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G:\GYS\FPA\Budget\2026\0. Master Budget Blank Template\BU SU\"/>
    </mc:Choice>
  </mc:AlternateContent>
  <xr:revisionPtr revIDLastSave="0" documentId="13_ncr:1_{807F39E8-FA57-4A85-A7F1-D445F4B21B80}" xr6:coauthVersionLast="47" xr6:coauthVersionMax="47" xr10:uidLastSave="{00000000-0000-0000-0000-000000000000}"/>
  <bookViews>
    <workbookView xWindow="-120" yWindow="-120" windowWidth="20730" windowHeight="11040" tabRatio="911" activeTab="6" xr2:uid="{00000000-000D-0000-FFFF-FFFF00000000}"/>
  </bookViews>
  <sheets>
    <sheet name="Guidance (Indonesia)" sheetId="20" r:id="rId1"/>
    <sheet name="Guidance (English)" sheetId="21" r:id="rId2"/>
    <sheet name="Asset determination" sheetId="22" r:id="rId3"/>
    <sheet name="Cover" sheetId="3" r:id="rId4"/>
    <sheet name="Budget Capex Detail" sheetId="10" r:id="rId5"/>
    <sheet name="Depre" sheetId="19" state="hidden" r:id="rId6"/>
    <sheet name="Budget COGM Detail" sheetId="14" r:id="rId7"/>
    <sheet name="Production Target" sheetId="24" r:id="rId8"/>
    <sheet name="Simulation NG price" sheetId="25" state="hidden" r:id="rId9"/>
    <sheet name="RD" sheetId="17" state="hidden" r:id="rId10"/>
    <sheet name="Master Data" sheetId="23" r:id="rId11"/>
    <sheet name="Reference" sheetId="18" state="hidden" r:id="rId12"/>
  </sheets>
  <definedNames>
    <definedName name="\" hidden="1">{#N/A,#N/A,FALSE,"Aging Summary";#N/A,#N/A,FALSE,"Ratio Analysis";#N/A,#N/A,FALSE,"Test 120 Day Accts";#N/A,#N/A,FALSE,"Tickmarks"}</definedName>
    <definedName name="\__TOTAL">#REF!</definedName>
    <definedName name="\_BUPAH_BAHAN">#REF!</definedName>
    <definedName name="\_CALAT__">#REF!</definedName>
    <definedName name="\_DMOBILISASI">#REF!</definedName>
    <definedName name="\_EMORTAR">#REF!</definedName>
    <definedName name="\_FGALIANBIASA">#REF!</definedName>
    <definedName name="\_GGALIANPADAS">#REF!</definedName>
    <definedName name="\_HURUGANBIASA">#REF!</definedName>
    <definedName name="\_IURUGANPILIHA">#REF!</definedName>
    <definedName name="\_JPEMADATANTAN">#REF!</definedName>
    <definedName name="\_KAGREGAT_A">#REF!</definedName>
    <definedName name="\_LAGREGAT_B">#REF!</definedName>
    <definedName name="\_MCTSB">#REF!</definedName>
    <definedName name="\_NSEMENPONDASI">#REF!</definedName>
    <definedName name="\_OPONDASISEMEN">#REF!</definedName>
    <definedName name="\_PPRIMECOAT">#REF!</definedName>
    <definedName name="\_QTACKCOAT">#REF!</definedName>
    <definedName name="\_RBURTU">#REF!</definedName>
    <definedName name="\_SPELABURAN">#REF!</definedName>
    <definedName name="\_THRS">#REF!</definedName>
    <definedName name="\_UATB">#REF!</definedName>
    <definedName name="\_VATBL">#REF!</definedName>
    <definedName name="\_WAC">#REF!</definedName>
    <definedName name="\_XSMA">#REF!</definedName>
    <definedName name="\_YK_275">#REF!</definedName>
    <definedName name="\_ZK_225">#REF!</definedName>
    <definedName name="\0">#N/A</definedName>
    <definedName name="\a">#REF!</definedName>
    <definedName name="\AAK_175">#REF!</definedName>
    <definedName name="\ABK_125">#REF!</definedName>
    <definedName name="\ACPEMBESIAN">#REF!</definedName>
    <definedName name="\ADPASANGANBATU">#REF!</definedName>
    <definedName name="\AEPANCANGGELAM">#REF!</definedName>
    <definedName name="\AFPLESTERAN">#REF!</definedName>
    <definedName name="\AGSIARAN">#REF!</definedName>
    <definedName name="\AHK_225__JBT_">#REF!</definedName>
    <definedName name="\AIK_350">#REF!</definedName>
    <definedName name="\AJMACADAM1">#REF!</definedName>
    <definedName name="\AKMARKA">#REF!</definedName>
    <definedName name="\ALRAMBU">#REF!</definedName>
    <definedName name="\AMPATOKPENGARA">#REF!</definedName>
    <definedName name="\ANKM">#REF!</definedName>
    <definedName name="\AOHEKTOMETER">#REF!</definedName>
    <definedName name="\APPENEBPOHON">#REF!</definedName>
    <definedName name="\AQPORTLPNJARAH">#REF!</definedName>
    <definedName name="\ARCOLDMILLING">#REF!</definedName>
    <definedName name="\AS01_03">#REF!</definedName>
    <definedName name="\AS05_07">#REF!</definedName>
    <definedName name="\AS08_10">#REF!</definedName>
    <definedName name="\ATVOLUME">#REF!</definedName>
    <definedName name="\AUREKAP">#REF!</definedName>
    <definedName name="\AV1DAFKUANTITA">#REF!</definedName>
    <definedName name="\AV2DAFKUANTITA">#REF!</definedName>
    <definedName name="\B">#REF!</definedName>
    <definedName name="\B_EVA">#REF!</definedName>
    <definedName name="\B_EVA1">#REF!</definedName>
    <definedName name="\B_PEM">#REF!</definedName>
    <definedName name="\B_PEM1">#REF!</definedName>
    <definedName name="\B_PENJ">#REF!</definedName>
    <definedName name="\B_PENJ1">#REF!</definedName>
    <definedName name="\B_TIMPANG">#REF!</definedName>
    <definedName name="\BAB_I_VI">#REF!</definedName>
    <definedName name="\BAB_VII_X">#REF!</definedName>
    <definedName name="\C">#REF!</definedName>
    <definedName name="\CV">#REF!</definedName>
    <definedName name="\CV_1">#REF!</definedName>
    <definedName name="\CV_2">#REF!</definedName>
    <definedName name="\CV2">#REF!</definedName>
    <definedName name="\d">#REF!</definedName>
    <definedName name="\D_REK">#REF!</definedName>
    <definedName name="\D_REK1">#REF!</definedName>
    <definedName name="\DAF_ISI">#REF!</definedName>
    <definedName name="\e">#REF!</definedName>
    <definedName name="\f">#REF!</definedName>
    <definedName name="\g">#REF!</definedName>
    <definedName name="\h">#REF!</definedName>
    <definedName name="\i">#REF!</definedName>
    <definedName name="\I_LOOP">#REF!</definedName>
    <definedName name="\j">#REF!</definedName>
    <definedName name="\k">#REF!</definedName>
    <definedName name="\l">#REF!</definedName>
    <definedName name="\LAMP">#REF!</definedName>
    <definedName name="\LAMP1">#REF!</definedName>
    <definedName name="\LAMP2">#REF!</definedName>
    <definedName name="\m">#N/A</definedName>
    <definedName name="\n">#REF!</definedName>
    <definedName name="\o">#REF!</definedName>
    <definedName name="\p">#REF!</definedName>
    <definedName name="\PENET">#REF!</definedName>
    <definedName name="\PENET1">#REF!</definedName>
    <definedName name="\PRO">#REF!</definedName>
    <definedName name="\q">#REF!</definedName>
    <definedName name="\R">#REF!</definedName>
    <definedName name="\RESUME">#REF!</definedName>
    <definedName name="\RESUME1">#REF!</definedName>
    <definedName name="\S">#REF!</definedName>
    <definedName name="\t">#REF!</definedName>
    <definedName name="\u">#REF!</definedName>
    <definedName name="\USUL_1">#REF!</definedName>
    <definedName name="\USUL_2">#REF!</definedName>
    <definedName name="\v">#REF!</definedName>
    <definedName name="\w">#REF!</definedName>
    <definedName name="\x">#REF!</definedName>
    <definedName name="\y">#REF!</definedName>
    <definedName name="\Z">#REF!</definedName>
    <definedName name="_">#REF!</definedName>
    <definedName name="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{#N/A,#N/A,TRUE,"1? ????";#N/A,#N/A,TRUE,"1-2? ?????";#N/A,#N/A,TRUE,"2? ??";#N/A,#N/A,TRUE,"2??? ????";#N/A,#N/A,TRUE,"3(1)? ????";#N/A,#N/A,TRUE,"??????";#N/A,#N/A,TRUE,"3(1)?7 ????";#N/A,#N/A,TRUE,"5? ???";#N/A,#N/A,TRUE,"5?2 ???(?)";#N/A,#N/A,TRUE,"6? ????";#N/A,#N/A,TRUE,"6? ??(?)";#N/A,#N/A,TRUE,"6? ??(?)";#N/A,#N/A,TRUE,"????";#N/A,#N/A,TRUE,"6-6(3)? ??(??)";#N/A,#N/A,TRUE,"9? ???(?)";#N/A,#N/A,TRUE,"9? ???(?)";#N/A,#N/A,TRUE,"10(3)? ????";#N/A,#N/A,TRUE,"10(4)? ????"}</definedName>
    <definedName name="_???????????_1" hidden="1">{#N/A,#N/A,TRUE,"1? ????";#N/A,#N/A,TRUE,"1-2? ?????";#N/A,#N/A,TRUE,"2? ??";#N/A,#N/A,TRUE,"2??? ????";#N/A,#N/A,TRUE,"3(1)? ????";#N/A,#N/A,TRUE,"??????";#N/A,#N/A,TRUE,"3(1)?7 ????";#N/A,#N/A,TRUE,"5? ???";#N/A,#N/A,TRUE,"5?2 ???(?)";#N/A,#N/A,TRUE,"6? ????";#N/A,#N/A,TRUE,"6? ??(?)";#N/A,#N/A,TRUE,"6? ??(?)";#N/A,#N/A,TRUE,"????";#N/A,#N/A,TRUE,"6-6(3)? ??(??)";#N/A,#N/A,TRUE,"9? ???(?)";#N/A,#N/A,TRUE,"9? ???(?)";#N/A,#N/A,TRUE,"10(3)? ????";#N/A,#N/A,TRUE,"10(4)?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TOTAL">#REF!</definedName>
    <definedName name="_\_BUPAH_BAHAN">#REF!</definedName>
    <definedName name="_\_CALAT__">#REF!</definedName>
    <definedName name="_\_DMOBILISASI">#REF!</definedName>
    <definedName name="_\_EMORTAR">#REF!</definedName>
    <definedName name="_\_FGALIANBIASA">#REF!</definedName>
    <definedName name="_\_GGALIANPADAS">#REF!</definedName>
    <definedName name="_\_HURUGANBIASA">#REF!</definedName>
    <definedName name="_\_IURUGANPILIHA">#REF!</definedName>
    <definedName name="_\_JPEMADATANTAN">#REF!</definedName>
    <definedName name="_\_KAGREGAT_A">#REF!</definedName>
    <definedName name="_\_LAGREGAT_B">#REF!</definedName>
    <definedName name="_\_MCTSB">#REF!</definedName>
    <definedName name="_\_NSEMENPONDASI">#REF!</definedName>
    <definedName name="_\_OPONDASISEMEN">#REF!</definedName>
    <definedName name="_\_PPRIMECOAT">#REF!</definedName>
    <definedName name="_\_QTACKCOAT">#REF!</definedName>
    <definedName name="_\_RBURTU">#REF!</definedName>
    <definedName name="_\_SPELABURAN">#REF!</definedName>
    <definedName name="_\_THRS">#REF!</definedName>
    <definedName name="_\_UATB">#REF!</definedName>
    <definedName name="_\_VATBL">#REF!</definedName>
    <definedName name="_\_WAC">#REF!</definedName>
    <definedName name="_\_XSMA">#REF!</definedName>
    <definedName name="_\_YK_275">#REF!</definedName>
    <definedName name="_\_ZK_225">#REF!</definedName>
    <definedName name="_\0">#REF!</definedName>
    <definedName name="_\a">#REF!</definedName>
    <definedName name="_\AAK_175">#REF!</definedName>
    <definedName name="_\ABK_125">#REF!</definedName>
    <definedName name="_\ACPEMBESIAN">#REF!</definedName>
    <definedName name="_\ADPASANGANBATU">#REF!</definedName>
    <definedName name="_\AEPANCANGGELAM">#REF!</definedName>
    <definedName name="_\AFPLESTERAN">#REF!</definedName>
    <definedName name="_\AGSIARAN">#REF!</definedName>
    <definedName name="_\AHK_225__JBT_">#REF!</definedName>
    <definedName name="_\AIK_350">#REF!</definedName>
    <definedName name="_\AJMACADAM1">#REF!</definedName>
    <definedName name="_\AKMARKA">#REF!</definedName>
    <definedName name="_\ALRAMBU">#REF!</definedName>
    <definedName name="_\AMPATOKPENGARA">#REF!</definedName>
    <definedName name="_\ANKM">#REF!</definedName>
    <definedName name="_\AOHEKTOMETER">#REF!</definedName>
    <definedName name="_\APPENEBPOHON">#REF!</definedName>
    <definedName name="_\AQPORTLPNJARAH">#REF!</definedName>
    <definedName name="_\ARCOLDMILLING">#REF!</definedName>
    <definedName name="_\AS01_03">#REF!</definedName>
    <definedName name="_\AS05_07">#REF!</definedName>
    <definedName name="_\AS08_10">#REF!</definedName>
    <definedName name="_\ATVOLUME">#REF!</definedName>
    <definedName name="_\AUREKAP">#REF!</definedName>
    <definedName name="_\AV1DAFKUANTITA">#REF!</definedName>
    <definedName name="_\AV2DAFKUANTITA">#REF!</definedName>
    <definedName name="_\B">#REF!</definedName>
    <definedName name="_\B_EVA">#REF!</definedName>
    <definedName name="_\B_EVA1">#REF!</definedName>
    <definedName name="_\B_PEM">#REF!</definedName>
    <definedName name="_\B_PEM1">#REF!</definedName>
    <definedName name="_\B_PENJ">#REF!</definedName>
    <definedName name="_\B_PENJ1">#REF!</definedName>
    <definedName name="_\B_TIMPANG">#REF!</definedName>
    <definedName name="_\BAB_I_VI">#REF!</definedName>
    <definedName name="_\BAB_VII_X">#REF!</definedName>
    <definedName name="_\CV">#REF!</definedName>
    <definedName name="_\CV_1">#REF!</definedName>
    <definedName name="_\CV_2">#REF!</definedName>
    <definedName name="_\CV2">#REF!</definedName>
    <definedName name="_\D_REK">#REF!</definedName>
    <definedName name="_\D_REK1">#REF!</definedName>
    <definedName name="_\DAF_ISI">#REF!</definedName>
    <definedName name="_\E">#REF!</definedName>
    <definedName name="_\G">#REF!</definedName>
    <definedName name="_\H">#REF!</definedName>
    <definedName name="_\I">#REF!</definedName>
    <definedName name="_\J">#REF!</definedName>
    <definedName name="_\K">#REF!</definedName>
    <definedName name="_\L">#REF!</definedName>
    <definedName name="_\LAMP">#REF!</definedName>
    <definedName name="_\LAMP1">#REF!</definedName>
    <definedName name="_\LAMP2">#REF!</definedName>
    <definedName name="_\M">#REF!</definedName>
    <definedName name="_\N">#REF!</definedName>
    <definedName name="_\O">#REF!</definedName>
    <definedName name="_\p">#N/A</definedName>
    <definedName name="_\PENET">#REF!</definedName>
    <definedName name="_\PENET1">#REF!</definedName>
    <definedName name="_\PRO">#REF!</definedName>
    <definedName name="_\Q">#REF!</definedName>
    <definedName name="_\R">#REF!</definedName>
    <definedName name="_\RESUME">#REF!</definedName>
    <definedName name="_\RESUME1">#REF!</definedName>
    <definedName name="_\S">#REF!</definedName>
    <definedName name="_\T">#REF!</definedName>
    <definedName name="_\U">#REF!</definedName>
    <definedName name="_\USUL_1">#REF!</definedName>
    <definedName name="_\USUL_2">#REF!</definedName>
    <definedName name="_\W">#REF!</definedName>
    <definedName name="_\WQ">#REF!</definedName>
    <definedName name="_\Y">#REF!</definedName>
    <definedName name="_\Z">#REF!</definedName>
    <definedName name="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{#N/A,#N/A,TRUE,"1? ????";#N/A,#N/A,TRUE,"1-2? ?????";#N/A,#N/A,TRUE,"2? ??";#N/A,#N/A,TRUE,"2??? ????";#N/A,#N/A,TRUE,"3(1)? ????";#N/A,#N/A,TRUE,"??????";#N/A,#N/A,TRUE,"3(1)?7 ????";#N/A,#N/A,TRUE,"5? ???";#N/A,#N/A,TRUE,"5?2 ???(?)";#N/A,#N/A,TRUE,"6? ????";#N/A,#N/A,TRUE,"6? ??(?)";#N/A,#N/A,TRUE,"6? ??(?)";#N/A,#N/A,TRUE,"????";#N/A,#N/A,TRUE,"6-6(3)? ??(??)";#N/A,#N/A,TRUE,"9? ???(?)";#N/A,#N/A,TRUE,"9? ???(?)";#N/A,#N/A,TRUE,"10(3)? ????";#N/A,#N/A,TRUE,"10(4)? ????"}</definedName>
    <definedName name="__???????????_1" hidden="1">{#N/A,#N/A,TRUE,"1? ????";#N/A,#N/A,TRUE,"1-2? ?????";#N/A,#N/A,TRUE,"2? ??";#N/A,#N/A,TRUE,"2??? ????";#N/A,#N/A,TRUE,"3(1)? ????";#N/A,#N/A,TRUE,"??????";#N/A,#N/A,TRUE,"3(1)?7 ????";#N/A,#N/A,TRUE,"5? ???";#N/A,#N/A,TRUE,"5?2 ???(?)";#N/A,#N/A,TRUE,"6? ????";#N/A,#N/A,TRUE,"6? ??(?)";#N/A,#N/A,TRUE,"6? ??(?)";#N/A,#N/A,TRUE,"????";#N/A,#N/A,TRUE,"6-6(3)? ??(??)";#N/A,#N/A,TRUE,"9? ???(?)";#N/A,#N/A,TRUE,"9? ???(?)";#N/A,#N/A,TRUE,"10(3)? ????";#N/A,#N/A,TRUE,"10(4)?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RIGHT__?_">#REF!</definedName>
    <definedName name="__\a">#REF!</definedName>
    <definedName name="__\B">#REF!</definedName>
    <definedName name="__\C">#REF!</definedName>
    <definedName name="__\P">#REF!</definedName>
    <definedName name="__\R">#REF!</definedName>
    <definedName name="__\V">#REF!</definedName>
    <definedName name="__\x">#REF!</definedName>
    <definedName name="__\Z">#REF!</definedName>
    <definedName name="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{#N/A,#N/A,TRUE,"1? ????";#N/A,#N/A,TRUE,"1-2? ?????";#N/A,#N/A,TRUE,"2? ??";#N/A,#N/A,TRUE,"2??? ????";#N/A,#N/A,TRUE,"3(1)? ????";#N/A,#N/A,TRUE,"??????";#N/A,#N/A,TRUE,"3(1)?7 ????";#N/A,#N/A,TRUE,"5? ???";#N/A,#N/A,TRUE,"5?2 ???(?)";#N/A,#N/A,TRUE,"6? ????";#N/A,#N/A,TRUE,"6? ??(?)";#N/A,#N/A,TRUE,"6? ??(?)";#N/A,#N/A,TRUE,"????";#N/A,#N/A,TRUE,"6-6(3)? ??(??)";#N/A,#N/A,TRUE,"9? ???(?)";#N/A,#N/A,TRUE,"9? ???(?)";#N/A,#N/A,TRUE,"10(3)? ????";#N/A,#N/A,TRUE,"10(4)? ????"}</definedName>
    <definedName name="___???????????_1" hidden="1">{#N/A,#N/A,TRUE,"1? ????";#N/A,#N/A,TRUE,"1-2? ?????";#N/A,#N/A,TRUE,"2? ??";#N/A,#N/A,TRUE,"2??? ????";#N/A,#N/A,TRUE,"3(1)? ????";#N/A,#N/A,TRUE,"??????";#N/A,#N/A,TRUE,"3(1)?7 ????";#N/A,#N/A,TRUE,"5? ???";#N/A,#N/A,TRUE,"5?2 ???(?)";#N/A,#N/A,TRUE,"6? ????";#N/A,#N/A,TRUE,"6? ??(?)";#N/A,#N/A,TRUE,"6? ??(?)";#N/A,#N/A,TRUE,"????";#N/A,#N/A,TRUE,"6-6(3)? ??(??)";#N/A,#N/A,TRUE,"9? ???(?)";#N/A,#N/A,TRUE,"9? ???(?)";#N/A,#N/A,TRUE,"10(3)? ????";#N/A,#N/A,TRUE,"10(4)?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D">#REF!</definedName>
    <definedName name="___\E">#REF!</definedName>
    <definedName name="___\F">#REF!</definedName>
    <definedName name="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{#N/A,#N/A,TRUE,"1? ????";#N/A,#N/A,TRUE,"1-2? ?????";#N/A,#N/A,TRUE,"2? ??";#N/A,#N/A,TRUE,"2??? ????";#N/A,#N/A,TRUE,"3(1)? ????";#N/A,#N/A,TRUE,"??????";#N/A,#N/A,TRUE,"3(1)?7 ????";#N/A,#N/A,TRUE,"5? ???";#N/A,#N/A,TRUE,"5?2 ???(?)";#N/A,#N/A,TRUE,"6? ????";#N/A,#N/A,TRUE,"6? ??(?)";#N/A,#N/A,TRUE,"6? ??(?)";#N/A,#N/A,TRUE,"????";#N/A,#N/A,TRUE,"6-6(3)? ??(??)";#N/A,#N/A,TRUE,"9? ???(?)";#N/A,#N/A,TRUE,"9? ???(?)";#N/A,#N/A,TRUE,"10(3)? ????";#N/A,#N/A,TRUE,"10(4)? ????"}</definedName>
    <definedName name="____???????????_1" hidden="1">{#N/A,#N/A,TRUE,"1? ????";#N/A,#N/A,TRUE,"1-2? ?????";#N/A,#N/A,TRUE,"2? ??";#N/A,#N/A,TRUE,"2??? ????";#N/A,#N/A,TRUE,"3(1)? ????";#N/A,#N/A,TRUE,"??????";#N/A,#N/A,TRUE,"3(1)?7 ????";#N/A,#N/A,TRUE,"5? ???";#N/A,#N/A,TRUE,"5?2 ???(?)";#N/A,#N/A,TRUE,"6? ????";#N/A,#N/A,TRUE,"6? ??(?)";#N/A,#N/A,TRUE,"6? ??(?)";#N/A,#N/A,TRUE,"????";#N/A,#N/A,TRUE,"6-6(3)? ??(??)";#N/A,#N/A,TRUE,"9? ???(?)";#N/A,#N/A,TRUE,"9? ???(?)";#N/A,#N/A,TRUE,"10(3)? ????";#N/A,#N/A,TRUE,"10(4)?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{#N/A,#N/A,TRUE,"1? ????";#N/A,#N/A,TRUE,"1-2? ?????";#N/A,#N/A,TRUE,"2? ??";#N/A,#N/A,TRUE,"2??? ????";#N/A,#N/A,TRUE,"3(1)? ????";#N/A,#N/A,TRUE,"??????";#N/A,#N/A,TRUE,"3(1)?7 ????";#N/A,#N/A,TRUE,"5? ???";#N/A,#N/A,TRUE,"5?2 ???(?)";#N/A,#N/A,TRUE,"6? ????";#N/A,#N/A,TRUE,"6? ??(?)";#N/A,#N/A,TRUE,"6? ??(?)";#N/A,#N/A,TRUE,"????";#N/A,#N/A,TRUE,"6-6(3)? ??(??)";#N/A,#N/A,TRUE,"9? ???(?)";#N/A,#N/A,TRUE,"9? ???(?)";#N/A,#N/A,TRUE,"10(3)? ????";#N/A,#N/A,TRUE,"10(4)? ????"}</definedName>
    <definedName name="_____???????????_1" hidden="1">{#N/A,#N/A,TRUE,"1? ????";#N/A,#N/A,TRUE,"1-2? ?????";#N/A,#N/A,TRUE,"2? ??";#N/A,#N/A,TRUE,"2??? ????";#N/A,#N/A,TRUE,"3(1)? ????";#N/A,#N/A,TRUE,"??????";#N/A,#N/A,TRUE,"3(1)?7 ????";#N/A,#N/A,TRUE,"5? ???";#N/A,#N/A,TRUE,"5?2 ???(?)";#N/A,#N/A,TRUE,"6? ????";#N/A,#N/A,TRUE,"6? ??(?)";#N/A,#N/A,TRUE,"6? ??(?)";#N/A,#N/A,TRUE,"????";#N/A,#N/A,TRUE,"6-6(3)? ??(??)";#N/A,#N/A,TRUE,"9? ???(?)";#N/A,#N/A,TRUE,"9? ???(?)";#N/A,#N/A,TRUE,"10(3)? ????";#N/A,#N/A,TRUE,"10(4)?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{#N/A,#N/A,TRUE,"1? ????";#N/A,#N/A,TRUE,"1-2? ?????";#N/A,#N/A,TRUE,"2? ??";#N/A,#N/A,TRUE,"2??? ????";#N/A,#N/A,TRUE,"3(1)? ????";#N/A,#N/A,TRUE,"??????";#N/A,#N/A,TRUE,"3(1)?7 ????";#N/A,#N/A,TRUE,"5? ???";#N/A,#N/A,TRUE,"5?2 ???(?)";#N/A,#N/A,TRUE,"6? ????";#N/A,#N/A,TRUE,"6? ??(?)";#N/A,#N/A,TRUE,"6? ??(?)";#N/A,#N/A,TRUE,"????";#N/A,#N/A,TRUE,"6-6(3)? ??(??)";#N/A,#N/A,TRUE,"9? ???(?)";#N/A,#N/A,TRUE,"9? ???(?)";#N/A,#N/A,TRUE,"10(3)? ????";#N/A,#N/A,TRUE,"10(4)? ????"}</definedName>
    <definedName name="______???????????_1" hidden="1">{#N/A,#N/A,TRUE,"1? ????";#N/A,#N/A,TRUE,"1-2? ?????";#N/A,#N/A,TRUE,"2? ??";#N/A,#N/A,TRUE,"2??? ????";#N/A,#N/A,TRUE,"3(1)? ????";#N/A,#N/A,TRUE,"??????";#N/A,#N/A,TRUE,"3(1)?7 ????";#N/A,#N/A,TRUE,"5? ???";#N/A,#N/A,TRUE,"5?2 ???(?)";#N/A,#N/A,TRUE,"6? ????";#N/A,#N/A,TRUE,"6? ??(?)";#N/A,#N/A,TRUE,"6? ??(?)";#N/A,#N/A,TRUE,"????";#N/A,#N/A,TRUE,"6-6(3)? ??(??)";#N/A,#N/A,TRUE,"9? ???(?)";#N/A,#N/A,TRUE,"9? ???(?)";#N/A,#N/A,TRUE,"10(3)? ????";#N/A,#N/A,TRUE,"10(4)?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{#N/A,#N/A,TRUE,"1? ????";#N/A,#N/A,TRUE,"1-2? ?????";#N/A,#N/A,TRUE,"2? ??";#N/A,#N/A,TRUE,"2??? ????";#N/A,#N/A,TRUE,"3(1)? ????";#N/A,#N/A,TRUE,"??????";#N/A,#N/A,TRUE,"3(1)?7 ????";#N/A,#N/A,TRUE,"5? ???";#N/A,#N/A,TRUE,"5?2 ???(?)";#N/A,#N/A,TRUE,"6? ????";#N/A,#N/A,TRUE,"6? ??(?)";#N/A,#N/A,TRUE,"6? ??(?)";#N/A,#N/A,TRUE,"????";#N/A,#N/A,TRUE,"6-6(3)? ??(??)";#N/A,#N/A,TRUE,"9? ???(?)";#N/A,#N/A,TRUE,"9? ???(?)";#N/A,#N/A,TRUE,"10(3)? ????";#N/A,#N/A,TRUE,"10(4)? ????"}</definedName>
    <definedName name="_______???????????_1" hidden="1">{#N/A,#N/A,TRUE,"1? ????";#N/A,#N/A,TRUE,"1-2? ?????";#N/A,#N/A,TRUE,"2? ??";#N/A,#N/A,TRUE,"2??? ????";#N/A,#N/A,TRUE,"3(1)? ????";#N/A,#N/A,TRUE,"??????";#N/A,#N/A,TRUE,"3(1)?7 ????";#N/A,#N/A,TRUE,"5? ???";#N/A,#N/A,TRUE,"5?2 ???(?)";#N/A,#N/A,TRUE,"6? ????";#N/A,#N/A,TRUE,"6? ??(?)";#N/A,#N/A,TRUE,"6? ??(?)";#N/A,#N/A,TRUE,"????";#N/A,#N/A,TRUE,"6-6(3)? ??(??)";#N/A,#N/A,TRUE,"9? ???(?)";#N/A,#N/A,TRUE,"9? ???(?)";#N/A,#N/A,TRUE,"10(3)? ????";#N/A,#N/A,TRUE,"10(4)?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{#N/A,#N/A,TRUE,"1? ????";#N/A,#N/A,TRUE,"1-2? ?????";#N/A,#N/A,TRUE,"2? ??";#N/A,#N/A,TRUE,"2??? ????";#N/A,#N/A,TRUE,"3(1)? ????";#N/A,#N/A,TRUE,"??????";#N/A,#N/A,TRUE,"3(1)?7 ????";#N/A,#N/A,TRUE,"5? ???";#N/A,#N/A,TRUE,"5?2 ???(?)";#N/A,#N/A,TRUE,"6? ????";#N/A,#N/A,TRUE,"6? ??(?)";#N/A,#N/A,TRUE,"6? ??(?)";#N/A,#N/A,TRUE,"????";#N/A,#N/A,TRUE,"6-6(3)? ??(??)";#N/A,#N/A,TRUE,"9? ???(?)";#N/A,#N/A,TRUE,"9? ???(?)";#N/A,#N/A,TRUE,"10(3)? ????";#N/A,#N/A,TRUE,"10(4)? ????"}</definedName>
    <definedName name="________???????????_1" hidden="1">{#N/A,#N/A,TRUE,"1? ????";#N/A,#N/A,TRUE,"1-2? ?????";#N/A,#N/A,TRUE,"2? ??";#N/A,#N/A,TRUE,"2??? ????";#N/A,#N/A,TRUE,"3(1)? ????";#N/A,#N/A,TRUE,"??????";#N/A,#N/A,TRUE,"3(1)?7 ????";#N/A,#N/A,TRUE,"5? ???";#N/A,#N/A,TRUE,"5?2 ???(?)";#N/A,#N/A,TRUE,"6? ????";#N/A,#N/A,TRUE,"6? ??(?)";#N/A,#N/A,TRUE,"6? ??(?)";#N/A,#N/A,TRUE,"????";#N/A,#N/A,TRUE,"6-6(3)? ??(??)";#N/A,#N/A,TRUE,"9? ???(?)";#N/A,#N/A,TRUE,"9? ???(?)";#N/A,#N/A,TRUE,"10(3)? ????";#N/A,#N/A,TRUE,"10(4)?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B">#REF!</definedName>
    <definedName name="________\M">#REF!</definedName>
    <definedName name="________\R">#REF!</definedName>
    <definedName name="________\T">#REF!</definedName>
    <definedName name="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{#N/A,#N/A,TRUE,"1? ????";#N/A,#N/A,TRUE,"1-2? ?????";#N/A,#N/A,TRUE,"2? ??";#N/A,#N/A,TRUE,"2??? ????";#N/A,#N/A,TRUE,"3(1)? ????";#N/A,#N/A,TRUE,"??????";#N/A,#N/A,TRUE,"3(1)?7 ????";#N/A,#N/A,TRUE,"5? ???";#N/A,#N/A,TRUE,"5?2 ???(?)";#N/A,#N/A,TRUE,"6? ????";#N/A,#N/A,TRUE,"6? ??(?)";#N/A,#N/A,TRUE,"6? ??(?)";#N/A,#N/A,TRUE,"????";#N/A,#N/A,TRUE,"6-6(3)? ??(??)";#N/A,#N/A,TRUE,"9? ???(?)";#N/A,#N/A,TRUE,"9? ???(?)";#N/A,#N/A,TRUE,"10(3)? ????";#N/A,#N/A,TRUE,"10(4)? ????"}</definedName>
    <definedName name="_________???????????_1" hidden="1">{#N/A,#N/A,TRUE,"1? ????";#N/A,#N/A,TRUE,"1-2? ?????";#N/A,#N/A,TRUE,"2? ??";#N/A,#N/A,TRUE,"2??? ????";#N/A,#N/A,TRUE,"3(1)? ????";#N/A,#N/A,TRUE,"??????";#N/A,#N/A,TRUE,"3(1)?7 ????";#N/A,#N/A,TRUE,"5? ???";#N/A,#N/A,TRUE,"5?2 ???(?)";#N/A,#N/A,TRUE,"6? ????";#N/A,#N/A,TRUE,"6? ??(?)";#N/A,#N/A,TRUE,"6? ??(?)";#N/A,#N/A,TRUE,"????";#N/A,#N/A,TRUE,"6-6(3)? ??(??)";#N/A,#N/A,TRUE,"9? ???(?)";#N/A,#N/A,TRUE,"9? ???(?)";#N/A,#N/A,TRUE,"10(3)? ????";#N/A,#N/A,TRUE,"10(4)?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a">#REF!</definedName>
    <definedName name="_________\Z">#REF!</definedName>
    <definedName name="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{#N/A,#N/A,TRUE,"1? ????";#N/A,#N/A,TRUE,"1-2? ?????";#N/A,#N/A,TRUE,"2? ??";#N/A,#N/A,TRUE,"2??? ????";#N/A,#N/A,TRUE,"3(1)? ????";#N/A,#N/A,TRUE,"??????";#N/A,#N/A,TRUE,"3(1)?7 ????";#N/A,#N/A,TRUE,"5? ???";#N/A,#N/A,TRUE,"5?2 ???(?)";#N/A,#N/A,TRUE,"6? ????";#N/A,#N/A,TRUE,"6? ??(?)";#N/A,#N/A,TRUE,"6? ??(?)";#N/A,#N/A,TRUE,"????";#N/A,#N/A,TRUE,"6-6(3)? ??(??)";#N/A,#N/A,TRUE,"9? ???(?)";#N/A,#N/A,TRUE,"9? ???(?)";#N/A,#N/A,TRUE,"10(3)? ????";#N/A,#N/A,TRUE,"10(4)? ????"}</definedName>
    <definedName name="__________???????????_1" hidden="1">{#N/A,#N/A,TRUE,"1? ????";#N/A,#N/A,TRUE,"1-2? ?????";#N/A,#N/A,TRUE,"2? ??";#N/A,#N/A,TRUE,"2??? ????";#N/A,#N/A,TRUE,"3(1)? ????";#N/A,#N/A,TRUE,"??????";#N/A,#N/A,TRUE,"3(1)?7 ????";#N/A,#N/A,TRUE,"5? ???";#N/A,#N/A,TRUE,"5?2 ???(?)";#N/A,#N/A,TRUE,"6? ????";#N/A,#N/A,TRUE,"6? ??(?)";#N/A,#N/A,TRUE,"6? ??(?)";#N/A,#N/A,TRUE,"????";#N/A,#N/A,TRUE,"6-6(3)? ??(??)";#N/A,#N/A,TRUE,"9? ???(?)";#N/A,#N/A,TRUE,"9? ???(?)";#N/A,#N/A,TRUE,"10(3)? ????";#N/A,#N/A,TRUE,"10(4)?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{#N/A,#N/A,TRUE,"1? ????";#N/A,#N/A,TRUE,"1-2? ?????";#N/A,#N/A,TRUE,"2? ??";#N/A,#N/A,TRUE,"2??? ????";#N/A,#N/A,TRUE,"3(1)? ????";#N/A,#N/A,TRUE,"??????";#N/A,#N/A,TRUE,"3(1)?7 ????";#N/A,#N/A,TRUE,"5? ???";#N/A,#N/A,TRUE,"5?2 ???(?)";#N/A,#N/A,TRUE,"6? ????";#N/A,#N/A,TRUE,"6? ??(?)";#N/A,#N/A,TRUE,"6? ??(?)";#N/A,#N/A,TRUE,"????";#N/A,#N/A,TRUE,"6-6(3)? ??(??)";#N/A,#N/A,TRUE,"9? ???(?)";#N/A,#N/A,TRUE,"9? ???(?)";#N/A,#N/A,TRUE,"10(3)? ????";#N/A,#N/A,TRUE,"10(4)? ????"}</definedName>
    <definedName name="___________???????????_1" hidden="1">{#N/A,#N/A,TRUE,"1? ????";#N/A,#N/A,TRUE,"1-2? ?????";#N/A,#N/A,TRUE,"2? ??";#N/A,#N/A,TRUE,"2??? ????";#N/A,#N/A,TRUE,"3(1)? ????";#N/A,#N/A,TRUE,"??????";#N/A,#N/A,TRUE,"3(1)?7 ????";#N/A,#N/A,TRUE,"5? ???";#N/A,#N/A,TRUE,"5?2 ???(?)";#N/A,#N/A,TRUE,"6? ????";#N/A,#N/A,TRUE,"6? ??(?)";#N/A,#N/A,TRUE,"6? ??(?)";#N/A,#N/A,TRUE,"????";#N/A,#N/A,TRUE,"6-6(3)? ??(??)";#N/A,#N/A,TRUE,"9? ???(?)";#N/A,#N/A,TRUE,"9? ???(?)";#N/A,#N/A,TRUE,"10(3)? ????";#N/A,#N/A,TRUE,"10(4)?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Q">#REF!</definedName>
    <definedName name="____________\S">#REF!</definedName>
    <definedName name="____________\W">#REF!</definedName>
    <definedName name="____________\WQ">#REF!</definedName>
    <definedName name="____________________________B3" hidden="1">#REF!</definedName>
    <definedName name="______________________end1">#REF!</definedName>
    <definedName name="______________________end2">#REF!</definedName>
    <definedName name="______________________end3">#REF!</definedName>
    <definedName name="______________________end4">#REF!</definedName>
    <definedName name="______________________end5">#REF!</definedName>
    <definedName name="______________________end6">#REF!</definedName>
    <definedName name="______________________end7">#REF!</definedName>
    <definedName name="______________________end8">#REF!</definedName>
    <definedName name="______________________end9">#REF!</definedName>
    <definedName name="______________________ps1">#REF!</definedName>
    <definedName name="______________________ps2">#REF!</definedName>
    <definedName name="______________________ref1">#REF!</definedName>
    <definedName name="______________________tab2">#REF!</definedName>
    <definedName name="______________________tab3">#REF!</definedName>
    <definedName name="_____________________end1">#REF!</definedName>
    <definedName name="_____________________end2">#REF!</definedName>
    <definedName name="_____________________end3">#REF!</definedName>
    <definedName name="_____________________end4">#REF!</definedName>
    <definedName name="_____________________end5">#REF!</definedName>
    <definedName name="_____________________end6">#REF!</definedName>
    <definedName name="_____________________end7">#REF!</definedName>
    <definedName name="_____________________end8">#REF!</definedName>
    <definedName name="_____________________end9">#REF!</definedName>
    <definedName name="_____________________ps1">#REF!</definedName>
    <definedName name="_____________________ps2">#REF!</definedName>
    <definedName name="_____________________ref1">#REF!</definedName>
    <definedName name="_____________________tab2">#REF!</definedName>
    <definedName name="_____________________tab3">#REF!</definedName>
    <definedName name="____________________end1">#REF!</definedName>
    <definedName name="____________________end2">#REF!</definedName>
    <definedName name="____________________end3">#REF!</definedName>
    <definedName name="____________________end4">#REF!</definedName>
    <definedName name="____________________end5">#REF!</definedName>
    <definedName name="____________________end6">#REF!</definedName>
    <definedName name="____________________end7">#REF!</definedName>
    <definedName name="____________________end8">#REF!</definedName>
    <definedName name="____________________end9">#REF!</definedName>
    <definedName name="____________________ps1">#REF!</definedName>
    <definedName name="____________________ps2">#REF!</definedName>
    <definedName name="____________________ref1">#REF!</definedName>
    <definedName name="____________________tab2">#REF!</definedName>
    <definedName name="____________________tab3">#REF!</definedName>
    <definedName name="___________________end1">#REF!</definedName>
    <definedName name="___________________end2">#REF!</definedName>
    <definedName name="___________________end3">#REF!</definedName>
    <definedName name="___________________end4">#REF!</definedName>
    <definedName name="___________________end5">#REF!</definedName>
    <definedName name="___________________end6">#REF!</definedName>
    <definedName name="___________________end7">#REF!</definedName>
    <definedName name="___________________end8">#REF!</definedName>
    <definedName name="___________________end9">#REF!</definedName>
    <definedName name="___________________ps1">#REF!</definedName>
    <definedName name="___________________ps2">#REF!</definedName>
    <definedName name="___________________ref1">#REF!</definedName>
    <definedName name="___________________tab2">#REF!</definedName>
    <definedName name="___________________tab3">#REF!</definedName>
    <definedName name="__________________end1">#REF!</definedName>
    <definedName name="__________________end2">#REF!</definedName>
    <definedName name="__________________end3">#REF!</definedName>
    <definedName name="__________________end4">#REF!</definedName>
    <definedName name="__________________end5">#REF!</definedName>
    <definedName name="__________________end6">#REF!</definedName>
    <definedName name="__________________end7">#REF!</definedName>
    <definedName name="__________________end8">#REF!</definedName>
    <definedName name="__________________end9">#REF!</definedName>
    <definedName name="__________________ps1">#REF!</definedName>
    <definedName name="__________________ps2">#REF!</definedName>
    <definedName name="__________________ref1">#REF!</definedName>
    <definedName name="__________________tab2">#REF!</definedName>
    <definedName name="__________________tab3">#REF!</definedName>
    <definedName name="_________________end1">#REF!</definedName>
    <definedName name="_________________end2">#REF!</definedName>
    <definedName name="_________________end3">#REF!</definedName>
    <definedName name="_________________end4">#REF!</definedName>
    <definedName name="_________________end5">#REF!</definedName>
    <definedName name="_________________end6">#REF!</definedName>
    <definedName name="_________________end7">#REF!</definedName>
    <definedName name="_________________end8">#REF!</definedName>
    <definedName name="_________________end9">#REF!</definedName>
    <definedName name="_________________ps1">#REF!</definedName>
    <definedName name="_________________ps2">#REF!</definedName>
    <definedName name="_________________ref1">#REF!</definedName>
    <definedName name="_________________tab2">#REF!</definedName>
    <definedName name="_________________tab3">#REF!</definedName>
    <definedName name="________________end1">#REF!</definedName>
    <definedName name="________________end2">#REF!</definedName>
    <definedName name="________________end3">#REF!</definedName>
    <definedName name="________________end4">#REF!</definedName>
    <definedName name="________________end5">#REF!</definedName>
    <definedName name="________________end6">#REF!</definedName>
    <definedName name="________________end7">#REF!</definedName>
    <definedName name="________________end8">#REF!</definedName>
    <definedName name="________________end9">#REF!</definedName>
    <definedName name="________________ps1">#REF!</definedName>
    <definedName name="________________ps2">#REF!</definedName>
    <definedName name="________________ref1">#REF!</definedName>
    <definedName name="________________tab2">#REF!</definedName>
    <definedName name="________________tab3">#REF!</definedName>
    <definedName name="_______________d1" hidden="1">{"'Model'!$A$1:$N$53"}</definedName>
    <definedName name="_______________end1">#REF!</definedName>
    <definedName name="_______________end2">#REF!</definedName>
    <definedName name="_______________end3">#REF!</definedName>
    <definedName name="_______________end4">#REF!</definedName>
    <definedName name="_______________end5">#REF!</definedName>
    <definedName name="_______________end6">#REF!</definedName>
    <definedName name="_______________end7">#REF!</definedName>
    <definedName name="_______________end8">#REF!</definedName>
    <definedName name="_______________end9">#REF!</definedName>
    <definedName name="_______________key2" hidden="1">#REF!</definedName>
    <definedName name="_______________pc2">#REF!</definedName>
    <definedName name="_______________pc3">#REF!</definedName>
    <definedName name="_______________pc4">#REF!</definedName>
    <definedName name="_______________ps1">#REF!</definedName>
    <definedName name="_______________ps2">#REF!</definedName>
    <definedName name="_______________ref1">#REF!</definedName>
    <definedName name="_______________ry3">#REF!</definedName>
    <definedName name="_______________ry4">#REF!</definedName>
    <definedName name="_______________tab2">#REF!</definedName>
    <definedName name="_______________tab3">#REF!</definedName>
    <definedName name="_______________WL25">#REF!</definedName>
    <definedName name="______________d1" hidden="1">{"'Model'!$A$1:$N$53"}</definedName>
    <definedName name="______________end1">#REF!</definedName>
    <definedName name="______________end2">#REF!</definedName>
    <definedName name="______________end3">#REF!</definedName>
    <definedName name="______________end4">#REF!</definedName>
    <definedName name="______________end5">#REF!</definedName>
    <definedName name="______________end6">#REF!</definedName>
    <definedName name="______________end7">#REF!</definedName>
    <definedName name="______________end8">#REF!</definedName>
    <definedName name="______________end9">#REF!</definedName>
    <definedName name="______________key10" hidden="1">#REF!</definedName>
    <definedName name="______________key2" hidden="1">#REF!</definedName>
    <definedName name="______________pc2">#REF!</definedName>
    <definedName name="______________pc3">#REF!</definedName>
    <definedName name="______________pc4">#REF!</definedName>
    <definedName name="______________PPP3" localSheetId="8" hidden="1">{#N/A,#N/A,FALSE,"特殊室（ＢＱ表）"}</definedName>
    <definedName name="______________PPP3" hidden="1">{#N/A,#N/A,FALSE,"特殊室（ＢＱ表）"}</definedName>
    <definedName name="______________PPP33" localSheetId="8" hidden="1">{#N/A,#N/A,FALSE,"特殊室（ＢＱ表）"}</definedName>
    <definedName name="______________PPP33" hidden="1">{#N/A,#N/A,FALSE,"特殊室（ＢＱ表）"}</definedName>
    <definedName name="______________ppp34" localSheetId="8" hidden="1">{#N/A,#N/A,FALSE,"特殊室（ＢＱ表）"}</definedName>
    <definedName name="______________ppp34" hidden="1">{#N/A,#N/A,FALSE,"特殊室（ＢＱ表）"}</definedName>
    <definedName name="______________ppp3444" localSheetId="8" hidden="1">{#N/A,#N/A,FALSE,"特殊室（ＢＱ表）"}</definedName>
    <definedName name="______________ppp3444" hidden="1">{#N/A,#N/A,FALSE,"特殊室（ＢＱ表）"}</definedName>
    <definedName name="______________ps1">#REF!</definedName>
    <definedName name="______________ps2">#REF!</definedName>
    <definedName name="______________ref1">#REF!</definedName>
    <definedName name="______________ry3">#REF!</definedName>
    <definedName name="______________ry4">#REF!</definedName>
    <definedName name="______________tab2">#REF!</definedName>
    <definedName name="______________tab3">#REF!</definedName>
    <definedName name="_____________ckd1">#REF!</definedName>
    <definedName name="_____________d1" hidden="1">{"'Model'!$A$1:$N$53"}</definedName>
    <definedName name="_____________end1">#REF!</definedName>
    <definedName name="_____________end2">#REF!</definedName>
    <definedName name="_____________end3">#REF!</definedName>
    <definedName name="_____________end4">#REF!</definedName>
    <definedName name="_____________end5">#REF!</definedName>
    <definedName name="_____________end6">#REF!</definedName>
    <definedName name="_____________end7">#REF!</definedName>
    <definedName name="_____________end8">#REF!</definedName>
    <definedName name="_____________end9">#REF!</definedName>
    <definedName name="_____________int1">#REF!</definedName>
    <definedName name="_____________jkt1">#REF!</definedName>
    <definedName name="_____________key10" hidden="1">#REF!</definedName>
    <definedName name="_____________key2" hidden="1">#REF!</definedName>
    <definedName name="_____________kim1">#REF!</definedName>
    <definedName name="_____________lop111" localSheetId="8" hidden="1">{#N/A,#N/A,FALSE,"特殊室（ＢＱ表）"}</definedName>
    <definedName name="_____________lop111" hidden="1">{#N/A,#N/A,FALSE,"特殊室（ＢＱ表）"}</definedName>
    <definedName name="_____________lpg1">#REF!</definedName>
    <definedName name="_____________mdn1">#REF!</definedName>
    <definedName name="_____________pc2">#REF!</definedName>
    <definedName name="_____________pc3">#REF!</definedName>
    <definedName name="_____________pc4">#REF!</definedName>
    <definedName name="_____________pe1">#REF!</definedName>
    <definedName name="_____________pir1">#REF!</definedName>
    <definedName name="_____________ps1">#REF!</definedName>
    <definedName name="_____________ps2">#REF!</definedName>
    <definedName name="_____________ref1">#REF!</definedName>
    <definedName name="_____________ry2">#REF!</definedName>
    <definedName name="_____________ry3">#REF!</definedName>
    <definedName name="_____________ry4">#REF!</definedName>
    <definedName name="_____________spj1">#REF!</definedName>
    <definedName name="_____________tab2">#REF!</definedName>
    <definedName name="_____________tab3">#REF!</definedName>
    <definedName name="_____________top1">#REF!</definedName>
    <definedName name="_____________top2">#REF!</definedName>
    <definedName name="_____________wb1">#REF!</definedName>
    <definedName name="_____________WL25">#REF!</definedName>
    <definedName name="____________A6" hidden="1">{#N/A,#N/A,FALSE,"Aging Summary";#N/A,#N/A,FALSE,"Ratio Analysis";#N/A,#N/A,FALSE,"Test 120 Day Accts";#N/A,#N/A,FALSE,"Tickmarks"}</definedName>
    <definedName name="____________act2" hidden="1">{#N/A,#N/A,FALSE,"Act.Fcst Costs"}</definedName>
    <definedName name="____________act2_1" hidden="1">{#N/A,#N/A,FALSE,"Act.Fcst Costs"}</definedName>
    <definedName name="____________d1" hidden="1">{"'Model'!$A$1:$N$53"}</definedName>
    <definedName name="____________end1">#REF!</definedName>
    <definedName name="____________end2">#REF!</definedName>
    <definedName name="____________end3">#REF!</definedName>
    <definedName name="____________end4">#REF!</definedName>
    <definedName name="____________end5">#REF!</definedName>
    <definedName name="____________end6">#REF!</definedName>
    <definedName name="____________end7">#REF!</definedName>
    <definedName name="____________end8">#REF!</definedName>
    <definedName name="____________end9">#REF!</definedName>
    <definedName name="____________FA2008" hidden="1">{#N/A,#N/A,FALSE,"OUT  AREC"}</definedName>
    <definedName name="____________FA2008_1" hidden="1">{#N/A,#N/A,FALSE,"OUT  AREC"}</definedName>
    <definedName name="____________jkt1">#REF!</definedName>
    <definedName name="____________key10" hidden="1">#REF!</definedName>
    <definedName name="____________key2" hidden="1">#REF!</definedName>
    <definedName name="____________pc2">#REF!</definedName>
    <definedName name="____________pc3">#REF!</definedName>
    <definedName name="____________pc4">#REF!</definedName>
    <definedName name="____________poc01">#REF!</definedName>
    <definedName name="____________poc02">#REF!</definedName>
    <definedName name="____________poc03">#REF!</definedName>
    <definedName name="____________poc04">#REF!</definedName>
    <definedName name="____________poc05">#REF!</definedName>
    <definedName name="____________PPP3" localSheetId="8" hidden="1">{#N/A,#N/A,FALSE,"特殊室（ＢＱ表）"}</definedName>
    <definedName name="____________PPP3" hidden="1">{#N/A,#N/A,FALSE,"特殊室（ＢＱ表）"}</definedName>
    <definedName name="____________PPP33" localSheetId="8" hidden="1">{#N/A,#N/A,FALSE,"特殊室（ＢＱ表）"}</definedName>
    <definedName name="____________PPP33" hidden="1">{#N/A,#N/A,FALSE,"特殊室（ＢＱ表）"}</definedName>
    <definedName name="____________ppp34" localSheetId="8" hidden="1">{#N/A,#N/A,FALSE,"特殊室（ＢＱ表）"}</definedName>
    <definedName name="____________ppp34" hidden="1">{#N/A,#N/A,FALSE,"特殊室（ＢＱ表）"}</definedName>
    <definedName name="____________ppp3444" localSheetId="8" hidden="1">{#N/A,#N/A,FALSE,"特殊室（ＢＱ表）"}</definedName>
    <definedName name="____________ppp3444" hidden="1">{#N/A,#N/A,FALSE,"特殊室（ＢＱ表）"}</definedName>
    <definedName name="____________ps1">#REF!</definedName>
    <definedName name="____________ps2">#REF!</definedName>
    <definedName name="____________ref1">#REF!</definedName>
    <definedName name="____________ry2">#REF!</definedName>
    <definedName name="____________ry3">#REF!</definedName>
    <definedName name="____________ry4">#REF!</definedName>
    <definedName name="____________SCH1">#REF!</definedName>
    <definedName name="____________SCH10">#REF!</definedName>
    <definedName name="____________SCH14">#REF!</definedName>
    <definedName name="____________SCH2">#REF!</definedName>
    <definedName name="____________SCh3">#REF!</definedName>
    <definedName name="____________SCH5">#REF!</definedName>
    <definedName name="____________SCh8">#REF!</definedName>
    <definedName name="____________tab2">#REF!</definedName>
    <definedName name="____________tab3">#REF!</definedName>
    <definedName name="____________top1">#REF!</definedName>
    <definedName name="____________top2">#REF!</definedName>
    <definedName name="____________vib01">#REF!</definedName>
    <definedName name="____________vib02">#REF!</definedName>
    <definedName name="____________vib03">#REF!</definedName>
    <definedName name="____________vib04">#REF!</definedName>
    <definedName name="____________vib05">#REF!</definedName>
    <definedName name="____________vib06">#REF!</definedName>
    <definedName name="____________vib07">#REF!</definedName>
    <definedName name="____________WL25">#REF!</definedName>
    <definedName name="___________A6" hidden="1">{#N/A,#N/A,FALSE,"Aging Summary";#N/A,#N/A,FALSE,"Ratio Analysis";#N/A,#N/A,FALSE,"Test 120 Day Accts";#N/A,#N/A,FALSE,"Tickmarks"}</definedName>
    <definedName name="___________act2" hidden="1">{#N/A,#N/A,FALSE,"Act.Fcst Costs"}</definedName>
    <definedName name="___________act2_1" hidden="1">{#N/A,#N/A,FALSE,"Act.Fcst Costs"}</definedName>
    <definedName name="___________d1" hidden="1">{"'Model'!$A$1:$N$53"}</definedName>
    <definedName name="___________end1">#REF!</definedName>
    <definedName name="___________end2">#REF!</definedName>
    <definedName name="___________end3">#REF!</definedName>
    <definedName name="___________end4">#REF!</definedName>
    <definedName name="___________end5">#REF!</definedName>
    <definedName name="___________end6">#REF!</definedName>
    <definedName name="___________end7">#REF!</definedName>
    <definedName name="___________end8">#REF!</definedName>
    <definedName name="___________end9">#REF!</definedName>
    <definedName name="___________FA2008" hidden="1">{#N/A,#N/A,FALSE,"OUT  AREC"}</definedName>
    <definedName name="___________FA2008_1" hidden="1">{#N/A,#N/A,FALSE,"OUT  AREC"}</definedName>
    <definedName name="___________jkt1">#REF!</definedName>
    <definedName name="___________key10" hidden="1">#REF!</definedName>
    <definedName name="___________key2" hidden="1">#REF!</definedName>
    <definedName name="___________lop111" localSheetId="8" hidden="1">{#N/A,#N/A,FALSE,"特殊室（ＢＱ表）"}</definedName>
    <definedName name="___________lop111" hidden="1">{#N/A,#N/A,FALSE,"特殊室（ＢＱ表）"}</definedName>
    <definedName name="___________pc2">#REF!</definedName>
    <definedName name="___________pc3">#REF!</definedName>
    <definedName name="___________pc4">#REF!</definedName>
    <definedName name="___________poc01">#REF!</definedName>
    <definedName name="___________poc02">#REF!</definedName>
    <definedName name="___________poc03">#REF!</definedName>
    <definedName name="___________poc04">#REF!</definedName>
    <definedName name="___________poc05">#REF!</definedName>
    <definedName name="___________ps1">#REF!</definedName>
    <definedName name="___________ps2">#REF!</definedName>
    <definedName name="___________ref1">#REF!</definedName>
    <definedName name="___________rev1">#REF!</definedName>
    <definedName name="___________rev2">#REF!</definedName>
    <definedName name="___________rev3">#REF!</definedName>
    <definedName name="___________rev4">#REF!</definedName>
    <definedName name="___________rev5">#REF!</definedName>
    <definedName name="___________ric1" hidden="1">#REF!</definedName>
    <definedName name="___________ry2">#REF!</definedName>
    <definedName name="___________ry3">#REF!</definedName>
    <definedName name="___________ry4">#REF!</definedName>
    <definedName name="___________SCH1">#REF!</definedName>
    <definedName name="___________SCH10">#REF!</definedName>
    <definedName name="___________SCH14">#REF!</definedName>
    <definedName name="___________SCH2">#REF!</definedName>
    <definedName name="___________SCh3">#REF!</definedName>
    <definedName name="___________SCH5">#REF!</definedName>
    <definedName name="___________SCh8">#REF!</definedName>
    <definedName name="___________tab2">#REF!</definedName>
    <definedName name="___________tab3">#REF!</definedName>
    <definedName name="___________top1">#REF!</definedName>
    <definedName name="___________top2">#REF!</definedName>
    <definedName name="___________vib01">#REF!</definedName>
    <definedName name="___________vib02">#REF!</definedName>
    <definedName name="___________vib03">#REF!</definedName>
    <definedName name="___________vib04">#REF!</definedName>
    <definedName name="___________vib05">#REF!</definedName>
    <definedName name="___________vib06">#REF!</definedName>
    <definedName name="___________vib07">#REF!</definedName>
    <definedName name="___________X1" hidden="1">{#N/A,#N/A,FALSE,"Act.Fcst Costs"}</definedName>
    <definedName name="_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3" hidden="1">{"Admin Costs",#N/A,FALSE,"Act.Fcst Costs"}</definedName>
    <definedName name="___________X4" hidden="1">{#N/A,#N/A,FALSE,"Cost Report";#N/A,#N/A,FALSE,"Qtly Summ.";#N/A,#N/A,FALSE,"Mar  Qtr";#N/A,#N/A,FALSE,"Report Summary"}</definedName>
    <definedName name="___________X5" hidden="1">{#N/A,#N/A,FALSE,"Cost Report";#N/A,#N/A,FALSE,"Sept Qtr";#N/A,#N/A,FALSE,"Qtly Summ.";#N/A,#N/A,FALSE,"Report Summary";#N/A,#N/A,FALSE,"Ammort &amp; Dep.";#N/A,#N/A,FALSE,"Rev. GIC Summ.";#N/A,#N/A,FALSE,"CAPEX";#N/A,#N/A,FALSE,"Stockpile Adj.";#N/A,#N/A,FALSE,"Cost Summary"}</definedName>
    <definedName name="_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A6" hidden="1">{#N/A,#N/A,FALSE,"Aging Summary";#N/A,#N/A,FALSE,"Ratio Analysis";#N/A,#N/A,FALSE,"Test 120 Day Accts";#N/A,#N/A,FALSE,"Tickmarks"}</definedName>
    <definedName name="__________act2" hidden="1">{#N/A,#N/A,FALSE,"Act.Fcst Costs"}</definedName>
    <definedName name="__________act2_1" hidden="1">{#N/A,#N/A,FALSE,"Act.Fcst Costs"}</definedName>
    <definedName name="__________ccv49">#REF!</definedName>
    <definedName name="__________d1" hidden="1">{"'Model'!$A$1:$N$53"}</definedName>
    <definedName name="__________end1">#REF!</definedName>
    <definedName name="__________end2">#REF!</definedName>
    <definedName name="__________end3">#REF!</definedName>
    <definedName name="__________end4">#REF!</definedName>
    <definedName name="__________end5">#REF!</definedName>
    <definedName name="__________end6">#REF!</definedName>
    <definedName name="__________end7">#REF!</definedName>
    <definedName name="__________end8">#REF!</definedName>
    <definedName name="__________end9">#REF!</definedName>
    <definedName name="__________FA2008" hidden="1">{#N/A,#N/A,FALSE,"OUT  AREC"}</definedName>
    <definedName name="__________FA2008_1" hidden="1">{#N/A,#N/A,FALSE,"OUT  AREC"}</definedName>
    <definedName name="__________jkt1">#REF!</definedName>
    <definedName name="__________key10" hidden="1">#REF!</definedName>
    <definedName name="__________key2" hidden="1">#REF!</definedName>
    <definedName name="__________pc2">#REF!</definedName>
    <definedName name="__________pc3">#REF!</definedName>
    <definedName name="__________pc4">#REF!</definedName>
    <definedName name="__________poc01">#REF!</definedName>
    <definedName name="__________poc02">#REF!</definedName>
    <definedName name="__________poc03">#REF!</definedName>
    <definedName name="__________poc04">#REF!</definedName>
    <definedName name="__________poc05">#REF!</definedName>
    <definedName name="__________PPP3" localSheetId="8" hidden="1">{#N/A,#N/A,FALSE,"特殊室（ＢＱ表）"}</definedName>
    <definedName name="__________PPP3" hidden="1">{#N/A,#N/A,FALSE,"特殊室（ＢＱ表）"}</definedName>
    <definedName name="__________PPP33" localSheetId="8" hidden="1">{#N/A,#N/A,FALSE,"特殊室（ＢＱ表）"}</definedName>
    <definedName name="__________PPP33" hidden="1">{#N/A,#N/A,FALSE,"特殊室（ＢＱ表）"}</definedName>
    <definedName name="__________ppp34" localSheetId="8" hidden="1">{#N/A,#N/A,FALSE,"特殊室（ＢＱ表）"}</definedName>
    <definedName name="__________ppp34" hidden="1">{#N/A,#N/A,FALSE,"特殊室（ＢＱ表）"}</definedName>
    <definedName name="__________ppp3444" localSheetId="8" hidden="1">{#N/A,#N/A,FALSE,"特殊室（ＢＱ表）"}</definedName>
    <definedName name="__________ppp3444" hidden="1">{#N/A,#N/A,FALSE,"特殊室（ＢＱ表）"}</definedName>
    <definedName name="__________ps1">#REF!</definedName>
    <definedName name="__________ps2">#REF!</definedName>
    <definedName name="__________ref1">#REF!</definedName>
    <definedName name="__________rev1">#REF!</definedName>
    <definedName name="__________rev2">#REF!</definedName>
    <definedName name="__________rev3">#REF!</definedName>
    <definedName name="__________rev4">#REF!</definedName>
    <definedName name="__________rev5">#REF!</definedName>
    <definedName name="__________ry2">#REF!</definedName>
    <definedName name="__________ry3">#REF!</definedName>
    <definedName name="__________ry4">#REF!</definedName>
    <definedName name="__________SCH1">#REF!</definedName>
    <definedName name="__________SCH10">#REF!</definedName>
    <definedName name="__________SCH14">#REF!</definedName>
    <definedName name="__________SCH2">#REF!</definedName>
    <definedName name="__________SCh3">#REF!</definedName>
    <definedName name="__________SCH5">#REF!</definedName>
    <definedName name="__________SCh8">#REF!</definedName>
    <definedName name="__________tab2">#REF!</definedName>
    <definedName name="__________tab3">#REF!</definedName>
    <definedName name="__________top1">#REF!</definedName>
    <definedName name="__________top2">#REF!</definedName>
    <definedName name="__________vib01">#REF!</definedName>
    <definedName name="__________vib02">#REF!</definedName>
    <definedName name="__________vib03">#REF!</definedName>
    <definedName name="__________vib04">#REF!</definedName>
    <definedName name="__________vib05">#REF!</definedName>
    <definedName name="__________vib06">#REF!</definedName>
    <definedName name="__________vib07">#REF!</definedName>
    <definedName name="__________WHT23" hidden="1">{#N/A,#N/A,FALSE,"DATA"}</definedName>
    <definedName name="__________WL25">#REF!</definedName>
    <definedName name="__________X1" hidden="1">{#N/A,#N/A,FALSE,"Act.Fcst Costs"}</definedName>
    <definedName name="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3" hidden="1">{"Admin Costs",#N/A,FALSE,"Act.Fcst Costs"}</definedName>
    <definedName name="__________X4" hidden="1">{#N/A,#N/A,FALSE,"Cost Report";#N/A,#N/A,FALSE,"Qtly Summ.";#N/A,#N/A,FALSE,"Mar  Qtr";#N/A,#N/A,FALSE,"Report Summary"}</definedName>
    <definedName name="__________X5" hidden="1">{#N/A,#N/A,FALSE,"Cost Report";#N/A,#N/A,FALSE,"Sept Qtr";#N/A,#N/A,FALSE,"Qtly Summ.";#N/A,#N/A,FALSE,"Report Summary";#N/A,#N/A,FALSE,"Ammort &amp; Dep.";#N/A,#N/A,FALSE,"Rev. GIC Summ.";#N/A,#N/A,FALSE,"CAPEX";#N/A,#N/A,FALSE,"Stockpile Adj.";#N/A,#N/A,FALSE,"Cost Summary"}</definedName>
    <definedName name="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act2" hidden="1">{#N/A,#N/A,FALSE,"Act.Fcst Costs"}</definedName>
    <definedName name="_________act2_1" hidden="1">{#N/A,#N/A,FALSE,"Act.Fcst Costs"}</definedName>
    <definedName name="_________ccv49">#REF!</definedName>
    <definedName name="_________cov1">#REF!</definedName>
    <definedName name="_________cov2">#REF!</definedName>
    <definedName name="_________cov3">#REF!</definedName>
    <definedName name="_________cov4">#REF!</definedName>
    <definedName name="_________d1" hidden="1">{"'Model'!$A$1:$N$53"}</definedName>
    <definedName name="_________end1">#REF!</definedName>
    <definedName name="_________end2">#REF!</definedName>
    <definedName name="_________end3">#REF!</definedName>
    <definedName name="_________end4">#REF!</definedName>
    <definedName name="_________end5">#REF!</definedName>
    <definedName name="_________end6">#REF!</definedName>
    <definedName name="_________end7">#REF!</definedName>
    <definedName name="_________end8">#REF!</definedName>
    <definedName name="_________end9">#REF!</definedName>
    <definedName name="_________FA2008" hidden="1">{#N/A,#N/A,FALSE,"OUT  AREC"}</definedName>
    <definedName name="_________FA2008_1" hidden="1">{#N/A,#N/A,FALSE,"OUT  AREC"}</definedName>
    <definedName name="_________jkt1">#REF!</definedName>
    <definedName name="_________key10" hidden="1">#REF!</definedName>
    <definedName name="_________key2" hidden="1">#REF!</definedName>
    <definedName name="_________lop111" localSheetId="8" hidden="1">{#N/A,#N/A,FALSE,"特殊室（ＢＱ表）"}</definedName>
    <definedName name="_________lop111" hidden="1">{#N/A,#N/A,FALSE,"特殊室（ＢＱ表）"}</definedName>
    <definedName name="_________pc2">#REF!</definedName>
    <definedName name="_________pc3">#REF!</definedName>
    <definedName name="_________pc4">#REF!</definedName>
    <definedName name="_________poc01">#REF!</definedName>
    <definedName name="_________poc02">#REF!</definedName>
    <definedName name="_________poc03">#REF!</definedName>
    <definedName name="_________poc04">#REF!</definedName>
    <definedName name="_________poc05">#REF!</definedName>
    <definedName name="_________PPH25" hidden="1">{#N/A,#N/A,FALSE,"Cost Report";"Geology",#N/A,FALSE,"Cost Summary";"Geolgy Recon",#N/A,FALSE,"UG Geology Rep."}</definedName>
    <definedName name="_________PPP3" localSheetId="8" hidden="1">{#N/A,#N/A,FALSE,"特殊室（ＢＱ表）"}</definedName>
    <definedName name="_________PPP3" hidden="1">{#N/A,#N/A,FALSE,"特殊室（ＢＱ表）"}</definedName>
    <definedName name="_________PPP33" localSheetId="8" hidden="1">{#N/A,#N/A,FALSE,"特殊室（ＢＱ表）"}</definedName>
    <definedName name="_________PPP33" hidden="1">{#N/A,#N/A,FALSE,"特殊室（ＢＱ表）"}</definedName>
    <definedName name="_________ppp34" localSheetId="8" hidden="1">{#N/A,#N/A,FALSE,"特殊室（ＢＱ表）"}</definedName>
    <definedName name="_________ppp34" hidden="1">{#N/A,#N/A,FALSE,"特殊室（ＢＱ表）"}</definedName>
    <definedName name="_________ppp3444" localSheetId="8" hidden="1">{#N/A,#N/A,FALSE,"特殊室（ＢＱ表）"}</definedName>
    <definedName name="_________ppp3444" hidden="1">{#N/A,#N/A,FALSE,"特殊室（ＢＱ表）"}</definedName>
    <definedName name="_________ps1">#REF!</definedName>
    <definedName name="_________ps2">#REF!</definedName>
    <definedName name="_________ref1">#REF!</definedName>
    <definedName name="_________rev1">#REF!</definedName>
    <definedName name="_________rev2">#REF!</definedName>
    <definedName name="_________rev3">#REF!</definedName>
    <definedName name="_________rev4">#REF!</definedName>
    <definedName name="_________rev5">#REF!</definedName>
    <definedName name="_________ric1" hidden="1">#REF!</definedName>
    <definedName name="_________ry2">#REF!</definedName>
    <definedName name="_________ry3">#REF!</definedName>
    <definedName name="_________ry4">#REF!</definedName>
    <definedName name="_________SCH1">#REF!</definedName>
    <definedName name="_________SCH10">#REF!</definedName>
    <definedName name="_________SCH14">#REF!</definedName>
    <definedName name="_________SCH2">#REF!</definedName>
    <definedName name="_________SCh3">#REF!</definedName>
    <definedName name="_________SCH5">#REF!</definedName>
    <definedName name="_________SCh8">#REF!</definedName>
    <definedName name="_________tab2">#REF!</definedName>
    <definedName name="_________tab3">#REF!</definedName>
    <definedName name="_________top1">#REF!</definedName>
    <definedName name="_________top2">#REF!</definedName>
    <definedName name="_________vib01">#REF!</definedName>
    <definedName name="_________vib02">#REF!</definedName>
    <definedName name="_________vib03">#REF!</definedName>
    <definedName name="_________vib04">#REF!</definedName>
    <definedName name="_________vib05">#REF!</definedName>
    <definedName name="_________vib06">#REF!</definedName>
    <definedName name="_________vib07">#REF!</definedName>
    <definedName name="_________WL25">#REF!</definedName>
    <definedName name="_________xlfn.ROUNDBAHTUP" hidden="1">#NAME?</definedName>
    <definedName name="________A6" hidden="1">{#N/A,#N/A,FALSE,"Aging Summary";#N/A,#N/A,FALSE,"Ratio Analysis";#N/A,#N/A,FALSE,"Test 120 Day Accts";#N/A,#N/A,FALSE,"Tickmarks"}</definedName>
    <definedName name="________act2" hidden="1">{#N/A,#N/A,FALSE,"Act.Fcst Costs"}</definedName>
    <definedName name="________act2_1" hidden="1">{#N/A,#N/A,FALSE,"Act.Fcst Costs"}</definedName>
    <definedName name="________ccv49">#REF!</definedName>
    <definedName name="________cov1">#REF!</definedName>
    <definedName name="________cov2">#REF!</definedName>
    <definedName name="________cov3">#REF!</definedName>
    <definedName name="________cov4">#REF!</definedName>
    <definedName name="________d1" hidden="1">{"'Model'!$A$1:$N$53"}</definedName>
    <definedName name="________end1">#REF!</definedName>
    <definedName name="________end2">#REF!</definedName>
    <definedName name="________end3">#REF!</definedName>
    <definedName name="________end4">#REF!</definedName>
    <definedName name="________end5">#REF!</definedName>
    <definedName name="________end6">#REF!</definedName>
    <definedName name="________end7">#REF!</definedName>
    <definedName name="________end8">#REF!</definedName>
    <definedName name="________end9">#REF!</definedName>
    <definedName name="________FA2008" hidden="1">{#N/A,#N/A,FALSE,"OUT  AREC"}</definedName>
    <definedName name="________FA2008_1" hidden="1">{#N/A,#N/A,FALSE,"OUT  AREC"}</definedName>
    <definedName name="________jkt1">#REF!</definedName>
    <definedName name="________key10" hidden="1">#REF!</definedName>
    <definedName name="________key2" hidden="1">#REF!</definedName>
    <definedName name="________lop111" localSheetId="8" hidden="1">{#N/A,#N/A,FALSE,"特殊室（ＢＱ表）"}</definedName>
    <definedName name="________lop111" hidden="1">{#N/A,#N/A,FALSE,"特殊室（ＢＱ表）"}</definedName>
    <definedName name="________MEI2" hidden="1">#REF!</definedName>
    <definedName name="________pc2">#REF!</definedName>
    <definedName name="________pc3">#REF!</definedName>
    <definedName name="________pc4">#REF!</definedName>
    <definedName name="________poc01">#REF!</definedName>
    <definedName name="________poc02">#REF!</definedName>
    <definedName name="________poc03">#REF!</definedName>
    <definedName name="________poc04">#REF!</definedName>
    <definedName name="________poc05">#REF!</definedName>
    <definedName name="________PPP3" localSheetId="8" hidden="1">{#N/A,#N/A,FALSE,"特殊室（ＢＱ表）"}</definedName>
    <definedName name="________PPP3" hidden="1">{#N/A,#N/A,FALSE,"特殊室（ＢＱ表）"}</definedName>
    <definedName name="________PPP33" localSheetId="8" hidden="1">{#N/A,#N/A,FALSE,"特殊室（ＢＱ表）"}</definedName>
    <definedName name="________PPP33" hidden="1">{#N/A,#N/A,FALSE,"特殊室（ＢＱ表）"}</definedName>
    <definedName name="________ppp34" localSheetId="8" hidden="1">{#N/A,#N/A,FALSE,"特殊室（ＢＱ表）"}</definedName>
    <definedName name="________ppp34" hidden="1">{#N/A,#N/A,FALSE,"特殊室（ＢＱ表）"}</definedName>
    <definedName name="________ppp3444" localSheetId="8" hidden="1">{#N/A,#N/A,FALSE,"特殊室（ＢＱ表）"}</definedName>
    <definedName name="________ppp3444" hidden="1">{#N/A,#N/A,FALSE,"特殊室（ＢＱ表）"}</definedName>
    <definedName name="________ps1">#REF!</definedName>
    <definedName name="________ps2">#REF!</definedName>
    <definedName name="________ref1">#REF!</definedName>
    <definedName name="________rev1">#REF!</definedName>
    <definedName name="________rev2">#REF!</definedName>
    <definedName name="________rev3">#REF!</definedName>
    <definedName name="________rev4">#REF!</definedName>
    <definedName name="________rev5">#REF!</definedName>
    <definedName name="________ric1" hidden="1">#REF!</definedName>
    <definedName name="________ry2">#REF!</definedName>
    <definedName name="________ry3">#REF!</definedName>
    <definedName name="________ry4">#REF!</definedName>
    <definedName name="________SCH1">#REF!</definedName>
    <definedName name="________SCH10">#REF!</definedName>
    <definedName name="________SCH14">#REF!</definedName>
    <definedName name="________SCH2">#REF!</definedName>
    <definedName name="________SCh3">#REF!</definedName>
    <definedName name="________SCH5">#REF!</definedName>
    <definedName name="________SCh8">#REF!</definedName>
    <definedName name="________tab2">#REF!</definedName>
    <definedName name="________tab3">#REF!</definedName>
    <definedName name="________top1">#REF!</definedName>
    <definedName name="________top2">#REF!</definedName>
    <definedName name="________vib01">#REF!</definedName>
    <definedName name="________vib02">#REF!</definedName>
    <definedName name="________vib03">#REF!</definedName>
    <definedName name="________vib04">#REF!</definedName>
    <definedName name="________vib05">#REF!</definedName>
    <definedName name="________vib06">#REF!</definedName>
    <definedName name="________vib07">#REF!</definedName>
    <definedName name="________WHT23" hidden="1">{#N/A,#N/A,FALSE,"DATA"}</definedName>
    <definedName name="________WL25">#REF!</definedName>
    <definedName name="________wm1" hidden="1">#REF!</definedName>
    <definedName name="________X1" hidden="1">{#N/A,#N/A,FALSE,"Act.Fcst Costs"}</definedName>
    <definedName name="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3" hidden="1">{"Admin Costs",#N/A,FALSE,"Act.Fcst Costs"}</definedName>
    <definedName name="________X4" hidden="1">{#N/A,#N/A,FALSE,"Cost Report";#N/A,#N/A,FALSE,"Qtly Summ.";#N/A,#N/A,FALSE,"Mar  Qtr";#N/A,#N/A,FALSE,"Report Summary"}</definedName>
    <definedName name="________X5" hidden="1">{#N/A,#N/A,FALSE,"Cost Report";#N/A,#N/A,FALSE,"Sept Qtr";#N/A,#N/A,FALSE,"Qtly Summ.";#N/A,#N/A,FALSE,"Report Summary";#N/A,#N/A,FALSE,"Ammort &amp; Dep.";#N/A,#N/A,FALSE,"Rev. GIC Summ.";#N/A,#N/A,FALSE,"CAPEX";#N/A,#N/A,FALSE,"Stockpile Adj.";#N/A,#N/A,FALSE,"Cost Summary"}</definedName>
    <definedName name="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lfn.ROUNDBAHTUP" hidden="1">#NAME?</definedName>
    <definedName name="_______A6" hidden="1">{#N/A,#N/A,FALSE,"Aging Summary";#N/A,#N/A,FALSE,"Ratio Analysis";#N/A,#N/A,FALSE,"Test 120 Day Accts";#N/A,#N/A,FALSE,"Tickmarks"}</definedName>
    <definedName name="_______act2" hidden="1">{#N/A,#N/A,FALSE,"Act.Fcst Costs"}</definedName>
    <definedName name="_______act2_1" hidden="1">{#N/A,#N/A,FALSE,"Act.Fcst Costs"}</definedName>
    <definedName name="_______ccv49">#REF!</definedName>
    <definedName name="_______cov1">#REF!</definedName>
    <definedName name="_______cov2">#REF!</definedName>
    <definedName name="_______cov3">#REF!</definedName>
    <definedName name="_______cov4">#REF!</definedName>
    <definedName name="_______d1" hidden="1">{"'Model'!$A$1:$N$53"}</definedName>
    <definedName name="_______DAF10">#REF!</definedName>
    <definedName name="_______DIV1">#REF!</definedName>
    <definedName name="_______DIV10">#REF!</definedName>
    <definedName name="_______DIV11">#REF!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nd1">#REF!</definedName>
    <definedName name="_______end2">#REF!</definedName>
    <definedName name="_______end3">#REF!</definedName>
    <definedName name="_______end4">#REF!</definedName>
    <definedName name="_______end5">#REF!</definedName>
    <definedName name="_______end6">#REF!</definedName>
    <definedName name="_______end7">#REF!</definedName>
    <definedName name="_______end8">#REF!</definedName>
    <definedName name="_______end9">#REF!</definedName>
    <definedName name="_______FA2008" hidden="1">{#N/A,#N/A,FALSE,"OUT  AREC"}</definedName>
    <definedName name="_______FA2008_1" hidden="1">{#N/A,#N/A,FALSE,"OUT  AREC"}</definedName>
    <definedName name="_______grc1">#REF!</definedName>
    <definedName name="_______HAL1">#REF!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jkt1">#REF!</definedName>
    <definedName name="_______key10" hidden="1">#REF!</definedName>
    <definedName name="_______key2" hidden="1">#REF!</definedName>
    <definedName name="_______LLL01">#REF!</definedName>
    <definedName name="_______lop111" localSheetId="8" hidden="1">{#N/A,#N/A,FALSE,"特殊室（ＢＱ表）"}</definedName>
    <definedName name="_______lop111" hidden="1">{#N/A,#N/A,FALSE,"特殊室（ＢＱ表）"}</definedName>
    <definedName name="_______MEI2" hidden="1">#REF!</definedName>
    <definedName name="_______pc2">#REF!</definedName>
    <definedName name="_______pc3">#REF!</definedName>
    <definedName name="_______pc4">#REF!</definedName>
    <definedName name="_______PL3">#REF!</definedName>
    <definedName name="_______poc01">#REF!</definedName>
    <definedName name="_______poc02">#REF!</definedName>
    <definedName name="_______poc03">#REF!</definedName>
    <definedName name="_______poc04">#REF!</definedName>
    <definedName name="_______poc05">#REF!</definedName>
    <definedName name="_______PPh21">#REF!</definedName>
    <definedName name="_______PPH23">#REF!</definedName>
    <definedName name="_______PPH25" hidden="1">{#N/A,#N/A,FALSE,"Cost Report";"Geology",#N/A,FALSE,"Cost Summary";"Geolgy Recon",#N/A,FALSE,"UG Geology Rep."}</definedName>
    <definedName name="_______PPh26">#REF!</definedName>
    <definedName name="_______PPP3" localSheetId="8" hidden="1">{#N/A,#N/A,FALSE,"特殊室（ＢＱ表）"}</definedName>
    <definedName name="_______PPP3" hidden="1">{#N/A,#N/A,FALSE,"特殊室（ＢＱ表）"}</definedName>
    <definedName name="_______PPP33" localSheetId="8" hidden="1">{#N/A,#N/A,FALSE,"特殊室（ＢＱ表）"}</definedName>
    <definedName name="_______PPP33" hidden="1">{#N/A,#N/A,FALSE,"特殊室（ＢＱ表）"}</definedName>
    <definedName name="_______ppp34" localSheetId="8" hidden="1">{#N/A,#N/A,FALSE,"特殊室（ＢＱ表）"}</definedName>
    <definedName name="_______ppp34" hidden="1">{#N/A,#N/A,FALSE,"特殊室（ＢＱ表）"}</definedName>
    <definedName name="_______ppp3444" localSheetId="8" hidden="1">{#N/A,#N/A,FALSE,"特殊室（ＢＱ表）"}</definedName>
    <definedName name="_______ppp3444" hidden="1">{#N/A,#N/A,FALSE,"特殊室（ＢＱ表）"}</definedName>
    <definedName name="_______ps1">#REF!</definedName>
    <definedName name="_______ps2">#REF!</definedName>
    <definedName name="_______ref1">#REF!</definedName>
    <definedName name="_______rev1">#REF!</definedName>
    <definedName name="_______rev2">#REF!</definedName>
    <definedName name="_______rev3">#REF!</definedName>
    <definedName name="_______rev4">#REF!</definedName>
    <definedName name="_______rev5">#REF!</definedName>
    <definedName name="_______ric1" hidden="1">#REF!</definedName>
    <definedName name="_______rkl1000">#REF!</definedName>
    <definedName name="_______rkl200">#REF!</definedName>
    <definedName name="_______rkl300">#REF!</definedName>
    <definedName name="_______rkl400">#REF!</definedName>
    <definedName name="_______rkl500">#REF!</definedName>
    <definedName name="_______rkl600">#REF!</definedName>
    <definedName name="_______rkl700">#REF!</definedName>
    <definedName name="_______rkl800">#REF!</definedName>
    <definedName name="_______ry2">#REF!</definedName>
    <definedName name="_______ry3">#REF!</definedName>
    <definedName name="_______ry4">#REF!</definedName>
    <definedName name="_______SCH1">#REF!</definedName>
    <definedName name="_______SCH10">#REF!</definedName>
    <definedName name="_______SCH14">#REF!</definedName>
    <definedName name="_______SCH2">#REF!</definedName>
    <definedName name="_______SCh3">#REF!</definedName>
    <definedName name="_______SCH5">#REF!</definedName>
    <definedName name="_______SCh8">#REF!</definedName>
    <definedName name="_______tab2">#REF!</definedName>
    <definedName name="_______tab3">#REF!</definedName>
    <definedName name="_______tlc20">#REF!</definedName>
    <definedName name="_______top1">#REF!</definedName>
    <definedName name="_______top2">#REF!</definedName>
    <definedName name="_______vib01">#REF!</definedName>
    <definedName name="_______vib02">#REF!</definedName>
    <definedName name="_______vib03">#REF!</definedName>
    <definedName name="_______vib04">#REF!</definedName>
    <definedName name="_______vib05">#REF!</definedName>
    <definedName name="_______vib06">#REF!</definedName>
    <definedName name="_______vib07">#REF!</definedName>
    <definedName name="_______WHT23" hidden="1">{#N/A,#N/A,FALSE,"DATA"}</definedName>
    <definedName name="_______WL25">#REF!</definedName>
    <definedName name="_______wm1" hidden="1">#REF!</definedName>
    <definedName name="_______X1" hidden="1">{#N/A,#N/A,FALSE,"Act.Fcst Costs"}</definedName>
    <definedName name="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3" hidden="1">{"Admin Costs",#N/A,FALSE,"Act.Fcst Costs"}</definedName>
    <definedName name="_______X4" hidden="1">{#N/A,#N/A,FALSE,"Cost Report";#N/A,#N/A,FALSE,"Qtly Summ.";#N/A,#N/A,FALSE,"Mar  Qtr";#N/A,#N/A,FALSE,"Report Summary"}</definedName>
    <definedName name="_______X5" hidden="1">{#N/A,#N/A,FALSE,"Cost Report";#N/A,#N/A,FALSE,"Sept Qtr";#N/A,#N/A,FALSE,"Qtly Summ.";#N/A,#N/A,FALSE,"Report Summary";#N/A,#N/A,FALSE,"Ammort &amp; Dep.";#N/A,#N/A,FALSE,"Rev. GIC Summ.";#N/A,#N/A,FALSE,"CAPEX";#N/A,#N/A,FALSE,"Stockpile Adj.";#N/A,#N/A,FALSE,"Cost Summary"}</definedName>
    <definedName name="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lfn.ROUNDBAHTUP" hidden="1">#NAME?</definedName>
    <definedName name="______A6" hidden="1">{#N/A,#N/A,FALSE,"Aging Summary";#N/A,#N/A,FALSE,"Ratio Analysis";#N/A,#N/A,FALSE,"Test 120 Day Accts";#N/A,#N/A,FALSE,"Tickmarks"}</definedName>
    <definedName name="______act2" hidden="1">{#N/A,#N/A,FALSE,"Act.Fcst Costs"}</definedName>
    <definedName name="______act2_1" hidden="1">{#N/A,#N/A,FALSE,"Act.Fcst Costs"}</definedName>
    <definedName name="______bcv100">#REF!</definedName>
    <definedName name="______bcv125">#REF!</definedName>
    <definedName name="______bcv150">#REF!</definedName>
    <definedName name="______ccv49">#REF!</definedName>
    <definedName name="______ckd1">#REF!</definedName>
    <definedName name="______cov1">#REF!</definedName>
    <definedName name="______cov2">#REF!</definedName>
    <definedName name="______cov3">#REF!</definedName>
    <definedName name="______cov4">#REF!</definedName>
    <definedName name="______cvd100">#REF!</definedName>
    <definedName name="______cvd15">#REF!</definedName>
    <definedName name="______cvd150">#REF!</definedName>
    <definedName name="______cvd50">#REF!</definedName>
    <definedName name="______cvd65">#REF!</definedName>
    <definedName name="______d1" hidden="1">{"'Model'!$A$1:$N$53"}</definedName>
    <definedName name="______daf32">#REF!</definedName>
    <definedName name="______daf33">#REF!</definedName>
    <definedName name="______DAT1">#REF!</definedName>
    <definedName name="______end1">#REF!</definedName>
    <definedName name="______end2">#REF!</definedName>
    <definedName name="______end3">#REF!</definedName>
    <definedName name="______end4">#REF!</definedName>
    <definedName name="______end5">#REF!</definedName>
    <definedName name="______end6">#REF!</definedName>
    <definedName name="______end7">#REF!</definedName>
    <definedName name="______end8">#REF!</definedName>
    <definedName name="______end9">#REF!</definedName>
    <definedName name="______FA2008" hidden="1">{#N/A,#N/A,FALSE,"OUT  AREC"}</definedName>
    <definedName name="______FA2008_1" hidden="1">{#N/A,#N/A,FALSE,"OUT  AREC"}</definedName>
    <definedName name="______fjd100">#REF!</definedName>
    <definedName name="______fjd150">#REF!</definedName>
    <definedName name="______fjd50">#REF!</definedName>
    <definedName name="______fjd65">#REF!</definedName>
    <definedName name="______fmd150">#REF!</definedName>
    <definedName name="______gti50">#REF!</definedName>
    <definedName name="______gti60">#REF!</definedName>
    <definedName name="______gvd100">#REF!</definedName>
    <definedName name="______gvd15">#REF!</definedName>
    <definedName name="______gvd150">#REF!</definedName>
    <definedName name="______gvd25">#REF!</definedName>
    <definedName name="______gvd50">#REF!</definedName>
    <definedName name="______gvd65">#REF!</definedName>
    <definedName name="______hdw1">#REF!</definedName>
    <definedName name="______int1">#REF!</definedName>
    <definedName name="______jkt1">#REF!</definedName>
    <definedName name="______jum1">#REF!</definedName>
    <definedName name="______jum10">#REF!</definedName>
    <definedName name="______jum2">#REF!</definedName>
    <definedName name="______jum3">#REF!</definedName>
    <definedName name="______jum4">#REF!</definedName>
    <definedName name="______jum5">#REF!</definedName>
    <definedName name="______jum6">#REF!</definedName>
    <definedName name="______jum7">#REF!</definedName>
    <definedName name="______jum8">#REF!</definedName>
    <definedName name="______jum9">#REF!</definedName>
    <definedName name="______key10" hidden="1">#REF!</definedName>
    <definedName name="______key2" hidden="1">#REF!</definedName>
    <definedName name="______kim1">#REF!</definedName>
    <definedName name="______lop111" localSheetId="8" hidden="1">{#N/A,#N/A,FALSE,"特殊室（ＢＱ表）"}</definedName>
    <definedName name="______lop111" hidden="1">{#N/A,#N/A,FALSE,"特殊室（ＢＱ表）"}</definedName>
    <definedName name="______lpg1">#REF!</definedName>
    <definedName name="______MDE35">#REF!</definedName>
    <definedName name="______MDE36">#REF!</definedName>
    <definedName name="______MDE37">#REF!</definedName>
    <definedName name="______MDE38">#REF!</definedName>
    <definedName name="______MDE39">#REF!</definedName>
    <definedName name="______MDE40">#REF!</definedName>
    <definedName name="______MDE41">#REF!</definedName>
    <definedName name="______MDE42">#REF!</definedName>
    <definedName name="______MDE43">#REF!</definedName>
    <definedName name="______MDE44">#REF!</definedName>
    <definedName name="______MDE45">#REF!</definedName>
    <definedName name="______MDE46">#REF!</definedName>
    <definedName name="______MDE47">#REF!</definedName>
    <definedName name="______MDE48">#REF!</definedName>
    <definedName name="______MDE49">#REF!</definedName>
    <definedName name="______MDE50">#REF!</definedName>
    <definedName name="______MDE51">#REF!</definedName>
    <definedName name="______MDE52">#REF!</definedName>
    <definedName name="______MDE53">#REF!</definedName>
    <definedName name="______MDE54">#REF!</definedName>
    <definedName name="______MDE55">#REF!</definedName>
    <definedName name="______MDE56">#REF!</definedName>
    <definedName name="______MDE57">#REF!</definedName>
    <definedName name="______MDE58">#REF!</definedName>
    <definedName name="______MDE59">#REF!</definedName>
    <definedName name="______MDE60">#REF!</definedName>
    <definedName name="______MDE61">#REF!</definedName>
    <definedName name="______MDE62">#REF!</definedName>
    <definedName name="______MDE63">#REF!</definedName>
    <definedName name="______MDE64">#REF!</definedName>
    <definedName name="______MDE65">#REF!</definedName>
    <definedName name="______MDE66">#REF!</definedName>
    <definedName name="______MDE67">#REF!</definedName>
    <definedName name="______MDE68">#REF!</definedName>
    <definedName name="______mdn1">#REF!</definedName>
    <definedName name="______ME35">#REF!</definedName>
    <definedName name="______ME36">#REF!</definedName>
    <definedName name="______ME37">#REF!</definedName>
    <definedName name="______ME38">#REF!</definedName>
    <definedName name="______ME39">#REF!</definedName>
    <definedName name="______ME40">#REF!</definedName>
    <definedName name="______ME41">#REF!</definedName>
    <definedName name="______ME42">#REF!</definedName>
    <definedName name="______ME43">#REF!</definedName>
    <definedName name="______ME44">#REF!</definedName>
    <definedName name="______ME45">#REF!</definedName>
    <definedName name="______ME46">#REF!</definedName>
    <definedName name="______ME47">#REF!</definedName>
    <definedName name="______ME48">#REF!</definedName>
    <definedName name="______ME49">#REF!</definedName>
    <definedName name="______ME50">#REF!</definedName>
    <definedName name="______ME51">#REF!</definedName>
    <definedName name="______ME52">#REF!</definedName>
    <definedName name="______ME53">#REF!</definedName>
    <definedName name="______ME54">#REF!</definedName>
    <definedName name="______ME55">#REF!</definedName>
    <definedName name="______ME56">#REF!</definedName>
    <definedName name="______ME57">#REF!</definedName>
    <definedName name="______ME58">#REF!</definedName>
    <definedName name="______ME59">#REF!</definedName>
    <definedName name="______ME60">#REF!</definedName>
    <definedName name="______ME61">#REF!</definedName>
    <definedName name="______ME62">#REF!</definedName>
    <definedName name="______ME63">#REF!</definedName>
    <definedName name="______ME64">#REF!</definedName>
    <definedName name="______ME65">#REF!</definedName>
    <definedName name="______ME66">#REF!</definedName>
    <definedName name="______ME67">#REF!</definedName>
    <definedName name="______ME68">#REF!</definedName>
    <definedName name="______MEI2" hidden="1">#REF!</definedName>
    <definedName name="______pab125">#REF!</definedName>
    <definedName name="______pab126">#REF!</definedName>
    <definedName name="______pab65">#REF!</definedName>
    <definedName name="______pbs100">#REF!</definedName>
    <definedName name="______pbs15">#REF!</definedName>
    <definedName name="______pbs150">#REF!</definedName>
    <definedName name="______pbs40">#REF!</definedName>
    <definedName name="______pbs50">#REF!</definedName>
    <definedName name="______pbs65">#REF!</definedName>
    <definedName name="______pbs80">#REF!</definedName>
    <definedName name="______pc2">#REF!</definedName>
    <definedName name="______pc3">#REF!</definedName>
    <definedName name="______pc4">#REF!</definedName>
    <definedName name="______pe1">#REF!</definedName>
    <definedName name="______pir1">#REF!</definedName>
    <definedName name="______PL1">#REF!</definedName>
    <definedName name="______PL2">#REF!</definedName>
    <definedName name="______poc01">#REF!</definedName>
    <definedName name="______poc02">#REF!</definedName>
    <definedName name="______poc03">#REF!</definedName>
    <definedName name="______poc04">#REF!</definedName>
    <definedName name="______poc05">#REF!</definedName>
    <definedName name="______PPh21">#REF!</definedName>
    <definedName name="______PPH23">#REF!</definedName>
    <definedName name="______PPH25" hidden="1">{#N/A,#N/A,FALSE,"Cost Report";"Geology",#N/A,FALSE,"Cost Summary";"Geolgy Recon",#N/A,FALSE,"UG Geology Rep."}</definedName>
    <definedName name="______PPh26">#REF!</definedName>
    <definedName name="______PPP3" localSheetId="8" hidden="1">{#N/A,#N/A,FALSE,"特殊室（ＢＱ表）"}</definedName>
    <definedName name="______PPP3" hidden="1">{#N/A,#N/A,FALSE,"特殊室（ＢＱ表）"}</definedName>
    <definedName name="______PPP33" localSheetId="8" hidden="1">{#N/A,#N/A,FALSE,"特殊室（ＢＱ表）"}</definedName>
    <definedName name="______PPP33" hidden="1">{#N/A,#N/A,FALSE,"特殊室（ＢＱ表）"}</definedName>
    <definedName name="______ppp34" localSheetId="8" hidden="1">{#N/A,#N/A,FALSE,"特殊室（ＢＱ表）"}</definedName>
    <definedName name="______ppp34" hidden="1">{#N/A,#N/A,FALSE,"特殊室（ＢＱ表）"}</definedName>
    <definedName name="______ppp3444" localSheetId="8" hidden="1">{#N/A,#N/A,FALSE,"特殊室（ＢＱ表）"}</definedName>
    <definedName name="______ppp3444" hidden="1">{#N/A,#N/A,FALSE,"特殊室（ＢＱ表）"}</definedName>
    <definedName name="______ps1">#REF!</definedName>
    <definedName name="______ps2">#REF!</definedName>
    <definedName name="______ref1">#REF!</definedName>
    <definedName name="______rev1">#REF!</definedName>
    <definedName name="______rev2">#REF!</definedName>
    <definedName name="______rev3">#REF!</definedName>
    <definedName name="______rev4">#REF!</definedName>
    <definedName name="______rev5">#REF!</definedName>
    <definedName name="______ric1" hidden="1">#REF!</definedName>
    <definedName name="______rk100">#REF!</definedName>
    <definedName name="______rk200">#REF!</definedName>
    <definedName name="______rk300">#REF!</definedName>
    <definedName name="______rk600">#REF!</definedName>
    <definedName name="______rkl1200">#REF!</definedName>
    <definedName name="______ry2">#REF!</definedName>
    <definedName name="______ry3">#REF!</definedName>
    <definedName name="______ry4">#REF!</definedName>
    <definedName name="______SCH1">#REF!</definedName>
    <definedName name="______SCH10">#REF!</definedName>
    <definedName name="______SCH14">#REF!</definedName>
    <definedName name="______SCH2">#REF!</definedName>
    <definedName name="______SCh3">#REF!</definedName>
    <definedName name="______SCH5">#REF!</definedName>
    <definedName name="______SCh8">#REF!</definedName>
    <definedName name="______sfv150">#REF!</definedName>
    <definedName name="______spj1">#REF!</definedName>
    <definedName name="______std100">#REF!</definedName>
    <definedName name="______std150">#REF!</definedName>
    <definedName name="______std50">#REF!</definedName>
    <definedName name="______std65">#REF!</definedName>
    <definedName name="______T916889">#REF!</definedName>
    <definedName name="______tab2">#REF!</definedName>
    <definedName name="______tab3">#REF!</definedName>
    <definedName name="______top1">#REF!</definedName>
    <definedName name="______top2">#REF!</definedName>
    <definedName name="______tsv25">#REF!</definedName>
    <definedName name="______vib01">#REF!</definedName>
    <definedName name="______vib02">#REF!</definedName>
    <definedName name="______vib03">#REF!</definedName>
    <definedName name="______vib04">#REF!</definedName>
    <definedName name="______vib05">#REF!</definedName>
    <definedName name="______vib06">#REF!</definedName>
    <definedName name="______vib07">#REF!</definedName>
    <definedName name="______wb1">#REF!</definedName>
    <definedName name="______WL25">#REF!</definedName>
    <definedName name="______wm1" hidden="1">#REF!</definedName>
    <definedName name="______xlfn.ROUNDBAHTUP" hidden="1">#NAME?</definedName>
    <definedName name="_____A6" hidden="1">{#N/A,#N/A,FALSE,"Aging Summary";#N/A,#N/A,FALSE,"Ratio Analysis";#N/A,#N/A,FALSE,"Test 120 Day Accts";#N/A,#N/A,FALSE,"Tickmarks"}</definedName>
    <definedName name="_____act2" hidden="1">{#N/A,#N/A,FALSE,"Act.Fcst Costs"}</definedName>
    <definedName name="_____act2_1" hidden="1">{#N/A,#N/A,FALSE,"Act.Fcst Costs"}</definedName>
    <definedName name="_____ccv49">#REF!</definedName>
    <definedName name="_____cf1" hidden="1">{#N/A,#N/A,FALSE,"Aging Summary";#N/A,#N/A,FALSE,"Ratio Analysis";#N/A,#N/A,FALSE,"Test 120 Day Accts";#N/A,#N/A,FALSE,"Tickmarks"}</definedName>
    <definedName name="_____ckd1">#REF!</definedName>
    <definedName name="_____cov1">#REF!</definedName>
    <definedName name="_____cov2">#REF!</definedName>
    <definedName name="_____cov3">#REF!</definedName>
    <definedName name="_____cov4">#REF!</definedName>
    <definedName name="_____d1" hidden="1">{"'Model'!$A$1:$N$53"}</definedName>
    <definedName name="_____daf32">#REF!</definedName>
    <definedName name="_____daf33">#REF!</definedName>
    <definedName name="_____DAT1">#REF!</definedName>
    <definedName name="_____DAT10">#REF!</definedName>
    <definedName name="_____DAT12">#REF!</definedName>
    <definedName name="_____DAT15">#REF!</definedName>
    <definedName name="_____DAT16">#REF!</definedName>
    <definedName name="_____DAT2">#REF!</definedName>
    <definedName name="_____DAT24">#REF!</definedName>
    <definedName name="_____DAT26">#REF!</definedName>
    <definedName name="_____DAT28">#REF!</definedName>
    <definedName name="_____DAT3">#REF!</definedName>
    <definedName name="_____DAT30">#REF!</definedName>
    <definedName name="_____DAT32">#REF!</definedName>
    <definedName name="_____DAT34">#REF!</definedName>
    <definedName name="_____DAT4">#REF!</definedName>
    <definedName name="_____DAT5">#REF!</definedName>
    <definedName name="_____DAT6">#REF!</definedName>
    <definedName name="_____DAT7">#REF!</definedName>
    <definedName name="_____DAT8">#REF!</definedName>
    <definedName name="_____DAT9">#REF!</definedName>
    <definedName name="_____EEE01">#REF!</definedName>
    <definedName name="_____EEE02">#REF!</definedName>
    <definedName name="_____EEE03">#REF!</definedName>
    <definedName name="_____EEE09">#REF!</definedName>
    <definedName name="_____EEE16">#REF!</definedName>
    <definedName name="_____EEE17">#REF!</definedName>
    <definedName name="_____EEE18">#REF!</definedName>
    <definedName name="_____EEE24">#REF!</definedName>
    <definedName name="_____end2">#REF!</definedName>
    <definedName name="_____end3">#REF!</definedName>
    <definedName name="_____end4">#REF!</definedName>
    <definedName name="_____end5">#REF!</definedName>
    <definedName name="_____end6">#REF!</definedName>
    <definedName name="_____end7">#REF!</definedName>
    <definedName name="_____end8">#REF!</definedName>
    <definedName name="_____end9">#REF!</definedName>
    <definedName name="_____EQU1">#REF!</definedName>
    <definedName name="_____EQU2">#REF!</definedName>
    <definedName name="_____FA2008" hidden="1">{#N/A,#N/A,FALSE,"OUT  AREC"}</definedName>
    <definedName name="_____FA2008_1" hidden="1">{#N/A,#N/A,FALSE,"OUT  AREC"}</definedName>
    <definedName name="_____gti50">#REF!</definedName>
    <definedName name="_____gti60">#REF!</definedName>
    <definedName name="_____hdw1">#REF!</definedName>
    <definedName name="_____int1">#REF!</definedName>
    <definedName name="_____jkt1">#REF!</definedName>
    <definedName name="_____ker1020">#REF!</definedName>
    <definedName name="_____key10" hidden="1">#REF!</definedName>
    <definedName name="_____key2" hidden="1">#REF!</definedName>
    <definedName name="_____kim1">#REF!</definedName>
    <definedName name="_____LLL01">#REF!</definedName>
    <definedName name="_____LLL02">#REF!</definedName>
    <definedName name="_____LLL03">#REF!</definedName>
    <definedName name="_____LLL04">#REF!</definedName>
    <definedName name="_____LLL05">#REF!</definedName>
    <definedName name="_____lop111" localSheetId="8" hidden="1">{#N/A,#N/A,FALSE,"特殊室（ＢＱ表）"}</definedName>
    <definedName name="_____lop111" hidden="1">{#N/A,#N/A,FALSE,"特殊室（ＢＱ表）"}</definedName>
    <definedName name="_____lpg1">#REF!</definedName>
    <definedName name="_____MDE01">#REF!</definedName>
    <definedName name="_____MDE02">#REF!</definedName>
    <definedName name="_____MDE03">#REF!</definedName>
    <definedName name="_____MDE04">#REF!</definedName>
    <definedName name="_____MDE05">#REF!</definedName>
    <definedName name="_____MDE06">#REF!</definedName>
    <definedName name="_____MDE07">#REF!</definedName>
    <definedName name="_____MDE08">#REF!</definedName>
    <definedName name="_____MDE09">#REF!</definedName>
    <definedName name="_____MDE10">#REF!</definedName>
    <definedName name="_____MDE11">#REF!</definedName>
    <definedName name="_____MDE12">#REF!</definedName>
    <definedName name="_____MDE13">#REF!</definedName>
    <definedName name="_____MDE14">#REF!</definedName>
    <definedName name="_____MDE15">#REF!</definedName>
    <definedName name="_____MDE16">#REF!</definedName>
    <definedName name="_____MDE17">#REF!</definedName>
    <definedName name="_____MDE18">#REF!</definedName>
    <definedName name="_____MDE19">#REF!</definedName>
    <definedName name="_____MDE20">#REF!</definedName>
    <definedName name="_____MDE21">#REF!</definedName>
    <definedName name="_____MDE22">#REF!</definedName>
    <definedName name="_____MDE23">#REF!</definedName>
    <definedName name="_____MDE24">#REF!</definedName>
    <definedName name="_____MDE25">#REF!</definedName>
    <definedName name="_____MDE27">#REF!</definedName>
    <definedName name="_____MDE28">#REF!</definedName>
    <definedName name="_____MDE29">#REF!</definedName>
    <definedName name="_____MDE30">#REF!</definedName>
    <definedName name="_____MDE31">#REF!</definedName>
    <definedName name="_____MDE32">#REF!</definedName>
    <definedName name="_____MDE33">#REF!</definedName>
    <definedName name="_____MDE34">#REF!</definedName>
    <definedName name="_____mdn1">#REF!</definedName>
    <definedName name="_____ME01">#REF!</definedName>
    <definedName name="_____ME02">#REF!</definedName>
    <definedName name="_____ME03">#REF!</definedName>
    <definedName name="_____ME04">#REF!</definedName>
    <definedName name="_____ME05">#REF!</definedName>
    <definedName name="_____ME06">#REF!</definedName>
    <definedName name="_____ME07">#REF!</definedName>
    <definedName name="_____ME08">#REF!</definedName>
    <definedName name="_____ME09">#REF!</definedName>
    <definedName name="_____ME10">#REF!</definedName>
    <definedName name="_____ME11">#REF!</definedName>
    <definedName name="_____ME12">#REF!</definedName>
    <definedName name="_____ME13">#REF!</definedName>
    <definedName name="_____ME14">#REF!</definedName>
    <definedName name="_____ME15">#REF!</definedName>
    <definedName name="_____ME16">#REF!</definedName>
    <definedName name="_____ME17">#REF!</definedName>
    <definedName name="_____ME18">#REF!</definedName>
    <definedName name="_____ME19">#REF!</definedName>
    <definedName name="_____ME20">#REF!</definedName>
    <definedName name="_____ME21">#REF!</definedName>
    <definedName name="_____ME22">#REF!</definedName>
    <definedName name="_____ME23">#REF!</definedName>
    <definedName name="_____ME24">#REF!</definedName>
    <definedName name="_____ME25">#REF!</definedName>
    <definedName name="_____ME27">#REF!</definedName>
    <definedName name="_____ME28">#REF!</definedName>
    <definedName name="_____ME29">#REF!</definedName>
    <definedName name="_____ME30">#REF!</definedName>
    <definedName name="_____ME31">#REF!</definedName>
    <definedName name="_____ME32">#REF!</definedName>
    <definedName name="_____ME33">#REF!</definedName>
    <definedName name="_____ME34">#REF!</definedName>
    <definedName name="_____MEI2" hidden="1">#REF!</definedName>
    <definedName name="_____MMM03">#REF!</definedName>
    <definedName name="_____MMM04">#REF!</definedName>
    <definedName name="_____MMM07">#REF!</definedName>
    <definedName name="_____MMM08">#REF!</definedName>
    <definedName name="_____MMM09">#REF!</definedName>
    <definedName name="_____MMM16">#REF!</definedName>
    <definedName name="_____MMM19">#REF!</definedName>
    <definedName name="_____MMM20">#REF!</definedName>
    <definedName name="_____MMM21">#REF!</definedName>
    <definedName name="_____MMM22">#REF!</definedName>
    <definedName name="_____MMM27">#REF!</definedName>
    <definedName name="_____MMM38">#REF!</definedName>
    <definedName name="_____MMM39">#REF!</definedName>
    <definedName name="_____MMM48">#REF!</definedName>
    <definedName name="_____MOB1">#REF!</definedName>
    <definedName name="_____MOB2">#REF!</definedName>
    <definedName name="_____pab126">#REF!</definedName>
    <definedName name="_____pc2">#REF!</definedName>
    <definedName name="_____pc3">#REF!</definedName>
    <definedName name="_____pc4">#REF!</definedName>
    <definedName name="_____pe1">#REF!</definedName>
    <definedName name="_____pir1">#REF!</definedName>
    <definedName name="_____PL1">#REF!</definedName>
    <definedName name="_____PL2">#REF!</definedName>
    <definedName name="_____PL3">#REF!</definedName>
    <definedName name="_____poc01">#REF!</definedName>
    <definedName name="_____poc02">#REF!</definedName>
    <definedName name="_____poc03">#REF!</definedName>
    <definedName name="_____poc04">#REF!</definedName>
    <definedName name="_____poc05">#REF!</definedName>
    <definedName name="_____PPh21">#REF!</definedName>
    <definedName name="_____PPH23">#REF!</definedName>
    <definedName name="_____PPh26">#REF!</definedName>
    <definedName name="_____PPP3" localSheetId="8" hidden="1">{#N/A,#N/A,FALSE,"特殊室（ＢＱ表）"}</definedName>
    <definedName name="_____PPP3" hidden="1">{#N/A,#N/A,FALSE,"特殊室（ＢＱ表）"}</definedName>
    <definedName name="_____PPP33" localSheetId="8" hidden="1">{#N/A,#N/A,FALSE,"特殊室（ＢＱ表）"}</definedName>
    <definedName name="_____PPP33" hidden="1">{#N/A,#N/A,FALSE,"特殊室（ＢＱ表）"}</definedName>
    <definedName name="_____ppp34" localSheetId="8" hidden="1">{#N/A,#N/A,FALSE,"特殊室（ＢＱ表）"}</definedName>
    <definedName name="_____ppp34" hidden="1">{#N/A,#N/A,FALSE,"特殊室（ＢＱ表）"}</definedName>
    <definedName name="_____ppp3444" localSheetId="8" hidden="1">{#N/A,#N/A,FALSE,"特殊室（ＢＱ表）"}</definedName>
    <definedName name="_____ppp3444" hidden="1">{#N/A,#N/A,FALSE,"特殊室（ＢＱ表）"}</definedName>
    <definedName name="_____ps1">#REF!</definedName>
    <definedName name="_____ps2">#REF!</definedName>
    <definedName name="_____rev1">#REF!</definedName>
    <definedName name="_____rev2">#REF!</definedName>
    <definedName name="_____rev3">#REF!</definedName>
    <definedName name="_____rev4">#REF!</definedName>
    <definedName name="_____rev5">#REF!</definedName>
    <definedName name="_____ric1" hidden="1">#REF!</definedName>
    <definedName name="_____rk100">#REF!</definedName>
    <definedName name="_____rk200">#REF!</definedName>
    <definedName name="_____rk300">#REF!</definedName>
    <definedName name="_____rk600">#REF!</definedName>
    <definedName name="_____rkl1200">#REF!</definedName>
    <definedName name="_____ry2">#REF!</definedName>
    <definedName name="_____ry3">#REF!</definedName>
    <definedName name="_____ry4">#REF!</definedName>
    <definedName name="_____SCH1">#REF!</definedName>
    <definedName name="_____SCH10">#REF!</definedName>
    <definedName name="_____SCH14">#REF!</definedName>
    <definedName name="_____SCH2">#REF!</definedName>
    <definedName name="_____SCh3">#REF!</definedName>
    <definedName name="_____SCH5">#REF!</definedName>
    <definedName name="_____SCh8">#REF!</definedName>
    <definedName name="_____spj1">#REF!</definedName>
    <definedName name="_____T916889">#REF!</definedName>
    <definedName name="_____tab2">#REF!</definedName>
    <definedName name="_____tab3">#REF!</definedName>
    <definedName name="_____top1">#REF!</definedName>
    <definedName name="_____top2">#REF!</definedName>
    <definedName name="_____vib01">#REF!</definedName>
    <definedName name="_____vib02">#REF!</definedName>
    <definedName name="_____vib03">#REF!</definedName>
    <definedName name="_____vib04">#REF!</definedName>
    <definedName name="_____vib05">#REF!</definedName>
    <definedName name="_____vib06">#REF!</definedName>
    <definedName name="_____vib07">#REF!</definedName>
    <definedName name="_____wb1">#REF!</definedName>
    <definedName name="_____WL25">#REF!</definedName>
    <definedName name="_____wm1" hidden="1">#REF!</definedName>
    <definedName name="_____xlfn.ROUNDBAHTUP" hidden="1">#NAME?</definedName>
    <definedName name="____a2">#REF!</definedName>
    <definedName name="____A6" hidden="1">{#N/A,#N/A,FALSE,"Aging Summary";#N/A,#N/A,FALSE,"Ratio Analysis";#N/A,#N/A,FALSE,"Test 120 Day Accts";#N/A,#N/A,FALSE,"Tickmarks"}</definedName>
    <definedName name="____ABR1">#REF!</definedName>
    <definedName name="____ABR2">#REF!</definedName>
    <definedName name="____act2" hidden="1">{#N/A,#N/A,FALSE,"Act.Fcst Costs"}</definedName>
    <definedName name="____act2_1" hidden="1">{#N/A,#N/A,FALSE,"Act.Fcst Costs"}</definedName>
    <definedName name="____apr1">#REF!</definedName>
    <definedName name="____aug2">#N/A</definedName>
    <definedName name="____B3" hidden="1">#REF!</definedName>
    <definedName name="____B784598">#REF!</definedName>
    <definedName name="____bbm10">#REF!</definedName>
    <definedName name="____bbm3">#REF!</definedName>
    <definedName name="____bbm5">#REF!</definedName>
    <definedName name="____bbm8">#REF!</definedName>
    <definedName name="____bet250">#REF!</definedName>
    <definedName name="____bet275">#REF!</definedName>
    <definedName name="____bet300">#REF!</definedName>
    <definedName name="____bpl32">#REF!</definedName>
    <definedName name="____bpl9">#REF!</definedName>
    <definedName name="____bsd1600">#REF!</definedName>
    <definedName name="____bsd2500">#REF!</definedName>
    <definedName name="____bsd4000">#REF!</definedName>
    <definedName name="____btn175">#REF!</definedName>
    <definedName name="____bud3500">#REF!</definedName>
    <definedName name="____ccv49">#REF!</definedName>
    <definedName name="____cf1" hidden="1">{#N/A,#N/A,FALSE,"Aging Summary";#N/A,#N/A,FALSE,"Ratio Analysis";#N/A,#N/A,FALSE,"Test 120 Day Accts";#N/A,#N/A,FALSE,"Tickmarks"}</definedName>
    <definedName name="____cip10">#REF!</definedName>
    <definedName name="____cip2">#REF!</definedName>
    <definedName name="____cip3">#REF!</definedName>
    <definedName name="____cip4">#REF!</definedName>
    <definedName name="____cip6">#REF!</definedName>
    <definedName name="____cip8">#REF!</definedName>
    <definedName name="____cov1">#REF!</definedName>
    <definedName name="____cov2">#REF!</definedName>
    <definedName name="____cov3">#REF!</definedName>
    <definedName name="____cov4">#REF!</definedName>
    <definedName name="____CUR1">#REF!</definedName>
    <definedName name="____cur2">#REF!</definedName>
    <definedName name="____d1" hidden="1">{"'Model'!$A$1:$N$53"}</definedName>
    <definedName name="____daf1">#REF!</definedName>
    <definedName name="____daf2">#REF!</definedName>
    <definedName name="____daf31">#REF!</definedName>
    <definedName name="____daf32">#REF!</definedName>
    <definedName name="____daf33">#REF!</definedName>
    <definedName name="____DAT1">#REF!</definedName>
    <definedName name="____DAT10">#REF!</definedName>
    <definedName name="____DAT11">#REF!</definedName>
    <definedName name="____DAT12">#REF!</definedName>
    <definedName name="____DAT13">#REF!</definedName>
    <definedName name="____DAT14">#REF!</definedName>
    <definedName name="____DAT15">#REF!</definedName>
    <definedName name="____DAT16">#REF!</definedName>
    <definedName name="____DAT2">#REF!</definedName>
    <definedName name="____DAT24">#REF!</definedName>
    <definedName name="____DAT26">#REF!</definedName>
    <definedName name="____DAT28">#REF!</definedName>
    <definedName name="____DAT3">#REF!</definedName>
    <definedName name="____DAT30">#REF!</definedName>
    <definedName name="____DAT32">#REF!</definedName>
    <definedName name="____DAT34">#REF!</definedName>
    <definedName name="____DAT4">#REF!</definedName>
    <definedName name="____DAT5">#REF!</definedName>
    <definedName name="____DAT6">#REF!</definedName>
    <definedName name="____DAT7">#REF!</definedName>
    <definedName name="____DAT8">#REF!</definedName>
    <definedName name="____DAT9">#REF!</definedName>
    <definedName name="____ddn400">#REF!</definedName>
    <definedName name="____ddn600">#REF!</definedName>
    <definedName name="____dec1" hidden="1">{"'ตัวอย่าง'!$A$1:$O$21"}</definedName>
    <definedName name="____dlh20">#REF!</definedName>
    <definedName name="____dlh50">#REF!</definedName>
    <definedName name="____EEE02">#REF!</definedName>
    <definedName name="____EEE04">#REF!</definedName>
    <definedName name="____EEE09">#REF!</definedName>
    <definedName name="____EEE14">#REF!</definedName>
    <definedName name="____EEE16">#REF!</definedName>
    <definedName name="____EEE17">#REF!</definedName>
    <definedName name="____EEE21">#REF!</definedName>
    <definedName name="____EEE27">#REF!</definedName>
    <definedName name="____end1">#REF!</definedName>
    <definedName name="____end2">#REF!</definedName>
    <definedName name="____end3">#REF!</definedName>
    <definedName name="____end4">#REF!</definedName>
    <definedName name="____end5">#REF!</definedName>
    <definedName name="____end6">#REF!</definedName>
    <definedName name="____end7">#REF!</definedName>
    <definedName name="____end8">#REF!</definedName>
    <definedName name="____end9">#REF!</definedName>
    <definedName name="____EQU1">#REF!</definedName>
    <definedName name="____EQU2">#REF!</definedName>
    <definedName name="____FA2008" hidden="1">{#N/A,#N/A,FALSE,"OUT  AREC"}</definedName>
    <definedName name="____FA2008_1" hidden="1">{#N/A,#N/A,FALSE,"OUT  AREC"}</definedName>
    <definedName name="____fdd3">#REF!</definedName>
    <definedName name="____fdu2">#REF!</definedName>
    <definedName name="____FIT100">#REF!</definedName>
    <definedName name="____fit125">#REF!</definedName>
    <definedName name="____FIT150">#REF!</definedName>
    <definedName name="____FIT200">#REF!</definedName>
    <definedName name="____FIT300">#REF!</definedName>
    <definedName name="____FIT65">#REF!</definedName>
    <definedName name="____fit80">#REF!</definedName>
    <definedName name="____foh1">#REF!</definedName>
    <definedName name="____foh2">#REF!</definedName>
    <definedName name="____frc2495">#REF!</definedName>
    <definedName name="____frc41010">#REF!</definedName>
    <definedName name="____frc495">#REF!</definedName>
    <definedName name="____gti50">#REF!</definedName>
    <definedName name="____gti60">#REF!</definedName>
    <definedName name="____hdw1">#REF!</definedName>
    <definedName name="____int1">#REF!</definedName>
    <definedName name="____int2">#REF!</definedName>
    <definedName name="____jkt1">#REF!</definedName>
    <definedName name="____kco7">#REF!</definedName>
    <definedName name="____key10" hidden="1">#REF!</definedName>
    <definedName name="____key2" hidden="1">#REF!</definedName>
    <definedName name="____LCM2">#REF!</definedName>
    <definedName name="____LCM3">#REF!</definedName>
    <definedName name="____ldp60">#REF!</definedName>
    <definedName name="____lh50">#REF!</definedName>
    <definedName name="____LLL01">#REF!</definedName>
    <definedName name="____LLL02">#REF!</definedName>
    <definedName name="____LLL03">#REF!</definedName>
    <definedName name="____LLL04">#REF!</definedName>
    <definedName name="____LLL05">#REF!</definedName>
    <definedName name="____LLL06">#REF!</definedName>
    <definedName name="____LLL07">#REF!</definedName>
    <definedName name="____LLL08">#REF!</definedName>
    <definedName name="____LLL09">#REF!</definedName>
    <definedName name="____LLL10">#REF!</definedName>
    <definedName name="____lop111" localSheetId="8" hidden="1">{#N/A,#N/A,FALSE,"特殊室（ＢＱ表）"}</definedName>
    <definedName name="____lop111" hidden="1">{#N/A,#N/A,FALSE,"特殊室（ＢＱ表）"}</definedName>
    <definedName name="____lp100">#REF!</definedName>
    <definedName name="____lp300">#REF!</definedName>
    <definedName name="____lp36">#REF!</definedName>
    <definedName name="____lp500">#REF!</definedName>
    <definedName name="____lp60">#REF!</definedName>
    <definedName name="____lpl11">#REF!</definedName>
    <definedName name="____MAC12">#REF!</definedName>
    <definedName name="____MAC46">#REF!</definedName>
    <definedName name="____mc2">#REF!</definedName>
    <definedName name="____MDE33">#REF!</definedName>
    <definedName name="____ME33">#REF!</definedName>
    <definedName name="____MEI2" hidden="1">#REF!</definedName>
    <definedName name="____MMM01">#REF!</definedName>
    <definedName name="____MMM02">#REF!</definedName>
    <definedName name="____MMM03">#REF!</definedName>
    <definedName name="____MMM04">#REF!</definedName>
    <definedName name="____MMM05">#REF!</definedName>
    <definedName name="____MMM06">#REF!</definedName>
    <definedName name="____MMM07">#REF!</definedName>
    <definedName name="____MMM08">#REF!</definedName>
    <definedName name="____MMM09">#REF!</definedName>
    <definedName name="____MMM10">#REF!</definedName>
    <definedName name="____MMM11">#REF!</definedName>
    <definedName name="____MMM12">#REF!</definedName>
    <definedName name="____MMM13">#REF!</definedName>
    <definedName name="____MMM14">#REF!</definedName>
    <definedName name="____MMM15">#REF!</definedName>
    <definedName name="____MMM16">#REF!</definedName>
    <definedName name="____MMM17">#REF!</definedName>
    <definedName name="____MMM18">#REF!</definedName>
    <definedName name="____MMM19">#REF!</definedName>
    <definedName name="____MMM20">#REF!</definedName>
    <definedName name="____MMM21">#REF!</definedName>
    <definedName name="____MMM22">#REF!</definedName>
    <definedName name="____MMM23">#REF!</definedName>
    <definedName name="____MMM24">#REF!</definedName>
    <definedName name="____MMM25">#REF!</definedName>
    <definedName name="____MMM26">#REF!</definedName>
    <definedName name="____MMM27">#REF!</definedName>
    <definedName name="____MMM28">#REF!</definedName>
    <definedName name="____MMM29">#REF!</definedName>
    <definedName name="____MMM30">#REF!</definedName>
    <definedName name="____MMM31">#REF!</definedName>
    <definedName name="____MMM32">#REF!</definedName>
    <definedName name="____MMM33">#REF!</definedName>
    <definedName name="____MMM34">#REF!</definedName>
    <definedName name="____MMM35">#REF!</definedName>
    <definedName name="____MMM36">#REF!</definedName>
    <definedName name="____MMM37">#REF!</definedName>
    <definedName name="____MMM38">#REF!</definedName>
    <definedName name="____MMM39">#REF!</definedName>
    <definedName name="____MMM40">#REF!</definedName>
    <definedName name="____MMM41">#REF!</definedName>
    <definedName name="____MMM411">#REF!</definedName>
    <definedName name="____MMM42">#REF!</definedName>
    <definedName name="____MMM43">#REF!</definedName>
    <definedName name="____MMM44">#REF!</definedName>
    <definedName name="____MMM45">#REF!</definedName>
    <definedName name="____MMM46">#REF!</definedName>
    <definedName name="____MMM47">#REF!</definedName>
    <definedName name="____MMM48">#REF!</definedName>
    <definedName name="____MMM49">#REF!</definedName>
    <definedName name="____MMM50">#REF!</definedName>
    <definedName name="____MMM51">#REF!</definedName>
    <definedName name="____MMM52">#REF!</definedName>
    <definedName name="____MMM53">#REF!</definedName>
    <definedName name="____MMM54">#REF!</definedName>
    <definedName name="____MOB1">#REF!</definedName>
    <definedName name="____MOB2">#REF!</definedName>
    <definedName name="____mu1">#REF!</definedName>
    <definedName name="____mu2">#REF!</definedName>
    <definedName name="____nym34">#REF!</definedName>
    <definedName name="____nym46">#REF!</definedName>
    <definedName name="____nyy2416">#REF!</definedName>
    <definedName name="____nyy244">#REF!</definedName>
    <definedName name="____nyy246">#REF!</definedName>
    <definedName name="____nyy34">#REF!</definedName>
    <definedName name="____nyy410">#REF!</definedName>
    <definedName name="____nyy41010">#REF!</definedName>
    <definedName name="____nyy412050">#REF!</definedName>
    <definedName name="____nyy412070">#REF!</definedName>
    <definedName name="____nyy415070">#REF!</definedName>
    <definedName name="____nyy416">#REF!</definedName>
    <definedName name="____nyy41616">#REF!</definedName>
    <definedName name="____nyy42525">#REF!</definedName>
    <definedName name="____nyy43535">#REF!</definedName>
    <definedName name="____nyy44">#REF!</definedName>
    <definedName name="____nyy444">#REF!</definedName>
    <definedName name="____nyy45050">#REF!</definedName>
    <definedName name="____nyy46">#REF!</definedName>
    <definedName name="____nyy466">#REF!</definedName>
    <definedName name="____nyy47050">#REF!</definedName>
    <definedName name="____nyy47070">#REF!</definedName>
    <definedName name="____nyy49570">#REF!</definedName>
    <definedName name="____PA1">#REF!</definedName>
    <definedName name="____PA10">#REF!</definedName>
    <definedName name="____PA2">#REF!</definedName>
    <definedName name="____PA3">#REF!</definedName>
    <definedName name="____PA4">#REF!</definedName>
    <definedName name="____PA5">#REF!</definedName>
    <definedName name="____PA6">#REF!</definedName>
    <definedName name="____PA7">#REF!</definedName>
    <definedName name="____PA8">#REF!</definedName>
    <definedName name="____PA9">#REF!</definedName>
    <definedName name="____pab126">#REF!</definedName>
    <definedName name="____PB1">#REF!</definedName>
    <definedName name="____PB2">#REF!</definedName>
    <definedName name="____PB3">#REF!</definedName>
    <definedName name="____pb34">#REF!</definedName>
    <definedName name="____pb4">#REF!</definedName>
    <definedName name="____pbf3">#REF!</definedName>
    <definedName name="____pbf4">#REF!</definedName>
    <definedName name="____pc2">#REF!</definedName>
    <definedName name="____pc3">#REF!</definedName>
    <definedName name="____pc4">#REF!</definedName>
    <definedName name="____PJ2">#REF!</definedName>
    <definedName name="____PJ3">#REF!</definedName>
    <definedName name="____PL1">#REF!</definedName>
    <definedName name="____PL2">#REF!</definedName>
    <definedName name="____po1000">#REF!</definedName>
    <definedName name="____poc01">#REF!</definedName>
    <definedName name="____poc02">#REF!</definedName>
    <definedName name="____poc03">#REF!</definedName>
    <definedName name="____poc04">#REF!</definedName>
    <definedName name="____poc05">#REF!</definedName>
    <definedName name="____PPh21">#REF!</definedName>
    <definedName name="____PPH23">#REF!</definedName>
    <definedName name="____PPh26">#REF!</definedName>
    <definedName name="____PPP3" localSheetId="8" hidden="1">{#N/A,#N/A,FALSE,"特殊室（ＢＱ表）"}</definedName>
    <definedName name="____PPP3" hidden="1">{#N/A,#N/A,FALSE,"特殊室（ＢＱ表）"}</definedName>
    <definedName name="____PPP33" localSheetId="8" hidden="1">{#N/A,#N/A,FALSE,"特殊室（ＢＱ表）"}</definedName>
    <definedName name="____PPP33" hidden="1">{#N/A,#N/A,FALSE,"特殊室（ＢＱ表）"}</definedName>
    <definedName name="____ppp34" localSheetId="8" hidden="1">{#N/A,#N/A,FALSE,"特殊室（ＢＱ表）"}</definedName>
    <definedName name="____ppp34" hidden="1">{#N/A,#N/A,FALSE,"特殊室（ＢＱ表）"}</definedName>
    <definedName name="____ppp3444" localSheetId="8" hidden="1">{#N/A,#N/A,FALSE,"特殊室（ＢＱ表）"}</definedName>
    <definedName name="____ppp3444" hidden="1">{#N/A,#N/A,FALSE,"特殊室（ＢＱ表）"}</definedName>
    <definedName name="____pro2">#REF!</definedName>
    <definedName name="____ps1">#REF!</definedName>
    <definedName name="____ps2">#REF!</definedName>
    <definedName name="____QS1">#REF!</definedName>
    <definedName name="____QS10">#REF!</definedName>
    <definedName name="____QS11">#REF!</definedName>
    <definedName name="____QS12">#REF!</definedName>
    <definedName name="____QS13">#REF!</definedName>
    <definedName name="____QS14">#REF!</definedName>
    <definedName name="____QS15">#REF!</definedName>
    <definedName name="____QS16">#REF!</definedName>
    <definedName name="____QS17">#REF!</definedName>
    <definedName name="____QS18">#REF!</definedName>
    <definedName name="____QS19">#REF!</definedName>
    <definedName name="____QS2">#REF!</definedName>
    <definedName name="____QS20">#REF!</definedName>
    <definedName name="____QS21">#REF!</definedName>
    <definedName name="____QS3">#REF!</definedName>
    <definedName name="____QS4">#REF!</definedName>
    <definedName name="____QS5">#REF!</definedName>
    <definedName name="____QS6">#REF!</definedName>
    <definedName name="____QS7">#REF!</definedName>
    <definedName name="____QS8">#REF!</definedName>
    <definedName name="____QS9">#REF!</definedName>
    <definedName name="____rd4">#REF!</definedName>
    <definedName name="____rd6">#REF!</definedName>
    <definedName name="____rd8">#REF!</definedName>
    <definedName name="____ref1">#REF!</definedName>
    <definedName name="____rev1">#REF!</definedName>
    <definedName name="____rev2">#REF!</definedName>
    <definedName name="____rev3">#REF!</definedName>
    <definedName name="____rev4">#REF!</definedName>
    <definedName name="____rev5">#REF!</definedName>
    <definedName name="____ric1" hidden="1">#REF!</definedName>
    <definedName name="____rk100">#REF!</definedName>
    <definedName name="____rk150">#REF!</definedName>
    <definedName name="____rk200">#REF!</definedName>
    <definedName name="____rk300">#REF!</definedName>
    <definedName name="____rk400">#REF!</definedName>
    <definedName name="____rk500">#REF!</definedName>
    <definedName name="____rk600">#REF!</definedName>
    <definedName name="____rkl1200">#REF!</definedName>
    <definedName name="____ry2">#REF!</definedName>
    <definedName name="____ry3">#REF!</definedName>
    <definedName name="____ry4">#REF!</definedName>
    <definedName name="____sc1">#REF!</definedName>
    <definedName name="____SC2">#REF!</definedName>
    <definedName name="____sc3">#REF!</definedName>
    <definedName name="____SCH1">#REF!</definedName>
    <definedName name="____SCH10">#REF!</definedName>
    <definedName name="____SCH14">#REF!</definedName>
    <definedName name="____SCH2">#REF!</definedName>
    <definedName name="____SCh3">#REF!</definedName>
    <definedName name="____SCH5">#REF!</definedName>
    <definedName name="____SCh8">#REF!</definedName>
    <definedName name="____T916889">#REF!</definedName>
    <definedName name="____tab2">#REF!</definedName>
    <definedName name="____tab3">#REF!</definedName>
    <definedName name="____ti100">#REF!</definedName>
    <definedName name="____ti120">#REF!</definedName>
    <definedName name="____ti50">#REF!</definedName>
    <definedName name="____ti60">#REF!</definedName>
    <definedName name="____ti80">#REF!</definedName>
    <definedName name="____TL1">#REF!</definedName>
    <definedName name="____TL2">#REF!</definedName>
    <definedName name="____TLA120">#REF!</definedName>
    <definedName name="____TLA35">#REF!</definedName>
    <definedName name="____TLA50">#REF!</definedName>
    <definedName name="____TLA70">#REF!</definedName>
    <definedName name="____TLA95">#REF!</definedName>
    <definedName name="____top1">#REF!</definedName>
    <definedName name="____top2">#REF!</definedName>
    <definedName name="____TSB1">#REF!</definedName>
    <definedName name="____TSB2">#REF!</definedName>
    <definedName name="____uls60">#REF!</definedName>
    <definedName name="____vib01">#REF!</definedName>
    <definedName name="____vib02">#REF!</definedName>
    <definedName name="____vib03">#REF!</definedName>
    <definedName name="____vib04">#REF!</definedName>
    <definedName name="____vib05">#REF!</definedName>
    <definedName name="____vib06">#REF!</definedName>
    <definedName name="____vib07">#REF!</definedName>
    <definedName name="____we3">#REF!</definedName>
    <definedName name="____WL25">#REF!</definedName>
    <definedName name="____wm1" hidden="1">#REF!</definedName>
    <definedName name="____X1" hidden="1">{#N/A,#N/A,FALSE,"Act.Fcst Costs"}</definedName>
    <definedName name="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3" hidden="1">{"Admin Costs",#N/A,FALSE,"Act.Fcst Costs"}</definedName>
    <definedName name="____X4" hidden="1">{#N/A,#N/A,FALSE,"Cost Report";#N/A,#N/A,FALSE,"Qtly Summ.";#N/A,#N/A,FALSE,"Mar  Qtr";#N/A,#N/A,FALSE,"Report Summary"}</definedName>
    <definedName name="____X5" hidden="1">{#N/A,#N/A,FALSE,"Cost Report";#N/A,#N/A,FALSE,"Sept Qtr";#N/A,#N/A,FALSE,"Qtly Summ.";#N/A,#N/A,FALSE,"Report Summary";#N/A,#N/A,FALSE,"Ammort &amp; Dep.";#N/A,#N/A,FALSE,"Rev. GIC Summ.";#N/A,#N/A,FALSE,"CAPEX";#N/A,#N/A,FALSE,"Stockpile Adj.";#N/A,#N/A,FALSE,"Cost Summary"}</definedName>
    <definedName name="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lfn.ROUNDBAHTUP" hidden="1">#NAME?</definedName>
    <definedName name="___a2" hidden="1">{#N/A,#N/A,FALSE,"Aging Summary";#N/A,#N/A,FALSE,"Ratio Analysis";#N/A,#N/A,FALSE,"Test 120 Day Accts";#N/A,#N/A,FALSE,"Tickmarks"}</definedName>
    <definedName name="___A6" hidden="1">{#N/A,#N/A,FALSE,"Aging Summary";#N/A,#N/A,FALSE,"Ratio Analysis";#N/A,#N/A,FALSE,"Test 120 Day Accts";#N/A,#N/A,FALSE,"Tickmarks"}</definedName>
    <definedName name="___ABR1">#REF!</definedName>
    <definedName name="___ABR2">#REF!</definedName>
    <definedName name="___act2" hidden="1">{#N/A,#N/A,FALSE,"Act.Fcst Costs"}</definedName>
    <definedName name="___act2_1" hidden="1">{#N/A,#N/A,FALSE,"Act.Fcst Costs"}</definedName>
    <definedName name="___alt1">#N/A</definedName>
    <definedName name="___APP3">#N/A</definedName>
    <definedName name="___apr1">#REF!</definedName>
    <definedName name="___AS1" hidden="1">{#N/A,#N/A,FALSE,"Aging Summary";#N/A,#N/A,FALSE,"Ratio Analysis";#N/A,#N/A,FALSE,"Test 120 Day Accts";#N/A,#N/A,FALSE,"Tickmarks"}</definedName>
    <definedName name="___aug2">#N/A</definedName>
    <definedName name="___B3" hidden="1">#REF!</definedName>
    <definedName name="___B784598">#REF!</definedName>
    <definedName name="___btn300">#REF!</definedName>
    <definedName name="___bvd1">#REF!</definedName>
    <definedName name="___bvd2">#REF!</definedName>
    <definedName name="___bvd3">#REF!</definedName>
    <definedName name="___bvd34">#REF!</definedName>
    <definedName name="___bvd4">#REF!</definedName>
    <definedName name="___bvd5">#REF!</definedName>
    <definedName name="___bvd8">#REF!</definedName>
    <definedName name="___C">#REF!</definedName>
    <definedName name="___ccv49">#REF!</definedName>
    <definedName name="___cf1" hidden="1">{#N/A,#N/A,FALSE,"Aging Summary";#N/A,#N/A,FALSE,"Ratio Analysis";#N/A,#N/A,FALSE,"Test 120 Day Accts";#N/A,#N/A,FALSE,"Tickmarks"}</definedName>
    <definedName name="___ckd1">#REF!</definedName>
    <definedName name="___cod4">#REF!</definedName>
    <definedName name="___cov1">#REF!</definedName>
    <definedName name="___cov2">#REF!</definedName>
    <definedName name="___cov3">#REF!</definedName>
    <definedName name="___cov4">#REF!</definedName>
    <definedName name="___CUR1">#REF!</definedName>
    <definedName name="___cur2">#REF!</definedName>
    <definedName name="___d1" hidden="1">{"'Model'!$A$1:$N$53"}</definedName>
    <definedName name="___DAT1">#REF!</definedName>
    <definedName name="___DAT10">#REF!</definedName>
    <definedName name="___DAT11">#REF!</definedName>
    <definedName name="___DAT12">#REF!</definedName>
    <definedName name="___DAT13">#REF!</definedName>
    <definedName name="___DAT14">#REF!</definedName>
    <definedName name="___DAT15">#REF!</definedName>
    <definedName name="___DAT16">#REF!</definedName>
    <definedName name="___DAT2">#REF!</definedName>
    <definedName name="___DAT24">#REF!</definedName>
    <definedName name="___DAT26">#REF!</definedName>
    <definedName name="___DAT28">#REF!</definedName>
    <definedName name="___DAT3">#REF!</definedName>
    <definedName name="___DAT30">#REF!</definedName>
    <definedName name="___DAT32">#REF!</definedName>
    <definedName name="___DAT34">#REF!</definedName>
    <definedName name="___DAT4">#REF!</definedName>
    <definedName name="___DAT5">#REF!</definedName>
    <definedName name="___DAT6">#REF!</definedName>
    <definedName name="___DAT7">#REF!</definedName>
    <definedName name="___DAT8">#REF!</definedName>
    <definedName name="___DAT9">#REF!</definedName>
    <definedName name="_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c1" hidden="1">{"'ตัวอย่าง'!$A$1:$O$21"}</definedName>
    <definedName name="___dot2020">#REF!</definedName>
    <definedName name="___EEE01">#REF!</definedName>
    <definedName name="___EEE03">#REF!</definedName>
    <definedName name="___EEE18">#REF!</definedName>
    <definedName name="___end1">#REF!</definedName>
    <definedName name="___end2">#REF!</definedName>
    <definedName name="___end3">#REF!</definedName>
    <definedName name="___end4">#REF!</definedName>
    <definedName name="___end5">#REF!</definedName>
    <definedName name="___end6">#REF!</definedName>
    <definedName name="___end7">#REF!</definedName>
    <definedName name="___end8">#REF!</definedName>
    <definedName name="___end9">#REF!</definedName>
    <definedName name="___EQU1">#REF!</definedName>
    <definedName name="___EQU2">#REF!</definedName>
    <definedName name="___FA2008" hidden="1">{#N/A,#N/A,FALSE,"OUT  AREC"}</definedName>
    <definedName name="___FA2008_1" hidden="1">{#N/A,#N/A,FALSE,"OUT  AREC"}</definedName>
    <definedName name="___foh1">#REF!</definedName>
    <definedName name="___foh2">#REF!</definedName>
    <definedName name="___gvd1">#REF!</definedName>
    <definedName name="___gvd10">#REF!</definedName>
    <definedName name="___gvd2">#REF!</definedName>
    <definedName name="___gvd3">#REF!</definedName>
    <definedName name="___gvd4">#REF!</definedName>
    <definedName name="___gvd5">#REF!</definedName>
    <definedName name="___gvd6">#REF!</definedName>
    <definedName name="___gvd8">#REF!</definedName>
    <definedName name="___int1">#REF!</definedName>
    <definedName name="___int2">#REF!</definedName>
    <definedName name="___jkt1">#REF!</definedName>
    <definedName name="___key10" hidden="1">#REF!</definedName>
    <definedName name="___key2" hidden="1">#REF!</definedName>
    <definedName name="___kim1">#REF!</definedName>
    <definedName name="___ld100">#REF!</definedName>
    <definedName name="___ld120">#REF!</definedName>
    <definedName name="___ld50">#REF!</definedName>
    <definedName name="___ld60">#REF!</definedName>
    <definedName name="___ld80">#REF!</definedName>
    <definedName name="___LLL11">#REF!</definedName>
    <definedName name="___lop111" localSheetId="8" hidden="1">{#N/A,#N/A,FALSE,"特殊室（ＢＱ表）"}</definedName>
    <definedName name="___lop111" hidden="1">{#N/A,#N/A,FALSE,"特殊室（ＢＱ表）"}</definedName>
    <definedName name="___lpg1">#REF!</definedName>
    <definedName name="___ls100">#REF!</definedName>
    <definedName name="___ls50">#REF!</definedName>
    <definedName name="___ls60">#REF!</definedName>
    <definedName name="___ls80">#REF!</definedName>
    <definedName name="___mdn1">#REF!</definedName>
    <definedName name="___mds_allowwriteback___">""</definedName>
    <definedName name="___mds_asyncwriteback___">FALSE</definedName>
    <definedName name="___mds_description___">""</definedName>
    <definedName name="___mds_spreading___">FALSE</definedName>
    <definedName name="___MEI2" hidden="1">#REF!</definedName>
    <definedName name="___MMM01">#REF!</definedName>
    <definedName name="___MMM05">#REF!</definedName>
    <definedName name="___MMM08">#REF!</definedName>
    <definedName name="___MMM10">#REF!</definedName>
    <definedName name="___MMM14">#REF!</definedName>
    <definedName name="___MMM18">#REF!</definedName>
    <definedName name="___MMM26">#REF!</definedName>
    <definedName name="___MMM33">#REF!</definedName>
    <definedName name="___MMM34">#REF!</definedName>
    <definedName name="___MMM44">#REF!</definedName>
    <definedName name="___MOB1">#REF!</definedName>
    <definedName name="___MOB2">#REF!</definedName>
    <definedName name="___mvd1">#REF!</definedName>
    <definedName name="___mvd2">#REF!</definedName>
    <definedName name="___mvd3">#REF!</definedName>
    <definedName name="___mvd4">#REF!</definedName>
    <definedName name="___NCL100">#REF!</definedName>
    <definedName name="___NCL200">#REF!</definedName>
    <definedName name="___NCL250">#REF!</definedName>
    <definedName name="___NEW1">#REF!</definedName>
    <definedName name="___new2">#REF!</definedName>
    <definedName name="___new3">#REF!</definedName>
    <definedName name="___nin190">#REF!</definedName>
    <definedName name="___ooo" hidden="1">#REF!</definedName>
    <definedName name="___pab126">#REF!</definedName>
    <definedName name="___pc1">#REF!</definedName>
    <definedName name="___pc10">#REF!</definedName>
    <definedName name="___pc12">#REF!</definedName>
    <definedName name="___pc2">#REF!</definedName>
    <definedName name="___pc3">#REF!</definedName>
    <definedName name="___pc4">#REF!</definedName>
    <definedName name="___pc5">#REF!</definedName>
    <definedName name="___pc6">#REF!</definedName>
    <definedName name="___pc8">#REF!</definedName>
    <definedName name="___pcf10">#REF!</definedName>
    <definedName name="___pcf12">#REF!</definedName>
    <definedName name="___pcf3">#REF!</definedName>
    <definedName name="___pcf4">#REF!</definedName>
    <definedName name="___pcf5">#REF!</definedName>
    <definedName name="___pcf6">#REF!</definedName>
    <definedName name="___pcf8">#REF!</definedName>
    <definedName name="___pd1">#REF!</definedName>
    <definedName name="___pd2">#REF!</definedName>
    <definedName name="___pd3">#REF!</definedName>
    <definedName name="___pdf3">#REF!</definedName>
    <definedName name="___pe1">#REF!</definedName>
    <definedName name="___pir1">#REF!</definedName>
    <definedName name="___PL2">#REF!</definedName>
    <definedName name="___PL3">#REF!</definedName>
    <definedName name="___poc01">#REF!</definedName>
    <definedName name="___poc02">#REF!</definedName>
    <definedName name="___poc03">#REF!</definedName>
    <definedName name="___poc04">#REF!</definedName>
    <definedName name="___poc05">#REF!</definedName>
    <definedName name="___por4040">#REF!</definedName>
    <definedName name="___PPh21">#REF!</definedName>
    <definedName name="___PPH23">#REF!</definedName>
    <definedName name="___PPh26">#REF!</definedName>
    <definedName name="___pro2">#REF!</definedName>
    <definedName name="___ps1">#REF!</definedName>
    <definedName name="___ps2">#REF!</definedName>
    <definedName name="___ref1">#REF!</definedName>
    <definedName name="___rev1">#REF!</definedName>
    <definedName name="___rev2">#REF!</definedName>
    <definedName name="___rev3">#REF!</definedName>
    <definedName name="___rev4">#REF!</definedName>
    <definedName name="___rev5">#REF!</definedName>
    <definedName name="___ric1" hidden="1">#REF!</definedName>
    <definedName name="___ry2">#REF!</definedName>
    <definedName name="___ry3">#REF!</definedName>
    <definedName name="___ry4">#REF!</definedName>
    <definedName name="___SCH1">#REF!</definedName>
    <definedName name="___SCH10">#REF!</definedName>
    <definedName name="___SCH14">#REF!</definedName>
    <definedName name="___SCH2">#REF!</definedName>
    <definedName name="___SCh3">#REF!</definedName>
    <definedName name="___SCH5">#REF!</definedName>
    <definedName name="___SCh8">#REF!</definedName>
    <definedName name="___sh1040">#REF!</definedName>
    <definedName name="___SN3">#REF!</definedName>
    <definedName name="___spj1">#REF!</definedName>
    <definedName name="___std2">#REF!</definedName>
    <definedName name="___std3">#REF!</definedName>
    <definedName name="___std4">#REF!</definedName>
    <definedName name="___T916889">#REF!</definedName>
    <definedName name="___tab2">#REF!</definedName>
    <definedName name="___tab3">#REF!</definedName>
    <definedName name="___TL3">#REF!</definedName>
    <definedName name="___top1">#REF!</definedName>
    <definedName name="___top2">#REF!</definedName>
    <definedName name="___TSB1">#REF!</definedName>
    <definedName name="___TSB2">#REF!</definedName>
    <definedName name="___utd1">#REF!</definedName>
    <definedName name="___utd2">#REF!</definedName>
    <definedName name="___utd3">#REF!</definedName>
    <definedName name="___vcd2">#REF!</definedName>
    <definedName name="___vcd3">#REF!</definedName>
    <definedName name="___vcd4">#REF!</definedName>
    <definedName name="___vib01">#REF!</definedName>
    <definedName name="___vib02">#REF!</definedName>
    <definedName name="___vib03">#REF!</definedName>
    <definedName name="___vib04">#REF!</definedName>
    <definedName name="___vib05">#REF!</definedName>
    <definedName name="___vib06">#REF!</definedName>
    <definedName name="___vib07">#REF!</definedName>
    <definedName name="___VL100">#REF!</definedName>
    <definedName name="___VL200">#REF!</definedName>
    <definedName name="___VL250">#REF!</definedName>
    <definedName name="___wb1">#REF!</definedName>
    <definedName name="___WL25">#REF!</definedName>
    <definedName name="___wm1" hidden="1">#REF!</definedName>
    <definedName name="___X1" hidden="1">{#N/A,#N/A,FALSE,"Act.Fcst Costs"}</definedName>
    <definedName name="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3" hidden="1">{"Admin Costs",#N/A,FALSE,"Act.Fcst Costs"}</definedName>
    <definedName name="___X4" hidden="1">{#N/A,#N/A,FALSE,"Cost Report";#N/A,#N/A,FALSE,"Qtly Summ.";#N/A,#N/A,FALSE,"Mar  Qtr";#N/A,#N/A,FALSE,"Report Summary"}</definedName>
    <definedName name="___X5" hidden="1">{#N/A,#N/A,FALSE,"Cost Report";#N/A,#N/A,FALSE,"Sept Qtr";#N/A,#N/A,FALSE,"Qtly Summ.";#N/A,#N/A,FALSE,"Report Summary";#N/A,#N/A,FALSE,"Ammort &amp; Dep.";#N/A,#N/A,FALSE,"Rev. GIC Summ.";#N/A,#N/A,FALSE,"CAPEX";#N/A,#N/A,FALSE,"Stockpile Adj.";#N/A,#N/A,FALSE,"Cost Summary"}</definedName>
    <definedName name="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lfn.ROUNDBAHTUP" hidden="1">#NAME?</definedName>
    <definedName name="__108_0_0Equity_ex">#REF!</definedName>
    <definedName name="__123" hidden="1">#REF!</definedName>
    <definedName name="__123Graph_A" hidden="1">#REF!</definedName>
    <definedName name="__123Graph_AChart1" hidden="1">#REF!</definedName>
    <definedName name="__123Graph_ACURRENT" hidden="1">#REF!</definedName>
    <definedName name="__123Graph_AGRAPH1" hidden="1">#REF!</definedName>
    <definedName name="__123Graph_APL" hidden="1">#REF!</definedName>
    <definedName name="__123Graph_B" hidden="1">#REF!</definedName>
    <definedName name="__123Graph_BChart1" hidden="1">#REF!</definedName>
    <definedName name="__123Graph_BCurrent" hidden="1">#REF!</definedName>
    <definedName name="__123Graph_BPL" hidden="1">#REF!</definedName>
    <definedName name="__123Graph_C" hidden="1">#REF!</definedName>
    <definedName name="__123Graph_CCART55" hidden="1">#REF!</definedName>
    <definedName name="__123Graph_CCHART1" hidden="1">#REF!</definedName>
    <definedName name="__123Graph_CCHART10" hidden="1">#REF!</definedName>
    <definedName name="__123Graph_CCHART11" hidden="1">#REF!</definedName>
    <definedName name="__123Graph_CCHART12" hidden="1">#REF!</definedName>
    <definedName name="__123Graph_CCHART13" hidden="1">#REF!</definedName>
    <definedName name="__123Graph_CCHART14" hidden="1">#REF!</definedName>
    <definedName name="__123Graph_CCHART15" hidden="1">#REF!</definedName>
    <definedName name="__123Graph_CCHART16" hidden="1">#REF!</definedName>
    <definedName name="__123Graph_CCHART17" hidden="1">#REF!</definedName>
    <definedName name="__123Graph_CCHART18" hidden="1">#REF!</definedName>
    <definedName name="__123Graph_CCHART19" hidden="1">#REF!</definedName>
    <definedName name="__123Graph_CCHART2" hidden="1">#REF!</definedName>
    <definedName name="__123Graph_CCHART20" hidden="1">#REF!</definedName>
    <definedName name="__123Graph_CCHART21" hidden="1">#REF!</definedName>
    <definedName name="__123Graph_CCHART22" hidden="1">#REF!</definedName>
    <definedName name="__123Graph_CCHART23" hidden="1">#REF!</definedName>
    <definedName name="__123Graph_CCHART24" hidden="1">#REF!</definedName>
    <definedName name="__123Graph_CCHART25" hidden="1">#REF!</definedName>
    <definedName name="__123Graph_CCHART26" hidden="1">#REF!</definedName>
    <definedName name="__123Graph_CCHART27" hidden="1">#REF!</definedName>
    <definedName name="__123Graph_CCHART28" hidden="1">#REF!</definedName>
    <definedName name="__123Graph_CCHART29" hidden="1">#REF!</definedName>
    <definedName name="__123Graph_CCHART3" hidden="1">#REF!</definedName>
    <definedName name="__123Graph_CCHART30" hidden="1">#REF!</definedName>
    <definedName name="__123Graph_CCHART31" hidden="1">#REF!</definedName>
    <definedName name="__123Graph_CCHART32" hidden="1">#REF!</definedName>
    <definedName name="__123Graph_CCHART33" hidden="1">#REF!</definedName>
    <definedName name="__123Graph_CCHART34" hidden="1">#REF!</definedName>
    <definedName name="__123Graph_CCHART35" hidden="1">#REF!</definedName>
    <definedName name="__123Graph_CCHART36" hidden="1">#REF!</definedName>
    <definedName name="__123Graph_CCHART37" hidden="1">#REF!</definedName>
    <definedName name="__123Graph_CCHART38" hidden="1">#REF!</definedName>
    <definedName name="__123Graph_CCHART39" hidden="1">#REF!</definedName>
    <definedName name="__123Graph_CCHART4" hidden="1">#REF!</definedName>
    <definedName name="__123Graph_CCHART40" hidden="1">#REF!</definedName>
    <definedName name="__123Graph_CCHART41" hidden="1">#REF!</definedName>
    <definedName name="__123Graph_CCHART42" hidden="1">#REF!</definedName>
    <definedName name="__123Graph_CCHART47" hidden="1">#REF!</definedName>
    <definedName name="__123Graph_CCHART48" hidden="1">#REF!</definedName>
    <definedName name="__123Graph_CCHART49" hidden="1">#REF!</definedName>
    <definedName name="__123Graph_CCHART5" hidden="1">#REF!</definedName>
    <definedName name="__123Graph_CCHART50" hidden="1">#REF!</definedName>
    <definedName name="__123Graph_CCHART51" hidden="1">#REF!</definedName>
    <definedName name="__123Graph_CCHART52" hidden="1">#REF!</definedName>
    <definedName name="__123Graph_CCHART53" hidden="1">#REF!</definedName>
    <definedName name="__123Graph_CCHART54" hidden="1">#REF!</definedName>
    <definedName name="__123Graph_CCHART55" hidden="1">#REF!</definedName>
    <definedName name="__123Graph_CCHART56" hidden="1">#REF!</definedName>
    <definedName name="__123Graph_CCHART57" hidden="1">#REF!</definedName>
    <definedName name="__123Graph_CCHART58" hidden="1">#REF!</definedName>
    <definedName name="__123Graph_CCHART59" hidden="1">#REF!</definedName>
    <definedName name="__123Graph_CCHART6" hidden="1">#REF!</definedName>
    <definedName name="__123Graph_CCHART60" hidden="1">#REF!</definedName>
    <definedName name="__123Graph_CCHART7" hidden="1">#REF!</definedName>
    <definedName name="__123Graph_CCHART8" hidden="1">#REF!</definedName>
    <definedName name="__123Graph_CCHART9" hidden="1">#REF!</definedName>
    <definedName name="__123Graph_CCURRENT" hidden="1">#REF!</definedName>
    <definedName name="__123Graph_CPL" hidden="1">#REF!</definedName>
    <definedName name="__123Graph_D" hidden="1">#REF!</definedName>
    <definedName name="__123Graph_DCURRENT" hidden="1">#REF!</definedName>
    <definedName name="__123Graph_DPL" hidden="1">#REF!</definedName>
    <definedName name="__123Graph_E" hidden="1">#REF!</definedName>
    <definedName name="__123Graph_ECURRENT" hidden="1">#REF!</definedName>
    <definedName name="__123Graph_EPL" hidden="1">#REF!</definedName>
    <definedName name="__123Graph_F" hidden="1">#REF!</definedName>
    <definedName name="__123Graph_FCURRENT" hidden="1">#REF!</definedName>
    <definedName name="__123Graph_FPL" hidden="1">#REF!</definedName>
    <definedName name="__123Graph_LBL_A" hidden="1">#REF!</definedName>
    <definedName name="__123Graph_X" hidden="1">#REF!</definedName>
    <definedName name="__123Graph_XChart1" hidden="1">#REF!</definedName>
    <definedName name="__123Graph_XCurrent" hidden="1">#REF!</definedName>
    <definedName name="__123Graph_XPL" hidden="1">#REF!</definedName>
    <definedName name="__126_0_0NBV_ex">#REF!</definedName>
    <definedName name="__144_0_0SectorL">#REF!</definedName>
    <definedName name="__162_0_0Sh_equ_ex">#REF!</definedName>
    <definedName name="__18_0DATA">#REF!</definedName>
    <definedName name="__180_0divide">#REF!</definedName>
    <definedName name="__198ÿ_0">#REF!</definedName>
    <definedName name="_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36_0DATAB">#REF!</definedName>
    <definedName name="_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54_0_0">#REF!</definedName>
    <definedName name="__6">#REF!</definedName>
    <definedName name="_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7">#REF!</definedName>
    <definedName name="__72_0_0CountryL">#REF!</definedName>
    <definedName name="__8">#REF!</definedName>
    <definedName name="__8_???????????" hidden="1">{#N/A,#N/A,TRUE,"1? ????";#N/A,#N/A,TRUE,"1-2? ?????";#N/A,#N/A,TRUE,"2? ??";#N/A,#N/A,TRUE,"2??? ????";#N/A,#N/A,TRUE,"3(1)? ????";#N/A,#N/A,TRUE,"??????";#N/A,#N/A,TRUE,"3(1)?7 ????";#N/A,#N/A,TRUE,"5? ???";#N/A,#N/A,TRUE,"5?2 ???(?)";#N/A,#N/A,TRUE,"6? ????";#N/A,#N/A,TRUE,"6? ??(?)";#N/A,#N/A,TRUE,"6? ??(?)";#N/A,#N/A,TRUE,"????";#N/A,#N/A,TRUE,"6-6(3)? ??(??)";#N/A,#N/A,TRUE,"9? ???(?)";#N/A,#N/A,TRUE,"9? ???(?)";#N/A,#N/A,TRUE,"10(3)? ????";#N/A,#N/A,TRUE,"10(4)? ????"}</definedName>
    <definedName name="__90_0_0Equ_rat_ex">#REF!</definedName>
    <definedName name="__a2" hidden="1">{"mgmt forecast",#N/A,FALSE,"Mgmt Forecast";"dcf table",#N/A,FALSE,"Mgmt Forecast";"sensitivity",#N/A,FALSE,"Mgmt Forecast";"table inputs",#N/A,FALSE,"Mgmt Forecast";"calculations",#N/A,FALSE,"Mgmt Forecast"}</definedName>
    <definedName name="__A6" hidden="1">{#N/A,#N/A,FALSE,"Aging Summary";#N/A,#N/A,FALSE,"Ratio Analysis";#N/A,#N/A,FALSE,"Test 120 Day Accts";#N/A,#N/A,FALSE,"Tickmarks"}</definedName>
    <definedName name="__AAD3">#N/A</definedName>
    <definedName name="__ab1" localSheetId="8" hidden="1">{#N/A,#N/A,FALSE,"SumD";#N/A,#N/A,FALSE,"ElecD";#N/A,#N/A,FALSE,"MechD";#N/A,#N/A,FALSE,"GeotD";#N/A,#N/A,FALSE,"PrcsD";#N/A,#N/A,FALSE,"TunnD";#N/A,#N/A,FALSE,"CivlD";#N/A,#N/A,FALSE,"NtwkD";#N/A,#N/A,FALSE,"EstgD";#N/A,#N/A,FALSE,"PEngD"}</definedName>
    <definedName name="__ab1" hidden="1">{#N/A,#N/A,FALSE,"SumD";#N/A,#N/A,FALSE,"ElecD";#N/A,#N/A,FALSE,"MechD";#N/A,#N/A,FALSE,"GeotD";#N/A,#N/A,FALSE,"PrcsD";#N/A,#N/A,FALSE,"TunnD";#N/A,#N/A,FALSE,"CivlD";#N/A,#N/A,FALSE,"NtwkD";#N/A,#N/A,FALSE,"EstgD";#N/A,#N/A,FALSE,"PEngD"}</definedName>
    <definedName name="__ABR1">#REF!</definedName>
    <definedName name="__ABR2">#REF!</definedName>
    <definedName name="__abs100">#REF!</definedName>
    <definedName name="__act2" hidden="1">{#N/A,#N/A,FALSE,"Act.Fcst Costs"}</definedName>
    <definedName name="__act2_1" hidden="1">{#N/A,#N/A,FALSE,"Act.Fcst Costs"}</definedName>
    <definedName name="__ADD2">#N/A</definedName>
    <definedName name="__ADD3">#N/A</definedName>
    <definedName name="__adr1">#REF!</definedName>
    <definedName name="__AE1" hidden="1">{#N/A,#N/A,FALSE,"Aging Summary";#N/A,#N/A,FALSE,"Ratio Analysis";#N/A,#N/A,FALSE,"Test 120 Day Accts";#N/A,#N/A,FALSE,"Tickmarks"}</definedName>
    <definedName name="__AE1_1" hidden="1">{#N/A,#N/A,FALSE,"Aging Summary";#N/A,#N/A,FALSE,"Ratio Analysis";#N/A,#N/A,FALSE,"Test 120 Day Accts";#N/A,#N/A,FALSE,"Tickmarks"}</definedName>
    <definedName name="__AE2" hidden="1">{#N/A,#N/A,FALSE,"Aging Summary";#N/A,#N/A,FALSE,"Ratio Analysis";#N/A,#N/A,FALSE,"Test 120 Day Accts";#N/A,#N/A,FALSE,"Tickmarks"}</definedName>
    <definedName name="__AE2_1" hidden="1">{#N/A,#N/A,FALSE,"Aging Summary";#N/A,#N/A,FALSE,"Ratio Analysis";#N/A,#N/A,FALSE,"Test 120 Day Accts";#N/A,#N/A,FALSE,"Tickmarks"}</definedName>
    <definedName name="__AE4" hidden="1">{#N/A,#N/A,FALSE,"Aging Summary";#N/A,#N/A,FALSE,"Ratio Analysis";#N/A,#N/A,FALSE,"Test 120 Day Accts";#N/A,#N/A,FALSE,"Tickmarks"}</definedName>
    <definedName name="__AE4_1" hidden="1">{#N/A,#N/A,FALSE,"Aging Summary";#N/A,#N/A,FALSE,"Ratio Analysis";#N/A,#N/A,FALSE,"Test 120 Day Accts";#N/A,#N/A,FALSE,"Tickmarks"}</definedName>
    <definedName name="__agn1">#REF!</definedName>
    <definedName name="__ahu100">#REF!</definedName>
    <definedName name="__ahu150">#REF!</definedName>
    <definedName name="__ako100">#REF!</definedName>
    <definedName name="__ako150">#REF!</definedName>
    <definedName name="__ako50">#REF!</definedName>
    <definedName name="__ako80">#REF!</definedName>
    <definedName name="__aku100">#REF!</definedName>
    <definedName name="__aku150">#REF!</definedName>
    <definedName name="__ald1">#REF!</definedName>
    <definedName name="__alh1">#REF!</definedName>
    <definedName name="__alm1">#REF!</definedName>
    <definedName name="__alm2">#REF!</definedName>
    <definedName name="__alt1">#N/A</definedName>
    <definedName name="__aly2">#REF!</definedName>
    <definedName name="__ani1" hidden="1">#REF!</definedName>
    <definedName name="__Anonymous_Sheet_DB__1">#REF!</definedName>
    <definedName name="__Anonymous_Sheet_DB__6">#REF!</definedName>
    <definedName name="__APP3">#N/A</definedName>
    <definedName name="__apr1">#REF!</definedName>
    <definedName name="__aql1">#REF!</definedName>
    <definedName name="__ar1" hidden="1">{#N/A,#N/A,FALSE,"Aging Summary";#N/A,#N/A,FALSE,"Ratio Analysis";#N/A,#N/A,FALSE,"Test 120 Day Accts";#N/A,#N/A,FALSE,"Tickmarks"}</definedName>
    <definedName name="__ar1_1" hidden="1">{#N/A,#N/A,FALSE,"Aging Summary";#N/A,#N/A,FALSE,"Ratio Analysis";#N/A,#N/A,FALSE,"Test 120 Day Accts";#N/A,#N/A,FALSE,"Tickmarks"}</definedName>
    <definedName name="__ar4" hidden="1">{#N/A,#N/A,FALSE,"Aging Summary";#N/A,#N/A,FALSE,"Ratio Analysis";#N/A,#N/A,FALSE,"Test 120 Day Accts";#N/A,#N/A,FALSE,"Tickmarks"}</definedName>
    <definedName name="__ar4_1" hidden="1">{#N/A,#N/A,FALSE,"Aging Summary";#N/A,#N/A,FALSE,"Ratio Analysis";#N/A,#N/A,FALSE,"Test 120 Day Accts";#N/A,#N/A,FALSE,"Tickmarks"}</definedName>
    <definedName name="__arr3">{"Book1","4.09 FLORA DAN FAUNA.xls","4.22 PERLENGKAPAN SEKOLAH.xls"}</definedName>
    <definedName name="__as1" localSheetId="8"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AS3" hidden="1">{#N/A,#N/A,FALSE,"Aging Summary";#N/A,#N/A,FALSE,"Ratio Analysis";#N/A,#N/A,FALSE,"Test 120 Day Accts";#N/A,#N/A,FALSE,"Tickmarks"}</definedName>
    <definedName name="__AS3_1" hidden="1">{#N/A,#N/A,FALSE,"Aging Summary";#N/A,#N/A,FALSE,"Ratio Analysis";#N/A,#N/A,FALSE,"Test 120 Day Accts";#N/A,#N/A,FALSE,"Tickmarks"}</definedName>
    <definedName name="__AS4" hidden="1">{#N/A,#N/A,FALSE,"Aging Summary";#N/A,#N/A,FALSE,"Ratio Analysis";#N/A,#N/A,FALSE,"Test 120 Day Accts";#N/A,#N/A,FALSE,"Tickmarks"}</definedName>
    <definedName name="__AS4_1" hidden="1">{#N/A,#N/A,FALSE,"Aging Summary";#N/A,#N/A,FALSE,"Ratio Analysis";#N/A,#N/A,FALSE,"Test 120 Day Accts";#N/A,#N/A,FALSE,"Tickmarks"}</definedName>
    <definedName name="__ase1" hidden="1">{#N/A,#N/A,FALSE,"Aging Summary";#N/A,#N/A,FALSE,"Ratio Analysis";#N/A,#N/A,FALSE,"Test 120 Day Accts";#N/A,#N/A,FALSE,"Tickmarks"}</definedName>
    <definedName name="__ase1_1" hidden="1">{#N/A,#N/A,FALSE,"Aging Summary";#N/A,#N/A,FALSE,"Ratio Analysis";#N/A,#N/A,FALSE,"Test 120 Day Accts";#N/A,#N/A,FALSE,"Tickmarks"}</definedName>
    <definedName name="__ase4" hidden="1">{#N/A,#N/A,FALSE,"Aging Summary";#N/A,#N/A,FALSE,"Ratio Analysis";#N/A,#N/A,FALSE,"Test 120 Day Accts";#N/A,#N/A,FALSE,"Tickmarks"}</definedName>
    <definedName name="__ase4_1" hidden="1">{#N/A,#N/A,FALSE,"Aging Summary";#N/A,#N/A,FALSE,"Ratio Analysis";#N/A,#N/A,FALSE,"Test 120 Day Accts";#N/A,#N/A,FALSE,"Tickmarks"}</definedName>
    <definedName name="__asr1" hidden="1">{#N/A,#N/A,FALSE,"Aging Summary";#N/A,#N/A,FALSE,"Ratio Analysis";#N/A,#N/A,FALSE,"Test 120 Day Accts";#N/A,#N/A,FALSE,"Tickmarks"}</definedName>
    <definedName name="__asr1_1" hidden="1">{#N/A,#N/A,FALSE,"Aging Summary";#N/A,#N/A,FALSE,"Ratio Analysis";#N/A,#N/A,FALSE,"Test 120 Day Accts";#N/A,#N/A,FALSE,"Tickmarks"}</definedName>
    <definedName name="__asr4" hidden="1">{#N/A,#N/A,FALSE,"Aging Summary";#N/A,#N/A,FALSE,"Ratio Analysis";#N/A,#N/A,FALSE,"Test 120 Day Accts";#N/A,#N/A,FALSE,"Tickmarks"}</definedName>
    <definedName name="__asr4_1" hidden="1">{#N/A,#N/A,FALSE,"Aging Summary";#N/A,#N/A,FALSE,"Ratio Analysis";#N/A,#N/A,FALSE,"Test 120 Day Accts";#N/A,#N/A,FALSE,"Tickmarks"}</definedName>
    <definedName name="__aug1">#REF!</definedName>
    <definedName name="__aug2">#N/A</definedName>
    <definedName name="__aur1">#REF!</definedName>
    <definedName name="__aur2">#REF!</definedName>
    <definedName name="__B3" hidden="1">#REF!</definedName>
    <definedName name="__B784598">#REF!</definedName>
    <definedName name="__bal2">#REF!</definedName>
    <definedName name="__bbm10">#REF!</definedName>
    <definedName name="__bbm3">#REF!</definedName>
    <definedName name="__bbm5">#REF!</definedName>
    <definedName name="__bbm8">#REF!</definedName>
    <definedName name="__bcv100">#REF!</definedName>
    <definedName name="__bcv125">#REF!</definedName>
    <definedName name="__bcv150">#REF!</definedName>
    <definedName name="__bet250">#REF!</definedName>
    <definedName name="__bet275">#REF!</definedName>
    <definedName name="__bet300">#REF!</definedName>
    <definedName name="__BOX2">#REF!</definedName>
    <definedName name="__bpl32">#REF!</definedName>
    <definedName name="__bpl9">#REF!</definedName>
    <definedName name="__bsc100">#REF!</definedName>
    <definedName name="__bsd1600">#REF!</definedName>
    <definedName name="__bsd2500">#REF!</definedName>
    <definedName name="__bsd4000">#REF!</definedName>
    <definedName name="__btn175">#REF!</definedName>
    <definedName name="__btn300">#REF!</definedName>
    <definedName name="__bud3500">#REF!</definedName>
    <definedName name="__bvd1">#REF!</definedName>
    <definedName name="__bvd2">#REF!</definedName>
    <definedName name="__bvd3">#REF!</definedName>
    <definedName name="__bvd34">#REF!</definedName>
    <definedName name="__bvd4">#REF!</definedName>
    <definedName name="__bvd5">#REF!</definedName>
    <definedName name="__bvd8">#REF!</definedName>
    <definedName name="__C">#REF!</definedName>
    <definedName name="__CAL1">#REF!</definedName>
    <definedName name="__CAL10">#REF!</definedName>
    <definedName name="__CAL11">#REF!</definedName>
    <definedName name="__CAL12">#REF!</definedName>
    <definedName name="__CAL13">#REF!</definedName>
    <definedName name="__CAL14">#REF!</definedName>
    <definedName name="__CAL15">#REF!</definedName>
    <definedName name="__CAL16">#REF!</definedName>
    <definedName name="__CAL17">#REF!</definedName>
    <definedName name="__CAL18">#REF!</definedName>
    <definedName name="__CAL19">#REF!</definedName>
    <definedName name="__CAL2">#REF!</definedName>
    <definedName name="__CAL20">#REF!</definedName>
    <definedName name="__CAL21">#REF!</definedName>
    <definedName name="__CAL3">#REF!</definedName>
    <definedName name="__CAL4">#REF!</definedName>
    <definedName name="__CAL5">#REF!</definedName>
    <definedName name="__CAL6">#REF!</definedName>
    <definedName name="__CAL7">#REF!</definedName>
    <definedName name="__CAL8">#REF!</definedName>
    <definedName name="__CAL9">#REF!</definedName>
    <definedName name="__cas80">#REF!</definedName>
    <definedName name="__CCF2">#REF!</definedName>
    <definedName name="__ccv49">#REF!</definedName>
    <definedName name="__cf1" hidden="1">{#N/A,#N/A,FALSE,"Aging Summary";#N/A,#N/A,FALSE,"Ratio Analysis";#N/A,#N/A,FALSE,"Test 120 Day Accts";#N/A,#N/A,FALSE,"Tickmarks"}</definedName>
    <definedName name="__cip10">#REF!</definedName>
    <definedName name="__cip2">#REF!</definedName>
    <definedName name="__cip3">#REF!</definedName>
    <definedName name="__cip4">#REF!</definedName>
    <definedName name="__cip6">#REF!</definedName>
    <definedName name="__cip8">#REF!</definedName>
    <definedName name="__ckd1">#REF!</definedName>
    <definedName name="__CLP2">#REF!</definedName>
    <definedName name="__cod4">#REF!</definedName>
    <definedName name="__coq1">#REF!</definedName>
    <definedName name="__cov1">#REF!</definedName>
    <definedName name="__cov2">#REF!</definedName>
    <definedName name="__cov3">#REF!</definedName>
    <definedName name="__cov4">#REF!</definedName>
    <definedName name="__CUR1">#REF!</definedName>
    <definedName name="__cur2">#REF!</definedName>
    <definedName name="__cvd100">#REF!</definedName>
    <definedName name="__cvd15">#REF!</definedName>
    <definedName name="__cvd150">#REF!</definedName>
    <definedName name="__cvd50">#REF!</definedName>
    <definedName name="__cvd65">#REF!</definedName>
    <definedName name="__d1" hidden="1">{"'Model'!$A$1:$N$53"}</definedName>
    <definedName name="__daf1">#REF!</definedName>
    <definedName name="__DAF10">#REF!</definedName>
    <definedName name="__daf2">#REF!</definedName>
    <definedName name="__daf31">#REF!</definedName>
    <definedName name="__daf32">#REF!</definedName>
    <definedName name="__daf33">#REF!</definedName>
    <definedName name="__DAT1">#REF!</definedName>
    <definedName name="__DAT10">#REF!</definedName>
    <definedName name="__DAT11">#REF!</definedName>
    <definedName name="__DAT12">#REF!</definedName>
    <definedName name="__DAT13">#REF!</definedName>
    <definedName name="__DAT14">#REF!</definedName>
    <definedName name="__DAT15">#REF!</definedName>
    <definedName name="__DAT16">#REF!</definedName>
    <definedName name="__DAT17">#REF!</definedName>
    <definedName name="__DAT18">#REF!</definedName>
    <definedName name="__DAT19">#REF!</definedName>
    <definedName name="__DAT2">#REF!</definedName>
    <definedName name="__DAT24">#REF!</definedName>
    <definedName name="__DAT26">#REF!</definedName>
    <definedName name="__DAT28">#REF!</definedName>
    <definedName name="__DAT3">#REF!</definedName>
    <definedName name="__DAT30">#REF!</definedName>
    <definedName name="__DAT32">#REF!</definedName>
    <definedName name="__DAT34">#REF!</definedName>
    <definedName name="__DAT4">#REF!</definedName>
    <definedName name="__DAT5">#REF!</definedName>
    <definedName name="__DAT6">#REF!</definedName>
    <definedName name="__DAT7">#REF!</definedName>
    <definedName name="__DAT8">#REF!</definedName>
    <definedName name="__DAT9">#REF!</definedName>
    <definedName name="__ddn400">#REF!</definedName>
    <definedName name="__ddn600">#REF!</definedName>
    <definedName name="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c1" hidden="1">{"'ตัวอย่าง'!$A$1:$O$21"}</definedName>
    <definedName name="__Description">#REF!</definedName>
    <definedName name="__dia6">#REF!</definedName>
    <definedName name="__dlh20">#REF!</definedName>
    <definedName name="__dlh50">#REF!</definedName>
    <definedName name="__dot2020">#REF!</definedName>
    <definedName name="__dya1">#REF!</definedName>
    <definedName name="__EE1" localSheetId="8" hidden="1">{#N/A,#N/A,FALSE,"단가표지"}</definedName>
    <definedName name="__EE1" hidden="1">{#N/A,#N/A,FALSE,"단가표지"}</definedName>
    <definedName name="__EEE01">#REF!</definedName>
    <definedName name="__EEE02">#REF!</definedName>
    <definedName name="__EEE03">#REF!</definedName>
    <definedName name="__EEE04">#REF!</definedName>
    <definedName name="__EEE05">#REF!</definedName>
    <definedName name="__EEE06">#REF!</definedName>
    <definedName name="__EEE07">#REF!</definedName>
    <definedName name="__EEE08">#REF!</definedName>
    <definedName name="__EEE09">#REF!</definedName>
    <definedName name="__EEE10">#REF!</definedName>
    <definedName name="__EEE11">#REF!</definedName>
    <definedName name="__EEE12">#REF!</definedName>
    <definedName name="__EEE13">#REF!</definedName>
    <definedName name="__EEE14">#REF!</definedName>
    <definedName name="__EEE15">#REF!</definedName>
    <definedName name="__EEE16">#REF!</definedName>
    <definedName name="__EEE17">#REF!</definedName>
    <definedName name="__EEE18">#REF!</definedName>
    <definedName name="__EEE19">#REF!</definedName>
    <definedName name="__EEE20">#REF!</definedName>
    <definedName name="__EEE21">#REF!</definedName>
    <definedName name="__EEE22">#REF!</definedName>
    <definedName name="__EEE23">#REF!</definedName>
    <definedName name="__EEE24">#REF!</definedName>
    <definedName name="__EEE25">#REF!</definedName>
    <definedName name="__EEE26">#REF!</definedName>
    <definedName name="__EEE27">#REF!</definedName>
    <definedName name="__EEE28">#REF!</definedName>
    <definedName name="__EEE29">#REF!</definedName>
    <definedName name="__EEE30">#REF!</definedName>
    <definedName name="__end1">#REF!</definedName>
    <definedName name="__end2">#REF!</definedName>
    <definedName name="__end3">#REF!</definedName>
    <definedName name="__end4">#REF!</definedName>
    <definedName name="__end5">#REF!</definedName>
    <definedName name="__end6">#REF!</definedName>
    <definedName name="__end7">#REF!</definedName>
    <definedName name="__end8">#REF!</definedName>
    <definedName name="__end9">#REF!</definedName>
    <definedName name="__Eqp1">#REF!</definedName>
    <definedName name="__Eqp2">#REF!</definedName>
    <definedName name="__EQU1">#REF!</definedName>
    <definedName name="__EQU2">#REF!</definedName>
    <definedName name="__esf65" hidden="1">{"rp_only",#N/A,FALSE,"2225"}</definedName>
    <definedName name="__esf65_1" hidden="1">{"rp_only",#N/A,FALSE,"2225"}</definedName>
    <definedName name="__ewr4">#REF!</definedName>
    <definedName name="__FA2008" hidden="1">{#N/A,#N/A,FALSE,"OUT  AREC"}</definedName>
    <definedName name="__FA2008_1" hidden="1">{#N/A,#N/A,FALSE,"OUT  AREC"}</definedName>
    <definedName name="__fdd3">#REF!</definedName>
    <definedName name="__FDS_HYPERLINK_TOGGLE_STATE__" hidden="1">"ON"</definedName>
    <definedName name="__fdu2">#REF!</definedName>
    <definedName name="__FIT100">#REF!</definedName>
    <definedName name="__fit125">#REF!</definedName>
    <definedName name="__FIT150">#REF!</definedName>
    <definedName name="__FIT200">#REF!</definedName>
    <definedName name="__FIT300">#REF!</definedName>
    <definedName name="__FIT65">#REF!</definedName>
    <definedName name="__fit80">#REF!</definedName>
    <definedName name="__fjd100">#REF!</definedName>
    <definedName name="__fjd150">#REF!</definedName>
    <definedName name="__fjd50">#REF!</definedName>
    <definedName name="__fjd65">#REF!</definedName>
    <definedName name="__fmd150">#REF!</definedName>
    <definedName name="__foh1">#REF!</definedName>
    <definedName name="__foh2">#REF!</definedName>
    <definedName name="__frc2495">#REF!</definedName>
    <definedName name="__frc41010">#REF!</definedName>
    <definedName name="__frc495">#REF!</definedName>
    <definedName name="__grc1">#REF!</definedName>
    <definedName name="__Group">#REF!</definedName>
    <definedName name="__gti50">#REF!</definedName>
    <definedName name="__gti60">#REF!</definedName>
    <definedName name="__gvd1">#REF!</definedName>
    <definedName name="__gvd10">#REF!</definedName>
    <definedName name="__gvd100">#REF!</definedName>
    <definedName name="__gvd15">#REF!</definedName>
    <definedName name="__gvd150">#REF!</definedName>
    <definedName name="__gvd2">#REF!</definedName>
    <definedName name="__gvd25">#REF!</definedName>
    <definedName name="__gvd3">#REF!</definedName>
    <definedName name="__gvd4">#REF!</definedName>
    <definedName name="__gvd5">#REF!</definedName>
    <definedName name="__gvd50">#REF!</definedName>
    <definedName name="__gvd6">#REF!</definedName>
    <definedName name="__gvd65">#REF!</definedName>
    <definedName name="__gvd8">#REF!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hdw1">#REF!</definedName>
    <definedName name="__HP1" hidden="1">{#N/A,#N/A,FALSE,"Aging Summary";#N/A,#N/A,FALSE,"Ratio Analysis";#N/A,#N/A,FALSE,"Test 120 Day Accts";#N/A,#N/A,FALSE,"Tickmarks"}</definedName>
    <definedName name="__HP1_1" hidden="1">{#N/A,#N/A,FALSE,"Aging Summary";#N/A,#N/A,FALSE,"Ratio Analysis";#N/A,#N/A,FALSE,"Test 120 Day Accts";#N/A,#N/A,FALSE,"Tickmarks"}</definedName>
    <definedName name="__HP4" hidden="1">{#N/A,#N/A,FALSE,"Aging Summary";#N/A,#N/A,FALSE,"Ratio Analysis";#N/A,#N/A,FALSE,"Test 120 Day Accts";#N/A,#N/A,FALSE,"Tickmarks"}</definedName>
    <definedName name="__HP4_1" hidden="1">{#N/A,#N/A,FALSE,"Aging Summary";#N/A,#N/A,FALSE,"Ratio Analysis";#N/A,#N/A,FALSE,"Test 120 Day Accts";#N/A,#N/A,FALSE,"Tickmarks"}</definedName>
    <definedName name="__int1">#REF!</definedName>
    <definedName name="__int2">#REF!</definedName>
    <definedName name="__IntlFixup" hidden="1">TRUE</definedName>
    <definedName name="__jiu7857" hidden="1">{"with_oth_curr",#N/A,FALSE,"2225"}</definedName>
    <definedName name="__jiu7857_1" hidden="1">{"with_oth_curr",#N/A,FALSE,"2225"}</definedName>
    <definedName name="__jkt1">#REF!</definedName>
    <definedName name="__jum1">#REF!</definedName>
    <definedName name="__jum10">#REF!</definedName>
    <definedName name="__jum2">#REF!</definedName>
    <definedName name="__jum3">#REF!</definedName>
    <definedName name="__jum4">#REF!</definedName>
    <definedName name="__jum5">#REF!</definedName>
    <definedName name="__jum6">#REF!</definedName>
    <definedName name="__jum7">#REF!</definedName>
    <definedName name="__jum8">#REF!</definedName>
    <definedName name="__jum9">#REF!</definedName>
    <definedName name="__kco7">#REF!</definedName>
    <definedName name="__ker1020">#REF!</definedName>
    <definedName name="__ker2020">#REF!</definedName>
    <definedName name="__ker2025">#REF!</definedName>
    <definedName name="__ker3030">#REF!</definedName>
    <definedName name="__KEY001" hidden="1">#REF!</definedName>
    <definedName name="__KEY002" hidden="1">#REF!</definedName>
    <definedName name="__KEY01" hidden="1">#REF!</definedName>
    <definedName name="__KEY02" hidden="1">#REF!</definedName>
    <definedName name="__key10" hidden="1">#REF!</definedName>
    <definedName name="__key2" hidden="1">#REF!</definedName>
    <definedName name="__kim1">#REF!</definedName>
    <definedName name="__ko2">#REF!</definedName>
    <definedName name="__LCM2">#REF!</definedName>
    <definedName name="__LCM3">#REF!</definedName>
    <definedName name="__ld100">#REF!</definedName>
    <definedName name="__ld120">#REF!</definedName>
    <definedName name="__ld50">#REF!</definedName>
    <definedName name="__ld60">#REF!</definedName>
    <definedName name="__ld80">#REF!</definedName>
    <definedName name="__ldp60">#REF!</definedName>
    <definedName name="__lh50">#REF!</definedName>
    <definedName name="__liy87668" hidden="1">{"rp_only",#N/A,FALSE,"2225"}</definedName>
    <definedName name="__liy87668_1" hidden="1">{"rp_only",#N/A,FALSE,"2225"}</definedName>
    <definedName name="__LLL06">#REF!</definedName>
    <definedName name="__LLL07">#REF!</definedName>
    <definedName name="__LLL08">#REF!</definedName>
    <definedName name="__LLL09">#REF!</definedName>
    <definedName name="__LLL10">#REF!</definedName>
    <definedName name="__LLL11">#REF!</definedName>
    <definedName name="__LongDescrip">#REF!</definedName>
    <definedName name="__lp100">#REF!</definedName>
    <definedName name="__lp300">#REF!</definedName>
    <definedName name="__lp36">#REF!</definedName>
    <definedName name="__lp500">#REF!</definedName>
    <definedName name="__lp60">#REF!</definedName>
    <definedName name="__lpg1">#REF!</definedName>
    <definedName name="__lpl11">#REF!</definedName>
    <definedName name="__ls100">#REF!</definedName>
    <definedName name="__ls50">#REF!</definedName>
    <definedName name="__ls60">#REF!</definedName>
    <definedName name="__ls80">#REF!</definedName>
    <definedName name="__MAC12">#REF!</definedName>
    <definedName name="__MAC46">#REF!</definedName>
    <definedName name="__mas1">{"Book1","4.09 FLORA DAN FAUNA.xls","4.22 PERLENGKAPAN SEKOLAH.xls"}</definedName>
    <definedName name="__mas12">{"Book1","4.09 FLORA DAN FAUNA.xls","4.22 PERLENGKAPAN SEKOLAH.xls"}</definedName>
    <definedName name="__mas2">{"Book1","4.09 FLORA DAN FAUNA.xls","4.22 PERLENGKAPAN SEKOLAH.xls"}</definedName>
    <definedName name="__mas4">{"Book1","4.09 FLORA DAN FAUNA.xls","4.22 PERLENGKAPAN SEKOLAH.xls"}</definedName>
    <definedName name="__mas5">{"Book1","4.09 FLORA DAN FAUNA.xls","4.22 PERLENGKAPAN SEKOLAH.xls"}</definedName>
    <definedName name="__mas6">{"Book1","4.09 FLORA DAN FAUNA.xls","4.22 PERLENGKAPAN SEKOLAH.xls"}</definedName>
    <definedName name="__mas7">{"Book1","4.09 FLORA DAN FAUNA.xls","4.22 PERLENGKAPAN SEKOLAH.xls"}</definedName>
    <definedName name="__mas8">{"Book1","4.09 FLORA DAN FAUNA.xls","4.22 PERLENGKAPAN SEKOLAH.xls"}</definedName>
    <definedName name="__mas9">{"Book1","4.09 FLORA DAN FAUNA.xls","4.22 PERLENGKAPAN SEKOLAH.xls"}</definedName>
    <definedName name="__mc2">#REF!</definedName>
    <definedName name="__MDE36">#REF!</definedName>
    <definedName name="__MDE37">#REF!</definedName>
    <definedName name="__MDE38">#REF!</definedName>
    <definedName name="__MDE39">#REF!</definedName>
    <definedName name="__MDE40">#REF!</definedName>
    <definedName name="__MDE41">#REF!</definedName>
    <definedName name="__MDE42">#REF!</definedName>
    <definedName name="__MDE43">#REF!</definedName>
    <definedName name="__MDE44">#REF!</definedName>
    <definedName name="__MDE45">#REF!</definedName>
    <definedName name="__MDE46">#REF!</definedName>
    <definedName name="__MDE47">#REF!</definedName>
    <definedName name="__MDE48">#REF!</definedName>
    <definedName name="__MDE49">#REF!</definedName>
    <definedName name="__MDE50">#REF!</definedName>
    <definedName name="__MDE51">#REF!</definedName>
    <definedName name="__MDE52">#REF!</definedName>
    <definedName name="__MDE53">#REF!</definedName>
    <definedName name="__MDE54">#REF!</definedName>
    <definedName name="__MDE55">#REF!</definedName>
    <definedName name="__MDE56">#REF!</definedName>
    <definedName name="__MDE57">#REF!</definedName>
    <definedName name="__MDE58">#REF!</definedName>
    <definedName name="__MDE59">#REF!</definedName>
    <definedName name="__MDE60">#REF!</definedName>
    <definedName name="__MDE61">#REF!</definedName>
    <definedName name="__MDE62">#REF!</definedName>
    <definedName name="__MDE63">#REF!</definedName>
    <definedName name="__MDE64">#REF!</definedName>
    <definedName name="__MDE65">#REF!</definedName>
    <definedName name="__MDE66">#REF!</definedName>
    <definedName name="__MDE67">#REF!</definedName>
    <definedName name="__MDE68">#REF!</definedName>
    <definedName name="__mdn1">#REF!</definedName>
    <definedName name="__me1">{"Book1","4.09 FLORA DAN FAUNA.xls","4.22 PERLENGKAPAN SEKOLAH.xls"}</definedName>
    <definedName name="__me2">{"Book1","4.09 FLORA DAN FAUNA.xls","4.22 PERLENGKAPAN SEKOLAH.xls"}</definedName>
    <definedName name="__me3">{"Book1","4.09 FLORA DAN FAUNA.xls","4.22 PERLENGKAPAN SEKOLAH.xls"}</definedName>
    <definedName name="__me4">{"Book1","4.09 FLORA DAN FAUNA.xls","4.22 PERLENGKAPAN SEKOLAH.xls"}</definedName>
    <definedName name="__ME41">#REF!</definedName>
    <definedName name="__ME42">#REF!</definedName>
    <definedName name="__ME43">#REF!</definedName>
    <definedName name="__ME44">#REF!</definedName>
    <definedName name="__ME45">#REF!</definedName>
    <definedName name="__ME46">#REF!</definedName>
    <definedName name="__ME47">#REF!</definedName>
    <definedName name="__ME48">#REF!</definedName>
    <definedName name="__ME49">#REF!</definedName>
    <definedName name="__me5">{"Book1","4.09 FLORA DAN FAUNA.xls","4.22 PERLENGKAPAN SEKOLAH.xls"}</definedName>
    <definedName name="__ME50">#REF!</definedName>
    <definedName name="__ME51">#REF!</definedName>
    <definedName name="__ME52">#REF!</definedName>
    <definedName name="__ME53">#REF!</definedName>
    <definedName name="__ME54">#REF!</definedName>
    <definedName name="__ME55">#REF!</definedName>
    <definedName name="__ME56">#REF!</definedName>
    <definedName name="__ME57">#REF!</definedName>
    <definedName name="__ME58">#REF!</definedName>
    <definedName name="__ME59">#REF!</definedName>
    <definedName name="__ME60">#REF!</definedName>
    <definedName name="__ME61">#REF!</definedName>
    <definedName name="__ME62">#REF!</definedName>
    <definedName name="__ME63">#REF!</definedName>
    <definedName name="__ME64">#REF!</definedName>
    <definedName name="__ME65">#REF!</definedName>
    <definedName name="__ME66">#REF!</definedName>
    <definedName name="__ME67">#REF!</definedName>
    <definedName name="__ME68">#REF!</definedName>
    <definedName name="__MEI2" hidden="1">#REF!</definedName>
    <definedName name="__mek3">{"Book1","4.09 FLORA DAN FAUNA.xls","4.22 PERLENGKAPAN SEKOLAH.xls"}</definedName>
    <definedName name="__mek5">{"Book1","4.09 FLORA DAN FAUNA.xls","4.22 PERLENGKAPAN SEKOLAH.xls"}</definedName>
    <definedName name="__MMM02">#REF!</definedName>
    <definedName name="__MMM05">#REF!</definedName>
    <definedName name="__MMM06">#REF!</definedName>
    <definedName name="__MMM10">#REF!</definedName>
    <definedName name="__MMM11">#REF!</definedName>
    <definedName name="__MMM12">#REF!</definedName>
    <definedName name="__MMM13">#REF!</definedName>
    <definedName name="__MMM14">#REF!</definedName>
    <definedName name="__MMM15">#REF!</definedName>
    <definedName name="__MMM17">#REF!</definedName>
    <definedName name="__MMM18">#REF!</definedName>
    <definedName name="__MMM23">#REF!</definedName>
    <definedName name="__MMM24">#REF!</definedName>
    <definedName name="__MMM25">#REF!</definedName>
    <definedName name="__MMM28">#REF!</definedName>
    <definedName name="__MMM29">#REF!</definedName>
    <definedName name="__MMM30">#REF!</definedName>
    <definedName name="__MMM31">#REF!</definedName>
    <definedName name="__MMM32">#REF!</definedName>
    <definedName name="__MMM35">#REF!</definedName>
    <definedName name="__MMM36">#REF!</definedName>
    <definedName name="__MMM37">#REF!</definedName>
    <definedName name="__MMM40">#REF!</definedName>
    <definedName name="__MMM41">#REF!</definedName>
    <definedName name="__MMM411">#REF!</definedName>
    <definedName name="__MMM42">#REF!</definedName>
    <definedName name="__MMM43">#REF!</definedName>
    <definedName name="__MMM45">#REF!</definedName>
    <definedName name="__MMM46">#REF!</definedName>
    <definedName name="__MMM47">#REF!</definedName>
    <definedName name="__MMM49">#REF!</definedName>
    <definedName name="__MMM50">#REF!</definedName>
    <definedName name="__MMM51">#REF!</definedName>
    <definedName name="__MMM52">#REF!</definedName>
    <definedName name="__MMM53">#REF!</definedName>
    <definedName name="__MMM54">#REF!</definedName>
    <definedName name="__MOB1">#REF!</definedName>
    <definedName name="__MOB2">#REF!</definedName>
    <definedName name="__msd1">#REF!</definedName>
    <definedName name="__mu1">#REF!</definedName>
    <definedName name="__mu2">#REF!</definedName>
    <definedName name="__mvd1">#REF!</definedName>
    <definedName name="__mvd2">#REF!</definedName>
    <definedName name="__mvd3">#REF!</definedName>
    <definedName name="__mvd4">#REF!</definedName>
    <definedName name="__NCL100">#REF!</definedName>
    <definedName name="__NCL200">#REF!</definedName>
    <definedName name="__NCL250">#REF!</definedName>
    <definedName name="__NEW1">#REF!</definedName>
    <definedName name="__new2">#REF!</definedName>
    <definedName name="__new3">#REF!</definedName>
    <definedName name="__nin190">#REF!</definedName>
    <definedName name="__nym34">#REF!</definedName>
    <definedName name="__nym46">#REF!</definedName>
    <definedName name="__nyy2416">#REF!</definedName>
    <definedName name="__nyy244">#REF!</definedName>
    <definedName name="__nyy246">#REF!</definedName>
    <definedName name="__nyy34">#REF!</definedName>
    <definedName name="__nyy410">#REF!</definedName>
    <definedName name="__nyy41010">#REF!</definedName>
    <definedName name="__nyy412050">#REF!</definedName>
    <definedName name="__nyy412070">#REF!</definedName>
    <definedName name="__nyy415070">#REF!</definedName>
    <definedName name="__nyy416">#REF!</definedName>
    <definedName name="__nyy41616">#REF!</definedName>
    <definedName name="__nyy42525">#REF!</definedName>
    <definedName name="__nyy43535">#REF!</definedName>
    <definedName name="__nyy44">#REF!</definedName>
    <definedName name="__nyy444">#REF!</definedName>
    <definedName name="__nyy45050">#REF!</definedName>
    <definedName name="__nyy46">#REF!</definedName>
    <definedName name="__nyy466">#REF!</definedName>
    <definedName name="__nyy47050">#REF!</definedName>
    <definedName name="__nyy47070">#REF!</definedName>
    <definedName name="__nyy49570">#REF!</definedName>
    <definedName name="__o1" hidden="1">{#N/A,#N/A,FALSE,"Aging Summary";#N/A,#N/A,FALSE,"Ratio Analysis";#N/A,#N/A,FALSE,"Test 120 Day Accts";#N/A,#N/A,FALSE,"Tickmarks"}</definedName>
    <definedName name="__o1_1" hidden="1">{#N/A,#N/A,FALSE,"Aging Summary";#N/A,#N/A,FALSE,"Ratio Analysis";#N/A,#N/A,FALSE,"Test 120 Day Accts";#N/A,#N/A,FALSE,"Tickmarks"}</definedName>
    <definedName name="__o2" hidden="1">{#N/A,#N/A,FALSE,"Aging Summary";#N/A,#N/A,FALSE,"Ratio Analysis";#N/A,#N/A,FALSE,"Test 120 Day Accts";#N/A,#N/A,FALSE,"Tickmarks"}</definedName>
    <definedName name="__o2_1" hidden="1">{#N/A,#N/A,FALSE,"Aging Summary";#N/A,#N/A,FALSE,"Ratio Analysis";#N/A,#N/A,FALSE,"Test 120 Day Accts";#N/A,#N/A,FALSE,"Tickmarks"}</definedName>
    <definedName name="__o4" hidden="1">{#N/A,#N/A,FALSE,"Aging Summary";#N/A,#N/A,FALSE,"Ratio Analysis";#N/A,#N/A,FALSE,"Test 120 Day Accts";#N/A,#N/A,FALSE,"Tickmarks"}</definedName>
    <definedName name="__o4_1" hidden="1">{#N/A,#N/A,FALSE,"Aging Summary";#N/A,#N/A,FALSE,"Ratio Analysis";#N/A,#N/A,FALSE,"Test 120 Day Accts";#N/A,#N/A,FALSE,"Tickmarks"}</definedName>
    <definedName name="__ok2" hidden="1">{#N/A,#N/A,FALSE,"Cost Report";#N/A,#N/A,FALSE,"Qtly Summ.";#N/A,#N/A,FALSE,"Mar  Qtr";#N/A,#N/A,FALSE,"Report Summary"}</definedName>
    <definedName name="__ok2_1" hidden="1">{#N/A,#N/A,FALSE,"Cost Report";#N/A,#N/A,FALSE,"Qtly Summ.";#N/A,#N/A,FALSE,"Mar  Qtr";#N/A,#N/A,FALSE,"Report Summary"}</definedName>
    <definedName name="__ok3" hidden="1">{#N/A,#N/A,FALSE,"Cost Report";#N/A,#N/A,FALSE,"Sept Qtr";#N/A,#N/A,FALSE,"Qtly Summ.";#N/A,#N/A,FALSE,"Report Summary";#N/A,#N/A,FALSE,"Ammort &amp; Dep.";#N/A,#N/A,FALSE,"Rev. GIC Summ.";#N/A,#N/A,FALSE,"CAPEX";#N/A,#N/A,FALSE,"Stockpile Adj.";#N/A,#N/A,FALSE,"Cost Summary"}</definedName>
    <definedName name="__ok3_1" hidden="1">{#N/A,#N/A,FALSE,"Cost Report";#N/A,#N/A,FALSE,"Sept Qtr";#N/A,#N/A,FALSE,"Qtly Summ.";#N/A,#N/A,FALSE,"Report Summary";#N/A,#N/A,FALSE,"Ammort &amp; Dep.";#N/A,#N/A,FALSE,"Rev. GIC Summ.";#N/A,#N/A,FALSE,"CAPEX";#N/A,#N/A,FALSE,"Stockpile Adj.";#N/A,#N/A,FALSE,"Cost Summary"}</definedName>
    <definedName name="_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5" hidden="1">{#N/A,#N/A,FALSE,"Cost Report";#N/A,#N/A,FALSE,"Table 2.1";#N/A,#N/A,FALSE,"Plant Statistics";"Plant Costs",#N/A,FALSE,"Cost Summary"}</definedName>
    <definedName name="__ok5_1" hidden="1">{#N/A,#N/A,FALSE,"Cost Report";#N/A,#N/A,FALSE,"Table 2.1";#N/A,#N/A,FALSE,"Plant Statistics";"Plant Costs",#N/A,FALSE,"Cost Summary"}</definedName>
    <definedName name="_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7" hidden="1">{#N/A,#N/A,FALSE,"Cost Report";"Geology",#N/A,FALSE,"Cost Summary";"Geolgy Recon",#N/A,FALSE,"UG Geology Rep."}</definedName>
    <definedName name="__ok7_1" hidden="1">{#N/A,#N/A,FALSE,"Cost Report";"Geology",#N/A,FALSE,"Cost Summary";"Geolgy Recon",#N/A,FALSE,"UG Geology Rep."}</definedName>
    <definedName name="_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ld3" localSheetId="8" hidden="1">{#N/A,#N/A,FALSE,"Summary";#N/A,#N/A,FALSE,"3TJ";#N/A,#N/A,FALSE,"3TN";#N/A,#N/A,FALSE,"3TP";#N/A,#N/A,FALSE,"3SJ";#N/A,#N/A,FALSE,"3CJ";#N/A,#N/A,FALSE,"3CN";#N/A,#N/A,FALSE,"3CP";#N/A,#N/A,FALSE,"3A"}</definedName>
    <definedName name="__old3" hidden="1">{#N/A,#N/A,FALSE,"Summary";#N/A,#N/A,FALSE,"3TJ";#N/A,#N/A,FALSE,"3TN";#N/A,#N/A,FALSE,"3TP";#N/A,#N/A,FALSE,"3SJ";#N/A,#N/A,FALSE,"3CJ";#N/A,#N/A,FALSE,"3CN";#N/A,#N/A,FALSE,"3CP";#N/A,#N/A,FALSE,"3A"}</definedName>
    <definedName name="__old5" localSheetId="8"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localSheetId="8"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A1">#REF!</definedName>
    <definedName name="__PA10">#REF!</definedName>
    <definedName name="__pa18">#REF!</definedName>
    <definedName name="__PA2">#REF!</definedName>
    <definedName name="__PA3">#REF!</definedName>
    <definedName name="__PA4">#REF!</definedName>
    <definedName name="__PA5">#REF!</definedName>
    <definedName name="__PA6">#REF!</definedName>
    <definedName name="__PA7">#REF!</definedName>
    <definedName name="__PA8">#REF!</definedName>
    <definedName name="__PA9">#REF!</definedName>
    <definedName name="__pab100">#REF!</definedName>
    <definedName name="__pab125">#REF!</definedName>
    <definedName name="__pab126">#REF!</definedName>
    <definedName name="__pab15">#REF!</definedName>
    <definedName name="__pab150">#REF!</definedName>
    <definedName name="__pab2">#REF!</definedName>
    <definedName name="__pab20">#REF!</definedName>
    <definedName name="__pab25">#REF!</definedName>
    <definedName name="__pab32">#REF!</definedName>
    <definedName name="__pab4">#REF!</definedName>
    <definedName name="__pab40">#REF!</definedName>
    <definedName name="__pab50">#REF!</definedName>
    <definedName name="__pab6">#REF!</definedName>
    <definedName name="__pab65">#REF!</definedName>
    <definedName name="__pab80">#REF!</definedName>
    <definedName name="__PAC012">#REF!</definedName>
    <definedName name="__pah150">#REF!</definedName>
    <definedName name="__pak100">#REF!</definedName>
    <definedName name="__pak150">#REF!</definedName>
    <definedName name="__pak50">#REF!</definedName>
    <definedName name="__pak80">#REF!</definedName>
    <definedName name="__pav8">#REF!</definedName>
    <definedName name="__PB1">#REF!</definedName>
    <definedName name="__PB2">#REF!</definedName>
    <definedName name="__PB3">#REF!</definedName>
    <definedName name="__pb34">#REF!</definedName>
    <definedName name="__pb4">#REF!</definedName>
    <definedName name="__pbf3">#REF!</definedName>
    <definedName name="__pbf4">#REF!</definedName>
    <definedName name="__pbs100">#REF!</definedName>
    <definedName name="__pbs15">#REF!</definedName>
    <definedName name="__pbs150">#REF!</definedName>
    <definedName name="__pbs40">#REF!</definedName>
    <definedName name="__pbs50">#REF!</definedName>
    <definedName name="__pbs65">#REF!</definedName>
    <definedName name="__pbs80">#REF!</definedName>
    <definedName name="__pc1">#REF!</definedName>
    <definedName name="__pc10">#REF!</definedName>
    <definedName name="__pc12">#REF!</definedName>
    <definedName name="__pc2">#REF!</definedName>
    <definedName name="__pc3">#REF!</definedName>
    <definedName name="__pc4">#REF!</definedName>
    <definedName name="__pc5">#REF!</definedName>
    <definedName name="__pc50">#REF!</definedName>
    <definedName name="__pc6">#REF!</definedName>
    <definedName name="__pc8">#REF!</definedName>
    <definedName name="__pc80">#REF!</definedName>
    <definedName name="__PCD10">#REF!</definedName>
    <definedName name="__PCD3">#REF!</definedName>
    <definedName name="__PCD6">#REF!</definedName>
    <definedName name="__PCD8">#REF!</definedName>
    <definedName name="__pcf10">#REF!</definedName>
    <definedName name="__pcf12">#REF!</definedName>
    <definedName name="__pcf3">#REF!</definedName>
    <definedName name="__pcf4">#REF!</definedName>
    <definedName name="__pcf5">#REF!</definedName>
    <definedName name="__pcf6">#REF!</definedName>
    <definedName name="__pcf8">#REF!</definedName>
    <definedName name="__pcf80">#REF!</definedName>
    <definedName name="__pd1">#REF!</definedName>
    <definedName name="__pd2">#REF!</definedName>
    <definedName name="__pd3">#REF!</definedName>
    <definedName name="__pdf3">#REF!</definedName>
    <definedName name="__pe1">#REF!</definedName>
    <definedName name="__pg2">#REF!</definedName>
    <definedName name="__ph100">#REF!</definedName>
    <definedName name="__ph150">#REF!</definedName>
    <definedName name="__phf100">#REF!</definedName>
    <definedName name="__phf150">#REF!</definedName>
    <definedName name="__pir1">#REF!</definedName>
    <definedName name="__PJ2">#REF!</definedName>
    <definedName name="__PJ3">#REF!</definedName>
    <definedName name="__PJA1">#REF!</definedName>
    <definedName name="__PJA2">#REF!</definedName>
    <definedName name="__PJA3">#REF!</definedName>
    <definedName name="__PJA4">#REF!</definedName>
    <definedName name="__PJA6">#REF!</definedName>
    <definedName name="__PK2" localSheetId="8" hidden="1">{"'장비'!$A$3:$M$12"}</definedName>
    <definedName name="__PK2" hidden="1">{"'장비'!$A$3:$M$12"}</definedName>
    <definedName name="__PKG3" localSheetId="8" hidden="1">{"'장비'!$A$3:$M$12"}</definedName>
    <definedName name="__PKG3" hidden="1">{"'장비'!$A$3:$M$12"}</definedName>
    <definedName name="__PL1">#REF!</definedName>
    <definedName name="__PL2">#REF!</definedName>
    <definedName name="__PL3">#REF!</definedName>
    <definedName name="__pm3">#REF!</definedName>
    <definedName name="__po1000">#REF!</definedName>
    <definedName name="__poc01">#REF!</definedName>
    <definedName name="__poc02">#REF!</definedName>
    <definedName name="__poc03">#REF!</definedName>
    <definedName name="__poc04">#REF!</definedName>
    <definedName name="__poc05">#REF!</definedName>
    <definedName name="__por4040">#REF!</definedName>
    <definedName name="__PPh21">#REF!</definedName>
    <definedName name="__PPH23">#REF!</definedName>
    <definedName name="__PPH25" hidden="1">{#N/A,#N/A,FALSE,"Cost Report";"Geology",#N/A,FALSE,"Cost Summary";"Geolgy Recon",#N/A,FALSE,"UG Geology Rep."}</definedName>
    <definedName name="__PPh26">#REF!</definedName>
    <definedName name="__PPP3" localSheetId="8" hidden="1">{#N/A,#N/A,FALSE,"特殊室（ＢＱ表）"}</definedName>
    <definedName name="__PPP3" hidden="1">{#N/A,#N/A,FALSE,"特殊室（ＢＱ表）"}</definedName>
    <definedName name="__PPP33" localSheetId="8" hidden="1">{#N/A,#N/A,FALSE,"特殊室（ＢＱ表）"}</definedName>
    <definedName name="__PPP33" hidden="1">{#N/A,#N/A,FALSE,"特殊室（ＢＱ表）"}</definedName>
    <definedName name="__ppp34" localSheetId="8" hidden="1">{#N/A,#N/A,FALSE,"特殊室（ＢＱ表）"}</definedName>
    <definedName name="__ppp34" hidden="1">{#N/A,#N/A,FALSE,"特殊室（ＢＱ表）"}</definedName>
    <definedName name="__ppp3444" localSheetId="8" hidden="1">{#N/A,#N/A,FALSE,"特殊室（ＢＱ表）"}</definedName>
    <definedName name="__ppp3444" hidden="1">{#N/A,#N/A,FALSE,"特殊室（ＢＱ表）"}</definedName>
    <definedName name="__PRC019">#REF!</definedName>
    <definedName name="__pro2">#REF!</definedName>
    <definedName name="__ps1">#REF!</definedName>
    <definedName name="__ps2">#REF!</definedName>
    <definedName name="__PSC052">#REF!</definedName>
    <definedName name="__PSC084">#REF!</definedName>
    <definedName name="__pv100">#REF!</definedName>
    <definedName name="__pv40">#REF!</definedName>
    <definedName name="__pv50">#REF!</definedName>
    <definedName name="__pv80">#REF!</definedName>
    <definedName name="__pvc1">#REF!</definedName>
    <definedName name="__pvc12">#REF!</definedName>
    <definedName name="__pvc3">#REF!</definedName>
    <definedName name="__pvc34">#REF!</definedName>
    <definedName name="__pvc44">#REF!</definedName>
    <definedName name="__pvf100">#REF!</definedName>
    <definedName name="__pvf80">#REF!</definedName>
    <definedName name="__QC1">#REF!</definedName>
    <definedName name="__QC2">#REF!</definedName>
    <definedName name="__QC3">#REF!</definedName>
    <definedName name="__qqq222" localSheetId="8" hidden="1">{"'장비'!$A$3:$M$12"}</definedName>
    <definedName name="__qqq222" hidden="1">{"'장비'!$A$3:$M$12"}</definedName>
    <definedName name="__QS1">#REF!</definedName>
    <definedName name="__QS10">#REF!</definedName>
    <definedName name="__QS11">#REF!</definedName>
    <definedName name="__QS12">#REF!</definedName>
    <definedName name="__QS13">#REF!</definedName>
    <definedName name="__QS14">#REF!</definedName>
    <definedName name="__QS15">#REF!</definedName>
    <definedName name="__QS16">#REF!</definedName>
    <definedName name="__QS17">#REF!</definedName>
    <definedName name="__QS18">#REF!</definedName>
    <definedName name="__QS19">#REF!</definedName>
    <definedName name="__QS2">#REF!</definedName>
    <definedName name="__QS20">#REF!</definedName>
    <definedName name="__QS21">#REF!</definedName>
    <definedName name="__QS3">#REF!</definedName>
    <definedName name="__QS4">#REF!</definedName>
    <definedName name="__QS5">#REF!</definedName>
    <definedName name="__QS6">#REF!</definedName>
    <definedName name="__QS7">#REF!</definedName>
    <definedName name="__QS8">#REF!</definedName>
    <definedName name="__QS9">#REF!</definedName>
    <definedName name="__r60000_nlc">#REF!</definedName>
    <definedName name="__r60000_yeuro">#REF!</definedName>
    <definedName name="__r60040_neuro">#REF!</definedName>
    <definedName name="__r60040_nlc">#REF!</definedName>
    <definedName name="__r60040_yeuro">#REF!</definedName>
    <definedName name="__r60040_ylc">#REF!</definedName>
    <definedName name="__r61100_ylc">#REF!</definedName>
    <definedName name="__r61600_yeuro">#REF!</definedName>
    <definedName name="__r61600_ylc">#REF!</definedName>
    <definedName name="__r62000_yeuro">#REF!</definedName>
    <definedName name="__r62000_ylc">#REF!</definedName>
    <definedName name="__r62100_nlc">#REF!</definedName>
    <definedName name="__r62100_yeuro">#REF!</definedName>
    <definedName name="__r62100_ylc">#REF!</definedName>
    <definedName name="__r62300_yeuro">#REF!</definedName>
    <definedName name="__r62900_neuro">#REF!</definedName>
    <definedName name="__r62900_nlc">#REF!</definedName>
    <definedName name="__r62900_yeuro">#REF!</definedName>
    <definedName name="__r63000_neuro">#REF!</definedName>
    <definedName name="__r63000_nlc">#REF!</definedName>
    <definedName name="__r63000_yeuro">#REF!</definedName>
    <definedName name="__r63900_neuro">#REF!</definedName>
    <definedName name="__r63900_nlc">#REF!</definedName>
    <definedName name="__r63900_yeuro">#REF!</definedName>
    <definedName name="__r64000_neuro">#REF!</definedName>
    <definedName name="__r64000_nlc">#REF!</definedName>
    <definedName name="__r64000_yeuro">#REF!</definedName>
    <definedName name="__r65200_neuro">#REF!</definedName>
    <definedName name="__r65200_nlc">#REF!</definedName>
    <definedName name="__r65200_yeuro">#REF!</definedName>
    <definedName name="__r65300_neuro">#REF!</definedName>
    <definedName name="__r65300_nlc">#REF!</definedName>
    <definedName name="__r65300_yeuro">#REF!</definedName>
    <definedName name="__r65401_neuro">#REF!</definedName>
    <definedName name="__r65401_nlc">#REF!</definedName>
    <definedName name="__r65401_yeuro">#REF!</definedName>
    <definedName name="__r65401_ylc">#REF!</definedName>
    <definedName name="__r65503_neuro">#REF!</definedName>
    <definedName name="__r65503_yeuro">#REF!</definedName>
    <definedName name="__r65503_ylc">#REF!</definedName>
    <definedName name="__r70000_neuro">#REF!</definedName>
    <definedName name="__r70000_yeuro">#REF!</definedName>
    <definedName name="__r70000_ylc">#REF!</definedName>
    <definedName name="__r70050_neuro">#REF!</definedName>
    <definedName name="__r70050_yeuro">#REF!</definedName>
    <definedName name="__r70050_ylc">#REF!</definedName>
    <definedName name="__r70060_yeuro">#REF!</definedName>
    <definedName name="__r70060_ylc">#REF!</definedName>
    <definedName name="__r70730_ylc">#REF!</definedName>
    <definedName name="__r71000_neuro">#REF!</definedName>
    <definedName name="__r71000_nlc">#REF!</definedName>
    <definedName name="__r71000_yeuro">#REF!</definedName>
    <definedName name="__r71100_neuro">#REF!</definedName>
    <definedName name="__r71100_nlc">#REF!</definedName>
    <definedName name="__r71100_yeuro">#REF!</definedName>
    <definedName name="__r71100_ylc">#REF!</definedName>
    <definedName name="__r72100_nlc">#REF!</definedName>
    <definedName name="__r72100_yeuro">#REF!</definedName>
    <definedName name="__r72100_ylc">#REF!</definedName>
    <definedName name="__r73000_yeuro">#REF!</definedName>
    <definedName name="__r73000_ylc">#REF!</definedName>
    <definedName name="__r73200_neuro">#REF!</definedName>
    <definedName name="__r73200_nlc">#REF!</definedName>
    <definedName name="__r73200_ylc">#REF!</definedName>
    <definedName name="__r73300_nlc">#REF!</definedName>
    <definedName name="__r73300_yeuro">#REF!</definedName>
    <definedName name="__r73300_ylc">#REF!</definedName>
    <definedName name="__r73400_ylc">#REF!</definedName>
    <definedName name="__r74200_neuro">#REF!</definedName>
    <definedName name="__r74200_nlc">#REF!</definedName>
    <definedName name="__r74200_ylc">#REF!</definedName>
    <definedName name="__rd4">#REF!</definedName>
    <definedName name="__rd6">#REF!</definedName>
    <definedName name="__rd8">#REF!</definedName>
    <definedName name="__ref1">#REF!</definedName>
    <definedName name="__ret12">#REF!</definedName>
    <definedName name="__ret13">#REF!</definedName>
    <definedName name="__ret14">#REF!</definedName>
    <definedName name="__ret15">#REF!</definedName>
    <definedName name="__ret185">#REF!</definedName>
    <definedName name="__ret186">#REF!</definedName>
    <definedName name="__ret187">#REF!</definedName>
    <definedName name="__ret188">#REF!</definedName>
    <definedName name="__ret19">#REF!</definedName>
    <definedName name="__ret190">#REF!</definedName>
    <definedName name="__ret191">#REF!</definedName>
    <definedName name="__ret192">#REF!</definedName>
    <definedName name="__ret193">#REF!</definedName>
    <definedName name="__ret194">#REF!</definedName>
    <definedName name="__ret195">#REF!</definedName>
    <definedName name="__ret202">#REF!</definedName>
    <definedName name="__ret203">#REF!</definedName>
    <definedName name="__ret205">#REF!</definedName>
    <definedName name="__ret206">#REF!</definedName>
    <definedName name="__ret207">#REF!</definedName>
    <definedName name="__ret208">#REF!</definedName>
    <definedName name="__RET242">#REF!</definedName>
    <definedName name="__ret247">#REF!</definedName>
    <definedName name="__ret249">#REF!</definedName>
    <definedName name="__ret250">#REF!</definedName>
    <definedName name="__ret251">#REF!</definedName>
    <definedName name="__ret46">#REF!</definedName>
    <definedName name="__Rev">#REF!</definedName>
    <definedName name="__rev1">#REF!</definedName>
    <definedName name="__rev2">#REF!</definedName>
    <definedName name="__rev3">#REF!</definedName>
    <definedName name="__rev4">#REF!</definedName>
    <definedName name="__rev5">#REF!</definedName>
    <definedName name="__ric1" hidden="1">#REF!</definedName>
    <definedName name="__rk100">#REF!</definedName>
    <definedName name="__rk150">#REF!</definedName>
    <definedName name="__rk200">#REF!</definedName>
    <definedName name="__rk300">#REF!</definedName>
    <definedName name="__rk400">#REF!</definedName>
    <definedName name="__rk500">#REF!</definedName>
    <definedName name="__rk600">#REF!</definedName>
    <definedName name="__rkl1000">#REF!</definedName>
    <definedName name="__rkl1200">#REF!</definedName>
    <definedName name="__rkl200">#REF!</definedName>
    <definedName name="__rkl300">#REF!</definedName>
    <definedName name="__rkl400">#REF!</definedName>
    <definedName name="__rkl500">#REF!</definedName>
    <definedName name="__rkl600">#REF!</definedName>
    <definedName name="__rkl700">#REF!</definedName>
    <definedName name="__rkl800">#REF!</definedName>
    <definedName name="__rup1" hidden="1">{#N/A,#N/A,FALSE,"Aging Summary";#N/A,#N/A,FALSE,"Ratio Analysis";#N/A,#N/A,FALSE,"Test 120 Day Accts";#N/A,#N/A,FALSE,"Tickmarks"}</definedName>
    <definedName name="__rup1_1" hidden="1">{#N/A,#N/A,FALSE,"Aging Summary";#N/A,#N/A,FALSE,"Ratio Analysis";#N/A,#N/A,FALSE,"Test 120 Day Accts";#N/A,#N/A,FALSE,"Tickmarks"}</definedName>
    <definedName name="__rup4" hidden="1">{#N/A,#N/A,FALSE,"Aging Summary";#N/A,#N/A,FALSE,"Ratio Analysis";#N/A,#N/A,FALSE,"Test 120 Day Accts";#N/A,#N/A,FALSE,"Tickmarks"}</definedName>
    <definedName name="__rup4_1" hidden="1">{#N/A,#N/A,FALSE,"Aging Summary";#N/A,#N/A,FALSE,"Ratio Analysis";#N/A,#N/A,FALSE,"Test 120 Day Accts";#N/A,#N/A,FALSE,"Tickmarks"}</definedName>
    <definedName name="__ry2">#REF!</definedName>
    <definedName name="__ry3">#REF!</definedName>
    <definedName name="__ry4">#REF!</definedName>
    <definedName name="__S3" localSheetId="8" hidden="1">{#N/A,#N/A,FALSE,"포장2"}</definedName>
    <definedName name="__S3" hidden="1">{#N/A,#N/A,FALSE,"포장2"}</definedName>
    <definedName name="__sc1">#REF!</definedName>
    <definedName name="__SC2">#REF!</definedName>
    <definedName name="__sc3">#REF!</definedName>
    <definedName name="__SCH1">#REF!</definedName>
    <definedName name="__SCH10">#REF!</definedName>
    <definedName name="__SCH14">#REF!</definedName>
    <definedName name="__SCH2">#REF!</definedName>
    <definedName name="__SCh3">#REF!</definedName>
    <definedName name="__SCH5">#REF!</definedName>
    <definedName name="__SCh8">#REF!</definedName>
    <definedName name="__SFL1">#REF!</definedName>
    <definedName name="__SFL2">#REF!</definedName>
    <definedName name="__SFL3">#REF!</definedName>
    <definedName name="__SFM1">#REF!</definedName>
    <definedName name="__SFM2">#REF!</definedName>
    <definedName name="__SFM3">#REF!</definedName>
    <definedName name="__SFM4">#REF!</definedName>
    <definedName name="__SFM5">#REF!</definedName>
    <definedName name="__SFM6">#REF!</definedName>
    <definedName name="__SFM7">#REF!</definedName>
    <definedName name="__SFQ1">#REF!</definedName>
    <definedName name="__SFQ2">#REF!</definedName>
    <definedName name="__SFQ3">#REF!</definedName>
    <definedName name="__SFQ4">#REF!</definedName>
    <definedName name="__sfv150">#REF!</definedName>
    <definedName name="__sh1040">#REF!</definedName>
    <definedName name="__sjy1">#REF!</definedName>
    <definedName name="__slw1">#REF!</definedName>
    <definedName name="__SN3">#REF!</definedName>
    <definedName name="__spj1">#REF!</definedName>
    <definedName name="__std100">#REF!</definedName>
    <definedName name="__std150">#REF!</definedName>
    <definedName name="__std2">#REF!</definedName>
    <definedName name="__std3">#REF!</definedName>
    <definedName name="__std4">#REF!</definedName>
    <definedName name="__std50">#REF!</definedName>
    <definedName name="__std65">#REF!</definedName>
    <definedName name="__SUM1">#REF!</definedName>
    <definedName name="__SUM2">#REF!</definedName>
    <definedName name="__SUM3">#REF!</definedName>
    <definedName name="__t46" hidden="1">{"with_oth_curr",#N/A,FALSE,"2225"}</definedName>
    <definedName name="__t46_1" hidden="1">{"with_oth_curr",#N/A,FALSE,"2225"}</definedName>
    <definedName name="__T916889">#REF!</definedName>
    <definedName name="__tab2">#REF!</definedName>
    <definedName name="__tab3">#REF!</definedName>
    <definedName name="__tb38891">#REF!</definedName>
    <definedName name="__ti100">#REF!</definedName>
    <definedName name="__ti120">#REF!</definedName>
    <definedName name="__ti50">#REF!</definedName>
    <definedName name="__ti60">#REF!</definedName>
    <definedName name="__ti80">#REF!</definedName>
    <definedName name="__TL1">#REF!</definedName>
    <definedName name="__TL2">#REF!</definedName>
    <definedName name="__TL3">#REF!</definedName>
    <definedName name="__TLA120">#REF!</definedName>
    <definedName name="__TLA35">#REF!</definedName>
    <definedName name="__TLA50">#REF!</definedName>
    <definedName name="__TLA70">#REF!</definedName>
    <definedName name="__TLA95">#REF!</definedName>
    <definedName name="__tlc20">#REF!</definedName>
    <definedName name="__top1">#REF!</definedName>
    <definedName name="__top2">#REF!</definedName>
    <definedName name="__TSB1">#REF!</definedName>
    <definedName name="__TSB2">#REF!</definedName>
    <definedName name="__tsv25">#REF!</definedName>
    <definedName name="__Type">#REF!</definedName>
    <definedName name="__uls60">#REF!</definedName>
    <definedName name="__USD01">#REF!</definedName>
    <definedName name="__utd1">#REF!</definedName>
    <definedName name="__utd2">#REF!</definedName>
    <definedName name="__utd3">#REF!</definedName>
    <definedName name="__vcd2">#REF!</definedName>
    <definedName name="__vcd3">#REF!</definedName>
    <definedName name="__vcd4">#REF!</definedName>
    <definedName name="__vib01">#REF!</definedName>
    <definedName name="__vib02">#REF!</definedName>
    <definedName name="__vib03">#REF!</definedName>
    <definedName name="__vib04">#REF!</definedName>
    <definedName name="__vib05">#REF!</definedName>
    <definedName name="__vib06">#REF!</definedName>
    <definedName name="__vib07">#REF!</definedName>
    <definedName name="__VL100">#REF!</definedName>
    <definedName name="__VL200">#REF!</definedName>
    <definedName name="__VL250">#REF!</definedName>
    <definedName name="__vnt100">#REF!</definedName>
    <definedName name="__vnt40">#REF!</definedName>
    <definedName name="__vnt50">#REF!</definedName>
    <definedName name="__vnt80">#REF!</definedName>
    <definedName name="__vol1">#REF!</definedName>
    <definedName name="__vol10">#REF!</definedName>
    <definedName name="__vol11">#REF!</definedName>
    <definedName name="__vol12">#REF!</definedName>
    <definedName name="__vol13">#REF!</definedName>
    <definedName name="__vol14">#REF!</definedName>
    <definedName name="__vol15">#REF!</definedName>
    <definedName name="__vol16">#REF!</definedName>
    <definedName name="__vol2">#REF!</definedName>
    <definedName name="__vol3">#REF!</definedName>
    <definedName name="__vol4">#REF!</definedName>
    <definedName name="__vol5">#REF!</definedName>
    <definedName name="__vol6">#REF!</definedName>
    <definedName name="__vol7">#REF!</definedName>
    <definedName name="__vol8">#REF!</definedName>
    <definedName name="__vol9">#REF!</definedName>
    <definedName name="_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b1">#REF!</definedName>
    <definedName name="__WC1">#REF!</definedName>
    <definedName name="__WC2">#REF!</definedName>
    <definedName name="__WC3">#REF!</definedName>
    <definedName name="__we3">#REF!</definedName>
    <definedName name="__WHT23" hidden="1">{#N/A,#N/A,FALSE,"DATA"}</definedName>
    <definedName name="__WL25">#REF!</definedName>
    <definedName name="__wm1" hidden="1">#REF!</definedName>
    <definedName name="__X1" hidden="1">{#N/A,#N/A,FALSE,"Act.Fcst Costs"}</definedName>
    <definedName name="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3" hidden="1">{"Admin Costs",#N/A,FALSE,"Act.Fcst Costs"}</definedName>
    <definedName name="__X4" hidden="1">{#N/A,#N/A,FALSE,"Cost Report";#N/A,#N/A,FALSE,"Qtly Summ.";#N/A,#N/A,FALSE,"Mar  Qtr";#N/A,#N/A,FALSE,"Report Summary"}</definedName>
    <definedName name="__X5" hidden="1">{#N/A,#N/A,FALSE,"Cost Report";#N/A,#N/A,FALSE,"Sept Qtr";#N/A,#N/A,FALSE,"Qtly Summ.";#N/A,#N/A,FALSE,"Report Summary";#N/A,#N/A,FALSE,"Ammort &amp; Dep.";#N/A,#N/A,FALSE,"Rev. GIC Summ.";#N/A,#N/A,FALSE,"CAPEX";#N/A,#N/A,FALSE,"Stockpile Adj.";#N/A,#N/A,FALSE,"Cost Summary"}</definedName>
    <definedName name="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lfn.ROUNDBAHTUP" hidden="1">#NAME?</definedName>
    <definedName name="__xlnm.Print_Area_4">#REF!</definedName>
    <definedName name="__xlnm.Print_Area_6">#REF!</definedName>
    <definedName name="_0.00">#REF!</definedName>
    <definedName name="_002">#REF!</definedName>
    <definedName name="_002.1_pdn">#REF!</definedName>
    <definedName name="_002.2_p">#REF!</definedName>
    <definedName name="_002.2_pdn">#REF!</definedName>
    <definedName name="_002.3_P">#REF!</definedName>
    <definedName name="_002.4_pdn">#REF!</definedName>
    <definedName name="_002.5._pdn">#REF!</definedName>
    <definedName name="_002.6_pdn">#REF!</definedName>
    <definedName name="_002.7_pdn">#REF!</definedName>
    <definedName name="_002_AMR">#REF!</definedName>
    <definedName name="_002_AMR_LY">#REF!</definedName>
    <definedName name="_002_AP">#REF!</definedName>
    <definedName name="_002_AP_LY">#REF!</definedName>
    <definedName name="_002_bgp">#REF!</definedName>
    <definedName name="_002_BGP_LY">#REF!</definedName>
    <definedName name="_002_BPPKA">#REF!</definedName>
    <definedName name="_002_BPPKA_LY">#REF!</definedName>
    <definedName name="_002_EP">#REF!</definedName>
    <definedName name="_002_EP_LY">#REF!</definedName>
    <definedName name="_002_KP">#REF!</definedName>
    <definedName name="_002_KP_LY">#REF!</definedName>
    <definedName name="_002_LNG">#REF!</definedName>
    <definedName name="_002_LNG_LY">#REF!</definedName>
    <definedName name="_002_ly">#REF!</definedName>
    <definedName name="_002_p">#REF!</definedName>
    <definedName name="_002_pdn">#REF!</definedName>
    <definedName name="_002_pdn_ly">#REF!</definedName>
    <definedName name="_002_pdn6">#REF!</definedName>
    <definedName name="_002_pdn7">#REF!</definedName>
    <definedName name="_002_pdn8">#REF!</definedName>
    <definedName name="_002_PKK">#REF!</definedName>
    <definedName name="_002_PKK_LY">#REF!</definedName>
    <definedName name="_002_TKY">#REF!</definedName>
    <definedName name="_002_TKY_LY">#REF!</definedName>
    <definedName name="_003">#REF!</definedName>
    <definedName name="_003_AMR">#REF!</definedName>
    <definedName name="_003_AMR_LY">#REF!</definedName>
    <definedName name="_003_AP">#REF!</definedName>
    <definedName name="_003_AP_LY">#REF!</definedName>
    <definedName name="_003_BGP">#REF!</definedName>
    <definedName name="_003_BGP_LY">#REF!</definedName>
    <definedName name="_003_BPPKA">#REF!</definedName>
    <definedName name="_003_bppka_LY">#REF!</definedName>
    <definedName name="_003_EP">#REF!</definedName>
    <definedName name="_003_EP_LY">#REF!</definedName>
    <definedName name="_003_KP">#REF!</definedName>
    <definedName name="_003_KP_LY">#REF!</definedName>
    <definedName name="_003_LNG">#REF!</definedName>
    <definedName name="_003_LNG_LY">#REF!</definedName>
    <definedName name="_003_ly">#REF!</definedName>
    <definedName name="_003_P">#REF!</definedName>
    <definedName name="_003_P_LY">#REF!</definedName>
    <definedName name="_003_pdn">#REF!</definedName>
    <definedName name="_003_pdn_ly">#REF!</definedName>
    <definedName name="_003_pdn6">#REF!</definedName>
    <definedName name="_003_pdn7">#REF!</definedName>
    <definedName name="_003_pdn8">#REF!</definedName>
    <definedName name="_003_PKK">#REF!</definedName>
    <definedName name="_003_PKK_LY">#REF!</definedName>
    <definedName name="_003_TKY">#REF!</definedName>
    <definedName name="_003_TKY_LY">#REF!</definedName>
    <definedName name="_004">#REF!</definedName>
    <definedName name="_004_1_EP">#REF!</definedName>
    <definedName name="_004_1_EP_LY">#REF!</definedName>
    <definedName name="_004_2_EP">#REF!</definedName>
    <definedName name="_004_2_EP_LY">#REF!</definedName>
    <definedName name="_004_3_EP">#REF!</definedName>
    <definedName name="_004_3_EP_LY">#REF!</definedName>
    <definedName name="_004_4_EP">#REF!</definedName>
    <definedName name="_004_4_EP_LY">#REF!</definedName>
    <definedName name="_004_5_EP">#REF!</definedName>
    <definedName name="_004_5_EP_LY">#REF!</definedName>
    <definedName name="_004_6_EP">#REF!</definedName>
    <definedName name="_004_6_EP_LY">#REF!</definedName>
    <definedName name="_004_7_EP">#REF!</definedName>
    <definedName name="_004_7_EP_LY">#REF!</definedName>
    <definedName name="_004_8_EP">#REF!</definedName>
    <definedName name="_004_8_EP_LY">#REF!</definedName>
    <definedName name="_004_AMR">#REF!</definedName>
    <definedName name="_004_AMR_LY">#REF!</definedName>
    <definedName name="_004_AP">#REF!</definedName>
    <definedName name="_004_AP_LY">#REF!</definedName>
    <definedName name="_004_BGP">#REF!</definedName>
    <definedName name="_004_BGP_LY">#REF!</definedName>
    <definedName name="_004_BPPKA">#REF!</definedName>
    <definedName name="_004_bppka_ly">#REF!</definedName>
    <definedName name="_004_EkpGasLNG">#REF!</definedName>
    <definedName name="_004_EkpGasLNG_Ly">#REF!</definedName>
    <definedName name="_004_EkpMMLNG">#REF!</definedName>
    <definedName name="_004_EkpMMLNG_Ly">#REF!</definedName>
    <definedName name="_004_EP">#REF!</definedName>
    <definedName name="_004_EP_LY">#REF!</definedName>
    <definedName name="_004_EXPGAS">#REF!</definedName>
    <definedName name="_004_EXPGAS_LY">#REF!</definedName>
    <definedName name="_004_EXPMM">#REF!</definedName>
    <definedName name="_004_EXPMM_LY">#REF!</definedName>
    <definedName name="_004_KON">#REF!</definedName>
    <definedName name="_004_KON_LY">#REF!</definedName>
    <definedName name="_004_KondLNG">#REF!</definedName>
    <definedName name="_004_KondLNG_Ly">#REF!</definedName>
    <definedName name="_004_KP">#REF!</definedName>
    <definedName name="_004_KP_LY">#REF!</definedName>
    <definedName name="_004_LNG">#REF!</definedName>
    <definedName name="_004_LNG_LY">#REF!</definedName>
    <definedName name="_004_LY">#REF!</definedName>
    <definedName name="_004_P">#REF!</definedName>
    <definedName name="_004_P_LY">#REF!</definedName>
    <definedName name="_004_pdn">#REF!</definedName>
    <definedName name="_004_pdn_ly">#REF!</definedName>
    <definedName name="_004_pdn6">#REF!</definedName>
    <definedName name="_004_pdn7">#REF!</definedName>
    <definedName name="_004_pdn8">#REF!</definedName>
    <definedName name="_004_PDNGasLNG">#REF!</definedName>
    <definedName name="_004_PDNGasLNG_Ly">#REF!</definedName>
    <definedName name="_004_PDNMMLNG">#REF!</definedName>
    <definedName name="_004_PDNMMLNG_Ly">#REF!</definedName>
    <definedName name="_004_PJLDNGAS">#REF!</definedName>
    <definedName name="_004_PJLDNGAS_LY">#REF!</definedName>
    <definedName name="_004_PJLDNMM">#REF!</definedName>
    <definedName name="_004_PJLDNMM_LY">#REF!</definedName>
    <definedName name="_004_PJLPROD">#REF!</definedName>
    <definedName name="_004_PJLPROD_LY">#REF!</definedName>
    <definedName name="_004_PKK">#REF!</definedName>
    <definedName name="_004_PKK_LY">#REF!</definedName>
    <definedName name="_004_ProLainLNG">#REF!</definedName>
    <definedName name="_004_ProlainLNG_Ly">#REF!</definedName>
    <definedName name="_004_TKY">#REF!</definedName>
    <definedName name="_004_TRANSGAS">#REF!</definedName>
    <definedName name="_004_TRANSGAS_LY">#REF!</definedName>
    <definedName name="_004_TRANSMM">#REF!</definedName>
    <definedName name="_004_TRANSMM_LY">#REF!</definedName>
    <definedName name="_004_TrGasLNG">#REF!</definedName>
    <definedName name="_004_TrGasLNG_Ly">#REF!</definedName>
    <definedName name="_004_TrMMLNG">#REF!</definedName>
    <definedName name="_004_TrMMLNG_Ly">#REF!</definedName>
    <definedName name="_004J_BGP">#REF!</definedName>
    <definedName name="_005_1_EP">#REF!</definedName>
    <definedName name="_005_1_EP_LY">#REF!</definedName>
    <definedName name="_005_2_EP">#REF!</definedName>
    <definedName name="_005_2_EP_LY">#REF!</definedName>
    <definedName name="_005_3_EP">#REF!</definedName>
    <definedName name="_005_3_EP_LY">#REF!</definedName>
    <definedName name="_005_4_EP">#REF!</definedName>
    <definedName name="_005_4_EP_LY">#REF!</definedName>
    <definedName name="_005_5_EP">#REF!</definedName>
    <definedName name="_005_5_EP_LY">#REF!</definedName>
    <definedName name="_005_6_EP">#REF!</definedName>
    <definedName name="_005_6_EP_LY">#REF!</definedName>
    <definedName name="_005_7_EP">#REF!</definedName>
    <definedName name="_005_7_EP_LY">#REF!</definedName>
    <definedName name="_005_8_EP">#REF!</definedName>
    <definedName name="_005_8_EP_LY">#REF!</definedName>
    <definedName name="_005_EkgasLNG">#REF!</definedName>
    <definedName name="_005_EkgasLNG_Ly">#REF!</definedName>
    <definedName name="_005_EkMMLNG">#REF!</definedName>
    <definedName name="_005_EkMMLNG_Ly">#REF!</definedName>
    <definedName name="_005_EP">#REF!</definedName>
    <definedName name="_005_KonsatLNG">#REF!</definedName>
    <definedName name="_005_KonsatLNG_Ly">#REF!</definedName>
    <definedName name="_005_KP">#REF!</definedName>
    <definedName name="_005_LainProLNG">#REF!</definedName>
    <definedName name="_005_LainProLNG_Ly">#REF!</definedName>
    <definedName name="_005_PDNMMLNG">#REF!</definedName>
    <definedName name="_005_PDNMMLNG_Ly">#REF!</definedName>
    <definedName name="_005_PegasLNG">#REF!</definedName>
    <definedName name="_005_PegasLNG_Ly">#REF!</definedName>
    <definedName name="_005_TMMLNG">#REF!</definedName>
    <definedName name="_005_TMMLNG_Ly">#REF!</definedName>
    <definedName name="_005_TrgasLNG">#REF!</definedName>
    <definedName name="_005_TrgasLNG_Ly">#REF!</definedName>
    <definedName name="_005A">#REF!</definedName>
    <definedName name="_005A_AMR">#REF!</definedName>
    <definedName name="_005A_AMR_LY">#REF!</definedName>
    <definedName name="_005A_AP">#REF!</definedName>
    <definedName name="_005A_AP_LY">#REF!</definedName>
    <definedName name="_005A_BGP">#REF!</definedName>
    <definedName name="_005A_BGP_LY">#REF!</definedName>
    <definedName name="_005A_BPPKA">#REF!</definedName>
    <definedName name="_005a_bppka_ly">#REF!</definedName>
    <definedName name="_005a_bppka_tky">#REF!</definedName>
    <definedName name="_005A_EP">#REF!</definedName>
    <definedName name="_005A_EP_LY">#REF!</definedName>
    <definedName name="_005a_KP">#REF!</definedName>
    <definedName name="_005A_KP_LY">#REF!</definedName>
    <definedName name="_005A_LNG">#REF!</definedName>
    <definedName name="_005A_LNG_LY">#REF!</definedName>
    <definedName name="_005a_LY">#REF!</definedName>
    <definedName name="_005A_P">#REF!</definedName>
    <definedName name="_005A_P_LY">#REF!</definedName>
    <definedName name="_005A_pdn">#REF!</definedName>
    <definedName name="_005A_pdn_ly">#REF!</definedName>
    <definedName name="_005A_pdn6">#REF!</definedName>
    <definedName name="_005A_pdn7">#REF!</definedName>
    <definedName name="_005A_pdn8">#REF!</definedName>
    <definedName name="_005A_PKK">#REF!</definedName>
    <definedName name="_005A_PKK_LY">#REF!</definedName>
    <definedName name="_005A_TKY">#REF!</definedName>
    <definedName name="_005A_TKY_LY">#REF!</definedName>
    <definedName name="_005B">#REF!</definedName>
    <definedName name="_005B_AMR">#REF!</definedName>
    <definedName name="_005B_AMR_LY">#REF!</definedName>
    <definedName name="_005B_AP">#REF!</definedName>
    <definedName name="_005B_AP_LY">#REF!</definedName>
    <definedName name="_005b_bgp">#REF!</definedName>
    <definedName name="_005B_BGP_LY">#REF!</definedName>
    <definedName name="_005B_BPPKA">#REF!</definedName>
    <definedName name="_005B_bppka_LY">#REF!</definedName>
    <definedName name="_005B_EP">#REF!</definedName>
    <definedName name="_005B_EP_LY">#REF!</definedName>
    <definedName name="_005B_KP">#REF!</definedName>
    <definedName name="_005B_KP_LY">#REF!</definedName>
    <definedName name="_005B_LNG">#REF!</definedName>
    <definedName name="_005B_LNG_LY">#REF!</definedName>
    <definedName name="_005b_LY">#REF!</definedName>
    <definedName name="_005B_P">#REF!</definedName>
    <definedName name="_005B_P_LY">#REF!</definedName>
    <definedName name="_005B_pdn">#REF!</definedName>
    <definedName name="_005B_pdn_ly">#REF!</definedName>
    <definedName name="_005B_pdn6">#REF!</definedName>
    <definedName name="_005b_pdn7">#REF!</definedName>
    <definedName name="_005B_pdn8">#REF!</definedName>
    <definedName name="_005B_PKK">#REF!</definedName>
    <definedName name="_005B_PKK_LY">#REF!</definedName>
    <definedName name="_005B_TKY">#REF!</definedName>
    <definedName name="_005B_TKY_LY">#REF!</definedName>
    <definedName name="_005C">#REF!</definedName>
    <definedName name="_005C_AMR">#REF!</definedName>
    <definedName name="_005C_AMR_LY">#REF!</definedName>
    <definedName name="_005C_AP">#REF!</definedName>
    <definedName name="_005C_AP_LY">#REF!</definedName>
    <definedName name="_005C_BGP">#REF!</definedName>
    <definedName name="_005C_BGP_LY">#REF!</definedName>
    <definedName name="_005C_BPPKA">#REF!</definedName>
    <definedName name="_005C_bppka_LY">#REF!</definedName>
    <definedName name="_005C_EP">#REF!</definedName>
    <definedName name="_005C_EP_LY">#REF!</definedName>
    <definedName name="_005C_KP">#REF!</definedName>
    <definedName name="_005C_KP_LY">#REF!</definedName>
    <definedName name="_005C_LNG">#REF!</definedName>
    <definedName name="_005C_LNG_LY">#REF!</definedName>
    <definedName name="_005C_LY">#REF!</definedName>
    <definedName name="_005C_P">#REF!</definedName>
    <definedName name="_005C_P_LY">#REF!</definedName>
    <definedName name="_005C_pdn">#REF!</definedName>
    <definedName name="_005C_pdn_ly">#REF!</definedName>
    <definedName name="_005C_pdn6">#REF!</definedName>
    <definedName name="_005C_pdn7">#REF!</definedName>
    <definedName name="_005C_pdn8">#REF!</definedName>
    <definedName name="_005C_PKK">#REF!</definedName>
    <definedName name="_005C_PKK_LY">#REF!</definedName>
    <definedName name="_005C_TKY">#REF!</definedName>
    <definedName name="_005C_TKY_LY">#REF!</definedName>
    <definedName name="_006">#REF!</definedName>
    <definedName name="_006_AMR">#REF!</definedName>
    <definedName name="_006_AMR_LY">#REF!</definedName>
    <definedName name="_006_AP">#REF!</definedName>
    <definedName name="_006_AP_LY">#REF!</definedName>
    <definedName name="_006_BGP">#REF!</definedName>
    <definedName name="_006_BGP_LY">#REF!</definedName>
    <definedName name="_006_BPPKA">#REF!</definedName>
    <definedName name="_006_bppka_LY">#REF!</definedName>
    <definedName name="_006_EP">#REF!</definedName>
    <definedName name="_006_EP_LY">#REF!</definedName>
    <definedName name="_006_KP">#REF!</definedName>
    <definedName name="_006_KP_LY">#REF!</definedName>
    <definedName name="_006_LNG">#REF!</definedName>
    <definedName name="_006_LNG_LY">#REF!</definedName>
    <definedName name="_006_lY">#REF!</definedName>
    <definedName name="_006_P">#REF!</definedName>
    <definedName name="_006_P_LY">#REF!</definedName>
    <definedName name="_006_pdn">#REF!</definedName>
    <definedName name="_006_pdn_ly">#REF!</definedName>
    <definedName name="_006_pdn6">#REF!</definedName>
    <definedName name="_006_pdn7">#REF!</definedName>
    <definedName name="_006_pdn8">#REF!</definedName>
    <definedName name="_006_PKK">#REF!</definedName>
    <definedName name="_006_PKK_LY">#REF!</definedName>
    <definedName name="_006_TKY">#REF!</definedName>
    <definedName name="_006_TKY_LY">#REF!</definedName>
    <definedName name="_007">#REF!</definedName>
    <definedName name="_007_1_EP">#REF!</definedName>
    <definedName name="_007_1_EP_LY">#REF!</definedName>
    <definedName name="_007_10_EP">#REF!</definedName>
    <definedName name="_007_10_EP_LY">#REF!</definedName>
    <definedName name="_007_11_EP">#REF!</definedName>
    <definedName name="_007_11_EP_LY">#REF!</definedName>
    <definedName name="_007_12_EP">#REF!</definedName>
    <definedName name="_007_12_EP_LY">#REF!</definedName>
    <definedName name="_007_2_EP">#REF!</definedName>
    <definedName name="_007_2_EP_LY">#REF!</definedName>
    <definedName name="_007_3_EP">#REF!</definedName>
    <definedName name="_007_3_EP_LY">#REF!</definedName>
    <definedName name="_007_4_EP">#REF!</definedName>
    <definedName name="_007_4_EP_LY">#REF!</definedName>
    <definedName name="_007_5_EP">#REF!</definedName>
    <definedName name="_007_5_EP_LY">#REF!</definedName>
    <definedName name="_007_6_EP">#REF!</definedName>
    <definedName name="_007_6_EP_LY">#REF!</definedName>
    <definedName name="_007_7_EP">#REF!</definedName>
    <definedName name="_007_7_EP_LY">#REF!</definedName>
    <definedName name="_007_8_EP">#REF!</definedName>
    <definedName name="_007_8_EP_LY">#REF!</definedName>
    <definedName name="_007_9_EP">#REF!</definedName>
    <definedName name="_007_9_EP_LY">#REF!</definedName>
    <definedName name="_007_AMR">#REF!</definedName>
    <definedName name="_007_AMR_LY">#REF!</definedName>
    <definedName name="_007_AP">#REF!</definedName>
    <definedName name="_007_AP_LY">#REF!</definedName>
    <definedName name="_007_BGP">#REF!</definedName>
    <definedName name="_007_BGP_LY">#REF!</definedName>
    <definedName name="_007_BKBHLNG">#REF!</definedName>
    <definedName name="_007_BKBHLNG_Ly">#REF!</definedName>
    <definedName name="_007_BONKBH">#REF!</definedName>
    <definedName name="_007_BONSPBU">#REF!</definedName>
    <definedName name="_007_BPPKA">#REF!</definedName>
    <definedName name="_007_bppka_LY">#REF!</definedName>
    <definedName name="_007_BrBekasLNG">#REF!</definedName>
    <definedName name="_007_BrBekasLNG_Ly">#REF!</definedName>
    <definedName name="_007_BSPBULNG">#REF!</definedName>
    <definedName name="_007_BSPBULNG_Ly">#REF!</definedName>
    <definedName name="_007_DividenLNG">#REF!</definedName>
    <definedName name="_007_DividenLNG_Ly">#REF!</definedName>
    <definedName name="_007_EP">#REF!</definedName>
    <definedName name="_007_EP_LY">#REF!</definedName>
    <definedName name="_007_HASEWA">#REF!</definedName>
    <definedName name="_007_HslewaLNG">#REF!</definedName>
    <definedName name="_007_HslLainLNG">#REF!</definedName>
    <definedName name="_007_HslLainLNG_Ly">#REF!</definedName>
    <definedName name="_007_HslsewaLNG_Ly">#REF!</definedName>
    <definedName name="_007_JagirLNG">#REF!</definedName>
    <definedName name="_007_JagirLNG_Ly">#REF!</definedName>
    <definedName name="_007_JASAGEN">#REF!</definedName>
    <definedName name="_007_JasagenLNG">#REF!</definedName>
    <definedName name="_007_JasagenLNG_Ly">#REF!</definedName>
    <definedName name="_007_JASANG">#REF!</definedName>
    <definedName name="_007_JasAngLNG">#REF!</definedName>
    <definedName name="_007_JasangLNG_Ly">#REF!</definedName>
    <definedName name="_007_JASGUDBONG">#REF!</definedName>
    <definedName name="_007_JsPBMLNG">#REF!</definedName>
    <definedName name="_007_JsPBMLNG_Ly">#REF!</definedName>
    <definedName name="_007_KomPenLNG">#REF!</definedName>
    <definedName name="_007_KompenLNG_Ly">#REF!</definedName>
    <definedName name="_007_KOMPJL">#REF!</definedName>
    <definedName name="_007_KP">#REF!</definedName>
    <definedName name="_007_KP_LY">#REF!</definedName>
    <definedName name="_007_LNG">#REF!</definedName>
    <definedName name="_007_LNG_LY">#REF!</definedName>
    <definedName name="_007_LY">#REF!</definedName>
    <definedName name="_007_NatGasLNG">#REF!</definedName>
    <definedName name="_007_NatGasLNG_Ly">#REF!</definedName>
    <definedName name="_007_OWNUSE">#REF!</definedName>
    <definedName name="_007_P">#REF!</definedName>
    <definedName name="_007_P_LY">#REF!</definedName>
    <definedName name="_007_pdn">#REF!</definedName>
    <definedName name="_007_pdn_ly">#REF!</definedName>
    <definedName name="_007_pdn6">#REF!</definedName>
    <definedName name="_007_pdn7">#REF!</definedName>
    <definedName name="_007_pdn8">#REF!</definedName>
    <definedName name="_007_PelumasLNG">#REF!</definedName>
    <definedName name="_007_PelumasLNG_Ly">#REF!</definedName>
    <definedName name="_007_PENBUNGA">#REF!</definedName>
    <definedName name="_007_PENDEV">#REF!</definedName>
    <definedName name="_007_PENMACMAC">#REF!</definedName>
    <definedName name="_007_PJLBARBEK">#REF!</definedName>
    <definedName name="_007_PKK">#REF!</definedName>
    <definedName name="_007_PKK_LY">#REF!</definedName>
    <definedName name="_007_PMacamLNG">#REF!</definedName>
    <definedName name="_007_PMacamLNG_Ly">#REF!</definedName>
    <definedName name="_007_PSBBMLNG">#REF!</definedName>
    <definedName name="_007_PSBBMLNG_Ly">#REF!</definedName>
    <definedName name="_007_TKY">#REF!</definedName>
    <definedName name="_007_TKY_LY">#REF!</definedName>
    <definedName name="_007A">#REF!</definedName>
    <definedName name="_007A_AMR">#REF!</definedName>
    <definedName name="_007A_AMR_LY">#REF!</definedName>
    <definedName name="_007A_AP">#REF!</definedName>
    <definedName name="_007A_AP_LY">#REF!</definedName>
    <definedName name="_007A_BGP">#REF!</definedName>
    <definedName name="_007A_BGP_LY">#REF!</definedName>
    <definedName name="_007A_bppka_LY">#REF!</definedName>
    <definedName name="_007A_EP">#REF!</definedName>
    <definedName name="_007A_EP_LY">#REF!</definedName>
    <definedName name="_007A_KP">#REF!</definedName>
    <definedName name="_007A_KP_LY">#REF!</definedName>
    <definedName name="_007A_LNG">#REF!</definedName>
    <definedName name="_007A_LNG_LY">#REF!</definedName>
    <definedName name="_007a_LY">#REF!</definedName>
    <definedName name="_007A_P">#REF!</definedName>
    <definedName name="_007A_P_LY">#REF!</definedName>
    <definedName name="_007A_pdn">#REF!</definedName>
    <definedName name="_007A_pdn_ly">#REF!</definedName>
    <definedName name="_007A_pdn6">#REF!</definedName>
    <definedName name="_007A_pdn7">#REF!</definedName>
    <definedName name="_007A_pdn8">#REF!</definedName>
    <definedName name="_007A_PKK">#REF!</definedName>
    <definedName name="_007A_PKK_LY">#REF!</definedName>
    <definedName name="_007A_TKY">#REF!</definedName>
    <definedName name="_007A_TKY_LY">#REF!</definedName>
    <definedName name="_007B">#REF!</definedName>
    <definedName name="_007B_AP">#REF!</definedName>
    <definedName name="_007B_AP_LY">#REF!</definedName>
    <definedName name="_007b_BGP">#REF!</definedName>
    <definedName name="_007B_BGP_LY">#REF!</definedName>
    <definedName name="_007B_BPPKA">#REF!</definedName>
    <definedName name="_007B_BPPKA_LY">#REF!</definedName>
    <definedName name="_007B_EP">#REF!</definedName>
    <definedName name="_007B_EP_LY">#REF!</definedName>
    <definedName name="_007B_KP">#REF!</definedName>
    <definedName name="_007B_KP_LY">#REF!</definedName>
    <definedName name="_007B_LNG">#REF!</definedName>
    <definedName name="_007B_LNG_LY">#REF!</definedName>
    <definedName name="_007b_LY">#REF!</definedName>
    <definedName name="_007B_P">#REF!</definedName>
    <definedName name="_007B_P_LY">#REF!</definedName>
    <definedName name="_007b_pdn">#REF!</definedName>
    <definedName name="_007B_pdn_ly">#REF!</definedName>
    <definedName name="_007B_PKK">#REF!</definedName>
    <definedName name="_007B_PKK_LY">#REF!</definedName>
    <definedName name="_007B_TKY">#REF!</definedName>
    <definedName name="_007B_TKY_LY">#REF!</definedName>
    <definedName name="_008">#REF!</definedName>
    <definedName name="_008_1_EP">#REF!</definedName>
    <definedName name="_008_1_EP_LY">#REF!</definedName>
    <definedName name="_008_2_EP">#REF!</definedName>
    <definedName name="_008_2_EP_LY">#REF!</definedName>
    <definedName name="_008_3_EP">#REF!</definedName>
    <definedName name="_008_3_EP_LY">#REF!</definedName>
    <definedName name="_008_4_EP">#REF!</definedName>
    <definedName name="_008_4_EP_LY">#REF!</definedName>
    <definedName name="_008_5_EP">#REF!</definedName>
    <definedName name="_008_5_EP_LY">#REF!</definedName>
    <definedName name="_008_6_EP">#REF!</definedName>
    <definedName name="_008_6_EP_LY">#REF!</definedName>
    <definedName name="_008_7_EP">#REF!</definedName>
    <definedName name="_008_7_EP_LY">#REF!</definedName>
    <definedName name="_008_8_EP">#REF!</definedName>
    <definedName name="_008_8_EP_LY">#REF!</definedName>
    <definedName name="_008_AMR">#REF!</definedName>
    <definedName name="_008_AMR_LY">#REF!</definedName>
    <definedName name="_008_AngKtLNG">#REF!</definedName>
    <definedName name="_008_AngktLNG_Ly">#REF!</definedName>
    <definedName name="_008_AP">#REF!</definedName>
    <definedName name="_008_AP_LY">#REF!</definedName>
    <definedName name="_008_bgp">#REF!</definedName>
    <definedName name="_008_BGP_LY">#REF!</definedName>
    <definedName name="_008_bppka">#REF!</definedName>
    <definedName name="_008_bppka_ly">#REF!</definedName>
    <definedName name="_008_EP">#REF!</definedName>
    <definedName name="_008_EP_LY">#REF!</definedName>
    <definedName name="_008_HslMLNG">#REF!</definedName>
    <definedName name="_008_HslMLNG_Ly">#REF!</definedName>
    <definedName name="_008_KP">#REF!</definedName>
    <definedName name="_008_KP_LY">#REF!</definedName>
    <definedName name="_008_LNG">#REF!</definedName>
    <definedName name="_008_LNG_LY">#REF!</definedName>
    <definedName name="_008_LY">#REF!</definedName>
    <definedName name="_008_MMLNG">#REF!</definedName>
    <definedName name="_008_MMLNG_Ly">#REF!</definedName>
    <definedName name="_008_P">#REF!</definedName>
    <definedName name="_008_P_LY">#REF!</definedName>
    <definedName name="_008_pdn">#REF!</definedName>
    <definedName name="_008_pdn_ly">#REF!</definedName>
    <definedName name="_008_pdn6">#REF!</definedName>
    <definedName name="_008_pdn7">#REF!</definedName>
    <definedName name="_008_pdn8">#REF!</definedName>
    <definedName name="_008_PKK">#REF!</definedName>
    <definedName name="_008_PKK_LY">#REF!</definedName>
    <definedName name="_008_PkusLNG">#REF!</definedName>
    <definedName name="_008_PkusLNG_Ly">#REF!</definedName>
    <definedName name="_008_TKY">#REF!</definedName>
    <definedName name="_008_TKY_LY">#REF!</definedName>
    <definedName name="_009_1_EP">#REF!</definedName>
    <definedName name="_009_1_EP_LY">#REF!</definedName>
    <definedName name="_009_2_EP">#REF!</definedName>
    <definedName name="_009_2_EP_LY">#REF!</definedName>
    <definedName name="_009_3_EP">#REF!</definedName>
    <definedName name="_009_3_EP_LY">#REF!</definedName>
    <definedName name="_009_4_EP">#REF!</definedName>
    <definedName name="_009_4_EP_LY">#REF!</definedName>
    <definedName name="_009_5_EP">#REF!</definedName>
    <definedName name="_009_5_EP_LY">#REF!</definedName>
    <definedName name="_009_6_EP">#REF!</definedName>
    <definedName name="_009_6_EP_LY">#REF!</definedName>
    <definedName name="_009_7_EP">#REF!</definedName>
    <definedName name="_009_7_EP_LY">#REF!</definedName>
    <definedName name="_009_AP">#REF!</definedName>
    <definedName name="_009_AP_LY">#REF!</definedName>
    <definedName name="_009_BGP_LY">#REF!</definedName>
    <definedName name="_009_EkpLNG">#REF!</definedName>
    <definedName name="_009_EkpLNG_Ly">#REF!</definedName>
    <definedName name="_009_eks">#REF!</definedName>
    <definedName name="_009_EKS_AMR">#REF!</definedName>
    <definedName name="_009_EKS_AMR_LY">#REF!</definedName>
    <definedName name="_009_eks_bgp">#REF!</definedName>
    <definedName name="_009_eks_bgp_ly">#REF!</definedName>
    <definedName name="_009_eks_bppka">#REF!</definedName>
    <definedName name="_009_eks_bppka_ly">#REF!</definedName>
    <definedName name="_009_EKS_EP">#REF!</definedName>
    <definedName name="_009_EKS_EP_LY">#REF!</definedName>
    <definedName name="_009_EKS_KP">#REF!</definedName>
    <definedName name="_009_eks_KP_LY">#REF!</definedName>
    <definedName name="_009_eks_ly">#REF!</definedName>
    <definedName name="_009_EKS_P">#REF!</definedName>
    <definedName name="_009_EKS_P_LY">#REF!</definedName>
    <definedName name="_009_eks_pdn">#REF!</definedName>
    <definedName name="_009_eks_pdn_ly">#REF!</definedName>
    <definedName name="_009_eks_pdn6">#REF!</definedName>
    <definedName name="_009_eks_pdn7">#REF!</definedName>
    <definedName name="_009_eks_pdn8">#REF!</definedName>
    <definedName name="_009_EKS_PKK">#REF!</definedName>
    <definedName name="_009_EKS_PKK_LY">#REF!</definedName>
    <definedName name="_009_EKS_TKY">#REF!</definedName>
    <definedName name="_009_EKS_TKY_LY">#REF!</definedName>
    <definedName name="_009_EksLNG">#REF!</definedName>
    <definedName name="_009_EksLNG_Ly">#REF!</definedName>
    <definedName name="_009_KeuLNG">#REF!</definedName>
    <definedName name="_009_KeuLNG_Ly">#REF!</definedName>
    <definedName name="_009_ly">#REF!</definedName>
    <definedName name="_009_P">#REF!</definedName>
    <definedName name="_009_P_AMR">#REF!</definedName>
    <definedName name="_009_P_AMR_LY">#REF!</definedName>
    <definedName name="_009_p_bgp">#REF!</definedName>
    <definedName name="_009_p_bgp_ly">#REF!</definedName>
    <definedName name="_009_p_bppka">#REF!</definedName>
    <definedName name="_009_p_bppka_ly">#REF!</definedName>
    <definedName name="_009_P_EP">#REF!</definedName>
    <definedName name="_009_P_EP_LY">#REF!</definedName>
    <definedName name="_009_P_KP">#REF!</definedName>
    <definedName name="_009_P_KP_LY">#REF!</definedName>
    <definedName name="_009_P_LY">#REF!</definedName>
    <definedName name="_009_P_P">#REF!</definedName>
    <definedName name="_009_P_P_LY">#REF!</definedName>
    <definedName name="_009_p_pdn">#REF!</definedName>
    <definedName name="_009_p_pdn_ly">#REF!</definedName>
    <definedName name="_009_p_pdn6">#REF!</definedName>
    <definedName name="_009_P_pdn7">#REF!</definedName>
    <definedName name="_009_P_pdn8">#REF!</definedName>
    <definedName name="_009_P_PKK">#REF!</definedName>
    <definedName name="_009_P_PKK_LY">#REF!</definedName>
    <definedName name="_009_P_TKY">#REF!</definedName>
    <definedName name="_009_P_TKY_LY">#REF!</definedName>
    <definedName name="_009_PDN">#REF!</definedName>
    <definedName name="_009_PDN_AMR">#REF!</definedName>
    <definedName name="_009_PDN_AMR_LY">#REF!</definedName>
    <definedName name="_009_pdn_bgp">#REF!</definedName>
    <definedName name="_009_pdn_bgp_ly">#REF!</definedName>
    <definedName name="_009_pdn_bppka">#REF!</definedName>
    <definedName name="_009_pdn_bppka_ly">#REF!</definedName>
    <definedName name="_009_PDN_EP">#REF!</definedName>
    <definedName name="_009_PDN_EP_LY">#REF!</definedName>
    <definedName name="_009_pdn_KP">#REF!</definedName>
    <definedName name="_009_PDN_kp__LY">#REF!</definedName>
    <definedName name="_009_pdn_ly">#REF!</definedName>
    <definedName name="_009_PDN_P">#REF!</definedName>
    <definedName name="_009_PDN_P_LY">#REF!</definedName>
    <definedName name="_009_pdn_pdn">#REF!</definedName>
    <definedName name="_009_PDN_PDN_LY">#REF!</definedName>
    <definedName name="_009_pdn_pdn6">#REF!</definedName>
    <definedName name="_009_PDN_pdn7">#REF!</definedName>
    <definedName name="_009_pdn_pdn8">#REF!</definedName>
    <definedName name="_009_PDN_PKK">#REF!</definedName>
    <definedName name="_009_PDN_PKK_LY">#REF!</definedName>
    <definedName name="_009_PDN_TKY">#REF!</definedName>
    <definedName name="_009_PDN_TKY_LY">#REF!</definedName>
    <definedName name="_009_PDNLNG">#REF!</definedName>
    <definedName name="_009_PDNLNG_Ly">#REF!</definedName>
    <definedName name="_009_PengLNG">#REF!</definedName>
    <definedName name="_009_PengLNG_Ly">#REF!</definedName>
    <definedName name="_009_PKKLNG">#REF!</definedName>
    <definedName name="_009_PKKLNG_LY">#REF!</definedName>
    <definedName name="_009_PLNG">#REF!</definedName>
    <definedName name="_009_PLNG_Ly">#REF!</definedName>
    <definedName name="_009_PPDNLNG">#REF!</definedName>
    <definedName name="_009_PPDNLNG_Ly">#REF!</definedName>
    <definedName name="_009_PRD">#REF!</definedName>
    <definedName name="_009_PRD_AMR">#REF!</definedName>
    <definedName name="_009_PRD_AMR_LY">#REF!</definedName>
    <definedName name="_009_PRD_EP">#REF!</definedName>
    <definedName name="_009_PRD_EP_LY">#REF!</definedName>
    <definedName name="_009_PRD_KP">#REF!</definedName>
    <definedName name="_009_prd_ly">#REF!</definedName>
    <definedName name="_009_PRD_P">#REF!</definedName>
    <definedName name="_009_PRD_P_LY">#REF!</definedName>
    <definedName name="_009_prd_pdn">#REF!</definedName>
    <definedName name="_009_prd_pdn_ly">#REF!</definedName>
    <definedName name="_009_prd_pdn6">#REF!</definedName>
    <definedName name="_009_prd_pdn7">#REF!</definedName>
    <definedName name="_009_prd_pdn8">#REF!</definedName>
    <definedName name="_009_PRD_PKK">#REF!</definedName>
    <definedName name="_009_PRD_PKK_LY">#REF!</definedName>
    <definedName name="_009_PRD_TKY">#REF!</definedName>
    <definedName name="_009_PRD_TKY_LY">#REF!</definedName>
    <definedName name="_009_PrdLNG">#REF!</definedName>
    <definedName name="_009_PrdLNG_Ly">#REF!</definedName>
    <definedName name="_009_prod_bgp">#REF!</definedName>
    <definedName name="_009_prod_bgp_ly">#REF!</definedName>
    <definedName name="_009_prod_bppka">#REF!</definedName>
    <definedName name="_009_prod_bppka_ly">#REF!</definedName>
    <definedName name="_009_PROD_PKK">#REF!</definedName>
    <definedName name="_009_PROD_PKK_LY">#REF!</definedName>
    <definedName name="_009_ProdLNG">#REF!</definedName>
    <definedName name="_009_ProdLNG_Ly">#REF!</definedName>
    <definedName name="_009_TKY_LY">#REF!</definedName>
    <definedName name="_009_TRANS">#REF!</definedName>
    <definedName name="_009_TRANS_AMR">#REF!</definedName>
    <definedName name="_009_TRANS_AMR_LY">#REF!</definedName>
    <definedName name="_009_trans_bgp">#REF!</definedName>
    <definedName name="_009_trans_bgp_ly">#REF!</definedName>
    <definedName name="_009_trans_bppka">#REF!</definedName>
    <definedName name="_009_trans_bppka_ly">#REF!</definedName>
    <definedName name="_009_TRANS_EP">#REF!</definedName>
    <definedName name="_009_TRANS_EP_LY">#REF!</definedName>
    <definedName name="_009_Trans_kp">#REF!</definedName>
    <definedName name="_009_trans_kp_ly">#REF!</definedName>
    <definedName name="_009_trans_ly">#REF!</definedName>
    <definedName name="_009_TRANS_P">#REF!</definedName>
    <definedName name="_009_TRANS_P_LY">#REF!</definedName>
    <definedName name="_009_trans_pdn">#REF!</definedName>
    <definedName name="_009_trans_pdn_ly">#REF!</definedName>
    <definedName name="_009_trans_pdn6">#REF!</definedName>
    <definedName name="_009_trans_pdn7">#REF!</definedName>
    <definedName name="_009_trans_pdn8">#REF!</definedName>
    <definedName name="_009_TRANS_PKK">#REF!</definedName>
    <definedName name="_009_TRANS_PKK_LY">#REF!</definedName>
    <definedName name="_009_TRANS_TKY">#REF!</definedName>
    <definedName name="_009_TRANS_TKY_LY">#REF!</definedName>
    <definedName name="_009_TransLNG">#REF!</definedName>
    <definedName name="_009_TransLNG_Ly">#REF!</definedName>
    <definedName name="_009_UmumLNG">#REF!</definedName>
    <definedName name="_009_UmumLNG_Ly">#REF!</definedName>
    <definedName name="_009A">#REF!</definedName>
    <definedName name="_009A_AP">#REF!</definedName>
    <definedName name="_009A_AP_LY">#REF!</definedName>
    <definedName name="_009A_EP">#REF!</definedName>
    <definedName name="_009A_EP_LY">#REF!</definedName>
    <definedName name="_009A_LY">#REF!</definedName>
    <definedName name="_009A_PKK">#REF!</definedName>
    <definedName name="_009A_PKK_LY">#REF!</definedName>
    <definedName name="_009B">#REF!</definedName>
    <definedName name="_009B_AP">#REF!</definedName>
    <definedName name="_009B_AP_LY">#REF!</definedName>
    <definedName name="_009B_EP">#REF!</definedName>
    <definedName name="_009B_EP_LY">#REF!</definedName>
    <definedName name="_009B_LY">#REF!</definedName>
    <definedName name="_009B_PKK">#REF!</definedName>
    <definedName name="_009B_PKK_LY">#REF!</definedName>
    <definedName name="_009C">#REF!</definedName>
    <definedName name="_009C_AP">#REF!</definedName>
    <definedName name="_009C_AP_LY">#REF!</definedName>
    <definedName name="_009C_EP">#REF!</definedName>
    <definedName name="_009C_EP_LY">#REF!</definedName>
    <definedName name="_009C_LY">#REF!</definedName>
    <definedName name="_009C_PKK">#REF!</definedName>
    <definedName name="_009C_PKK_LY">#REF!</definedName>
    <definedName name="_009D">#REF!</definedName>
    <definedName name="_009D_AP">#REF!</definedName>
    <definedName name="_009D_AP_LY">#REF!</definedName>
    <definedName name="_009D_EP">#REF!</definedName>
    <definedName name="_009D_EP_LY">#REF!</definedName>
    <definedName name="_009D_LY">#REF!</definedName>
    <definedName name="_009D_PKK">#REF!</definedName>
    <definedName name="_009D_PKK_LY">#REF!</definedName>
    <definedName name="_009E">#REF!</definedName>
    <definedName name="_009E_EP">#REF!</definedName>
    <definedName name="_009E_EP_LY">#REF!</definedName>
    <definedName name="_009E_LY">#REF!</definedName>
    <definedName name="_009E_PKK">#REF!</definedName>
    <definedName name="_009E_PKK_LY">#REF!</definedName>
    <definedName name="_01_01_2007">#REF!</definedName>
    <definedName name="_01_11_2001">#N/A</definedName>
    <definedName name="_010">#REF!</definedName>
    <definedName name="_010_AMR">#REF!</definedName>
    <definedName name="_010_AMR_LY">#REF!</definedName>
    <definedName name="_010_AP">#REF!</definedName>
    <definedName name="_010_AP_LY">#REF!</definedName>
    <definedName name="_010_bgp">#REF!</definedName>
    <definedName name="_010_BGP_LY">#REF!</definedName>
    <definedName name="_010_bppka">#REF!</definedName>
    <definedName name="_010_bppka_ly">#REF!</definedName>
    <definedName name="_010_EP">#REF!</definedName>
    <definedName name="_010_EP_LY">#REF!</definedName>
    <definedName name="_010_KP">#REF!</definedName>
    <definedName name="_010_KP_LY">#REF!</definedName>
    <definedName name="_010_LNG">#REF!</definedName>
    <definedName name="_010_LNG_LY">#REF!</definedName>
    <definedName name="_010_ly">#REF!</definedName>
    <definedName name="_010_P">#REF!</definedName>
    <definedName name="_010_pdn">#REF!</definedName>
    <definedName name="_010_pdn_ly">#REF!</definedName>
    <definedName name="_010_pdn6">#REF!</definedName>
    <definedName name="_010_pdn7">#REF!</definedName>
    <definedName name="_010_pdn8">#REF!</definedName>
    <definedName name="_010_PKK">#REF!</definedName>
    <definedName name="_010_PKK_LY">#REF!</definedName>
    <definedName name="_010_TKY">#REF!</definedName>
    <definedName name="_010_TKY_LY">#REF!</definedName>
    <definedName name="_010A">#REF!</definedName>
    <definedName name="_010A_1_EP">#REF!</definedName>
    <definedName name="_010A_1_EP_LY">#REF!</definedName>
    <definedName name="_010A_2_EP">#REF!</definedName>
    <definedName name="_010A_2_EP_LY">#REF!</definedName>
    <definedName name="_010A_3_EP">#REF!</definedName>
    <definedName name="_010A_3_EP_LY">#REF!</definedName>
    <definedName name="_010A_4_EP">#REF!</definedName>
    <definedName name="_010A_4_EP_LY">#REF!</definedName>
    <definedName name="_010A_AMR">#REF!</definedName>
    <definedName name="_010A_AMR_LY">#REF!</definedName>
    <definedName name="_010A_AP">#REF!</definedName>
    <definedName name="_010A_AP_LY">#REF!</definedName>
    <definedName name="_010A_BGP">#REF!</definedName>
    <definedName name="_010A_BGP_LY">#REF!</definedName>
    <definedName name="_010a_bppka">#REF!</definedName>
    <definedName name="_010a_bppka_ly">#REF!</definedName>
    <definedName name="_010A_EP">#REF!</definedName>
    <definedName name="_010A_EP_LY">#REF!</definedName>
    <definedName name="_010A_HutLNG">#REF!</definedName>
    <definedName name="_010A_HutLNG_Ly">#REF!</definedName>
    <definedName name="_010A_KP">#REF!</definedName>
    <definedName name="_010A_KP_LY">#REF!</definedName>
    <definedName name="_010A_LNG">#REF!</definedName>
    <definedName name="_010A_LNG_LY">#REF!</definedName>
    <definedName name="_010A_ly">#REF!</definedName>
    <definedName name="_010A_P">#REF!</definedName>
    <definedName name="_010A_P_LY">#REF!</definedName>
    <definedName name="_010a_pdn">#REF!</definedName>
    <definedName name="_010A_PDN_LY">#REF!</definedName>
    <definedName name="_010A_PHtgLNG">#REF!</definedName>
    <definedName name="_010A_PHtgLNG_Ly">#REF!</definedName>
    <definedName name="_010A_PiutLNG">#REF!</definedName>
    <definedName name="_010A_PiutLNG_Ly">#REF!</definedName>
    <definedName name="_010A_PKK">#REF!</definedName>
    <definedName name="_010A_PKK_LY">#REF!</definedName>
    <definedName name="_010A_PPiutLNG">#REF!</definedName>
    <definedName name="_010A_PPiutLNG_Ly">#REF!</definedName>
    <definedName name="_010A_TKY">#REF!</definedName>
    <definedName name="_010A_TKY_LY">#REF!</definedName>
    <definedName name="_011">#REF!</definedName>
    <definedName name="_011_1_EP">#REF!</definedName>
    <definedName name="_011_1_EP_LY">#REF!</definedName>
    <definedName name="_011_2_EP">#REF!</definedName>
    <definedName name="_011_2_EP_LY">#REF!</definedName>
    <definedName name="_011_3_EP">#REF!</definedName>
    <definedName name="_011_3_EP_LY">#REF!</definedName>
    <definedName name="_011_4_EP">#REF!</definedName>
    <definedName name="_011_4_EP_LY">#REF!</definedName>
    <definedName name="_011_AMR">#REF!</definedName>
    <definedName name="_011_AMR_LY">#REF!</definedName>
    <definedName name="_011_AP">#REF!</definedName>
    <definedName name="_011_AP_LY">#REF!</definedName>
    <definedName name="_011_bgp">#REF!</definedName>
    <definedName name="_011_BGP_LY">#REF!</definedName>
    <definedName name="_011_bppka">#REF!</definedName>
    <definedName name="_011_bppka_ly">#REF!</definedName>
    <definedName name="_011_EP">#REF!</definedName>
    <definedName name="_011_EP_LY">#REF!</definedName>
    <definedName name="_011_KP">#REF!</definedName>
    <definedName name="_011_KP_LY">#REF!</definedName>
    <definedName name="_011_LNG">#REF!</definedName>
    <definedName name="_011_LNG_LY">#REF!</definedName>
    <definedName name="_011_ly">#REF!</definedName>
    <definedName name="_011_P">#REF!</definedName>
    <definedName name="_011_P_LY">#REF!</definedName>
    <definedName name="_011_pdn">#REF!</definedName>
    <definedName name="_011_pdn_ly">#REF!</definedName>
    <definedName name="_011_pdn6">#REF!</definedName>
    <definedName name="_011_pdn7">#REF!</definedName>
    <definedName name="_011_pdn8">#REF!</definedName>
    <definedName name="_011_PKK">#REF!</definedName>
    <definedName name="_011_PKK_LY">#REF!</definedName>
    <definedName name="_011_PTJolcoLNG">#REF!</definedName>
    <definedName name="_011_PTJolcoLNG_Ly">#REF!</definedName>
    <definedName name="_011_PTRabLNG">#REF!</definedName>
    <definedName name="_011_PTRabLNG_Ly">#REF!</definedName>
    <definedName name="_011_PTXLNG">#REF!</definedName>
    <definedName name="_011_PTXLNG_Ly">#REF!</definedName>
    <definedName name="_011_PTYLNG">#REF!</definedName>
    <definedName name="_011_PTYLNG_Ly">#REF!</definedName>
    <definedName name="_011_TKY">#REF!</definedName>
    <definedName name="_011_TKY_LY">#REF!</definedName>
    <definedName name="_012">#REF!</definedName>
    <definedName name="_012_1_EP">#REF!</definedName>
    <definedName name="_012_1_EP_LY">#REF!</definedName>
    <definedName name="_012_AMR">#REF!</definedName>
    <definedName name="_012_AMR_LY">#REF!</definedName>
    <definedName name="_012_bgp">#REF!</definedName>
    <definedName name="_012_EP">#REF!</definedName>
    <definedName name="_012_EP_LY">#REF!</definedName>
    <definedName name="_012_Lain2LNG">#REF!</definedName>
    <definedName name="_012_Lain2LNG_Ly">#REF!</definedName>
    <definedName name="_012_ly">#REF!</definedName>
    <definedName name="_012_pdn">#REF!</definedName>
    <definedName name="_012_pdn_ly">#REF!</definedName>
    <definedName name="_012_pdn8">#REF!</definedName>
    <definedName name="_013">#REF!</definedName>
    <definedName name="_013_AMR">#REF!</definedName>
    <definedName name="_013_AMR_LY">#REF!</definedName>
    <definedName name="_013_AP">#REF!</definedName>
    <definedName name="_013_AP_LY">#REF!</definedName>
    <definedName name="_013_bgp">#REF!</definedName>
    <definedName name="_013_BGP_LY">#REF!</definedName>
    <definedName name="_013_bppka">#REF!</definedName>
    <definedName name="_013_BPPKA_LY">#REF!</definedName>
    <definedName name="_013_EP">#REF!</definedName>
    <definedName name="_013_EP_LY">#REF!</definedName>
    <definedName name="_013_KP">#REF!</definedName>
    <definedName name="_013_KP_LY">#REF!</definedName>
    <definedName name="_013_LNG">#REF!</definedName>
    <definedName name="_013_LNG_LY">#REF!</definedName>
    <definedName name="_013_ly">#REF!</definedName>
    <definedName name="_013_P">#REF!</definedName>
    <definedName name="_013_P_LY">#REF!</definedName>
    <definedName name="_013_PKK">#REF!</definedName>
    <definedName name="_013_PKK_LY">#REF!</definedName>
    <definedName name="_013_TKY">#REF!</definedName>
    <definedName name="_013_TKY_LY">#REF!</definedName>
    <definedName name="_022">#REF!</definedName>
    <definedName name="_022_AMR">#REF!</definedName>
    <definedName name="_022_AMR_LY">#REF!</definedName>
    <definedName name="_022_AP">#REF!</definedName>
    <definedName name="_022_AP_LY">#REF!</definedName>
    <definedName name="_022_BGP_LY">#REF!</definedName>
    <definedName name="_022_bppka">#REF!</definedName>
    <definedName name="_022_bppka_ly">#REF!</definedName>
    <definedName name="_022_EP">#REF!</definedName>
    <definedName name="_022_EP_LY">#REF!</definedName>
    <definedName name="_022_KP">#REF!</definedName>
    <definedName name="_022_KP_LY">#REF!</definedName>
    <definedName name="_022_LNG">#REF!</definedName>
    <definedName name="_022_LNG_LY">#REF!</definedName>
    <definedName name="_022_ly">#REF!</definedName>
    <definedName name="_022_P">#REF!</definedName>
    <definedName name="_022_P_LY">#REF!</definedName>
    <definedName name="_022_pdn">#REF!</definedName>
    <definedName name="_022_pdn_ly">#REF!</definedName>
    <definedName name="_022_pdn6">#REF!</definedName>
    <definedName name="_022_pdn7">#REF!</definedName>
    <definedName name="_022_pdn8">#REF!</definedName>
    <definedName name="_022_PKK">#REF!</definedName>
    <definedName name="_022_PKK_LY">#REF!</definedName>
    <definedName name="_022_TKY">#REF!</definedName>
    <definedName name="_022_TKY_LY">#REF!</definedName>
    <definedName name="_022A_EP">#REF!</definedName>
    <definedName name="_022A_EP_LY">#REF!</definedName>
    <definedName name="_022B_EP">#REF!</definedName>
    <definedName name="_022B_EP_LY">#REF!</definedName>
    <definedName name="_022C_EP">#REF!</definedName>
    <definedName name="_022C_EP_LY">#REF!</definedName>
    <definedName name="_022D_EP">#REF!</definedName>
    <definedName name="_022d_EP_LY">#REF!</definedName>
    <definedName name="_022E_EP">#REF!</definedName>
    <definedName name="_022E_EP_LY">#REF!</definedName>
    <definedName name="_022F_EP">#REF!</definedName>
    <definedName name="_022F_EP_LY">#REF!</definedName>
    <definedName name="_022G_EP">#REF!</definedName>
    <definedName name="_022G_EP_LY">#REF!</definedName>
    <definedName name="_023_EP">#REF!</definedName>
    <definedName name="_023_EP_LY">#REF!</definedName>
    <definedName name="_024_EP">#REF!</definedName>
    <definedName name="_024_EP_LY">#REF!</definedName>
    <definedName name="_025_EP">#REF!</definedName>
    <definedName name="_025_EP_LY">#REF!</definedName>
    <definedName name="_025A_EP">#REF!</definedName>
    <definedName name="_025A_EP_LY">#REF!</definedName>
    <definedName name="_025B_EP">#REF!</definedName>
    <definedName name="_025B_EP_LY">#REF!</definedName>
    <definedName name="_025C_EP">#REF!</definedName>
    <definedName name="_025C_EP_LY">#REF!</definedName>
    <definedName name="_025D_EP">#REF!</definedName>
    <definedName name="_025D_EP_LY">#REF!</definedName>
    <definedName name="_026_EP">#REF!</definedName>
    <definedName name="_026_EP_LY">#REF!</definedName>
    <definedName name="_026A_EP">#REF!</definedName>
    <definedName name="_026A_EP_LY">#REF!</definedName>
    <definedName name="_027_EP">#REF!</definedName>
    <definedName name="_027_EP_LY">#REF!</definedName>
    <definedName name="_027A_EP">#REF!</definedName>
    <definedName name="_027a_EP_LY">#REF!</definedName>
    <definedName name="_029_EP">#REF!</definedName>
    <definedName name="_029_EP_LY">#REF!</definedName>
    <definedName name="_029A_EP">#REF!</definedName>
    <definedName name="_029A_EP_LY">#REF!</definedName>
    <definedName name="_030_EP">#REF!</definedName>
    <definedName name="_030_EP_LY">#REF!</definedName>
    <definedName name="_030A_EP">#REF!</definedName>
    <definedName name="_030A_EP_LY">#REF!</definedName>
    <definedName name="_032_EP">#REF!</definedName>
    <definedName name="_032_EP_LY">#REF!</definedName>
    <definedName name="_033_EP">#REF!</definedName>
    <definedName name="_033_EP_LY">#REF!</definedName>
    <definedName name="_033A_EP">#REF!</definedName>
    <definedName name="_033A_EP_LY">#REF!</definedName>
    <definedName name="_033B_EP">#REF!</definedName>
    <definedName name="_033B_EP_LY">#REF!</definedName>
    <definedName name="_035_EP">#REF!</definedName>
    <definedName name="_035_EP_LY">#REF!</definedName>
    <definedName name="_1">#N/A</definedName>
    <definedName name="_1__123Graph_ACHART_1" hidden="1">#REF!</definedName>
    <definedName name="_1__123Graph_BCHART_3" hidden="1">#REF!</definedName>
    <definedName name="_1_0_0dasarpr">#REF!</definedName>
    <definedName name="_1_0_F" hidden="1">#REF!</definedName>
    <definedName name="_1_0DATA">#REF!</definedName>
    <definedName name="_10">#REF!</definedName>
    <definedName name="_10__123Graph_ACHART_119" hidden="1">#REF!</definedName>
    <definedName name="_10_0_0Equ_rat_ex">#REF!</definedName>
    <definedName name="_10_0divide">#REF!</definedName>
    <definedName name="_100__123Graph_ACHART_48" hidden="1">#REF!</definedName>
    <definedName name="_10000">#REF!</definedName>
    <definedName name="_1000A01">#N/A</definedName>
    <definedName name="_101__123Graph_ACHART_49" hidden="1">#REF!</definedName>
    <definedName name="_101_grc_5_1_1">#REF!</definedName>
    <definedName name="_102__123Graph_ACHART_5" hidden="1">#REF!</definedName>
    <definedName name="_103__123Graph_ACHART_50" hidden="1">#REF!</definedName>
    <definedName name="_103_grc1_5_1_1">#REF!</definedName>
    <definedName name="_104__123Graph_ACHART_51" hidden="1">#REF!</definedName>
    <definedName name="_105__123Graph_ACHART_52" hidden="1">#REF!</definedName>
    <definedName name="_105_gs110g_5_1_1">#REF!</definedName>
    <definedName name="_106__123Graph_ACHART_53" hidden="1">#REF!</definedName>
    <definedName name="_107__123Graph_ACHART_54" hidden="1">#REF!</definedName>
    <definedName name="_107_gs14g_5_1_1">#REF!</definedName>
    <definedName name="_108__123Graph_ACHART_55" hidden="1">#REF!</definedName>
    <definedName name="_108_0_0Equity_ex">#REF!</definedName>
    <definedName name="_109__123Graph_ACHART_56" hidden="1">#REF!</definedName>
    <definedName name="_109_gs55g_5_1_1">#REF!</definedName>
    <definedName name="_10Excel_BuiltIn_Print_Area_1_3_1">#REF!</definedName>
    <definedName name="_10Module1__2__.by02ytd">#N/A</definedName>
    <definedName name="_10Module1__2__.pl01tm">#N/A</definedName>
    <definedName name="_10TRÒ_GIAÙ">#REF!</definedName>
    <definedName name="_11">#REF!</definedName>
    <definedName name="_11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23Graph_ACHART_12" hidden="1">#REF!</definedName>
    <definedName name="_11__123Graph_Xｸﾞﾗﾌ_1" hidden="1">#REF!</definedName>
    <definedName name="_110__123Graph_ACHART_57" hidden="1">#REF!</definedName>
    <definedName name="_111__123Graph_ACHART_58" hidden="1">#REF!</definedName>
    <definedName name="_111_gs6g_5_1_1">#REF!</definedName>
    <definedName name="_112__123Graph_ACHART_59" hidden="1">#REF!</definedName>
    <definedName name="_113__123Graph_ACHART_6" hidden="1">#REF!</definedName>
    <definedName name="_113_gs80g_5_1_1">#REF!</definedName>
    <definedName name="_114__123Graph_ACHART_60" hidden="1">#REF!</definedName>
    <definedName name="_115__123Graph_ACHART_61" hidden="1">#REF!</definedName>
    <definedName name="_115_kgs_5_1_1">#REF!</definedName>
    <definedName name="_116__123Graph_ACHART_62" hidden="1">#REF!</definedName>
    <definedName name="_117__123Graph_ACHART_63" hidden="1">#REF!</definedName>
    <definedName name="_117_kk10a_5_1_1">#REF!</definedName>
    <definedName name="_118__123Graph_ACHART_64" hidden="1">#REF!</definedName>
    <definedName name="_119__123Graph_ACHART_65" hidden="1">#REF!</definedName>
    <definedName name="_119_kk16a_5_1_1">#REF!</definedName>
    <definedName name="_11Excel_BuiltIn_Print_Area_1_4_1">#REF!</definedName>
    <definedName name="_11Module1__2__.by02ytd">#N/A</definedName>
    <definedName name="_11Module1__2__.by04ytd">#N/A</definedName>
    <definedName name="_11Module1__2__.pl01ytd">#N/A</definedName>
    <definedName name="_11TRÒ_GIAÙ__VAT">#REF!</definedName>
    <definedName name="_11ÿ_0">#REF!</definedName>
    <definedName name="_12">#REF!</definedName>
    <definedName name="_12__123Graph_ACHART_120" hidden="1">#REF!</definedName>
    <definedName name="_12__123Graph_Xｸﾞﾗﾌ_2" hidden="1">#REF!</definedName>
    <definedName name="_12_0_0">#REF!</definedName>
    <definedName name="_12_0_0Equity_ex">#REF!</definedName>
    <definedName name="_12_0DATAB">#REF!</definedName>
    <definedName name="_12_20">#REF!</definedName>
    <definedName name="_120__123Graph_ACHART_68" hidden="1">#REF!</definedName>
    <definedName name="_121__123Graph_ACHART_69" hidden="1">#REF!</definedName>
    <definedName name="_121_klp_5_1_1">#REF!</definedName>
    <definedName name="_122__123Graph_ACHART_7" hidden="1">#REF!</definedName>
    <definedName name="_123" hidden="1">#REF!</definedName>
    <definedName name="_123__123Graph_ACHART_70" hidden="1">#REF!</definedName>
    <definedName name="_123_koeflingg_5_1_1">#REF!</definedName>
    <definedName name="_123Graph_cc" hidden="1">#REF!</definedName>
    <definedName name="_124__123Graph_ACHART_71" hidden="1">#REF!</definedName>
    <definedName name="_125__123Graph_ACHART_72" hidden="1">#REF!</definedName>
    <definedName name="_125_koeflingk_5_1_1">#REF!</definedName>
    <definedName name="_126__123Graph_ACHART_73" hidden="1">#REF!</definedName>
    <definedName name="_126_0_0NBV_ex">#REF!</definedName>
    <definedName name="_127__123Graph_ACHART_74" hidden="1">#REF!</definedName>
    <definedName name="_127_ksk_5_1_1">#REF!</definedName>
    <definedName name="_128__123Graph_ACHART_75" hidden="1">#REF!</definedName>
    <definedName name="_129__123Graph_ACHART_77" hidden="1">#REF!</definedName>
    <definedName name="_129_kst_5_1_1">#REF!</definedName>
    <definedName name="_12Excel_BuiltIn_Print_Area_1_5_1">#REF!</definedName>
    <definedName name="_12I">#REF!</definedName>
    <definedName name="_12Module1__2__.by03ytd">#N/A</definedName>
    <definedName name="_12Module1__2__.pl02tm">#N/A</definedName>
    <definedName name="_13">#REF!</definedName>
    <definedName name="_13_???????????" hidden="1">{#N/A,#N/A,TRUE,"1? ????";#N/A,#N/A,TRUE,"1-2? ?????";#N/A,#N/A,TRUE,"2? ??";#N/A,#N/A,TRUE,"2??? ????";#N/A,#N/A,TRUE,"3(1)? ????";#N/A,#N/A,TRUE,"??????";#N/A,#N/A,TRUE,"3(1)?7 ????";#N/A,#N/A,TRUE,"5? ???";#N/A,#N/A,TRUE,"5?2 ???(?)";#N/A,#N/A,TRUE,"6? ????";#N/A,#N/A,TRUE,"6? ??(?)";#N/A,#N/A,TRUE,"6? ??(?)";#N/A,#N/A,TRUE,"????";#N/A,#N/A,TRUE,"6-6(3)? ??(??)";#N/A,#N/A,TRUE,"9? ???(?)";#N/A,#N/A,TRUE,"9? ???(?)";#N/A,#N/A,TRUE,"10(3)? ????";#N/A,#N/A,TRUE,"10(4)? ????"}</definedName>
    <definedName name="_13_???????????_1" hidden="1">{#N/A,#N/A,TRUE,"1? ????";#N/A,#N/A,TRUE,"1-2? ?????";#N/A,#N/A,TRUE,"2? ??";#N/A,#N/A,TRUE,"2??? ????";#N/A,#N/A,TRUE,"3(1)? ????";#N/A,#N/A,TRUE,"??????";#N/A,#N/A,TRUE,"3(1)?7 ????";#N/A,#N/A,TRUE,"5? ???";#N/A,#N/A,TRUE,"5?2 ???(?)";#N/A,#N/A,TRUE,"6? ????";#N/A,#N/A,TRUE,"6? ??(?)";#N/A,#N/A,TRUE,"6? ??(?)";#N/A,#N/A,TRUE,"????";#N/A,#N/A,TRUE,"6-6(3)? ??(??)";#N/A,#N/A,TRUE,"9? ???(?)";#N/A,#N/A,TRUE,"9? ???(?)";#N/A,#N/A,TRUE,"10(3)? ????";#N/A,#N/A,TRUE,"10(4)? ????"}</definedName>
    <definedName name="_13__123Graph_ACHART_13" hidden="1">#REF!</definedName>
    <definedName name="_13__123Graph_Xｸﾞﾗﾌ_3" hidden="1">#REF!</definedName>
    <definedName name="_13__S_5_1_1">#REF!</definedName>
    <definedName name="_130__123Graph_ACHART_78" hidden="1">#REF!</definedName>
    <definedName name="_131__123Graph_ACHART_79" hidden="1">#REF!</definedName>
    <definedName name="_131_kwh1st_5_1_1">#REF!</definedName>
    <definedName name="_132__123Graph_ACHART_8" hidden="1">#REF!</definedName>
    <definedName name="_133__123Graph_ACHART_81" hidden="1">#REF!</definedName>
    <definedName name="_133_kwh3st_5_1_1">#REF!</definedName>
    <definedName name="_134__123Graph_ACHART_85" hidden="1">#REF!</definedName>
    <definedName name="_135__123Graph_ACHART_9" hidden="1">#REF!</definedName>
    <definedName name="_135_leb_5_1_1">#REF!</definedName>
    <definedName name="_136__123Graph_BCHART_1" hidden="1">#REF!</definedName>
    <definedName name="_137__123Graph_BCHART_10" hidden="1">#REF!</definedName>
    <definedName name="_137_mark_up_5_1_1">#REF!</definedName>
    <definedName name="_138__123Graph_BCHART_11" hidden="1">#REF!</definedName>
    <definedName name="_139__123Graph_BCHART_12" hidden="1">#REF!</definedName>
    <definedName name="_139_nyfgby3x6lt_5_1_1">#REF!</definedName>
    <definedName name="_13Excel_BuiltIn_Print_Area_10_1">#REF!</definedName>
    <definedName name="_13Module1__2__.by03ytd">#N/A</definedName>
    <definedName name="_13Module1__2__.pl02ytd">#N/A</definedName>
    <definedName name="_13ÿ__h">#REF!</definedName>
    <definedName name="_14">#REF!</definedName>
    <definedName name="_14__123Graph_ACHART_135" hidden="1">#REF!</definedName>
    <definedName name="_14__123Graph_Xｸﾞﾗﾌ_4" hidden="1">#REF!</definedName>
    <definedName name="_14_0_0NBV_ex">#REF!</definedName>
    <definedName name="_140__123Graph_BCHART_13" hidden="1">#REF!</definedName>
    <definedName name="_141__123Graph_BCHART_14" hidden="1">#REF!</definedName>
    <definedName name="_141_nyfgby4x6lt_5_1_1">#REF!</definedName>
    <definedName name="_142__123Graph_BCHART_15" hidden="1">#REF!</definedName>
    <definedName name="_143__123Graph_BCHART_16" hidden="1">#REF!</definedName>
    <definedName name="_143_nyfgby4x95_5_1_1">#REF!</definedName>
    <definedName name="_144__123Graph_BCHART_17" hidden="1">#REF!</definedName>
    <definedName name="_144_0_0SectorL">#REF!</definedName>
    <definedName name="_145__123Graph_BCHART_18" hidden="1">#REF!</definedName>
    <definedName name="_145_nyfgby5x6lt_5_1_1">#REF!</definedName>
    <definedName name="_146__123Graph_BCHART_19" hidden="1">#REF!</definedName>
    <definedName name="_147__123Graph_BCHART_2" hidden="1">#REF!</definedName>
    <definedName name="_147_nym3x2.5flt_5_1_1">#REF!</definedName>
    <definedName name="_148__123Graph_BCHART_20" hidden="1">#REF!</definedName>
    <definedName name="_149__123Graph_BCHART_21" hidden="1">#REF!</definedName>
    <definedName name="_149_nyy11x1x500_5_1_1">#REF!</definedName>
    <definedName name="_14Excel_BuiltIn_Print_Area_11_1">#REF!</definedName>
    <definedName name="_14Module1__2__.by03ytd">#N/A</definedName>
    <definedName name="_14Module1__2__.by05ytd">#N/A</definedName>
    <definedName name="_14Module1__2__.pl03tm">#N/A</definedName>
    <definedName name="_15">#REF!</definedName>
    <definedName name="_15__123Graph_ACHART_136" hidden="1">#REF!</definedName>
    <definedName name="_15__123Graph_Xｸﾞﾗﾌ_5" hidden="1">#REF!</definedName>
    <definedName name="_150__123Graph_BCHART_22" hidden="1">#REF!</definedName>
    <definedName name="_151__123Graph_BCHART_23" hidden="1">#REF!</definedName>
    <definedName name="_151_nyy14x1x500_5_1_1">#REF!</definedName>
    <definedName name="_152__123Graph_BCHART_24" hidden="1">#REF!</definedName>
    <definedName name="_153__123Graph_BCHART_25" hidden="1">#REF!</definedName>
    <definedName name="_153_nyy16x1x500_5_1_1">#REF!</definedName>
    <definedName name="_154__123Graph_BCHART_26" hidden="1">#REF!</definedName>
    <definedName name="_155__123Graph_BCHART_27" hidden="1">#REF!</definedName>
    <definedName name="_155_nyy18x1x500_5_1_1">#REF!</definedName>
    <definedName name="_156__123Graph_BCHART_28" hidden="1">#REF!</definedName>
    <definedName name="_157__123Graph_BCHART_29" hidden="1">#REF!</definedName>
    <definedName name="_157_nyy21x1x500_5_1_1">#REF!</definedName>
    <definedName name="_158__123Graph_BCHART_3" hidden="1">#REF!</definedName>
    <definedName name="_159__123Graph_BCHART_30" hidden="1">#REF!</definedName>
    <definedName name="_159_nyy25x1x500_5_1_1">#REF!</definedName>
    <definedName name="_15Excel_BuiltIn_Print_Area_11_1_1">#REF!</definedName>
    <definedName name="_15Module1__2__.by04ytd">#N/A</definedName>
    <definedName name="_15Module1__2__.pl03ytd">#N/A</definedName>
    <definedName name="_16">#REF!</definedName>
    <definedName name="_16__123Graph_ACHART_137" hidden="1">#REF!</definedName>
    <definedName name="_16_0_0CountryL">#REF!</definedName>
    <definedName name="_16_0_0SectorL">#REF!</definedName>
    <definedName name="_160__123Graph_BCHART_31" hidden="1">#REF!</definedName>
    <definedName name="_161__123Graph_BCHART_32" hidden="1">#REF!</definedName>
    <definedName name="_161_nyy2x4x16_5_1_1">#REF!</definedName>
    <definedName name="_162__123Graph_BCHART_33" hidden="1">#REF!</definedName>
    <definedName name="_162_0_0Sh_equ_ex">#REF!</definedName>
    <definedName name="_163__123Graph_BCHART_34" hidden="1">#REF!</definedName>
    <definedName name="_163_nyy3x6_5_1_1">#REF!</definedName>
    <definedName name="_164__123Graph_BCHART_35" hidden="1">#REF!</definedName>
    <definedName name="_165__123Graph_BCHART_36" hidden="1">#REF!</definedName>
    <definedName name="_165_nyy4x10_5_1_1">#REF!</definedName>
    <definedName name="_166__123Graph_BCHART_37" hidden="1">#REF!</definedName>
    <definedName name="_167__123Graph_BCHART_38" hidden="1">#REF!</definedName>
    <definedName name="_167_nyy4x120_5_1_1">#REF!</definedName>
    <definedName name="_168__123Graph_BCHART_39" hidden="1">#REF!</definedName>
    <definedName name="_169__123Graph_BCHART_4" hidden="1">#REF!</definedName>
    <definedName name="_169_nyy4x16_5_1_1">#REF!</definedName>
    <definedName name="_16Excel_BuiltIn_Print_Area_12_1">#REF!</definedName>
    <definedName name="_16Module1__2__.by04ytd">#N/A</definedName>
    <definedName name="_16Module1__2__.pltm">#N/A</definedName>
    <definedName name="_17">#REF!</definedName>
    <definedName name="_17__123Graph_ACHART_138" hidden="1">#REF!</definedName>
    <definedName name="_170__123Graph_BCHART_40" hidden="1">#REF!</definedName>
    <definedName name="_171__123Graph_BCHART_41" hidden="1">#REF!</definedName>
    <definedName name="_171_nyy4x185_5_1_1">#REF!</definedName>
    <definedName name="_172__123Graph_BCHART_42" hidden="1">#REF!</definedName>
    <definedName name="_173__123Graph_BCHART_43" hidden="1">#REF!</definedName>
    <definedName name="_173_nyy4x1x300_5_1_1">#REF!</definedName>
    <definedName name="_174__123Graph_BCHART_44" hidden="1">#REF!</definedName>
    <definedName name="_175__123Graph_BCHART_45" hidden="1">#REF!</definedName>
    <definedName name="_175_nyy4x1x400_5_1_1">#REF!</definedName>
    <definedName name="_176__123Graph_BCHART_46" hidden="1">#REF!</definedName>
    <definedName name="_177__123Graph_BCHART_47" hidden="1">#REF!</definedName>
    <definedName name="_177_nyy4x1x500_5_1_1">#REF!</definedName>
    <definedName name="_178__123Graph_BCHART_48" hidden="1">#REF!</definedName>
    <definedName name="_179__123Graph_BCHART_49" hidden="1">#REF!</definedName>
    <definedName name="_179_nyy4x25_5_1_1">#REF!</definedName>
    <definedName name="_17Excel_BuiltIn_Print_Area_15_1">#REF!</definedName>
    <definedName name="_17Module1__2__.by04ytd">#N/A</definedName>
    <definedName name="_17Module1__2__.by06ytd">#N/A</definedName>
    <definedName name="_17Module1__2__.plytd">#N/A</definedName>
    <definedName name="_18">#REF!</definedName>
    <definedName name="_18__123Graph_ACHART_139" hidden="1">#REF!</definedName>
    <definedName name="_18__123Graph_Aｸﾞﾗﾌ_1" hidden="1">#REF!</definedName>
    <definedName name="_18__123Graph_BCHART_3" hidden="1">#REF!</definedName>
    <definedName name="_18_0_0">#REF!</definedName>
    <definedName name="_18_0_0Sh_equ_ex">#REF!</definedName>
    <definedName name="_18_0DATA">#REF!</definedName>
    <definedName name="_180__123Graph_BCHART_5" hidden="1">#REF!</definedName>
    <definedName name="_180_0divide">#REF!</definedName>
    <definedName name="_181__123Graph_BCHART_50" hidden="1">#REF!</definedName>
    <definedName name="_181_nyy4x50_5_1_1">#REF!</definedName>
    <definedName name="_182__123Graph_BCHART_51" hidden="1">#REF!</definedName>
    <definedName name="_183__123Graph_BCHART_52" hidden="1">#REF!</definedName>
    <definedName name="_183_nyy4x70_5_1_1">#REF!</definedName>
    <definedName name="_184__123Graph_BCHART_53" hidden="1">#REF!</definedName>
    <definedName name="_185__123Graph_BCHART_54" hidden="1">#REF!</definedName>
    <definedName name="_185_nyy4x95_5_1_1">#REF!</definedName>
    <definedName name="_186__123Graph_BCHART_55" hidden="1">#REF!</definedName>
    <definedName name="_187__123Graph_BCHART_56" hidden="1">#REF!</definedName>
    <definedName name="_187_nyy5x4_5_1_1">#REF!</definedName>
    <definedName name="_188__123Graph_BCHART_57" hidden="1">#REF!</definedName>
    <definedName name="_189__123Graph_BCHART_58" hidden="1">#REF!</definedName>
    <definedName name="_189_nyy5x6_5_1_1">#REF!</definedName>
    <definedName name="_18CSTON2_3">#REF!</definedName>
    <definedName name="_18Excel_BuiltIn_Print_Area_15_1_1">#REF!</definedName>
    <definedName name="_18Module1__2__.by05ytd">#N/A</definedName>
    <definedName name="_19">#REF!</definedName>
    <definedName name="_19__123Graph_ACHART_14" hidden="1">#REF!</definedName>
    <definedName name="_19__123Graph_Aｸﾞﾗﾌ_2" hidden="1">#REF!</definedName>
    <definedName name="_19_A_3_1_1">#REF!</definedName>
    <definedName name="_190__123Graph_BCHART_59" hidden="1">#REF!</definedName>
    <definedName name="_191__123Graph_BCHART_6" hidden="1">#REF!</definedName>
    <definedName name="_191_nyy7x1x300_5_1_1">#REF!</definedName>
    <definedName name="_192__123Graph_BCHART_60" hidden="1">#REF!</definedName>
    <definedName name="_193__123Graph_BCHART_61" hidden="1">#REF!</definedName>
    <definedName name="_193_nyy7x1x500_5_1_1">#REF!</definedName>
    <definedName name="_194__123Graph_BCHART_62" hidden="1">#REF!</definedName>
    <definedName name="_195__123Graph_BCHART_63" hidden="1">#REF!</definedName>
    <definedName name="_195_OPERATING_EQUIPMENT_5_1_1">#REF!</definedName>
    <definedName name="_196__123Graph_BCHART_64" hidden="1">#REF!</definedName>
    <definedName name="_197__123Graph_BCHART_68" hidden="1">#REF!</definedName>
    <definedName name="_197_pah150_5_1_1">#REF!</definedName>
    <definedName name="_198__123Graph_BCHART_69" hidden="1">#REF!</definedName>
    <definedName name="_198_pek_5_1_1">#REF!</definedName>
    <definedName name="_198ÿ_0">#REF!</definedName>
    <definedName name="_199__123Graph_BCHART_7" hidden="1">#REF!</definedName>
    <definedName name="_19Excel_BuiltIn_Print_Area_16_1">#REF!</definedName>
    <definedName name="_19Module1__2__.by05ytd">#N/A</definedName>
    <definedName name="_1Excel_BuiltIn_Print_Area_1">#REF!</definedName>
    <definedName name="_1Excel_BuiltIn_Print_Area_3_1">#REF!</definedName>
    <definedName name="_1qry_Production_BrightBlue_Month">#REF!</definedName>
    <definedName name="_2">#N/A</definedName>
    <definedName name="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23Graph_ACHART_10" hidden="1">#REF!</definedName>
    <definedName name="_2__123Graph_ACHART_2" hidden="1">#REF!</definedName>
    <definedName name="_2__A_1_1">#REF!</definedName>
    <definedName name="_2_0DATA">#REF!</definedName>
    <definedName name="_2_0DATAB">#REF!</definedName>
    <definedName name="_20__123Graph_ACHART_140" hidden="1">#REF!</definedName>
    <definedName name="_20__123Graph_Aｸﾞﾗﾌ_3" hidden="1">#REF!</definedName>
    <definedName name="_20_0_0Equ_rat_ex">#REF!</definedName>
    <definedName name="_20_0divide">#REF!</definedName>
    <definedName name="_200__123Graph_BCHART_70" hidden="1">#REF!</definedName>
    <definedName name="_200_PEKERJAAN_LUAR_5_1_1">#REF!</definedName>
    <definedName name="_2003_Actual">#REF!</definedName>
    <definedName name="_2003_Budget">#REF!</definedName>
    <definedName name="_201__123Graph_BCHART_71" hidden="1">#REF!</definedName>
    <definedName name="_202__123Graph_BCHART_72" hidden="1">#REF!</definedName>
    <definedName name="_202_ph100_5_1_1">#REF!</definedName>
    <definedName name="_203__123Graph_BCHART_73" hidden="1">#REF!</definedName>
    <definedName name="_204__123Graph_BCHART_74" hidden="1">#REF!</definedName>
    <definedName name="_204_ph150_5_1_1">#REF!</definedName>
    <definedName name="_205__123Graph_BCHART_75" hidden="1">#REF!</definedName>
    <definedName name="_206__123Graph_BCHART_77" hidden="1">#REF!</definedName>
    <definedName name="_206_phf100_5_1_1">#REF!</definedName>
    <definedName name="_207__123Graph_BCHART_78" hidden="1">#REF!</definedName>
    <definedName name="_208__123Graph_BCHART_79" hidden="1">#REF!</definedName>
    <definedName name="_208_phf150_5_1_1">#REF!</definedName>
    <definedName name="_209__123Graph_BCHART_8" hidden="1">#REF!</definedName>
    <definedName name="_209_PRINT_AREA_MI_3_1_1">#REF!</definedName>
    <definedName name="_20Excel_BuiltIn_Print_Area_16_1_1">#REF!</definedName>
    <definedName name="_20Module1__2__.by05ytd">#N/A</definedName>
    <definedName name="_20Module1__2__.by07ytd">#N/A</definedName>
    <definedName name="_21__123Graph_ACHART_141" hidden="1">#REF!</definedName>
    <definedName name="_21__123Graph_Aｸﾞﾗﾌ_4" hidden="1">#REF!</definedName>
    <definedName name="_21_A_5_1_1">#REF!</definedName>
    <definedName name="_210__123Graph_BCHART_81" hidden="1">#REF!</definedName>
    <definedName name="_211__123Graph_BCHART_85" hidden="1">#REF!</definedName>
    <definedName name="_211_pv100_5_1_1">#REF!</definedName>
    <definedName name="_212__123Graph_BCHART_86" hidden="1">#REF!</definedName>
    <definedName name="_213__123Graph_BCHART_87" hidden="1">#REF!</definedName>
    <definedName name="_213_pv50_5_1_1">#REF!</definedName>
    <definedName name="_214__123Graph_BCHART_88" hidden="1">#REF!</definedName>
    <definedName name="_215__123Graph_BCHART_9" hidden="1">#REF!</definedName>
    <definedName name="_215_pv80_5_1_1">#REF!</definedName>
    <definedName name="_216__123Graph_CCHART_1" hidden="1">#REF!</definedName>
    <definedName name="_217__123Graph_CCHART_10" hidden="1">#REF!</definedName>
    <definedName name="_217_pvf100_5_1_1">#REF!</definedName>
    <definedName name="_218__123Graph_CCHART_11" hidden="1">#REF!</definedName>
    <definedName name="_219__123Graph_CCHART_12" hidden="1">#REF!</definedName>
    <definedName name="_219_pvf80_5_1_1">#REF!</definedName>
    <definedName name="_21Excel_BuiltIn_Print_Area_17_1">#REF!</definedName>
    <definedName name="_21FA">#REF!</definedName>
    <definedName name="_21Module1__2__.by06ytd">#N/A</definedName>
    <definedName name="_21PK">#REF!</definedName>
    <definedName name="_22__123Graph_ACHART_142" hidden="1">#REF!</definedName>
    <definedName name="_22__123Graph_Aｸﾞﾗﾌ_5" hidden="1">#REF!</definedName>
    <definedName name="_220__123Graph_CCHART_13" hidden="1">#REF!</definedName>
    <definedName name="_221__123Graph_CCHART_14" hidden="1">#REF!</definedName>
    <definedName name="_221_rkl1000_5_1_1">#REF!</definedName>
    <definedName name="_222__123Graph_CCHART_15" hidden="1">#REF!</definedName>
    <definedName name="_223__123Graph_CCHART_16" hidden="1">#REF!</definedName>
    <definedName name="_223_rkl200_5_1_1">#REF!</definedName>
    <definedName name="_224__123Graph_CCHART_17" hidden="1">#REF!</definedName>
    <definedName name="_225__123Graph_CCHART_18" hidden="1">#REF!</definedName>
    <definedName name="_225_rkl300_5_1_1">#REF!</definedName>
    <definedName name="_226__123Graph_CCHART_19" hidden="1">#REF!</definedName>
    <definedName name="_227__123Graph_CCHART_2" hidden="1">#REF!</definedName>
    <definedName name="_227_rkl400_5_1_1">#REF!</definedName>
    <definedName name="_228__123Graph_CCHART_20" hidden="1">#REF!</definedName>
    <definedName name="_229__123Graph_CCHART_21" hidden="1">#REF!</definedName>
    <definedName name="_229_rkl500_5_1_1">#REF!</definedName>
    <definedName name="_22Excel_BuiltIn_Print_Area_17_1_1">#REF!</definedName>
    <definedName name="_22FA">#REF!</definedName>
    <definedName name="_22Module1__2__.by06ytd">#N/A</definedName>
    <definedName name="_22PK">#REF!</definedName>
    <definedName name="_22ÿ_0">#REF!</definedName>
    <definedName name="_23__123Graph_ACHART_143" hidden="1">#REF!</definedName>
    <definedName name="_23_aaa_5_1_1">#REF!</definedName>
    <definedName name="_230__123Graph_CCHART_22" hidden="1">#REF!</definedName>
    <definedName name="_231__123Graph_CCHART_23" hidden="1">#REF!</definedName>
    <definedName name="_231_rkl600_5_1_1">#REF!</definedName>
    <definedName name="_231FA">#REF!</definedName>
    <definedName name="_231PK">#REF!</definedName>
    <definedName name="_232__123Graph_CCHART_24" hidden="1">#REF!</definedName>
    <definedName name="_232FA">#REF!</definedName>
    <definedName name="_232PK">#REF!</definedName>
    <definedName name="_233__123Graph_CCHART_25" hidden="1">#REF!</definedName>
    <definedName name="_233_rkl700_5_1_1">#REF!</definedName>
    <definedName name="_233FA">#REF!</definedName>
    <definedName name="_233PK">#REF!</definedName>
    <definedName name="_234__123Graph_CCHART_26" hidden="1">#REF!</definedName>
    <definedName name="_235__123Graph_CCHART_27" hidden="1">#REF!</definedName>
    <definedName name="_235_rkl800_5_1_1">#REF!</definedName>
    <definedName name="_236__123Graph_CCHART_28" hidden="1">#REF!</definedName>
    <definedName name="_237__123Graph_CCHART_29" hidden="1">#REF!</definedName>
    <definedName name="_237_sg_5_1_1">#REF!</definedName>
    <definedName name="_238__123Graph_CCHART_3" hidden="1">#REF!</definedName>
    <definedName name="_239__123Graph_CCHART_30" hidden="1">#REF!</definedName>
    <definedName name="_239_ssss_5_1_1">#REF!</definedName>
    <definedName name="_23Excel_BuiltIn_Print_Area_18_1">#REF!</definedName>
    <definedName name="_23Module1__2__.by06ytd">#N/A</definedName>
    <definedName name="_23Module1__2__.by08ytd">#N/A</definedName>
    <definedName name="_23NA">#REF!</definedName>
    <definedName name="_23NB">#REF!</definedName>
    <definedName name="_23NC">#REF!</definedName>
    <definedName name="_24__123Graph_ACHART_144" hidden="1">#REF!</definedName>
    <definedName name="_24_0_0CountryL">#REF!</definedName>
    <definedName name="_24_0_0Equity_ex">#REF!</definedName>
    <definedName name="_240__123Graph_CCHART_31" hidden="1">#REF!</definedName>
    <definedName name="_241__123Graph_CCHART_32" hidden="1">#REF!</definedName>
    <definedName name="_241_st_5_1_1">#REF!</definedName>
    <definedName name="_241FA">#REF!</definedName>
    <definedName name="_241PK">#REF!</definedName>
    <definedName name="_242__123Graph_CCHART_33" hidden="1">#REF!</definedName>
    <definedName name="_242FA">#REF!</definedName>
    <definedName name="_242PK">#REF!</definedName>
    <definedName name="_243__123Graph_CCHART_34" hidden="1">#REF!</definedName>
    <definedName name="_243FA">#REF!</definedName>
    <definedName name="_243PK">#REF!</definedName>
    <definedName name="_244__123Graph_CCHART_35" hidden="1">#REF!</definedName>
    <definedName name="_245__123Graph_CCHART_36" hidden="1">#REF!</definedName>
    <definedName name="_246__123Graph_CCHART_37" hidden="1">#REF!</definedName>
    <definedName name="_247__123Graph_CCHART_38" hidden="1">#REF!</definedName>
    <definedName name="_248__123Graph_CCHART_39" hidden="1">#REF!</definedName>
    <definedName name="_249__123Graph_CCHART_4" hidden="1">#REF!</definedName>
    <definedName name="_24Excel_BuiltIn_Print_Area_18_1_1">#REF!</definedName>
    <definedName name="_24Module1__2__.by07ytd">#N/A</definedName>
    <definedName name="_24SIDE_B">#REF!</definedName>
    <definedName name="_25__123Graph_ACHART_145" hidden="1">#REF!</definedName>
    <definedName name="_25_ahu100_5_1_1">#REF!</definedName>
    <definedName name="_250__123Graph_CCHART_40" hidden="1">#REF!</definedName>
    <definedName name="_251__123Graph_CCHART_41" hidden="1">#REF!</definedName>
    <definedName name="_252__123Graph_CCHART_42" hidden="1">#REF!</definedName>
    <definedName name="_253__123Graph_CCHART_43" hidden="1">#REF!</definedName>
    <definedName name="_254__123Graph_CCHART_44" hidden="1">#REF!</definedName>
    <definedName name="_255__123Graph_CCHART_45" hidden="1">#REF!</definedName>
    <definedName name="_256__123Graph_CCHART_46" hidden="1">#REF!</definedName>
    <definedName name="_257__123Graph_CCHART_47" hidden="1">#REF!</definedName>
    <definedName name="_258__123Graph_CCHART_48" hidden="1">#REF!</definedName>
    <definedName name="_259__123Graph_CCHART_49" hidden="1">#REF!</definedName>
    <definedName name="_25Excel_BuiltIn_Print_Area_19_1">#REF!</definedName>
    <definedName name="_25Module1__2__.by07ytd">#N/A</definedName>
    <definedName name="_26__123Graph_ACHART_146" hidden="1">#REF!</definedName>
    <definedName name="_260__123Graph_CCHART_5" hidden="1">#REF!</definedName>
    <definedName name="_261__123Graph_CCHART_50" hidden="1">#REF!</definedName>
    <definedName name="_262__123Graph_CCHART_51" hidden="1">#REF!</definedName>
    <definedName name="_263__123Graph_CCHART_52" hidden="1">#REF!</definedName>
    <definedName name="_264__123Graph_CCHART_53" hidden="1">#REF!</definedName>
    <definedName name="_265__123Graph_CCHART_54" hidden="1">#REF!</definedName>
    <definedName name="_266__123Graph_CCHART_55" hidden="1">#REF!</definedName>
    <definedName name="_267__123Graph_CCHART_56" hidden="1">#REF!</definedName>
    <definedName name="_268__123Graph_CCHART_57" hidden="1">#REF!</definedName>
    <definedName name="_269__123Graph_CCHART_58" hidden="1">#REF!</definedName>
    <definedName name="_26Excel_BuiltIn_Print_Area_2_1">#REF!</definedName>
    <definedName name="_26Module1__2__.by07ytd">#N/A</definedName>
    <definedName name="_26Module1__2__.by09ytd">#N/A</definedName>
    <definedName name="_27__123Graph_ACHART_147" hidden="1">#REF!</definedName>
    <definedName name="_27_ahu150_5_1_1">#REF!</definedName>
    <definedName name="_270__123Graph_CCHART_59" hidden="1">#REF!</definedName>
    <definedName name="_271__123Graph_CCHART_6" hidden="1">#REF!</definedName>
    <definedName name="_272__123Graph_CCHART_60" hidden="1">#REF!</definedName>
    <definedName name="_273__123Graph_CCHART_61" hidden="1">#REF!</definedName>
    <definedName name="_274__123Graph_CCHART_62" hidden="1">#REF!</definedName>
    <definedName name="_275__123Graph_CCHART_63" hidden="1">#REF!</definedName>
    <definedName name="_276__123Graph_CCHART_64" hidden="1">#REF!</definedName>
    <definedName name="_277__123Graph_CCHART_68" hidden="1">#REF!</definedName>
    <definedName name="_278__123Graph_CCHART_7" hidden="1">#REF!</definedName>
    <definedName name="_279__123Graph_CCHART_73" hidden="1">#REF!</definedName>
    <definedName name="_27Excel_BuiltIn_Print_Area_2_1_1">#REF!</definedName>
    <definedName name="_27Module1__2__.by08ytd">#N/A</definedName>
    <definedName name="_28__123Graph_ACHART_148" hidden="1">#REF!</definedName>
    <definedName name="_28_0_0NBV_ex">#REF!</definedName>
    <definedName name="_280__123Graph_CCHART_75" hidden="1">#REF!</definedName>
    <definedName name="_281__123Graph_CCHART_77" hidden="1">#REF!</definedName>
    <definedName name="_282__123Graph_CCHART_78" hidden="1">#REF!</definedName>
    <definedName name="_283__123Graph_CCHART_79" hidden="1">#REF!</definedName>
    <definedName name="_284__123Graph_CCHART_8" hidden="1">#REF!</definedName>
    <definedName name="_285__123Graph_CCHART_81" hidden="1">#REF!</definedName>
    <definedName name="_286__123Graph_CCHART_85" hidden="1">#REF!</definedName>
    <definedName name="_287__123Graph_CCHART_86" hidden="1">#REF!</definedName>
    <definedName name="_288__123Graph_CCHART_87" hidden="1">#REF!</definedName>
    <definedName name="_289__123Graph_CCHART_88" hidden="1">#REF!</definedName>
    <definedName name="_28Excel_BuiltIn_Print_Area_25_1">#REF!</definedName>
    <definedName name="_28Module1__2__.by08ytd">#N/A</definedName>
    <definedName name="_29__123Graph_ACHART_149" hidden="1">#REF!</definedName>
    <definedName name="_29_ahuf100_5_1_1">#REF!</definedName>
    <definedName name="_290__123Graph_CCHART_9" hidden="1">#REF!</definedName>
    <definedName name="_291__123Graph_DCHART_1" hidden="1">#REF!</definedName>
    <definedName name="_292__123Graph_DCHART_15" hidden="1">#REF!</definedName>
    <definedName name="_293__123Graph_DCHART_2" hidden="1">#REF!</definedName>
    <definedName name="_294__123Graph_DCHART_4" hidden="1">#REF!</definedName>
    <definedName name="_295__123Graph_DCHART_5" hidden="1">#REF!</definedName>
    <definedName name="_296__123Graph_DCHART_6" hidden="1">#REF!</definedName>
    <definedName name="_297__123Graph_DCHART_7" hidden="1">#REF!</definedName>
    <definedName name="_298__123Graph_DCHART_77" hidden="1">#REF!</definedName>
    <definedName name="_299__123Graph_DCHART_78" hidden="1">#REF!</definedName>
    <definedName name="_29Excel_BuiltIn_Print_Area_27_1">#REF!</definedName>
    <definedName name="_29Module1__2__.by08ytd">#N/A</definedName>
    <definedName name="_29Module1__2__.pl01tm">#N/A</definedName>
    <definedName name="_2CSTON2_3">#REF!</definedName>
    <definedName name="_2Excel_BuiltIn_Print_Area_1_1">#REF!</definedName>
    <definedName name="_2Excel_BuiltIn_Print_Area_4_1">#REF!</definedName>
    <definedName name="_2MAÕ_HAØNG">#REF!</definedName>
    <definedName name="_2Module1__2__.by01ytd">#N/A</definedName>
    <definedName name="_2Module1__2__.by02ytd">#N/A</definedName>
    <definedName name="_2qry_Production_WetReject_Color_Month">#REF!</definedName>
    <definedName name="_3">#N/A</definedName>
    <definedName name="_3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23Graph_ACHART_11" hidden="1">#REF!</definedName>
    <definedName name="_3__123Graph_Aｸﾞﾗﾌ_1" hidden="1">#REF!</definedName>
    <definedName name="_3__123Graph_BCHART_2" hidden="1">#REF!</definedName>
    <definedName name="_3_0_0">#REF!</definedName>
    <definedName name="_30__123Graph_ACHART_15" hidden="1">#REF!</definedName>
    <definedName name="_30__123Graph_Xｸﾞﾗﾌ_1" hidden="1">#REF!</definedName>
    <definedName name="_30_0_0Equ_rat_ex">#REF!</definedName>
    <definedName name="_300__123Graph_DCHART_79" hidden="1">#REF!</definedName>
    <definedName name="_301__123Graph_DCHART_8" hidden="1">#REF!</definedName>
    <definedName name="_302__123Graph_DCHART_81" hidden="1">#REF!</definedName>
    <definedName name="_303__123Graph_DCHART_85" hidden="1">#REF!</definedName>
    <definedName name="_304__123Graph_DCHART_86" hidden="1">#REF!</definedName>
    <definedName name="_305__123Graph_DCHART_87" hidden="1">#REF!</definedName>
    <definedName name="_306__123Graph_DCHART_88" hidden="1">#REF!</definedName>
    <definedName name="_307__123Graph_ECHART_1" hidden="1">#REF!</definedName>
    <definedName name="_308__123Graph_ECHART_2" hidden="1">#REF!</definedName>
    <definedName name="_309__123Graph_ECHART_3" hidden="1">#REF!</definedName>
    <definedName name="_30Excel_BuiltIn_Print_Area_3_1">#REF!</definedName>
    <definedName name="_30Module1__2__.by09ytd">#N/A</definedName>
    <definedName name="_31__123Graph_ACHART_150" hidden="1">#REF!</definedName>
    <definedName name="_31__123Graph_Xｸﾞﾗﾌ_2" hidden="1">#REF!</definedName>
    <definedName name="_31_ahuf150_5_1_1">#REF!</definedName>
    <definedName name="_310__123Graph_ECHART_4" hidden="1">#REF!</definedName>
    <definedName name="_311__123Graph_ECHART_6" hidden="1">#REF!</definedName>
    <definedName name="_311FA">#REF!</definedName>
    <definedName name="_311PK">#REF!</definedName>
    <definedName name="_312__123Graph_ECHART_7" hidden="1">#REF!</definedName>
    <definedName name="_312FA">#REF!</definedName>
    <definedName name="_312PK">#REF!</definedName>
    <definedName name="_313__123Graph_ECHART_85" hidden="1">#REF!</definedName>
    <definedName name="_314__123Graph_ECHART_86" hidden="1">#REF!</definedName>
    <definedName name="_315__123Graph_ECHART_87" hidden="1">#REF!</definedName>
    <definedName name="_316__123Graph_ECHART_88" hidden="1">#REF!</definedName>
    <definedName name="_317__123Graph_FCHART_1" hidden="1">#REF!</definedName>
    <definedName name="_318__123Graph_FCHART_5" hidden="1">#REF!</definedName>
    <definedName name="_319__123Graph_FCHART_6" hidden="1">#REF!</definedName>
    <definedName name="_31Excel_BuiltIn_Print_Area_3_1_1">#REF!</definedName>
    <definedName name="_31Module1__2__.by09ytd">#N/A</definedName>
    <definedName name="_32__123Graph_ACHART_151" hidden="1">#REF!</definedName>
    <definedName name="_32__123Graph_Xｸﾞﾗﾌ_3" hidden="1">#REF!</definedName>
    <definedName name="_32_0_0SectorL">#REF!</definedName>
    <definedName name="_320__123Graph_FCHART_7" hidden="1">#REF!</definedName>
    <definedName name="_321" hidden="1">#REF!</definedName>
    <definedName name="_321__123Graph_FCHART_78" hidden="1">#REF!</definedName>
    <definedName name="_321FA">#REF!</definedName>
    <definedName name="_321PK">#REF!</definedName>
    <definedName name="_322__123Graph_FCHART_86" hidden="1">#REF!</definedName>
    <definedName name="_322FA">#REF!</definedName>
    <definedName name="_322PK">#REF!</definedName>
    <definedName name="_323__123Graph_FCHART_87" hidden="1">#REF!</definedName>
    <definedName name="_324__123Graph_XCHART_1" hidden="1">#REF!</definedName>
    <definedName name="_325__123Graph_XCHART_10" hidden="1">#REF!</definedName>
    <definedName name="_326__123Graph_XCHART_11" hidden="1">#REF!</definedName>
    <definedName name="_327__123Graph_XCHART_113" hidden="1">#REF!</definedName>
    <definedName name="_328__123Graph_XCHART_114" hidden="1">#REF!</definedName>
    <definedName name="_329__123Graph_XCHART_115" hidden="1">#REF!</definedName>
    <definedName name="_32Excel_BuiltIn_Print_Area_3_1_1_1">#REF!</definedName>
    <definedName name="_32Module1__2__.by09ytd">#N/A</definedName>
    <definedName name="_32Module1__2__.pl01ytd">#N/A</definedName>
    <definedName name="_33__123Graph_ACHART_152" hidden="1">#REF!</definedName>
    <definedName name="_33__123Graph_Xｸﾞﾗﾌ_4" hidden="1">#REF!</definedName>
    <definedName name="_33_ahuf150ahuf150_5_1_1">#REF!</definedName>
    <definedName name="_330__123Graph_XCHART_116" hidden="1">#REF!</definedName>
    <definedName name="_331__123Graph_XCHART_117" hidden="1">#REF!</definedName>
    <definedName name="_332__123Graph_XCHART_118" hidden="1">#REF!</definedName>
    <definedName name="_333__123Graph_XCHART_119" hidden="1">#REF!</definedName>
    <definedName name="_334__123Graph_XCHART_12" hidden="1">#REF!</definedName>
    <definedName name="_335__123Graph_XCHART_120" hidden="1">#REF!</definedName>
    <definedName name="_336__123Graph_XCHART_13" hidden="1">#REF!</definedName>
    <definedName name="_337__123Graph_XCHART_135" hidden="1">#REF!</definedName>
    <definedName name="_338__123Graph_XCHART_136" hidden="1">#REF!</definedName>
    <definedName name="_339__123Graph_XCHART_137" hidden="1">#REF!</definedName>
    <definedName name="_33Excel_BuiltIn_Print_Area_32_1">#REF!</definedName>
    <definedName name="_33FA">#REF!</definedName>
    <definedName name="_33Module1__2__.pl01tm">#N/A</definedName>
    <definedName name="_33PK">#REF!</definedName>
    <definedName name="_34__123Graph_ACHART_153" hidden="1">#REF!</definedName>
    <definedName name="_34__123Graph_Xｸﾞﾗﾌ_5" hidden="1">#REF!</definedName>
    <definedName name="_340__123Graph_XCHART_138" hidden="1">#REF!</definedName>
    <definedName name="_341__123Graph_XCHART_139" hidden="1">#REF!</definedName>
    <definedName name="_342__123Graph_XCHART_14" hidden="1">#REF!</definedName>
    <definedName name="_343__123Graph_XCHART_140" hidden="1">#REF!</definedName>
    <definedName name="_344__123Graph_XCHART_141" hidden="1">#REF!</definedName>
    <definedName name="_345">#REF!</definedName>
    <definedName name="_345__123Graph_XCHART_142" hidden="1">#REF!</definedName>
    <definedName name="_346__123Graph_XCHART_143" hidden="1">#REF!</definedName>
    <definedName name="_347__123Graph_XCHART_144" hidden="1">#REF!</definedName>
    <definedName name="_348__123Graph_XCHART_145" hidden="1">#REF!</definedName>
    <definedName name="_349__123Graph_XCHART_146" hidden="1">#REF!</definedName>
    <definedName name="_34Excel_BuiltIn_Print_Area_4_1">#REF!</definedName>
    <definedName name="_34Module1__2__.pl01tm">#N/A</definedName>
    <definedName name="_35__123Graph_ACHART_154" hidden="1">#REF!</definedName>
    <definedName name="_35_akfj100_5_1_1">#REF!</definedName>
    <definedName name="_350__123Graph_XCHART_147" hidden="1">#REF!</definedName>
    <definedName name="_351__123Graph_XCHART_148" hidden="1">#REF!</definedName>
    <definedName name="_352__123Graph_XCHART_149" hidden="1">#REF!</definedName>
    <definedName name="_353__123Graph_XCHART_15" hidden="1">#REF!</definedName>
    <definedName name="_354__123Graph_XCHART_150" hidden="1">#REF!</definedName>
    <definedName name="_355__123Graph_XCHART_151" hidden="1">#REF!</definedName>
    <definedName name="_356__123Graph_XCHART_152" hidden="1">#REF!</definedName>
    <definedName name="_357__123Graph_XCHART_153" hidden="1">#REF!</definedName>
    <definedName name="_358__123Graph_XCHART_154" hidden="1">#REF!</definedName>
    <definedName name="_359__123Graph_XCHART_155" hidden="1">#REF!</definedName>
    <definedName name="_35Excel_BuiltIn_Print_Area_4_1_1">#REF!</definedName>
    <definedName name="_35Module1__2__.pl01tm">#N/A</definedName>
    <definedName name="_35Module1__2__.pl02tm">#N/A</definedName>
    <definedName name="_36__123Graph_ACHART_155" hidden="1">#REF!</definedName>
    <definedName name="_36_0_0Equity_ex">#REF!</definedName>
    <definedName name="_36_0_0Sh_equ_ex">#REF!</definedName>
    <definedName name="_36_0DATAB">#REF!</definedName>
    <definedName name="_360__123Graph_XCHART_156" hidden="1">#REF!</definedName>
    <definedName name="_361__123Graph_XCHART_157" hidden="1">#REF!</definedName>
    <definedName name="_362__123Graph_XCHART_158" hidden="1">#REF!</definedName>
    <definedName name="_363__123Graph_XCHART_159" hidden="1">#REF!</definedName>
    <definedName name="_364__123Graph_XCHART_16" hidden="1">#REF!</definedName>
    <definedName name="_365__123Graph_XCHART_160" hidden="1">#REF!</definedName>
    <definedName name="_366__123Graph_XCHART_17" hidden="1">#REF!</definedName>
    <definedName name="_367__123Graph_XCHART_18" hidden="1">#REF!</definedName>
    <definedName name="_368__123Graph_XCHART_183" hidden="1">#REF!</definedName>
    <definedName name="_369__123Graph_XCHART_19" hidden="1">#REF!</definedName>
    <definedName name="_36Excel_BuiltIn_Print_Area_4_1_1_1">#REF!</definedName>
    <definedName name="_36Module1__2__.pl01ytd">#N/A</definedName>
    <definedName name="_37__123Graph_ACHART_156" hidden="1">#REF!</definedName>
    <definedName name="_37_akgv100_5_1_1">#REF!</definedName>
    <definedName name="_370__123Graph_XCHART_2" hidden="1">#REF!</definedName>
    <definedName name="_371__123Graph_XCHART_20" hidden="1">#REF!</definedName>
    <definedName name="_372__123Graph_XCHART_21" hidden="1">#REF!</definedName>
    <definedName name="_373__123Graph_XCHART_214" hidden="1">#REF!</definedName>
    <definedName name="_374__123Graph_XCHART_215" hidden="1">#REF!</definedName>
    <definedName name="_375__123Graph_XCHART_216" hidden="1">#REF!</definedName>
    <definedName name="_376__123Graph_XCHART_217" hidden="1">#REF!</definedName>
    <definedName name="_377__123Graph_XCHART_218" hidden="1">#REF!</definedName>
    <definedName name="_378__123Graph_XCHART_219" hidden="1">#REF!</definedName>
    <definedName name="_379__123Graph_XCHART_22" hidden="1">#REF!</definedName>
    <definedName name="_37Excel_BuiltIn_Print_Area_5_1_1">#REF!</definedName>
    <definedName name="_37Module1__2__.pl01ytd">#N/A</definedName>
    <definedName name="_38__123Graph_ACHART_157" hidden="1">#REF!</definedName>
    <definedName name="_380__123Graph_XCHART_220" hidden="1">#REF!</definedName>
    <definedName name="_381__123Graph_XCHART_221" hidden="1">#REF!</definedName>
    <definedName name="_382__123Graph_XCHART_222" hidden="1">#REF!</definedName>
    <definedName name="_383__123Graph_XCHART_223" hidden="1">#REF!</definedName>
    <definedName name="_384__123Graph_XCHART_224" hidden="1">#REF!</definedName>
    <definedName name="_385__123Graph_XCHART_225" hidden="1">#REF!</definedName>
    <definedName name="_386__123Graph_XCHART_226" hidden="1">#REF!</definedName>
    <definedName name="_387__123Graph_XCHART_227" hidden="1">#REF!</definedName>
    <definedName name="_388__123Graph_XCHART_228" hidden="1">#REF!</definedName>
    <definedName name="_389__123Graph_XCHART_23" hidden="1">#REF!</definedName>
    <definedName name="_38Excel_BuiltIn_Print_Area_5_1_1_1">#REF!</definedName>
    <definedName name="_38Module1__2__.pl01ytd">#N/A</definedName>
    <definedName name="_38Module1__2__.pl02ytd">#N/A</definedName>
    <definedName name="_39__123Graph_ACHART_158" hidden="1">#REF!</definedName>
    <definedName name="_39_akogv100_5_1_1">#REF!</definedName>
    <definedName name="_390__123Graph_XCHART_24" hidden="1">#REF!</definedName>
    <definedName name="_391__123Graph_XCHART_241" hidden="1">#REF!</definedName>
    <definedName name="_392__123Graph_XCHART_242" hidden="1">#REF!</definedName>
    <definedName name="_393__123Graph_XCHART_243" hidden="1">#REF!</definedName>
    <definedName name="_394__123Graph_XCHART_244" hidden="1">#REF!</definedName>
    <definedName name="_395__123Graph_XCHART_25" hidden="1">#REF!</definedName>
    <definedName name="_396__123Graph_XCHART_254" hidden="1">#REF!</definedName>
    <definedName name="_397__123Graph_XCHART_26" hidden="1">#REF!</definedName>
    <definedName name="_398__123Graph_XCHART_27" hidden="1">#REF!</definedName>
    <definedName name="_399__123Graph_XCHART_28" hidden="1">#REF!</definedName>
    <definedName name="_39Excel_BuiltIn_Print_Area_6_1">#REF!</definedName>
    <definedName name="_39Module1__2__.pl02tm">#N/A</definedName>
    <definedName name="_39SIDE_D">#REF!</definedName>
    <definedName name="_3Excel_BuiltIn_Print_Area_1_2">#REF!</definedName>
    <definedName name="_3F" hidden="1">#REF!</definedName>
    <definedName name="_3MAÕ_SOÁ_THUEÁ">#REF!</definedName>
    <definedName name="_3Module1__2__.by03ytd">#N/A</definedName>
    <definedName name="_3qry_Production_OEE_Month">#REF!</definedName>
    <definedName name="_3WROLLER">#REF!</definedName>
    <definedName name="_4">#REF!</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23Graph_ACHART_113" hidden="1">#REF!</definedName>
    <definedName name="_4__123Graph_Aｸﾞﾗﾌ_2" hidden="1">#REF!</definedName>
    <definedName name="_4__123Graph_BCHART_3" hidden="1">#REF!</definedName>
    <definedName name="_4__123Graph_CCHART_1" hidden="1">#REF!</definedName>
    <definedName name="_4__F_1_1">#REF!</definedName>
    <definedName name="_4_0_0__123Grap" hidden="1">#REF!</definedName>
    <definedName name="_4_0_0CountryL">#REF!</definedName>
    <definedName name="_4_0DATA">#REF!</definedName>
    <definedName name="_4_0DATAB">#REF!</definedName>
    <definedName name="_40__123Graph_ACHART_159" hidden="1">#REF!</definedName>
    <definedName name="_40_0divide">#REF!</definedName>
    <definedName name="_40_BAGIAN_1_3_1_1">#REF!</definedName>
    <definedName name="_400__123Graph_XCHART_29" hidden="1">#REF!</definedName>
    <definedName name="_401__123Graph_XCHART_3" hidden="1">#REF!</definedName>
    <definedName name="_402__123Graph_XCHART_30" hidden="1">#REF!</definedName>
    <definedName name="_403__123Graph_XCHART_31" hidden="1">#REF!</definedName>
    <definedName name="_404__123Graph_XCHART_32" hidden="1">#REF!</definedName>
    <definedName name="_405__123Graph_XCHART_33" hidden="1">#REF!</definedName>
    <definedName name="_406__123Graph_XCHART_34" hidden="1">#REF!</definedName>
    <definedName name="_407__123Graph_XCHART_35" hidden="1">#REF!</definedName>
    <definedName name="_408__123Graph_XCHART_36" hidden="1">#REF!</definedName>
    <definedName name="_409__123Graph_XCHART_37" hidden="1">#REF!</definedName>
    <definedName name="_40Excel_BuiltIn_Print_Area_6_1_1">#REF!</definedName>
    <definedName name="_40Module1__2__.pl02tm">#N/A</definedName>
    <definedName name="_41__123Graph_ACHART_16" hidden="1">#REF!</definedName>
    <definedName name="_410__123Graph_XCHART_38" hidden="1">#REF!</definedName>
    <definedName name="_411__123Graph_XCHART_39" hidden="1">#REF!</definedName>
    <definedName name="_411FA">#REF!</definedName>
    <definedName name="_411PK">#REF!</definedName>
    <definedName name="_412__123Graph_XCHART_4" hidden="1">#REF!</definedName>
    <definedName name="_412FA">#REF!</definedName>
    <definedName name="_412PK">#REF!</definedName>
    <definedName name="_413__123Graph_XCHART_40" hidden="1">#REF!</definedName>
    <definedName name="_414__123Graph_XCHART_41" hidden="1">#REF!</definedName>
    <definedName name="_415__123Graph_XCHART_42" hidden="1">#REF!</definedName>
    <definedName name="_416__123Graph_XCHART_43" hidden="1">#REF!</definedName>
    <definedName name="_417__123Graph_XCHART_44" hidden="1">#REF!</definedName>
    <definedName name="_418__123Graph_XCHART_45" hidden="1">#REF!</definedName>
    <definedName name="_419__123Graph_XCHART_46" hidden="1">#REF!</definedName>
    <definedName name="_41Excel_BuiltIn_Print_Area_6_1_1_1">#REF!</definedName>
    <definedName name="_41Module1__2__.pl02tm">#N/A</definedName>
    <definedName name="_41Module1__2__.pl03tm">#N/A</definedName>
    <definedName name="_42__123Graph_ACHART_160" hidden="1">#REF!</definedName>
    <definedName name="_42_0_0NBV_ex">#REF!</definedName>
    <definedName name="_42_BJ_5_1_1">#REF!</definedName>
    <definedName name="_420__123Graph_XCHART_47" hidden="1">#REF!</definedName>
    <definedName name="_421__123Graph_XCHART_48" hidden="1">#REF!</definedName>
    <definedName name="_421FA">#REF!</definedName>
    <definedName name="_421PK">#REF!</definedName>
    <definedName name="_422__123Graph_XCHART_49" hidden="1">#REF!</definedName>
    <definedName name="_422FA">#REF!</definedName>
    <definedName name="_422PK">#REF!</definedName>
    <definedName name="_423__123Graph_XCHART_5" hidden="1">#REF!</definedName>
    <definedName name="_424__123Graph_XCHART_50" hidden="1">#REF!</definedName>
    <definedName name="_425__123Graph_XCHART_51" hidden="1">#REF!</definedName>
    <definedName name="_426__123Graph_XCHART_52" hidden="1">#REF!</definedName>
    <definedName name="_427__123Graph_XCHART_53" hidden="1">#REF!</definedName>
    <definedName name="_428__123Graph_XCHART_54" hidden="1">#REF!</definedName>
    <definedName name="_429__123Graph_XCHART_55" hidden="1">#REF!</definedName>
    <definedName name="_42Excel_BuiltIn_Print_Area_7_1">#REF!</definedName>
    <definedName name="_42Module1__2__.pl02ytd">#N/A</definedName>
    <definedName name="_43__123Graph_ACHART_17" hidden="1">#REF!</definedName>
    <definedName name="_430__123Graph_XCHART_56" hidden="1">#REF!</definedName>
    <definedName name="_431__123Graph_XCHART_57" hidden="1">#REF!</definedName>
    <definedName name="_431FA">#REF!</definedName>
    <definedName name="_431PK">#REF!</definedName>
    <definedName name="_432__123Graph_XCHART_58" hidden="1">#REF!</definedName>
    <definedName name="_432FA">#REF!</definedName>
    <definedName name="_432PK">#REF!</definedName>
    <definedName name="_433__123Graph_XCHART_59" hidden="1">#REF!</definedName>
    <definedName name="_433FA">#REF!</definedName>
    <definedName name="_433PK">#REF!</definedName>
    <definedName name="_434__123Graph_XCHART_6" hidden="1">#REF!</definedName>
    <definedName name="_435__123Graph_XCHART_60" hidden="1">#REF!</definedName>
    <definedName name="_436__123Graph_XCHART_61" hidden="1">#REF!</definedName>
    <definedName name="_437__123Graph_XCHART_62" hidden="1">#REF!</definedName>
    <definedName name="_438__123Graph_XCHART_63" hidden="1">#REF!</definedName>
    <definedName name="_439__123Graph_XCHART_64" hidden="1">#REF!</definedName>
    <definedName name="_43Excel_BuiltIn_Print_Area_7_1_1">#REF!</definedName>
    <definedName name="_43Module1__2__.pl02ytd">#N/A</definedName>
    <definedName name="_44__123Graph_ACHART_171" hidden="1">#REF!</definedName>
    <definedName name="_44_bmcb_5_1_1">#REF!</definedName>
    <definedName name="_440__123Graph_XCHART_65" hidden="1">#REF!</definedName>
    <definedName name="_441__123Graph_XCHART_68" hidden="1">#REF!</definedName>
    <definedName name="_442__123Graph_XCHART_69" hidden="1">#REF!</definedName>
    <definedName name="_443__123Graph_XCHART_7" hidden="1">#REF!</definedName>
    <definedName name="_444__123Graph_XCHART_70" hidden="1">#REF!</definedName>
    <definedName name="_445__123Graph_XCHART_71" hidden="1">#REF!</definedName>
    <definedName name="_446__123Graph_XCHART_72" hidden="1">#REF!</definedName>
    <definedName name="_447__123Graph_XCHART_73" hidden="1">#REF!</definedName>
    <definedName name="_448__123Graph_XCHART_74" hidden="1">#REF!</definedName>
    <definedName name="_449__123Graph_XCHART_75" hidden="1">#REF!</definedName>
    <definedName name="_44Excel_BuiltIn_Print_Area_7_1_1_1">#REF!</definedName>
    <definedName name="_44Module1__2__.pl02ytd">#N/A</definedName>
    <definedName name="_44Module1__2__.pl03ytd">#N/A</definedName>
    <definedName name="_44ÿ_0">#REF!</definedName>
    <definedName name="_45__123Graph_ACHART_18" hidden="1">#REF!</definedName>
    <definedName name="_450__123Graph_XCHART_77" hidden="1">#REF!</definedName>
    <definedName name="_451__123Graph_XCHART_78" hidden="1">#REF!</definedName>
    <definedName name="_452__123Graph_XCHART_79" hidden="1">#REF!</definedName>
    <definedName name="_453__123Graph_XCHART_8" hidden="1">#REF!</definedName>
    <definedName name="_454__123Graph_XCHART_81" hidden="1">#REF!</definedName>
    <definedName name="_455__123Graph_XCHART_86" hidden="1">#REF!</definedName>
    <definedName name="_456__123Graph_XCHART_87" hidden="1">#REF!</definedName>
    <definedName name="_457__123Graph_XCHART_88" hidden="1">#REF!</definedName>
    <definedName name="_458__123Graph_XCHART_9" hidden="1">#REF!</definedName>
    <definedName name="_45Excel_BuiltIn_Print_Area_7_1_3_1">#REF!</definedName>
    <definedName name="_45Module1__2__.pl03tm">#N/A</definedName>
    <definedName name="_46__123Graph_ACHART_183" hidden="1">#REF!</definedName>
    <definedName name="_46_BS_5_1_1">#REF!</definedName>
    <definedName name="_46Excel_BuiltIn_Print_Area_7_1_4_1">#REF!</definedName>
    <definedName name="_46Module1__2__.pl03tm">#N/A</definedName>
    <definedName name="_47__123Graph_ACHART_19" hidden="1">#REF!</definedName>
    <definedName name="_47Excel_BuiltIn_Print_Area_7_1_5_1">#REF!</definedName>
    <definedName name="_47Module1__2__.pl03tm">#N/A</definedName>
    <definedName name="_47Module1__2__.pltm">#N/A</definedName>
    <definedName name="_48__123Graph_ACHART_2" hidden="1">#REF!</definedName>
    <definedName name="_48_0_0SectorL">#REF!</definedName>
    <definedName name="_48_DAF_10_5_1_1">#REF!</definedName>
    <definedName name="_48Excel_BuiltIn_Print_Area_8_1">#REF!</definedName>
    <definedName name="_48Module1__2__.pl03ytd">#N/A</definedName>
    <definedName name="_49__123Graph_ACHART_20" hidden="1">#REF!</definedName>
    <definedName name="_49Module1__2__.pl03ytd">#N/A</definedName>
    <definedName name="_49WL25_3_1">#REF!</definedName>
    <definedName name="_4ab1_" localSheetId="8" hidden="1">{#N/A,#N/A,FALSE,"SumD";#N/A,#N/A,FALSE,"ElecD";#N/A,#N/A,FALSE,"MechD";#N/A,#N/A,FALSE,"GeotD";#N/A,#N/A,FALSE,"PrcsD";#N/A,#N/A,FALSE,"TunnD";#N/A,#N/A,FALSE,"CivlD";#N/A,#N/A,FALSE,"NtwkD";#N/A,#N/A,FALSE,"EstgD";#N/A,#N/A,FALSE,"PEngD"}</definedName>
    <definedName name="_4ab1_" hidden="1">{#N/A,#N/A,FALSE,"SumD";#N/A,#N/A,FALSE,"ElecD";#N/A,#N/A,FALSE,"MechD";#N/A,#N/A,FALSE,"GeotD";#N/A,#N/A,FALSE,"PrcsD";#N/A,#N/A,FALSE,"TunnD";#N/A,#N/A,FALSE,"CivlD";#N/A,#N/A,FALSE,"NtwkD";#N/A,#N/A,FALSE,"EstgD";#N/A,#N/A,FALSE,"PEngD"}</definedName>
    <definedName name="_4CSTON2_3">#REF!</definedName>
    <definedName name="_4Excel_BuiltIn_Print_Area_1_1_1">#REF!</definedName>
    <definedName name="_4Module1__2__.by04ytd">#N/A</definedName>
    <definedName name="_4ÑÔN_GIAÙ">#REF!</definedName>
    <definedName name="_4WORD_M_001_07">#N/A</definedName>
    <definedName name="_4WORD_O_005_E_">#N/A</definedName>
    <definedName name="_4WORD_O_005_L_">#N/A</definedName>
    <definedName name="_5">#REF!</definedName>
    <definedName name="_5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hidden="1">{#N/A,#N/A,TRUE,"1? ????";#N/A,#N/A,TRUE,"1-2? ?????";#N/A,#N/A,TRUE,"2? ??";#N/A,#N/A,TRUE,"2??? ????";#N/A,#N/A,TRUE,"3(1)? ????";#N/A,#N/A,TRUE,"??????";#N/A,#N/A,TRUE,"3(1)?7 ????";#N/A,#N/A,TRUE,"5? ???";#N/A,#N/A,TRUE,"5?2 ???(?)";#N/A,#N/A,TRUE,"6? ????";#N/A,#N/A,TRUE,"6? ??(?)";#N/A,#N/A,TRUE,"6? ??(?)";#N/A,#N/A,TRUE,"????";#N/A,#N/A,TRUE,"6-6(3)? ??(??)";#N/A,#N/A,TRUE,"9? ???(?)";#N/A,#N/A,TRUE,"9? ???(?)";#N/A,#N/A,TRUE,"10(3)? ????";#N/A,#N/A,TRUE,"10(4)? ????"}</definedName>
    <definedName name="_5_???????????_1" hidden="1">{#N/A,#N/A,TRUE,"1? ????";#N/A,#N/A,TRUE,"1-2? ?????";#N/A,#N/A,TRUE,"2? ??";#N/A,#N/A,TRUE,"2??? ????";#N/A,#N/A,TRUE,"3(1)? ????";#N/A,#N/A,TRUE,"??????";#N/A,#N/A,TRUE,"3(1)?7 ????";#N/A,#N/A,TRUE,"5? ???";#N/A,#N/A,TRUE,"5?2 ???(?)";#N/A,#N/A,TRUE,"6? ????";#N/A,#N/A,TRUE,"6? ??(?)";#N/A,#N/A,TRUE,"6? ??(?)";#N/A,#N/A,TRUE,"????";#N/A,#N/A,TRUE,"6-6(3)? ??(??)";#N/A,#N/A,TRUE,"9? ???(?)";#N/A,#N/A,TRUE,"9? ???(?)";#N/A,#N/A,TRUE,"10(3)? ????";#N/A,#N/A,TRUE,"10(4)? ????"}</definedName>
    <definedName name="_5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23Graph_ACHART_114" hidden="1">#REF!</definedName>
    <definedName name="_5__123Graph_Aｸﾞﾗﾌ_3" hidden="1">#REF!</definedName>
    <definedName name="_5__123Graph_DCHART_1" hidden="1">#REF!</definedName>
    <definedName name="_5_0_0Equ_rat_ex">#REF!</definedName>
    <definedName name="_50__123Graph_ACHART_21" hidden="1">#REF!</definedName>
    <definedName name="_50_DAF10_5_1_1">#REF!</definedName>
    <definedName name="_5000">#REF!</definedName>
    <definedName name="_50Module1__2__.pl03ytd">#N/A</definedName>
    <definedName name="_50Module1__2__.plytd">#N/A</definedName>
    <definedName name="_50WL25_4_1">#REF!</definedName>
    <definedName name="_51__123Graph_ACHART_213" hidden="1">#REF!</definedName>
    <definedName name="_511FA">#REF!</definedName>
    <definedName name="_511PK">#REF!</definedName>
    <definedName name="_512FA">#REF!</definedName>
    <definedName name="_512PK">#REF!</definedName>
    <definedName name="_51Module1__2__.pltm">#N/A</definedName>
    <definedName name="_52__123Graph_ACHART_214" hidden="1">#REF!</definedName>
    <definedName name="_52_detib2100_5_1_1">#REF!</definedName>
    <definedName name="_521FA">#REF!</definedName>
    <definedName name="_521PK">#REF!</definedName>
    <definedName name="_522FA">#REF!</definedName>
    <definedName name="_522PK">#REF!</definedName>
    <definedName name="_52Module1__2__.pltm">#N/A</definedName>
    <definedName name="_53__123Graph_ACHART_215" hidden="1">#REF!</definedName>
    <definedName name="_53Module1__2__.pltm">#N/A</definedName>
    <definedName name="_54__123Graph_ACHART_216" hidden="1">#REF!</definedName>
    <definedName name="_54_0_0">#REF!</definedName>
    <definedName name="_54_0_0Sh_equ_ex">#REF!</definedName>
    <definedName name="_54_detib2120_5_1_1">#REF!</definedName>
    <definedName name="_541FA">#REF!</definedName>
    <definedName name="_541PK">#REF!</definedName>
    <definedName name="_542FA">#REF!</definedName>
    <definedName name="_542PK">#REF!</definedName>
    <definedName name="_54Module1__2__.plytd">#N/A</definedName>
    <definedName name="_55__123Graph_ACHART_217" hidden="1">#REF!</definedName>
    <definedName name="_55Module1__2__.plytd">#N/A</definedName>
    <definedName name="_56__123Graph_ACHART_218" hidden="1">#REF!</definedName>
    <definedName name="_56_detib250_5_1_1">#REF!</definedName>
    <definedName name="_56Module1__2__.plytd">#N/A</definedName>
    <definedName name="_57__123Graph_ACHART_219" hidden="1">#REF!</definedName>
    <definedName name="_57SIDE_F">#REF!</definedName>
    <definedName name="_58__123Graph_ACHART_22" hidden="1">#REF!</definedName>
    <definedName name="_58_detib260_5_1_1">#REF!</definedName>
    <definedName name="_59__123Graph_ACHART_220" hidden="1">#REF!</definedName>
    <definedName name="_5as1_" localSheetId="8" hidden="1">{#N/A,#N/A,FALSE,"SumD";#N/A,#N/A,FALSE,"ElecD";#N/A,#N/A,FALSE,"MechD";#N/A,#N/A,FALSE,"GeotD";#N/A,#N/A,FALSE,"PrcsD";#N/A,#N/A,FALSE,"TunnD";#N/A,#N/A,FALSE,"CivlD";#N/A,#N/A,FALSE,"NtwkD";#N/A,#N/A,FALSE,"EstgD";#N/A,#N/A,FALSE,"PEngD"}</definedName>
    <definedName name="_5as1_" hidden="1">{#N/A,#N/A,FALSE,"SumD";#N/A,#N/A,FALSE,"ElecD";#N/A,#N/A,FALSE,"MechD";#N/A,#N/A,FALSE,"GeotD";#N/A,#N/A,FALSE,"PrcsD";#N/A,#N/A,FALSE,"TunnD";#N/A,#N/A,FALSE,"CivlD";#N/A,#N/A,FALSE,"NtwkD";#N/A,#N/A,FALSE,"EstgD";#N/A,#N/A,FALSE,"PEngD"}</definedName>
    <definedName name="_5Excel_BuiltIn_Print_Area_1_1_1_1">#REF!</definedName>
    <definedName name="_5Module1__2__.by02ytd">#N/A</definedName>
    <definedName name="_5Module1__2__.by05ytd">#N/A</definedName>
    <definedName name="_5SOÁ_CTÖØ">#REF!</definedName>
    <definedName name="_6">#REF!</definedName>
    <definedName name="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hidden="1">{#N/A,#N/A,TRUE,"1? ????";#N/A,#N/A,TRUE,"1-2? ?????";#N/A,#N/A,TRUE,"2? ??";#N/A,#N/A,TRUE,"2??? ????";#N/A,#N/A,TRUE,"3(1)? ????";#N/A,#N/A,TRUE,"??????";#N/A,#N/A,TRUE,"3(1)?7 ????";#N/A,#N/A,TRUE,"5? ???";#N/A,#N/A,TRUE,"5?2 ???(?)";#N/A,#N/A,TRUE,"6? ????";#N/A,#N/A,TRUE,"6? ??(?)";#N/A,#N/A,TRUE,"6? ??(?)";#N/A,#N/A,TRUE,"????";#N/A,#N/A,TRUE,"6-6(3)? ??(??)";#N/A,#N/A,TRUE,"9? ???(?)";#N/A,#N/A,TRUE,"9? ???(?)";#N/A,#N/A,TRUE,"10(3)? ????";#N/A,#N/A,TRUE,"10(4)? ????"}</definedName>
    <definedName name="_6_???????????_1" hidden="1">{#N/A,#N/A,TRUE,"1? ????";#N/A,#N/A,TRUE,"1-2? ?????";#N/A,#N/A,TRUE,"2? ??";#N/A,#N/A,TRUE,"2??? ????";#N/A,#N/A,TRUE,"3(1)? ????";#N/A,#N/A,TRUE,"??????";#N/A,#N/A,TRUE,"3(1)?7 ????";#N/A,#N/A,TRUE,"5? ???";#N/A,#N/A,TRUE,"5?2 ???(?)";#N/A,#N/A,TRUE,"6? ????";#N/A,#N/A,TRUE,"6? ??(?)";#N/A,#N/A,TRUE,"6? ??(?)";#N/A,#N/A,TRUE,"????";#N/A,#N/A,TRUE,"6-6(3)? ??(??)";#N/A,#N/A,TRUE,"9? ???(?)";#N/A,#N/A,TRUE,"9? ???(?)";#N/A,#N/A,TRUE,"10(3)? ????";#N/A,#N/A,TRUE,"10(4)? ????"}</definedName>
    <definedName name="_6__123Graph_ACHART_115" hidden="1">#REF!</definedName>
    <definedName name="_6__123Graph_Aｸﾞﾗﾌ_4" hidden="1">#REF!</definedName>
    <definedName name="_6__F_5_1_1">#REF!</definedName>
    <definedName name="_6_0_0">#REF!</definedName>
    <definedName name="_6_0_0Equity_ex">#REF!</definedName>
    <definedName name="_6_0DATA">#REF!</definedName>
    <definedName name="_60__123Graph_ACHART_221" hidden="1">#REF!</definedName>
    <definedName name="_60_0divide">#REF!</definedName>
    <definedName name="_60_detib280_5_1_1">#REF!</definedName>
    <definedName name="_61__123Graph_ACHART_222" hidden="1">#REF!</definedName>
    <definedName name="_611FA">#REF!</definedName>
    <definedName name="_611PK">#REF!</definedName>
    <definedName name="_612FA">#REF!</definedName>
    <definedName name="_612PK">#REF!</definedName>
    <definedName name="_62__123Graph_ACHART_223" hidden="1">#REF!</definedName>
    <definedName name="_62_dlpar38120_5_1_1">#REF!</definedName>
    <definedName name="_621FA">#REF!</definedName>
    <definedName name="_621PK">#REF!</definedName>
    <definedName name="_622FA">#REF!</definedName>
    <definedName name="_622PK">#REF!</definedName>
    <definedName name="_623FA">#REF!</definedName>
    <definedName name="_623PK">#REF!</definedName>
    <definedName name="_63__123Graph_ACHART_224" hidden="1">#REF!</definedName>
    <definedName name="_632FA">#REF!</definedName>
    <definedName name="_632PK">#REF!</definedName>
    <definedName name="_633FA">#REF!</definedName>
    <definedName name="_633PK">#REF!</definedName>
    <definedName name="_634FA">#REF!</definedName>
    <definedName name="_634PK">#REF!</definedName>
    <definedName name="_635AFA">#REF!</definedName>
    <definedName name="_635APK">#REF!</definedName>
    <definedName name="_635FA">#REF!</definedName>
    <definedName name="_635PK">#REF!</definedName>
    <definedName name="_64__123Graph_ACHART_225" hidden="1">#REF!</definedName>
    <definedName name="_64_dlplc13w_5_1_1">#REF!</definedName>
    <definedName name="_65__123Graph_ACHART_226" hidden="1">#REF!</definedName>
    <definedName name="_66__123Graph_ACHART_227" hidden="1">#REF!</definedName>
    <definedName name="_66_dlplc13wbimc_5_1_1">#REF!</definedName>
    <definedName name="_66ÿ_0">#REF!</definedName>
    <definedName name="_67">#REF!</definedName>
    <definedName name="_67__123Graph_ACHART_228" hidden="1">#REF!</definedName>
    <definedName name="_67000">#REF!</definedName>
    <definedName name="_68__123Graph_ACHART_23" hidden="1">#REF!</definedName>
    <definedName name="_68_DOMBA_5_1_1">#REF!</definedName>
    <definedName name="_69__123Graph_ACHART_24" hidden="1">#REF!</definedName>
    <definedName name="_6Excel_BuiltIn_Print_Area_1_1_3_1">#REF!</definedName>
    <definedName name="_6Module1__2__.by01ytd">#N/A</definedName>
    <definedName name="_6Module1__2__.by06ytd">#N/A</definedName>
    <definedName name="_6SOÁ_LÖÔÏNG">#REF!</definedName>
    <definedName name="_7">#N/A</definedName>
    <definedName name="_7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23Graph_ACHART_116" hidden="1">#REF!</definedName>
    <definedName name="_7__123Graph_Aｸﾞﾗﾌ_5" hidden="1">#REF!</definedName>
    <definedName name="_7__M_1_1">#REF!</definedName>
    <definedName name="_7_0_0NBV_ex">#REF!</definedName>
    <definedName name="_70__123Graph_ACHART_241" hidden="1">#REF!</definedName>
    <definedName name="_70_dstib2100_5_1_1">#REF!</definedName>
    <definedName name="_71__123Graph_ACHART_242" hidden="1">#REF!</definedName>
    <definedName name="_711FA">#REF!</definedName>
    <definedName name="_711PK">#REF!</definedName>
    <definedName name="_712FA">#REF!</definedName>
    <definedName name="_712PK">#REF!</definedName>
    <definedName name="_71SIDE_H">#REF!</definedName>
    <definedName name="_72__123Graph_ACHART_243" hidden="1">#REF!</definedName>
    <definedName name="_72_0_0CountryL">#REF!</definedName>
    <definedName name="_72_dstib2120_5_1_1">#REF!</definedName>
    <definedName name="_72FA">#REF!</definedName>
    <definedName name="_72PK">#REF!</definedName>
    <definedName name="_73__123Graph_ACHART_244" hidden="1">#REF!</definedName>
    <definedName name="_74__123Graph_ACHART_25" hidden="1">#REF!</definedName>
    <definedName name="_74_dstib250_5_1_1">#REF!</definedName>
    <definedName name="_74FA">#REF!</definedName>
    <definedName name="_74PK">#REF!</definedName>
    <definedName name="_75__123Graph_ACHART_254" hidden="1">#REF!</definedName>
    <definedName name="_750_KVA_X_64__">#REF!</definedName>
    <definedName name="_750_KVA_X_64___1">#REF!</definedName>
    <definedName name="_750_KVA_X_64___1_10">#REF!</definedName>
    <definedName name="_750_KVA_X_64___10">#REF!</definedName>
    <definedName name="_750_KVA_X_64___5">#REF!</definedName>
    <definedName name="_751FA">#REF!</definedName>
    <definedName name="_751PK">#REF!</definedName>
    <definedName name="_752FA">#REF!</definedName>
    <definedName name="_752PK">#REF!</definedName>
    <definedName name="_753FA">#REF!</definedName>
    <definedName name="_753PK">#REF!</definedName>
    <definedName name="_754FA">#REF!</definedName>
    <definedName name="_754PK">#REF!</definedName>
    <definedName name="_75SIDE_I">#REF!</definedName>
    <definedName name="_76__123Graph_ACHART_26" hidden="1">#REF!</definedName>
    <definedName name="_76_dstib260_5_1_1">#REF!</definedName>
    <definedName name="_77__123Graph_ACHART_27" hidden="1">#REF!</definedName>
    <definedName name="_78__123Graph_ACHART_28" hidden="1">#REF!</definedName>
    <definedName name="_78_dstib280_5_1_1">#REF!</definedName>
    <definedName name="_79__123Graph_ACHART_29" hidden="1">#REF!</definedName>
    <definedName name="_7Excel_BuiltIn_Print_Area_1_1_4_1">#REF!</definedName>
    <definedName name="_7Module1__2__.by01ytd">#N/A</definedName>
    <definedName name="_7Module1__2__.by07ytd">#N/A</definedName>
    <definedName name="_7TEÂN_HAØNG">#REF!</definedName>
    <definedName name="_8">#REF!</definedName>
    <definedName name="_8_???????????" hidden="1">{#N/A,#N/A,TRUE,"1? ????";#N/A,#N/A,TRUE,"1-2? ?????";#N/A,#N/A,TRUE,"2? ??";#N/A,#N/A,TRUE,"2??? ????";#N/A,#N/A,TRUE,"3(1)? ????";#N/A,#N/A,TRUE,"??????";#N/A,#N/A,TRUE,"3(1)?7 ????";#N/A,#N/A,TRUE,"5? ???";#N/A,#N/A,TRUE,"5?2 ???(?)";#N/A,#N/A,TRUE,"6? ????";#N/A,#N/A,TRUE,"6? ??(?)";#N/A,#N/A,TRUE,"6? ??(?)";#N/A,#N/A,TRUE,"????";#N/A,#N/A,TRUE,"6-6(3)? ??(??)";#N/A,#N/A,TRUE,"9? ???(?)";#N/A,#N/A,TRUE,"9? ???(?)";#N/A,#N/A,TRUE,"10(3)? ????";#N/A,#N/A,TRUE,"10(4)? ????"}</definedName>
    <definedName name="_8__123Graph_ACHART_117" hidden="1">#REF!</definedName>
    <definedName name="_8_0_0CountryL">#REF!</definedName>
    <definedName name="_8_0_0SectorL">#REF!</definedName>
    <definedName name="_8_0DATAB">#REF!</definedName>
    <definedName name="_80__123Graph_ACHART_3" hidden="1">#REF!</definedName>
    <definedName name="_8000">#REF!</definedName>
    <definedName name="_80SIDE_J">#REF!</definedName>
    <definedName name="_81__123Graph_ACHART_30" hidden="1">#REF!</definedName>
    <definedName name="_81_flmh400_5_1_1">#REF!</definedName>
    <definedName name="_811FA">#REF!</definedName>
    <definedName name="_811PK">#REF!</definedName>
    <definedName name="_812FA">#REF!</definedName>
    <definedName name="_812PK">#REF!</definedName>
    <definedName name="_813FA">#REF!</definedName>
    <definedName name="_813PK">#REF!</definedName>
    <definedName name="_814FA">#REF!</definedName>
    <definedName name="_814PK">#REF!</definedName>
    <definedName name="_815FA">#REF!</definedName>
    <definedName name="_815PK">#REF!</definedName>
    <definedName name="_817FA">#REF!</definedName>
    <definedName name="_817PK">#REF!</definedName>
    <definedName name="_818FA">#REF!</definedName>
    <definedName name="_818PK">#REF!</definedName>
    <definedName name="_819FA">#REF!</definedName>
    <definedName name="_819PK">#REF!</definedName>
    <definedName name="_82__123Graph_ACHART_31" hidden="1">#REF!</definedName>
    <definedName name="_82FA">#REF!</definedName>
    <definedName name="_82PK">#REF!</definedName>
    <definedName name="_83__123Graph_ACHART_32" hidden="1">#REF!</definedName>
    <definedName name="_83_frc4x10_5_1_1">#REF!</definedName>
    <definedName name="_83FA">#REF!</definedName>
    <definedName name="_83PK">#REF!</definedName>
    <definedName name="_84__123Graph_ACHART_33" hidden="1">#REF!</definedName>
    <definedName name="_841FA">#REF!</definedName>
    <definedName name="_841PK">#REF!</definedName>
    <definedName name="_842FA">#REF!</definedName>
    <definedName name="_842PK">#REF!</definedName>
    <definedName name="_843FA">#REF!</definedName>
    <definedName name="_843PK">#REF!</definedName>
    <definedName name="_844FA">#REF!</definedName>
    <definedName name="_844PK">#REF!</definedName>
    <definedName name="_845FA">#REF!</definedName>
    <definedName name="_845PK">#REF!</definedName>
    <definedName name="_85__123Graph_ACHART_34" hidden="1">#REF!</definedName>
    <definedName name="_85_frc4x1x400_5_1_1">#REF!</definedName>
    <definedName name="_86__123Graph_ACHART_35" hidden="1">#REF!</definedName>
    <definedName name="_87__123Graph_ACHART_36" hidden="1">#REF!</definedName>
    <definedName name="_87_frc4x25_5_1_1">#REF!</definedName>
    <definedName name="_88__123Graph_ACHART_37" hidden="1">#REF!</definedName>
    <definedName name="_89__123Graph_ACHART_38" hidden="1">#REF!</definedName>
    <definedName name="_89_frc4x300_5_1_1">#REF!</definedName>
    <definedName name="_8Excel_BuiltIn_Print_Area_1_1_5_1">#REF!</definedName>
    <definedName name="_8Module1__2__.by01ytd">#N/A</definedName>
    <definedName name="_8Module1__2__.by03ytd">#N/A</definedName>
    <definedName name="_8Module1__2__.by08ytd">#N/A</definedName>
    <definedName name="_8TEÂN_KHAÙCH_HAØ">#REF!</definedName>
    <definedName name="_9">#REF!</definedName>
    <definedName name="_9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23Graph_ACHART_118" hidden="1">#REF!</definedName>
    <definedName name="_9_0_0Sh_equ_ex">#REF!</definedName>
    <definedName name="_90__123Graph_ACHART_39" hidden="1">#REF!</definedName>
    <definedName name="_90_0_0Equ_rat_ex">#REF!</definedName>
    <definedName name="_91__123Graph_ACHART_4" hidden="1">#REF!</definedName>
    <definedName name="_91_frc4x35_5_1_1">#REF!</definedName>
    <definedName name="_92__123Graph_ACHART_40" hidden="1">#REF!</definedName>
    <definedName name="_93__123Graph_ACHART_41" hidden="1">#REF!</definedName>
    <definedName name="_93_frc4x95_5_1_1">#REF!</definedName>
    <definedName name="_94__123Graph_ACHART_42" hidden="1">#REF!</definedName>
    <definedName name="_95__123Graph_ACHART_43" hidden="1">#REF!</definedName>
    <definedName name="_95_frc5x4_5_1_1">#REF!</definedName>
    <definedName name="_96__123Graph_ACHART_44" hidden="1">#REF!</definedName>
    <definedName name="_97__123Graph_ACHART_45" hidden="1">#REF!</definedName>
    <definedName name="_97_frc5x6_5_1_1">#REF!</definedName>
    <definedName name="_98__123Graph_ACHART_46" hidden="1">#REF!</definedName>
    <definedName name="_99__123Graph_ACHART_47" hidden="1">#REF!</definedName>
    <definedName name="_99_FURNITURE__FURNISHING_5_1_1">#REF!</definedName>
    <definedName name="_9Excel_BuiltIn_Print_Area_1_2_1">#REF!</definedName>
    <definedName name="_9Module1__2__.by02ytd">#N/A</definedName>
    <definedName name="_9Module1__2__.by09ytd">#N/A</definedName>
    <definedName name="_9THAØNH_TIEÀN">#REF!</definedName>
    <definedName name="_a">#REF!</definedName>
    <definedName name="_A_3">#REF!</definedName>
    <definedName name="_a1" hidden="1">{"'Sheet1'!$L$16"}</definedName>
    <definedName name="_A16500">#REF!</definedName>
    <definedName name="_a2" hidden="1">{#N/A,#N/A,FALSE,"Aging Summary";#N/A,#N/A,FALSE,"Ratio Analysis";#N/A,#N/A,FALSE,"Test 120 Day Accts";#N/A,#N/A,FALSE,"Tickmarks"}</definedName>
    <definedName name="_a222222" hidden="1">#REF!</definedName>
    <definedName name="_A5" hidden="1">{"NMI_NMDI balance sheet",#N/A,FALSE,"NMI_NMDI";"NMI_NMDI profit loss",#N/A,FALSE,"NMI_NMDI";"NMI_NMDI Cashflow",#N/A,FALSE,"NMI_NMDI";"Stock position",#N/A,FALSE,"NMI_NMDI";"Point of discussion",#N/A,FALSE,"Point of discussion"}</definedName>
    <definedName name="_A6" hidden="1">{#N/A,#N/A,FALSE,"Aging Summary";#N/A,#N/A,FALSE,"Ratio Analysis";#N/A,#N/A,FALSE,"Test 120 Day Accts";#N/A,#N/A,FALSE,"Tickmarks"}</definedName>
    <definedName name="_aaa1">#REF!</definedName>
    <definedName name="_AAD3">#N/A</definedName>
    <definedName name="_ABR1">#REF!</definedName>
    <definedName name="_ABR2">#REF!</definedName>
    <definedName name="_abs100">#REF!</definedName>
    <definedName name="_ACM1">#REF!</definedName>
    <definedName name="_ACM10">#REF!</definedName>
    <definedName name="_ACM11">#REF!</definedName>
    <definedName name="_ACM12">#REF!</definedName>
    <definedName name="_ACM13">#REF!</definedName>
    <definedName name="_ACM2">#REF!</definedName>
    <definedName name="_ACM3">#REF!</definedName>
    <definedName name="_ACM4">#REF!</definedName>
    <definedName name="_ACM5">#REF!</definedName>
    <definedName name="_ACM6">#REF!</definedName>
    <definedName name="_ACM7">#REF!</definedName>
    <definedName name="_ACM8">#REF!</definedName>
    <definedName name="_ACM9">#REF!</definedName>
    <definedName name="_act2" hidden="1">{#N/A,#N/A,FALSE,"Act.Fcst Costs"}</definedName>
    <definedName name="_act2_1" hidden="1">{#N/A,#N/A,FALSE,"Act.Fcst Costs"}</definedName>
    <definedName name="_ADD2">#N/A</definedName>
    <definedName name="_ADD3">#N/A</definedName>
    <definedName name="_adr1">#REF!</definedName>
    <definedName name="_AE1" hidden="1">{#N/A,#N/A,FALSE,"Aging Summary";#N/A,#N/A,FALSE,"Ratio Analysis";#N/A,#N/A,FALSE,"Test 120 Day Accts";#N/A,#N/A,FALSE,"Tickmarks"}</definedName>
    <definedName name="_AE1_1" hidden="1">{#N/A,#N/A,FALSE,"Aging Summary";#N/A,#N/A,FALSE,"Ratio Analysis";#N/A,#N/A,FALSE,"Test 120 Day Accts";#N/A,#N/A,FALSE,"Tickmarks"}</definedName>
    <definedName name="_AE2" hidden="1">{#N/A,#N/A,FALSE,"Aging Summary";#N/A,#N/A,FALSE,"Ratio Analysis";#N/A,#N/A,FALSE,"Test 120 Day Accts";#N/A,#N/A,FALSE,"Tickmarks"}</definedName>
    <definedName name="_AE2_1" hidden="1">{#N/A,#N/A,FALSE,"Aging Summary";#N/A,#N/A,FALSE,"Ratio Analysis";#N/A,#N/A,FALSE,"Test 120 Day Accts";#N/A,#N/A,FALSE,"Tickmarks"}</definedName>
    <definedName name="_AE4" hidden="1">{#N/A,#N/A,FALSE,"Aging Summary";#N/A,#N/A,FALSE,"Ratio Analysis";#N/A,#N/A,FALSE,"Test 120 Day Accts";#N/A,#N/A,FALSE,"Tickmarks"}</definedName>
    <definedName name="_AE4_1" hidden="1">{#N/A,#N/A,FALSE,"Aging Summary";#N/A,#N/A,FALSE,"Ratio Analysis";#N/A,#N/A,FALSE,"Test 120 Day Accts";#N/A,#N/A,FALSE,"Tickmarks"}</definedName>
    <definedName name="_agn1">#REF!</definedName>
    <definedName name="_agt98">#REF!</definedName>
    <definedName name="_ahu100">#REF!</definedName>
    <definedName name="_ahu150">#REF!</definedName>
    <definedName name="_aje05" hidden="1">#REF!</definedName>
    <definedName name="_ako100">#REF!</definedName>
    <definedName name="_ako150">#REF!</definedName>
    <definedName name="_ako50">#REF!</definedName>
    <definedName name="_ako80">#REF!</definedName>
    <definedName name="_aku100">#REF!</definedName>
    <definedName name="_aku150">#REF!</definedName>
    <definedName name="_ald1">#REF!</definedName>
    <definedName name="_alh1">#REF!</definedName>
    <definedName name="_alm1">#REF!</definedName>
    <definedName name="_alm2">#REF!</definedName>
    <definedName name="_alt1">#N/A</definedName>
    <definedName name="_aly2">#REF!</definedName>
    <definedName name="_ana1">#REF!</definedName>
    <definedName name="_ana10">#REF!</definedName>
    <definedName name="_ana100">#REF!</definedName>
    <definedName name="_ana101">#REF!</definedName>
    <definedName name="_ana102">#REF!</definedName>
    <definedName name="_ana103">#REF!</definedName>
    <definedName name="_ana104">#REF!</definedName>
    <definedName name="_ana105">#REF!</definedName>
    <definedName name="_ana106">#REF!</definedName>
    <definedName name="_ana107">#REF!</definedName>
    <definedName name="_ana108">#REF!</definedName>
    <definedName name="_ana109">#REF!</definedName>
    <definedName name="_ana11">#REF!</definedName>
    <definedName name="_ana110">#REF!</definedName>
    <definedName name="_ana111">#REF!</definedName>
    <definedName name="_ana112">#REF!</definedName>
    <definedName name="_ana113">#REF!</definedName>
    <definedName name="_ana114">#REF!</definedName>
    <definedName name="_ana115">#REF!</definedName>
    <definedName name="_ana116">#REF!</definedName>
    <definedName name="_ana117">#REF!</definedName>
    <definedName name="_ana118">#REF!</definedName>
    <definedName name="_ana119">#REF!</definedName>
    <definedName name="_ana12">#REF!</definedName>
    <definedName name="_ana120">#REF!</definedName>
    <definedName name="_ana121">#REF!</definedName>
    <definedName name="_ana122">#REF!</definedName>
    <definedName name="_ana123">#REF!</definedName>
    <definedName name="_ana124">#REF!</definedName>
    <definedName name="_ana13">#REF!</definedName>
    <definedName name="_ana14">#REF!</definedName>
    <definedName name="_ana15">#REF!</definedName>
    <definedName name="_ana16">#REF!</definedName>
    <definedName name="_ana17">#REF!</definedName>
    <definedName name="_ana18">#REF!</definedName>
    <definedName name="_ana19">#REF!</definedName>
    <definedName name="_ana2">#REF!</definedName>
    <definedName name="_ana20">#REF!</definedName>
    <definedName name="_ana21">#REF!</definedName>
    <definedName name="_ana22">#REF!</definedName>
    <definedName name="_ana23">#REF!</definedName>
    <definedName name="_ana24">#REF!</definedName>
    <definedName name="_ana25">#REF!</definedName>
    <definedName name="_ana26">#REF!</definedName>
    <definedName name="_ana27">#REF!</definedName>
    <definedName name="_ana28">#REF!</definedName>
    <definedName name="_ana29">#REF!</definedName>
    <definedName name="_ana3">#REF!</definedName>
    <definedName name="_ana30">#REF!</definedName>
    <definedName name="_ana31">#REF!</definedName>
    <definedName name="_ana32">#REF!</definedName>
    <definedName name="_ana33">#REF!</definedName>
    <definedName name="_ana34">#REF!</definedName>
    <definedName name="_ana35">#REF!</definedName>
    <definedName name="_ana36">#REF!</definedName>
    <definedName name="_ana37">#REF!</definedName>
    <definedName name="_ana38">#REF!</definedName>
    <definedName name="_ana39">#REF!</definedName>
    <definedName name="_ana4">#REF!</definedName>
    <definedName name="_ana40">#REF!</definedName>
    <definedName name="_ana41">#REF!</definedName>
    <definedName name="_ana42">#REF!</definedName>
    <definedName name="_ana43">#REF!</definedName>
    <definedName name="_ana44">#REF!</definedName>
    <definedName name="_ana45">#REF!</definedName>
    <definedName name="_ana46">#REF!</definedName>
    <definedName name="_ana47">#REF!</definedName>
    <definedName name="_ana48">#REF!</definedName>
    <definedName name="_ana49">#REF!</definedName>
    <definedName name="_ana5">#REF!</definedName>
    <definedName name="_ana50">#REF!</definedName>
    <definedName name="_ana51">#REF!</definedName>
    <definedName name="_ana52">#REF!</definedName>
    <definedName name="_ana53">#REF!</definedName>
    <definedName name="_ana54">#REF!</definedName>
    <definedName name="_ana55">#REF!</definedName>
    <definedName name="_ana56">#REF!</definedName>
    <definedName name="_ana57">#REF!</definedName>
    <definedName name="_ana58">#REF!</definedName>
    <definedName name="_ana59">#REF!</definedName>
    <definedName name="_ana6">#REF!</definedName>
    <definedName name="_ana60">#REF!</definedName>
    <definedName name="_ana61">#REF!</definedName>
    <definedName name="_ana62">#REF!</definedName>
    <definedName name="_ana63">#REF!</definedName>
    <definedName name="_ana64">#REF!</definedName>
    <definedName name="_ana65">#REF!</definedName>
    <definedName name="_ana66">#REF!</definedName>
    <definedName name="_ana67">#REF!</definedName>
    <definedName name="_ana68">#REF!</definedName>
    <definedName name="_ana69">#REF!</definedName>
    <definedName name="_ana7">#REF!</definedName>
    <definedName name="_ana70">#REF!</definedName>
    <definedName name="_ana71">#REF!</definedName>
    <definedName name="_ana72">#REF!</definedName>
    <definedName name="_ana73">#REF!</definedName>
    <definedName name="_ana74">#REF!</definedName>
    <definedName name="_ana75">#REF!</definedName>
    <definedName name="_ana76">#REF!</definedName>
    <definedName name="_ana77">#REF!</definedName>
    <definedName name="_ana78">#REF!</definedName>
    <definedName name="_ana79">#REF!</definedName>
    <definedName name="_ana8">#REF!</definedName>
    <definedName name="_ana80">#REF!</definedName>
    <definedName name="_ana81">#REF!</definedName>
    <definedName name="_ana82">#REF!</definedName>
    <definedName name="_ana83">#REF!</definedName>
    <definedName name="_ana84">#REF!</definedName>
    <definedName name="_ana85">#REF!</definedName>
    <definedName name="_ana86">#REF!</definedName>
    <definedName name="_ana87">#REF!</definedName>
    <definedName name="_ana88">#REF!</definedName>
    <definedName name="_ana89">#REF!</definedName>
    <definedName name="_ana9">#REF!</definedName>
    <definedName name="_ana90">#REF!</definedName>
    <definedName name="_ana91">#REF!</definedName>
    <definedName name="_ana92">#REF!</definedName>
    <definedName name="_ana93">#REF!</definedName>
    <definedName name="_ana94">#REF!</definedName>
    <definedName name="_ana95">#REF!</definedName>
    <definedName name="_ana96">#REF!</definedName>
    <definedName name="_ana97">#REF!</definedName>
    <definedName name="_ana98">#REF!</definedName>
    <definedName name="_ana99">#REF!</definedName>
    <definedName name="_ani1" hidden="1">#REF!</definedName>
    <definedName name="_anK010">#REF!</definedName>
    <definedName name="_anK011">#REF!</definedName>
    <definedName name="_anK012">#REF!</definedName>
    <definedName name="_anK013">#REF!</definedName>
    <definedName name="_anK014">#REF!</definedName>
    <definedName name="_anK016">#REF!</definedName>
    <definedName name="_anK017">#REF!</definedName>
    <definedName name="_anK018">#REF!</definedName>
    <definedName name="_anK020">#REF!</definedName>
    <definedName name="_anK026">#REF!</definedName>
    <definedName name="_anK035">#REF!</definedName>
    <definedName name="_anK040">#REF!</definedName>
    <definedName name="_anK110">#REF!</definedName>
    <definedName name="_anK111">#REF!</definedName>
    <definedName name="_anK112">#REF!</definedName>
    <definedName name="_anK113">#REF!</definedName>
    <definedName name="_anK114">#REF!</definedName>
    <definedName name="_anK115">#REF!</definedName>
    <definedName name="_anK116">#REF!</definedName>
    <definedName name="_anK127">#REF!</definedName>
    <definedName name="_anK139">#REF!</definedName>
    <definedName name="_anK210">#REF!</definedName>
    <definedName name="_anK211">#REF!</definedName>
    <definedName name="_anK220">#REF!</definedName>
    <definedName name="_anK221">#REF!</definedName>
    <definedName name="_anK224">#REF!</definedName>
    <definedName name="_anK225">#REF!</definedName>
    <definedName name="_anK310">#REF!</definedName>
    <definedName name="_anK311">#REF!</definedName>
    <definedName name="_anK320">#REF!</definedName>
    <definedName name="_anK321">#REF!</definedName>
    <definedName name="_ANK341">#REF!</definedName>
    <definedName name="_anK342">#REF!</definedName>
    <definedName name="_anK410">#REF!</definedName>
    <definedName name="_anK411">#REF!</definedName>
    <definedName name="_anK421">#REF!</definedName>
    <definedName name="_anK422">#REF!</definedName>
    <definedName name="_anK423">#REF!</definedName>
    <definedName name="_anK510">#REF!</definedName>
    <definedName name="_anK511">#REF!</definedName>
    <definedName name="_anK512">#REF!</definedName>
    <definedName name="_anK513">#REF!</definedName>
    <definedName name="_anK514">#REF!</definedName>
    <definedName name="_anK517">#REF!</definedName>
    <definedName name="_anK520">#REF!</definedName>
    <definedName name="_anK521">#REF!</definedName>
    <definedName name="_anK522">#REF!</definedName>
    <definedName name="_anK528">#REF!</definedName>
    <definedName name="_anK612">#REF!</definedName>
    <definedName name="_anK615">#REF!</definedName>
    <definedName name="_anK616">#REF!</definedName>
    <definedName name="_ANK618">#REF!</definedName>
    <definedName name="_anK621">#REF!</definedName>
    <definedName name="_anK636">#REF!</definedName>
    <definedName name="_anK638">#REF!</definedName>
    <definedName name="_anK639">#REF!</definedName>
    <definedName name="_anK641">#REF!</definedName>
    <definedName name="_anK705">#REF!</definedName>
    <definedName name="_AP">#REF!</definedName>
    <definedName name="_AP_AP">#REF!</definedName>
    <definedName name="_AP_AP_LY">#REF!</definedName>
    <definedName name="_AP_LNG">#REF!</definedName>
    <definedName name="_AP_LY">#REF!</definedName>
    <definedName name="_AP_PKK">#REF!</definedName>
    <definedName name="_APP3">#N/A</definedName>
    <definedName name="_apr1">#REF!</definedName>
    <definedName name="_apr98">#REF!</definedName>
    <definedName name="_apr99">#REF!</definedName>
    <definedName name="_aql1">#REF!</definedName>
    <definedName name="_ar1" hidden="1">{#N/A,#N/A,FALSE,"Aging Summary";#N/A,#N/A,FALSE,"Ratio Analysis";#N/A,#N/A,FALSE,"Test 120 Day Accts";#N/A,#N/A,FALSE,"Tickmarks"}</definedName>
    <definedName name="_ar1_1" hidden="1">{#N/A,#N/A,FALSE,"Aging Summary";#N/A,#N/A,FALSE,"Ratio Analysis";#N/A,#N/A,FALSE,"Test 120 Day Accts";#N/A,#N/A,FALSE,"Tickmarks"}</definedName>
    <definedName name="_ar4" hidden="1">{#N/A,#N/A,FALSE,"Aging Summary";#N/A,#N/A,FALSE,"Ratio Analysis";#N/A,#N/A,FALSE,"Test 120 Day Accts";#N/A,#N/A,FALSE,"Tickmarks"}</definedName>
    <definedName name="_ar4_1" hidden="1">{#N/A,#N/A,FALSE,"Aging Summary";#N/A,#N/A,FALSE,"Ratio Analysis";#N/A,#N/A,FALSE,"Test 120 Day Accts";#N/A,#N/A,FALSE,"Tickmarks"}</definedName>
    <definedName name="_arr3">{"Book1","4.09 FLORA DAN FAUNA.xls","4.22 PERLENGKAPAN SEKOLAH.xls"}</definedName>
    <definedName name="_AS1" hidden="1">{#N/A,#N/A,FALSE,"Aging Summary";#N/A,#N/A,FALSE,"Ratio Analysis";#N/A,#N/A,FALSE,"Test 120 Day Accts";#N/A,#N/A,FALSE,"Tickmarks"}</definedName>
    <definedName name="_AS3" hidden="1">{#N/A,#N/A,FALSE,"Aging Summary";#N/A,#N/A,FALSE,"Ratio Analysis";#N/A,#N/A,FALSE,"Test 120 Day Accts";#N/A,#N/A,FALSE,"Tickmarks"}</definedName>
    <definedName name="_AS3_1" hidden="1">{#N/A,#N/A,FALSE,"Aging Summary";#N/A,#N/A,FALSE,"Ratio Analysis";#N/A,#N/A,FALSE,"Test 120 Day Accts";#N/A,#N/A,FALSE,"Tickmarks"}</definedName>
    <definedName name="_AS4" hidden="1">{#N/A,#N/A,FALSE,"Aging Summary";#N/A,#N/A,FALSE,"Ratio Analysis";#N/A,#N/A,FALSE,"Test 120 Day Accts";#N/A,#N/A,FALSE,"Tickmarks"}</definedName>
    <definedName name="_AS4_1" hidden="1">{#N/A,#N/A,FALSE,"Aging Summary";#N/A,#N/A,FALSE,"Ratio Analysis";#N/A,#N/A,FALSE,"Test 120 Day Accts";#N/A,#N/A,FALSE,"Tickmarks"}</definedName>
    <definedName name="_ase1" hidden="1">{#N/A,#N/A,FALSE,"Aging Summary";#N/A,#N/A,FALSE,"Ratio Analysis";#N/A,#N/A,FALSE,"Test 120 Day Accts";#N/A,#N/A,FALSE,"Tickmarks"}</definedName>
    <definedName name="_ase1_1" hidden="1">{#N/A,#N/A,FALSE,"Aging Summary";#N/A,#N/A,FALSE,"Ratio Analysis";#N/A,#N/A,FALSE,"Test 120 Day Accts";#N/A,#N/A,FALSE,"Tickmarks"}</definedName>
    <definedName name="_ase4" hidden="1">{#N/A,#N/A,FALSE,"Aging Summary";#N/A,#N/A,FALSE,"Ratio Analysis";#N/A,#N/A,FALSE,"Test 120 Day Accts";#N/A,#N/A,FALSE,"Tickmarks"}</definedName>
    <definedName name="_ase4_1" hidden="1">{#N/A,#N/A,FALSE,"Aging Summary";#N/A,#N/A,FALSE,"Ratio Analysis";#N/A,#N/A,FALSE,"Test 120 Day Accts";#N/A,#N/A,FALSE,"Tickmarks"}</definedName>
    <definedName name="_asr1" hidden="1">{#N/A,#N/A,FALSE,"Aging Summary";#N/A,#N/A,FALSE,"Ratio Analysis";#N/A,#N/A,FALSE,"Test 120 Day Accts";#N/A,#N/A,FALSE,"Tickmarks"}</definedName>
    <definedName name="_asr1_1" hidden="1">{#N/A,#N/A,FALSE,"Aging Summary";#N/A,#N/A,FALSE,"Ratio Analysis";#N/A,#N/A,FALSE,"Test 120 Day Accts";#N/A,#N/A,FALSE,"Tickmarks"}</definedName>
    <definedName name="_asr4" hidden="1">{#N/A,#N/A,FALSE,"Aging Summary";#N/A,#N/A,FALSE,"Ratio Analysis";#N/A,#N/A,FALSE,"Test 120 Day Accts";#N/A,#N/A,FALSE,"Tickmarks"}</definedName>
    <definedName name="_asr4_1" hidden="1">{#N/A,#N/A,FALSE,"Aging Summary";#N/A,#N/A,FALSE,"Ratio Analysis";#N/A,#N/A,FALSE,"Test 120 Day Accts";#N/A,#N/A,FALSE,"Tickmarks"}</definedName>
    <definedName name="_atb">#REF!</definedName>
    <definedName name="_ATM1">#REF!</definedName>
    <definedName name="_ATM12">#REF!</definedName>
    <definedName name="_ATM13">#REF!</definedName>
    <definedName name="_ATM14">#REF!</definedName>
    <definedName name="_ATM2">#REF!</definedName>
    <definedName name="_ATM3">#REF!</definedName>
    <definedName name="_ATM4">#REF!</definedName>
    <definedName name="_ATM5">#REF!</definedName>
    <definedName name="_ATM6">#REF!</definedName>
    <definedName name="_ATM7">#REF!</definedName>
    <definedName name="_ATM8">#REF!</definedName>
    <definedName name="_ATM9">#REF!</definedName>
    <definedName name="_atn1">#REF!</definedName>
    <definedName name="_atn10">#REF!</definedName>
    <definedName name="_atn2">#REF!</definedName>
    <definedName name="_atn3">#REF!</definedName>
    <definedName name="_atn4">#REF!</definedName>
    <definedName name="_atn5">#REF!</definedName>
    <definedName name="_atn6">#REF!</definedName>
    <definedName name="_atn7">#REF!</definedName>
    <definedName name="_atn8">#REF!</definedName>
    <definedName name="_atn9">#REF!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aug1">#REF!</definedName>
    <definedName name="_aug2">#N/A</definedName>
    <definedName name="_Aug97">#REF!</definedName>
    <definedName name="_Aug98">#REF!</definedName>
    <definedName name="_Aug99">#REF!</definedName>
    <definedName name="_aur1">#REF!</definedName>
    <definedName name="_aur2">#REF!</definedName>
    <definedName name="_Avr0100">#REF!</definedName>
    <definedName name="_Avr0101">#REF!</definedName>
    <definedName name="_Avr0102">#REF!</definedName>
    <definedName name="_Avr0200">#REF!</definedName>
    <definedName name="_Avr0201">#REF!</definedName>
    <definedName name="_Avr0202">#REF!</definedName>
    <definedName name="_Avr0300">#REF!</definedName>
    <definedName name="_Avr0301">#REF!</definedName>
    <definedName name="_Avr0302">#REF!</definedName>
    <definedName name="_Avr0400">#REF!</definedName>
    <definedName name="_Avr0401">#REF!</definedName>
    <definedName name="_Avr0500">#REF!</definedName>
    <definedName name="_Avr0501">#REF!</definedName>
    <definedName name="_Avr0600">#REF!</definedName>
    <definedName name="_Avr0601">#REF!</definedName>
    <definedName name="_Avr0700">#REF!</definedName>
    <definedName name="_Avr0701">#REF!</definedName>
    <definedName name="_Avr0800">#REF!</definedName>
    <definedName name="_Avr0801">#REF!</definedName>
    <definedName name="_Avr0900">#REF!</definedName>
    <definedName name="_Avr0901">#REF!</definedName>
    <definedName name="_Avr1000">#REF!</definedName>
    <definedName name="_Avr1001">#REF!</definedName>
    <definedName name="_Avr1100">#REF!</definedName>
    <definedName name="_Avr1101">#REF!</definedName>
    <definedName name="_Avr1200">#REF!</definedName>
    <definedName name="_Avr1201">#REF!</definedName>
    <definedName name="_b">#REF!</definedName>
    <definedName name="_B_1">#REF!</definedName>
    <definedName name="_B_1_10">#REF!</definedName>
    <definedName name="_B_10">#REF!</definedName>
    <definedName name="_B_5">#REF!</definedName>
    <definedName name="_B3" hidden="1">#REF!</definedName>
    <definedName name="_B784598">#REF!</definedName>
    <definedName name="_BAB2">#REF!</definedName>
    <definedName name="_BAB7">#REF!</definedName>
    <definedName name="_Bal02">#REF!</definedName>
    <definedName name="_bal2">#REF!</definedName>
    <definedName name="_BAP_BGP_LY">#REF!</definedName>
    <definedName name="_bbm10">#REF!</definedName>
    <definedName name="_bbm3">#REF!</definedName>
    <definedName name="_bbm5">#REF!</definedName>
    <definedName name="_bbm8">#REF!</definedName>
    <definedName name="_bcv100">#REF!</definedName>
    <definedName name="_bcv125">#REF!</definedName>
    <definedName name="_bcv150">#REF!</definedName>
    <definedName name="_bdm.020a3c1c47a84a9ea06c8afb9cd4af6b.edm" hidden="1">#REF!</definedName>
    <definedName name="_bdm.0C2D3D40E35740CB873155DFA9C6B214.edm" hidden="1">#REF!</definedName>
    <definedName name="_bdm.0db86fe14da4468da1bf9f3f8256f694.edm" hidden="1">#REF!</definedName>
    <definedName name="_bdm.1C0E89F212E74A6FBCDD8531195D8F79.edm" hidden="1">#REF!</definedName>
    <definedName name="_bdm.22E12ED520EB4F16B3D5CF1E68E870D8.edm" hidden="1">#REF!</definedName>
    <definedName name="_bdm.2B8A4DFC10284465A7A468B4F3A78532.edm" hidden="1">#REF!</definedName>
    <definedName name="_bdm.325c1a6e8c5e4c72ad9395ffd7b04f7e.edm" hidden="1">#REF!</definedName>
    <definedName name="_bdm.410C9757B1364B33BA6CE9C4F661724A.edm" hidden="1">#REF!</definedName>
    <definedName name="_bdm.43E430EE2E8E46DDA9A46E23DD41B14E.edm" hidden="1">#REF!</definedName>
    <definedName name="_bdm.4784295bde2e44b8881dc01928188033.edm" hidden="1">#REF!</definedName>
    <definedName name="_bdm.57f48f2133e44741bc8492315350ff72.edm" hidden="1">#REF!</definedName>
    <definedName name="_bdm.5C54B7DCFBFD480DAE914F1930C63B5F.edm" hidden="1">#REF!</definedName>
    <definedName name="_bdm.6AC5BFDAEEA6457C875CE34BA1EFE6E7.edm" hidden="1">#REF!</definedName>
    <definedName name="_bdm.75E28FE40B6F4C458F287BB1D992CC2A.edm" hidden="1">#REF!</definedName>
    <definedName name="_bdm.789a0f834b0d4125b500e3447206511c.edm" hidden="1">#REF!</definedName>
    <definedName name="_bdm.7F0753EB798440EBAF2CA6D32E0CD87E.edm" hidden="1">#REF!</definedName>
    <definedName name="_bdm.84D87C2383A04C829026C19F07C2EA4A.edm" hidden="1">#REF!</definedName>
    <definedName name="_bdm.8D103CDDC5E647C3BDE7C5748E9B5DDB.edm" hidden="1">#REF!</definedName>
    <definedName name="_bdm.908A8B746E95450988C6477EC958BC8F.edm" hidden="1">#REF!</definedName>
    <definedName name="_bdm.94334c72a76f41038803bd3b1c3a5f89.edm" hidden="1">#REF!</definedName>
    <definedName name="_bdm.987E7F4A6B8546A798189D6D2EA6EE76.edm" hidden="1">#REF!</definedName>
    <definedName name="_bdm.9c5b0a10c7654ae1bd19cea3a501e571.edm" hidden="1">#REF!</definedName>
    <definedName name="_bdm.9F65E7A6C4D94B41A1978EE08DEFD787.edm" hidden="1">#REF!</definedName>
    <definedName name="_bdm.A486ED09F6A1483F82603C5BCA776A2D.edm" hidden="1">#REF!</definedName>
    <definedName name="_bdm.A77659E5DB4C4C1E93F93A5097C613AD.edm" hidden="1">#REF!</definedName>
    <definedName name="_bdm.AA13080215544F8EA4E3A24B5AAD46CE.edm" hidden="1">#REF!</definedName>
    <definedName name="_bdm.ac128c154dfd4d79bea196a682f9d3b6.edm" hidden="1">#REF!</definedName>
    <definedName name="_bdm.AD3E90F11968435BB43E0CA2E64E31F0.edm" hidden="1">#REF!</definedName>
    <definedName name="_bdm.B543E8CCE97849ABB4B06CFF810AB3FA.edm" hidden="1">#REF!</definedName>
    <definedName name="_bdm.C74F680154484F66A53F59CB64F80429.edm" hidden="1">#REF!</definedName>
    <definedName name="_bdm.D12BCD9A6F534A64AB1E55F466C7B4B5.edm" hidden="1">#REF!</definedName>
    <definedName name="_bdm.D2EA293A742D4FCEA9866521162BF657.edm" hidden="1">#REF!</definedName>
    <definedName name="_bdm.D53AE69ED9E841EFBC1CE6DD976C8FC6.edm" hidden="1">#REF!</definedName>
    <definedName name="_bdm.F6BE4D747E2C40E98D598C9DF6602F9B.edm" hidden="1">#REF!</definedName>
    <definedName name="_bet250">#REF!</definedName>
    <definedName name="_bet275">#REF!</definedName>
    <definedName name="_bet300">#REF!</definedName>
    <definedName name="_BII">#REF!</definedName>
    <definedName name="_BNS">#REF!</definedName>
    <definedName name="_BNS_LY">#REF!</definedName>
    <definedName name="_BNS_PKK">#REF!</definedName>
    <definedName name="_bob2"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i1">#REF!</definedName>
    <definedName name="_boi2">#REF!</definedName>
    <definedName name="_BONUS_AMR">#REF!</definedName>
    <definedName name="_BONUS_AMR_LY">#REF!</definedName>
    <definedName name="_BONUS_AP">#REF!</definedName>
    <definedName name="_BONUS_AP_LY">#REF!</definedName>
    <definedName name="_BONUS_BGP_LY">#REF!</definedName>
    <definedName name="_BONUS_P">#REF!</definedName>
    <definedName name="_bonus_pdn_ly">#REF!</definedName>
    <definedName name="_BOX2">#REF!</definedName>
    <definedName name="_bpl32">#REF!</definedName>
    <definedName name="_bpl9">#REF!</definedName>
    <definedName name="_BQ4.1" hidden="1">#REF!</definedName>
    <definedName name="_BQ4.10" hidden="1">#REF!</definedName>
    <definedName name="_BQ4.11" hidden="1">#REF!</definedName>
    <definedName name="_BQ4.12" hidden="1">#REF!</definedName>
    <definedName name="_BQ4.17" hidden="1">#REF!</definedName>
    <definedName name="_BQ4.19" hidden="1">#REF!</definedName>
    <definedName name="_BQ4.2" hidden="1">#REF!</definedName>
    <definedName name="_BQ4.20" hidden="1">#REF!</definedName>
    <definedName name="_BQ4.21" hidden="1">#REF!</definedName>
    <definedName name="_BQ4.3" hidden="1">#REF!</definedName>
    <definedName name="_BQ4.4" hidden="1">#REF!</definedName>
    <definedName name="_BQ4.5" hidden="1">#REF!</definedName>
    <definedName name="_BQ4.6" hidden="1">#REF!</definedName>
    <definedName name="_BQ4.7" hidden="1">#REF!</definedName>
    <definedName name="_BQ4.8" hidden="1">#REF!</definedName>
    <definedName name="_BQ4.9" hidden="1">#REF!</definedName>
    <definedName name="_bsc100">#REF!</definedName>
    <definedName name="_bsd1600">#REF!</definedName>
    <definedName name="_bsd2500">#REF!</definedName>
    <definedName name="_bsd4000">#REF!</definedName>
    <definedName name="_BTM150">#REF!</definedName>
    <definedName name="_BTM200">#REF!</definedName>
    <definedName name="_BTM250">#REF!</definedName>
    <definedName name="_BTM300">#REF!</definedName>
    <definedName name="_btn175">#REF!</definedName>
    <definedName name="_btn300">#REF!</definedName>
    <definedName name="_bud3500">#REF!</definedName>
    <definedName name="_Builtin155" hidden="1">#N/A</definedName>
    <definedName name="_bvd1">#REF!</definedName>
    <definedName name="_bvd2">#REF!</definedName>
    <definedName name="_bvd3">#REF!</definedName>
    <definedName name="_bvd34">#REF!</definedName>
    <definedName name="_bvd4">#REF!</definedName>
    <definedName name="_bvd5">#REF!</definedName>
    <definedName name="_bvd8">#REF!</definedName>
    <definedName name="_C">#REF!</definedName>
    <definedName name="_C_1">#REF!</definedName>
    <definedName name="_C_5">#REF!</definedName>
    <definedName name="_C1">#REF!</definedName>
    <definedName name="_C10">#REF!</definedName>
    <definedName name="_C11">#REF!</definedName>
    <definedName name="_C12">#REF!</definedName>
    <definedName name="_C13">#REF!</definedName>
    <definedName name="_C2">#REF!</definedName>
    <definedName name="_C3">#REF!</definedName>
    <definedName name="_C4">#REF!</definedName>
    <definedName name="_C5">#REF!</definedName>
    <definedName name="_C6">#REF!</definedName>
    <definedName name="_C7">#REF!</definedName>
    <definedName name="_C8">#REF!</definedName>
    <definedName name="_C9">#REF!</definedName>
    <definedName name="_CAL1">#REF!</definedName>
    <definedName name="_CAL10">#REF!</definedName>
    <definedName name="_CAL11">#REF!</definedName>
    <definedName name="_CAL12">#REF!</definedName>
    <definedName name="_CAL13">#REF!</definedName>
    <definedName name="_CAL14">#REF!</definedName>
    <definedName name="_CAL15">#REF!</definedName>
    <definedName name="_CAL16">#REF!</definedName>
    <definedName name="_CAL17">#REF!</definedName>
    <definedName name="_CAL18">#REF!</definedName>
    <definedName name="_CAL19">#REF!</definedName>
    <definedName name="_CAL2">#REF!</definedName>
    <definedName name="_CAL20">#REF!</definedName>
    <definedName name="_CAL21">#REF!</definedName>
    <definedName name="_CAL3">#REF!</definedName>
    <definedName name="_CAL4">#REF!</definedName>
    <definedName name="_CAL5">#REF!</definedName>
    <definedName name="_CAL6">#REF!</definedName>
    <definedName name="_CAL7">#REF!</definedName>
    <definedName name="_CAL8">#REF!</definedName>
    <definedName name="_CAL9">#REF!</definedName>
    <definedName name="_cao1">#REF!</definedName>
    <definedName name="_cao2">#REF!</definedName>
    <definedName name="_cao3">#REF!</definedName>
    <definedName name="_cao4">#REF!</definedName>
    <definedName name="_cao5">#REF!</definedName>
    <definedName name="_cao6">#REF!</definedName>
    <definedName name="_Cap450">#REF!</definedName>
    <definedName name="_cas80">#REF!</definedName>
    <definedName name="_CCF2">#REF!</definedName>
    <definedName name="_ccv49">#REF!</definedName>
    <definedName name="_cf1" hidden="1">{#N/A,#N/A,FALSE,"Aging Summary";#N/A,#N/A,FALSE,"Ratio Analysis";#N/A,#N/A,FALSE,"Test 120 Day Accts";#N/A,#N/A,FALSE,"Tickmarks"}</definedName>
    <definedName name="_CH1..H1___C__R">#REF!</definedName>
    <definedName name="_CH1..H1___C__R_1">#REF!</definedName>
    <definedName name="_CH1..H1___C__R_1_10">#REF!</definedName>
    <definedName name="_CH1..H1___C__R_10">#REF!</definedName>
    <definedName name="_CH1..H1___C__R_5">#REF!</definedName>
    <definedName name="_CH11..H11___C_">#REF!</definedName>
    <definedName name="_CH11..H11___C__1">#REF!</definedName>
    <definedName name="_CH11..H11___C__1_10">#REF!</definedName>
    <definedName name="_CH11..H11___C__10">#REF!</definedName>
    <definedName name="_CH11..H11___C__5">#REF!</definedName>
    <definedName name="_CH13..H13___C_">#REF!</definedName>
    <definedName name="_CH13..H13___C__1">#REF!</definedName>
    <definedName name="_CH13..H13___C__1_10">#REF!</definedName>
    <definedName name="_CH13..H13___C__10">#REF!</definedName>
    <definedName name="_CH13..H13___C__5">#REF!</definedName>
    <definedName name="_CH15..H15___C_">#REF!</definedName>
    <definedName name="_CH15..H15___C__1">#REF!</definedName>
    <definedName name="_CH15..H15___C__1_10">#REF!</definedName>
    <definedName name="_CH15..H15___C__10">#REF!</definedName>
    <definedName name="_CH15..H15___C__5">#REF!</definedName>
    <definedName name="_CH17..H17___C_">#REF!</definedName>
    <definedName name="_CH17..H17___C__1">#REF!</definedName>
    <definedName name="_CH17..H17___C__1_10">#REF!</definedName>
    <definedName name="_CH17..H17___C__10">#REF!</definedName>
    <definedName name="_CH17..H17___C__5">#REF!</definedName>
    <definedName name="_CH19..H19___C_">#REF!</definedName>
    <definedName name="_CH19..H19___C__1">#REF!</definedName>
    <definedName name="_CH19..H19___C__1_10">#REF!</definedName>
    <definedName name="_CH19..H19___C__10">#REF!</definedName>
    <definedName name="_CH19..H19___C__5">#REF!</definedName>
    <definedName name="_CH21..H21___C_">#REF!</definedName>
    <definedName name="_CH21..H21___C__1">#REF!</definedName>
    <definedName name="_CH21..H21___C__1_10">#REF!</definedName>
    <definedName name="_CH21..H21___C__10">#REF!</definedName>
    <definedName name="_CH21..H21___C__5">#REF!</definedName>
    <definedName name="_CH23..H23___C_">#REF!</definedName>
    <definedName name="_CH23..H23___C__1">#REF!</definedName>
    <definedName name="_CH23..H23___C__1_10">#REF!</definedName>
    <definedName name="_CH23..H23___C__10">#REF!</definedName>
    <definedName name="_CH23..H23___C__5">#REF!</definedName>
    <definedName name="_CH25..H25___C_">#REF!</definedName>
    <definedName name="_CH25..H25___C__1">#REF!</definedName>
    <definedName name="_CH25..H25___C__1_10">#REF!</definedName>
    <definedName name="_CH25..H25___C__10">#REF!</definedName>
    <definedName name="_CH25..H25___C__5">#REF!</definedName>
    <definedName name="_CH27..H27___C_">#REF!</definedName>
    <definedName name="_CH27..H27___C__1">#REF!</definedName>
    <definedName name="_CH27..H27___C__1_10">#REF!</definedName>
    <definedName name="_CH27..H27___C__10">#REF!</definedName>
    <definedName name="_CH27..H27___C__5">#REF!</definedName>
    <definedName name="_CH29..H29___C_">#REF!</definedName>
    <definedName name="_CH29..H29___C__1">#REF!</definedName>
    <definedName name="_CH29..H29___C__1_10">#REF!</definedName>
    <definedName name="_CH29..H29___C__10">#REF!</definedName>
    <definedName name="_CH29..H29___C__5">#REF!</definedName>
    <definedName name="_CH3..H3___C__R">#REF!</definedName>
    <definedName name="_CH3..H3___C__R_1">#REF!</definedName>
    <definedName name="_CH3..H3___C__R_1_10">#REF!</definedName>
    <definedName name="_CH3..H3___C__R_10">#REF!</definedName>
    <definedName name="_CH3..H3___C__R_5">#REF!</definedName>
    <definedName name="_CH31..H31___C_">#REF!</definedName>
    <definedName name="_CH31..H31___C__1">#REF!</definedName>
    <definedName name="_CH31..H31___C__1_10">#REF!</definedName>
    <definedName name="_CH31..H31___C__10">#REF!</definedName>
    <definedName name="_CH31..H31___C__5">#REF!</definedName>
    <definedName name="_CH33..H33___C_">#REF!</definedName>
    <definedName name="_CH33..H33___C__1">#REF!</definedName>
    <definedName name="_CH33..H33___C__1_10">#REF!</definedName>
    <definedName name="_CH33..H33___C__10">#REF!</definedName>
    <definedName name="_CH33..H33___C__5">#REF!</definedName>
    <definedName name="_CH35..H35___C_">#REF!</definedName>
    <definedName name="_CH35..H35___C__1">#REF!</definedName>
    <definedName name="_CH35..H35___C__1_10">#REF!</definedName>
    <definedName name="_CH35..H35___C__10">#REF!</definedName>
    <definedName name="_CH35..H35___C__5">#REF!</definedName>
    <definedName name="_CH37..H37___C_">#REF!</definedName>
    <definedName name="_CH37..H37___C__1">#REF!</definedName>
    <definedName name="_CH37..H37___C__1_10">#REF!</definedName>
    <definedName name="_CH37..H37___C__10">#REF!</definedName>
    <definedName name="_CH37..H37___C__5">#REF!</definedName>
    <definedName name="_CH39..H39___C_">#REF!</definedName>
    <definedName name="_CH39..H39___C__1">#REF!</definedName>
    <definedName name="_CH39..H39___C__1_10">#REF!</definedName>
    <definedName name="_CH39..H39___C__10">#REF!</definedName>
    <definedName name="_CH39..H39___C__5">#REF!</definedName>
    <definedName name="_CH41..H41___C_">#REF!</definedName>
    <definedName name="_CH41..H41___C__1">#REF!</definedName>
    <definedName name="_CH41..H41___C__1_10">#REF!</definedName>
    <definedName name="_CH41..H41___C__10">#REF!</definedName>
    <definedName name="_CH41..H41___C__5">#REF!</definedName>
    <definedName name="_CH43..H43___C_">#REF!</definedName>
    <definedName name="_CH43..H43___C__1">#REF!</definedName>
    <definedName name="_CH43..H43___C__1_10">#REF!</definedName>
    <definedName name="_CH43..H43___C__10">#REF!</definedName>
    <definedName name="_CH43..H43___C__5">#REF!</definedName>
    <definedName name="_CH45..H45___C_">#REF!</definedName>
    <definedName name="_CH45..H45___C__1">#REF!</definedName>
    <definedName name="_CH45..H45___C__1_10">#REF!</definedName>
    <definedName name="_CH45..H45___C__10">#REF!</definedName>
    <definedName name="_CH45..H45___C__5">#REF!</definedName>
    <definedName name="_CH5..H5___C__R">#REF!</definedName>
    <definedName name="_CH5..H5___C__R_1">#REF!</definedName>
    <definedName name="_CH5..H5___C__R_1_10">#REF!</definedName>
    <definedName name="_CH5..H5___C__R_10">#REF!</definedName>
    <definedName name="_CH5..H5___C__R_5">#REF!</definedName>
    <definedName name="_CH7..H7___C__R">#REF!</definedName>
    <definedName name="_CH7..H7___C__R_1">#REF!</definedName>
    <definedName name="_CH7..H7___C__R_1_10">#REF!</definedName>
    <definedName name="_CH7..H7___C__R_10">#REF!</definedName>
    <definedName name="_CH7..H7___C__R_5">#REF!</definedName>
    <definedName name="_CH9..H9___C__R">#REF!</definedName>
    <definedName name="_CH9..H9___C__R_1">#REF!</definedName>
    <definedName name="_CH9..H9___C__R_1_10">#REF!</definedName>
    <definedName name="_CH9..H9___C__R_10">#REF!</definedName>
    <definedName name="_CH9..H9___C__R_5">#REF!</definedName>
    <definedName name="_cip10">#REF!</definedName>
    <definedName name="_cip2">#REF!</definedName>
    <definedName name="_cip3">#REF!</definedName>
    <definedName name="_cip4">#REF!</definedName>
    <definedName name="_cip6">#REF!</definedName>
    <definedName name="_cip8">#REF!</definedName>
    <definedName name="_ckd1">#REF!</definedName>
    <definedName name="_ckt0405">#REF!</definedName>
    <definedName name="_CLP2">#REF!</definedName>
    <definedName name="_coc250">#REF!</definedName>
    <definedName name="_coc300">#REF!</definedName>
    <definedName name="_coc350">#REF!</definedName>
    <definedName name="_cod4">#REF!</definedName>
    <definedName name="_CON1">#REF!</definedName>
    <definedName name="_CON2">#REF!</definedName>
    <definedName name="_coq1">#REF!</definedName>
    <definedName name="_cov1">#REF!</definedName>
    <definedName name="_cov2">#REF!</definedName>
    <definedName name="_cov3">#REF!</definedName>
    <definedName name="_cov4">#REF!</definedName>
    <definedName name="_cpd1">#REF!</definedName>
    <definedName name="_cpd2">#REF!</definedName>
    <definedName name="_ctb4">#REF!</definedName>
    <definedName name="_CUR1">#REF!</definedName>
    <definedName name="_cur2">#REF!</definedName>
    <definedName name="_cvd100">#REF!</definedName>
    <definedName name="_cvd15">#REF!</definedName>
    <definedName name="_cvd150">#REF!</definedName>
    <definedName name="_cvd50">#REF!</definedName>
    <definedName name="_cvd65">#REF!</definedName>
    <definedName name="_D">#REF!</definedName>
    <definedName name="_D_1">#REF!</definedName>
    <definedName name="_D_11">#REF!</definedName>
    <definedName name="_d1" hidden="1">{"'Model'!$A$1:$N$53"}</definedName>
    <definedName name="_daf1">#REF!</definedName>
    <definedName name="_DAF10">#REF!</definedName>
    <definedName name="_daf2">#REF!</definedName>
    <definedName name="_daf31">#REF!</definedName>
    <definedName name="_daf32">#REF!</definedName>
    <definedName name="_daf33">#REF!</definedName>
    <definedName name="_dai1">#REF!</definedName>
    <definedName name="_dai2">#REF!</definedName>
    <definedName name="_dai3">#REF!</definedName>
    <definedName name="_dai4">#REF!</definedName>
    <definedName name="_dai5">#REF!</definedName>
    <definedName name="_dai6">#REF!</definedName>
    <definedName name="_dan1">#REF!</definedName>
    <definedName name="_dan2">#REF!</definedName>
    <definedName name="_dat0405">#REF!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18">#REF!</definedName>
    <definedName name="_DAT19">#REF!</definedName>
    <definedName name="_DAT2">#REF!</definedName>
    <definedName name="_DAT20">#REF!</definedName>
    <definedName name="_DAT21">#REF!</definedName>
    <definedName name="_DAT22">#REF!</definedName>
    <definedName name="_DAT24">#REF!</definedName>
    <definedName name="_DAT26">#REF!</definedName>
    <definedName name="_DAT28">#REF!</definedName>
    <definedName name="_DAT3">#REF!</definedName>
    <definedName name="_DAT30">#REF!</definedName>
    <definedName name="_DAT32">#REF!</definedName>
    <definedName name="_DAT34">#REF!</definedName>
    <definedName name="_DAT4">#REF!</definedName>
    <definedName name="_DAT5">#REF!</definedName>
    <definedName name="_DAT6">#REF!</definedName>
    <definedName name="_DAT7">#REF!</definedName>
    <definedName name="_DAT8">#REF!</definedName>
    <definedName name="_DAT9">#REF!</definedName>
    <definedName name="_ddn400">#REF!</definedName>
    <definedName name="_ddn600">#REF!</definedName>
    <definedName name="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c1" hidden="1">{"'ตัวอย่าง'!$A$1:$O$21"}</definedName>
    <definedName name="_Dec97">#REF!</definedName>
    <definedName name="_dec98">#REF!</definedName>
    <definedName name="_del17">#REF!,#REF!,#REF!,#REF!,#REF!,#REF!,#REF!,#REF!,#REF!,#REF!,#REF!,#REF!</definedName>
    <definedName name="_del18">#REF!,#REF!,#REF!,#REF!,#REF!,#REF!</definedName>
    <definedName name="_del19">#REF!,#REF!,#REF!,#REF!,#REF!,#REF!,#REF!,#REF!,#REF!,#REF!,#REF!,#REF!,#REF!,#REF!,#REF!,#REF!,#REF!,#REF!,#REF!,#REF!,#REF!</definedName>
    <definedName name="_del2">#REF!,#REF!,#REF!,#REF!,#REF!,#REF!,#REF!,#REF!,#REF!,#REF!,#REF!,#REF!</definedName>
    <definedName name="_del20">#REF!,#REF!,#REF!,#REF!</definedName>
    <definedName name="_del21">#REF!,#REF!,#REF!,#REF!</definedName>
    <definedName name="_del22">#REF!,#REF!,#REF!,#REF!,#REF!,#REF!,#REF!,#REF!,#REF!,#REF!,#REF!,#REF!,#REF!,#REF!,#REF!,#REF!,#REF!,#REF!,#REF!,#REF!</definedName>
    <definedName name="_del23">#REF!,#REF!,#REF!,#REF!,#REF!,#REF!</definedName>
    <definedName name="_del24">#REF!,#REF!,#REF!,#REF!,#REF!,#REF!</definedName>
    <definedName name="_del25">#REF!,#REF!,#REF!,#REF!,#REF!,#REF!</definedName>
    <definedName name="_del26">#REF!,#REF!,#REF!,#REF!,#REF!,#REF!</definedName>
    <definedName name="_del27">#REF!,#REF!,#REF!,#REF!,#REF!,#REF!,#REF!,#REF!,#REF!,#REF!,#REF!,#REF!</definedName>
    <definedName name="_del28">#REF!,#REF!,#REF!,#REF!,#REF!,#REF!,#REF!,#REF!,#REF!,#REF!,#REF!,#REF!</definedName>
    <definedName name="_del29">#REF!,#REF!,#REF!,#REF!,#REF!,#REF!,#REF!,#REF!,#REF!,#REF!,#REF!,#REF!,#REF!</definedName>
    <definedName name="_del30">#REF!,#REF!,#REF!,#REF!,#REF!,#REF!,#REF!,#REF!,#REF!,#REF!,#REF!,#REF!</definedName>
    <definedName name="_del31">#REF!,#REF!,#REF!,#REF!,#REF!,#REF!,#REF!,#REF!</definedName>
    <definedName name="_del32">#REF!,#REF!,#REF!,#REF!,#REF!,#REF!</definedName>
    <definedName name="_del33">#REF!,#REF!,#REF!,#REF!,#REF!,#REF!,#REF!,#REF!,#REF!</definedName>
    <definedName name="_del34">#REF!,#REF!,#REF!,#REF!,#REF!,#REF!,#REF!</definedName>
    <definedName name="_deo1">#REF!</definedName>
    <definedName name="_deo10">#REF!</definedName>
    <definedName name="_deo2">#REF!</definedName>
    <definedName name="_deo3">#REF!</definedName>
    <definedName name="_deo4">#REF!</definedName>
    <definedName name="_deo5">#REF!</definedName>
    <definedName name="_deo6">#REF!</definedName>
    <definedName name="_deo7">#REF!</definedName>
    <definedName name="_deo8">#REF!</definedName>
    <definedName name="_deo9">#REF!</definedName>
    <definedName name="_dia6">#REF!</definedName>
    <definedName name="_Dist_Bin" hidden="1">#REF!</definedName>
    <definedName name="_Dist_Values" hidden="1">#REF!</definedName>
    <definedName name="_dlh20">#REF!</definedName>
    <definedName name="_dlh50">#REF!</definedName>
    <definedName name="_dot2020">#REF!</definedName>
    <definedName name="_dti60">#REF!</definedName>
    <definedName name="_dti80">#REF!</definedName>
    <definedName name="_dtT0705">#REF!</definedName>
    <definedName name="_dya1">#REF!</definedName>
    <definedName name="_E">#REF!</definedName>
    <definedName name="_E_1">#REF!</definedName>
    <definedName name="_E_5">#REF!</definedName>
    <definedName name="_E99999">#REF!</definedName>
    <definedName name="_EEE04">#REF!</definedName>
    <definedName name="_EEE14">#REF!</definedName>
    <definedName name="_EEE21">#REF!</definedName>
    <definedName name="_EEE24">#REF!</definedName>
    <definedName name="_EEE27">#REF!</definedName>
    <definedName name="_EEE31">#REF!</definedName>
    <definedName name="_EEE32">#REF!</definedName>
    <definedName name="_EEE33">#REF!</definedName>
    <definedName name="_eli2" hidden="1">#REF!</definedName>
    <definedName name="_end1">#REF!</definedName>
    <definedName name="_end2">#REF!</definedName>
    <definedName name="_end3">#REF!</definedName>
    <definedName name="_end4">#REF!</definedName>
    <definedName name="_end5">#REF!</definedName>
    <definedName name="_end6">#REF!</definedName>
    <definedName name="_end7">#REF!</definedName>
    <definedName name="_end8">#REF!</definedName>
    <definedName name="_end9">#REF!</definedName>
    <definedName name="_Eqp1">#REF!</definedName>
    <definedName name="_Eqp2">#REF!</definedName>
    <definedName name="_EQU1">#REF!</definedName>
    <definedName name="_EQU2">#REF!</definedName>
    <definedName name="_esf65" hidden="1">{"rp_only",#N/A,FALSE,"2225"}</definedName>
    <definedName name="_esf65_1" hidden="1">{"rp_only",#N/A,FALSE,"2225"}</definedName>
    <definedName name="_ewr4">#REF!</definedName>
    <definedName name="_f" hidden="1">#REF!</definedName>
    <definedName name="_F_1">#REF!</definedName>
    <definedName name="_F_1_10">#REF!</definedName>
    <definedName name="_F_10">#REF!</definedName>
    <definedName name="_F_10_1">#REF!</definedName>
    <definedName name="_F_11">#REF!</definedName>
    <definedName name="_F_3">#REF!</definedName>
    <definedName name="_F_4">#REF!</definedName>
    <definedName name="_F_4_10">#REF!</definedName>
    <definedName name="_F_5">#REF!</definedName>
    <definedName name="_F_5_1">#REF!</definedName>
    <definedName name="_F_5_10">#REF!</definedName>
    <definedName name="_F_6">#REF!</definedName>
    <definedName name="_F_6_10">#REF!</definedName>
    <definedName name="_F_7">#REF!</definedName>
    <definedName name="_F_7_10">#REF!</definedName>
    <definedName name="_F_8">#REF!</definedName>
    <definedName name="_F_8_10">#REF!</definedName>
    <definedName name="_F_9">#REF!</definedName>
    <definedName name="_F_9_10">#REF!</definedName>
    <definedName name="_FA2008" hidden="1">{#N/A,#N/A,FALSE,"OUT  AREC"}</definedName>
    <definedName name="_FA2008_1" hidden="1">{#N/A,#N/A,FALSE,"OUT  AREC"}</definedName>
    <definedName name="_fd4" hidden="1">#REF!</definedName>
    <definedName name="_fdd3">#REF!</definedName>
    <definedName name="_fdu2">#REF!</definedName>
    <definedName name="_Feb97">#REF!</definedName>
    <definedName name="_feb98">#REF!</definedName>
    <definedName name="_feb99">#REF!</definedName>
    <definedName name="_Fil" hidden="1">#REF!</definedName>
    <definedName name="_Fill" hidden="1">#REF!</definedName>
    <definedName name="_fill1" hidden="1">#REF!</definedName>
    <definedName name="_Fill2" hidden="1">#REF!</definedName>
    <definedName name="_FillFA" hidden="1">#REF!</definedName>
    <definedName name="_Filll1" hidden="1">#REF!</definedName>
    <definedName name="_Filt" hidden="1">#REF!</definedName>
    <definedName name="_xlnm._FilterDatabase" localSheetId="4" hidden="1">'Budget Capex Detail'!$A$3:$BO$13</definedName>
    <definedName name="_xlnm._FilterDatabase" localSheetId="6" hidden="1">'Budget COGM Detail'!$A$2:$AW$31</definedName>
    <definedName name="_xlnm._FilterDatabase" localSheetId="5" hidden="1">Depre!$A$1:$AO$2713</definedName>
    <definedName name="_xlnm._FilterDatabase" localSheetId="10" hidden="1">'Master Data'!$B$57:$E$146</definedName>
    <definedName name="_xlnm._FilterDatabase" localSheetId="7" hidden="1">'Production Target'!$B$48:$H$460</definedName>
    <definedName name="_xlnm._FilterDatabase" localSheetId="9" hidden="1">RD!$A$1:$AU$3675</definedName>
    <definedName name="_xlnm._FilterDatabase" localSheetId="11" hidden="1">Reference!$B$62:$P$133</definedName>
    <definedName name="_xlnm._FilterDatabase" hidden="1">#REF!</definedName>
    <definedName name="_FIT100">#REF!</definedName>
    <definedName name="_fit125">#REF!</definedName>
    <definedName name="_FIT150">#REF!</definedName>
    <definedName name="_FIT200">#REF!</definedName>
    <definedName name="_FIT300">#REF!</definedName>
    <definedName name="_FIT65">#REF!</definedName>
    <definedName name="_fit80">#REF!</definedName>
    <definedName name="_fjd100">#REF!</definedName>
    <definedName name="_fjd150">#REF!</definedName>
    <definedName name="_fjd50">#REF!</definedName>
    <definedName name="_fjd65">#REF!</definedName>
    <definedName name="_flj50">#REF!</definedName>
    <definedName name="_fmd150">#REF!</definedName>
    <definedName name="_foh1">#REF!</definedName>
    <definedName name="_foh2">#REF!</definedName>
    <definedName name="_frc234">#REF!</definedName>
    <definedName name="_frc2495">#REF!</definedName>
    <definedName name="_frc41010">#REF!</definedName>
    <definedName name="_frc495">#REF!</definedName>
    <definedName name="_G">#REF!</definedName>
    <definedName name="_G_1">#REF!</definedName>
    <definedName name="_G_5">#REF!</definedName>
    <definedName name="_get40">#REF!</definedName>
    <definedName name="_get50">#REF!</definedName>
    <definedName name="_gk2" hidden="1">#REF!</definedName>
    <definedName name="_GOTO_N1_">#REF!</definedName>
    <definedName name="_grc1">#REF!</definedName>
    <definedName name="_GSRATES_1" hidden="1">"CF300001Latest  20000630"</definedName>
    <definedName name="_GSRATES_2" hidden="1">"CT300001Latest          "</definedName>
    <definedName name="_GSRATES_3" hidden="1">"CT300001Latest          "</definedName>
    <definedName name="_GSRATES_4" hidden="1">"CF3000012001092920010101"</definedName>
    <definedName name="_GSRATES_5" hidden="1">"CT30000120010929        "</definedName>
    <definedName name="_GSRATES_6" hidden="1">"CF3000012000093020000101"</definedName>
    <definedName name="_GSRATES_7" hidden="1">"CF3000012000093020000101"</definedName>
    <definedName name="_GSRATES_8" hidden="1">"CF3000012001092920010101"</definedName>
    <definedName name="_GSRATES_COUNT" hidden="1">1</definedName>
    <definedName name="_gti50">#REF!</definedName>
    <definedName name="_gti60">#REF!</definedName>
    <definedName name="_gvd1">#REF!</definedName>
    <definedName name="_gvd10">#REF!</definedName>
    <definedName name="_gvd100">#REF!</definedName>
    <definedName name="_gvd15">#REF!</definedName>
    <definedName name="_gvd150">#REF!</definedName>
    <definedName name="_gvd2">#REF!</definedName>
    <definedName name="_gvd25">#REF!</definedName>
    <definedName name="_gvd3">#REF!</definedName>
    <definedName name="_gvd4">#REF!</definedName>
    <definedName name="_gvd5">#REF!</definedName>
    <definedName name="_gvd50">#REF!</definedName>
    <definedName name="_gvd6">#REF!</definedName>
    <definedName name="_gvd65">#REF!</definedName>
    <definedName name="_gvd8">#REF!</definedName>
    <definedName name="_H">#REF!</definedName>
    <definedName name="_H_1">#REF!</definedName>
    <definedName name="_H_5">#REF!</definedName>
    <definedName name="_HAL4">#N/A</definedName>
    <definedName name="_hdw1">#REF!</definedName>
    <definedName name="_HM_EP">#REF!</definedName>
    <definedName name="_HM_EP_LY">#REF!</definedName>
    <definedName name="_HP1" hidden="1">{#N/A,#N/A,FALSE,"Aging Summary";#N/A,#N/A,FALSE,"Ratio Analysis";#N/A,#N/A,FALSE,"Test 120 Day Accts";#N/A,#N/A,FALSE,"Tickmarks"}</definedName>
    <definedName name="_HP1_1" hidden="1">{#N/A,#N/A,FALSE,"Aging Summary";#N/A,#N/A,FALSE,"Ratio Analysis";#N/A,#N/A,FALSE,"Test 120 Day Accts";#N/A,#N/A,FALSE,"Tickmarks"}</definedName>
    <definedName name="_HP4" hidden="1">{#N/A,#N/A,FALSE,"Aging Summary";#N/A,#N/A,FALSE,"Ratio Analysis";#N/A,#N/A,FALSE,"Test 120 Day Accts";#N/A,#N/A,FALSE,"Tickmarks"}</definedName>
    <definedName name="_HP4_1" hidden="1">{#N/A,#N/A,FALSE,"Aging Summary";#N/A,#N/A,FALSE,"Ratio Analysis";#N/A,#N/A,FALSE,"Test 120 Day Accts";#N/A,#N/A,FALSE,"Tickmarks"}</definedName>
    <definedName name="_I">#REF!</definedName>
    <definedName name="_I_1">#REF!</definedName>
    <definedName name="_I_5">#REF!</definedName>
    <definedName name="_I071_First_Page">#REF!</definedName>
    <definedName name="_I49271">#REF!</definedName>
    <definedName name="_int1">#REF!</definedName>
    <definedName name="_int2">#REF!</definedName>
    <definedName name="_itt0405">#REF!</definedName>
    <definedName name="_Iw1">#REF!</definedName>
    <definedName name="_J">#REF!</definedName>
    <definedName name="_J_1">#REF!</definedName>
    <definedName name="_J_1_10">#REF!</definedName>
    <definedName name="_J_10">#REF!</definedName>
    <definedName name="_J_5">#REF!</definedName>
    <definedName name="_Jan97">#REF!</definedName>
    <definedName name="_jan98">#REF!</definedName>
    <definedName name="_jan99">#REF!</definedName>
    <definedName name="_ji1">#REF!</definedName>
    <definedName name="_jiu7857" hidden="1">{"with_oth_curr",#N/A,FALSE,"2225"}</definedName>
    <definedName name="_jiu7857_1" hidden="1">{"with_oth_curr",#N/A,FALSE,"2225"}</definedName>
    <definedName name="_jkt1">#REF!</definedName>
    <definedName name="_jmlbiaya_bppka_ly">#REF!</definedName>
    <definedName name="_JSW1">#REF!</definedName>
    <definedName name="_jul98">#REF!</definedName>
    <definedName name="_jum1">#REF!</definedName>
    <definedName name="_jum10">#REF!</definedName>
    <definedName name="_jum2">#REF!</definedName>
    <definedName name="_jum3">#REF!</definedName>
    <definedName name="_jum4">#REF!</definedName>
    <definedName name="_jum5">#REF!</definedName>
    <definedName name="_jum6">#REF!</definedName>
    <definedName name="_jum7">#REF!</definedName>
    <definedName name="_jum8">#REF!</definedName>
    <definedName name="_jum9">#REF!</definedName>
    <definedName name="_jun98">#REF!</definedName>
    <definedName name="_jun99">#REF!</definedName>
    <definedName name="_K">#REF!</definedName>
    <definedName name="_k.125">#REF!</definedName>
    <definedName name="_k.175">#REF!</definedName>
    <definedName name="_k.225">#REF!</definedName>
    <definedName name="_K_1">#REF!</definedName>
    <definedName name="_K_1_10">#REF!</definedName>
    <definedName name="_K_10">#REF!</definedName>
    <definedName name="_K_5">#REF!</definedName>
    <definedName name="_kco7">#REF!</definedName>
    <definedName name="_KD2" hidden="1">#REF!</definedName>
    <definedName name="_KD3" hidden="1">#REF!</definedName>
    <definedName name="_ke1">#REF!</definedName>
    <definedName name="_ke2">#REF!</definedName>
    <definedName name="_ke3">#REF!</definedName>
    <definedName name="_ke4">#REF!</definedName>
    <definedName name="_ker1020">#REF!</definedName>
    <definedName name="_ker2020">#REF!</definedName>
    <definedName name="_ker2025">#REF!</definedName>
    <definedName name="_ker3030">#REF!</definedName>
    <definedName name="_KEY001" hidden="1">#REF!</definedName>
    <definedName name="_KEY002" hidden="1">#REF!</definedName>
    <definedName name="_KEY01" hidden="1">#REF!</definedName>
    <definedName name="_KEY02" hidden="1">#REF!</definedName>
    <definedName name="_Key1" hidden="1">#REF!</definedName>
    <definedName name="_key10" hidden="1">#REF!</definedName>
    <definedName name="_Key2" hidden="1">#REF!</definedName>
    <definedName name="_key2a" hidden="1">#REF!</definedName>
    <definedName name="_key3" hidden="1">#REF!</definedName>
    <definedName name="_Key4" hidden="1">#REF!</definedName>
    <definedName name="_kfkf" hidden="1">#REF!</definedName>
    <definedName name="_kgs1">#REF!</definedName>
    <definedName name="_kgs2">#REF!</definedName>
    <definedName name="_kgs3">#REF!</definedName>
    <definedName name="_kgs4">#REF!</definedName>
    <definedName name="_kgs5">#REF!</definedName>
    <definedName name="_kgs6">#REF!</definedName>
    <definedName name="_kgs7">#REF!</definedName>
    <definedName name="_kgs8">#REF!</definedName>
    <definedName name="_kgs9">#REF!</definedName>
    <definedName name="_kht20">#REF!</definedName>
    <definedName name="_kht40">#REF!</definedName>
    <definedName name="_kht50">#REF!</definedName>
    <definedName name="_kim1">#REF!</definedName>
    <definedName name="_KK2" hidden="1">#REF!</definedName>
    <definedName name="_KK3" hidden="1">#REF!</definedName>
    <definedName name="_ko2">#REF!</definedName>
    <definedName name="_kr1">#REF!</definedName>
    <definedName name="_kr2">#REF!</definedName>
    <definedName name="_KTR">#REF!</definedName>
    <definedName name="_KTR_AP">#REF!</definedName>
    <definedName name="_KTR_AP_LY">#REF!</definedName>
    <definedName name="_KTR_LY">#REF!</definedName>
    <definedName name="_KTR_PKK">#REF!</definedName>
    <definedName name="_KURS_EP">#REF!</definedName>
    <definedName name="_KURS_EP_LY">#REF!</definedName>
    <definedName name="_L">#REF!</definedName>
    <definedName name="_L_1">#REF!</definedName>
    <definedName name="_L_5">#REF!</definedName>
    <definedName name="_lad400">#REF!</definedName>
    <definedName name="_lad600">#REF!</definedName>
    <definedName name="_lad800">#REF!</definedName>
    <definedName name="_LAM1">#REF!</definedName>
    <definedName name="_lap1">#REF!</definedName>
    <definedName name="_lap2">#REF!</definedName>
    <definedName name="_LCM2">#REF!</definedName>
    <definedName name="_LCM3">#REF!</definedName>
    <definedName name="_ld100">#REF!</definedName>
    <definedName name="_ld120">#REF!</definedName>
    <definedName name="_ld50">#REF!</definedName>
    <definedName name="_ld60">#REF!</definedName>
    <definedName name="_ld80">#REF!</definedName>
    <definedName name="_ldp60">#REF!</definedName>
    <definedName name="_lh50">#REF!</definedName>
    <definedName name="_liy87668" hidden="1">{"rp_only",#N/A,FALSE,"2225"}</definedName>
    <definedName name="_liy87668_1" hidden="1">{"rp_only",#N/A,FALSE,"2225"}</definedName>
    <definedName name="_LL01">#REF!</definedName>
    <definedName name="_LL02">#REF!</definedName>
    <definedName name="_LL03">#REF!</definedName>
    <definedName name="_LL04">#REF!</definedName>
    <definedName name="_LL05">#REF!</definedName>
    <definedName name="_LL06">#REF!</definedName>
    <definedName name="_LL07">#REF!</definedName>
    <definedName name="_LL08">#REF!</definedName>
    <definedName name="_LL09">#REF!</definedName>
    <definedName name="_LLL01">#REF!</definedName>
    <definedName name="_LLL02">#REF!</definedName>
    <definedName name="_LLL03">#REF!</definedName>
    <definedName name="_LLL04">#REF!</definedName>
    <definedName name="_LLL05">#REF!</definedName>
    <definedName name="_LLL06">#REF!</definedName>
    <definedName name="_LLL07">#REF!</definedName>
    <definedName name="_LLL08">#REF!</definedName>
    <definedName name="_LLL09">#REF!</definedName>
    <definedName name="_LLL10">#REF!</definedName>
    <definedName name="_LLL11">#REF!</definedName>
    <definedName name="_LNG">#REF!</definedName>
    <definedName name="_LNG_AP">#REF!</definedName>
    <definedName name="_LNG_AP_LY">#REF!</definedName>
    <definedName name="_LNG_BGP_LY">#REF!</definedName>
    <definedName name="_LNG_LY">#REF!</definedName>
    <definedName name="_LNG_PKK">#REF!</definedName>
    <definedName name="_LO1">#REF!</definedName>
    <definedName name="_LO2">#REF!</definedName>
    <definedName name="_LO3">#REF!</definedName>
    <definedName name="_LO4">#REF!</definedName>
    <definedName name="_lop111" localSheetId="8" hidden="1">{#N/A,#N/A,FALSE,"特殊室（ＢＱ表）"}</definedName>
    <definedName name="_lop111" hidden="1">{#N/A,#N/A,FALSE,"特殊室（ＢＱ表）"}</definedName>
    <definedName name="_lp100">#REF!</definedName>
    <definedName name="_lp300">#REF!</definedName>
    <definedName name="_lp36">#REF!</definedName>
    <definedName name="_lp500">#REF!</definedName>
    <definedName name="_lp60">#REF!</definedName>
    <definedName name="_lpg1">#REF!</definedName>
    <definedName name="_lpl11">#REF!</definedName>
    <definedName name="_ls100">#REF!</definedName>
    <definedName name="_ls50">#REF!</definedName>
    <definedName name="_ls60">#REF!</definedName>
    <definedName name="_ls80">#REF!</definedName>
    <definedName name="_M">#REF!</definedName>
    <definedName name="_M_1">#REF!</definedName>
    <definedName name="_M_10">#REF!</definedName>
    <definedName name="_M_11">#REF!</definedName>
    <definedName name="_M_3">#REF!</definedName>
    <definedName name="_M_4">#REF!</definedName>
    <definedName name="_M_5">#REF!</definedName>
    <definedName name="_M_6">#REF!</definedName>
    <definedName name="_M_7">#REF!</definedName>
    <definedName name="_M_8">#REF!</definedName>
    <definedName name="_M_9">#REF!</definedName>
    <definedName name="_MAC12">#REF!</definedName>
    <definedName name="_MAC46">#REF!</definedName>
    <definedName name="_MAG1">#REF!</definedName>
    <definedName name="_Mar97">#REF!</definedName>
    <definedName name="_mar98">#REF!</definedName>
    <definedName name="_mar99">#REF!</definedName>
    <definedName name="_mas1">{"Book1","4.09 FLORA DAN FAUNA.xls","4.22 PERLENGKAPAN SEKOLAH.xls"}</definedName>
    <definedName name="_mas12">{"Book1","4.09 FLORA DAN FAUNA.xls","4.22 PERLENGKAPAN SEKOLAH.xls"}</definedName>
    <definedName name="_mas2">{"Book1","4.09 FLORA DAN FAUNA.xls","4.22 PERLENGKAPAN SEKOLAH.xls"}</definedName>
    <definedName name="_mas4">{"Book1","4.09 FLORA DAN FAUNA.xls","4.22 PERLENGKAPAN SEKOLAH.xls"}</definedName>
    <definedName name="_mas5">{"Book1","4.09 FLORA DAN FAUNA.xls","4.22 PERLENGKAPAN SEKOLAH.xls"}</definedName>
    <definedName name="_mas6">{"Book1","4.09 FLORA DAN FAUNA.xls","4.22 PERLENGKAPAN SEKOLAH.xls"}</definedName>
    <definedName name="_mas7">{"Book1","4.09 FLORA DAN FAUNA.xls","4.22 PERLENGKAPAN SEKOLAH.xls"}</definedName>
    <definedName name="_mas8">{"Book1","4.09 FLORA DAN FAUNA.xls","4.22 PERLENGKAPAN SEKOLAH.xls"}</definedName>
    <definedName name="_mas9">{"Book1","4.09 FLORA DAN FAUNA.xls","4.22 PERLENGKAPAN SEKOLAH.xls"}</definedName>
    <definedName name="_MatMult_A" hidden="1">#REF!</definedName>
    <definedName name="_MatMult_AxB" hidden="1">#REF!</definedName>
    <definedName name="_MatMult_B" hidden="1">#REF!</definedName>
    <definedName name="_May97">#REF!</definedName>
    <definedName name="_May98">#REF!</definedName>
    <definedName name="_May99">#REF!</definedName>
    <definedName name="_MB01">#REF!</definedName>
    <definedName name="_MB02">#REF!</definedName>
    <definedName name="_MB06">#REF!</definedName>
    <definedName name="_MB07">#REF!</definedName>
    <definedName name="_MB10">#REF!</definedName>
    <definedName name="_MB11">#REF!</definedName>
    <definedName name="_MB12">#REF!</definedName>
    <definedName name="_MB13">#REF!</definedName>
    <definedName name="_MB14">#REF!</definedName>
    <definedName name="_MB15">#REF!</definedName>
    <definedName name="_MB16">#REF!</definedName>
    <definedName name="_MB18">#REF!</definedName>
    <definedName name="_MB19">#REF!</definedName>
    <definedName name="_MB20">#REF!</definedName>
    <definedName name="_MB21">#REF!</definedName>
    <definedName name="_MB22">#REF!</definedName>
    <definedName name="_MB24">#REF!</definedName>
    <definedName name="_MB28">#REF!</definedName>
    <definedName name="_MB35">#REF!</definedName>
    <definedName name="_MB44">#REF!</definedName>
    <definedName name="_mc2">#REF!</definedName>
    <definedName name="_MDE01">#REF!</definedName>
    <definedName name="_MDE02">#REF!</definedName>
    <definedName name="_MDE03">#REF!</definedName>
    <definedName name="_MDE04">#REF!</definedName>
    <definedName name="_MDE05">#REF!</definedName>
    <definedName name="_MDE06">#REF!</definedName>
    <definedName name="_MDE07">#REF!</definedName>
    <definedName name="_MDE08">#REF!</definedName>
    <definedName name="_MDE09">#REF!</definedName>
    <definedName name="_MDE10">#REF!</definedName>
    <definedName name="_MDE11">#REF!</definedName>
    <definedName name="_MDE12">#REF!</definedName>
    <definedName name="_MDE13">#REF!</definedName>
    <definedName name="_MDE14">#REF!</definedName>
    <definedName name="_MDE15">#REF!</definedName>
    <definedName name="_MDE16">#REF!</definedName>
    <definedName name="_MDE17">#REF!</definedName>
    <definedName name="_MDE18">#REF!</definedName>
    <definedName name="_MDE19">#REF!</definedName>
    <definedName name="_MDE20">#REF!</definedName>
    <definedName name="_MDE21">#REF!</definedName>
    <definedName name="_MDE22">#REF!</definedName>
    <definedName name="_MDE23">#REF!</definedName>
    <definedName name="_MDE24">#REF!</definedName>
    <definedName name="_MDE25">#REF!</definedName>
    <definedName name="_MDE26">#REF!</definedName>
    <definedName name="_MDE27">#REF!</definedName>
    <definedName name="_MDE28">#REF!</definedName>
    <definedName name="_MDE29">#REF!</definedName>
    <definedName name="_MDE30">#REF!</definedName>
    <definedName name="_MDE31">#REF!</definedName>
    <definedName name="_MDE32">#REF!</definedName>
    <definedName name="_MDE33">#REF!</definedName>
    <definedName name="_MDE34">#REF!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dn1">#REF!</definedName>
    <definedName name="_ME01">#REF!</definedName>
    <definedName name="_ME02">#REF!</definedName>
    <definedName name="_ME03">#REF!</definedName>
    <definedName name="_ME04">#REF!</definedName>
    <definedName name="_ME05">#REF!</definedName>
    <definedName name="_ME06">#REF!</definedName>
    <definedName name="_ME07">#REF!</definedName>
    <definedName name="_ME08">#REF!</definedName>
    <definedName name="_ME09">#REF!</definedName>
    <definedName name="_me1">{"Book1","4.09 FLORA DAN FAUNA.xls","4.22 PERLENGKAPAN SEKOLAH.xls"}</definedName>
    <definedName name="_ME10">#REF!</definedName>
    <definedName name="_ME11">#REF!</definedName>
    <definedName name="_ME12">#REF!</definedName>
    <definedName name="_ME13">#REF!</definedName>
    <definedName name="_ME14">#REF!</definedName>
    <definedName name="_ME15">#REF!</definedName>
    <definedName name="_ME16">#REF!</definedName>
    <definedName name="_ME17">#REF!</definedName>
    <definedName name="_ME18">#REF!</definedName>
    <definedName name="_ME19">#REF!</definedName>
    <definedName name="_me2">{"Book1","4.09 FLORA DAN FAUNA.xls","4.22 PERLENGKAPAN SEKOLAH.xls"}</definedName>
    <definedName name="_ME20">#REF!</definedName>
    <definedName name="_ME21">#REF!</definedName>
    <definedName name="_ME22">#REF!</definedName>
    <definedName name="_ME23">#REF!</definedName>
    <definedName name="_ME24">#REF!</definedName>
    <definedName name="_ME25">#REF!</definedName>
    <definedName name="_ME26">#REF!</definedName>
    <definedName name="_ME27">#REF!</definedName>
    <definedName name="_ME28">#REF!</definedName>
    <definedName name="_ME29">#REF!</definedName>
    <definedName name="_me3">{"Book1","4.09 FLORA DAN FAUNA.xls","4.22 PERLENGKAPAN SEKOLAH.xls"}</definedName>
    <definedName name="_ME30">#REF!</definedName>
    <definedName name="_ME31">#REF!</definedName>
    <definedName name="_ME32">#REF!</definedName>
    <definedName name="_ME33">#REF!</definedName>
    <definedName name="_ME34">#REF!</definedName>
    <definedName name="_me4">{"Book1","4.09 FLORA DAN FAUNA.xls","4.22 PERLENGKAPAN SEKOLAH.xls"}</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{"Book1","4.09 FLORA DAN FAUNA.xls","4.22 PERLENGKAPAN SEKOLAH.xls"}</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EI2" hidden="1">#REF!</definedName>
    <definedName name="_mei98">#REF!</definedName>
    <definedName name="_mei99">#REF!</definedName>
    <definedName name="_mek3">{"Book1","4.09 FLORA DAN FAUNA.xls","4.22 PERLENGKAPAN SEKOLAH.xls"}</definedName>
    <definedName name="_mek5">{"Book1","4.09 FLORA DAN FAUNA.xls","4.22 PERLENGKAPAN SEKOLAH.xls"}</definedName>
    <definedName name="_mg1">#REF!</definedName>
    <definedName name="_mg2">#REF!</definedName>
    <definedName name="_mg3">#REF!</definedName>
    <definedName name="_mg4">#REF!</definedName>
    <definedName name="_mg5">#REF!</definedName>
    <definedName name="_mg6">#REF!</definedName>
    <definedName name="_mg7">#REF!</definedName>
    <definedName name="_mg8">#REF!</definedName>
    <definedName name="_mg9">#REF!</definedName>
    <definedName name="_MM01">#REF!</definedName>
    <definedName name="_MM02">#REF!</definedName>
    <definedName name="_MM03">#REF!</definedName>
    <definedName name="_MM04">#REF!</definedName>
    <definedName name="_MM05">#REF!</definedName>
    <definedName name="_MM06">#REF!</definedName>
    <definedName name="_MM07">#REF!</definedName>
    <definedName name="_MM08">#REF!</definedName>
    <definedName name="_MM1">#REF!</definedName>
    <definedName name="_MM10">#REF!</definedName>
    <definedName name="_MM11">#REF!</definedName>
    <definedName name="_MM12">#REF!</definedName>
    <definedName name="_MM13">#REF!</definedName>
    <definedName name="_MM14">#REF!</definedName>
    <definedName name="_MM15">#REF!</definedName>
    <definedName name="_MM16">#REF!</definedName>
    <definedName name="_MM18">#REF!</definedName>
    <definedName name="_MM19">#REF!</definedName>
    <definedName name="_MM20">#REF!</definedName>
    <definedName name="_MM21">#REF!</definedName>
    <definedName name="_MM22">#REF!</definedName>
    <definedName name="_MM24">#REF!</definedName>
    <definedName name="_MM28">#REF!</definedName>
    <definedName name="_MM35">#REF!</definedName>
    <definedName name="_MM37">#REF!</definedName>
    <definedName name="_MM38">#REF!</definedName>
    <definedName name="_MM39">#REF!</definedName>
    <definedName name="_MM44">#REF!</definedName>
    <definedName name="_MM46">#REF!</definedName>
    <definedName name="_MMM01">#REF!</definedName>
    <definedName name="_MMM02">#REF!</definedName>
    <definedName name="_MMM03">#REF!</definedName>
    <definedName name="_MMM04">#REF!</definedName>
    <definedName name="_MMM05">#REF!</definedName>
    <definedName name="_MMM06">#REF!</definedName>
    <definedName name="_MMM07">#REF!</definedName>
    <definedName name="_MMM08">#REF!</definedName>
    <definedName name="_MMM09">#REF!</definedName>
    <definedName name="_MMM10">#REF!</definedName>
    <definedName name="_MMM11">#REF!</definedName>
    <definedName name="_MMM12">#REF!</definedName>
    <definedName name="_MMM13">#REF!</definedName>
    <definedName name="_MMM14">#REF!</definedName>
    <definedName name="_MMM15">#REF!</definedName>
    <definedName name="_MMM16">#REF!</definedName>
    <definedName name="_MMM17">#REF!</definedName>
    <definedName name="_MMM18">#REF!</definedName>
    <definedName name="_MMM19">#REF!</definedName>
    <definedName name="_MMM20">#REF!</definedName>
    <definedName name="_MMM21">#REF!</definedName>
    <definedName name="_MMM22">#REF!</definedName>
    <definedName name="_MMM23">#REF!</definedName>
    <definedName name="_MMM24">#REF!</definedName>
    <definedName name="_MMM25">#REF!</definedName>
    <definedName name="_MMM26">#REF!</definedName>
    <definedName name="_MMM27">#REF!</definedName>
    <definedName name="_MMM28">#REF!</definedName>
    <definedName name="_MMM29">#REF!</definedName>
    <definedName name="_MMM30">#REF!</definedName>
    <definedName name="_MMM31">#REF!</definedName>
    <definedName name="_MMM32">#REF!</definedName>
    <definedName name="_MMM33">#REF!</definedName>
    <definedName name="_MMM34">#REF!</definedName>
    <definedName name="_MMM35">#REF!</definedName>
    <definedName name="_MMM36">#REF!</definedName>
    <definedName name="_MMM37">#REF!</definedName>
    <definedName name="_MMM38">#REF!</definedName>
    <definedName name="_MMM39">#REF!</definedName>
    <definedName name="_MMM40">#REF!</definedName>
    <definedName name="_MMM41">#REF!</definedName>
    <definedName name="_MMM411">#REF!</definedName>
    <definedName name="_MMM42">#REF!</definedName>
    <definedName name="_MMM43">#REF!</definedName>
    <definedName name="_MMM44">#REF!</definedName>
    <definedName name="_MMM45">#REF!</definedName>
    <definedName name="_MMM46">#REF!</definedName>
    <definedName name="_MMM47">#REF!</definedName>
    <definedName name="_MMM48">#REF!</definedName>
    <definedName name="_MMM49">#REF!</definedName>
    <definedName name="_MMM50">#REF!</definedName>
    <definedName name="_MMM51">#REF!</definedName>
    <definedName name="_MMM52">#REF!</definedName>
    <definedName name="_MMM53">#REF!</definedName>
    <definedName name="_MMM54">#REF!</definedName>
    <definedName name="_MMM57">#REF!</definedName>
    <definedName name="_MMM58">#REF!</definedName>
    <definedName name="_MMM59">#REF!</definedName>
    <definedName name="_MMM60">#REF!</definedName>
    <definedName name="_MMM61">#REF!</definedName>
    <definedName name="_MMM62">#REF!</definedName>
    <definedName name="_MMM63">#REF!</definedName>
    <definedName name="_MMM64">#REF!</definedName>
    <definedName name="_MMM65">#REF!</definedName>
    <definedName name="_MMM66">#REF!</definedName>
    <definedName name="_MOB1">#REF!</definedName>
    <definedName name="_MOB2">#REF!</definedName>
    <definedName name="_msd1">#REF!</definedName>
    <definedName name="_mu1">#REF!</definedName>
    <definedName name="_mu2">#REF!</definedName>
    <definedName name="_mul12">#REF!</definedName>
    <definedName name="_mul9">#REF!</definedName>
    <definedName name="_mvd1">#REF!</definedName>
    <definedName name="_mvd2">#REF!</definedName>
    <definedName name="_mvd3">#REF!</definedName>
    <definedName name="_mvd4">#REF!</definedName>
    <definedName name="_N">#REF!</definedName>
    <definedName name="_N_1">#REF!</definedName>
    <definedName name="_N_5">#REF!</definedName>
    <definedName name="_Nam1">#REF!</definedName>
    <definedName name="_nc151">#REF!</definedName>
    <definedName name="_NCL100">#REF!</definedName>
    <definedName name="_NCL200">#REF!</definedName>
    <definedName name="_NCL250">#REF!</definedName>
    <definedName name="_NET2">#REF!</definedName>
    <definedName name="_NEW1">#REF!</definedName>
    <definedName name="_new2">#REF!</definedName>
    <definedName name="_new3">#REF!</definedName>
    <definedName name="_new5">#N/A</definedName>
    <definedName name="_nin190">#REF!</definedName>
    <definedName name="_nom2">#REF!</definedName>
    <definedName name="_nom3">#REF!</definedName>
    <definedName name="_nom4">#REF!</definedName>
    <definedName name="_Nov97">#REF!</definedName>
    <definedName name="_nov98">#REF!</definedName>
    <definedName name="_nov99">#REF!</definedName>
    <definedName name="_NSO2" hidden="1">{"'Sheet1'!$L$16"}</definedName>
    <definedName name="_nym34">#REF!</definedName>
    <definedName name="_nym46">#REF!</definedName>
    <definedName name="_nyy2416">#REF!</definedName>
    <definedName name="_nyy244">#REF!</definedName>
    <definedName name="_nyy246">#REF!</definedName>
    <definedName name="_nyy34">#REF!</definedName>
    <definedName name="_nyy410">#REF!</definedName>
    <definedName name="_nyy41010">#REF!</definedName>
    <definedName name="_nyy412050">#REF!</definedName>
    <definedName name="_nyy412070">#REF!</definedName>
    <definedName name="_nyy415070">#REF!</definedName>
    <definedName name="_nyy416">#REF!</definedName>
    <definedName name="_nyy41616">#REF!</definedName>
    <definedName name="_nyy42525">#REF!</definedName>
    <definedName name="_nyy43535">#REF!</definedName>
    <definedName name="_nyy44">#REF!</definedName>
    <definedName name="_nyy444">#REF!</definedName>
    <definedName name="_nyy45050">#REF!</definedName>
    <definedName name="_nyy46">#REF!</definedName>
    <definedName name="_nyy466">#REF!</definedName>
    <definedName name="_nyy47050">#REF!</definedName>
    <definedName name="_nyy47070">#REF!</definedName>
    <definedName name="_nyy49570">#REF!</definedName>
    <definedName name="_O">#REF!</definedName>
    <definedName name="_O_1">#REF!</definedName>
    <definedName name="_O_5">#REF!</definedName>
    <definedName name="_o1" hidden="1">{#N/A,#N/A,FALSE,"Aging Summary";#N/A,#N/A,FALSE,"Ratio Analysis";#N/A,#N/A,FALSE,"Test 120 Day Accts";#N/A,#N/A,FALSE,"Tickmarks"}</definedName>
    <definedName name="_o1_1" hidden="1">{#N/A,#N/A,FALSE,"Aging Summary";#N/A,#N/A,FALSE,"Ratio Analysis";#N/A,#N/A,FALSE,"Test 120 Day Accts";#N/A,#N/A,FALSE,"Tickmarks"}</definedName>
    <definedName name="_o2" hidden="1">{#N/A,#N/A,FALSE,"Aging Summary";#N/A,#N/A,FALSE,"Ratio Analysis";#N/A,#N/A,FALSE,"Test 120 Day Accts";#N/A,#N/A,FALSE,"Tickmarks"}</definedName>
    <definedName name="_o2_1" hidden="1">{#N/A,#N/A,FALSE,"Aging Summary";#N/A,#N/A,FALSE,"Ratio Analysis";#N/A,#N/A,FALSE,"Test 120 Day Accts";#N/A,#N/A,FALSE,"Tickmarks"}</definedName>
    <definedName name="_o4" hidden="1">{#N/A,#N/A,FALSE,"Aging Summary";#N/A,#N/A,FALSE,"Ratio Analysis";#N/A,#N/A,FALSE,"Test 120 Day Accts";#N/A,#N/A,FALSE,"Tickmarks"}</definedName>
    <definedName name="_o4_1" hidden="1">{#N/A,#N/A,FALSE,"Aging Summary";#N/A,#N/A,FALSE,"Ratio Analysis";#N/A,#N/A,FALSE,"Test 120 Day Accts";#N/A,#N/A,FALSE,"Tickmarks"}</definedName>
    <definedName name="_OBC6">#REF!</definedName>
    <definedName name="_Oct97">#REF!</definedName>
    <definedName name="_Oct98">#REF!</definedName>
    <definedName name="_oct99">#REF!</definedName>
    <definedName name="_OE2">#REF!</definedName>
    <definedName name="_ok2" hidden="1">{#N/A,#N/A,FALSE,"Cost Report";#N/A,#N/A,FALSE,"Qtly Summ.";#N/A,#N/A,FALSE,"Mar  Qtr";#N/A,#N/A,FALSE,"Report Summary"}</definedName>
    <definedName name="_ok2_1" hidden="1">{#N/A,#N/A,FALSE,"Cost Report";#N/A,#N/A,FALSE,"Qtly Summ.";#N/A,#N/A,FALSE,"Mar  Qtr";#N/A,#N/A,FALSE,"Report Summary"}</definedName>
    <definedName name="_ok3" hidden="1">{#N/A,#N/A,FALSE,"Cost Report";#N/A,#N/A,FALSE,"Sept Qtr";#N/A,#N/A,FALSE,"Qtly Summ.";#N/A,#N/A,FALSE,"Report Summary";#N/A,#N/A,FALSE,"Ammort &amp; Dep.";#N/A,#N/A,FALSE,"Rev. GIC Summ.";#N/A,#N/A,FALSE,"CAPEX";#N/A,#N/A,FALSE,"Stockpile Adj.";#N/A,#N/A,FALSE,"Cost Summary"}</definedName>
    <definedName name="_ok3_1" hidden="1">{#N/A,#N/A,FALSE,"Cost Report";#N/A,#N/A,FALSE,"Sept Qtr";#N/A,#N/A,FALSE,"Qtly Summ.";#N/A,#N/A,FALSE,"Report Summary";#N/A,#N/A,FALSE,"Ammort &amp; Dep.";#N/A,#N/A,FALSE,"Rev. GIC Summ.";#N/A,#N/A,FALSE,"CAPEX";#N/A,#N/A,FALSE,"Stockpile Adj.";#N/A,#N/A,FALSE,"Cost Summary"}</definedName>
    <definedName name="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5" hidden="1">{#N/A,#N/A,FALSE,"Cost Report";#N/A,#N/A,FALSE,"Table 2.1";#N/A,#N/A,FALSE,"Plant Statistics";"Plant Costs",#N/A,FALSE,"Cost Summary"}</definedName>
    <definedName name="_ok5_1" hidden="1">{#N/A,#N/A,FALSE,"Cost Report";#N/A,#N/A,FALSE,"Table 2.1";#N/A,#N/A,FALSE,"Plant Statistics";"Plant Costs",#N/A,FALSE,"Cost Summary"}</definedName>
    <definedName name="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7" hidden="1">{#N/A,#N/A,FALSE,"Cost Report";"Geology",#N/A,FALSE,"Cost Summary";"Geolgy Recon",#N/A,FALSE,"UG Geology Rep."}</definedName>
    <definedName name="_ok7_1" hidden="1">{#N/A,#N/A,FALSE,"Cost Report";"Geology",#N/A,FALSE,"Cost Summary";"Geolgy Recon",#N/A,FALSE,"UG Geology Rep."}</definedName>
    <definedName name="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t98">#REF!</definedName>
    <definedName name="_old3" localSheetId="8" hidden="1">{#N/A,#N/A,FALSE,"Summary";#N/A,#N/A,FALSE,"3TJ";#N/A,#N/A,FALSE,"3TN";#N/A,#N/A,FALSE,"3TP";#N/A,#N/A,FALSE,"3SJ";#N/A,#N/A,FALSE,"3CJ";#N/A,#N/A,FALSE,"3CN";#N/A,#N/A,FALSE,"3CP";#N/A,#N/A,FALSE,"3A"}</definedName>
    <definedName name="_old3" hidden="1">{#N/A,#N/A,FALSE,"Summary";#N/A,#N/A,FALSE,"3TJ";#N/A,#N/A,FALSE,"3TN";#N/A,#N/A,FALSE,"3TP";#N/A,#N/A,FALSE,"3SJ";#N/A,#N/A,FALSE,"3CJ";#N/A,#N/A,FALSE,"3CN";#N/A,#N/A,FALSE,"3CP";#N/A,#N/A,FALSE,"3A"}</definedName>
    <definedName name="_old5" localSheetId="8"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localSheetId="8"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O7A_bppka">#REF!</definedName>
    <definedName name="_OO7A_TKY">#REF!</definedName>
    <definedName name="_Order1" hidden="1">255</definedName>
    <definedName name="_Order2" hidden="1">255</definedName>
    <definedName name="_p">#REF!</definedName>
    <definedName name="_P_1">#REF!</definedName>
    <definedName name="_P_5">#REF!</definedName>
    <definedName name="_P001_First_Page">#REF!</definedName>
    <definedName name="_P1">#REF!</definedName>
    <definedName name="_P2">#REF!</definedName>
    <definedName name="_P3">#REF!</definedName>
    <definedName name="_P4">#REF!</definedName>
    <definedName name="_PA1">#REF!</definedName>
    <definedName name="_PA10">#REF!</definedName>
    <definedName name="_pa12">#REF!</definedName>
    <definedName name="_pa18">#REF!</definedName>
    <definedName name="_PA2">#REF!</definedName>
    <definedName name="_PA3">#REF!</definedName>
    <definedName name="_PA4">#REF!</definedName>
    <definedName name="_PA5">#REF!</definedName>
    <definedName name="_PA6">#REF!</definedName>
    <definedName name="_PA7">#REF!</definedName>
    <definedName name="_PA8">#REF!</definedName>
    <definedName name="_PA9">#REF!</definedName>
    <definedName name="_pab100">#REF!</definedName>
    <definedName name="_pab125">#REF!</definedName>
    <definedName name="_pab126">#REF!</definedName>
    <definedName name="_pab15">#REF!</definedName>
    <definedName name="_pab150">#REF!</definedName>
    <definedName name="_pab2">#REF!</definedName>
    <definedName name="_pab20">#REF!</definedName>
    <definedName name="_pab25">#REF!</definedName>
    <definedName name="_pab32">#REF!</definedName>
    <definedName name="_pab4">#REF!</definedName>
    <definedName name="_pab40">#REF!</definedName>
    <definedName name="_pab50">#REF!</definedName>
    <definedName name="_pab6">#REF!</definedName>
    <definedName name="_pab65">#REF!</definedName>
    <definedName name="_pab80">#REF!</definedName>
    <definedName name="_PAC012">#REF!</definedName>
    <definedName name="_pah150">#REF!</definedName>
    <definedName name="_pak100">#REF!</definedName>
    <definedName name="_pak150">#REF!</definedName>
    <definedName name="_pak50">#REF!</definedName>
    <definedName name="_pak80">#REF!</definedName>
    <definedName name="_Parse_In" hidden="1">#REF!</definedName>
    <definedName name="_Parse_Out" hidden="1">#REF!</definedName>
    <definedName name="_pb1">#REF!</definedName>
    <definedName name="_PB2">#REF!</definedName>
    <definedName name="_PB3">#REF!</definedName>
    <definedName name="_pb34">#REF!</definedName>
    <definedName name="_pb4">#REF!</definedName>
    <definedName name="_pbf3">#REF!</definedName>
    <definedName name="_pbf4">#REF!</definedName>
    <definedName name="_PBK175">#REF!</definedName>
    <definedName name="_PBK225">#REF!</definedName>
    <definedName name="_pbs100">#REF!</definedName>
    <definedName name="_pbs15">#REF!</definedName>
    <definedName name="_pbs150">#REF!</definedName>
    <definedName name="_pbs40">#REF!</definedName>
    <definedName name="_pbs50">#REF!</definedName>
    <definedName name="_pbs65">#REF!</definedName>
    <definedName name="_pbs80">#REF!</definedName>
    <definedName name="_pc1">#REF!</definedName>
    <definedName name="_pc10">#REF!</definedName>
    <definedName name="_pc12">#REF!</definedName>
    <definedName name="_pc2">#REF!</definedName>
    <definedName name="_pc3">#REF!</definedName>
    <definedName name="_pc4">#REF!</definedName>
    <definedName name="_PC450">#REF!</definedName>
    <definedName name="_pc5">#REF!</definedName>
    <definedName name="_pc50">#REF!</definedName>
    <definedName name="_pc6">#REF!</definedName>
    <definedName name="_PC600">#REF!</definedName>
    <definedName name="_pc8">#REF!</definedName>
    <definedName name="_pc80">#REF!</definedName>
    <definedName name="_PCD10">#REF!</definedName>
    <definedName name="_PCD3">#REF!</definedName>
    <definedName name="_PCD6">#REF!</definedName>
    <definedName name="_PCD8">#REF!</definedName>
    <definedName name="_pcf10">#REF!</definedName>
    <definedName name="_pcf12">#REF!</definedName>
    <definedName name="_pcf3">#REF!</definedName>
    <definedName name="_pcf4">#REF!</definedName>
    <definedName name="_pcf5">#REF!</definedName>
    <definedName name="_pcf6">#REF!</definedName>
    <definedName name="_pcf8">#REF!</definedName>
    <definedName name="_pcf80">#REF!</definedName>
    <definedName name="_pd1">#REF!</definedName>
    <definedName name="_pd2">#REF!</definedName>
    <definedName name="_pd3">#REF!</definedName>
    <definedName name="_pdf3">#REF!</definedName>
    <definedName name="_pe1">#REF!</definedName>
    <definedName name="_pet0405">#REF!</definedName>
    <definedName name="_pg2">#REF!</definedName>
    <definedName name="_ph100">#REF!</definedName>
    <definedName name="_ph150">#REF!</definedName>
    <definedName name="_phf100">#REF!</definedName>
    <definedName name="_phf150">#REF!</definedName>
    <definedName name="_phi10">#REF!</definedName>
    <definedName name="_phi12">#REF!</definedName>
    <definedName name="_phi14">#REF!</definedName>
    <definedName name="_phi16">#REF!</definedName>
    <definedName name="_phi18">#REF!</definedName>
    <definedName name="_phi20">#REF!</definedName>
    <definedName name="_phi22">#REF!</definedName>
    <definedName name="_phi25">#REF!</definedName>
    <definedName name="_phi28">#REF!</definedName>
    <definedName name="_phi6">#REF!</definedName>
    <definedName name="_phi8">#REF!</definedName>
    <definedName name="_pir1">#REF!</definedName>
    <definedName name="_PJ2">#REF!</definedName>
    <definedName name="_PJ3">#REF!</definedName>
    <definedName name="_PJA1">#REF!</definedName>
    <definedName name="_PJA2">#REF!</definedName>
    <definedName name="_PJA3">#REF!</definedName>
    <definedName name="_PJA4">#REF!</definedName>
    <definedName name="_PJA6">#REF!</definedName>
    <definedName name="_PL1">#REF!</definedName>
    <definedName name="_PL2">#REF!</definedName>
    <definedName name="_PL3">#REF!</definedName>
    <definedName name="_PL4">#REF!:#REF!</definedName>
    <definedName name="_pm3">#REF!</definedName>
    <definedName name="_po1000">#REF!</definedName>
    <definedName name="_poc01">#REF!</definedName>
    <definedName name="_poc02">#REF!</definedName>
    <definedName name="_poc03">#REF!</definedName>
    <definedName name="_poc04">#REF!</definedName>
    <definedName name="_poc05">#REF!</definedName>
    <definedName name="_por4040">#REF!</definedName>
    <definedName name="_PPh21">#REF!</definedName>
    <definedName name="_PPH23">#REF!</definedName>
    <definedName name="_PPH25" hidden="1">{#N/A,#N/A,FALSE,"Cost Report";"Geology",#N/A,FALSE,"Cost Summary";"Geolgy Recon",#N/A,FALSE,"UG Geology Rep."}</definedName>
    <definedName name="_PPh26">#REF!</definedName>
    <definedName name="_PPP3" localSheetId="8" hidden="1">{#N/A,#N/A,FALSE,"特殊室（ＢＱ表）"}</definedName>
    <definedName name="_PPP3" hidden="1">{#N/A,#N/A,FALSE,"特殊室（ＢＱ表）"}</definedName>
    <definedName name="_PPP33" localSheetId="8" hidden="1">{#N/A,#N/A,FALSE,"特殊室（ＢＱ表）"}</definedName>
    <definedName name="_PPP33" hidden="1">{#N/A,#N/A,FALSE,"特殊室（ＢＱ表）"}</definedName>
    <definedName name="_ppp34" localSheetId="8" hidden="1">{#N/A,#N/A,FALSE,"特殊室（ＢＱ表）"}</definedName>
    <definedName name="_ppp34" hidden="1">{#N/A,#N/A,FALSE,"特殊室（ＢＱ表）"}</definedName>
    <definedName name="_ppp3444" localSheetId="8" hidden="1">{#N/A,#N/A,FALSE,"特殊室（ＢＱ表）"}</definedName>
    <definedName name="_ppp3444" hidden="1">{#N/A,#N/A,FALSE,"特殊室（ＢＱ表）"}</definedName>
    <definedName name="_PRC019">#REF!</definedName>
    <definedName name="_PRM1">#REF!</definedName>
    <definedName name="_PRM10">#REF!</definedName>
    <definedName name="_PRM11">#REF!</definedName>
    <definedName name="_PRM12">#REF!</definedName>
    <definedName name="_PRM13">#REF!</definedName>
    <definedName name="_PRM2">#REF!</definedName>
    <definedName name="_PRM3">#REF!</definedName>
    <definedName name="_PRM4">#REF!</definedName>
    <definedName name="_PRM5">#REF!</definedName>
    <definedName name="_PRM6">#REF!</definedName>
    <definedName name="_PRM7">#REF!</definedName>
    <definedName name="_PRM8">#REF!</definedName>
    <definedName name="_PRM9">#REF!</definedName>
    <definedName name="_pro2">#REF!</definedName>
    <definedName name="_PRT0405">#REF!</definedName>
    <definedName name="_Ps0301">#REF!</definedName>
    <definedName name="_Ps0302">#REF!</definedName>
    <definedName name="_Ps0303">#REF!</definedName>
    <definedName name="_Ps0304">#REF!</definedName>
    <definedName name="_Ps0305">#REF!</definedName>
    <definedName name="_Ps0306">#REF!</definedName>
    <definedName name="_Ps0307">#REF!</definedName>
    <definedName name="_Ps0308">#REF!</definedName>
    <definedName name="_Ps0309">#REF!</definedName>
    <definedName name="_Ps0312">#REF!</definedName>
    <definedName name="_Ps0401">#REF!</definedName>
    <definedName name="_Ps0402">#REF!</definedName>
    <definedName name="_Ps0403">#REF!</definedName>
    <definedName name="_Ps0404">#REF!</definedName>
    <definedName name="_Ps0405">#REF!</definedName>
    <definedName name="_Ps0406">#REF!</definedName>
    <definedName name="_Ps0407">#REF!</definedName>
    <definedName name="_Ps0408">#REF!</definedName>
    <definedName name="_Ps0409">#REF!</definedName>
    <definedName name="_Ps0410">#REF!</definedName>
    <definedName name="_Ps0411">#REF!</definedName>
    <definedName name="_Ps0412">#REF!</definedName>
    <definedName name="_Ps0501">#REF!</definedName>
    <definedName name="_Ps0502">#REF!</definedName>
    <definedName name="_Ps0503">#REF!</definedName>
    <definedName name="_Ps0504">#REF!</definedName>
    <definedName name="_Ps0505">#REF!</definedName>
    <definedName name="_Ps0506">#REF!</definedName>
    <definedName name="_Ps0507">#REF!</definedName>
    <definedName name="_Ps0508">#REF!</definedName>
    <definedName name="_Ps0509">#REF!</definedName>
    <definedName name="_Ps0510">#REF!</definedName>
    <definedName name="_Ps0511">#REF!</definedName>
    <definedName name="_Ps0512">#REF!</definedName>
    <definedName name="_ps1">#REF!</definedName>
    <definedName name="_ps2">#REF!</definedName>
    <definedName name="_PSC052">#REF!</definedName>
    <definedName name="_PSC084">#REF!</definedName>
    <definedName name="_PTM1">#REF!</definedName>
    <definedName name="_PTM12">#REF!</definedName>
    <definedName name="_PTM13">#REF!</definedName>
    <definedName name="_PTM14">#REF!</definedName>
    <definedName name="_PTM2">#REF!</definedName>
    <definedName name="_PTM3">#REF!</definedName>
    <definedName name="_PTM4">#REF!</definedName>
    <definedName name="_PTM5">#REF!</definedName>
    <definedName name="_PTM6">#REF!</definedName>
    <definedName name="_PTM7">#REF!</definedName>
    <definedName name="_PTM8">#REF!</definedName>
    <definedName name="_PTM9">#REF!</definedName>
    <definedName name="_pv100">#REF!</definedName>
    <definedName name="_pv40">#REF!</definedName>
    <definedName name="_pv50">#REF!</definedName>
    <definedName name="_pv80">#REF!</definedName>
    <definedName name="_pvc1">#REF!</definedName>
    <definedName name="_pvc12">#REF!</definedName>
    <definedName name="_pvc3">#REF!</definedName>
    <definedName name="_pvc34">#REF!</definedName>
    <definedName name="_pvc44">#REF!</definedName>
    <definedName name="_pvf100">#REF!</definedName>
    <definedName name="_pvf80">#REF!</definedName>
    <definedName name="_PYD">#REF!</definedName>
    <definedName name="_PYD_AMR">#REF!</definedName>
    <definedName name="_PYD_AMR_LY">#REF!</definedName>
    <definedName name="_PYD_AP">#REF!</definedName>
    <definedName name="_PYD_AP_LY">#REF!</definedName>
    <definedName name="_PYD_BGP">#REF!</definedName>
    <definedName name="_PYD_BGP_LY">#REF!</definedName>
    <definedName name="_PYD_LY">#REF!</definedName>
    <definedName name="_PYD_P">#REF!</definedName>
    <definedName name="_PYD_PKK">#REF!</definedName>
    <definedName name="_PYD_TKY">#REF!</definedName>
    <definedName name="_q">#REF!</definedName>
    <definedName name="_Q_1">#REF!</definedName>
    <definedName name="_Q_1_1">#REF!</definedName>
    <definedName name="_Q_1_5">#REF!</definedName>
    <definedName name="_Q_10">#REF!</definedName>
    <definedName name="_Q_11">#REF!</definedName>
    <definedName name="_Q_2">#REF!</definedName>
    <definedName name="_Q_2_3">#REF!</definedName>
    <definedName name="_Q_2_5">#REF!</definedName>
    <definedName name="_Q_3">#REF!</definedName>
    <definedName name="_Q_3_3">#REF!</definedName>
    <definedName name="_Q_4">#REF!</definedName>
    <definedName name="_Q_5">#REF!</definedName>
    <definedName name="_Q_6">#REF!</definedName>
    <definedName name="_Q_6_1">#REF!</definedName>
    <definedName name="_Q_7">#REF!</definedName>
    <definedName name="_Q_8">#REF!</definedName>
    <definedName name="_Q_9">#REF!</definedName>
    <definedName name="_QC1">#REF!</definedName>
    <definedName name="_QC2">#REF!</definedName>
    <definedName name="_QC3">#REF!</definedName>
    <definedName name="_QS1">#REF!</definedName>
    <definedName name="_QS10">#REF!</definedName>
    <definedName name="_QS11">#REF!</definedName>
    <definedName name="_QS12">#REF!</definedName>
    <definedName name="_QS13">#REF!</definedName>
    <definedName name="_QS14">#REF!</definedName>
    <definedName name="_QS15">#REF!</definedName>
    <definedName name="_QS16">#REF!</definedName>
    <definedName name="_QS17">#REF!</definedName>
    <definedName name="_QS18">#REF!</definedName>
    <definedName name="_QS19">#REF!</definedName>
    <definedName name="_QS2">#REF!</definedName>
    <definedName name="_QS20">#REF!</definedName>
    <definedName name="_QS21">#REF!</definedName>
    <definedName name="_QS3">#REF!</definedName>
    <definedName name="_QS4">#REF!</definedName>
    <definedName name="_QS5">#REF!</definedName>
    <definedName name="_QS6">#REF!</definedName>
    <definedName name="_QS7">#REF!</definedName>
    <definedName name="_QS8">#REF!</definedName>
    <definedName name="_QS9">#REF!</definedName>
    <definedName name="_R">#REF!</definedName>
    <definedName name="_R_1">#REF!</definedName>
    <definedName name="_R_5">#REF!</definedName>
    <definedName name="_r50000_3112lc">#REF!</definedName>
    <definedName name="_r50000_avret">#REF!</definedName>
    <definedName name="_r50000_neuro">#REF!</definedName>
    <definedName name="_r50000_nlc">#REF!</definedName>
    <definedName name="_r50000_ret">#REF!</definedName>
    <definedName name="_r50000_yeuro">#REF!</definedName>
    <definedName name="_r50000_ylc">#REF!</definedName>
    <definedName name="_r52000_neuro">#REF!</definedName>
    <definedName name="_r52000_nlc">#REF!</definedName>
    <definedName name="_r52000_yeuro">#REF!</definedName>
    <definedName name="_r52000_ylc">#REF!</definedName>
    <definedName name="_r53000_neuro">#REF!</definedName>
    <definedName name="_r53000_nlc">#REF!</definedName>
    <definedName name="_r53000_yeuro">#REF!</definedName>
    <definedName name="_r53000_ylc">#REF!</definedName>
    <definedName name="_r54700_neuro">#REF!</definedName>
    <definedName name="_r54700_nlc">#REF!</definedName>
    <definedName name="_r54700_yeuro">#REF!</definedName>
    <definedName name="_r54700_ylc">#REF!</definedName>
    <definedName name="_r54800_avret">#REF!</definedName>
    <definedName name="_r54800_neuro">#REF!</definedName>
    <definedName name="_r54800_nlc">#REF!</definedName>
    <definedName name="_r54800_yeuro">#REF!</definedName>
    <definedName name="_r54800_ylc">#REF!</definedName>
    <definedName name="_r54900_yeuro">#REF!</definedName>
    <definedName name="_r54900_ylc">#REF!</definedName>
    <definedName name="_r57000_avret">#REF!</definedName>
    <definedName name="_r57000_neuro">#REF!</definedName>
    <definedName name="_r57000_nlc">#REF!</definedName>
    <definedName name="_r57000_ret">#REF!</definedName>
    <definedName name="_r57000_yeuro">#REF!</definedName>
    <definedName name="_r57000_ylc">#REF!</definedName>
    <definedName name="_r57010_avret">#REF!</definedName>
    <definedName name="_r57010_neuro">#REF!</definedName>
    <definedName name="_r57010_nlc">#REF!</definedName>
    <definedName name="_r57010_ret">#REF!</definedName>
    <definedName name="_r57010_yeuro">#REF!</definedName>
    <definedName name="_r57010_ylc">#REF!</definedName>
    <definedName name="_r59900_avret">#REF!</definedName>
    <definedName name="_r59900_neuro">#REF!</definedName>
    <definedName name="_r59900_nlc">#REF!</definedName>
    <definedName name="_r59900_ret">#REF!</definedName>
    <definedName name="_r59900_yeuro">#REF!</definedName>
    <definedName name="_r59900_ylc">#REF!</definedName>
    <definedName name="_r60000_neuro">#REF!</definedName>
    <definedName name="_r60000_nlc">#REF!</definedName>
    <definedName name="_r60000_yeuro">#REF!</definedName>
    <definedName name="_r60000_ylc">#REF!</definedName>
    <definedName name="_r60040_neuro">#REF!</definedName>
    <definedName name="_r60040_nlc">#REF!</definedName>
    <definedName name="_r60040_yeuro">#REF!</definedName>
    <definedName name="_r60040_ylc">#REF!</definedName>
    <definedName name="_r61100_neuro">#REF!</definedName>
    <definedName name="_r61100_nlc">#REF!</definedName>
    <definedName name="_r61100_yeuro">#REF!</definedName>
    <definedName name="_r61100_ylc">#REF!</definedName>
    <definedName name="_r61600_neuro">#REF!</definedName>
    <definedName name="_r61600_nlc">#REF!</definedName>
    <definedName name="_r61600_yeuro">#REF!</definedName>
    <definedName name="_r61600_ylc">#REF!</definedName>
    <definedName name="_r62000_neuro">#REF!</definedName>
    <definedName name="_r62000_nlc">#REF!</definedName>
    <definedName name="_r62000_yeuro">#REF!</definedName>
    <definedName name="_r62000_ylc">#REF!</definedName>
    <definedName name="_r62100_neuro">#REF!</definedName>
    <definedName name="_r62100_nlc">#REF!</definedName>
    <definedName name="_r62100_yeuro">#REF!</definedName>
    <definedName name="_r62100_ylc">#REF!</definedName>
    <definedName name="_r62300_neuro">#REF!</definedName>
    <definedName name="_r62300_nlc">#REF!</definedName>
    <definedName name="_r62300_yeuro">#REF!</definedName>
    <definedName name="_r62300_ylc">#REF!</definedName>
    <definedName name="_r62900_neuro">#REF!</definedName>
    <definedName name="_r62900_nlc">#REF!</definedName>
    <definedName name="_r62900_yeuro">#REF!</definedName>
    <definedName name="_r62900_ylc">#REF!</definedName>
    <definedName name="_r62933_yeuro">#REF!</definedName>
    <definedName name="_r62933_ylc">#REF!</definedName>
    <definedName name="_r63000_avret">#REF!</definedName>
    <definedName name="_r63000_neuro">#REF!</definedName>
    <definedName name="_r63000_nlc">#REF!</definedName>
    <definedName name="_r63000_ret">#REF!</definedName>
    <definedName name="_r63000_yeuro">#REF!</definedName>
    <definedName name="_r63000_ylc">#REF!</definedName>
    <definedName name="_r63100_avret">#REF!</definedName>
    <definedName name="_r63100_neuro">#REF!</definedName>
    <definedName name="_r63100_nlc">#REF!</definedName>
    <definedName name="_r63100_ret">#REF!</definedName>
    <definedName name="_r63100_yeuro">#REF!</definedName>
    <definedName name="_r63100_ylc">#REF!</definedName>
    <definedName name="_r63900_avret">#REF!</definedName>
    <definedName name="_r63900_neuro">#REF!</definedName>
    <definedName name="_r63900_nlc">#REF!</definedName>
    <definedName name="_r63900_ret">#REF!</definedName>
    <definedName name="_r63900_yeuro">#REF!</definedName>
    <definedName name="_r63900_ylc">#REF!</definedName>
    <definedName name="_r64000_neuro">#REF!</definedName>
    <definedName name="_r64000_nlc">#REF!</definedName>
    <definedName name="_r64000_yeuro">#REF!</definedName>
    <definedName name="_r64000_ylc">#REF!</definedName>
    <definedName name="_r65200_avret">#REF!</definedName>
    <definedName name="_r65200_neuro">#REF!</definedName>
    <definedName name="_r65200_nlc">#REF!</definedName>
    <definedName name="_r65200_ret">#REF!</definedName>
    <definedName name="_r65200_yeuro">#REF!</definedName>
    <definedName name="_r65200_ylc">#REF!</definedName>
    <definedName name="_r65300_avret">#REF!</definedName>
    <definedName name="_r65300_neuro">#REF!</definedName>
    <definedName name="_r65300_nlc">#REF!</definedName>
    <definedName name="_r65300_ret">#REF!</definedName>
    <definedName name="_r65300_yeuro">#REF!</definedName>
    <definedName name="_r65300_ylc">#REF!</definedName>
    <definedName name="_r65401_avret">#REF!</definedName>
    <definedName name="_r65401_neuro">#REF!</definedName>
    <definedName name="_r65401_nlc">#REF!</definedName>
    <definedName name="_r65401_ret">#REF!</definedName>
    <definedName name="_r65401_yeuro">#REF!</definedName>
    <definedName name="_r65401_ylc">#REF!</definedName>
    <definedName name="_r65402_yeuro">#REF!</definedName>
    <definedName name="_r65403_yeuro">#REF!</definedName>
    <definedName name="_r65501_yeuro">#REF!</definedName>
    <definedName name="_r65502_yeuro">#REF!</definedName>
    <definedName name="_r65503_avret">#REF!</definedName>
    <definedName name="_r65503_neuro">#REF!</definedName>
    <definedName name="_r65503_nlc">#REF!</definedName>
    <definedName name="_r65503_ret">#REF!</definedName>
    <definedName name="_r65503_yeuro">#REF!</definedName>
    <definedName name="_r65503_ylc">#REF!</definedName>
    <definedName name="_r70000_neuro">#REF!</definedName>
    <definedName name="_r70000_yeuro">#REF!</definedName>
    <definedName name="_r70000_ylc">#REF!</definedName>
    <definedName name="_r70050_neuro">#REF!</definedName>
    <definedName name="_r70050_yeuro">#REF!</definedName>
    <definedName name="_r70050_ylc">#REF!</definedName>
    <definedName name="_r70060_yeuro">#REF!</definedName>
    <definedName name="_r70060_ylc">#REF!</definedName>
    <definedName name="_r70730_ylc">#REF!</definedName>
    <definedName name="_r71000_neuro">#REF!</definedName>
    <definedName name="_r71000_nlc">#REF!</definedName>
    <definedName name="_r71000_yeuro">#REF!</definedName>
    <definedName name="_r71100_neuro">#REF!</definedName>
    <definedName name="_r71100_nlc">#REF!</definedName>
    <definedName name="_r71100_yeuro">#REF!</definedName>
    <definedName name="_r71100_ylc">#REF!</definedName>
    <definedName name="_r72100_nlc">#REF!</definedName>
    <definedName name="_r72100_yeuro">#REF!</definedName>
    <definedName name="_r72100_ylc">#REF!</definedName>
    <definedName name="_r73000_yeuro">#REF!</definedName>
    <definedName name="_r73000_ylc">#REF!</definedName>
    <definedName name="_r73200_neuro">#REF!</definedName>
    <definedName name="_r73200_nlc">#REF!</definedName>
    <definedName name="_r73200_ylc">#REF!</definedName>
    <definedName name="_r73300_nlc">#REF!</definedName>
    <definedName name="_r73300_yeuro">#REF!</definedName>
    <definedName name="_r73300_ylc">#REF!</definedName>
    <definedName name="_r73400_ylc">#REF!</definedName>
    <definedName name="_r74200_neuro">#REF!</definedName>
    <definedName name="_r74200_nlc">#REF!</definedName>
    <definedName name="_r74200_ylc">#REF!</definedName>
    <definedName name="_rd1">#REF!</definedName>
    <definedName name="_rd2">#REF!</definedName>
    <definedName name="_rd3">#REF!</definedName>
    <definedName name="_rd4">#REF!</definedName>
    <definedName name="_rd6">#REF!</definedName>
    <definedName name="_rd8">#REF!</definedName>
    <definedName name="_ref1">#REF!</definedName>
    <definedName name="_ref2">#REF!</definedName>
    <definedName name="_ref3">#REF!</definedName>
    <definedName name="_ref4">#REF!</definedName>
    <definedName name="_ref5">#REF!</definedName>
    <definedName name="_ref6">#REF!</definedName>
    <definedName name="_Regression_Int" hidden="1">1</definedName>
    <definedName name="_Regression_Out" hidden="1">#REF!</definedName>
    <definedName name="_Regression_X" hidden="1">#REF!</definedName>
    <definedName name="_Regression_Y" hidden="1">#REF!</definedName>
    <definedName name="_Report">0</definedName>
    <definedName name="_ret10">#REF!</definedName>
    <definedName name="_RET143">#REF!</definedName>
    <definedName name="_ret186">#REF!</definedName>
    <definedName name="_ret187">#REF!</definedName>
    <definedName name="_ret188">#REF!</definedName>
    <definedName name="_ret19">#REF!</definedName>
    <definedName name="_ret190">#REF!</definedName>
    <definedName name="_ret191">#REF!</definedName>
    <definedName name="_ret192">#REF!</definedName>
    <definedName name="_ret193">#REF!</definedName>
    <definedName name="_ret194">#REF!</definedName>
    <definedName name="_ret195">#REF!</definedName>
    <definedName name="_ret199">#REF!</definedName>
    <definedName name="_RET2">#REF!</definedName>
    <definedName name="_ret201">#REF!</definedName>
    <definedName name="_ret202">#REF!</definedName>
    <definedName name="_ret203">#REF!</definedName>
    <definedName name="_ret205">#REF!</definedName>
    <definedName name="_ret206">#REF!</definedName>
    <definedName name="_ret207">#REF!</definedName>
    <definedName name="_ret208">#REF!</definedName>
    <definedName name="_ret214">#REF!</definedName>
    <definedName name="_RET22">#REF!</definedName>
    <definedName name="_ret247">#REF!</definedName>
    <definedName name="_ret249">#REF!</definedName>
    <definedName name="_RET25">#REF!</definedName>
    <definedName name="_ret250">#REF!</definedName>
    <definedName name="_ret251">#REF!</definedName>
    <definedName name="_RET29">#REF!</definedName>
    <definedName name="_RET3">#REF!</definedName>
    <definedName name="_RET33">#REF!</definedName>
    <definedName name="_RET34">#REF!</definedName>
    <definedName name="_RET35">#REF!</definedName>
    <definedName name="_rev1">#REF!</definedName>
    <definedName name="_rev2">#REF!</definedName>
    <definedName name="_rev3">#REF!</definedName>
    <definedName name="_rev4">#REF!</definedName>
    <definedName name="_rev5">#REF!</definedName>
    <definedName name="_ric1" hidden="1">#REF!</definedName>
    <definedName name="_rk100">#REF!</definedName>
    <definedName name="_rk150">#REF!</definedName>
    <definedName name="_rk200">#REF!</definedName>
    <definedName name="_rk300">#REF!</definedName>
    <definedName name="_rk400">#REF!</definedName>
    <definedName name="_rk500">#REF!</definedName>
    <definedName name="_rk600">#REF!</definedName>
    <definedName name="_rkl1000">#REF!</definedName>
    <definedName name="_rkl1200">#REF!</definedName>
    <definedName name="_rkl200">#REF!</definedName>
    <definedName name="_rkl300">#REF!</definedName>
    <definedName name="_rkl400">#REF!</definedName>
    <definedName name="_rkl500">#REF!</definedName>
    <definedName name="_rkl600">#REF!</definedName>
    <definedName name="_rkl700">#REF!</definedName>
    <definedName name="_rkl800">#REF!</definedName>
    <definedName name="_RL1">#REF!</definedName>
    <definedName name="_RL2">#REF!</definedName>
    <definedName name="_rup1" hidden="1">{#N/A,#N/A,FALSE,"Aging Summary";#N/A,#N/A,FALSE,"Ratio Analysis";#N/A,#N/A,FALSE,"Test 120 Day Accts";#N/A,#N/A,FALSE,"Tickmarks"}</definedName>
    <definedName name="_rup1_1" hidden="1">{#N/A,#N/A,FALSE,"Aging Summary";#N/A,#N/A,FALSE,"Ratio Analysis";#N/A,#N/A,FALSE,"Test 120 Day Accts";#N/A,#N/A,FALSE,"Tickmarks"}</definedName>
    <definedName name="_rup4" hidden="1">{#N/A,#N/A,FALSE,"Aging Summary";#N/A,#N/A,FALSE,"Ratio Analysis";#N/A,#N/A,FALSE,"Test 120 Day Accts";#N/A,#N/A,FALSE,"Tickmarks"}</definedName>
    <definedName name="_rup4_1" hidden="1">{#N/A,#N/A,FALSE,"Aging Summary";#N/A,#N/A,FALSE,"Ratio Analysis";#N/A,#N/A,FALSE,"Test 120 Day Accts";#N/A,#N/A,FALSE,"Tickmarks"}</definedName>
    <definedName name="_ry2">#REF!</definedName>
    <definedName name="_ry3">#REF!</definedName>
    <definedName name="_ry4">#REF!</definedName>
    <definedName name="_S">#REF!</definedName>
    <definedName name="_S_1">#REF!</definedName>
    <definedName name="_S_1_1">#REF!</definedName>
    <definedName name="_S_1_5">#REF!</definedName>
    <definedName name="_S_10">#REF!</definedName>
    <definedName name="_S_10_1">#REF!</definedName>
    <definedName name="_S_11">#REF!</definedName>
    <definedName name="_S_2">#REF!</definedName>
    <definedName name="_S_2_3">#REF!</definedName>
    <definedName name="_S_3">#REF!</definedName>
    <definedName name="_S_3_1">#REF!</definedName>
    <definedName name="_S_3_3">#REF!</definedName>
    <definedName name="_S_4">#REF!</definedName>
    <definedName name="_S_4_10">#REF!</definedName>
    <definedName name="_S_5">#REF!</definedName>
    <definedName name="_S_5_1">#REF!</definedName>
    <definedName name="_S_5_10">#REF!</definedName>
    <definedName name="_S_6">#REF!</definedName>
    <definedName name="_S_6_1">#REF!</definedName>
    <definedName name="_S_6_10">#REF!</definedName>
    <definedName name="_S_7">#REF!</definedName>
    <definedName name="_S_7_10">#REF!</definedName>
    <definedName name="_S_8">#REF!</definedName>
    <definedName name="_S_8_10">#REF!</definedName>
    <definedName name="_S_9">#REF!</definedName>
    <definedName name="_S_9_10">#REF!</definedName>
    <definedName name="_S_Base">{0.1;0;0.382758620689655;0;0;0;0.258620689655172;0;0.258620689655172}</definedName>
    <definedName name="_S_new_case">{0.1;0;0.45;0;0;0;0;0;0.45}</definedName>
    <definedName name="_SAM">#REF!</definedName>
    <definedName name="_SAM_7">#REF!</definedName>
    <definedName name="_SAM_8">#REF!</definedName>
    <definedName name="_sam2">#REF!</definedName>
    <definedName name="_Sat27">#REF!</definedName>
    <definedName name="_Sat6">#REF!</definedName>
    <definedName name="_SBU10">#REF!</definedName>
    <definedName name="_SBU20">#REF!</definedName>
    <definedName name="_SBU30">#REF!</definedName>
    <definedName name="_SBU40">#REF!</definedName>
    <definedName name="_SBU50">#REF!</definedName>
    <definedName name="_SBU60">#REF!</definedName>
    <definedName name="_SBU90">#REF!</definedName>
    <definedName name="_sc1">#REF!</definedName>
    <definedName name="_SC2">#REF!</definedName>
    <definedName name="_sc3">#REF!</definedName>
    <definedName name="_SCH1">#REF!</definedName>
    <definedName name="_SCH10">#REF!</definedName>
    <definedName name="_SCH14">#REF!</definedName>
    <definedName name="_SCH2">#REF!</definedName>
    <definedName name="_SCh3">#REF!</definedName>
    <definedName name="_SCH5">#REF!</definedName>
    <definedName name="_SCh8">#REF!</definedName>
    <definedName name="_Sep97">#REF!</definedName>
    <definedName name="_sep98">#REF!</definedName>
    <definedName name="_Sep99">#REF!</definedName>
    <definedName name="_SFL1">#REF!</definedName>
    <definedName name="_SFL2">#REF!</definedName>
    <definedName name="_SFL3">#REF!</definedName>
    <definedName name="_SFM1">#REF!</definedName>
    <definedName name="_SFM2">#REF!</definedName>
    <definedName name="_SFM3">#REF!</definedName>
    <definedName name="_SFM4">#REF!</definedName>
    <definedName name="_SFM5">#REF!</definedName>
    <definedName name="_SFM6">#REF!</definedName>
    <definedName name="_SFM7">#REF!</definedName>
    <definedName name="_SFQ1">#REF!</definedName>
    <definedName name="_SFQ2">#REF!</definedName>
    <definedName name="_SFQ3">#REF!</definedName>
    <definedName name="_SFQ4">#REF!</definedName>
    <definedName name="_sfv150">#REF!</definedName>
    <definedName name="_sh1040">#REF!</definedName>
    <definedName name="_sjy1">#REF!</definedName>
    <definedName name="_slg1">#REF!</definedName>
    <definedName name="_slg2">#REF!</definedName>
    <definedName name="_slg3">#REF!</definedName>
    <definedName name="_slg4">#REF!</definedName>
    <definedName name="_slg5">#REF!</definedName>
    <definedName name="_slg6">#REF!</definedName>
    <definedName name="_slw1">#REF!</definedName>
    <definedName name="_sn1020">#REF!</definedName>
    <definedName name="_SN3">#REF!</definedName>
    <definedName name="_Sort" hidden="1">#REF!</definedName>
    <definedName name="_Sort1" hidden="1">#REF!</definedName>
    <definedName name="_sort2" hidden="1">#REF!</definedName>
    <definedName name="_sort3" hidden="1">#REF!</definedName>
    <definedName name="_Sorty" hidden="1">#REF!</definedName>
    <definedName name="_spj1">#REF!</definedName>
    <definedName name="_ssp21" hidden="1">#REF!</definedName>
    <definedName name="_st1">#REF!</definedName>
    <definedName name="_st2">#REF!</definedName>
    <definedName name="_st3">#REF!</definedName>
    <definedName name="_std100">#REF!</definedName>
    <definedName name="_std150">#REF!</definedName>
    <definedName name="_std2">#REF!</definedName>
    <definedName name="_std3">#REF!</definedName>
    <definedName name="_std4">#REF!</definedName>
    <definedName name="_std50">#REF!</definedName>
    <definedName name="_std65">#REF!</definedName>
    <definedName name="_SUM1">#REF!</definedName>
    <definedName name="_SUM2">#REF!</definedName>
    <definedName name="_SUM3">#REF!</definedName>
    <definedName name="_SUR2">#REF!</definedName>
    <definedName name="_SUR3">#REF!</definedName>
    <definedName name="_SUR4">#REF!</definedName>
    <definedName name="_SUR5">#REF!</definedName>
    <definedName name="_SUR6">#REF!</definedName>
    <definedName name="_T">#REF!</definedName>
    <definedName name="_T_1">#REF!</definedName>
    <definedName name="_T_5">#REF!</definedName>
    <definedName name="_T01" hidden="1">#REF!</definedName>
    <definedName name="_T4">{"Book1"}</definedName>
    <definedName name="_t46" hidden="1">{"with_oth_curr",#N/A,FALSE,"2225"}</definedName>
    <definedName name="_t46_1" hidden="1">{"with_oth_curr",#N/A,FALSE,"2225"}</definedName>
    <definedName name="_T916889">#REF!</definedName>
    <definedName name="_TA01">#REF!</definedName>
    <definedName name="_TA67">#REF!</definedName>
    <definedName name="_TA78">#REF!</definedName>
    <definedName name="_TA89">#REF!</definedName>
    <definedName name="_TA90">#REF!</definedName>
    <definedName name="_tab2">#REF!</definedName>
    <definedName name="_tab3">#REF!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ac">#REF!</definedName>
    <definedName name="_TAC_AP_LY">#REF!</definedName>
    <definedName name="_TAC_BGP_LY">#REF!</definedName>
    <definedName name="_TAC_P_LY">#REF!</definedName>
    <definedName name="_TAC_pdn_ly">#REF!</definedName>
    <definedName name="_TAC_PKK">#REF!</definedName>
    <definedName name="_TAC_TKY">#REF!</definedName>
    <definedName name="_TB03">#REF!</definedName>
    <definedName name="_TB0902">#REF!</definedName>
    <definedName name="_tb100">#REF!</definedName>
    <definedName name="_tb12">#REF!</definedName>
    <definedName name="_TB2002">#REF!</definedName>
    <definedName name="_tb38891">#REF!</definedName>
    <definedName name="_tb9">#REF!</definedName>
    <definedName name="_TBL02">#REF!</definedName>
    <definedName name="_Tbl0301">#REF!</definedName>
    <definedName name="_Tbl0302">#REF!</definedName>
    <definedName name="_Tbl0303">#REF!</definedName>
    <definedName name="_Tbl0304">#REF!</definedName>
    <definedName name="_Tbl0305">#REF!</definedName>
    <definedName name="_Tbl0306">#REF!</definedName>
    <definedName name="_Tbl0307">#REF!</definedName>
    <definedName name="_Tbl0308">#REF!</definedName>
    <definedName name="_Tbl0310">#REF!</definedName>
    <definedName name="_Tbl0311">#REF!</definedName>
    <definedName name="_Tbl0312">#REF!</definedName>
    <definedName name="_Tbl0401">#REF!</definedName>
    <definedName name="_Tbl0402">#REF!</definedName>
    <definedName name="_Tbl0403">#REF!</definedName>
    <definedName name="_Tbl0404">#REF!</definedName>
    <definedName name="_Tbl0405">#REF!</definedName>
    <definedName name="_Tbl0406">#REF!</definedName>
    <definedName name="_Tbl0407">#REF!</definedName>
    <definedName name="_Tbl0408">#REF!</definedName>
    <definedName name="_Tbl0409">#REF!</definedName>
    <definedName name="_Tbl0410">#REF!</definedName>
    <definedName name="_Tbl0412">#REF!</definedName>
    <definedName name="_Tbl0501">#REF!</definedName>
    <definedName name="_Tbl0502">#REF!</definedName>
    <definedName name="_Tbl0503">#REF!</definedName>
    <definedName name="_Tbl0504">#REF!</definedName>
    <definedName name="_Tbl0505">#REF!</definedName>
    <definedName name="_Tbl0506">#REF!</definedName>
    <definedName name="_Tbl0507">#REF!</definedName>
    <definedName name="_Tbl0508">#REF!</definedName>
    <definedName name="_Tbl0509">#REF!</definedName>
    <definedName name="_Tbl0510">#REF!</definedName>
    <definedName name="_Tbl0511">#REF!</definedName>
    <definedName name="_tbt1">#REF!</definedName>
    <definedName name="_tbt2">#REF!</definedName>
    <definedName name="_tct5">#REF!</definedName>
    <definedName name="_tg427">#REF!</definedName>
    <definedName name="_TH20">#REF!</definedName>
    <definedName name="_ti100">#REF!</definedName>
    <definedName name="_ti120">#REF!</definedName>
    <definedName name="_ti50">#REF!</definedName>
    <definedName name="_ti60">#REF!</definedName>
    <definedName name="_ti80">#REF!</definedName>
    <definedName name="_TK0404" hidden="1">{"'Sheet1'!$L$16"}</definedName>
    <definedName name="_TKT0405">#REF!</definedName>
    <definedName name="_TL1">#REF!</definedName>
    <definedName name="_TL2">#REF!</definedName>
    <definedName name="_TL3">#REF!</definedName>
    <definedName name="_TLA120">#REF!</definedName>
    <definedName name="_TLA35">#REF!</definedName>
    <definedName name="_TLA50">#REF!</definedName>
    <definedName name="_TLA70">#REF!</definedName>
    <definedName name="_TLA95">#REF!</definedName>
    <definedName name="_tlc20">#REF!</definedName>
    <definedName name="_TM02">#REF!</definedName>
    <definedName name="_top1">#REF!</definedName>
    <definedName name="_top2">#REF!</definedName>
    <definedName name="_TSB1">#REF!</definedName>
    <definedName name="_TSB2">#REF!</definedName>
    <definedName name="_tsI3">#N/A</definedName>
    <definedName name="_tsv25">#REF!</definedName>
    <definedName name="_tz593">#REF!</definedName>
    <definedName name="_U">#REF!</definedName>
    <definedName name="_U_1">#REF!</definedName>
    <definedName name="_U_5">#REF!</definedName>
    <definedName name="_U1">#REF!</definedName>
    <definedName name="_U10">#REF!</definedName>
    <definedName name="_U11">#REF!</definedName>
    <definedName name="_U12">#REF!</definedName>
    <definedName name="_U13">#REF!</definedName>
    <definedName name="_U14">#REF!</definedName>
    <definedName name="_U15">#REF!</definedName>
    <definedName name="_U16">#REF!</definedName>
    <definedName name="_U17">#REF!</definedName>
    <definedName name="_U18">#REF!</definedName>
    <definedName name="_U19">#REF!</definedName>
    <definedName name="_U2">#REF!</definedName>
    <definedName name="_U3">#REF!</definedName>
    <definedName name="_U4">#REF!</definedName>
    <definedName name="_U5">#REF!</definedName>
    <definedName name="_U6">#REF!</definedName>
    <definedName name="_U7">#REF!</definedName>
    <definedName name="_U8">#REF!</definedName>
    <definedName name="_U9">#REF!</definedName>
    <definedName name="_UB1" hidden="1">{"'Feb 99'!$A$1:$G$30"}</definedName>
    <definedName name="_UB2" hidden="1">{"'Feb 99'!$A$1:$G$30"}</definedName>
    <definedName name="_uls60">#REF!</definedName>
    <definedName name="_UNDO_UPS_" hidden="1">#REF!</definedName>
    <definedName name="_UNDO_UPS_SEL_" hidden="1">#REF!</definedName>
    <definedName name="_UNDO_UPS1_" hidden="1">#REF!</definedName>
    <definedName name="_UNDO31X31X_" hidden="1">#REF!</definedName>
    <definedName name="_usg1">#REF!</definedName>
    <definedName name="_utd1">#REF!</definedName>
    <definedName name="_utd2">#REF!</definedName>
    <definedName name="_utd3">#REF!</definedName>
    <definedName name="_V">#REF!</definedName>
    <definedName name="_V_1">#REF!</definedName>
    <definedName name="_V_1_10">#REF!</definedName>
    <definedName name="_V_10">#REF!</definedName>
    <definedName name="_V_5">#REF!</definedName>
    <definedName name="_vcd2">#REF!</definedName>
    <definedName name="_vcd3">#REF!</definedName>
    <definedName name="_vcd4">#REF!</definedName>
    <definedName name="_vib01">#REF!</definedName>
    <definedName name="_vib02">#REF!</definedName>
    <definedName name="_vib03">#REF!</definedName>
    <definedName name="_vib04">#REF!</definedName>
    <definedName name="_vib05">#REF!</definedName>
    <definedName name="_vib06">#REF!</definedName>
    <definedName name="_vib07">#REF!</definedName>
    <definedName name="_VL100">#REF!</definedName>
    <definedName name="_VL200">#REF!</definedName>
    <definedName name="_VL250">#REF!</definedName>
    <definedName name="_vnt100">#REF!</definedName>
    <definedName name="_vnt40">#REF!</definedName>
    <definedName name="_vnt50">#REF!</definedName>
    <definedName name="_vnt80">#REF!</definedName>
    <definedName name="_vol1">#REF!</definedName>
    <definedName name="_vol10">#REF!</definedName>
    <definedName name="_vol11">#REF!</definedName>
    <definedName name="_vol12">#REF!</definedName>
    <definedName name="_vol13">#REF!</definedName>
    <definedName name="_vol14">#REF!</definedName>
    <definedName name="_vol15">#REF!</definedName>
    <definedName name="_vol16">#REF!</definedName>
    <definedName name="_vol2">#REF!</definedName>
    <definedName name="_vol3">#REF!</definedName>
    <definedName name="_vol4">#REF!</definedName>
    <definedName name="_vol5">#REF!</definedName>
    <definedName name="_vol6">#REF!</definedName>
    <definedName name="_vol7">#REF!</definedName>
    <definedName name="_vol8">#REF!</definedName>
    <definedName name="_vol9">#REF!</definedName>
    <definedName name="_W">#REF!</definedName>
    <definedName name="_W_1">#REF!</definedName>
    <definedName name="_W_1_1">#REF!</definedName>
    <definedName name="_W_1_5">#REF!</definedName>
    <definedName name="_W_10">#REF!</definedName>
    <definedName name="_W_11">#REF!</definedName>
    <definedName name="_W_2">#REF!</definedName>
    <definedName name="_W_3">#REF!</definedName>
    <definedName name="_W_4">#REF!</definedName>
    <definedName name="_W_5">#REF!</definedName>
    <definedName name="_W_6">#REF!</definedName>
    <definedName name="_W_7">#REF!</definedName>
    <definedName name="_W_8">#REF!</definedName>
    <definedName name="_W_9">#REF!</definedName>
    <definedName name="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2">#REF!</definedName>
    <definedName name="_wb1">#REF!</definedName>
    <definedName name="_WC1">#REF!</definedName>
    <definedName name="_WC2">#REF!</definedName>
    <definedName name="_WC3">#REF!</definedName>
    <definedName name="_we3">#REF!</definedName>
    <definedName name="_wh1">#REF!</definedName>
    <definedName name="_WHT23" hidden="1">{#N/A,#N/A,FALSE,"DATA"}</definedName>
    <definedName name="_WIR1">#N/A</definedName>
    <definedName name="_WL25">#REF!</definedName>
    <definedName name="_wm1" hidden="1">#REF!</definedName>
    <definedName name="_woogi" hidden="1">#REF!</definedName>
    <definedName name="_woogi2" hidden="1">#REF!</definedName>
    <definedName name="_woogi24" hidden="1">#REF!</definedName>
    <definedName name="_woogi3" hidden="1">#REF!</definedName>
    <definedName name="_WQ">#REF!</definedName>
    <definedName name="_WTB2001">#REF!</definedName>
    <definedName name="_X">#REF!</definedName>
    <definedName name="_X_1">#REF!</definedName>
    <definedName name="_x_11">#REF!</definedName>
    <definedName name="_X_5">#REF!</definedName>
    <definedName name="_x_6">#REF!</definedName>
    <definedName name="_X1" hidden="1">{#N/A,#N/A,FALSE,"Act.Fcst Costs"}</definedName>
    <definedName name="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3" hidden="1">{"Admin Costs",#N/A,FALSE,"Act.Fcst Costs"}</definedName>
    <definedName name="_X4" hidden="1">{#N/A,#N/A,FALSE,"Cost Report";#N/A,#N/A,FALSE,"Qtly Summ.";#N/A,#N/A,FALSE,"Mar  Qtr";#N/A,#N/A,FALSE,"Report Summary"}</definedName>
    <definedName name="_X5" hidden="1">{#N/A,#N/A,FALSE,"Cost Report";#N/A,#N/A,FALSE,"Sept Qtr";#N/A,#N/A,FALSE,"Qtly Summ.";#N/A,#N/A,FALSE,"Report Summary";#N/A,#N/A,FALSE,"Ammort &amp; Dep.";#N/A,#N/A,FALSE,"Rev. GIC Summ.";#N/A,#N/A,FALSE,"CAPEX";#N/A,#N/A,FALSE,"Stockpile Adj.";#N/A,#N/A,FALSE,"Cost Summary"}</definedName>
    <definedName name="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leta.LEN" hidden="1" xlm="1">#NAME?</definedName>
    <definedName name="_Y">#REF!</definedName>
    <definedName name="_Y_1">#REF!</definedName>
    <definedName name="_Y_5">#REF!</definedName>
    <definedName name="_Z">#REF!</definedName>
    <definedName name="_Z_1">#REF!</definedName>
    <definedName name="_Z_5">#REF!</definedName>
    <definedName name="_Z5.5_Discounted_Cash_Flow_2">{0;0;0;0;1;#N/A;0;0;0.3;0.3;2;FALSE;FALSE;FALSE;FALSE;FALSE;#N/A;1;#N/A;1;1;"";""}</definedName>
    <definedName name="_Zprint_all">{0;0;0;0;1;#N/A;0;0;0.3;0.3;2;FALSE;FALSE;FALSE;FALSE;FALSE;#N/A;1;96;#N/A;#N/A;"";""}</definedName>
    <definedName name="_Zprint_area">{0;0;0;0;1;#N/A;0;0;0.3;0.3;2;FALSE;FALSE;FALSE;FALSE;FALSE;#N/A;1;100;#N/A;#N/A;"";""}</definedName>
    <definedName name="_재ㅐ햐" hidden="1">#REF!</definedName>
    <definedName name="┃">#REF!</definedName>
    <definedName name="a" hidden="1">#REF!</definedName>
    <definedName name="A.____Cash_flow_from_operating_activities">#REF!</definedName>
    <definedName name="A.16">#REF!</definedName>
    <definedName name="A.18">#REF!</definedName>
    <definedName name="A.2">#REF!</definedName>
    <definedName name="A.2.1">#REF!</definedName>
    <definedName name="A.2.2">#REF!</definedName>
    <definedName name="A.3.1.2">#REF!</definedName>
    <definedName name="A.3.2.1">#REF!</definedName>
    <definedName name="A.3.2.2">#REF!</definedName>
    <definedName name="A.6.1.2">#REF!</definedName>
    <definedName name="A.6.3.5">#REF!</definedName>
    <definedName name="A.7.1.2.b">#REF!</definedName>
    <definedName name="A.7.1.4">#REF!</definedName>
    <definedName name="A.7.2">#REF!</definedName>
    <definedName name="A.8.1.5">#REF!</definedName>
    <definedName name="A.8.6.1.a">#REF!</definedName>
    <definedName name="A.8.7.2">#REF!</definedName>
    <definedName name="A.cctv">#REF!</definedName>
    <definedName name="A.DATA">#REF!</definedName>
    <definedName name="A.LAMP">#REF!</definedName>
    <definedName name="A.LAMPlogo">#REF!</definedName>
    <definedName name="A.POWERAC">#REF!</definedName>
    <definedName name="A.SECURITY">#REF!</definedName>
    <definedName name="A.SK.1P">#REF!</definedName>
    <definedName name="A.SK.KHS">#REF!</definedName>
    <definedName name="A.TLP">#REF!</definedName>
    <definedName name="A_1">#REF!</definedName>
    <definedName name="A_1_1">#REF!</definedName>
    <definedName name="A_1_1_1">#REF!</definedName>
    <definedName name="A_1_1_1_1">#REF!</definedName>
    <definedName name="A_1_1_1_10">#REF!</definedName>
    <definedName name="A_1_1_10">#REF!</definedName>
    <definedName name="A_1_1_3">#REF!</definedName>
    <definedName name="A_1_1_5">#REF!</definedName>
    <definedName name="A_1_10_1">#REF!</definedName>
    <definedName name="A_1_11">#REF!</definedName>
    <definedName name="A_1_3">#REF!</definedName>
    <definedName name="A_1_4">#REF!</definedName>
    <definedName name="A_1_4_10">#REF!</definedName>
    <definedName name="A_1_5">#REF!</definedName>
    <definedName name="A_1_5_10">#REF!</definedName>
    <definedName name="A_1_6">#REF!</definedName>
    <definedName name="A_1_6_10">#REF!</definedName>
    <definedName name="A_1_7">#REF!</definedName>
    <definedName name="A_1_7_10">#REF!</definedName>
    <definedName name="A_1_8">#REF!</definedName>
    <definedName name="A_1_8_10">#REF!</definedName>
    <definedName name="A_1_9">#REF!</definedName>
    <definedName name="A_1_9_10">#REF!</definedName>
    <definedName name="A_10">#REF!</definedName>
    <definedName name="A_10_1">#REF!</definedName>
    <definedName name="A_11">#REF!</definedName>
    <definedName name="A_2">#REF!</definedName>
    <definedName name="A_2_1">#REF!</definedName>
    <definedName name="A_2_1_10">#REF!</definedName>
    <definedName name="A_2_1_3">#REF!</definedName>
    <definedName name="A_2_1_5">#REF!</definedName>
    <definedName name="A_2_10">#REF!</definedName>
    <definedName name="A_2_10_1">#REF!</definedName>
    <definedName name="A_2_11">#REF!</definedName>
    <definedName name="A_2_3">#REF!</definedName>
    <definedName name="A_2_3_1">#REF!</definedName>
    <definedName name="A_2_4">#REF!</definedName>
    <definedName name="A_2_4_10">#REF!</definedName>
    <definedName name="A_2_5">#REF!</definedName>
    <definedName name="A_2_5_1">#REF!</definedName>
    <definedName name="A_2_5_10">#REF!</definedName>
    <definedName name="A_2_6">#REF!</definedName>
    <definedName name="A_2_6_10">#REF!</definedName>
    <definedName name="A_2_7">#REF!</definedName>
    <definedName name="A_2_7_10">#REF!</definedName>
    <definedName name="A_2_8">#REF!</definedName>
    <definedName name="A_2_8_10">#REF!</definedName>
    <definedName name="A_2_9">#REF!</definedName>
    <definedName name="A_2_9_10">#REF!</definedName>
    <definedName name="A_3">#REF!</definedName>
    <definedName name="A_3_1">#REF!</definedName>
    <definedName name="A_3_3">#REF!</definedName>
    <definedName name="A_3_5">#REF!</definedName>
    <definedName name="A_4">#REF!</definedName>
    <definedName name="A_4_10">#REF!</definedName>
    <definedName name="A_5">#REF!</definedName>
    <definedName name="A_5_1">#REF!</definedName>
    <definedName name="A_5_10">#REF!</definedName>
    <definedName name="A_6">#REF!</definedName>
    <definedName name="A_6_1">#REF!</definedName>
    <definedName name="A_6_10">#REF!</definedName>
    <definedName name="A_7">#REF!</definedName>
    <definedName name="A_7_10">#REF!</definedName>
    <definedName name="A_8">#REF!</definedName>
    <definedName name="A_8_10">#REF!</definedName>
    <definedName name="A_9">#REF!</definedName>
    <definedName name="A_9_10">#REF!</definedName>
    <definedName name="A_actual">#REF!</definedName>
    <definedName name="A_actual_LC">#REF!</definedName>
    <definedName name="A01_">#N/A</definedName>
    <definedName name="A01AC">#N/A</definedName>
    <definedName name="a01b">#REF!</definedName>
    <definedName name="A01CAT">#N/A</definedName>
    <definedName name="A01CODE">#N/A</definedName>
    <definedName name="A01DATA">#N/A</definedName>
    <definedName name="A01MI">#N/A</definedName>
    <definedName name="A01TO">#N/A</definedName>
    <definedName name="a02b">#REF!</definedName>
    <definedName name="a03b">#REF!</definedName>
    <definedName name="a06b">#REF!</definedName>
    <definedName name="a06pc">#REF!</definedName>
    <definedName name="a08b">#REF!</definedName>
    <definedName name="a08pc">#REF!</definedName>
    <definedName name="a09b">#REF!</definedName>
    <definedName name="a1..2349">#REF!</definedName>
    <definedName name="a1..2349_11">#REF!</definedName>
    <definedName name="A1_">#REF!</definedName>
    <definedName name="A10_">#REF!</definedName>
    <definedName name="a10000_3112lc">#REF!</definedName>
    <definedName name="a10000_avret">#REF!</definedName>
    <definedName name="a10000_neuro">#REF!</definedName>
    <definedName name="a10000_nlc">#REF!</definedName>
    <definedName name="a10000_ret">#REF!</definedName>
    <definedName name="a10000_yeuro">#REF!</definedName>
    <definedName name="a10000_ylc">#REF!</definedName>
    <definedName name="a10009_3112euro">#REF!</definedName>
    <definedName name="a10009_3112lc">#REF!</definedName>
    <definedName name="a10009_yeuro">#REF!</definedName>
    <definedName name="a10009_ylc">#REF!</definedName>
    <definedName name="a10100_3112euro">#REF!</definedName>
    <definedName name="a10100_3112lc">#REF!</definedName>
    <definedName name="a10100_yeuro">#REF!</definedName>
    <definedName name="a10100_ylc">#REF!</definedName>
    <definedName name="a10109_3112euro">#REF!</definedName>
    <definedName name="a10109_3112lc">#REF!</definedName>
    <definedName name="a10109_yeuro">#REF!</definedName>
    <definedName name="a10109_ylc">#REF!</definedName>
    <definedName name="a10140_3112euro">#REF!</definedName>
    <definedName name="a10140_3112lc">#REF!</definedName>
    <definedName name="a10140_yeuro">#REF!</definedName>
    <definedName name="a10140_ylc">#REF!</definedName>
    <definedName name="a10500_3112euro">#REF!</definedName>
    <definedName name="a10500_3112lc">#REF!</definedName>
    <definedName name="a10500_yeuro">#REF!</definedName>
    <definedName name="a10500_ylc">#REF!</definedName>
    <definedName name="a10600_3112euro">#REF!</definedName>
    <definedName name="a10600_3112lc">#REF!</definedName>
    <definedName name="a10600_avret">#REF!</definedName>
    <definedName name="a10600_neuro">#REF!</definedName>
    <definedName name="a10600_nlc">#REF!</definedName>
    <definedName name="a10600_ret">#REF!</definedName>
    <definedName name="a10600_yeuro">#REF!</definedName>
    <definedName name="a10600_ylc">#REF!</definedName>
    <definedName name="a10sw30besi">#REF!</definedName>
    <definedName name="a10sw35besi">#REF!</definedName>
    <definedName name="a10sw40besi">#REF!</definedName>
    <definedName name="A11_">#REF!</definedName>
    <definedName name="a11000_3112euro">#REF!</definedName>
    <definedName name="a11000_3112lc">#REF!</definedName>
    <definedName name="a11000_avret">#REF!</definedName>
    <definedName name="a11000_neuro">#REF!</definedName>
    <definedName name="a11000_nlc">#REF!</definedName>
    <definedName name="a11000_ret">#REF!</definedName>
    <definedName name="a11000_yeuro">#REF!</definedName>
    <definedName name="a11000_ylc">#REF!</definedName>
    <definedName name="a11001_3112euro">#REF!</definedName>
    <definedName name="a11001_3112lc">#REF!</definedName>
    <definedName name="a11001_yeuro">#REF!</definedName>
    <definedName name="a11001_ylc">#REF!</definedName>
    <definedName name="a11009_3112euro">#REF!</definedName>
    <definedName name="a11009_3112lc">#REF!</definedName>
    <definedName name="a11009_yeuro">#REF!</definedName>
    <definedName name="a11009_ylc">#REF!</definedName>
    <definedName name="a11100_3112euro">#REF!</definedName>
    <definedName name="a11100_3112lc">#REF!</definedName>
    <definedName name="a11100_yeuro">#REF!</definedName>
    <definedName name="a11100_ylc">#REF!</definedName>
    <definedName name="a11101_3112euro">#REF!</definedName>
    <definedName name="a11101_3112lc">#REF!</definedName>
    <definedName name="a11101_yeuro">#REF!</definedName>
    <definedName name="a11101_ylc">#REF!</definedName>
    <definedName name="a11109_3112euro">#REF!</definedName>
    <definedName name="a11109_3112lc">#REF!</definedName>
    <definedName name="a11109_yeuro">#REF!</definedName>
    <definedName name="a11109_ylc">#REF!</definedName>
    <definedName name="a11200_3112euro">#REF!</definedName>
    <definedName name="a11200_3112lc">#REF!</definedName>
    <definedName name="a11200_yeuro">#REF!</definedName>
    <definedName name="a11200_ylc">#REF!</definedName>
    <definedName name="a11201_3112euro">#REF!</definedName>
    <definedName name="a11201_3112lc">#REF!</definedName>
    <definedName name="a11201_yeuro">#REF!</definedName>
    <definedName name="a11201_ylc">#REF!</definedName>
    <definedName name="a11209_3112euro">#REF!</definedName>
    <definedName name="a11209_3112lc">#REF!</definedName>
    <definedName name="a11209_yeuro">#REF!</definedName>
    <definedName name="a11209_ylc">#REF!</definedName>
    <definedName name="a11300_3112euro">#REF!</definedName>
    <definedName name="a11300_3112lc">#REF!</definedName>
    <definedName name="a11300_yeuro">#REF!</definedName>
    <definedName name="a11300_ylc">#REF!</definedName>
    <definedName name="a11301_3112euro">#REF!</definedName>
    <definedName name="a11301_3112lc">#REF!</definedName>
    <definedName name="a11301_yeuro">#REF!</definedName>
    <definedName name="a11301_ylc">#REF!</definedName>
    <definedName name="a11309_3112euro">#REF!</definedName>
    <definedName name="a11309_3112lc">#REF!</definedName>
    <definedName name="a11309_yeuro">#REF!</definedName>
    <definedName name="a11309_ylc">#REF!</definedName>
    <definedName name="a11400_3112euro">#REF!</definedName>
    <definedName name="a11400_3112lc">#REF!</definedName>
    <definedName name="a11400_yeuro">#REF!</definedName>
    <definedName name="a11400_ylc">#REF!</definedName>
    <definedName name="a11510_3112euro">#REF!</definedName>
    <definedName name="a11510_3112lc">#REF!</definedName>
    <definedName name="a11510_yeuro">#REF!</definedName>
    <definedName name="a11510_ylc">#REF!</definedName>
    <definedName name="a11511_3112euro">#REF!</definedName>
    <definedName name="a11511_3112lc">#REF!</definedName>
    <definedName name="a11511_yeuro">#REF!</definedName>
    <definedName name="a11511_ylc">#REF!</definedName>
    <definedName name="a11520_3112euro">#REF!</definedName>
    <definedName name="a11520_3112lc">#REF!</definedName>
    <definedName name="a11520_yeuro">#REF!</definedName>
    <definedName name="a11520_ylc">#REF!</definedName>
    <definedName name="a11521_3112euro">#REF!</definedName>
    <definedName name="a11521_3112lc">#REF!</definedName>
    <definedName name="a11521_yeuro">#REF!</definedName>
    <definedName name="a11521_ylc">#REF!</definedName>
    <definedName name="a11530_3112euro">#REF!</definedName>
    <definedName name="a11530_3112lc">#REF!</definedName>
    <definedName name="a11530_yeuro">#REF!</definedName>
    <definedName name="a11530_ylc">#REF!</definedName>
    <definedName name="a11531_3112euro">#REF!</definedName>
    <definedName name="a11531_3112lc">#REF!</definedName>
    <definedName name="a11531_avret">#REF!</definedName>
    <definedName name="a11531_neuro">#REF!</definedName>
    <definedName name="a11531_nlc">#REF!</definedName>
    <definedName name="a11531_ret">#REF!</definedName>
    <definedName name="a11531_yeuro">#REF!</definedName>
    <definedName name="a11531_ylc">#REF!</definedName>
    <definedName name="a11b">#REF!</definedName>
    <definedName name="a11sw30besi">#REF!</definedName>
    <definedName name="a11sw35besi">#REF!</definedName>
    <definedName name="a11sw40besi">#REF!</definedName>
    <definedName name="A12_">#REF!</definedName>
    <definedName name="A120_">#REF!</definedName>
    <definedName name="a12000_3112euro">#REF!</definedName>
    <definedName name="a12000_3112lc">#REF!</definedName>
    <definedName name="a12000_avret">#REF!</definedName>
    <definedName name="a12000_neuro">#REF!</definedName>
    <definedName name="a12000_nlc">#REF!</definedName>
    <definedName name="a12000_ret">#REF!</definedName>
    <definedName name="a12000_yeuro">#REF!</definedName>
    <definedName name="a12000_ylc">#REF!</definedName>
    <definedName name="a12100_3112euro">#REF!</definedName>
    <definedName name="a12100_3112lc">#REF!</definedName>
    <definedName name="a12100_yeuro">#REF!</definedName>
    <definedName name="a12100_ylc">#REF!</definedName>
    <definedName name="a12200_3112euro">#REF!</definedName>
    <definedName name="a12200_3112lc">#REF!</definedName>
    <definedName name="a12200_yeuro">#REF!</definedName>
    <definedName name="a12200_ylc">#REF!</definedName>
    <definedName name="a12300_3112euro">#REF!</definedName>
    <definedName name="a12300_3112lc">#REF!</definedName>
    <definedName name="a12300_neuro">#REF!</definedName>
    <definedName name="a12300_nlc">#REF!</definedName>
    <definedName name="a12300_yeuro">#REF!</definedName>
    <definedName name="a12300_ylc">#REF!</definedName>
    <definedName name="a12400_3112euro">#REF!</definedName>
    <definedName name="a12400_3112lc">#REF!</definedName>
    <definedName name="a12400_avret">#REF!</definedName>
    <definedName name="a12400_neuro">#REF!</definedName>
    <definedName name="a12400_nlc">#REF!</definedName>
    <definedName name="a12400_ret">#REF!</definedName>
    <definedName name="a12400_yeuro">#REF!</definedName>
    <definedName name="a12400_ylc">#REF!</definedName>
    <definedName name="a12b">#REF!</definedName>
    <definedName name="A12P6">#REF!</definedName>
    <definedName name="a12sw30besi">#REF!</definedName>
    <definedName name="a12sw35besi">#REF!</definedName>
    <definedName name="a12sw40besi">#REF!</definedName>
    <definedName name="A13_">#REF!</definedName>
    <definedName name="A13000_3112euro">#REF!</definedName>
    <definedName name="a13000_avret">#REF!</definedName>
    <definedName name="a13000_neuro">#REF!</definedName>
    <definedName name="a13000_nlc">#REF!</definedName>
    <definedName name="a13000_ret">#REF!</definedName>
    <definedName name="a13000_yeuro">#REF!</definedName>
    <definedName name="a13000_ylc">#REF!</definedName>
    <definedName name="A13100_3112euro">#REF!</definedName>
    <definedName name="a13100_yeuro">#REF!</definedName>
    <definedName name="A13200_3112euro">#REF!</definedName>
    <definedName name="a13200_avret">#REF!</definedName>
    <definedName name="a13200_neuro">#REF!</definedName>
    <definedName name="a13200_nlc">#REF!</definedName>
    <definedName name="a13200_ret">#REF!</definedName>
    <definedName name="a13200_yeuro">#REF!</definedName>
    <definedName name="a13200_ylc">#REF!</definedName>
    <definedName name="a13b">#REF!</definedName>
    <definedName name="a13sw30besi">#REF!</definedName>
    <definedName name="a13sw35besi">#REF!</definedName>
    <definedName name="a13sw40besi">#REF!</definedName>
    <definedName name="A141f143">#REF!</definedName>
    <definedName name="a14b">#REF!</definedName>
    <definedName name="a14sw30besi">#REF!</definedName>
    <definedName name="a14sw35besi">#REF!</definedName>
    <definedName name="a14sw40besi">#REF!</definedName>
    <definedName name="a15b">#REF!</definedName>
    <definedName name="a15sw30besi">#REF!</definedName>
    <definedName name="a15sw35besi">#REF!</definedName>
    <definedName name="a15sw40besi">#REF!</definedName>
    <definedName name="a16b">#REF!</definedName>
    <definedName name="a16sw30besi">#REF!</definedName>
    <definedName name="a16sw35besi">#REF!</definedName>
    <definedName name="a16sw40besi">#REF!</definedName>
    <definedName name="a17b">#REF!</definedName>
    <definedName name="a17sw30besi">#REF!</definedName>
    <definedName name="a17sw35besi">#REF!</definedName>
    <definedName name="a17sw40besi">#REF!</definedName>
    <definedName name="a18b">#REF!</definedName>
    <definedName name="a18sw30besi">#REF!</definedName>
    <definedName name="a18sw35besi">#REF!</definedName>
    <definedName name="a18sw40besi">#REF!</definedName>
    <definedName name="a19b">#REF!</definedName>
    <definedName name="a19sw30besi">#REF!</definedName>
    <definedName name="a19sw35besi">#REF!</definedName>
    <definedName name="a19sw40besi">#REF!</definedName>
    <definedName name="A1A759">#REF!</definedName>
    <definedName name="a1nusantara" hidden="1">#REF!</definedName>
    <definedName name="A2_">#REF!</definedName>
    <definedName name="a20000_3112euro">#REF!</definedName>
    <definedName name="a20000_3112lc">#REF!</definedName>
    <definedName name="a20000_avret">#REF!</definedName>
    <definedName name="a20000_neuro">#REF!</definedName>
    <definedName name="a20000_nlc">#REF!</definedName>
    <definedName name="a20000_ret">#REF!</definedName>
    <definedName name="a20000_yeuro">#REF!</definedName>
    <definedName name="a20000_ylc">#REF!</definedName>
    <definedName name="a20720_avret">#REF!</definedName>
    <definedName name="a20720_neuro">#REF!</definedName>
    <definedName name="a20720_nlc">#REF!</definedName>
    <definedName name="a20720_ret">#REF!</definedName>
    <definedName name="a20720_yeuro">#REF!</definedName>
    <definedName name="a20720_ylc">#REF!</definedName>
    <definedName name="a20sw30besi">#REF!</definedName>
    <definedName name="a20sw35besi">#REF!</definedName>
    <definedName name="a20sw40besi">#REF!</definedName>
    <definedName name="a21000_3112euro">#REF!</definedName>
    <definedName name="a21000_3112lc">#REF!</definedName>
    <definedName name="a21000_avret">#REF!</definedName>
    <definedName name="a21000_neuro">#REF!</definedName>
    <definedName name="a21000_nlc">#REF!</definedName>
    <definedName name="a21000_ret">#REF!</definedName>
    <definedName name="a21000_yeuro">#REF!</definedName>
    <definedName name="a21000_ylc">#REF!</definedName>
    <definedName name="a21700_3112euro">#REF!</definedName>
    <definedName name="a21700_3112lc">#REF!</definedName>
    <definedName name="a21700_avret">#REF!</definedName>
    <definedName name="a21700_neuro">#REF!</definedName>
    <definedName name="a21700_nlc">#REF!</definedName>
    <definedName name="a21700_ret">#REF!</definedName>
    <definedName name="a21700_yeuro">#REF!</definedName>
    <definedName name="a21700_ylc">#REF!</definedName>
    <definedName name="a21900_3112euro">#REF!</definedName>
    <definedName name="a21900_3112lc">#REF!</definedName>
    <definedName name="a21900_avret">#REF!</definedName>
    <definedName name="a21900_neuro">#REF!</definedName>
    <definedName name="a21900_nlc">#REF!</definedName>
    <definedName name="a21900_ret">#REF!</definedName>
    <definedName name="a21900_yeuro">#REF!</definedName>
    <definedName name="a21900_ylc">#REF!</definedName>
    <definedName name="a21b">#REF!</definedName>
    <definedName name="a21sw30besi">#REF!</definedName>
    <definedName name="a21sw35besi">#REF!</definedName>
    <definedName name="a21sw40besi">#REF!</definedName>
    <definedName name="a22000_3112euro">#REF!</definedName>
    <definedName name="a22000_3112lc">#REF!</definedName>
    <definedName name="a22000_avret">#REF!</definedName>
    <definedName name="a22000_neuro">#REF!</definedName>
    <definedName name="a22000_nlc">#REF!</definedName>
    <definedName name="a22000_ret">#REF!</definedName>
    <definedName name="a22000_yeuro">#REF!</definedName>
    <definedName name="a22000_ylc">#REF!</definedName>
    <definedName name="a22b">#REF!</definedName>
    <definedName name="a22sw30besi">#REF!</definedName>
    <definedName name="a22sw35besi">#REF!</definedName>
    <definedName name="a22sw40besi">#REF!</definedName>
    <definedName name="a23b">#REF!</definedName>
    <definedName name="a23sw30besi">#REF!</definedName>
    <definedName name="a23sw35besi">#REF!</definedName>
    <definedName name="a23sw40besi">#REF!</definedName>
    <definedName name="a24b">#REF!</definedName>
    <definedName name="a24sw30besi">#REF!</definedName>
    <definedName name="a24sw35besi">#REF!</definedName>
    <definedName name="a24sw40besi">#REF!</definedName>
    <definedName name="a25000_3112euro">#REF!</definedName>
    <definedName name="a25000_3112lc">#REF!</definedName>
    <definedName name="a25000_avret">#REF!</definedName>
    <definedName name="a25000_neuro">#REF!</definedName>
    <definedName name="a25000_nlc">#REF!</definedName>
    <definedName name="a25000_ret">#REF!</definedName>
    <definedName name="a25000_yeuro">#REF!</definedName>
    <definedName name="a25000_ylc">#REF!</definedName>
    <definedName name="a25100_3112euro">#REF!</definedName>
    <definedName name="a25100_3112lc">#REF!</definedName>
    <definedName name="a25100_avret">#REF!</definedName>
    <definedName name="a25100_neuro">#REF!</definedName>
    <definedName name="a25100_nlc">#REF!</definedName>
    <definedName name="a25100_ret">#REF!</definedName>
    <definedName name="a25100_yeuro">#REF!</definedName>
    <definedName name="a25100_ylc">#REF!</definedName>
    <definedName name="a25300_3112euro">#REF!</definedName>
    <definedName name="a25300_3112lc">#REF!</definedName>
    <definedName name="a25300_yeuro">#REF!</definedName>
    <definedName name="a25300_ylc">#REF!</definedName>
    <definedName name="a25700_3112euro">#REF!</definedName>
    <definedName name="a25700_3112lc">#REF!</definedName>
    <definedName name="a25700_yeuro">#REF!</definedName>
    <definedName name="a25700_ylc">#REF!</definedName>
    <definedName name="a25b">#REF!</definedName>
    <definedName name="a25sw30besi">#REF!</definedName>
    <definedName name="a25sw35besi">#REF!</definedName>
    <definedName name="a25sw40besi">#REF!</definedName>
    <definedName name="a26b">#REF!</definedName>
    <definedName name="a26sw30besi">#REF!</definedName>
    <definedName name="a26sw35besi">#REF!</definedName>
    <definedName name="a26sw40besi">#REF!</definedName>
    <definedName name="a27000_3112euro">#REF!</definedName>
    <definedName name="a27000_3112lc">#REF!</definedName>
    <definedName name="a27000_avret">#REF!</definedName>
    <definedName name="a27000_neuro">#REF!</definedName>
    <definedName name="a27000_nlc">#REF!</definedName>
    <definedName name="a27000_ret">#REF!</definedName>
    <definedName name="a27000_yeuro">#REF!</definedName>
    <definedName name="a27000_ylc">#REF!</definedName>
    <definedName name="a27100_3112euro">#REF!</definedName>
    <definedName name="a27100_3112lc">#REF!</definedName>
    <definedName name="a27100_avret">#REF!</definedName>
    <definedName name="a27100_neuro">#REF!</definedName>
    <definedName name="a27100_nlc">#REF!</definedName>
    <definedName name="a27100_ret">#REF!</definedName>
    <definedName name="a27100_yeuro">#REF!</definedName>
    <definedName name="a27100_ylc">#REF!</definedName>
    <definedName name="a27300_avret">#REF!</definedName>
    <definedName name="a27300_neuro">#REF!</definedName>
    <definedName name="a27300_nlc">#REF!</definedName>
    <definedName name="a27300_ret">#REF!</definedName>
    <definedName name="a27300_yeuro">#REF!</definedName>
    <definedName name="a27300_ylc">#REF!</definedName>
    <definedName name="a27400_3112euro">#REF!</definedName>
    <definedName name="a27400_3112lc">#REF!</definedName>
    <definedName name="a27400_avret">#REF!</definedName>
    <definedName name="a27400_neuro">#REF!</definedName>
    <definedName name="a27400_nlc">#REF!</definedName>
    <definedName name="a27400_ret">#REF!</definedName>
    <definedName name="a27400_yeuro">#REF!</definedName>
    <definedName name="a27400_ylc">#REF!</definedName>
    <definedName name="a277Print_Titles">#REF!</definedName>
    <definedName name="a27b">#REF!</definedName>
    <definedName name="a27sw30besi">#REF!</definedName>
    <definedName name="a27sw35besi">#REF!</definedName>
    <definedName name="a27sw40besi">#REF!</definedName>
    <definedName name="a28000_3112euro">#REF!</definedName>
    <definedName name="a28000_3112lc">#REF!</definedName>
    <definedName name="a28000_avret">#REF!</definedName>
    <definedName name="a28000_neuro">#REF!</definedName>
    <definedName name="a28000_nlc">#REF!</definedName>
    <definedName name="a28000_ret">#REF!</definedName>
    <definedName name="a28000_yeuro">#REF!</definedName>
    <definedName name="a28000_ylc">#REF!</definedName>
    <definedName name="a28b">#REF!</definedName>
    <definedName name="a28sw30besi">#REF!</definedName>
    <definedName name="a28sw35besi">#REF!</definedName>
    <definedName name="a28sw40besi">#REF!</definedName>
    <definedName name="a29000_3112euro">#REF!</definedName>
    <definedName name="a29000_3112lc">#REF!</definedName>
    <definedName name="a29000_avret">#REF!</definedName>
    <definedName name="a29000_neuro">#REF!</definedName>
    <definedName name="a29000_nlc">#REF!</definedName>
    <definedName name="a29000_ret">#REF!</definedName>
    <definedName name="a29000_yeuro">#REF!</definedName>
    <definedName name="a29000_ylc">#REF!</definedName>
    <definedName name="a29100_3112euro">#REF!</definedName>
    <definedName name="a29100_3112lc">#REF!</definedName>
    <definedName name="a29100_avret">#REF!</definedName>
    <definedName name="a29100_neuro">#REF!</definedName>
    <definedName name="a29100_nlc">#REF!</definedName>
    <definedName name="a29100_ret">#REF!</definedName>
    <definedName name="a29100_yeuro">#REF!</definedName>
    <definedName name="a29100_ylc">#REF!</definedName>
    <definedName name="a29200_yeuro">#REF!</definedName>
    <definedName name="a29300_yeuro">#REF!</definedName>
    <definedName name="a29400_3112euro">#REF!</definedName>
    <definedName name="a29400_3112lc">#REF!</definedName>
    <definedName name="a29400_avret">#REF!</definedName>
    <definedName name="a29400_neuro">#REF!</definedName>
    <definedName name="a29400_nlc">#REF!</definedName>
    <definedName name="a29400_ret">#REF!</definedName>
    <definedName name="a29400_yeuro">#REF!</definedName>
    <definedName name="a29400_ylc">#REF!</definedName>
    <definedName name="a29500_3112">#REF!</definedName>
    <definedName name="a29500_3112euro">#REF!</definedName>
    <definedName name="a29500_avret">#REF!</definedName>
    <definedName name="a29500_neuro">#REF!</definedName>
    <definedName name="a29500_nlc">#REF!</definedName>
    <definedName name="a29500_ret">#REF!</definedName>
    <definedName name="a29500_yeuro">#REF!</definedName>
    <definedName name="a29500_ylc">#REF!</definedName>
    <definedName name="a29b">#REF!</definedName>
    <definedName name="a29sw30besi">#REF!</definedName>
    <definedName name="a29sw35besi">#REF!</definedName>
    <definedName name="a29sw40besi">#REF!</definedName>
    <definedName name="A3_">#REF!</definedName>
    <definedName name="a30sw30besi">#REF!</definedName>
    <definedName name="a30sw35besi">#REF!</definedName>
    <definedName name="a30sw40besi">#REF!</definedName>
    <definedName name="a31b">#REF!</definedName>
    <definedName name="a31sw30besi">#REF!</definedName>
    <definedName name="a31sw35besi">#REF!</definedName>
    <definedName name="a31sw40besi">#REF!</definedName>
    <definedName name="a32b">#REF!</definedName>
    <definedName name="a32sw30besi">#REF!</definedName>
    <definedName name="a32sw35besi">#REF!</definedName>
    <definedName name="a32sw40besi">#REF!</definedName>
    <definedName name="a33b">#REF!</definedName>
    <definedName name="A35_">#REF!</definedName>
    <definedName name="a36b">#REF!</definedName>
    <definedName name="a38b">#REF!</definedName>
    <definedName name="a39b">#REF!</definedName>
    <definedName name="A4_">#REF!</definedName>
    <definedName name="a41b">#REF!</definedName>
    <definedName name="a42b">#REF!</definedName>
    <definedName name="a43b">#REF!</definedName>
    <definedName name="A460.">#REF!</definedName>
    <definedName name="a46b">#REF!</definedName>
    <definedName name="a48b">#REF!</definedName>
    <definedName name="a49b">#REF!</definedName>
    <definedName name="A5_">#REF!</definedName>
    <definedName name="A50_">#REF!</definedName>
    <definedName name="a50b">#REF!</definedName>
    <definedName name="a51b">#REF!</definedName>
    <definedName name="a52b">#REF!</definedName>
    <definedName name="a53b">#REF!</definedName>
    <definedName name="a56b">#REF!</definedName>
    <definedName name="a58b">#REF!</definedName>
    <definedName name="a59b">#REF!</definedName>
    <definedName name="A6_">#REF!</definedName>
    <definedName name="a6cb1beton">#REF!</definedName>
    <definedName name="a6cb3beton">#REF!</definedName>
    <definedName name="a6lisbeton">#REF!</definedName>
    <definedName name="a6pbbeton">#REF!</definedName>
    <definedName name="a6platbeton">#REF!</definedName>
    <definedName name="a6sw30besi">#REF!</definedName>
    <definedName name="a6sw30beton">#REF!</definedName>
    <definedName name="a6sw35besi">#REF!</definedName>
    <definedName name="a6sw35beton">#REF!</definedName>
    <definedName name="a6sw40besi">#REF!</definedName>
    <definedName name="a6sw40beton">#REF!</definedName>
    <definedName name="a6sw45besia7sw45besia8sw45besi">#REF!</definedName>
    <definedName name="a6sw45beton">#REF!</definedName>
    <definedName name="A7_">#REF!</definedName>
    <definedName name="A70_">#REF!</definedName>
    <definedName name="a7sw30besi">#REF!</definedName>
    <definedName name="a7sw35besi">#REF!</definedName>
    <definedName name="a7sw40besi">#REF!</definedName>
    <definedName name="A8_">#REF!</definedName>
    <definedName name="a8sw30besi">#REF!</definedName>
    <definedName name="a8sw35besi">#REF!</definedName>
    <definedName name="a8sw40besi">#REF!</definedName>
    <definedName name="A9_">#REF!</definedName>
    <definedName name="A901.">#REF!</definedName>
    <definedName name="A95_">#REF!</definedName>
    <definedName name="a9sw30besi">#REF!</definedName>
    <definedName name="a9sw35besi">#REF!</definedName>
    <definedName name="a9sw40besi">#REF!</definedName>
    <definedName name="aa" localSheetId="8">#REF!</definedName>
    <definedName name="aa" hidden="1">{#N/A,#N/A,FALSE,"CCTV"}</definedName>
    <definedName name="AA_02">#REF!</definedName>
    <definedName name="aaa" localSheetId="8">#REF!</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_1">#REF!</definedName>
    <definedName name="aaa_1_10">#REF!</definedName>
    <definedName name="aaa_10">#REF!</definedName>
    <definedName name="aaa_10_1">#REF!</definedName>
    <definedName name="aaa_11">#REF!</definedName>
    <definedName name="aaa_3">#REF!</definedName>
    <definedName name="aaa_4">#REF!</definedName>
    <definedName name="aaa_4_10">#REF!</definedName>
    <definedName name="aaa_5">#REF!</definedName>
    <definedName name="aaa_5_1">#REF!</definedName>
    <definedName name="aaa_5_10">#REF!</definedName>
    <definedName name="aaa_6">#REF!</definedName>
    <definedName name="aaa_6_1">#REF!</definedName>
    <definedName name="aaa_6_10">#REF!</definedName>
    <definedName name="aaa_7">#REF!</definedName>
    <definedName name="aaa_7_10">#REF!</definedName>
    <definedName name="aaa_8">#REF!</definedName>
    <definedName name="aaa_8_10">#REF!</definedName>
    <definedName name="aaa_9">#REF!</definedName>
    <definedName name="aaa_9_10">#REF!</definedName>
    <definedName name="AAA_DOCTOPS" hidden="1">"AAA_SET"</definedName>
    <definedName name="AAA_duser" hidden="1">"OFF"</definedName>
    <definedName name="aaaa" localSheetId="8">#REF!</definedName>
    <definedName name="aaaa" hidden="1">{#N/A,#N/A,FALSE,"CCTV"}</definedName>
    <definedName name="aaaaa" hidden="1">{#N/A,#N/A,FALSE,"M06";#N/A,#N/A,FALSE,"M07"}</definedName>
    <definedName name="aaaaaa" hidden="1">{"mult96",#N/A,FALSE,"PETCOMP";"est96",#N/A,FALSE,"PETCOMP";"mult95",#N/A,FALSE,"PETCOMP";"est95",#N/A,FALSE,"PETCOMP";"multltm",#N/A,FALSE,"PETCOMP";"resultltm",#N/A,FALSE,"PETCOMP"}</definedName>
    <definedName name="aaaaaaa" localSheetId="8" hidden="1">{#N/A,#N/A,FALSE,"Aging Summary";#N/A,#N/A,FALSE,"Ratio Analysis";#N/A,#N/A,FALSE,"Test 120 Day Accts";#N/A,#N/A,FALSE,"Tickmarks"}</definedName>
    <definedName name="aaaaaaa" hidden="1">{#N/A,#N/A,FALSE,"type1";#N/A,#N/A,FALSE,"지지력";#N/A,#N/A,FALSE,"PILE계산";#N/A,#N/A,FALSE,"PILE ";#N/A,#N/A,FALSE,"철근량";#N/A,#N/A,FALSE,"균열검토";#N/A,#N/A,FALSE,"날개벽";#N/A,#N/A,FALSE,"주철근조립도";#N/A,#N/A,FALSE,"교좌"}</definedName>
    <definedName name="AAAAAAAAA">#REF!</definedName>
    <definedName name="aaaaaaaaaaaa">#REF!</definedName>
    <definedName name="aaaaaaaaaaaaaaaaaaaaaaaa" hidden="1">{"Admin Costs",#N/A,FALSE,"Act.Fcst Costs"}</definedName>
    <definedName name="aaaaaaaaaaaaaaaaaaaaaaaaaaa" hidden="1">#REF!</definedName>
    <definedName name="aaaasffffffasasdfdsf" hidden="1">{"rp_only",#N/A,FALSE,"2225"}</definedName>
    <definedName name="aaaasffffffasasdfdsf_1" hidden="1">{"rp_only",#N/A,FALSE,"2225"}</definedName>
    <definedName name="aaabbb" localSheetId="8" hidden="1">{#N/A,#N/A,FALSE,"CCTV"}</definedName>
    <definedName name="aaabbb" hidden="1">{#N/A,#N/A,FALSE,"CCTV"}</definedName>
    <definedName name="AaASA" hidden="1">{"with_oth_curr",#N/A,FALSE,"2225"}</definedName>
    <definedName name="AaASA_1" hidden="1">{"with_oth_curr",#N/A,FALSE,"2225"}</definedName>
    <definedName name="AAASD">#REF!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D3_1">#N/A</definedName>
    <definedName name="AAD3_1_1">#N/A</definedName>
    <definedName name="AAD3_1_1_1">#N/A</definedName>
    <definedName name="AAD3_1_10">#N/A</definedName>
    <definedName name="AAD3_10">#N/A</definedName>
    <definedName name="AAD3_10_5">#N/A</definedName>
    <definedName name="AAD3_2">#N/A</definedName>
    <definedName name="AAD3_3">#N/A</definedName>
    <definedName name="AAD3_5">#N/A</definedName>
    <definedName name="AAD3_5_1">#N/A</definedName>
    <definedName name="AAD3_5_5">#N/A</definedName>
    <definedName name="AAD3_6">#N/A</definedName>
    <definedName name="AAD3_6_5">#N/A</definedName>
    <definedName name="AAD3_7">#N/A</definedName>
    <definedName name="AAD3_7_5">#N/A</definedName>
    <definedName name="AAD3_8">#N/A</definedName>
    <definedName name="AAD3_8_5">#N/A</definedName>
    <definedName name="AAD3_9">#N/A</definedName>
    <definedName name="AAD3_9_5">#N/A</definedName>
    <definedName name="aadas" hidden="1">{#N/A,#N/A,FALSE,"Aging Summary";#N/A,#N/A,FALSE,"Ratio Analysis";#N/A,#N/A,FALSE,"Test 120 Day Accts";#N/A,#N/A,FALSE,"Tickmarks"}</definedName>
    <definedName name="Aadsads" hidden="1">{"with_oth_curr",#N/A,FALSE,"2225"}</definedName>
    <definedName name="Aadsads_1" hidden="1">{"with_oth_curr",#N/A,FALSE,"2225"}</definedName>
    <definedName name="aadsasad" hidden="1">{"rp_only",#N/A,FALSE,"2225"}</definedName>
    <definedName name="aadsasad_1" hidden="1">{"rp_only",#N/A,FALSE,"2225"}</definedName>
    <definedName name="aafa" hidden="1">{"with_oth_curr",#N/A,FALSE,"2225"}</definedName>
    <definedName name="aafa_1" hidden="1">{"with_oth_curr",#N/A,FALSE,"2225"}</definedName>
    <definedName name="aal">#REF!</definedName>
    <definedName name="Aanstm">#REF!</definedName>
    <definedName name="aasad" hidden="1">{"rp_only",#N/A,FALSE,"2225"}</definedName>
    <definedName name="aasad_1" hidden="1">{"rp_only",#N/A,FALSE,"2225"}</definedName>
    <definedName name="aasasds" hidden="1">{"SCH1B",#N/A,FALSE,"Canada";"SCH2B",#N/A,FALSE,"Canada"}</definedName>
    <definedName name="AASD" hidden="1">{"rp_only",#N/A,FALSE,"2225"}</definedName>
    <definedName name="AASD_1" hidden="1">{"rp_only",#N/A,FALSE,"2225"}</definedName>
    <definedName name="aax">#REF!</definedName>
    <definedName name="aax_1">#REF!</definedName>
    <definedName name="aax_10">#REF!</definedName>
    <definedName name="aax_11">#REF!</definedName>
    <definedName name="aax_3">#REF!</definedName>
    <definedName name="aax_4">#REF!</definedName>
    <definedName name="aax_5">#REF!</definedName>
    <definedName name="aax_6">#REF!</definedName>
    <definedName name="aax_7">#REF!</definedName>
    <definedName name="aax_8">#REF!</definedName>
    <definedName name="aax_9">#REF!</definedName>
    <definedName name="AB" localSheetId="8" hidden="1">{#N/A,#N/A,FALSE,"Aging Summary";#N/A,#N/A,FALSE,"Ratio Analysis";#N/A,#N/A,FALSE,"Test 120 Day Accts";#N/A,#N/A,FALSE,"Tickmarks"}</definedName>
    <definedName name="ab" hidden="1">{#N/A,#N/A,FALSE,"SumD";#N/A,#N/A,FALSE,"ElecD";#N/A,#N/A,FALSE,"MechD";#N/A,#N/A,FALSE,"GeotD";#N/A,#N/A,FALSE,"PrcsD";#N/A,#N/A,FALSE,"TunnD";#N/A,#N/A,FALSE,"CivlD";#N/A,#N/A,FALSE,"NtwkD";#N/A,#N/A,FALSE,"EstgD";#N/A,#N/A,FALSE,"PEngD"}</definedName>
    <definedName name="ab_1">#REF!</definedName>
    <definedName name="ab_1_10">#REF!</definedName>
    <definedName name="ab_10">#REF!</definedName>
    <definedName name="ab_10_1">#REF!</definedName>
    <definedName name="ab_11">#REF!</definedName>
    <definedName name="ab_3">#REF!</definedName>
    <definedName name="ab_4">#REF!</definedName>
    <definedName name="ab_4_10">#REF!</definedName>
    <definedName name="ab_5">#REF!</definedName>
    <definedName name="ab_5_1">#REF!</definedName>
    <definedName name="ab_5_10">#REF!</definedName>
    <definedName name="ab_6">#REF!</definedName>
    <definedName name="ab_6_10">#REF!</definedName>
    <definedName name="ab_7">#REF!</definedName>
    <definedName name="ab_7_10">#REF!</definedName>
    <definedName name="ab_8">#REF!</definedName>
    <definedName name="ab_8_10">#REF!</definedName>
    <definedName name="ab_9">#REF!</definedName>
    <definedName name="ab_9_10">#REF!</definedName>
    <definedName name="ABAC"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c" hidden="1">{#N/A,#N/A,FALSE,"Cost Report";"Geology",#N/A,FALSE,"Cost Summary";"Geolgy Recon",#N/A,FALSE,"UG Geology Rep."}</definedName>
    <definedName name="abc_1" hidden="1">{#N/A,#N/A,FALSE,"Cost Report";"Geology",#N/A,FALSE,"Cost Summary";"Geolgy Recon",#N/A,FALSE,"UG Geology Rep."}</definedName>
    <definedName name="abcd" localSheetId="8" hidden="1">{#N/A,#N/A,FALSE,"Aging Summary";#N/A,#N/A,FALSE,"Ratio Analysis";#N/A,#N/A,FALSE,"Test 120 Day Accts";#N/A,#N/A,FALSE,"Tickmarks"}</definedName>
    <definedName name="abcd" hidden="1">{#N/A,#N/A,FALSE,"特殊室（ＢＱ表）"}</definedName>
    <definedName name="abcdef">#N/A</definedName>
    <definedName name="abch100">#REF!</definedName>
    <definedName name="abch100_1">#REF!</definedName>
    <definedName name="abch100_1_10">#REF!</definedName>
    <definedName name="abch100_1_3">#REF!</definedName>
    <definedName name="abch100_1_5">#REF!</definedName>
    <definedName name="abch100_10">#REF!</definedName>
    <definedName name="abch100_10_1">#REF!</definedName>
    <definedName name="abch100_11">#REF!</definedName>
    <definedName name="abch100_3">#REF!</definedName>
    <definedName name="abch100_3_1">#REF!</definedName>
    <definedName name="abch100_4">#REF!</definedName>
    <definedName name="abch100_4_10">#REF!</definedName>
    <definedName name="abch100_5">#REF!</definedName>
    <definedName name="abch100_5_1">#REF!</definedName>
    <definedName name="abch100_5_10">#REF!</definedName>
    <definedName name="abch100_6">#REF!</definedName>
    <definedName name="abch100_6_10">#REF!</definedName>
    <definedName name="abch100_7">#REF!</definedName>
    <definedName name="abch100_7_10">#REF!</definedName>
    <definedName name="abch100_8">#REF!</definedName>
    <definedName name="abch100_8_10">#REF!</definedName>
    <definedName name="abch100_9">#REF!</definedName>
    <definedName name="abch100_9_10">#REF!</definedName>
    <definedName name="aber100">#REF!</definedName>
    <definedName name="aber100_1">#REF!</definedName>
    <definedName name="aber100_1_10">#REF!</definedName>
    <definedName name="aber100_1_3">#REF!</definedName>
    <definedName name="aber100_1_5">#REF!</definedName>
    <definedName name="aber100_10">#REF!</definedName>
    <definedName name="aber100_10_1">#REF!</definedName>
    <definedName name="aber100_11">#REF!</definedName>
    <definedName name="aber100_3">#REF!</definedName>
    <definedName name="aber100_3_1">#REF!</definedName>
    <definedName name="aber100_4">#REF!</definedName>
    <definedName name="aber100_4_10">#REF!</definedName>
    <definedName name="aber100_5">#REF!</definedName>
    <definedName name="aber100_5_1">#REF!</definedName>
    <definedName name="aber100_5_10">#REF!</definedName>
    <definedName name="aber100_6">#REF!</definedName>
    <definedName name="aber100_6_10">#REF!</definedName>
    <definedName name="aber100_7">#REF!</definedName>
    <definedName name="aber100_7_10">#REF!</definedName>
    <definedName name="aber100_8">#REF!</definedName>
    <definedName name="aber100_8_10">#REF!</definedName>
    <definedName name="aber100_9">#REF!</definedName>
    <definedName name="aber100_9_10">#REF!</definedName>
    <definedName name="aber15">#REF!</definedName>
    <definedName name="aber15_1">#REF!</definedName>
    <definedName name="aber15_1_10">#REF!</definedName>
    <definedName name="aber15_1_3">#REF!</definedName>
    <definedName name="aber15_1_5">#REF!</definedName>
    <definedName name="aber15_10">#REF!</definedName>
    <definedName name="aber15_10_1">#REF!</definedName>
    <definedName name="aber15_11">#REF!</definedName>
    <definedName name="aber15_3">#REF!</definedName>
    <definedName name="aber15_3_1">#REF!</definedName>
    <definedName name="aber15_4">#REF!</definedName>
    <definedName name="aber15_4_10">#REF!</definedName>
    <definedName name="aber15_5">#REF!</definedName>
    <definedName name="aber15_5_1">#REF!</definedName>
    <definedName name="aber15_5_10">#REF!</definedName>
    <definedName name="aber15_6">#REF!</definedName>
    <definedName name="aber15_6_10">#REF!</definedName>
    <definedName name="aber15_7">#REF!</definedName>
    <definedName name="aber15_7_10">#REF!</definedName>
    <definedName name="aber15_8">#REF!</definedName>
    <definedName name="aber15_8_10">#REF!</definedName>
    <definedName name="aber15_9">#REF!</definedName>
    <definedName name="aber15_9_10">#REF!</definedName>
    <definedName name="Aber150">#REF!</definedName>
    <definedName name="Aber150_1">#REF!</definedName>
    <definedName name="Aber150_1_10">#REF!</definedName>
    <definedName name="Aber150_1_3">#REF!</definedName>
    <definedName name="Aber150_1_5">#REF!</definedName>
    <definedName name="Aber150_10">#REF!</definedName>
    <definedName name="Aber150_10_1">#REF!</definedName>
    <definedName name="Aber150_11">#REF!</definedName>
    <definedName name="Aber150_3">#REF!</definedName>
    <definedName name="Aber150_3_1">#REF!</definedName>
    <definedName name="Aber150_4">#REF!</definedName>
    <definedName name="Aber150_4_10">#REF!</definedName>
    <definedName name="Aber150_5">#REF!</definedName>
    <definedName name="Aber150_5_1">#REF!</definedName>
    <definedName name="Aber150_5_10">#REF!</definedName>
    <definedName name="Aber150_6">#REF!</definedName>
    <definedName name="Aber150_6_10">#REF!</definedName>
    <definedName name="Aber150_7">#REF!</definedName>
    <definedName name="Aber150_7_10">#REF!</definedName>
    <definedName name="Aber150_8">#REF!</definedName>
    <definedName name="Aber150_8_10">#REF!</definedName>
    <definedName name="Aber150_9">#REF!</definedName>
    <definedName name="Aber150_9_10">#REF!</definedName>
    <definedName name="aber2">#REF!</definedName>
    <definedName name="aber2_1">#REF!</definedName>
    <definedName name="aber2_1_10">#REF!</definedName>
    <definedName name="aber2_1_3">#REF!</definedName>
    <definedName name="aber2_1_5">#REF!</definedName>
    <definedName name="aber2_10">#REF!</definedName>
    <definedName name="aber2_10_1">#REF!</definedName>
    <definedName name="aber2_11">#REF!</definedName>
    <definedName name="aber2_3">#REF!</definedName>
    <definedName name="aber2_3_1">#REF!</definedName>
    <definedName name="aber2_4">#REF!</definedName>
    <definedName name="aber2_4_10">#REF!</definedName>
    <definedName name="aber2_5">#REF!</definedName>
    <definedName name="aber2_5_1">#REF!</definedName>
    <definedName name="aber2_5_10">#REF!</definedName>
    <definedName name="aber2_6">#REF!</definedName>
    <definedName name="aber2_6_10">#REF!</definedName>
    <definedName name="aber2_7">#REF!</definedName>
    <definedName name="aber2_7_10">#REF!</definedName>
    <definedName name="aber2_8">#REF!</definedName>
    <definedName name="aber2_8_10">#REF!</definedName>
    <definedName name="aber2_9">#REF!</definedName>
    <definedName name="aber2_9_10">#REF!</definedName>
    <definedName name="aber20">#REF!</definedName>
    <definedName name="aber20_1">#REF!</definedName>
    <definedName name="aber20_1_10">#REF!</definedName>
    <definedName name="aber20_1_3">#REF!</definedName>
    <definedName name="aber20_1_5">#REF!</definedName>
    <definedName name="aber20_10">#REF!</definedName>
    <definedName name="aber20_10_1">#REF!</definedName>
    <definedName name="aber20_11">#REF!</definedName>
    <definedName name="aber20_3">#REF!</definedName>
    <definedName name="aber20_3_1">#REF!</definedName>
    <definedName name="aber20_4">#REF!</definedName>
    <definedName name="aber20_4_10">#REF!</definedName>
    <definedName name="aber20_5">#REF!</definedName>
    <definedName name="aber20_5_1">#REF!</definedName>
    <definedName name="aber20_5_10">#REF!</definedName>
    <definedName name="aber20_6">#REF!</definedName>
    <definedName name="aber20_6_10">#REF!</definedName>
    <definedName name="aber20_7">#REF!</definedName>
    <definedName name="aber20_7_10">#REF!</definedName>
    <definedName name="aber20_8">#REF!</definedName>
    <definedName name="aber20_8_10">#REF!</definedName>
    <definedName name="aber20_9">#REF!</definedName>
    <definedName name="aber20_9_10">#REF!</definedName>
    <definedName name="aber25">#REF!</definedName>
    <definedName name="aber25_1">#REF!</definedName>
    <definedName name="aber25_1_10">#REF!</definedName>
    <definedName name="aber25_1_3">#REF!</definedName>
    <definedName name="aber25_1_5">#REF!</definedName>
    <definedName name="aber25_10">#REF!</definedName>
    <definedName name="aber25_10_1">#REF!</definedName>
    <definedName name="aber25_11">#REF!</definedName>
    <definedName name="aber25_3">#REF!</definedName>
    <definedName name="aber25_3_1">#REF!</definedName>
    <definedName name="aber25_4">#REF!</definedName>
    <definedName name="aber25_4_10">#REF!</definedName>
    <definedName name="aber25_5">#REF!</definedName>
    <definedName name="aber25_5_1">#REF!</definedName>
    <definedName name="aber25_5_10">#REF!</definedName>
    <definedName name="aber25_6">#REF!</definedName>
    <definedName name="aber25_6_10">#REF!</definedName>
    <definedName name="aber25_7">#REF!</definedName>
    <definedName name="aber25_7_10">#REF!</definedName>
    <definedName name="aber25_8">#REF!</definedName>
    <definedName name="aber25_8_10">#REF!</definedName>
    <definedName name="aber25_9">#REF!</definedName>
    <definedName name="aber25_9_10">#REF!</definedName>
    <definedName name="aber32">#REF!</definedName>
    <definedName name="aber32_1">#REF!</definedName>
    <definedName name="aber32_1_10">#REF!</definedName>
    <definedName name="aber32_1_3">#REF!</definedName>
    <definedName name="aber32_1_5">#REF!</definedName>
    <definedName name="aber32_10">#REF!</definedName>
    <definedName name="aber32_10_1">#REF!</definedName>
    <definedName name="aber32_11">#REF!</definedName>
    <definedName name="aber32_3">#REF!</definedName>
    <definedName name="aber32_3_1">#REF!</definedName>
    <definedName name="aber32_4">#REF!</definedName>
    <definedName name="aber32_4_10">#REF!</definedName>
    <definedName name="aber32_5">#REF!</definedName>
    <definedName name="aber32_5_1">#REF!</definedName>
    <definedName name="aber32_5_10">#REF!</definedName>
    <definedName name="aber32_6">#REF!</definedName>
    <definedName name="aber32_6_10">#REF!</definedName>
    <definedName name="aber32_7">#REF!</definedName>
    <definedName name="aber32_7_10">#REF!</definedName>
    <definedName name="aber32_8">#REF!</definedName>
    <definedName name="aber32_8_10">#REF!</definedName>
    <definedName name="aber32_9">#REF!</definedName>
    <definedName name="aber32_9_10">#REF!</definedName>
    <definedName name="aber4">#REF!</definedName>
    <definedName name="aber4_1">#REF!</definedName>
    <definedName name="aber4_1_10">#REF!</definedName>
    <definedName name="aber4_1_3">#REF!</definedName>
    <definedName name="aber4_1_5">#REF!</definedName>
    <definedName name="aber4_10">#REF!</definedName>
    <definedName name="aber4_10_1">#REF!</definedName>
    <definedName name="aber4_11">#REF!</definedName>
    <definedName name="aber4_3">#REF!</definedName>
    <definedName name="aber4_3_1">#REF!</definedName>
    <definedName name="aber4_4">#REF!</definedName>
    <definedName name="aber4_4_10">#REF!</definedName>
    <definedName name="aber4_5">#REF!</definedName>
    <definedName name="aber4_5_1">#REF!</definedName>
    <definedName name="aber4_5_10">#REF!</definedName>
    <definedName name="aber4_6">#REF!</definedName>
    <definedName name="aber4_6_10">#REF!</definedName>
    <definedName name="aber4_7">#REF!</definedName>
    <definedName name="aber4_7_10">#REF!</definedName>
    <definedName name="aber4_8">#REF!</definedName>
    <definedName name="aber4_8_10">#REF!</definedName>
    <definedName name="aber4_9">#REF!</definedName>
    <definedName name="aber4_9_10">#REF!</definedName>
    <definedName name="aber40">#REF!</definedName>
    <definedName name="aber40_1">#REF!</definedName>
    <definedName name="aber40_1_10">#REF!</definedName>
    <definedName name="aber40_1_3">#REF!</definedName>
    <definedName name="aber40_1_5">#REF!</definedName>
    <definedName name="aber40_10">#REF!</definedName>
    <definedName name="aber40_10_1">#REF!</definedName>
    <definedName name="aber40_11">#REF!</definedName>
    <definedName name="aber40_3">#REF!</definedName>
    <definedName name="aber40_3_1">#REF!</definedName>
    <definedName name="aber40_4">#REF!</definedName>
    <definedName name="aber40_4_10">#REF!</definedName>
    <definedName name="aber40_5">#REF!</definedName>
    <definedName name="aber40_5_1">#REF!</definedName>
    <definedName name="aber40_5_10">#REF!</definedName>
    <definedName name="aber40_6">#REF!</definedName>
    <definedName name="aber40_6_10">#REF!</definedName>
    <definedName name="aber40_7">#REF!</definedName>
    <definedName name="aber40_7_10">#REF!</definedName>
    <definedName name="aber40_8">#REF!</definedName>
    <definedName name="aber40_8_10">#REF!</definedName>
    <definedName name="aber40_9">#REF!</definedName>
    <definedName name="aber40_9_10">#REF!</definedName>
    <definedName name="aber50">#REF!</definedName>
    <definedName name="aber50_1">#REF!</definedName>
    <definedName name="aber50_1_10">#REF!</definedName>
    <definedName name="aber50_1_3">#REF!</definedName>
    <definedName name="aber50_1_5">#REF!</definedName>
    <definedName name="aber50_10">#REF!</definedName>
    <definedName name="aber50_10_1">#REF!</definedName>
    <definedName name="aber50_11">#REF!</definedName>
    <definedName name="aber50_3">#REF!</definedName>
    <definedName name="aber50_3_1">#REF!</definedName>
    <definedName name="aber50_4">#REF!</definedName>
    <definedName name="aber50_4_10">#REF!</definedName>
    <definedName name="aber50_5">#REF!</definedName>
    <definedName name="aber50_5_1">#REF!</definedName>
    <definedName name="aber50_5_10">#REF!</definedName>
    <definedName name="aber50_6">#REF!</definedName>
    <definedName name="aber50_6_10">#REF!</definedName>
    <definedName name="aber50_7">#REF!</definedName>
    <definedName name="aber50_7_10">#REF!</definedName>
    <definedName name="aber50_8">#REF!</definedName>
    <definedName name="aber50_8_10">#REF!</definedName>
    <definedName name="aber50_9">#REF!</definedName>
    <definedName name="aber50_9_10">#REF!</definedName>
    <definedName name="Aber6">#REF!</definedName>
    <definedName name="Aber6_1">#REF!</definedName>
    <definedName name="Aber6_1_10">#REF!</definedName>
    <definedName name="Aber6_1_3">#REF!</definedName>
    <definedName name="Aber6_1_5">#REF!</definedName>
    <definedName name="Aber6_10">#REF!</definedName>
    <definedName name="Aber6_10_1">#REF!</definedName>
    <definedName name="Aber6_11">#REF!</definedName>
    <definedName name="Aber6_3">#REF!</definedName>
    <definedName name="Aber6_3_1">#REF!</definedName>
    <definedName name="Aber6_4">#REF!</definedName>
    <definedName name="Aber6_4_10">#REF!</definedName>
    <definedName name="Aber6_5">#REF!</definedName>
    <definedName name="Aber6_5_1">#REF!</definedName>
    <definedName name="Aber6_5_10">#REF!</definedName>
    <definedName name="Aber6_6">#REF!</definedName>
    <definedName name="Aber6_6_10">#REF!</definedName>
    <definedName name="Aber6_7">#REF!</definedName>
    <definedName name="Aber6_7_10">#REF!</definedName>
    <definedName name="Aber6_8">#REF!</definedName>
    <definedName name="Aber6_8_10">#REF!</definedName>
    <definedName name="Aber6_9">#REF!</definedName>
    <definedName name="Aber6_9_10">#REF!</definedName>
    <definedName name="aber80">#REF!</definedName>
    <definedName name="aber80_1">#REF!</definedName>
    <definedName name="aber80_1_10">#REF!</definedName>
    <definedName name="aber80_1_3">#REF!</definedName>
    <definedName name="aber80_1_5">#REF!</definedName>
    <definedName name="aber80_10">#REF!</definedName>
    <definedName name="aber80_10_1">#REF!</definedName>
    <definedName name="aber80_11">#REF!</definedName>
    <definedName name="aber80_3">#REF!</definedName>
    <definedName name="aber80_3_1">#REF!</definedName>
    <definedName name="aber80_4">#REF!</definedName>
    <definedName name="aber80_4_10">#REF!</definedName>
    <definedName name="aber80_5">#REF!</definedName>
    <definedName name="aber80_5_1">#REF!</definedName>
    <definedName name="aber80_5_10">#REF!</definedName>
    <definedName name="aber80_6">#REF!</definedName>
    <definedName name="aber80_6_10">#REF!</definedName>
    <definedName name="aber80_7">#REF!</definedName>
    <definedName name="aber80_7_10">#REF!</definedName>
    <definedName name="aber80_8">#REF!</definedName>
    <definedName name="aber80_8_10">#REF!</definedName>
    <definedName name="aber80_9">#REF!</definedName>
    <definedName name="aber80_9_10">#REF!</definedName>
    <definedName name="aberf100">#REF!</definedName>
    <definedName name="aberf100_1">#REF!</definedName>
    <definedName name="aberf100_1_10">#REF!</definedName>
    <definedName name="aberf100_1_3">#REF!</definedName>
    <definedName name="aberf100_1_5">#REF!</definedName>
    <definedName name="aberf100_10">#REF!</definedName>
    <definedName name="aberf100_10_1">#REF!</definedName>
    <definedName name="aberf100_11">#REF!</definedName>
    <definedName name="aberf100_3">#REF!</definedName>
    <definedName name="aberf100_3_1">#REF!</definedName>
    <definedName name="aberf100_4">#REF!</definedName>
    <definedName name="aberf100_4_10">#REF!</definedName>
    <definedName name="aberf100_5">#REF!</definedName>
    <definedName name="aberf100_5_1">#REF!</definedName>
    <definedName name="aberf100_5_10">#REF!</definedName>
    <definedName name="aberf100_6">#REF!</definedName>
    <definedName name="aberf100_6_10">#REF!</definedName>
    <definedName name="aberf100_7">#REF!</definedName>
    <definedName name="aberf100_7_10">#REF!</definedName>
    <definedName name="aberf100_8">#REF!</definedName>
    <definedName name="aberf100_8_10">#REF!</definedName>
    <definedName name="aberf100_9">#REF!</definedName>
    <definedName name="aberf100_9_10">#REF!</definedName>
    <definedName name="aberf150">#REF!</definedName>
    <definedName name="aberf150_1">#REF!</definedName>
    <definedName name="aberf150_1_10">#REF!</definedName>
    <definedName name="aberf150_1_3">#REF!</definedName>
    <definedName name="aberf150_1_5">#REF!</definedName>
    <definedName name="aberf150_10">#REF!</definedName>
    <definedName name="aberf150_10_1">#REF!</definedName>
    <definedName name="aberf150_11">#REF!</definedName>
    <definedName name="aberf150_3">#REF!</definedName>
    <definedName name="aberf150_3_1">#REF!</definedName>
    <definedName name="aberf150_4">#REF!</definedName>
    <definedName name="aberf150_4_10">#REF!</definedName>
    <definedName name="aberf150_5">#REF!</definedName>
    <definedName name="aberf150_5_1">#REF!</definedName>
    <definedName name="aberf150_5_10">#REF!</definedName>
    <definedName name="aberf150_6">#REF!</definedName>
    <definedName name="aberf150_6_10">#REF!</definedName>
    <definedName name="aberf150_7">#REF!</definedName>
    <definedName name="aberf150_7_10">#REF!</definedName>
    <definedName name="aberf150_8">#REF!</definedName>
    <definedName name="aberf150_8_10">#REF!</definedName>
    <definedName name="aberf150_9">#REF!</definedName>
    <definedName name="aberf150_9_10">#REF!</definedName>
    <definedName name="aberf4">#REF!</definedName>
    <definedName name="aberf4_1">#REF!</definedName>
    <definedName name="aberf4_1_10">#REF!</definedName>
    <definedName name="aberf4_1_3">#REF!</definedName>
    <definedName name="aberf4_1_5">#REF!</definedName>
    <definedName name="aberf4_10">#REF!</definedName>
    <definedName name="aberf4_10_1">#REF!</definedName>
    <definedName name="aberf4_11">#REF!</definedName>
    <definedName name="aberf4_3">#REF!</definedName>
    <definedName name="aberf4_3_1">#REF!</definedName>
    <definedName name="aberf4_4">#REF!</definedName>
    <definedName name="aberf4_4_10">#REF!</definedName>
    <definedName name="aberf4_5">#REF!</definedName>
    <definedName name="aberf4_5_1">#REF!</definedName>
    <definedName name="aberf4_5_10">#REF!</definedName>
    <definedName name="aberf4_6">#REF!</definedName>
    <definedName name="aberf4_6_10">#REF!</definedName>
    <definedName name="aberf4_7">#REF!</definedName>
    <definedName name="aberf4_7_10">#REF!</definedName>
    <definedName name="aberf4_8">#REF!</definedName>
    <definedName name="aberf4_8_10">#REF!</definedName>
    <definedName name="aberf4_9">#REF!</definedName>
    <definedName name="aberf4_9_10">#REF!</definedName>
    <definedName name="aberf6">#REF!</definedName>
    <definedName name="aberf6_1">#REF!</definedName>
    <definedName name="aberf6_1_10">#REF!</definedName>
    <definedName name="aberf6_1_3">#REF!</definedName>
    <definedName name="aberf6_1_5">#REF!</definedName>
    <definedName name="aberf6_10">#REF!</definedName>
    <definedName name="aberf6_10_1">#REF!</definedName>
    <definedName name="aberf6_11">#REF!</definedName>
    <definedName name="aberf6_3">#REF!</definedName>
    <definedName name="aberf6_3_1">#REF!</definedName>
    <definedName name="aberf6_4">#REF!</definedName>
    <definedName name="aberf6_4_10">#REF!</definedName>
    <definedName name="aberf6_5">#REF!</definedName>
    <definedName name="aberf6_5_1">#REF!</definedName>
    <definedName name="aberf6_5_10">#REF!</definedName>
    <definedName name="aberf6_6">#REF!</definedName>
    <definedName name="aberf6_6_10">#REF!</definedName>
    <definedName name="aberf6_7">#REF!</definedName>
    <definedName name="aberf6_7_10">#REF!</definedName>
    <definedName name="aberf6_8">#REF!</definedName>
    <definedName name="aberf6_8_10">#REF!</definedName>
    <definedName name="aberf6_9">#REF!</definedName>
    <definedName name="aberf6_9_10">#REF!</definedName>
    <definedName name="aberf80">#REF!</definedName>
    <definedName name="aberf80_1">#REF!</definedName>
    <definedName name="aberf80_1_10">#REF!</definedName>
    <definedName name="aberf80_1_3">#REF!</definedName>
    <definedName name="aberf80_1_5">#REF!</definedName>
    <definedName name="aberf80_10">#REF!</definedName>
    <definedName name="aberf80_10_1">#REF!</definedName>
    <definedName name="aberf80_11">#REF!</definedName>
    <definedName name="aberf80_3">#REF!</definedName>
    <definedName name="aberf80_3_1">#REF!</definedName>
    <definedName name="aberf80_4">#REF!</definedName>
    <definedName name="aberf80_4_10">#REF!</definedName>
    <definedName name="aberf80_5">#REF!</definedName>
    <definedName name="aberf80_5_1">#REF!</definedName>
    <definedName name="aberf80_5_10">#REF!</definedName>
    <definedName name="aberf80_6">#REF!</definedName>
    <definedName name="aberf80_6_10">#REF!</definedName>
    <definedName name="aberf80_7">#REF!</definedName>
    <definedName name="aberf80_7_10">#REF!</definedName>
    <definedName name="aberf80_8">#REF!</definedName>
    <definedName name="aberf80_8_10">#REF!</definedName>
    <definedName name="aberf80_9">#REF!</definedName>
    <definedName name="aberf80_9_10">#REF!</definedName>
    <definedName name="abfj100">#REF!</definedName>
    <definedName name="abfj100_1">#REF!</definedName>
    <definedName name="abfj100_1_10">#REF!</definedName>
    <definedName name="abfj100_1_3">#REF!</definedName>
    <definedName name="abfj100_1_5">#REF!</definedName>
    <definedName name="abfj100_10">#REF!</definedName>
    <definedName name="abfj100_10_1">#REF!</definedName>
    <definedName name="abfj100_11">#REF!</definedName>
    <definedName name="abfj100_3">#REF!</definedName>
    <definedName name="abfj100_3_1">#REF!</definedName>
    <definedName name="abfj100_4">#REF!</definedName>
    <definedName name="abfj100_4_10">#REF!</definedName>
    <definedName name="abfj100_5">#REF!</definedName>
    <definedName name="abfj100_5_1">#REF!</definedName>
    <definedName name="abfj100_5_10">#REF!</definedName>
    <definedName name="abfj100_6">#REF!</definedName>
    <definedName name="abfj100_6_10">#REF!</definedName>
    <definedName name="abfj100_7">#REF!</definedName>
    <definedName name="abfj100_7_10">#REF!</definedName>
    <definedName name="abfj100_8">#REF!</definedName>
    <definedName name="abfj100_8_10">#REF!</definedName>
    <definedName name="abfj100_9">#REF!</definedName>
    <definedName name="abfj100_9_10">#REF!</definedName>
    <definedName name="abfj150">#REF!</definedName>
    <definedName name="abfj150_1">#REF!</definedName>
    <definedName name="abfj150_1_10">#REF!</definedName>
    <definedName name="abfj150_1_3">#REF!</definedName>
    <definedName name="abfj150_1_5">#REF!</definedName>
    <definedName name="abfj150_10">#REF!</definedName>
    <definedName name="abfj150_10_1">#REF!</definedName>
    <definedName name="abfj150_11">#REF!</definedName>
    <definedName name="abfj150_3">#REF!</definedName>
    <definedName name="abfj150_3_1">#REF!</definedName>
    <definedName name="abfj150_4">#REF!</definedName>
    <definedName name="abfj150_4_10">#REF!</definedName>
    <definedName name="abfj150_5">#REF!</definedName>
    <definedName name="abfj150_5_1">#REF!</definedName>
    <definedName name="abfj150_5_10">#REF!</definedName>
    <definedName name="abfj150_6">#REF!</definedName>
    <definedName name="abfj150_6_10">#REF!</definedName>
    <definedName name="abfj150_7">#REF!</definedName>
    <definedName name="abfj150_7_10">#REF!</definedName>
    <definedName name="abfj150_8">#REF!</definedName>
    <definedName name="abfj150_8_10">#REF!</definedName>
    <definedName name="abfj150_9">#REF!</definedName>
    <definedName name="abfj150_9_10">#REF!</definedName>
    <definedName name="abfj40">#REF!</definedName>
    <definedName name="abfj40_1">#REF!</definedName>
    <definedName name="abfj40_1_10">#REF!</definedName>
    <definedName name="abfj40_1_3">#REF!</definedName>
    <definedName name="abfj40_1_5">#REF!</definedName>
    <definedName name="abfj40_10">#REF!</definedName>
    <definedName name="abfj40_10_1">#REF!</definedName>
    <definedName name="abfj40_11">#REF!</definedName>
    <definedName name="abfj40_3">#REF!</definedName>
    <definedName name="abfj40_3_1">#REF!</definedName>
    <definedName name="abfj40_4">#REF!</definedName>
    <definedName name="abfj40_4_10">#REF!</definedName>
    <definedName name="abfj40_5">#REF!</definedName>
    <definedName name="abfj40_5_1">#REF!</definedName>
    <definedName name="abfj40_5_10">#REF!</definedName>
    <definedName name="abfj40_6">#REF!</definedName>
    <definedName name="abfj40_6_10">#REF!</definedName>
    <definedName name="abfj40_7">#REF!</definedName>
    <definedName name="abfj40_7_10">#REF!</definedName>
    <definedName name="abfj40_8">#REF!</definedName>
    <definedName name="abfj40_8_10">#REF!</definedName>
    <definedName name="abfj40_9">#REF!</definedName>
    <definedName name="abfj40_9_10">#REF!</definedName>
    <definedName name="abfj50">#REF!</definedName>
    <definedName name="abfj50_1">#REF!</definedName>
    <definedName name="abfj50_1_10">#REF!</definedName>
    <definedName name="abfj50_1_3">#REF!</definedName>
    <definedName name="abfj50_1_5">#REF!</definedName>
    <definedName name="abfj50_10">#REF!</definedName>
    <definedName name="abfj50_10_1">#REF!</definedName>
    <definedName name="abfj50_11">#REF!</definedName>
    <definedName name="abfj50_3">#REF!</definedName>
    <definedName name="abfj50_3_1">#REF!</definedName>
    <definedName name="abfj50_4">#REF!</definedName>
    <definedName name="abfj50_4_10">#REF!</definedName>
    <definedName name="abfj50_5">#REF!</definedName>
    <definedName name="abfj50_5_1">#REF!</definedName>
    <definedName name="abfj50_5_10">#REF!</definedName>
    <definedName name="abfj50_6">#REF!</definedName>
    <definedName name="abfj50_6_10">#REF!</definedName>
    <definedName name="abfj50_7">#REF!</definedName>
    <definedName name="abfj50_7_10">#REF!</definedName>
    <definedName name="abfj50_8">#REF!</definedName>
    <definedName name="abfj50_8_10">#REF!</definedName>
    <definedName name="abfj50_9">#REF!</definedName>
    <definedName name="abfj50_9_10">#REF!</definedName>
    <definedName name="abfl40">#REF!</definedName>
    <definedName name="abfl40_1">#REF!</definedName>
    <definedName name="abfl40_1_10">#REF!</definedName>
    <definedName name="abfl40_1_3">#REF!</definedName>
    <definedName name="abfl40_1_5">#REF!</definedName>
    <definedName name="abfl40_10">#REF!</definedName>
    <definedName name="abfl40_10_1">#REF!</definedName>
    <definedName name="abfl40_11">#REF!</definedName>
    <definedName name="abfl40_3">#REF!</definedName>
    <definedName name="abfl40_3_1">#REF!</definedName>
    <definedName name="abfl40_4">#REF!</definedName>
    <definedName name="abfl40_4_10">#REF!</definedName>
    <definedName name="abfl40_5">#REF!</definedName>
    <definedName name="abfl40_5_1">#REF!</definedName>
    <definedName name="abfl40_5_10">#REF!</definedName>
    <definedName name="abfl40_6">#REF!</definedName>
    <definedName name="abfl40_6_10">#REF!</definedName>
    <definedName name="abfl40_7">#REF!</definedName>
    <definedName name="abfl40_7_10">#REF!</definedName>
    <definedName name="abfl40_8">#REF!</definedName>
    <definedName name="abfl40_8_10">#REF!</definedName>
    <definedName name="abfl40_9">#REF!</definedName>
    <definedName name="abfl40_9_10">#REF!</definedName>
    <definedName name="abft100">#REF!</definedName>
    <definedName name="abft100_1">#REF!</definedName>
    <definedName name="abft100_1_10">#REF!</definedName>
    <definedName name="abft100_1_3">#REF!</definedName>
    <definedName name="abft100_1_5">#REF!</definedName>
    <definedName name="abft100_10">#REF!</definedName>
    <definedName name="abft100_10_1">#REF!</definedName>
    <definedName name="abft100_11">#REF!</definedName>
    <definedName name="abft100_3">#REF!</definedName>
    <definedName name="abft100_3_1">#REF!</definedName>
    <definedName name="abft100_4">#REF!</definedName>
    <definedName name="abft100_4_10">#REF!</definedName>
    <definedName name="abft100_5">#REF!</definedName>
    <definedName name="abft100_5_1">#REF!</definedName>
    <definedName name="abft100_5_10">#REF!</definedName>
    <definedName name="abft100_6">#REF!</definedName>
    <definedName name="abft100_6_10">#REF!</definedName>
    <definedName name="abft100_7">#REF!</definedName>
    <definedName name="abft100_7_10">#REF!</definedName>
    <definedName name="abft100_8">#REF!</definedName>
    <definedName name="abft100_8_10">#REF!</definedName>
    <definedName name="abft100_9">#REF!</definedName>
    <definedName name="abft100_9_10">#REF!</definedName>
    <definedName name="abft150">#REF!</definedName>
    <definedName name="abft150_1">#REF!</definedName>
    <definedName name="abft150_1_10">#REF!</definedName>
    <definedName name="abft150_1_3">#REF!</definedName>
    <definedName name="abft150_1_5">#REF!</definedName>
    <definedName name="abft150_10">#REF!</definedName>
    <definedName name="abft150_10_1">#REF!</definedName>
    <definedName name="abft150_11">#REF!</definedName>
    <definedName name="abft150_3">#REF!</definedName>
    <definedName name="abft150_3_1">#REF!</definedName>
    <definedName name="abft150_4">#REF!</definedName>
    <definedName name="abft150_4_10">#REF!</definedName>
    <definedName name="abft150_5">#REF!</definedName>
    <definedName name="abft150_5_1">#REF!</definedName>
    <definedName name="abft150_5_10">#REF!</definedName>
    <definedName name="abft150_6">#REF!</definedName>
    <definedName name="abft150_6_10">#REF!</definedName>
    <definedName name="abft150_7">#REF!</definedName>
    <definedName name="abft150_7_10">#REF!</definedName>
    <definedName name="abft150_8">#REF!</definedName>
    <definedName name="abft150_8_10">#REF!</definedName>
    <definedName name="abft150_9">#REF!</definedName>
    <definedName name="abft150_9_10">#REF!</definedName>
    <definedName name="abft50">#REF!</definedName>
    <definedName name="abft50_1">#REF!</definedName>
    <definedName name="abft50_1_10">#REF!</definedName>
    <definedName name="abft50_1_3">#REF!</definedName>
    <definedName name="abft50_1_5">#REF!</definedName>
    <definedName name="abft50_10">#REF!</definedName>
    <definedName name="abft50_10_1">#REF!</definedName>
    <definedName name="abft50_11">#REF!</definedName>
    <definedName name="abft50_3">#REF!</definedName>
    <definedName name="abft50_3_1">#REF!</definedName>
    <definedName name="abft50_4">#REF!</definedName>
    <definedName name="abft50_4_10">#REF!</definedName>
    <definedName name="abft50_5">#REF!</definedName>
    <definedName name="abft50_5_1">#REF!</definedName>
    <definedName name="abft50_5_10">#REF!</definedName>
    <definedName name="abft50_6">#REF!</definedName>
    <definedName name="abft50_6_10">#REF!</definedName>
    <definedName name="abft50_7">#REF!</definedName>
    <definedName name="abft50_7_10">#REF!</definedName>
    <definedName name="abft50_8">#REF!</definedName>
    <definedName name="abft50_8_10">#REF!</definedName>
    <definedName name="abft50_9">#REF!</definedName>
    <definedName name="abft50_9_10">#REF!</definedName>
    <definedName name="abfv100">#REF!</definedName>
    <definedName name="abfv100_1">#REF!</definedName>
    <definedName name="abfv100_1_10">#REF!</definedName>
    <definedName name="abfv100_1_3">#REF!</definedName>
    <definedName name="abfv100_1_5">#REF!</definedName>
    <definedName name="abfv100_10">#REF!</definedName>
    <definedName name="abfv100_10_1">#REF!</definedName>
    <definedName name="abfv100_11">#REF!</definedName>
    <definedName name="abfv100_3">#REF!</definedName>
    <definedName name="abfv100_3_1">#REF!</definedName>
    <definedName name="abfv100_4">#REF!</definedName>
    <definedName name="abfv100_4_10">#REF!</definedName>
    <definedName name="abfv100_5">#REF!</definedName>
    <definedName name="abfv100_5_1">#REF!</definedName>
    <definedName name="abfv100_5_10">#REF!</definedName>
    <definedName name="abfv100_6">#REF!</definedName>
    <definedName name="abfv100_6_10">#REF!</definedName>
    <definedName name="abfv100_7">#REF!</definedName>
    <definedName name="abfv100_7_10">#REF!</definedName>
    <definedName name="abfv100_8">#REF!</definedName>
    <definedName name="abfv100_8_10">#REF!</definedName>
    <definedName name="abfv100_9">#REF!</definedName>
    <definedName name="abfv100_9_10">#REF!</definedName>
    <definedName name="abfv150">#REF!</definedName>
    <definedName name="abfv150_1">#REF!</definedName>
    <definedName name="abfv150_1_10">#REF!</definedName>
    <definedName name="abfv150_1_3">#REF!</definedName>
    <definedName name="abfv150_1_5">#REF!</definedName>
    <definedName name="abfv150_10">#REF!</definedName>
    <definedName name="abfv150_10_1">#REF!</definedName>
    <definedName name="abfv150_11">#REF!</definedName>
    <definedName name="abfv150_3">#REF!</definedName>
    <definedName name="abfv150_3_1">#REF!</definedName>
    <definedName name="abfv150_4">#REF!</definedName>
    <definedName name="abfv150_4_10">#REF!</definedName>
    <definedName name="abfv150_5">#REF!</definedName>
    <definedName name="abfv150_5_1">#REF!</definedName>
    <definedName name="abfv150_5_10">#REF!</definedName>
    <definedName name="abfv150_6">#REF!</definedName>
    <definedName name="abfv150_6_10">#REF!</definedName>
    <definedName name="abfv150_7">#REF!</definedName>
    <definedName name="abfv150_7_10">#REF!</definedName>
    <definedName name="abfv150_8">#REF!</definedName>
    <definedName name="abfv150_8_10">#REF!</definedName>
    <definedName name="abfv150_9">#REF!</definedName>
    <definedName name="abfv150_9_10">#REF!</definedName>
    <definedName name="abfv50">#REF!</definedName>
    <definedName name="abfv50_1">#REF!</definedName>
    <definedName name="abfv50_1_10">#REF!</definedName>
    <definedName name="abfv50_1_3">#REF!</definedName>
    <definedName name="abfv50_1_5">#REF!</definedName>
    <definedName name="abfv50_10">#REF!</definedName>
    <definedName name="abfv50_10_1">#REF!</definedName>
    <definedName name="abfv50_11">#REF!</definedName>
    <definedName name="abfv50_3">#REF!</definedName>
    <definedName name="abfv50_3_1">#REF!</definedName>
    <definedName name="abfv50_4">#REF!</definedName>
    <definedName name="abfv50_4_10">#REF!</definedName>
    <definedName name="abfv50_5">#REF!</definedName>
    <definedName name="abfv50_5_1">#REF!</definedName>
    <definedName name="abfv50_5_10">#REF!</definedName>
    <definedName name="abfv50_6">#REF!</definedName>
    <definedName name="abfv50_6_10">#REF!</definedName>
    <definedName name="abfv50_7">#REF!</definedName>
    <definedName name="abfv50_7_10">#REF!</definedName>
    <definedName name="abfv50_8">#REF!</definedName>
    <definedName name="abfv50_8_10">#REF!</definedName>
    <definedName name="abfv50_9">#REF!</definedName>
    <definedName name="abfv50_9_10">#REF!</definedName>
    <definedName name="abfv80">#REF!</definedName>
    <definedName name="abfv80_1">#REF!</definedName>
    <definedName name="abfv80_1_10">#REF!</definedName>
    <definedName name="abfv80_1_3">#REF!</definedName>
    <definedName name="abfv80_1_5">#REF!</definedName>
    <definedName name="abfv80_10">#REF!</definedName>
    <definedName name="abfv80_10_1">#REF!</definedName>
    <definedName name="abfv80_11">#REF!</definedName>
    <definedName name="abfv80_3">#REF!</definedName>
    <definedName name="abfv80_3_1">#REF!</definedName>
    <definedName name="abfv80_4">#REF!</definedName>
    <definedName name="abfv80_4_10">#REF!</definedName>
    <definedName name="abfv80_5">#REF!</definedName>
    <definedName name="abfv80_5_1">#REF!</definedName>
    <definedName name="abfv80_5_10">#REF!</definedName>
    <definedName name="abfv80_6">#REF!</definedName>
    <definedName name="abfv80_6_10">#REF!</definedName>
    <definedName name="abfv80_7">#REF!</definedName>
    <definedName name="abfv80_7_10">#REF!</definedName>
    <definedName name="abfv80_8">#REF!</definedName>
    <definedName name="abfv80_8_10">#REF!</definedName>
    <definedName name="abfv80_9">#REF!</definedName>
    <definedName name="abfv80_9_10">#REF!</definedName>
    <definedName name="abgv100">#REF!</definedName>
    <definedName name="abgv100_1">#REF!</definedName>
    <definedName name="abgv100_1_10">#REF!</definedName>
    <definedName name="abgv100_1_3">#REF!</definedName>
    <definedName name="abgv100_1_5">#REF!</definedName>
    <definedName name="abgv100_10">#REF!</definedName>
    <definedName name="abgv100_10_1">#REF!</definedName>
    <definedName name="abgv100_11">#REF!</definedName>
    <definedName name="abgv100_3">#REF!</definedName>
    <definedName name="abgv100_3_1">#REF!</definedName>
    <definedName name="abgv100_4">#REF!</definedName>
    <definedName name="abgv100_4_10">#REF!</definedName>
    <definedName name="abgv100_5">#REF!</definedName>
    <definedName name="abgv100_5_1">#REF!</definedName>
    <definedName name="abgv100_5_10">#REF!</definedName>
    <definedName name="abgv100_6">#REF!</definedName>
    <definedName name="abgv100_6_10">#REF!</definedName>
    <definedName name="abgv100_7">#REF!</definedName>
    <definedName name="abgv100_7_10">#REF!</definedName>
    <definedName name="abgv100_8">#REF!</definedName>
    <definedName name="abgv100_8_10">#REF!</definedName>
    <definedName name="abgv100_9">#REF!</definedName>
    <definedName name="abgv100_9_10">#REF!</definedName>
    <definedName name="abgv150">#REF!</definedName>
    <definedName name="abgv150_1">#REF!</definedName>
    <definedName name="abgv150_1_10">#REF!</definedName>
    <definedName name="abgv150_1_3">#REF!</definedName>
    <definedName name="abgv150_1_5">#REF!</definedName>
    <definedName name="abgv150_10">#REF!</definedName>
    <definedName name="abgv150_10_1">#REF!</definedName>
    <definedName name="abgv150_11">#REF!</definedName>
    <definedName name="abgv150_3">#REF!</definedName>
    <definedName name="abgv150_3_1">#REF!</definedName>
    <definedName name="abgv150_4">#REF!</definedName>
    <definedName name="abgv150_4_10">#REF!</definedName>
    <definedName name="abgv150_5">#REF!</definedName>
    <definedName name="abgv150_5_1">#REF!</definedName>
    <definedName name="abgv150_5_10">#REF!</definedName>
    <definedName name="abgv150_6">#REF!</definedName>
    <definedName name="abgv150_6_10">#REF!</definedName>
    <definedName name="abgv150_7">#REF!</definedName>
    <definedName name="abgv150_7_10">#REF!</definedName>
    <definedName name="abgv150_8">#REF!</definedName>
    <definedName name="abgv150_8_10">#REF!</definedName>
    <definedName name="abgv150_9">#REF!</definedName>
    <definedName name="abgv150_9_10">#REF!</definedName>
    <definedName name="abgv20">#REF!</definedName>
    <definedName name="abgv20_1">#REF!</definedName>
    <definedName name="abgv20_1_10">#REF!</definedName>
    <definedName name="abgv20_1_3">#REF!</definedName>
    <definedName name="abgv20_1_5">#REF!</definedName>
    <definedName name="abgv20_10">#REF!</definedName>
    <definedName name="abgv20_10_1">#REF!</definedName>
    <definedName name="abgv20_11">#REF!</definedName>
    <definedName name="abgv20_3">#REF!</definedName>
    <definedName name="abgv20_3_1">#REF!</definedName>
    <definedName name="abgv20_4">#REF!</definedName>
    <definedName name="abgv20_4_10">#REF!</definedName>
    <definedName name="abgv20_5">#REF!</definedName>
    <definedName name="abgv20_5_1">#REF!</definedName>
    <definedName name="abgv20_5_10">#REF!</definedName>
    <definedName name="abgv20_6">#REF!</definedName>
    <definedName name="abgv20_6_10">#REF!</definedName>
    <definedName name="abgv20_7">#REF!</definedName>
    <definedName name="abgv20_7_10">#REF!</definedName>
    <definedName name="abgv20_8">#REF!</definedName>
    <definedName name="abgv20_8_10">#REF!</definedName>
    <definedName name="abgv20_9">#REF!</definedName>
    <definedName name="abgv20_9_10">#REF!</definedName>
    <definedName name="abgv32">#REF!</definedName>
    <definedName name="abgv32_1">#REF!</definedName>
    <definedName name="abgv32_1_10">#REF!</definedName>
    <definedName name="abgv32_1_3">#REF!</definedName>
    <definedName name="abgv32_1_5">#REF!</definedName>
    <definedName name="abgv32_10">#REF!</definedName>
    <definedName name="abgv32_10_1">#REF!</definedName>
    <definedName name="abgv32_11">#REF!</definedName>
    <definedName name="abgv32_3">#REF!</definedName>
    <definedName name="abgv32_3_1">#REF!</definedName>
    <definedName name="abgv32_4">#REF!</definedName>
    <definedName name="abgv32_4_10">#REF!</definedName>
    <definedName name="abgv32_5">#REF!</definedName>
    <definedName name="abgv32_5_1">#REF!</definedName>
    <definedName name="abgv32_5_10">#REF!</definedName>
    <definedName name="abgv32_6">#REF!</definedName>
    <definedName name="abgv32_6_10">#REF!</definedName>
    <definedName name="abgv32_7">#REF!</definedName>
    <definedName name="abgv32_7_10">#REF!</definedName>
    <definedName name="abgv32_8">#REF!</definedName>
    <definedName name="abgv32_8_10">#REF!</definedName>
    <definedName name="abgv32_9">#REF!</definedName>
    <definedName name="abgv32_9_10">#REF!</definedName>
    <definedName name="abgv40">#REF!</definedName>
    <definedName name="abgv40_1">#REF!</definedName>
    <definedName name="abgv40_1_10">#REF!</definedName>
    <definedName name="abgv40_1_3">#REF!</definedName>
    <definedName name="abgv40_1_5">#REF!</definedName>
    <definedName name="abgv40_10">#REF!</definedName>
    <definedName name="abgv40_10_1">#REF!</definedName>
    <definedName name="abgv40_11">#REF!</definedName>
    <definedName name="abgv40_3">#REF!</definedName>
    <definedName name="abgv40_3_1">#REF!</definedName>
    <definedName name="abgv40_4">#REF!</definedName>
    <definedName name="abgv40_4_10">#REF!</definedName>
    <definedName name="abgv40_5">#REF!</definedName>
    <definedName name="abgv40_5_1">#REF!</definedName>
    <definedName name="abgv40_5_10">#REF!</definedName>
    <definedName name="abgv40_6">#REF!</definedName>
    <definedName name="abgv40_6_10">#REF!</definedName>
    <definedName name="abgv40_7">#REF!</definedName>
    <definedName name="abgv40_7_10">#REF!</definedName>
    <definedName name="abgv40_8">#REF!</definedName>
    <definedName name="abgv40_8_10">#REF!</definedName>
    <definedName name="abgv40_9">#REF!</definedName>
    <definedName name="abgv40_9_10">#REF!</definedName>
    <definedName name="abgv50">#REF!</definedName>
    <definedName name="abgv50_1">#REF!</definedName>
    <definedName name="abgv50_1_10">#REF!</definedName>
    <definedName name="abgv50_1_3">#REF!</definedName>
    <definedName name="abgv50_1_5">#REF!</definedName>
    <definedName name="abgv50_10">#REF!</definedName>
    <definedName name="abgv50_10_1">#REF!</definedName>
    <definedName name="abgv50_11">#REF!</definedName>
    <definedName name="abgv50_3">#REF!</definedName>
    <definedName name="abgv50_3_1">#REF!</definedName>
    <definedName name="abgv50_4">#REF!</definedName>
    <definedName name="abgv50_4_10">#REF!</definedName>
    <definedName name="abgv50_5">#REF!</definedName>
    <definedName name="abgv50_5_1">#REF!</definedName>
    <definedName name="abgv50_5_10">#REF!</definedName>
    <definedName name="abgv50_6">#REF!</definedName>
    <definedName name="abgv50_6_10">#REF!</definedName>
    <definedName name="abgv50_7">#REF!</definedName>
    <definedName name="abgv50_7_10">#REF!</definedName>
    <definedName name="abgv50_8">#REF!</definedName>
    <definedName name="abgv50_8_10">#REF!</definedName>
    <definedName name="abgv50_9">#REF!</definedName>
    <definedName name="abgv50_9_10">#REF!</definedName>
    <definedName name="abka15">#REF!</definedName>
    <definedName name="abka15_1">#REF!</definedName>
    <definedName name="abka15_1_10">#REF!</definedName>
    <definedName name="abka15_1_3">#REF!</definedName>
    <definedName name="abka15_1_5">#REF!</definedName>
    <definedName name="abka15_10">#REF!</definedName>
    <definedName name="abka15_10_1">#REF!</definedName>
    <definedName name="abka15_11">#REF!</definedName>
    <definedName name="abka15_3">#REF!</definedName>
    <definedName name="abka15_3_1">#REF!</definedName>
    <definedName name="abka15_4">#REF!</definedName>
    <definedName name="abka15_4_10">#REF!</definedName>
    <definedName name="abka15_5">#REF!</definedName>
    <definedName name="abka15_5_1">#REF!</definedName>
    <definedName name="abka15_5_10">#REF!</definedName>
    <definedName name="abka15_6">#REF!</definedName>
    <definedName name="abka15_6_10">#REF!</definedName>
    <definedName name="abka15_7">#REF!</definedName>
    <definedName name="abka15_7_10">#REF!</definedName>
    <definedName name="abka15_8">#REF!</definedName>
    <definedName name="abka15_8_10">#REF!</definedName>
    <definedName name="abka15_9">#REF!</definedName>
    <definedName name="abka15_9_10">#REF!</definedName>
    <definedName name="ABOVETITLE">#REF!</definedName>
    <definedName name="ABOVETITLE_1">#REF!</definedName>
    <definedName name="ABOVETITLE_1_10">#REF!</definedName>
    <definedName name="ABOVETITLE_10">#REF!</definedName>
    <definedName name="ABOVETITLE_5">#REF!</definedName>
    <definedName name="abpg">#REF!</definedName>
    <definedName name="abpg_1">#REF!</definedName>
    <definedName name="abpg_1_10">#REF!</definedName>
    <definedName name="abpg_1_3">#REF!</definedName>
    <definedName name="abpg_1_5">#REF!</definedName>
    <definedName name="abpg_10">#REF!</definedName>
    <definedName name="abpg_10_1">#REF!</definedName>
    <definedName name="abpg_11">#REF!</definedName>
    <definedName name="abpg_3">#REF!</definedName>
    <definedName name="abpg_3_1">#REF!</definedName>
    <definedName name="abpg_4">#REF!</definedName>
    <definedName name="abpg_4_10">#REF!</definedName>
    <definedName name="abpg_5">#REF!</definedName>
    <definedName name="abpg_5_1">#REF!</definedName>
    <definedName name="abpg_5_10">#REF!</definedName>
    <definedName name="abpg_6">#REF!</definedName>
    <definedName name="abpg_6_10">#REF!</definedName>
    <definedName name="abpg_7">#REF!</definedName>
    <definedName name="abpg_7_10">#REF!</definedName>
    <definedName name="abpg_8">#REF!</definedName>
    <definedName name="abpg_8_10">#REF!</definedName>
    <definedName name="abpg_9">#REF!</definedName>
    <definedName name="abpg_9_10">#REF!</definedName>
    <definedName name="abs100_1">#REF!</definedName>
    <definedName name="abs100_1_10">#REF!</definedName>
    <definedName name="abs100_1_3">#REF!</definedName>
    <definedName name="abs100_1_5">#REF!</definedName>
    <definedName name="abs100_10">#REF!</definedName>
    <definedName name="abs100_10_1">#REF!</definedName>
    <definedName name="abs100_11">#REF!</definedName>
    <definedName name="abs100_3">#REF!</definedName>
    <definedName name="abs100_3_1">#REF!</definedName>
    <definedName name="abs100_4">#REF!</definedName>
    <definedName name="abs100_4_10">#REF!</definedName>
    <definedName name="abs100_5">#REF!</definedName>
    <definedName name="abs100_5_1">#REF!</definedName>
    <definedName name="abs100_5_10">#REF!</definedName>
    <definedName name="abs100_6">#REF!</definedName>
    <definedName name="abs100_6_10">#REF!</definedName>
    <definedName name="abs100_7">#REF!</definedName>
    <definedName name="abs100_7_10">#REF!</definedName>
    <definedName name="abs100_8">#REF!</definedName>
    <definedName name="abs100_8_10">#REF!</definedName>
    <definedName name="abs100_9">#REF!</definedName>
    <definedName name="abs100_9_10">#REF!</definedName>
    <definedName name="abwl">#REF!</definedName>
    <definedName name="abwl_1">#REF!</definedName>
    <definedName name="abwl_1_10">#REF!</definedName>
    <definedName name="abwl_1_3">#REF!</definedName>
    <definedName name="abwl_1_5">#REF!</definedName>
    <definedName name="abwl_10">#REF!</definedName>
    <definedName name="abwl_10_1">#REF!</definedName>
    <definedName name="abwl_11">#REF!</definedName>
    <definedName name="abwl_3">#REF!</definedName>
    <definedName name="abwl_3_1">#REF!</definedName>
    <definedName name="abwl_4">#REF!</definedName>
    <definedName name="abwl_4_10">#REF!</definedName>
    <definedName name="abwl_5">#REF!</definedName>
    <definedName name="abwl_5_1">#REF!</definedName>
    <definedName name="abwl_5_10">#REF!</definedName>
    <definedName name="abwl_6">#REF!</definedName>
    <definedName name="abwl_6_10">#REF!</definedName>
    <definedName name="abwl_7">#REF!</definedName>
    <definedName name="abwl_7_10">#REF!</definedName>
    <definedName name="abwl_8">#REF!</definedName>
    <definedName name="abwl_8_10">#REF!</definedName>
    <definedName name="abwl_9">#REF!</definedName>
    <definedName name="abwl_9_10">#REF!</definedName>
    <definedName name="ABX">#REF!</definedName>
    <definedName name="ABX_1">#REF!</definedName>
    <definedName name="ABX_10">#REF!</definedName>
    <definedName name="ABX_11">#REF!</definedName>
    <definedName name="ABX_3">#REF!</definedName>
    <definedName name="ABX_4">#REF!</definedName>
    <definedName name="ABX_5">#REF!</definedName>
    <definedName name="ABX_6">#REF!</definedName>
    <definedName name="ABX_7">#REF!</definedName>
    <definedName name="ABX_8">#REF!</definedName>
    <definedName name="ABX_9">#REF!</definedName>
    <definedName name="ac" hidden="1">{#N/A,#N/A,FALSE,"Aging Summary";#N/A,#N/A,FALSE,"Ratio Analysis";#N/A,#N/A,FALSE,"Test 120 Day Accts";#N/A,#N/A,FALSE,"Tickmarks"}</definedName>
    <definedName name="ac_1" hidden="1">{#N/A,#N/A,FALSE,"Aging Summary";#N/A,#N/A,FALSE,"Ratio Analysis";#N/A,#N/A,FALSE,"Test 120 Day Accts";#N/A,#N/A,FALSE,"Tickmarks"}</definedName>
    <definedName name="AC_DG">#REF!</definedName>
    <definedName name="AC_EG">#REF!</definedName>
    <definedName name="AC_FAG">#REF!</definedName>
    <definedName name="AC_FD">#REF!</definedName>
    <definedName name="AC_FLEXIBLE">#REF!</definedName>
    <definedName name="AC_IN">#REF!</definedName>
    <definedName name="AC_Mens">OFFSET(#REF!,0,0,1,COUNT(#REF!))</definedName>
    <definedName name="AC_MVD">#REF!</definedName>
    <definedName name="AC_PAYS1">#REF!</definedName>
    <definedName name="AC_PAYS2">#REF!</definedName>
    <definedName name="AC_PLAN">#REF!</definedName>
    <definedName name="AC_PLAN2">#REF!</definedName>
    <definedName name="AC_PVC">#REF!</definedName>
    <definedName name="AC_RAG">#REF!</definedName>
    <definedName name="AC_SAD">#REF!</definedName>
    <definedName name="AC_VBALANCE">#REF!</definedName>
    <definedName name="AC_VCHECK">#REF!</definedName>
    <definedName name="AC_VFLEXIBLE">#REF!</definedName>
    <definedName name="AC_VGATE">#REF!</definedName>
    <definedName name="AC_VSTRAINER">#REF!</definedName>
    <definedName name="AC_VTHREE_Y">#REF!</definedName>
    <definedName name="AC1.5PK">#REF!</definedName>
    <definedName name="AC120_">#REF!</definedName>
    <definedName name="AC2PK">#REF!</definedName>
    <definedName name="AC3.4PK">#REF!</definedName>
    <definedName name="AC35_">#REF!</definedName>
    <definedName name="AC50_">#REF!</definedName>
    <definedName name="AC70_">#REF!</definedName>
    <definedName name="AC95_">#REF!</definedName>
    <definedName name="acbtb">#REF!</definedName>
    <definedName name="ACC">#REF!</definedName>
    <definedName name="ACC_NO">#REF!</definedName>
    <definedName name="ACC_Opex">#REF!</definedName>
    <definedName name="Acc_Payable">#REF!</definedName>
    <definedName name="Acc_Receivable">#REF!</definedName>
    <definedName name="Access_Button" hidden="1">"일일bts납품현황_및_계획_OneShot__Sheet2_List"</definedName>
    <definedName name="AccessDatabase" localSheetId="8" hidden="1">"C:\EXCEL\LIBRARY\Portofolio Campuran\psr1997.mdb"</definedName>
    <definedName name="AccessDatabase" hidden="1">"C:\WIN95\Desktop\Ramesh\AIC\Aic.mdb"</definedName>
    <definedName name="Accessories">#REF!</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ccount">#REF!</definedName>
    <definedName name="ACCOUNT_AX">#REF!</definedName>
    <definedName name="Account_Balance">#REF!</definedName>
    <definedName name="Account_Receivable___Trade___3RD_PARTY">#REF!</definedName>
    <definedName name="ACCOUNTEDPERIODTYPE1">#REF!</definedName>
    <definedName name="ACCOUNTEDPERIODTYPE2">#REF!</definedName>
    <definedName name="ACCOUNTS">#REF!</definedName>
    <definedName name="Accrual">#REF!</definedName>
    <definedName name="ACCRUEDEXPENSE">#REF!</definedName>
    <definedName name="acct_no">#REF!</definedName>
    <definedName name="accumdeprbegbalBuildingsandimprovements">#REF!</definedName>
    <definedName name="accumdeprbegbalCIP">#REF!</definedName>
    <definedName name="accumdeprbegbalfurniture_Fixture">#REF!</definedName>
    <definedName name="accumdeprbegbalLandandlandrights">#REF!</definedName>
    <definedName name="accumdeprbegbalLandimprovements">#REF!</definedName>
    <definedName name="accumdeprbegbalLease">#REF!</definedName>
    <definedName name="accumdeprbegbalMachineryandequipment">#REF!</definedName>
    <definedName name="accumdeprbegbalMatureplantations">#REF!</definedName>
    <definedName name="accumdeprbegbalOfficeequipment">#REF!</definedName>
    <definedName name="accumdeprbegbalTelecommunicationsequipment">#REF!</definedName>
    <definedName name="accumdeprbegbalTransportationequipment">#REF!</definedName>
    <definedName name="ACGrowth">#REF!</definedName>
    <definedName name="aci">#REF!</definedName>
    <definedName name="acian">#REF!</definedName>
    <definedName name="acing" hidden="1">#REF!</definedName>
    <definedName name="ACNJ">#N/A</definedName>
    <definedName name="Acquiree">#REF!</definedName>
    <definedName name="Acquiror">#REF!</definedName>
    <definedName name="ACt">#REF!</definedName>
    <definedName name="ACTIF2">#REF!</definedName>
    <definedName name="ACTIF3">#REF!</definedName>
    <definedName name="Activities">#REF!</definedName>
    <definedName name="activity">#REF!</definedName>
    <definedName name="ACX">#REF!</definedName>
    <definedName name="ACX_1">#REF!</definedName>
    <definedName name="ACX_10">#REF!</definedName>
    <definedName name="ACX_11">#REF!</definedName>
    <definedName name="ACX_3">#REF!</definedName>
    <definedName name="ACX_4">#REF!</definedName>
    <definedName name="ACX_5">#REF!</definedName>
    <definedName name="ACX_6">#REF!</definedName>
    <definedName name="ACX_7">#REF!</definedName>
    <definedName name="ACX_8">#REF!</definedName>
    <definedName name="ACX_9">#REF!</definedName>
    <definedName name="ad" localSheetId="8" hidden="1">{#N/A,#N/A,FALSE,"Sheet1";#N/A,#N/A,FALSE,"Sheet2"}</definedName>
    <definedName name="AD">#REF!</definedName>
    <definedName name="ada" localSheetId="8" hidden="1">{#N/A,#N/A,FALSE,"特殊室（ＢＱ表）"}</definedName>
    <definedName name="ada" hidden="1">{#N/A,#N/A,FALSE,"特殊室（ＢＱ表）"}</definedName>
    <definedName name="adaa" hidden="1">{"with_oth_curr",#N/A,FALSE,"2225"}</definedName>
    <definedName name="adaa_1" hidden="1">{"with_oth_curr",#N/A,FALSE,"2225"}</definedName>
    <definedName name="adad" hidden="1">{"rp_only",#N/A,FALSE,"2225"}</definedName>
    <definedName name="adad_1" hidden="1">{"rp_only",#N/A,FALSE,"2225"}</definedName>
    <definedName name="adada" hidden="1">{"rp_only",#N/A,FALSE,"2225"}</definedName>
    <definedName name="adada_1" hidden="1">{"rp_only",#N/A,FALSE,"2225"}</definedName>
    <definedName name="adADADS" hidden="1">{"rp_only",#N/A,FALSE,"2225"}</definedName>
    <definedName name="adADADS_1" hidden="1">{"rp_only",#N/A,FALSE,"2225"}</definedName>
    <definedName name="adadas" hidden="1">{"rp_only",#N/A,FALSE,"2225"}</definedName>
    <definedName name="adadas_1" hidden="1">{"rp_only",#N/A,FALSE,"2225"}</definedName>
    <definedName name="adadasa" hidden="1">{"rp_only",#N/A,FALSE,"2225"}</definedName>
    <definedName name="adadasa_1" hidden="1">{"rp_only",#N/A,FALSE,"2225"}</definedName>
    <definedName name="adaddas" hidden="1">{"rp_only",#N/A,FALSE,"2225"}</definedName>
    <definedName name="adaddas_1" hidden="1">{"rp_only",#N/A,FALSE,"2225"}</definedName>
    <definedName name="adadf" hidden="1">{#N/A,#N/A,FALSE,"Aging Summary";#N/A,#N/A,FALSE,"Ratio Analysis";#N/A,#N/A,FALSE,"Test 120 Day Accts";#N/A,#N/A,FALSE,"Tickmarks"}</definedName>
    <definedName name="adadfdsf" hidden="1">{"rp_only",#N/A,FALSE,"2225"}</definedName>
    <definedName name="adadfdsf_1" hidden="1">{"rp_only",#N/A,FALSE,"2225"}</definedName>
    <definedName name="ADADSAFSDF" hidden="1">{"rp_only",#N/A,FALSE,"2225"}</definedName>
    <definedName name="ADADSAFSDF_1" hidden="1">{"rp_only",#N/A,FALSE,"2225"}</definedName>
    <definedName name="adadsd" hidden="1">{"rp_only",#N/A,FALSE,"2225"}</definedName>
    <definedName name="adadsd_1" hidden="1">{"rp_only",#N/A,FALSE,"2225"}</definedName>
    <definedName name="adas" hidden="1">{"rp_only",#N/A,FALSE,"2225"}</definedName>
    <definedName name="adas_1" hidden="1">{"rp_only",#N/A,FALSE,"2225"}</definedName>
    <definedName name="adasda" hidden="1">{"rp_only",#N/A,FALSE,"2225"}</definedName>
    <definedName name="adasda_1" hidden="1">{"rp_only",#N/A,FALSE,"2225"}</definedName>
    <definedName name="adasdads" hidden="1">{"rp_only",#N/A,FALSE,"2225"}</definedName>
    <definedName name="adasdads_1" hidden="1">{"rp_only",#N/A,FALSE,"2225"}</definedName>
    <definedName name="adasdd" hidden="1">{"with_oth_curr",#N/A,FALSE,"2225"}</definedName>
    <definedName name="adasdd_1" hidden="1">{"with_oth_curr",#N/A,FALSE,"2225"}</definedName>
    <definedName name="adasdsasd" hidden="1">{"rp_only",#N/A,FALSE,"2225"}</definedName>
    <definedName name="adasdsasd_1" hidden="1">{"rp_only",#N/A,FALSE,"2225"}</definedName>
    <definedName name="adaSDSD" hidden="1">{"rp_only",#N/A,FALSE,"2225"}</definedName>
    <definedName name="adaSDSD_1" hidden="1">{"rp_only",#N/A,FALSE,"2225"}</definedName>
    <definedName name="ADASF" hidden="1">{"rp_only",#N/A,FALSE,"2225"}</definedName>
    <definedName name="ADASF_1" hidden="1">{"rp_only",#N/A,FALSE,"2225"}</definedName>
    <definedName name="ADCD" localSheetId="8" hidden="1">{#N/A,#N/A,FALSE,"特殊室（ＢＱ表）"}</definedName>
    <definedName name="ADCD" hidden="1">{#N/A,#N/A,FALSE,"特殊室（ＢＱ表）"}</definedName>
    <definedName name="ADD">#REF!</definedName>
    <definedName name="ADD_COPY">#REF!</definedName>
    <definedName name="ADD_COPY_1">#REF!</definedName>
    <definedName name="ADD_COPY_1_10">#REF!</definedName>
    <definedName name="ADD_COPY_10">#REF!</definedName>
    <definedName name="ADD_COPY_5">#REF!</definedName>
    <definedName name="ADD1_1_1">#N/A</definedName>
    <definedName name="ADD1_1_1_1">#N/A</definedName>
    <definedName name="ADD1_1_10">#N/A</definedName>
    <definedName name="ADD1_10">#N/A</definedName>
    <definedName name="ADD1_10_5">#N/A</definedName>
    <definedName name="ADD1_2">#N/A</definedName>
    <definedName name="ADD1_3">#N/A</definedName>
    <definedName name="ADD1_5">#N/A</definedName>
    <definedName name="ADD1_5_5">#N/A</definedName>
    <definedName name="ADD1_6_5">#N/A</definedName>
    <definedName name="ADD1_7_5">#N/A</definedName>
    <definedName name="ADD1_8_5">#N/A</definedName>
    <definedName name="ADD1_9_5">#N/A</definedName>
    <definedName name="ADD2_1">#N/A</definedName>
    <definedName name="ADD2_1_1">#N/A</definedName>
    <definedName name="ADD2_1_1_1">#N/A</definedName>
    <definedName name="ADD2_1_10">#N/A</definedName>
    <definedName name="ADD2_10">#N/A</definedName>
    <definedName name="ADD2_10_5">#N/A</definedName>
    <definedName name="ADD2_2">#N/A</definedName>
    <definedName name="ADD2_3">#N/A</definedName>
    <definedName name="ADD2_5">#N/A</definedName>
    <definedName name="ADD2_5_1">#N/A</definedName>
    <definedName name="ADD2_5_5">#N/A</definedName>
    <definedName name="ADD2_6">#N/A</definedName>
    <definedName name="ADD2_6_5">#N/A</definedName>
    <definedName name="ADD2_7">#N/A</definedName>
    <definedName name="ADD2_7_5">#N/A</definedName>
    <definedName name="ADD2_8">#N/A</definedName>
    <definedName name="ADD2_8_5">#N/A</definedName>
    <definedName name="ADD2_9">#N/A</definedName>
    <definedName name="ADD2_9_5">#N/A</definedName>
    <definedName name="ADD3_1">#N/A</definedName>
    <definedName name="ADD3_1_1">#N/A</definedName>
    <definedName name="ADD3_1_1_1">#N/A</definedName>
    <definedName name="ADD3_1_10">#N/A</definedName>
    <definedName name="ADD3_10">#N/A</definedName>
    <definedName name="ADD3_10_5">#N/A</definedName>
    <definedName name="ADD3_2">#N/A</definedName>
    <definedName name="ADD3_3">#N/A</definedName>
    <definedName name="ADD3_5">#N/A</definedName>
    <definedName name="ADD3_5_1">#N/A</definedName>
    <definedName name="ADD3_5_5">#N/A</definedName>
    <definedName name="ADD3_6">#N/A</definedName>
    <definedName name="ADD3_6_5">#N/A</definedName>
    <definedName name="ADD3_7">#N/A</definedName>
    <definedName name="ADD3_7_5">#N/A</definedName>
    <definedName name="ADD3_8">#N/A</definedName>
    <definedName name="ADD3_8_5">#N/A</definedName>
    <definedName name="ADD3_9">#N/A</definedName>
    <definedName name="ADD3_9_5">#N/A</definedName>
    <definedName name="ADdasdasd" hidden="1">{"rp_only",#N/A,FALSE,"2225"}</definedName>
    <definedName name="ADdasdasd_1" hidden="1">{"rp_only",#N/A,FALSE,"2225"}</definedName>
    <definedName name="addg" hidden="1">{#N/A,#N/A,FALSE,"CBE";#N/A,#N/A,FALSE,"SWK"}</definedName>
    <definedName name="ADDITEM">#REF!</definedName>
    <definedName name="ADDITEM_1">#REF!</definedName>
    <definedName name="ADDITEM_1_10">#REF!</definedName>
    <definedName name="ADDITEM_10">#REF!</definedName>
    <definedName name="ADDITEM_5">#REF!</definedName>
    <definedName name="ADDPAININCAPITAL">#REF!</definedName>
    <definedName name="ADDR">#N/A</definedName>
    <definedName name="ADDR_1">#N/A</definedName>
    <definedName name="ADDR_1_1">#N/A</definedName>
    <definedName name="ADDR_1_1_1">#N/A</definedName>
    <definedName name="ADDR_1_10">#N/A</definedName>
    <definedName name="ADDR_10">#N/A</definedName>
    <definedName name="ADDR_10_5">#N/A</definedName>
    <definedName name="ADDR_2">#N/A</definedName>
    <definedName name="ADDR_3">#N/A</definedName>
    <definedName name="ADDR_5">#N/A</definedName>
    <definedName name="ADDR_5_1">#N/A</definedName>
    <definedName name="ADDR_5_5">#N/A</definedName>
    <definedName name="ADDR_6">#N/A</definedName>
    <definedName name="ADDR_6_5">#N/A</definedName>
    <definedName name="ADDR_7">#N/A</definedName>
    <definedName name="ADDR_7_5">#N/A</definedName>
    <definedName name="ADDR_8">#N/A</definedName>
    <definedName name="ADDR_8_5">#N/A</definedName>
    <definedName name="ADDR_9">#N/A</definedName>
    <definedName name="ADDR_9_5">#N/A</definedName>
    <definedName name="Address">#REF!</definedName>
    <definedName name="address01">#REF!</definedName>
    <definedName name="address02">#REF!</definedName>
    <definedName name="address03">#REF!</definedName>
    <definedName name="ADE" hidden="1">#REF!</definedName>
    <definedName name="adeeeeeeeee" hidden="1">{#N/A,#N/A,FALSE,"Aging Summary";#N/A,#N/A,FALSE,"Ratio Analysis";#N/A,#N/A,FALSE,"Test 120 Day Accts";#N/A,#N/A,FALSE,"Tickmarks"}</definedName>
    <definedName name="adeeeeeeeee_1" hidden="1">{#N/A,#N/A,FALSE,"Aging Summary";#N/A,#N/A,FALSE,"Ratio Analysis";#N/A,#N/A,FALSE,"Test 120 Day Accts";#N/A,#N/A,FALSE,"Tickmarks"}</definedName>
    <definedName name="ADETRUIRE" hidden="1">{#N/A,#N/A,TRUE,"Forecast &amp; Analysis";#N/A,#N/A,TRUE,"Market Values";#N/A,#N/A,TRUE,"Ratios";#N/A,#N/A,TRUE,"Regressions";#N/A,#N/A,TRUE,"Market Values";#N/A,#N/A,TRUE,"Parameters &amp; Results"}</definedName>
    <definedName name="adf"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sadf" hidden="1">{"rp_only",#N/A,FALSE,"2225"}</definedName>
    <definedName name="adfsadf_1" hidden="1">{"rp_only",#N/A,FALSE,"2225"}</definedName>
    <definedName name="adhie">#REF!</definedName>
    <definedName name="adhlhp"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I">#REF!</definedName>
    <definedName name="adj">#REF!</definedName>
    <definedName name="Adjusment" hidden="1">{#N/A,#N/A,FALSE,"Aging Summary";#N/A,#N/A,FALSE,"Ratio Analysis";#N/A,#N/A,FALSE,"Test 120 Day Accts";#N/A,#N/A,FALSE,"Tickmarks"}</definedName>
    <definedName name="Admin">#REF!</definedName>
    <definedName name="adra">#REF!</definedName>
    <definedName name="adrate">#REF!</definedName>
    <definedName name="ads" hidden="1">{"rp_only",#N/A,FALSE,"2225"}</definedName>
    <definedName name="ads_1" hidden="1">{"rp_only",#N/A,FALSE,"2225"}</definedName>
    <definedName name="adsa" hidden="1">{"with_oth_curr",#N/A,FALSE,"2225"}</definedName>
    <definedName name="adsa_1" hidden="1">{"with_oth_curr",#N/A,FALSE,"2225"}</definedName>
    <definedName name="ADSAAA" hidden="1">{"rp_only",#N/A,FALSE,"2225"}</definedName>
    <definedName name="ADSAAA_1" hidden="1">{"rp_only",#N/A,FALSE,"2225"}</definedName>
    <definedName name="adsad" hidden="1">{"rp_only",#N/A,FALSE,"2225"}</definedName>
    <definedName name="adsad_1" hidden="1">{"rp_only",#N/A,FALSE,"2225"}</definedName>
    <definedName name="ADSAda" hidden="1">{"with_oth_curr",#N/A,FALSE,"2225"}</definedName>
    <definedName name="ADSAda_1" hidden="1">{"with_oth_curr",#N/A,FALSE,"2225"}</definedName>
    <definedName name="adsadasd" hidden="1">{"rp_only",#N/A,FALSE,"2225"}</definedName>
    <definedName name="adsadasd_1" hidden="1">{"rp_only",#N/A,FALSE,"2225"}</definedName>
    <definedName name="adsadsdsa" hidden="1">{"rp_only",#N/A,FALSE,"2225"}</definedName>
    <definedName name="adsadsdsa_1" hidden="1">{"rp_only",#N/A,FALSE,"2225"}</definedName>
    <definedName name="adsaf" hidden="1">{"rp_only",#N/A,FALSE,"2225"}</definedName>
    <definedName name="adsaf_1" hidden="1">{"rp_only",#N/A,FALSE,"2225"}</definedName>
    <definedName name="aDSAGFDSD" hidden="1">{"with_oth_curr",#N/A,FALSE,"2225"}</definedName>
    <definedName name="aDSAGFDSD_1" hidden="1">{"with_oth_curr",#N/A,FALSE,"2225"}</definedName>
    <definedName name="adsas" hidden="1">{"with_oth_curr",#N/A,FALSE,"2225"}</definedName>
    <definedName name="adsas_1" hidden="1">{"with_oth_curr",#N/A,FALSE,"2225"}</definedName>
    <definedName name="ADSASDA" hidden="1">{"rp_only",#N/A,FALSE,"2225"}</definedName>
    <definedName name="ADSASDA_1" hidden="1">{"rp_only",#N/A,FALSE,"2225"}</definedName>
    <definedName name="adsasdsadsad" hidden="1">{"rp_only",#N/A,FALSE,"2225"}</definedName>
    <definedName name="adsasdsadsad_1" hidden="1">{"rp_only",#N/A,FALSE,"2225"}</definedName>
    <definedName name="adsda" hidden="1">{"rp_only",#N/A,FALSE,"2225"}</definedName>
    <definedName name="adsda_1" hidden="1">{"rp_only",#N/A,FALSE,"2225"}</definedName>
    <definedName name="adsdaas" hidden="1">{"with_oth_curr",#N/A,FALSE,"2225"}</definedName>
    <definedName name="adsdaas_1" hidden="1">{"with_oth_curr",#N/A,FALSE,"2225"}</definedName>
    <definedName name="adsdasdas" hidden="1">{"with_oth_curr",#N/A,FALSE,"2225"}</definedName>
    <definedName name="adsdasdas_1" hidden="1">{"with_oth_curr",#N/A,FALSE,"2225"}</definedName>
    <definedName name="adsdasdfdsfdfs" hidden="1">{"rp_only",#N/A,FALSE,"2225"}</definedName>
    <definedName name="adsdasdfdsfdfs_1" hidden="1">{"rp_only",#N/A,FALSE,"2225"}</definedName>
    <definedName name="adsdsa" hidden="1">{"rp_only",#N/A,FALSE,"2225"}</definedName>
    <definedName name="adsdsa_1" hidden="1">{"rp_only",#N/A,FALSE,"2225"}</definedName>
    <definedName name="adsdsaf" hidden="1">{"with_oth_curr",#N/A,FALSE,"2225"}</definedName>
    <definedName name="adsdsaf_1" hidden="1">{"with_oth_curr",#N/A,FALSE,"2225"}</definedName>
    <definedName name="adsdsasda" hidden="1">{"rp_only",#N/A,FALSE,"2225"}</definedName>
    <definedName name="adsdsasda_1" hidden="1">{"rp_only",#N/A,FALSE,"2225"}</definedName>
    <definedName name="adssa" hidden="1">{"rp_only",#N/A,FALSE,"2225"}</definedName>
    <definedName name="adssa_1" hidden="1">{"rp_only",#N/A,FALSE,"2225"}</definedName>
    <definedName name="adssddsa" hidden="1">{"rp_only",#N/A,FALSE,"2225"}</definedName>
    <definedName name="adssddsa_1" hidden="1">{"rp_only",#N/A,FALSE,"2225"}</definedName>
    <definedName name="adukan">#REF!</definedName>
    <definedName name="adv">#REF!</definedName>
    <definedName name="ADVANCEFORSALE">#REF!</definedName>
    <definedName name="ADVANCES">#REF!</definedName>
    <definedName name="ADVFORACQUISITIONOFINVESTMENT">#REF!</definedName>
    <definedName name="ADX">#REF!</definedName>
    <definedName name="ADX_1">#REF!</definedName>
    <definedName name="ADX_10">#REF!</definedName>
    <definedName name="ADX_11">#REF!</definedName>
    <definedName name="ADX_3">#REF!</definedName>
    <definedName name="ADX_4">#REF!</definedName>
    <definedName name="ADX_5">#REF!</definedName>
    <definedName name="ADX_6">#REF!</definedName>
    <definedName name="ADX_7">#REF!</definedName>
    <definedName name="ADX_8">#REF!</definedName>
    <definedName name="ADX_9">#REF!</definedName>
    <definedName name="ae" hidden="1">{"with_oth_curr",#N/A,FALSE,"2225"}</definedName>
    <definedName name="ae_1" hidden="1">{"with_oth_curr",#N/A,FALSE,"2225"}</definedName>
    <definedName name="AER_2005">#REF!</definedName>
    <definedName name="AER_budget">#REF!</definedName>
    <definedName name="a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adsffsad" hidden="1">{"rp_only",#N/A,FALSE,"2225"}</definedName>
    <definedName name="afadsffsad_1" hidden="1">{"rp_only",#N/A,FALSE,"2225"}</definedName>
    <definedName name="afaffa" hidden="1">{"rp_only",#N/A,FALSE,"2225"}</definedName>
    <definedName name="afaffa_1" hidden="1">{"rp_only",#N/A,FALSE,"2225"}</definedName>
    <definedName name="afas" hidden="1">{"with_oth_curr",#N/A,FALSE,"2225"}</definedName>
    <definedName name="afas_1" hidden="1">{"with_oth_curr",#N/A,FALSE,"2225"}</definedName>
    <definedName name="afdasgh" localSheetId="8" hidden="1">{#N/A,#N/A,FALSE,"CCTV"}</definedName>
    <definedName name="afdasgh" hidden="1">{#N/A,#N/A,FALSE,"CCTV"}</definedName>
    <definedName name="afdsad" hidden="1">{"with_oth_curr",#N/A,FALSE,"2225"}</definedName>
    <definedName name="afdsad_1" hidden="1">{"with_oth_curr",#N/A,FALSE,"2225"}</definedName>
    <definedName name="afdsadfdsf" hidden="1">{"with_oth_curr",#N/A,FALSE,"2225"}</definedName>
    <definedName name="afdsadfdsf_1" hidden="1">{"with_oth_curr",#N/A,FALSE,"2225"}</definedName>
    <definedName name="afdsf" hidden="1">{"with_oth_curr",#N/A,FALSE,"2225"}</definedName>
    <definedName name="afdsf_1" hidden="1">{"with_oth_curr",#N/A,FALSE,"2225"}</definedName>
    <definedName name="afdsfdg" localSheetId="8" hidden="1">{#N/A,#N/A,FALSE,"CCTV"}</definedName>
    <definedName name="afdsfdg" hidden="1">{#N/A,#N/A,FALSE,"CCTV"}</definedName>
    <definedName name="afffgff" localSheetId="8" hidden="1">{#N/A,#N/A,FALSE,"CCTV"}</definedName>
    <definedName name="afffgff" hidden="1">{#N/A,#N/A,FALSE,"CCTV"}</definedName>
    <definedName name="afs" hidden="1">{"rp_only",#N/A,FALSE,"2225"}</definedName>
    <definedName name="afs_1" hidden="1">{"rp_only",#N/A,FALSE,"2225"}</definedName>
    <definedName name="AFS_notes_print_area">#REF!</definedName>
    <definedName name="AFS_print_area">#REF!</definedName>
    <definedName name="AFSD" hidden="1">{"rp_only",#N/A,FALSE,"2225"}</definedName>
    <definedName name="AFSD_1" hidden="1">{"rp_only",#N/A,FALSE,"2225"}</definedName>
    <definedName name="After">#REF!</definedName>
    <definedName name="ag" hidden="1">#REF!</definedName>
    <definedName name="AG_ESTSPOT">#REF!</definedName>
    <definedName name="AG_ESTSPOT_L">#REF!</definedName>
    <definedName name="ag15F80">#REF!</definedName>
    <definedName name="agag" hidden="1">{"adj95mult",#N/A,FALSE,"COMPCO";"adj95est",#N/A,FALSE,"COMPCO"}</definedName>
    <definedName name="agag_1" hidden="1">{"adj95mult",#N/A,FALSE,"COMPCO";"adj95est",#N/A,FALSE,"COMPCO"}</definedName>
    <definedName name="agasgadsfg" hidden="1">{"rp_only",#N/A,FALSE,"2225"}</definedName>
    <definedName name="agasgadsfg_1" hidden="1">{"rp_only",#N/A,FALSE,"2225"}</definedName>
    <definedName name="age" hidden="1">{#N/A,#N/A,FALSE,"Aging Summary";#N/A,#N/A,FALSE,"Ratio Analysis";#N/A,#N/A,FALSE,"Test 120 Day Accts";#N/A,#N/A,FALSE,"Tickmarks"}</definedName>
    <definedName name="age_1" hidden="1">{#N/A,#N/A,FALSE,"Aging Summary";#N/A,#N/A,FALSE,"Ratio Analysis";#N/A,#N/A,FALSE,"Test 120 Day Accts";#N/A,#N/A,FALSE,"Tickmarks"}</definedName>
    <definedName name="age_batch">#REF!</definedName>
    <definedName name="AGED">#N/A</definedName>
    <definedName name="Agency">#REF!</definedName>
    <definedName name="AGG">#REF!</definedName>
    <definedName name="AGGA">#REF!</definedName>
    <definedName name="AGGB">#REF!</definedName>
    <definedName name="AGGC">#REF!</definedName>
    <definedName name="aggfafsagfasdfg" hidden="1">{"rp_only",#N/A,FALSE,"2225"}</definedName>
    <definedName name="aggfafsagfasdfg_1" hidden="1">{"rp_only",#N/A,FALSE,"2225"}</definedName>
    <definedName name="AGREGATA">#REF!</definedName>
    <definedName name="AGREGATB">#REF!</definedName>
    <definedName name="AGREGATC">#REF!</definedName>
    <definedName name="Ags_01">#REF!</definedName>
    <definedName name="agsgd">#REF!</definedName>
    <definedName name="agspot">#REF!</definedName>
    <definedName name="AGT" hidden="1">{#N/A,#N/A,FALSE,"SUMMARY-NOV99";#N/A,#N/A,FALSE,"Labor";#N/A,#N/A,FALSE,"Warehouse";#N/A,#N/A,FALSE,"Fac Admin";#N/A,#N/A,FALSE,"Operations";#N/A,#N/A,FALSE,"Fixed MFG Sum";#N/A,#N/A,FALSE,"S&amp;M MARKETING SUMM";#N/A,#N/A,FALSE,"Selling";#N/A,#N/A,FALSE,"ADMIN SUMMARY"}</definedName>
    <definedName name="agwsstkcomments.cmt">#REF!</definedName>
    <definedName name="agwsstktable.tbl">#REF!</definedName>
    <definedName name="AH">#REF!</definedName>
    <definedName name="AHOK">#REF!</definedName>
    <definedName name="ahrd100">#REF!</definedName>
    <definedName name="ahrd100_1">#REF!</definedName>
    <definedName name="ahrd100_1_10">#REF!</definedName>
    <definedName name="ahrd100_1_3">#REF!</definedName>
    <definedName name="ahrd100_1_5">#REF!</definedName>
    <definedName name="ahrd100_10">#REF!</definedName>
    <definedName name="ahrd100_10_1">#REF!</definedName>
    <definedName name="ahrd100_11">#REF!</definedName>
    <definedName name="ahrd100_3">#REF!</definedName>
    <definedName name="ahrd100_3_1">#REF!</definedName>
    <definedName name="ahrd100_4">#REF!</definedName>
    <definedName name="ahrd100_4_10">#REF!</definedName>
    <definedName name="ahrd100_5">#REF!</definedName>
    <definedName name="ahrd100_5_1">#REF!</definedName>
    <definedName name="ahrd100_5_10">#REF!</definedName>
    <definedName name="ahrd100_6">#REF!</definedName>
    <definedName name="ahrd100_6_10">#REF!</definedName>
    <definedName name="ahrd100_7">#REF!</definedName>
    <definedName name="ahrd100_7_10">#REF!</definedName>
    <definedName name="ahrd100_8">#REF!</definedName>
    <definedName name="ahrd100_8_10">#REF!</definedName>
    <definedName name="ahrd100_9">#REF!</definedName>
    <definedName name="ahrd100_9_10">#REF!</definedName>
    <definedName name="ahrd150">#REF!</definedName>
    <definedName name="ahrd150_1">#REF!</definedName>
    <definedName name="ahrd150_1_10">#REF!</definedName>
    <definedName name="ahrd150_1_3">#REF!</definedName>
    <definedName name="ahrd150_1_5">#REF!</definedName>
    <definedName name="ahrd150_10">#REF!</definedName>
    <definedName name="ahrd150_10_1">#REF!</definedName>
    <definedName name="ahrd150_11">#REF!</definedName>
    <definedName name="ahrd150_3">#REF!</definedName>
    <definedName name="ahrd150_3_1">#REF!</definedName>
    <definedName name="ahrd150_4">#REF!</definedName>
    <definedName name="ahrd150_4_10">#REF!</definedName>
    <definedName name="ahrd150_5">#REF!</definedName>
    <definedName name="ahrd150_5_1">#REF!</definedName>
    <definedName name="ahrd150_5_10">#REF!</definedName>
    <definedName name="ahrd150_6">#REF!</definedName>
    <definedName name="ahrd150_6_10">#REF!</definedName>
    <definedName name="ahrd150_7">#REF!</definedName>
    <definedName name="ahrd150_7_10">#REF!</definedName>
    <definedName name="ahrd150_8">#REF!</definedName>
    <definedName name="ahrd150_8_10">#REF!</definedName>
    <definedName name="ahrd150_9">#REF!</definedName>
    <definedName name="ahrd150_9_10">#REF!</definedName>
    <definedName name="ahs">BLCH</definedName>
    <definedName name="AHS.Rev1">#REF!</definedName>
    <definedName name="ahs_9">#REF!</definedName>
    <definedName name="ahu100_1">#REF!</definedName>
    <definedName name="ahu100_1_10">#REF!</definedName>
    <definedName name="ahu100_1_3">#REF!</definedName>
    <definedName name="ahu100_1_5">#REF!</definedName>
    <definedName name="ahu100_10">#REF!</definedName>
    <definedName name="ahu100_10_1">#REF!</definedName>
    <definedName name="ahu100_11">#REF!</definedName>
    <definedName name="ahu100_3">#REF!</definedName>
    <definedName name="ahu100_3_1">#REF!</definedName>
    <definedName name="ahu100_4">#REF!</definedName>
    <definedName name="ahu100_4_10">#REF!</definedName>
    <definedName name="ahu100_5">#REF!</definedName>
    <definedName name="ahu100_5_1">#REF!</definedName>
    <definedName name="ahu100_5_10">#REF!</definedName>
    <definedName name="ahu100_6">#REF!</definedName>
    <definedName name="ahu100_6_1">#REF!</definedName>
    <definedName name="ahu100_6_10">#REF!</definedName>
    <definedName name="ahu100_7">#REF!</definedName>
    <definedName name="ahu100_7_10">#REF!</definedName>
    <definedName name="ahu100_8">#REF!</definedName>
    <definedName name="ahu100_8_10">#REF!</definedName>
    <definedName name="ahu100_9">#REF!</definedName>
    <definedName name="ahu100_9_10">#REF!</definedName>
    <definedName name="ahu150_1">#REF!</definedName>
    <definedName name="ahu150_1_10">#REF!</definedName>
    <definedName name="ahu150_1_3">#REF!</definedName>
    <definedName name="ahu150_1_5">#REF!</definedName>
    <definedName name="ahu150_10">#REF!</definedName>
    <definedName name="ahu150_10_1">#REF!</definedName>
    <definedName name="ahu150_11">#REF!</definedName>
    <definedName name="ahu150_3">#REF!</definedName>
    <definedName name="ahu150_3_1">#REF!</definedName>
    <definedName name="ahu150_4">#REF!</definedName>
    <definedName name="ahu150_4_10">#REF!</definedName>
    <definedName name="ahu150_5">#REF!</definedName>
    <definedName name="ahu150_5_1">#REF!</definedName>
    <definedName name="ahu150_5_10">#REF!</definedName>
    <definedName name="ahu150_6">#REF!</definedName>
    <definedName name="ahu150_6_1">#REF!</definedName>
    <definedName name="ahu150_6_10">#REF!</definedName>
    <definedName name="ahu150_7">#REF!</definedName>
    <definedName name="ahu150_7_10">#REF!</definedName>
    <definedName name="ahu150_8">#REF!</definedName>
    <definedName name="ahu150_8_10">#REF!</definedName>
    <definedName name="ahu150_9">#REF!</definedName>
    <definedName name="ahu150_9_10">#REF!</definedName>
    <definedName name="ahuf100">#REF!</definedName>
    <definedName name="ahuf100_1">#REF!</definedName>
    <definedName name="ahuf100_1_10">#REF!</definedName>
    <definedName name="ahuf100_1_3">#REF!</definedName>
    <definedName name="ahuf100_1_5">#REF!</definedName>
    <definedName name="ahuf100_10">#REF!</definedName>
    <definedName name="ahuf100_10_1">#REF!</definedName>
    <definedName name="ahuf100_11">#REF!</definedName>
    <definedName name="ahuf100_3">#REF!</definedName>
    <definedName name="ahuf100_3_1">#REF!</definedName>
    <definedName name="ahuf100_4">#REF!</definedName>
    <definedName name="ahuf100_4_10">#REF!</definedName>
    <definedName name="ahuf100_5">#REF!</definedName>
    <definedName name="ahuf100_5_1">#REF!</definedName>
    <definedName name="ahuf100_5_10">#REF!</definedName>
    <definedName name="ahuf100_6">#REF!</definedName>
    <definedName name="ahuf100_6_1">#REF!</definedName>
    <definedName name="ahuf100_6_10">#REF!</definedName>
    <definedName name="ahuf100_7">#REF!</definedName>
    <definedName name="ahuf100_7_10">#REF!</definedName>
    <definedName name="ahuf100_8">#REF!</definedName>
    <definedName name="ahuf100_8_10">#REF!</definedName>
    <definedName name="ahuf100_9">#REF!</definedName>
    <definedName name="ahuf100_9_10">#REF!</definedName>
    <definedName name="ahuf150">#REF!</definedName>
    <definedName name="ahuf150_1">#REF!</definedName>
    <definedName name="ahuf150_1_10">#REF!</definedName>
    <definedName name="ahuf150_1_3">#REF!</definedName>
    <definedName name="ahuf150_1_5">#REF!</definedName>
    <definedName name="ahuf150_10">#REF!</definedName>
    <definedName name="ahuf150_10_1">#REF!</definedName>
    <definedName name="ahuf150_11">#REF!</definedName>
    <definedName name="ahuf150_3">#REF!</definedName>
    <definedName name="ahuf150_3_1">#REF!</definedName>
    <definedName name="ahuf150_4">#REF!</definedName>
    <definedName name="ahuf150_4_10">#REF!</definedName>
    <definedName name="ahuf150_5">#REF!</definedName>
    <definedName name="ahuf150_5_1">#REF!</definedName>
    <definedName name="ahuf150_5_10">#REF!</definedName>
    <definedName name="ahuf150_6">#REF!</definedName>
    <definedName name="ahuf150_6_1">#REF!</definedName>
    <definedName name="ahuf150_6_10">#REF!</definedName>
    <definedName name="ahuf150_7">#REF!</definedName>
    <definedName name="ahuf150_7_10">#REF!</definedName>
    <definedName name="ahuf150_8">#REF!</definedName>
    <definedName name="ahuf150_8_10">#REF!</definedName>
    <definedName name="ahuf150_9">#REF!</definedName>
    <definedName name="ahuf150_9_10">#REF!</definedName>
    <definedName name="ahuf150ahuf150">#REF!</definedName>
    <definedName name="ahuf150ahuf150_1">#REF!</definedName>
    <definedName name="ahuf150ahuf150_1_10">#REF!</definedName>
    <definedName name="ahuf150ahuf150_1_3">#REF!</definedName>
    <definedName name="ahuf150ahuf150_1_5">#REF!</definedName>
    <definedName name="ahuf150ahuf150_10">#REF!</definedName>
    <definedName name="ahuf150ahuf150_10_1">#REF!</definedName>
    <definedName name="ahuf150ahuf150_11">#REF!</definedName>
    <definedName name="ahuf150ahuf150_3">#REF!</definedName>
    <definedName name="ahuf150ahuf150_3_1">#REF!</definedName>
    <definedName name="ahuf150ahuf150_4">#REF!</definedName>
    <definedName name="ahuf150ahuf150_4_10">#REF!</definedName>
    <definedName name="ahuf150ahuf150_5">#REF!</definedName>
    <definedName name="ahuf150ahuf150_5_1">#REF!</definedName>
    <definedName name="ahuf150ahuf150_5_10">#REF!</definedName>
    <definedName name="ahuf150ahuf150_6">#REF!</definedName>
    <definedName name="ahuf150ahuf150_6_1">#REF!</definedName>
    <definedName name="ahuf150ahuf150_6_10">#REF!</definedName>
    <definedName name="ahuf150ahuf150_7">#REF!</definedName>
    <definedName name="ahuf150ahuf150_7_10">#REF!</definedName>
    <definedName name="ahuf150ahuf150_8">#REF!</definedName>
    <definedName name="ahuf150ahuf150_8_10">#REF!</definedName>
    <definedName name="ahuf150ahuf150_9">#REF!</definedName>
    <definedName name="ahuf150ahuf150_9_10">#REF!</definedName>
    <definedName name="ai">#REF!</definedName>
    <definedName name="aim">#N/A</definedName>
    <definedName name="ain">#REF!</definedName>
    <definedName name="AIR_BEKAS">#REF!</definedName>
    <definedName name="AIR_BERSIH">#REF!</definedName>
    <definedName name="AIR_HUJAN">#REF!</definedName>
    <definedName name="AIR_KOTOR">#REF!</definedName>
    <definedName name="AIR_PANAS">#REF!</definedName>
    <definedName name="Air1_1">#REF!</definedName>
    <definedName name="Air1_2">#REF!</definedName>
    <definedName name="Air1_3">#REF!</definedName>
    <definedName name="Air2_1">#REF!</definedName>
    <definedName name="Air2_2">#REF!</definedName>
    <definedName name="Air2_3">#REF!</definedName>
    <definedName name="Air3_1">#REF!</definedName>
    <definedName name="Air3_2">#REF!</definedName>
    <definedName name="Air3_3">#REF!</definedName>
    <definedName name="Air4_1">#REF!</definedName>
    <definedName name="Air4_2">#REF!</definedName>
    <definedName name="Air4_3">#REF!</definedName>
    <definedName name="airtax">#REF!</definedName>
    <definedName name="AJ">#REF!</definedName>
    <definedName name="aje_04" hidden="1">#REF!</definedName>
    <definedName name="ak">#REF!</definedName>
    <definedName name="akco100">#REF!</definedName>
    <definedName name="akco100_1">#REF!</definedName>
    <definedName name="akco100_1_10">#REF!</definedName>
    <definedName name="akco100_1_3">#REF!</definedName>
    <definedName name="akco100_1_5">#REF!</definedName>
    <definedName name="akco100_10">#REF!</definedName>
    <definedName name="akco100_10_1">#REF!</definedName>
    <definedName name="akco100_11">#REF!</definedName>
    <definedName name="akco100_3">#REF!</definedName>
    <definedName name="akco100_3_1">#REF!</definedName>
    <definedName name="akco100_4">#REF!</definedName>
    <definedName name="akco100_4_10">#REF!</definedName>
    <definedName name="akco100_5">#REF!</definedName>
    <definedName name="akco100_5_1">#REF!</definedName>
    <definedName name="akco100_5_10">#REF!</definedName>
    <definedName name="akco100_6">#REF!</definedName>
    <definedName name="akco100_6_10">#REF!</definedName>
    <definedName name="akco100_7">#REF!</definedName>
    <definedName name="akco100_7_10">#REF!</definedName>
    <definedName name="akco100_8">#REF!</definedName>
    <definedName name="akco100_8_10">#REF!</definedName>
    <definedName name="akco100_9">#REF!</definedName>
    <definedName name="akco100_9_10">#REF!</definedName>
    <definedName name="akco150">#REF!</definedName>
    <definedName name="akco150_1">#REF!</definedName>
    <definedName name="akco150_1_10">#REF!</definedName>
    <definedName name="akco150_1_3">#REF!</definedName>
    <definedName name="akco150_1_5">#REF!</definedName>
    <definedName name="akco150_10">#REF!</definedName>
    <definedName name="akco150_10_1">#REF!</definedName>
    <definedName name="akco150_11">#REF!</definedName>
    <definedName name="akco150_3">#REF!</definedName>
    <definedName name="akco150_3_1">#REF!</definedName>
    <definedName name="akco150_4">#REF!</definedName>
    <definedName name="akco150_4_10">#REF!</definedName>
    <definedName name="akco150_5">#REF!</definedName>
    <definedName name="akco150_5_1">#REF!</definedName>
    <definedName name="akco150_5_10">#REF!</definedName>
    <definedName name="akco150_6">#REF!</definedName>
    <definedName name="akco150_6_10">#REF!</definedName>
    <definedName name="akco150_7">#REF!</definedName>
    <definedName name="akco150_7_10">#REF!</definedName>
    <definedName name="akco150_8">#REF!</definedName>
    <definedName name="akco150_8_10">#REF!</definedName>
    <definedName name="akco150_9">#REF!</definedName>
    <definedName name="akco150_9_10">#REF!</definedName>
    <definedName name="akco80">#REF!</definedName>
    <definedName name="akco80_1">#REF!</definedName>
    <definedName name="akco80_1_10">#REF!</definedName>
    <definedName name="akco80_1_3">#REF!</definedName>
    <definedName name="akco80_1_5">#REF!</definedName>
    <definedName name="akco80_10">#REF!</definedName>
    <definedName name="akco80_10_1">#REF!</definedName>
    <definedName name="akco80_11">#REF!</definedName>
    <definedName name="akco80_3">#REF!</definedName>
    <definedName name="akco80_3_1">#REF!</definedName>
    <definedName name="akco80_4">#REF!</definedName>
    <definedName name="akco80_4_10">#REF!</definedName>
    <definedName name="akco80_5">#REF!</definedName>
    <definedName name="akco80_5_1">#REF!</definedName>
    <definedName name="akco80_5_10">#REF!</definedName>
    <definedName name="akco80_6">#REF!</definedName>
    <definedName name="akco80_6_10">#REF!</definedName>
    <definedName name="akco80_7">#REF!</definedName>
    <definedName name="akco80_7_10">#REF!</definedName>
    <definedName name="akco80_8">#REF!</definedName>
    <definedName name="akco80_8_10">#REF!</definedName>
    <definedName name="akco80_9">#REF!</definedName>
    <definedName name="akco80_9_10">#REF!</definedName>
    <definedName name="akfd50">#REF!</definedName>
    <definedName name="akfd50_1">#REF!</definedName>
    <definedName name="akfd50_1_10">#REF!</definedName>
    <definedName name="akfd50_1_3">#REF!</definedName>
    <definedName name="akfd50_1_5">#REF!</definedName>
    <definedName name="akfd50_10">#REF!</definedName>
    <definedName name="akfd50_10_1">#REF!</definedName>
    <definedName name="akfd50_11">#REF!</definedName>
    <definedName name="akfd50_3">#REF!</definedName>
    <definedName name="akfd50_3_1">#REF!</definedName>
    <definedName name="akfd50_4">#REF!</definedName>
    <definedName name="akfd50_4_10">#REF!</definedName>
    <definedName name="akfd50_5">#REF!</definedName>
    <definedName name="akfd50_5_1">#REF!</definedName>
    <definedName name="akfd50_5_10">#REF!</definedName>
    <definedName name="akfd50_6">#REF!</definedName>
    <definedName name="akfd50_6_10">#REF!</definedName>
    <definedName name="akfd50_7">#REF!</definedName>
    <definedName name="akfd50_7_10">#REF!</definedName>
    <definedName name="akfd50_8">#REF!</definedName>
    <definedName name="akfd50_8_10">#REF!</definedName>
    <definedName name="akfd50_9">#REF!</definedName>
    <definedName name="akfd50_9_10">#REF!</definedName>
    <definedName name="akfj100">#REF!</definedName>
    <definedName name="akfj100_1">#REF!</definedName>
    <definedName name="akfj100_1_10">#REF!</definedName>
    <definedName name="akfj100_1_3">#REF!</definedName>
    <definedName name="akfj100_1_5">#REF!</definedName>
    <definedName name="akfj100_10">#REF!</definedName>
    <definedName name="akfj100_10_1">#REF!</definedName>
    <definedName name="akfj100_11">#REF!</definedName>
    <definedName name="akfj100_3">#REF!</definedName>
    <definedName name="akfj100_3_1">#REF!</definedName>
    <definedName name="akfj100_4">#REF!</definedName>
    <definedName name="akfj100_4_10">#REF!</definedName>
    <definedName name="akfj100_5">#REF!</definedName>
    <definedName name="akfj100_5_1">#REF!</definedName>
    <definedName name="akfj100_5_10">#REF!</definedName>
    <definedName name="akfj100_6">#REF!</definedName>
    <definedName name="akfj100_6_1">#REF!</definedName>
    <definedName name="akfj100_6_10">#REF!</definedName>
    <definedName name="akfj100_7">#REF!</definedName>
    <definedName name="akfj100_7_10">#REF!</definedName>
    <definedName name="akfj100_8">#REF!</definedName>
    <definedName name="akfj100_8_10">#REF!</definedName>
    <definedName name="akfj100_9">#REF!</definedName>
    <definedName name="akfj100_9_10">#REF!</definedName>
    <definedName name="akgv100">#REF!</definedName>
    <definedName name="akgv100_1">#REF!</definedName>
    <definedName name="akgv100_1_10">#REF!</definedName>
    <definedName name="akgv100_1_3">#REF!</definedName>
    <definedName name="akgv100_1_5">#REF!</definedName>
    <definedName name="akgv100_10">#REF!</definedName>
    <definedName name="akgv100_10_1">#REF!</definedName>
    <definedName name="akgv100_11">#REF!</definedName>
    <definedName name="akgv100_3">#REF!</definedName>
    <definedName name="akgv100_3_1">#REF!</definedName>
    <definedName name="akgv100_4">#REF!</definedName>
    <definedName name="akgv100_4_10">#REF!</definedName>
    <definedName name="akgv100_5">#REF!</definedName>
    <definedName name="akgv100_5_1">#REF!</definedName>
    <definedName name="akgv100_5_10">#REF!</definedName>
    <definedName name="akgv100_6">#REF!</definedName>
    <definedName name="akgv100_6_1">#REF!</definedName>
    <definedName name="akgv100_6_10">#REF!</definedName>
    <definedName name="akgv100_7">#REF!</definedName>
    <definedName name="akgv100_7_10">#REF!</definedName>
    <definedName name="akgv100_8">#REF!</definedName>
    <definedName name="akgv100_8_10">#REF!</definedName>
    <definedName name="akgv100_9">#REF!</definedName>
    <definedName name="akgv100_9_10">#REF!</definedName>
    <definedName name="akgv80">#REF!</definedName>
    <definedName name="akgv80_1">#REF!</definedName>
    <definedName name="akgv80_1_10">#REF!</definedName>
    <definedName name="akgv80_1_3">#REF!</definedName>
    <definedName name="akgv80_1_5">#REF!</definedName>
    <definedName name="akgv80_10">#REF!</definedName>
    <definedName name="akgv80_10_1">#REF!</definedName>
    <definedName name="akgv80_11">#REF!</definedName>
    <definedName name="akgv80_3">#REF!</definedName>
    <definedName name="akgv80_3_1">#REF!</definedName>
    <definedName name="akgv80_4">#REF!</definedName>
    <definedName name="akgv80_4_10">#REF!</definedName>
    <definedName name="akgv80_5">#REF!</definedName>
    <definedName name="akgv80_5_1">#REF!</definedName>
    <definedName name="akgv80_5_10">#REF!</definedName>
    <definedName name="akgv80_6">#REF!</definedName>
    <definedName name="akgv80_6_10">#REF!</definedName>
    <definedName name="akgv80_7">#REF!</definedName>
    <definedName name="akgv80_7_10">#REF!</definedName>
    <definedName name="akgv80_8">#REF!</definedName>
    <definedName name="akgv80_8_10">#REF!</definedName>
    <definedName name="akgv80_9">#REF!</definedName>
    <definedName name="akgv80_9_10">#REF!</definedName>
    <definedName name="AKHIR">#REF!</definedName>
    <definedName name="ako">#REF!</definedName>
    <definedName name="ako100_1">#REF!</definedName>
    <definedName name="ako100_1_10">#REF!</definedName>
    <definedName name="ako100_1_3">#REF!</definedName>
    <definedName name="ako100_1_5">#REF!</definedName>
    <definedName name="ako100_10">#REF!</definedName>
    <definedName name="ako100_10_1">#REF!</definedName>
    <definedName name="ako100_11">#REF!</definedName>
    <definedName name="ako100_3">#REF!</definedName>
    <definedName name="ako100_3_1">#REF!</definedName>
    <definedName name="ako100_4">#REF!</definedName>
    <definedName name="ako100_4_10">#REF!</definedName>
    <definedName name="ako100_5">#REF!</definedName>
    <definedName name="ako100_5_1">#REF!</definedName>
    <definedName name="ako100_5_10">#REF!</definedName>
    <definedName name="ako100_6">#REF!</definedName>
    <definedName name="ako100_6_10">#REF!</definedName>
    <definedName name="ako100_7">#REF!</definedName>
    <definedName name="ako100_7_10">#REF!</definedName>
    <definedName name="ako100_8">#REF!</definedName>
    <definedName name="ako100_8_10">#REF!</definedName>
    <definedName name="ako100_9">#REF!</definedName>
    <definedName name="ako100_9_10">#REF!</definedName>
    <definedName name="ako150_1">#REF!</definedName>
    <definedName name="ako150_1_10">#REF!</definedName>
    <definedName name="ako150_1_3">#REF!</definedName>
    <definedName name="ako150_1_5">#REF!</definedName>
    <definedName name="ako150_10">#REF!</definedName>
    <definedName name="ako150_10_1">#REF!</definedName>
    <definedName name="ako150_11">#REF!</definedName>
    <definedName name="ako150_3">#REF!</definedName>
    <definedName name="ako150_3_1">#REF!</definedName>
    <definedName name="ako150_4">#REF!</definedName>
    <definedName name="ako150_4_10">#REF!</definedName>
    <definedName name="ako150_5">#REF!</definedName>
    <definedName name="ako150_5_1">#REF!</definedName>
    <definedName name="ako150_5_10">#REF!</definedName>
    <definedName name="ako150_6">#REF!</definedName>
    <definedName name="ako150_6_10">#REF!</definedName>
    <definedName name="ako150_7">#REF!</definedName>
    <definedName name="ako150_7_10">#REF!</definedName>
    <definedName name="ako150_8">#REF!</definedName>
    <definedName name="ako150_8_10">#REF!</definedName>
    <definedName name="ako150_9">#REF!</definedName>
    <definedName name="ako150_9_10">#REF!</definedName>
    <definedName name="ako50_1">#REF!</definedName>
    <definedName name="ako50_1_10">#REF!</definedName>
    <definedName name="ako50_1_3">#REF!</definedName>
    <definedName name="ako50_1_5">#REF!</definedName>
    <definedName name="ako50_10">#REF!</definedName>
    <definedName name="ako50_10_1">#REF!</definedName>
    <definedName name="ako50_11">#REF!</definedName>
    <definedName name="ako50_3">#REF!</definedName>
    <definedName name="ako50_3_1">#REF!</definedName>
    <definedName name="ako50_4">#REF!</definedName>
    <definedName name="ako50_4_10">#REF!</definedName>
    <definedName name="ako50_5">#REF!</definedName>
    <definedName name="ako50_5_1">#REF!</definedName>
    <definedName name="ako50_5_10">#REF!</definedName>
    <definedName name="ako50_6">#REF!</definedName>
    <definedName name="ako50_6_10">#REF!</definedName>
    <definedName name="ako50_7">#REF!</definedName>
    <definedName name="ako50_7_10">#REF!</definedName>
    <definedName name="ako50_8">#REF!</definedName>
    <definedName name="ako50_8_10">#REF!</definedName>
    <definedName name="ako50_9">#REF!</definedName>
    <definedName name="ako50_9_10">#REF!</definedName>
    <definedName name="ako80_1">#REF!</definedName>
    <definedName name="ako80_1_10">#REF!</definedName>
    <definedName name="ako80_1_3">#REF!</definedName>
    <definedName name="ako80_1_5">#REF!</definedName>
    <definedName name="ako80_10">#REF!</definedName>
    <definedName name="ako80_10_1">#REF!</definedName>
    <definedName name="ako80_11">#REF!</definedName>
    <definedName name="ako80_3">#REF!</definedName>
    <definedName name="ako80_3_1">#REF!</definedName>
    <definedName name="ako80_4">#REF!</definedName>
    <definedName name="ako80_4_10">#REF!</definedName>
    <definedName name="ako80_5">#REF!</definedName>
    <definedName name="ako80_5_1">#REF!</definedName>
    <definedName name="ako80_5_10">#REF!</definedName>
    <definedName name="ako80_6">#REF!</definedName>
    <definedName name="ako80_6_10">#REF!</definedName>
    <definedName name="ako80_7">#REF!</definedName>
    <definedName name="ako80_7_10">#REF!</definedName>
    <definedName name="ako80_8">#REF!</definedName>
    <definedName name="ako80_8_10">#REF!</definedName>
    <definedName name="ako80_9">#REF!</definedName>
    <definedName name="ako80_9_10">#REF!</definedName>
    <definedName name="akof100">#REF!</definedName>
    <definedName name="akof100_1">#REF!</definedName>
    <definedName name="akof100_1_10">#REF!</definedName>
    <definedName name="akof100_1_3">#REF!</definedName>
    <definedName name="akof100_1_5">#REF!</definedName>
    <definedName name="akof100_10">#REF!</definedName>
    <definedName name="akof100_10_1">#REF!</definedName>
    <definedName name="akof100_11">#REF!</definedName>
    <definedName name="akof100_3">#REF!</definedName>
    <definedName name="akof100_3_1">#REF!</definedName>
    <definedName name="akof100_4">#REF!</definedName>
    <definedName name="akof100_4_10">#REF!</definedName>
    <definedName name="akof100_5">#REF!</definedName>
    <definedName name="akof100_5_1">#REF!</definedName>
    <definedName name="akof100_5_10">#REF!</definedName>
    <definedName name="akof100_6">#REF!</definedName>
    <definedName name="akof100_6_10">#REF!</definedName>
    <definedName name="akof100_7">#REF!</definedName>
    <definedName name="akof100_7_10">#REF!</definedName>
    <definedName name="akof100_8">#REF!</definedName>
    <definedName name="akof100_8_10">#REF!</definedName>
    <definedName name="akof100_9">#REF!</definedName>
    <definedName name="akof100_9_10">#REF!</definedName>
    <definedName name="akof150">#REF!</definedName>
    <definedName name="akof150_1">#REF!</definedName>
    <definedName name="akof150_1_10">#REF!</definedName>
    <definedName name="akof150_1_3">#REF!</definedName>
    <definedName name="akof150_1_5">#REF!</definedName>
    <definedName name="akof150_10">#REF!</definedName>
    <definedName name="akof150_10_1">#REF!</definedName>
    <definedName name="akof150_11">#REF!</definedName>
    <definedName name="akof150_3">#REF!</definedName>
    <definedName name="akof150_3_1">#REF!</definedName>
    <definedName name="akof150_4">#REF!</definedName>
    <definedName name="akof150_4_10">#REF!</definedName>
    <definedName name="akof150_5">#REF!</definedName>
    <definedName name="akof150_5_1">#REF!</definedName>
    <definedName name="akof150_5_10">#REF!</definedName>
    <definedName name="akof150_6">#REF!</definedName>
    <definedName name="akof150_6_10">#REF!</definedName>
    <definedName name="akof150_7">#REF!</definedName>
    <definedName name="akof150_7_10">#REF!</definedName>
    <definedName name="akof150_8">#REF!</definedName>
    <definedName name="akof150_8_10">#REF!</definedName>
    <definedName name="akof150_9">#REF!</definedName>
    <definedName name="akof150_9_10">#REF!</definedName>
    <definedName name="akof4">#REF!</definedName>
    <definedName name="akof4_1">#REF!</definedName>
    <definedName name="akof4_1_10">#REF!</definedName>
    <definedName name="akof4_1_3">#REF!</definedName>
    <definedName name="akof4_1_5">#REF!</definedName>
    <definedName name="akof4_10">#REF!</definedName>
    <definedName name="akof4_10_1">#REF!</definedName>
    <definedName name="akof4_11">#REF!</definedName>
    <definedName name="akof4_3">#REF!</definedName>
    <definedName name="akof4_3_1">#REF!</definedName>
    <definedName name="akof4_4">#REF!</definedName>
    <definedName name="akof4_4_10">#REF!</definedName>
    <definedName name="akof4_5">#REF!</definedName>
    <definedName name="akof4_5_1">#REF!</definedName>
    <definedName name="akof4_5_10">#REF!</definedName>
    <definedName name="akof4_6">#REF!</definedName>
    <definedName name="akof4_6_10">#REF!</definedName>
    <definedName name="akof4_7">#REF!</definedName>
    <definedName name="akof4_7_10">#REF!</definedName>
    <definedName name="akof4_8">#REF!</definedName>
    <definedName name="akof4_8_10">#REF!</definedName>
    <definedName name="akof4_9">#REF!</definedName>
    <definedName name="akof4_9_10">#REF!</definedName>
    <definedName name="akof6">#REF!</definedName>
    <definedName name="akof6_1">#REF!</definedName>
    <definedName name="akof6_1_10">#REF!</definedName>
    <definedName name="akof6_1_3">#REF!</definedName>
    <definedName name="akof6_1_5">#REF!</definedName>
    <definedName name="akof6_10">#REF!</definedName>
    <definedName name="akof6_10_1">#REF!</definedName>
    <definedName name="akof6_11">#REF!</definedName>
    <definedName name="akof6_3">#REF!</definedName>
    <definedName name="akof6_3_1">#REF!</definedName>
    <definedName name="akof6_4">#REF!</definedName>
    <definedName name="akof6_4_10">#REF!</definedName>
    <definedName name="akof6_5">#REF!</definedName>
    <definedName name="akof6_5_1">#REF!</definedName>
    <definedName name="akof6_5_10">#REF!</definedName>
    <definedName name="akof6_6">#REF!</definedName>
    <definedName name="akof6_6_10">#REF!</definedName>
    <definedName name="akof6_7">#REF!</definedName>
    <definedName name="akof6_7_10">#REF!</definedName>
    <definedName name="akof6_8">#REF!</definedName>
    <definedName name="akof6_8_10">#REF!</definedName>
    <definedName name="akof6_9">#REF!</definedName>
    <definedName name="akof6_9_10">#REF!</definedName>
    <definedName name="akof80">#REF!</definedName>
    <definedName name="akof80_1">#REF!</definedName>
    <definedName name="akof80_1_10">#REF!</definedName>
    <definedName name="akof80_1_3">#REF!</definedName>
    <definedName name="akof80_1_5">#REF!</definedName>
    <definedName name="akof80_10">#REF!</definedName>
    <definedName name="akof80_10_1">#REF!</definedName>
    <definedName name="akof80_11">#REF!</definedName>
    <definedName name="akof80_3">#REF!</definedName>
    <definedName name="akof80_3_1">#REF!</definedName>
    <definedName name="akof80_4">#REF!</definedName>
    <definedName name="akof80_4_10">#REF!</definedName>
    <definedName name="akof80_5">#REF!</definedName>
    <definedName name="akof80_5_1">#REF!</definedName>
    <definedName name="akof80_5_10">#REF!</definedName>
    <definedName name="akof80_6">#REF!</definedName>
    <definedName name="akof80_6_10">#REF!</definedName>
    <definedName name="akof80_7">#REF!</definedName>
    <definedName name="akof80_7_10">#REF!</definedName>
    <definedName name="akof80_8">#REF!</definedName>
    <definedName name="akof80_8_10">#REF!</definedName>
    <definedName name="akof80_9">#REF!</definedName>
    <definedName name="akof80_9_10">#REF!</definedName>
    <definedName name="akofl80">#REF!</definedName>
    <definedName name="akofl80_1">#REF!</definedName>
    <definedName name="akofl80_1_10">#REF!</definedName>
    <definedName name="akofl80_1_3">#REF!</definedName>
    <definedName name="akofl80_1_5">#REF!</definedName>
    <definedName name="akofl80_10">#REF!</definedName>
    <definedName name="akofl80_10_1">#REF!</definedName>
    <definedName name="akofl80_11">#REF!</definedName>
    <definedName name="akofl80_3">#REF!</definedName>
    <definedName name="akofl80_3_1">#REF!</definedName>
    <definedName name="akofl80_4">#REF!</definedName>
    <definedName name="akofl80_4_10">#REF!</definedName>
    <definedName name="akofl80_5">#REF!</definedName>
    <definedName name="akofl80_5_1">#REF!</definedName>
    <definedName name="akofl80_5_10">#REF!</definedName>
    <definedName name="akofl80_6">#REF!</definedName>
    <definedName name="akofl80_6_10">#REF!</definedName>
    <definedName name="akofl80_7">#REF!</definedName>
    <definedName name="akofl80_7_10">#REF!</definedName>
    <definedName name="akofl80_8">#REF!</definedName>
    <definedName name="akofl80_8_10">#REF!</definedName>
    <definedName name="akofl80_9">#REF!</definedName>
    <definedName name="akofl80_9_10">#REF!</definedName>
    <definedName name="akogv100">#REF!</definedName>
    <definedName name="akogv100_1">#REF!</definedName>
    <definedName name="akogv100_1_10">#REF!</definedName>
    <definedName name="akogv100_1_3">#REF!</definedName>
    <definedName name="akogv100_1_5">#REF!</definedName>
    <definedName name="akogv100_10">#REF!</definedName>
    <definedName name="akogv100_10_1">#REF!</definedName>
    <definedName name="akogv100_11">#REF!</definedName>
    <definedName name="akogv100_3">#REF!</definedName>
    <definedName name="akogv100_3_1">#REF!</definedName>
    <definedName name="akogv100_4">#REF!</definedName>
    <definedName name="akogv100_4_10">#REF!</definedName>
    <definedName name="akogv100_5">#REF!</definedName>
    <definedName name="akogv100_5_1">#REF!</definedName>
    <definedName name="akogv100_5_10">#REF!</definedName>
    <definedName name="akogv100_6">#REF!</definedName>
    <definedName name="akogv100_6_1">#REF!</definedName>
    <definedName name="akogv100_6_10">#REF!</definedName>
    <definedName name="akogv100_7">#REF!</definedName>
    <definedName name="akogv100_7_10">#REF!</definedName>
    <definedName name="akogv100_8">#REF!</definedName>
    <definedName name="akogv100_8_10">#REF!</definedName>
    <definedName name="akogv100_9">#REF!</definedName>
    <definedName name="akogv100_9_10">#REF!</definedName>
    <definedName name="akogv80">#REF!</definedName>
    <definedName name="akogv80_1">#REF!</definedName>
    <definedName name="akogv80_1_10">#REF!</definedName>
    <definedName name="akogv80_1_3">#REF!</definedName>
    <definedName name="akogv80_1_5">#REF!</definedName>
    <definedName name="akogv80_10">#REF!</definedName>
    <definedName name="akogv80_10_1">#REF!</definedName>
    <definedName name="akogv80_11">#REF!</definedName>
    <definedName name="akogv80_3">#REF!</definedName>
    <definedName name="akogv80_3_1">#REF!</definedName>
    <definedName name="akogv80_4">#REF!</definedName>
    <definedName name="akogv80_4_10">#REF!</definedName>
    <definedName name="akogv80_5">#REF!</definedName>
    <definedName name="akogv80_5_1">#REF!</definedName>
    <definedName name="akogv80_5_10">#REF!</definedName>
    <definedName name="akogv80_6">#REF!</definedName>
    <definedName name="akogv80_6_10">#REF!</definedName>
    <definedName name="akogv80_7">#REF!</definedName>
    <definedName name="akogv80_7_10">#REF!</definedName>
    <definedName name="akogv80_8">#REF!</definedName>
    <definedName name="akogv80_8_10">#REF!</definedName>
    <definedName name="akogv80_9">#REF!</definedName>
    <definedName name="akogv80_9_10">#REF!</definedName>
    <definedName name="aks">BLCH</definedName>
    <definedName name="AKT">#REF!</definedName>
    <definedName name="aktiva_lain_lain">#REF!</definedName>
    <definedName name="AktivaTetap">#REF!</definedName>
    <definedName name="aku" localSheetId="8" hidden="1">{#N/A,#N/A,FALSE,"Aging Summary";#N/A,#N/A,FALSE,"Ratio Analysis";#N/A,#N/A,FALSE,"Test 120 Day Accts";#N/A,#N/A,FALSE,"Tickmarks"}</definedName>
    <definedName name="aku">#REF!</definedName>
    <definedName name="aku100_1">#REF!</definedName>
    <definedName name="aku100_1_10">#REF!</definedName>
    <definedName name="aku100_1_3">#REF!</definedName>
    <definedName name="aku100_1_5">#REF!</definedName>
    <definedName name="aku100_10">#REF!</definedName>
    <definedName name="aku100_10_1">#REF!</definedName>
    <definedName name="aku100_11">#REF!</definedName>
    <definedName name="aku100_3">#REF!</definedName>
    <definedName name="aku100_3_1">#REF!</definedName>
    <definedName name="aku100_4">#REF!</definedName>
    <definedName name="aku100_4_10">#REF!</definedName>
    <definedName name="aku100_5">#REF!</definedName>
    <definedName name="aku100_5_1">#REF!</definedName>
    <definedName name="aku100_5_10">#REF!</definedName>
    <definedName name="aku100_6">#REF!</definedName>
    <definedName name="aku100_6_10">#REF!</definedName>
    <definedName name="aku100_7">#REF!</definedName>
    <definedName name="aku100_7_10">#REF!</definedName>
    <definedName name="aku100_8">#REF!</definedName>
    <definedName name="aku100_8_10">#REF!</definedName>
    <definedName name="aku100_9">#REF!</definedName>
    <definedName name="aku100_9_10">#REF!</definedName>
    <definedName name="aku150_1">#REF!</definedName>
    <definedName name="aku150_1_10">#REF!</definedName>
    <definedName name="aku150_1_3">#REF!</definedName>
    <definedName name="aku150_1_5">#REF!</definedName>
    <definedName name="aku150_10">#REF!</definedName>
    <definedName name="aku150_10_1">#REF!</definedName>
    <definedName name="aku150_11">#REF!</definedName>
    <definedName name="aku150_3">#REF!</definedName>
    <definedName name="aku150_3_1">#REF!</definedName>
    <definedName name="aku150_4">#REF!</definedName>
    <definedName name="aku150_4_10">#REF!</definedName>
    <definedName name="aku150_5">#REF!</definedName>
    <definedName name="aku150_5_1">#REF!</definedName>
    <definedName name="aku150_5_10">#REF!</definedName>
    <definedName name="aku150_6">#REF!</definedName>
    <definedName name="aku150_6_10">#REF!</definedName>
    <definedName name="aku150_7">#REF!</definedName>
    <definedName name="aku150_7_10">#REF!</definedName>
    <definedName name="aku150_8">#REF!</definedName>
    <definedName name="aku150_8_10">#REF!</definedName>
    <definedName name="aku150_9">#REF!</definedName>
    <definedName name="aku150_9_10">#REF!</definedName>
    <definedName name="AL">#REF!</definedName>
    <definedName name="alaina">#REF!</definedName>
    <definedName name="alamat1">#REF!</definedName>
    <definedName name="alamat2">#REF!</definedName>
    <definedName name="alamat3">#REF!</definedName>
    <definedName name="alamat4">#REF!</definedName>
    <definedName name="ALAT">#REF!</definedName>
    <definedName name="Alat.bantu">#REF!</definedName>
    <definedName name="Alat_Asphalt_Distributor">#REF!</definedName>
    <definedName name="Alat_bantu">#REF!</definedName>
    <definedName name="Alat_Loader">#REF!</definedName>
    <definedName name="alatbantu">#REF!</definedName>
    <definedName name="ALATUTAMA">#REF!</definedName>
    <definedName name="ale" hidden="1">{#N/A,#N/A,FALSE,"Aging Summary";#N/A,#N/A,FALSE,"Ratio Analysis";#N/A,#N/A,FALSE,"Test 120 Day Accts";#N/A,#N/A,FALSE,"Tickmarks"}</definedName>
    <definedName name="ALI" hidden="1">{"'Feb 99'!$A$1:$G$30"}</definedName>
    <definedName name="all">#REF!</definedName>
    <definedName name="ALL_1">#REF!</definedName>
    <definedName name="ALL_1_10">#REF!</definedName>
    <definedName name="ALL_10">#REF!</definedName>
    <definedName name="ALL_5">#REF!</definedName>
    <definedName name="All_Item">#REF!</definedName>
    <definedName name="all_s">#REF!</definedName>
    <definedName name="alooo">#N/A</definedName>
    <definedName name="alpha" hidden="1">{#N/A,#N/A,FALSE,"CHANGES";#N/A,#N/A,FALSE,"PROD SUMMARY";#N/A,#N/A,FALSE,"1995 PO SUM";#N/A,#N/A,FALSE,"1995 GEOG SUM";#N/A,#N/A,FALSE,"1996 PO SUM";#N/A,#N/A,FALSE,"1996 GEOG SUM"}</definedName>
    <definedName name="ALPIN">#N/A</definedName>
    <definedName name="ALPJYOU">#N/A</definedName>
    <definedName name="ALPTOI">#N/A</definedName>
    <definedName name="ALT_1">#REF!</definedName>
    <definedName name="ALT_2">#REF!</definedName>
    <definedName name="ALT_GRADE">#REF!</definedName>
    <definedName name="AluminaC">#REF!</definedName>
    <definedName name="alumunium_foil">#REF!</definedName>
    <definedName name="ALUT">#REF!</definedName>
    <definedName name="AM">#REF!</definedName>
    <definedName name="am_30">#REF!</definedName>
    <definedName name="am_grout">#REF!</definedName>
    <definedName name="amalgamate">#REF!</definedName>
    <definedName name="amiang">#REF!</definedName>
    <definedName name="amin">#REF!</definedName>
    <definedName name="Amort_insurance">#REF!</definedName>
    <definedName name="Amort05" hidden="1">#REF!</definedName>
    <definedName name="AMORT08">#REF!</definedName>
    <definedName name="Amortization"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UNT">#REF!</definedName>
    <definedName name="AMOUNT_AX">#REF!</definedName>
    <definedName name="amount_no">#REF!</definedName>
    <definedName name="AMP">#REF!</definedName>
    <definedName name="AMPAR23">#REF!</definedName>
    <definedName name="AMPAR57">#REF!</definedName>
    <definedName name="ampelas">#REF!</definedName>
    <definedName name="amplas">#REF!</definedName>
    <definedName name="amplas_1">#REF!</definedName>
    <definedName name="amplasb">#REF!</definedName>
    <definedName name="amplasb_1">#REF!</definedName>
    <definedName name="amplasc">#REF!</definedName>
    <definedName name="amplasc_1">#REF!</definedName>
    <definedName name="amplaswesi">#REF!</definedName>
    <definedName name="amplaswesi_1">#REF!</definedName>
    <definedName name="amplaswesib">#REF!</definedName>
    <definedName name="amplaswesib_1">#REF!</definedName>
    <definedName name="amplaswesic">#REF!</definedName>
    <definedName name="amplaswesic_1">#REF!</definedName>
    <definedName name="amt">#REF!</definedName>
    <definedName name="AN">#REF!</definedName>
    <definedName name="an.prtsi">#REF!</definedName>
    <definedName name="AN_CK">#REF!</definedName>
    <definedName name="ANADC">#REF!</definedName>
    <definedName name="ANAKMC">#REF!</definedName>
    <definedName name="ANALAN">#REF!</definedName>
    <definedName name="ANALAT">#REF!</definedName>
    <definedName name="ANALBAHAN">#REF!</definedName>
    <definedName name="ANALHSA">#REF!</definedName>
    <definedName name="ANALIS_RUMPUT">#REF!</definedName>
    <definedName name="ANALOGO">#REF!</definedName>
    <definedName name="ANASEL">#REF!</definedName>
    <definedName name="ANAYOL">#REF!</definedName>
    <definedName name="ANDI1" hidden="1">#REF!</definedName>
    <definedName name="ANDRI">#REF!</definedName>
    <definedName name="ANDY" hidden="1">#REF!</definedName>
    <definedName name="ANDY2" hidden="1">#REF!</definedName>
    <definedName name="angan">#REF!</definedName>
    <definedName name="angka">#REF!</definedName>
    <definedName name="ANGKA1">#REF!</definedName>
    <definedName name="Angker_kusen">#REF!</definedName>
    <definedName name="angkor">#REF!</definedName>
    <definedName name="angkorg">#REF!</definedName>
    <definedName name="angkut120">#REF!</definedName>
    <definedName name="Angkutan">#REF!</definedName>
    <definedName name="ANGLE">#REF!</definedName>
    <definedName name="ANGLEGG">#REF!</definedName>
    <definedName name="AngleHip">#REF!</definedName>
    <definedName name="AngleHipEnd">#REF!</definedName>
    <definedName name="AngleRidge">#REF!</definedName>
    <definedName name="AngleRidgeEnd">#REF!</definedName>
    <definedName name="ANHCHINH">#REF!</definedName>
    <definedName name="ANHDUNG">#REF!</definedName>
    <definedName name="ANHQUY">#REF!</definedName>
    <definedName name="ANHSON">#REF!</definedName>
    <definedName name="ANHTUAN">#REF!</definedName>
    <definedName name="ank420b">#REF!</definedName>
    <definedName name="anK424b">#REF!</definedName>
    <definedName name="anK705A">#REF!</definedName>
    <definedName name="anKA18">#REF!</definedName>
    <definedName name="ann">#REF!</definedName>
    <definedName name="anna" hidden="1">{"Area1",#N/A,TRUE,"Obiettivo";"Area2",#N/A,TRUE,"Dati per Direzione"}</definedName>
    <definedName name="AnneeN_1">#REF!</definedName>
    <definedName name="ANNUAL">#REF!</definedName>
    <definedName name="anpha">#REF!</definedName>
    <definedName name="ANR">#N/A</definedName>
    <definedName name="anscount" localSheetId="8" hidden="1">3</definedName>
    <definedName name="anscount" hidden="1">1</definedName>
    <definedName name="anti">#REF!</definedName>
    <definedName name="ANTIRAYAP">#REF!</definedName>
    <definedName name="anton" hidden="1">{#N/A,#N/A,FALSE,"Aging Summary";#N/A,#N/A,FALSE,"Ratio Analysis";#N/A,#N/A,FALSE,"Test 120 Day Accts";#N/A,#N/A,FALSE,"Tickmarks"}</definedName>
    <definedName name="AO">#N/A</definedName>
    <definedName name="ap">#REF!</definedName>
    <definedName name="ap_bgp">#REF!</definedName>
    <definedName name="AP_bppka">#REF!</definedName>
    <definedName name="AP_bppka_ly">#REF!</definedName>
    <definedName name="AP_EP">#REF!</definedName>
    <definedName name="AP_EP_LY">#REF!</definedName>
    <definedName name="AP_KP">#REF!</definedName>
    <definedName name="AP_KP_LY">#REF!</definedName>
    <definedName name="AP_LNG_LY">#REF!</definedName>
    <definedName name="AP_LY">#REF!</definedName>
    <definedName name="AP_P">#REF!</definedName>
    <definedName name="AP_P_LY">#REF!</definedName>
    <definedName name="AP_PDN">#REF!</definedName>
    <definedName name="AP_PKK">#REF!</definedName>
    <definedName name="AP_PKK_LY">#REF!</definedName>
    <definedName name="AP_TKY">#REF!</definedName>
    <definedName name="AP_TKY_LY">#REF!</definedName>
    <definedName name="apa" hidden="1">{#N/A,#N/A,FALSE,"DATA"}</definedName>
    <definedName name="apa_1" hidden="1">{#N/A,#N/A,FALSE,"DATA"}</definedName>
    <definedName name="APAFFBB">#REF!</definedName>
    <definedName name="apak" hidden="1">{"SCH1A",#N/A,FALSE,"US";"SCH2A",#N/A,FALSE,"US"}</definedName>
    <definedName name="APCT_2005">#REF!</definedName>
    <definedName name="APDEFERREDTAX">#REF!</definedName>
    <definedName name="APINTERCOMPANYACCOUNT">#REF!</definedName>
    <definedName name="APMINORITYINTEREST">#REF!</definedName>
    <definedName name="APOTHRELATED">#REF!</definedName>
    <definedName name="APOTHTHIRD">#REF!</definedName>
    <definedName name="App">#N/A</definedName>
    <definedName name="App_1">#REF!</definedName>
    <definedName name="AppCell">#REF!</definedName>
    <definedName name="AppenB" hidden="1">#REF!</definedName>
    <definedName name="APPSUSERNAME1">#REF!</definedName>
    <definedName name="APPSUSERNAME2">#REF!</definedName>
    <definedName name="Apr">#REF!</definedName>
    <definedName name="Apr_00">#REF!</definedName>
    <definedName name="Apr_01">#REF!</definedName>
    <definedName name="APR_95___MAR_96">#REF!</definedName>
    <definedName name="April_lc">#REF!</definedName>
    <definedName name="aproval">#N/A</definedName>
    <definedName name="aprperton">#REF!</definedName>
    <definedName name="APSUBSBB">#REF!</definedName>
    <definedName name="APSUMMARY">#REF!</definedName>
    <definedName name="APTRADRELATED">#REF!</definedName>
    <definedName name="APTRADTHIRD">#REF!</definedName>
    <definedName name="APTurnDays">#REF!</definedName>
    <definedName name="AQ">#REF!</definedName>
    <definedName name="AQE" localSheetId="8" hidden="1">{"'장비'!$A$3:$M$12"}</definedName>
    <definedName name="AQE" hidden="1">{"'장비'!$A$3:$M$12"}</definedName>
    <definedName name="AQL">#REF!</definedName>
    <definedName name="aquarium">#REF!</definedName>
    <definedName name="AR">#REF!</definedName>
    <definedName name="ARA_Threshold">#REF!</definedName>
    <definedName name="ARAFFBB">#REF!</definedName>
    <definedName name="aras">#REF!</definedName>
    <definedName name="Architrave">#REF!</definedName>
    <definedName name="ARCons">#REF!</definedName>
    <definedName name="ARdata">#REF!</definedName>
    <definedName name="arde">#REF!</definedName>
    <definedName name="Area">#REF!</definedName>
    <definedName name="area1">#REF!</definedName>
    <definedName name="area2">#REF!</definedName>
    <definedName name="ARG">#REF!</definedName>
    <definedName name="ARIDR">#REF!</definedName>
    <definedName name="arief">#REF!</definedName>
    <definedName name="ARINVAP">#REF!</definedName>
    <definedName name="Armature">#REF!</definedName>
    <definedName name="ARMonths">#REF!</definedName>
    <definedName name="AROTHRELATED">#REF!</definedName>
    <definedName name="AROTHTHIRD">#REF!</definedName>
    <definedName name="ARP">#REF!</definedName>
    <definedName name="ARP_Threshold">#REF!</definedName>
    <definedName name="ARProf">#REF!</definedName>
    <definedName name="arrq">{"Book1","4.09 FLORA DAN FAUNA.xls","4.22 PERLENGKAPAN SEKOLAH.xls"}</definedName>
    <definedName name="ars">#REF!</definedName>
    <definedName name="ars_1">#REF!</definedName>
    <definedName name="ars_1_10">#REF!</definedName>
    <definedName name="ars_10">#REF!</definedName>
    <definedName name="ars_5">#REF!</definedName>
    <definedName name="arsitek">#REF!</definedName>
    <definedName name="arsitek_10">#REF!</definedName>
    <definedName name="arsitek_5">#REF!</definedName>
    <definedName name="arsitektur">#REF!</definedName>
    <definedName name="arsitektur_1">#REF!</definedName>
    <definedName name="ARSUBSBB">#REF!</definedName>
    <definedName name="ARSUBSCON">#REF!</definedName>
    <definedName name="artdinding1">#REF!</definedName>
    <definedName name="ARTDINDING2">#REF!</definedName>
    <definedName name="artdinding3">#REF!</definedName>
    <definedName name="artkusenpintu1">#REF!</definedName>
    <definedName name="ARTKUSENPINTU2">#REF!</definedName>
    <definedName name="artkusenpintu3">#REF!</definedName>
    <definedName name="artlantai1">#REF!</definedName>
    <definedName name="ARTLANTAI2">#REF!</definedName>
    <definedName name="ARTLANTAI3">#REF!</definedName>
    <definedName name="ARTotCoy">#REF!</definedName>
    <definedName name="artpengecatan1">#REF!</definedName>
    <definedName name="artpengecatan2">#REF!</definedName>
    <definedName name="artpengecatan3">#REF!</definedName>
    <definedName name="artperlengkapan1">#REF!</definedName>
    <definedName name="artperlengkapan2">#REF!</definedName>
    <definedName name="artperlengkapan3">#REF!</definedName>
    <definedName name="artplafond1">#REF!</definedName>
    <definedName name="artplafond2">#REF!</definedName>
    <definedName name="artplafond3">#REF!</definedName>
    <definedName name="ARTRADRELATED">#REF!</definedName>
    <definedName name="ARTRADTHIRD">#REF!</definedName>
    <definedName name="artsanitair1">#REF!</definedName>
    <definedName name="artsanitair2">#REF!</definedName>
    <definedName name="artsanitair3">#REF!</definedName>
    <definedName name="ARTurnDays">#REF!</definedName>
    <definedName name="ARUSD">#REF!</definedName>
    <definedName name="AS" hidden="1">{#N/A,#N/A,FALSE,"Aging Summary";#N/A,#N/A,FALSE,"Ratio Analysis";#N/A,#N/A,FALSE,"Test 120 Day Accts";#N/A,#N/A,FALSE,"Tickmarks"}</definedName>
    <definedName name="As_At">#REF!</definedName>
    <definedName name="AS2DocOpenMode" hidden="1">"AS2DocumentEdit"</definedName>
    <definedName name="AS2HasNoAutoHeaderFooter" hidden="1">" "</definedName>
    <definedName name="AS2LinkLS" hidden="1">#REF!</definedName>
    <definedName name="AS2NamedRange" hidden="1">14</definedName>
    <definedName name="AS2ReportLS" hidden="1">1</definedName>
    <definedName name="AS2StaticLC" hidden="1">#REF!</definedName>
    <definedName name="AS2StaticLS" hidden="1">#REF!</definedName>
    <definedName name="AS2SyncStepLS" hidden="1">0</definedName>
    <definedName name="AS2TickmarkLS" hidden="1">#REF!</definedName>
    <definedName name="AS2VersionLS" hidden="1">300</definedName>
    <definedName name="ASAAADS" hidden="1">{"rp_only",#N/A,FALSE,"2225"}</definedName>
    <definedName name="ASAAADS_1" hidden="1">{"rp_only",#N/A,FALSE,"2225"}</definedName>
    <definedName name="asaads" hidden="1">{"rp_only",#N/A,FALSE,"2225"}</definedName>
    <definedName name="asaads_1" hidden="1">{"rp_only",#N/A,FALSE,"2225"}</definedName>
    <definedName name="asad" hidden="1">{"rp_only",#N/A,FALSE,"2225"}</definedName>
    <definedName name="asad_1" hidden="1">{"rp_only",#N/A,FALSE,"2225"}</definedName>
    <definedName name="ASADA" hidden="1">{"with_oth_curr",#N/A,FALSE,"2225"}</definedName>
    <definedName name="ASADA_1" hidden="1">{"with_oth_curr",#N/A,FALSE,"2225"}</definedName>
    <definedName name="asadffg" hidden="1">{"with_oth_curr",#N/A,FALSE,"2225"}</definedName>
    <definedName name="asadffg_1" hidden="1">{"with_oth_curr",#N/A,FALSE,"2225"}</definedName>
    <definedName name="asadsa" hidden="1">{"with_oth_curr",#N/A,FALSE,"2225"}</definedName>
    <definedName name="asadsa_1" hidden="1">{"with_oth_curr",#N/A,FALSE,"2225"}</definedName>
    <definedName name="asakdsjjk" hidden="1">{"rp_only",#N/A,FALSE,"2225"}</definedName>
    <definedName name="asakdsjjk_1" hidden="1">{"rp_only",#N/A,FALSE,"2225"}</definedName>
    <definedName name="ASANAFTA">BLCH</definedName>
    <definedName name="asaS">#N/A</definedName>
    <definedName name="asasdasdads" hidden="1">{"rp_only",#N/A,FALSE,"2225"}</definedName>
    <definedName name="asasdasdads_1" hidden="1">{"rp_only",#N/A,FALSE,"2225"}</definedName>
    <definedName name="asasdsad" hidden="1">{"with_oth_curr",#N/A,FALSE,"2225"}</definedName>
    <definedName name="asasdsad_1" hidden="1">{"with_oth_curr",#N/A,FALSE,"2225"}</definedName>
    <definedName name="asass" hidden="1">{"rp_only",#N/A,FALSE,"2225"}</definedName>
    <definedName name="asass_1" hidden="1">{"rp_only",#N/A,FALSE,"2225"}</definedName>
    <definedName name="asaw" hidden="1">{"with_oth_curr",#N/A,FALSE,"2225"}</definedName>
    <definedName name="asaw_1" hidden="1">{"with_oth_curr",#N/A,FALSE,"2225"}</definedName>
    <definedName name="asbes">#REF!</definedName>
    <definedName name="Asbes_gelombang">#REF!</definedName>
    <definedName name="asbesemen">#REF!</definedName>
    <definedName name="asbesgb">#REF!</definedName>
    <definedName name="asbesgb_1">#REF!</definedName>
    <definedName name="asbesgbb">#REF!</definedName>
    <definedName name="asbesgbb_1">#REF!</definedName>
    <definedName name="asbesgk">#REF!</definedName>
    <definedName name="asbesgkb">#REF!</definedName>
    <definedName name="asbesgkb_1">#REF!</definedName>
    <definedName name="asbesgkc">#REF!</definedName>
    <definedName name="asbesgkc_1">#REF!</definedName>
    <definedName name="asd">#REF!</definedName>
    <definedName name="asda" hidden="1">#REF!</definedName>
    <definedName name="ASDAA" hidden="1">{"rp_only",#N/A,FALSE,"2225"}</definedName>
    <definedName name="ASDAA_1" hidden="1">{"rp_only",#N/A,FALSE,"2225"}</definedName>
    <definedName name="asdad" hidden="1">{"rp_only",#N/A,FALSE,"2225"}</definedName>
    <definedName name="asdad_1" hidden="1">{"rp_only",#N/A,FALSE,"2225"}</definedName>
    <definedName name="asdada" localSheetId="8" hidden="1">{"rp_only",#N/A,FALSE,"2225"}</definedName>
    <definedName name="asdada" hidden="1">{#N/A,#N/A,FALSE,"特殊室（ＢＱ表）"}</definedName>
    <definedName name="asdada_1" hidden="1">{"rp_only",#N/A,FALSE,"2225"}</definedName>
    <definedName name="asdadad" hidden="1">{"with_oth_curr",#N/A,FALSE,"2225"}</definedName>
    <definedName name="asdadad_1" hidden="1">{"with_oth_curr",#N/A,FALSE,"2225"}</definedName>
    <definedName name="asdadas" hidden="1">{"rp_only",#N/A,FALSE,"2225"}</definedName>
    <definedName name="asdadas_1" hidden="1">{"rp_only",#N/A,FALSE,"2225"}</definedName>
    <definedName name="asdadasd" hidden="1">{"rp_only",#N/A,FALSE,"2225"}</definedName>
    <definedName name="asdadasd_1" hidden="1">{"rp_only",#N/A,FALSE,"2225"}</definedName>
    <definedName name="asdadasdaadadadadada">#REF!</definedName>
    <definedName name="asdadd" hidden="1">{"rp_only",#N/A,FALSE,"2225"}</definedName>
    <definedName name="asdadd_1" hidden="1">{"rp_only",#N/A,FALSE,"2225"}</definedName>
    <definedName name="asdaddsa" hidden="1">{"with_oth_curr",#N/A,FALSE,"2225"}</definedName>
    <definedName name="asdaddsa_1" hidden="1">{"with_oth_curr",#N/A,FALSE,"2225"}</definedName>
    <definedName name="asdadfsadasdf" hidden="1">{"with_oth_curr",#N/A,FALSE,"2225"}</definedName>
    <definedName name="asdadfsadasdf_1" hidden="1">{"with_oth_curr",#N/A,FALSE,"2225"}</definedName>
    <definedName name="asdads" hidden="1">{"rp_only",#N/A,FALSE,"2225"}</definedName>
    <definedName name="asdads_1" hidden="1">{"rp_only",#N/A,FALSE,"2225"}</definedName>
    <definedName name="asdadsa" hidden="1">{"rp_only",#N/A,FALSE,"2225"}</definedName>
    <definedName name="asdadsa_1" hidden="1">{"rp_only",#N/A,FALSE,"2225"}</definedName>
    <definedName name="asdadsd" hidden="1">{"with_oth_curr",#N/A,FALSE,"2225"}</definedName>
    <definedName name="asdadsd_1" hidden="1">{"with_oth_curr",#N/A,FALSE,"2225"}</definedName>
    <definedName name="asdadssa" hidden="1">{"rp_only",#N/A,FALSE,"2225"}</definedName>
    <definedName name="asdadssa_1" hidden="1">{"rp_only",#N/A,FALSE,"2225"}</definedName>
    <definedName name="asdadssfasf" hidden="1">{"with_oth_curr",#N/A,FALSE,"2225"}</definedName>
    <definedName name="asdadssfasf_1" hidden="1">{"with_oth_curr",#N/A,FALSE,"2225"}</definedName>
    <definedName name="asdafsdf" hidden="1">#REF!</definedName>
    <definedName name="asdasadasd" hidden="1">{"rp_only",#N/A,FALSE,"2225"}</definedName>
    <definedName name="asdasadasd_1" hidden="1">{"rp_only",#N/A,FALSE,"2225"}</definedName>
    <definedName name="asdasd" hidden="1">{"with_oth_curr",#N/A,FALSE,"2225"}</definedName>
    <definedName name="asdasd_1" hidden="1">{"with_oth_curr",#N/A,FALSE,"2225"}</definedName>
    <definedName name="asdasda" hidden="1">{"rp_only",#N/A,FALSE,"2225"}</definedName>
    <definedName name="asdasda_1" hidden="1">{"rp_only",#N/A,FALSE,"2225"}</definedName>
    <definedName name="asdasdad" hidden="1">{"with_oth_curr",#N/A,FALSE,"2225"}</definedName>
    <definedName name="asdasdad_1" hidden="1">{"with_oth_curr",#N/A,FALSE,"2225"}</definedName>
    <definedName name="asdasdada" hidden="1">{"rp_only",#N/A,FALSE,"2225"}</definedName>
    <definedName name="asdasdada_1" hidden="1">{"rp_only",#N/A,FALSE,"2225"}</definedName>
    <definedName name="asdasdadad" hidden="1">{"rp_only",#N/A,FALSE,"2225"}</definedName>
    <definedName name="asdasdadad_1" hidden="1">{"rp_only",#N/A,FALSE,"2225"}</definedName>
    <definedName name="asdasdadasd" hidden="1">{"rp_only",#N/A,FALSE,"2225"}</definedName>
    <definedName name="asdasdadasd_1" hidden="1">{"rp_only",#N/A,FALSE,"2225"}</definedName>
    <definedName name="asdasdads" hidden="1">{"rp_only",#N/A,FALSE,"2225"}</definedName>
    <definedName name="asdasdads_1" hidden="1">{"rp_only",#N/A,FALSE,"2225"}</definedName>
    <definedName name="asdasdadsasd" hidden="1">{"with_oth_curr",#N/A,FALSE,"2225"}</definedName>
    <definedName name="asdasdadsasd_1" hidden="1">{"with_oth_curr",#N/A,FALSE,"2225"}</definedName>
    <definedName name="asdasdas" hidden="1">{"rp_only",#N/A,FALSE,"2225"}</definedName>
    <definedName name="asdasdas_1" hidden="1">{"rp_only",#N/A,FALSE,"2225"}</definedName>
    <definedName name="asdasdasd" hidden="1">{"with_oth_curr",#N/A,FALSE,"2225"}</definedName>
    <definedName name="asdasdasd_1" hidden="1">{"with_oth_curr",#N/A,FALSE,"2225"}</definedName>
    <definedName name="asdasdasdad" hidden="1">{"rp_only",#N/A,FALSE,"2225"}</definedName>
    <definedName name="asdasdasdad_1" hidden="1">{"rp_only",#N/A,FALSE,"2225"}</definedName>
    <definedName name="asdasdasdads" hidden="1">{"rp_only",#N/A,FALSE,"2225"}</definedName>
    <definedName name="asdasdasdads_1" hidden="1">{"rp_only",#N/A,FALSE,"2225"}</definedName>
    <definedName name="asdasdasdadsa" hidden="1">#REF!</definedName>
    <definedName name="asdasdasdas" hidden="1">{"with_oth_curr",#N/A,FALSE,"2225"}</definedName>
    <definedName name="asdasdasdas_1" hidden="1">{"with_oth_curr",#N/A,FALSE,"2225"}</definedName>
    <definedName name="asdasdasdasd" hidden="1">{"rp_only",#N/A,FALSE,"2225"}</definedName>
    <definedName name="asdasdasdasd_1" hidden="1">{"rp_only",#N/A,FALSE,"2225"}</definedName>
    <definedName name="asdasdasdsa" hidden="1">{"rp_only",#N/A,FALSE,"2225"}</definedName>
    <definedName name="asdasdasdsa_1" hidden="1">{"rp_only",#N/A,FALSE,"2225"}</definedName>
    <definedName name="asdasddfguer" hidden="1">#REF!</definedName>
    <definedName name="asdasdds" hidden="1">#REF!</definedName>
    <definedName name="asdasdfasdf" hidden="1">{"rp_only",#N/A,FALSE,"2225"}</definedName>
    <definedName name="asdasdfasdf_1" hidden="1">{"rp_only",#N/A,FALSE,"2225"}</definedName>
    <definedName name="asdasds" hidden="1">{"rp_only",#N/A,FALSE,"2225"}</definedName>
    <definedName name="asdasds_1" hidden="1">{"rp_only",#N/A,FALSE,"2225"}</definedName>
    <definedName name="asdasdsa" hidden="1">{"rp_only",#N/A,FALSE,"2225"}</definedName>
    <definedName name="asdasdsa_1" hidden="1">{"rp_only",#N/A,FALSE,"2225"}</definedName>
    <definedName name="asdasgfasgdagds" hidden="1">{"rp_only",#N/A,FALSE,"2225"}</definedName>
    <definedName name="asdasgfasgdagds_1" hidden="1">{"rp_only",#N/A,FALSE,"2225"}</definedName>
    <definedName name="asdassdas" hidden="1">{"rp_only",#N/A,FALSE,"2225"}</definedName>
    <definedName name="asdassdas_1" hidden="1">{"rp_only",#N/A,FALSE,"2225"}</definedName>
    <definedName name="asdd" hidden="1">{"rp_only",#N/A,FALSE,"2225"}</definedName>
    <definedName name="asdd_1" hidden="1">{"rp_only",#N/A,FALSE,"2225"}</definedName>
    <definedName name="ASDDA" hidden="1">{"rp_only",#N/A,FALSE,"2225"}</definedName>
    <definedName name="ASDDA_1" hidden="1">{"rp_only",#N/A,FALSE,"2225"}</definedName>
    <definedName name="asdds" hidden="1">{"with_oth_curr",#N/A,FALSE,"2225"}</definedName>
    <definedName name="asdds_1" hidden="1">{"with_oth_curr",#N/A,FALSE,"2225"}</definedName>
    <definedName name="asdf" hidden="1">{#N/A,#N/A,FALSE,"Calc";#N/A,#N/A,FALSE,"Sensitivity";#N/A,#N/A,FALSE,"LT Earn.Dil.";#N/A,#N/A,FALSE,"Dil. AVP"}</definedName>
    <definedName name="asdfas" hidden="1">{"rp_only",#N/A,FALSE,"2225"}</definedName>
    <definedName name="asdfas_1" hidden="1">{"rp_only",#N/A,FALSE,"2225"}</definedName>
    <definedName name="asdfasdf" hidden="1">{"rp_only",#N/A,FALSE,"2225"}</definedName>
    <definedName name="asdfasdf_1" hidden="1">{"rp_only",#N/A,FALSE,"2225"}</definedName>
    <definedName name="asdfasdfasfddfsdf" hidden="1">{"with_oth_curr",#N/A,FALSE,"2225"}</definedName>
    <definedName name="asdfasdfasfddfsdf_1" hidden="1">{"with_oth_curr",#N/A,FALSE,"2225"}</definedName>
    <definedName name="asdfasdfsadf" hidden="1">{"with_oth_curr",#N/A,FALSE,"2225"}</definedName>
    <definedName name="asdfasdfsadf_1" hidden="1">{"with_oth_curr",#N/A,FALSE,"2225"}</definedName>
    <definedName name="asdfasdfsdaf" hidden="1">{"rp_only",#N/A,FALSE,"2225"}</definedName>
    <definedName name="asdfasdfsdaf_1" hidden="1">{"rp_only",#N/A,FALSE,"2225"}</definedName>
    <definedName name="asdfasdfsfd" hidden="1">{"rp_only",#N/A,FALSE,"2225"}</definedName>
    <definedName name="asdfasdfsfd_1" hidden="1">{"rp_only",#N/A,FALSE,"2225"}</definedName>
    <definedName name="asdfasfsdafsdf" hidden="1">{"rp_only",#N/A,FALSE,"2225"}</definedName>
    <definedName name="asdfasfsdafsdf_1" hidden="1">{"rp_only",#N/A,FALSE,"2225"}</definedName>
    <definedName name="asdfdsdsf" hidden="1">{"rp_only",#N/A,FALSE,"2225"}</definedName>
    <definedName name="asdfdsdsf_1" hidden="1">{"rp_only",#N/A,FALSE,"2225"}</definedName>
    <definedName name="asdff" hidden="1">{#N/A,#N/A,FALSE,"CHANGES";#N/A,#N/A,FALSE,"PROD SUMMARY";#N/A,#N/A,FALSE,"1995 PO SUM";#N/A,#N/A,FALSE,"1995 GEOG SUM";#N/A,#N/A,FALSE,"1996 PO SUM";#N/A,#N/A,FALSE,"1996 GEOG SUM"}</definedName>
    <definedName name="asdfg" hidden="1">{#N/A,#N/A,FALSE,"Aging Summary";#N/A,#N/A,FALSE,"Ratio Analysis";#N/A,#N/A,FALSE,"Test 120 Day Accts";#N/A,#N/A,FALSE,"Tickmarks"}</definedName>
    <definedName name="asdfsadf" hidden="1">{"rp_only",#N/A,FALSE,"2225"}</definedName>
    <definedName name="asdfsadf_1" hidden="1">{"rp_only",#N/A,FALSE,"2225"}</definedName>
    <definedName name="asdfsadfdsf" hidden="1">{"with_oth_curr",#N/A,FALSE,"2225"}</definedName>
    <definedName name="asdfsadfdsf_1" hidden="1">{"with_oth_curr",#N/A,FALSE,"2225"}</definedName>
    <definedName name="asdfsdads" hidden="1">{"rp_only",#N/A,FALSE,"2225"}</definedName>
    <definedName name="asdfsdads_1" hidden="1">{"rp_only",#N/A,FALSE,"2225"}</definedName>
    <definedName name="asdfsdfsda" hidden="1">{"rp_only",#N/A,FALSE,"2225"}</definedName>
    <definedName name="asdfsdfsda_1" hidden="1">{"rp_only",#N/A,FALSE,"2225"}</definedName>
    <definedName name="asdfsdfsdf" hidden="1">{"with_oth_curr",#N/A,FALSE,"2225"}</definedName>
    <definedName name="asdfsdfsdf_1" hidden="1">{"with_oth_curr",#N/A,FALSE,"2225"}</definedName>
    <definedName name="asdsad" hidden="1">{"rp_only",#N/A,FALSE,"2225"}</definedName>
    <definedName name="asdsad_1" hidden="1">{"rp_only",#N/A,FALSE,"2225"}</definedName>
    <definedName name="asdsadad" hidden="1">{"rp_only",#N/A,FALSE,"2225"}</definedName>
    <definedName name="asdsadad_1" hidden="1">{"rp_only",#N/A,FALSE,"2225"}</definedName>
    <definedName name="asdsadas" hidden="1">{"with_oth_curr",#N/A,FALSE,"2225"}</definedName>
    <definedName name="asdsadas_1" hidden="1">{"with_oth_curr",#N/A,FALSE,"2225"}</definedName>
    <definedName name="asdsddsa" hidden="1">{"with_oth_curr",#N/A,FALSE,"2225"}</definedName>
    <definedName name="asdsddsa_1" hidden="1">{"with_oth_curr",#N/A,FALSE,"2225"}</definedName>
    <definedName name="asdsfadsf" hidden="1">{"rp_only",#N/A,FALSE,"2225"}</definedName>
    <definedName name="asdsfadsf_1" hidden="1">{"rp_only",#N/A,FALSE,"2225"}</definedName>
    <definedName name="ASDWDWD">#REF!</definedName>
    <definedName name="ase" hidden="1">{#N/A,#N/A,FALSE,"Aging Summary";#N/A,#N/A,FALSE,"Ratio Analysis";#N/A,#N/A,FALSE,"Test 120 Day Accts";#N/A,#N/A,FALSE,"Tickmarks"}</definedName>
    <definedName name="ase_1" hidden="1">{#N/A,#N/A,FALSE,"Aging Summary";#N/A,#N/A,FALSE,"Ratio Analysis";#N/A,#N/A,FALSE,"Test 120 Day Accts";#N/A,#N/A,FALSE,"Tickmarks"}</definedName>
    <definedName name="asep">#REF!</definedName>
    <definedName name="asep_1">#REF!</definedName>
    <definedName name="asep_1_10">#REF!</definedName>
    <definedName name="asep_10">#REF!</definedName>
    <definedName name="asep_5">#REF!</definedName>
    <definedName name="asf" hidden="1">{"rp_only",#N/A,FALSE,"2225"}</definedName>
    <definedName name="asf_1" hidden="1">{"rp_only",#N/A,FALSE,"2225"}</definedName>
    <definedName name="asfa" hidden="1">{"rp_only",#N/A,FALSE,"2225"}</definedName>
    <definedName name="asfa_1" hidden="1">{"rp_only",#N/A,FALSE,"2225"}</definedName>
    <definedName name="ASFAFA" hidden="1">{"with_oth_curr",#N/A,FALSE,"2225"}</definedName>
    <definedName name="ASFAFA_1" hidden="1">{"with_oth_curr",#N/A,FALSE,"2225"}</definedName>
    <definedName name="asfas" hidden="1">{"rp_only",#N/A,FALSE,"2225"}</definedName>
    <definedName name="asfas_1" hidden="1">{"rp_only",#N/A,FALSE,"2225"}</definedName>
    <definedName name="asfd" hidden="1">#REF!</definedName>
    <definedName name="asfdasf" hidden="1">{"rp_only",#N/A,FALSE,"2225"}</definedName>
    <definedName name="asfdasf_1" hidden="1">{"rp_only",#N/A,FALSE,"2225"}</definedName>
    <definedName name="asfdasfgsafgfsafg" hidden="1">{"rp_only",#N/A,FALSE,"2225"}</definedName>
    <definedName name="asfdasfgsafgfsafg_1" hidden="1">{"rp_only",#N/A,FALSE,"2225"}</definedName>
    <definedName name="ASFDASSF" hidden="1">{"with_oth_curr",#N/A,FALSE,"2225"}</definedName>
    <definedName name="ASFDASSF_1" hidden="1">{"with_oth_curr",#N/A,FALSE,"2225"}</definedName>
    <definedName name="asfdsa" hidden="1">{"rp_only",#N/A,FALSE,"2225"}</definedName>
    <definedName name="asfdsa_1" hidden="1">{"rp_only",#N/A,FALSE,"2225"}</definedName>
    <definedName name="asfdsadfsafd" hidden="1">{"with_oth_curr",#N/A,FALSE,"2225"}</definedName>
    <definedName name="asfdsadfsafd_1" hidden="1">{"with_oth_curr",#N/A,FALSE,"2225"}</definedName>
    <definedName name="asffassd" hidden="1">{"rp_only",#N/A,FALSE,"2225"}</definedName>
    <definedName name="asffassd_1" hidden="1">{"rp_only",#N/A,FALSE,"2225"}</definedName>
    <definedName name="ASFJHSKJFSXGJKSDJKG" hidden="1">#REF!</definedName>
    <definedName name="asgel5">#REF!</definedName>
    <definedName name="asgel6">#REF!</definedName>
    <definedName name="ASIH" hidden="1">{#N/A,#N/A,FALSE,"Aging Summary";#N/A,#N/A,FALSE,"Ratio Analysis";#N/A,#N/A,FALSE,"Test 120 Day Accts";#N/A,#N/A,FALSE,"Tickmarks"}</definedName>
    <definedName name="asldjf" hidden="1">{"SCH2C",#N/A,FALSE,"North America"}</definedName>
    <definedName name="Aspalan">#REF!</definedName>
    <definedName name="Asphalt.Finishe">#REF!</definedName>
    <definedName name="Asphalt.Mixing.">#REF!</definedName>
    <definedName name="Asphalt.Sprayer">#REF!</definedName>
    <definedName name="asr" hidden="1">{#N/A,#N/A,FALSE,"Aging Summary";#N/A,#N/A,FALSE,"Ratio Analysis";#N/A,#N/A,FALSE,"Test 120 Day Accts";#N/A,#N/A,FALSE,"Tickmarks"}</definedName>
    <definedName name="asr_1" hidden="1">{#N/A,#N/A,FALSE,"Aging Summary";#N/A,#N/A,FALSE,"Ratio Analysis";#N/A,#N/A,FALSE,"Test 120 Day Accts";#N/A,#N/A,FALSE,"Tickmarks"}</definedName>
    <definedName name="aSs" hidden="1">{"rp_only",#N/A,FALSE,"2225"}</definedName>
    <definedName name="aSs_1" hidden="1">{"rp_only",#N/A,FALSE,"2225"}</definedName>
    <definedName name="assa" hidden="1">{"rp_only",#N/A,FALSE,"2225"}</definedName>
    <definedName name="assa_1" hidden="1">{"rp_only",#N/A,FALSE,"2225"}</definedName>
    <definedName name="assdasd" hidden="1">{"rp_only",#N/A,FALSE,"2225"}</definedName>
    <definedName name="assdasd_1" hidden="1">{"rp_only",#N/A,FALSE,"2225"}</definedName>
    <definedName name="asset" hidden="1">{#N/A,#N/A,FALSE,"Aging Summary";#N/A,#N/A,FALSE,"Ratio Analysis";#N/A,#N/A,FALSE,"Test 120 Day Accts";#N/A,#N/A,FALSE,"Tickmarks"}</definedName>
    <definedName name="asset1" hidden="1">{#N/A,#N/A,FALSE,"Aging Summary";#N/A,#N/A,FALSE,"Ratio Analysis";#N/A,#N/A,FALSE,"Test 120 Day Accts";#N/A,#N/A,FALSE,"Tickmarks"}</definedName>
    <definedName name="asset1_1" hidden="1">{#N/A,#N/A,FALSE,"Aging Summary";#N/A,#N/A,FALSE,"Ratio Analysis";#N/A,#N/A,FALSE,"Test 120 Day Accts";#N/A,#N/A,FALSE,"Tickmarks"}</definedName>
    <definedName name="asset4" hidden="1">{#N/A,#N/A,FALSE,"Aging Summary";#N/A,#N/A,FALSE,"Ratio Analysis";#N/A,#N/A,FALSE,"Test 120 Day Accts";#N/A,#N/A,FALSE,"Tickmarks"}</definedName>
    <definedName name="asset4_1" hidden="1">{#N/A,#N/A,FALSE,"Aging Summary";#N/A,#N/A,FALSE,"Ratio Analysis";#N/A,#N/A,FALSE,"Test 120 Day Accts";#N/A,#N/A,FALSE,"Tickmarks"}</definedName>
    <definedName name="AssetsAllocation2350A01CIP">#REF!</definedName>
    <definedName name="ASSETUNDERCAPITALLEASE">#REF!</definedName>
    <definedName name="Assignedto">#REF!</definedName>
    <definedName name="Associate">#REF!</definedName>
    <definedName name="asss" hidden="1">{#N/A,#N/A,FALSE,"M06";#N/A,#N/A,FALSE,"M07"}</definedName>
    <definedName name="ASSU">#REF!</definedName>
    <definedName name="astarstasgtastfd" hidden="1">{"rp_only",#N/A,FALSE,"2225"}</definedName>
    <definedName name="astarstasgtastfd_1" hidden="1">{"rp_only",#N/A,FALSE,"2225"}</definedName>
    <definedName name="ASTRI" hidden="1">{#N/A,#N/A,FALSE,"Cost Report";#N/A,#N/A,FALSE,"Qtly Summ.";#N/A,#N/A,FALSE,"Mar  Qtr";#N/A,#N/A,FALSE,"Report Summary"}</definedName>
    <definedName name="ASU" hidden="1">#REF!</definedName>
    <definedName name="asueransi" hidden="1">{#N/A,#N/A,FALSE,"Aging Summary";#N/A,#N/A,FALSE,"Ratio Analysis";#N/A,#N/A,FALSE,"Test 120 Day Accts";#N/A,#N/A,FALSE,"Tickmarks"}</definedName>
    <definedName name="ASUMSI">#REF!</definedName>
    <definedName name="aswsstkhead.txt">#REF!</definedName>
    <definedName name="asya">#REF!</definedName>
    <definedName name="at_mks" hidden="1">#REF!</definedName>
    <definedName name="ATAP">#REF!</definedName>
    <definedName name="Atap_asbes_gelombang_0_3_mm">#REF!</definedName>
    <definedName name="atap_seng">#REF!</definedName>
    <definedName name="atap10b130">#REF!</definedName>
    <definedName name="atap10b80">#REF!</definedName>
    <definedName name="ATC_5">#REF!</definedName>
    <definedName name="atot_neuro">#REF!</definedName>
    <definedName name="atot_nlc">#REF!</definedName>
    <definedName name="atot_ret">#REF!</definedName>
    <definedName name="atot_ycreuro">#REF!</definedName>
    <definedName name="atot_yeuro">#REF!</definedName>
    <definedName name="atot_yimpexchrate">#REF!</definedName>
    <definedName name="atot_ylc">#REF!</definedName>
    <definedName name="ATSAMF">#REF!</definedName>
    <definedName name="ATTUSD">#REF!</definedName>
    <definedName name="AU_ESTSPOT">#REF!</definedName>
    <definedName name="AU_ESTSPOT_L">#REF!</definedName>
    <definedName name="audit" hidden="1">{#N/A,#N/A,FALSE,"Aging Summary";#N/A,#N/A,FALSE,"Ratio Analysis";#N/A,#N/A,FALSE,"Test 120 Day Accts";#N/A,#N/A,FALSE,"Tickmarks"}</definedName>
    <definedName name="audspot">#REF!</definedName>
    <definedName name="Aug">#REF!</definedName>
    <definedName name="Aug_00">#REF!</definedName>
    <definedName name="Aug_lc">#REF!</definedName>
    <definedName name="augperton">#REF!</definedName>
    <definedName name="august" hidden="1">{#N/A,#N/A,FALSE,"Sheet1"}</definedName>
    <definedName name="AuraStyleDefaultsReset" hidden="1">#N/A</definedName>
    <definedName name="Aus">#REF!</definedName>
    <definedName name="auspot">#REF!</definedName>
    <definedName name="AUST">#REF!</definedName>
    <definedName name="AvailEndDate">#REF!</definedName>
    <definedName name="AvailMonths">#REF!</definedName>
    <definedName name="AvailStartDate">#REF!</definedName>
    <definedName name="avaur">#REF!</definedName>
    <definedName name="avdd" hidden="1">{#N/A,#N/A,FALSE,"Calc";#N/A,#N/A,FALSE,"Sensitivity";#N/A,#N/A,FALSE,"LT Earn.Dil.";#N/A,#N/A,FALSE,"Dil. AVP"}</definedName>
    <definedName name="AveCostCallIn">#REF!</definedName>
    <definedName name="average">#REF!</definedName>
    <definedName name="avfdgf">#REF!</definedName>
    <definedName name="avgBlock1">#REF!</definedName>
    <definedName name="avgfm927" hidden="1">{#N/A,#N/A,FALSE,"b_s &amp; p_l"}</definedName>
    <definedName name="AVI">#REF!</definedName>
    <definedName name="Avoor_Stenlis_Steel">#REF!</definedName>
    <definedName name="aw">#REF!</definedName>
    <definedName name="awee" hidden="1">{"rp_only",#N/A,FALSE,"2225"}</definedName>
    <definedName name="awee_1" hidden="1">{"rp_only",#N/A,FALSE,"2225"}</definedName>
    <definedName name="awert" hidden="1">{#N/A,#N/A,FALSE,"REK";#N/A,#N/A,FALSE,"rab"}</definedName>
    <definedName name="AWERYGT" hidden="1">{#N/A,#N/A,FALSE,"REK";#N/A,#N/A,FALSE,"rab"}</definedName>
    <definedName name="awet" hidden="1">{#N/A,#N/A,FALSE,"REK-S-TPL";#N/A,#N/A,FALSE,"REK-TPML";#N/A,#N/A,FALSE,"RAB-TEMPEL"}</definedName>
    <definedName name="ax" hidden="1">{"INV_INSURANCE",#N/A,FALSE,"PREPAID-1"}</definedName>
    <definedName name="ax_1" hidden="1">{"INV_INSURANCE",#N/A,FALSE,"PREPAID-1"}</definedName>
    <definedName name="AXJpn">#REF!</definedName>
    <definedName name="ay" hidden="1">#REF!</definedName>
    <definedName name="ayub">#N/A</definedName>
    <definedName name="ayub_1">#N/A</definedName>
    <definedName name="ayub_1_1">#N/A</definedName>
    <definedName name="ayub_1_1_1">#N/A</definedName>
    <definedName name="ayub_1_10">#N/A</definedName>
    <definedName name="ayub_10">#N/A</definedName>
    <definedName name="ayub_10_5">#N/A</definedName>
    <definedName name="ayub_2">#N/A</definedName>
    <definedName name="ayub_3">#N/A</definedName>
    <definedName name="ayub_5">#N/A</definedName>
    <definedName name="ayub_5_1">#N/A</definedName>
    <definedName name="ayub_5_5">#N/A</definedName>
    <definedName name="ayub_6">#N/A</definedName>
    <definedName name="ayub_6_5">#N/A</definedName>
    <definedName name="ayub_7">#N/A</definedName>
    <definedName name="ayub_7_5">#N/A</definedName>
    <definedName name="ayub_8">#N/A</definedName>
    <definedName name="ayub_8_5">#N/A</definedName>
    <definedName name="ayub_9">#N/A</definedName>
    <definedName name="ayub_9_5">#N/A</definedName>
    <definedName name="B" localSheetId="8">#REF!</definedName>
    <definedName name="B" hidden="1">{#N/A,#N/A,FALSE,"CCTV"}</definedName>
    <definedName name="B.____Cash_flow_from_investing_activities">#REF!</definedName>
    <definedName name="B.109.">#REF!,#REF!</definedName>
    <definedName name="B.3.1" hidden="1">#REF!</definedName>
    <definedName name="B.36">#REF!</definedName>
    <definedName name="b.l">#REF!</definedName>
    <definedName name="B_1">#REF!</definedName>
    <definedName name="B_1_1">#REF!</definedName>
    <definedName name="B_1_1_1">#REF!</definedName>
    <definedName name="B_1_1_1_10">#REF!</definedName>
    <definedName name="B_1_1_10">#REF!</definedName>
    <definedName name="B_1_10">#REF!</definedName>
    <definedName name="B_1_10_1">#REF!</definedName>
    <definedName name="B_1_11">#REF!</definedName>
    <definedName name="B_1_3">#REF!</definedName>
    <definedName name="B_1_3_1">#REF!</definedName>
    <definedName name="B_1_4">#REF!</definedName>
    <definedName name="B_1_4_10">#REF!</definedName>
    <definedName name="B_1_5">#REF!</definedName>
    <definedName name="B_1_5_1">#REF!</definedName>
    <definedName name="B_1_5_10">#REF!</definedName>
    <definedName name="B_1_6">#REF!</definedName>
    <definedName name="B_1_6_10">#REF!</definedName>
    <definedName name="B_1_7">#REF!</definedName>
    <definedName name="B_1_7_10">#REF!</definedName>
    <definedName name="B_1_8">#REF!</definedName>
    <definedName name="B_1_8_10">#REF!</definedName>
    <definedName name="B_1_9">#REF!</definedName>
    <definedName name="B_1_9_10">#REF!</definedName>
    <definedName name="B_10">#REF!</definedName>
    <definedName name="B_10_1">#REF!</definedName>
    <definedName name="B_11">#REF!</definedName>
    <definedName name="B_3">#REF!</definedName>
    <definedName name="B_3_1">#REF!</definedName>
    <definedName name="B_4">#REF!</definedName>
    <definedName name="B_4_10">#REF!</definedName>
    <definedName name="B_5">#REF!</definedName>
    <definedName name="B_5_1">#REF!</definedName>
    <definedName name="B_5_10">#REF!</definedName>
    <definedName name="B_6">#REF!</definedName>
    <definedName name="B_6_10">#REF!</definedName>
    <definedName name="B_7">#REF!</definedName>
    <definedName name="B_7_10">#REF!</definedName>
    <definedName name="B_8">#REF!</definedName>
    <definedName name="B_8_10">#REF!</definedName>
    <definedName name="B_9">#REF!</definedName>
    <definedName name="B_9_10">#REF!</definedName>
    <definedName name="B_BALOK">#REF!</definedName>
    <definedName name="B_Isc">#REF!</definedName>
    <definedName name="B_KOLOM">#REF!</definedName>
    <definedName name="B_LISPLANK">#REF!</definedName>
    <definedName name="B_PLAT">#REF!</definedName>
    <definedName name="B_SLOOF">#REF!</definedName>
    <definedName name="B_T_U">#REF!</definedName>
    <definedName name="B_TANGGA">#REF!</definedName>
    <definedName name="B_WALL">#REF!</definedName>
    <definedName name="B1_">#REF!</definedName>
    <definedName name="B10_">#REF!</definedName>
    <definedName name="B11_">#REF!</definedName>
    <definedName name="B12_">#REF!</definedName>
    <definedName name="B13_">#REF!</definedName>
    <definedName name="b1535b145">#REF!</definedName>
    <definedName name="B2_">#REF!</definedName>
    <definedName name="b2030b180">#REF!</definedName>
    <definedName name="b2035bs190">#REF!</definedName>
    <definedName name="b2060b180">#REF!</definedName>
    <definedName name="B3_">#REF!</definedName>
    <definedName name="b3020b175">#REF!</definedName>
    <definedName name="b3020bs175">#REF!</definedName>
    <definedName name="b3040b160">#REF!</definedName>
    <definedName name="B4_">#REF!</definedName>
    <definedName name="B5_">#REF!</definedName>
    <definedName name="B6_">#REF!</definedName>
    <definedName name="B7_">#REF!</definedName>
    <definedName name="B8_">#REF!</definedName>
    <definedName name="B9_">#REF!</definedName>
    <definedName name="ba" hidden="1">{#N/A,#N/A,FALSE,"Aging Summary";#N/A,#N/A,FALSE,"Ratio Analysis";#N/A,#N/A,FALSE,"Test 120 Day Accts";#N/A,#N/A,FALSE,"Tickmarks"}</definedName>
    <definedName name="ba_1" hidden="1">{#N/A,#N/A,FALSE,"Aging Summary";#N/A,#N/A,FALSE,"Ratio Analysis";#N/A,#N/A,FALSE,"Test 120 Day Accts";#N/A,#N/A,FALSE,"Tickmarks"}</definedName>
    <definedName name="babekb">#REF!</definedName>
    <definedName name="babekp">#REF!</definedName>
    <definedName name="BagAp">#REF!</definedName>
    <definedName name="bagas">#REF!</definedName>
    <definedName name="BAGIAN_1">#REF!</definedName>
    <definedName name="BAGIAN_1_10">#REF!</definedName>
    <definedName name="BAGIAN_1_10_1">#REF!</definedName>
    <definedName name="BAGIAN_1_11">#REF!</definedName>
    <definedName name="BAGIAN_1_2">#REF!</definedName>
    <definedName name="BAGIAN_1_2_10">#REF!</definedName>
    <definedName name="BAGIAN_1_3_1">#REF!</definedName>
    <definedName name="BAGIAN_1_3_5">#REF!</definedName>
    <definedName name="BAGIAN_1_4">#REF!</definedName>
    <definedName name="BAGIAN_1_4_10">#REF!</definedName>
    <definedName name="BAGIAN_1_5">#REF!</definedName>
    <definedName name="BAGIAN_1_5_1">#REF!</definedName>
    <definedName name="BAGIAN_1_5_10">#REF!</definedName>
    <definedName name="BAGIAN_1_6">#REF!</definedName>
    <definedName name="BAGIAN_1_6_1">#REF!</definedName>
    <definedName name="BAGIAN_1_6_10">#REF!</definedName>
    <definedName name="BAGIAN_1_7">#REF!</definedName>
    <definedName name="BAGIAN_1_7_10">#REF!</definedName>
    <definedName name="BAGIAN_1_8">#REF!</definedName>
    <definedName name="BAGIAN_1_8_10">#REF!</definedName>
    <definedName name="BAGIAN_1_9">#REF!</definedName>
    <definedName name="BAGIAN_1_9_10">#REF!</definedName>
    <definedName name="bahama_b">#REF!</definedName>
    <definedName name="bahamas_a">#REF!</definedName>
    <definedName name="BAHAN">#REF!</definedName>
    <definedName name="BAHAN_1">#REF!</definedName>
    <definedName name="BAHAN_10">#REF!</definedName>
    <definedName name="BAHAN_11">#REF!</definedName>
    <definedName name="BAHAN_3">#REF!</definedName>
    <definedName name="BAHAN_4">#REF!</definedName>
    <definedName name="BAHAN_5">#REF!</definedName>
    <definedName name="BAHAN_6">#REF!</definedName>
    <definedName name="BAHAN_7">#REF!</definedName>
    <definedName name="BAHAN_8">#REF!</definedName>
    <definedName name="BAHAN_9">#REF!</definedName>
    <definedName name="BAHAN1">#REF!</definedName>
    <definedName name="BAHAN2">#REF!</definedName>
    <definedName name="BAHAN3">#REF!</definedName>
    <definedName name="Baja_Canal_U_50.38.5">#REF!</definedName>
    <definedName name="bajatul">#REF!</definedName>
    <definedName name="Bak_air_fiber_glass_1m">#REF!</definedName>
    <definedName name="Bak_mandi_fiber_glass_50x50x50_lapis_porselin">#REF!</definedName>
    <definedName name="Bak_Septictank">#REF!</definedName>
    <definedName name="bakair">#REF!</definedName>
    <definedName name="baktraso">#REF!</definedName>
    <definedName name="bal1525b140">#REF!</definedName>
    <definedName name="bal1525b220">#REF!</definedName>
    <definedName name="bal1530b140">#REF!</definedName>
    <definedName name="bal1530b160">#REF!</definedName>
    <definedName name="bal1530b180">#REF!</definedName>
    <definedName name="bal1530b195">#REF!</definedName>
    <definedName name="bal1540b200">#REF!</definedName>
    <definedName name="bal2025b185">#REF!</definedName>
    <definedName name="bal2025b200">#REF!</definedName>
    <definedName name="bal2030b215">#REF!</definedName>
    <definedName name="bal2030b220">#REF!</definedName>
    <definedName name="bal2040b140">#REF!</definedName>
    <definedName name="bal2040b165">#REF!</definedName>
    <definedName name="bal2050b165">#REF!</definedName>
    <definedName name="bal2060b150">#REF!</definedName>
    <definedName name="bal3040b140">#REF!</definedName>
    <definedName name="bal3040b180">#REF!</definedName>
    <definedName name="bal3050b190">#REF!</definedName>
    <definedName name="bal3060b180">#REF!</definedName>
    <definedName name="bal4055b215">#REF!</definedName>
    <definedName name="bal4060b210">#REF!</definedName>
    <definedName name="bal4060b225">#REF!</definedName>
    <definedName name="bal4070b225">#REF!</definedName>
    <definedName name="BALANCE">#REF!</definedName>
    <definedName name="balance.activecase">#REF!</definedName>
    <definedName name="balance.cases">#REF!</definedName>
    <definedName name="balance.index">#REF!</definedName>
    <definedName name="balance.values">#REF!</definedName>
    <definedName name="balance_type">1</definedName>
    <definedName name="balancesheets">#REF!</definedName>
    <definedName name="BALKTL110">#REF!</definedName>
    <definedName name="BALKTL118">#REF!</definedName>
    <definedName name="BALKTL136">#REF!</definedName>
    <definedName name="ball">#REF!</definedName>
    <definedName name="baloïay">#REF!</definedName>
    <definedName name="balok.ges">#REF!</definedName>
    <definedName name="balok_kayu_borneo">#REF!</definedName>
    <definedName name="balok140">#REF!</definedName>
    <definedName name="BALOK1525">#REF!</definedName>
    <definedName name="balok1540">#REF!</definedName>
    <definedName name="balok2030">#REF!</definedName>
    <definedName name="balok2040">#REF!</definedName>
    <definedName name="BALOK3020">#REF!</definedName>
    <definedName name="balok3040">#REF!</definedName>
    <definedName name="balok3050">#REF!</definedName>
    <definedName name="balok3060">#REF!</definedName>
    <definedName name="balok60">#REF!</definedName>
    <definedName name="balok70">#REF!</definedName>
    <definedName name="BalSheetTotCoy">#REF!</definedName>
    <definedName name="ban">#REF!</definedName>
    <definedName name="Bang_cly">#REF!</definedName>
    <definedName name="Bang_CVC">#REF!</definedName>
    <definedName name="bang_gia">#REF!</definedName>
    <definedName name="bang_ke_nop_nsach">#REF!</definedName>
    <definedName name="Bang_travl">#REF!</definedName>
    <definedName name="BANG1">#REF!</definedName>
    <definedName name="bang2">#REF!</definedName>
    <definedName name="bang3">#REF!</definedName>
    <definedName name="bang4">#REF!</definedName>
    <definedName name="bang5">#REF!</definedName>
    <definedName name="bang6">#REF!</definedName>
    <definedName name="bangchu">#REF!</definedName>
    <definedName name="bangdo">#REF!</definedName>
    <definedName name="bangtinh">#REF!</definedName>
    <definedName name="bangunan">#REF!</definedName>
    <definedName name="Bangunan_2">#REF!</definedName>
    <definedName name="Bangunan_3">#REF!</definedName>
    <definedName name="Bangunan_4">#REF!</definedName>
    <definedName name="bangunan_5">#REF!</definedName>
    <definedName name="Bangunan_6">#REF!</definedName>
    <definedName name="bangunan_7">#REF!</definedName>
    <definedName name="banhbo">#REF!</definedName>
    <definedName name="banhmi">#REF!</definedName>
    <definedName name="Banhtuoi">#REF!</definedName>
    <definedName name="BANK">#REF!</definedName>
    <definedName name="BANK_LOAN">#REF!</definedName>
    <definedName name="BankChargerateIn">#REF!</definedName>
    <definedName name="BANKCHARGES">#REF!</definedName>
    <definedName name="BankChargeTotal">#REF!</definedName>
    <definedName name="BANKHALL" hidden="1">#REF!</definedName>
    <definedName name="BankLeague">#REF!</definedName>
    <definedName name="bapelkes" hidden="1">#REF!</definedName>
    <definedName name="BAPR">#REF!</definedName>
    <definedName name="bar" hidden="1">{"rp_only",#N/A,FALSE,"2225"}</definedName>
    <definedName name="bar_1" hidden="1">{"rp_only",#N/A,FALSE,"2225"}</definedName>
    <definedName name="bar_bender">#REF!</definedName>
    <definedName name="bar_cutter">#REF!</definedName>
    <definedName name="BarData">#REF!</definedName>
    <definedName name="BARU" hidden="1">{#N/A,#N/A,FALSE,"M01";#N/A,#N/A,FALSE,"M02";#N/A,#N/A,FALSE,"M03";#N/A,#N/A,FALSE,"M04";#N/A,#N/A,FALSE,"M05";#N/A,#N/A,FALSE,"M08"}</definedName>
    <definedName name="BARU1" hidden="1">{#N/A,#N/A,FALSE,"Sheet1";#N/A,#N/A,FALSE,"Sheet2"}</definedName>
    <definedName name="basaom">#REF!</definedName>
    <definedName name="basaom_1">#REF!</definedName>
    <definedName name="basaom_1_10">#REF!</definedName>
    <definedName name="basaom_10">#REF!</definedName>
    <definedName name="basaom_10_1">#REF!</definedName>
    <definedName name="basaom_11">#REF!</definedName>
    <definedName name="basaom_3">#REF!</definedName>
    <definedName name="basaom_3_1">#REF!</definedName>
    <definedName name="basaom_4">#REF!</definedName>
    <definedName name="basaom_4_10">#REF!</definedName>
    <definedName name="basaom_5">#REF!</definedName>
    <definedName name="basaom_5_1">#REF!</definedName>
    <definedName name="basaom_5_10">#REF!</definedName>
    <definedName name="basaom_6">#REF!</definedName>
    <definedName name="basaom_6_10">#REF!</definedName>
    <definedName name="basaom_7">#REF!</definedName>
    <definedName name="basaom_7_10">#REF!</definedName>
    <definedName name="basaom_8">#REF!</definedName>
    <definedName name="basaom_8_10">#REF!</definedName>
    <definedName name="basaom_9">#REF!</definedName>
    <definedName name="basaom_9_10">#REF!</definedName>
    <definedName name="basdim">#REF!</definedName>
    <definedName name="basdim_1">#REF!</definedName>
    <definedName name="basdim_1_10">#REF!</definedName>
    <definedName name="basdim_10">#REF!</definedName>
    <definedName name="basdim_10_1">#REF!</definedName>
    <definedName name="basdim_11">#REF!</definedName>
    <definedName name="basdim_3">#REF!</definedName>
    <definedName name="basdim_3_1">#REF!</definedName>
    <definedName name="basdim_4">#REF!</definedName>
    <definedName name="basdim_4_10">#REF!</definedName>
    <definedName name="basdim_5">#REF!</definedName>
    <definedName name="basdim_5_1">#REF!</definedName>
    <definedName name="basdim_5_10">#REF!</definedName>
    <definedName name="basdim_6">#REF!</definedName>
    <definedName name="basdim_6_10">#REF!</definedName>
    <definedName name="basdim_7">#REF!</definedName>
    <definedName name="basdim_7_10">#REF!</definedName>
    <definedName name="basdim_8">#REF!</definedName>
    <definedName name="basdim_8_10">#REF!</definedName>
    <definedName name="basdim_9">#REF!</definedName>
    <definedName name="basdim_9_10">#REF!</definedName>
    <definedName name="basdoc">#REF!</definedName>
    <definedName name="basdoc_1">#REF!</definedName>
    <definedName name="basdoc_1_10">#REF!</definedName>
    <definedName name="basdoc_10">#REF!</definedName>
    <definedName name="basdoc_10_1">#REF!</definedName>
    <definedName name="basdoc_11">#REF!</definedName>
    <definedName name="basdoc_3">#REF!</definedName>
    <definedName name="basdoc_3_1">#REF!</definedName>
    <definedName name="basdoc_4">#REF!</definedName>
    <definedName name="basdoc_4_10">#REF!</definedName>
    <definedName name="basdoc_5">#REF!</definedName>
    <definedName name="basdoc_5_1">#REF!</definedName>
    <definedName name="basdoc_5_10">#REF!</definedName>
    <definedName name="basdoc_6">#REF!</definedName>
    <definedName name="basdoc_6_10">#REF!</definedName>
    <definedName name="basdoc_7">#REF!</definedName>
    <definedName name="basdoc_7_10">#REF!</definedName>
    <definedName name="basdoc_8">#REF!</definedName>
    <definedName name="basdoc_8_10">#REF!</definedName>
    <definedName name="basdoc_9">#REF!</definedName>
    <definedName name="basdoc_9_10">#REF!</definedName>
    <definedName name="base">#REF!</definedName>
    <definedName name="Base_AV">#REF!</definedName>
    <definedName name="base_plate">#REF!</definedName>
    <definedName name="BaseA">#REF!</definedName>
    <definedName name="BaseB">#REF!</definedName>
    <definedName name="BaseC">#REF!</definedName>
    <definedName name="BaseCell">#REF!</definedName>
    <definedName name="basecomp">#REF!</definedName>
    <definedName name="basenoncomp">#REF!</definedName>
    <definedName name="basfs">#REF!</definedName>
    <definedName name="basfs_1">#REF!</definedName>
    <definedName name="basfs_1_10">#REF!</definedName>
    <definedName name="basfs_10">#REF!</definedName>
    <definedName name="basfs_10_1">#REF!</definedName>
    <definedName name="basfs_11">#REF!</definedName>
    <definedName name="basfs_3">#REF!</definedName>
    <definedName name="basfs_3_1">#REF!</definedName>
    <definedName name="basfs_4">#REF!</definedName>
    <definedName name="basfs_4_10">#REF!</definedName>
    <definedName name="basfs_5">#REF!</definedName>
    <definedName name="basfs_5_1">#REF!</definedName>
    <definedName name="basfs_5_10">#REF!</definedName>
    <definedName name="basfs_6">#REF!</definedName>
    <definedName name="basfs_6_10">#REF!</definedName>
    <definedName name="basfs_7">#REF!</definedName>
    <definedName name="basfs_7_10">#REF!</definedName>
    <definedName name="basfs_8">#REF!</definedName>
    <definedName name="basfs_8_10">#REF!</definedName>
    <definedName name="basfs_9">#REF!</definedName>
    <definedName name="basfs_9_10">#REF!</definedName>
    <definedName name="basi">#REF!</definedName>
    <definedName name="basi_1">#REF!</definedName>
    <definedName name="basi_1_10">#REF!</definedName>
    <definedName name="basi_10">#REF!</definedName>
    <definedName name="basi_10_1">#REF!</definedName>
    <definedName name="basi_11">#REF!</definedName>
    <definedName name="basi_3">#REF!</definedName>
    <definedName name="basi_3_1">#REF!</definedName>
    <definedName name="basi_4">#REF!</definedName>
    <definedName name="basi_4_10">#REF!</definedName>
    <definedName name="basi_5">#REF!</definedName>
    <definedName name="basi_5_1">#REF!</definedName>
    <definedName name="basi_5_10">#REF!</definedName>
    <definedName name="basi_6">#REF!</definedName>
    <definedName name="basi_6_10">#REF!</definedName>
    <definedName name="basi_7">#REF!</definedName>
    <definedName name="basi_7_10">#REF!</definedName>
    <definedName name="basi_8">#REF!</definedName>
    <definedName name="basi_8_10">#REF!</definedName>
    <definedName name="basi_9">#REF!</definedName>
    <definedName name="basi_9_10">#REF!</definedName>
    <definedName name="basitc">#REF!</definedName>
    <definedName name="basitc_1">#REF!</definedName>
    <definedName name="basitc_1_10">#REF!</definedName>
    <definedName name="basitc_10">#REF!</definedName>
    <definedName name="basitc_10_1">#REF!</definedName>
    <definedName name="basitc_11">#REF!</definedName>
    <definedName name="basitc_3">#REF!</definedName>
    <definedName name="basitc_3_1">#REF!</definedName>
    <definedName name="basitc_4">#REF!</definedName>
    <definedName name="basitc_4_10">#REF!</definedName>
    <definedName name="basitc_5">#REF!</definedName>
    <definedName name="basitc_5_1">#REF!</definedName>
    <definedName name="basitc_5_10">#REF!</definedName>
    <definedName name="basitc_6">#REF!</definedName>
    <definedName name="basitc_6_10">#REF!</definedName>
    <definedName name="basitc_7">#REF!</definedName>
    <definedName name="basitc_7_10">#REF!</definedName>
    <definedName name="basitc_8">#REF!</definedName>
    <definedName name="basitc_8_10">#REF!</definedName>
    <definedName name="basitc_9">#REF!</definedName>
    <definedName name="basitc_9_10">#REF!</definedName>
    <definedName name="basrtu">#REF!</definedName>
    <definedName name="basrtu_1">#REF!</definedName>
    <definedName name="basrtu_1_10">#REF!</definedName>
    <definedName name="basrtu_10">#REF!</definedName>
    <definedName name="basrtu_10_1">#REF!</definedName>
    <definedName name="basrtu_11">#REF!</definedName>
    <definedName name="basrtu_3">#REF!</definedName>
    <definedName name="basrtu_3_1">#REF!</definedName>
    <definedName name="basrtu_4">#REF!</definedName>
    <definedName name="basrtu_4_10">#REF!</definedName>
    <definedName name="basrtu_5">#REF!</definedName>
    <definedName name="basrtu_5_1">#REF!</definedName>
    <definedName name="basrtu_5_10">#REF!</definedName>
    <definedName name="basrtu_6">#REF!</definedName>
    <definedName name="basrtu_6_10">#REF!</definedName>
    <definedName name="basrtu_7">#REF!</definedName>
    <definedName name="basrtu_7_10">#REF!</definedName>
    <definedName name="basrtu_8">#REF!</definedName>
    <definedName name="basrtu_8_10">#REF!</definedName>
    <definedName name="basrtu_9">#REF!</definedName>
    <definedName name="basrtu_9_10">#REF!</definedName>
    <definedName name="bastw">#REF!</definedName>
    <definedName name="bastw_1">#REF!</definedName>
    <definedName name="bastw_1_10">#REF!</definedName>
    <definedName name="bastw_10">#REF!</definedName>
    <definedName name="bastw_10_1">#REF!</definedName>
    <definedName name="bastw_11">#REF!</definedName>
    <definedName name="bastw_3">#REF!</definedName>
    <definedName name="bastw_3_1">#REF!</definedName>
    <definedName name="bastw_4">#REF!</definedName>
    <definedName name="bastw_4_10">#REF!</definedName>
    <definedName name="bastw_5">#REF!</definedName>
    <definedName name="bastw_5_1">#REF!</definedName>
    <definedName name="bastw_5_10">#REF!</definedName>
    <definedName name="bastw_6">#REF!</definedName>
    <definedName name="bastw_6_10">#REF!</definedName>
    <definedName name="bastw_7">#REF!</definedName>
    <definedName name="bastw_7_10">#REF!</definedName>
    <definedName name="bastw_8">#REF!</definedName>
    <definedName name="bastw_8_10">#REF!</definedName>
    <definedName name="bastw_9">#REF!</definedName>
    <definedName name="bastw_9_10">#REF!</definedName>
    <definedName name="bata">#REF!</definedName>
    <definedName name="batab">#REF!</definedName>
    <definedName name="batab_1">#REF!</definedName>
    <definedName name="batac">#REF!</definedName>
    <definedName name="batac_1">#REF!</definedName>
    <definedName name="bataco">#REF!</definedName>
    <definedName name="batako">#REF!</definedName>
    <definedName name="bathtub">#REF!</definedName>
    <definedName name="batu_apung">#REF!</definedName>
    <definedName name="batu_bata">#REF!</definedName>
    <definedName name="Batu_bata_besar">#REF!</definedName>
    <definedName name="Batu_bata_kecil">#REF!</definedName>
    <definedName name="Batu_belah">#REF!</definedName>
    <definedName name="batu_candi">#REF!</definedName>
    <definedName name="Batu_Cor_0__5__1">#REF!</definedName>
    <definedName name="Batu_Cor_1_2">#REF!</definedName>
    <definedName name="Batu_Cor_2_3">#REF!</definedName>
    <definedName name="Batu_Cor_3_5">#REF!</definedName>
    <definedName name="Batu_Cor_5_7">#REF!</definedName>
    <definedName name="Batu_kacang">#REF!</definedName>
    <definedName name="Batu_pecah_0_5___1">#REF!</definedName>
    <definedName name="Batu_pecah_1_2">#REF!</definedName>
    <definedName name="Batu_pecah_2_3">#REF!</definedName>
    <definedName name="Batu_pecah_3_5">#REF!</definedName>
    <definedName name="Batu_pecah_5_7">#REF!</definedName>
    <definedName name="batu_tempel">#REF!</definedName>
    <definedName name="BATUALAM">#REF!</definedName>
    <definedName name="batubat">#REF!</definedName>
    <definedName name="batubel">#REF!</definedName>
    <definedName name="BATUBELAH">#REF!</definedName>
    <definedName name="BATUKALI">#REF!</definedName>
    <definedName name="baum" hidden="1">{#N/A,#N/A,FALSE,"Aging Summary";#N/A,#N/A,FALSE,"Ratio Analysis";#N/A,#N/A,FALSE,"Test 120 Day Accts";#N/A,#N/A,FALSE,"Tickmarks"}</definedName>
    <definedName name="baut">#REF!</definedName>
    <definedName name="bautasb">#REF!</definedName>
    <definedName name="bautbgl">#REF!</definedName>
    <definedName name="bawor">#REF!</definedName>
    <definedName name="BAX">#REF!</definedName>
    <definedName name="BAX_1">#REF!</definedName>
    <definedName name="BAX_10">#REF!</definedName>
    <definedName name="BAX_11">#REF!</definedName>
    <definedName name="BAX_3">#REF!</definedName>
    <definedName name="BAX_4">#REF!</definedName>
    <definedName name="BAX_5">#REF!</definedName>
    <definedName name="BAX_6">#REF!</definedName>
    <definedName name="BAX_7">#REF!</definedName>
    <definedName name="BAX_8">#REF!</definedName>
    <definedName name="BAX_9">#REF!</definedName>
    <definedName name="BAYS">#REF!</definedName>
    <definedName name="bb">#REF!</definedName>
    <definedName name="BB_05">#REF!</definedName>
    <definedName name="BB00">#REF!</definedName>
    <definedName name="bbalok">#REF!</definedName>
    <definedName name="bbalok_6">#REF!</definedName>
    <definedName name="bbalpres">#REF!</definedName>
    <definedName name="BBASE">#REF!</definedName>
    <definedName name="BBB"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 hidden="1">{#N/A,#N/A,FALSE,"CCTV"}</definedName>
    <definedName name="BBB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BBBBBB">#REF!</definedName>
    <definedName name="BBBBBBBBBBBBBBBBBB">#REF!</definedName>
    <definedName name="bbhtrt" hidden="1">{"rp_only",#N/A,FALSE,"2225"}</definedName>
    <definedName name="bbhtrt_1" hidden="1">{"rp_only",#N/A,FALSE,"2225"}</definedName>
    <definedName name="BBHU">#REF!</definedName>
    <definedName name="bbmok" hidden="1">#REF!</definedName>
    <definedName name="bbnmbmnb" hidden="1">{"rp_only",#N/A,FALSE,"2225"}</definedName>
    <definedName name="bbnmbmnb_1" hidden="1">{"rp_only",#N/A,FALSE,"2225"}</definedName>
    <definedName name="bbnnbnb" hidden="1">{"with_oth_curr",#N/A,FALSE,"2225"}</definedName>
    <definedName name="bbnnbnb_1" hidden="1">{"with_oth_curr",#N/A,FALSE,"2225"}</definedName>
    <definedName name="bbsr">#REF!</definedName>
    <definedName name="BBX">#REF!</definedName>
    <definedName name="BBX_1">#REF!</definedName>
    <definedName name="BBX_10">#REF!</definedName>
    <definedName name="BBX_11">#REF!</definedName>
    <definedName name="BBX_3">#REF!</definedName>
    <definedName name="BBX_4">#REF!</definedName>
    <definedName name="BBX_5">#REF!</definedName>
    <definedName name="BBX_6">#REF!</definedName>
    <definedName name="BBX_7">#REF!</definedName>
    <definedName name="BBX_8">#REF!</definedName>
    <definedName name="BBX_9">#REF!</definedName>
    <definedName name="BC25_">#REF!</definedName>
    <definedName name="BC50_">#REF!</definedName>
    <definedName name="BC6_">#REF!</definedName>
    <definedName name="bcbbc" hidden="1">{"with_oth_curr",#N/A,FALSE,"2225"}</definedName>
    <definedName name="bcbbc_1" hidden="1">{"with_oth_curr",#N/A,FALSE,"2225"}</definedName>
    <definedName name="bcbcbcv" hidden="1">{"rp_only",#N/A,FALSE,"2225"}</definedName>
    <definedName name="bcbcbcv_1" hidden="1">{"rp_only",#N/A,FALSE,"2225"}</definedName>
    <definedName name="bcbcvbcb" hidden="1">{"rp_only",#N/A,FALSE,"2225"}</definedName>
    <definedName name="bcbcvbcb_1" hidden="1">{"rp_only",#N/A,FALSE,"2225"}</definedName>
    <definedName name="bcc" hidden="1">{"rp_only",#N/A,FALSE,"2225"}</definedName>
    <definedName name="bcc_1" hidden="1">{"rp_only",#N/A,FALSE,"2225"}</definedName>
    <definedName name="bccbvcb" hidden="1">{"with_oth_curr",#N/A,FALSE,"2225"}</definedName>
    <definedName name="bccbvcb_1" hidden="1">{"with_oth_curr",#N/A,FALSE,"2225"}</definedName>
    <definedName name="bcccb" hidden="1">{"rp_only",#N/A,FALSE,"2225"}</definedName>
    <definedName name="bcccb_1" hidden="1">{"rp_only",#N/A,FALSE,"2225"}</definedName>
    <definedName name="bccnbvnm" hidden="1">{"rp_only",#N/A,FALSE,"2225"}</definedName>
    <definedName name="bccnbvnm_1" hidden="1">{"rp_only",#N/A,FALSE,"2225"}</definedName>
    <definedName name="BCNXT152153">#REF!</definedName>
    <definedName name="BCNXT155156">#REF!</definedName>
    <definedName name="bcor">#REF!</definedName>
    <definedName name="BCT">#REF!</definedName>
    <definedName name="bcv" hidden="1">{"rp_only",#N/A,FALSE,"2225"}</definedName>
    <definedName name="bcv_1" hidden="1">{"rp_only",#N/A,FALSE,"2225"}</definedName>
    <definedName name="bcv100_1">#REF!</definedName>
    <definedName name="bcv100_1_10">#REF!</definedName>
    <definedName name="bcv100_1_3">#REF!</definedName>
    <definedName name="bcv100_1_5">#REF!</definedName>
    <definedName name="bcv100_10">#REF!</definedName>
    <definedName name="bcv100_10_1">#REF!</definedName>
    <definedName name="bcv100_11">#REF!</definedName>
    <definedName name="bcv100_3">#REF!</definedName>
    <definedName name="bcv100_3_1">#REF!</definedName>
    <definedName name="bcv100_4">#REF!</definedName>
    <definedName name="bcv100_4_10">#REF!</definedName>
    <definedName name="bcv100_5">#REF!</definedName>
    <definedName name="bcv100_5_1">#REF!</definedName>
    <definedName name="bcv100_5_10">#REF!</definedName>
    <definedName name="bcv100_6">#REF!</definedName>
    <definedName name="bcv100_6_10">#REF!</definedName>
    <definedName name="bcv100_7">#REF!</definedName>
    <definedName name="bcv100_7_10">#REF!</definedName>
    <definedName name="bcv100_8">#REF!</definedName>
    <definedName name="bcv100_8_10">#REF!</definedName>
    <definedName name="bcv100_9">#REF!</definedName>
    <definedName name="bcv100_9_10">#REF!</definedName>
    <definedName name="bcv125_1">#REF!</definedName>
    <definedName name="bcv125_1_10">#REF!</definedName>
    <definedName name="bcv125_1_3">#REF!</definedName>
    <definedName name="bcv125_1_5">#REF!</definedName>
    <definedName name="bcv125_10">#REF!</definedName>
    <definedName name="bcv125_10_1">#REF!</definedName>
    <definedName name="bcv125_11">#REF!</definedName>
    <definedName name="bcv125_3">#REF!</definedName>
    <definedName name="bcv125_3_1">#REF!</definedName>
    <definedName name="bcv125_4">#REF!</definedName>
    <definedName name="bcv125_4_10">#REF!</definedName>
    <definedName name="bcv125_5">#REF!</definedName>
    <definedName name="bcv125_5_1">#REF!</definedName>
    <definedName name="bcv125_5_10">#REF!</definedName>
    <definedName name="bcv125_6">#REF!</definedName>
    <definedName name="bcv125_6_10">#REF!</definedName>
    <definedName name="bcv125_7">#REF!</definedName>
    <definedName name="bcv125_7_10">#REF!</definedName>
    <definedName name="bcv125_8">#REF!</definedName>
    <definedName name="bcv125_8_10">#REF!</definedName>
    <definedName name="bcv125_9">#REF!</definedName>
    <definedName name="bcv125_9_10">#REF!</definedName>
    <definedName name="bcv150_1">#REF!</definedName>
    <definedName name="bcv150_1_10">#REF!</definedName>
    <definedName name="bcv150_1_3">#REF!</definedName>
    <definedName name="bcv150_1_5">#REF!</definedName>
    <definedName name="bcv150_10">#REF!</definedName>
    <definedName name="bcv150_10_1">#REF!</definedName>
    <definedName name="bcv150_11">#REF!</definedName>
    <definedName name="bcv150_3">#REF!</definedName>
    <definedName name="bcv150_3_1">#REF!</definedName>
    <definedName name="bcv150_4">#REF!</definedName>
    <definedName name="bcv150_4_10">#REF!</definedName>
    <definedName name="bcv150_5">#REF!</definedName>
    <definedName name="bcv150_5_1">#REF!</definedName>
    <definedName name="bcv150_5_10">#REF!</definedName>
    <definedName name="bcv150_6">#REF!</definedName>
    <definedName name="bcv150_6_10">#REF!</definedName>
    <definedName name="bcv150_7">#REF!</definedName>
    <definedName name="bcv150_7_10">#REF!</definedName>
    <definedName name="bcv150_8">#REF!</definedName>
    <definedName name="bcv150_8_10">#REF!</definedName>
    <definedName name="bcv150_9">#REF!</definedName>
    <definedName name="bcv150_9_10">#REF!</definedName>
    <definedName name="bcvbb" hidden="1">{"rp_only",#N/A,FALSE,"2225"}</definedName>
    <definedName name="bcvbb_1" hidden="1">{"rp_only",#N/A,FALSE,"2225"}</definedName>
    <definedName name="bcvbc" hidden="1">{"rp_only",#N/A,FALSE,"2225"}</definedName>
    <definedName name="bcvbc_1" hidden="1">{"rp_only",#N/A,FALSE,"2225"}</definedName>
    <definedName name="bcvbcbc" hidden="1">{"rp_only",#N/A,FALSE,"2225"}</definedName>
    <definedName name="bcvbcbc_1" hidden="1">{"rp_only",#N/A,FALSE,"2225"}</definedName>
    <definedName name="bcvcb" hidden="1">{"with_oth_curr",#N/A,FALSE,"2225"}</definedName>
    <definedName name="bcvcb_1" hidden="1">{"with_oth_curr",#N/A,FALSE,"2225"}</definedName>
    <definedName name="BCX">#REF!</definedName>
    <definedName name="BCX_1">#REF!</definedName>
    <definedName name="BCX_10">#REF!</definedName>
    <definedName name="BCX_11">#REF!</definedName>
    <definedName name="BCX_3">#REF!</definedName>
    <definedName name="BCX_4">#REF!</definedName>
    <definedName name="BCX_5">#REF!</definedName>
    <definedName name="BCX_6">#REF!</definedName>
    <definedName name="BCX_7">#REF!</definedName>
    <definedName name="BCX_8">#REF!</definedName>
    <definedName name="BCX_9">#REF!</definedName>
    <definedName name="bdia6">#REF!</definedName>
    <definedName name="bdia6_1">#REF!</definedName>
    <definedName name="bdia6_1_10">#REF!</definedName>
    <definedName name="bdia6_1_3">#REF!</definedName>
    <definedName name="bdia6_1_5">#REF!</definedName>
    <definedName name="bdia6_10">#REF!</definedName>
    <definedName name="bdia6_10_1">#REF!</definedName>
    <definedName name="bdia6_11">#REF!</definedName>
    <definedName name="bdia6_3">#REF!</definedName>
    <definedName name="bdia6_3_1">#REF!</definedName>
    <definedName name="bdia6_4">#REF!</definedName>
    <definedName name="bdia6_4_10">#REF!</definedName>
    <definedName name="bdia6_5">#REF!</definedName>
    <definedName name="bdia6_5_1">#REF!</definedName>
    <definedName name="bdia6_5_10">#REF!</definedName>
    <definedName name="bdia6_6">#REF!</definedName>
    <definedName name="bdia6_6_10">#REF!</definedName>
    <definedName name="bdia6_7">#REF!</definedName>
    <definedName name="bdia6_7_10">#REF!</definedName>
    <definedName name="bdia6_8">#REF!</definedName>
    <definedName name="bdia6_8_10">#REF!</definedName>
    <definedName name="bdia6_9">#REF!</definedName>
    <definedName name="bdia6_9_10">#REF!</definedName>
    <definedName name="bdinding">#REF!</definedName>
    <definedName name="bdinding_6">#REF!</definedName>
    <definedName name="bEAmASUK">#REF!</definedName>
    <definedName name="beban" hidden="1">{#N/A,#N/A,FALSE,"Aging Summary";#N/A,#N/A,FALSE,"Ratio Analysis";#N/A,#N/A,FALSE,"Test 120 Day Accts";#N/A,#N/A,FALSE,"Tickmarks"}</definedName>
    <definedName name="Before">#REF!</definedName>
    <definedName name="begel">#REF!</definedName>
    <definedName name="begelb">#REF!</definedName>
    <definedName name="begelb_1">#REF!</definedName>
    <definedName name="begelc">#REF!</definedName>
    <definedName name="begelc_1">#REF!</definedName>
    <definedName name="Begin">#REF!</definedName>
    <definedName name="begis1c">#REF!</definedName>
    <definedName name="begis2c">#REF!</definedName>
    <definedName name="begisc">#REF!</definedName>
    <definedName name="begisf8">#REF!</definedName>
    <definedName name="begisf8b.">#REF!</definedName>
    <definedName name="begisf9">#REF!</definedName>
    <definedName name="begisg48">#REF!</definedName>
    <definedName name="begisg48_1">#REF!</definedName>
    <definedName name="begisg48b">#REF!</definedName>
    <definedName name="begisg48b_1">#REF!</definedName>
    <definedName name="begistg48b">#REF!</definedName>
    <definedName name="begistg48b_1">#REF!</definedName>
    <definedName name="begistingab">#REF!</definedName>
    <definedName name="begistingab_1">#REF!</definedName>
    <definedName name="begistingc">#REF!</definedName>
    <definedName name="begistingc_1">#REF!</definedName>
    <definedName name="bek_b">#REF!</definedName>
    <definedName name="bek_d">#REF!</definedName>
    <definedName name="bek_k">#REF!</definedName>
    <definedName name="bek_l">#REF!</definedName>
    <definedName name="bek_pc">#REF!</definedName>
    <definedName name="BEKAS">#REF!</definedName>
    <definedName name="BEKBALOK">#REF!</definedName>
    <definedName name="BEKBATA">#REF!</definedName>
    <definedName name="bekist12">#REF!</definedName>
    <definedName name="bekist9">#REF!</definedName>
    <definedName name="bekistb">#REF!</definedName>
    <definedName name="bekisting">#REF!</definedName>
    <definedName name="bekistp">#REF!</definedName>
    <definedName name="BEKOLOM">#REF!</definedName>
    <definedName name="bekpan">#REF!</definedName>
    <definedName name="beksloff">#REF!</definedName>
    <definedName name="bel">#REF!</definedName>
    <definedName name="bel_1">#REF!</definedName>
    <definedName name="bel_1_10">#REF!</definedName>
    <definedName name="bel_10">#REF!</definedName>
    <definedName name="bel_5">#REF!</definedName>
    <definedName name="BELAH">#REF!</definedName>
    <definedName name="Belgium_4">#REF!</definedName>
    <definedName name="BELOWTITLE">#REF!</definedName>
    <definedName name="BELOWTITLE_1">#REF!</definedName>
    <definedName name="BELOWTITLE_1_10">#REF!</definedName>
    <definedName name="BELOWTITLE_10">#REF!</definedName>
    <definedName name="BELOWTITLE_5">#REF!</definedName>
    <definedName name="BEN">#REF!</definedName>
    <definedName name="Benang">#REF!</definedName>
    <definedName name="Benang_nilon_putih">#REF!</definedName>
    <definedName name="benco" hidden="1">{#N/A,#N/A,FALSE,"REK-S-TPL";#N/A,#N/A,FALSE,"REK-TPML";#N/A,#N/A,FALSE,"RAB-TEMPEL"}</definedName>
    <definedName name="Bender">#REF!</definedName>
    <definedName name="bendrat">#REF!</definedName>
    <definedName name="bendratb">#REF!</definedName>
    <definedName name="bendratb_1">#REF!</definedName>
    <definedName name="bendratc">#REF!</definedName>
    <definedName name="bendratc_1">#REF!</definedName>
    <definedName name="bengam">#REF!</definedName>
    <definedName name="benrat">#REF!</definedName>
    <definedName name="BENSIN">#REF!</definedName>
    <definedName name="bento" hidden="1">{#N/A,#N/A,FALSE,"REK";#N/A,#N/A,FALSE,"rab"}</definedName>
    <definedName name="benuoc">#REF!</definedName>
    <definedName name="bertulang">#REF!</definedName>
    <definedName name="Besi">#REF!</definedName>
    <definedName name="besi_6">#REF!</definedName>
    <definedName name="besi_beton">#REF!</definedName>
    <definedName name="Besi_Beton_Polos___Reinforcing_Bars">#REF!</definedName>
    <definedName name="Besi_Beton_Spiral___Deformed_Bars">#REF!</definedName>
    <definedName name="besi_l_70">#REF!</definedName>
    <definedName name="Besi_plat_untuk_pintu_besi">#REF!</definedName>
    <definedName name="Besi_Plate_Hitam">#REF!</definedName>
    <definedName name="Besi_Plate_Kapal">#REF!</definedName>
    <definedName name="Besi_Plate_Putih">#REF!</definedName>
    <definedName name="Besi_Polos">#REF!</definedName>
    <definedName name="Besi_profile___besi_Canal">#REF!</definedName>
    <definedName name="Besi_profile_WF">#REF!</definedName>
    <definedName name="Besi_siku_50x50x5__P_6M">#REF!</definedName>
    <definedName name="Besi_Ulir">#REF!</definedName>
    <definedName name="besi24">#REF!</definedName>
    <definedName name="besi39">#REF!</definedName>
    <definedName name="BESIBETON">#REF!</definedName>
    <definedName name="besig2">#REF!</definedName>
    <definedName name="besig2_1">#REF!</definedName>
    <definedName name="BesiU24">#REF!</definedName>
    <definedName name="BesiU39">#REF!</definedName>
    <definedName name="beta">#REF!</definedName>
    <definedName name="Beta_Raw">#REF!</definedName>
    <definedName name="betagum">#REF!</definedName>
    <definedName name="BetaInc">#REF!</definedName>
    <definedName name="beton">#REF!</definedName>
    <definedName name="beton_175">#REF!</definedName>
    <definedName name="beton_225">#REF!</definedName>
    <definedName name="beton_300">#REF!</definedName>
    <definedName name="beton_k175">#REF!</definedName>
    <definedName name="beton_k225">#REF!</definedName>
    <definedName name="beton_k300">#REF!</definedName>
    <definedName name="Beton_roster">#REF!</definedName>
    <definedName name="beton100">#REF!</definedName>
    <definedName name="beton125">#REF!</definedName>
    <definedName name="Beton2">#REF!</definedName>
    <definedName name="Beton225">#REF!</definedName>
    <definedName name="beton250">#REF!</definedName>
    <definedName name="beton3">#REF!</definedName>
    <definedName name="Beton300">#REF!</definedName>
    <definedName name="Beton400">#REF!</definedName>
    <definedName name="beton85">#REF!</definedName>
    <definedName name="BetonB.0">#REF!</definedName>
    <definedName name="BetonBO">#REF!</definedName>
    <definedName name="betonbtla1">#REF!</definedName>
    <definedName name="betonbtla2">#REF!</definedName>
    <definedName name="betonbtla3">#REF!</definedName>
    <definedName name="betonbtla4">#REF!</definedName>
    <definedName name="betonbtla5">#REF!</definedName>
    <definedName name="betonbtlb1">#REF!</definedName>
    <definedName name="betonbtlb2">#REF!</definedName>
    <definedName name="betonbtlb3">#REF!</definedName>
    <definedName name="betonbtlb4">#REF!</definedName>
    <definedName name="betoncora">#REF!</definedName>
    <definedName name="betoncorb">#REF!</definedName>
    <definedName name="betonk175">#REF!</definedName>
    <definedName name="betonkb0">#REF!</definedName>
    <definedName name="betonu24">#REF!</definedName>
    <definedName name="Beugel_kalung">#REF!</definedName>
    <definedName name="Beugel_plat">#REF!</definedName>
    <definedName name="bewok" hidden="1">#REF!</definedName>
    <definedName name="BEx0017DGUEDPCFJUPUZOOLJCS2B" hidden="1">#REF!</definedName>
    <definedName name="BEx001CNWHJ5RULCSFM36ZCGJ1UH" hidden="1">#REF!</definedName>
    <definedName name="BEx004791UAJIJSN57OT7YBLNP82" hidden="1">#REF!</definedName>
    <definedName name="BEx008P2NVFDLBHL7IZ5WTMVOQ1F" hidden="1">#REF!</definedName>
    <definedName name="BEx009G00IN0JUIAQ4WE9NHTMQE2" hidden="1">#REF!</definedName>
    <definedName name="BEx00DXTY2JDVGWQKV8H7FG4SV30" hidden="1">#REF!</definedName>
    <definedName name="BEx00GHLTYRH5N2S6P78YW1CD30N" hidden="1">#REF!</definedName>
    <definedName name="BEx00JC31DY11L45SEU4B10BIN6W" hidden="1">#REF!</definedName>
    <definedName name="BEx00KZHZBHP3TDV1YMX4B19B95O" hidden="1">#REF!</definedName>
    <definedName name="BEx01HY6E3GJ66ABU5ABN26V6Q13" hidden="1">#REF!</definedName>
    <definedName name="BEx01PW5YQKEGAR8JDDI5OARYXDF" hidden="1">#REF!</definedName>
    <definedName name="BEx01XJ94SHJ1YQ7ORPW0RQGKI2H" hidden="1">#REF!</definedName>
    <definedName name="BEx02Q08R9G839Q4RFGG9026C7PX" hidden="1">#REF!</definedName>
    <definedName name="BEx02SEL3Z1QWGAHXDPUA9WLTTPS" hidden="1">#REF!</definedName>
    <definedName name="BEx02Y3KJZH5BGDM9QEZ1PVVI114" hidden="1">#REF!</definedName>
    <definedName name="BEx0313GRLLASDTVPW5DHTXHE74M" hidden="1">#REF!</definedName>
    <definedName name="BEx1F0SOZ3H5XUHXD7O01TCR8T6J" hidden="1">#REF!</definedName>
    <definedName name="BEx1F9HL824UCNCVZ2U62J4KZCX8" hidden="1">#REF!</definedName>
    <definedName name="BEx1FEVSJKTI1Q1Z874QZVFSJSVA" hidden="1">#REF!</definedName>
    <definedName name="BEx1FGDRUHHLI1GBHELT4PK0LY4V" hidden="1">#REF!</definedName>
    <definedName name="BEx1FJZ7GKO99IYTP6GGGF7EUL3Z" hidden="1">#REF!</definedName>
    <definedName name="BEx1FZV2CM77TBH1R6YYV9P06KA2" hidden="1">#REF!</definedName>
    <definedName name="BEx1G59AY8195JTUM6P18VXUFJ3E" hidden="1">#REF!</definedName>
    <definedName name="BEx1GVMRHFXUP6XYYY9NR12PV5TF" hidden="1">#REF!</definedName>
    <definedName name="BEx1H6KIT7BHUH6MDDWC935V9N47" hidden="1">#REF!</definedName>
    <definedName name="BEx1HDGOOJ3SKHYMWUZJ1P0RQZ9N" hidden="1">#REF!</definedName>
    <definedName name="BEx1HDM5ZXSJG6JQEMSFV52PZ10V" hidden="1">#REF!</definedName>
    <definedName name="BEx1HETBBZVN5F43LKOFMC4QB0CR" hidden="1">#REF!</definedName>
    <definedName name="BEx1HGWNWPLNXICOTP90TKQVVE4E" hidden="1">#REF!</definedName>
    <definedName name="BEx1HIPLJZABY0EMUOTZN0EQMDPU" hidden="1">#REF!</definedName>
    <definedName name="BEx1HO94JIRX219MPWMB5E5XZ04X" hidden="1">#REF!</definedName>
    <definedName name="BEx1HQNF6KHM21E3XLW0NMSSEI9S" hidden="1">#REF!</definedName>
    <definedName name="BEx1HSLNWIW4S97ZBYY7I7M5YVH4" hidden="1">#REF!</definedName>
    <definedName name="BEx1I4QKTILCKZUSOJCVZN7SNHL5" hidden="1">#REF!</definedName>
    <definedName name="BEx1IE0ZP7RIFM9FI24S9I6AAJ14" hidden="1">#REF!</definedName>
    <definedName name="BEx1IGQ5B697MNDOE06MVSR0H58E" hidden="1">#REF!</definedName>
    <definedName name="BEx1IKRPW8MLB9Y485M1TL2IT9SH" hidden="1">#REF!</definedName>
    <definedName name="BEx1J0CSSHDJGBJUHVOEMCF2P4DL" hidden="1">#REF!</definedName>
    <definedName name="BEx1J7E8VCGLPYU82QXVUG5N3ZAI" hidden="1">#REF!</definedName>
    <definedName name="BEx1JGE2YQWH8S25USOY08XVGO0D" hidden="1">#REF!</definedName>
    <definedName name="BEx1JJJC9T1W7HY4V7HP1S1W4JO1" hidden="1">#REF!</definedName>
    <definedName name="BEx1JKKZSJ7DI4PTFVI9VVFMB1X2" hidden="1">#REF!</definedName>
    <definedName name="BEx1JUBQFRVMASSFK4B3V0AD7YP9" hidden="1">#REF!</definedName>
    <definedName name="BEx1JXBM5W4YRWNQ0P95QQS6JWD6" hidden="1">#REF!</definedName>
    <definedName name="BEx1KGY9QEHZ9QSARMQUTQKRK4UX" hidden="1">#REF!</definedName>
    <definedName name="BEx1KKP1ELIF2UII2FWVGL7M1X7J" hidden="1">#REF!</definedName>
    <definedName name="BEx1KUVWMB0QCWA3RBE4CADFVRIS" hidden="1">#REF!</definedName>
    <definedName name="BEx1L2OG1SDFK2TPXELJ77YP4NI2" hidden="1">#REF!</definedName>
    <definedName name="BEx1L6Q60MWRDJB4L20LK0XPA0Z2" hidden="1">#REF!</definedName>
    <definedName name="BEx1LD63FP2Z4BR9TKSHOZW9KKZ5" hidden="1">#REF!</definedName>
    <definedName name="BEx1LDMB9RW982DUILM2WPT5VWQ3" hidden="1">#REF!</definedName>
    <definedName name="BEx1LRPGDQCOEMW8YT80J1XCDCIV" hidden="1">#REF!</definedName>
    <definedName name="BEx1LRUSJW4JG54X07QWD9R27WV9" hidden="1">#REF!</definedName>
    <definedName name="BEx1M1WBK5T0LP1AK2JYV6W87ID6" hidden="1">#REF!</definedName>
    <definedName name="BEx1M51HHDYGIT8PON7U8ICL2S95" hidden="1">#REF!</definedName>
    <definedName name="BEx1MTRKKVCHOZ0YGID6HZ49LJTO" hidden="1">#REF!</definedName>
    <definedName name="BEx1N3CUJ3UX61X38ZAJVPEN4KMC" hidden="1">#REF!</definedName>
    <definedName name="BEx1NM34KQTO1LDNSAFD1L82UZFG" hidden="1">#REF!</definedName>
    <definedName name="BEx1NO6TXZVOGCUWCCRTXRXWW0XL" hidden="1">#REF!</definedName>
    <definedName name="BEx1NS8EU5P9FQV3S0WRTXI5L361" hidden="1">#REF!</definedName>
    <definedName name="BEx1NUBX5VUYZFKQH69FN6BTLWCR" hidden="1">#REF!</definedName>
    <definedName name="BEx1NZ4K1L8UON80Y2A4RASKWGNP" hidden="1">#REF!</definedName>
    <definedName name="BEx1OLAZ915OGYWP0QP1QQWDLCRX" hidden="1">#REF!</definedName>
    <definedName name="BEx1OO5ER042IS6IC4TLDI75JNVH" hidden="1">#REF!</definedName>
    <definedName name="BEx1OTE54CBSUT8FWKRALEDCUWN4" hidden="1">#REF!</definedName>
    <definedName name="BEx1OVSMPADTX95QUOX34KZQ8EDY" hidden="1">#REF!</definedName>
    <definedName name="BEx1OX544IO9FQJI7YYQGZCEHB3O" hidden="1">#REF!</definedName>
    <definedName name="BEx1OY6SVEUT2EQ26P7EKEND342G" hidden="1">#REF!</definedName>
    <definedName name="BEx1OYN1LPIPI12O9G6F7QAOS9T4" hidden="1">#REF!</definedName>
    <definedName name="BEx1P1HHKJA799O3YZXQAX6KFH58" hidden="1">#REF!</definedName>
    <definedName name="BEx1P34W467WGPOXPK292QFJIPHJ" hidden="1">#REF!</definedName>
    <definedName name="BEx1P7S1J4TKGVJ43C2Q2R3M9WRB" hidden="1">#REF!</definedName>
    <definedName name="BEx1PA11BLPVZM8RC5BL46WX8YB5" hidden="1">#REF!</definedName>
    <definedName name="BEx1PBZ4BEFIPGMQXT9T8S4PZ2IM" hidden="1">#REF!</definedName>
    <definedName name="BEx1PLF2CFSXBZPVI6CJ534EIJDN" hidden="1">#REF!</definedName>
    <definedName name="BEx1PMWZB2DO6EM9BKLUICZJ65HD" hidden="1">#REF!</definedName>
    <definedName name="BEx1QA54J2A4I7IBQR19BTY28ZMR" hidden="1">#REF!</definedName>
    <definedName name="BEx1QMQAHG3KQUK59DVM68SWKZIZ" hidden="1">#REF!</definedName>
    <definedName name="BEx1R9YFKJCMSEST8OVCAO5E47FO" hidden="1">#REF!</definedName>
    <definedName name="BEx1RBGC06B3T52OIC0EQ1KGVP1I" hidden="1">#REF!</definedName>
    <definedName name="BEx1RRC7X4NI1CU4EO5XYE2GVARJ" hidden="1">#REF!</definedName>
    <definedName name="BEx1RZA1NCGT832L7EMR7GMF588W" hidden="1">#REF!</definedName>
    <definedName name="BEx1S0XGIPUSZQUCSGWSK10GKW7Y" hidden="1">#REF!</definedName>
    <definedName name="BEx1S5VFNKIXHTTCWSV60UC50EZ8" hidden="1">#REF!</definedName>
    <definedName name="BEx1SK3U02H0RGKEYXW7ZMCEOF3V" hidden="1">#REF!</definedName>
    <definedName name="BEx1SM7K0D5FNZGG4PN8T309DWRU" hidden="1">#REF!</definedName>
    <definedName name="BEx1SSNEZINBJT29QVS62VS1THT4" hidden="1">#REF!</definedName>
    <definedName name="BEx1SVNCHNANBJIDIQVB8AFK4HAN" hidden="1">#REF!</definedName>
    <definedName name="BEx1TJ0WLS9O7KNSGIPWTYHDYI1D" hidden="1">#REF!</definedName>
    <definedName name="BEx1U7WFO8OZKB1EBF4H386JW91L" hidden="1">#REF!</definedName>
    <definedName name="BEx1U87938YR9N6HYI24KVBKLOS3" hidden="1">#REF!</definedName>
    <definedName name="BEx1UESH4KDWHYESQU2IE55RS3LI" hidden="1">#REF!</definedName>
    <definedName name="BEx1UI8N9KTCPSOJ7RDW0T8UEBNP" hidden="1">#REF!</definedName>
    <definedName name="BEx1UML0HHJFHA5TBOYQ24I3RV1W" hidden="1">#REF!</definedName>
    <definedName name="BEx1UUDIQPZ23XQ79GUL0RAWRSCK" hidden="1">#REF!</definedName>
    <definedName name="BEx1V67SEV778NVW68J8W5SND1J7" hidden="1">#REF!</definedName>
    <definedName name="BEx1VIY9SQLRESD11CC4PHYT0XSG" hidden="1">#REF!</definedName>
    <definedName name="BEx1WC67EH10SC38QWX3WEA5KH3A" hidden="1">#REF!</definedName>
    <definedName name="BEx1WGYTKZZIPM1577W5FEYKFH3V" hidden="1">#REF!</definedName>
    <definedName name="BEx1WHPURIV3D3PTJJ359H1OP7ZV" hidden="1">#REF!</definedName>
    <definedName name="BEx1WLWY2CR1WRD694JJSWSDFAIR" hidden="1">#REF!</definedName>
    <definedName name="BEx1WMD1LWPWRIK6GGAJRJAHJM8I" hidden="1">#REF!</definedName>
    <definedName name="BEx1WR0D41MR174LBF3P9E3K0J51" hidden="1">#REF!</definedName>
    <definedName name="BEx1WUB1FAS5PHU33TJ60SUHR618" hidden="1">#REF!</definedName>
    <definedName name="BEx1WX04G0INSPPG9NTNR3DYR6PZ" hidden="1">#REF!</definedName>
    <definedName name="BEx1X3LHU9DPG01VWX2IF65TRATF" hidden="1">#REF!</definedName>
    <definedName name="BEx1XK8AAMO0AH0Z1OUKW30CA7EQ" hidden="1">#REF!</definedName>
    <definedName name="BEx1XL4MZ7C80495GHQRWOBS16PQ" hidden="1">#REF!</definedName>
    <definedName name="BEx1Y2IGS2K95E1M51PEF9KJZ0KB" hidden="1">#REF!</definedName>
    <definedName name="BEx1Y3PKK83X2FN9SAALFHOWKMRQ" hidden="1">#REF!</definedName>
    <definedName name="BEx1YL3DJ7Y4AZ01ERCOGW0FJ26T" hidden="1">#REF!</definedName>
    <definedName name="BEx1Z2RYHSVD1H37817SN93VMURZ" hidden="1">#REF!</definedName>
    <definedName name="BEx3AMAKWI6458B67VKZO56MCNJW" hidden="1">#REF!</definedName>
    <definedName name="BEx3AOOVM42G82TNF53W0EKXLUSI" hidden="1">#REF!</definedName>
    <definedName name="BEx3AZH9W4SUFCAHNDOQ728R9V4L" hidden="1">#REF!</definedName>
    <definedName name="BEx3BNR9ES4KY7Q1DK83KC5NDGL8" hidden="1">#REF!</definedName>
    <definedName name="BEx3BQR5VZXNQ4H949ORM8ESU3B3" hidden="1">#REF!</definedName>
    <definedName name="BEx3BTLL3ASJN134DLEQTQM70VZM" hidden="1">#REF!</definedName>
    <definedName name="BEx3BW5CTV0DJU5AQS3ZQFK2VLF3" hidden="1">#REF!</definedName>
    <definedName name="BEx3BYP0FG369M7G3JEFLMMXAKTS" hidden="1">#REF!</definedName>
    <definedName name="BEx3C2QR0WUD19QSVO8EMIPNQJKH" hidden="1">#REF!</definedName>
    <definedName name="BEx3CKFCCPZZ6ROLAT5C1DZNIC1U" hidden="1">#REF!</definedName>
    <definedName name="BEx3CO0SVO4WLH0DO43DCHYDTH1P" hidden="1">#REF!</definedName>
    <definedName name="BEx3D9G6QTSPF9UYI4X0XY0VE896" hidden="1">#REF!</definedName>
    <definedName name="BEx3DCQU9PBRXIMLO62KS5RLH447" hidden="1">#REF!</definedName>
    <definedName name="BEx3EF99FD6QNNCNOKDEE67JHTUJ" hidden="1">#REF!</definedName>
    <definedName name="BEx3EHCSERZ2O2OAG8Y95UPG2IY9" hidden="1">#REF!</definedName>
    <definedName name="BEx3EJR3TCJDYS7ZXNDS5N9KTGIK" hidden="1">#REF!</definedName>
    <definedName name="BEx3ELJTTBS6P05CNISMGOJOA60V" hidden="1">#REF!</definedName>
    <definedName name="BEx3EQSLJBDDJRHNX19PBFCKNY2I" hidden="1">#REF!</definedName>
    <definedName name="BEx3EUUAX947Q5N6MY6W0KSNY78Y" hidden="1">#REF!</definedName>
    <definedName name="BEx3FHGVGOTK7W71XBIJP2A3K4UC" hidden="1">#REF!</definedName>
    <definedName name="BEx3FHMD1P5XBCH23ZKIFO6ZTCNB" hidden="1">#REF!</definedName>
    <definedName name="BEx3FI2G3YYIACQHXNXEA15M8ZK5" hidden="1">#REF!</definedName>
    <definedName name="BEx3FJ9MHSLDK8W91GO85FX1GX57" hidden="1">#REF!</definedName>
    <definedName name="BEx3FR251HFU7A33PU01SJUENL2B" hidden="1">#REF!</definedName>
    <definedName name="BEx3FX7EJL47JSLSWP3EOC265WAE" hidden="1">#REF!</definedName>
    <definedName name="BEx3G201R8NLJ6FIHO2QS0SW9QVV" hidden="1">#REF!</definedName>
    <definedName name="BEx3G2LL2II66XY5YCDPG4JE13A3" hidden="1">#REF!</definedName>
    <definedName name="BEx3G2WA0DTYY9D8AGHHOBTPE2B2" hidden="1">#REF!</definedName>
    <definedName name="BEx3GCXR6IAS0B6WJ03GJVH7CO52" hidden="1">#REF!</definedName>
    <definedName name="BEx3GEVV18SEQDI1JGY7EN6D1GT1" hidden="1">#REF!</definedName>
    <definedName name="BEx3GKFH64MKQX61S7DYTZ15JCPY" hidden="1">#REF!</definedName>
    <definedName name="BEx3GMJ1Y6UU02DLRL0QXCEKDA6C" hidden="1">#REF!</definedName>
    <definedName name="BEx3GN4LY0135CBDIN1TU2UEODGF" hidden="1">#REF!</definedName>
    <definedName name="BEx3GPDH2AH4QKT4OOSN563XUHBD" hidden="1">#REF!</definedName>
    <definedName name="BEx3H5UX2GZFZZT657YR76RHW5I6" hidden="1">#REF!</definedName>
    <definedName name="BEx3HMSEFOP6DBM4R97XA6B7NFG6" hidden="1">#REF!</definedName>
    <definedName name="BEx3HWJ5SQSD2CVCQNR183X44FR8" hidden="1">#REF!</definedName>
    <definedName name="BEx3I09YVXO0G4X7KGSA4WGORM35" hidden="1">#REF!</definedName>
    <definedName name="BEx3ICF1GY8HQEBIU9S43PDJ90BX" hidden="1">#REF!</definedName>
    <definedName name="BEx3IYAH2DEBFWO8F94H4MXE3RLY" hidden="1">#REF!</definedName>
    <definedName name="BEx3IZXXSYEW50379N2EAFWO8DZV" hidden="1">#REF!</definedName>
    <definedName name="BEx3J1VZVGTKT4ATPO9O5JCSFTTR" hidden="1">#REF!</definedName>
    <definedName name="BEx3JC2TY7JNAAC3L7QHVPQXLGQ8" hidden="1">#REF!</definedName>
    <definedName name="BEx3JX23SYDIGOGM4Y0CQFBW8ZBV" hidden="1">#REF!</definedName>
    <definedName name="BEx3JXCXCVBZJGV5VEG9MJEI01AL" hidden="1">#REF!</definedName>
    <definedName name="BEx3JYK2N7X59TPJSKYZ77ENY8SS" hidden="1">#REF!</definedName>
    <definedName name="BEx3K4EII7GU1CG0BN7UL15M6J8Z" hidden="1">#REF!</definedName>
    <definedName name="BEx3K4ZXQUQ2KYZF74B84SO48XMW" hidden="1">#REF!</definedName>
    <definedName name="BEx3KEFXUCVNVPH7KSEGAZYX13B5" hidden="1">#REF!</definedName>
    <definedName name="BEx3KFXUAF6YXAA47B7Q6X9B3VGB" hidden="1">#REF!</definedName>
    <definedName name="BEx3KIXQYOGMPK4WJJAVBRX4NR28" hidden="1">#REF!</definedName>
    <definedName name="BEx3KJOMVOSFZVJUL3GKCNP6DQDS" hidden="1">#REF!</definedName>
    <definedName name="BEx3KP2VRBMORK0QEAZUYCXL3DHJ" hidden="1">#REF!</definedName>
    <definedName name="BEx3L4IN3LI4C26SITKTGAH27CDU" hidden="1">#REF!</definedName>
    <definedName name="BEx3L4YQ0J7ZU0M5QM6YIPCEYC9K" hidden="1">#REF!</definedName>
    <definedName name="BEx3L60DJOR7NQN42G7YSAODP1EX" hidden="1">#REF!</definedName>
    <definedName name="BEx3L7D0PI38HWZ7VADU16C9E33D" hidden="1">#REF!</definedName>
    <definedName name="BEx3LM1PR4Y7KINKMTMKR984GX8Q" hidden="1">#REF!</definedName>
    <definedName name="BEx3LPCEZ1C0XEKNCM3YT09JWCUO" hidden="1">#REF!</definedName>
    <definedName name="BEx3M1MR1K1NQD03H74BFWOK4MWQ" hidden="1">#REF!</definedName>
    <definedName name="BEx3M4H77MYUKOOD31H9F80NMVK8" hidden="1">#REF!</definedName>
    <definedName name="BEx3M9VFX329PZWYC4DMZ6P3W9R2" hidden="1">#REF!</definedName>
    <definedName name="BEx3MCQ0VEBV0CZXDS505L38EQ8N" hidden="1">#REF!</definedName>
    <definedName name="BEx3MEYV5LQY0BAL7V3CFAFVOM3T" hidden="1">#REF!</definedName>
    <definedName name="BEx3MREOFWJQEYMCMBL7ZE06NBN6" hidden="1">#REF!</definedName>
    <definedName name="BEx3NKXF7GYXHBK75UI6MDRUSU0J" hidden="1">#REF!</definedName>
    <definedName name="BEx3NLIZ7PHF2XE59ECZ3MD04ZG1" hidden="1">#REF!</definedName>
    <definedName name="BEx3NMQ4BVC94728AUM7CCX7UHTU" hidden="1">#REF!</definedName>
    <definedName name="BEx3NR2I4OUFP3Z2QZEDU2PIFIDI" hidden="1">#REF!</definedName>
    <definedName name="BEx3O19B8FTTAPVT5DZXQGQXWFR8" hidden="1">#REF!</definedName>
    <definedName name="BEx3O85IKWARA6NCJOLRBRJFMEWW" hidden="1">#REF!</definedName>
    <definedName name="BEx3OJZSCGFRW7SVGBFI0X9DNVMM" hidden="1">#REF!</definedName>
    <definedName name="BEx3ORSBUXAF21MKEY90YJV9AY9A" hidden="1">#REF!</definedName>
    <definedName name="BEx3OV8BH6PYNZT7C246LOAU9SVX" hidden="1">#REF!</definedName>
    <definedName name="BEx3OXRYJZUEY6E72UJU0PHLMYAR" hidden="1">#REF!</definedName>
    <definedName name="BEx3P59TTRSGQY888P5C1O7M2PQT" hidden="1">#REF!</definedName>
    <definedName name="BEx3PDNRRNKD5GOUBUQFXAHIXLD9" hidden="1">#REF!</definedName>
    <definedName name="BEx3PDT8GNPWLLN02IH1XPV90XYK" hidden="1">#REF!</definedName>
    <definedName name="BEx3PKEMDW8KZEP11IL927C5O7I2" hidden="1">#REF!</definedName>
    <definedName name="BEx3PKJZ1Z7L9S6KV8KXVS6B2FX4" hidden="1">#REF!</definedName>
    <definedName name="BEx3PMNG53Z5HY138H99QOMTX8W3" hidden="1">#REF!</definedName>
    <definedName name="BEx3PP1RRSFZ8UC0JC9R91W6LNKW" hidden="1">#REF!</definedName>
    <definedName name="BEx3PVXYZC8WB9ZJE7OCKUXZ46EA" hidden="1">#REF!</definedName>
    <definedName name="BEx3Q0VWPU5EQECK7MQ47TYJ3SWW" hidden="1">#REF!</definedName>
    <definedName name="BEx3Q7BZ9PUXK2RLIOFSIS9AHU1B" hidden="1">#REF!</definedName>
    <definedName name="BEx3Q8J42S9VU6EAN2Y28MR6DF88" hidden="1">#REF!</definedName>
    <definedName name="BEx3QEDFOYFY5NBTININ5W4RLD4Q" hidden="1">#REF!</definedName>
    <definedName name="BEx3QIKJ3U962US1Q564NZDLU8LD" hidden="1">#REF!</definedName>
    <definedName name="BEx3QR9D45DHW50VQ7Y3Q1AXPOB9" hidden="1">#REF!</definedName>
    <definedName name="BEx3QSWT2S5KWG6U2V9711IYDQBM" hidden="1">#REF!</definedName>
    <definedName name="BEx3QVGG7Q2X4HZHJAM35A8T3VR7" hidden="1">#REF!</definedName>
    <definedName name="BEx3R0JUB9YN8PHPPQTAMIT1IHWK" hidden="1">#REF!</definedName>
    <definedName name="BEx3R81NFRO7M81VHVKOBFT0QBIL" hidden="1">#REF!</definedName>
    <definedName name="BEx3RHC2ZD5UFS6QD4OPFCNNMWH1" hidden="1">#REF!</definedName>
    <definedName name="BEx3RQ10QIWBAPHALAA91BUUCM2X" hidden="1">#REF!</definedName>
    <definedName name="BEx3RV4E1WT43SZBUN09RTB8EK1O" hidden="1">#REF!</definedName>
    <definedName name="BEx3RXYU0QLFXSFTM5EB20GD03W5" hidden="1">#REF!</definedName>
    <definedName name="BEx3RYKLC3QQO3XTUN7BEW2AQL98" hidden="1">#REF!</definedName>
    <definedName name="BEx3SICJ45BYT6FHBER86PJT25FC" hidden="1">#REF!</definedName>
    <definedName name="BEx3SMUCMJVGQ2H4EHQI5ZFHEF0P" hidden="1">#REF!</definedName>
    <definedName name="BEx3SN56F03CPDRDA7LZ763V0N4I" hidden="1">#REF!</definedName>
    <definedName name="BEx3SPE6N1ORXPRCDL3JPZD73Z9F" hidden="1">#REF!</definedName>
    <definedName name="BEx3T29ZTULQE0OMSMWUMZDU9ZZ0" hidden="1">#REF!</definedName>
    <definedName name="BEx3T6MJ1QDJ929WMUDVZ0O3UW0Y" hidden="1">#REF!</definedName>
    <definedName name="BEx3TPCSI16OAB2L9M9IULQMQ9J9" hidden="1">#REF!</definedName>
    <definedName name="BEx3U64YUOZ419BAJS2W78UMATAW" hidden="1">#REF!</definedName>
    <definedName name="BEx3U94WCEA5DKMWBEX1GU0LKYG2" hidden="1">#REF!</definedName>
    <definedName name="BEx3U9VZ8SQVYS6ZA038J7AP7ZGW" hidden="1">#REF!</definedName>
    <definedName name="BEx3UIQ5WRJBGNTFCCLOR4N7B1OQ" hidden="1">#REF!</definedName>
    <definedName name="BEx3UJMIX2NUSSWGMSI25A5DM4CH" hidden="1">#REF!</definedName>
    <definedName name="BEx3UKOCOQG7S1YQ436S997K1KWV" hidden="1">#REF!</definedName>
    <definedName name="BEx3UYM19VIXLA0EU7LB9NHA77PB" hidden="1">#REF!</definedName>
    <definedName name="BEx3VML7CG70HPISMVYIUEN3711Q" hidden="1">#REF!</definedName>
    <definedName name="BEx56ZID5H04P9AIYLP1OASFGV56" hidden="1">#REF!</definedName>
    <definedName name="BEx587EYSS57E3PI8DT973HLJM9E" hidden="1">#REF!</definedName>
    <definedName name="BEx587KFQ3VKCOCY1SA5F24PQGUI" hidden="1">#REF!</definedName>
    <definedName name="BEx58O780PQ05NF0Z1SKKRB3N099" hidden="1">#REF!</definedName>
    <definedName name="BEx58XHO7ZULLF2EUD7YIS0MGQJ5" hidden="1">#REF!</definedName>
    <definedName name="BEx58ZW0HAIGIPEX9CVA1PQQTR6X" hidden="1">#REF!</definedName>
    <definedName name="BEx59BA1KH3RG6K1LHL7YS2VB79N" hidden="1">#REF!</definedName>
    <definedName name="BEx59E9WABJP2TN71QAIKK79HPK9" hidden="1">#REF!</definedName>
    <definedName name="BEx59P7MAPNU129ZTC5H3EH892G1" hidden="1">#REF!</definedName>
    <definedName name="BEx5A11WZRQSIE089QE119AOX9ZG" hidden="1">#REF!</definedName>
    <definedName name="BEx5A7CIGCOTHJKHGUBDZG91JGPZ" hidden="1">#REF!</definedName>
    <definedName name="BEx5A8UFLT2SWVSG5COFA9B8P376" hidden="1">#REF!</definedName>
    <definedName name="BEx5AFFTN3IXIBHDKM0FYC4OFL1S" hidden="1">#REF!</definedName>
    <definedName name="BEx5AOFIO8KVRHIZ1RII337AA8ML" hidden="1">#REF!</definedName>
    <definedName name="BEx5APRZ66L5BWHFE8E4YYNEDTI4" hidden="1">#REF!</definedName>
    <definedName name="BEx5AUVDSQ35VO4BD9AKKGBM5S7D" hidden="1">#REF!</definedName>
    <definedName name="BEx5B4RHHX0J1BF2FZKEA0SPP29O" hidden="1">#REF!</definedName>
    <definedName name="BEx5B5YMSWP0OVI5CIQRP5V18D0C" hidden="1">#REF!</definedName>
    <definedName name="BEx5B825RW35M5H0UB2IZGGRS4ER" hidden="1">#REF!</definedName>
    <definedName name="BEx5BAWPMY0TL684WDXX6KKJLRCN" hidden="1">#REF!</definedName>
    <definedName name="BEx5BBI61U4Y65GD0ARMTALPP7SJ" hidden="1">#REF!</definedName>
    <definedName name="BEx5BDR56MEV4IHY6CIH2SVNG1UB" hidden="1">#REF!</definedName>
    <definedName name="BEx5BESZC5H329SKHGJOHZFILYJJ" hidden="1">#REF!</definedName>
    <definedName name="BEx5BHSQ42B50IU1TEQFUXFX9XQD" hidden="1">#REF!</definedName>
    <definedName name="BEx5BKSM4UN4C1DM3EYKM79MRC5K" hidden="1">#REF!</definedName>
    <definedName name="BEx5BNN8NPH9KVOBARB9CDD9WLB6" hidden="1">#REF!</definedName>
    <definedName name="BEx5BYFMZ80TDDN2EZO8CF39AIAC" hidden="1">#REF!</definedName>
    <definedName name="BEx5C2BWFW6SHZBFDEISKGXHZCQW" hidden="1">#REF!</definedName>
    <definedName name="BEx5C49ZFH8TO9ZU55729C3F7XG7" hidden="1">#REF!</definedName>
    <definedName name="BEx5C8GZQK13G60ZM70P63I5OS0L" hidden="1">#REF!</definedName>
    <definedName name="BEx5CAPTVN2NBT3UOMA1UFAL1C2R" hidden="1">#REF!</definedName>
    <definedName name="BEx5CEM3SYF9XP0ZZVE0GEPCLV3F" hidden="1">#REF!</definedName>
    <definedName name="BEx5CFYQ0F1Z6P8SCVJ0I3UPVFE4" hidden="1">#REF!</definedName>
    <definedName name="BEx5CINUDCSDCAJSNNV7XVNU8Q79" hidden="1">#REF!</definedName>
    <definedName name="BEx5CNLUIOYU8EODGA03Z3547I9T" hidden="1">#REF!</definedName>
    <definedName name="BEx5CPEKNSJORIPFQC2E1LTRYY8L" hidden="1">#REF!</definedName>
    <definedName name="BEx5CSUOL05D8PAM2TRDA9VRJT1O" hidden="1">#REF!</definedName>
    <definedName name="BEx5CUNFOO4YDFJ22HCMI2QKIGKM" hidden="1">#REF!</definedName>
    <definedName name="BEx5D8L47OF0WHBPFWXGZINZWUBZ" hidden="1">#REF!</definedName>
    <definedName name="BEx5DAJAHQ2SKUPCKSCR3PYML67L" hidden="1">#REF!</definedName>
    <definedName name="BEx5DC18JM1KJCV44PF18E0LNRKA" hidden="1">#REF!</definedName>
    <definedName name="BEx5DJIZBTNS011R9IIG2OQ2L6ZX" hidden="1">#REF!</definedName>
    <definedName name="BEx5E123OLO9WQUOIRIDJ967KAGK" hidden="1">#REF!</definedName>
    <definedName name="BEx5E2UU5NES6W779W2OZTZOB4O7" hidden="1">#REF!</definedName>
    <definedName name="BEx5E4CSE5G83J5K32WENF7BXL82" hidden="1">#REF!</definedName>
    <definedName name="BEx5ELQL9B0VR6UT18KP11DHOTFX" hidden="1">#REF!</definedName>
    <definedName name="BEx5ER4TJTFPN7IB1MNEB1ZFR5M6" hidden="1">#REF!</definedName>
    <definedName name="BEx5F6V72QTCK7O39Y59R0EVM6CW" hidden="1">#REF!</definedName>
    <definedName name="BEx5FGLQVACD5F5YZG4DGSCHCGO2" hidden="1">#REF!</definedName>
    <definedName name="BEx5FLJWHLW3BTZILDPN5NMA449V" hidden="1">#REF!</definedName>
    <definedName name="BEx5FNI2O10YN2SI1NO4X5GP3GTF" hidden="1">#REF!</definedName>
    <definedName name="BEx5FO8YRFSZCG3L608EHIHIHFY4" hidden="1">#REF!</definedName>
    <definedName name="BEx5FQNA6V4CNYSH013K45RI4BCV" hidden="1">#REF!</definedName>
    <definedName name="BEx5FVQPPEU32CPNV9RRQ9MNLLVE" hidden="1">#REF!</definedName>
    <definedName name="BEx5G08KGMG5X2AQKDGPFYG5GH94" hidden="1">#REF!</definedName>
    <definedName name="BEx5G1A8TFN4C4QII35U9DKYNIS8" hidden="1">#REF!</definedName>
    <definedName name="BEx5G1L0QO91KEPDMV1D8OT4BT73" hidden="1">#REF!</definedName>
    <definedName name="BEx5G86DZL1VYUX6KWODAP3WFAWP" hidden="1">#REF!</definedName>
    <definedName name="BEx5G8BV2GIOCM3C7IUFK8L04A6M" hidden="1">#REF!</definedName>
    <definedName name="BEx5GID9MVBUPFFT9M8K8B5MO9NV" hidden="1">#REF!</definedName>
    <definedName name="BEx5GN0EWA9SCQDPQ7NTUQH82QVK" hidden="1">#REF!</definedName>
    <definedName name="BEx5GNBCU4WZ74I0UXFL9ZG2XSGJ" hidden="1">#REF!</definedName>
    <definedName name="BEx5GUCTYC7QCWGWU5BTO7Y7HDZX" hidden="1">#REF!</definedName>
    <definedName name="BEx5GYUPJULJQ624TEESYFG1NFOH" hidden="1">#REF!</definedName>
    <definedName name="BEx5H0NEE0AIN5E2UHJ9J9ISU9N1" hidden="1">#REF!</definedName>
    <definedName name="BEx5H1UJSEUQM2K8QHQXO5THVHSO" hidden="1">#REF!</definedName>
    <definedName name="BEx5HAOT9XWUF7XIFRZZS8B9F5TZ" hidden="1">#REF!</definedName>
    <definedName name="BEx5HE4XRF9BUY04MENWY9CHHN5H" hidden="1">#REF!</definedName>
    <definedName name="BEx5HFHMABAT0H9KKS754X4T304E" hidden="1">#REF!</definedName>
    <definedName name="BEx5HGDZ7MX1S3KNXLRL9WU565V4" hidden="1">#REF!</definedName>
    <definedName name="BEx5HJZ9FAVNZSSBTAYRPZDYM9NU" hidden="1">#REF!</definedName>
    <definedName name="BEx5HZ9JMKHNLFWLVUB1WP5B39BL" hidden="1">#REF!</definedName>
    <definedName name="BEx5I244LQHZTF3XI66J8705R9XX" hidden="1">#REF!</definedName>
    <definedName name="BEx5I8PBP4LIXDGID5BP0THLO0AQ" hidden="1">#REF!</definedName>
    <definedName name="BEx5I8USVUB3JP4S9OXGMZVMOQXR" hidden="1">#REF!</definedName>
    <definedName name="BEx5I9GDQSYIAL65UQNDMNFQCS9Y" hidden="1">#REF!</definedName>
    <definedName name="BEx5IBUPG9AWNW5PK7JGRGEJ4OLM" hidden="1">#REF!</definedName>
    <definedName name="BEx5IC06RVN8BSAEPREVKHKLCJ2L" hidden="1">#REF!</definedName>
    <definedName name="BEx5J0FFP1KS4NGY20AEJI8VREEA" hidden="1">#REF!</definedName>
    <definedName name="BEx5JF3ZXLDIS8VNKDCY7ZI7H1CI" hidden="1">#REF!</definedName>
    <definedName name="BEx5JHCZJ8G6OOOW6EF3GABXKH6F" hidden="1">#REF!</definedName>
    <definedName name="BEx5JJB6W446THXQCRUKD3I7RKLP" hidden="1">#REF!</definedName>
    <definedName name="BEx5JNCT8Z7XSSPD5EMNAJELCU2V" hidden="1">#REF!</definedName>
    <definedName name="BEx5JQCNT9Y4RM306CHC8IPY3HBZ" hidden="1">#REF!</definedName>
    <definedName name="BEx5K08PYKE6JOKBYIB006TX619P" hidden="1">#REF!</definedName>
    <definedName name="BEx5K51DSERT1TR7B4A29R41W4NX" hidden="1">#REF!</definedName>
    <definedName name="BEx5KYER580I4T7WTLMUN7NLNP5K" hidden="1">#REF!</definedName>
    <definedName name="BEx5LHLB3M6K4ZKY2F42QBZT30ZH" hidden="1">#REF!</definedName>
    <definedName name="BEx5LRMNU3HXIE1BUMDHRU31F7JJ" hidden="1">#REF!</definedName>
    <definedName name="BEx5LSJ1LPUAX3ENSPECWPG4J7D1" hidden="1">#REF!</definedName>
    <definedName name="BEx5LTKQ8RQWJE4BC88OP928893U" hidden="1">#REF!</definedName>
    <definedName name="BEx5MB9BR71LZDG7XXQ2EO58JC5F" hidden="1">#REF!</definedName>
    <definedName name="BEx5MLQZM68YQSKARVWTTPINFQ2C" hidden="1">#REF!</definedName>
    <definedName name="BEx5MVXTKNBXHNWTL43C670E4KXC" hidden="1">#REF!</definedName>
    <definedName name="BEx5N4XI4PWB1W9PMZ4O5R0HWTYD" hidden="1">#REF!</definedName>
    <definedName name="BEx5NA68N6FJFX9UJXK4M14U487F" hidden="1">#REF!</definedName>
    <definedName name="BEx5NIKBG2GDJOYGE3WCXKU7YY51" hidden="1">#REF!</definedName>
    <definedName name="BEx5NV06L5J5IMKGOMGKGJ4PBZCD" hidden="1">#REF!</definedName>
    <definedName name="BEx5NZSSQ6PY99ZX2D7Q9IGOR34W" hidden="1">#REF!</definedName>
    <definedName name="BEx5O3ZUQ2OARA1CDOZ3NC4UE5AA" hidden="1">#REF!</definedName>
    <definedName name="BEx5OAFS0NJ2CB86A02E1JYHMLQ1" hidden="1">#REF!</definedName>
    <definedName name="BEx5OG4RPU8W1ETWDWM234NYYYEN" hidden="1">#REF!</definedName>
    <definedName name="BEx5OP9Y43F99O2IT69MKCCXGL61" hidden="1">#REF!</definedName>
    <definedName name="BEx5P9Y9RDXNUAJ6CZ2LHMM8IM7T" hidden="1">#REF!</definedName>
    <definedName name="BEx5PHWB2C0D5QLP3BZIP3UO7DIZ" hidden="1">#REF!</definedName>
    <definedName name="BEx5PJP02W68K2E46L5C5YBSNU6T" hidden="1">#REF!</definedName>
    <definedName name="BEx5PLCA8DOMAU315YCS5275L2HS" hidden="1">#REF!</definedName>
    <definedName name="BEx5PRXMZ5M65Z732WNNGV564C2J" hidden="1">#REF!</definedName>
    <definedName name="BEx5QPSW4IPLH50WSR87HRER05RF" hidden="1">#REF!</definedName>
    <definedName name="BEx73V0EP8EMNRC3EZJJKKVKWQVB" hidden="1">#REF!</definedName>
    <definedName name="BEx741WJHIJVXUX131SBXTVW8D71" hidden="1">#REF!</definedName>
    <definedName name="BEx74Q6H3O7133AWQXWC21MI2UFT" hidden="1">#REF!</definedName>
    <definedName name="BEx74W6BJ8ENO3J25WNM5H5APKA3" hidden="1">#REF!</definedName>
    <definedName name="BEx755GRRD9BL27YHLH5QWIYLWB7" hidden="1">#REF!</definedName>
    <definedName name="BEx759D1D5SXS5ELLZVBI0SXYUNF" hidden="1">#REF!</definedName>
    <definedName name="BEx75GJZSZHUDN6OOAGQYFUDA2LP" hidden="1">#REF!</definedName>
    <definedName name="BEx75HGCCV5K4UCJWYV8EV9AG5YT" hidden="1">#REF!</definedName>
    <definedName name="BEx75PZT8TY5P13U978NVBUXKHT4" hidden="1">#REF!</definedName>
    <definedName name="BEx75T55F7GML8V1DMWL26WRT006" hidden="1">#REF!</definedName>
    <definedName name="BEx75VJGR07JY6UUWURQ4PJ29UKC" hidden="1">#REF!</definedName>
    <definedName name="BEx7741OUGLA0WJQLQRUJSL4DE00" hidden="1">#REF!</definedName>
    <definedName name="BEx774N83DXLJZ54Q42PWIJZ2DN1" hidden="1">#REF!</definedName>
    <definedName name="BEx779QNIY3061ZV9BR462WKEGRW" hidden="1">#REF!</definedName>
    <definedName name="BEx77G19QU9A95CNHE6QMVSQR2T3" hidden="1">#REF!</definedName>
    <definedName name="BEx77P0S3GVMS7BJUL9OWUGJ1B02" hidden="1">#REF!</definedName>
    <definedName name="BEx77QDESURI6WW5582YXSK3A972" hidden="1">#REF!</definedName>
    <definedName name="BEx77VBI9XOPFHKEWU5EHQ9J675Y" hidden="1">#REF!</definedName>
    <definedName name="BEx7809GQOCLHSNH95VOYIX7P1TV" hidden="1">#REF!</definedName>
    <definedName name="BEx780K8XAXUHGVZGZWQ74DK4CI3" hidden="1">#REF!</definedName>
    <definedName name="BEx78226TN58UE0CTY98YEDU0LSL" hidden="1">#REF!</definedName>
    <definedName name="BEx7881ZZBWHRAX6W2GY19J8MGEQ" hidden="1">#REF!</definedName>
    <definedName name="BEx78HHRIWDLHQX2LG0HWFRYEL1T" hidden="1">#REF!</definedName>
    <definedName name="BEx78QMXZ2P1ZB3HJ9O50DWHCMXR" hidden="1">#REF!</definedName>
    <definedName name="BEx78SFO5VR28677DWZEMDN7G86X" hidden="1">#REF!</definedName>
    <definedName name="BEx78SFOYH1Z0ZDTO47W2M60TW6K" hidden="1">#REF!</definedName>
    <definedName name="BEx79JK3E6JO8MX4O35A5G8NZCC8" hidden="1">#REF!</definedName>
    <definedName name="BEx79OCP4HQ6XP8EWNGEUDLOZBBS" hidden="1">#REF!</definedName>
    <definedName name="BEx79SEAYKUZB0H4LYBCD6WWJBG2" hidden="1">#REF!</definedName>
    <definedName name="BEx79SJRHTLS9PYM69O9BWW1FMJK" hidden="1">#REF!</definedName>
    <definedName name="BEx79YJJLBELICW9F9FRYSCQ101L" hidden="1">#REF!</definedName>
    <definedName name="BEx79YUC7B0V77FSBGIRCY1BR4VK" hidden="1">#REF!</definedName>
    <definedName name="BEx7A06T3RC2891FUX05G3QPRAUE" hidden="1">#REF!</definedName>
    <definedName name="BEx7A9S3JA1X7FH4CFSQLTZC4691" hidden="1">#REF!</definedName>
    <definedName name="BEx7ABA2C9IWH5VSLVLLLCY62161" hidden="1">#REF!</definedName>
    <definedName name="BEx7AE4LPLX8N85BYB0WCO5S7ZPV" hidden="1">#REF!</definedName>
    <definedName name="BEx7ASD1I654MEDCO6GGWA95PXSC" hidden="1">#REF!</definedName>
    <definedName name="BEx7AVCX9S5RJP3NSZ4QM4E6ERDT" hidden="1">#REF!</definedName>
    <definedName name="BEx7AVYIGP0930MV5JEBWRYCJN68" hidden="1">#REF!</definedName>
    <definedName name="BEx7B6LH6917TXOSAAQ6U7HVF018" hidden="1">#REF!</definedName>
    <definedName name="BEx7BPXFZXJ79FQ0E8AQE21PGVHA" hidden="1">#REF!</definedName>
    <definedName name="BEx7C04AM39DQMC1TIX7CFZ2ADHX" hidden="1">#REF!</definedName>
    <definedName name="BEx7C40F0PQURHPI6YQ39NFIR86Z" hidden="1">#REF!</definedName>
    <definedName name="BEx7C93VR7SYRIJS1JO8YZKSFAW9" hidden="1">#REF!</definedName>
    <definedName name="BEx7CCPC6R1KQQZ2JQU6EFI1G0RM" hidden="1">#REF!</definedName>
    <definedName name="BEx7CIJST9GLS2QD383UK7VUDTGL" hidden="1">#REF!</definedName>
    <definedName name="BEx7CMQV95IBYPYYIWDL08Y7WR4D" hidden="1">#REF!</definedName>
    <definedName name="BEx7CO8T2XKC7GHDSYNAWTZ9L7YR" hidden="1">#REF!</definedName>
    <definedName name="BEx7CW1CF00DO8A36UNC2X7K65C2" hidden="1">#REF!</definedName>
    <definedName name="BEx7CW6NFRL2P4XWP0MWHIYA97KF" hidden="1">#REF!</definedName>
    <definedName name="BEx7D5RWKRS4W71J4NZ6ZSFHPKFT" hidden="1">#REF!</definedName>
    <definedName name="BEx7D8H1TPOX1UN17QZYEV7Q58GA" hidden="1">#REF!</definedName>
    <definedName name="BEx7DGF13H2074LRWFZQ45PZ6JPX" hidden="1">#REF!</definedName>
    <definedName name="BEx7DKWUXEDIISSX4GDD4YYT887F" hidden="1">#REF!</definedName>
    <definedName name="BEx7DMUYR2HC26WW7AOB1TULERMB" hidden="1">#REF!</definedName>
    <definedName name="BEx7DN08GOIEGJVOHD8YHA4BDJVB" hidden="1">#REF!</definedName>
    <definedName name="BEx7DVJTRV44IMJIBFXELE67SZ7S" hidden="1">#REF!</definedName>
    <definedName name="BEx7DVUMFCI5INHMVFIJ44RTTSTT" hidden="1">#REF!</definedName>
    <definedName name="BEx7E2QT2U8THYOKBPXONB1B47WH" hidden="1">#REF!</definedName>
    <definedName name="BEx7E5QP7W6UKO74F5Y0VJ741HS5" hidden="1">#REF!</definedName>
    <definedName name="BEx7E6N29HGH3I47AFB2DCS6MVS6" hidden="1">#REF!</definedName>
    <definedName name="BEx7EBA8IYHQKT7IQAOAML660SYA" hidden="1">#REF!</definedName>
    <definedName name="BEx7EI6C8MCRZFEQYUBE5FSUTIHK" hidden="1">#REF!</definedName>
    <definedName name="BEx7EI6DL1Z6UWLFBXAKVGZTKHWJ" hidden="1">#REF!</definedName>
    <definedName name="BEx7EQKHX7GZYOLXRDU534TT4H64" hidden="1">#REF!</definedName>
    <definedName name="BEx7ETV6L1TM7JSXJIGK3FC6RVZW" hidden="1">#REF!</definedName>
    <definedName name="BEx7EYYLHMBYQTH6I377FCQS7CSX" hidden="1">#REF!</definedName>
    <definedName name="BEx7FCLG1RYI2SNOU1Y2GQZNZSWA" hidden="1">#REF!</definedName>
    <definedName name="BEx7FN32ZGWOAA4TTH79KINTDWR9" hidden="1">#REF!</definedName>
    <definedName name="BEx7G82CKM3NIY1PHNFK28M09PCH" hidden="1">#REF!</definedName>
    <definedName name="BEx7GR3ENYWRXXS5IT0UMEGOLGUH" hidden="1">#REF!</definedName>
    <definedName name="BEx7GSAL6P7TASL8MB63RFST1LJL" hidden="1">#REF!</definedName>
    <definedName name="BEx7H0JD6I5I8WQLLWOYWY5YWPQE" hidden="1">#REF!</definedName>
    <definedName name="BEx7H14XCXH7WEXEY1HVO53A6AGH" hidden="1">#REF!</definedName>
    <definedName name="BEx7HFTIA8AC8BR8HKIN81VE1SGW" hidden="1">#REF!</definedName>
    <definedName name="BEx7HGVBEF4LEIF6RC14N3PSU461" hidden="1">#REF!</definedName>
    <definedName name="BEx7HQ5T9FZ42QWS09UO4DT42Y0R" hidden="1">#REF!</definedName>
    <definedName name="BEx7HRCZE3CVGON1HV07MT5MNDZ3" hidden="1">#REF!</definedName>
    <definedName name="BEx7HWGE2CANG5M17X4C8YNC3N8F" hidden="1">#REF!</definedName>
    <definedName name="BEx7IBVYN47SFZIA0K4MDKQZNN9V" hidden="1">#REF!</definedName>
    <definedName name="BEx7IV2IJ5WT7UC0UG7WP0WF2JZI" hidden="1">#REF!</definedName>
    <definedName name="BEx7IXGU74GE5E4S6W4Z13AR092Y" hidden="1">#REF!</definedName>
    <definedName name="BEx7J4YL8Q3BI1MLH16YYQ18IJRD" hidden="1">#REF!</definedName>
    <definedName name="BEx7JH3HGBPI07OHZ5LFYK0UFZQR" hidden="1">#REF!</definedName>
    <definedName name="BEx7JV194190CNM6WWGQ3UBJ3CHH" hidden="1">#REF!</definedName>
    <definedName name="BEx7K7GZ607XQOGB81A1HINBTGOZ" hidden="1">#REF!</definedName>
    <definedName name="BEx7KEYPBDXSNROH8M6CDCBN6B50" hidden="1">#REF!</definedName>
    <definedName name="BEx7KSAS8BZT6H8OQCZ5DNSTMO07" hidden="1">#REF!</definedName>
    <definedName name="BEx7KWHTBD21COXVI4HNEQH0Z3L8" hidden="1">#REF!</definedName>
    <definedName name="BEx7KXUGRMRSUXCM97Z7VRZQ9JH2" hidden="1">#REF!</definedName>
    <definedName name="BEx7L21IQVP1N1TTQLRMANSSLSLE" hidden="1">#REF!</definedName>
    <definedName name="BEx7L5C6U8MP6IZ67BD649WQYJEK" hidden="1">#REF!</definedName>
    <definedName name="BEx7L8HEYEVTATR0OG5JJO647KNI" hidden="1">#REF!</definedName>
    <definedName name="BEx7L8XOV64OMS15ZFURFEUXLMWF" hidden="1">#REF!</definedName>
    <definedName name="BEx7MAUI1JJFDIJGDW4RWY5384LY" hidden="1">#REF!</definedName>
    <definedName name="BEx7MJZO3UKAMJ53UWOJ5ZD4GGMQ" hidden="1">#REF!</definedName>
    <definedName name="BEx7MT4MFNXIVQGAT6D971GZW7CA" hidden="1">#REF!</definedName>
    <definedName name="BEx7NI062THZAM6I8AJWTFJL91CS" hidden="1">#REF!</definedName>
    <definedName name="BEx904S75BPRYMHF0083JF7ES4NG" hidden="1">#REF!</definedName>
    <definedName name="BEx90HDD4RWF7JZGA8GCGG7D63MG" hidden="1">#REF!</definedName>
    <definedName name="BEx90VGH5H09ON2QXYC9WIIEU98T" hidden="1">#REF!</definedName>
    <definedName name="BEx9175B70QXYAU5A8DJPGZQ46L9" hidden="1">#REF!</definedName>
    <definedName name="BEx91AQQRTV87AO27VWHSFZAD4ZR" hidden="1">#REF!</definedName>
    <definedName name="BEx91L8FLL5CWLA2CDHKCOMGVDZN" hidden="1">#REF!</definedName>
    <definedName name="BEx91OTVH9ZDBC3QTORU8RZX4EOC" hidden="1">#REF!</definedName>
    <definedName name="BEx91QH5JRZKQP1GPN2SQMR3CKAG" hidden="1">#REF!</definedName>
    <definedName name="BEx91ROALDNHO7FI4X8L61RH4UJE" hidden="1">#REF!</definedName>
    <definedName name="BEx91TMID71GVYH0U16QM1RV3PX0" hidden="1">#REF!</definedName>
    <definedName name="BEx91VF2D78PAF337E3L2L81K9W2" hidden="1">#REF!</definedName>
    <definedName name="BEx921PNZ46VORG2VRMWREWIC0SE" hidden="1">#REF!</definedName>
    <definedName name="BEx92DPEKL5WM5A3CN8674JI0PR3" hidden="1">#REF!</definedName>
    <definedName name="BEx92ER2RMY93TZK0D9L9T3H0GI5" hidden="1">#REF!</definedName>
    <definedName name="BEx92FI04PJT4LI23KKIHRXWJDTT" hidden="1">#REF!</definedName>
    <definedName name="BEx92HR14HQ9D5JXCSPA4SS4RT62" hidden="1">#REF!</definedName>
    <definedName name="BEx92HWA2D6A5EX9MFG68G0NOMSN" hidden="1">#REF!</definedName>
    <definedName name="BEx92PUBDIXAU1FW5ZAXECMAU0LN" hidden="1">#REF!</definedName>
    <definedName name="BEx92S8MHFFIVRQ2YSHZNQGOFUHD" hidden="1">#REF!</definedName>
    <definedName name="BEx93B9OULL2YGC896XXYAAJSTRK" hidden="1">#REF!</definedName>
    <definedName name="BEx93FRKF99NRT3LH99UTIH7AAYF" hidden="1">#REF!</definedName>
    <definedName name="BEx93M7FSHP50OG34A4W8W8DF12U" hidden="1">#REF!</definedName>
    <definedName name="BEx93OLWY2O3PRA74U41VG5RXT4Q" hidden="1">#REF!</definedName>
    <definedName name="BEx93RWFAF6YJGYUTITVM445C02U" hidden="1">#REF!</definedName>
    <definedName name="BEx93SY9RWG3HUV4YXQKXJH9FH14" hidden="1">#REF!</definedName>
    <definedName name="BEx93TJUX3U0FJDBG6DDSNQ91R5J" hidden="1">#REF!</definedName>
    <definedName name="BEx942UCRHMI4B0US31HO95GSC2X" hidden="1">#REF!</definedName>
    <definedName name="BEx948ZFFQWVIDNG4AZAUGGGEB5U" hidden="1">#REF!</definedName>
    <definedName name="BEx94CKXG92OMURH41SNU6IOHK4J" hidden="1">#REF!</definedName>
    <definedName name="BEx94GXG30CIVB6ZQN3X3IK6BZXQ" hidden="1">#REF!</definedName>
    <definedName name="BEx94HZ5LURYM9ST744ALV6ZCKYP" hidden="1">#REF!</definedName>
    <definedName name="BEx94IQ75E90YUMWJ9N591LR7DQQ" hidden="1">#REF!</definedName>
    <definedName name="BEx94N7W5T3U7UOE97D6OVIBUCXS" hidden="1">#REF!</definedName>
    <definedName name="BEx955NIAWX5OLAHMTV6QFUZPR30" hidden="1">#REF!</definedName>
    <definedName name="BEx9581TYVI2M5TT4ISDAJV4W7Z6" hidden="1">#REF!</definedName>
    <definedName name="BEx95NHF4RVUE0YDOAFZEIVBYJXD" hidden="1">#REF!</definedName>
    <definedName name="BEx95QBZMG0E2KQ9BERJ861QLYN3" hidden="1">#REF!</definedName>
    <definedName name="BEx95QHBVDN795UNQJLRXG3RDU49" hidden="1">#REF!</definedName>
    <definedName name="BEx95TBVUWV7L7OMFMZDQEXGVHU6" hidden="1">#REF!</definedName>
    <definedName name="BEx95U89DZZSVO39TGS62CX8G9N4" hidden="1">#REF!</definedName>
    <definedName name="BEx9602K2GHNBUEUVT9ONRQU1GMD" hidden="1">#REF!</definedName>
    <definedName name="BEx962BL3Y4LA53EBYI64ZYMZE8U" hidden="1">#REF!</definedName>
    <definedName name="BEx96KR21O7H9R29TN0S45Y3QPUK" hidden="1">#REF!</definedName>
    <definedName name="BEx96SUFKHHFE8XQ6UUO6ILDOXHO" hidden="1">#REF!</definedName>
    <definedName name="BEx96UN4YWXBDEZ1U1ZUIPP41Z7I" hidden="1">#REF!</definedName>
    <definedName name="BEx970MYCPJ6DQ44TKLOIGZO5LHH" hidden="1">#REF!</definedName>
    <definedName name="BEx978KSD61YJH3S9DGO050R2EHA" hidden="1">#REF!</definedName>
    <definedName name="BEx97H9O1NAKAPK4MX4PKO34ICL5" hidden="1">#REF!</definedName>
    <definedName name="BEx97HVA5F2I0D6ID81KCUDEQOIH" hidden="1">#REF!</definedName>
    <definedName name="BEx97MNUZQ1Z0AO2FL7XQYVNCPR7" hidden="1">#REF!</definedName>
    <definedName name="BEx97NPQBACJVD9K1YXI08RTW9E2" hidden="1">#REF!</definedName>
    <definedName name="BEx97RWQLXS0OORDCN69IGA58CWU" hidden="1">#REF!</definedName>
    <definedName name="BEx97YNGGDFIXHTMGFL2IHAQX9MI" hidden="1">#REF!</definedName>
    <definedName name="BEx981HW73BUZWT14TBTZHC0ZTJ4" hidden="1">#REF!</definedName>
    <definedName name="BEx9871KU0N99P0900EAK69VFYT2" hidden="1">#REF!</definedName>
    <definedName name="BEx98IFKNJFGZFLID1YTRFEG1SXY" hidden="1">#REF!</definedName>
    <definedName name="BEx98W7X6SCW1HMB0YIS6EQP0CHX" hidden="1">#REF!</definedName>
    <definedName name="BEx9915UVD4G7RA3IMLFZ0LG3UA2" hidden="1">#REF!</definedName>
    <definedName name="BEx992CZON8AO7U7V88VN1JBO0MG" hidden="1">#REF!</definedName>
    <definedName name="BEx9952469XMFGSPXL7CMXHPJF90" hidden="1">#REF!</definedName>
    <definedName name="BEx99B77I7TUSHRR4HIZ9FU2EIUT" hidden="1">#REF!</definedName>
    <definedName name="BEx99Q6PH5F3OQKCCAAO75PYDEFN" hidden="1">#REF!</definedName>
    <definedName name="BEx99WBYT2D6UUC1PT7A40ENYID4" hidden="1">#REF!</definedName>
    <definedName name="BEx99ZRZ4I7FHDPGRAT5VW7NVBPU" hidden="1">#REF!</definedName>
    <definedName name="BEx9AT5E3ZSHKSOL35O38L8HF9TH" hidden="1">#REF!</definedName>
    <definedName name="BEx9AV8W1FAWF5BHATYEN47X12JN" hidden="1">#REF!</definedName>
    <definedName name="BEx9B8A5186FNTQQNLIO5LK02ABI" hidden="1">#REF!</definedName>
    <definedName name="BEx9B8VR20E2CILU4CDQUQQ9ONXK" hidden="1">#REF!</definedName>
    <definedName name="BEx9B917EUP13X6FQ3NPQL76XM5V" hidden="1">#REF!</definedName>
    <definedName name="BEx9BAJ5WYEQ623HUT9NNCMP3RUG" hidden="1">#REF!</definedName>
    <definedName name="BEx9BYSYW7QCPXS2NAVLFAU5Y2Z2" hidden="1">#REF!</definedName>
    <definedName name="BEx9C590HJ2O31IWJB73C1HR74AI" hidden="1">#REF!</definedName>
    <definedName name="BEx9CCQRMYYOGIOYTOM73VKDIPS1" hidden="1">#REF!</definedName>
    <definedName name="BEx9D1BC9FT19KY0INAABNDBAMR1" hidden="1">#REF!</definedName>
    <definedName name="BEx9DN6ZMF18Q39MPMXSDJTZQNJ3" hidden="1">#REF!</definedName>
    <definedName name="BEx9E14TDNSEMI784W0OTIEQMWN6" hidden="1">#REF!</definedName>
    <definedName name="BEx9E2BZ2B1R41FMGJCJ7JLGLUAJ" hidden="1">#REF!</definedName>
    <definedName name="BEx9EG9KBJ77M8LEOR9ITOKN5KXY" hidden="1">#REF!</definedName>
    <definedName name="BEx9EMK6HAJJMVYZTN5AUIV7O1E6" hidden="1">#REF!</definedName>
    <definedName name="BEx9EQLVZHYQ1TPX7WH3SOWXCZLE" hidden="1">#REF!</definedName>
    <definedName name="BEx9ETLU0EK5LGEM1QCNYN2S8O5F" hidden="1">#REF!</definedName>
    <definedName name="BEx9F0Y2ESUNE3U7TQDLMPE9BO67" hidden="1">#REF!</definedName>
    <definedName name="BEx9F5W18ZGFOKGRE8PR6T1MO6GT" hidden="1">#REF!</definedName>
    <definedName name="BEx9F78N4HY0XFGBQ4UJRD52L1EI" hidden="1">#REF!</definedName>
    <definedName name="BEx9FF16LOQP5QIR4UHW5EIFGQB8" hidden="1">#REF!</definedName>
    <definedName name="BEx9FJTSRCZ3ZXT3QVBJT5NF8T7V" hidden="1">#REF!</definedName>
    <definedName name="BEx9FRBEEYPS5HLS3XT34AKZN94G" hidden="1">#REF!</definedName>
    <definedName name="BEx9GDY4D8ZPQJCYFIMYM0V0C51Y" hidden="1">#REF!</definedName>
    <definedName name="BEx9GGY04V0ZWI6O9KZH4KSBB389" hidden="1">#REF!</definedName>
    <definedName name="BEx9GNOPB6OZ2RH3FCDNJR38RJOS" hidden="1">#REF!</definedName>
    <definedName name="BEx9GUQALUWCD30UKUQGSWW8KBQ7" hidden="1">#REF!</definedName>
    <definedName name="BEx9GY6BVFQGCLMOWVT6PIC9WP5X" hidden="1">#REF!</definedName>
    <definedName name="BEx9GZ2P3FDHKXEBXX2VS0BG2NP2" hidden="1">#REF!</definedName>
    <definedName name="BEx9H04IB14E1437FF2OIRRWBSD7" hidden="1">#REF!</definedName>
    <definedName name="BEx9H5O1KDZJCW91Q29VRPY5YS6P" hidden="1">#REF!</definedName>
    <definedName name="BEx9H8YR0E906F1JXZMBX3LNT004" hidden="1">#REF!</definedName>
    <definedName name="BEx9I8XIG7E5NB48QQHXP23FIN60" hidden="1">#REF!</definedName>
    <definedName name="BEx9IQRF01ATLVK0YE60ARKQJ68L" hidden="1">#REF!</definedName>
    <definedName name="BEx9IT5QNZWKM6YQ5WER0DC2PMMU" hidden="1">#REF!</definedName>
    <definedName name="BEx9IW5MFLXTVCJHVUZTUH93AXOS" hidden="1">#REF!</definedName>
    <definedName name="BEx9IXCSPSZC80YZUPRCYTG326KV" hidden="1">#REF!</definedName>
    <definedName name="BEx9IZR39NHDGOM97H4E6F81RTQW" hidden="1">#REF!</definedName>
    <definedName name="BEx9J6CH5E7YZPER7HXEIOIKGPCA" hidden="1">#REF!</definedName>
    <definedName name="BEx9JJTZKVUJAVPTRE0RAVTEH41G" hidden="1">#REF!</definedName>
    <definedName name="BEx9JLBYK239B3F841C7YG1GT7ST" hidden="1">#REF!</definedName>
    <definedName name="BExAW4IIW5D0MDY6TJ3G4FOLPYIR" hidden="1">#REF!</definedName>
    <definedName name="BExAX410NB4F2XOB84OR2197H8M5" hidden="1">#REF!</definedName>
    <definedName name="BExAX8TNG8LQ5Q4904SAYQIPGBSV" hidden="1">#REF!</definedName>
    <definedName name="BExAY0EAT2LXR5MFGM0DLIB45PLO" hidden="1">#REF!</definedName>
    <definedName name="BExAYE6LNIEBR9DSNI5JGNITGKIT" hidden="1">#REF!</definedName>
    <definedName name="BExAYHMLXGGO25P8HYB2S75DEB4F" hidden="1">#REF!</definedName>
    <definedName name="BExAYKXAUWGDOPG952TEJ2UKZKWN" hidden="1">#REF!</definedName>
    <definedName name="BExAYP9TDTI2MBP6EYE0H39CPMXN" hidden="1">#REF!</definedName>
    <definedName name="BExAYPPWJPWDKU59O051WMGB7O0J" hidden="1">#REF!</definedName>
    <definedName name="BExAYR2JZCJBUH6F1LZC2A7JIVRJ" hidden="1">#REF!</definedName>
    <definedName name="BExAYTGVRD3DLKO75RFPMBKCIWB8" hidden="1">#REF!</definedName>
    <definedName name="BExAYY9H9COOT46HJLPVDLTO12UL" hidden="1">#REF!</definedName>
    <definedName name="BExAZCNEGB4JYHC8CZ51KTN890US" hidden="1">#REF!</definedName>
    <definedName name="BExAZFCI302YFYRDJYQDWQQL0Q0O" hidden="1">#REF!</definedName>
    <definedName name="BExAZLHLST9OP89R1HJMC1POQG8H" hidden="1">#REF!</definedName>
    <definedName name="BExAZMDYMIAA7RX1BMCKU1VLBRGY" hidden="1">#REF!</definedName>
    <definedName name="BExAZNL6BHI8DCQWXOX4I2P839UX" hidden="1">#REF!</definedName>
    <definedName name="BExAZRMWSONMCG9KDUM4KAQ7BONM" hidden="1">#REF!</definedName>
    <definedName name="BExAZTFG4SJRG4TW6JXRF7N08JFI" hidden="1">#REF!</definedName>
    <definedName name="BExAZUS4A8OHDZK0MWAOCCCKTH73" hidden="1">#REF!</definedName>
    <definedName name="BExAZX6FECVK3E07KXM2XPYKGM6U" hidden="1">#REF!</definedName>
    <definedName name="BExB012NJ8GASTNNPBRRFTLHIOC9" hidden="1">#REF!</definedName>
    <definedName name="BExB072HHXVMUC0VYNGG48GRSH5Q" hidden="1">#REF!</definedName>
    <definedName name="BExB0FRDEYDEUEAB1W8KD6D965XA" hidden="1">#REF!</definedName>
    <definedName name="BExB0KPCN7YJORQAYUCF4YKIKPMC" hidden="1">#REF!</definedName>
    <definedName name="BExB0WE4PI3NOBXXVO9CTEN4DIU2" hidden="1">#REF!</definedName>
    <definedName name="BExB10QNIVITUYS55OAEKK3VLJFE" hidden="1">#REF!</definedName>
    <definedName name="BExB15ZDRY4CIJ911DONP0KCY9KU" hidden="1">#REF!</definedName>
    <definedName name="BExB16VQY0O0RLZYJFU3OFEONVTE" hidden="1">#REF!</definedName>
    <definedName name="BExB1FKNY2UO4W5FUGFHJOA2WFGG" hidden="1">#REF!</definedName>
    <definedName name="BExB1GMD0PIDGTFBGQOPRWQSP9I4" hidden="1">#REF!</definedName>
    <definedName name="BExB1Q29OO6LNFNT1EQLA3KYE7MX" hidden="1">#REF!</definedName>
    <definedName name="BExB1TNRV5EBWZEHYLHI76T0FVA7" hidden="1">#REF!</definedName>
    <definedName name="BExB1WI6M8I0EEP1ANUQZCFY24EV" hidden="1">#REF!</definedName>
    <definedName name="BExB203OWC9QZA3BYOKQ18L4FUJE" hidden="1">#REF!</definedName>
    <definedName name="BExB2CJHTU7C591BR4WRL5L2F2K6" hidden="1">#REF!</definedName>
    <definedName name="BExB2K1AV4PGNS1O6C7D7AO411AX" hidden="1">#REF!</definedName>
    <definedName name="BExB2O2UYHKI324YE324E1N7FVIB" hidden="1">#REF!</definedName>
    <definedName name="BExB2Q0VJ0MU2URO3JOVUAVHEI3V" hidden="1">#REF!</definedName>
    <definedName name="BExB30IP1DNKNQ6PZ5ERUGR5MK4Z" hidden="1">#REF!</definedName>
    <definedName name="BExB442RX0T3L6HUL6X5T21CENW6" hidden="1">#REF!</definedName>
    <definedName name="BExB4ADD0L7417CII901XTFKXD1J" hidden="1">#REF!</definedName>
    <definedName name="BExB4DO1V1NL2AVK5YE1RSL5RYHL" hidden="1">#REF!</definedName>
    <definedName name="BExB4DYU06HCGRIPBSWRCXK804UM" hidden="1">#REF!</definedName>
    <definedName name="BExB4Z3EZBGYYI33U0KQ8NEIH8PY" hidden="1">#REF!</definedName>
    <definedName name="BExB55368XW7UX657ZSPC6BFE92S" hidden="1">#REF!</definedName>
    <definedName name="BExB57MZEPL2SA2ONPK66YFLZWJU" hidden="1">#REF!</definedName>
    <definedName name="BExB5833OAOJ22VK1YK47FHUSVK2" hidden="1">#REF!</definedName>
    <definedName name="BExB58JDIHS42JZT9DJJMKA8QFCO" hidden="1">#REF!</definedName>
    <definedName name="BExB58U5FQC5JWV9CGC83HLLZUZI" hidden="1">#REF!</definedName>
    <definedName name="BExB5EDO9XUKHF74X3HAU2WPPHZH" hidden="1">#REF!</definedName>
    <definedName name="BExB5G6EH68AYEP1UT0GHUEL3SLN" hidden="1">#REF!</definedName>
    <definedName name="BExB5QYVEZWFE5DQVHAM760EV05X" hidden="1">#REF!</definedName>
    <definedName name="BExB5U9IRH14EMOE0YGIE3WIVLFS" hidden="1">#REF!</definedName>
    <definedName name="BExB5VWYMOV6BAIH7XUBBVPU7MMD" hidden="1">#REF!</definedName>
    <definedName name="BExB610DZWIJP1B72U9QM42COH2B" hidden="1">#REF!</definedName>
    <definedName name="BExB6C3FUAKK9ML5T767NMWGA9YB" hidden="1">#REF!</definedName>
    <definedName name="BExB6C8X6JYRLKZKK17VE3QUNL3D" hidden="1">#REF!</definedName>
    <definedName name="BExB6HN3QRFPXM71MDUK21BKM7PF" hidden="1">#REF!</definedName>
    <definedName name="BExB6IZMHCZ3LB7N73KD90YB1HBZ" hidden="1">#REF!</definedName>
    <definedName name="BExB719SGNX4Y8NE6JEXC555K596" hidden="1">#REF!</definedName>
    <definedName name="BExB7265DCHKS7V2OWRBXCZTEIW9" hidden="1">#REF!</definedName>
    <definedName name="BExB74PS5P9G0P09Y6DZSCX0FLTJ" hidden="1">#REF!</definedName>
    <definedName name="BExB78RH79J0MIF7H8CAZ0CFE88Q" hidden="1">#REF!</definedName>
    <definedName name="BExB7ELT09HGDVO5BJC1ZY9D09GZ" hidden="1">#REF!</definedName>
    <definedName name="BExB806PAXX70XUTA3ZI7OORD78R" hidden="1">#REF!</definedName>
    <definedName name="BExB8HF4UBVZKQCSRFRUQL2EE6VL" hidden="1">#REF!</definedName>
    <definedName name="BExB8HKHKZ1ORJZUYGG2M4VSCC39" hidden="1">#REF!</definedName>
    <definedName name="BExB8QPH8DC5BESEVPSMBCWVN6PO" hidden="1">#REF!</definedName>
    <definedName name="BExB8U5N0D85YR8APKN3PPKG0FWP" hidden="1">#REF!</definedName>
    <definedName name="BExB9DHI5I2TJ2LXYPM98EE81L27" hidden="1">#REF!</definedName>
    <definedName name="BExB9Q2MZZHBGW8QQKVEYIMJBPIE" hidden="1">#REF!</definedName>
    <definedName name="BExBA1GON0EZRJ20UYPILAPLNQWM" hidden="1">#REF!</definedName>
    <definedName name="BExBA69ASGYRZW1G1DYIS9QRRTBN" hidden="1">#REF!</definedName>
    <definedName name="BExBA6K42582A14WFFWQ3Q8QQWB6" hidden="1">#REF!</definedName>
    <definedName name="BExBA8I5D4R8R2PYQ1K16TWGTOEP" hidden="1">#REF!</definedName>
    <definedName name="BExBA93PE0DGUUTA7LLSIGBIXWE5" hidden="1">#REF!</definedName>
    <definedName name="BExBAI8X0FKDQJ6YZJQDTTG4ZCWY" hidden="1">#REF!</definedName>
    <definedName name="BExBAKN7XIBAXCF9PCNVS038PCQO" hidden="1">#REF!</definedName>
    <definedName name="BExBAKXZ7PBW3DDKKA5MWC1ZUC7O" hidden="1">#REF!</definedName>
    <definedName name="BExBAO8NLXZXHO6KCIECSFCH3RR0" hidden="1">#REF!</definedName>
    <definedName name="BExBAOOT1KBSIEISN1ADL4RMY879" hidden="1">#REF!</definedName>
    <definedName name="BExBAVKX8Q09370X1GCZWJ4E91YJ" hidden="1">#REF!</definedName>
    <definedName name="BExBAX2X2ENJYO4QTR5VAIQ86L7B" hidden="1">#REF!</definedName>
    <definedName name="BExBAZ13D3F1DVJQ6YJ8JGUYEYJE" hidden="1">#REF!</definedName>
    <definedName name="BExBBTG649R9I0CT042JLL8LXV18" hidden="1">#REF!</definedName>
    <definedName name="BExBBUCJQRR74Q7GPWDEZXYK2KJL" hidden="1">#REF!</definedName>
    <definedName name="BExBBV8XVMD9CKZY711T0BN7H3PM" hidden="1">#REF!</definedName>
    <definedName name="BExBC78HXWXHO3XAB6E8NVTBGLJS" hidden="1">#REF!</definedName>
    <definedName name="BExBCKKJTIRKC1RZJRTK65HHLX4W" hidden="1">#REF!</definedName>
    <definedName name="BExBCLMEPAN3XXX174TU8SS0627Q" hidden="1">#REF!</definedName>
    <definedName name="BExBCRBEYR2KZ8FAQFZ2NHY13WIY" hidden="1">#REF!</definedName>
    <definedName name="BExBD4I559NXSV6J07Q343TKYMVJ" hidden="1">#REF!</definedName>
    <definedName name="BExBDBZQLTX3OGFYGULQFK5WEZU5" hidden="1">#REF!</definedName>
    <definedName name="BExBDJS9TUEU8Z84IV59E5V4T8K6" hidden="1">#REF!</definedName>
    <definedName name="BExBDKOMSVH4XMH52CFJ3F028I9R" hidden="1">#REF!</definedName>
    <definedName name="BExBDSRXVZQ0W5WXQMP5XD00GRRL" hidden="1">#REF!</definedName>
    <definedName name="BExBDUVGK3E1J4JY9ZYTS7V14BLY" hidden="1">#REF!</definedName>
    <definedName name="BExBE162OSBKD30I7T1DKKPT3I9I" hidden="1">#REF!</definedName>
    <definedName name="BExBEC9ATLQZF86W1M3APSM4HEOH" hidden="1">#REF!</definedName>
    <definedName name="BExBEYFQJE9YK12A6JBMRFKEC7RN" hidden="1">#REF!</definedName>
    <definedName name="BExBG1ED81J2O4A2S5F5Y3BPHMCR" hidden="1">#REF!</definedName>
    <definedName name="BExCRLIHS7466WFJ3RPIUGGXYESZ" hidden="1">#REF!</definedName>
    <definedName name="BExCS1EDDUEAEWHVYXHIP9I1WCJH" hidden="1">#REF!</definedName>
    <definedName name="BExCS6SLRCBH006GNRE27HFRHP40" hidden="1">#REF!</definedName>
    <definedName name="BExCS7ZPMHFJ4UJDAL8CQOLSZ13B" hidden="1">#REF!</definedName>
    <definedName name="BExCS8W4NJUZH9S1CYB6XSDLEPBW" hidden="1">#REF!</definedName>
    <definedName name="BExCSAE1M6G20R41J0Y24YNN0YC1" hidden="1">#REF!</definedName>
    <definedName name="BExCSAOUZOYKHN7HV511TO8VDJ02" hidden="1">#REF!</definedName>
    <definedName name="BExCSMOFTXSUEC1T46LR1UPYRCX5" hidden="1">#REF!</definedName>
    <definedName name="BExCSSDG3TM6TPKS19E9QYJEELZ6" hidden="1">#REF!</definedName>
    <definedName name="BExCSZV7U67UWXL2HKJNM5W1E4OO" hidden="1">#REF!</definedName>
    <definedName name="BExCT4NSDT61OCH04Y2QIFIOP75H" hidden="1">#REF!</definedName>
    <definedName name="BExCTW8G3VCZ55S09HTUGXKB1P2M" hidden="1">#REF!</definedName>
    <definedName name="BExCTYS2KX0QANOLT8LGZ9WV3S3T" hidden="1">#REF!</definedName>
    <definedName name="BExCTZZ9JNES4EDHW97NP0EGQALX" hidden="1">#REF!</definedName>
    <definedName name="BExCU0A1V6NMZQ9ASYJ8QIVQ5UR2" hidden="1">#REF!</definedName>
    <definedName name="BExCU2834920JBHSPCRC4UF80OLL" hidden="1">#REF!</definedName>
    <definedName name="BExCU8O54I3P3WRYWY1CRP3S78QY" hidden="1">#REF!</definedName>
    <definedName name="BExCUDRJO23YOKT8GPWOVQ4XEHF5" hidden="1">#REF!</definedName>
    <definedName name="BExCUPAXFR16YMWL30ME3F3BSRDZ" hidden="1">#REF!</definedName>
    <definedName name="BExCUR94DHCE47PUUWEMT5QZOYR2" hidden="1">#REF!</definedName>
    <definedName name="BExCV634L7SVHGB0UDDTRRQ2Q72H" hidden="1">#REF!</definedName>
    <definedName name="BExCVBXGSXT9FWJRG62PX9S1RK83" hidden="1">#REF!</definedName>
    <definedName name="BExCVHBNLOHNFS0JAV3I1XGPNH9W" hidden="1">#REF!</definedName>
    <definedName name="BExCVI86R31A2IOZIEBY1FJLVILD" hidden="1">#REF!</definedName>
    <definedName name="BExCVKGZXE0I9EIXKBZVSGSEY2RR" hidden="1">#REF!</definedName>
    <definedName name="BExCVV44WY5807WGMTGKPW0GT256" hidden="1">#REF!</definedName>
    <definedName name="BExCVZ5PN4V6MRBZ04PZJW3GEF8S" hidden="1">#REF!</definedName>
    <definedName name="BExCW13R0GWJYGXZBNCPAHQN4NR2" hidden="1">#REF!</definedName>
    <definedName name="BExCW9Y5HWU4RJTNX74O6L24VGCK" hidden="1">#REF!</definedName>
    <definedName name="BExCWPDPESGZS07QGBLSBWDNVJLZ" hidden="1">#REF!</definedName>
    <definedName name="BExCWTVKHIVCRHF8GC39KI58YM5K" hidden="1">#REF!</definedName>
    <definedName name="BExCX2KGRZBRVLZNM8SUSIE6A0RL" hidden="1">#REF!</definedName>
    <definedName name="BExCX3X451T70LZ1VF95L7W4Y4TM" hidden="1">#REF!</definedName>
    <definedName name="BExCX4NZ2N1OUGXM7EV0U7VULJMM" hidden="1">#REF!</definedName>
    <definedName name="BExCXILMURGYMAH6N5LF5DV6K3GM" hidden="1">#REF!</definedName>
    <definedName name="BExCXQUFBMXQ1650735H48B1AZT3" hidden="1">#REF!</definedName>
    <definedName name="BExCY2DQO9VLA77Q7EG3T0XNXX4F" hidden="1">#REF!</definedName>
    <definedName name="BExCY6VMJ68MX3C981R5Q0BX5791" hidden="1">#REF!</definedName>
    <definedName name="BExCYAH2SAZCPW6XCB7V7PMMCAWO" hidden="1">#REF!</definedName>
    <definedName name="BExCYJBB52X8B3AREHCC1L5QNPX7" hidden="1">#REF!</definedName>
    <definedName name="BExCYPRC5HJE6N2XQTHCT6NXGP8N" hidden="1">#REF!</definedName>
    <definedName name="BExCYUK0I3UEXZNFDW71G6Z6D8XR" hidden="1">#REF!</definedName>
    <definedName name="BExCZFZCXMLY5DWESYJ9NGTJYQ8M" hidden="1">#REF!</definedName>
    <definedName name="BExCZJ4P8WS0BDT31WDXI0ROE7D6" hidden="1">#REF!</definedName>
    <definedName name="BExCZKH6NI0EE02L995IFVBD1J59" hidden="1">#REF!</definedName>
    <definedName name="BExCZUD9FEOJBKDJ51Z3JON9LKJ8" hidden="1">#REF!</definedName>
    <definedName name="BExD0508DAALLU00PHFPBC8SRRKT" hidden="1">#REF!</definedName>
    <definedName name="BExD0HALIN0JR4JTPGDEVAEE5EX5" hidden="1">#REF!</definedName>
    <definedName name="BExD0LCCDPG16YLY5WQSZF1XI5DA" hidden="1">#REF!</definedName>
    <definedName name="BExD0RMWSB4TRECEHTH6NN4K9DFZ" hidden="1">#REF!</definedName>
    <definedName name="BExD0U6KG10QGVDI1XSHK0J10A2V" hidden="1">#REF!</definedName>
    <definedName name="BExD13RUIBGRXDL4QDZ305UKUR12" hidden="1">#REF!</definedName>
    <definedName name="BExD14DETV5R4OOTMAXD5NAKWRO3" hidden="1">#REF!</definedName>
    <definedName name="BExD1OAU9OXQAZA4D70HP72CU6GB" hidden="1">#REF!</definedName>
    <definedName name="BExD1Y1JV61416YA1XRQHKWPZIE7" hidden="1">#REF!</definedName>
    <definedName name="BExD2CFHIRMBKN5KXE5QP4XXEWFS" hidden="1">#REF!</definedName>
    <definedName name="BExD2DMHH1HWXQ9W0YYMDP8AAX8Q" hidden="1">#REF!</definedName>
    <definedName name="BExD2HTPC7IWBAU6OSQ67MQA8BYZ" hidden="1">#REF!</definedName>
    <definedName name="BExD363H2VGFIQUCE6LS4AC5J0ZT" hidden="1">#REF!</definedName>
    <definedName name="BExD3A588E939V61P1XEW0FI5Q0S" hidden="1">#REF!</definedName>
    <definedName name="BExD3CJJDKVR9M18XI3WDZH80WL6" hidden="1">#REF!</definedName>
    <definedName name="BExD3ESD9WYJIB3TRDPJ1CKXRAVL" hidden="1">#REF!</definedName>
    <definedName name="BExD3F368X5S25MWSUNIV57RDB57" hidden="1">#REF!</definedName>
    <definedName name="BExD3IJ5IT335SOSNV9L85WKAOSI" hidden="1">#REF!</definedName>
    <definedName name="BExD3KBVUY57GMMQTOFEU6S6G1AY" hidden="1">#REF!</definedName>
    <definedName name="BExD3NMR7AW2Z6V8SC79VQR37NA6" hidden="1">#REF!</definedName>
    <definedName name="BExD3QXA2UQ2W4N7NYLUEOG40BZB" hidden="1">#REF!</definedName>
    <definedName name="BExD3U2N041TEJ7GCN005UTPHNXY" hidden="1">#REF!</definedName>
    <definedName name="BExD40O0CFTNJFOFMMM1KH0P7BUI" hidden="1">#REF!</definedName>
    <definedName name="BExD4BR9HJ3MWWZ5KLVZWX9FJAUS" hidden="1">#REF!</definedName>
    <definedName name="BExD4F1WTKT3H0N9MF4H1LX7MBSY" hidden="1">#REF!</definedName>
    <definedName name="BExD4H5GQWXBS6LUL3TSP36DVO38" hidden="1">#REF!</definedName>
    <definedName name="BExD4JJSS3QDBLABCJCHD45SRNPI" hidden="1">#REF!</definedName>
    <definedName name="BExD4R1I0MKF033I5LPUYIMTZ6E8" hidden="1">#REF!</definedName>
    <definedName name="BExD50MT3M6XZLNUP9JL93EG6D9R" hidden="1">#REF!</definedName>
    <definedName name="BExD5EV7KDSVF1CJT38M4IBPFLPY" hidden="1">#REF!</definedName>
    <definedName name="BExD5FRK547OESJRYAW574DZEZ7J" hidden="1">#REF!</definedName>
    <definedName name="BExD5I5X2YA2YNCTCDSMEL4CWF4N" hidden="1">#REF!</definedName>
    <definedName name="BExD5QUSRFJWRQ1ZM50WYLCF74DF" hidden="1">#REF!</definedName>
    <definedName name="BExD5SSUIF6AJQHBHK8PNMFBPRYB" hidden="1">#REF!</definedName>
    <definedName name="BExD623C9LRX18BE0W2V6SZLQUXX" hidden="1">#REF!</definedName>
    <definedName name="BExD6CQA7UMJBXV7AIFAIHUF2ICX" hidden="1">#REF!</definedName>
    <definedName name="BExD6FKVK8WJWNYPVENR7Q8Q30PK" hidden="1">#REF!</definedName>
    <definedName name="BExD6GMP0LK8WKVWMIT1NNH8CHLF" hidden="1">#REF!</definedName>
    <definedName name="BExD6H2TE0WWAUIWVSSCLPZ6B88N" hidden="1">#REF!</definedName>
    <definedName name="BExD71LTOE015TV5RSAHM8NT8GVW" hidden="1">#REF!</definedName>
    <definedName name="BExD73USXVADC7EHGHVTQNCT06ZA" hidden="1">#REF!</definedName>
    <definedName name="BExD7GAIGULTB3YHM1OS9RBQOTEC" hidden="1">#REF!</definedName>
    <definedName name="BExD7IE1DHIS52UFDCTSKPJQNRD5" hidden="1">#REF!</definedName>
    <definedName name="BExD7IUBGUWHYC9UNZ1IY5XFYKQN" hidden="1">#REF!</definedName>
    <definedName name="BExD7JQOJ35HGL8U2OCEI2P2JT7I" hidden="1">#REF!</definedName>
    <definedName name="BExD7KSDKNDNH95NDT3S7GM3MUU2" hidden="1">#REF!</definedName>
    <definedName name="BExD8H5O087KQVWIVPUUID5VMGMS" hidden="1">#REF!</definedName>
    <definedName name="BExD8OCLZMFN5K3VZYI4Q4ITVKUA" hidden="1">#REF!</definedName>
    <definedName name="BExD93C1R6LC0631ECHVFYH0R0PD" hidden="1">#REF!</definedName>
    <definedName name="BExD97TXIO0COVNN4OH3DEJ33YLM" hidden="1">#REF!</definedName>
    <definedName name="BExD99RZ1RFIMK6O1ZHSPJ68X9Y5" hidden="1">#REF!</definedName>
    <definedName name="BExD9L0ID3VSOU609GKWYTA5BFMA" hidden="1">#REF!</definedName>
    <definedName name="BExD9M7SEMG0JK2FUTTZXWIEBTKB" hidden="1">#REF!</definedName>
    <definedName name="BExD9MNYBYB1AICQL5165G472IE2" hidden="1">#REF!</definedName>
    <definedName name="BExD9PNSYT7GASEGUVL48MUQ02WO" hidden="1">#REF!</definedName>
    <definedName name="BExD9TK2MIWFH5SKUYU9ZKF4NPHQ" hidden="1">#REF!</definedName>
    <definedName name="BExDA6LD9061UULVKUUI4QP8SK13" hidden="1">#REF!</definedName>
    <definedName name="BExDAGMVMNLQ6QXASB9R6D8DIT12" hidden="1">#REF!</definedName>
    <definedName name="BExDAYBHU9ADLXI8VRC7F608RVGM" hidden="1">#REF!</definedName>
    <definedName name="BExDBDR1XR0FV0CYUCB2OJ7CJCZU" hidden="1">#REF!</definedName>
    <definedName name="BExDC7F818VN0S18ID7XRCRVYPJ4" hidden="1">#REF!</definedName>
    <definedName name="BExDCL7K96PC9VZYB70ZW3QPVIJE" hidden="1">#REF!</definedName>
    <definedName name="BExDCP3UZ3C2O4C1F7KMU0Z9U32N" hidden="1">#REF!</definedName>
    <definedName name="BExEOBX3WECDMYCV9RLN49APTXMM" hidden="1">#REF!</definedName>
    <definedName name="BExEP4E4F36662JDI0TOD85OP7X9" hidden="1">#REF!</definedName>
    <definedName name="BExEPN9VIYI0FVL0HLZQXJFO6TT0" hidden="1">#REF!</definedName>
    <definedName name="BExEPYT6VDSMR8MU2341Q5GM2Y9V" hidden="1">#REF!</definedName>
    <definedName name="BExEQ2ENYLMY8K1796XBB31CJHNN" hidden="1">#REF!</definedName>
    <definedName name="BExEQ2PFE4N40LEPGDPS90WDL6BN" hidden="1">#REF!</definedName>
    <definedName name="BExEQ2PFURT24NQYGYVE8NKX1EGA" hidden="1">#REF!</definedName>
    <definedName name="BExEQB8ZWXO6IIGOEPWTLOJGE2NR" hidden="1">#REF!</definedName>
    <definedName name="BExEQBZX0EL6LIKPY01197ACK65H" hidden="1">#REF!</definedName>
    <definedName name="BExEQDXZALJLD4OBF74IKZBR13SR" hidden="1">#REF!</definedName>
    <definedName name="BExEQFLE2RPWGMWQAI4JMKUEFRPT" hidden="1">#REF!</definedName>
    <definedName name="BExEQTZAP8R69U31W4LKGTKKGKQE" hidden="1">#REF!</definedName>
    <definedName name="BExER2O72H1F9WV6S1J04C15PXX7" hidden="1">#REF!</definedName>
    <definedName name="BExERRUIKIOATPZ9U4HQ0V52RJAU" hidden="1">#REF!</definedName>
    <definedName name="BExERSANFNM1O7T65PC5MJ301YET" hidden="1">#REF!</definedName>
    <definedName name="BExERWCEBKQRYWRQLYJ4UCMMKTHG" hidden="1">#REF!</definedName>
    <definedName name="BExES44RHHDL3V7FLV6M20834WF1" hidden="1">#REF!</definedName>
    <definedName name="BExES4A7VE2X3RYYTVRLKZD4I7WU" hidden="1">#REF!</definedName>
    <definedName name="BExES6ZC8R7PHJ21OVJFLIR7DY30" hidden="1">#REF!</definedName>
    <definedName name="BExESMKD95A649M0WRSG6CXXP326" hidden="1">#REF!</definedName>
    <definedName name="BExESR27ZXJG5VMY4PR9D940VS7T" hidden="1">#REF!</definedName>
    <definedName name="BExESZ03KXL8DQ2591HLR56ZML94" hidden="1">#REF!</definedName>
    <definedName name="BExESZAW5N443NRTKIP59OEI1CR6" hidden="1">#REF!</definedName>
    <definedName name="BExET3HXQ60A4O2OLKX8QNXRI6LQ" hidden="1">#REF!</definedName>
    <definedName name="BExETA3B1FCIOA80H94K90FWXQKE" hidden="1">#REF!</definedName>
    <definedName name="BExETAZOYT4CJIT8RRKC9F2HJG1D" hidden="1">#REF!</definedName>
    <definedName name="BExETF6QD5A9GEINE1KZRRC2LXWM" hidden="1">#REF!</definedName>
    <definedName name="BExETQ9XRXLUACN82805SPSPNKHI" hidden="1">#REF!</definedName>
    <definedName name="BExETR0YRMOR63E6DHLEHV9QVVON" hidden="1">#REF!</definedName>
    <definedName name="BExETVTGY38YXYYF7N73OYN6FYY3" hidden="1">#REF!</definedName>
    <definedName name="BExEUNE4T242Y59C6MS28MXEUGCP" hidden="1">#REF!</definedName>
    <definedName name="BExEV2TP7NA3ZR6RJGH5ER370OUM" hidden="1">#REF!</definedName>
    <definedName name="BExEV69USLNYO2QRJRC0J92XUF00" hidden="1">#REF!</definedName>
    <definedName name="BExEV6KNTQOCFD7GV726XQEVQ7R6" hidden="1">#REF!</definedName>
    <definedName name="BExEV6VGM4POO9QT9KH3QA3VYCWM" hidden="1">#REF!</definedName>
    <definedName name="BExEVET98G3FU6QBF9LHYWSAMV0O" hidden="1">#REF!</definedName>
    <definedName name="BExEVNCUT0PDUYNJH7G6BSEWZOT2" hidden="1">#REF!</definedName>
    <definedName name="BExEVPGF4V5J0WQRZKUM8F9TTKZJ" hidden="1">#REF!</definedName>
    <definedName name="BExEVVLIEVWYRF2UUC1H0H5QU1CP" hidden="1">#REF!</definedName>
    <definedName name="BExEVWCKO8T84GW9Z3X47915XKSH" hidden="1">#REF!</definedName>
    <definedName name="BExEVZSJWMZ5L2ZE7AZC57CXKW6T" hidden="1">#REF!</definedName>
    <definedName name="BExEW0JL1GFFCXMDGW54CI7Y8FZN" hidden="1">#REF!</definedName>
    <definedName name="BExEW68M9WL8214QH9C7VCK7BN08" hidden="1">#REF!</definedName>
    <definedName name="BExEW8HFKH6F47KIHYBDRUEFZ2ZZ" hidden="1">#REF!</definedName>
    <definedName name="BExEWLO75K95C6IRKHXSP7VP81T4" hidden="1">#REF!</definedName>
    <definedName name="BExEWNBGQS1U2LW3W84T4LSJ9K00" hidden="1">#REF!</definedName>
    <definedName name="BExEWO7STL7HNZSTY8VQBPTX1WK6" hidden="1">#REF!</definedName>
    <definedName name="BExEWQ0M1N3KMKTDJ73H10QSG4W1" hidden="1">#REF!</definedName>
    <definedName name="BExEX85F3OSW8NSCYGYPS9372Z1Q" hidden="1">#REF!</definedName>
    <definedName name="BExEX9HWY2G6928ZVVVQF77QCM2C" hidden="1">#REF!</definedName>
    <definedName name="BExEXBQWAYKMVBRJRHB8PFCSYFVN" hidden="1">#REF!</definedName>
    <definedName name="BExEXRBZ0DI9E2UFLLKYWGN66B61" hidden="1">#REF!</definedName>
    <definedName name="BExEYLG9FL9V1JPPNZ3FUDNSEJ4V" hidden="1">#REF!</definedName>
    <definedName name="BExEYOW8C1B3OUUCIGEC7L8OOW1Z" hidden="1">#REF!</definedName>
    <definedName name="BExEYUQJXZT6N5HJH8ACJF6SRWEE" hidden="1">#REF!</definedName>
    <definedName name="BExEZ1S6VZCG01ZPLBSS9Z1SBOJ2" hidden="1">#REF!</definedName>
    <definedName name="BExEZGBFNJR8DLPN0V11AU22L6WY" hidden="1">#REF!</definedName>
    <definedName name="BExF02Y3V3QEPO2XLDSK47APK9XJ" hidden="1">#REF!</definedName>
    <definedName name="BExF09OS91RT7N7IW8JLMZ121ZP3" hidden="1">#REF!</definedName>
    <definedName name="BExF0LOEHV42P2DV7QL8O7HOQ3N9" hidden="1">#REF!</definedName>
    <definedName name="BExF0WRM9VO25RLSO03ZOCE8H7K5" hidden="1">#REF!</definedName>
    <definedName name="BExF0ZRI7W4RSLIDLHTSM0AWXO3S" hidden="1">#REF!</definedName>
    <definedName name="BExF19CT3MMZZ2T5EWMDNG3UOJ01" hidden="1">#REF!</definedName>
    <definedName name="BExF1M38U6NX17YJA8YU359B5Z4M" hidden="1">#REF!</definedName>
    <definedName name="BExF1MU4W3NPEY0OHRDWP5IANCBB" hidden="1">#REF!</definedName>
    <definedName name="BExF1MZN8MWMOKOARHJ1QAF9HPGT" hidden="1">#REF!</definedName>
    <definedName name="BExF1US4ZIQYSU5LBFYNRA9N0K2O" hidden="1">#REF!</definedName>
    <definedName name="BExF2CWZN6E87RGTBMD4YQI2QT7R" hidden="1">#REF!</definedName>
    <definedName name="BExF2DYO1WQ7GMXSTAQRDBW1NSFG" hidden="1">#REF!</definedName>
    <definedName name="BExF2MSWNUY9Z6BZJQZ538PPTION" hidden="1">#REF!</definedName>
    <definedName name="BExF2QZYWHTYGUTTXR15CKCV3LS7" hidden="1">#REF!</definedName>
    <definedName name="BExF2T8Y6TSJ74RMSZOA9CEH4OZ6" hidden="1">#REF!</definedName>
    <definedName name="BExF31N3YM4F37EOOY8M8VI1KXN8" hidden="1">#REF!</definedName>
    <definedName name="BExF37C1YKBT79Z9SOJAG5MXQGTU" hidden="1">#REF!</definedName>
    <definedName name="BExF3A6HPA6DGYALZNHHJPMCUYZR" hidden="1">#REF!</definedName>
    <definedName name="BExF3I9T44X7DV9HHV51DVDDPPZG" hidden="1">#REF!</definedName>
    <definedName name="BExF3JMFX5DILOIFUDIO1HZUK875" hidden="1">#REF!</definedName>
    <definedName name="BExF3NTC4BGZEM6B87TCFX277QCS" hidden="1">#REF!</definedName>
    <definedName name="BExF3Q7NI90WT31QHYSJDIG0LLLJ" hidden="1">#REF!</definedName>
    <definedName name="BExF3QD55TIY1MSBSRK9TUJKBEWO" hidden="1">#REF!</definedName>
    <definedName name="BExF3QT8J6RIF1L3R700MBSKIOKW" hidden="1">#REF!</definedName>
    <definedName name="BExF42SSBVPMLK2UB3B7FPEIY9TU" hidden="1">#REF!</definedName>
    <definedName name="BExF4HXSWB50BKYPWA0HTT8W56H6" hidden="1">#REF!</definedName>
    <definedName name="BExF4KHF04IWW4LQ95FHQPFE4Y9K" hidden="1">#REF!</definedName>
    <definedName name="BExF4MVQM5Y0QRDLDFSKWWTF709C" hidden="1">#REF!</definedName>
    <definedName name="BExF4PVMZYV36E8HOYY06J81AMBI" hidden="1">#REF!</definedName>
    <definedName name="BExF4SF9NEX1FZE9N8EXT89PM54D" hidden="1">#REF!</definedName>
    <definedName name="BExF52GTGP8MHGII4KJ8TJGR8W8U" hidden="1">#REF!</definedName>
    <definedName name="BExF57K7L3UC1I2FSAWURR4SN0UN" hidden="1">#REF!</definedName>
    <definedName name="BExF5HR2GFV7O8LKG9SJ4BY78LYA" hidden="1">#REF!</definedName>
    <definedName name="BExF5ZFO2A29GHWR5ES64Z9OS16J" hidden="1">#REF!</definedName>
    <definedName name="BExF63S045JO7H2ZJCBTBVH3SUIF" hidden="1">#REF!</definedName>
    <definedName name="BExF642TEGTXCI9A61ZOONJCB0U1" hidden="1">#REF!</definedName>
    <definedName name="BExF67O951CF8UJF3KBDNR0E83C1" hidden="1">#REF!</definedName>
    <definedName name="BExF6EV7I35NVMIJGYTB6E24YVPA" hidden="1">#REF!</definedName>
    <definedName name="BExF6FGUF393KTMBT40S5BYAFG00" hidden="1">#REF!</definedName>
    <definedName name="BExF6GNYXWY8A0SY4PW1B6KJMMTM" hidden="1">#REF!</definedName>
    <definedName name="BExF6IB8K74Z0AFT05GPOKKZW7C9" hidden="1">#REF!</definedName>
    <definedName name="BExF6NUXJI11W2IAZNAM1QWC0459" hidden="1">#REF!</definedName>
    <definedName name="BExF6RR76KNVIXGJOVFO8GDILKGZ" hidden="1">#REF!</definedName>
    <definedName name="BExF6ZE8D5CMPJPRWT6S4HM56LPF" hidden="1">#REF!</definedName>
    <definedName name="BExF71SKGWBEO2SJQ52474OISIT0" hidden="1">#REF!</definedName>
    <definedName name="BExF76FV8SF7AJK7B35AL7VTZF6D" hidden="1">#REF!</definedName>
    <definedName name="BExF7EOIMC1OYL1N7835KGOI0FIZ" hidden="1">#REF!</definedName>
    <definedName name="BExF7K88K7ASGV6RAOAGH52G04VR" hidden="1">#REF!</definedName>
    <definedName name="BExF7OVDRP3LHNAF2CX4V84CKKIR" hidden="1">#REF!</definedName>
    <definedName name="BExF7QO41X2A2SL8UXDNP99GY7U9" hidden="1">#REF!</definedName>
    <definedName name="BExF81GI8B8WBHXFTET68A9358BR" hidden="1">#REF!</definedName>
    <definedName name="BExGL97US0Y3KXXASUTVR26XLT70" hidden="1">#REF!</definedName>
    <definedName name="BExGLC7R4C33RO0PID97ZPPVCW4M" hidden="1">#REF!</definedName>
    <definedName name="BExGLFIF7HCFSHNQHKEV6RY0WCO3" hidden="1">#REF!</definedName>
    <definedName name="BExGLTARRL0J772UD2TXEYAVPY6E" hidden="1">#REF!</definedName>
    <definedName name="BExGLVP1IU8K5A8J1340XFMYPR88" hidden="1">#REF!</definedName>
    <definedName name="BExGLYE6RZTAAWHJBG2QFJPTDS2Q" hidden="1">#REF!</definedName>
    <definedName name="BExGM4DZ65OAQP7MA4LN6QMYZOFF" hidden="1">#REF!</definedName>
    <definedName name="BExGMCXCWEC9XNUOEMZ61TMI6CUO" hidden="1">#REF!</definedName>
    <definedName name="BExGMJDGIH0MEPC2TUSFUCY2ROTB" hidden="1">#REF!</definedName>
    <definedName name="BExGMKPW2HPKN0M0XKF3AZ8YP0D6" hidden="1">#REF!</definedName>
    <definedName name="BExGMP2F175LGL6QVSJGP6GKYHHA" hidden="1">#REF!</definedName>
    <definedName name="BExGMPIIP8GKML2VVA8OEFL43NCS" hidden="1">#REF!</definedName>
    <definedName name="BExGMZ3SRIXLXMWBVOXXV3M4U4YL" hidden="1">#REF!</definedName>
    <definedName name="BExGMZ3UBN48IXU1ZEFYECEMZ1IM" hidden="1">#REF!</definedName>
    <definedName name="BExGN4I0QATXNZCLZJM1KH1OIJQH" hidden="1">#REF!</definedName>
    <definedName name="BExGN9FZ2RWCMSY1YOBJKZMNIM9R" hidden="1">#REF!</definedName>
    <definedName name="BExGNDSIMTHOCXXG6QOGR6DA8SGG" hidden="1">#REF!</definedName>
    <definedName name="BExGNN2YQ9BDAZXT2GLCSAPXKIM7" hidden="1">#REF!</definedName>
    <definedName name="BExGNSS0CKRPKHO25R3TDBEL2NHX" hidden="1">#REF!</definedName>
    <definedName name="BExGNYH0MO8NOVS85L15G0RWX4GW" hidden="1">#REF!</definedName>
    <definedName name="BExGNZO44DEG8CGIDYSEGDUQ531R" hidden="1">#REF!</definedName>
    <definedName name="BExGO2O0V6UYDY26AX8OSN72F77N" hidden="1">#REF!</definedName>
    <definedName name="BExGO2YUBOVLYHY1QSIHRE1KLAFV" hidden="1">#REF!</definedName>
    <definedName name="BExGO70E2O70LF46V8T26YFPL4V8" hidden="1">#REF!</definedName>
    <definedName name="BExGOB25QJMQCQE76MRW9X58OIOO" hidden="1">#REF!</definedName>
    <definedName name="BExGODAZKJ9EXMQZNQR5YDBSS525" hidden="1">#REF!</definedName>
    <definedName name="BExGODR8ZSMUC11I56QHSZ686XV5" hidden="1">#REF!</definedName>
    <definedName name="BExGOXJDHUDPDT8I8IVGVW9J0R5Q" hidden="1">#REF!</definedName>
    <definedName name="BExGPHGT5KDOCMV2EFS4OVKTWBRD" hidden="1">#REF!</definedName>
    <definedName name="BExGPID72Y4Y619LWASUQZKZHJNC" hidden="1">#REF!</definedName>
    <definedName name="BExGPPENQIANVGLVQJ77DK5JPRTB" hidden="1">#REF!</definedName>
    <definedName name="BExGQ1ZU4967P72AHF4V1D0FOL5C" hidden="1">#REF!</definedName>
    <definedName name="BExGQ36ZOMR9GV8T05M605MMOY3Y" hidden="1">#REF!</definedName>
    <definedName name="BExGQ61DTJ0SBFMDFBAK3XZ9O0ZO" hidden="1">#REF!</definedName>
    <definedName name="BExGQ6SG9XEOD0VMBAR22YPZWSTA" hidden="1">#REF!</definedName>
    <definedName name="BExGQGJ1A7LNZUS8QSMOG8UNGLMK" hidden="1">#REF!</definedName>
    <definedName name="BExGQPO7ENFEQC0NC6MC9OZR2LHY" hidden="1">#REF!</definedName>
    <definedName name="BExGQX0H4EZMXBJTKJJE4ICJWN5O" hidden="1">#REF!</definedName>
    <definedName name="BExGR4CW3WRIID17GGX4MI9ZDHFE" hidden="1">#REF!</definedName>
    <definedName name="BExGR65GJX27MU2OL6NI5PB8XVB4" hidden="1">#REF!</definedName>
    <definedName name="BExGR6LQ97HETGS3CT96L4IK0JSH" hidden="1">#REF!</definedName>
    <definedName name="BExGR9ATP2LVT7B9OCPSLJ11H9SX" hidden="1">#REF!</definedName>
    <definedName name="BExGRUKVVKDL8483WI70VN2QZDGD" hidden="1">#REF!</definedName>
    <definedName name="BExGS2IWR5DUNJ1U9PAKIV8CMBNI" hidden="1">#REF!</definedName>
    <definedName name="BExGS69P9FFTEOPDS0MWFKF45G47" hidden="1">#REF!</definedName>
    <definedName name="BExGS6F1JFHM5MUJ1RFO50WP6D05" hidden="1">#REF!</definedName>
    <definedName name="BExGSA5YB5ZGE4NHDVCZ55TQAJTL" hidden="1">#REF!</definedName>
    <definedName name="BExGSCEUCQQVDEEKWJ677QTGUVTE" hidden="1">#REF!</definedName>
    <definedName name="BExGSQY65LH1PCKKM5WHDW83F35O" hidden="1">#REF!</definedName>
    <definedName name="BExGSYW1GKISF0PMUAK3XJK9PEW9" hidden="1">#REF!</definedName>
    <definedName name="BExGT0DZJB6LSF6L693UUB9EY1VQ" hidden="1">#REF!</definedName>
    <definedName name="BExGTGVFIF8HOQXR54SK065A8M4K" hidden="1">#REF!</definedName>
    <definedName name="BExGTIYX3OWPIINOGY1E4QQYSKHP" hidden="1">#REF!</definedName>
    <definedName name="BExGTKGUN0KUU3C0RL2LK98D8MEK" hidden="1">#REF!</definedName>
    <definedName name="BExGTZ046J7VMUG4YPKFN2K8TWB7" hidden="1">#REF!</definedName>
    <definedName name="BExGU2G9OPRZRIU9YGF6NX9FUW0J" hidden="1">#REF!</definedName>
    <definedName name="BExGU6HTKLRZO8UOI3DTAM5RFDBA" hidden="1">#REF!</definedName>
    <definedName name="BExGUDDZXFFQHAF4UZF8ZB1HO7H6" hidden="1">#REF!</definedName>
    <definedName name="BExGUIBXBRHGM97ZX6GBA4ZDQ79C" hidden="1">#REF!</definedName>
    <definedName name="BExGUM8D91UNPCOO4TKP9FGX85TF" hidden="1">#REF!</definedName>
    <definedName name="BExGUQF9N9FKI7S0H30WUAEB5LPD" hidden="1">#REF!</definedName>
    <definedName name="BExGUR6BA03XPBK60SQUW197GJ5X" hidden="1">#REF!</definedName>
    <definedName name="BExGUVIP60TA4B7X2PFGMBFUSKGX" hidden="1">#REF!</definedName>
    <definedName name="BExGUZKF06F209XL1IZWVJEQ82EE" hidden="1">#REF!</definedName>
    <definedName name="BExGV2EVT380QHD4AP2RL9MR8L5L" hidden="1">#REF!</definedName>
    <definedName name="BExGVV6OOLDQ3TXZK51TTF3YX0WN" hidden="1">#REF!</definedName>
    <definedName name="BExGW0KVS7U0C87XFZ78QW991IEV" hidden="1">#REF!</definedName>
    <definedName name="BExGW2Z7AMPG6H9EXA9ML6EZVGGA" hidden="1">#REF!</definedName>
    <definedName name="BExGWABG5VT5XO1A196RK61AXA8C" hidden="1">#REF!</definedName>
    <definedName name="BExGWEO0JDG84NYLEAV5NSOAGMJZ" hidden="1">#REF!</definedName>
    <definedName name="BExGWLEOC70Z8QAJTPT2PDHTNM4L" hidden="1">#REF!</definedName>
    <definedName name="BExGWNCXLCRTLBVMTXYJ5PHQI6SS" hidden="1">#REF!</definedName>
    <definedName name="BExGX6U988MCFIGDA1282F92U9AA" hidden="1">#REF!</definedName>
    <definedName name="BExGX7FTB1CKAT5HUW6H531FIY6I" hidden="1">#REF!</definedName>
    <definedName name="BExGX9DVACJQIZ4GH6YAD2A7F70O" hidden="1">#REF!</definedName>
    <definedName name="BExGXDVP2S2Y8Z8Q43I78RCIK3DD" hidden="1">#REF!</definedName>
    <definedName name="BExGXJ9W5JU7TT9S0BKL5Y6VVB39" hidden="1">#REF!</definedName>
    <definedName name="BExGXWB73RJ4BASBQTQ8EY0EC1EB" hidden="1">#REF!</definedName>
    <definedName name="BExGXZ0ABB43C7SMRKZHWOSU9EQX" hidden="1">#REF!</definedName>
    <definedName name="BExGY6SU3SYVCJ3AG2ITY59SAZ5A" hidden="1">#REF!</definedName>
    <definedName name="BExGY6YA4P5KMY2VHT0DYK3YTFAX" hidden="1">#REF!</definedName>
    <definedName name="BExGY8G88PVVRYHPHRPJZFSX6HSC" hidden="1">#REF!</definedName>
    <definedName name="BExGYC718HTZ80PNKYPVIYGRJVF6" hidden="1">#REF!</definedName>
    <definedName name="BExGYCNATXZY2FID93B17YWIPPRD" hidden="1">#REF!</definedName>
    <definedName name="BExGYGJJJ3BBCQAOA51WHP01HN73" hidden="1">#REF!</definedName>
    <definedName name="BExGYOS6TV2C72PLRFU8RP1I58GY" hidden="1">#REF!</definedName>
    <definedName name="BExGZJ78ZWZCVHZ3BKEKFJZ6MAEO" hidden="1">#REF!</definedName>
    <definedName name="BExGZOLH2QV73J3M9IWDDPA62TP4" hidden="1">#REF!</definedName>
    <definedName name="BExGZP1PWGFKVVVN4YDIS22DZPCR" hidden="1">#REF!</definedName>
    <definedName name="BExH00L21GZX5YJJGVMOAWBERLP5" hidden="1">#REF!</definedName>
    <definedName name="BExH02ZD6VAY1KQLAQYBBI6WWIZB" hidden="1">#REF!</definedName>
    <definedName name="BExH08Z6LQCGGSGSAILMHX4X7JMD" hidden="1">#REF!</definedName>
    <definedName name="BExH0KT9Z8HEVRRQRGQ8YHXRLIJA" hidden="1">#REF!</definedName>
    <definedName name="BExH0M0FDN12YBOCKL3XL2Z7T7Y8" hidden="1">#REF!</definedName>
    <definedName name="BExH0O9G06YPZ5TN9RYT326I1CP2" hidden="1">#REF!</definedName>
    <definedName name="BExH0WNJAKTJRCKMTX8O4KNMIIJM" hidden="1">#REF!</definedName>
    <definedName name="BExH12Y4WX542WI3ZEM15AK4UM9J" hidden="1">#REF!</definedName>
    <definedName name="BExH1FDTQXR9QQ31WDB7OPXU7MPT" hidden="1">#REF!</definedName>
    <definedName name="BExH1FOMEUIJNIDJAUY0ZQFBJSY9" hidden="1">#REF!</definedName>
    <definedName name="BExH1JFFHEBFX9BWJMNIA3N66R3Z" hidden="1">#REF!</definedName>
    <definedName name="BExH1Z0GIUSVTF2H1G1I3PDGBNK2" hidden="1">#REF!</definedName>
    <definedName name="BExH225UTM6S9FW4MUDZS7F1PQSH" hidden="1">#REF!</definedName>
    <definedName name="BExH23271RF7AYZ542KHQTH68GQ7" hidden="1">#REF!</definedName>
    <definedName name="BExH2GJQR4JALNB314RY0LDI49VH" hidden="1">#REF!</definedName>
    <definedName name="BExH2JZR49T7644JFVE7B3N7RZM9" hidden="1">#REF!</definedName>
    <definedName name="BExH2UHF0QTJG107MULYB16WBJM9" hidden="1">#REF!</definedName>
    <definedName name="BExH2WKXV8X5S2GSBBTWGI0NLNAH" hidden="1">#REF!</definedName>
    <definedName name="BExH2XS1UFYFGU0S0EBXX90W2WE8" hidden="1">#REF!</definedName>
    <definedName name="BExH2XS2TND9SB0GC295R4FP6K5Y" hidden="1">#REF!</definedName>
    <definedName name="BExH2ZA0SZ4SSITL50NA8LZ3OEX6" hidden="1">#REF!</definedName>
    <definedName name="BExH31Z3JNVJPESWKXHILGXZHP2M" hidden="1">#REF!</definedName>
    <definedName name="BExH3E9HZ3QJCDZW7WI7YACFQCHE" hidden="1">#REF!</definedName>
    <definedName name="BExH3IRB6764RQ5HBYRLH6XCT29X" hidden="1">#REF!</definedName>
    <definedName name="BExIG2U8V6RSB47SXLCQG3Q68YRO" hidden="1">#REF!</definedName>
    <definedName name="BExIGJBO8R13LV7CZ7C1YCP974NN" hidden="1">#REF!</definedName>
    <definedName name="BExIGWT86FPOEYTI8GXCGU5Y3KGK" hidden="1">#REF!</definedName>
    <definedName name="BExIHBHXA7E7VUTBVHXXXCH3A5CL" hidden="1">#REF!</definedName>
    <definedName name="BExIHPQCQTGEW8QOJVIQ4VX0P6DX" hidden="1">#REF!</definedName>
    <definedName name="BExII1KN91Q7DLW0UB7W2TJ5ACT9" hidden="1">#REF!</definedName>
    <definedName name="BExII50LI8I0CDOOZEMIVHVA2V95" hidden="1">#REF!</definedName>
    <definedName name="BExIIXMY38TQD12CVV4S57L3I809" hidden="1">#REF!</definedName>
    <definedName name="BExIIY37NEVU2LGS1JE4VR9AN6W4" hidden="1">#REF!</definedName>
    <definedName name="BExIIYJAGXR8TPZ1KCYM7EGJ79UW" hidden="1">#REF!</definedName>
    <definedName name="BExIJ3160YCWGAVEU0208ZGXXG3P" hidden="1">#REF!</definedName>
    <definedName name="BExIJFGZJ5ED9D6KAY4PGQYLELAX" hidden="1">#REF!</definedName>
    <definedName name="BExIJQK80ZEKSTV62E59AYJYUNLI" hidden="1">#REF!</definedName>
    <definedName name="BExIJRLX3M0YQLU1D5Y9V7HM5QNM" hidden="1">#REF!</definedName>
    <definedName name="BExIJV22J0QA7286KNPMHO1ZUCB3" hidden="1">#REF!</definedName>
    <definedName name="BExIJVI6OC7B6ZE9V4PAOYZXKNER" hidden="1">#REF!</definedName>
    <definedName name="BExIJWK0NGTGQ4X7D5VIVXD14JHI" hidden="1">#REF!</definedName>
    <definedName name="BExIJWPCIYINEJUTXU74VK7WG031" hidden="1">#REF!</definedName>
    <definedName name="BExIKHTXPZR5A8OHB6HDP6QWDHAD" hidden="1">#REF!</definedName>
    <definedName name="BExIKMMJOETSAXJYY1SIKM58LMA2" hidden="1">#REF!</definedName>
    <definedName name="BExIKRF6AQ6VOO9KCIWSM6FY8M7D" hidden="1">#REF!</definedName>
    <definedName name="BExIKTYZESFT3LC0ASFMFKSE0D1X" hidden="1">#REF!</definedName>
    <definedName name="BExIKXVA6M8K0PTRYAGXS666L335" hidden="1">#REF!</definedName>
    <definedName name="BExIL0PMZ2SXK9R6MLP43KBU1J2P" hidden="1">#REF!</definedName>
    <definedName name="BExILAAXRTRAD18K74M6MGUEEPUM" hidden="1">#REF!</definedName>
    <definedName name="BExILG5F338C0FFLMVOKMKF8X5ZP" hidden="1">#REF!</definedName>
    <definedName name="BExILGQTQM0HOD0BJI90YO7GOIN3" hidden="1">#REF!</definedName>
    <definedName name="BExIM9DBUB7ZGF4B20FVUO9QGOX2" hidden="1">#REF!</definedName>
    <definedName name="BExIMGK9Z94TFPWWZFMD10HV0IF6" hidden="1">#REF!</definedName>
    <definedName name="BExIMPEGKG18TELVC33T4OQTNBWC" hidden="1">#REF!</definedName>
    <definedName name="BExIN4OR435DL1US13JQPOQK8GD5" hidden="1">#REF!</definedName>
    <definedName name="BExINI6A7H3KSFRFA6UBBDPKW37F" hidden="1">#REF!</definedName>
    <definedName name="BExINIMK8XC3JOBT2EXYFHHH52H0" hidden="1">#REF!</definedName>
    <definedName name="BExINLX401ZKEGWU168DS4JUM2J6" hidden="1">#REF!</definedName>
    <definedName name="BExINMYYJO1FTV1CZF6O5XCFAMQX" hidden="1">#REF!</definedName>
    <definedName name="BExINP2H4KI05FRFV5PKZFE00HKO" hidden="1">#REF!</definedName>
    <definedName name="BExINZELVWYGU876QUUZCIMXPBQC" hidden="1">#REF!</definedName>
    <definedName name="BExIOCQUQHKUU1KONGSDOLQTQEIC" hidden="1">#REF!</definedName>
    <definedName name="BExIOFL8Y5O61VLKTB4H20IJNWS1" hidden="1">#REF!</definedName>
    <definedName name="BExIOMBXRW5NS4ZPYX9G5QREZ5J6" hidden="1">#REF!</definedName>
    <definedName name="BExIORA3GK78T7C7SNBJJUONJ0LS" hidden="1">#REF!</definedName>
    <definedName name="BExIORFDXP4AVIEBLSTZ8ETSXMNM" hidden="1">#REF!</definedName>
    <definedName name="BExIOTZ5EFZ2NASVQ05RH15HRSW6" hidden="1">#REF!</definedName>
    <definedName name="BExIP8YNN6UUE1GZ223SWH7DLGKO" hidden="1">#REF!</definedName>
    <definedName name="BExIPAB4AOL592OJCC1CFAXTLF1A" hidden="1">#REF!</definedName>
    <definedName name="BExIPB25DKX4S2ZCKQN7KWSC3JBF" hidden="1">#REF!</definedName>
    <definedName name="BExIPDLT8JYAMGE5HTN4D1YHZF3V" hidden="1">#REF!</definedName>
    <definedName name="BExIPG040Q08EWIWL6CAVR3GRI43" hidden="1">#REF!</definedName>
    <definedName name="BExIPKNFUDPDKOSH5GHDVNA8D66S" hidden="1">#REF!</definedName>
    <definedName name="BExIQ1VS9A2FHVD9TUHKG9K8EVVP" hidden="1">#REF!</definedName>
    <definedName name="BExIQ3J19L30PSQ2CXNT6IHW0I7V" hidden="1">#REF!</definedName>
    <definedName name="BExIQ3OJ7M04XCY276IO0LJA5XUK" hidden="1">#REF!</definedName>
    <definedName name="BExIQ5S19ITB0NDRUN4XV7B905ED" hidden="1">#REF!</definedName>
    <definedName name="BExIQ9TMQT2EIXSVQW7GVSOAW2VJ" hidden="1">#REF!</definedName>
    <definedName name="BExIQBMDE1L6J4H27K1FMSHQKDSE" hidden="1">#REF!</definedName>
    <definedName name="BExIQE65LVXUOF3UZFO7SDHFJH22" hidden="1">#REF!</definedName>
    <definedName name="BExIQG9OO2KKBOWTMD1OXY36TEGA" hidden="1">#REF!</definedName>
    <definedName name="BExIQX1XBB31HZTYEEVOBSE3C5A6" hidden="1">#REF!</definedName>
    <definedName name="BExIQYP5T1TPAQYW7QU1Q98BKX7W" hidden="1">#REF!</definedName>
    <definedName name="BExIR2ALYRP9FW99DK2084J7IIDC" hidden="1">#REF!</definedName>
    <definedName name="BExIR8FQETPTQYW37DBVDWG3J4JW" hidden="1">#REF!</definedName>
    <definedName name="BExIRRBGTY01OQOI3U5SW59RFDFI" hidden="1">#REF!</definedName>
    <definedName name="BExIS4T0DRF57HYO7OGG72KBOFOI" hidden="1">#REF!</definedName>
    <definedName name="BExIS77BJDDK18PGI9DSEYZPIL7P" hidden="1">#REF!</definedName>
    <definedName name="BExIS8USL1T3Z97CZ30HJ98E2GXQ" hidden="1">#REF!</definedName>
    <definedName name="BExISC5B700MZUBFTQ9K4IKTF7HR" hidden="1">#REF!</definedName>
    <definedName name="BExISDHXS49S1H56ENBPRF1NLD5C" hidden="1">#REF!</definedName>
    <definedName name="BExISM1JLV54A21A164IURMPGUMU" hidden="1">#REF!</definedName>
    <definedName name="BExISRFKJYUZ4AKW44IJF7RF9Y90" hidden="1">#REF!</definedName>
    <definedName name="BExIT1MK8TBAK3SNP36A8FKDQSOK" hidden="1">#REF!</definedName>
    <definedName name="BExITBNYANV2S8KD56GOGCKW393R" hidden="1">#REF!</definedName>
    <definedName name="BExIUD4OJGH65NFNQ4VMCE3R4J1X" hidden="1">#REF!</definedName>
    <definedName name="BExIUTB5OAAXYW0OFMP0PS40SPOB" hidden="1">#REF!</definedName>
    <definedName name="BExIUUT2MHIOV6R3WHA0DPM1KBKY" hidden="1">#REF!</definedName>
    <definedName name="BExIUYPDT1AM6MWGWQS646PIZIWC" hidden="1">#REF!</definedName>
    <definedName name="BExIV0I2O9F8D1UK1SI8AEYR6U0A" hidden="1">#REF!</definedName>
    <definedName name="BExIV2LM38XPLRTWT0R44TMQ59E5" hidden="1">#REF!</definedName>
    <definedName name="BExIV3HY4S0YRV1F7XEMF2YHAR2I" hidden="1">#REF!</definedName>
    <definedName name="BExIV6HUZFRIFLXW2SICKGTAH1PV" hidden="1">#REF!</definedName>
    <definedName name="BExIVC6WZMHRBRGIBUVX0CO2RK05" hidden="1">#REF!</definedName>
    <definedName name="BExIVCXWL6H5LD9DHDIA4F5U9TQL" hidden="1">#REF!</definedName>
    <definedName name="BExIVMOIPSEWSIHIDDLOXESQ28A0" hidden="1">#REF!</definedName>
    <definedName name="BExIVNVNJX9BYDLC88NG09YF5XQ6" hidden="1">#REF!</definedName>
    <definedName name="BExIVQVKLMGSRYT1LFZH0KUIA4OR" hidden="1">#REF!</definedName>
    <definedName name="BExIVYTFI35KNR2XSA6N8OJYUTUR" hidden="1">#REF!</definedName>
    <definedName name="BExIWB3SY3WRIVIOF988DNNODBOA" hidden="1">#REF!</definedName>
    <definedName name="BExIWB99CG0H52LRD6QWPN4L6DV2" hidden="1">#REF!</definedName>
    <definedName name="BExIWG1W7XP9DFYYSZAIOSHM0QLQ" hidden="1">#REF!</definedName>
    <definedName name="BExIWH3KUK94B7833DD4TB0Y6KP9" hidden="1">#REF!</definedName>
    <definedName name="BExIWKE9MGIDWORBI43AWTUNYFAN" hidden="1">#REF!</definedName>
    <definedName name="BExIX34PM5DBTRHRQWP6PL6WIX88" hidden="1">#REF!</definedName>
    <definedName name="BExIX5OAP9KSUE5SIZCW9P39Q4WE" hidden="1">#REF!</definedName>
    <definedName name="BExIXGRJPVJMUDGSG7IHPXPNO69B" hidden="1">#REF!</definedName>
    <definedName name="BExIXM5R87ZL3FHALWZXYCPHGX3E" hidden="1">#REF!</definedName>
    <definedName name="BExIXS036ZCKT2Z8XZKLZ8PFWQGL" hidden="1">#REF!</definedName>
    <definedName name="BExIXY5CF9PFM0P40AZ4U51TMWV0" hidden="1">#REF!</definedName>
    <definedName name="BExIYEXJBK8JDWIRSVV4RJSKZVV1" hidden="1">#REF!</definedName>
    <definedName name="BExIYI2RH0K4225XO970K2IQ1E79" hidden="1">#REF!</definedName>
    <definedName name="BExIYMPZ0KS2KOJFQAUQJ77L7701" hidden="1">#REF!</definedName>
    <definedName name="BExIYP9Q6FV9T0R9G3UDKLS4TTYX" hidden="1">#REF!</definedName>
    <definedName name="BExIYZGLDQ1TN7BIIN4RLDP31GIM" hidden="1">#REF!</definedName>
    <definedName name="BExIZ4K0EZJK6PW3L8SVKTJFSWW9" hidden="1">#REF!</definedName>
    <definedName name="BExIZAECOEZGBAO29QMV14E6XDIV" hidden="1">#REF!</definedName>
    <definedName name="BExIZKVXYD5O2JBU81F2UFJZLLSI" hidden="1">#REF!</definedName>
    <definedName name="BExIZPZDHC8HGER83WHCZAHOX7LK" hidden="1">#REF!</definedName>
    <definedName name="BExIZY2PUZ0OF9YKK1B13IW0VS6G" hidden="1">#REF!</definedName>
    <definedName name="BExJ08KBRR2XMWW3VZMPSQKXHZUH" hidden="1">#REF!</definedName>
    <definedName name="BExJ0DYJWXGE7DA39PYL3WM05U9O" hidden="1">#REF!</definedName>
    <definedName name="BExJ0MY8SY5J5V50H3UKE78ODTVB" hidden="1">#REF!</definedName>
    <definedName name="BExJ0YC98G37ML4N8FLP8D95EFRF" hidden="1">#REF!</definedName>
    <definedName name="BExKCDYKAEV45AFXHVHZZ62E5BM3" hidden="1">#REF!</definedName>
    <definedName name="BExKDKO0W4AGQO1V7K6Q4VM750FT" hidden="1">#REF!</definedName>
    <definedName name="BExKDLF10G7W77J87QWH3ZGLUCLW" hidden="1">#REF!</definedName>
    <definedName name="BExKEFE0I3MT6ZLC4T1L9465HKTN" hidden="1">#REF!</definedName>
    <definedName name="BExKEK6O5BVJP4VY02FY7JNAZ6BT" hidden="1">#REF!</definedName>
    <definedName name="BExKEKXK6E6QX339ELPXDIRZSJE0" hidden="1">#REF!</definedName>
    <definedName name="BExKEOOIBMP7N8033EY2CJYCBX6H" hidden="1">#REF!</definedName>
    <definedName name="BExKEW0RR5LA3VC46A2BEOOMQE56" hidden="1">#REF!</definedName>
    <definedName name="BExKFA3VI1CZK21SM0N3LZWT9LA1" hidden="1">#REF!</definedName>
    <definedName name="BExKFINBFV5J2NFRCL4YUO3YF0ZE" hidden="1">#REF!</definedName>
    <definedName name="BExKFISRBFACTAMJSALEYMY66F6X" hidden="1">#REF!</definedName>
    <definedName name="BExKFOSK5DJ151C4E8544UWMYTOC" hidden="1">#REF!</definedName>
    <definedName name="BExKFYJC4EVEV54F82K6VKP7Q3OU" hidden="1">#REF!</definedName>
    <definedName name="BExKG4IYHBKQQ8J8FN10GB2IKO33" hidden="1">#REF!</definedName>
    <definedName name="BExKGF0L44S78D33WMQ1A75TRKB9" hidden="1">#REF!</definedName>
    <definedName name="BExKGFRN31B3G20LMQ4LRF879J68" hidden="1">#REF!</definedName>
    <definedName name="BExKGJD3U3ADZILP20U3EURP0UQP" hidden="1">#REF!</definedName>
    <definedName name="BExKGNK5YGKP0YHHTAAOV17Z9EIM" hidden="1">#REF!</definedName>
    <definedName name="BExKGV77YH9YXIQTRKK2331QGYKF" hidden="1">#REF!</definedName>
    <definedName name="BExKH3FTZ5VGTB86W9M4AB39R0G8" hidden="1">#REF!</definedName>
    <definedName name="BExKH3FV5U5O6XZM7STS3NZKQFGJ" hidden="1">#REF!</definedName>
    <definedName name="BExKHAMUH8NR3HRV0V6FHJE3ROLN" hidden="1">#REF!</definedName>
    <definedName name="BExKHCFKOWFHO2WW0N7Y5XDXEWAO" hidden="1">#REF!</definedName>
    <definedName name="BExKHIVLONZ46HLMR50DEXKEUNEP" hidden="1">#REF!</definedName>
    <definedName name="BExKHPM9XA0ADDK7TUR0N38EXWEP" hidden="1">#REF!</definedName>
    <definedName name="BExKI4076KXCDE5KXL79KT36OKLO" hidden="1">#REF!</definedName>
    <definedName name="BExKI7LO70WYISR7Q0Y1ZDWO9M3B" hidden="1">#REF!</definedName>
    <definedName name="BExKIGQV6TXIZG039HBOJU62WP2U" hidden="1">#REF!</definedName>
    <definedName name="BExKILE008SF3KTAN8WML3XKI1NZ" hidden="1">#REF!</definedName>
    <definedName name="BExKINC1MR3J8YX8H5X9PBYH0TUL" hidden="1">#REF!</definedName>
    <definedName name="BExKINSBB6RS7I489QHMCOMU4Z2X" hidden="1">#REF!</definedName>
    <definedName name="BExKIU87ZKSOC2DYZWFK6SAK9I8E" hidden="1">#REF!</definedName>
    <definedName name="BExKJ449HLYX2DJ9UF0H9GTPSQ73" hidden="1">#REF!</definedName>
    <definedName name="BExKJELX2RUC8UEC56IZPYYZXHA7" hidden="1">#REF!</definedName>
    <definedName name="BExKJINMXS61G2TZEXCJAWVV4F57" hidden="1">#REF!</definedName>
    <definedName name="BExKJK5ME8KB7HA0180L7OUZDDGV" hidden="1">#REF!</definedName>
    <definedName name="BExKJN5IF0VMDILJ5K8ZENF2QYV1" hidden="1">#REF!</definedName>
    <definedName name="BExKJUSJPFUIK20FTVAFJWR2OUYX" hidden="1">#REF!</definedName>
    <definedName name="BExKK8VP5RS3D0UXZVKA37C4SYBP" hidden="1">#REF!</definedName>
    <definedName name="BExKKIM9NPF6B3SPMPIQB27HQME4" hidden="1">#REF!</definedName>
    <definedName name="BExKKIX1BCBQ4R3K41QD8NTV0OV0" hidden="1">#REF!</definedName>
    <definedName name="BExKKQ3ZWADYV03YHMXDOAMU90EB" hidden="1">#REF!</definedName>
    <definedName name="BExKKUGD2HMJWQEYZ8H3X1BMXFS9" hidden="1">#REF!</definedName>
    <definedName name="BExKKX05KCZZZPKOR1NE5A8RGVT4" hidden="1">#REF!</definedName>
    <definedName name="BExKLD6S9L66QYREYHBE5J44OK7X" hidden="1">#REF!</definedName>
    <definedName name="BExKLEZK32L28GYJWVO63BZ5E1JD" hidden="1">#REF!</definedName>
    <definedName name="BExKLLKVVHT06LA55JB2FC871DC5" hidden="1">#REF!</definedName>
    <definedName name="BExKMCPARUG54MLXQVE9VXV5A3A0" hidden="1">#REF!</definedName>
    <definedName name="BExKMWBX4EH3EYJ07UFEM08NB40Z" hidden="1">#REF!</definedName>
    <definedName name="BExKNBGV2IR3S7M0BX4810KZB4V3" hidden="1">#REF!</definedName>
    <definedName name="BExKNCTBZTSY3MO42VU5PLV6YUHZ" hidden="1">#REF!</definedName>
    <definedName name="BExKNGV2YY749C42AQ2T9QNIE5C3" hidden="1">#REF!</definedName>
    <definedName name="BExKNV8UOHVWEHDJWI2WMJ9X6QHZ" hidden="1">#REF!</definedName>
    <definedName name="BExKNZLD7UATC1MYRNJD8H2NH4KU" hidden="1">#REF!</definedName>
    <definedName name="BExKNZQUKQQG2Y97R74G4O4BJP1L" hidden="1">#REF!</definedName>
    <definedName name="BExKO06X0EAD3ABEG1E8PWLDWHBA" hidden="1">#REF!</definedName>
    <definedName name="BExKO2AHHSGNI1AZOIOW21KPXKPE" hidden="1">#REF!</definedName>
    <definedName name="BExKO2FXWJWC5IZLDN8JHYILQJ2N" hidden="1">#REF!</definedName>
    <definedName name="BExKO438WZ8FKOU00NURGFMOYXWN" hidden="1">#REF!</definedName>
    <definedName name="BExKODIZGWW2EQD0FEYW6WK6XLCM" hidden="1">#REF!</definedName>
    <definedName name="BExKOPO2HPWVQGAKW8LOZMPIDEFG" hidden="1">#REF!</definedName>
    <definedName name="BExKPD6Y7YL7N4WWSL2L5ZOWBBWA" hidden="1">#REF!</definedName>
    <definedName name="BExKPEZP0QTKOTLIMMIFSVTHQEEK" hidden="1">#REF!</definedName>
    <definedName name="BExKPLQJX0HJ8OTXBXH9IC9J2V0W" hidden="1">#REF!</definedName>
    <definedName name="BExKPN8C7GN36ZJZHLOB74LU6KT0" hidden="1">#REF!</definedName>
    <definedName name="BExKPX9VZ1J5021Q98K60HMPJU58" hidden="1">#REF!</definedName>
    <definedName name="BExKQJGAAWNM3NT19E9I0CQDBTU0" hidden="1">#REF!</definedName>
    <definedName name="BExKQM5GJ1ZN5REKFE7YVBQ0KXWF" hidden="1">#REF!</definedName>
    <definedName name="BExKQOEA7HV9U5DH9C8JXFD62EKH" hidden="1">#REF!</definedName>
    <definedName name="BExKQQ71278061G7ZFYGPWOMOMY2" hidden="1">#REF!</definedName>
    <definedName name="BExKQTXRG3ECU8NT47UR7643LO5G" hidden="1">#REF!</definedName>
    <definedName name="BExKQVL7HPOIZ4FHANDFMVOJLEPR" hidden="1">#REF!</definedName>
    <definedName name="BExKR32XG1WY77WDT8KW9FJPGQTU" hidden="1">#REF!</definedName>
    <definedName name="BExKR8RZSEHW184G0Z56B4EGNU72" hidden="1">#REF!</definedName>
    <definedName name="BExKRVUSQ6PA7ZYQSTEQL3X7PB9P" hidden="1">#REF!</definedName>
    <definedName name="BExKRY3KZ7F7RB2KH8HXSQ85IEQO" hidden="1">#REF!</definedName>
    <definedName name="BExKSA37DZTCK6H13HPIKR0ZFVL8" hidden="1">#REF!</definedName>
    <definedName name="BExKSFMOMSZYDE0WNC94F40S6636" hidden="1">#REF!</definedName>
    <definedName name="BExKSHQ9K79S8KYUWIV5M5LAHHF1" hidden="1">#REF!</definedName>
    <definedName name="BExKSIS3VA1NCEFCZZSIK8B3YIBZ" hidden="1">#REF!</definedName>
    <definedName name="BExKSJTWG9L3FCX8FLK4EMUJMF27" hidden="1">#REF!</definedName>
    <definedName name="BExKSU0MKNAVZYYPKCYTZDWQX4R8" hidden="1">#REF!</definedName>
    <definedName name="BExKSX60G1MUS689FXIGYP2F7C62" hidden="1">#REF!</definedName>
    <definedName name="BExKT2UZ7Y2VWF5NQE18SJRLD2RN" hidden="1">#REF!</definedName>
    <definedName name="BExKT3GJFNGAM09H5F615E36A38C" hidden="1">#REF!</definedName>
    <definedName name="BExKTQZGN8GI3XGSEXMPCCA3S19H" hidden="1">#REF!</definedName>
    <definedName name="BExKTUKYYU0F6TUW1RXV24LRAZFE" hidden="1">#REF!</definedName>
    <definedName name="BExKU3FBLHQBIUTN6XEZW5GC9OG1" hidden="1">#REF!</definedName>
    <definedName name="BExKU82I99FEUIZLODXJDOJC96CQ" hidden="1">#REF!</definedName>
    <definedName name="BExKUDM0DFSCM3D91SH0XLXJSL18" hidden="1">#REF!</definedName>
    <definedName name="BExKULEKJLA77AUQPDUHSM94Y76Z" hidden="1">#REF!</definedName>
    <definedName name="BExKV08R85MKI3MAX9E2HERNQUNL" hidden="1">#REF!</definedName>
    <definedName name="BExKV4AAUNNJL5JWD7PX6BFKVS6O" hidden="1">#REF!</definedName>
    <definedName name="BExKVDVK6HN74GQPTXICP9BFC8CF" hidden="1">#REF!</definedName>
    <definedName name="BExKVFZ3ZZGIC1QI8XN6BYFWN0ZY" hidden="1">#REF!</definedName>
    <definedName name="BExKVG4KGO28KPGTAFL1R8TTZ10N" hidden="1">#REF!</definedName>
    <definedName name="BExKW0CSH7DA02YSNV64PSEIXB2P" hidden="1">#REF!</definedName>
    <definedName name="BExM9NUG3Q31X01AI9ZJCZIX25CS" hidden="1">#REF!</definedName>
    <definedName name="BExM9OG182RP30MY23PG49LVPZ1C" hidden="1">#REF!</definedName>
    <definedName name="BExMA64MW1S18NH8DCKPCCEI5KCB" hidden="1">#REF!</definedName>
    <definedName name="BExMALEWFUEM8Y686IT03ECURUBR" hidden="1">#REF!</definedName>
    <definedName name="BExMAXJS82ZJ8RS22VLE0V0LDUII" hidden="1">#REF!</definedName>
    <definedName name="BExMB4QRS0R3MTB4CMUHFZ84LNZQ" hidden="1">#REF!</definedName>
    <definedName name="BExMBC35WKQY5CWQJLV4D05O6971" hidden="1">#REF!</definedName>
    <definedName name="BExMBFTZV4Q1A5KG25C1N9PHQNSW" hidden="1">#REF!</definedName>
    <definedName name="BExMBK6ISK3U7KHZKUJXIDKGF6VW" hidden="1">#REF!</definedName>
    <definedName name="BExMBYPQDG9AYDQ5E8IECVFREPO6" hidden="1">#REF!</definedName>
    <definedName name="BExMC8AZUTX8LG89K2JJR7ZG62XX" hidden="1">#REF!</definedName>
    <definedName name="BExMCA96YR10V72G2R0SCIKPZLIZ" hidden="1">#REF!</definedName>
    <definedName name="BExMCB5JU5I2VQDUBS4O42BTEVKI" hidden="1">#REF!</definedName>
    <definedName name="BExMCFSQFSEMPY5IXDIRKZDASDBR" hidden="1">#REF!</definedName>
    <definedName name="BExMCMZOEYWVOOJ98TBHTTCS7XB8" hidden="1">#REF!</definedName>
    <definedName name="BExMCS8EF2W3FS9QADNKREYSI8P0" hidden="1">#REF!</definedName>
    <definedName name="BExMCUS7GSOM96J0HJ7EH0FFM2AC" hidden="1">#REF!</definedName>
    <definedName name="BExMCYTT6TVDWMJXO1NZANRTVNAN" hidden="1">#REF!</definedName>
    <definedName name="BExMD5F6IAV108XYJLXUO9HD0IT6" hidden="1">#REF!</definedName>
    <definedName name="BExMDANV66W9T3XAXID40XFJ0J93" hidden="1">#REF!</definedName>
    <definedName name="BExMDGD1KQP7NNR78X2ZX4FCBQ1S" hidden="1">#REF!</definedName>
    <definedName name="BExMDIRDK0DI8P86HB7WPH8QWLSQ" hidden="1">#REF!</definedName>
    <definedName name="BExMDPI2FVMORSWDDCVAJ85WYAYO" hidden="1">#REF!</definedName>
    <definedName name="BExMDUWB7VWHFFR266QXO46BNV2S" hidden="1">#REF!</definedName>
    <definedName name="BExME2U47N8LZG0BPJ49ANY5QVV2" hidden="1">#REF!</definedName>
    <definedName name="BExME88DH5DUKMUFI9FNVECXFD2E" hidden="1">#REF!</definedName>
    <definedName name="BExME9A7MOGAK7YTTQYXP5DL6VYA" hidden="1">#REF!</definedName>
    <definedName name="BExMEOV9YFRY5C3GDLU60GIX10BY" hidden="1">#REF!</definedName>
    <definedName name="BExMEY09ESM4H2YGKEQQRYUD114R" hidden="1">#REF!</definedName>
    <definedName name="BExMF4G4IUPQY1Y5GEY5N3E04CL6" hidden="1">#REF!</definedName>
    <definedName name="BExMF9UIGYMOAQK0ELUWP0S0HZZY" hidden="1">#REF!</definedName>
    <definedName name="BExMFDLBSWFMRDYJ2DZETI3EXKN2" hidden="1">#REF!</definedName>
    <definedName name="BExMFLDTMRTCHKA37LQW67BG8D5C" hidden="1">#REF!</definedName>
    <definedName name="BExMGG3PFIHPHX7NXB7HDFI3N12L" hidden="1">#REF!</definedName>
    <definedName name="BExMH3H9TW5TJCNU5Z1EWXP3BAEP" hidden="1">#REF!</definedName>
    <definedName name="BExMHOWPB34KPZ76M2KIX2C9R2VB" hidden="1">#REF!</definedName>
    <definedName name="BExMHSSYC6KVHA3QDTSYPN92TWMI" hidden="1">#REF!</definedName>
    <definedName name="BExMI0WA793SF41LQ40A28U8OXQY" hidden="1">#REF!</definedName>
    <definedName name="BExMI3AJ9477KDL4T9DHET4LJJTW" hidden="1">#REF!</definedName>
    <definedName name="BExMI6L9KX05GAK523JFKICJMTA5" hidden="1">#REF!</definedName>
    <definedName name="BExMI6QQ20XHD0NWJUN741B37182" hidden="1">#REF!</definedName>
    <definedName name="BExMI8JB94SBD9EMNJEK7Y2T6GYU" hidden="1">#REF!</definedName>
    <definedName name="BExMI8OS85YTW3KYVE4YD0R7Z6UV" hidden="1">#REF!</definedName>
    <definedName name="BExMIBOOZU40JS3F89OMPSRCE9MM" hidden="1">#REF!</definedName>
    <definedName name="BExMIIQ5MBWSIHTFWAQADXMZC22Q" hidden="1">#REF!</definedName>
    <definedName name="BExMIL4I2GE866I25CR5JBLJWJ6A" hidden="1">#REF!</definedName>
    <definedName name="BExMIRKIPF27SNO82SPFSB3T5U17" hidden="1">#REF!</definedName>
    <definedName name="BExMIV0KC8555D5E42ZGWG15Y0MO" hidden="1">#REF!</definedName>
    <definedName name="BExMIZT6AN7E6YMW2S87CTCN2UXH" hidden="1">#REF!</definedName>
    <definedName name="BExMJ15T9F3475M0896SG60TN0SR" hidden="1">#REF!</definedName>
    <definedName name="BExMJNC8ZFB9DRFOJ961ZAJ8U3A8" hidden="1">#REF!</definedName>
    <definedName name="BExMJTBV8A3D31W2IQHP9RDFPPHQ" hidden="1">#REF!</definedName>
    <definedName name="BExMK2RTXN4QJWEUNX002XK8VQP8" hidden="1">#REF!</definedName>
    <definedName name="BExMKBGQDUZ8AWXYHA3QVMSDVZ3D" hidden="1">#REF!</definedName>
    <definedName name="BExMKBM1467553LDFZRRKVSHN374" hidden="1">#REF!</definedName>
    <definedName name="BExMKGK5FJUC0AU8MABRGDC5ZM70" hidden="1">#REF!</definedName>
    <definedName name="BExMKTW7R5SOV4PHAFGHU3W73DYE" hidden="1">#REF!</definedName>
    <definedName name="BExMKU7051J2W1RQXGZGE62NBRUZ" hidden="1">#REF!</definedName>
    <definedName name="BExMKUN3WPECJR2XRID2R7GZRGNX" hidden="1">#REF!</definedName>
    <definedName name="BExMKZ535P011X4TNV16GCOH4H21" hidden="1">#REF!</definedName>
    <definedName name="BExML3XQNDIMX55ZCHHXKUV3D6E6" hidden="1">#REF!</definedName>
    <definedName name="BExML5QGSWHLI18BGY4CGOTD3UWH" hidden="1">#REF!</definedName>
    <definedName name="BExMLO5Z61RE85X8HHX2G4IU3AZW" hidden="1">#REF!</definedName>
    <definedName name="BExMLVI7UORSHM9FMO8S2EI0TMTS" hidden="1">#REF!</definedName>
    <definedName name="BExMM5UCOT2HSSN0ZIPZW55GSOVO" hidden="1">#REF!</definedName>
    <definedName name="BExMM8ZRS5RQ8H1H55RVPVTDL5NL" hidden="1">#REF!</definedName>
    <definedName name="BExMMH8EAZB09XXQ5X4LR0P4NHG9" hidden="1">#REF!</definedName>
    <definedName name="BExMMIQH5BABNZVCIQ7TBCQ10AY5" hidden="1">#REF!</definedName>
    <definedName name="BExMMNIZ2T7M22WECMUQXEF4NJ71" hidden="1">#REF!</definedName>
    <definedName name="BExMMPMIOU7BURTV0L1K6ACW9X73" hidden="1">#REF!</definedName>
    <definedName name="BExMMQ835AJDHS4B419SS645P67Q" hidden="1">#REF!</definedName>
    <definedName name="BExMMQIUVPCOBISTEJJYNCCLUCPY" hidden="1">#REF!</definedName>
    <definedName name="BExMMTIXETA5VAKBSOFDD5SRU887" hidden="1">#REF!</definedName>
    <definedName name="BExMMV0P6P5YS3C35G0JYYHI7992" hidden="1">#REF!</definedName>
    <definedName name="BExMNDR4V2VG5RFZDGTAGD3Q9PPG" hidden="1">#REF!</definedName>
    <definedName name="BExMNJLFWZBRN9PZF1IO9CYWV1B2" hidden="1">#REF!</definedName>
    <definedName name="BExMNKCJ0FA57YEUUAJE43U1QN5P" hidden="1">#REF!</definedName>
    <definedName name="BExMNKN5D1WEF2OOJVP6LZ6DLU3Y" hidden="1">#REF!</definedName>
    <definedName name="BExMNR38HMPLWAJRQ9MMS3ZAZ9IU" hidden="1">#REF!</definedName>
    <definedName name="BExMNRDZULKJMVY2VKIIRM2M5A1M" hidden="1">#REF!</definedName>
    <definedName name="BExMO9IOWKTWHO8LQJJQI5P3INWY" hidden="1">#REF!</definedName>
    <definedName name="BExMOI29DOEK5R1A5QZPUDKF7N6T" hidden="1">#REF!</definedName>
    <definedName name="BExMPAJ5AJAXGKGK3F6H3ODS6RF4" hidden="1">#REF!</definedName>
    <definedName name="BExMPD2X55FFBVJ6CBUKNPROIOEU" hidden="1">#REF!</definedName>
    <definedName name="BExMPGZ848E38FUH1JBQN97DGWAT" hidden="1">#REF!</definedName>
    <definedName name="BExMPMTICOSMQENOFKQ18K0ZT4S8" hidden="1">#REF!</definedName>
    <definedName name="BExMPMZ07II0R4KGWQQ7PGS3RZS4" hidden="1">#REF!</definedName>
    <definedName name="BExMPOBH04JMDO6Z8DMSEJZM4ANN" hidden="1">#REF!</definedName>
    <definedName name="BExMPSD77XQ3HA6A4FZOJK8G2JP3" hidden="1">#REF!</definedName>
    <definedName name="BExMQ4I3Q7F0BMPHSFMFW9TZ87UD" hidden="1">#REF!</definedName>
    <definedName name="BExMQ4SWDWI4N16AZ0T5CJ6HH8WC" hidden="1">#REF!</definedName>
    <definedName name="BExMQ71WHW50GVX45JU951AGPLFQ" hidden="1">#REF!</definedName>
    <definedName name="BExMQGXSLPT4A6N47LE6FBVHWBOF" hidden="1">#REF!</definedName>
    <definedName name="BExMQSBR7PL4KLB1Q4961QO45Y4G" hidden="1">#REF!</definedName>
    <definedName name="BExMR1MA4I1X77714ZEPUVC8W398" hidden="1">#REF!</definedName>
    <definedName name="BExMR8YQHA7N77HGHY4Y6R30I3XT" hidden="1">#REF!</definedName>
    <definedName name="BExMRENOIARWRYOIVPDIEBVNRDO7" hidden="1">#REF!</definedName>
    <definedName name="BExMRRJNUMGRSDD5GGKKGEIZ6FTS" hidden="1">#REF!</definedName>
    <definedName name="BExMRU3ACIU0RD2BNWO55LH5U2BR" hidden="1">#REF!</definedName>
    <definedName name="BExMSQRCC40AP8BDUPL2I2DNC210" hidden="1">#REF!</definedName>
    <definedName name="BExO4J9LR712G00TVA82VNTG8O7H" hidden="1">#REF!</definedName>
    <definedName name="BExO55G2KVZ7MIJ30N827CLH0I2A" hidden="1">#REF!</definedName>
    <definedName name="BExO5A8PZD9EUHC5CMPU6N3SQ15L" hidden="1">#REF!</definedName>
    <definedName name="BExO5XMAHL7CY3X0B1OPKZ28DCJ5" hidden="1">#REF!</definedName>
    <definedName name="BExO66LZJKY4PTQVREELI6POS4AY" hidden="1">#REF!</definedName>
    <definedName name="BExO6LLHCYTF7CIVHKAO0NMET14Q" hidden="1">#REF!</definedName>
    <definedName name="BExO7OUQS3XTUQ2LDKGQ8AAQ3OJJ" hidden="1">#REF!</definedName>
    <definedName name="BExO7RUSODZC2NQZMT2AFSMV2ONF" hidden="1">#REF!</definedName>
    <definedName name="BExO85HMYXZJ7SONWBKKIAXMCI3C" hidden="1">#REF!</definedName>
    <definedName name="BExO863922O4PBGQMUNEQKGN3K96" hidden="1">#REF!</definedName>
    <definedName name="BExO89ZIOXN0HOKHY24F7HDZ87UT" hidden="1">#REF!</definedName>
    <definedName name="BExO8CDTBCABLEUD6PE2UM2EZ6C4" hidden="1">#REF!</definedName>
    <definedName name="BExO8IZ05ZG0XVOL3W41KBQE176A" hidden="1">#REF!</definedName>
    <definedName name="BExO8UTAGQWDBQZEEF4HUNMLQCVU" hidden="1">#REF!</definedName>
    <definedName name="BExO937E20IHMGQOZMECL3VZC7OX" hidden="1">#REF!</definedName>
    <definedName name="BExO94UTJKQQ7TJTTJRTSR70YVJC" hidden="1">#REF!</definedName>
    <definedName name="BExO9J3A438976RXIUX5U9SU5T55" hidden="1">#REF!</definedName>
    <definedName name="BExO9RS5RXFJ1911HL3CCK6M74EP" hidden="1">#REF!</definedName>
    <definedName name="BExO9SDRI1M6KMHXSG3AE5L0F2U3" hidden="1">#REF!</definedName>
    <definedName name="BExO9V2U2YXAY904GYYGU6TD8Y7M" hidden="1">#REF!</definedName>
    <definedName name="BExOAQ3GKCT7YZW1EMVU3EILSZL2" hidden="1">#REF!</definedName>
    <definedName name="BExOB9KT2THGV4SPLDVFTFXS4B14" hidden="1">#REF!</definedName>
    <definedName name="BExOBEZ0IE2WBEYY3D3CMRI72N1K" hidden="1">#REF!</definedName>
    <definedName name="BExOBIPU8760ITY0C8N27XZ3KWEF" hidden="1">#REF!</definedName>
    <definedName name="BExOBM0I5L0MZ1G4H9MGMD87SBMZ" hidden="1">#REF!</definedName>
    <definedName name="BExOBOUXMP88KJY2BX2JLUJH5N0K" hidden="1">#REF!</definedName>
    <definedName name="BExOBP0FKQ4SVR59FB48UNLKCOR6" hidden="1">#REF!</definedName>
    <definedName name="BExOBYAVUCQ0IGM0Y6A75QHP0Q1A" hidden="1">#REF!</definedName>
    <definedName name="BExOC3UEHB1CZNINSQHZANWJYKR8" hidden="1">#REF!</definedName>
    <definedName name="BExOCBSF3XGO9YJ23LX2H78VOUR7" hidden="1">#REF!</definedName>
    <definedName name="BExOCKXFMOW6WPFEVX1I7R7FNDSS" hidden="1">#REF!</definedName>
    <definedName name="BExOCYEXOB95DH5NOB0M5NOYX398" hidden="1">#REF!</definedName>
    <definedName name="BExOD4ERMDMFD8X1016N4EXOUR0S" hidden="1">#REF!</definedName>
    <definedName name="BExOD55RS7BQUHRQ6H3USVGKR0P7" hidden="1">#REF!</definedName>
    <definedName name="BExODEWDDEABM4ZY3XREJIBZ8IVP" hidden="1">#REF!</definedName>
    <definedName name="BExODZFEIWV26E8RFU7XQYX1J458" hidden="1">#REF!</definedName>
    <definedName name="BExOEBKG55EROA2VL360A06LKASE" hidden="1">#REF!</definedName>
    <definedName name="BExOERG5LWXYYEN1DY1H2FWRJS9T" hidden="1">#REF!</definedName>
    <definedName name="BExOEV1S6JJVO5PP4BZ20SNGZR7D" hidden="1">#REF!</definedName>
    <definedName name="BExOFEDNCYI2TPTMQ8SJN3AW4YMF" hidden="1">#REF!</definedName>
    <definedName name="BExOFVLXVD6RVHSQO8KZOOACSV24" hidden="1">#REF!</definedName>
    <definedName name="BExOG2SW3XOGP9VAPQ3THV3VWV12" hidden="1">#REF!</definedName>
    <definedName name="BExOG45J81K4OPA40KW5VQU54KY3" hidden="1">#REF!</definedName>
    <definedName name="BExOGFE2SCL8HHT4DFAXKLUTJZOG" hidden="1">#REF!</definedName>
    <definedName name="BExOGT6D0LJ3C22RDW8COECKB1J5" hidden="1">#REF!</definedName>
    <definedName name="BExOGTMI1HT31M1RGWVRAVHAK7DE" hidden="1">#REF!</definedName>
    <definedName name="BExOGXO9JE5XSE9GC3I6O21UEKAO" hidden="1">#REF!</definedName>
    <definedName name="BExOH9ICZ13C1LAW8OTYTR9S7ZP3" hidden="1">#REF!</definedName>
    <definedName name="BExOHL75H3OT4WAKKPUXIVXWFVDS" hidden="1">#REF!</definedName>
    <definedName name="BExOHLHXXJL6363CC082M9M5VVXQ" hidden="1">#REF!</definedName>
    <definedName name="BExOHNAO5UDXSO73BK2ARHWKS90Y" hidden="1">#REF!</definedName>
    <definedName name="BExOHR1G1I9A9CI1HG94EWBLWNM2" hidden="1">#REF!</definedName>
    <definedName name="BExOHTQPP8LQ98L6PYUI6QW08YID" hidden="1">#REF!</definedName>
    <definedName name="BExOHX6Q6NJI793PGX59O5EKTP4G" hidden="1">#REF!</definedName>
    <definedName name="BExOI5VMTHH7Y8MQQ1N635CHYI0P" hidden="1">#REF!</definedName>
    <definedName name="BExOIEVCP4Y6VDS23AK84MCYYHRT" hidden="1">#REF!</definedName>
    <definedName name="BExOIHPQIXR0NDR5WD01BZKPKEO3" hidden="1">#REF!</definedName>
    <definedName name="BExOIM7L0Z3LSII9P7ZTV4KJ8RMA" hidden="1">#REF!</definedName>
    <definedName name="BExOIWJVMJ6MG6JC4SPD1L00OHU1" hidden="1">#REF!</definedName>
    <definedName name="BExOIYCN8Z4JK3OOG86KYUCV0ME8" hidden="1">#REF!</definedName>
    <definedName name="BExOJ3AKZ9BCBZT3KD8WMSLK6MN2" hidden="1">#REF!</definedName>
    <definedName name="BExOJ7XQK71I4YZDD29AKOOWZ47E" hidden="1">#REF!</definedName>
    <definedName name="BExOJM0W6XGSW5MXPTTX0GNF6SFT" hidden="1">#REF!</definedName>
    <definedName name="BExOJXEUJJ9SYRJXKYYV2NCCDT2R" hidden="1">#REF!</definedName>
    <definedName name="BExOJYB9TCOH798LIF3V0RIR85DL" hidden="1">#REF!</definedName>
    <definedName name="BExOK0EQYM9JUMAGWOUN7QDH7VMZ" hidden="1">#REF!</definedName>
    <definedName name="BExOK4WM9O7QNG6O57FOASI5QSN1" hidden="1">#REF!</definedName>
    <definedName name="BExOK5SZBH4WQQO8Z717ZDFIAJNT" hidden="1">#REF!</definedName>
    <definedName name="BExOKKHOPWUVRJGQJ5ONR2U40JX8" hidden="1">#REF!</definedName>
    <definedName name="BExOKTXMJP351VXKH8VT6SXUNIMF" hidden="1">#REF!</definedName>
    <definedName name="BExOKU8GMLOCNVORDE329819XN67" hidden="1">#REF!</definedName>
    <definedName name="BExOL0Z3Z7IAMHPB91EO2MF49U57" hidden="1">#REF!</definedName>
    <definedName name="BExOL7KH12VAR0LG741SIOJTLWFD" hidden="1">#REF!</definedName>
    <definedName name="BExOLICXFHJLILCJVFMJE5MGGWKR" hidden="1">#REF!</definedName>
    <definedName name="BExOLOI0WJS3QC12I3ISL0D9AWOF" hidden="1">#REF!</definedName>
    <definedName name="BExOLYZNG5RBD0BTS1OEZJNU92Q5" hidden="1">#REF!</definedName>
    <definedName name="BExOM3HIJ3UZPOKJI68KPBJAHPDC" hidden="1">#REF!</definedName>
    <definedName name="BExOMKPURE33YQ3K1JG9NVQD4W49" hidden="1">#REF!</definedName>
    <definedName name="BExOMP7NGCLUNFK50QD2LPKRG078" hidden="1">#REF!</definedName>
    <definedName name="BExOMU0A6XMY48SZRYL4WQZD13BI" hidden="1">#REF!</definedName>
    <definedName name="BExOMVT0HSNC59DJP4CLISASGHKL" hidden="1">#REF!</definedName>
    <definedName name="BExON0AX35F2SI0UCVMGWGVIUNI3" hidden="1">#REF!</definedName>
    <definedName name="BExON41U4296DV3DPG6I5EF3OEYF" hidden="1">#REF!</definedName>
    <definedName name="BExONB3A7CO4YD8RB41PHC93BQ9M" hidden="1">#REF!</definedName>
    <definedName name="BExONFQH6UUXF8V0GI4BRIST9RFO" hidden="1">#REF!</definedName>
    <definedName name="BExONIL31DZWU7IFVN3VV0XTXJA1" hidden="1">#REF!</definedName>
    <definedName name="BExONJ1BU17R0F5A2UP1UGJBOGKS" hidden="1">#REF!</definedName>
    <definedName name="BExONNZ9VMHVX3J6NLNJY7KZA61O" hidden="1">#REF!</definedName>
    <definedName name="BExONRQ1BAA4F3TXP2MYQ4YCZ09S" hidden="1">#REF!</definedName>
    <definedName name="BExOO1WWIZSGB0YTGKESB45TSVMZ" hidden="1">#REF!</definedName>
    <definedName name="BExOO4B8FPAFYPHCTYTX37P1TQM5" hidden="1">#REF!</definedName>
    <definedName name="BExOOIULUDOJRMYABWV5CCL906X6" hidden="1">#REF!</definedName>
    <definedName name="BExOOTN0KTXJCL7E476XBN1CJ553" hidden="1">#REF!</definedName>
    <definedName name="BExOP9DEBV5W5P4Q25J3XCJBP5S9" hidden="1">#REF!</definedName>
    <definedName name="BExOPFNYRBL0BFM23LZBJTADNOE4" hidden="1">#REF!</definedName>
    <definedName name="BExOPINVFSIZMCVT9YGT2AODVCX3" hidden="1">#REF!</definedName>
    <definedName name="BExOQ1JN4SAC44RTMZIGHSW023WA" hidden="1">#REF!</definedName>
    <definedName name="BExOQ256YMF115DJL3KBPNKABJ90" hidden="1">#REF!</definedName>
    <definedName name="BExQ19DEUOLC11IW32E2AMVZLFF1" hidden="1">#REF!</definedName>
    <definedName name="BExQ1FD6KISGYU1JWEQ4G243ZPVD" hidden="1">#REF!</definedName>
    <definedName name="BExQ29C73XR33S3668YYSYZAIHTG" hidden="1">#REF!</definedName>
    <definedName name="BExQ2FS228IUDUP2023RA1D4AO4C" hidden="1">#REF!</definedName>
    <definedName name="BExQ2L0XYWLY9VPZWXYYFRIRQRJ1" hidden="1">#REF!</definedName>
    <definedName name="BExQ2M841F5Z1BQYR8DG5FKK0LIU" hidden="1">#REF!</definedName>
    <definedName name="BExQ300G8I8TK45A0MVHV15422EU" hidden="1">#REF!</definedName>
    <definedName name="BExQ39R28MXSG2SEV956F0KZ20AN" hidden="1">#REF!</definedName>
    <definedName name="BExQ3D1P3M5Z3HLMEZ17E0BLEE4U" hidden="1">#REF!</definedName>
    <definedName name="BExQ3O4W7QF8BOXTUT4IOGF6YKUD" hidden="1">#REF!</definedName>
    <definedName name="BExQ3PXOWSN8561ZR8IEY8ZASI3B" hidden="1">#REF!</definedName>
    <definedName name="BExQ3TZF04IPY0B0UG9CQQ5736UA" hidden="1">#REF!</definedName>
    <definedName name="BExQ42IU9MNDYLODP41DL6YTZMAR" hidden="1">#REF!</definedName>
    <definedName name="BExQ452HF7N1HYPXJXQ8WD6SOWUV" hidden="1">#REF!</definedName>
    <definedName name="BExQ499KBJ5W7A1G293A0K14EVQB" hidden="1">#REF!</definedName>
    <definedName name="BExQ4BTBSHPHVEDRCXC2ROW8PLFC" hidden="1">#REF!</definedName>
    <definedName name="BExQ4DGKF54SRKQUTUT4B1CZSS62" hidden="1">#REF!</definedName>
    <definedName name="BExQ4T74LQ5PYTV1MUQUW75A4BDY" hidden="1">#REF!</definedName>
    <definedName name="BExQ4XJHD7EJCNH7S1MJDZJ2MNWG" hidden="1">#REF!</definedName>
    <definedName name="BExQ5039ZCEWBUJHU682G4S89J03" hidden="1">#REF!</definedName>
    <definedName name="BExQ56Z9W6YHZHRXOFFI8EFA7CDI" hidden="1">#REF!</definedName>
    <definedName name="BExQ5KX3Z668H1KUCKZ9J24HUQ1F" hidden="1">#REF!</definedName>
    <definedName name="BExQ5SPMSOCJYLAY20NB5A6O32RE" hidden="1">#REF!</definedName>
    <definedName name="BExQ5UICMGTMK790KTLK49MAGXRC" hidden="1">#REF!</definedName>
    <definedName name="BExQ5YUUK9FD0QGTY4WD0W90O7OL" hidden="1">#REF!</definedName>
    <definedName name="BExQ63793YQ9BH7JLCNRIATIGTRG" hidden="1">#REF!</definedName>
    <definedName name="BExQ6CN1EF2UPZ57ZYMGK8TUJQSS" hidden="1">#REF!</definedName>
    <definedName name="BExQ6M2YXJ8AMRJF3QGHC40ADAHZ" hidden="1">#REF!</definedName>
    <definedName name="BExQ6M8B0X44N9TV56ATUVHGDI00" hidden="1">#REF!</definedName>
    <definedName name="BExQ6POH065GV0I74XXVD0VUPBJW" hidden="1">#REF!</definedName>
    <definedName name="BExQ6WV9KPSMXPPLGZ3KK4WNYTHU" hidden="1">#REF!</definedName>
    <definedName name="BExQ783XTMM2A9I3UKCFWJH1PP2N" hidden="1">#REF!</definedName>
    <definedName name="BExQ79LX01ZPQB8EGD1ZHR2VK2H3" hidden="1">#REF!</definedName>
    <definedName name="BExQ7B3V9MGDK2OIJ61XXFBFLJFZ" hidden="1">#REF!</definedName>
    <definedName name="BExQ7CB046NVPF9ZXDGA7OXOLSLX" hidden="1">#REF!</definedName>
    <definedName name="BExQ7IWDCGGOO1HTJ97YGO1CK3R9" hidden="1">#REF!</definedName>
    <definedName name="BExQ7JNFIEGS2HKNBALH3Q2N5G7Z" hidden="1">#REF!</definedName>
    <definedName name="BExQ7MY3U2Z1IZ71U5LJUD00VVB4" hidden="1">#REF!</definedName>
    <definedName name="BExQ7XL2Q1GVUFL1F9KK0K0EXMWG" hidden="1">#REF!</definedName>
    <definedName name="BExQ8469L3ZRZ3KYZPYMSJIDL7Y5" hidden="1">#REF!</definedName>
    <definedName name="BExQ84MJB94HL3BWRN50M4NCB6Z0" hidden="1">#REF!</definedName>
    <definedName name="BExQ8583ZE00NW7T9OF11OT9IA14" hidden="1">#REF!</definedName>
    <definedName name="BExQ8A0RPE3IMIFIZLUE7KD2N21W" hidden="1">#REF!</definedName>
    <definedName name="BExQ8ABK6H1ADV2R2OYT8NFFYG2N" hidden="1">#REF!</definedName>
    <definedName name="BExQ8DM90XJ6GCJIK9LC5O82I2TJ" hidden="1">#REF!</definedName>
    <definedName name="BExQ8G0K46ZORA0QVQTDI7Z8LXGF" hidden="1">#REF!</definedName>
    <definedName name="BExQ8O3WEU8HNTTGKTW5T0QSKCLP" hidden="1">#REF!</definedName>
    <definedName name="BExQ8ZCEDBOBJA3D9LDP5TU2WYGR" hidden="1">#REF!</definedName>
    <definedName name="BExQ94LAW6MAQBWY25WTBFV5PPZJ" hidden="1">#REF!</definedName>
    <definedName name="BExQ97QIPOSSRK978N8P234Y1XA4" hidden="1">#REF!</definedName>
    <definedName name="BExQ9E6FBAXTHGF3RXANFIA77GXP" hidden="1">#REF!</definedName>
    <definedName name="BExQ9F2YH4UUCCMQITJ475B3S3NP" hidden="1">#REF!</definedName>
    <definedName name="BExQ9KX9734KIAK7IMRLHCPYDHO2" hidden="1">#REF!</definedName>
    <definedName name="BExQ9L81FF4I7816VTPFBDWVU4CW" hidden="1">#REF!</definedName>
    <definedName name="BExQ9M4E2ACZOWWWP1JJIQO8AHUM" hidden="1">#REF!</definedName>
    <definedName name="BExQ9UTANMJCK7LJ4OQMD6F2Q01L" hidden="1">#REF!</definedName>
    <definedName name="BExQ9ZLYHWABXAA9NJDW8ZS0UQ9P" hidden="1">#REF!</definedName>
    <definedName name="BExQA324HSCK40ENJUT9CS9EC71B" hidden="1">#REF!</definedName>
    <definedName name="BExQA55GY0STSNBWQCWN8E31ZXCS" hidden="1">#REF!</definedName>
    <definedName name="BExQA9HZIN9XEMHEEVHT99UU9Z82" hidden="1">#REF!</definedName>
    <definedName name="BExQAELFYH92K8CJL155181UDORO" hidden="1">#REF!</definedName>
    <definedName name="BExQAG8PP8R5NJKNQD1U4QOSD6X5" hidden="1">#REF!</definedName>
    <definedName name="BExQBDICMZTSA1X73TMHNO4JSFLN" hidden="1">#REF!</definedName>
    <definedName name="BExQBEER6CRCRPSSL61S0OMH57ZA" hidden="1">#REF!</definedName>
    <definedName name="BExQBIGGY5TXI2FJVVZSLZ0LTZYH" hidden="1">#REF!</definedName>
    <definedName name="BExQBM1RUSIQ85LLMM2159BYDPIP" hidden="1">#REF!</definedName>
    <definedName name="BExQBPSOZ47V81YAEURP0NQJNTJH" hidden="1">#REF!</definedName>
    <definedName name="BExQC5TWT21CGBKD0IHAXTIN2QB8" hidden="1">#REF!</definedName>
    <definedName name="BExQC94JL9F5GW4S8DQCAF4WB2DA" hidden="1">#REF!</definedName>
    <definedName name="BExQCKTD8AT0824LGWREXM1B5D1X" hidden="1">#REF!</definedName>
    <definedName name="BExQD571YWOXKR2SX85K5MKQ0AO2" hidden="1">#REF!</definedName>
    <definedName name="BExQDB6VCHN8PNX8EA6JNIEQ2JC2" hidden="1">#REF!</definedName>
    <definedName name="BExQDE1B6U2Q9B73KBENABP71YM1" hidden="1">#REF!</definedName>
    <definedName name="BExQDGQCN7ZW41QDUHOBJUGQAX40" hidden="1">#REF!</definedName>
    <definedName name="BExQEC7BRIJ30PTU3UPFOIP2HPE3" hidden="1">#REF!</definedName>
    <definedName name="BExQEMUA4HEFM4OVO8M8MA8PIAW1" hidden="1">#REF!</definedName>
    <definedName name="BExQEQ4XZQFIKUXNU9H7WE7AMZ1U" hidden="1">#REF!</definedName>
    <definedName name="BExQF1OEB07CRAP6ALNNMJNJ3P2D" hidden="1">#REF!</definedName>
    <definedName name="BExQF9X2AQPFJZTCHTU5PTTR0JAH" hidden="1">#REF!</definedName>
    <definedName name="BExQFC0M9KKFMQKPLPEO2RQDB7MM" hidden="1">#REF!</definedName>
    <definedName name="BExQFEEV7627R8TYZCM28C6V6WHE" hidden="1">#REF!</definedName>
    <definedName name="BExQFEK8NUD04X2OBRA275ADPSDL" hidden="1">#REF!</definedName>
    <definedName name="BExQFGYIWDR4W0YF7XR6E4EWWJ02" hidden="1">#REF!</definedName>
    <definedName name="BExQFPNFKA36IAPS22LAUMBDI4KE" hidden="1">#REF!</definedName>
    <definedName name="BExQFPSWEMA8WBUZ4WK20LR13VSU" hidden="1">#REF!</definedName>
    <definedName name="BExQFVSPOSCCPF1TLJPIWYWYB8A9" hidden="1">#REF!</definedName>
    <definedName name="BExQFWJQXNQAW6LUMOEDS6KMJMYL" hidden="1">#REF!</definedName>
    <definedName name="BExQG8TYRD2G42UA5ZPCRLNKUDMX" hidden="1">#REF!</definedName>
    <definedName name="BExQGO48J9MPCDQ96RBB9UN9AIGT" hidden="1">#REF!</definedName>
    <definedName name="BExQGSBB6MJWDW7AYWA0MSFTXKRR" hidden="1">#REF!</definedName>
    <definedName name="BExQGWT4XCNAP3M64D9VE7FUEVCS" hidden="1">#REF!</definedName>
    <definedName name="BExQH0UURAJ13AVO5UI04HSRGVYW" hidden="1">#REF!</definedName>
    <definedName name="BExQH6ZZY0NR8SE48PSI9D0CU1TC" hidden="1">#REF!</definedName>
    <definedName name="BExQH9P2MCXAJOVEO4GFQT6MNW22" hidden="1">#REF!</definedName>
    <definedName name="BExQHCZSBYUY8OKKJXFYWKBBM6AH" hidden="1">#REF!</definedName>
    <definedName name="BExQHPKXZ1K33V2F90NZIQRZYIAW" hidden="1">#REF!</definedName>
    <definedName name="BExQHVF9KD06AG2RXUQJ9X4PVGX4" hidden="1">#REF!</definedName>
    <definedName name="BExQHZBHVN2L4HC7ACTR73T5OCV0" hidden="1">#REF!</definedName>
    <definedName name="BExQI85V9TNLDJT5LTRZS10Y26SG" hidden="1">#REF!</definedName>
    <definedName name="BExQIAPKHVEV8CU1L3TTHJW67FJ5" hidden="1">#REF!</definedName>
    <definedName name="BExQIBB4I3Z6AUU0HYV1DHRS13M4" hidden="1">#REF!</definedName>
    <definedName name="BExQIBWPAXU7HJZLKGJZY3EB7MIS" hidden="1">#REF!</definedName>
    <definedName name="BExQIS8O6R36CI01XRY9ISM99TW9" hidden="1">#REF!</definedName>
    <definedName name="BExQIVJB9MJ25NDUHTCVMSODJY2C" hidden="1">#REF!</definedName>
    <definedName name="BExQJBF7LAX128WR7VTMJC88ZLPG" hidden="1">#REF!</definedName>
    <definedName name="BExQJEVCKX6KZHNCLYXY7D0MX5KN" hidden="1">#REF!</definedName>
    <definedName name="BExQJJYSDX8B0J1QGF2HL071KKA3" hidden="1">#REF!</definedName>
    <definedName name="BExQK1HV6SQQ7CP8H8IUKI9TYXTD" hidden="1">#REF!</definedName>
    <definedName name="BExQK3LE5CSBW1E4H4KHW548FL2R" hidden="1">#REF!</definedName>
    <definedName name="BExQKG6LD6PLNDGNGO9DJXY865BR" hidden="1">#REF!</definedName>
    <definedName name="BExQLE1TOW3A287TQB0AVWENT8O1" hidden="1">#REF!</definedName>
    <definedName name="BExRYOYB4A3E5F6MTROY69LR0PMG" hidden="1">#REF!</definedName>
    <definedName name="BExRYZLA9EW71H4SXQR525S72LLP" hidden="1">#REF!</definedName>
    <definedName name="BExRZ0CBPJFRFFB985496YDW6WYK" hidden="1">#REF!</definedName>
    <definedName name="BExRZ66M8G9FQ0VFP077QSZBSOA5" hidden="1">#REF!</definedName>
    <definedName name="BExRZ8FMQQL46I8AQWU17LRNZD5T" hidden="1">#REF!</definedName>
    <definedName name="BExRZIRRIXRUMZ5GOO95S7460BMP" hidden="1">#REF!</definedName>
    <definedName name="BExRZK9RAHMM0ZLTNSK7A4LDC42D" hidden="1">#REF!</definedName>
    <definedName name="BExRZOGSR69INI6GAEPHDWSNK5Q4" hidden="1">#REF!</definedName>
    <definedName name="BExS0ASQBKRTPDWFK0KUDFOS9LE5" hidden="1">#REF!</definedName>
    <definedName name="BExS0GHQUF6YT0RU3TKDEO8CSJYB" hidden="1">#REF!</definedName>
    <definedName name="BExS0K8IHC45I78DMZBOJ1P13KQA" hidden="1">#REF!</definedName>
    <definedName name="BExS152B2LFCRAUHSLI5T6QRNII0" hidden="1">#REF!</definedName>
    <definedName name="BExS15IJV0WW662NXQUVT3FGP4ST" hidden="1">#REF!</definedName>
    <definedName name="BExS194110MR25BYJI3CJ2EGZ8XT" hidden="1">#REF!</definedName>
    <definedName name="BExS1BNVGNSGD4EP90QL8WXYWZ66" hidden="1">#REF!</definedName>
    <definedName name="BExS1UE39N6NCND7MAARSBWXS6HU" hidden="1">#REF!</definedName>
    <definedName name="BExS226HTWL5WVC76MP5A1IBI8WD" hidden="1">#REF!</definedName>
    <definedName name="BExS26OI2QNNAH2WMDD95Z400048" hidden="1">#REF!</definedName>
    <definedName name="BExS2D9VPY50LKRET1I5ILO8AXHI" hidden="1">#REF!</definedName>
    <definedName name="BExS2DF6B4ZUF3VZLI4G6LJ3BF38" hidden="1">#REF!</definedName>
    <definedName name="BExS2QB5FS5LYTFYO4BROTWG3OV5" hidden="1">#REF!</definedName>
    <definedName name="BExS2TLU1HONYV6S3ZD9T12D7CIG" hidden="1">#REF!</definedName>
    <definedName name="BExS318UV9I2FXPQQWUKKX00QLPJ" hidden="1">#REF!</definedName>
    <definedName name="BExS3LBS0SMTHALVM4NRI1BAV1NP" hidden="1">#REF!</definedName>
    <definedName name="BExS3MTQ75VBXDGEBURP6YT8RROE" hidden="1">#REF!</definedName>
    <definedName name="BExS3OMGYO0DFN5186UFKEXZ2RX3" hidden="1">#REF!</definedName>
    <definedName name="BExS3SDERJ27OER67TIGOVZU13A2" hidden="1">#REF!</definedName>
    <definedName name="BExS46R5WDNU5KL04FKY5LHJUCB8" hidden="1">#REF!</definedName>
    <definedName name="BExS4ASWKM93XA275AXHYP8AG6SU" hidden="1">#REF!</definedName>
    <definedName name="BExS4JN3Y6SVBKILQK0R9HS45Y52" hidden="1">#REF!</definedName>
    <definedName name="BExS4P6S41O6Z6BED77U3GD9PNH1" hidden="1">#REF!</definedName>
    <definedName name="BExS51H0N51UT0FZOPZRCF1GU063" hidden="1">#REF!</definedName>
    <definedName name="BExS54X72TJFC41FJK72MLRR2OO7" hidden="1">#REF!</definedName>
    <definedName name="BExS59F0PA1V2ZC7S5TN6IT41SXP" hidden="1">#REF!</definedName>
    <definedName name="BExS5DRER9US6NXY9ATYT41KZII3" hidden="1">#REF!</definedName>
    <definedName name="BExS5L3TGB8JVW9ROYWTKYTUPW27" hidden="1">#REF!</definedName>
    <definedName name="BExS6GKQ96EHVLYWNJDWXZXUZW90" hidden="1">#REF!</definedName>
    <definedName name="BExS6ITKSZFRR01YD5B0F676SYN7" hidden="1">#REF!</definedName>
    <definedName name="BExS6N0LI574IAC89EFW6CLTCQ33" hidden="1">#REF!</definedName>
    <definedName name="BExS6WRDBF3ST86ZOBBUL3GTCR11" hidden="1">#REF!</definedName>
    <definedName name="BExS6XNRKR0C3MTA0LV5B60UB908" hidden="1">#REF!</definedName>
    <definedName name="BExS7TKQYLRZGM93UY3ZJZJBQNFJ" hidden="1">#REF!</definedName>
    <definedName name="BExS7Y2LNGVHSIBKC7C3R6X4LDR6" hidden="1">#REF!</definedName>
    <definedName name="BExS81TE0EY44Y3W2M4Z4MGNP5OM" hidden="1">#REF!</definedName>
    <definedName name="BExS81YPDZDVJJVS15HV2HDXAC3Y" hidden="1">#REF!</definedName>
    <definedName name="BExS82PRVNUTEKQZS56YT2DVF6C2" hidden="1">#REF!</definedName>
    <definedName name="BExS8BPG5A0GR5AO1U951NDGGR0L" hidden="1">#REF!</definedName>
    <definedName name="BExS8GSUS17UY50TEM2AWF36BR9Z" hidden="1">#REF!</definedName>
    <definedName name="BExS8HJRBVG0XI6PWA9KTMJZMQXK" hidden="1">#REF!</definedName>
    <definedName name="BExS8R51C8RM2FS6V6IRTYO9GA4A" hidden="1">#REF!</definedName>
    <definedName name="BExS8WDX408F60MH1X9B9UZ2H4R7" hidden="1">#REF!</definedName>
    <definedName name="BExS8Z2W2QEC3MH0BZIYLDFQNUIP" hidden="1">#REF!</definedName>
    <definedName name="BExS92DKGRFFCIA9C0IXDOLO57EP" hidden="1">#REF!</definedName>
    <definedName name="BExS98OB4321YCHLCQ022PXKTT2W" hidden="1">#REF!</definedName>
    <definedName name="BExS9C9N8GFISC6HUERJ0EI06GB2" hidden="1">#REF!</definedName>
    <definedName name="BExS9DX13CACP3J8JDREK30JB1SQ" hidden="1">#REF!</definedName>
    <definedName name="BExS9FPRS2KRRCS33SE6WFNF5GYL" hidden="1">#REF!</definedName>
    <definedName name="BExS9WI0A6PSEB8N9GPXF2Z7MWHM" hidden="1">#REF!</definedName>
    <definedName name="BExSA5HP306TN9XJS0TU619DLRR7" hidden="1">#REF!</definedName>
    <definedName name="BExSAAVWQOOIA6B3JHQVGP08HFEM" hidden="1">#REF!</definedName>
    <definedName name="BExSAFJ3IICU2M7QPVE4ARYMXZKX" hidden="1">#REF!</definedName>
    <definedName name="BExSAH6ID8OHX379UXVNGFO8J6KQ" hidden="1">#REF!</definedName>
    <definedName name="BExSAQBHIXGQRNIRGCJMBXUPCZQA" hidden="1">#REF!</definedName>
    <definedName name="BExSAUTCT4P7JP57NOR9MTX33QJZ" hidden="1">#REF!</definedName>
    <definedName name="BExSAY9CA9TFXQ9M9FBJRGJO9T9E" hidden="1">#REF!</definedName>
    <definedName name="BExSB4JYKQ3MINI7RAYK5M8BLJDC" hidden="1">#REF!</definedName>
    <definedName name="BExSBMOS41ZRLWYLOU29V6Y7YORR" hidden="1">#REF!</definedName>
    <definedName name="BExSBRBXXQMBU1TYDW1BXTEVEPRU" hidden="1">#REF!</definedName>
    <definedName name="BExSC54998WTZ21DSL0R8UN0Y9JH" hidden="1">#REF!</definedName>
    <definedName name="BExSC60N7WR9PJSNC9B7ORCX9NGY" hidden="1">#REF!</definedName>
    <definedName name="BExSCE99EZTILTTCE4NJJF96OYYM" hidden="1">#REF!</definedName>
    <definedName name="BExSCHUQZ2HFEWS54X67DIS8OSXZ" hidden="1">#REF!</definedName>
    <definedName name="BExSCOG41SKKG4GYU76WRWW1CTE6" hidden="1">#REF!</definedName>
    <definedName name="BExSCVC9P86YVFMRKKUVRV29MZXZ" hidden="1">#REF!</definedName>
    <definedName name="BExSCZJC8BGP9U5BCL1TZQ7MBO1C" hidden="1">#REF!</definedName>
    <definedName name="BExSD233CH4MU9ZMGNRF97ZV7KWU" hidden="1">#REF!</definedName>
    <definedName name="BExSD2U0F3BN6IN9N4R2DTTJG15H" hidden="1">#REF!</definedName>
    <definedName name="BExSD6A6NY15YSMFH51ST6XJY429" hidden="1">#REF!</definedName>
    <definedName name="BExSD9VH6PF6RQ135VOEE08YXPAW" hidden="1">#REF!</definedName>
    <definedName name="BExSDP5Y04WWMX2WWRITWOX8R5I9" hidden="1">#REF!</definedName>
    <definedName name="BExSDSGM203BJTNS9MKCBX453HMD" hidden="1">#REF!</definedName>
    <definedName name="BExSDT20XUFXTDM37M148AXAP7HN" hidden="1">#REF!</definedName>
    <definedName name="BExSEEHK1VLWD7JBV9SVVVIKQZ3I" hidden="1">#REF!</definedName>
    <definedName name="BExSEJKZLX37P3V33TRTFJ30BFRK" hidden="1">#REF!</definedName>
    <definedName name="BExSEP9UVOAI6TMXKNK587PQ3328" hidden="1">#REF!</definedName>
    <definedName name="BExSF07QFLZCO4P6K6QF05XG7PH1" hidden="1">#REF!</definedName>
    <definedName name="BExSFELNPJYUZX393PKWKNNZYV1N" hidden="1">#REF!</definedName>
    <definedName name="BExSFJ8ZAGQ63A4MVMZRQWLVRGQ5" hidden="1">#REF!</definedName>
    <definedName name="BExSFK56JJQRF768W49UIQ0TQ6FA" hidden="1">#REF!</definedName>
    <definedName name="BExSFKQRST2S9KXWWLCXYLKSF4G1" hidden="1">#REF!</definedName>
    <definedName name="BExSFYDRRTAZVPXRWUF5PDQ97WFF" hidden="1">#REF!</definedName>
    <definedName name="BExSFZVPFTXA3F0IJ2NGH1GXX9R7" hidden="1">#REF!</definedName>
    <definedName name="BExSG90Q4ZUU2IPGDYOM169NJV9S" hidden="1">#REF!</definedName>
    <definedName name="BExSG9X3DU845PNXYJGGLBQY2UHG" hidden="1">#REF!</definedName>
    <definedName name="BExSGE45J27MDUUNXW7Z8Q33UAON" hidden="1">#REF!</definedName>
    <definedName name="BExSGE9LY91Q0URHB4YAMX0UAMYI" hidden="1">#REF!</definedName>
    <definedName name="BExSGLB2URTLBCKBB4Y885W925F2" hidden="1">#REF!</definedName>
    <definedName name="BExSGOAYG73SFWOPAQV80P710GID" hidden="1">#REF!</definedName>
    <definedName name="BExSGOWJHRW7FWKLO2EHUOOGHNAF" hidden="1">#REF!</definedName>
    <definedName name="BExSGOWJTAP41ZV5Q23H7MI9C76W" hidden="1">#REF!</definedName>
    <definedName name="BExSGR5JQVX2HQ0PKCGZNSSUM1RV" hidden="1">#REF!</definedName>
    <definedName name="BExSGVHX69GJZHD99DKE4RZ042B1" hidden="1">#REF!</definedName>
    <definedName name="BExSGZJO4J4ZO04E2N2ECVYS9DEZ" hidden="1">#REF!</definedName>
    <definedName name="BExSHAHFHS7MMNJR8JPVABRGBVIT" hidden="1">#REF!</definedName>
    <definedName name="BExSHGH88QZWW4RNAX4YKAZ5JEBL" hidden="1">#REF!</definedName>
    <definedName name="BExSHOKK1OO3CX9Z28C58E5J1D9W" hidden="1">#REF!</definedName>
    <definedName name="BExSHQD8KYLTQGDXIRKCHQQ7MKIH" hidden="1">#REF!</definedName>
    <definedName name="BExSHVGPIAHXI97UBLI9G4I4M29F" hidden="1">#REF!</definedName>
    <definedName name="BExSI0K2YL3HTCQAD8A7TR4QCUR6" hidden="1">#REF!</definedName>
    <definedName name="BExSIFUDNRWXWIWNGCCFOOD8WIAZ" hidden="1">#REF!</definedName>
    <definedName name="BExTTZNS2PBCR93C9IUW49UZ4I6T" hidden="1">#REF!</definedName>
    <definedName name="BExTU2YFQ25JQ6MEMRHHN66VLTPJ" hidden="1">#REF!</definedName>
    <definedName name="BExTU75IOII1V5O0C9X2VAYYVJUG" hidden="1">#REF!</definedName>
    <definedName name="BExTUA5F7V4LUIIAM17J3A8XF3JE" hidden="1">#REF!</definedName>
    <definedName name="BExTUJ53ANGZ3H1KDK4CR4Q0OD6P" hidden="1">#REF!</definedName>
    <definedName name="BExTUKXSZBM7C57G6NGLWGU4WOHY" hidden="1">#REF!</definedName>
    <definedName name="BExTUSQCFFYZCDNHWHADBC2E1ZP1" hidden="1">#REF!</definedName>
    <definedName name="BExTUVFGOJEYS28JURA5KHQFDU5J" hidden="1">#REF!</definedName>
    <definedName name="BExTUW10U40QCYGHM5NJ3YR1O5SP" hidden="1">#REF!</definedName>
    <definedName name="BExTUWXFQHINU66YG82BI20ATMB5" hidden="1">#REF!</definedName>
    <definedName name="BExTUY9WNSJ91GV8CP0SKJTEIV82" hidden="1">#REF!</definedName>
    <definedName name="BExTV67VIM8PV6KO253M4DUBJQLC" hidden="1">#REF!</definedName>
    <definedName name="BExTVELZCF2YA5L6F23BYZZR6WHF" hidden="1">#REF!</definedName>
    <definedName name="BExTVGPIQZ99YFXUC8OONUX5BD42" hidden="1">#REF!</definedName>
    <definedName name="BExTVZQLP9VFLEYQ9280W13X7E8K" hidden="1">#REF!</definedName>
    <definedName name="BExTWB4LA1PODQOH4LDTHQKBN16K" hidden="1">#REF!</definedName>
    <definedName name="BExTWI0Q8AWXUA3ZN7I5V3QK2KM1" hidden="1">#REF!</definedName>
    <definedName name="BExTWJTIA3WUW1PUWXAOP9O8NKLZ" hidden="1">#REF!</definedName>
    <definedName name="BExTWW95OX07FNA01WF5MSSSFQLX" hidden="1">#REF!</definedName>
    <definedName name="BExTX476KI0RNB71XI5TYMANSGBG" hidden="1">#REF!</definedName>
    <definedName name="BExTXJ6HBAIXMMWKZTJNFDYVZCAY" hidden="1">#REF!</definedName>
    <definedName name="BExTXT812NQT8GAEGH738U29BI0D" hidden="1">#REF!</definedName>
    <definedName name="BExTXWIP2TFPTQ76NHFOB72NICRZ" hidden="1">#REF!</definedName>
    <definedName name="BExTY5T62H651VC86QM4X7E28JVA" hidden="1">#REF!</definedName>
    <definedName name="BExTYHCJJ2NWRM1RV59FYR41534U" hidden="1">#REF!</definedName>
    <definedName name="BExTYKCEFJ83LZM95M1V7CSFQVEA" hidden="1">#REF!</definedName>
    <definedName name="BExTYPLA9N640MFRJJQPKXT7P88M" hidden="1">#REF!</definedName>
    <definedName name="BExTZ7F71SNTOX4LLZCK5R9VUMIJ" hidden="1">#REF!</definedName>
    <definedName name="BExTZ8X5G9S3PA4FPSNK7T69W7QT" hidden="1">#REF!</definedName>
    <definedName name="BExTZ97Y0RMR8V5BI9F2H4MFB77O" hidden="1">#REF!</definedName>
    <definedName name="BExTZK5PMCAXJL4DUIGL6H9Y8U4C" hidden="1">#REF!</definedName>
    <definedName name="BExTZKB6L5SXV5UN71YVTCBEIGWY" hidden="1">#REF!</definedName>
    <definedName name="BExTZLICVKK4NBJFEGL270GJ2VQO" hidden="1">#REF!</definedName>
    <definedName name="BExTZO2596CBZKPI7YNA1QQNPAIJ" hidden="1">#REF!</definedName>
    <definedName name="BExTZY8TDV4U7FQL7O10G6VKWKPJ" hidden="1">#REF!</definedName>
    <definedName name="BExU02QNT4LT7H9JPUC4FXTLVGZT" hidden="1">#REF!</definedName>
    <definedName name="BExU0BFJJQO1HJZKI14QGOQ6JROO" hidden="1">#REF!</definedName>
    <definedName name="BExU0FH5WTGW8MRFUFMDDSMJ6YQ5" hidden="1">#REF!</definedName>
    <definedName name="BExU0GDOIL9U33QGU9ZU3YX3V1I4" hidden="1">#REF!</definedName>
    <definedName name="BExU0HKTO8WJDQDWRTUK5TETM3HS" hidden="1">#REF!</definedName>
    <definedName name="BExU0MTJQPE041ZN7H8UKGV6MZT7" hidden="1">#REF!</definedName>
    <definedName name="BExU0ZUUFYHLUK4M4E8GLGIBBNT0" hidden="1">#REF!</definedName>
    <definedName name="BExU147D6RPG6ZVTSXRKFSVRHSBG" hidden="1">#REF!</definedName>
    <definedName name="BExU16R10W1SOAPNG4CDJ01T7JRE" hidden="1">#REF!</definedName>
    <definedName name="BExU17CKOR3GNIHDNVLH9L1IOJS9" hidden="1">#REF!</definedName>
    <definedName name="BExU1GXUTLRPJN4MRINLAPHSZQFG" hidden="1">#REF!</definedName>
    <definedName name="BExU1IL9AOHFO85BZB6S60DK3N8H" hidden="1">#REF!</definedName>
    <definedName name="BExU1NOPS09CLFZL1O31RAF9BQNQ" hidden="1">#REF!</definedName>
    <definedName name="BExU1PH9MOEX1JZVZ3D5M9DXB191" hidden="1">#REF!</definedName>
    <definedName name="BExU1QZEEKJA35IMEOLOJ3ODX0ZA" hidden="1">#REF!</definedName>
    <definedName name="BExU1VRURIWWVJ95O40WA23LMTJD" hidden="1">#REF!</definedName>
    <definedName name="BExU2M5CK6XK55UIHDVYRXJJJRI4" hidden="1">#REF!</definedName>
    <definedName name="BExU2TXVT25ZTOFQAF6CM53Z1RLF" hidden="1">#REF!</definedName>
    <definedName name="BExU2XZLYIU19G7358W5T9E87AFR" hidden="1">#REF!</definedName>
    <definedName name="BExU3B66MCKJFSKT3HL8B5EJGVX0" hidden="1">#REF!</definedName>
    <definedName name="BExU3UNI9NR1RNZR07NSLSZMDOQQ" hidden="1">#REF!</definedName>
    <definedName name="BExU401R18N6XKZKL7CNFOZQCM14" hidden="1">#REF!</definedName>
    <definedName name="BExU42QVGY7TK39W1BIN6CDRG2OE" hidden="1">#REF!</definedName>
    <definedName name="BExU44P2AEX6PD8VC4ISCROUCQSP" hidden="1">#REF!</definedName>
    <definedName name="BExU47OZMS6TCWMEHHF0UCSFLLPI" hidden="1">#REF!</definedName>
    <definedName name="BExU4D36E8TXN0M8KSNGEAFYP4DQ" hidden="1">#REF!</definedName>
    <definedName name="BExU4G31RRVLJ3AC6E1FNEFMXM3O" hidden="1">#REF!</definedName>
    <definedName name="BExU4GDVLPUEWBA4MRYRTQAUNO7B" hidden="1">#REF!</definedName>
    <definedName name="BExU4I148DA7PRCCISLWQ6ABXFK6" hidden="1">#REF!</definedName>
    <definedName name="BExU4L101H2KQHVKCKQ4PBAWZV6K" hidden="1">#REF!</definedName>
    <definedName name="BExU4NA00RRRBGRT6TOB0MXZRCRZ" hidden="1">#REF!</definedName>
    <definedName name="BExU51IFNZXPBDES28457LR8X60M" hidden="1">#REF!</definedName>
    <definedName name="BExU529I6YHVOG83TJHWSILIQU1S" hidden="1">#REF!</definedName>
    <definedName name="BExU57YCIKPRD8QWL6EU0YR3NG3J" hidden="1">#REF!</definedName>
    <definedName name="BExU5DSTBWXLN6E59B757KRWRI6E" hidden="1">#REF!</definedName>
    <definedName name="BExU5TDWM8NNDHYPQ7OQODTQ368A" hidden="1">#REF!</definedName>
    <definedName name="BExU5X4OX1V1XHS6WSSORVQPP6Z3" hidden="1">#REF!</definedName>
    <definedName name="BExU5XVPARTFMRYHNUTBKDIL4UJN" hidden="1">#REF!</definedName>
    <definedName name="BExU66KMFBAP8JCVG9VM1RD1TNFF" hidden="1">#REF!</definedName>
    <definedName name="BExU68IOM3CB3TACNAE9565TW7SH" hidden="1">#REF!</definedName>
    <definedName name="BExU6AM82KN21E82HMWVP3LWP9IL" hidden="1">#REF!</definedName>
    <definedName name="BExU6FEU1MRHU98R9YOJC5OKUJ6L" hidden="1">#REF!</definedName>
    <definedName name="BExU6KIAJ663Y8W8QMU4HCF183DF" hidden="1">#REF!</definedName>
    <definedName name="BExU6KT19B4PG6SHXFBGBPLM66KT" hidden="1">#REF!</definedName>
    <definedName name="BExU6PAVKIOAIMQ9XQIHHF1SUAGO" hidden="1">#REF!</definedName>
    <definedName name="BExU6WXXC7SSQDMHSLUN5C2V4IYX" hidden="1">#REF!</definedName>
    <definedName name="BExU73387E74XE8A9UKZLZNJYY65" hidden="1">#REF!</definedName>
    <definedName name="BExU76ZHCJM8I7VSICCMSTC33O6U" hidden="1">#REF!</definedName>
    <definedName name="BExU7BBTUF8BQ42DSGM94X5TG5GF" hidden="1">#REF!</definedName>
    <definedName name="BExU7HH4EAHFQHT4AXKGWAWZP3I0" hidden="1">#REF!</definedName>
    <definedName name="BExU7MF1ZVPDHOSMCAXOSYICHZ4I" hidden="1">#REF!</definedName>
    <definedName name="BExU7O2BJ6D5YCKEL6FD2EFCWYRX" hidden="1">#REF!</definedName>
    <definedName name="BExU7Q0JS9YIUKUPNSSAIDK2KJAV" hidden="1">#REF!</definedName>
    <definedName name="BExU80I6AE5OU7P7F5V7HWIZBJ4P" hidden="1">#REF!</definedName>
    <definedName name="BExU86NB26MCPYIISZ36HADONGT2" hidden="1">#REF!</definedName>
    <definedName name="BExU885EZZNSZV3GP298UJ8LB7OL" hidden="1">#REF!</definedName>
    <definedName name="BExU8FSAUP9TUZ1NO9WXK80QPHWV" hidden="1">#REF!</definedName>
    <definedName name="BExU8KFLAN778MBN93NYZB0FV30G" hidden="1">#REF!</definedName>
    <definedName name="BExU8UX9JX3XLB47YZ8GFXE0V7R2" hidden="1">#REF!</definedName>
    <definedName name="BExU91DC3DGKPZD6LTER2IRTF89C" hidden="1">#REF!</definedName>
    <definedName name="BExU96M1J7P9DZQ3S9H0C12KGYTW" hidden="1">#REF!</definedName>
    <definedName name="BExU9F05OR1GZ3057R6UL3WPEIYI" hidden="1">#REF!</definedName>
    <definedName name="BExU9GCSO5YILIKG6VAHN13DL75K" hidden="1">#REF!</definedName>
    <definedName name="BExU9KJOZLO15N11MJVN782NFGJ0" hidden="1">#REF!</definedName>
    <definedName name="BExU9LG29XU2K1GNKRO4438JYQZE" hidden="1">#REF!</definedName>
    <definedName name="BExU9RW36I5Z6JIXUIUB3PJH86LT" hidden="1">#REF!</definedName>
    <definedName name="BExUA28AO7OWDG3H23Q0CL4B7BHW" hidden="1">#REF!</definedName>
    <definedName name="BExUA5O923FFNEBY8BPO1TU3QGBM" hidden="1">#REF!</definedName>
    <definedName name="BExUA6Q4K25VH452AQ3ZIRBCMS61" hidden="1">#REF!</definedName>
    <definedName name="BExUAFV4JMBSM2SKBQL9NHL0NIBS" hidden="1">#REF!</definedName>
    <definedName name="BExUAMWQODKBXMRH1QCMJLJBF8M7" hidden="1">#REF!</definedName>
    <definedName name="BExUAX8WS5OPVLCDXRGKTU2QMTFO" hidden="1">#REF!</definedName>
    <definedName name="BExUB8HLEXSBVPZ5AXNQEK96F1N4" hidden="1">#REF!</definedName>
    <definedName name="BExUBCDVZIEA7YT0LPSMHL5ZSERQ" hidden="1">#REF!</definedName>
    <definedName name="BExUBKXBUCN760QYU7Q8GESBWOQH" hidden="1">#REF!</definedName>
    <definedName name="BExUBL83ED0P076RN9RJ8P1MZ299" hidden="1">#REF!</definedName>
    <definedName name="BExUC623BDYEODBN0N4DO6PJQ7NU" hidden="1">#REF!</definedName>
    <definedName name="BExUC8WH8TCKBB5313JGYYQ1WFLT" hidden="1">#REF!</definedName>
    <definedName name="BExUCFCDK6SPH86I6STXX8X3WMC4" hidden="1">#REF!</definedName>
    <definedName name="BExUCLC6AQ5KR6LXSAXV4QQ8ASVG" hidden="1">#REF!</definedName>
    <definedName name="BExUD4IOJ12X3PJG5WXNNGDRCKAP" hidden="1">#REF!</definedName>
    <definedName name="BExUD9WX9BWK72UWVSLYZJLAY5VY" hidden="1">#REF!</definedName>
    <definedName name="BExUDBEUJH9IACZDBL1VAUWPG0QW" hidden="1">#REF!</definedName>
    <definedName name="BExUDEV0CYVO7Y5IQQBEJ6FUY9S6" hidden="1">#REF!</definedName>
    <definedName name="BExUDWOXQGIZW0EAIIYLQUPXF8YV" hidden="1">#REF!</definedName>
    <definedName name="BExUDXAIC17W1FUU8Z10XUAVB7CS" hidden="1">#REF!</definedName>
    <definedName name="BExUE5OMY7OAJQ9WR8C8HG311ORP" hidden="1">#REF!</definedName>
    <definedName name="BExUEFKOQWXXGRNLAOJV2BJ66UB8" hidden="1">#REF!</definedName>
    <definedName name="BExUEJGX3OQQP5KFRJSRCZ70EI9V" hidden="1">#REF!</definedName>
    <definedName name="BExUEYR71COFS2X8PDNU21IPMQEU" hidden="1">#REF!</definedName>
    <definedName name="BExVPRLJ9I6RX45EDVFSQGCPJSOK" hidden="1">#REF!</definedName>
    <definedName name="BExVS7POBCZHERYC5IWDP38LLE70" hidden="1">#REF!</definedName>
    <definedName name="BExVSL787C8E4HFQZ2NVLT35I2XV" hidden="1">#REF!</definedName>
    <definedName name="BExVSTFTVV14SFGHQUOJL5SQ5TX9" hidden="1">#REF!</definedName>
    <definedName name="BExVT3MPE8LQ5JFN3HQIFKSQ80U4" hidden="1">#REF!</definedName>
    <definedName name="BExVT7TRK3NZHPME2TFBXOF1WBR9" hidden="1">#REF!</definedName>
    <definedName name="BExVT9H0R0T7WGQAAC0HABMG54YM" hidden="1">#REF!</definedName>
    <definedName name="BExVTCMDDEDGLUIMUU6BSFHEWTOP" hidden="1">#REF!</definedName>
    <definedName name="BExVTCMDQMLKRA2NQR72XU6Y54IK" hidden="1">#REF!</definedName>
    <definedName name="BExVTCRV8FQ5U9OYWWL44N6KFNHU" hidden="1">#REF!</definedName>
    <definedName name="BExVTNESHPVG0A0KZ7BRX26MS0PF" hidden="1">#REF!</definedName>
    <definedName name="BExVTTJVTNRSBHBTUZ78WG2JM5MK" hidden="1">#REF!</definedName>
    <definedName name="BExVTXLMYR87BC04D1ERALPUFVPG" hidden="1">#REF!</definedName>
    <definedName name="BExVUL9V3H8ZF6Y72LQBBN639YAA" hidden="1">#REF!</definedName>
    <definedName name="BExVV5T14N2HZIK7HQ4P2KG09U0J" hidden="1">#REF!</definedName>
    <definedName name="BExVV7R410VYLADLX9LNG63ID6H1" hidden="1">#REF!</definedName>
    <definedName name="BExVVCEED4JEKF59OV0G3T4XFMFO" hidden="1">#REF!</definedName>
    <definedName name="BExVVPFO2J7FMSRPD36909HN4BZJ" hidden="1">#REF!</definedName>
    <definedName name="BExVVQ19AQ3VCARJOC38SF7OYE9Y" hidden="1">#REF!</definedName>
    <definedName name="BExVVQ19TAECID45CS4HXT1RD3AQ" hidden="1">#REF!</definedName>
    <definedName name="BExVW3YV5XGIVJ97UUPDJGJ2P15B" hidden="1">#REF!</definedName>
    <definedName name="BExVW5X571GEYR5SCU1Z2DHKWM79" hidden="1">#REF!</definedName>
    <definedName name="BExVW6YTKA098AF57M4PHNQ54XMH" hidden="1">#REF!</definedName>
    <definedName name="BExVWINKCH0V0NUWH363SMXAZE62" hidden="1">#REF!</definedName>
    <definedName name="BExVWYU8EK669NP172GEIGCTVPPA" hidden="1">#REF!</definedName>
    <definedName name="BExVX3MVJ0GHWPP1EL59ZQNKMX0B" hidden="1">#REF!</definedName>
    <definedName name="BExVX3XN2DRJKL8EDBIG58RYQ36R" hidden="1">#REF!</definedName>
    <definedName name="BExVXDZ63PUART77BBR5SI63TPC6" hidden="1">#REF!</definedName>
    <definedName name="BExVXHKI6LFYMGWISMPACMO247HL" hidden="1">#REF!</definedName>
    <definedName name="BExVXLX2BZ5EF2X6R41BTKRJR1NM" hidden="1">#REF!</definedName>
    <definedName name="BExVY11V7U1SAY4QKYE0PBSPD7LW" hidden="1">#REF!</definedName>
    <definedName name="BExVY1SV37DL5YU59HS4IG3VBCP4" hidden="1">#REF!</definedName>
    <definedName name="BExVY3WFGJKSQA08UF9NCMST928Y" hidden="1">#REF!</definedName>
    <definedName name="BExVY954UOEVQEIC5OFO4NEWVKAQ" hidden="1">#REF!</definedName>
    <definedName name="BExVYHDYIV5397LC02V4FEP8VD6W" hidden="1">#REF!</definedName>
    <definedName name="BExVYOVIZDA18YIQ0A30Q052PCAK" hidden="1">#REF!</definedName>
    <definedName name="BExVYQIXPEM6J4JVP78BRHIC05PV" hidden="1">#REF!</definedName>
    <definedName name="BExVYVGWN7SONLVDH9WJ2F1JS264" hidden="1">#REF!</definedName>
    <definedName name="BExVZ9EO732IK6MNMG17Y1EFTJQC" hidden="1">#REF!</definedName>
    <definedName name="BExVZB1Y5J4UL2LKK0363EU7GIJ1" hidden="1">#REF!</definedName>
    <definedName name="BExVZJQVO5LQ0BJH5JEN5NOBIAF6" hidden="1">#REF!</definedName>
    <definedName name="BExVZNXWS91RD7NXV5NE2R3C8WW7" hidden="1">#REF!</definedName>
    <definedName name="BExW0386REQRCQCVT9BCX80UPTRY" hidden="1">#REF!</definedName>
    <definedName name="BExW0FYP4WXY71CYUG40SUBG9UWU" hidden="1">#REF!</definedName>
    <definedName name="BExW0RI61B4VV0ARXTFVBAWRA1C5" hidden="1">#REF!</definedName>
    <definedName name="BExW1BVUYQTKMOR56MW7RVRX4L1L" hidden="1">#REF!</definedName>
    <definedName name="BExW1F1220628FOMTW5UAATHRJHK" hidden="1">#REF!</definedName>
    <definedName name="BExW1TKA0Z9OP2DTG50GZR5EG8C7" hidden="1">#REF!</definedName>
    <definedName name="BExW1U0JLKQ094DW5MMOI8UHO09V" hidden="1">#REF!</definedName>
    <definedName name="BExW283NP9D366XFPXLGSCI5UB0L" hidden="1">#REF!</definedName>
    <definedName name="BExW2H3C8WJSBW5FGTFKVDVJC4CL" hidden="1">#REF!</definedName>
    <definedName name="BExW2MSCKPGF5K3I7TL4KF5ISUOL" hidden="1">#REF!</definedName>
    <definedName name="BExW2SMO90FU9W8DVVES6Q4E6BZR" hidden="1">#REF!</definedName>
    <definedName name="BExW36V9N91OHCUMGWJQL3I5P4JK" hidden="1">#REF!</definedName>
    <definedName name="BExW3EIBA1J9Q9NA9VCGZGRS8WV7" hidden="1">#REF!</definedName>
    <definedName name="BExW3FEO8FI8N6AGQKYEG4SQVJWB" hidden="1">#REF!</definedName>
    <definedName name="BExW3GB28STOMJUSZEIA7YKYNS4Y" hidden="1">#REF!</definedName>
    <definedName name="BExW3T1K638HT5E0Y8MMK108P5JT" hidden="1">#REF!</definedName>
    <definedName name="BExW4217ZHL9VO39POSTJOD090WU" hidden="1">#REF!</definedName>
    <definedName name="BExW4GPW71EBF8XPS2QGVQHBCDX3" hidden="1">#REF!</definedName>
    <definedName name="BExW4JKC5837JBPCOJV337ZVYYY3" hidden="1">#REF!</definedName>
    <definedName name="BExW4QR9FV9MP5K610THBSM51RYO" hidden="1">#REF!</definedName>
    <definedName name="BExW4Z029R9E19ZENN3WEA3VDAD1" hidden="1">#REF!</definedName>
    <definedName name="BExW5AZNT6IAZGNF2C879ODHY1B8" hidden="1">#REF!</definedName>
    <definedName name="BExW5WPU27WD4NWZOT0ZEJIDLX5J" hidden="1">#REF!</definedName>
    <definedName name="BExW660AV1TUV2XNUPD65RZR3QOO" hidden="1">#REF!</definedName>
    <definedName name="BExW66LVVZK656PQY1257QMHP2AY" hidden="1">#REF!</definedName>
    <definedName name="BExW6EJPHAP1TWT380AZLXNHR22P" hidden="1">#REF!</definedName>
    <definedName name="BExW6G1PJ38H10DVLL8WPQ736OEB" hidden="1">#REF!</definedName>
    <definedName name="BExW794A74Z5F2K8LVQLD6VSKXUE" hidden="1">#REF!</definedName>
    <definedName name="BExW8K0SSIPSKBVP06IJ71600HJZ" hidden="1">#REF!</definedName>
    <definedName name="BExW8T0GVY3ZYO4ACSBLHS8SH895" hidden="1">#REF!</definedName>
    <definedName name="BExW8YEP73JMMU9HZ08PM4WHJQZ4" hidden="1">#REF!</definedName>
    <definedName name="BExW937AT53OZQRHNWQZ5BVH24IE" hidden="1">#REF!</definedName>
    <definedName name="BExW95LN5N0LYFFVP7GJEGDVDLF0" hidden="1">#REF!</definedName>
    <definedName name="BExW967733Q8RAJOHR2GJ3HO8JIW" hidden="1">#REF!</definedName>
    <definedName name="BExW9POK1KIOI0ALS5MZIKTDIYMA" hidden="1">#REF!</definedName>
    <definedName name="BExXLDE6PN4ESWT3LXJNQCY94NE4" hidden="1">#REF!</definedName>
    <definedName name="BExXLQVPK2H3IF0NDDA5CT612EUK" hidden="1">#REF!</definedName>
    <definedName name="BExXLR6IO70TYTACKQH9M5PGV24J" hidden="1">#REF!</definedName>
    <definedName name="BExXM065WOLYRYHGHOJE0OOFXA4M" hidden="1">#REF!</definedName>
    <definedName name="BExXM3GUNXVDM82KUR17NNUMQCNI" hidden="1">#REF!</definedName>
    <definedName name="BExXMA28M8SH7MKIGETSDA72WUIZ" hidden="1">#REF!</definedName>
    <definedName name="BExXMOLHIAHDLFSA31PUB36SC3I9" hidden="1">#REF!</definedName>
    <definedName name="BExXMT8T5Z3M2JBQN65X2LKH0YQI" hidden="1">#REF!</definedName>
    <definedName name="BExXN1XNO7H60M9X1E7EVWFJDM5N" hidden="1">#REF!</definedName>
    <definedName name="BExXN22ZOTIW49GPLWFYKVM90FNZ" hidden="1">#REF!</definedName>
    <definedName name="BExXN6QAP8UJQVN4R4BQKPP4QK35" hidden="1">#REF!</definedName>
    <definedName name="BExXNBOA39T2X6Y5Y5GZ5DDNA1AX" hidden="1">#REF!</definedName>
    <definedName name="BExXND6872VJ3M2PGT056WQMWBHD" hidden="1">#REF!</definedName>
    <definedName name="BExXNPM24UN2PGVL9D1TUBFRIKR4" hidden="1">#REF!</definedName>
    <definedName name="BExXNWYB165VO9MHARCL5WLCHWS0" hidden="1">#REF!</definedName>
    <definedName name="BExXO278QHQN8JDK5425EJ615ECC" hidden="1">#REF!</definedName>
    <definedName name="BExXOBHOP0WGFHI2Y9AO4L440UVQ" hidden="1">#REF!</definedName>
    <definedName name="BExXOHSAD2NSHOLLMZ2JWA4I3I1R" hidden="1">#REF!</definedName>
    <definedName name="BExXP80B5FGA00JCM7UXKPI3PB7Y" hidden="1">#REF!</definedName>
    <definedName name="BExXP85M4WXYVN1UVHUTOEKEG5XS" hidden="1">#REF!</definedName>
    <definedName name="BExXPELOTHOAG0OWILLAH94OZV5J" hidden="1">#REF!</definedName>
    <definedName name="BExXPS31W1VD2NMIE4E37LHVDF0L" hidden="1">#REF!</definedName>
    <definedName name="BExXPZKYEMVF5JOC14HYOOYQK6JK" hidden="1">#REF!</definedName>
    <definedName name="BExXQ89PA10X79WBWOEP1AJX1OQM" hidden="1">#REF!</definedName>
    <definedName name="BExXQCGQGGYSI0LTRVR73MUO50AW" hidden="1">#REF!</definedName>
    <definedName name="BExXQEEXFHDQ8DSRAJSB5ET6J004" hidden="1">#REF!</definedName>
    <definedName name="BExXQH41O5HZAH8BO6HCFY8YC3TU" hidden="1">#REF!</definedName>
    <definedName name="BExXQIRBLQSLAJTFL7224FCFUTKH" hidden="1">#REF!</definedName>
    <definedName name="BExXQJIEF5R3QQ6D8HO3NGPU0IQC" hidden="1">#REF!</definedName>
    <definedName name="BExXQU00K9ER4I1WM7T9J0W1E7ZC" hidden="1">#REF!</definedName>
    <definedName name="BExXQU00KOR7XLM8B13DGJ1MIQDY" hidden="1">#REF!</definedName>
    <definedName name="BExXQXG18PS8HGBOS03OSTQ0KEYC" hidden="1">#REF!</definedName>
    <definedName name="BExXQXQT4OAFQT5B0YB3USDJOJOB" hidden="1">#REF!</definedName>
    <definedName name="BExXR3FSEXAHSXEQNJORWFCPX86N" hidden="1">#REF!</definedName>
    <definedName name="BExXR3W3FKYQBLR299HO9RZ70C43" hidden="1">#REF!</definedName>
    <definedName name="BExXR46U23CRRBV6IZT982MAEQKI" hidden="1">#REF!</definedName>
    <definedName name="BExXR8OKAVX7O70V5IYG2PRKXSTI" hidden="1">#REF!</definedName>
    <definedName name="BExXRA6N6XCLQM6XDV724ZIH6G93" hidden="1">#REF!</definedName>
    <definedName name="BExXRABZ1CNKCG6K1MR6OUFHF7J9" hidden="1">#REF!</definedName>
    <definedName name="BExXRBOFETC0OTJ6WY3VPMFH03VB" hidden="1">#REF!</definedName>
    <definedName name="BExXRD13K1S9Y3JGR7CXSONT7RJZ" hidden="1">#REF!</definedName>
    <definedName name="BExXRIFB4QQ87QIGA9AG0NXP577K" hidden="1">#REF!</definedName>
    <definedName name="BExXRIQ2JF2CVTRDQX2D9SPH7FTN" hidden="1">#REF!</definedName>
    <definedName name="BExXRO4A6VUH1F4XV8N1BRJ4896W" hidden="1">#REF!</definedName>
    <definedName name="BExXRO9N1SNJZGKD90P4K7FU1J0P" hidden="1">#REF!</definedName>
    <definedName name="BExXRV5QP3Z0KAQ1EQT9JYT2FV0L" hidden="1">#REF!</definedName>
    <definedName name="BExXRZ20LZZCW8LVGDK0XETOTSAI" hidden="1">#REF!</definedName>
    <definedName name="BExXRZNM651EJ5HJPGKGTVYLAZQ1" hidden="1">#REF!</definedName>
    <definedName name="BExXS63O4OMWMNXXAODZQFSDG33N" hidden="1">#REF!</definedName>
    <definedName name="BExXSBSP1TOY051HSPEPM0AEIO2M" hidden="1">#REF!</definedName>
    <definedName name="BExXSC8RFK5D68FJD2HI4K66SA6I" hidden="1">#REF!</definedName>
    <definedName name="BExXSNHC88W4UMXEOIOOATJAIKZO" hidden="1">#REF!</definedName>
    <definedName name="BExXSTBS08WIA9TLALV3UQ2Z3MRG" hidden="1">#REF!</definedName>
    <definedName name="BExXSVQ2WOJJ73YEO8Q2FK60V4G8" hidden="1">#REF!</definedName>
    <definedName name="BExXTHLRNL82GN7KZY3TOLO508N7" hidden="1">#REF!</definedName>
    <definedName name="BExXTL72MKEQSQH9L2OTFLU8DM2B" hidden="1">#REF!</definedName>
    <definedName name="BExXTM3M4RTCRSX7VGAXGQNPP668" hidden="1">#REF!</definedName>
    <definedName name="BExXTOCF78J7WY6FOVBRY1N2RBBR" hidden="1">#REF!</definedName>
    <definedName name="BExXTP3GYO6Z9RTKKT10XA0UTV3T" hidden="1">#REF!</definedName>
    <definedName name="BExXTZKZ4CG92ZQLIRKEXXH9BFIR" hidden="1">#REF!</definedName>
    <definedName name="BExXU4J2BM2964GD5UZHM752Q4NS" hidden="1">#REF!</definedName>
    <definedName name="BExXU6XDTT7RM93KILIDEYPA9XKF" hidden="1">#REF!</definedName>
    <definedName name="BExXU8VLZA7WLPZ3RAQZGNERUD26" hidden="1">#REF!</definedName>
    <definedName name="BExXUB9RSLSCNN5ETLXY72DAPZZM" hidden="1">#REF!</definedName>
    <definedName name="BExXUFRM82XQIN2T8KGLDQL1IBQW" hidden="1">#REF!</definedName>
    <definedName name="BExXUQEQBF6FI240ZGIF9YXZSRAU" hidden="1">#REF!</definedName>
    <definedName name="BExXUYND6EJO7CJ5KRICV4O1JNWK" hidden="1">#REF!</definedName>
    <definedName name="BExXV6FWG4H3S2QEUJZYIXILNGJ7" hidden="1">#REF!</definedName>
    <definedName name="BExXVK87BMMO6LHKV0CFDNIQVIBS" hidden="1">#REF!</definedName>
    <definedName name="BExXVKZ9WXPGL6IVY6T61IDD771I" hidden="1">#REF!</definedName>
    <definedName name="BExXW0K72T1Y8K1I4VZT87UY9S2G" hidden="1">#REF!</definedName>
    <definedName name="BExXW27MMXHXUXX78SDTBE1JYTHT" hidden="1">#REF!</definedName>
    <definedName name="BExXW2YIM2MYBSHRIX0RP9D4PRMN" hidden="1">#REF!</definedName>
    <definedName name="BExXWBNE4KTFSXKVSRF6WX039WPB" hidden="1">#REF!</definedName>
    <definedName name="BExXWFP5AYE7EHYTJWBZSQ8PQ0YX" hidden="1">#REF!</definedName>
    <definedName name="BExXWVFIBQT8OY1O41FRFPFGXQHK" hidden="1">#REF!</definedName>
    <definedName name="BExXWWXHBZHA9J3N8K47F84X0M0L" hidden="1">#REF!</definedName>
    <definedName name="BExXXBM521DL8R4ZX7NZ3DBCUOR5" hidden="1">#REF!</definedName>
    <definedName name="BExXXC7OZI33XZ03NRMEP7VRLQK4" hidden="1">#REF!</definedName>
    <definedName name="BExXXH5N3NKBQ7BCJPJTBF8CYM2Q" hidden="1">#REF!</definedName>
    <definedName name="BExXXKWLM4D541BH6O8GOJMHFHMW" hidden="1">#REF!</definedName>
    <definedName name="BExXXPPA1Q87XPI97X0OXCPBPDON" hidden="1">#REF!</definedName>
    <definedName name="BExXXVUDA98IZTQ6MANKU4MTTDVR" hidden="1">#REF!</definedName>
    <definedName name="BExXXZQNZY6IZI45DJXJK0MQZWA7" hidden="1">#REF!</definedName>
    <definedName name="BExXY5QFG6QP94SFT3935OBM8Y4K" hidden="1">#REF!</definedName>
    <definedName name="BExXY7TYEBFXRYUYIFHTN65RJ8EW" hidden="1">#REF!</definedName>
    <definedName name="BExXYLBHANUXC5FCTDDTGOVD3GQS" hidden="1">#REF!</definedName>
    <definedName name="BExXYMNYAYH3WA2ZCFAYKZID9ZCI" hidden="1">#REF!</definedName>
    <definedName name="BExXYYT12SVN2VDMLVNV4P3ISD8T" hidden="1">#REF!</definedName>
    <definedName name="BExXZEDWUYH25UZMW2QU2RXFILJE" hidden="1">#REF!</definedName>
    <definedName name="BExXZFVV4YB42AZ3H1I40YG3JAPU" hidden="1">#REF!</definedName>
    <definedName name="BExXZHJ9T2JELF12CHHGD54J1B0C" hidden="1">#REF!</definedName>
    <definedName name="BExXZNJ2X1TK2LRK5ZY3MX49H5T7" hidden="1">#REF!</definedName>
    <definedName name="BExXZOVPCEP495TQSON6PSRQ8XCY" hidden="1">#REF!</definedName>
    <definedName name="BExXZXKH7NBARQQAZM69Z57IH1MM" hidden="1">#REF!</definedName>
    <definedName name="BExY07WSDH5QEVM7BJXJK2ZRAI1O" hidden="1">#REF!</definedName>
    <definedName name="BExY0C3UBVC4M59JIRXVQ8OWAJC1" hidden="1">#REF!</definedName>
    <definedName name="BExY0OE8GFHMLLTEAFIOQTOPEVPB" hidden="1">#REF!</definedName>
    <definedName name="BExY0OJHW85S0VKBA8T4HTYPYBOS" hidden="1">#REF!</definedName>
    <definedName name="BExY0T1E034D7XAXNC6F7540LLIE" hidden="1">#REF!</definedName>
    <definedName name="BExY0XTZLHN49J2JH94BYTKBJLT3" hidden="1">#REF!</definedName>
    <definedName name="BExY11FH9TXHERUYGG8FE50U7H7J" hidden="1">#REF!</definedName>
    <definedName name="BExY180UKNW5NIAWD6ZUYTFEH8QS" hidden="1">#REF!</definedName>
    <definedName name="BExY1DPTV4LSY9MEOUGXF8X052NA" hidden="1">#REF!</definedName>
    <definedName name="BExY1GK9ELBEKDD7O6HR6DUO8YGO" hidden="1">#REF!</definedName>
    <definedName name="BExY1NWOXXFV9GGZ3PX444LZ8TVX" hidden="1">#REF!</definedName>
    <definedName name="BExY1UCL0RND63LLSM9X5SFRG117" hidden="1">#REF!</definedName>
    <definedName name="BExY1WAT3937L08HLHIRQHMP2A3H" hidden="1">#REF!</definedName>
    <definedName name="BExY1YEBOSLMID7LURP8QB46AI91" hidden="1">#REF!</definedName>
    <definedName name="BExY2FS4LFX9OHOTQT7SJ2PXAC25" hidden="1">#REF!</definedName>
    <definedName name="BExY2GDPCZPVU0IQ6IJIB1YQQRQ6" hidden="1">#REF!</definedName>
    <definedName name="BExY2GTSZ3VA9TXLY7KW1LIAKJ61" hidden="1">#REF!</definedName>
    <definedName name="BExY2IXBR1SGYZH08T7QHKEFS8HA" hidden="1">#REF!</definedName>
    <definedName name="BExY2Q4B5FUDA5VU4VRUHX327QN0" hidden="1">#REF!</definedName>
    <definedName name="BExY3HOSK7YI364K15OX70AVR6F1" hidden="1">#REF!</definedName>
    <definedName name="BExY3T89AUR83SOAZZ3OMDEJDQ39" hidden="1">#REF!</definedName>
    <definedName name="BExY4MG771JQ84EMIVB6HQGGHZY7" hidden="1">#REF!</definedName>
    <definedName name="BExY4PWCSFB8P3J3TBQB2MD67263" hidden="1">#REF!</definedName>
    <definedName name="BExY4RZW3KK11JLYBA4DWZ92M6LQ" hidden="1">#REF!</definedName>
    <definedName name="BExY4XOVTTNVZ577RLIEC7NZQFIX" hidden="1">#REF!</definedName>
    <definedName name="BExY50JAF5CG01GTHAUS7I4ZLUDC" hidden="1">#REF!</definedName>
    <definedName name="BExY53J7EXFEOFTRNAHLK7IH3ACB" hidden="1">#REF!</definedName>
    <definedName name="BExY5515SJTJS3VM80M3YYR0WF37" hidden="1">#REF!</definedName>
    <definedName name="BExY5515WE39FQ3EG5QHG67V9C0O" hidden="1">#REF!</definedName>
    <definedName name="BExY5986WNAD8NFCPXC9TVLBU4FG" hidden="1">#REF!</definedName>
    <definedName name="BExY5DF9MS25IFNWGJ1YAS5MDN8R" hidden="1">#REF!</definedName>
    <definedName name="BExY5ERVGL3UM2MGT8LJ0XPKTZEK" hidden="1">#REF!</definedName>
    <definedName name="BExY5EX6NJFK8W754ZVZDN5DS04K" hidden="1">#REF!</definedName>
    <definedName name="BExY5S3XD1NJT109CV54IFOHVLQ6" hidden="1">#REF!</definedName>
    <definedName name="BExY6KVS1MMZ2R34PGEFR2BMTU9W" hidden="1">#REF!</definedName>
    <definedName name="BExY6Q9YY7LW745GP7CYOGGSPHGE" hidden="1">#REF!</definedName>
    <definedName name="BExZIA3C8LKJTEH3MKQ57KJH5TA2" hidden="1">#REF!</definedName>
    <definedName name="BExZIIHH3QNQE3GFMHEE4UMHY6WQ" hidden="1">#REF!</definedName>
    <definedName name="BExZIYO22G5UXOB42GDLYGVRJ6U7" hidden="1">#REF!</definedName>
    <definedName name="BExZJ7I9T8XU4MZRKJ1VVU76V2LZ" hidden="1">#REF!</definedName>
    <definedName name="BExZJMY170JCUU1RWASNZ1HJPRTA" hidden="1">#REF!</definedName>
    <definedName name="BExZJOQR77H0P4SUKVYACDCFBBXO" hidden="1">#REF!</definedName>
    <definedName name="BExZJS6RG34ODDY9HMZ0O34MEMSB" hidden="1">#REF!</definedName>
    <definedName name="BExZK34NR4BAD7HJAP7SQ926UQP3" hidden="1">#REF!</definedName>
    <definedName name="BExZK3FGPHH5H771U7D5XY7XBS6E" hidden="1">#REF!</definedName>
    <definedName name="BExZKHYORG3O8C772XPFHM1N8T80" hidden="1">#REF!</definedName>
    <definedName name="BExZKJRF2IRR57DG9CLC7MSHWNNN" hidden="1">#REF!</definedName>
    <definedName name="BExZKV5GYXO0X760SBD9TWTIQHGI" hidden="1">#REF!</definedName>
    <definedName name="BExZL6E4YVXRUN7ZGF2BIGIXFR8K" hidden="1">#REF!</definedName>
    <definedName name="BExZLGVLMKTPFXG42QYT0PO81G7F" hidden="1">#REF!</definedName>
    <definedName name="BExZLKMK7LRK14S09WLMH7MXSQXM" hidden="1">#REF!</definedName>
    <definedName name="BExZM7JVLG0W8EG5RBU915U3SKBY" hidden="1">#REF!</definedName>
    <definedName name="BExZM85FOVUFF110XMQ9O2ODSJUK" hidden="1">#REF!</definedName>
    <definedName name="BExZMF1MMTZ1TA14PZ8ASSU2CBSP" hidden="1">#REF!</definedName>
    <definedName name="BExZMKL5YQZD7F0FUCSVFGLPFK52" hidden="1">#REF!</definedName>
    <definedName name="BExZMOC3VNZALJM71X2T6FV91GTB" hidden="1">#REF!</definedName>
    <definedName name="BExZMXH39OB0I43XEL3K11U3G9PM" hidden="1">#REF!</definedName>
    <definedName name="BExZMZQ3RBKDHT5GLFNLS52OSJA0" hidden="1">#REF!</definedName>
    <definedName name="BExZN2F7Y2J2L2LN5WZRG949MS4A" hidden="1">#REF!</definedName>
    <definedName name="BExZN847WUWKRYTZWG9TCQZJS3OL" hidden="1">#REF!</definedName>
    <definedName name="BExZNH3VISFF4NQI11BZDP5IQ7VG" hidden="1">#REF!</definedName>
    <definedName name="BExZNJYCFYVMAOI62GB2BABK1ELE" hidden="1">#REF!</definedName>
    <definedName name="BExZNV707LIU6Z5H6QI6H67LHTI1" hidden="1">#REF!</definedName>
    <definedName name="BExZNVCBKB930QQ9QW7KSGOZ0V1M" hidden="1">#REF!</definedName>
    <definedName name="BExZNW8QJ18X0RSGFDWAE9ZSDX39" hidden="1">#REF!</definedName>
    <definedName name="BExZNZDWRS6Q40L8OCWFEIVI0A1O" hidden="1">#REF!</definedName>
    <definedName name="BExZOBO9NYLGVJQ31LVQ9XS2ZT4N" hidden="1">#REF!</definedName>
    <definedName name="BExZOETNB1CJ3Y2RKLI1ZK0S8Z6H" hidden="1">#REF!</definedName>
    <definedName name="BExZOL9K1RUXBTLZ6FJ65BIE9G5R" hidden="1">#REF!</definedName>
    <definedName name="BExZOREMVSK4E5VSWM838KHUB8AI" hidden="1">#REF!</definedName>
    <definedName name="BExZOVR745T5P1KS9NV2PXZPZVRG" hidden="1">#REF!</definedName>
    <definedName name="BExZOZSWGLSY2XYVRIS6VSNJDSGD" hidden="1">#REF!</definedName>
    <definedName name="BExZP7AIJKLM6C6CSUIIFAHFBNX2" hidden="1">#REF!</definedName>
    <definedName name="BExZPQ0XY507N8FJMVPKCTK8HC9H" hidden="1">#REF!</definedName>
    <definedName name="BExZQ37OVBR25U32CO2YYVPZOMR5" hidden="1">#REF!</definedName>
    <definedName name="BExZQ3NT7H06VO0AR48WHZULZB93" hidden="1">#REF!</definedName>
    <definedName name="BExZQ7PJU07SEJMDX18U9YVDC2GU" hidden="1">#REF!</definedName>
    <definedName name="BExZQIHTGHK7OOI2Y2PN3JYBY82I" hidden="1">#REF!</definedName>
    <definedName name="BExZQJJMGU5MHQOILGXGJPAQI5XI" hidden="1">#REF!</definedName>
    <definedName name="BExZQXBYEBN28QUH1KOVW6KKA5UM" hidden="1">#REF!</definedName>
    <definedName name="BExZQZKT146WEN8FTVZ7Y5TSB8L5" hidden="1">#REF!</definedName>
    <definedName name="BExZR485AKBH93YZ08CMUC3WROED" hidden="1">#REF!</definedName>
    <definedName name="BExZR7TL98P2PPUVGIZYR5873DWW" hidden="1">#REF!</definedName>
    <definedName name="BExZRGD1603X5ACFALUUDKCD7X48" hidden="1">#REF!</definedName>
    <definedName name="BExZRP1X6UVLN1UOLHH5VF4STP1O" hidden="1">#REF!</definedName>
    <definedName name="BExZRQ930U6OCYNV00CH5I0Q4LPE" hidden="1">#REF!</definedName>
    <definedName name="BExZRW8W514W8OZ72YBONYJ64GXF" hidden="1">#REF!</definedName>
    <definedName name="BExZRWJP2BUVFJPO8U8ATQEP0LZU" hidden="1">#REF!</definedName>
    <definedName name="BExZS2OY9JTSSP01ZQ6V2T2LO5R9" hidden="1">#REF!</definedName>
    <definedName name="BExZSI9USDLZAN8LI8M4YYQL24GZ" hidden="1">#REF!</definedName>
    <definedName name="BExZSS0LA2JY4ZLJ1Z5YCMLJJZCH" hidden="1">#REF!</definedName>
    <definedName name="BExZTAQV2QVSZY5Y3VCCWUBSBW9P" hidden="1">#REF!</definedName>
    <definedName name="BExZTHSI2FX56PWRSNX9H5EWTZFO" hidden="1">#REF!</definedName>
    <definedName name="BExZTJL3HVBFY139H6CJHEQCT1EL" hidden="1">#REF!</definedName>
    <definedName name="BExZTLOL8OPABZI453E0KVNA1GJS" hidden="1">#REF!</definedName>
    <definedName name="BExZTT6J3X0TOX0ZY6YPLUVMCW9X" hidden="1">#REF!</definedName>
    <definedName name="BExZTW6ECBRA0BBITWBQ8R93RMCL" hidden="1">#REF!</definedName>
    <definedName name="BExZU2BHYAOKSCBM3C5014ZF6IXS" hidden="1">#REF!</definedName>
    <definedName name="BExZU2RMJTXOCS0ROPMYPE6WTD87" hidden="1">#REF!</definedName>
    <definedName name="BExZUF7G8FENTJKH9R1XUWXM6CWD" hidden="1">#REF!</definedName>
    <definedName name="BExZUNARUJBIZ08VCAV3GEVBIR3D" hidden="1">#REF!</definedName>
    <definedName name="BExZUSZT5496UMBP4LFSLTR1GVEW" hidden="1">#REF!</definedName>
    <definedName name="BExZUT54340I38GVCV79EL116WR0" hidden="1">#REF!</definedName>
    <definedName name="BExZUYDULCX65H9OZ9JHPBNKF3MI" hidden="1">#REF!</definedName>
    <definedName name="BExZV2QD5ZDK3AGDRULLA7JB46C3" hidden="1">#REF!</definedName>
    <definedName name="BExZVBQ29OM0V8XAL3HL0JIM0MMU" hidden="1">#REF!</definedName>
    <definedName name="BExZVLM4T9ORS4ZWHME46U4Q103C" hidden="1">#REF!</definedName>
    <definedName name="BExZVM7OZWPPRH5YQW50EYMMIW1A" hidden="1">#REF!</definedName>
    <definedName name="BExZVPYGX2C5OSHMZ6F0KBKZ6B1S" hidden="1">#REF!</definedName>
    <definedName name="BExZW5UARC8W9AQNLJX2I5WQWS5F" hidden="1">#REF!</definedName>
    <definedName name="BExZW7HRGN6A9YS41KI2B2UUMJ7X" hidden="1">#REF!</definedName>
    <definedName name="BExZW8ZPNV43UXGOT98FDNIBQHZY" hidden="1">#REF!</definedName>
    <definedName name="BExZWKZ5N3RDXU8MZ8HQVYYD8O0F" hidden="1">#REF!</definedName>
    <definedName name="BExZWSMC9T48W74GFGQCIUJ8ZPP3" hidden="1">#REF!</definedName>
    <definedName name="BExZWUF2V4HY3HI8JN9ZVPRWK1H3" hidden="1">#REF!</definedName>
    <definedName name="BExZWX45URTK9KYDJHEXL1OTZ833" hidden="1">#REF!</definedName>
    <definedName name="BExZX0EWQEZO86WDAD9A4EAEZ012" hidden="1">#REF!</definedName>
    <definedName name="BExZX2T6ZT2DZLYSDJJBPVIT5OK2" hidden="1">#REF!</definedName>
    <definedName name="BExZXOJDELULNLEH7WG0OYJT0NJ4" hidden="1">#REF!</definedName>
    <definedName name="BExZXOOTRNUK8LGEAZ8ZCFW9KXQ1" hidden="1">#REF!</definedName>
    <definedName name="BExZXT6JOXNKEDU23DKL8XZAJZIH" hidden="1">#REF!</definedName>
    <definedName name="BExZXUTYW1HWEEZ1LIX4OQWC7HL1" hidden="1">#REF!</definedName>
    <definedName name="BExZXY4NKQL9QD76YMQJ15U1C2G8" hidden="1">#REF!</definedName>
    <definedName name="BExZXYQ7U5G08FQGUIGYT14QCBOF" hidden="1">#REF!</definedName>
    <definedName name="BExZY02V77YJBMODJSWZOYCMPS5X" hidden="1">#REF!</definedName>
    <definedName name="BExZY49QRZIR6CA41LFA9LM6EULU" hidden="1">#REF!</definedName>
    <definedName name="BExZZ2FQA9A8C7CJKMEFQ9VPSLCE" hidden="1">#REF!</definedName>
    <definedName name="BExZZCHAVHW8C2H649KRGVQ0WVRT" hidden="1">#REF!</definedName>
    <definedName name="BExZZTK54OTLF2YB68BHGOS27GEN" hidden="1">#REF!</definedName>
    <definedName name="BExZZXB3JQQG4SIZS4MRU6NNW7HI" hidden="1">#REF!</definedName>
    <definedName name="BExZZZEMIIFKMLLV4DJKX5TB9R5V" hidden="1">#REF!</definedName>
    <definedName name="bfbfdhfdhdfgh" localSheetId="8" hidden="1">{#N/A,#N/A,FALSE,"CCTV"}</definedName>
    <definedName name="bfbfdhfdhdfgh" hidden="1">{#N/A,#N/A,FALSE,"CCTV"}</definedName>
    <definedName name="bfdfdffggf" hidden="1">{"with_oth_curr",#N/A,FALSE,"2225"}</definedName>
    <definedName name="bfdfdffggf_1" hidden="1">{"with_oth_curr",#N/A,FALSE,"2225"}</definedName>
    <definedName name="bfvsghnh" hidden="1">{"with_oth_curr",#N/A,FALSE,"2225"}</definedName>
    <definedName name="bfvsghnh_1" hidden="1">{"with_oth_curr",#N/A,FALSE,"2225"}</definedName>
    <definedName name="bfvv" hidden="1">{"with_oth_curr",#N/A,FALSE,"2225"}</definedName>
    <definedName name="bfvv_1" hidden="1">{"with_oth_curr",#N/A,FALSE,"2225"}</definedName>
    <definedName name="BG" hidden="1">{#N/A,#N/A,TRUE,"Cover sheet";#N/A,#N/A,TRUE,"DCF analysis";#N/A,#N/A,TRUE,"WACC calculation"}</definedName>
    <definedName name="BG_Del" hidden="1">15</definedName>
    <definedName name="BG_Ins" hidden="1">4</definedName>
    <definedName name="BG_Mod" hidden="1">6</definedName>
    <definedName name="bgdbvvbvbv" hidden="1">{"rp_only",#N/A,FALSE,"2225"}</definedName>
    <definedName name="bgdbvvbvbv_1" hidden="1">{"rp_only",#N/A,FALSE,"2225"}</definedName>
    <definedName name="bgfv" hidden="1">{"with_oth_curr",#N/A,FALSE,"2225"}</definedName>
    <definedName name="bgfv_1" hidden="1">{"with_oth_curr",#N/A,FALSE,"2225"}</definedName>
    <definedName name="bgfvbgbg" hidden="1">{"with_oth_curr",#N/A,FALSE,"2225"}</definedName>
    <definedName name="bgfvbgbg_1" hidden="1">{"with_oth_curr",#N/A,FALSE,"2225"}</definedName>
    <definedName name="bgvgddgs" hidden="1">{"rp_only",#N/A,FALSE,"2225"}</definedName>
    <definedName name="bgvgddgs_1" hidden="1">{"rp_only",#N/A,FALSE,"2225"}</definedName>
    <definedName name="BH">#REF!</definedName>
    <definedName name="bhbh" hidden="1">{"Admin Costs",#N/A,FALSE,"Act.Fcst Costs"}</definedName>
    <definedName name="bhbh_1" hidden="1">{"Admin Costs",#N/A,FALSE,"Act.Fcst Costs"}</definedName>
    <definedName name="bhn">#REF!</definedName>
    <definedName name="BHN13B1">#REF!</definedName>
    <definedName name="BHNKCM">#REF!</definedName>
    <definedName name="BHNPAP">#REF!</definedName>
    <definedName name="BHNRY">#REF!</definedName>
    <definedName name="BHNTAL">#REF!</definedName>
    <definedName name="BHNTB">#REF!</definedName>
    <definedName name="BHNTN">#REF!</definedName>
    <definedName name="BIAYA">#N/A</definedName>
    <definedName name="BICNY">#REF!</definedName>
    <definedName name="BIDA">#REF!</definedName>
    <definedName name="BIDB">#REF!</definedName>
    <definedName name="BIDC">#REF!</definedName>
    <definedName name="BIEUR">#REF!</definedName>
    <definedName name="BIIDR">#REF!</definedName>
    <definedName name="BIIMAN" hidden="1">{#N/A,#N/A,FALSE,"BS"}</definedName>
    <definedName name="BIIMAN_1" hidden="1">{#N/A,#N/A,FALSE,"BS"}</definedName>
    <definedName name="bil">#REF!</definedName>
    <definedName name="Billion">#REF!</definedName>
    <definedName name="BINDER">#REF!</definedName>
    <definedName name="Bingung" hidden="1">{"SCH1C",#N/A,FALSE,"North America"}</definedName>
    <definedName name="BINH">#REF!</definedName>
    <definedName name="BINHTHANH1">#REF!</definedName>
    <definedName name="BINHTHANH2">#REF!</definedName>
    <definedName name="binjai">#REF!</definedName>
    <definedName name="binjai.xls" hidden="1">#REF!</definedName>
    <definedName name="Bis_beton_dia_100_cm_p_50_cm">#REF!</definedName>
    <definedName name="Bis_beton_dia_60_cm_P_100_cm">#REF!</definedName>
    <definedName name="Bis_beton_dia_80_cm_p_50_cm">#REF!</definedName>
    <definedName name="BISNIS">#REF!</definedName>
    <definedName name="BIUSD">#REF!</definedName>
    <definedName name="bizh">#N/A</definedName>
    <definedName name="BJ" hidden="1">#REF!</definedName>
    <definedName name="BJ_1">#REF!</definedName>
    <definedName name="BJ_1_10">#REF!</definedName>
    <definedName name="BJ_10">#REF!</definedName>
    <definedName name="BJ_10_1">#REF!</definedName>
    <definedName name="BJ_11">#REF!</definedName>
    <definedName name="BJ_3">#REF!</definedName>
    <definedName name="BJ_3_1">#REF!</definedName>
    <definedName name="BJ_4">#REF!</definedName>
    <definedName name="BJ_4_10">#REF!</definedName>
    <definedName name="BJ_5">#REF!</definedName>
    <definedName name="BJ_5_1">#REF!</definedName>
    <definedName name="BJ_5_10">#REF!</definedName>
    <definedName name="BJ_6">#REF!</definedName>
    <definedName name="BJ_6_1">#REF!</definedName>
    <definedName name="BJ_6_10">#REF!</definedName>
    <definedName name="BJ_7">#REF!</definedName>
    <definedName name="BJ_7_10">#REF!</definedName>
    <definedName name="BJ_8">#REF!</definedName>
    <definedName name="BJ_8_10">#REF!</definedName>
    <definedName name="BJ_9">#REF!</definedName>
    <definedName name="BJ_9_10">#REF!</definedName>
    <definedName name="bjl" hidden="1">{#N/A,#N/A,FALSE,"Cost Report";#N/A,#N/A,FALSE,"Sept Qtr";#N/A,#N/A,FALSE,"Qtly Summ.";#N/A,#N/A,FALSE,"Report Summary";#N/A,#N/A,FALSE,"Ammort &amp; Dep.";#N/A,#N/A,FALSE,"Rev. GIC Summ.";#N/A,#N/A,FALSE,"CAPEX";#N/A,#N/A,FALSE,"Stockpile Adj.";#N/A,#N/A,FALSE,"Cost Summary"}</definedName>
    <definedName name="bjl_1" hidden="1">{#N/A,#N/A,FALSE,"Cost Report";#N/A,#N/A,FALSE,"Sept Qtr";#N/A,#N/A,FALSE,"Qtly Summ.";#N/A,#N/A,FALSE,"Report Summary";#N/A,#N/A,FALSE,"Ammort &amp; Dep.";#N/A,#N/A,FALSE,"Rev. GIC Summ.";#N/A,#N/A,FALSE,"CAPEX";#N/A,#N/A,FALSE,"Stockpile Adj.";#N/A,#N/A,FALSE,"Cost Summary"}</definedName>
    <definedName name="BJLS_ISL">#REF!</definedName>
    <definedName name="BJLS_ISL_DLM">#REF!</definedName>
    <definedName name="BJLS_NON_ISL">#REF!</definedName>
    <definedName name="BJLS_PLENUM">#REF!</definedName>
    <definedName name="bjls22_3x6">#REF!</definedName>
    <definedName name="bjls24_3x6">#REF!</definedName>
    <definedName name="bk">#REF!</definedName>
    <definedName name="bkali">#REF!</definedName>
    <definedName name="bkbat">#REF!</definedName>
    <definedName name="BKDKBF" hidden="1">#REF!</definedName>
    <definedName name="bkhjhj" hidden="1">{"with_oth_curr",#N/A,FALSE,"2225"}</definedName>
    <definedName name="bkhjhj_1" hidden="1">{"with_oth_curr",#N/A,FALSE,"2225"}</definedName>
    <definedName name="bkolom">#REF!</definedName>
    <definedName name="bkolom_6">#REF!</definedName>
    <definedName name="bkontrol">#REF!</definedName>
    <definedName name="bkrbatukali">#REF!</definedName>
    <definedName name="BkstMulti12">#REF!</definedName>
    <definedName name="BkstMulti9">#REF!</definedName>
    <definedName name="BkstPpn">#REF!</definedName>
    <definedName name="BL">#N/A</definedName>
    <definedName name="BL_1">#REF!</definedName>
    <definedName name="BL_10">#REF!</definedName>
    <definedName name="BL_11">#REF!</definedName>
    <definedName name="BL_13">#REF!</definedName>
    <definedName name="BL_17">#REF!</definedName>
    <definedName name="BL_17A">#REF!</definedName>
    <definedName name="BL_17B">#REF!</definedName>
    <definedName name="BL_2">#REF!</definedName>
    <definedName name="BL_3">#REF!</definedName>
    <definedName name="BL_4">#REF!</definedName>
    <definedName name="BL_5">#REF!</definedName>
    <definedName name="BL_6">#REF!</definedName>
    <definedName name="BL_7">#REF!</definedName>
    <definedName name="BL_9">#REF!</definedName>
    <definedName name="blang">#REF!</definedName>
    <definedName name="Blank">#REF!</definedName>
    <definedName name="BLDG">#REF!</definedName>
    <definedName name="bldg_insurance">#REF!</definedName>
    <definedName name="BLOCK1">#REF!</definedName>
    <definedName name="BLOCK2">#REF!</definedName>
    <definedName name="BLOCK3">#REF!</definedName>
    <definedName name="blong">#REF!</definedName>
    <definedName name="blrj">#REF!</definedName>
    <definedName name="blue">#REF!</definedName>
    <definedName name="BM" hidden="1">#REF!</definedName>
    <definedName name="bm.f">#REF!</definedName>
    <definedName name="BMARK">#REF!</definedName>
    <definedName name="bmbnmb" hidden="1">{"with_oth_curr",#N/A,FALSE,"2225"}</definedName>
    <definedName name="bmbnmb_1" hidden="1">{"with_oth_curr",#N/A,FALSE,"2225"}</definedName>
    <definedName name="bmbnmbnm" hidden="1">{"rp_only",#N/A,FALSE,"2225"}</definedName>
    <definedName name="bmbnmbnm_1" hidden="1">{"rp_only",#N/A,FALSE,"2225"}</definedName>
    <definedName name="bmcb">#REF!</definedName>
    <definedName name="bmcb_1">#REF!</definedName>
    <definedName name="bmcb_1_10">#REF!</definedName>
    <definedName name="bmcb_10">#REF!</definedName>
    <definedName name="bmcb_10_1">#REF!</definedName>
    <definedName name="bmcb_11">#REF!</definedName>
    <definedName name="bmcb_3">#REF!</definedName>
    <definedName name="bmcb_3_1">#REF!</definedName>
    <definedName name="bmcb_4">#REF!</definedName>
    <definedName name="bmcb_4_10">#REF!</definedName>
    <definedName name="bmcb_5">#REF!</definedName>
    <definedName name="bmcb_5_1">#REF!</definedName>
    <definedName name="bmcb_5_10">#REF!</definedName>
    <definedName name="bmcb_6">#REF!</definedName>
    <definedName name="bmcb_6_1">#REF!</definedName>
    <definedName name="bmcb_6_10">#REF!</definedName>
    <definedName name="bmcb_7">#REF!</definedName>
    <definedName name="bmcb_7_10">#REF!</definedName>
    <definedName name="bmcb_8">#REF!</definedName>
    <definedName name="bmcb_8_10">#REF!</definedName>
    <definedName name="bmcb_9">#REF!</definedName>
    <definedName name="bmcb_9_10">#REF!</definedName>
    <definedName name="bmhjkhjkghk" hidden="1">{"rp_only",#N/A,FALSE,"2225"}</definedName>
    <definedName name="bmhjkhjkghk_1" hidden="1">{"rp_only",#N/A,FALSE,"2225"}</definedName>
    <definedName name="BMMMAT">#N/A</definedName>
    <definedName name="bmnbmn" hidden="1">{"rp_only",#N/A,FALSE,"2225"}</definedName>
    <definedName name="bmnbmn_1" hidden="1">{"rp_only",#N/A,FALSE,"2225"}</definedName>
    <definedName name="bn" hidden="1">{#N/A,#N/A,FALSE,"Aging Summary";#N/A,#N/A,FALSE,"Ratio Analysis";#N/A,#N/A,FALSE,"Test 120 Day Accts";#N/A,#N/A,FALSE,"Tickmarks"}</definedName>
    <definedName name="bnbnnvnv" hidden="1">{"with_oth_curr",#N/A,FALSE,"2225"}</definedName>
    <definedName name="bnbnnvnv_1" hidden="1">{"with_oth_curr",#N/A,FALSE,"2225"}</definedName>
    <definedName name="bnbnvbcvbc" hidden="1">{"rp_only",#N/A,FALSE,"2225"}</definedName>
    <definedName name="bnbnvbcvbc_1" hidden="1">{"rp_only",#N/A,FALSE,"2225"}</definedName>
    <definedName name="BNE_MESSAGES_HIDDEN" hidden="1">#REF!</definedName>
    <definedName name="bnfdhhfc" hidden="1">{"rp_only",#N/A,FALSE,"2225"}</definedName>
    <definedName name="bnfdhhfc_1" hidden="1">{"rp_only",#N/A,FALSE,"2225"}</definedName>
    <definedName name="bnl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mbmbm" hidden="1">{"rp_only",#N/A,FALSE,"2225"}</definedName>
    <definedName name="bnmbmbm_1" hidden="1">{"rp_only",#N/A,FALSE,"2225"}</definedName>
    <definedName name="bnmbmbvm" hidden="1">{"rp_only",#N/A,FALSE,"2225"}</definedName>
    <definedName name="bnmbmbvm_1" hidden="1">{"rp_only",#N/A,FALSE,"2225"}</definedName>
    <definedName name="bnmbnmbnm" hidden="1">{"rp_only",#N/A,FALSE,"2225"}</definedName>
    <definedName name="bnmbnmbnm_1" hidden="1">{"rp_only",#N/A,FALSE,"2225"}</definedName>
    <definedName name="bnmbnmbnmbm" hidden="1">{"rp_only",#N/A,FALSE,"2225"}</definedName>
    <definedName name="bnmbnmbnmbm_1" hidden="1">{"rp_only",#N/A,FALSE,"2225"}</definedName>
    <definedName name="bnmbvmnb" hidden="1">{"rp_only",#N/A,FALSE,"2225"}</definedName>
    <definedName name="bnmbvmnb_1" hidden="1">{"rp_only",#N/A,FALSE,"2225"}</definedName>
    <definedName name="BNN" localSheetId="8" hidden="1">{#N/A,#N/A,FALSE,"CCTV"}</definedName>
    <definedName name="BNN" hidden="1">{#N/A,#N/A,FALSE,"CCTV"}</definedName>
    <definedName name="bnnvvn" hidden="1">{"rp_only",#N/A,FALSE,"2225"}</definedName>
    <definedName name="bnnvvn_1" hidden="1">{"rp_only",#N/A,FALSE,"2225"}</definedName>
    <definedName name="bnvbnbvnvbnvnvnbnbvnvbnvbn" hidden="1">{"rp_only",#N/A,FALSE,"2225"}</definedName>
    <definedName name="bnvbnbvnvbnvnvnbnbvnvbnvbn_1" hidden="1">{"rp_only",#N/A,FALSE,"2225"}</definedName>
    <definedName name="bnvbnv" hidden="1">{"rp_only",#N/A,FALSE,"2225"}</definedName>
    <definedName name="bnvbnv_1" hidden="1">{"rp_only",#N/A,FALSE,"2225"}</definedName>
    <definedName name="bnvbv" hidden="1">{"rp_only",#N/A,FALSE,"2225"}</definedName>
    <definedName name="bnvbv_1" hidden="1">{"rp_only",#N/A,FALSE,"2225"}</definedName>
    <definedName name="bnvn" hidden="1">{"with_oth_curr",#N/A,FALSE,"2225"}</definedName>
    <definedName name="bnvn_1" hidden="1">{"with_oth_curr",#N/A,FALSE,"2225"}</definedName>
    <definedName name="bnvnbnb" hidden="1">{"rp_only",#N/A,FALSE,"2225"}</definedName>
    <definedName name="bnvnbnb_1" hidden="1">{"rp_only",#N/A,FALSE,"2225"}</definedName>
    <definedName name="bnvnv" hidden="1">{"rp_only",#N/A,FALSE,"2225"}</definedName>
    <definedName name="bnvnv_1" hidden="1">{"rp_only",#N/A,FALSE,"2225"}</definedName>
    <definedName name="bnvnvb" hidden="1">{"with_oth_curr",#N/A,FALSE,"2225"}</definedName>
    <definedName name="bnvnvb_1" hidden="1">{"with_oth_curr",#N/A,FALSE,"2225"}</definedName>
    <definedName name="BNY">#REF!</definedName>
    <definedName name="bob"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dong" hidden="1">#REF!</definedName>
    <definedName name="BONDPAYABLE">#REF!</definedName>
    <definedName name="BONUS_AMR">#REF!</definedName>
    <definedName name="BONUS_AP">#REF!</definedName>
    <definedName name="bonus_bgp">#REF!</definedName>
    <definedName name="bonus_bgp_ly">#REF!</definedName>
    <definedName name="BONUS_BPPKA">#REF!</definedName>
    <definedName name="BONUS_bppka_LY">#REF!</definedName>
    <definedName name="BONUS_EP">#REF!</definedName>
    <definedName name="BONUS_EP_LY">#REF!</definedName>
    <definedName name="BONUS_KP">#REF!</definedName>
    <definedName name="BONUS_KP_LY">#REF!</definedName>
    <definedName name="BONUS_LNG">#REF!</definedName>
    <definedName name="BONUS_LNG_LY">#REF!</definedName>
    <definedName name="BONUS_LY">#REF!</definedName>
    <definedName name="BONUS_P_LY">#REF!</definedName>
    <definedName name="bonus_pdn">#REF!</definedName>
    <definedName name="BONUS_PDN_LY">#REF!</definedName>
    <definedName name="BONUS_PKK">#REF!</definedName>
    <definedName name="BONUS_PKK_LY">#REF!</definedName>
    <definedName name="BONUS_TKY">#REF!</definedName>
    <definedName name="BONUS_TKY_LY">#REF!</definedName>
    <definedName name="book" localSheetId="8" hidden="1">{"SUM",#N/A,FALSE,"summary";"BOOK11-1",#N/A,FALSE,"1CityGarden";"BOOK11-2",#N/A,FALSE,"2CountryGarden";"BOOK11-3",#N/A,FALSE,"3JUNGLE";"BOOK11-4CIVIL",#N/A,FALSE,"CIVIL"}</definedName>
    <definedName name="book" hidden="1">{"SUM",#N/A,FALSE,"summary";"BOOK11-1",#N/A,FALSE,"1CityGarden";"BOOK11-2",#N/A,FALSE,"2CountryGarden";"BOOK11-3",#N/A,FALSE,"3JUNGLE";"BOOK11-4CIVIL",#N/A,FALSE,"CIVIL"}</definedName>
    <definedName name="book2">#N/A</definedName>
    <definedName name="book3">#N/A</definedName>
    <definedName name="booking_CoGS">#REF!</definedName>
    <definedName name="bookyear">#REF!</definedName>
    <definedName name="BOQ">#REF!</definedName>
    <definedName name="boq.prtsi">#REF!</definedName>
    <definedName name="borneobalok">#REF!</definedName>
    <definedName name="borneopapan">#REF!</definedName>
    <definedName name="BOTTOM">#REF!</definedName>
    <definedName name="BOTTOM1">#REF!</definedName>
    <definedName name="bouplank">#REF!</definedName>
    <definedName name="bouw">#REF!</definedName>
    <definedName name="BOX">#REF!</definedName>
    <definedName name="BOX.40.50">#REF!</definedName>
    <definedName name="BOX.80.120">#REF!</definedName>
    <definedName name="BOX_1">#REF!</definedName>
    <definedName name="BOX_1_10">#REF!</definedName>
    <definedName name="BOX_10">#REF!</definedName>
    <definedName name="BOX_5">#REF!</definedName>
    <definedName name="Box_zekering__1_group">#REF!</definedName>
    <definedName name="Box_zekering__2_group">#REF!</definedName>
    <definedName name="Box_zekering__3_group">#REF!</definedName>
    <definedName name="BOX2_1">#REF!</definedName>
    <definedName name="BOX2_1_10">#REF!</definedName>
    <definedName name="BOX2_10">#REF!</definedName>
    <definedName name="BOX2_5">#REF!</definedName>
    <definedName name="bp">#REF!</definedName>
    <definedName name="BP.5">#REF!</definedName>
    <definedName name="BP_Cap">#REF!</definedName>
    <definedName name="BP_KP_LY">#REF!</definedName>
    <definedName name="BP_LNG">#REF!</definedName>
    <definedName name="BP_LNG_LY">#REF!</definedName>
    <definedName name="bpa_tky">#REF!</definedName>
    <definedName name="bpile">#REF!</definedName>
    <definedName name="bpile_6">#REF!</definedName>
    <definedName name="BPK_LNG">#REF!</definedName>
    <definedName name="BPK_LNG_LY">#REF!</definedName>
    <definedName name="bpl2x9">#REF!</definedName>
    <definedName name="bpl2x9_1">#REF!</definedName>
    <definedName name="bpl2x9_1_10">#REF!</definedName>
    <definedName name="bpl2x9_10">#REF!</definedName>
    <definedName name="bpl2x9_5">#REF!</definedName>
    <definedName name="bpl2x9nb">#REF!</definedName>
    <definedName name="bpl2x9nb_1">#REF!</definedName>
    <definedName name="bpl2x9nb_1_10">#REF!</definedName>
    <definedName name="bpl2x9nb_10">#REF!</definedName>
    <definedName name="bpl2x9nb_5">#REF!</definedName>
    <definedName name="bpl32_1">#REF!</definedName>
    <definedName name="bpl32_1_10">#REF!</definedName>
    <definedName name="bpl32_10">#REF!</definedName>
    <definedName name="bpl32_5">#REF!</definedName>
    <definedName name="bpl32nb">#REF!</definedName>
    <definedName name="bpl32nb_1">#REF!</definedName>
    <definedName name="bpl32nb_1_10">#REF!</definedName>
    <definedName name="bpl32nb_10">#REF!</definedName>
    <definedName name="bpl32nb_5">#REF!</definedName>
    <definedName name="bpl9_1">#REF!</definedName>
    <definedName name="bpl9_1_10">#REF!</definedName>
    <definedName name="bpl9_10">#REF!</definedName>
    <definedName name="bpl9_5">#REF!</definedName>
    <definedName name="bpl9nb">#REF!</definedName>
    <definedName name="bpl9nb_1">#REF!</definedName>
    <definedName name="bpl9nb_1_10">#REF!</definedName>
    <definedName name="bpl9nb_10">#REF!</definedName>
    <definedName name="bpl9nb_5">#REF!</definedName>
    <definedName name="bplat">#REF!</definedName>
    <definedName name="bplat_6">#REF!</definedName>
    <definedName name="bpll02tm">#N/A</definedName>
    <definedName name="bpll03tm">#N/A</definedName>
    <definedName name="bpond">#REF!</definedName>
    <definedName name="bpr">#REF!</definedName>
    <definedName name="Bprate">#REF!</definedName>
    <definedName name="br" hidden="1">{#N/A,#N/A,FALSE,"Aging Summary";#N/A,#N/A,FALSE,"Ratio Analysis";#N/A,#N/A,FALSE,"Test 120 Day Accts";#N/A,#N/A,FALSE,"Tickmarks"}</definedName>
    <definedName name="br_1" hidden="1">{#N/A,#N/A,FALSE,"Aging Summary";#N/A,#N/A,FALSE,"Ratio Analysis";#N/A,#N/A,FALSE,"Test 120 Day Accts";#N/A,#N/A,FALSE,"Tickmarks"}</definedName>
    <definedName name="branch">#REF!</definedName>
    <definedName name="BranchCell">#REF!</definedName>
    <definedName name="BRAND">#REF!</definedName>
    <definedName name="braven">#REF!</definedName>
    <definedName name="brc">#REF!</definedName>
    <definedName name="brc_m5">#REF!</definedName>
    <definedName name="brc_m6">#REF!</definedName>
    <definedName name="Breeding_FeePeriod">#REF!</definedName>
    <definedName name="brlj1">#REF!</definedName>
    <definedName name="brpercumhead.txt">#REF!</definedName>
    <definedName name="brpercumtable.tbl">#REF!</definedName>
    <definedName name="brperhead.txt">#REF!</definedName>
    <definedName name="brpertable.tbl">#REF!</definedName>
    <definedName name="brs">#REF!</definedName>
    <definedName name="BRTBOM">#REF!</definedName>
    <definedName name="BRTLANGSIR">#REF!</definedName>
    <definedName name="BRTSSC">#REF!</definedName>
    <definedName name="BS" hidden="1">#REF!</definedName>
    <definedName name="bs.s">#REF!</definedName>
    <definedName name="bs.str">#REF!</definedName>
    <definedName name="BS_1">#REF!</definedName>
    <definedName name="BS_1_10">#REF!</definedName>
    <definedName name="BS_10">#REF!</definedName>
    <definedName name="BS_10_1">#REF!</definedName>
    <definedName name="BS_11">#REF!</definedName>
    <definedName name="BS_2">#N/A</definedName>
    <definedName name="BS_3">#REF!</definedName>
    <definedName name="BS_3_1">#REF!</definedName>
    <definedName name="BS_4">#REF!</definedName>
    <definedName name="BS_4_10">#REF!</definedName>
    <definedName name="BS_5">#REF!</definedName>
    <definedName name="BS_5_1">#REF!</definedName>
    <definedName name="BS_5_10">#REF!</definedName>
    <definedName name="BS_6">#REF!</definedName>
    <definedName name="BS_6_1">#REF!</definedName>
    <definedName name="BS_6_10">#REF!</definedName>
    <definedName name="BS_7">#REF!</definedName>
    <definedName name="BS_7_10">#REF!</definedName>
    <definedName name="BS_8">#REF!</definedName>
    <definedName name="BS_8_10">#REF!</definedName>
    <definedName name="BS_9">#REF!</definedName>
    <definedName name="BS_9_10">#REF!</definedName>
    <definedName name="BS_isolasi">#REF!</definedName>
    <definedName name="BS1_">#N/A</definedName>
    <definedName name="BS2_">#N/A</definedName>
    <definedName name="BS2LWP">#N/A</definedName>
    <definedName name="bs3w">#REF!</definedName>
    <definedName name="bs3w_1">#REF!</definedName>
    <definedName name="bs3w_1_10">#REF!</definedName>
    <definedName name="bs3w_10">#REF!</definedName>
    <definedName name="bs3w_5">#REF!</definedName>
    <definedName name="bsbtn">#REF!</definedName>
    <definedName name="bsbtn10">#REF!</definedName>
    <definedName name="bsbtn12">#REF!</definedName>
    <definedName name="bsbtn13">#REF!</definedName>
    <definedName name="bsbtn16">#REF!</definedName>
    <definedName name="bsbtn19">#REF!</definedName>
    <definedName name="bsbtn22">#REF!</definedName>
    <definedName name="bsc">#REF!</definedName>
    <definedName name="bsd1600_1">#REF!</definedName>
    <definedName name="bsd1600_1_10">#REF!</definedName>
    <definedName name="bsd1600_10">#REF!</definedName>
    <definedName name="bsd1600_5">#REF!</definedName>
    <definedName name="bsd2500_1">#REF!</definedName>
    <definedName name="bsd2500_1_10">#REF!</definedName>
    <definedName name="bsd2500_10">#REF!</definedName>
    <definedName name="bsd2500_5">#REF!</definedName>
    <definedName name="bsd4000_1">#REF!</definedName>
    <definedName name="bsd4000_1_10">#REF!</definedName>
    <definedName name="bsd4000_10">#REF!</definedName>
    <definedName name="bsd4000_5">#REF!</definedName>
    <definedName name="bson">#REF!</definedName>
    <definedName name="bsplat">#REF!</definedName>
    <definedName name="bssiku">#REF!</definedName>
    <definedName name="BsSikuDN">#REF!</definedName>
    <definedName name="bswf">#REF!</definedName>
    <definedName name="bswf150">#REF!</definedName>
    <definedName name="bt">#REF!</definedName>
    <definedName name="bt_kali">#REF!</definedName>
    <definedName name="btai">#REF!</definedName>
    <definedName name="btangga">#REF!</definedName>
    <definedName name="btblh">#REF!</definedName>
    <definedName name="btgdt0405">#REF!</definedName>
    <definedName name="btgebal">#REF!</definedName>
    <definedName name="btham">#REF!</definedName>
    <definedName name="btkali">#REF!</definedName>
    <definedName name="BTLG" hidden="1">#REF!</definedName>
    <definedName name="BTM">#REF!</definedName>
    <definedName name="btn">#REF!</definedName>
    <definedName name="btn_6">#REF!</definedName>
    <definedName name="btn_8">#REF!</definedName>
    <definedName name="btnccck">#REF!</definedName>
    <definedName name="btncho2">#REF!</definedName>
    <definedName name="btnck1">#REF!</definedName>
    <definedName name="btn샤크_Click">#REF!</definedName>
    <definedName name="btn얀_Click">#REF!</definedName>
    <definedName name="btn체크리스트_Click">#REF!</definedName>
    <definedName name="btn초_Click">#REF!</definedName>
    <definedName name="btn초면_Click">#REF!</definedName>
    <definedName name="btn초화면_Click">#REF!</definedName>
    <definedName name="BTP">#REF!</definedName>
    <definedName name="btul24">#REF!</definedName>
    <definedName name="btul39">#REF!</definedName>
    <definedName name="BU">#REF!</definedName>
    <definedName name="bu_1">#REF!</definedName>
    <definedName name="BU_DIV">#REF!</definedName>
    <definedName name="BUA_TKY">#REF!</definedName>
    <definedName name="buang">#N/A</definedName>
    <definedName name="Buangan_air_bak_mandi_dari_kuningan">#REF!</definedName>
    <definedName name="Bubungan">#REF!</definedName>
    <definedName name="Bubungan_press_pejaten">#REF!</definedName>
    <definedName name="Bubungan_seng_gelombang">#REF!</definedName>
    <definedName name="bubunganasbes">#REF!</definedName>
    <definedName name="bubunganasbes_1">#REF!</definedName>
    <definedName name="bubunganasbesb">#REF!</definedName>
    <definedName name="bubunganasbesb_1">#REF!</definedName>
    <definedName name="bubunganasbesc">#REF!</definedName>
    <definedName name="bubunganasbesc_1">#REF!</definedName>
    <definedName name="bubungbtn">#REF!</definedName>
    <definedName name="BUD">#REF!</definedName>
    <definedName name="bud3500_1">#REF!</definedName>
    <definedName name="bud3500_1_10">#REF!</definedName>
    <definedName name="bud3500_10">#REF!</definedName>
    <definedName name="bud3500_5">#REF!</definedName>
    <definedName name="budget">#REF!</definedName>
    <definedName name="BudgetRevSHE">#REF!</definedName>
    <definedName name="budi">#REF!</definedName>
    <definedName name="BUHO">#REF!</definedName>
    <definedName name="building">#REF!</definedName>
    <definedName name="BuildingArea">#REF!</definedName>
    <definedName name="BuiltIn_Print_Area">#REF!</definedName>
    <definedName name="BuiltIn_Print_Area___0">#REF!</definedName>
    <definedName name="BuiltIn_Print_Area___0___0">#REF!</definedName>
    <definedName name="BuiltIn_Print_Area___0___0___0">#REF!</definedName>
    <definedName name="BuiltIn_Print_Area___0___0___0___0">#REF!</definedName>
    <definedName name="BuiltIn_Print_Area___0___0___0___0___0">#REF!</definedName>
    <definedName name="BuiltIn_Print_Area___0___0___0___0___5">#REF!</definedName>
    <definedName name="BuiltIn_Print_Area___0___0___0___5">#REF!</definedName>
    <definedName name="BuiltIn_Print_Area___0___0___5">#REF!</definedName>
    <definedName name="BuiltIn_Print_Area___0___5">#REF!</definedName>
    <definedName name="BuiltIn_Print_Area___5">"$pph_22.$#ref!$#ref!:$#ref!$#ref!"</definedName>
    <definedName name="BuiltIn_Print_Titles___5">"$pph_22.$#ref!$#ref!:$#ref!$#ref!"</definedName>
    <definedName name="buis.80">#REF!</definedName>
    <definedName name="buis.tl">#REF!</definedName>
    <definedName name="Buis_beton__ø_1_m">#REF!</definedName>
    <definedName name="Buis_beton__ø_20">#REF!</definedName>
    <definedName name="Buis_beton__ø_30">#REF!</definedName>
    <definedName name="Buis_beton_1_2_ø_20">#REF!</definedName>
    <definedName name="Buis_beton_1_2_ø_30">#REF!</definedName>
    <definedName name="buiso100">#REF!</definedName>
    <definedName name="buiso20">#REF!</definedName>
    <definedName name="buiso40">#REF!</definedName>
    <definedName name="buiso50">#REF!</definedName>
    <definedName name="buiso80">#REF!</definedName>
    <definedName name="buisu20">#REF!</definedName>
    <definedName name="buisu30">#REF!</definedName>
    <definedName name="buisu60">#REF!</definedName>
    <definedName name="BULAN">#REF!</definedName>
    <definedName name="BULAN2">#REF!</definedName>
    <definedName name="Buldozer">#REF!</definedName>
    <definedName name="BULL">#REF!</definedName>
    <definedName name="BULLDOZER">#REF!</definedName>
    <definedName name="bunits">#REF!</definedName>
    <definedName name="bunits_E">#REF!</definedName>
    <definedName name="bunits_P">#REF!</definedName>
    <definedName name="buoc">#REF!</definedName>
    <definedName name="buruh">#REF!</definedName>
    <definedName name="bus_50">#REF!</definedName>
    <definedName name="businesstype">#REF!</definedName>
    <definedName name="BUSNISS">#REF!</definedName>
    <definedName name="bussines">#REF!</definedName>
    <definedName name="Bust">#N/A</definedName>
    <definedName name="Button_26">"SOKTMAY1003_SOQUI_VND__List"</definedName>
    <definedName name="Button_28">"SOKTMAY1003_SOQUI_VND__List"</definedName>
    <definedName name="button_area_1">#REF!</definedName>
    <definedName name="buvenh">#REF!</definedName>
    <definedName name="bv">#REF!</definedName>
    <definedName name="bvb" hidden="1">{"rp_only",#N/A,FALSE,"2225"}</definedName>
    <definedName name="bvb_1" hidden="1">{"rp_only",#N/A,FALSE,"2225"}</definedName>
    <definedName name="bvbbv" hidden="1">{"rp_only",#N/A,FALSE,"2225"}</definedName>
    <definedName name="bvbbv_1" hidden="1">{"rp_only",#N/A,FALSE,"2225"}</definedName>
    <definedName name="bvbcb" hidden="1">{"with_oth_curr",#N/A,FALSE,"2225"}</definedName>
    <definedName name="bvbcb_1" hidden="1">{"with_oth_curr",#N/A,FALSE,"2225"}</definedName>
    <definedName name="bvbcbc" hidden="1">{"with_oth_curr",#N/A,FALSE,"2225"}</definedName>
    <definedName name="bvbcbc_1" hidden="1">{"with_oth_curr",#N/A,FALSE,"2225"}</definedName>
    <definedName name="bvbcvb" hidden="1">{"rp_only",#N/A,FALSE,"2225"}</definedName>
    <definedName name="bvbcvb_1" hidden="1">{"rp_only",#N/A,FALSE,"2225"}</definedName>
    <definedName name="bvbget" hidden="1">{"rp_only",#N/A,FALSE,"2225"}</definedName>
    <definedName name="bvbget_1" hidden="1">{"rp_only",#N/A,FALSE,"2225"}</definedName>
    <definedName name="bvbnvbnbvnbn" hidden="1">{"rp_only",#N/A,FALSE,"2225"}</definedName>
    <definedName name="bvbnvbnbvnbn_1" hidden="1">{"rp_only",#N/A,FALSE,"2225"}</definedName>
    <definedName name="bvbv" hidden="1">{"rp_only",#N/A,FALSE,"2225"}</definedName>
    <definedName name="bvbv_1" hidden="1">{"rp_only",#N/A,FALSE,"2225"}</definedName>
    <definedName name="bvbvb" hidden="1">{"rp_only",#N/A,FALSE,"2225"}</definedName>
    <definedName name="bvbvb_1" hidden="1">{"rp_only",#N/A,FALSE,"2225"}</definedName>
    <definedName name="bvbvvb" hidden="1">{"rp_only",#N/A,FALSE,"2225"}</definedName>
    <definedName name="bvbvvb_1" hidden="1">{"rp_only",#N/A,FALSE,"2225"}</definedName>
    <definedName name="bvbvvnv" hidden="1">{"with_oth_curr",#N/A,FALSE,"2225"}</definedName>
    <definedName name="bvbvvnv_1" hidden="1">{"with_oth_curr",#N/A,FALSE,"2225"}</definedName>
    <definedName name="bvbxcgfx" hidden="1">{"rp_only",#N/A,FALSE,"2225"}</definedName>
    <definedName name="bvbxcgfx_1" hidden="1">{"rp_only",#N/A,FALSE,"2225"}</definedName>
    <definedName name="bvc" hidden="1">{"rp_only",#N/A,FALSE,"2225"}</definedName>
    <definedName name="bvc_1" hidden="1">{"rp_only",#N/A,FALSE,"2225"}</definedName>
    <definedName name="bvcbbcbc" hidden="1">{"with_oth_curr",#N/A,FALSE,"2225"}</definedName>
    <definedName name="bvcbbcbc_1" hidden="1">{"with_oth_curr",#N/A,FALSE,"2225"}</definedName>
    <definedName name="bvcbcbcb" hidden="1">{"rp_only",#N/A,FALSE,"2225"}</definedName>
    <definedName name="bvcbcbcb_1" hidden="1">{"rp_only",#N/A,FALSE,"2225"}</definedName>
    <definedName name="bvcbcvbvc" hidden="1">{"rp_only",#N/A,FALSE,"2225"}</definedName>
    <definedName name="bvcbcvbvc_1" hidden="1">{"rp_only",#N/A,FALSE,"2225"}</definedName>
    <definedName name="bvcbvbv" hidden="1">{"rp_only",#N/A,FALSE,"2225"}</definedName>
    <definedName name="bvcbvbv_1" hidden="1">{"rp_only",#N/A,FALSE,"2225"}</definedName>
    <definedName name="bvcbvcvbcv" hidden="1">{"rp_only",#N/A,FALSE,"2225"}</definedName>
    <definedName name="bvcbvcvbcv_1" hidden="1">{"rp_only",#N/A,FALSE,"2225"}</definedName>
    <definedName name="bvcbvcvcbcvb" hidden="1">{"rp_only",#N/A,FALSE,"2225"}</definedName>
    <definedName name="bvcbvcvcbcvb_1" hidden="1">{"rp_only",#N/A,FALSE,"2225"}</definedName>
    <definedName name="bvccvb" hidden="1">{"with_oth_curr",#N/A,FALSE,"2225"}</definedName>
    <definedName name="bvccvb_1" hidden="1">{"with_oth_curr",#N/A,FALSE,"2225"}</definedName>
    <definedName name="BVCISUMMARY">#REF!</definedName>
    <definedName name="bvctrytyr" hidden="1">{"rp_only",#N/A,FALSE,"2225"}</definedName>
    <definedName name="bvctrytyr_1" hidden="1">{"rp_only",#N/A,FALSE,"2225"}</definedName>
    <definedName name="bvcvbcbcb" hidden="1">{"rp_only",#N/A,FALSE,"2225"}</definedName>
    <definedName name="bvcvbcbcb_1" hidden="1">{"rp_only",#N/A,FALSE,"2225"}</definedName>
    <definedName name="bvcvbcv" hidden="1">{"rp_only",#N/A,FALSE,"2225"}</definedName>
    <definedName name="bvcvbcv_1" hidden="1">{"rp_only",#N/A,FALSE,"2225"}</definedName>
    <definedName name="bvcvbcvbcvb" hidden="1">{"with_oth_curr",#N/A,FALSE,"2225"}</definedName>
    <definedName name="bvcvbcvbcvb_1" hidden="1">{"with_oth_curr",#N/A,FALSE,"2225"}</definedName>
    <definedName name="bvcvbcvbcvbcb" hidden="1">{"rp_only",#N/A,FALSE,"2225"}</definedName>
    <definedName name="bvcvbcvbcvbcb_1" hidden="1">{"rp_only",#N/A,FALSE,"2225"}</definedName>
    <definedName name="bvcvbv" hidden="1">{"rp_only",#N/A,FALSE,"2225"}</definedName>
    <definedName name="bvcvbv_1" hidden="1">{"rp_only",#N/A,FALSE,"2225"}</definedName>
    <definedName name="bvcvbvnbm" hidden="1">{"rp_only",#N/A,FALSE,"2225"}</definedName>
    <definedName name="bvcvbvnbm_1" hidden="1">{"rp_only",#N/A,FALSE,"2225"}</definedName>
    <definedName name="bvcvvbbvbvbv" hidden="1">{"rp_only",#N/A,FALSE,"2225"}</definedName>
    <definedName name="bvcvvbbvbvbv_1" hidden="1">{"rp_only",#N/A,FALSE,"2225"}</definedName>
    <definedName name="bvcvvc" hidden="1">{"rp_only",#N/A,FALSE,"2225"}</definedName>
    <definedName name="bvcvvc_1" hidden="1">{"rp_only",#N/A,FALSE,"2225"}</definedName>
    <definedName name="bvd1_1">#REF!</definedName>
    <definedName name="bvd1_1_10">#REF!</definedName>
    <definedName name="bvd1_10">#REF!</definedName>
    <definedName name="bvd1_5">#REF!</definedName>
    <definedName name="bvd2.5">#REF!</definedName>
    <definedName name="bvd2.5_1">#REF!</definedName>
    <definedName name="bvd2.5_1_10">#REF!</definedName>
    <definedName name="bvd2.5_10">#REF!</definedName>
    <definedName name="bvd2.5_5">#REF!</definedName>
    <definedName name="bvd2_1">#REF!</definedName>
    <definedName name="bvd2_1_10">#REF!</definedName>
    <definedName name="bvd2_10">#REF!</definedName>
    <definedName name="bvd2_5">#REF!</definedName>
    <definedName name="bvd3_1">#REF!</definedName>
    <definedName name="bvd3_1_10">#REF!</definedName>
    <definedName name="bvd3_10">#REF!</definedName>
    <definedName name="bvd3_5">#REF!</definedName>
    <definedName name="bvd34_1">#REF!</definedName>
    <definedName name="bvd34_1_10">#REF!</definedName>
    <definedName name="bvd34_10">#REF!</definedName>
    <definedName name="bvd34_5">#REF!</definedName>
    <definedName name="bvd4_1">#REF!</definedName>
    <definedName name="bvd4_1_10">#REF!</definedName>
    <definedName name="bvd4_10">#REF!</definedName>
    <definedName name="bvd4_5">#REF!</definedName>
    <definedName name="bvd5_1">#REF!</definedName>
    <definedName name="bvd5_1_10">#REF!</definedName>
    <definedName name="bvd5_10">#REF!</definedName>
    <definedName name="bvd5_5">#REF!</definedName>
    <definedName name="bvd8_1">#REF!</definedName>
    <definedName name="bvd8_1_10">#REF!</definedName>
    <definedName name="bvd8_10">#REF!</definedName>
    <definedName name="bvd8_5">#REF!</definedName>
    <definedName name="bvdfgc" hidden="1">{"rp_only",#N/A,FALSE,"2225"}</definedName>
    <definedName name="bvdfgc_1" hidden="1">{"rp_only",#N/A,FALSE,"2225"}</definedName>
    <definedName name="bvfvvfbvbcvbv" hidden="1">{"with_oth_curr",#N/A,FALSE,"2225"}</definedName>
    <definedName name="bvfvvfbvbcvbv_1" hidden="1">{"with_oth_curr",#N/A,FALSE,"2225"}</definedName>
    <definedName name="bvgfgf" hidden="1">{"rp_only",#N/A,FALSE,"2225"}</definedName>
    <definedName name="bvgfgf_1" hidden="1">{"rp_only",#N/A,FALSE,"2225"}</definedName>
    <definedName name="bvmbnmbnvm" hidden="1">{"rp_only",#N/A,FALSE,"2225"}</definedName>
    <definedName name="bvmbnmbnvm_1" hidden="1">{"rp_only",#N/A,FALSE,"2225"}</definedName>
    <definedName name="bvmbvnmb" hidden="1">{"with_oth_curr",#N/A,FALSE,"2225"}</definedName>
    <definedName name="bvmbvnmb_1" hidden="1">{"with_oth_curr",#N/A,FALSE,"2225"}</definedName>
    <definedName name="bvnbbn" hidden="1">{"with_oth_curr",#N/A,FALSE,"2225"}</definedName>
    <definedName name="bvnbbn_1" hidden="1">{"with_oth_curr",#N/A,FALSE,"2225"}</definedName>
    <definedName name="bvnbn" hidden="1">{"with_oth_curr",#N/A,FALSE,"2225"}</definedName>
    <definedName name="bvnbn_1" hidden="1">{"with_oth_curr",#N/A,FALSE,"2225"}</definedName>
    <definedName name="bvnbv">#REF!</definedName>
    <definedName name="bvnvbnv" hidden="1">{"rp_only",#N/A,FALSE,"2225"}</definedName>
    <definedName name="bvnvbnv_1" hidden="1">{"rp_only",#N/A,FALSE,"2225"}</definedName>
    <definedName name="bvnvbnvbnvnbvnbvnvbnn" hidden="1">{"rp_only",#N/A,FALSE,"2225"}</definedName>
    <definedName name="bvnvbnvbnvnbvnbvnvbnn_1" hidden="1">{"rp_only",#N/A,FALSE,"2225"}</definedName>
    <definedName name="bvnvbnvn" hidden="1">{"rp_only",#N/A,FALSE,"2225"}</definedName>
    <definedName name="bvnvbnvn_1" hidden="1">{"rp_only",#N/A,FALSE,"2225"}</definedName>
    <definedName name="bvnvn" hidden="1">{"rp_only",#N/A,FALSE,"2225"}</definedName>
    <definedName name="bvnvn_1" hidden="1">{"rp_only",#N/A,FALSE,"2225"}</definedName>
    <definedName name="bvnvnv" hidden="1">{"rp_only",#N/A,FALSE,"2225"}</definedName>
    <definedName name="bvnvnv_1" hidden="1">{"rp_only",#N/A,FALSE,"2225"}</definedName>
    <definedName name="bvnvnvbn" hidden="1">{"rp_only",#N/A,FALSE,"2225"}</definedName>
    <definedName name="bvnvnvbn_1" hidden="1">{"rp_only",#N/A,FALSE,"2225"}</definedName>
    <definedName name="bvnvnvcn" hidden="1">{"with_oth_curr",#N/A,FALSE,"2225"}</definedName>
    <definedName name="bvnvnvcn_1" hidden="1">{"with_oth_curr",#N/A,FALSE,"2225"}</definedName>
    <definedName name="bvnvnvn" hidden="1">{"with_oth_curr",#N/A,FALSE,"2225"}</definedName>
    <definedName name="bvnvnvn_1" hidden="1">{"with_oth_curr",#N/A,FALSE,"2225"}</definedName>
    <definedName name="bvv" hidden="1">{"with_oth_curr",#N/A,FALSE,"2225"}</definedName>
    <definedName name="bvv_1" hidden="1">{"with_oth_curr",#N/A,FALSE,"2225"}</definedName>
    <definedName name="bvvb" hidden="1">{"with_oth_curr",#N/A,FALSE,"2225"}</definedName>
    <definedName name="bvvb_1" hidden="1">{"with_oth_curr",#N/A,FALSE,"2225"}</definedName>
    <definedName name="bvxbvvb" hidden="1">{"rp_only",#N/A,FALSE,"2225"}</definedName>
    <definedName name="bvxbvvb_1" hidden="1">{"rp_only",#N/A,FALSE,"2225"}</definedName>
    <definedName name="bwic_a">#REF!</definedName>
    <definedName name="bwic_b">#REF!</definedName>
    <definedName name="bwic_c">#REF!</definedName>
    <definedName name="bx" hidden="1">{"INV_INSURANCE",#N/A,FALSE,"PREPAID-1"}</definedName>
    <definedName name="bx_1" hidden="1">{"INV_INSURANCE",#N/A,FALSE,"PREPAID-1"}</definedName>
    <definedName name="bxbc" hidden="1">{"with_oth_curr",#N/A,FALSE,"2225"}</definedName>
    <definedName name="bxbc_1" hidden="1">{"with_oth_curr",#N/A,FALSE,"2225"}</definedName>
    <definedName name="bxggrbgdb" hidden="1">{"rp_only",#N/A,FALSE,"2225"}</definedName>
    <definedName name="bxggrbgdb_1" hidden="1">{"rp_only",#N/A,FALSE,"2225"}</definedName>
    <definedName name="by01tm">#N/A</definedName>
    <definedName name="by02tm">#N/A</definedName>
    <definedName name="by03tm">#N/A</definedName>
    <definedName name="by04tm">#N/A</definedName>
    <definedName name="by05tm">#N/A</definedName>
    <definedName name="by06tm">#N/A</definedName>
    <definedName name="by07tm">#N/A</definedName>
    <definedName name="by08tm">#N/A</definedName>
    <definedName name="by09tm">#N/A</definedName>
    <definedName name="bydtltm">#N/A</definedName>
    <definedName name="bydtlytd">#N/A</definedName>
    <definedName name="C.____Cash_flow_from_financing_activities">#REF!</definedName>
    <definedName name="C.1.1..Phat_tuyen">#REF!</definedName>
    <definedName name="C.1.10..VC_Thu_cong_CG">#REF!</definedName>
    <definedName name="C.1.2..Chat_cay_thu_cong">#REF!</definedName>
    <definedName name="C.1.3..Chat_cay_may">#REF!</definedName>
    <definedName name="C.1.4..Dao_goc_cay">#REF!</definedName>
    <definedName name="C.1.5..Lam_duong_tam">#REF!</definedName>
    <definedName name="C.1.6..Lam_cau_tam">#REF!</definedName>
    <definedName name="C.1.7..Rai_da_chong_lun">#REF!</definedName>
    <definedName name="C.1.8..Lam_kho_tam">#REF!</definedName>
    <definedName name="C.1.8..San_mat_bang">#REF!</definedName>
    <definedName name="C.2.1..VC_Thu_cong">#REF!</definedName>
    <definedName name="C.2.2..VC_T_cong_CG">#REF!</definedName>
    <definedName name="C.2.3..Boc_do">#REF!</definedName>
    <definedName name="C.3.1..Dao_dat_mong_cot">#REF!</definedName>
    <definedName name="C.3.2..Dao_dat_de_dap">#REF!</definedName>
    <definedName name="C.3.3..Dap_dat_mong">#REF!</definedName>
    <definedName name="C.3.4..Dao_dap_TDia">#REF!</definedName>
    <definedName name="C.3.5..Dap_bo_bao">#REF!</definedName>
    <definedName name="C.3.6..Bom_tat_nuoc">#REF!</definedName>
    <definedName name="C.3.7..Dao_bun">#REF!</definedName>
    <definedName name="C.3.8..Dap_cat_CT">#REF!</definedName>
    <definedName name="C.3.9..Dao_pha_da">#REF!</definedName>
    <definedName name="C.4.1.Cot_thep">#REF!</definedName>
    <definedName name="C.4.2..Van_khuon">#REF!</definedName>
    <definedName name="C.4.3..Be_tong">#REF!</definedName>
    <definedName name="C.4.4..Lap_BT_D.San">#REF!</definedName>
    <definedName name="C.4.5..Xay_da_hoc">#REF!</definedName>
    <definedName name="C.4.6..Dong_coc">#REF!</definedName>
    <definedName name="C.4.7..Quet_Bi_tum">#REF!</definedName>
    <definedName name="C.5.1..Lap_cot_thep">#REF!</definedName>
    <definedName name="C.5.2..Lap_cot_BT">#REF!</definedName>
    <definedName name="C.5.3..Lap_dat_xa">#REF!</definedName>
    <definedName name="C.5.4..Lap_tiep_dia">#REF!</definedName>
    <definedName name="C.5.5..Son_sat_thep">#REF!</definedName>
    <definedName name="C.6.1..Lap_su_dung">#REF!</definedName>
    <definedName name="C.6.2..Lap_su_CS">#REF!</definedName>
    <definedName name="C.6.3..Su_chuoi_do">#REF!</definedName>
    <definedName name="C.6.4..Su_chuoi_neo">#REF!</definedName>
    <definedName name="C.6.5..Lap_phu_kien">#REF!</definedName>
    <definedName name="C.6.6..Ep_noi_day">#REF!</definedName>
    <definedName name="C.6.7..KD_vuot_CN">#REF!</definedName>
    <definedName name="C.6.8..Rai_cang_day">#REF!</definedName>
    <definedName name="C.6.9..Cap_quang">#REF!</definedName>
    <definedName name="C_">#REF!</definedName>
    <definedName name="C_1">#REF!</definedName>
    <definedName name="C_1_1">#REF!</definedName>
    <definedName name="C_1_1_10">#REF!</definedName>
    <definedName name="C_1_10">#REF!</definedName>
    <definedName name="C_1_10_1">#REF!</definedName>
    <definedName name="C_1_11">#REF!</definedName>
    <definedName name="C_1_3">#REF!</definedName>
    <definedName name="C_1_3_1">#REF!</definedName>
    <definedName name="C_1_4">#REF!</definedName>
    <definedName name="C_1_4_10">#REF!</definedName>
    <definedName name="C_1_5">#REF!</definedName>
    <definedName name="C_1_5_1">#REF!</definedName>
    <definedName name="C_1_5_10">#REF!</definedName>
    <definedName name="C_1_6">#REF!</definedName>
    <definedName name="C_1_6_10">#REF!</definedName>
    <definedName name="C_1_7">#REF!</definedName>
    <definedName name="C_1_7_10">#REF!</definedName>
    <definedName name="C_1_8">#REF!</definedName>
    <definedName name="C_1_8_10">#REF!</definedName>
    <definedName name="C_1_9">#REF!</definedName>
    <definedName name="C_1_9_10">#REF!</definedName>
    <definedName name="C_2">#REF!</definedName>
    <definedName name="C_2_1">#REF!</definedName>
    <definedName name="C_2_1_10">#REF!</definedName>
    <definedName name="C_2_10">#REF!</definedName>
    <definedName name="C_2_10_1">#REF!</definedName>
    <definedName name="C_2_11">#REF!</definedName>
    <definedName name="C_2_3">#REF!</definedName>
    <definedName name="C_2_3_1">#REF!</definedName>
    <definedName name="C_2_4">#REF!</definedName>
    <definedName name="C_2_4_10">#REF!</definedName>
    <definedName name="C_2_5">#REF!</definedName>
    <definedName name="C_2_5_1">#REF!</definedName>
    <definedName name="C_2_5_10">#REF!</definedName>
    <definedName name="C_2_6">#REF!</definedName>
    <definedName name="C_2_6_10">#REF!</definedName>
    <definedName name="C_2_7">#REF!</definedName>
    <definedName name="C_2_7_10">#REF!</definedName>
    <definedName name="C_2_8">#REF!</definedName>
    <definedName name="C_2_8_10">#REF!</definedName>
    <definedName name="C_2_9">#REF!</definedName>
    <definedName name="C_2_9_10">#REF!</definedName>
    <definedName name="C_Language">#REF!</definedName>
    <definedName name="C_Markup">1.5</definedName>
    <definedName name="CA_2002C">#REF!</definedName>
    <definedName name="CABANGALL">#REF!</definedName>
    <definedName name="Cabutsheet">#REF!</definedName>
    <definedName name="CADM">#REF!</definedName>
    <definedName name="Cafe">#REF!</definedName>
    <definedName name="CAHELFLSup">OFFSET(#REF!,0,0,1,COUNT(#REF!))</definedName>
    <definedName name="CAHT_Cum">OFFSET(#REF!,0,0,1,COUNT(#REF!))</definedName>
    <definedName name="CAHT_Mens">OFFSET(#REF!,0,0,1,COUNT(#REF!))</definedName>
    <definedName name="CAL">#REF!</definedName>
    <definedName name="CAL_1">#REF!</definedName>
    <definedName name="CAL_1_10">#REF!</definedName>
    <definedName name="CAL_10">#REF!</definedName>
    <definedName name="CAL_5">#REF!</definedName>
    <definedName name="CAL1_1">#REF!</definedName>
    <definedName name="CAL1_5">#REF!</definedName>
    <definedName name="CAL10_1">#REF!</definedName>
    <definedName name="CAL10_1_10">#REF!</definedName>
    <definedName name="CAL10_10">#REF!</definedName>
    <definedName name="CAL10_5">#REF!</definedName>
    <definedName name="CAL11_1">#REF!</definedName>
    <definedName name="CAL11_1_10">#REF!</definedName>
    <definedName name="CAL11_10">#REF!</definedName>
    <definedName name="CAL11_5">#REF!</definedName>
    <definedName name="CAL12_1">#REF!</definedName>
    <definedName name="CAL12_1_10">#REF!</definedName>
    <definedName name="CAL12_10">#REF!</definedName>
    <definedName name="CAL12_5">#REF!</definedName>
    <definedName name="CAL13_1">#REF!</definedName>
    <definedName name="CAL13_1_10">#REF!</definedName>
    <definedName name="CAL13_10">#REF!</definedName>
    <definedName name="CAL13_5">#REF!</definedName>
    <definedName name="CAL14_1">#REF!</definedName>
    <definedName name="CAL14_1_10">#REF!</definedName>
    <definedName name="CAL14_10">#REF!</definedName>
    <definedName name="CAL14_5">#REF!</definedName>
    <definedName name="CAL15_1">#REF!</definedName>
    <definedName name="CAL15_1_10">#REF!</definedName>
    <definedName name="CAL15_10">#REF!</definedName>
    <definedName name="CAL15_5">#REF!</definedName>
    <definedName name="CAL16_1">#REF!</definedName>
    <definedName name="CAL16_1_10">#REF!</definedName>
    <definedName name="CAL16_10">#REF!</definedName>
    <definedName name="CAL16_5">#REF!</definedName>
    <definedName name="CAL17_1">#REF!</definedName>
    <definedName name="CAL17_1_10">#REF!</definedName>
    <definedName name="CAL17_10">#REF!</definedName>
    <definedName name="CAL17_5">#REF!</definedName>
    <definedName name="CAL18_1">#REF!</definedName>
    <definedName name="CAL18_1_10">#REF!</definedName>
    <definedName name="CAL18_10">#REF!</definedName>
    <definedName name="CAL18_5">#REF!</definedName>
    <definedName name="CAL19_1">#REF!</definedName>
    <definedName name="CAL19_1_10">#REF!</definedName>
    <definedName name="CAL19_10">#REF!</definedName>
    <definedName name="CAL19_5">#REF!</definedName>
    <definedName name="CAL2_1">#REF!</definedName>
    <definedName name="CAL2_5">#REF!</definedName>
    <definedName name="CAL20_1">#REF!</definedName>
    <definedName name="CAL20_1_10">#REF!</definedName>
    <definedName name="CAL20_10">#REF!</definedName>
    <definedName name="CAL20_5">#REF!</definedName>
    <definedName name="CAL21_1">#REF!</definedName>
    <definedName name="CAL21_1_10">#REF!</definedName>
    <definedName name="CAL21_10">#REF!</definedName>
    <definedName name="CAL21_5">#REF!</definedName>
    <definedName name="CAL3_1">#REF!</definedName>
    <definedName name="CAL3_5">#REF!</definedName>
    <definedName name="CAL4_1">#REF!</definedName>
    <definedName name="CAL4_5">#REF!</definedName>
    <definedName name="CAL5_1">#REF!</definedName>
    <definedName name="CAL5_1_10">#REF!</definedName>
    <definedName name="CAL5_10">#REF!</definedName>
    <definedName name="CAL5_5">#REF!</definedName>
    <definedName name="CAL6_1">#REF!</definedName>
    <definedName name="CAL6_1_10">#REF!</definedName>
    <definedName name="CAL6_10">#REF!</definedName>
    <definedName name="CAL6_5">#REF!</definedName>
    <definedName name="CAL7_1">#REF!</definedName>
    <definedName name="CAL7_1_10">#REF!</definedName>
    <definedName name="CAL7_10">#REF!</definedName>
    <definedName name="CAL7_5">#REF!</definedName>
    <definedName name="CAL8_1">#REF!</definedName>
    <definedName name="CAL8_1_10">#REF!</definedName>
    <definedName name="CAL8_10">#REF!</definedName>
    <definedName name="CAL8_5">#REF!</definedName>
    <definedName name="CAL9_1">#REF!</definedName>
    <definedName name="CAL9_1_10">#REF!</definedName>
    <definedName name="CAL9_10">#REF!</definedName>
    <definedName name="CAL9_5">#REF!</definedName>
    <definedName name="calc" hidden="1">{#N/A,#N/A,FALSE,"b_s &amp; p_l"}</definedName>
    <definedName name="Calc_Multiples">#REF!</definedName>
    <definedName name="CALDATA1">#REF!</definedName>
    <definedName name="CALDATA1_1">#REF!</definedName>
    <definedName name="calendar">#REF!</definedName>
    <definedName name="calsium">#REF!</definedName>
    <definedName name="CANADA">#REF!</definedName>
    <definedName name="canal_c">#REF!</definedName>
    <definedName name="canal150">#REF!</definedName>
    <definedName name="Cansteen_12_15_x_28_x_40">#REF!</definedName>
    <definedName name="Cansteen_9_x_20_x_40">#REF!</definedName>
    <definedName name="cao">#REF!</definedName>
    <definedName name="Cap" hidden="1">#REF!</definedName>
    <definedName name="Cap_emp">#REF!</definedName>
    <definedName name="cap0.7">#REF!</definedName>
    <definedName name="CAPEX" hidden="1">#REF!</definedName>
    <definedName name="capex.values">#REF!</definedName>
    <definedName name="capex.year">#REF!</definedName>
    <definedName name="cAPEX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2" hidden="1">#REF!</definedName>
    <definedName name="capex3">#REF!</definedName>
    <definedName name="CAPEX98" hidden="1">#REF!</definedName>
    <definedName name="CapExLaunch">#REF!</definedName>
    <definedName name="CapExLaunchBf">#REF!</definedName>
    <definedName name="CapExLaunchCf">#REF!</definedName>
    <definedName name="CapExLaunchCum">#REF!</definedName>
    <definedName name="CapExLaunchDep">#REF!</definedName>
    <definedName name="CapExLaunchIn">#REF!</definedName>
    <definedName name="CapExLaunchOpeningCumIn">#REF!</definedName>
    <definedName name="CapExLaunchOpeningICumn">#REF!</definedName>
    <definedName name="CapExLaunchOpeningIn">#REF!</definedName>
    <definedName name="CapExLicence">#REF!</definedName>
    <definedName name="CapExLicenceIn">#REF!</definedName>
    <definedName name="CapExNetDep">#REF!</definedName>
    <definedName name="capexnov"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Overrun">#REF!</definedName>
    <definedName name="CapExSubAcq">#REF!</definedName>
    <definedName name="CapExSubAcqBf">#REF!</definedName>
    <definedName name="CapExSubAcqCf">#REF!</definedName>
    <definedName name="CapExSubAcqDep">#REF!</definedName>
    <definedName name="CapExSubAcqIn">#REF!</definedName>
    <definedName name="CapExSubAcqOpeningIn">#REF!</definedName>
    <definedName name="CAPPAIDINEXCESSOFPARVALUE">#REF!</definedName>
    <definedName name="caps">#REF!</definedName>
    <definedName name="cas80_1">#REF!</definedName>
    <definedName name="cas80_1_10">#REF!</definedName>
    <definedName name="cas80_1_3">#REF!</definedName>
    <definedName name="cas80_1_5">#REF!</definedName>
    <definedName name="cas80_10">#REF!</definedName>
    <definedName name="cas80_10_1">#REF!</definedName>
    <definedName name="cas80_11">#REF!</definedName>
    <definedName name="cas80_3">#REF!</definedName>
    <definedName name="cas80_3_1">#REF!</definedName>
    <definedName name="cas80_4">#REF!</definedName>
    <definedName name="cas80_4_10">#REF!</definedName>
    <definedName name="cas80_5">#REF!</definedName>
    <definedName name="cas80_5_1">#REF!</definedName>
    <definedName name="cas80_5_10">#REF!</definedName>
    <definedName name="cas80_6">#REF!</definedName>
    <definedName name="cas80_6_10">#REF!</definedName>
    <definedName name="cas80_7">#REF!</definedName>
    <definedName name="cas80_7_10">#REF!</definedName>
    <definedName name="cas80_8">#REF!</definedName>
    <definedName name="cas80_8_10">#REF!</definedName>
    <definedName name="cas80_9">#REF!</definedName>
    <definedName name="cas80_9_10">#REF!</definedName>
    <definedName name="case">#REF!</definedName>
    <definedName name="caseII">#REF!</definedName>
    <definedName name="casf80">#REF!</definedName>
    <definedName name="casf80_1">#REF!</definedName>
    <definedName name="casf80_1_10">#REF!</definedName>
    <definedName name="casf80_1_3">#REF!</definedName>
    <definedName name="casf80_1_5">#REF!</definedName>
    <definedName name="casf80_10">#REF!</definedName>
    <definedName name="casf80_10_1">#REF!</definedName>
    <definedName name="casf80_11">#REF!</definedName>
    <definedName name="casf80_3">#REF!</definedName>
    <definedName name="casf80_3_1">#REF!</definedName>
    <definedName name="casf80_4">#REF!</definedName>
    <definedName name="casf80_4_10">#REF!</definedName>
    <definedName name="casf80_5">#REF!</definedName>
    <definedName name="casf80_5_1">#REF!</definedName>
    <definedName name="casf80_5_10">#REF!</definedName>
    <definedName name="casf80_6">#REF!</definedName>
    <definedName name="casf80_6_10">#REF!</definedName>
    <definedName name="casf80_7">#REF!</definedName>
    <definedName name="casf80_7_10">#REF!</definedName>
    <definedName name="casf80_8">#REF!</definedName>
    <definedName name="casf80_8_10">#REF!</definedName>
    <definedName name="casf80_9">#REF!</definedName>
    <definedName name="casf80_9_10">#REF!</definedName>
    <definedName name="Casfl01" hidden="1">{#N/A,#N/A,FALSE,"Aging Summary";#N/A,#N/A,FALSE,"Ratio Analysis";#N/A,#N/A,FALSE,"Test 120 Day Accts";#N/A,#N/A,FALSE,"Tickmarks"}</definedName>
    <definedName name="Casfl01_1" hidden="1">{#N/A,#N/A,FALSE,"Aging Summary";#N/A,#N/A,FALSE,"Ratio Analysis";#N/A,#N/A,FALSE,"Test 120 Day Accts";#N/A,#N/A,FALSE,"Tickmarks"}</definedName>
    <definedName name="Casfl04" hidden="1">{#N/A,#N/A,FALSE,"Aging Summary";#N/A,#N/A,FALSE,"Ratio Analysis";#N/A,#N/A,FALSE,"Test 120 Day Accts";#N/A,#N/A,FALSE,"Tickmarks"}</definedName>
    <definedName name="Casfl04_1" hidden="1">{#N/A,#N/A,FALSE,"Aging Summary";#N/A,#N/A,FALSE,"Ratio Analysis";#N/A,#N/A,FALSE,"Test 120 Day Accts";#N/A,#N/A,FALSE,"Tickmarks"}</definedName>
    <definedName name="casfl12" hidden="1">{#N/A,#N/A,FALSE,"Aging Summary";#N/A,#N/A,FALSE,"Ratio Analysis";#N/A,#N/A,FALSE,"Test 120 Day Accts";#N/A,#N/A,FALSE,"Tickmarks"}</definedName>
    <definedName name="casfl12_1" hidden="1">{#N/A,#N/A,FALSE,"Aging Summary";#N/A,#N/A,FALSE,"Ratio Analysis";#N/A,#N/A,FALSE,"Test 120 Day Accts";#N/A,#N/A,FALSE,"Tickmarks"}</definedName>
    <definedName name="casflo1" hidden="1">{#N/A,#N/A,FALSE,"Aging Summary";#N/A,#N/A,FALSE,"Ratio Analysis";#N/A,#N/A,FALSE,"Test 120 Day Accts";#N/A,#N/A,FALSE,"Tickmarks"}</definedName>
    <definedName name="CASH">#REF!</definedName>
    <definedName name="CASH_AND_CASH_EQUIVALENT">#REF!</definedName>
    <definedName name="CashBf">#REF!</definedName>
    <definedName name="CashCf">#REF!</definedName>
    <definedName name="cashf">#REF!</definedName>
    <definedName name="cashflow" hidden="1">{#N/A,#N/A,FALSE,"Aging Summary";#N/A,#N/A,FALSE,"Ratio Analysis";#N/A,#N/A,FALSE,"Test 120 Day Accts";#N/A,#N/A,FALSE,"Tickmarks"}</definedName>
    <definedName name="CashFlowProf">#REF!</definedName>
    <definedName name="Cashflows" hidden="1">{#N/A,#N/A,FALSE,"Act.Fcst Costs"}</definedName>
    <definedName name="CASHTIMEDEPOSIT">#REF!</definedName>
    <definedName name="Cat">#REF!</definedName>
    <definedName name="Cat_besi_merk_platon">#REF!</definedName>
    <definedName name="cat_dasar">#REF!</definedName>
    <definedName name="Cat_Dulux">#REF!</definedName>
    <definedName name="cat_kayu">#REF!</definedName>
    <definedName name="Cat_manie_besi__kayu">#REF!</definedName>
    <definedName name="Cat_Mowilex">#REF!</definedName>
    <definedName name="cat_tembok">#REF!</definedName>
    <definedName name="Cat_tembok_merk_platon">#REF!</definedName>
    <definedName name="Cat_Vinilex">#REF!</definedName>
    <definedName name="CATAL">#REF!</definedName>
    <definedName name="CatalystYrFlag">#REF!</definedName>
    <definedName name="catbes">#REF!</definedName>
    <definedName name="catbesi">#REF!</definedName>
    <definedName name="catbesi_1">#REF!</definedName>
    <definedName name="catbesib">#REF!</definedName>
    <definedName name="catbesib_1">#REF!</definedName>
    <definedName name="catbesic">#REF!</definedName>
    <definedName name="catbesic_1">#REF!</definedName>
    <definedName name="CATDALAM">#REF!</definedName>
    <definedName name="catdlm">#REF!</definedName>
    <definedName name="Category_All">#REF!</definedName>
    <definedName name="Category_Optional_Field">#REF!</definedName>
    <definedName name="Category_Optional_Fields">#REF!</definedName>
    <definedName name="catexter">#REF!</definedName>
    <definedName name="catgenteng">#REF!</definedName>
    <definedName name="CATIN">#N/A</definedName>
    <definedName name="catinter">#REF!</definedName>
    <definedName name="CATJYOU">#N/A</definedName>
    <definedName name="catkay">#REF!</definedName>
    <definedName name="catkayu">#REF!</definedName>
    <definedName name="catkayub">#REF!</definedName>
    <definedName name="catkayub_1">#REF!</definedName>
    <definedName name="catkayuc">#REF!</definedName>
    <definedName name="catkayuc_1">#REF!</definedName>
    <definedName name="CatLai">#REF!</definedName>
    <definedName name="catmeni">#REF!</definedName>
    <definedName name="catmin">#REF!</definedName>
    <definedName name="catplaf">#REF!</definedName>
    <definedName name="CATREC">#N/A</definedName>
    <definedName name="catruong">#REF!</definedName>
    <definedName name="CATSYU">#N/A</definedName>
    <definedName name="cattbk">#REF!</definedName>
    <definedName name="cattembok">#REF!</definedName>
    <definedName name="cattembokb">#REF!</definedName>
    <definedName name="cattembokb_1">#REF!</definedName>
    <definedName name="cattembokc">#REF!</definedName>
    <definedName name="cattembokc_1">#REF!</definedName>
    <definedName name="cbbvbv" hidden="1">{"with_oth_curr",#N/A,FALSE,"2225"}</definedName>
    <definedName name="cbbvbv_1" hidden="1">{"with_oth_curr",#N/A,FALSE,"2225"}</definedName>
    <definedName name="cbc" hidden="1">{"rp_only",#N/A,FALSE,"2225"}</definedName>
    <definedName name="cbc_1" hidden="1">{"rp_only",#N/A,FALSE,"2225"}</definedName>
    <definedName name="cbcbbc" hidden="1">{"rp_only",#N/A,FALSE,"2225"}</definedName>
    <definedName name="cbcbbc_1" hidden="1">{"rp_only",#N/A,FALSE,"2225"}</definedName>
    <definedName name="cbcbcb" hidden="1">{"rp_only",#N/A,FALSE,"2225"}</definedName>
    <definedName name="cbcbcb_1" hidden="1">{"rp_only",#N/A,FALSE,"2225"}</definedName>
    <definedName name="cbcbcbv" hidden="1">{"rp_only",#N/A,FALSE,"2225"}</definedName>
    <definedName name="cbcbcbv_1" hidden="1">{"rp_only",#N/A,FALSE,"2225"}</definedName>
    <definedName name="cbcvb" hidden="1">{"rp_only",#N/A,FALSE,"2225"}</definedName>
    <definedName name="cbcvb_1" hidden="1">{"rp_only",#N/A,FALSE,"2225"}</definedName>
    <definedName name="cbcvbcvb" hidden="1">{"rp_only",#N/A,FALSE,"2225"}</definedName>
    <definedName name="cbcvbcvb_1" hidden="1">{"rp_only",#N/A,FALSE,"2225"}</definedName>
    <definedName name="cbcvbcvbbcvb" hidden="1">{"rp_only",#N/A,FALSE,"2225"}</definedName>
    <definedName name="cbcvbcvbbcvb_1" hidden="1">{"rp_only",#N/A,FALSE,"2225"}</definedName>
    <definedName name="cbvbbv" hidden="1">{"rp_only",#N/A,FALSE,"2225"}</definedName>
    <definedName name="cbvbbv_1" hidden="1">{"rp_only",#N/A,FALSE,"2225"}</definedName>
    <definedName name="cbvc" hidden="1">{"rp_only",#N/A,FALSE,"2225"}</definedName>
    <definedName name="cbvc_1" hidden="1">{"rp_only",#N/A,FALSE,"2225"}</definedName>
    <definedName name="cbvcb" hidden="1">{"with_oth_curr",#N/A,FALSE,"2225"}</definedName>
    <definedName name="cbvcb_1" hidden="1">{"with_oth_curr",#N/A,FALSE,"2225"}</definedName>
    <definedName name="cbvcbcbcv" hidden="1">{"with_oth_curr",#N/A,FALSE,"2225"}</definedName>
    <definedName name="cbvcbcbcv_1" hidden="1">{"with_oth_curr",#N/A,FALSE,"2225"}</definedName>
    <definedName name="cbvcbcvb" hidden="1">{"rp_only",#N/A,FALSE,"2225"}</definedName>
    <definedName name="cbvcbcvb_1" hidden="1">{"rp_only",#N/A,FALSE,"2225"}</definedName>
    <definedName name="cbvccb" hidden="1">{"rp_only",#N/A,FALSE,"2225"}</definedName>
    <definedName name="cbvccb_1" hidden="1">{"rp_only",#N/A,FALSE,"2225"}</definedName>
    <definedName name="cbvcvbcbc" hidden="1">{"with_oth_curr",#N/A,FALSE,"2225"}</definedName>
    <definedName name="cbvcvbcbc_1" hidden="1">{"with_oth_curr",#N/A,FALSE,"2225"}</definedName>
    <definedName name="cc">#REF!</definedName>
    <definedName name="CC_06">#REF!</definedName>
    <definedName name="cc_11">#REF!</definedName>
    <definedName name="cc_11_6">#REF!</definedName>
    <definedName name="cc_6">#REF!</definedName>
    <definedName name="cc_8">#REF!</definedName>
    <definedName name="cc_8_6">#REF!</definedName>
    <definedName name="cc_9">#REF!</definedName>
    <definedName name="cc_9_6">#REF!</definedName>
    <definedName name="CCAMOUNT">#REF!</definedName>
    <definedName name="ccbbv" hidden="1">{"rp_only",#N/A,FALSE,"2225"}</definedName>
    <definedName name="ccbbv_1" hidden="1">{"rp_only",#N/A,FALSE,"2225"}</definedName>
    <definedName name="ccc"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 hidden="1">{#N/A,#N/A,FALSE,"SumD";#N/A,#N/A,FALSE,"ElecD";#N/A,#N/A,FALSE,"MechD";#N/A,#N/A,FALSE,"GeotD";#N/A,#N/A,FALSE,"PrcsD";#N/A,#N/A,FALSE,"TunnD";#N/A,#N/A,FALSE,"CivlD";#N/A,#N/A,FALSE,"NtwkD";#N/A,#N/A,FALSE,"EstgD";#N/A,#N/A,FALSE,"PEngD"}</definedName>
    <definedName name="ccc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C" hidden="1">#REF!</definedName>
    <definedName name="CCCCC" hidden="1">#REF!</definedName>
    <definedName name="CCCCCC" hidden="1">#REF!</definedName>
    <definedName name="cccv" hidden="1">{"rp_only",#N/A,FALSE,"2225"}</definedName>
    <definedName name="cccv_1" hidden="1">{"rp_only",#N/A,FALSE,"2225"}</definedName>
    <definedName name="CCDEPR">#REF!</definedName>
    <definedName name="cceurx">#REF!</definedName>
    <definedName name="CCF">#REF!</definedName>
    <definedName name="CCHkd">#REF!</definedName>
    <definedName name="CCM_1">#REF!</definedName>
    <definedName name="CCM_2">#REF!</definedName>
    <definedName name="CCM_3">#REF!</definedName>
    <definedName name="CCprint">#REF!,#REF!,#REF!,#REF!,#REF!</definedName>
    <definedName name="CCS">#REF!</definedName>
    <definedName name="CCSAP">#REF!</definedName>
    <definedName name="CCUsd">#REF!</definedName>
    <definedName name="ccusdx">#REF!</definedName>
    <definedName name="CD">NA()</definedName>
    <definedName name="CD_1">#REF!</definedName>
    <definedName name="CD_2">#REF!</definedName>
    <definedName name="CD_3">#REF!</definedName>
    <definedName name="CD_4">#REF!</definedName>
    <definedName name="CD_Cum">OFFSET(#REF!,0,0,1,COUNT(#REF!))</definedName>
    <definedName name="CDD">#REF!</definedName>
    <definedName name="cde" hidden="1">{#N/A,#N/A,FALSE,"Act.Fcst Costs"}</definedName>
    <definedName name="cde_1" hidden="1">{#N/A,#N/A,FALSE,"Act.Fcst Costs"}</definedName>
    <definedName name="CDL">#REF!</definedName>
    <definedName name="CDL_1">#REF!</definedName>
    <definedName name="cdn">#REF!</definedName>
    <definedName name="CDV"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x" hidden="1">{"rp_only",#N/A,FALSE,"2225"}</definedName>
    <definedName name="cdx_1" hidden="1">{"rp_only",#N/A,FALSE,"2225"}</definedName>
    <definedName name="cdzxcvcx" hidden="1">{"with_oth_curr",#N/A,FALSE,"2225"}</definedName>
    <definedName name="cdzxcvcx_1" hidden="1">{"with_oth_curr",#N/A,FALSE,"2225"}</definedName>
    <definedName name="ce">#REF!</definedName>
    <definedName name="ce_6">#REF!</definedName>
    <definedName name="cecep" hidden="1">#REF!</definedName>
    <definedName name="ceer"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lcon_13">#REF!</definedName>
    <definedName name="celcon_15">#REF!</definedName>
    <definedName name="celltips_area">#REF!</definedName>
    <definedName name="CenCostIn">#REF!</definedName>
    <definedName name="cenposalm">#REF!</definedName>
    <definedName name="cenposstel">#REF!</definedName>
    <definedName name="CentralisedCC">#REF!</definedName>
    <definedName name="cepot" hidden="1">#REF!</definedName>
    <definedName name="Cerucuk__Gelam_0_8__10_cm">#REF!</definedName>
    <definedName name="cetakab">#REF!</definedName>
    <definedName name="cetakab_1">#REF!</definedName>
    <definedName name="cf">#REF!</definedName>
    <definedName name="CFALL">#REF!</definedName>
    <definedName name="cfbvbcxvbbvvb" hidden="1">{"rp_only",#N/A,FALSE,"2225"}</definedName>
    <definedName name="cfbvbcxvbbvvb_1" hidden="1">{"rp_only",#N/A,FALSE,"2225"}</definedName>
    <definedName name="cfk">#REF!</definedName>
    <definedName name="CFP">#REF!</definedName>
    <definedName name="CFPS">#REF!</definedName>
    <definedName name="cfs">#REF!</definedName>
    <definedName name="cft" hidden="1">{#N/A,#N/A,FALSE,"Cost Report";#N/A,#N/A,FALSE,"Table 2.1";#N/A,#N/A,FALSE,"Plant Statistics";"Plant Costs",#N/A,FALSE,"Cost Summary"}</definedName>
    <definedName name="cft_1" hidden="1">{#N/A,#N/A,FALSE,"Cost Report";#N/A,#N/A,FALSE,"Table 2.1";#N/A,#N/A,FALSE,"Plant Statistics";"Plant Costs",#N/A,FALSE,"Cost Summary"}</definedName>
    <definedName name="cfy"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gdg" hidden="1">{"rp_only",#N/A,FALSE,"2225"}</definedName>
    <definedName name="cgdg_1" hidden="1">{"rp_only",#N/A,FALSE,"2225"}</definedName>
    <definedName name="CGS_CLO">#REF!</definedName>
    <definedName name="CH">#REF!</definedName>
    <definedName name="ChangeBase">#REF!</definedName>
    <definedName name="ChangeCurrency">#REF!</definedName>
    <definedName name="ChangeName">#REF!</definedName>
    <definedName name="chart" hidden="1">#REF!</definedName>
    <definedName name="chart1" hidden="1">#REF!</definedName>
    <definedName name="chart10" hidden="1">#REF!</definedName>
    <definedName name="chart11" hidden="1">#REF!</definedName>
    <definedName name="chart12" hidden="1">#REF!</definedName>
    <definedName name="chart13" hidden="1">#REF!</definedName>
    <definedName name="chart14" hidden="1">#REF!</definedName>
    <definedName name="chart19" hidden="1">#REF!</definedName>
    <definedName name="chart2" hidden="1">#REF!</definedName>
    <definedName name="chart3" hidden="1">#REF!</definedName>
    <definedName name="chart4" hidden="1">#REF!</definedName>
    <definedName name="chart5" hidden="1">#REF!</definedName>
    <definedName name="chart6" hidden="1">#REF!</definedName>
    <definedName name="chart7" hidden="1">#REF!</definedName>
    <definedName name="chart8" hidden="1">#REF!</definedName>
    <definedName name="chart9" hidden="1">#REF!</definedName>
    <definedName name="CHARTOFACCOUNTSID1">#REF!</definedName>
    <definedName name="CHARTOFACCOUNTSID2">#REF!</definedName>
    <definedName name="chat19" hidden="1">#REF!</definedName>
    <definedName name="chay1">#REF!</definedName>
    <definedName name="chay10">#REF!</definedName>
    <definedName name="chay2">#REF!</definedName>
    <definedName name="chay3">#REF!</definedName>
    <definedName name="chay4">#REF!</definedName>
    <definedName name="chay5">#REF!</definedName>
    <definedName name="chay6">#REF!</definedName>
    <definedName name="chay7">#REF!</definedName>
    <definedName name="chay8">#REF!</definedName>
    <definedName name="chay9">#REF!</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eckered_Plate">#REF!</definedName>
    <definedName name="CHECKLIST">#REF!</definedName>
    <definedName name="CHECKLIST_1">#REF!</definedName>
    <definedName name="CHECKLIST_1_10">#REF!</definedName>
    <definedName name="CHECKLIST_10">#REF!</definedName>
    <definedName name="CHECKLIST_5">#REF!</definedName>
    <definedName name="CHF">#REF!</definedName>
    <definedName name="Chi_Phi_Chung">#REF!</definedName>
    <definedName name="CHK">#REF!</definedName>
    <definedName name="choco">#REF!</definedName>
    <definedName name="CHOICE">#REF!</definedName>
    <definedName name="CHRIS" localSheetId="8" hidden="1">{#N/A,#N/A,FALSE,"CCTV"}</definedName>
    <definedName name="CHRIS" hidden="1">{#N/A,#N/A,FALSE,"CCTV"}</definedName>
    <definedName name="CHSO4">#REF!</definedName>
    <definedName name="CHT">#REF!</definedName>
    <definedName name="ChumloA">#REF!</definedName>
    <definedName name="ChumloB">#REF!</definedName>
    <definedName name="Chung">#REF!</definedName>
    <definedName name="CHUNGNOIDIA6">#REF!</definedName>
    <definedName name="CI_Mens">OFFSET(#REF!,0,0,1,COUNT(#REF!))</definedName>
    <definedName name="CIB_BANK">SUM(CIB_ADM,CIB_CERUKAN,CIB_I_Jasa,CIB_INTEREST,CIB_LATEFEE,CIB_OR_B,CIB_POKOK,CIB_SBLM,CIB_TAMBAK)</definedName>
    <definedName name="cip">#REF!</definedName>
    <definedName name="cip1.25">#REF!</definedName>
    <definedName name="cip1.25_1">#REF!</definedName>
    <definedName name="cip1.25_1_10">#REF!</definedName>
    <definedName name="cip1.25_10">#REF!</definedName>
    <definedName name="cip1.25_5">#REF!</definedName>
    <definedName name="cip1.5">#REF!</definedName>
    <definedName name="cip1.5_1">#REF!</definedName>
    <definedName name="cip1.5_1_10">#REF!</definedName>
    <definedName name="cip1.5_10">#REF!</definedName>
    <definedName name="cip1.5_5">#REF!</definedName>
    <definedName name="cip10_1">#REF!</definedName>
    <definedName name="cip10_1_10">#REF!</definedName>
    <definedName name="cip10_10">#REF!</definedName>
    <definedName name="cip10_5">#REF!</definedName>
    <definedName name="cip2_1">#REF!</definedName>
    <definedName name="cip2_1_10">#REF!</definedName>
    <definedName name="cip2_10">#REF!</definedName>
    <definedName name="cip2_5">#REF!</definedName>
    <definedName name="cip3_1">#REF!</definedName>
    <definedName name="cip3_1_10">#REF!</definedName>
    <definedName name="cip3_10">#REF!</definedName>
    <definedName name="cip3_5">#REF!</definedName>
    <definedName name="cip4_1">#REF!</definedName>
    <definedName name="cip4_1_10">#REF!</definedName>
    <definedName name="cip4_10">#REF!</definedName>
    <definedName name="cip4_5">#REF!</definedName>
    <definedName name="cip6_1">#REF!</definedName>
    <definedName name="cip6_1_10">#REF!</definedName>
    <definedName name="cip6_10">#REF!</definedName>
    <definedName name="cip6_5">#REF!</definedName>
    <definedName name="cip8_1">#REF!</definedName>
    <definedName name="cip8_1_10">#REF!</definedName>
    <definedName name="cip8_10">#REF!</definedName>
    <definedName name="cip8_5">#REF!</definedName>
    <definedName name="CIPAG">#REF!</definedName>
    <definedName name="cipf10">#REF!</definedName>
    <definedName name="cipf10_1">#REF!</definedName>
    <definedName name="cipf10_1_10">#REF!</definedName>
    <definedName name="cipf10_10">#REF!</definedName>
    <definedName name="cipf10_5">#REF!</definedName>
    <definedName name="cipf3">#REF!</definedName>
    <definedName name="cipf3_1">#REF!</definedName>
    <definedName name="cipf3_1_10">#REF!</definedName>
    <definedName name="cipf3_10">#REF!</definedName>
    <definedName name="cipf3_5">#REF!</definedName>
    <definedName name="cipf4">#REF!</definedName>
    <definedName name="cipf4_1">#REF!</definedName>
    <definedName name="cipf4_1_10">#REF!</definedName>
    <definedName name="cipf4_10">#REF!</definedName>
    <definedName name="cipf4_5">#REF!</definedName>
    <definedName name="cipf6">#REF!</definedName>
    <definedName name="cipf6_1">#REF!</definedName>
    <definedName name="cipf6_1_10">#REF!</definedName>
    <definedName name="cipf6_10">#REF!</definedName>
    <definedName name="cipf6_5">#REF!</definedName>
    <definedName name="cipf8">#REF!</definedName>
    <definedName name="cipf8_1">#REF!</definedName>
    <definedName name="cipf8_1_10">#REF!</definedName>
    <definedName name="cipf8_10">#REF!</definedName>
    <definedName name="cipf8_5">#REF!</definedName>
    <definedName name="CIPHSJ" hidden="1">#REF!</definedName>
    <definedName name="cipmar">#REF!</definedName>
    <definedName name="CIPO9">#REF!</definedName>
    <definedName name="cipsep">#REF!</definedName>
    <definedName name="cipsept">#REF!</definedName>
    <definedName name="cipta" hidden="1">{"DCF","UPSIDE CASE",FALSE,"Sheet1";"DCF","BASE CASE",FALSE,"Sheet1";"DCF","DOWNSIDE CASE",FALSE,"Sheet1"}</definedName>
    <definedName name="cipta2008" hidden="1">{"EVA",#N/A,FALSE,"EVA";"WACC",#N/A,FALSE,"WACC"}</definedName>
    <definedName name="CIQWBGuid" hidden="1">"f06f0688-471d-441f-bb68-d1666645f79a"</definedName>
    <definedName name="CIQWBInfo" hidden="1">"{ ""CIQVersion"":""9.45.614.5792"" }"</definedName>
    <definedName name="Circularisation" hidden="1">#REF!</definedName>
    <definedName name="CIT">#REF!</definedName>
    <definedName name="cit_2021">#REF!</definedName>
    <definedName name="cit_2022">#REF!</definedName>
    <definedName name="City">#REF!</definedName>
    <definedName name="civ" hidden="1">#REF!</definedName>
    <definedName name="CK">#REF!</definedName>
    <definedName name="ck_6">#REF!</definedName>
    <definedName name="ckd">#REF!</definedName>
    <definedName name="CL">#REF!</definedName>
    <definedName name="claim">#REF!</definedName>
    <definedName name="class">#REF!</definedName>
    <definedName name="CLEANING">#REF!</definedName>
    <definedName name="Client">#REF!</definedName>
    <definedName name="ClientState">#REF!</definedName>
    <definedName name="ClientZip">#REF!</definedName>
    <definedName name="CLOSET">#REF!</definedName>
    <definedName name="closet_jongkok">#REF!</definedName>
    <definedName name="closet_toto">#REF!</definedName>
    <definedName name="closetduduk">#REF!</definedName>
    <definedName name="Closing_rate_N">#REF!</definedName>
    <definedName name="CLP">#REF!</definedName>
    <definedName name="CLP.1W1G">#REF!</definedName>
    <definedName name="CLP.1W2G">#REF!</definedName>
    <definedName name="CLP.COND20">#REF!</definedName>
    <definedName name="CLP.FLEKS20">#REF!</definedName>
    <definedName name="CLP.KLEM20">#REF!</definedName>
    <definedName name="CLP.SK">#REF!</definedName>
    <definedName name="CLP.SOCK20">#REF!</definedName>
    <definedName name="CLP.TDOS20">#REF!</definedName>
    <definedName name="CLP.TELP">#REF!</definedName>
    <definedName name="CLUBHOUSE">#REF!</definedName>
    <definedName name="CLVC3">0.1</definedName>
    <definedName name="CLVCTB">#REF!</definedName>
    <definedName name="CLVL">#REF!</definedName>
    <definedName name="CM">#REF!</definedName>
    <definedName name="CMAR">#REF!</definedName>
    <definedName name="cmat0405">#REF!</definedName>
    <definedName name="CMDOM">#REF!</definedName>
    <definedName name="CNKH131">#REF!</definedName>
    <definedName name="CNKH331">#REF!</definedName>
    <definedName name="CNP">#REF!</definedName>
    <definedName name="cnvbn" hidden="1">{"rp_only",#N/A,FALSE,"2225"}</definedName>
    <definedName name="cnvbn_1" hidden="1">{"rp_only",#N/A,FALSE,"2225"}</definedName>
    <definedName name="CNY">#REF!</definedName>
    <definedName name="co">#REF!</definedName>
    <definedName name="COA_WKP">#REF!</definedName>
    <definedName name="COAT">#REF!</definedName>
    <definedName name="Coating">#REF!</definedName>
    <definedName name="COAXRG6">#REF!</definedName>
    <definedName name="COBA">#REF!</definedName>
    <definedName name="coc">#REF!</definedName>
    <definedName name="cocbtct">#REF!</definedName>
    <definedName name="cocot">#REF!</definedName>
    <definedName name="cocott">#REF!</definedName>
    <definedName name="cod4_1">#REF!</definedName>
    <definedName name="cod4_1_10">#REF!</definedName>
    <definedName name="cod4_10">#REF!</definedName>
    <definedName name="cod4_5">#REF!</definedName>
    <definedName name="CODE">#REF!</definedName>
    <definedName name="Code_Material">#REF!</definedName>
    <definedName name="Code_No.">#REF!</definedName>
    <definedName name="cogs1">#REF!</definedName>
    <definedName name="cogs2">#REF!</definedName>
    <definedName name="cogs3">#REF!</definedName>
    <definedName name="cogs4">#REF!</definedName>
    <definedName name="cogs5">#REF!</definedName>
    <definedName name="Cöï_ly_vaän_chuyeãn">#REF!</definedName>
    <definedName name="CÖÏ_LY_VAÄN_CHUYEÅN">#REF!</definedName>
    <definedName name="cokhisuachua">#REF!</definedName>
    <definedName name="Col_AC_3112_AvRepFFApresRet">#REF!</definedName>
    <definedName name="Col_AC_AnneeNFFApresRet">#REF!</definedName>
    <definedName name="Col_PA_3112_AvRepFFApresRet">#REF!</definedName>
    <definedName name="Col_PA_3112_AvRepLocalApresRet">#REF!</definedName>
    <definedName name="Col_PA_AnneeNFFApresRet">#REF!</definedName>
    <definedName name="Col_PA_AnneeNLocalApresRet">#REF!</definedName>
    <definedName name="Col_Par_Reel_P130">#REF!</definedName>
    <definedName name="Col_Par_Reel_P260">#REF!</definedName>
    <definedName name="Col_PL_AnneeNFFApresRet">#REF!</definedName>
    <definedName name="Col_PL_AnneeNLocalApresRet">#REF!</definedName>
    <definedName name="ColorKey">#REF!</definedName>
    <definedName name="ColumnTitle1">#REF!</definedName>
    <definedName name="ColumnTitle2">#REF!</definedName>
    <definedName name="comb1">#REF!</definedName>
    <definedName name="COMBINE">#N/A</definedName>
    <definedName name="COMM._TRAVELING">#REF!</definedName>
    <definedName name="COMMENT" hidden="1">{#N/A,#N/A,FALSE,"INCOME STATE";#N/A,#N/A,FALSE,"TOT EXP";#N/A,#N/A,FALSE,"PROMO";#N/A,#N/A,FALSE,"NTS RP"}</definedName>
    <definedName name="COMMENT_1" hidden="1">{#N/A,#N/A,FALSE,"INCOME STATE";#N/A,#N/A,FALSE,"TOT EXP";#N/A,#N/A,FALSE,"PROMO";#N/A,#N/A,FALSE,"NTS RP"}</definedName>
    <definedName name="comment1" hidden="1">{#N/A,#N/A,FALSE,"M-ETH";#N/A,#N/A,FALSE,"M-PSO";#N/A,#N/A,FALSE,"M-BIO"}</definedName>
    <definedName name="comment1_1" hidden="1">{#N/A,#N/A,FALSE,"M-ETH";#N/A,#N/A,FALSE,"M-PSO";#N/A,#N/A,FALSE,"M-BIO"}</definedName>
    <definedName name="comment2" hidden="1">{#N/A,#N/A,FALSE,"S-ETH";#N/A,#N/A,FALSE,"S-PSO"}</definedName>
    <definedName name="comment2_1" hidden="1">{#N/A,#N/A,FALSE,"S-ETH";#N/A,#N/A,FALSE,"S-PSO"}</definedName>
    <definedName name="Comment5" hidden="1">{#N/A,#N/A,FALSE,"OUT  AREC"}</definedName>
    <definedName name="Comment5_1" hidden="1">{#N/A,#N/A,FALSE,"OUT  AREC"}</definedName>
    <definedName name="Comments" hidden="1">{#N/A,#N/A,FALSE,"OUT  AREC"}</definedName>
    <definedName name="Comments_1" hidden="1">{#N/A,#N/A,FALSE,"OUT  AREC"}</definedName>
    <definedName name="CommissionPaidperGrossAdd">#REF!</definedName>
    <definedName name="COMMON">#REF!</definedName>
    <definedName name="COMMSTOCKSUBSCRIPTIONRECEIVABLE">#REF!</definedName>
    <definedName name="comong">#REF!</definedName>
    <definedName name="COMP">#REF!</definedName>
    <definedName name="COMP_DATA">#REF!</definedName>
    <definedName name="COMPACT">#REF!</definedName>
    <definedName name="Company">#REF!</definedName>
    <definedName name="Company_3">#REF!</definedName>
    <definedName name="COMPANY21">#REF!</definedName>
    <definedName name="COMPANY22">#REF!</definedName>
    <definedName name="COMPANY23">#REF!</definedName>
    <definedName name="COMPANY24">#REF!</definedName>
    <definedName name="COMPANY25">#REF!</definedName>
    <definedName name="COMPANY26">#REF!</definedName>
    <definedName name="COMPANY27">#REF!</definedName>
    <definedName name="COMPANY28">#REF!</definedName>
    <definedName name="COMPANY29">#REF!</definedName>
    <definedName name="companyofficer">#REF!</definedName>
    <definedName name="CompanyTicker">#REF!</definedName>
    <definedName name="COMPKI">#REF!</definedName>
    <definedName name="complaintscomment.cmt">#REF!</definedName>
    <definedName name="complaintshead.txt">#REF!</definedName>
    <definedName name="complaintstable.tbl">#REF!</definedName>
    <definedName name="COMPRES">#REF!</definedName>
    <definedName name="compresor">#REF!</definedName>
    <definedName name="COMPRESSOR">#REF!</definedName>
    <definedName name="comps">#REF!</definedName>
    <definedName name="computer">#REF!</definedName>
    <definedName name="COMSUMABLE">#REF!</definedName>
    <definedName name="CON">#REF!</definedName>
    <definedName name="CON_EQP_COS">#REF!</definedName>
    <definedName name="CON_EQP_COST">#REF!</definedName>
    <definedName name="ConAPDcalc">#REF!</definedName>
    <definedName name="Conblock">#REF!</definedName>
    <definedName name="Conblok">#REF!</definedName>
    <definedName name="Concrete.Batchi">#REF!</definedName>
    <definedName name="Concrete.Mixer">#REF!</definedName>
    <definedName name="Concrete.Mixer.">#REF!</definedName>
    <definedName name="Concrete.Screed">#REF!</definedName>
    <definedName name="Concrete.Truck.">#REF!</definedName>
    <definedName name="Concrete.Vibrat">#REF!</definedName>
    <definedName name="concrete_mixer">#REF!</definedName>
    <definedName name="concrete_nail">#REF!</definedName>
    <definedName name="concrete_vibrator">#REF!</definedName>
    <definedName name="CONCRETEMIXER">#REF!</definedName>
    <definedName name="Concretepump">#REF!</definedName>
    <definedName name="concretevibrator">#REF!</definedName>
    <definedName name="CONCRETEVIBRO">#REF!</definedName>
    <definedName name="CONDITION">#REF!</definedName>
    <definedName name="Confirmation">#REF!</definedName>
    <definedName name="Cong_HM_DTCT">#REF!</definedName>
    <definedName name="Cong_M_DTCT">#REF!</definedName>
    <definedName name="Cong_NC_DTCT">#REF!</definedName>
    <definedName name="Cong_VL_DTCT">#REF!</definedName>
    <definedName name="congbengam">#REF!</definedName>
    <definedName name="congbenuoc">#REF!</definedName>
    <definedName name="congcoc">#REF!</definedName>
    <definedName name="congcocot">#REF!</definedName>
    <definedName name="congcocott">#REF!</definedName>
    <definedName name="congcomong">#REF!</definedName>
    <definedName name="congcottron">#REF!</definedName>
    <definedName name="congcotvuong">#REF!</definedName>
    <definedName name="congdam">#REF!</definedName>
    <definedName name="congdan1">#REF!</definedName>
    <definedName name="congdan2">#REF!</definedName>
    <definedName name="congdandusan">#REF!</definedName>
    <definedName name="conglanhto">#REF!</definedName>
    <definedName name="congmong">#REF!</definedName>
    <definedName name="congmongbang">#REF!</definedName>
    <definedName name="congmongdon">#REF!</definedName>
    <definedName name="congpanen">#REF!</definedName>
    <definedName name="congsan">#REF!</definedName>
    <definedName name="congthang">#REF!</definedName>
    <definedName name="CONLIAB">#REF!</definedName>
    <definedName name="CONN">#REF!</definedName>
    <definedName name="CONNECTSTRING1">#REF!</definedName>
    <definedName name="CONNECTSTRING2">#REF!</definedName>
    <definedName name="CONS">#N/A</definedName>
    <definedName name="Cons_Actif_Loc_Debut">#REF!</definedName>
    <definedName name="Cons_Controle_Global">#REF!</definedName>
    <definedName name="Cons_Passif_euro_Fin">#REF!</definedName>
    <definedName name="Cons_Passif_Loc_Debut">#REF!</definedName>
    <definedName name="Cons_PL_euro_Fin">#REF!</definedName>
    <definedName name="Cons_PL_Loc_Debut">#REF!</definedName>
    <definedName name="consacc">#REF!</definedName>
    <definedName name="consaccifrs">#REF!</definedName>
    <definedName name="ConsComm">#REF!</definedName>
    <definedName name="CONST_EQ">#REF!</definedName>
    <definedName name="Constant">8</definedName>
    <definedName name="ConstrDuration">#REF!</definedName>
    <definedName name="ConstrEndDate">#REF!</definedName>
    <definedName name="ConstrStartDate">#REF!</definedName>
    <definedName name="Consumer">#REF!</definedName>
    <definedName name="contentshead.txt">#REF!</definedName>
    <definedName name="Contingencies">#REF!</definedName>
    <definedName name="continue">#REF!</definedName>
    <definedName name="continue1">#REF!</definedName>
    <definedName name="Contract">#REF!</definedName>
    <definedName name="Contract_Categories">#REF!</definedName>
    <definedName name="Contract_Optional_Field">#REF!</definedName>
    <definedName name="Contract_Resource_Categories">#REF!</definedName>
    <definedName name="Contract_Resources">#REF!</definedName>
    <definedName name="Contracts">#REF!</definedName>
    <definedName name="Controle_AP_2">#REF!</definedName>
    <definedName name="conv.count">COUNTA(#REF!)-1</definedName>
    <definedName name="conv.from">OFFSET(#REF!,0,0,conv.count,1)</definedName>
    <definedName name="conv.to">OFFSET(#REF!,0,0,conv.count,1)</definedName>
    <definedName name="conv.unit">OFFSET(#REF!,0,0,conv.count,1)</definedName>
    <definedName name="conv.value">OFFSET(#REF!,0,0,conv.count,1)</definedName>
    <definedName name="conversion">#REF!</definedName>
    <definedName name="CONVERTIBLENOTES">#REF!</definedName>
    <definedName name="COOP">#REF!</definedName>
    <definedName name="cooperation">#REF!</definedName>
    <definedName name="copl_trhead.txt">#REF!</definedName>
    <definedName name="copy">#REF!</definedName>
    <definedName name="COPY_YTD">[0]!COPY_YTD</definedName>
    <definedName name="COPY1">#REF!</definedName>
    <definedName name="COPY2">#REF!</definedName>
    <definedName name="COPY3">#REF!</definedName>
    <definedName name="cor41ab">#REF!</definedName>
    <definedName name="cor41bb">#REF!</definedName>
    <definedName name="corbeton">#REF!</definedName>
    <definedName name="corbetonac">#REF!</definedName>
    <definedName name="corbetonbc">#REF!</definedName>
    <definedName name="corg41a">#REF!</definedName>
    <definedName name="corg41ab">#REF!</definedName>
    <definedName name="corg41b">#REF!</definedName>
    <definedName name="corn">#REF!</definedName>
    <definedName name="corn1">#REF!</definedName>
    <definedName name="corn2">#REF!</definedName>
    <definedName name="cornelia" hidden="1">{"NMI_NMDI balance sheet",#N/A,FALSE,"NMI_NMDI";"NMI_NMDI profit loss",#N/A,FALSE,"NMI_NMDI";"NMI_NMDI Cashflow",#N/A,FALSE,"NMI_NMDI";"Stock position",#N/A,FALSE,"NMI_NMDI";"Point of discussion",#N/A,FALSE,"Point of discussion"}</definedName>
    <definedName name="Cornice_7_12">#REF!</definedName>
    <definedName name="Corparate" hidden="1">{#N/A,#N/A,FALSE,"Aging Summary";#N/A,#N/A,FALSE,"Ratio Analysis";#N/A,#N/A,FALSE,"Test 120 Day Accts";#N/A,#N/A,FALSE,"Tickmarks"}</definedName>
    <definedName name="Corparate_1" hidden="1">{#N/A,#N/A,FALSE,"Aging Summary";#N/A,#N/A,FALSE,"Ratio Analysis";#N/A,#N/A,FALSE,"Test 120 Day Accts";#N/A,#N/A,FALSE,"Tickmarks"}</definedName>
    <definedName name="Corporate_Tax_Rates">OFFSET(#REF!,,,#REF!,#REF!)</definedName>
    <definedName name="corrctn">#REF!</definedName>
    <definedName name="CoS">#REF!</definedName>
    <definedName name="cost">#REF!</definedName>
    <definedName name="Cost_Categories">#REF!</definedName>
    <definedName name="Cost_center_code">#REF!</definedName>
    <definedName name="cost1">#REF!</definedName>
    <definedName name="COST123" hidden="1">#REF!</definedName>
    <definedName name="cost2">#REF!</definedName>
    <definedName name="cost3">#REF!</definedName>
    <definedName name="cost4">#REF!</definedName>
    <definedName name="cost5">#REF!</definedName>
    <definedName name="cost6">#REF!</definedName>
    <definedName name="costbegbalBuildingsandimprovements">#REF!</definedName>
    <definedName name="costbegbalCIP">#REF!</definedName>
    <definedName name="costbegbalfurniture_Fixture">#REF!</definedName>
    <definedName name="costbegbalLandandlandrights">#REF!</definedName>
    <definedName name="costbegbalLandimprovements">#REF!</definedName>
    <definedName name="costbegbalLease">#REF!</definedName>
    <definedName name="costbegbalMachineryandequipment">#REF!</definedName>
    <definedName name="costbegbalMatureplantations">#REF!</definedName>
    <definedName name="costbegbalOfficeequipment">#REF!</definedName>
    <definedName name="costbegbalTelecommunicationsequipment">#REF!</definedName>
    <definedName name="costbegbalTransportationequipment">#REF!</definedName>
    <definedName name="costD">#REF!</definedName>
    <definedName name="costgrp2019">#REF!</definedName>
    <definedName name="costs">#REF!</definedName>
    <definedName name="cota">0.344</definedName>
    <definedName name="cottron">#REF!</definedName>
    <definedName name="cotvuong">#REF!</definedName>
    <definedName name="coucou" hidden="1">{#N/A,#N/A,TRUE,"Cover sheet";#N/A,#N/A,TRUE,"INPUTS";#N/A,#N/A,TRUE,"OUTPUTS";#N/A,#N/A,TRUE,"VALUATION"}</definedName>
    <definedName name="COUNTRIES">#REF!</definedName>
    <definedName name="country">#REF!</definedName>
    <definedName name="CountryList">#REF!</definedName>
    <definedName name="cov">#N/A</definedName>
    <definedName name="cov2a">#REF!</definedName>
    <definedName name="cov4a">#REF!</definedName>
    <definedName name="COVER">#REF!</definedName>
    <definedName name="cp">#REF!</definedName>
    <definedName name="CPC">#REF!</definedName>
    <definedName name="cpdd1">#REF!</definedName>
    <definedName name="cpdd2">#REF!</definedName>
    <definedName name="cpi">#REF!</definedName>
    <definedName name="CPK">#REF!</definedName>
    <definedName name="cpump">#REF!</definedName>
    <definedName name="CPVC100">#REF!</definedName>
    <definedName name="CR">#REF!</definedName>
    <definedName name="CR_ALL">#REF!</definedName>
    <definedName name="CR_ALL_1">#REF!</definedName>
    <definedName name="CR_ALL_5">#REF!</definedName>
    <definedName name="cracker">#REF!</definedName>
    <definedName name="CRANE">#REF!</definedName>
    <definedName name="Crane35">#REF!</definedName>
    <definedName name="CRAR">#REF!</definedName>
    <definedName name="CRD">#REF!</definedName>
    <definedName name="CREATESUMMARYJNLS1">#REF!</definedName>
    <definedName name="CREATESUMMARYJNLS2">#REF!</definedName>
    <definedName name="creditcomments.cmt">#REF!</definedName>
    <definedName name="credithead.txt">#REF!</definedName>
    <definedName name="creditt0405">#REF!</definedName>
    <definedName name="credittable.tbl">#REF!</definedName>
    <definedName name="CRE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it">#REF!</definedName>
    <definedName name="crit1">#REF!</definedName>
    <definedName name="crit4">#REF!</definedName>
    <definedName name="_xlnm.Criteria">#REF!</definedName>
    <definedName name="Criteria_MI">#REF!</definedName>
    <definedName name="CRITERIACOLUMN1">#REF!</definedName>
    <definedName name="CRITERIACOLUMN2">#REF!</definedName>
    <definedName name="CRITINST">#REF!</definedName>
    <definedName name="CRITPURC">#REF!</definedName>
    <definedName name="CRM_Cap">#REF!</definedName>
    <definedName name="CRM2023_Cap">#REF!</definedName>
    <definedName name="CRP">#REF!</definedName>
    <definedName name="CRS">#REF!</definedName>
    <definedName name="CRSH">#REF!</definedName>
    <definedName name="CRT_EXT">#REF!</definedName>
    <definedName name="CRT_INT">#REF!</definedName>
    <definedName name="CRUSHER">#REF!</definedName>
    <definedName name="CS">#REF!</definedName>
    <definedName name="CS_10">#REF!</definedName>
    <definedName name="CS_100">#REF!</definedName>
    <definedName name="CS_10S">#REF!</definedName>
    <definedName name="CS_120">#REF!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#REF!</definedName>
    <definedName name="CS_80S">#REF!</definedName>
    <definedName name="CS_STD">#REF!</definedName>
    <definedName name="CS_XS">#REF!</definedName>
    <definedName name="CS_XXS">#REF!</definedName>
    <definedName name="cs3w">#REF!</definedName>
    <definedName name="cs3w_1">#REF!</definedName>
    <definedName name="cs3w_1_10">#REF!</definedName>
    <definedName name="cs3w_10">#REF!</definedName>
    <definedName name="cs3w_5">#REF!</definedName>
    <definedName name="csacfdsafa" hidden="1">{#N/A,#N/A,FALSE,"Cost Report";#N/A,#N/A,FALSE,"Qtly Summ.";#N/A,#N/A,FALSE,"Mar  Qtr";#N/A,#N/A,FALSE,"Report Summary"}</definedName>
    <definedName name="csAllowLocalConsolidation">1</definedName>
    <definedName name="csanlex">#REF!</definedName>
    <definedName name="csAppName">"FlFcBkFmGhGaFj@bAeDmE`CoA`DbAk"</definedName>
    <definedName name="CSCAS">#REF!</definedName>
    <definedName name="cscdcscddc" hidden="1">{"with_oth_curr",#N/A,FALSE,"2225"}</definedName>
    <definedName name="cscdcscddc_1" hidden="1">{"with_oth_curr",#N/A,FALSE,"2225"}</definedName>
    <definedName name="csd3p">#REF!</definedName>
    <definedName name="csddg1p">#REF!</definedName>
    <definedName name="csddt1p">#REF!</definedName>
    <definedName name="csDesignMode">1</definedName>
    <definedName name="csDetailBudgetingURL">"FlFcBkFmGhGaD`@c@eEj@oFdFhEdAlAgEoE`@iAeBmBdDkAn@fDoEgFdCcEeEfAaEkEhAjEcBgFoDi@d@aAeGdCkCgAjCkA`DmEbAnDnAnBdDjEaCbDkDaGf@cDb@m@dD`EiE`GhClBeDoAb@eDcEkBl"</definedName>
    <definedName name="csep">#REF!</definedName>
    <definedName name="csht3p">#REF!</definedName>
    <definedName name="csKeepAlive">5</definedName>
    <definedName name="csLocalConsolidationOnSubmit">1</definedName>
    <definedName name="CSLS">#REF!</definedName>
    <definedName name="csRefreshOnOpen">0</definedName>
    <definedName name="csRefreshOnRotate">1</definedName>
    <definedName name="csRestit_P_L_PS1_AnneeN_Dim01">"="</definedName>
    <definedName name="csRestit_P_L_PS1_AnneeN_Dim02">"="</definedName>
    <definedName name="csRestit_P_L_PS2_AnneeN_Dim02">"="</definedName>
    <definedName name="csRestit_P_L_PS2_AnneeN1_Dim02">"="</definedName>
    <definedName name="csRestit_P_L_PS2_AnneeN2_Dim01">"="</definedName>
    <definedName name="csRestit_P_L_PS2_AnneeN2_Dim02">"="</definedName>
    <definedName name="csRestit_PS1_INV_Dim02">"="</definedName>
    <definedName name="csRestit_PS1_INV_FR_2007_2010_Dim01">"="</definedName>
    <definedName name="csRestit_PS1_INV_FR_2007_2010_Dim02">"="</definedName>
    <definedName name="csRestit_PS1_INV_FR_2007_2010_Dim03">"="</definedName>
    <definedName name="csRestit_PS1_INV_FR_Dim01">"="</definedName>
    <definedName name="csRestit_PS1_INV_FR_Dim02">"="</definedName>
    <definedName name="csRestit_PS1_INV_FR_Dim03">"="</definedName>
    <definedName name="csRestit_PS1_PL_FR_Dim01">"="</definedName>
    <definedName name="csRestit_PS1_PL_FR_Dim02">"="</definedName>
    <definedName name="csRestit_PS1_PL_FR_Dim03">"="</definedName>
    <definedName name="csRestit_PS2_INV_AnneeN_Dim01">"="</definedName>
    <definedName name="csRestit_PS2_INV_AnneeN_Dim02">"="</definedName>
    <definedName name="csRestit_PS2_INV_AnneeN1_Dim01">"="</definedName>
    <definedName name="csRestit_PS2_INV_AnneeN1_Dim02">"="</definedName>
    <definedName name="csRestit_PS2_INV_AnneeN2_Dim01">"="</definedName>
    <definedName name="csRestit_PS2_INV_AnneeN2_Dim02">"="</definedName>
    <definedName name="csRestit_PS2_INV_Dim01">"="</definedName>
    <definedName name="csRestit_PS2_INV_Dim02">"="</definedName>
    <definedName name="csRestit_PS2_INV_Dim03">"="</definedName>
    <definedName name="csRestit_PS2_INV_Dim04">"="</definedName>
    <definedName name="csRestit_PS2_INV_Dim05">"="</definedName>
    <definedName name="csRestit_PS2_INV_Dim06">"="</definedName>
    <definedName name="csRestit_PS2_INV_Dim07">"="</definedName>
    <definedName name="csRestit_PS2_INV_Dim08">"="</definedName>
    <definedName name="csRestit_PS2_INV_Dim09">"="</definedName>
    <definedName name="csRestit_PS2_INV_FR_Dim01">"="</definedName>
    <definedName name="csRestit_PS2_INV_FR_Dim02">"="</definedName>
    <definedName name="csRestit_PS2_INV_FR_Dim03">"="</definedName>
    <definedName name="csRestit_PS2_PL_FR_2007_2010_Dim02">"="</definedName>
    <definedName name="csRestit_PS2_PL_FR_2007_2010_Dim03">"="</definedName>
    <definedName name="csRestit_PS2_PL_FR_Dim01">"="</definedName>
    <definedName name="csRestit_PS2_PL_FR_Dim02">"="</definedName>
    <definedName name="csRestit_PS2_PL_FR_Dim03">"="</definedName>
    <definedName name="csRestit2006_INV_Dim02">"="</definedName>
    <definedName name="csRestit2006_PL_Dim01">"="</definedName>
    <definedName name="csRestit2006_PL_Dim02">"="</definedName>
    <definedName name="csRestit6_6_INV_Dim01">"="</definedName>
    <definedName name="csRestit6_6_INV_Dim02">"="</definedName>
    <definedName name="csRestit6_6_PL_Dim01">"="</definedName>
    <definedName name="csRestit6_6_PL_Dim02">"="</definedName>
    <definedName name="CSRP">#REF!</definedName>
    <definedName name="CSSSSSS">#REF!</definedName>
    <definedName name="cstw">#REF!</definedName>
    <definedName name="cstw_1">#REF!</definedName>
    <definedName name="cstw_1_10">#REF!</definedName>
    <definedName name="cstw_10">#REF!</definedName>
    <definedName name="cstw_5">#REF!</definedName>
    <definedName name="ct">#REF!</definedName>
    <definedName name="ctdn9697">#REF!</definedName>
    <definedName name="ctiep">#REF!</definedName>
    <definedName name="ctmai">#REF!</definedName>
    <definedName name="ctong">#REF!</definedName>
    <definedName name="CTÖØ">#REF!</definedName>
    <definedName name="ctre">#REF!</definedName>
    <definedName name="cts" hidden="1">{#N/A,#N/A,FALSE,"Cost Report";#N/A,#N/A,FALSE,"Qtly Summ.";#N/A,#N/A,FALSE,"Mar  Qtr";#N/A,#N/A,FALSE,"Report Summary"}</definedName>
    <definedName name="cts_1" hidden="1">{#N/A,#N/A,FALSE,"Cost Report";#N/A,#N/A,FALSE,"Qtly Summ.";#N/A,#N/A,FALSE,"Mar  Qtr";#N/A,#N/A,FALSE,"Report Summary"}</definedName>
    <definedName name="CTV_EXT">#REF!</definedName>
    <definedName name="CTV_HKS">#REF!</definedName>
    <definedName name="Cty_TNHH_HYDRO_AGRI">#REF!</definedName>
    <definedName name="CTY_VTKTNN_CAÀN_THÔ">#REF!</definedName>
    <definedName name="CU_LY">#REF!</definedName>
    <definedName name="CUCHI">#REF!</definedName>
    <definedName name="cui">#REF!</definedName>
    <definedName name="CUL">#REF!</definedName>
    <definedName name="CUL_1">#REF!</definedName>
    <definedName name="CUM">#REF!</definedName>
    <definedName name="CUM_PAGE1_">#REF!</definedName>
    <definedName name="CUM_PAGE2_">#REF!</definedName>
    <definedName name="CUM_PAGE3_">#REF!</definedName>
    <definedName name="CUMUP">#REF!</definedName>
    <definedName name="cuoc_vc">#REF!</definedName>
    <definedName name="Cuong">#REF!</definedName>
    <definedName name="CUONGBAN1">#REF!</definedName>
    <definedName name="CUONGBAN2">#REF!</definedName>
    <definedName name="CUONGDO">#REF!</definedName>
    <definedName name="CUONGDONGLUOI">#REF!</definedName>
    <definedName name="CUONGHONG">#REF!</definedName>
    <definedName name="CUONGKHOAN">#REF!</definedName>
    <definedName name="CUONGTUA">#REF!</definedName>
    <definedName name="CUR">#REF!</definedName>
    <definedName name="CUR_SUM">#REF!</definedName>
    <definedName name="curr">#N/A</definedName>
    <definedName name="Currency">#REF!</definedName>
    <definedName name="CurrencyCell">#REF!</definedName>
    <definedName name="current">#REF!</definedName>
    <definedName name="Current_Month">#REF!</definedName>
    <definedName name="Current_mth_p11">#REF!</definedName>
    <definedName name="Current_Period">#REF!</definedName>
    <definedName name="CURRLTDDEBTS">#REF!</definedName>
    <definedName name="CURRLTDDIFFPAYMONFAACQ">#REF!</definedName>
    <definedName name="CURRLTDLOAN">#REF!</definedName>
    <definedName name="CURRLTDOBLIGATION">#REF!</definedName>
    <definedName name="CURRLTDOTHER">#REF!</definedName>
    <definedName name="CURRLTDRELATED">#REF!</definedName>
    <definedName name="CURRMATURITIESOFDUEFROMSTOCKHOLDER">#REF!</definedName>
    <definedName name="cuspot">#REF!</definedName>
    <definedName name="Cust_Name">#REF!</definedName>
    <definedName name="CUSTOM">#REF!</definedName>
    <definedName name="customer">#REF!</definedName>
    <definedName name="CUSTOMERDEPOSIT">#REF!</definedName>
    <definedName name="Cutter">#REF!</definedName>
    <definedName name="cv" hidden="1">{"rp_only",#N/A,FALSE,"2225"}</definedName>
    <definedName name="cv_1" hidden="1">{"rp_only",#N/A,FALSE,"2225"}</definedName>
    <definedName name="cvb" hidden="1">{"rp_only",#N/A,FALSE,"2225"}</definedName>
    <definedName name="cvb_1" hidden="1">{"rp_only",#N/A,FALSE,"2225"}</definedName>
    <definedName name="cvbbbcb" hidden="1">{"rp_only",#N/A,FALSE,"2225"}</definedName>
    <definedName name="cvbbbcb_1" hidden="1">{"rp_only",#N/A,FALSE,"2225"}</definedName>
    <definedName name="cvbbc" hidden="1">{"rp_only",#N/A,FALSE,"2225"}</definedName>
    <definedName name="cvbbc_1" hidden="1">{"rp_only",#N/A,FALSE,"2225"}</definedName>
    <definedName name="cvbbvbv" hidden="1">{"with_oth_curr",#N/A,FALSE,"2225"}</definedName>
    <definedName name="cvbbvbv_1" hidden="1">{"with_oth_curr",#N/A,FALSE,"2225"}</definedName>
    <definedName name="cvbcb" hidden="1">{"rp_only",#N/A,FALSE,"2225"}</definedName>
    <definedName name="cvbcb_1" hidden="1">{"rp_only",#N/A,FALSE,"2225"}</definedName>
    <definedName name="cvbcbc" hidden="1">{"rp_only",#N/A,FALSE,"2225"}</definedName>
    <definedName name="cvbcbc_1" hidden="1">{"rp_only",#N/A,FALSE,"2225"}</definedName>
    <definedName name="cvbcbcb" hidden="1">{"with_oth_curr",#N/A,FALSE,"2225"}</definedName>
    <definedName name="cvbcbcb_1" hidden="1">{"with_oth_curr",#N/A,FALSE,"2225"}</definedName>
    <definedName name="cvbcbcvb" hidden="1">{"rp_only",#N/A,FALSE,"2225"}</definedName>
    <definedName name="cvbcbcvb_1" hidden="1">{"rp_only",#N/A,FALSE,"2225"}</definedName>
    <definedName name="cvbcbnnbvmn" hidden="1">{"rp_only",#N/A,FALSE,"2225"}</definedName>
    <definedName name="cvbcbnnbvmn_1" hidden="1">{"rp_only",#N/A,FALSE,"2225"}</definedName>
    <definedName name="cvbcbvc" hidden="1">{"rp_only",#N/A,FALSE,"2225"}</definedName>
    <definedName name="cvbcbvc_1" hidden="1">{"rp_only",#N/A,FALSE,"2225"}</definedName>
    <definedName name="cvbcvb" hidden="1">{"rp_only",#N/A,FALSE,"2225"}</definedName>
    <definedName name="cvbcvb_1" hidden="1">{"rp_only",#N/A,FALSE,"2225"}</definedName>
    <definedName name="cvbcvbbv" hidden="1">{"with_oth_curr",#N/A,FALSE,"2225"}</definedName>
    <definedName name="cvbcvbbv_1" hidden="1">{"with_oth_curr",#N/A,FALSE,"2225"}</definedName>
    <definedName name="cvbcvbc" hidden="1">{"with_oth_curr",#N/A,FALSE,"2225"}</definedName>
    <definedName name="cvbcvbc_1" hidden="1">{"with_oth_curr",#N/A,FALSE,"2225"}</definedName>
    <definedName name="cvbcvbcb" hidden="1">{"rp_only",#N/A,FALSE,"2225"}</definedName>
    <definedName name="cvbcvbcb_1" hidden="1">{"rp_only",#N/A,FALSE,"2225"}</definedName>
    <definedName name="cvbcvbcbc" hidden="1">{"rp_only",#N/A,FALSE,"2225"}</definedName>
    <definedName name="cvbcvbcbc_1" hidden="1">{"rp_only",#N/A,FALSE,"2225"}</definedName>
    <definedName name="cvbcvbcbcvbcvb" hidden="1">{"rp_only",#N/A,FALSE,"2225"}</definedName>
    <definedName name="cvbcvbcbcvbcvb_1" hidden="1">{"rp_only",#N/A,FALSE,"2225"}</definedName>
    <definedName name="cvbcvbcbv" hidden="1">{"rp_only",#N/A,FALSE,"2225"}</definedName>
    <definedName name="cvbcvbcbv_1" hidden="1">{"rp_only",#N/A,FALSE,"2225"}</definedName>
    <definedName name="cvbcvbcvb" hidden="1">{"with_oth_curr",#N/A,FALSE,"2225"}</definedName>
    <definedName name="cvbcvbcvb_1" hidden="1">{"with_oth_curr",#N/A,FALSE,"2225"}</definedName>
    <definedName name="cvbcvbcvbc" hidden="1">{"rp_only",#N/A,FALSE,"2225"}</definedName>
    <definedName name="cvbcvbcvbc_1" hidden="1">{"rp_only",#N/A,FALSE,"2225"}</definedName>
    <definedName name="cvbcvbvb" hidden="1">{"with_oth_curr",#N/A,FALSE,"2225"}</definedName>
    <definedName name="cvbcvbvb_1" hidden="1">{"with_oth_curr",#N/A,FALSE,"2225"}</definedName>
    <definedName name="cvbcvbvbcbvcbcb" hidden="1">{"rp_only",#N/A,FALSE,"2225"}</definedName>
    <definedName name="cvbcvbvbcbvcbcb_1" hidden="1">{"rp_only",#N/A,FALSE,"2225"}</definedName>
    <definedName name="cvbcvbvc" hidden="1">{"rp_only",#N/A,FALSE,"2225"}</definedName>
    <definedName name="cvbcvbvc_1" hidden="1">{"rp_only",#N/A,FALSE,"2225"}</definedName>
    <definedName name="cvbvc" hidden="1">{"rp_only",#N/A,FALSE,"2225"}</definedName>
    <definedName name="cvbvc_1" hidden="1">{"rp_only",#N/A,FALSE,"2225"}</definedName>
    <definedName name="cvbvccb" hidden="1">{"rp_only",#N/A,FALSE,"2225"}</definedName>
    <definedName name="cvbvccb_1" hidden="1">{"rp_only",#N/A,FALSE,"2225"}</definedName>
    <definedName name="cvbvvbbv" hidden="1">{"rp_only",#N/A,FALSE,"2225"}</definedName>
    <definedName name="cvbvvbbv_1" hidden="1">{"rp_only",#N/A,FALSE,"2225"}</definedName>
    <definedName name="cvbxcbvcnxcvb" hidden="1">{"rp_only",#N/A,FALSE,"2225"}</definedName>
    <definedName name="cvbxcbvcnxcvb_1" hidden="1">{"rp_only",#N/A,FALSE,"2225"}</definedName>
    <definedName name="cvbxv" hidden="1">{"rp_only",#N/A,FALSE,"2225"}</definedName>
    <definedName name="cvbxv_1" hidden="1">{"rp_only",#N/A,FALSE,"2225"}</definedName>
    <definedName name="cvbxvzv" hidden="1">{"with_oth_curr",#N/A,FALSE,"2225"}</definedName>
    <definedName name="cvbxvzv_1" hidden="1">{"with_oth_curr",#N/A,FALSE,"2225"}</definedName>
    <definedName name="cvcb" hidden="1">{"rp_only",#N/A,FALSE,"2225"}</definedName>
    <definedName name="cvcb_1" hidden="1">{"rp_only",#N/A,FALSE,"2225"}</definedName>
    <definedName name="cvcbbbbbbbbbbbbbbb" hidden="1">{"with_oth_curr",#N/A,FALSE,"2225"}</definedName>
    <definedName name="cvcbbbbbbbbbbbbbbb_1" hidden="1">{"with_oth_curr",#N/A,FALSE,"2225"}</definedName>
    <definedName name="cvcbbc" hidden="1">{"rp_only",#N/A,FALSE,"2225"}</definedName>
    <definedName name="cvcbbc_1" hidden="1">{"rp_only",#N/A,FALSE,"2225"}</definedName>
    <definedName name="cvcbcvb" hidden="1">{"rp_only",#N/A,FALSE,"2225"}</definedName>
    <definedName name="cvcbcvb_1" hidden="1">{"rp_only",#N/A,FALSE,"2225"}</definedName>
    <definedName name="CVCV" hidden="1">{#N/A,#N/A,FALSE,"Sheet1"}</definedName>
    <definedName name="cvcvb" hidden="1">{"rp_only",#N/A,FALSE,"2225"}</definedName>
    <definedName name="cvcvb_1" hidden="1">{"rp_only",#N/A,FALSE,"2225"}</definedName>
    <definedName name="cvcvc" hidden="1">{"rp_only",#N/A,FALSE,"2225"}</definedName>
    <definedName name="cvcvc_1" hidden="1">{"rp_only",#N/A,FALSE,"2225"}</definedName>
    <definedName name="cvcvxvcxvc" hidden="1">{"rp_only",#N/A,FALSE,"2225"}</definedName>
    <definedName name="cvcvxvcxvc_1" hidden="1">{"rp_only",#N/A,FALSE,"2225"}</definedName>
    <definedName name="cvcvxvczvxccxv" hidden="1">{"rp_only",#N/A,FALSE,"2225"}</definedName>
    <definedName name="cvcvxvczvxccxv_1" hidden="1">{"rp_only",#N/A,FALSE,"2225"}</definedName>
    <definedName name="cvd100_1">#REF!</definedName>
    <definedName name="cvd100_1_10">#REF!</definedName>
    <definedName name="cvd100_1_3">#REF!</definedName>
    <definedName name="cvd100_1_5">#REF!</definedName>
    <definedName name="cvd100_10">#REF!</definedName>
    <definedName name="cvd100_10_1">#REF!</definedName>
    <definedName name="cvd100_11">#REF!</definedName>
    <definedName name="cvd100_3">#REF!</definedName>
    <definedName name="cvd100_3_1">#REF!</definedName>
    <definedName name="cvd100_4">#REF!</definedName>
    <definedName name="cvd100_4_10">#REF!</definedName>
    <definedName name="cvd100_5">#REF!</definedName>
    <definedName name="cvd100_5_1">#REF!</definedName>
    <definedName name="cvd100_5_10">#REF!</definedName>
    <definedName name="cvd100_6">#REF!</definedName>
    <definedName name="cvd100_6_10">#REF!</definedName>
    <definedName name="cvd100_7">#REF!</definedName>
    <definedName name="cvd100_7_10">#REF!</definedName>
    <definedName name="cvd100_8">#REF!</definedName>
    <definedName name="cvd100_8_10">#REF!</definedName>
    <definedName name="cvd100_9">#REF!</definedName>
    <definedName name="cvd100_9_10">#REF!</definedName>
    <definedName name="cvd15_1">#REF!</definedName>
    <definedName name="cvd15_1_10">#REF!</definedName>
    <definedName name="cvd15_1_3">#REF!</definedName>
    <definedName name="cvd15_1_5">#REF!</definedName>
    <definedName name="cvd15_10">#REF!</definedName>
    <definedName name="cvd15_10_1">#REF!</definedName>
    <definedName name="cvd15_11">#REF!</definedName>
    <definedName name="cvd15_3">#REF!</definedName>
    <definedName name="cvd15_3_1">#REF!</definedName>
    <definedName name="cvd15_4">#REF!</definedName>
    <definedName name="cvd15_4_10">#REF!</definedName>
    <definedName name="cvd15_5">#REF!</definedName>
    <definedName name="cvd15_5_1">#REF!</definedName>
    <definedName name="cvd15_5_10">#REF!</definedName>
    <definedName name="cvd15_6">#REF!</definedName>
    <definedName name="cvd15_6_10">#REF!</definedName>
    <definedName name="cvd15_7">#REF!</definedName>
    <definedName name="cvd15_7_10">#REF!</definedName>
    <definedName name="cvd15_8">#REF!</definedName>
    <definedName name="cvd15_8_10">#REF!</definedName>
    <definedName name="cvd15_9">#REF!</definedName>
    <definedName name="cvd15_9_10">#REF!</definedName>
    <definedName name="cvd150_1">#REF!</definedName>
    <definedName name="cvd150_1_10">#REF!</definedName>
    <definedName name="cvd150_1_3">#REF!</definedName>
    <definedName name="cvd150_1_5">#REF!</definedName>
    <definedName name="cvd150_10">#REF!</definedName>
    <definedName name="cvd150_10_1">#REF!</definedName>
    <definedName name="cvd150_11">#REF!</definedName>
    <definedName name="cvd150_3">#REF!</definedName>
    <definedName name="cvd150_3_1">#REF!</definedName>
    <definedName name="cvd150_4">#REF!</definedName>
    <definedName name="cvd150_4_10">#REF!</definedName>
    <definedName name="cvd150_5">#REF!</definedName>
    <definedName name="cvd150_5_1">#REF!</definedName>
    <definedName name="cvd150_5_10">#REF!</definedName>
    <definedName name="cvd150_6">#REF!</definedName>
    <definedName name="cvd150_6_10">#REF!</definedName>
    <definedName name="cvd150_7">#REF!</definedName>
    <definedName name="cvd150_7_10">#REF!</definedName>
    <definedName name="cvd150_8">#REF!</definedName>
    <definedName name="cvd150_8_10">#REF!</definedName>
    <definedName name="cvd150_9">#REF!</definedName>
    <definedName name="cvd150_9_10">#REF!</definedName>
    <definedName name="cvd50_1">#REF!</definedName>
    <definedName name="cvd50_1_10">#REF!</definedName>
    <definedName name="cvd50_1_3">#REF!</definedName>
    <definedName name="cvd50_1_5">#REF!</definedName>
    <definedName name="cvd50_10">#REF!</definedName>
    <definedName name="cvd50_10_1">#REF!</definedName>
    <definedName name="cvd50_11">#REF!</definedName>
    <definedName name="cvd50_3">#REF!</definedName>
    <definedName name="cvd50_3_1">#REF!</definedName>
    <definedName name="cvd50_4">#REF!</definedName>
    <definedName name="cvd50_4_10">#REF!</definedName>
    <definedName name="cvd50_5">#REF!</definedName>
    <definedName name="cvd50_5_1">#REF!</definedName>
    <definedName name="cvd50_5_10">#REF!</definedName>
    <definedName name="cvd50_6">#REF!</definedName>
    <definedName name="cvd50_6_10">#REF!</definedName>
    <definedName name="cvd50_7">#REF!</definedName>
    <definedName name="cvd50_7_10">#REF!</definedName>
    <definedName name="cvd50_8">#REF!</definedName>
    <definedName name="cvd50_8_10">#REF!</definedName>
    <definedName name="cvd50_9">#REF!</definedName>
    <definedName name="cvd50_9_10">#REF!</definedName>
    <definedName name="cvd65_1">#REF!</definedName>
    <definedName name="cvd65_1_10">#REF!</definedName>
    <definedName name="cvd65_1_3">#REF!</definedName>
    <definedName name="cvd65_1_5">#REF!</definedName>
    <definedName name="cvd65_10">#REF!</definedName>
    <definedName name="cvd65_10_1">#REF!</definedName>
    <definedName name="cvd65_11">#REF!</definedName>
    <definedName name="cvd65_3">#REF!</definedName>
    <definedName name="cvd65_3_1">#REF!</definedName>
    <definedName name="cvd65_4">#REF!</definedName>
    <definedName name="cvd65_4_10">#REF!</definedName>
    <definedName name="cvd65_5">#REF!</definedName>
    <definedName name="cvd65_5_1">#REF!</definedName>
    <definedName name="cvd65_5_10">#REF!</definedName>
    <definedName name="cvd65_6">#REF!</definedName>
    <definedName name="cvd65_6_10">#REF!</definedName>
    <definedName name="cvd65_7">#REF!</definedName>
    <definedName name="cvd65_7_10">#REF!</definedName>
    <definedName name="cvd65_8">#REF!</definedName>
    <definedName name="cvd65_8_10">#REF!</definedName>
    <definedName name="cvd65_9">#REF!</definedName>
    <definedName name="cvd65_9_10">#REF!</definedName>
    <definedName name="CVGH">#N/A</definedName>
    <definedName name="CVRDP">#REF!</definedName>
    <definedName name="CVRDPRICE">#REF!</definedName>
    <definedName name="cvvbvccvx" hidden="1">{"rp_only",#N/A,FALSE,"2225"}</definedName>
    <definedName name="cvvbvccvx_1" hidden="1">{"rp_only",#N/A,FALSE,"2225"}</definedName>
    <definedName name="cvx" hidden="1">{"with_oth_curr",#N/A,FALSE,"2225"}</definedName>
    <definedName name="cvx_1" hidden="1">{"with_oth_curr",#N/A,FALSE,"2225"}</definedName>
    <definedName name="cvxcvxcvxcvxxvcx" hidden="1">{"rp_only",#N/A,FALSE,"2225"}</definedName>
    <definedName name="cvxcvxcvxcvxxvcx_1" hidden="1">{"rp_only",#N/A,FALSE,"2225"}</definedName>
    <definedName name="cvxv" hidden="1">{"rp_only",#N/A,FALSE,"2225"}</definedName>
    <definedName name="cvxv_1" hidden="1">{"rp_only",#N/A,FALSE,"2225"}</definedName>
    <definedName name="cvxvc" hidden="1">{"with_oth_curr",#N/A,FALSE,"2225"}</definedName>
    <definedName name="cvxvc_1" hidden="1">{"with_oth_curr",#N/A,FALSE,"2225"}</definedName>
    <definedName name="cvxvcxcxvvcxcxvvcx" hidden="1">{"with_oth_curr",#N/A,FALSE,"2225"}</definedName>
    <definedName name="cvxvcxcxvvcxcxvvcx_1" hidden="1">{"with_oth_curr",#N/A,FALSE,"2225"}</definedName>
    <definedName name="cvxvcxcxvzvcxcvxvxccxvzx" hidden="1">{"rp_only",#N/A,FALSE,"2225"}</definedName>
    <definedName name="cvxvcxcxvzvcxcvxvxccxvzx_1" hidden="1">{"rp_only",#N/A,FALSE,"2225"}</definedName>
    <definedName name="cvxvcxzcvxzczxvcvx" hidden="1">{"rp_only",#N/A,FALSE,"2225"}</definedName>
    <definedName name="cvxvcxzcvxzczxvcvx_1" hidden="1">{"rp_only",#N/A,FALSE,"2225"}</definedName>
    <definedName name="cvxvsdfvf" hidden="1">{"with_oth_curr",#N/A,FALSE,"2225"}</definedName>
    <definedName name="cvxvsdfvf_1" hidden="1">{"with_oth_curr",#N/A,FALSE,"2225"}</definedName>
    <definedName name="cvxvxvc" hidden="1">{"rp_only",#N/A,FALSE,"2225"}</definedName>
    <definedName name="cvxvxvc_1" hidden="1">{"rp_only",#N/A,FALSE,"2225"}</definedName>
    <definedName name="cvxvxvxvvvvvvvvvvvvvvvvvvvvvvv" hidden="1">{"rp_only",#N/A,FALSE,"2225"}</definedName>
    <definedName name="cvxvxvxvvvvvvvvvvvvvvvvvvvvvvv_1" hidden="1">{"rp_only",#N/A,FALSE,"2225"}</definedName>
    <definedName name="cvxzcvcxzv" hidden="1">{"with_oth_curr",#N/A,FALSE,"2225"}</definedName>
    <definedName name="cvxzcvcxzv_1" hidden="1">{"with_oth_curr",#N/A,FALSE,"2225"}</definedName>
    <definedName name="cvxzxv" hidden="1">{"with_oth_curr",#N/A,FALSE,"2225"}</definedName>
    <definedName name="cvxzxv_1" hidden="1">{"with_oth_curr",#N/A,FALSE,"2225"}</definedName>
    <definedName name="cvzcxvczvxcz" hidden="1">{"rp_only",#N/A,FALSE,"2225"}</definedName>
    <definedName name="cvzcxvczvxcz_1" hidden="1">{"rp_only",#N/A,FALSE,"2225"}</definedName>
    <definedName name="cvzx" hidden="1">{"rp_only",#N/A,FALSE,"2225"}</definedName>
    <definedName name="cvzx_1" hidden="1">{"rp_only",#N/A,FALSE,"2225"}</definedName>
    <definedName name="cvzxv" hidden="1">{"rp_only",#N/A,FALSE,"2225"}</definedName>
    <definedName name="cvzxv_1" hidden="1">{"rp_only",#N/A,FALSE,"2225"}</definedName>
    <definedName name="C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_1">#REF!</definedName>
    <definedName name="CW_2">#REF!</definedName>
    <definedName name="CW_3">#REF!</definedName>
    <definedName name="CW_4">#REF!</definedName>
    <definedName name="CW_6">#REF!</definedName>
    <definedName name="CWIP28.03.2003">#REF!</definedName>
    <definedName name="CX" hidden="1">#REF!</definedName>
    <definedName name="cxcvxzxcvcxvcxczxv" hidden="1">{"with_oth_curr",#N/A,FALSE,"2225"}</definedName>
    <definedName name="cxcvxzxcvcxvcxczxv_1" hidden="1">{"with_oth_curr",#N/A,FALSE,"2225"}</definedName>
    <definedName name="cxv" hidden="1">{"rp_only",#N/A,FALSE,"2225"}</definedName>
    <definedName name="cxv_1" hidden="1">{"rp_only",#N/A,FALSE,"2225"}</definedName>
    <definedName name="cxvcvxvxccvxzvxcvcx" hidden="1">{"with_oth_curr",#N/A,FALSE,"2225"}</definedName>
    <definedName name="cxvcvxvxccvxzvxcvcx_1" hidden="1">{"with_oth_curr",#N/A,FALSE,"2225"}</definedName>
    <definedName name="cxvvcxcvxcvxcvx" hidden="1">{"rp_only",#N/A,FALSE,"2225"}</definedName>
    <definedName name="cxvvcxcvxcvxcvx_1" hidden="1">{"rp_only",#N/A,FALSE,"2225"}</definedName>
    <definedName name="cxvvxcvxcvxczdv" hidden="1">{"rp_only",#N/A,FALSE,"2225"}</definedName>
    <definedName name="cxvvxcvxcvxczdv_1" hidden="1">{"rp_only",#N/A,FALSE,"2225"}</definedName>
    <definedName name="cxvxcv" hidden="1">{"with_oth_curr",#N/A,FALSE,"2225"}</definedName>
    <definedName name="cxvxcv_1" hidden="1">{"with_oth_curr",#N/A,FALSE,"2225"}</definedName>
    <definedName name="cxvxcvxcvxcv" hidden="1">{"with_oth_curr",#N/A,FALSE,"2225"}</definedName>
    <definedName name="cxvxcvxcvxcv_1" hidden="1">{"with_oth_curr",#N/A,FALSE,"2225"}</definedName>
    <definedName name="cxvxv" hidden="1">{"with_oth_curr",#N/A,FALSE,"2225"}</definedName>
    <definedName name="cxvxv_1" hidden="1">{"with_oth_curr",#N/A,FALSE,"2225"}</definedName>
    <definedName name="cxvxvcxcvxcv" hidden="1">{"rp_only",#N/A,FALSE,"2225"}</definedName>
    <definedName name="cxvxvcxcvxcv_1" hidden="1">{"rp_only",#N/A,FALSE,"2225"}</definedName>
    <definedName name="cxvxvxvcxvx" hidden="1">{"rp_only",#N/A,FALSE,"2225"}</definedName>
    <definedName name="cxvxvxvcxvx_1" hidden="1">{"rp_only",#N/A,FALSE,"2225"}</definedName>
    <definedName name="cxx" hidden="1">{"rp_only",#N/A,FALSE,"2225"}</definedName>
    <definedName name="cxx_1" hidden="1">{"rp_only",#N/A,FALSE,"2225"}</definedName>
    <definedName name="cxxc" hidden="1">{"rp_only",#N/A,FALSE,"2225"}</definedName>
    <definedName name="cxxc_1" hidden="1">{"rp_only",#N/A,FALSE,"2225"}</definedName>
    <definedName name="cxxvx" hidden="1">{"with_oth_curr",#N/A,FALSE,"2225"}</definedName>
    <definedName name="cxxvx_1" hidden="1">{"with_oth_curr",#N/A,FALSE,"2225"}</definedName>
    <definedName name="cxz" hidden="1">{"with_oth_curr",#N/A,FALSE,"2225"}</definedName>
    <definedName name="cxz_1" hidden="1">{"with_oth_curr",#N/A,FALSE,"2225"}</definedName>
    <definedName name="cxzcvxzcxvvxczcxvvcxz" hidden="1">{"rp_only",#N/A,FALSE,"2225"}</definedName>
    <definedName name="cxzcvxzcxvvxczcxvvcxz_1" hidden="1">{"rp_only",#N/A,FALSE,"2225"}</definedName>
    <definedName name="cy">#REF!</definedName>
    <definedName name="cz">#REF!</definedName>
    <definedName name="czc" hidden="1">{"rp_only",#N/A,FALSE,"2225"}</definedName>
    <definedName name="czc_1" hidden="1">{"rp_only",#N/A,FALSE,"2225"}</definedName>
    <definedName name="czczcxzczx" hidden="1">{"with_oth_curr",#N/A,FALSE,"2225"}</definedName>
    <definedName name="czczcxzczx_1" hidden="1">{"with_oth_curr",#N/A,FALSE,"2225"}</definedName>
    <definedName name="Czeky_2">#REF!</definedName>
    <definedName name="Czeky_3">#REF!</definedName>
    <definedName name="Czeky_4">#REF!</definedName>
    <definedName name="Czeky_5">#REF!</definedName>
    <definedName name="Czeky_6">#REF!</definedName>
    <definedName name="czv" hidden="1">{"with_oth_curr",#N/A,FALSE,"2225"}</definedName>
    <definedName name="czv_1" hidden="1">{"with_oth_curr",#N/A,FALSE,"2225"}</definedName>
    <definedName name="czvcxzv" hidden="1">{"rp_only",#N/A,FALSE,"2225"}</definedName>
    <definedName name="czvcxzv_1" hidden="1">{"rp_only",#N/A,FALSE,"2225"}</definedName>
    <definedName name="czxvcvxzcvxzcvxvxczvxcz" hidden="1">{"rp_only",#N/A,FALSE,"2225"}</definedName>
    <definedName name="czxvcvxzcvxzcvxvxczvxcz_1" hidden="1">{"rp_only",#N/A,FALSE,"2225"}</definedName>
    <definedName name="CZxzc" hidden="1">{"with_oth_curr",#N/A,FALSE,"2225"}</definedName>
    <definedName name="CZxzc_1" hidden="1">{"with_oth_curr",#N/A,FALSE,"2225"}</definedName>
    <definedName name="czxzxczc" hidden="1">{"with_oth_curr",#N/A,FALSE,"2225"}</definedName>
    <definedName name="czxzxczc_1" hidden="1">{"with_oth_curr",#N/A,FALSE,"2225"}</definedName>
    <definedName name="d">#REF!</definedName>
    <definedName name="D.1.1.">#REF!,#REF!</definedName>
    <definedName name="D.1.2.">#REF!,#REF!</definedName>
    <definedName name="D.1.3.">#REF!,#REF!</definedName>
    <definedName name="D.1.4.">#REF!,#REF!</definedName>
    <definedName name="D.1.5.">#REF!,#REF!</definedName>
    <definedName name="D.1.6.">#REF!,#REF!</definedName>
    <definedName name="D.1.7.">#REF!,#REF!</definedName>
    <definedName name="D.10.">#REF!,#REF!</definedName>
    <definedName name="D.100.">#REF!,#REF!</definedName>
    <definedName name="D.101.">#REF!,#REF!</definedName>
    <definedName name="D.105.">#REF!,#REF!</definedName>
    <definedName name="D.106.">#REF!,#REF!</definedName>
    <definedName name="D.107.">#REF!,#REF!</definedName>
    <definedName name="D.108.">#REF!,#REF!</definedName>
    <definedName name="D.11.">#REF!,#REF!</definedName>
    <definedName name="D.110.">#REF!,#REF!</definedName>
    <definedName name="D.117.">#REF!,#REF!</definedName>
    <definedName name="D.118.">#REF!,#REF!</definedName>
    <definedName name="d.12.">#REF!,#REF!</definedName>
    <definedName name="D.120.">#REF!,#REF!</definedName>
    <definedName name="D.121.">#REF!,#REF!</definedName>
    <definedName name="D.13.">#REF!,#REF!</definedName>
    <definedName name="D.14.">#REF!,#REF!</definedName>
    <definedName name="D.15.">#REF!,#REF!</definedName>
    <definedName name="D.16">#REF!,#REF!</definedName>
    <definedName name="D.17.">#REF!,#REF!</definedName>
    <definedName name="D.18.">#REF!,#REF!</definedName>
    <definedName name="D.19.">#REF!,#REF!</definedName>
    <definedName name="D.2.1.">#REF!,#REF!</definedName>
    <definedName name="D.2.2.">#REF!,#REF!</definedName>
    <definedName name="D.2.3.">#REF!,#REF!</definedName>
    <definedName name="D.23.">#REF!,#REF!</definedName>
    <definedName name="D.24.">#REF!,#REF!</definedName>
    <definedName name="D.25.">#REF!,#REF!</definedName>
    <definedName name="D.26.">#REF!,#REF!</definedName>
    <definedName name="D.29.">#REF!,#REF!</definedName>
    <definedName name="D.5.">#REF!,#REF!,#REF!</definedName>
    <definedName name="D.6.">#REF!,#REF!</definedName>
    <definedName name="D.7.">#REF!,#REF!</definedName>
    <definedName name="D.8.">#REF!,#REF!</definedName>
    <definedName name="D.9.">#REF!,#REF!</definedName>
    <definedName name="D.BC">#REF!</definedName>
    <definedName name="D.CLIPS">#REF!</definedName>
    <definedName name="D.EGA">#REF!</definedName>
    <definedName name="D.KBARU">#REF!</definedName>
    <definedName name="D.KMULTIB">#REF!</definedName>
    <definedName name="D.KMULTIK">#REF!</definedName>
    <definedName name="D.KSINGLE">#REF!</definedName>
    <definedName name="D.LEGRAND">#REF!</definedName>
    <definedName name="D_1">#REF!</definedName>
    <definedName name="D_1_1">#REF!</definedName>
    <definedName name="D_1_1_1">#REF!</definedName>
    <definedName name="D_1_1_1_10">#REF!</definedName>
    <definedName name="D_1_1_10">#REF!</definedName>
    <definedName name="D_1_10">#REF!</definedName>
    <definedName name="D_1_10_1">#REF!</definedName>
    <definedName name="D_1_11">#REF!</definedName>
    <definedName name="D_1_3">#REF!</definedName>
    <definedName name="D_1_3_1">#REF!</definedName>
    <definedName name="D_1_4">#REF!</definedName>
    <definedName name="D_1_4_10">#REF!</definedName>
    <definedName name="D_1_5">#REF!</definedName>
    <definedName name="D_1_5_1">#REF!</definedName>
    <definedName name="D_1_5_10">#REF!</definedName>
    <definedName name="D_1_6">#REF!</definedName>
    <definedName name="D_1_6_10">#REF!</definedName>
    <definedName name="D_1_7">#REF!</definedName>
    <definedName name="D_1_7_10">#REF!</definedName>
    <definedName name="D_1_8">#REF!</definedName>
    <definedName name="D_1_8_10">#REF!</definedName>
    <definedName name="D_1_9">#REF!</definedName>
    <definedName name="D_1_9_10">#REF!</definedName>
    <definedName name="D_10">#REF!</definedName>
    <definedName name="D_10_1">#REF!</definedName>
    <definedName name="D_11">#REF!</definedName>
    <definedName name="D_13">#REF!</definedName>
    <definedName name="D_16">#REF!</definedName>
    <definedName name="D_2">#REF!</definedName>
    <definedName name="D_29">#REF!</definedName>
    <definedName name="D_3">#REF!</definedName>
    <definedName name="D_3_1">#REF!</definedName>
    <definedName name="D_4">#REF!</definedName>
    <definedName name="D_4_10">#REF!</definedName>
    <definedName name="D_5">#REF!</definedName>
    <definedName name="D_5_1">#REF!</definedName>
    <definedName name="D_5_10">#REF!</definedName>
    <definedName name="D_6">#REF!</definedName>
    <definedName name="D_6_10">#REF!</definedName>
    <definedName name="D_7">#REF!</definedName>
    <definedName name="D_7_10">#REF!</definedName>
    <definedName name="D_7101A_B">#REF!</definedName>
    <definedName name="D_8">#REF!</definedName>
    <definedName name="D_8_10">#REF!</definedName>
    <definedName name="D_9">#REF!</definedName>
    <definedName name="D_9_10">#REF!</definedName>
    <definedName name="D_B">#REF!</definedName>
    <definedName name="d_bataco">#REF!</definedName>
    <definedName name="D_E">#REF!</definedName>
    <definedName name="D_K">#REF!</definedName>
    <definedName name="D01_2">#REF!</definedName>
    <definedName name="D02_1">#REF!</definedName>
    <definedName name="d02_1_4">#REF!</definedName>
    <definedName name="D02_1_5">#REF!</definedName>
    <definedName name="D02_25_50">#REF!</definedName>
    <definedName name="D02_5_25">#REF!</definedName>
    <definedName name="D02_50">#REF!</definedName>
    <definedName name="D12_1">#REF!</definedName>
    <definedName name="D12_1_5">#REF!</definedName>
    <definedName name="D12_25_50">#REF!</definedName>
    <definedName name="D12_5_25">#REF!</definedName>
    <definedName name="D12_50">#REF!</definedName>
    <definedName name="D20.">#REF!,#REF!</definedName>
    <definedName name="da" localSheetId="8" hidden="1">{#N/A,#N/A,FALSE,"特殊室（ＢＱ表）"}</definedName>
    <definedName name="da" hidden="1">{#N/A,#N/A,FALSE,"特殊室（ＢＱ表）"}</definedName>
    <definedName name="DA_2425383470100000761" hidden="1">#REF!</definedName>
    <definedName name="DA_2425383470100000763" hidden="1">#REF!</definedName>
    <definedName name="DA_2425383470100000765" hidden="1">#REF!</definedName>
    <definedName name="DA_2450126699700001351" hidden="1">#REF!</definedName>
    <definedName name="daa" localSheetId="8" hidden="1">{#N/A,#N/A,FALSE,"特殊室（ＢＱ表）"}</definedName>
    <definedName name="daa" hidden="1">{#N/A,#N/A,FALSE,"特殊室（ＢＱ表）"}</definedName>
    <definedName name="daa_1">#REF!</definedName>
    <definedName name="daa_1_10">#REF!</definedName>
    <definedName name="daa_10">#REF!</definedName>
    <definedName name="daa_10_1">#REF!</definedName>
    <definedName name="daa_11">#REF!</definedName>
    <definedName name="daa_3">#REF!</definedName>
    <definedName name="daa_4">#REF!</definedName>
    <definedName name="daa_4_10">#REF!</definedName>
    <definedName name="daa_5">#REF!</definedName>
    <definedName name="daa_5_1">#REF!</definedName>
    <definedName name="daa_5_10">#REF!</definedName>
    <definedName name="daa_6">#REF!</definedName>
    <definedName name="daa_6_10">#REF!</definedName>
    <definedName name="daa_7">#REF!</definedName>
    <definedName name="daa_7_10">#REF!</definedName>
    <definedName name="daa_8">#REF!</definedName>
    <definedName name="daa_8_10">#REF!</definedName>
    <definedName name="daa_9">#REF!</definedName>
    <definedName name="daa_9_10">#REF!</definedName>
    <definedName name="daasda" hidden="1">{"with_oth_curr",#N/A,FALSE,"2225"}</definedName>
    <definedName name="daasda_1" hidden="1">{"with_oth_curr",#N/A,FALSE,"2225"}</definedName>
    <definedName name="Dac">#REF!</definedName>
    <definedName name="dad" localSheetId="8" hidden="1">{#N/A,#N/A,FALSE,"特殊室（ＢＱ表）"}</definedName>
    <definedName name="dad" hidden="1">{#N/A,#N/A,FALSE,"特殊室（ＢＱ表）"}</definedName>
    <definedName name="dada" localSheetId="8" hidden="1">{#N/A,#N/A,FALSE,"特殊室（ＢＱ表）"}</definedName>
    <definedName name="dada" hidden="1">{#N/A,#N/A,FALSE,"特殊室（ＢＱ表）"}</definedName>
    <definedName name="dADAD" hidden="1">{"rp_only",#N/A,FALSE,"2225"}</definedName>
    <definedName name="dADAD_1" hidden="1">{"rp_only",#N/A,FALSE,"2225"}</definedName>
    <definedName name="dadasda" localSheetId="8" hidden="1">{#N/A,#N/A,FALSE,"特殊室（ＢＱ表）"}</definedName>
    <definedName name="dadasda" hidden="1">{#N/A,#N/A,FALSE,"特殊室（ＢＱ表）"}</definedName>
    <definedName name="dadassadsad" hidden="1">{"rp_only",#N/A,FALSE,"2225"}</definedName>
    <definedName name="dadassadsad_1" hidden="1">{"rp_only",#N/A,FALSE,"2225"}</definedName>
    <definedName name="DADAWDW">#REF!</definedName>
    <definedName name="dadhgf" hidden="1">{#N/A,#N/A,FALSE,"Aging Summary";#N/A,#N/A,FALSE,"Ratio Analysis";#N/A,#N/A,FALSE,"Test 120 Day Accts";#N/A,#N/A,FALSE,"Tickmarks"}</definedName>
    <definedName name="dads" hidden="1">{"rp_only",#N/A,FALSE,"2225"}</definedName>
    <definedName name="dads_1" hidden="1">{"rp_only",#N/A,FALSE,"2225"}</definedName>
    <definedName name="dadsa" hidden="1">{"rp_only",#N/A,FALSE,"2225"}</definedName>
    <definedName name="dadsa_1" hidden="1">{"rp_only",#N/A,FALSE,"2225"}</definedName>
    <definedName name="dadsada" hidden="1">{"with_oth_curr",#N/A,FALSE,"2225"}</definedName>
    <definedName name="dadsada_1" hidden="1">{"with_oth_curr",#N/A,FALSE,"2225"}</definedName>
    <definedName name="DAERAH">#REF!</definedName>
    <definedName name="Daf.4">#REF!</definedName>
    <definedName name="Daf.4_1">#REF!</definedName>
    <definedName name="Daf.4_1_10">#REF!</definedName>
    <definedName name="Daf.4_1_3">#REF!</definedName>
    <definedName name="Daf.4_10">#REF!</definedName>
    <definedName name="Daf.4_10_1">#REF!</definedName>
    <definedName name="Daf.4_11">#REF!</definedName>
    <definedName name="Daf.4_3">#REF!</definedName>
    <definedName name="Daf.4_3_1">#REF!</definedName>
    <definedName name="Daf.4_4">#REF!</definedName>
    <definedName name="Daf.4_4_10">#REF!</definedName>
    <definedName name="Daf.4_5">#REF!</definedName>
    <definedName name="Daf.4_5_1">#REF!</definedName>
    <definedName name="Daf.4_5_10">#REF!</definedName>
    <definedName name="Daf.4_6">#REF!</definedName>
    <definedName name="Daf.4_6_10">#REF!</definedName>
    <definedName name="Daf.4_7">#REF!</definedName>
    <definedName name="Daf.4_7_10">#REF!</definedName>
    <definedName name="Daf.4_8">#REF!</definedName>
    <definedName name="Daf.4_8_10">#REF!</definedName>
    <definedName name="Daf.4_9">#REF!</definedName>
    <definedName name="Daf.4_9_10">#REF!</definedName>
    <definedName name="DAF_10">#REF!</definedName>
    <definedName name="DAF_10_1">#REF!</definedName>
    <definedName name="DAF_10_1_10">#REF!</definedName>
    <definedName name="DAF_10_10">#REF!</definedName>
    <definedName name="DAF_10_10_1">#REF!</definedName>
    <definedName name="DAF_10_11">#REF!</definedName>
    <definedName name="DAF_10_3">#REF!</definedName>
    <definedName name="DAF_10_4">#REF!</definedName>
    <definedName name="DAF_10_4_10">#REF!</definedName>
    <definedName name="DAF_10_5">#REF!</definedName>
    <definedName name="DAF_10_5_1">#REF!</definedName>
    <definedName name="DAF_10_5_10">#REF!</definedName>
    <definedName name="DAF_10_6">#REF!</definedName>
    <definedName name="DAF_10_6_1">#REF!</definedName>
    <definedName name="DAF_10_6_10">#REF!</definedName>
    <definedName name="DAF_10_7">#REF!</definedName>
    <definedName name="DAF_10_7_10">#REF!</definedName>
    <definedName name="DAF_10_8">#REF!</definedName>
    <definedName name="DAF_10_8_10">#REF!</definedName>
    <definedName name="DAF_10_9">#REF!</definedName>
    <definedName name="DAF_10_9_10">#REF!</definedName>
    <definedName name="DAF_12">#REF!</definedName>
    <definedName name="DAF_4">#REF!</definedName>
    <definedName name="DAF_4_1">#REF!</definedName>
    <definedName name="DAF_4_1_10">#REF!</definedName>
    <definedName name="DAF_4_10">#REF!</definedName>
    <definedName name="DAF_4_10_1">#REF!</definedName>
    <definedName name="DAF_4_11">#REF!</definedName>
    <definedName name="DAF_4_3">#REF!</definedName>
    <definedName name="DAF_4_4">#REF!</definedName>
    <definedName name="DAF_4_4_10">#REF!</definedName>
    <definedName name="DAF_4_5">#REF!</definedName>
    <definedName name="DAF_4_5_1">#REF!</definedName>
    <definedName name="DAF_4_5_10">#REF!</definedName>
    <definedName name="DAF_4_6">#REF!</definedName>
    <definedName name="DAF_4_6_10">#REF!</definedName>
    <definedName name="DAF_4_7">#REF!</definedName>
    <definedName name="DAF_4_7_10">#REF!</definedName>
    <definedName name="DAF_4_8">#REF!</definedName>
    <definedName name="DAF_4_8_10">#REF!</definedName>
    <definedName name="DAF_4_9">#REF!</definedName>
    <definedName name="DAF_4_9_10">#REF!</definedName>
    <definedName name="DAF_6">#REF!</definedName>
    <definedName name="daf1_1">#REF!</definedName>
    <definedName name="daf1_1_10">#REF!</definedName>
    <definedName name="daf1_1_3">#REF!</definedName>
    <definedName name="daf1_10">#REF!</definedName>
    <definedName name="daf1_10_1">#REF!</definedName>
    <definedName name="daf1_11">#REF!</definedName>
    <definedName name="daf1_3">#REF!</definedName>
    <definedName name="daf1_3_1">#REF!</definedName>
    <definedName name="daf1_4">#REF!</definedName>
    <definedName name="daf1_4_10">#REF!</definedName>
    <definedName name="daf1_5">#REF!</definedName>
    <definedName name="daf1_5_1">#REF!</definedName>
    <definedName name="daf1_5_10">#REF!</definedName>
    <definedName name="daf1_6">#REF!</definedName>
    <definedName name="daf1_6_10">#REF!</definedName>
    <definedName name="daf1_7">#REF!</definedName>
    <definedName name="daf1_7_10">#REF!</definedName>
    <definedName name="daf1_8">#REF!</definedName>
    <definedName name="daf1_8_10">#REF!</definedName>
    <definedName name="daf1_9">#REF!</definedName>
    <definedName name="daf1_9_10">#REF!</definedName>
    <definedName name="DAF10_1">#REF!</definedName>
    <definedName name="DAF10_1_10">#REF!</definedName>
    <definedName name="DAF10_10">#REF!</definedName>
    <definedName name="DAF10_10_1">#REF!</definedName>
    <definedName name="DAF10_11">#REF!</definedName>
    <definedName name="DAF10_3">#REF!</definedName>
    <definedName name="DAF10_4">#REF!</definedName>
    <definedName name="DAF10_4_10">#REF!</definedName>
    <definedName name="DAF10_5">#REF!</definedName>
    <definedName name="DAF10_5_1">#REF!</definedName>
    <definedName name="DAF10_5_10">#REF!</definedName>
    <definedName name="DAF10_6">#REF!</definedName>
    <definedName name="DAF10_6_1">#REF!</definedName>
    <definedName name="DAF10_6_10">#REF!</definedName>
    <definedName name="DAF10_7">#REF!</definedName>
    <definedName name="DAF10_7_10">#REF!</definedName>
    <definedName name="DAF10_8">#REF!</definedName>
    <definedName name="DAF10_8_10">#REF!</definedName>
    <definedName name="DAF10_9">#REF!</definedName>
    <definedName name="DAF10_9_10">#REF!</definedName>
    <definedName name="daf2_1">#REF!</definedName>
    <definedName name="daf2_1_10">#REF!</definedName>
    <definedName name="daf2_1_3">#REF!</definedName>
    <definedName name="daf2_10">#REF!</definedName>
    <definedName name="daf2_10_1">#REF!</definedName>
    <definedName name="daf2_11">#REF!</definedName>
    <definedName name="daf2_3">#REF!</definedName>
    <definedName name="daf2_3_1">#REF!</definedName>
    <definedName name="daf2_4">#REF!</definedName>
    <definedName name="daf2_4_10">#REF!</definedName>
    <definedName name="daf2_5">#REF!</definedName>
    <definedName name="daf2_5_1">#REF!</definedName>
    <definedName name="daf2_5_10">#REF!</definedName>
    <definedName name="daf2_6">#REF!</definedName>
    <definedName name="daf2_6_10">#REF!</definedName>
    <definedName name="daf2_7">#REF!</definedName>
    <definedName name="daf2_7_10">#REF!</definedName>
    <definedName name="daf2_8">#REF!</definedName>
    <definedName name="daf2_8_10">#REF!</definedName>
    <definedName name="daf2_9">#REF!</definedName>
    <definedName name="daf2_9_10">#REF!</definedName>
    <definedName name="DAF3_1">#REF!</definedName>
    <definedName name="DAF3_1_1">#REF!</definedName>
    <definedName name="DAF3_1_5">#REF!</definedName>
    <definedName name="DAF3_10">#REF!</definedName>
    <definedName name="DAF3_10_1">#REF!</definedName>
    <definedName name="DAF3_10_5">#REF!</definedName>
    <definedName name="DAF3_11">#REF!</definedName>
    <definedName name="DAF3_11_1">#REF!</definedName>
    <definedName name="DAF3_11_5">#REF!</definedName>
    <definedName name="DAF3_12">#REF!</definedName>
    <definedName name="DAF3_12_1">#REF!</definedName>
    <definedName name="DAF3_12_5">#REF!</definedName>
    <definedName name="DAF3_13">#REF!</definedName>
    <definedName name="DAF3_13_1">#REF!</definedName>
    <definedName name="DAF3_13_5">#REF!</definedName>
    <definedName name="DAF3_14">#REF!</definedName>
    <definedName name="DAF3_14_1">#REF!</definedName>
    <definedName name="DAF3_14_5">#REF!</definedName>
    <definedName name="DAF3_15">#REF!</definedName>
    <definedName name="DAF3_15_1">#REF!</definedName>
    <definedName name="DAF3_15_5">#REF!</definedName>
    <definedName name="DAF3_16">#REF!</definedName>
    <definedName name="DAF3_16_1">#REF!</definedName>
    <definedName name="DAF3_16_5">#REF!</definedName>
    <definedName name="DAF3_17">#REF!</definedName>
    <definedName name="DAF3_17_1">#REF!</definedName>
    <definedName name="DAF3_17_5">#REF!</definedName>
    <definedName name="DAF3_18">#REF!</definedName>
    <definedName name="DAF3_18_1">#REF!</definedName>
    <definedName name="DAF3_18_5">#REF!</definedName>
    <definedName name="DAF3_19">#REF!</definedName>
    <definedName name="DAF3_19_1">#REF!</definedName>
    <definedName name="DAF3_19_5">#REF!</definedName>
    <definedName name="DAF3_2">#REF!</definedName>
    <definedName name="DAF3_2_1">#REF!</definedName>
    <definedName name="DAF3_2_5">#REF!</definedName>
    <definedName name="DAF3_20">#REF!</definedName>
    <definedName name="DAF3_20_1">#REF!</definedName>
    <definedName name="DAF3_20_5">#REF!</definedName>
    <definedName name="DAF3_21">#REF!</definedName>
    <definedName name="DAF3_21_1">#REF!</definedName>
    <definedName name="DAF3_21_5">#REF!</definedName>
    <definedName name="DAF3_3">#REF!</definedName>
    <definedName name="DAF3_3_1">#REF!</definedName>
    <definedName name="DAF3_3_5">#REF!</definedName>
    <definedName name="DAF3_4">#REF!</definedName>
    <definedName name="DAF3_4_1">#REF!</definedName>
    <definedName name="DAF3_4_5">#REF!</definedName>
    <definedName name="DAF3_5">#REF!</definedName>
    <definedName name="DAF3_5_1">#REF!</definedName>
    <definedName name="DAF3_5_5">#REF!</definedName>
    <definedName name="DAF3_6">#REF!</definedName>
    <definedName name="DAF3_6_1">#REF!</definedName>
    <definedName name="DAF3_6_5">#REF!</definedName>
    <definedName name="DAF3_7">#REF!</definedName>
    <definedName name="DAF3_7_1">#REF!</definedName>
    <definedName name="DAF3_7_5">#REF!</definedName>
    <definedName name="DAF3_8">#REF!</definedName>
    <definedName name="DAF3_8_1">#REF!</definedName>
    <definedName name="DAF3_8_5">#REF!</definedName>
    <definedName name="DAF3_9">#REF!</definedName>
    <definedName name="DAF3_9_1">#REF!</definedName>
    <definedName name="DAF3_9_5">#REF!</definedName>
    <definedName name="daf31_1">#REF!</definedName>
    <definedName name="daf31_1_10">#REF!</definedName>
    <definedName name="daf31_1_3">#REF!</definedName>
    <definedName name="daf31_10">#REF!</definedName>
    <definedName name="daf31_10_1">#REF!</definedName>
    <definedName name="daf31_11">#REF!</definedName>
    <definedName name="daf31_3">#REF!</definedName>
    <definedName name="daf31_3_1">#REF!</definedName>
    <definedName name="daf31_4">#REF!</definedName>
    <definedName name="daf31_4_10">#REF!</definedName>
    <definedName name="daf31_5">#REF!</definedName>
    <definedName name="daf31_5_1">#REF!</definedName>
    <definedName name="daf31_5_10">#REF!</definedName>
    <definedName name="daf31_6">#REF!</definedName>
    <definedName name="daf31_6_10">#REF!</definedName>
    <definedName name="daf31_7">#REF!</definedName>
    <definedName name="daf31_7_10">#REF!</definedName>
    <definedName name="daf31_8">#REF!</definedName>
    <definedName name="daf31_8_10">#REF!</definedName>
    <definedName name="daf31_9">#REF!</definedName>
    <definedName name="daf31_9_10">#REF!</definedName>
    <definedName name="daf32_1">#REF!</definedName>
    <definedName name="daf32_1_10">#REF!</definedName>
    <definedName name="daf32_1_3">#REF!</definedName>
    <definedName name="daf32_10">#REF!</definedName>
    <definedName name="daf32_10_1">#REF!</definedName>
    <definedName name="daf32_11">#REF!</definedName>
    <definedName name="daf32_3">#REF!</definedName>
    <definedName name="daf32_3_1">#REF!</definedName>
    <definedName name="daf32_4">#REF!</definedName>
    <definedName name="daf32_4_10">#REF!</definedName>
    <definedName name="daf32_5">#REF!</definedName>
    <definedName name="daf32_5_1">#REF!</definedName>
    <definedName name="daf32_5_10">#REF!</definedName>
    <definedName name="daf32_6">#REF!</definedName>
    <definedName name="daf32_6_10">#REF!</definedName>
    <definedName name="daf32_7">#REF!</definedName>
    <definedName name="daf32_7_10">#REF!</definedName>
    <definedName name="daf32_8">#REF!</definedName>
    <definedName name="daf32_8_10">#REF!</definedName>
    <definedName name="daf32_9">#REF!</definedName>
    <definedName name="daf32_9_10">#REF!</definedName>
    <definedName name="daf33_1">#REF!</definedName>
    <definedName name="daf33_1_10">#REF!</definedName>
    <definedName name="daf33_1_3">#REF!</definedName>
    <definedName name="daf33_10">#REF!</definedName>
    <definedName name="daf33_10_1">#REF!</definedName>
    <definedName name="daf33_11">#REF!</definedName>
    <definedName name="daf33_3">#REF!</definedName>
    <definedName name="daf33_3_1">#REF!</definedName>
    <definedName name="daf33_4">#REF!</definedName>
    <definedName name="daf33_4_10">#REF!</definedName>
    <definedName name="daf33_5">#REF!</definedName>
    <definedName name="daf33_5_1">#REF!</definedName>
    <definedName name="daf33_5_10">#REF!</definedName>
    <definedName name="daf33_6">#REF!</definedName>
    <definedName name="daf33_6_10">#REF!</definedName>
    <definedName name="daf33_7">#REF!</definedName>
    <definedName name="daf33_7_10">#REF!</definedName>
    <definedName name="daf33_8">#REF!</definedName>
    <definedName name="daf33_8_10">#REF!</definedName>
    <definedName name="daf33_9">#REF!</definedName>
    <definedName name="daf33_9_10">#REF!</definedName>
    <definedName name="dafa">888</definedName>
    <definedName name="dafs" hidden="1">{"rp_only",#N/A,FALSE,"2225"}</definedName>
    <definedName name="dafs_1" hidden="1">{"rp_only",#N/A,FALSE,"2225"}</definedName>
    <definedName name="DAFTAR">#N/A</definedName>
    <definedName name="DAFTARSEWA">#REF!</definedName>
    <definedName name="DAIKIN">#REF!</definedName>
    <definedName name="daj">#REF!</definedName>
    <definedName name="dak">#REF!</definedName>
    <definedName name="dak_1">#REF!</definedName>
    <definedName name="dak_1_10">#REF!</definedName>
    <definedName name="dak_10">#REF!</definedName>
    <definedName name="dak_10_1">#REF!</definedName>
    <definedName name="dak_11">#REF!</definedName>
    <definedName name="dak_3">#REF!</definedName>
    <definedName name="dak_4">#REF!</definedName>
    <definedName name="dak_4_10">#REF!</definedName>
    <definedName name="dak_5">#REF!</definedName>
    <definedName name="dak_5_1">#REF!</definedName>
    <definedName name="dak_5_10">#REF!</definedName>
    <definedName name="dak_6">#REF!</definedName>
    <definedName name="dak_6_10">#REF!</definedName>
    <definedName name="dak_7">#REF!</definedName>
    <definedName name="dak_7_10">#REF!</definedName>
    <definedName name="dak_8">#REF!</definedName>
    <definedName name="dak_8_10">#REF!</definedName>
    <definedName name="dak_9">#REF!</definedName>
    <definedName name="dak_9_10">#REF!</definedName>
    <definedName name="DALS_GrandTotal" hidden="1">#REF!</definedName>
    <definedName name="dam">#REF!</definedName>
    <definedName name="damn" hidden="1">#REF!</definedName>
    <definedName name="danducsan">#REF!</definedName>
    <definedName name="DAP">#REF!</definedName>
    <definedName name="dapat">#REF!</definedName>
    <definedName name="das" hidden="1">{"DJH3",#N/A,FALSE,"PFL00805";"PJB3",#N/A,FALSE,"PFL00805";"JMD3",#N/A,FALSE,"PFL00805";"DNB3",#N/A,FALSE,"PFL00805";"MJP3",#N/A,FALSE,"PFL00805";"RAB3",#N/A,FALSE,"PFL00805";"GJW3",#N/A,FALSE,"PFL00805";"MASTER3",#N/A,FALSE,"PFL00805"}</definedName>
    <definedName name="dasarprice">#REF!</definedName>
    <definedName name="dasd" hidden="1">{"rp_only",#N/A,FALSE,"2225"}</definedName>
    <definedName name="dasd_1" hidden="1">{"rp_only",#N/A,FALSE,"2225"}</definedName>
    <definedName name="dasdadad" hidden="1">{"rp_only",#N/A,FALSE,"2225"}</definedName>
    <definedName name="dasdadad_1" hidden="1">{"rp_only",#N/A,FALSE,"2225"}</definedName>
    <definedName name="dasdasd" hidden="1">{#N/A,#N/A,FALSE,"Sheet1"}</definedName>
    <definedName name="dasdasdad" hidden="1">{"rp_only",#N/A,FALSE,"2225"}</definedName>
    <definedName name="dasdasdad_1" hidden="1">{"rp_only",#N/A,FALSE,"2225"}</definedName>
    <definedName name="dasdasdasdadasdasd" hidden="1">{"rp_only",#N/A,FALSE,"2225"}</definedName>
    <definedName name="dasdasdasdadasdasd_1" hidden="1">{"rp_only",#N/A,FALSE,"2225"}</definedName>
    <definedName name="dasdsa" hidden="1">{"rp_only",#N/A,FALSE,"2225"}</definedName>
    <definedName name="dasdsa_1" hidden="1">{"rp_only",#N/A,FALSE,"2225"}</definedName>
    <definedName name="dasfasdfsdf" hidden="1">{"rp_only",#N/A,FALSE,"2225"}</definedName>
    <definedName name="dasfasdfsdf_1" hidden="1">{"rp_only",#N/A,FALSE,"2225"}</definedName>
    <definedName name="dassdsda" hidden="1">{"with_oth_curr",#N/A,FALSE,"2225"}</definedName>
    <definedName name="dassdsda_1" hidden="1">{"with_oth_curr",#N/A,FALSE,"2225"}</definedName>
    <definedName name="dasx" hidden="1">{"rp_only",#N/A,FALSE,"2225"}</definedName>
    <definedName name="dasx_1" hidden="1">{"rp_only",#N/A,FALSE,"2225"}</definedName>
    <definedName name="DAT10_16">#REF!</definedName>
    <definedName name="data">#REF!</definedName>
    <definedName name="DATA_1">#REF!</definedName>
    <definedName name="DATA_1_10">#REF!</definedName>
    <definedName name="DATA_10">#REF!</definedName>
    <definedName name="DATA_11">#REF!</definedName>
    <definedName name="DATA_5">#REF!</definedName>
    <definedName name="DATA_DATA2_List">#REF!</definedName>
    <definedName name="Data_Input">#REF!</definedName>
    <definedName name="DATA_NEW">#REF!</definedName>
    <definedName name="data_range">#REF!</definedName>
    <definedName name="data_range_2">#REF!</definedName>
    <definedName name="Data1">#REF!</definedName>
    <definedName name="DATA10">#REF!</definedName>
    <definedName name="Data11">#REF!</definedName>
    <definedName name="DATA111">#REF!</definedName>
    <definedName name="DATA12">#REF!</definedName>
    <definedName name="DATA13">#REF!</definedName>
    <definedName name="DATA137">#REF!</definedName>
    <definedName name="DATA138">#REF!</definedName>
    <definedName name="DATA139">#REF!</definedName>
    <definedName name="DATA14">#REF!</definedName>
    <definedName name="DATA140">#REF!</definedName>
    <definedName name="DATA141">#REF!</definedName>
    <definedName name="DATA142">#REF!</definedName>
    <definedName name="DATA143">#REF!</definedName>
    <definedName name="DATA144">#REF!</definedName>
    <definedName name="DATA145">#REF!</definedName>
    <definedName name="DATA146">#REF!</definedName>
    <definedName name="DATA147">#REF!</definedName>
    <definedName name="DATA148">#REF!</definedName>
    <definedName name="DATA149">#REF!</definedName>
    <definedName name="DATA150">#REF!</definedName>
    <definedName name="DATA151">#REF!</definedName>
    <definedName name="DATA152">#REF!</definedName>
    <definedName name="data2">#REF!</definedName>
    <definedName name="data2014">#REF!</definedName>
    <definedName name="data2015">#REF!</definedName>
    <definedName name="data3" hidden="1">#REF!</definedName>
    <definedName name="data4">#REF!</definedName>
    <definedName name="Data41">#REF!</definedName>
    <definedName name="data5">#REF!</definedName>
    <definedName name="DATA50">#REF!</definedName>
    <definedName name="data6">#REF!</definedName>
    <definedName name="DATA7">#REF!</definedName>
    <definedName name="DATA8">#REF!</definedName>
    <definedName name="DATA9">#REF!</definedName>
    <definedName name="_xlnm.Database">#REF!</definedName>
    <definedName name="Database_MI">#REF!</definedName>
    <definedName name="DATABOX">#REF!</definedName>
    <definedName name="DATABOX2">#REF!</definedName>
    <definedName name="datak">#REF!</definedName>
    <definedName name="Dataku">#REF!</definedName>
    <definedName name="datal">#REF!</definedName>
    <definedName name="Datatable">#REF!</definedName>
    <definedName name="DATAÙ">#REF!</definedName>
    <definedName name="dataww" hidden="1">#REF!</definedName>
    <definedName name="date">#REF!</definedName>
    <definedName name="Date1">#REF!</definedName>
    <definedName name="DateData">#REF!</definedName>
    <definedName name="Dates_Avg">#REF!</definedName>
    <definedName name="Dates_YE">#REF!</definedName>
    <definedName name="dato">#REF!</definedName>
    <definedName name="DATUM">#REF!</definedName>
    <definedName name="DAX">#REF!</definedName>
    <definedName name="DAX_1">#REF!</definedName>
    <definedName name="DAX_10">#REF!</definedName>
    <definedName name="DAX_11">#REF!</definedName>
    <definedName name="DAX_3">#REF!</definedName>
    <definedName name="DAX_4">#REF!</definedName>
    <definedName name="DAX_5">#REF!</definedName>
    <definedName name="DAX_6">#REF!</definedName>
    <definedName name="DAX_7">#REF!</definedName>
    <definedName name="DAX_8">#REF!</definedName>
    <definedName name="DAX_9">#REF!</definedName>
    <definedName name="Days_in_a_year">#REF!</definedName>
    <definedName name="DaysInYr">#REF!</definedName>
    <definedName name="db">#REF!</definedName>
    <definedName name="dbase">#REF!</definedName>
    <definedName name="dbase_file">#REF!</definedName>
    <definedName name="Dbc">#REF!</definedName>
    <definedName name="dbd">#REF!</definedName>
    <definedName name="dbm">#REF!</definedName>
    <definedName name="DBNAME1">#REF!</definedName>
    <definedName name="DBNAME2">#REF!</definedName>
    <definedName name="DBUSERNAME1">#REF!</definedName>
    <definedName name="DBUSERNAME2">#REF!</definedName>
    <definedName name="DBX">#REF!</definedName>
    <definedName name="DBX_1">#REF!</definedName>
    <definedName name="DBX_10">#REF!</definedName>
    <definedName name="DBX_11">#REF!</definedName>
    <definedName name="DBX_3">#REF!</definedName>
    <definedName name="DBX_4">#REF!</definedName>
    <definedName name="DBX_5">#REF!</definedName>
    <definedName name="DBX_6">#REF!</definedName>
    <definedName name="DBX_7">#REF!</definedName>
    <definedName name="DBX_8">#REF!</definedName>
    <definedName name="DBX_9">#REF!</definedName>
    <definedName name="DC">#REF!</definedName>
    <definedName name="dc_1">#REF!</definedName>
    <definedName name="dc_1_10">#REF!</definedName>
    <definedName name="dc_10">#REF!</definedName>
    <definedName name="dc_5">#REF!</definedName>
    <definedName name="dcdstf4">#N/A</definedName>
    <definedName name="dcf">#REF!</definedName>
    <definedName name="dcf.depre.kpmg">#REF!</definedName>
    <definedName name="dcf.depre.pbc">#REF!</definedName>
    <definedName name="dcf.depre.ru1.select">#REF!</definedName>
    <definedName name="dcf.discount.ru1">#REF!</definedName>
    <definedName name="dcf.length">#REF!</definedName>
    <definedName name="dcf.nol.ru1.select">#REF!</definedName>
    <definedName name="dcf.nwc.cashfree">#REF!</definedName>
    <definedName name="dcf.nwc.select">#REF!</definedName>
    <definedName name="dcf.nwc.standard">#REF!</definedName>
    <definedName name="dcf.tax.select">#REF!</definedName>
    <definedName name="dcf.tax.statutory">#REF!</definedName>
    <definedName name="dcf.tax.year">#REF!</definedName>
    <definedName name="dcf.tv.capex.ru1">#REF!</definedName>
    <definedName name="dcf.tv.ebitda.x.ru1">#REF!</definedName>
    <definedName name="dcf.tv.g.ru1">#REF!</definedName>
    <definedName name="dcf.tv.hm.g.ru1">#REF!</definedName>
    <definedName name="dcf.tv.hm.years.ru1">#REF!</definedName>
    <definedName name="dcf.tv.method.ebitda">#REF!</definedName>
    <definedName name="dcf.tv.method.gordon">#REF!</definedName>
    <definedName name="dcf.tv.method.hm">#REF!</definedName>
    <definedName name="dcf.tv.method.rev">#REF!</definedName>
    <definedName name="dcf.tv.rev.x.ru1">#REF!</definedName>
    <definedName name="dcf.tv.ru1.select">#REF!</definedName>
    <definedName name="DCF_"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he">#REF!</definedName>
    <definedName name="dcs">#REF!</definedName>
    <definedName name="DCX">#REF!</definedName>
    <definedName name="DCX_1">#REF!</definedName>
    <definedName name="DCX_10">#REF!</definedName>
    <definedName name="DCX_11">#REF!</definedName>
    <definedName name="DCX_3">#REF!</definedName>
    <definedName name="DCX_4">#REF!</definedName>
    <definedName name="DCX_5">#REF!</definedName>
    <definedName name="DCX_6">#REF!</definedName>
    <definedName name="DCX_7">#REF!</definedName>
    <definedName name="DCX_8">#REF!</definedName>
    <definedName name="DCX_9">#REF!</definedName>
    <definedName name="dcxzxc" hidden="1">{"with_oth_curr",#N/A,FALSE,"2225"}</definedName>
    <definedName name="dcxzxc_1" hidden="1">{"with_oth_curr",#N/A,FALSE,"2225"}</definedName>
    <definedName name="dd">#REF!</definedName>
    <definedName name="dd4x6">#REF!</definedName>
    <definedName name="ddas" hidden="1">{"with_oth_curr",#N/A,FALSE,"2225"}</definedName>
    <definedName name="ddas_1" hidden="1">{"with_oth_curr",#N/A,FALSE,"2225"}</definedName>
    <definedName name="dday">#REF!</definedName>
    <definedName name="ddd" hidden="1">{#N/A,#N/A,FALSE,"M01";#N/A,#N/A,FALSE,"M02";#N/A,#N/A,FALSE,"M03";#N/A,#N/A,FALSE,"M04";#N/A,#N/A,FALSE,"M05";#N/A,#N/A,FALSE,"M08"}</definedName>
    <definedName name="DDD_1">#REF!</definedName>
    <definedName name="DDD_5">#REF!</definedName>
    <definedName name="ddddd" localSheetId="8" hidden="1">#REF!</definedName>
    <definedName name="ddddd" hidden="1">{#N/A,#N/A,FALSE,"SumD";#N/A,#N/A,FALSE,"ElecD";#N/A,#N/A,FALSE,"MechD";#N/A,#N/A,FALSE,"GeotD";#N/A,#N/A,FALSE,"PrcsD";#N/A,#N/A,FALSE,"TunnD";#N/A,#N/A,FALSE,"CivlD";#N/A,#N/A,FALSE,"NtwkD";#N/A,#N/A,FALSE,"EstgD";#N/A,#N/A,FALSE,"PEngD"}</definedName>
    <definedName name="dddddd" hidden="1">{"10yp profit and loss",#N/A,FALSE,"Celtel alternative 6"}</definedName>
    <definedName name="dden">#REF!</definedName>
    <definedName name="DDFD" localSheetId="8" hidden="1">{#N/A,#N/A,FALSE,"CCTV"}</definedName>
    <definedName name="DDFD" hidden="1">{#N/A,#N/A,FALSE,"CCTV"}</definedName>
    <definedName name="ddfg" hidden="1">{"rp_only",#N/A,FALSE,"2225"}</definedName>
    <definedName name="ddfg_1" hidden="1">{"rp_only",#N/A,FALSE,"2225"}</definedName>
    <definedName name="ddfgd" hidden="1">{"rp_only",#N/A,FALSE,"2225"}</definedName>
    <definedName name="ddfgd_1" hidden="1">{"rp_only",#N/A,FALSE,"2225"}</definedName>
    <definedName name="DDFYDFYUDF">#REF!</definedName>
    <definedName name="DDHG" hidden="1">{"with_oth_curr",#N/A,FALSE,"2225"}</definedName>
    <definedName name="DDHG_1" hidden="1">{"with_oth_curr",#N/A,FALSE,"2225"}</definedName>
    <definedName name="ddia">#REF!</definedName>
    <definedName name="ddsa" hidden="1">{#N/A,#N/A,FALSE,"M06";#N/A,#N/A,FALSE,"M07"}</definedName>
    <definedName name="dDSAD" hidden="1">{"with_oth_curr",#N/A,FALSE,"2225"}</definedName>
    <definedName name="dDSAD_1" hidden="1">{"with_oth_curr",#N/A,FALSE,"2225"}</definedName>
    <definedName name="ddsadsa" hidden="1">{"with_oth_curr",#N/A,FALSE,"2225"}</definedName>
    <definedName name="ddsadsa_1" hidden="1">{"with_oth_curr",#N/A,FALSE,"2225"}</definedName>
    <definedName name="ddsadsaads" hidden="1">{"rp_only",#N/A,FALSE,"2225"}</definedName>
    <definedName name="ddsadsaads_1" hidden="1">{"rp_only",#N/A,FALSE,"2225"}</definedName>
    <definedName name="DDSS">SUM(KBB_ADM,KBB_CERUKAN,KBB_I_Jasa,KBB_INTEREST,KBB_LATEFEE,KBB_OR_B,KBB_POKOK,KBB_SBLM,KBB_TAMBAK)</definedName>
    <definedName name="DDX">#REF!</definedName>
    <definedName name="DDX_1">#REF!</definedName>
    <definedName name="DDX_10">#REF!</definedName>
    <definedName name="DDX_11">#REF!</definedName>
    <definedName name="DDX_3">#REF!</definedName>
    <definedName name="DDX_4">#REF!</definedName>
    <definedName name="DDX_5">#REF!</definedName>
    <definedName name="DDX_6">#REF!</definedName>
    <definedName name="DDX_7">#REF!</definedName>
    <definedName name="DDX_8">#REF!</definedName>
    <definedName name="DDX_9">#REF!</definedName>
    <definedName name="de" hidden="1">#REF!</definedName>
    <definedName name="DE_Debt">#REF!</definedName>
    <definedName name="DE_Equity">#REF!</definedName>
    <definedName name="deal">#REF!</definedName>
    <definedName name="deal?">#REF!</definedName>
    <definedName name="DEALER">#REF!</definedName>
    <definedName name="deb_liste">#REF!</definedName>
    <definedName name="debb" hidden="1">{"Admin Costs",#N/A,FALSE,"Act.Fcst Costs"}</definedName>
    <definedName name="debb_1" hidden="1">{"Admin Costs",#N/A,FALSE,"Act.Fcst Costs"}</definedName>
    <definedName name="DebitsLFLHyp">OFFSET(#REF!,0,0,1,COUNT(#REF!))</definedName>
    <definedName name="DebitsLFLSup">OFFSET(#REF!,0,0,1,COUNT(#REF!))</definedName>
    <definedName name="DEBT">#REF!</definedName>
    <definedName name="DebtAgencyFee">#REF!</definedName>
    <definedName name="DebtBaseAmt">#REF!</definedName>
    <definedName name="DebtBaseAmtCalc">#REF!</definedName>
    <definedName name="DebtBaseAmtCheck">#REF!</definedName>
    <definedName name="DebtBaseAmtEstimated">#REF!</definedName>
    <definedName name="DebtCommtFee">#REF!</definedName>
    <definedName name="DebtEnt">#REF!</definedName>
    <definedName name="DebtEntInc">#REF!</definedName>
    <definedName name="DebtIntRateSens">#REF!</definedName>
    <definedName name="DebtMaxAmt">#REF!</definedName>
    <definedName name="DebtPostIntRate1">#REF!</definedName>
    <definedName name="DebtPostIntRate2">#REF!</definedName>
    <definedName name="DebtPreIntRate">#REF!</definedName>
    <definedName name="DebtRepaymtEnd">#REF!</definedName>
    <definedName name="DebtRepaymtStart">#REF!</definedName>
    <definedName name="DebtToEquity_YE">#REF!</definedName>
    <definedName name="DebtToValue_YE">#REF!</definedName>
    <definedName name="DebtUpfrontFee">#REF!</definedName>
    <definedName name="Debu_batu">#REF!</definedName>
    <definedName name="DEC">#REF!</definedName>
    <definedName name="Dec_00">#REF!</definedName>
    <definedName name="Dec_01">#REF!</definedName>
    <definedName name="Dec_lc">#REF!</definedName>
    <definedName name="Deckslab316">#REF!</definedName>
    <definedName name="Deckslab400">#REF!</definedName>
    <definedName name="decperton">#REF!</definedName>
    <definedName name="Def" hidden="1">#REF!</definedName>
    <definedName name="DEFERREDGAINONSALE">#REF!</definedName>
    <definedName name="DEFERREDTAX">#REF!</definedName>
    <definedName name="DEFFTAX">#REF!</definedName>
    <definedName name="Dekor">#REF!</definedName>
    <definedName name="DEL">#N/A</definedName>
    <definedName name="DelaySens">#REF!</definedName>
    <definedName name="DELETELOGICTYPE1">#REF!</definedName>
    <definedName name="DELETELOGICTYPE2">#REF!</definedName>
    <definedName name="DeliveryPerMonth">#REF!</definedName>
    <definedName name="DELTA">#REF!</definedName>
    <definedName name="dempul">#REF!</definedName>
    <definedName name="Dempul_kayu">#REF!</definedName>
    <definedName name="den" hidden="1">{#N/A,#N/A,FALSE,"Aging Summary";#N/A,#N/A,FALSE,"Ratio Analysis";#N/A,#N/A,FALSE,"Test 120 Day Accts";#N/A,#N/A,FALSE,"Tickmarks"}</definedName>
    <definedName name="den_bu">#REF!</definedName>
    <definedName name="DepOpeningIn">#REF!</definedName>
    <definedName name="Depos" hidden="1">{#N/A,#N/A,FALSE,"OUT  AREC"}</definedName>
    <definedName name="Depos_1" hidden="1">{#N/A,#N/A,FALSE,"OUT  AREC"}</definedName>
    <definedName name="depr1">#REF!</definedName>
    <definedName name="depr2">#REF!</definedName>
    <definedName name="depr3">#REF!</definedName>
    <definedName name="depr4">#REF!</definedName>
    <definedName name="depre">#REF!</definedName>
    <definedName name="depreciationcalculation">#REF!</definedName>
    <definedName name="Deprrate_Buildings">#REF!</definedName>
    <definedName name="Deprrate_CS">#REF!</definedName>
    <definedName name="Deprrate_Licence">#REF!</definedName>
    <definedName name="Deprrate_Network">#REF!</definedName>
    <definedName name="Deprrate_Other">#REF!</definedName>
    <definedName name="DEPT">#REF!</definedName>
    <definedName name="der">#N/A</definedName>
    <definedName name="der_1">#N/A</definedName>
    <definedName name="der_1_1">#N/A</definedName>
    <definedName name="der_1_1_1">#N/A</definedName>
    <definedName name="der_1_10">#N/A</definedName>
    <definedName name="der_10">#N/A</definedName>
    <definedName name="der_2">#N/A</definedName>
    <definedName name="der_3">#N/A</definedName>
    <definedName name="der_5_1">#N/A</definedName>
    <definedName name="der_6">#N/A</definedName>
    <definedName name="der_7">#N/A</definedName>
    <definedName name="der_8">#N/A</definedName>
    <definedName name="der_9">#N/A</definedName>
    <definedName name="DernierEss">"Jan"</definedName>
    <definedName name="DES_ACTVLOC_DTL">#REF!</definedName>
    <definedName name="DES_ACTVLOC_DTL2">#REF!</definedName>
    <definedName name="DES_ACTVLOC_ID">#REF!</definedName>
    <definedName name="DES_ACTVLOC_ID2">#REF!</definedName>
    <definedName name="DES_ACTVLOC_NODE">#REF!</definedName>
    <definedName name="DES_ACTVLOC_NODE2">#REF!</definedName>
    <definedName name="DES_ACTVLOC_RESULT">#REF!</definedName>
    <definedName name="DES_BU_DTL">#REF!</definedName>
    <definedName name="DES_BU_DTL2">#REF!</definedName>
    <definedName name="DES_BU_ID">#REF!</definedName>
    <definedName name="DES_BU_ID2">#REF!</definedName>
    <definedName name="DES_BU_NODE">#REF!</definedName>
    <definedName name="DES_BU_NODE2">#REF!</definedName>
    <definedName name="DES_BU_RESULT">#REF!</definedName>
    <definedName name="DES_DEPTID_DTL">#REF!</definedName>
    <definedName name="DES_DEPTID_DTL2">#REF!</definedName>
    <definedName name="DES_DEPTID_ID">#REF!</definedName>
    <definedName name="DES_DEPTID_ID2">#REF!</definedName>
    <definedName name="DES_DEPTID_NODE">#REF!</definedName>
    <definedName name="DES_DEPTID_NODE2">#REF!</definedName>
    <definedName name="DES_DEPTID_RESULT">#REF!</definedName>
    <definedName name="DES_RP">#REF!</definedName>
    <definedName name="DES_USD">#REF!</definedName>
    <definedName name="desimal">#REF!</definedName>
    <definedName name="DESRP">#REF!</definedName>
    <definedName name="DESU">#REF!</definedName>
    <definedName name="DESUP">#REF!</definedName>
    <definedName name="Det32x3">#REF!</definedName>
    <definedName name="Det35x3">#REF!</definedName>
    <definedName name="Det40x4">#REF!</definedName>
    <definedName name="Det50x5">#REF!</definedName>
    <definedName name="Det63x6">#REF!</definedName>
    <definedName name="Det75x6">#REF!</definedName>
    <definedName name="Detail">#REF!</definedName>
    <definedName name="Detailed_CoS_information_available?">#REF!</definedName>
    <definedName name="Detailed_Op_Cost_information_available?">#REF!</definedName>
    <definedName name="detib2100">#REF!</definedName>
    <definedName name="detib2100_1">#REF!</definedName>
    <definedName name="detib2100_1_10">#REF!</definedName>
    <definedName name="detib2100_1_3">#REF!</definedName>
    <definedName name="detib2100_1_5">#REF!</definedName>
    <definedName name="detib2100_10">#REF!</definedName>
    <definedName name="detib2100_10_1">#REF!</definedName>
    <definedName name="detib2100_11">#REF!</definedName>
    <definedName name="detib2100_3">#REF!</definedName>
    <definedName name="detib2100_3_1">#REF!</definedName>
    <definedName name="detib2100_4">#REF!</definedName>
    <definedName name="detib2100_4_10">#REF!</definedName>
    <definedName name="detib2100_5">#REF!</definedName>
    <definedName name="detib2100_5_1">#REF!</definedName>
    <definedName name="detib2100_5_10">#REF!</definedName>
    <definedName name="detib2100_6">#REF!</definedName>
    <definedName name="detib2100_6_1">#REF!</definedName>
    <definedName name="detib2100_6_10">#REF!</definedName>
    <definedName name="detib2100_7">#REF!</definedName>
    <definedName name="detib2100_7_10">#REF!</definedName>
    <definedName name="detib2100_8">#REF!</definedName>
    <definedName name="detib2100_8_10">#REF!</definedName>
    <definedName name="detib2100_9">#REF!</definedName>
    <definedName name="detib2100_9_10">#REF!</definedName>
    <definedName name="detib2120">#REF!</definedName>
    <definedName name="detib2120_1">#REF!</definedName>
    <definedName name="detib2120_1_10">#REF!</definedName>
    <definedName name="detib2120_1_3">#REF!</definedName>
    <definedName name="detib2120_1_5">#REF!</definedName>
    <definedName name="detib2120_10">#REF!</definedName>
    <definedName name="detib2120_10_1">#REF!</definedName>
    <definedName name="detib2120_11">#REF!</definedName>
    <definedName name="detib2120_3">#REF!</definedName>
    <definedName name="detib2120_3_1">#REF!</definedName>
    <definedName name="detib2120_4">#REF!</definedName>
    <definedName name="detib2120_4_10">#REF!</definedName>
    <definedName name="detib2120_5">#REF!</definedName>
    <definedName name="detib2120_5_1">#REF!</definedName>
    <definedName name="detib2120_5_10">#REF!</definedName>
    <definedName name="detib2120_6">#REF!</definedName>
    <definedName name="detib2120_6_1">#REF!</definedName>
    <definedName name="detib2120_6_10">#REF!</definedName>
    <definedName name="detib2120_7">#REF!</definedName>
    <definedName name="detib2120_7_10">#REF!</definedName>
    <definedName name="detib2120_8">#REF!</definedName>
    <definedName name="detib2120_8_10">#REF!</definedName>
    <definedName name="detib2120_9">#REF!</definedName>
    <definedName name="detib2120_9_10">#REF!</definedName>
    <definedName name="detib250">#REF!</definedName>
    <definedName name="detib250_1">#REF!</definedName>
    <definedName name="detib250_1_10">#REF!</definedName>
    <definedName name="detib250_1_3">#REF!</definedName>
    <definedName name="detib250_1_5">#REF!</definedName>
    <definedName name="detib250_10">#REF!</definedName>
    <definedName name="detib250_10_1">#REF!</definedName>
    <definedName name="detib250_11">#REF!</definedName>
    <definedName name="detib250_3">#REF!</definedName>
    <definedName name="detib250_3_1">#REF!</definedName>
    <definedName name="detib250_4">#REF!</definedName>
    <definedName name="detib250_4_10">#REF!</definedName>
    <definedName name="detib250_5">#REF!</definedName>
    <definedName name="detib250_5_1">#REF!</definedName>
    <definedName name="detib250_5_10">#REF!</definedName>
    <definedName name="detib250_6">#REF!</definedName>
    <definedName name="detib250_6_1">#REF!</definedName>
    <definedName name="detib250_6_10">#REF!</definedName>
    <definedName name="detib250_7">#REF!</definedName>
    <definedName name="detib250_7_10">#REF!</definedName>
    <definedName name="detib250_8">#REF!</definedName>
    <definedName name="detib250_8_10">#REF!</definedName>
    <definedName name="detib250_9">#REF!</definedName>
    <definedName name="detib250_9_10">#REF!</definedName>
    <definedName name="detib260">#REF!</definedName>
    <definedName name="detib260_1">#REF!</definedName>
    <definedName name="detib260_1_10">#REF!</definedName>
    <definedName name="detib260_1_3">#REF!</definedName>
    <definedName name="detib260_1_5">#REF!</definedName>
    <definedName name="detib260_10">#REF!</definedName>
    <definedName name="detib260_10_1">#REF!</definedName>
    <definedName name="detib260_11">#REF!</definedName>
    <definedName name="detib260_3">#REF!</definedName>
    <definedName name="detib260_3_1">#REF!</definedName>
    <definedName name="detib260_4">#REF!</definedName>
    <definedName name="detib260_4_10">#REF!</definedName>
    <definedName name="detib260_5">#REF!</definedName>
    <definedName name="detib260_5_1">#REF!</definedName>
    <definedName name="detib260_5_10">#REF!</definedName>
    <definedName name="detib260_6">#REF!</definedName>
    <definedName name="detib260_6_1">#REF!</definedName>
    <definedName name="detib260_6_10">#REF!</definedName>
    <definedName name="detib260_7">#REF!</definedName>
    <definedName name="detib260_7_10">#REF!</definedName>
    <definedName name="detib260_8">#REF!</definedName>
    <definedName name="detib260_8_10">#REF!</definedName>
    <definedName name="detib260_9">#REF!</definedName>
    <definedName name="detib260_9_10">#REF!</definedName>
    <definedName name="detib280">#REF!</definedName>
    <definedName name="detib280_1">#REF!</definedName>
    <definedName name="detib280_1_10">#REF!</definedName>
    <definedName name="detib280_1_3">#REF!</definedName>
    <definedName name="detib280_1_5">#REF!</definedName>
    <definedName name="detib280_10">#REF!</definedName>
    <definedName name="detib280_10_1">#REF!</definedName>
    <definedName name="detib280_11">#REF!</definedName>
    <definedName name="detib280_3">#REF!</definedName>
    <definedName name="detib280_3_1">#REF!</definedName>
    <definedName name="detib280_4">#REF!</definedName>
    <definedName name="detib280_4_10">#REF!</definedName>
    <definedName name="detib280_5">#REF!</definedName>
    <definedName name="detib280_5_1">#REF!</definedName>
    <definedName name="detib280_5_10">#REF!</definedName>
    <definedName name="detib280_6">#REF!</definedName>
    <definedName name="detib280_6_1">#REF!</definedName>
    <definedName name="detib280_6_10">#REF!</definedName>
    <definedName name="detib280_7">#REF!</definedName>
    <definedName name="detib280_7_10">#REF!</definedName>
    <definedName name="detib280_8">#REF!</definedName>
    <definedName name="detib280_8_10">#REF!</definedName>
    <definedName name="detib280_9">#REF!</definedName>
    <definedName name="detib280_9_10">#REF!</definedName>
    <definedName name="dev_costs">#REF!</definedName>
    <definedName name="DevProjectExp">#REF!</definedName>
    <definedName name="df" hidden="1">#REF!</definedName>
    <definedName name="dfadsdasffdas" hidden="1">{"with_oth_curr",#N/A,FALSE,"2225"}</definedName>
    <definedName name="dfadsdasffdas_1" hidden="1">{"with_oth_curr",#N/A,FALSE,"2225"}</definedName>
    <definedName name="dfafsdfsdf" hidden="1">{"with_oth_curr",#N/A,FALSE,"2225"}</definedName>
    <definedName name="dfafsdfsdf_1" hidden="1">{"with_oth_curr",#N/A,FALSE,"2225"}</definedName>
    <definedName name="dfasdfasdf" hidden="1">{"rp_only",#N/A,FALSE,"2225"}</definedName>
    <definedName name="dfasdfasdf_1" hidden="1">{"rp_only",#N/A,FALSE,"2225"}</definedName>
    <definedName name="dfasdfgsdfg" hidden="1">{"rp_only",#N/A,FALSE,"2225"}</definedName>
    <definedName name="dfasdfgsdfg_1" hidden="1">{"rp_only",#N/A,FALSE,"2225"}</definedName>
    <definedName name="dfasdvfbfxgf" hidden="1">{"rp_only",#N/A,FALSE,"2225"}</definedName>
    <definedName name="dfasdvfbfxgf_1" hidden="1">{"rp_only",#N/A,FALSE,"2225"}</definedName>
    <definedName name="dfasfas" hidden="1">{"rp_only",#N/A,FALSE,"2225"}</definedName>
    <definedName name="dfasfas_1" hidden="1">{"rp_only",#N/A,FALSE,"2225"}</definedName>
    <definedName name="dfbdbcv" hidden="1">{"rp_only",#N/A,FALSE,"2225"}</definedName>
    <definedName name="dfbdbcv_1" hidden="1">{"rp_only",#N/A,FALSE,"2225"}</definedName>
    <definedName name="dfd" hidden="1">{"rp_only",#N/A,FALSE,"2225"}</definedName>
    <definedName name="dfd_1" hidden="1">{"rp_only",#N/A,FALSE,"2225"}</definedName>
    <definedName name="dfdd" hidden="1">{"rp_only",#N/A,FALSE,"2225"}</definedName>
    <definedName name="dfdd_1" hidden="1">{"rp_only",#N/A,FALSE,"2225"}</definedName>
    <definedName name="DFDF">#REF!</definedName>
    <definedName name="DFDF_1">#REF!</definedName>
    <definedName name="DFDF_1_10">#REF!</definedName>
    <definedName name="DFDF_1_5">#REF!</definedName>
    <definedName name="DFDF_10">#REF!</definedName>
    <definedName name="DFDF_11">#REF!</definedName>
    <definedName name="DFDF_3">#REF!</definedName>
    <definedName name="DFDF_5">#REF!</definedName>
    <definedName name="DFDF_6">#REF!</definedName>
    <definedName name="dfdfd"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f" hidden="1">{"with_oth_curr",#N/A,FALSE,"2225"}</definedName>
    <definedName name="dfdfdf_1" hidden="1">{"with_oth_curr",#N/A,FALSE,"2225"}</definedName>
    <definedName name="dfdfdfdaadsf" hidden="1">{"rp_only",#N/A,FALSE,"2225"}</definedName>
    <definedName name="dfdfdfdaadsf_1" hidden="1">{"rp_only",#N/A,FALSE,"2225"}</definedName>
    <definedName name="DFDFDS">#REF!</definedName>
    <definedName name="dfdfgdgd" hidden="1">{"rp_only",#N/A,FALSE,"2225"}</definedName>
    <definedName name="dfdfgdgd_1" hidden="1">{"rp_only",#N/A,FALSE,"2225"}</definedName>
    <definedName name="dfdfsfds" hidden="1">{"rp_only",#N/A,FALSE,"2225"}</definedName>
    <definedName name="dfdfsfds_1" hidden="1">{"rp_only",#N/A,FALSE,"2225"}</definedName>
    <definedName name="dfdg" hidden="1">{"with_oth_curr",#N/A,FALSE,"2225"}</definedName>
    <definedName name="dfdg_1" hidden="1">{"with_oth_curr",#N/A,FALSE,"2225"}</definedName>
    <definedName name="dfdgd" hidden="1">{"rp_only",#N/A,FALSE,"2225"}</definedName>
    <definedName name="dfdgd_1" hidden="1">{"rp_only",#N/A,FALSE,"2225"}</definedName>
    <definedName name="DFDGDFSGDFSGDS" hidden="1">{"rp_only",#N/A,FALSE,"2225"}</definedName>
    <definedName name="DFDGDFSGDFSGDS_1" hidden="1">{"rp_only",#N/A,FALSE,"2225"}</definedName>
    <definedName name="dfds" hidden="1">{"rp_only",#N/A,FALSE,"2225"}</definedName>
    <definedName name="dfds_1" hidden="1">{"rp_only",#N/A,FALSE,"2225"}</definedName>
    <definedName name="dfdsafdssdgf" hidden="1">{"rp_only",#N/A,FALSE,"2225"}</definedName>
    <definedName name="dfdsafdssdgf_1" hidden="1">{"rp_only",#N/A,FALSE,"2225"}</definedName>
    <definedName name="dfdsfds" hidden="1">{"with_oth_curr",#N/A,FALSE,"2225"}</definedName>
    <definedName name="dfdsfds_1" hidden="1">{"with_oth_curr",#N/A,FALSE,"2225"}</definedName>
    <definedName name="dfdtrert" hidden="1">{"rp_only",#N/A,FALSE,"2225"}</definedName>
    <definedName name="dfdtrert_1" hidden="1">{"rp_only",#N/A,FALSE,"2225"}</definedName>
    <definedName name="DFE">#REF!</definedName>
    <definedName name="dfewer" hidden="1">{"with_oth_curr",#N/A,FALSE,"2225"}</definedName>
    <definedName name="dfewer_1" hidden="1">{"with_oth_curr",#N/A,FALSE,"2225"}</definedName>
    <definedName name="dff" hidden="1">{"with_oth_curr",#N/A,FALSE,"2225"}</definedName>
    <definedName name="dff_1" hidden="1">{"with_oth_curr",#N/A,FALSE,"2225"}</definedName>
    <definedName name="dffdfd"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sfsf" hidden="1">{"rp_only",#N/A,FALSE,"2225"}</definedName>
    <definedName name="dffdsfsf_1" hidden="1">{"rp_only",#N/A,FALSE,"2225"}</definedName>
    <definedName name="dfffff" localSheetId="8" hidden="1">{#N/A,#N/A,FALSE,"SumG";#N/A,#N/A,FALSE,"ElecG";#N/A,#N/A,FALSE,"MechG";#N/A,#N/A,FALSE,"GeotG";#N/A,#N/A,FALSE,"PrcsG";#N/A,#N/A,FALSE,"TunnG";#N/A,#N/A,FALSE,"CivlG";#N/A,#N/A,FALSE,"NtwkG";#N/A,#N/A,FALSE,"EstgG";#N/A,#N/A,FALSE,"PEngG"}</definedName>
    <definedName name="dfffff" hidden="1">{#N/A,#N/A,FALSE,"SumG";#N/A,#N/A,FALSE,"ElecG";#N/A,#N/A,FALSE,"MechG";#N/A,#N/A,FALSE,"GeotG";#N/A,#N/A,FALSE,"PrcsG";#N/A,#N/A,FALSE,"TunnG";#N/A,#N/A,FALSE,"CivlG";#N/A,#N/A,FALSE,"NtwkG";#N/A,#N/A,FALSE,"EstgG";#N/A,#N/A,FALSE,"PEngG"}</definedName>
    <definedName name="dffgsfsdgf" hidden="1">{"rp_only",#N/A,FALSE,"2225"}</definedName>
    <definedName name="dffgsfsdgf_1" hidden="1">{"rp_only",#N/A,FALSE,"2225"}</definedName>
    <definedName name="dffsdfsd" hidden="1">{"rp_only",#N/A,FALSE,"2225"}</definedName>
    <definedName name="dffsdfsd_1" hidden="1">{"rp_only",#N/A,FALSE,"2225"}</definedName>
    <definedName name="dfg" hidden="1">{#N/A,#N/A,FALSE,"Aging Summary";#N/A,#N/A,FALSE,"Ratio Analysis";#N/A,#N/A,FALSE,"Test 120 Day Accts";#N/A,#N/A,FALSE,"Tickmarks"}</definedName>
    <definedName name="dfgd" hidden="1">{"subs",#N/A,FALSE,"database ";"proportional",#N/A,FALSE,"database "}</definedName>
    <definedName name="dfgdf" hidden="1">{"rp_only",#N/A,FALSE,"2225"}</definedName>
    <definedName name="dfgdf_1" hidden="1">{"rp_only",#N/A,FALSE,"2225"}</definedName>
    <definedName name="dfgdfg" hidden="1">{"with_oth_curr",#N/A,FALSE,"2225"}</definedName>
    <definedName name="dfgdfg_1" hidden="1">{"with_oth_curr",#N/A,FALSE,"2225"}</definedName>
    <definedName name="dfgdfgd" hidden="1">{"rp_only",#N/A,FALSE,"2225"}</definedName>
    <definedName name="dfgdfgd_1" hidden="1">{"rp_only",#N/A,FALSE,"2225"}</definedName>
    <definedName name="dfgdfgdf" hidden="1">{"rp_only",#N/A,FALSE,"2225"}</definedName>
    <definedName name="dfgdfgdf_1" hidden="1">{"rp_only",#N/A,FALSE,"2225"}</definedName>
    <definedName name="dfgdfgdfg" hidden="1">{"rp_only",#N/A,FALSE,"2225"}</definedName>
    <definedName name="dfgdfgdfg_1" hidden="1">{"rp_only",#N/A,FALSE,"2225"}</definedName>
    <definedName name="dfgdfgdfgdf" hidden="1">{"rp_only",#N/A,FALSE,"2225"}</definedName>
    <definedName name="dfgdfgdfgdf_1" hidden="1">{"rp_only",#N/A,FALSE,"2225"}</definedName>
    <definedName name="dfgdfgdfgdg" hidden="1">{"rp_only",#N/A,FALSE,"2225"}</definedName>
    <definedName name="dfgdfgdfgdg_1" hidden="1">{"rp_only",#N/A,FALSE,"2225"}</definedName>
    <definedName name="dfgdfgdgd" hidden="1">{"rp_only",#N/A,FALSE,"2225"}</definedName>
    <definedName name="dfgdfgdgd_1" hidden="1">{"rp_only",#N/A,FALSE,"2225"}</definedName>
    <definedName name="dfgdfgdgdfg" hidden="1">{"with_oth_curr",#N/A,FALSE,"2225"}</definedName>
    <definedName name="dfgdfgdgdfg_1" hidden="1">{"with_oth_curr",#N/A,FALSE,"2225"}</definedName>
    <definedName name="dfgdfgdgdg" hidden="1">{"with_oth_curr",#N/A,FALSE,"2225"}</definedName>
    <definedName name="dfgdfgdgdg_1" hidden="1">{"with_oth_curr",#N/A,FALSE,"2225"}</definedName>
    <definedName name="dfgdfgdgf" hidden="1">{"rp_only",#N/A,FALSE,"2225"}</definedName>
    <definedName name="dfgdfgdgf_1" hidden="1">{"rp_only",#N/A,FALSE,"2225"}</definedName>
    <definedName name="dfgdfgdgfdgf" hidden="1">{"rp_only",#N/A,FALSE,"2225"}</definedName>
    <definedName name="dfgdfgdgfdgf_1" hidden="1">{"rp_only",#N/A,FALSE,"2225"}</definedName>
    <definedName name="dfgdfgwereqr" hidden="1">{"rp_only",#N/A,FALSE,"2225"}</definedName>
    <definedName name="dfgdfgwereqr_1" hidden="1">{"rp_only",#N/A,FALSE,"2225"}</definedName>
    <definedName name="dfgdgd" hidden="1">{"with_oth_curr",#N/A,FALSE,"2225"}</definedName>
    <definedName name="dfgdgd_1" hidden="1">{"with_oth_curr",#N/A,FALSE,"2225"}</definedName>
    <definedName name="dfgdgddffg" hidden="1">{"rp_only",#N/A,FALSE,"2225"}</definedName>
    <definedName name="dfgdgddffg_1" hidden="1">{"rp_only",#N/A,FALSE,"2225"}</definedName>
    <definedName name="dfgdgdf" hidden="1">{"rp_only",#N/A,FALSE,"2225"}</definedName>
    <definedName name="dfgdgdf_1" hidden="1">{"rp_only",#N/A,FALSE,"2225"}</definedName>
    <definedName name="dfgdgdfgd" hidden="1">{"with_oth_curr",#N/A,FALSE,"2225"}</definedName>
    <definedName name="dfgdgdfgd_1" hidden="1">{"with_oth_curr",#N/A,FALSE,"2225"}</definedName>
    <definedName name="dfgdgdfgdg" hidden="1">{"rp_only",#N/A,FALSE,"2225"}</definedName>
    <definedName name="dfgdgdfgdg_1" hidden="1">{"rp_only",#N/A,FALSE,"2225"}</definedName>
    <definedName name="dfgdgdgd" hidden="1">{"rp_only",#N/A,FALSE,"2225"}</definedName>
    <definedName name="dfgdgdgd_1" hidden="1">{"rp_only",#N/A,FALSE,"2225"}</definedName>
    <definedName name="dfgdgdgf" hidden="1">{"with_oth_curr",#N/A,FALSE,"2225"}</definedName>
    <definedName name="dfgdgdgf_1" hidden="1">{"with_oth_curr",#N/A,FALSE,"2225"}</definedName>
    <definedName name="dfgdgdgfdfg" hidden="1">{"rp_only",#N/A,FALSE,"2225"}</definedName>
    <definedName name="dfgdgdgfdfg_1" hidden="1">{"rp_only",#N/A,FALSE,"2225"}</definedName>
    <definedName name="dfgdgf" hidden="1">{"rp_only",#N/A,FALSE,"2225"}</definedName>
    <definedName name="dfgdgf_1" hidden="1">{"rp_only",#N/A,FALSE,"2225"}</definedName>
    <definedName name="dfgdgfd" hidden="1">{"rp_only",#N/A,FALSE,"2225"}</definedName>
    <definedName name="dfgdgfd_1" hidden="1">{"rp_only",#N/A,FALSE,"2225"}</definedName>
    <definedName name="dfgdgfdf" hidden="1">{"rp_only",#N/A,FALSE,"2225"}</definedName>
    <definedName name="dfgdgfdf_1" hidden="1">{"rp_only",#N/A,FALSE,"2225"}</definedName>
    <definedName name="dfgdgfdfgdg" hidden="1">{"rp_only",#N/A,FALSE,"2225"}</definedName>
    <definedName name="dfgdgfdfgdg_1" hidden="1">{"rp_only",#N/A,FALSE,"2225"}</definedName>
    <definedName name="dfgdgfdg" hidden="1">{"rp_only",#N/A,FALSE,"2225"}</definedName>
    <definedName name="dfgdgfdg_1" hidden="1">{"rp_only",#N/A,FALSE,"2225"}</definedName>
    <definedName name="dfgdggd" hidden="1">{"rp_only",#N/A,FALSE,"2225"}</definedName>
    <definedName name="dfgdggd_1" hidden="1">{"rp_only",#N/A,FALSE,"2225"}</definedName>
    <definedName name="DFGDSFFG" hidden="1">{"rp_only",#N/A,FALSE,"2225"}</definedName>
    <definedName name="DFGDSFFG_1" hidden="1">{"rp_only",#N/A,FALSE,"2225"}</definedName>
    <definedName name="DFGDSFGDSGFFDG" hidden="1">{"rp_only",#N/A,FALSE,"2225"}</definedName>
    <definedName name="DFGDSFGDSGFFDG_1" hidden="1">{"rp_only",#N/A,FALSE,"2225"}</definedName>
    <definedName name="dfgfdf" hidden="1">{"rp_only",#N/A,FALSE,"2225"}</definedName>
    <definedName name="dfgfdf_1" hidden="1">{"rp_only",#N/A,FALSE,"2225"}</definedName>
    <definedName name="dfgfdgg" hidden="1">{"with_oth_curr",#N/A,FALSE,"2225"}</definedName>
    <definedName name="dfgfdgg_1" hidden="1">{"with_oth_curr",#N/A,FALSE,"2225"}</definedName>
    <definedName name="dfgfg" hidden="1">{"with_oth_curr",#N/A,FALSE,"2225"}</definedName>
    <definedName name="dfgfg_1" hidden="1">{"with_oth_curr",#N/A,FALSE,"2225"}</definedName>
    <definedName name="dfgg" hidden="1">{"rp_only",#N/A,FALSE,"2225"}</definedName>
    <definedName name="dfgg_1" hidden="1">{"rp_only",#N/A,FALSE,"2225"}</definedName>
    <definedName name="dfggf" hidden="1">{"rp_only",#N/A,FALSE,"2225"}</definedName>
    <definedName name="dfggf_1" hidden="1">{"rp_only",#N/A,FALSE,"2225"}</definedName>
    <definedName name="dfghdfhfd" hidden="1">{"rp_only",#N/A,FALSE,"2225"}</definedName>
    <definedName name="dfghdfhfd_1" hidden="1">{"rp_only",#N/A,FALSE,"2225"}</definedName>
    <definedName name="dfghfdghfgh" hidden="1">{"rp_only",#N/A,FALSE,"2225"}</definedName>
    <definedName name="dfghfdghfgh_1" hidden="1">{"rp_only",#N/A,FALSE,"2225"}</definedName>
    <definedName name="dfghj" hidden="1">{#N/A,#N/A,FALSE,"Aging Summary";#N/A,#N/A,FALSE,"Ratio Analysis";#N/A,#N/A,FALSE,"Test 120 Day Accts";#N/A,#N/A,FALSE,"Tickmarks"}</definedName>
    <definedName name="dfh" localSheetId="8" hidden="1">{#N/A,#N/A,FALSE,"特殊室（ＢＱ表）"}</definedName>
    <definedName name="dfh" hidden="1">{#N/A,#N/A,FALSE,"特殊室（ＢＱ表）"}</definedName>
    <definedName name="dfhcvbcb" hidden="1">{"rp_only",#N/A,FALSE,"2225"}</definedName>
    <definedName name="dfhcvbcb_1" hidden="1">{"rp_only",#N/A,FALSE,"2225"}</definedName>
    <definedName name="dfhdh" hidden="1">#REF!</definedName>
    <definedName name="dfhfhdh" hidden="1">{"'ตัวอย่าง'!$A$1:$O$21"}</definedName>
    <definedName name="dfsa" hidden="1">{"rp_only",#N/A,FALSE,"2225"}</definedName>
    <definedName name="dfsa_1" hidden="1">{"rp_only",#N/A,FALSE,"2225"}</definedName>
    <definedName name="dfsaadfsdfsafsdafsda" hidden="1">{"rp_only",#N/A,FALSE,"2225"}</definedName>
    <definedName name="dfsaadfsdfsafsdafsda_1" hidden="1">{"rp_only",#N/A,FALSE,"2225"}</definedName>
    <definedName name="dfsadf" hidden="1">{"rp_only",#N/A,FALSE,"2225"}</definedName>
    <definedName name="dfsadf_1" hidden="1">{"rp_only",#N/A,FALSE,"2225"}</definedName>
    <definedName name="dfsadsfadfsadasf" hidden="1">{"with_oth_curr",#N/A,FALSE,"2225"}</definedName>
    <definedName name="dfsadsfadfsadasf_1" hidden="1">{"with_oth_curr",#N/A,FALSE,"2225"}</definedName>
    <definedName name="dfsadsfdfsa" hidden="1">{"rp_only",#N/A,FALSE,"2225"}</definedName>
    <definedName name="dfsadsfdfsa_1" hidden="1">{"rp_only",#N/A,FALSE,"2225"}</definedName>
    <definedName name="dfsafasdfds" hidden="1">{"with_oth_curr",#N/A,FALSE,"2225"}</definedName>
    <definedName name="dfsafasdfds_1" hidden="1">{"with_oth_curr",#N/A,FALSE,"2225"}</definedName>
    <definedName name="dfsafdsafdsa" hidden="1">{"rp_only",#N/A,FALSE,"2225"}</definedName>
    <definedName name="dfsafdsafdsa_1" hidden="1">{"rp_only",#N/A,FALSE,"2225"}</definedName>
    <definedName name="dfsafdsfds" hidden="1">{"with_oth_curr",#N/A,FALSE,"2225"}</definedName>
    <definedName name="dfsafdsfds_1" hidden="1">{"with_oth_curr",#N/A,FALSE,"2225"}</definedName>
    <definedName name="dfsafgff" hidden="1">{"with_oth_curr",#N/A,FALSE,"2225"}</definedName>
    <definedName name="dfsafgff_1" hidden="1">{"with_oth_curr",#N/A,FALSE,"2225"}</definedName>
    <definedName name="dfsafsdafdsfds" hidden="1">{"with_oth_curr",#N/A,FALSE,"2225"}</definedName>
    <definedName name="dfsafsdafdsfds_1" hidden="1">{"with_oth_curr",#N/A,FALSE,"2225"}</definedName>
    <definedName name="dfsafsddsaf" hidden="1">{"with_oth_curr",#N/A,FALSE,"2225"}</definedName>
    <definedName name="dfsafsddsaf_1" hidden="1">{"with_oth_curr",#N/A,FALSE,"2225"}</definedName>
    <definedName name="dfsdfs" hidden="1">{"rp_only",#N/A,FALSE,"2225"}</definedName>
    <definedName name="dfsdfs_1" hidden="1">{"rp_only",#N/A,FALSE,"2225"}</definedName>
    <definedName name="dfsdfsafdsa" hidden="1">{"rp_only",#N/A,FALSE,"2225"}</definedName>
    <definedName name="dfsdfsafdsa_1" hidden="1">{"rp_only",#N/A,FALSE,"2225"}</definedName>
    <definedName name="dfsdfsafdsadasffads" hidden="1">{"rp_only",#N/A,FALSE,"2225"}</definedName>
    <definedName name="dfsdfsafdsadasffads_1" hidden="1">{"rp_only",#N/A,FALSE,"2225"}</definedName>
    <definedName name="dfsdfsd" hidden="1">{"rp_only",#N/A,FALSE,"2225"}</definedName>
    <definedName name="dfsdfsd_1" hidden="1">{"rp_only",#N/A,FALSE,"2225"}</definedName>
    <definedName name="dfsdfsdf" hidden="1">{"rp_only",#N/A,FALSE,"2225"}</definedName>
    <definedName name="dfsdfsdf_1" hidden="1">{"rp_only",#N/A,FALSE,"2225"}</definedName>
    <definedName name="dfsdfsdfs" hidden="1">{"rp_only",#N/A,FALSE,"2225"}</definedName>
    <definedName name="dfsdfsdfs_1" hidden="1">{"rp_only",#N/A,FALSE,"2225"}</definedName>
    <definedName name="dfsdfsdfsdfsfsd" hidden="1">{"with_oth_curr",#N/A,FALSE,"2225"}</definedName>
    <definedName name="dfsdfsdfsdfsfsd_1" hidden="1">{"with_oth_curr",#N/A,FALSE,"2225"}</definedName>
    <definedName name="dfsdfsfdsfdsadfs" hidden="1">{"with_oth_curr",#N/A,FALSE,"2225"}</definedName>
    <definedName name="dfsdfsfdsfdsadfs_1" hidden="1">{"with_oth_curr",#N/A,FALSE,"2225"}</definedName>
    <definedName name="dfsdfsfs" hidden="1">{"with_oth_curr",#N/A,FALSE,"2225"}</definedName>
    <definedName name="dfsdfsfs_1" hidden="1">{"with_oth_curr",#N/A,FALSE,"2225"}</definedName>
    <definedName name="dfsdfsfsf" hidden="1">{"with_oth_curr",#N/A,FALSE,"2225"}</definedName>
    <definedName name="dfsdfsfsf_1" hidden="1">{"with_oth_curr",#N/A,FALSE,"2225"}</definedName>
    <definedName name="DFSF" localSheetId="8" hidden="1">{#N/A,#N/A,FALSE,"特殊室（ＢＱ表）"}</definedName>
    <definedName name="DFSF" hidden="1">{#N/A,#N/A,FALSE,"特殊室（ＢＱ表）"}</definedName>
    <definedName name="dfsfdfds" hidden="1">{"rp_only",#N/A,FALSE,"2225"}</definedName>
    <definedName name="dfsfdfds_1" hidden="1">{"rp_only",#N/A,FALSE,"2225"}</definedName>
    <definedName name="dfsfds" hidden="1">{"with_oth_curr",#N/A,FALSE,"2225"}</definedName>
    <definedName name="dfsfds_1" hidden="1">{"with_oth_curr",#N/A,FALSE,"2225"}</definedName>
    <definedName name="dfsfdsadfa" hidden="1">{"rp_only",#N/A,FALSE,"2225"}</definedName>
    <definedName name="dfsfdsadfa_1" hidden="1">{"rp_only",#N/A,FALSE,"2225"}</definedName>
    <definedName name="dfsfdsadffdsfdsfdas" hidden="1">{"with_oth_curr",#N/A,FALSE,"2225"}</definedName>
    <definedName name="dfsfdsadffdsfdsfdas_1" hidden="1">{"with_oth_curr",#N/A,FALSE,"2225"}</definedName>
    <definedName name="dfsfdsafdsfdssdfa" hidden="1">{"with_oth_curr",#N/A,FALSE,"2225"}</definedName>
    <definedName name="dfsfdsafdsfdssdfa_1" hidden="1">{"with_oth_curr",#N/A,FALSE,"2225"}</definedName>
    <definedName name="dfsfdsafes" hidden="1">{"with_oth_curr",#N/A,FALSE,"2225"}</definedName>
    <definedName name="dfsfdsafes_1" hidden="1">{"with_oth_curr",#N/A,FALSE,"2225"}</definedName>
    <definedName name="dfsfdsafsdadfsdfasa" hidden="1">{"rp_only",#N/A,FALSE,"2225"}</definedName>
    <definedName name="dfsfdsafsdadfsdfasa_1" hidden="1">{"rp_only",#N/A,FALSE,"2225"}</definedName>
    <definedName name="dfsfdsdffd" hidden="1">{"rp_only",#N/A,FALSE,"2225"}</definedName>
    <definedName name="dfsfdsdffd_1" hidden="1">{"rp_only",#N/A,FALSE,"2225"}</definedName>
    <definedName name="dfsfdsdfs" hidden="1">{"with_oth_curr",#N/A,FALSE,"2225"}</definedName>
    <definedName name="dfsfdsdfs_1" hidden="1">{"with_oth_curr",#N/A,FALSE,"2225"}</definedName>
    <definedName name="dfsfdsfds" hidden="1">{"with_oth_curr",#N/A,FALSE,"2225"}</definedName>
    <definedName name="dfsfdsfds_1" hidden="1">{"with_oth_curr",#N/A,FALSE,"2225"}</definedName>
    <definedName name="dfsfdsfdsfgbvcxv" hidden="1">{"rp_only",#N/A,FALSE,"2225"}</definedName>
    <definedName name="dfsfdsfdsfgbvcxv_1" hidden="1">{"rp_only",#N/A,FALSE,"2225"}</definedName>
    <definedName name="dfsfdsfgvcxz" hidden="1">{"with_oth_curr",#N/A,FALSE,"2225"}</definedName>
    <definedName name="dfsfdsfgvcxz_1" hidden="1">{"with_oth_curr",#N/A,FALSE,"2225"}</definedName>
    <definedName name="dfsff" hidden="1">{"rp_only",#N/A,FALSE,"2225"}</definedName>
    <definedName name="dfsff_1" hidden="1">{"rp_only",#N/A,FALSE,"2225"}</definedName>
    <definedName name="dfsffds" hidden="1">{"rp_only",#N/A,FALSE,"2225"}</definedName>
    <definedName name="dfsffds_1" hidden="1">{"rp_only",#N/A,FALSE,"2225"}</definedName>
    <definedName name="dfsffsf" hidden="1">{"with_oth_curr",#N/A,FALSE,"2225"}</definedName>
    <definedName name="dfsffsf_1" hidden="1">{"with_oth_curr",#N/A,FALSE,"2225"}</definedName>
    <definedName name="dfsfs" hidden="1">{"rp_only",#N/A,FALSE,"2225"}</definedName>
    <definedName name="dfsfs_1" hidden="1">{"rp_only",#N/A,FALSE,"2225"}</definedName>
    <definedName name="dfsfsdafsdafdsfdsa" hidden="1">{"with_oth_curr",#N/A,FALSE,"2225"}</definedName>
    <definedName name="dfsfsdafsdafdsfdsa_1" hidden="1">{"with_oth_curr",#N/A,FALSE,"2225"}</definedName>
    <definedName name="dfsfsdasfdfsdfdsa" hidden="1">{"with_oth_curr",#N/A,FALSE,"2225"}</definedName>
    <definedName name="dfsfsdasfdfsdfdsa_1" hidden="1">{"with_oth_curr",#N/A,FALSE,"2225"}</definedName>
    <definedName name="dfsfsddfsfdsdvs" hidden="1">{"rp_only",#N/A,FALSE,"2225"}</definedName>
    <definedName name="dfsfsddfsfdsdvs_1" hidden="1">{"rp_only",#N/A,FALSE,"2225"}</definedName>
    <definedName name="dfsfsdf" hidden="1">{"with_oth_curr",#N/A,FALSE,"2225"}</definedName>
    <definedName name="dfsfsdf_1" hidden="1">{"with_oth_curr",#N/A,FALSE,"2225"}</definedName>
    <definedName name="dfsfsdfsf" hidden="1">{"rp_only",#N/A,FALSE,"2225"}</definedName>
    <definedName name="dfsfsdfsf_1" hidden="1">{"rp_only",#N/A,FALSE,"2225"}</definedName>
    <definedName name="dfsfsdfsfs" hidden="1">{"rp_only",#N/A,FALSE,"2225"}</definedName>
    <definedName name="dfsfsdfsfs_1" hidden="1">{"rp_only",#N/A,FALSE,"2225"}</definedName>
    <definedName name="dfsfsf" hidden="1">{"with_oth_curr",#N/A,FALSE,"2225"}</definedName>
    <definedName name="dfsfsf_1" hidden="1">{"with_oth_curr",#N/A,FALSE,"2225"}</definedName>
    <definedName name="dfsfsfsdfs" hidden="1">{"rp_only",#N/A,FALSE,"2225"}</definedName>
    <definedName name="dfsfsfsdfs_1" hidden="1">{"rp_only",#N/A,FALSE,"2225"}</definedName>
    <definedName name="dfsgsd" hidden="1">{"rp_only",#N/A,FALSE,"2225"}</definedName>
    <definedName name="dfsgsd_1" hidden="1">{"rp_only",#N/A,FALSE,"2225"}</definedName>
    <definedName name="DFSGSDFSDF" hidden="1">{"rp_only",#N/A,FALSE,"2225"}</definedName>
    <definedName name="DFSGSDFSDF_1" hidden="1">{"rp_only",#N/A,FALSE,"2225"}</definedName>
    <definedName name="DFSGSDGFDGDF" hidden="1">{"with_oth_curr",#N/A,FALSE,"2225"}</definedName>
    <definedName name="DFSGSDGFDGDF_1" hidden="1">{"with_oth_curr",#N/A,FALSE,"2225"}</definedName>
    <definedName name="dfssadfsadgf" hidden="1">{"rp_only",#N/A,FALSE,"2225"}</definedName>
    <definedName name="dfssadfsadgf_1" hidden="1">{"rp_only",#N/A,FALSE,"2225"}</definedName>
    <definedName name="dfssdffdsfds" hidden="1">{"rp_only",#N/A,FALSE,"2225"}</definedName>
    <definedName name="dfssdffdsfds_1" hidden="1">{"rp_only",#N/A,FALSE,"2225"}</definedName>
    <definedName name="dfssfd" hidden="1">{"rp_only",#N/A,FALSE,"2225"}</definedName>
    <definedName name="dfssfd_1" hidden="1">{"rp_only",#N/A,FALSE,"2225"}</definedName>
    <definedName name="dfssfsdfs" hidden="1">{"with_oth_curr",#N/A,FALSE,"2225"}</definedName>
    <definedName name="dfssfsdfs_1" hidden="1">{"with_oth_curr",#N/A,FALSE,"2225"}</definedName>
    <definedName name="DFST0405">#REF!</definedName>
    <definedName name="dfxgdfgdfg" hidden="1">{"with_oth_curr",#N/A,FALSE,"2225"}</definedName>
    <definedName name="dfxgdfgdfg_1" hidden="1">{"with_oth_curr",#N/A,FALSE,"2225"}</definedName>
    <definedName name="dfxvxcvxcv" hidden="1">{"rp_only",#N/A,FALSE,"2225"}</definedName>
    <definedName name="dfxvxcvxcv_1" hidden="1">{"rp_only",#N/A,FALSE,"2225"}</definedName>
    <definedName name="dg">#REF!</definedName>
    <definedName name="DGBBHop">#REF!</definedName>
    <definedName name="DGCTI592">#REF!</definedName>
    <definedName name="dgdfg" hidden="1">{"rp_only",#N/A,FALSE,"2225"}</definedName>
    <definedName name="dgdfg_1" hidden="1">{"rp_only",#N/A,FALSE,"2225"}</definedName>
    <definedName name="dgdfgdg" hidden="1">{"rp_only",#N/A,FALSE,"2225"}</definedName>
    <definedName name="dgdfgdg_1" hidden="1">{"rp_only",#N/A,FALSE,"2225"}</definedName>
    <definedName name="dgdg" hidden="1">{"rp_only",#N/A,FALSE,"2225"}</definedName>
    <definedName name="dgdg_1" hidden="1">{"rp_only",#N/A,FALSE,"2225"}</definedName>
    <definedName name="dgdgd" hidden="1">{"with_oth_curr",#N/A,FALSE,"2225"}</definedName>
    <definedName name="dgdgd_1" hidden="1">{"with_oth_curr",#N/A,FALSE,"2225"}</definedName>
    <definedName name="dgdgdg" hidden="1">{"rp_only",#N/A,FALSE,"2225"}</definedName>
    <definedName name="dgdgdg_1" hidden="1">{"rp_only",#N/A,FALSE,"2225"}</definedName>
    <definedName name="dgdgfdhg" hidden="1">{"rp_only",#N/A,FALSE,"2225"}</definedName>
    <definedName name="dgdgfdhg_1" hidden="1">{"rp_only",#N/A,FALSE,"2225"}</definedName>
    <definedName name="dgdsgsd">#REF!</definedName>
    <definedName name="dgdss" hidden="1">{"rp_only",#N/A,FALSE,"2225"}</definedName>
    <definedName name="dgdss_1" hidden="1">{"rp_only",#N/A,FALSE,"2225"}</definedName>
    <definedName name="DGF" localSheetId="8" hidden="1">{#N/A,#N/A,FALSE,"特殊室（ＢＱ表）"}</definedName>
    <definedName name="DGF" hidden="1">{#N/A,#N/A,FALSE,"特殊室（ＢＱ表）"}</definedName>
    <definedName name="dgfd" localSheetId="8" hidden="1">{"with_oth_curr",#N/A,FALSE,"2225"}</definedName>
    <definedName name="dgfd" hidden="1">{#N/A,#N/A,FALSE,"SumG";#N/A,#N/A,FALSE,"ElecG";#N/A,#N/A,FALSE,"MechG";#N/A,#N/A,FALSE,"GeotG";#N/A,#N/A,FALSE,"PrcsG";#N/A,#N/A,FALSE,"TunnG";#N/A,#N/A,FALSE,"CivlG";#N/A,#N/A,FALSE,"NtwkG";#N/A,#N/A,FALSE,"EstgG";#N/A,#N/A,FALSE,"PEngG"}</definedName>
    <definedName name="dgfd_1" hidden="1">{"with_oth_curr",#N/A,FALSE,"2225"}</definedName>
    <definedName name="dgfdfgd" hidden="1">{"with_oth_curr",#N/A,FALSE,"2225"}</definedName>
    <definedName name="dgfdfgd_1" hidden="1">{"with_oth_curr",#N/A,FALSE,"2225"}</definedName>
    <definedName name="dgfdg" localSheetId="8" hidden="1">{"with_oth_curr",#N/A,FALSE,"2225"}</definedName>
    <definedName name="DGFDG" hidden="1">{#N/A,#N/A,FALSE,"特殊室（ＢＱ表）"}</definedName>
    <definedName name="dgfdg_1" hidden="1">{"with_oth_curr",#N/A,FALSE,"2225"}</definedName>
    <definedName name="dgfdgdgdfg" hidden="1">{"rp_only",#N/A,FALSE,"2225"}</definedName>
    <definedName name="dgfdgdgdfg_1" hidden="1">{"rp_only",#N/A,FALSE,"2225"}</definedName>
    <definedName name="dgfdgdgdg" hidden="1">{"with_oth_curr",#N/A,FALSE,"2225"}</definedName>
    <definedName name="dgfdgdgdg_1" hidden="1">{"with_oth_curr",#N/A,FALSE,"2225"}</definedName>
    <definedName name="dgfdgf" hidden="1">{"rp_only",#N/A,FALSE,"2225"}</definedName>
    <definedName name="dgfdgf_1" hidden="1">{"rp_only",#N/A,FALSE,"2225"}</definedName>
    <definedName name="dgfgjgj" localSheetId="8" hidden="1">{#N/A,#N/A,FALSE,"CCTV"}</definedName>
    <definedName name="dgfgjgj" hidden="1">{#N/A,#N/A,FALSE,"CCTV"}</definedName>
    <definedName name="dgfh" hidden="1">{#N/A,#N/A,FALSE,"Cost Report";#N/A,#N/A,FALSE,"Sept Qtr";#N/A,#N/A,FALSE,"Qtly Summ.";#N/A,#N/A,FALSE,"Report Summary";#N/A,#N/A,FALSE,"Ammort &amp; Dep.";#N/A,#N/A,FALSE,"Rev. GIC Summ.";#N/A,#N/A,FALSE,"CAPEX";#N/A,#N/A,FALSE,"Stockpile Adj.";#N/A,#N/A,FALSE,"Cost Summary"}</definedName>
    <definedName name="dgfh_1" hidden="1">{#N/A,#N/A,FALSE,"Cost Report";#N/A,#N/A,FALSE,"Sept Qtr";#N/A,#N/A,FALSE,"Qtly Summ.";#N/A,#N/A,FALSE,"Report Summary";#N/A,#N/A,FALSE,"Ammort &amp; Dep.";#N/A,#N/A,FALSE,"Rev. GIC Summ.";#N/A,#N/A,FALSE,"CAPEX";#N/A,#N/A,FALSE,"Stockpile Adj.";#N/A,#N/A,FALSE,"Cost Summary"}</definedName>
    <definedName name="dgfsgffds" hidden="1">{"rp_only",#N/A,FALSE,"2225"}</definedName>
    <definedName name="dgfsgffds_1" hidden="1">{"rp_only",#N/A,FALSE,"2225"}</definedName>
    <definedName name="dgh">{0.1;0;0.382758620689655;0;0;0;0.258620689655172;0;0.258620689655172}</definedName>
    <definedName name="dghn">#REF!</definedName>
    <definedName name="dgk">#REF!</definedName>
    <definedName name="dgk_1">#REF!</definedName>
    <definedName name="dgk_1_10">#REF!</definedName>
    <definedName name="dgk_10">#REF!</definedName>
    <definedName name="dgk_10_1">#REF!</definedName>
    <definedName name="dgk_11">#REF!</definedName>
    <definedName name="dgk_3">#REF!</definedName>
    <definedName name="dgk_4">#REF!</definedName>
    <definedName name="dgk_4_10">#REF!</definedName>
    <definedName name="dgk_5">#REF!</definedName>
    <definedName name="dgk_5_1">#REF!</definedName>
    <definedName name="dgk_5_10">#REF!</definedName>
    <definedName name="dgk_6">#REF!</definedName>
    <definedName name="dgk_6_10">#REF!</definedName>
    <definedName name="dgk_7">#REF!</definedName>
    <definedName name="dgk_7_10">#REF!</definedName>
    <definedName name="dgk_8">#REF!</definedName>
    <definedName name="dgk_8_10">#REF!</definedName>
    <definedName name="dgk_9">#REF!</definedName>
    <definedName name="dgk_9_10">#REF!</definedName>
    <definedName name="dgnc">12997</definedName>
    <definedName name="dgretertr" hidden="1">{"rp_only",#N/A,FALSE,"2225"}</definedName>
    <definedName name="dgretertr_1" hidden="1">{"rp_only",#N/A,FALSE,"2225"}</definedName>
    <definedName name="DGS" hidden="1">{"rp_only",#N/A,FALSE,"2225"}</definedName>
    <definedName name="DGS_1" hidden="1">{"rp_only",#N/A,FALSE,"2225"}</definedName>
    <definedName name="dgsdadgdsfgdfg" hidden="1">{"rp_only",#N/A,FALSE,"2225"}</definedName>
    <definedName name="dgsdadgdsfgdfg_1" hidden="1">{"rp_only",#N/A,FALSE,"2225"}</definedName>
    <definedName name="dgsdg" hidden="1">{"rp_only",#N/A,FALSE,"2225"}</definedName>
    <definedName name="dgsdg_1" hidden="1">{"rp_only",#N/A,FALSE,"2225"}</definedName>
    <definedName name="dgsg">BLCH</definedName>
    <definedName name="dgvl">#REF!</definedName>
    <definedName name="dh">#REF!</definedName>
    <definedName name="dhgh">#N/A</definedName>
    <definedName name="dhyrtyry" hidden="1">{"rp_only",#N/A,FALSE,"2225"}</definedName>
    <definedName name="dhyrtyry_1" hidden="1">{"rp_only",#N/A,FALSE,"2225"}</definedName>
    <definedName name="DI_1">#REF!</definedName>
    <definedName name="DI_10">#REF!</definedName>
    <definedName name="DI_11">#REF!</definedName>
    <definedName name="DI_12">#REF!</definedName>
    <definedName name="DI_13">#REF!</definedName>
    <definedName name="DI_2">#REF!</definedName>
    <definedName name="DI_3">#REF!</definedName>
    <definedName name="DI_4">#REF!</definedName>
    <definedName name="DI_5">#REF!</definedName>
    <definedName name="DI_6">#REF!</definedName>
    <definedName name="DI_7">#REF!</definedName>
    <definedName name="DI_8">#REF!</definedName>
    <definedName name="DI_9">#REF!</definedName>
    <definedName name="dia" hidden="1">{"SCH1A",#N/A,FALSE,"US";"SCH2A",#N/A,FALSE,"US"}</definedName>
    <definedName name="dia.10">#REF!</definedName>
    <definedName name="dia.12">#REF!</definedName>
    <definedName name="dia.13">#REF!</definedName>
    <definedName name="dia.16">#REF!</definedName>
    <definedName name="dia.8">#REF!</definedName>
    <definedName name="dia6_1">#REF!</definedName>
    <definedName name="dia6_1_10">#REF!</definedName>
    <definedName name="dia6_1_3">#REF!</definedName>
    <definedName name="dia6_1_5">#REF!</definedName>
    <definedName name="dia6_10">#REF!</definedName>
    <definedName name="dia6_10_1">#REF!</definedName>
    <definedName name="dia6_11">#REF!</definedName>
    <definedName name="dia6_3">#REF!</definedName>
    <definedName name="dia6_3_1">#REF!</definedName>
    <definedName name="dia6_4">#REF!</definedName>
    <definedName name="dia6_4_10">#REF!</definedName>
    <definedName name="dia6_5">#REF!</definedName>
    <definedName name="dia6_5_1">#REF!</definedName>
    <definedName name="dia6_5_10">#REF!</definedName>
    <definedName name="dia6_6">#REF!</definedName>
    <definedName name="dia6_6_10">#REF!</definedName>
    <definedName name="dia6_7">#REF!</definedName>
    <definedName name="dia6_7_10">#REF!</definedName>
    <definedName name="dia6_8">#REF!</definedName>
    <definedName name="dia6_8_10">#REF!</definedName>
    <definedName name="dia6_9">#REF!</definedName>
    <definedName name="dia6_9_10">#REF!</definedName>
    <definedName name="Diapragma316">#REF!</definedName>
    <definedName name="Diapragma400">#REF!</definedName>
    <definedName name="diapragma405">#REF!</definedName>
    <definedName name="dibet30">#REF!</definedName>
    <definedName name="didit" hidden="1">#REF!</definedName>
    <definedName name="dien">#REF!</definedName>
    <definedName name="dientichck">#REF!</definedName>
    <definedName name="diesel_hammer">#REF!</definedName>
    <definedName name="Difference">#REF!</definedName>
    <definedName name="Different" hidden="1">{#N/A,#N/A,FALSE,"Aging Summary";#N/A,#N/A,FALSE,"Ratio Analysis";#N/A,#N/A,FALSE,"Test 120 Day Accts";#N/A,#N/A,FALSE,"Tickmarks"}</definedName>
    <definedName name="DIFFINVALUEOFTRANSACTIONWITHUCC">#REF!</definedName>
    <definedName name="DIFFRESULTFROMEQUITYTRANSACTIONOFSUBS">#REF!</definedName>
    <definedName name="DIFFRESULTFROMFOREXTRANSLATION">#REF!</definedName>
    <definedName name="diffuser">#REF!</definedName>
    <definedName name="DIGIT">#REF!</definedName>
    <definedName name="DII_1">#REF!</definedName>
    <definedName name="DII_10">#REF!</definedName>
    <definedName name="DII_11">#REF!</definedName>
    <definedName name="DII_12">#REF!</definedName>
    <definedName name="DII_13">#REF!</definedName>
    <definedName name="DII_2">#REF!</definedName>
    <definedName name="DII_3">#REF!</definedName>
    <definedName name="DII_4">#REF!</definedName>
    <definedName name="DII_5">#REF!</definedName>
    <definedName name="DII_6">#REF!</definedName>
    <definedName name="DII_7">#REF!</definedName>
    <definedName name="DII_8">#REF!</definedName>
    <definedName name="DII_9">#REF!</definedName>
    <definedName name="DIII_1">#REF!</definedName>
    <definedName name="DIII_10">#REF!</definedName>
    <definedName name="DIII_11">#REF!</definedName>
    <definedName name="DIII_12">#REF!</definedName>
    <definedName name="DIII_13">#REF!</definedName>
    <definedName name="DIII_2">#REF!</definedName>
    <definedName name="DIII_3">#REF!</definedName>
    <definedName name="DIII_4">#REF!</definedName>
    <definedName name="DIII_5">#REF!</definedName>
    <definedName name="DIII_6">#REF!</definedName>
    <definedName name="DIII_7">#REF!</definedName>
    <definedName name="DIII_8">#REF!</definedName>
    <definedName name="DIII_9">#REF!</definedName>
    <definedName name="DIL">#REF!</definedName>
    <definedName name="dild100">#REF!</definedName>
    <definedName name="dild120">#REF!</definedName>
    <definedName name="dild60">#REF!</definedName>
    <definedName name="dild80">#REF!</definedName>
    <definedName name="dim">#REF!</definedName>
    <definedName name="Dimension">#REF!</definedName>
    <definedName name="dimensionlayout">#REF!</definedName>
    <definedName name="DIN">#REF!</definedName>
    <definedName name="dina" hidden="1">{#N/A,#N/A,FALSE,"Aging Summary";#N/A,#N/A,FALSE,"Ratio Analysis";#N/A,#N/A,FALSE,"Test 120 Day Accts";#N/A,#N/A,FALSE,"Tickmarks"}</definedName>
    <definedName name="dina_1" hidden="1">{#N/A,#N/A,FALSE,"Aging Summary";#N/A,#N/A,FALSE,"Ratio Analysis";#N/A,#N/A,FALSE,"Test 120 Day Accts";#N/A,#N/A,FALSE,"Tickmarks"}</definedName>
    <definedName name="dina1" hidden="1">{#N/A,#N/A,FALSE,"Aging Summary";#N/A,#N/A,FALSE,"Ratio Analysis";#N/A,#N/A,FALSE,"Test 120 Day Accts";#N/A,#N/A,FALSE,"Tickmarks"}</definedName>
    <definedName name="dina1_1" hidden="1">{#N/A,#N/A,FALSE,"Aging Summary";#N/A,#N/A,FALSE,"Ratio Analysis";#N/A,#N/A,FALSE,"Test 120 Day Accts";#N/A,#N/A,FALSE,"Tickmarks"}</definedName>
    <definedName name="dina4" hidden="1">{#N/A,#N/A,FALSE,"Aging Summary";#N/A,#N/A,FALSE,"Ratio Analysis";#N/A,#N/A,FALSE,"Test 120 Day Accts";#N/A,#N/A,FALSE,"Tickmarks"}</definedName>
    <definedName name="dina4_1" hidden="1">{#N/A,#N/A,FALSE,"Aging Summary";#N/A,#N/A,FALSE,"Ratio Analysis";#N/A,#N/A,FALSE,"Test 120 Day Accts";#N/A,#N/A,FALSE,"Tickmarks"}</definedName>
    <definedName name="dinar">#REF!</definedName>
    <definedName name="dinars">#REF!</definedName>
    <definedName name="dind30b220">#REF!</definedName>
    <definedName name="dindgrc">#REF!</definedName>
    <definedName name="dinding_zincalume">#REF!</definedName>
    <definedName name="dinding1">#REF!</definedName>
    <definedName name="dinker20">#REF!</definedName>
    <definedName name="directlabourcost">#REF!</definedName>
    <definedName name="DirektoratHO">#REF!</definedName>
    <definedName name="dirkit">#REF!</definedName>
    <definedName name="dis">#REF!</definedName>
    <definedName name="discbaja_6">#REF!</definedName>
    <definedName name="disceuro">#REF!</definedName>
    <definedName name="Dischubb">#REF!</definedName>
    <definedName name="Discitra">#REF!</definedName>
    <definedName name="Discount">#REF!</definedName>
    <definedName name="discpel">#REF!</definedName>
    <definedName name="discpel_6">#REF!</definedName>
    <definedName name="discpin">#REF!</definedName>
    <definedName name="discpin_6">#REF!</definedName>
    <definedName name="discrate">0.12</definedName>
    <definedName name="DISCRM">#REF!</definedName>
    <definedName name="DISCRM_6">#REF!</definedName>
    <definedName name="discsan">#REF!</definedName>
    <definedName name="discseis">#REF!</definedName>
    <definedName name="discseis_6">#REF!</definedName>
    <definedName name="DisCurtain">#REF!</definedName>
    <definedName name="disDiff">#REF!</definedName>
    <definedName name="disdir">#REF!</definedName>
    <definedName name="Disdraco">#REF!</definedName>
    <definedName name="Disfan">#REF!</definedName>
    <definedName name="Dishoneywell">#REF!</definedName>
    <definedName name="Disocean">#REF!</definedName>
    <definedName name="Dispatterson">#REF!</definedName>
    <definedName name="display_area_2" hidden="1">#REF!</definedName>
    <definedName name="Disposal" hidden="1">#REF!</definedName>
    <definedName name="DISPYR">#REF!</definedName>
    <definedName name="Dist">#REF!</definedName>
    <definedName name="Dist_code">#REF!</definedName>
    <definedName name="Dist2">#REF!</definedName>
    <definedName name="Distoyo">#REF!</definedName>
    <definedName name="Div.">#REF!</definedName>
    <definedName name="div_distr_tax">#REF!</definedName>
    <definedName name="div_paid_Equity_E_min">#REF!</definedName>
    <definedName name="div_paid_Equity_LC_group">#REF!</definedName>
    <definedName name="div_paid_Equity_LC_min">#REF!</definedName>
    <definedName name="div_paid_Global_E_group">#REF!</definedName>
    <definedName name="div_paid_Global_E_min">#REF!</definedName>
    <definedName name="div_paid_Global_LC_Group">#REF!</definedName>
    <definedName name="div_paid_Global_LC_min">#REF!</definedName>
    <definedName name="div_rec_Equity_E_group">#REF!</definedName>
    <definedName name="div_rec_Equity_E_min">#REF!</definedName>
    <definedName name="div_rec_Equity_LC_group">#REF!</definedName>
    <definedName name="div_rec_Equity_LC_min">#REF!</definedName>
    <definedName name="div_rec_Global_E_group">#REF!</definedName>
    <definedName name="div_rec_Global_E_min">#REF!</definedName>
    <definedName name="div_rec_Global_LC_Group">#REF!</definedName>
    <definedName name="div_rec_Global_LC_min">#REF!</definedName>
    <definedName name="DivdMinCashBal">#REF!</definedName>
    <definedName name="DivdMinDSCR">#REF!</definedName>
    <definedName name="DivdMinEquity">#REF!</definedName>
    <definedName name="dividend">#REF!</definedName>
    <definedName name="dividend2">#REF!</definedName>
    <definedName name="dividends">#REF!</definedName>
    <definedName name="DIVIDENPAYABLE">#REF!</definedName>
    <definedName name="DIVISI">#REF!</definedName>
    <definedName name="Division">#REF!</definedName>
    <definedName name="DivsPref">#REF!</definedName>
    <definedName name="dj" hidden="1">#REF!</definedName>
    <definedName name="dka">#REF!</definedName>
    <definedName name="dka_1">#REF!</definedName>
    <definedName name="dka_1_10">#REF!</definedName>
    <definedName name="dka_10">#REF!</definedName>
    <definedName name="dka_10_1">#REF!</definedName>
    <definedName name="dka_11">#REF!</definedName>
    <definedName name="dka_3">#REF!</definedName>
    <definedName name="dka_4">#REF!</definedName>
    <definedName name="dka_4_10">#REF!</definedName>
    <definedName name="dka_5">#REF!</definedName>
    <definedName name="dka_5_1">#REF!</definedName>
    <definedName name="dka_5_10">#REF!</definedName>
    <definedName name="dka_6">#REF!</definedName>
    <definedName name="dka_6_10">#REF!</definedName>
    <definedName name="dka_7">#REF!</definedName>
    <definedName name="dka_7_10">#REF!</definedName>
    <definedName name="dka_8">#REF!</definedName>
    <definedName name="dka_8_10">#REF!</definedName>
    <definedName name="dka_9">#REF!</definedName>
    <definedName name="dka_9_10">#REF!</definedName>
    <definedName name="dker20">#REF!</definedName>
    <definedName name="dkjfrkj" hidden="1">{#N/A,#N/A,FALSE,"Cost Report";#N/A,#N/A,FALSE,"Qtly Summ.";#N/A,#N/A,FALSE,"Mar  Qtr";#N/A,#N/A,FALSE,"Report Summary"}</definedName>
    <definedName name="dkk">#REF!</definedName>
    <definedName name="dkk_1">#REF!</definedName>
    <definedName name="dkk_1_10">#REF!</definedName>
    <definedName name="dkk_10">#REF!</definedName>
    <definedName name="dkk_10_1">#REF!</definedName>
    <definedName name="dkk_11">#REF!</definedName>
    <definedName name="dkk_3">#REF!</definedName>
    <definedName name="dkk_4">#REF!</definedName>
    <definedName name="dkk_4_10">#REF!</definedName>
    <definedName name="dkk_5">#REF!</definedName>
    <definedName name="dkk_5_1">#REF!</definedName>
    <definedName name="dkk_5_10">#REF!</definedName>
    <definedName name="dkk_6">#REF!</definedName>
    <definedName name="dkk_6_10">#REF!</definedName>
    <definedName name="dkk_7">#REF!</definedName>
    <definedName name="dkk_7_10">#REF!</definedName>
    <definedName name="dkk_8">#REF!</definedName>
    <definedName name="dkk_8_10">#REF!</definedName>
    <definedName name="dkk_9">#REF!</definedName>
    <definedName name="dkk_9_10">#REF!</definedName>
    <definedName name="DL">#REF!</definedName>
    <definedName name="dl20dl">#REF!</definedName>
    <definedName name="dl20dl_1">#REF!</definedName>
    <definedName name="dl20dl_1_10">#REF!</definedName>
    <definedName name="dl20dl_10">#REF!</definedName>
    <definedName name="dl20dl_5">#REF!</definedName>
    <definedName name="dlh20_1">#REF!</definedName>
    <definedName name="dlh20_1_10">#REF!</definedName>
    <definedName name="dlh20_10">#REF!</definedName>
    <definedName name="dlh20_5">#REF!</definedName>
    <definedName name="dlh20c">#REF!</definedName>
    <definedName name="dlh20c_1">#REF!</definedName>
    <definedName name="dlh20c_1_10">#REF!</definedName>
    <definedName name="dlh20c_10">#REF!</definedName>
    <definedName name="dlh20c_5">#REF!</definedName>
    <definedName name="dlh20nb">#REF!</definedName>
    <definedName name="dlh20nb_1">#REF!</definedName>
    <definedName name="dlh20nb_1_10">#REF!</definedName>
    <definedName name="dlh20nb_10">#REF!</definedName>
    <definedName name="dlh20nb_5">#REF!</definedName>
    <definedName name="dlh50_1">#REF!</definedName>
    <definedName name="dlh50_1_10">#REF!</definedName>
    <definedName name="dlh50_10">#REF!</definedName>
    <definedName name="dlh50_5">#REF!</definedName>
    <definedName name="dlh50nb">#REF!</definedName>
    <definedName name="dlh50nb_1">#REF!</definedName>
    <definedName name="dlh50nb_1_10">#REF!</definedName>
    <definedName name="dlh50nb_10">#REF!</definedName>
    <definedName name="dlh50nb_5">#REF!</definedName>
    <definedName name="DLM">#REF!</definedName>
    <definedName name="dlpar150">#REF!</definedName>
    <definedName name="dlpar150_1">#REF!</definedName>
    <definedName name="dlpar150_1_10">#REF!</definedName>
    <definedName name="dlpar150_10">#REF!</definedName>
    <definedName name="dlpar150_5">#REF!</definedName>
    <definedName name="dlpar38120">#REF!</definedName>
    <definedName name="dlpar38120_1">#REF!</definedName>
    <definedName name="dlpar38120_1_10">#REF!</definedName>
    <definedName name="dlpar38120_10">#REF!</definedName>
    <definedName name="dlpar38120_10_1">#REF!</definedName>
    <definedName name="dlpar38120_11">#REF!</definedName>
    <definedName name="dlpar38120_3">#REF!</definedName>
    <definedName name="dlpar38120_3_1">#REF!</definedName>
    <definedName name="dlpar38120_4">#REF!</definedName>
    <definedName name="dlpar38120_4_10">#REF!</definedName>
    <definedName name="dlpar38120_5">#REF!</definedName>
    <definedName name="dlpar38120_5_1">#REF!</definedName>
    <definedName name="dlpar38120_5_10">#REF!</definedName>
    <definedName name="dlpar38120_6">#REF!</definedName>
    <definedName name="dlpar38120_6_1">#REF!</definedName>
    <definedName name="dlpar38120_6_10">#REF!</definedName>
    <definedName name="dlpar38120_7">#REF!</definedName>
    <definedName name="dlpar38120_7_10">#REF!</definedName>
    <definedName name="dlpar38120_8">#REF!</definedName>
    <definedName name="dlpar38120_8_10">#REF!</definedName>
    <definedName name="dlpar38120_9">#REF!</definedName>
    <definedName name="dlpar38120_9_10">#REF!</definedName>
    <definedName name="dlpar56150">#REF!</definedName>
    <definedName name="dlpar56150_1">#REF!</definedName>
    <definedName name="dlpar56150_1_10">#REF!</definedName>
    <definedName name="dlpar56150_10">#REF!</definedName>
    <definedName name="dlpar56150_5">#REF!</definedName>
    <definedName name="dlpar75">#REF!</definedName>
    <definedName name="dlpar75_1">#REF!</definedName>
    <definedName name="dlpar75_1_10">#REF!</definedName>
    <definedName name="dlpar75_10">#REF!</definedName>
    <definedName name="dlpar75_5">#REF!</definedName>
    <definedName name="dlpl18">#REF!</definedName>
    <definedName name="dlpl18_1">#REF!</definedName>
    <definedName name="dlpl18_1_10">#REF!</definedName>
    <definedName name="dlpl18_10">#REF!</definedName>
    <definedName name="dlpl18_5">#REF!</definedName>
    <definedName name="dlpl18nb">#REF!</definedName>
    <definedName name="dlpl18nb_1">#REF!</definedName>
    <definedName name="dlpl18nb_1_10">#REF!</definedName>
    <definedName name="dlpl18nb_10">#REF!</definedName>
    <definedName name="dlpl18nb_5">#REF!</definedName>
    <definedName name="dlpl1x13">#REF!</definedName>
    <definedName name="dlpl1x13_1">#REF!</definedName>
    <definedName name="dlpl1x13_1_10">#REF!</definedName>
    <definedName name="dlpl1x13_10">#REF!</definedName>
    <definedName name="dlpl1x13_5">#REF!</definedName>
    <definedName name="dlpl1x13nb">#REF!</definedName>
    <definedName name="dlpl1x13nb_1">#REF!</definedName>
    <definedName name="dlpl1x13nb_1_10">#REF!</definedName>
    <definedName name="dlpl1x13nb_10">#REF!</definedName>
    <definedName name="dlpl1x13nb_5">#REF!</definedName>
    <definedName name="dlpl2x18">#REF!</definedName>
    <definedName name="dlpl2x18_1">#REF!</definedName>
    <definedName name="dlpl2x18_1_10">#REF!</definedName>
    <definedName name="dlpl2x18_10">#REF!</definedName>
    <definedName name="dlpl2x18_5">#REF!</definedName>
    <definedName name="dlpl2x18nb">#REF!</definedName>
    <definedName name="dlpl2x18nb_1">#REF!</definedName>
    <definedName name="dlpl2x18nb_1_10">#REF!</definedName>
    <definedName name="dlpl2x18nb_10">#REF!</definedName>
    <definedName name="dlpl2x18nb_5">#REF!</definedName>
    <definedName name="dlpl9">#REF!</definedName>
    <definedName name="dlpl9_1">#REF!</definedName>
    <definedName name="dlpl9_1_10">#REF!</definedName>
    <definedName name="dlpl9_10">#REF!</definedName>
    <definedName name="dlpl9_5">#REF!</definedName>
    <definedName name="dlpl9nb">#REF!</definedName>
    <definedName name="dlpl9nb_1">#REF!</definedName>
    <definedName name="dlpl9nb_1_10">#REF!</definedName>
    <definedName name="dlpl9nb_10">#REF!</definedName>
    <definedName name="dlpl9nb_5">#REF!</definedName>
    <definedName name="DLPLC">#REF!</definedName>
    <definedName name="dlplc13w">#REF!</definedName>
    <definedName name="dlplc13w_1">#REF!</definedName>
    <definedName name="dlplc13w_1_10">#REF!</definedName>
    <definedName name="dlplc13w_10">#REF!</definedName>
    <definedName name="dlplc13w_10_1">#REF!</definedName>
    <definedName name="dlplc13w_11">#REF!</definedName>
    <definedName name="dlplc13w_3">#REF!</definedName>
    <definedName name="dlplc13w_3_1">#REF!</definedName>
    <definedName name="dlplc13w_4">#REF!</definedName>
    <definedName name="dlplc13w_4_10">#REF!</definedName>
    <definedName name="dlplc13w_5">#REF!</definedName>
    <definedName name="dlplc13w_5_1">#REF!</definedName>
    <definedName name="dlplc13w_5_10">#REF!</definedName>
    <definedName name="dlplc13w_6">#REF!</definedName>
    <definedName name="dlplc13w_6_1">#REF!</definedName>
    <definedName name="dlplc13w_6_10">#REF!</definedName>
    <definedName name="dlplc13w_7">#REF!</definedName>
    <definedName name="dlplc13w_7_10">#REF!</definedName>
    <definedName name="dlplc13w_8">#REF!</definedName>
    <definedName name="dlplc13w_8_10">#REF!</definedName>
    <definedName name="dlplc13w_9">#REF!</definedName>
    <definedName name="dlplc13w_9_10">#REF!</definedName>
    <definedName name="dlplc13wbimc">#REF!</definedName>
    <definedName name="dlplc13wbimc_1">#REF!</definedName>
    <definedName name="dlplc13wbimc_1_10">#REF!</definedName>
    <definedName name="dlplc13wbimc_10">#REF!</definedName>
    <definedName name="dlplc13wbimc_10_1">#REF!</definedName>
    <definedName name="dlplc13wbimc_11">#REF!</definedName>
    <definedName name="dlplc13wbimc_3">#REF!</definedName>
    <definedName name="dlplc13wbimc_3_1">#REF!</definedName>
    <definedName name="dlplc13wbimc_4">#REF!</definedName>
    <definedName name="dlplc13wbimc_4_10">#REF!</definedName>
    <definedName name="dlplc13wbimc_5">#REF!</definedName>
    <definedName name="dlplc13wbimc_5_1">#REF!</definedName>
    <definedName name="dlplc13wbimc_5_10">#REF!</definedName>
    <definedName name="dlplc13wbimc_6">#REF!</definedName>
    <definedName name="dlplc13wbimc_6_1">#REF!</definedName>
    <definedName name="dlplc13wbimc_6_10">#REF!</definedName>
    <definedName name="dlplc13wbimc_7">#REF!</definedName>
    <definedName name="dlplc13wbimc_7_10">#REF!</definedName>
    <definedName name="dlplc13wbimc_8">#REF!</definedName>
    <definedName name="dlplc13wbimc_8_10">#REF!</definedName>
    <definedName name="dlplc13wbimc_9">#REF!</definedName>
    <definedName name="dlplc13wbimc_9_10">#REF!</definedName>
    <definedName name="dlplc2x13">#REF!</definedName>
    <definedName name="dlplc2x13_1">#REF!</definedName>
    <definedName name="dlplc2x13_1_10">#REF!</definedName>
    <definedName name="dlplc2x13_10">#REF!</definedName>
    <definedName name="dlplc2x13_5">#REF!</definedName>
    <definedName name="dlplc2x13nb">#REF!</definedName>
    <definedName name="dlplc2x13nb_1">#REF!</definedName>
    <definedName name="dlplc2x13nb_1_10">#REF!</definedName>
    <definedName name="dlplc2x13nb_10">#REF!</definedName>
    <definedName name="dlplc2x13nb_5">#REF!</definedName>
    <definedName name="DLPLCbat">#REF!</definedName>
    <definedName name="dlwwh20">#REF!</definedName>
    <definedName name="dlwwh20_1">#REF!</definedName>
    <definedName name="dlwwh20_1_10">#REF!</definedName>
    <definedName name="dlwwh20_10">#REF!</definedName>
    <definedName name="dlwwh20_5">#REF!</definedName>
    <definedName name="dlwwh20nb">#REF!</definedName>
    <definedName name="dlwwh20nb_1">#REF!</definedName>
    <definedName name="dlwwh20nb_1_10">#REF!</definedName>
    <definedName name="dlwwh20nb_10">#REF!</definedName>
    <definedName name="dlwwh20nb_5">#REF!</definedName>
    <definedName name="DM">#REF!</definedName>
    <definedName name="DMAR">#REF!</definedName>
    <definedName name="dmat">#REF!</definedName>
    <definedName name="dmbo">#REF!</definedName>
    <definedName name="dmdv">#REF!</definedName>
    <definedName name="DMHH">#REF!</definedName>
    <definedName name="dmoi">#REF!</definedName>
    <definedName name="dmvt">#REF!</definedName>
    <definedName name="DN" hidden="1">#REF!</definedName>
    <definedName name="dnpntalm">#REF!</definedName>
    <definedName name="DÑt45x4">#REF!</definedName>
    <definedName name="do1_1">#REF!</definedName>
    <definedName name="doan1">#REF!</definedName>
    <definedName name="doan2">#REF!</definedName>
    <definedName name="doan3">#REF!</definedName>
    <definedName name="doan4">#REF!</definedName>
    <definedName name="doan5">#REF!</definedName>
    <definedName name="doan6">#REF!</definedName>
    <definedName name="dobt">#REF!</definedName>
    <definedName name="doc">#REF!</definedName>
    <definedName name="docr">{"Book1","4.09 FLORA DAN FAUNA.xls","4.22 PERLENGKAPAN SEKOLAH.xls"}</definedName>
    <definedName name="Document_array">{"Book1"}</definedName>
    <definedName name="Documents_array">#REF!</definedName>
    <definedName name="dodol" hidden="1">{#N/A,#N/A,FALSE,"DATA"}</definedName>
    <definedName name="DODOL_1">#REF!</definedName>
    <definedName name="DODOL_1_10">#REF!</definedName>
    <definedName name="DODOL_10">#REF!</definedName>
    <definedName name="DODOL_10_1">#REF!</definedName>
    <definedName name="DODOL_11">#REF!</definedName>
    <definedName name="DODOL_3">#REF!</definedName>
    <definedName name="DODOL_4">#REF!</definedName>
    <definedName name="DODOL_4_10">#REF!</definedName>
    <definedName name="DODOL_5">#REF!</definedName>
    <definedName name="DODOL_5_1">#REF!</definedName>
    <definedName name="DODOL_5_10">#REF!</definedName>
    <definedName name="DODOL_6">#REF!</definedName>
    <definedName name="DODOL_6_10">#REF!</definedName>
    <definedName name="DODOL_7">#REF!</definedName>
    <definedName name="DODOL_7_10">#REF!</definedName>
    <definedName name="DODOL_8">#REF!</definedName>
    <definedName name="DODOL_8_10">#REF!</definedName>
    <definedName name="DODOL_9">#REF!</definedName>
    <definedName name="DODOL_9_10">#REF!</definedName>
    <definedName name="DOGUB">#REF!</definedName>
    <definedName name="Dohara">#REF!</definedName>
    <definedName name="dok"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LI">#N/A</definedName>
    <definedName name="dol">#REF!</definedName>
    <definedName name="dol_6">#REF!</definedName>
    <definedName name="Dolar">#REF!</definedName>
    <definedName name="dolken">#REF!</definedName>
    <definedName name="Dolken__4___6__cm">#REF!</definedName>
    <definedName name="Dolken_7_cm">#REF!</definedName>
    <definedName name="Dollar">#REF!</definedName>
    <definedName name="Dollar_aus">#REF!</definedName>
    <definedName name="Dollar_Australia">#REF!</definedName>
    <definedName name="DOMBA">#REF!</definedName>
    <definedName name="DOMBA_1">#REF!</definedName>
    <definedName name="DOMBA_1_10">#REF!</definedName>
    <definedName name="DOMBA_10">#REF!</definedName>
    <definedName name="DOMBA_10_1">#REF!</definedName>
    <definedName name="DOMBA_11">#REF!</definedName>
    <definedName name="DOMBA_3">#REF!</definedName>
    <definedName name="DOMBA_4">#REF!</definedName>
    <definedName name="DOMBA_4_10">#REF!</definedName>
    <definedName name="DOMBA_5">#REF!</definedName>
    <definedName name="DOMBA_5_1">#REF!</definedName>
    <definedName name="DOMBA_5_10">#REF!</definedName>
    <definedName name="DOMBA_6">#REF!</definedName>
    <definedName name="DOMBA_6_1">#REF!</definedName>
    <definedName name="DOMBA_6_10">#REF!</definedName>
    <definedName name="DOMBA_7">#REF!</definedName>
    <definedName name="DOMBA_7_10">#REF!</definedName>
    <definedName name="DOMBA_8">#REF!</definedName>
    <definedName name="DOMBA_8_10">#REF!</definedName>
    <definedName name="DOMBA_9">#REF!</definedName>
    <definedName name="DOMBA_9_10">#REF!</definedName>
    <definedName name="DOME">#REF!</definedName>
    <definedName name="DONATIONS">#REF!</definedName>
    <definedName name="Dong">#REF!</definedName>
    <definedName name="Door_Closer">#REF!</definedName>
    <definedName name="Door_Stoper">#REF!</definedName>
    <definedName name="dov">#REF!</definedName>
    <definedName name="down" hidden="1">{#N/A,#N/A,FALSE,"Umsatz";#N/A,#N/A,FALSE,"Base V.02";#N/A,#N/A,FALSE,"Charts"}</definedName>
    <definedName name="Dozzer">#REF!</definedName>
    <definedName name="dpa">#REF!</definedName>
    <definedName name="dpa_1">#REF!</definedName>
    <definedName name="dpa_1_10">#REF!</definedName>
    <definedName name="dpa_10">#REF!</definedName>
    <definedName name="dpa_10_1">#REF!</definedName>
    <definedName name="dpa_11">#REF!</definedName>
    <definedName name="dpa_3">#REF!</definedName>
    <definedName name="dpa_4">#REF!</definedName>
    <definedName name="dpa_4_10">#REF!</definedName>
    <definedName name="dpa_5">#REF!</definedName>
    <definedName name="dpa_5_1">#REF!</definedName>
    <definedName name="dpa_5_10">#REF!</definedName>
    <definedName name="dpa_6">#REF!</definedName>
    <definedName name="dpa_6_10">#REF!</definedName>
    <definedName name="dpa_7">#REF!</definedName>
    <definedName name="dpa_7_10">#REF!</definedName>
    <definedName name="dpa_8">#REF!</definedName>
    <definedName name="dpa_8_10">#REF!</definedName>
    <definedName name="dpa_9">#REF!</definedName>
    <definedName name="dpa_9_10">#REF!</definedName>
    <definedName name="Dpc">#REF!</definedName>
    <definedName name="Dpd">#REF!</definedName>
    <definedName name="dpk">#REF!</definedName>
    <definedName name="dpk_1">#REF!</definedName>
    <definedName name="dpk_1_10">#REF!</definedName>
    <definedName name="dpk_10">#REF!</definedName>
    <definedName name="dpk_10_1">#REF!</definedName>
    <definedName name="dpk_11">#REF!</definedName>
    <definedName name="dpk_3">#REF!</definedName>
    <definedName name="dpk_4">#REF!</definedName>
    <definedName name="dpk_4_10">#REF!</definedName>
    <definedName name="dpk_5">#REF!</definedName>
    <definedName name="dpk_5_1">#REF!</definedName>
    <definedName name="dpk_5_10">#REF!</definedName>
    <definedName name="dpk_6">#REF!</definedName>
    <definedName name="dpk_6_10">#REF!</definedName>
    <definedName name="dpk_7">#REF!</definedName>
    <definedName name="dpk_7_10">#REF!</definedName>
    <definedName name="dpk_8">#REF!</definedName>
    <definedName name="dpk_8_10">#REF!</definedName>
    <definedName name="dpk_9">#REF!</definedName>
    <definedName name="dpk_9_10">#REF!</definedName>
    <definedName name="dpsr">#REF!</definedName>
    <definedName name="Drain">#REF!</definedName>
    <definedName name="draka"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eport">#REF!</definedName>
    <definedName name="drh" hidden="1">{#N/A,#N/A,FALSE,"REK-S-TPL";#N/A,#N/A,FALSE,"REK-TPML";#N/A,#N/A,FALSE,"RAB-TEMPEL"}</definedName>
    <definedName name="drilb2100">#REF!</definedName>
    <definedName name="drilb2100_1">#REF!</definedName>
    <definedName name="drilb2100_1_3">#REF!</definedName>
    <definedName name="drilb2100_10">#REF!</definedName>
    <definedName name="drilb2100_11">#REF!</definedName>
    <definedName name="drilb2100_3">#REF!</definedName>
    <definedName name="drilb2100_3_1">#REF!</definedName>
    <definedName name="drilb2100_4">#REF!</definedName>
    <definedName name="drilb2100_5">#REF!</definedName>
    <definedName name="drilb2100_6">#REF!</definedName>
    <definedName name="drilb2100_7">#REF!</definedName>
    <definedName name="drilb2100_8">#REF!</definedName>
    <definedName name="drilb2100_9">#REF!</definedName>
    <definedName name="drilb2120">#REF!</definedName>
    <definedName name="drilb2120_1">#REF!</definedName>
    <definedName name="drilb2120_1_3">#REF!</definedName>
    <definedName name="drilb2120_10">#REF!</definedName>
    <definedName name="drilb2120_11">#REF!</definedName>
    <definedName name="drilb2120_3">#REF!</definedName>
    <definedName name="drilb2120_3_1">#REF!</definedName>
    <definedName name="drilb2120_4">#REF!</definedName>
    <definedName name="drilb2120_5">#REF!</definedName>
    <definedName name="drilb2120_6">#REF!</definedName>
    <definedName name="drilb2120_7">#REF!</definedName>
    <definedName name="drilb2120_8">#REF!</definedName>
    <definedName name="drilb2120_9">#REF!</definedName>
    <definedName name="drilb250">#REF!</definedName>
    <definedName name="drilb250_1">#REF!</definedName>
    <definedName name="drilb250_1_3">#REF!</definedName>
    <definedName name="drilb250_10">#REF!</definedName>
    <definedName name="drilb250_11">#REF!</definedName>
    <definedName name="drilb250_3">#REF!</definedName>
    <definedName name="drilb250_3_1">#REF!</definedName>
    <definedName name="drilb250_4">#REF!</definedName>
    <definedName name="drilb250_5">#REF!</definedName>
    <definedName name="drilb250_6">#REF!</definedName>
    <definedName name="drilb250_7">#REF!</definedName>
    <definedName name="drilb250_8">#REF!</definedName>
    <definedName name="drilb250_9">#REF!</definedName>
    <definedName name="drilb260">#REF!</definedName>
    <definedName name="drilb260_1">#REF!</definedName>
    <definedName name="drilb260_1_3">#REF!</definedName>
    <definedName name="drilb260_10">#REF!</definedName>
    <definedName name="drilb260_11">#REF!</definedName>
    <definedName name="drilb260_3">#REF!</definedName>
    <definedName name="drilb260_3_1">#REF!</definedName>
    <definedName name="drilb260_4">#REF!</definedName>
    <definedName name="drilb260_5">#REF!</definedName>
    <definedName name="drilb260_6">#REF!</definedName>
    <definedName name="drilb260_7">#REF!</definedName>
    <definedName name="drilb260_8">#REF!</definedName>
    <definedName name="drilb260_9">#REF!</definedName>
    <definedName name="drilb280">#REF!</definedName>
    <definedName name="drilb280_1">#REF!</definedName>
    <definedName name="drilb280_1_3">#REF!</definedName>
    <definedName name="drilb280_10">#REF!</definedName>
    <definedName name="drilb280_11">#REF!</definedName>
    <definedName name="drilb280_3">#REF!</definedName>
    <definedName name="drilb280_3_1">#REF!</definedName>
    <definedName name="drilb280_4">#REF!</definedName>
    <definedName name="drilb280_5">#REF!</definedName>
    <definedName name="drilb280_6">#REF!</definedName>
    <definedName name="drilb280_7">#REF!</definedName>
    <definedName name="drilb280_8">#REF!</definedName>
    <definedName name="drilb280_9">#REF!</definedName>
    <definedName name="drildl3a100">#REF!</definedName>
    <definedName name="drildl3a100_1">#REF!</definedName>
    <definedName name="drildl3a100_1_10">#REF!</definedName>
    <definedName name="drildl3a100_1_3">#REF!</definedName>
    <definedName name="drildl3a100_10">#REF!</definedName>
    <definedName name="drildl3a100_10_1">#REF!</definedName>
    <definedName name="drildl3a100_11">#REF!</definedName>
    <definedName name="drildl3a100_3">#REF!</definedName>
    <definedName name="drildl3a100_3_1">#REF!</definedName>
    <definedName name="drildl3a100_4">#REF!</definedName>
    <definedName name="drildl3a100_4_10">#REF!</definedName>
    <definedName name="drildl3a100_5">#REF!</definedName>
    <definedName name="drildl3a100_5_1">#REF!</definedName>
    <definedName name="drildl3a100_5_10">#REF!</definedName>
    <definedName name="drildl3a100_6">#REF!</definedName>
    <definedName name="drildl3a100_6_10">#REF!</definedName>
    <definedName name="drildl3a100_7">#REF!</definedName>
    <definedName name="drildl3a100_7_10">#REF!</definedName>
    <definedName name="drildl3a100_8">#REF!</definedName>
    <definedName name="drildl3a100_8_10">#REF!</definedName>
    <definedName name="drildl3a100_9">#REF!</definedName>
    <definedName name="drildl3a100_9_10">#REF!</definedName>
    <definedName name="drildl3a120">#REF!</definedName>
    <definedName name="drildl3a120_1">#REF!</definedName>
    <definedName name="drildl3a120_1_10">#REF!</definedName>
    <definedName name="drildl3a120_1_3">#REF!</definedName>
    <definedName name="drildl3a120_10">#REF!</definedName>
    <definedName name="drildl3a120_10_1">#REF!</definedName>
    <definedName name="drildl3a120_11">#REF!</definedName>
    <definedName name="drildl3a120_3">#REF!</definedName>
    <definedName name="drildl3a120_3_1">#REF!</definedName>
    <definedName name="drildl3a120_4">#REF!</definedName>
    <definedName name="drildl3a120_4_10">#REF!</definedName>
    <definedName name="drildl3a120_5">#REF!</definedName>
    <definedName name="drildl3a120_5_1">#REF!</definedName>
    <definedName name="drildl3a120_5_10">#REF!</definedName>
    <definedName name="drildl3a120_6">#REF!</definedName>
    <definedName name="drildl3a120_6_10">#REF!</definedName>
    <definedName name="drildl3a120_7">#REF!</definedName>
    <definedName name="drildl3a120_7_10">#REF!</definedName>
    <definedName name="drildl3a120_8">#REF!</definedName>
    <definedName name="drildl3a120_8_10">#REF!</definedName>
    <definedName name="drildl3a120_9">#REF!</definedName>
    <definedName name="drildl3a120_9_10">#REF!</definedName>
    <definedName name="drildl3a50">#REF!</definedName>
    <definedName name="drildl3a50_1">#REF!</definedName>
    <definedName name="drildl3a50_1_10">#REF!</definedName>
    <definedName name="drildl3a50_1_3">#REF!</definedName>
    <definedName name="drildl3a50_10">#REF!</definedName>
    <definedName name="drildl3a50_10_1">#REF!</definedName>
    <definedName name="drildl3a50_11">#REF!</definedName>
    <definedName name="drildl3a50_3">#REF!</definedName>
    <definedName name="drildl3a50_3_1">#REF!</definedName>
    <definedName name="drildl3a50_4">#REF!</definedName>
    <definedName name="drildl3a50_4_10">#REF!</definedName>
    <definedName name="drildl3a50_5">#REF!</definedName>
    <definedName name="drildl3a50_5_1">#REF!</definedName>
    <definedName name="drildl3a50_5_10">#REF!</definedName>
    <definedName name="drildl3a50_6">#REF!</definedName>
    <definedName name="drildl3a50_6_10">#REF!</definedName>
    <definedName name="drildl3a50_7">#REF!</definedName>
    <definedName name="drildl3a50_7_10">#REF!</definedName>
    <definedName name="drildl3a50_8">#REF!</definedName>
    <definedName name="drildl3a50_8_10">#REF!</definedName>
    <definedName name="drildl3a50_9">#REF!</definedName>
    <definedName name="drildl3a50_9_10">#REF!</definedName>
    <definedName name="drildl3a60">#REF!</definedName>
    <definedName name="drildl3a60_1">#REF!</definedName>
    <definedName name="drildl3a60_1_10">#REF!</definedName>
    <definedName name="drildl3a60_1_3">#REF!</definedName>
    <definedName name="drildl3a60_10">#REF!</definedName>
    <definedName name="drildl3a60_10_1">#REF!</definedName>
    <definedName name="drildl3a60_11">#REF!</definedName>
    <definedName name="drildl3a60_3">#REF!</definedName>
    <definedName name="drildl3a60_3_1">#REF!</definedName>
    <definedName name="drildl3a60_4">#REF!</definedName>
    <definedName name="drildl3a60_4_10">#REF!</definedName>
    <definedName name="drildl3a60_5">#REF!</definedName>
    <definedName name="drildl3a60_5_1">#REF!</definedName>
    <definedName name="drildl3a60_5_10">#REF!</definedName>
    <definedName name="drildl3a60_6">#REF!</definedName>
    <definedName name="drildl3a60_6_10">#REF!</definedName>
    <definedName name="drildl3a60_7">#REF!</definedName>
    <definedName name="drildl3a60_7_10">#REF!</definedName>
    <definedName name="drildl3a60_8">#REF!</definedName>
    <definedName name="drildl3a60_8_10">#REF!</definedName>
    <definedName name="drildl3a60_9">#REF!</definedName>
    <definedName name="drildl3a60_9_10">#REF!</definedName>
    <definedName name="drildl3a80">#REF!</definedName>
    <definedName name="drildl3a80_1">#REF!</definedName>
    <definedName name="drildl3a80_1_10">#REF!</definedName>
    <definedName name="drildl3a80_1_3">#REF!</definedName>
    <definedName name="drildl3a80_10">#REF!</definedName>
    <definedName name="drildl3a80_10_1">#REF!</definedName>
    <definedName name="drildl3a80_11">#REF!</definedName>
    <definedName name="drildl3a80_3">#REF!</definedName>
    <definedName name="drildl3a80_3_1">#REF!</definedName>
    <definedName name="drildl3a80_4">#REF!</definedName>
    <definedName name="drildl3a80_4_10">#REF!</definedName>
    <definedName name="drildl3a80_5">#REF!</definedName>
    <definedName name="drildl3a80_5_1">#REF!</definedName>
    <definedName name="drildl3a80_5_10">#REF!</definedName>
    <definedName name="drildl3a80_6">#REF!</definedName>
    <definedName name="drildl3a80_6_10">#REF!</definedName>
    <definedName name="drildl3a80_7">#REF!</definedName>
    <definedName name="drildl3a80_7_10">#REF!</definedName>
    <definedName name="drildl3a80_8">#REF!</definedName>
    <definedName name="drildl3a80_8_10">#REF!</definedName>
    <definedName name="drildl3a80_9">#REF!</definedName>
    <definedName name="drildl3a80_9_10">#REF!</definedName>
    <definedName name="drill1100">#REF!</definedName>
    <definedName name="drill1100_1">#REF!</definedName>
    <definedName name="drill1100_1_10">#REF!</definedName>
    <definedName name="drill1100_1_3">#REF!</definedName>
    <definedName name="drill1100_10">#REF!</definedName>
    <definedName name="drill1100_10_1">#REF!</definedName>
    <definedName name="drill1100_11">#REF!</definedName>
    <definedName name="drill1100_3">#REF!</definedName>
    <definedName name="drill1100_3_1">#REF!</definedName>
    <definedName name="drill1100_4">#REF!</definedName>
    <definedName name="drill1100_4_10">#REF!</definedName>
    <definedName name="drill1100_5">#REF!</definedName>
    <definedName name="drill1100_5_1">#REF!</definedName>
    <definedName name="drill1100_5_10">#REF!</definedName>
    <definedName name="drill1100_6">#REF!</definedName>
    <definedName name="drill1100_6_10">#REF!</definedName>
    <definedName name="drill1100_7">#REF!</definedName>
    <definedName name="drill1100_7_10">#REF!</definedName>
    <definedName name="drill1100_8">#REF!</definedName>
    <definedName name="drill1100_8_10">#REF!</definedName>
    <definedName name="drill1100_9">#REF!</definedName>
    <definedName name="drill1100_9_10">#REF!</definedName>
    <definedName name="drill1120">#REF!</definedName>
    <definedName name="drill1120_1">#REF!</definedName>
    <definedName name="drill1120_1_10">#REF!</definedName>
    <definedName name="drill1120_1_3">#REF!</definedName>
    <definedName name="drill1120_10">#REF!</definedName>
    <definedName name="drill1120_10_1">#REF!</definedName>
    <definedName name="drill1120_11">#REF!</definedName>
    <definedName name="drill1120_3">#REF!</definedName>
    <definedName name="drill1120_3_1">#REF!</definedName>
    <definedName name="drill1120_4">#REF!</definedName>
    <definedName name="drill1120_4_10">#REF!</definedName>
    <definedName name="drill1120_5">#REF!</definedName>
    <definedName name="drill1120_5_1">#REF!</definedName>
    <definedName name="drill1120_5_10">#REF!</definedName>
    <definedName name="drill1120_6">#REF!</definedName>
    <definedName name="drill1120_6_10">#REF!</definedName>
    <definedName name="drill1120_7">#REF!</definedName>
    <definedName name="drill1120_7_10">#REF!</definedName>
    <definedName name="drill1120_8">#REF!</definedName>
    <definedName name="drill1120_8_10">#REF!</definedName>
    <definedName name="drill1120_9">#REF!</definedName>
    <definedName name="drill1120_9_10">#REF!</definedName>
    <definedName name="drill150">#REF!</definedName>
    <definedName name="drill150_1">#REF!</definedName>
    <definedName name="drill150_1_10">#REF!</definedName>
    <definedName name="drill150_1_3">#REF!</definedName>
    <definedName name="drill150_10">#REF!</definedName>
    <definedName name="drill150_10_1">#REF!</definedName>
    <definedName name="drill150_11">#REF!</definedName>
    <definedName name="drill150_3">#REF!</definedName>
    <definedName name="drill150_3_1">#REF!</definedName>
    <definedName name="drill150_4">#REF!</definedName>
    <definedName name="drill150_4_10">#REF!</definedName>
    <definedName name="drill150_5">#REF!</definedName>
    <definedName name="drill150_5_1">#REF!</definedName>
    <definedName name="drill150_5_10">#REF!</definedName>
    <definedName name="drill150_6">#REF!</definedName>
    <definedName name="drill150_6_10">#REF!</definedName>
    <definedName name="drill150_7">#REF!</definedName>
    <definedName name="drill150_7_10">#REF!</definedName>
    <definedName name="drill150_8">#REF!</definedName>
    <definedName name="drill150_8_10">#REF!</definedName>
    <definedName name="drill150_9">#REF!</definedName>
    <definedName name="drill150_9_10">#REF!</definedName>
    <definedName name="drill160">#REF!</definedName>
    <definedName name="drill160_1">#REF!</definedName>
    <definedName name="drill160_1_10">#REF!</definedName>
    <definedName name="drill160_1_3">#REF!</definedName>
    <definedName name="drill160_10">#REF!</definedName>
    <definedName name="drill160_10_1">#REF!</definedName>
    <definedName name="drill160_11">#REF!</definedName>
    <definedName name="drill160_3">#REF!</definedName>
    <definedName name="drill160_3_1">#REF!</definedName>
    <definedName name="drill160_4">#REF!</definedName>
    <definedName name="drill160_4_10">#REF!</definedName>
    <definedName name="drill160_5">#REF!</definedName>
    <definedName name="drill160_5_1">#REF!</definedName>
    <definedName name="drill160_5_10">#REF!</definedName>
    <definedName name="drill160_6">#REF!</definedName>
    <definedName name="drill160_6_10">#REF!</definedName>
    <definedName name="drill160_7">#REF!</definedName>
    <definedName name="drill160_7_10">#REF!</definedName>
    <definedName name="drill160_8">#REF!</definedName>
    <definedName name="drill160_8_10">#REF!</definedName>
    <definedName name="drill160_9">#REF!</definedName>
    <definedName name="drill160_9_10">#REF!</definedName>
    <definedName name="drill180">#REF!</definedName>
    <definedName name="drill180_1">#REF!</definedName>
    <definedName name="drill180_1_10">#REF!</definedName>
    <definedName name="drill180_1_3">#REF!</definedName>
    <definedName name="drill180_10">#REF!</definedName>
    <definedName name="drill180_10_1">#REF!</definedName>
    <definedName name="drill180_11">#REF!</definedName>
    <definedName name="drill180_3">#REF!</definedName>
    <definedName name="drill180_3_1">#REF!</definedName>
    <definedName name="drill180_4">#REF!</definedName>
    <definedName name="drill180_4_10">#REF!</definedName>
    <definedName name="drill180_5">#REF!</definedName>
    <definedName name="drill180_5_1">#REF!</definedName>
    <definedName name="drill180_5_10">#REF!</definedName>
    <definedName name="drill180_6">#REF!</definedName>
    <definedName name="drill180_6_10">#REF!</definedName>
    <definedName name="drill180_7">#REF!</definedName>
    <definedName name="drill180_7_10">#REF!</definedName>
    <definedName name="drill180_8">#REF!</definedName>
    <definedName name="drill180_8_10">#REF!</definedName>
    <definedName name="drill180_9">#REF!</definedName>
    <definedName name="drill180_9_10">#REF!</definedName>
    <definedName name="drill3100">#REF!</definedName>
    <definedName name="drill3100_1">#REF!</definedName>
    <definedName name="drill3100_1_10">#REF!</definedName>
    <definedName name="drill3100_1_3">#REF!</definedName>
    <definedName name="drill3100_10">#REF!</definedName>
    <definedName name="drill3100_10_1">#REF!</definedName>
    <definedName name="drill3100_11">#REF!</definedName>
    <definedName name="drill3100_3">#REF!</definedName>
    <definedName name="drill3100_3_1">#REF!</definedName>
    <definedName name="drill3100_4">#REF!</definedName>
    <definedName name="drill3100_4_10">#REF!</definedName>
    <definedName name="drill3100_5">#REF!</definedName>
    <definedName name="drill3100_5_1">#REF!</definedName>
    <definedName name="drill3100_5_10">#REF!</definedName>
    <definedName name="drill3100_6">#REF!</definedName>
    <definedName name="drill3100_6_10">#REF!</definedName>
    <definedName name="drill3100_7">#REF!</definedName>
    <definedName name="drill3100_7_10">#REF!</definedName>
    <definedName name="drill3100_8">#REF!</definedName>
    <definedName name="drill3100_8_10">#REF!</definedName>
    <definedName name="drill3100_9">#REF!</definedName>
    <definedName name="drill3100_9_10">#REF!</definedName>
    <definedName name="drill3120">#REF!</definedName>
    <definedName name="drill3120_1">#REF!</definedName>
    <definedName name="drill3120_1_10">#REF!</definedName>
    <definedName name="drill3120_1_3">#REF!</definedName>
    <definedName name="drill3120_10">#REF!</definedName>
    <definedName name="drill3120_10_1">#REF!</definedName>
    <definedName name="drill3120_11">#REF!</definedName>
    <definedName name="drill3120_3">#REF!</definedName>
    <definedName name="drill3120_3_1">#REF!</definedName>
    <definedName name="drill3120_4">#REF!</definedName>
    <definedName name="drill3120_4_10">#REF!</definedName>
    <definedName name="drill3120_5">#REF!</definedName>
    <definedName name="drill3120_5_1">#REF!</definedName>
    <definedName name="drill3120_5_10">#REF!</definedName>
    <definedName name="drill3120_6">#REF!</definedName>
    <definedName name="drill3120_6_10">#REF!</definedName>
    <definedName name="drill3120_7">#REF!</definedName>
    <definedName name="drill3120_7_10">#REF!</definedName>
    <definedName name="drill3120_8">#REF!</definedName>
    <definedName name="drill3120_8_10">#REF!</definedName>
    <definedName name="drill3120_9">#REF!</definedName>
    <definedName name="drill3120_9_10">#REF!</definedName>
    <definedName name="drill350">#REF!</definedName>
    <definedName name="drill350_1">#REF!</definedName>
    <definedName name="drill350_1_10">#REF!</definedName>
    <definedName name="drill350_1_3">#REF!</definedName>
    <definedName name="drill350_10">#REF!</definedName>
    <definedName name="drill350_10_1">#REF!</definedName>
    <definedName name="drill350_11">#REF!</definedName>
    <definedName name="drill350_3">#REF!</definedName>
    <definedName name="drill350_3_1">#REF!</definedName>
    <definedName name="drill350_4">#REF!</definedName>
    <definedName name="drill350_4_10">#REF!</definedName>
    <definedName name="drill350_5">#REF!</definedName>
    <definedName name="drill350_5_1">#REF!</definedName>
    <definedName name="drill350_5_10">#REF!</definedName>
    <definedName name="drill350_6">#REF!</definedName>
    <definedName name="drill350_6_10">#REF!</definedName>
    <definedName name="drill350_7">#REF!</definedName>
    <definedName name="drill350_7_10">#REF!</definedName>
    <definedName name="drill350_8">#REF!</definedName>
    <definedName name="drill350_8_10">#REF!</definedName>
    <definedName name="drill350_9">#REF!</definedName>
    <definedName name="drill350_9_10">#REF!</definedName>
    <definedName name="drill360">#REF!</definedName>
    <definedName name="drill360_1">#REF!</definedName>
    <definedName name="drill360_1_10">#REF!</definedName>
    <definedName name="drill360_1_3">#REF!</definedName>
    <definedName name="drill360_10">#REF!</definedName>
    <definedName name="drill360_10_1">#REF!</definedName>
    <definedName name="drill360_11">#REF!</definedName>
    <definedName name="drill360_3">#REF!</definedName>
    <definedName name="drill360_3_1">#REF!</definedName>
    <definedName name="drill360_4">#REF!</definedName>
    <definedName name="drill360_4_10">#REF!</definedName>
    <definedName name="drill360_5">#REF!</definedName>
    <definedName name="drill360_5_1">#REF!</definedName>
    <definedName name="drill360_5_10">#REF!</definedName>
    <definedName name="drill360_6">#REF!</definedName>
    <definedName name="drill360_6_10">#REF!</definedName>
    <definedName name="drill360_7">#REF!</definedName>
    <definedName name="drill360_7_10">#REF!</definedName>
    <definedName name="drill360_8">#REF!</definedName>
    <definedName name="drill360_8_10">#REF!</definedName>
    <definedName name="drill360_9">#REF!</definedName>
    <definedName name="drill360_9_10">#REF!</definedName>
    <definedName name="drill380">#REF!</definedName>
    <definedName name="drill380_1">#REF!</definedName>
    <definedName name="drill380_1_10">#REF!</definedName>
    <definedName name="drill380_1_3">#REF!</definedName>
    <definedName name="drill380_10">#REF!</definedName>
    <definedName name="drill380_10_1">#REF!</definedName>
    <definedName name="drill380_11">#REF!</definedName>
    <definedName name="drill380_3">#REF!</definedName>
    <definedName name="drill380_3_1">#REF!</definedName>
    <definedName name="drill380_4">#REF!</definedName>
    <definedName name="drill380_4_10">#REF!</definedName>
    <definedName name="drill380_5">#REF!</definedName>
    <definedName name="drill380_5_1">#REF!</definedName>
    <definedName name="drill380_5_10">#REF!</definedName>
    <definedName name="drill380_6">#REF!</definedName>
    <definedName name="drill380_6_10">#REF!</definedName>
    <definedName name="drill380_7">#REF!</definedName>
    <definedName name="drill380_7_10">#REF!</definedName>
    <definedName name="drill380_8">#REF!</definedName>
    <definedName name="drill380_8_10">#REF!</definedName>
    <definedName name="drill380_9">#REF!</definedName>
    <definedName name="drill380_9_10">#REF!</definedName>
    <definedName name="drill5100">#REF!</definedName>
    <definedName name="drill5100_1">#REF!</definedName>
    <definedName name="drill5100_1_10">#REF!</definedName>
    <definedName name="drill5100_1_3">#REF!</definedName>
    <definedName name="drill5100_10">#REF!</definedName>
    <definedName name="drill5100_10_1">#REF!</definedName>
    <definedName name="drill5100_11">#REF!</definedName>
    <definedName name="drill5100_3">#REF!</definedName>
    <definedName name="drill5100_3_1">#REF!</definedName>
    <definedName name="drill5100_4">#REF!</definedName>
    <definedName name="drill5100_4_10">#REF!</definedName>
    <definedName name="drill5100_5">#REF!</definedName>
    <definedName name="drill5100_5_1">#REF!</definedName>
    <definedName name="drill5100_5_10">#REF!</definedName>
    <definedName name="drill5100_6">#REF!</definedName>
    <definedName name="drill5100_6_10">#REF!</definedName>
    <definedName name="drill5100_7">#REF!</definedName>
    <definedName name="drill5100_7_10">#REF!</definedName>
    <definedName name="drill5100_8">#REF!</definedName>
    <definedName name="drill5100_8_10">#REF!</definedName>
    <definedName name="drill5100_9">#REF!</definedName>
    <definedName name="drill5100_9_10">#REF!</definedName>
    <definedName name="drill5120">#REF!</definedName>
    <definedName name="drill5120_1">#REF!</definedName>
    <definedName name="drill5120_1_10">#REF!</definedName>
    <definedName name="drill5120_1_3">#REF!</definedName>
    <definedName name="drill5120_10">#REF!</definedName>
    <definedName name="drill5120_10_1">#REF!</definedName>
    <definedName name="drill5120_11">#REF!</definedName>
    <definedName name="drill5120_3">#REF!</definedName>
    <definedName name="drill5120_3_1">#REF!</definedName>
    <definedName name="drill5120_4">#REF!</definedName>
    <definedName name="drill5120_4_10">#REF!</definedName>
    <definedName name="drill5120_5">#REF!</definedName>
    <definedName name="drill5120_5_1">#REF!</definedName>
    <definedName name="drill5120_5_10">#REF!</definedName>
    <definedName name="drill5120_6">#REF!</definedName>
    <definedName name="drill5120_6_10">#REF!</definedName>
    <definedName name="drill5120_7">#REF!</definedName>
    <definedName name="drill5120_7_10">#REF!</definedName>
    <definedName name="drill5120_8">#REF!</definedName>
    <definedName name="drill5120_8_10">#REF!</definedName>
    <definedName name="drill5120_9">#REF!</definedName>
    <definedName name="drill5120_9_10">#REF!</definedName>
    <definedName name="drill550">#REF!</definedName>
    <definedName name="drill550_1">#REF!</definedName>
    <definedName name="drill550_1_10">#REF!</definedName>
    <definedName name="drill550_1_3">#REF!</definedName>
    <definedName name="drill550_10">#REF!</definedName>
    <definedName name="drill550_10_1">#REF!</definedName>
    <definedName name="drill550_11">#REF!</definedName>
    <definedName name="drill550_3">#REF!</definedName>
    <definedName name="drill550_3_1">#REF!</definedName>
    <definedName name="drill550_4">#REF!</definedName>
    <definedName name="drill550_4_10">#REF!</definedName>
    <definedName name="drill550_5">#REF!</definedName>
    <definedName name="drill550_5_1">#REF!</definedName>
    <definedName name="drill550_5_10">#REF!</definedName>
    <definedName name="drill550_6">#REF!</definedName>
    <definedName name="drill550_6_10">#REF!</definedName>
    <definedName name="drill550_7">#REF!</definedName>
    <definedName name="drill550_7_10">#REF!</definedName>
    <definedName name="drill550_8">#REF!</definedName>
    <definedName name="drill550_8_10">#REF!</definedName>
    <definedName name="drill550_9">#REF!</definedName>
    <definedName name="drill550_9_10">#REF!</definedName>
    <definedName name="drill560">#REF!</definedName>
    <definedName name="drill560_1">#REF!</definedName>
    <definedName name="drill560_1_10">#REF!</definedName>
    <definedName name="drill560_1_3">#REF!</definedName>
    <definedName name="drill560_10">#REF!</definedName>
    <definedName name="drill560_10_1">#REF!</definedName>
    <definedName name="drill560_11">#REF!</definedName>
    <definedName name="drill560_3">#REF!</definedName>
    <definedName name="drill560_3_1">#REF!</definedName>
    <definedName name="drill560_4">#REF!</definedName>
    <definedName name="drill560_4_10">#REF!</definedName>
    <definedName name="drill560_5">#REF!</definedName>
    <definedName name="drill560_5_1">#REF!</definedName>
    <definedName name="drill560_5_10">#REF!</definedName>
    <definedName name="drill560_6">#REF!</definedName>
    <definedName name="drill560_6_10">#REF!</definedName>
    <definedName name="drill560_7">#REF!</definedName>
    <definedName name="drill560_7_10">#REF!</definedName>
    <definedName name="drill560_8">#REF!</definedName>
    <definedName name="drill560_8_10">#REF!</definedName>
    <definedName name="drill560_9">#REF!</definedName>
    <definedName name="drill560_9_10">#REF!</definedName>
    <definedName name="drill580">#REF!</definedName>
    <definedName name="drill580_1">#REF!</definedName>
    <definedName name="drill580_1_10">#REF!</definedName>
    <definedName name="drill580_1_3">#REF!</definedName>
    <definedName name="drill580_10">#REF!</definedName>
    <definedName name="drill580_10_1">#REF!</definedName>
    <definedName name="drill580_11">#REF!</definedName>
    <definedName name="drill580_3">#REF!</definedName>
    <definedName name="drill580_3_1">#REF!</definedName>
    <definedName name="drill580_4">#REF!</definedName>
    <definedName name="drill580_4_10">#REF!</definedName>
    <definedName name="drill580_5">#REF!</definedName>
    <definedName name="drill580_5_1">#REF!</definedName>
    <definedName name="drill580_5_10">#REF!</definedName>
    <definedName name="drill580_6">#REF!</definedName>
    <definedName name="drill580_6_10">#REF!</definedName>
    <definedName name="drill580_7">#REF!</definedName>
    <definedName name="drill580_7_10">#REF!</definedName>
    <definedName name="drill580_8">#REF!</definedName>
    <definedName name="drill580_8_10">#REF!</definedName>
    <definedName name="drill580_9">#REF!</definedName>
    <definedName name="drill580_9_10">#REF!</definedName>
    <definedName name="drill5a100">#REF!</definedName>
    <definedName name="drill5a100_1">#REF!</definedName>
    <definedName name="drill5a100_1_10">#REF!</definedName>
    <definedName name="drill5a100_1_3">#REF!</definedName>
    <definedName name="drill5a100_10">#REF!</definedName>
    <definedName name="drill5a100_10_1">#REF!</definedName>
    <definedName name="drill5a100_11">#REF!</definedName>
    <definedName name="drill5a100_3">#REF!</definedName>
    <definedName name="drill5a100_3_1">#REF!</definedName>
    <definedName name="drill5a100_4">#REF!</definedName>
    <definedName name="drill5a100_4_10">#REF!</definedName>
    <definedName name="drill5a100_5">#REF!</definedName>
    <definedName name="drill5a100_5_1">#REF!</definedName>
    <definedName name="drill5a100_5_10">#REF!</definedName>
    <definedName name="drill5a100_6">#REF!</definedName>
    <definedName name="drill5a100_6_10">#REF!</definedName>
    <definedName name="drill5a100_7">#REF!</definedName>
    <definedName name="drill5a100_7_10">#REF!</definedName>
    <definedName name="drill5a100_8">#REF!</definedName>
    <definedName name="drill5a100_8_10">#REF!</definedName>
    <definedName name="drill5a100_9">#REF!</definedName>
    <definedName name="drill5a100_9_10">#REF!</definedName>
    <definedName name="drill5a120">#REF!</definedName>
    <definedName name="drill5a120_1">#REF!</definedName>
    <definedName name="drill5a120_1_10">#REF!</definedName>
    <definedName name="drill5a120_1_3">#REF!</definedName>
    <definedName name="drill5a120_10">#REF!</definedName>
    <definedName name="drill5a120_10_1">#REF!</definedName>
    <definedName name="drill5a120_11">#REF!</definedName>
    <definedName name="drill5a120_3">#REF!</definedName>
    <definedName name="drill5a120_3_1">#REF!</definedName>
    <definedName name="drill5a120_4">#REF!</definedName>
    <definedName name="drill5a120_4_10">#REF!</definedName>
    <definedName name="drill5a120_5">#REF!</definedName>
    <definedName name="drill5a120_5_1">#REF!</definedName>
    <definedName name="drill5a120_5_10">#REF!</definedName>
    <definedName name="drill5a120_6">#REF!</definedName>
    <definedName name="drill5a120_6_10">#REF!</definedName>
    <definedName name="drill5a120_7">#REF!</definedName>
    <definedName name="drill5a120_7_10">#REF!</definedName>
    <definedName name="drill5a120_8">#REF!</definedName>
    <definedName name="drill5a120_8_10">#REF!</definedName>
    <definedName name="drill5a120_9">#REF!</definedName>
    <definedName name="drill5a120_9_10">#REF!</definedName>
    <definedName name="drill5a50">#REF!</definedName>
    <definedName name="drill5a50_1">#REF!</definedName>
    <definedName name="drill5a50_1_10">#REF!</definedName>
    <definedName name="drill5a50_1_3">#REF!</definedName>
    <definedName name="drill5a50_10">#REF!</definedName>
    <definedName name="drill5a50_10_1">#REF!</definedName>
    <definedName name="drill5a50_11">#REF!</definedName>
    <definedName name="drill5a50_3">#REF!</definedName>
    <definedName name="drill5a50_3_1">#REF!</definedName>
    <definedName name="drill5a50_4">#REF!</definedName>
    <definedName name="drill5a50_4_10">#REF!</definedName>
    <definedName name="drill5a50_5">#REF!</definedName>
    <definedName name="drill5a50_5_1">#REF!</definedName>
    <definedName name="drill5a50_5_10">#REF!</definedName>
    <definedName name="drill5a50_6">#REF!</definedName>
    <definedName name="drill5a50_6_10">#REF!</definedName>
    <definedName name="drill5a50_7">#REF!</definedName>
    <definedName name="drill5a50_7_10">#REF!</definedName>
    <definedName name="drill5a50_8">#REF!</definedName>
    <definedName name="drill5a50_8_10">#REF!</definedName>
    <definedName name="drill5a50_9">#REF!</definedName>
    <definedName name="drill5a50_9_10">#REF!</definedName>
    <definedName name="drill5a60">#REF!</definedName>
    <definedName name="drill5a60_1">#REF!</definedName>
    <definedName name="drill5a60_1_10">#REF!</definedName>
    <definedName name="drill5a60_1_3">#REF!</definedName>
    <definedName name="drill5a60_10">#REF!</definedName>
    <definedName name="drill5a60_10_1">#REF!</definedName>
    <definedName name="drill5a60_11">#REF!</definedName>
    <definedName name="drill5a60_3">#REF!</definedName>
    <definedName name="drill5a60_3_1">#REF!</definedName>
    <definedName name="drill5a60_4">#REF!</definedName>
    <definedName name="drill5a60_4_10">#REF!</definedName>
    <definedName name="drill5a60_5">#REF!</definedName>
    <definedName name="drill5a60_5_1">#REF!</definedName>
    <definedName name="drill5a60_5_10">#REF!</definedName>
    <definedName name="drill5a60_6">#REF!</definedName>
    <definedName name="drill5a60_6_10">#REF!</definedName>
    <definedName name="drill5a60_7">#REF!</definedName>
    <definedName name="drill5a60_7_10">#REF!</definedName>
    <definedName name="drill5a60_8">#REF!</definedName>
    <definedName name="drill5a60_8_10">#REF!</definedName>
    <definedName name="drill5a60_9">#REF!</definedName>
    <definedName name="drill5a60_9_10">#REF!</definedName>
    <definedName name="drill5a80">#REF!</definedName>
    <definedName name="drill5a80_1">#REF!</definedName>
    <definedName name="drill5a80_1_10">#REF!</definedName>
    <definedName name="drill5a80_1_3">#REF!</definedName>
    <definedName name="drill5a80_10">#REF!</definedName>
    <definedName name="drill5a80_10_1">#REF!</definedName>
    <definedName name="drill5a80_11">#REF!</definedName>
    <definedName name="drill5a80_3">#REF!</definedName>
    <definedName name="drill5a80_3_1">#REF!</definedName>
    <definedName name="drill5a80_4">#REF!</definedName>
    <definedName name="drill5a80_4_10">#REF!</definedName>
    <definedName name="drill5a80_5">#REF!</definedName>
    <definedName name="drill5a80_5_1">#REF!</definedName>
    <definedName name="drill5a80_5_10">#REF!</definedName>
    <definedName name="drill5a80_6">#REF!</definedName>
    <definedName name="drill5a80_6_10">#REF!</definedName>
    <definedName name="drill5a80_7">#REF!</definedName>
    <definedName name="drill5a80_7_10">#REF!</definedName>
    <definedName name="drill5a80_8">#REF!</definedName>
    <definedName name="drill5a80_8_10">#REF!</definedName>
    <definedName name="drill5a80_9">#REF!</definedName>
    <definedName name="drill5a80_9_10">#REF!</definedName>
    <definedName name="drill6a100">#REF!</definedName>
    <definedName name="drill6a100_1">#REF!</definedName>
    <definedName name="drill6a100_1_10">#REF!</definedName>
    <definedName name="drill6a100_1_3">#REF!</definedName>
    <definedName name="drill6a100_10">#REF!</definedName>
    <definedName name="drill6a100_10_1">#REF!</definedName>
    <definedName name="drill6a100_11">#REF!</definedName>
    <definedName name="drill6a100_3">#REF!</definedName>
    <definedName name="drill6a100_3_1">#REF!</definedName>
    <definedName name="drill6a100_4">#REF!</definedName>
    <definedName name="drill6a100_4_10">#REF!</definedName>
    <definedName name="drill6a100_5">#REF!</definedName>
    <definedName name="drill6a100_5_1">#REF!</definedName>
    <definedName name="drill6a100_5_10">#REF!</definedName>
    <definedName name="drill6a100_6">#REF!</definedName>
    <definedName name="drill6a100_6_10">#REF!</definedName>
    <definedName name="drill6a100_7">#REF!</definedName>
    <definedName name="drill6a100_7_10">#REF!</definedName>
    <definedName name="drill6a100_8">#REF!</definedName>
    <definedName name="drill6a100_8_10">#REF!</definedName>
    <definedName name="drill6a100_9">#REF!</definedName>
    <definedName name="drill6a100_9_10">#REF!</definedName>
    <definedName name="drill6a120">#REF!</definedName>
    <definedName name="drill6a120_1">#REF!</definedName>
    <definedName name="drill6a120_1_10">#REF!</definedName>
    <definedName name="drill6a120_1_3">#REF!</definedName>
    <definedName name="drill6a120_10">#REF!</definedName>
    <definedName name="drill6a120_10_1">#REF!</definedName>
    <definedName name="drill6a120_11">#REF!</definedName>
    <definedName name="drill6a120_3">#REF!</definedName>
    <definedName name="drill6a120_3_1">#REF!</definedName>
    <definedName name="drill6a120_4">#REF!</definedName>
    <definedName name="drill6a120_4_10">#REF!</definedName>
    <definedName name="drill6a120_5">#REF!</definedName>
    <definedName name="drill6a120_5_1">#REF!</definedName>
    <definedName name="drill6a120_5_10">#REF!</definedName>
    <definedName name="drill6a120_6">#REF!</definedName>
    <definedName name="drill6a120_6_10">#REF!</definedName>
    <definedName name="drill6a120_7">#REF!</definedName>
    <definedName name="drill6a120_7_10">#REF!</definedName>
    <definedName name="drill6a120_8">#REF!</definedName>
    <definedName name="drill6a120_8_10">#REF!</definedName>
    <definedName name="drill6a120_9">#REF!</definedName>
    <definedName name="drill6a120_9_10">#REF!</definedName>
    <definedName name="drill6a50">#REF!</definedName>
    <definedName name="drill6a50_1">#REF!</definedName>
    <definedName name="drill6a50_1_10">#REF!</definedName>
    <definedName name="drill6a50_1_3">#REF!</definedName>
    <definedName name="drill6a50_10">#REF!</definedName>
    <definedName name="drill6a50_10_1">#REF!</definedName>
    <definedName name="drill6a50_11">#REF!</definedName>
    <definedName name="drill6a50_3">#REF!</definedName>
    <definedName name="drill6a50_3_1">#REF!</definedName>
    <definedName name="drill6a50_4">#REF!</definedName>
    <definedName name="drill6a50_4_10">#REF!</definedName>
    <definedName name="drill6a50_5">#REF!</definedName>
    <definedName name="drill6a50_5_1">#REF!</definedName>
    <definedName name="drill6a50_5_10">#REF!</definedName>
    <definedName name="drill6a50_6">#REF!</definedName>
    <definedName name="drill6a50_6_10">#REF!</definedName>
    <definedName name="drill6a50_7">#REF!</definedName>
    <definedName name="drill6a50_7_10">#REF!</definedName>
    <definedName name="drill6a50_8">#REF!</definedName>
    <definedName name="drill6a50_8_10">#REF!</definedName>
    <definedName name="drill6a50_9">#REF!</definedName>
    <definedName name="drill6a50_9_10">#REF!</definedName>
    <definedName name="drill6a60">#REF!</definedName>
    <definedName name="drill6a60_1">#REF!</definedName>
    <definedName name="drill6a60_1_10">#REF!</definedName>
    <definedName name="drill6a60_1_3">#REF!</definedName>
    <definedName name="drill6a60_10">#REF!</definedName>
    <definedName name="drill6a60_10_1">#REF!</definedName>
    <definedName name="drill6a60_11">#REF!</definedName>
    <definedName name="drill6a60_3">#REF!</definedName>
    <definedName name="drill6a60_3_1">#REF!</definedName>
    <definedName name="drill6a60_4">#REF!</definedName>
    <definedName name="drill6a60_4_10">#REF!</definedName>
    <definedName name="drill6a60_5">#REF!</definedName>
    <definedName name="drill6a60_5_1">#REF!</definedName>
    <definedName name="drill6a60_5_10">#REF!</definedName>
    <definedName name="drill6a60_6">#REF!</definedName>
    <definedName name="drill6a60_6_10">#REF!</definedName>
    <definedName name="drill6a60_7">#REF!</definedName>
    <definedName name="drill6a60_7_10">#REF!</definedName>
    <definedName name="drill6a60_8">#REF!</definedName>
    <definedName name="drill6a60_8_10">#REF!</definedName>
    <definedName name="drill6a60_9">#REF!</definedName>
    <definedName name="drill6a60_9_10">#REF!</definedName>
    <definedName name="drill6a80">#REF!</definedName>
    <definedName name="drill6a80_1">#REF!</definedName>
    <definedName name="drill6a80_1_10">#REF!</definedName>
    <definedName name="drill6a80_1_3">#REF!</definedName>
    <definedName name="drill6a80_10">#REF!</definedName>
    <definedName name="drill6a80_10_1">#REF!</definedName>
    <definedName name="drill6a80_11">#REF!</definedName>
    <definedName name="drill6a80_3">#REF!</definedName>
    <definedName name="drill6a80_3_1">#REF!</definedName>
    <definedName name="drill6a80_4">#REF!</definedName>
    <definedName name="drill6a80_4_10">#REF!</definedName>
    <definedName name="drill6a80_5">#REF!</definedName>
    <definedName name="drill6a80_5_1">#REF!</definedName>
    <definedName name="drill6a80_5_10">#REF!</definedName>
    <definedName name="drill6a80_6">#REF!</definedName>
    <definedName name="drill6a80_6_10">#REF!</definedName>
    <definedName name="drill6a80_7">#REF!</definedName>
    <definedName name="drill6a80_7_10">#REF!</definedName>
    <definedName name="drill6a80_8">#REF!</definedName>
    <definedName name="drill6a80_8_10">#REF!</definedName>
    <definedName name="drill6a80_9">#REF!</definedName>
    <definedName name="drill6a80_9_10">#REF!</definedName>
    <definedName name="drillug100">#REF!</definedName>
    <definedName name="drillug100_1">#REF!</definedName>
    <definedName name="drillug100_1_10">#REF!</definedName>
    <definedName name="drillug100_1_3">#REF!</definedName>
    <definedName name="drillug100_10">#REF!</definedName>
    <definedName name="drillug100_10_1">#REF!</definedName>
    <definedName name="drillug100_11">#REF!</definedName>
    <definedName name="drillug100_3">#REF!</definedName>
    <definedName name="drillug100_3_1">#REF!</definedName>
    <definedName name="drillug100_4">#REF!</definedName>
    <definedName name="drillug100_4_10">#REF!</definedName>
    <definedName name="drillug100_5">#REF!</definedName>
    <definedName name="drillug100_5_1">#REF!</definedName>
    <definedName name="drillug100_5_10">#REF!</definedName>
    <definedName name="drillug100_6">#REF!</definedName>
    <definedName name="drillug100_6_10">#REF!</definedName>
    <definedName name="drillug100_7">#REF!</definedName>
    <definedName name="drillug100_7_10">#REF!</definedName>
    <definedName name="drillug100_8">#REF!</definedName>
    <definedName name="drillug100_8_10">#REF!</definedName>
    <definedName name="drillug100_9">#REF!</definedName>
    <definedName name="drillug100_9_10">#REF!</definedName>
    <definedName name="drillug120">#REF!</definedName>
    <definedName name="drillug120_1">#REF!</definedName>
    <definedName name="drillug120_1_10">#REF!</definedName>
    <definedName name="drillug120_1_3">#REF!</definedName>
    <definedName name="drillug120_10">#REF!</definedName>
    <definedName name="drillug120_10_1">#REF!</definedName>
    <definedName name="drillug120_11">#REF!</definedName>
    <definedName name="drillug120_3">#REF!</definedName>
    <definedName name="drillug120_3_1">#REF!</definedName>
    <definedName name="drillug120_4">#REF!</definedName>
    <definedName name="drillug120_4_10">#REF!</definedName>
    <definedName name="drillug120_5">#REF!</definedName>
    <definedName name="drillug120_5_1">#REF!</definedName>
    <definedName name="drillug120_5_10">#REF!</definedName>
    <definedName name="drillug120_6">#REF!</definedName>
    <definedName name="drillug120_6_10">#REF!</definedName>
    <definedName name="drillug120_7">#REF!</definedName>
    <definedName name="drillug120_7_10">#REF!</definedName>
    <definedName name="drillug120_8">#REF!</definedName>
    <definedName name="drillug120_8_10">#REF!</definedName>
    <definedName name="drillug120_9">#REF!</definedName>
    <definedName name="drillug120_9_10">#REF!</definedName>
    <definedName name="drillug50">#REF!</definedName>
    <definedName name="drillug50_1">#REF!</definedName>
    <definedName name="drillug50_1_10">#REF!</definedName>
    <definedName name="drillug50_1_3">#REF!</definedName>
    <definedName name="drillug50_10">#REF!</definedName>
    <definedName name="drillug50_10_1">#REF!</definedName>
    <definedName name="drillug50_11">#REF!</definedName>
    <definedName name="drillug50_3">#REF!</definedName>
    <definedName name="drillug50_3_1">#REF!</definedName>
    <definedName name="drillug50_4">#REF!</definedName>
    <definedName name="drillug50_4_10">#REF!</definedName>
    <definedName name="drillug50_5">#REF!</definedName>
    <definedName name="drillug50_5_1">#REF!</definedName>
    <definedName name="drillug50_5_10">#REF!</definedName>
    <definedName name="drillug50_6">#REF!</definedName>
    <definedName name="drillug50_6_10">#REF!</definedName>
    <definedName name="drillug50_7">#REF!</definedName>
    <definedName name="drillug50_7_10">#REF!</definedName>
    <definedName name="drillug50_8">#REF!</definedName>
    <definedName name="drillug50_8_10">#REF!</definedName>
    <definedName name="drillug50_9">#REF!</definedName>
    <definedName name="drillug50_9_10">#REF!</definedName>
    <definedName name="drillug60">#REF!</definedName>
    <definedName name="drillug60_1">#REF!</definedName>
    <definedName name="drillug60_1_10">#REF!</definedName>
    <definedName name="drillug60_1_3">#REF!</definedName>
    <definedName name="drillug60_10">#REF!</definedName>
    <definedName name="drillug60_10_1">#REF!</definedName>
    <definedName name="drillug60_11">#REF!</definedName>
    <definedName name="drillug60_3">#REF!</definedName>
    <definedName name="drillug60_3_1">#REF!</definedName>
    <definedName name="drillug60_4">#REF!</definedName>
    <definedName name="drillug60_4_10">#REF!</definedName>
    <definedName name="drillug60_5">#REF!</definedName>
    <definedName name="drillug60_5_1">#REF!</definedName>
    <definedName name="drillug60_5_10">#REF!</definedName>
    <definedName name="drillug60_6">#REF!</definedName>
    <definedName name="drillug60_6_10">#REF!</definedName>
    <definedName name="drillug60_7">#REF!</definedName>
    <definedName name="drillug60_7_10">#REF!</definedName>
    <definedName name="drillug60_8">#REF!</definedName>
    <definedName name="drillug60_8_10">#REF!</definedName>
    <definedName name="drillug60_9">#REF!</definedName>
    <definedName name="drillug60_9_10">#REF!</definedName>
    <definedName name="drillug80">#REF!</definedName>
    <definedName name="drillug80_1">#REF!</definedName>
    <definedName name="drillug80_1_10">#REF!</definedName>
    <definedName name="drillug80_1_3">#REF!</definedName>
    <definedName name="drillug80_10">#REF!</definedName>
    <definedName name="drillug80_10_1">#REF!</definedName>
    <definedName name="drillug80_11">#REF!</definedName>
    <definedName name="drillug80_3">#REF!</definedName>
    <definedName name="drillug80_3_1">#REF!</definedName>
    <definedName name="drillug80_4">#REF!</definedName>
    <definedName name="drillug80_4_10">#REF!</definedName>
    <definedName name="drillug80_5">#REF!</definedName>
    <definedName name="drillug80_5_1">#REF!</definedName>
    <definedName name="drillug80_5_10">#REF!</definedName>
    <definedName name="drillug80_6">#REF!</definedName>
    <definedName name="drillug80_6_10">#REF!</definedName>
    <definedName name="drillug80_7">#REF!</definedName>
    <definedName name="drillug80_7_10">#REF!</definedName>
    <definedName name="drillug80_8">#REF!</definedName>
    <definedName name="drillug80_8_10">#REF!</definedName>
    <definedName name="drillug80_9">#REF!</definedName>
    <definedName name="drillug80_9_10">#REF!</definedName>
    <definedName name="Drop_Ceiling_L___15_cm">#REF!</definedName>
    <definedName name="Drop_Ceiling_L___30_cm">#REF!</definedName>
    <definedName name="DRUCK_1">#REF!</definedName>
    <definedName name="DRUCK_2">#REF!</definedName>
    <definedName name="DRUCK_3">#REF!</definedName>
    <definedName name="DRUCK_4">#REF!</definedName>
    <definedName name="DRUCKMENÜ">#REF!</definedName>
    <definedName name="ds" hidden="1">{#N/A,#N/A,FALSE,"Aging Summary";#N/A,#N/A,FALSE,"Ratio Analysis";#N/A,#N/A,FALSE,"Test 120 Day Accts";#N/A,#N/A,FALSE,"Tickmarks"}</definedName>
    <definedName name="ds1pnc">#REF!</definedName>
    <definedName name="ds1pvl">#REF!</definedName>
    <definedName name="ds3pnc">#REF!</definedName>
    <definedName name="ds3pvl">#REF!</definedName>
    <definedName name="dsaa" hidden="1">{"rp_only",#N/A,FALSE,"2225"}</definedName>
    <definedName name="dsaa_1" hidden="1">{"rp_only",#N/A,FALSE,"2225"}</definedName>
    <definedName name="dsaads" hidden="1">{"with_oth_curr",#N/A,FALSE,"2225"}</definedName>
    <definedName name="dsaads_1" hidden="1">{"with_oth_curr",#N/A,FALSE,"2225"}</definedName>
    <definedName name="dsaasd" hidden="1">{"rp_only",#N/A,FALSE,"2225"}</definedName>
    <definedName name="dsaasd_1" hidden="1">{"rp_only",#N/A,FALSE,"2225"}</definedName>
    <definedName name="dsaasdsda" hidden="1">{"rp_only",#N/A,FALSE,"2225"}</definedName>
    <definedName name="dsaasdsda_1" hidden="1">{"rp_only",#N/A,FALSE,"2225"}</definedName>
    <definedName name="dsad" hidden="1">{"rp_only",#N/A,FALSE,"2225"}</definedName>
    <definedName name="dsad_1" hidden="1">{"rp_only",#N/A,FALSE,"2225"}</definedName>
    <definedName name="DSADA" hidden="1">{"rp_only",#N/A,FALSE,"2225"}</definedName>
    <definedName name="DSADA_1" hidden="1">{"rp_only",#N/A,FALSE,"2225"}</definedName>
    <definedName name="dsadadads" hidden="1">{"rp_only",#N/A,FALSE,"2225"}</definedName>
    <definedName name="dsadadads_1" hidden="1">{"rp_only",#N/A,FALSE,"2225"}</definedName>
    <definedName name="dsadas" hidden="1">{"rp_only",#N/A,FALSE,"2225"}</definedName>
    <definedName name="dsadas_1" hidden="1">{"rp_only",#N/A,FALSE,"2225"}</definedName>
    <definedName name="dsadasads" hidden="1">{"with_oth_curr",#N/A,FALSE,"2225"}</definedName>
    <definedName name="dsadasads_1" hidden="1">{"with_oth_curr",#N/A,FALSE,"2225"}</definedName>
    <definedName name="dsadasds" hidden="1">{"with_oth_curr",#N/A,FALSE,"2225"}</definedName>
    <definedName name="dsadasds_1" hidden="1">{"with_oth_curr",#N/A,FALSE,"2225"}</definedName>
    <definedName name="dsadassdasad" hidden="1">{"with_oth_curr",#N/A,FALSE,"2225"}</definedName>
    <definedName name="dsadassdasad_1" hidden="1">{"with_oth_curr",#N/A,FALSE,"2225"}</definedName>
    <definedName name="dsaddsa" hidden="1">{"rp_only",#N/A,FALSE,"2225"}</definedName>
    <definedName name="dsaddsa_1" hidden="1">{"rp_only",#N/A,FALSE,"2225"}</definedName>
    <definedName name="dsads" hidden="1">{"rp_only",#N/A,FALSE,"2225"}</definedName>
    <definedName name="dsads_1" hidden="1">{"rp_only",#N/A,FALSE,"2225"}</definedName>
    <definedName name="dsadsa" hidden="1">{"rp_only",#N/A,FALSE,"2225"}</definedName>
    <definedName name="dsadsa_1" hidden="1">{"rp_only",#N/A,FALSE,"2225"}</definedName>
    <definedName name="dsadsadas" hidden="1">{"rp_only",#N/A,FALSE,"2225"}</definedName>
    <definedName name="dsadsadas_1" hidden="1">{"rp_only",#N/A,FALSE,"2225"}</definedName>
    <definedName name="dsadsadsa" hidden="1">{"rp_only",#N/A,FALSE,"2225"}</definedName>
    <definedName name="dsadsadsa_1" hidden="1">{"rp_only",#N/A,FALSE,"2225"}</definedName>
    <definedName name="dsadsadsasda" hidden="1">{"rp_only",#N/A,FALSE,"2225"}</definedName>
    <definedName name="dsadsadsasda_1" hidden="1">{"rp_only",#N/A,FALSE,"2225"}</definedName>
    <definedName name="dsadsasadsad" hidden="1">{"rp_only",#N/A,FALSE,"2225"}</definedName>
    <definedName name="dsadsasadsad_1" hidden="1">{"rp_only",#N/A,FALSE,"2225"}</definedName>
    <definedName name="dsadsasd" hidden="1">{"with_oth_curr",#N/A,FALSE,"2225"}</definedName>
    <definedName name="dsadsasd_1" hidden="1">{"with_oth_curr",#N/A,FALSE,"2225"}</definedName>
    <definedName name="dsadsasda" hidden="1">{"rp_only",#N/A,FALSE,"2225"}</definedName>
    <definedName name="dsadsasda_1" hidden="1">{"rp_only",#N/A,FALSE,"2225"}</definedName>
    <definedName name="dsaf" hidden="1">{"rp_only",#N/A,FALSE,"2225"}</definedName>
    <definedName name="dsaf_1" hidden="1">{"rp_only",#N/A,FALSE,"2225"}</definedName>
    <definedName name="dsafads" hidden="1">{"rp_only",#N/A,FALSE,"2225"}</definedName>
    <definedName name="dsafads_1" hidden="1">{"rp_only",#N/A,FALSE,"2225"}</definedName>
    <definedName name="dsafasdfasdf" hidden="1">{"rp_only",#N/A,FALSE,"2225"}</definedName>
    <definedName name="dsafasdfasdf_1" hidden="1">{"rp_only",#N/A,FALSE,"2225"}</definedName>
    <definedName name="dsafasdfsa" hidden="1">{"rp_only",#N/A,FALSE,"2225"}</definedName>
    <definedName name="dsafasdfsa_1" hidden="1">{"rp_only",#N/A,FALSE,"2225"}</definedName>
    <definedName name="dsafasgasfg" hidden="1">{"rp_only",#N/A,FALSE,"2225"}</definedName>
    <definedName name="dsafasgasfg_1" hidden="1">{"rp_only",#N/A,FALSE,"2225"}</definedName>
    <definedName name="dsafd" hidden="1">{"rp_only",#N/A,FALSE,"2225"}</definedName>
    <definedName name="dsafd_1" hidden="1">{"rp_only",#N/A,FALSE,"2225"}</definedName>
    <definedName name="dsafds" hidden="1">{"with_oth_curr",#N/A,FALSE,"2225"}</definedName>
    <definedName name="dsafds_1" hidden="1">{"with_oth_curr",#N/A,FALSE,"2225"}</definedName>
    <definedName name="dsafdsafsadf" hidden="1">{"rp_only",#N/A,FALSE,"2225"}</definedName>
    <definedName name="dsafdsafsadf_1" hidden="1">{"rp_only",#N/A,FALSE,"2225"}</definedName>
    <definedName name="dsaffds" hidden="1">{"rp_only",#N/A,FALSE,"2225"}</definedName>
    <definedName name="dsaffds_1" hidden="1">{"rp_only",#N/A,FALSE,"2225"}</definedName>
    <definedName name="dsafsdfdsa" hidden="1">{"rp_only",#N/A,FALSE,"2225"}</definedName>
    <definedName name="dsafsdfdsa_1" hidden="1">{"rp_only",#N/A,FALSE,"2225"}</definedName>
    <definedName name="dsasa" hidden="1">{"rp_only",#N/A,FALSE,"2225"}</definedName>
    <definedName name="dsasa_1" hidden="1">{"rp_only",#N/A,FALSE,"2225"}</definedName>
    <definedName name="DSASADD" hidden="1">{"rp_only",#N/A,FALSE,"2225"}</definedName>
    <definedName name="DSASADD_1" hidden="1">{"rp_only",#N/A,FALSE,"2225"}</definedName>
    <definedName name="dsasadsad" hidden="1">{"rp_only",#N/A,FALSE,"2225"}</definedName>
    <definedName name="dsasadsad_1" hidden="1">{"rp_only",#N/A,FALSE,"2225"}</definedName>
    <definedName name="dsasadsd" hidden="1">{"rp_only",#N/A,FALSE,"2225"}</definedName>
    <definedName name="dsasadsd_1" hidden="1">{"rp_only",#N/A,FALSE,"2225"}</definedName>
    <definedName name="dsasadsgf" hidden="1">{"rp_only",#N/A,FALSE,"2225"}</definedName>
    <definedName name="dsasadsgf_1" hidden="1">{"rp_only",#N/A,FALSE,"2225"}</definedName>
    <definedName name="dsasd" hidden="1">{"rp_only",#N/A,FALSE,"2225"}</definedName>
    <definedName name="dsasd_1" hidden="1">{"rp_only",#N/A,FALSE,"2225"}</definedName>
    <definedName name="dsasdasd" hidden="1">{"with_oth_curr",#N/A,FALSE,"2225"}</definedName>
    <definedName name="dsasdasd_1" hidden="1">{"with_oth_curr",#N/A,FALSE,"2225"}</definedName>
    <definedName name="dsasdsa" hidden="1">{"rp_only",#N/A,FALSE,"2225"}</definedName>
    <definedName name="dsasdsa_1" hidden="1">{"rp_only",#N/A,FALSE,"2225"}</definedName>
    <definedName name="dsasdsad" hidden="1">{"rp_only",#N/A,FALSE,"2225"}</definedName>
    <definedName name="dsasdsad_1" hidden="1">{"rp_only",#N/A,FALSE,"2225"}</definedName>
    <definedName name="DSASDSD" hidden="1">{"rp_only",#N/A,FALSE,"2225"}</definedName>
    <definedName name="DSASDSD_1" hidden="1">{"rp_only",#N/A,FALSE,"2225"}</definedName>
    <definedName name="dsd">#REF!</definedName>
    <definedName name="dsdasda" hidden="1">{"with_oth_curr",#N/A,FALSE,"2225"}</definedName>
    <definedName name="dsdasda_1" hidden="1">{"with_oth_curr",#N/A,FALSE,"2225"}</definedName>
    <definedName name="dsdfsdfs" hidden="1">{"rp_only",#N/A,FALSE,"2225"}</definedName>
    <definedName name="dsdfsdfs_1" hidden="1">{"rp_only",#N/A,FALSE,"2225"}</definedName>
    <definedName name="DSDSGDFG" hidden="1">{"rp_only",#N/A,FALSE,"2225"}</definedName>
    <definedName name="DSDSGDFG_1" hidden="1">{"rp_only",#N/A,FALSE,"2225"}</definedName>
    <definedName name="dsf" hidden="1">{"rp_only",#N/A,FALSE,"2225"}</definedName>
    <definedName name="dsf_1" hidden="1">{"rp_only",#N/A,FALSE,"2225"}</definedName>
    <definedName name="dsfadffds" hidden="1">{"rp_only",#N/A,FALSE,"2225"}</definedName>
    <definedName name="dsfadffds_1" hidden="1">{"rp_only",#N/A,FALSE,"2225"}</definedName>
    <definedName name="dsfads" hidden="1">{"rp_only",#N/A,FALSE,"2225"}</definedName>
    <definedName name="dsfads_1" hidden="1">{"rp_only",#N/A,FALSE,"2225"}</definedName>
    <definedName name="dsfafsdadsf" hidden="1">{"rp_only",#N/A,FALSE,"2225"}</definedName>
    <definedName name="dsfafsdadsf_1" hidden="1">{"rp_only",#N/A,FALSE,"2225"}</definedName>
    <definedName name="dsfddsfd" hidden="1">{"rp_only",#N/A,FALSE,"2225"}</definedName>
    <definedName name="dsfddsfd_1" hidden="1">{"rp_only",#N/A,FALSE,"2225"}</definedName>
    <definedName name="dsfdfdsf" hidden="1">{"with_oth_curr",#N/A,FALSE,"2225"}</definedName>
    <definedName name="dsfdfdsf_1" hidden="1">{"with_oth_curr",#N/A,FALSE,"2225"}</definedName>
    <definedName name="dsfdfdsfafdsfd" hidden="1">{"rp_only",#N/A,FALSE,"2225"}</definedName>
    <definedName name="dsfdfdsfafdsfd_1" hidden="1">{"rp_only",#N/A,FALSE,"2225"}</definedName>
    <definedName name="dsfdffdsa" hidden="1">{"rp_only",#N/A,FALSE,"2225"}</definedName>
    <definedName name="dsfdffdsa_1" hidden="1">{"rp_only",#N/A,FALSE,"2225"}</definedName>
    <definedName name="dsfdfsadsfadfsadfsafs" hidden="1">{"rp_only",#N/A,FALSE,"2225"}</definedName>
    <definedName name="dsfdfsadsfadfsadfsafs_1" hidden="1">{"rp_only",#N/A,FALSE,"2225"}</definedName>
    <definedName name="dsfdfsddsdsd" hidden="1">{"rp_only",#N/A,FALSE,"2225"}</definedName>
    <definedName name="dsfdfsddsdsd_1" hidden="1">{"rp_only",#N/A,FALSE,"2225"}</definedName>
    <definedName name="dsfdfsfds" hidden="1">{"rp_only",#N/A,FALSE,"2225"}</definedName>
    <definedName name="dsfdfsfds_1" hidden="1">{"rp_only",#N/A,FALSE,"2225"}</definedName>
    <definedName name="dsfds" hidden="1">{"rp_only",#N/A,FALSE,"2225"}</definedName>
    <definedName name="dsfds_1" hidden="1">{"rp_only",#N/A,FALSE,"2225"}</definedName>
    <definedName name="dsfdsaf" hidden="1">{"with_oth_curr",#N/A,FALSE,"2225"}</definedName>
    <definedName name="dsfdsaf_1" hidden="1">{"with_oth_curr",#N/A,FALSE,"2225"}</definedName>
    <definedName name="dsfdsafd" hidden="1">{"rp_only",#N/A,FALSE,"2225"}</definedName>
    <definedName name="dsfdsafd_1" hidden="1">{"rp_only",#N/A,FALSE,"2225"}</definedName>
    <definedName name="dsfdsdsfdf" hidden="1">{"with_oth_curr",#N/A,FALSE,"2225"}</definedName>
    <definedName name="dsfdsdsfdf_1" hidden="1">{"with_oth_curr",#N/A,FALSE,"2225"}</definedName>
    <definedName name="dsfdsfcfdssddsfsd" hidden="1">{"with_oth_curr",#N/A,FALSE,"2225"}</definedName>
    <definedName name="dsfdsfcfdssddsfsd_1" hidden="1">{"with_oth_curr",#N/A,FALSE,"2225"}</definedName>
    <definedName name="dsfdsfdfsadsfafdsa" hidden="1">{"with_oth_curr",#N/A,FALSE,"2225"}</definedName>
    <definedName name="dsfdsfdfsadsfafdsa_1" hidden="1">{"with_oth_curr",#N/A,FALSE,"2225"}</definedName>
    <definedName name="dsfdsfsdds" hidden="1">{"rp_only",#N/A,FALSE,"2225"}</definedName>
    <definedName name="dsfdsfsdds_1" hidden="1">{"rp_only",#N/A,FALSE,"2225"}</definedName>
    <definedName name="dsfdsfsdfdasfdfsdfs" hidden="1">{"rp_only",#N/A,FALSE,"2225"}</definedName>
    <definedName name="dsfdsfsdfdasfdfsdfs_1" hidden="1">{"rp_only",#N/A,FALSE,"2225"}</definedName>
    <definedName name="dsfdsg" hidden="1">{"rp_only",#N/A,FALSE,"2225"}</definedName>
    <definedName name="dsfdsg_1" hidden="1">{"rp_only",#N/A,FALSE,"2225"}</definedName>
    <definedName name="dsff" hidden="1">{"rp_only",#N/A,FALSE,"2225"}</definedName>
    <definedName name="dsff_1" hidden="1">{"rp_only",#N/A,FALSE,"2225"}</definedName>
    <definedName name="dsffds" hidden="1">{"rp_only",#N/A,FALSE,"2225"}</definedName>
    <definedName name="dsffds_1" hidden="1">{"rp_only",#N/A,FALSE,"2225"}</definedName>
    <definedName name="dsffdsafds" hidden="1">{"rp_only",#N/A,FALSE,"2225"}</definedName>
    <definedName name="dsffdsafds_1" hidden="1">{"rp_only",#N/A,FALSE,"2225"}</definedName>
    <definedName name="dsffdsfd" hidden="1">{"with_oth_curr",#N/A,FALSE,"2225"}</definedName>
    <definedName name="dsffdsfd_1" hidden="1">{"with_oth_curr",#N/A,FALSE,"2225"}</definedName>
    <definedName name="dsffdsfdasdfsaafsd" hidden="1">{"rp_only",#N/A,FALSE,"2225"}</definedName>
    <definedName name="dsffdsfdasdfsaafsd_1" hidden="1">{"rp_only",#N/A,FALSE,"2225"}</definedName>
    <definedName name="DSFGDFGSDG" hidden="1">{"rp_only",#N/A,FALSE,"2225"}</definedName>
    <definedName name="DSFGDFGSDG_1" hidden="1">{"rp_only",#N/A,FALSE,"2225"}</definedName>
    <definedName name="dsfgdsgcxgvbcxbv" hidden="1">{"rp_only",#N/A,FALSE,"2225"}</definedName>
    <definedName name="dsfgdsgcxgvbcxbv_1" hidden="1">{"rp_only",#N/A,FALSE,"2225"}</definedName>
    <definedName name="DSFGSDGDFG" hidden="1">{"rp_only",#N/A,FALSE,"2225"}</definedName>
    <definedName name="DSFGSDGDFG_1" hidden="1">{"rp_only",#N/A,FALSE,"2225"}</definedName>
    <definedName name="dsfgsdgf" hidden="1">{"rp_only",#N/A,FALSE,"2225"}</definedName>
    <definedName name="dsfgsdgf_1" hidden="1">{"rp_only",#N/A,FALSE,"2225"}</definedName>
    <definedName name="dsfs" hidden="1">{"rp_only",#N/A,FALSE,"2225"}</definedName>
    <definedName name="dsfs_1" hidden="1">{"rp_only",#N/A,FALSE,"2225"}</definedName>
    <definedName name="dsfsa" hidden="1">{"rp_only",#N/A,FALSE,"2225"}</definedName>
    <definedName name="dsfsa_1" hidden="1">{"rp_only",#N/A,FALSE,"2225"}</definedName>
    <definedName name="dsfsadf" hidden="1">{"rp_only",#N/A,FALSE,"2225"}</definedName>
    <definedName name="dsfsadf_1" hidden="1">{"rp_only",#N/A,FALSE,"2225"}</definedName>
    <definedName name="dsfsd" hidden="1">{"rp_only",#N/A,FALSE,"2225"}</definedName>
    <definedName name="dsfsd_1" hidden="1">{"rp_only",#N/A,FALSE,"2225"}</definedName>
    <definedName name="dsfsdaafsddfs" hidden="1">{"rp_only",#N/A,FALSE,"2225"}</definedName>
    <definedName name="dsfsdaafsddfs_1" hidden="1">{"rp_only",#N/A,FALSE,"2225"}</definedName>
    <definedName name="dsfsdf" hidden="1">{"with_oth_curr",#N/A,FALSE,"2225"}</definedName>
    <definedName name="dsfsdf_1" hidden="1">{"with_oth_curr",#N/A,FALSE,"2225"}</definedName>
    <definedName name="dsfsdfd" hidden="1">{"rp_only",#N/A,FALSE,"2225"}</definedName>
    <definedName name="dsfsdfd_1" hidden="1">{"rp_only",#N/A,FALSE,"2225"}</definedName>
    <definedName name="dsfsdfdf" hidden="1">{"rp_only",#N/A,FALSE,"2225"}</definedName>
    <definedName name="dsfsdfdf_1" hidden="1">{"rp_only",#N/A,FALSE,"2225"}</definedName>
    <definedName name="dsfsdfds" hidden="1">{"rp_only",#N/A,FALSE,"2225"}</definedName>
    <definedName name="dsfsdfds_1" hidden="1">{"rp_only",#N/A,FALSE,"2225"}</definedName>
    <definedName name="dsfsdfs" hidden="1">{"with_oth_curr",#N/A,FALSE,"2225"}</definedName>
    <definedName name="dsfsdfs_1" hidden="1">{"with_oth_curr",#N/A,FALSE,"2225"}</definedName>
    <definedName name="dsfsdfsd" hidden="1">{"with_oth_curr",#N/A,FALSE,"2225"}</definedName>
    <definedName name="dsfsdfsd_1" hidden="1">{"with_oth_curr",#N/A,FALSE,"2225"}</definedName>
    <definedName name="dsfsdfsdf">#N/A</definedName>
    <definedName name="dsfsdfsdfsf" hidden="1">{"with_oth_curr",#N/A,FALSE,"2225"}</definedName>
    <definedName name="dsfsdfsdfsf_1" hidden="1">{"with_oth_curr",#N/A,FALSE,"2225"}</definedName>
    <definedName name="dsfsdfsf" hidden="1">{"rp_only",#N/A,FALSE,"2225"}</definedName>
    <definedName name="dsfsdfsf_1" hidden="1">{"rp_only",#N/A,FALSE,"2225"}</definedName>
    <definedName name="dsfsdfsfd" hidden="1">{"rp_only",#N/A,FALSE,"2225"}</definedName>
    <definedName name="dsfsdfsfd_1" hidden="1">{"rp_only",#N/A,FALSE,"2225"}</definedName>
    <definedName name="dsfsdgdg" hidden="1">{"rp_only",#N/A,FALSE,"2225"}</definedName>
    <definedName name="dsfsdgdg_1" hidden="1">{"rp_only",#N/A,FALSE,"2225"}</definedName>
    <definedName name="dsfsf" hidden="1">{"with_oth_curr",#N/A,FALSE,"2225"}</definedName>
    <definedName name="dsfsf_1" hidden="1">{"with_oth_curr",#N/A,FALSE,"2225"}</definedName>
    <definedName name="dsfsfdsfsffsdfddddddddddddddddddddddddddd" hidden="1">{"rp_only",#N/A,FALSE,"2225"}</definedName>
    <definedName name="dsfsfdsfsffsdfddddddddddddddddddddddddddd_1" hidden="1">{"rp_only",#N/A,FALSE,"2225"}</definedName>
    <definedName name="dsfsfs" hidden="1">{"rp_only",#N/A,FALSE,"2225"}</definedName>
    <definedName name="dsfsfs_1" hidden="1">{"rp_only",#N/A,FALSE,"2225"}</definedName>
    <definedName name="dsfsfsd" hidden="1">{"rp_only",#N/A,FALSE,"2225"}</definedName>
    <definedName name="dsfsfsd_1" hidden="1">{"rp_only",#N/A,FALSE,"2225"}</definedName>
    <definedName name="dsfsfsdfsf" hidden="1">{"with_oth_curr",#N/A,FALSE,"2225"}</definedName>
    <definedName name="dsfsfsdfsf_1" hidden="1">{"with_oth_curr",#N/A,FALSE,"2225"}</definedName>
    <definedName name="dsfsfsf" hidden="1">{"rp_only",#N/A,FALSE,"2225"}</definedName>
    <definedName name="dsfsfsf_1" hidden="1">{"rp_only",#N/A,FALSE,"2225"}</definedName>
    <definedName name="dsfsgsfgfh" hidden="1">{"rp_only",#N/A,FALSE,"2225"}</definedName>
    <definedName name="dsfsgsfgfh_1" hidden="1">{"rp_only",#N/A,FALSE,"2225"}</definedName>
    <definedName name="dsfssf" hidden="1">{"rp_only",#N/A,FALSE,"2225"}</definedName>
    <definedName name="dsfssf_1" hidden="1">{"rp_only",#N/A,FALSE,"2225"}</definedName>
    <definedName name="DSG" hidden="1">{"rp_only",#N/A,FALSE,"2225"}</definedName>
    <definedName name="DSG_1" hidden="1">{"rp_only",#N/A,FALSE,"2225"}</definedName>
    <definedName name="DSGDSFD" hidden="1">{"rp_only",#N/A,FALSE,"2225"}</definedName>
    <definedName name="DSGDSFD_1" hidden="1">{"rp_only",#N/A,FALSE,"2225"}</definedName>
    <definedName name="dsgdsfgfdgs" hidden="1">{"with_oth_curr",#N/A,FALSE,"2225"}</definedName>
    <definedName name="dsgdsfgfdgs_1" hidden="1">{"with_oth_curr",#N/A,FALSE,"2225"}</definedName>
    <definedName name="dsgdsg" hidden="1">{"rp_only",#N/A,FALSE,"2225"}</definedName>
    <definedName name="dsgdsg_1" hidden="1">{"rp_only",#N/A,FALSE,"2225"}</definedName>
    <definedName name="dsgdsgfsd" hidden="1">{"rp_only",#N/A,FALSE,"2225"}</definedName>
    <definedName name="dsgdsgfsd_1" hidden="1">{"rp_only",#N/A,FALSE,"2225"}</definedName>
    <definedName name="dsgfg" hidden="1">{"rp_only",#N/A,FALSE,"2225"}</definedName>
    <definedName name="dsgfg_1" hidden="1">{"rp_only",#N/A,FALSE,"2225"}</definedName>
    <definedName name="dsggd" hidden="1">{#N/A,#N/A,FALSE,"Cover";"Short outputs",#N/A,FALSE,"Outputs";#N/A,#N/A,FALSE,"Control (In)";"tesco summary",#N/A,FALSE,"Tesco";"Outputs and Co summaries",#N/A,FALSE,"Sainsbury";"Outputs and Co Summaries",#N/A,FALSE,"Carrefour";"Outputs and Co summaries",#N/A,FALSE,"Co D";"Outputs and Co summaries",#N/A,FALSE,"Co E"}</definedName>
    <definedName name="dsgrgtgtf" hidden="1">{"rp_only",#N/A,FALSE,"2225"}</definedName>
    <definedName name="dsgrgtgtf_1" hidden="1">{"rp_only",#N/A,FALSE,"2225"}</definedName>
    <definedName name="dsgsags" hidden="1">{"rp_only",#N/A,FALSE,"2225"}</definedName>
    <definedName name="dsgsags_1" hidden="1">{"rp_only",#N/A,FALSE,"2225"}</definedName>
    <definedName name="dshgjj" hidden="1">{"with_oth_curr",#N/A,FALSE,"2225"}</definedName>
    <definedName name="dshgjj_1" hidden="1">{"with_oth_curr",#N/A,FALSE,"2225"}</definedName>
    <definedName name="dsilb2100">#REF!</definedName>
    <definedName name="dsilb2100_1">#REF!</definedName>
    <definedName name="dsilb2100_1_3">#REF!</definedName>
    <definedName name="dsilb2100_10">#REF!</definedName>
    <definedName name="dsilb2100_11">#REF!</definedName>
    <definedName name="dsilb2100_3">#REF!</definedName>
    <definedName name="dsilb2100_3_1">#REF!</definedName>
    <definedName name="dsilb2100_4">#REF!</definedName>
    <definedName name="dsilb2100_5">#REF!</definedName>
    <definedName name="dsilb2100_6">#REF!</definedName>
    <definedName name="dsilb2100_7">#REF!</definedName>
    <definedName name="dsilb2100_8">#REF!</definedName>
    <definedName name="dsilb2100_9">#REF!</definedName>
    <definedName name="dsilb2120">#REF!</definedName>
    <definedName name="dsilb2120_1">#REF!</definedName>
    <definedName name="dsilb2120_1_3">#REF!</definedName>
    <definedName name="dsilb2120_10">#REF!</definedName>
    <definedName name="dsilb2120_11">#REF!</definedName>
    <definedName name="dsilb2120_3">#REF!</definedName>
    <definedName name="dsilb2120_3_1">#REF!</definedName>
    <definedName name="dsilb2120_4">#REF!</definedName>
    <definedName name="dsilb2120_5">#REF!</definedName>
    <definedName name="dsilb2120_6">#REF!</definedName>
    <definedName name="dsilb2120_7">#REF!</definedName>
    <definedName name="dsilb2120_8">#REF!</definedName>
    <definedName name="dsilb2120_9">#REF!</definedName>
    <definedName name="dsilb250">#REF!</definedName>
    <definedName name="dsilb250_1">#REF!</definedName>
    <definedName name="dsilb250_1_3">#REF!</definedName>
    <definedName name="dsilb250_10">#REF!</definedName>
    <definedName name="dsilb250_11">#REF!</definedName>
    <definedName name="dsilb250_3">#REF!</definedName>
    <definedName name="dsilb250_3_1">#REF!</definedName>
    <definedName name="dsilb250_4">#REF!</definedName>
    <definedName name="dsilb250_5">#REF!</definedName>
    <definedName name="dsilb250_6">#REF!</definedName>
    <definedName name="dsilb250_7">#REF!</definedName>
    <definedName name="dsilb250_8">#REF!</definedName>
    <definedName name="dsilb250_9">#REF!</definedName>
    <definedName name="dsilb260">#REF!</definedName>
    <definedName name="dsilb260_1">#REF!</definedName>
    <definedName name="dsilb260_1_3">#REF!</definedName>
    <definedName name="dsilb260_10">#REF!</definedName>
    <definedName name="dsilb260_11">#REF!</definedName>
    <definedName name="dsilb260_3">#REF!</definedName>
    <definedName name="dsilb260_3_1">#REF!</definedName>
    <definedName name="dsilb260_4">#REF!</definedName>
    <definedName name="dsilb260_5">#REF!</definedName>
    <definedName name="dsilb260_6">#REF!</definedName>
    <definedName name="dsilb260_7">#REF!</definedName>
    <definedName name="dsilb260_8">#REF!</definedName>
    <definedName name="dsilb260_9">#REF!</definedName>
    <definedName name="dsilb280">#REF!</definedName>
    <definedName name="dsilb280_1">#REF!</definedName>
    <definedName name="dsilb280_1_3">#REF!</definedName>
    <definedName name="dsilb280_10">#REF!</definedName>
    <definedName name="dsilb280_11">#REF!</definedName>
    <definedName name="dsilb280_3">#REF!</definedName>
    <definedName name="dsilb280_3_1">#REF!</definedName>
    <definedName name="dsilb280_4">#REF!</definedName>
    <definedName name="dsilb280_5">#REF!</definedName>
    <definedName name="dsilb280_6">#REF!</definedName>
    <definedName name="dsilb280_7">#REF!</definedName>
    <definedName name="dsilb280_8">#REF!</definedName>
    <definedName name="dsilb280_9">#REF!</definedName>
    <definedName name="dsildb2100">#REF!</definedName>
    <definedName name="dsildb2100_1">#REF!</definedName>
    <definedName name="dsildb2100_10">#REF!</definedName>
    <definedName name="dsildb2100_11">#REF!</definedName>
    <definedName name="dsildb2100_3">#REF!</definedName>
    <definedName name="dsildb2100_4">#REF!</definedName>
    <definedName name="dsildb2100_5">#REF!</definedName>
    <definedName name="dsildb2100_6">#REF!</definedName>
    <definedName name="dsildb2100_7">#REF!</definedName>
    <definedName name="dsildb2100_8">#REF!</definedName>
    <definedName name="dsildb2100_9">#REF!</definedName>
    <definedName name="dsildb2120">#REF!</definedName>
    <definedName name="dsildb2120_1">#REF!</definedName>
    <definedName name="dsildb2120_10">#REF!</definedName>
    <definedName name="dsildb2120_11">#REF!</definedName>
    <definedName name="dsildb2120_3">#REF!</definedName>
    <definedName name="dsildb2120_4">#REF!</definedName>
    <definedName name="dsildb2120_5">#REF!</definedName>
    <definedName name="dsildb2120_6">#REF!</definedName>
    <definedName name="dsildb2120_7">#REF!</definedName>
    <definedName name="dsildb2120_8">#REF!</definedName>
    <definedName name="dsildb2120_9">#REF!</definedName>
    <definedName name="dsildb250">#REF!</definedName>
    <definedName name="dsildb250_1">#REF!</definedName>
    <definedName name="dsildb250_10">#REF!</definedName>
    <definedName name="dsildb250_11">#REF!</definedName>
    <definedName name="dsildb250_3">#REF!</definedName>
    <definedName name="dsildb250_4">#REF!</definedName>
    <definedName name="dsildb250_5">#REF!</definedName>
    <definedName name="dsildb250_6">#REF!</definedName>
    <definedName name="dsildb250_7">#REF!</definedName>
    <definedName name="dsildb250_8">#REF!</definedName>
    <definedName name="dsildb250_9">#REF!</definedName>
    <definedName name="dsildb260">#REF!</definedName>
    <definedName name="dsildb260_1">#REF!</definedName>
    <definedName name="dsildb260_10">#REF!</definedName>
    <definedName name="dsildb260_11">#REF!</definedName>
    <definedName name="dsildb260_3">#REF!</definedName>
    <definedName name="dsildb260_4">#REF!</definedName>
    <definedName name="dsildb260_5">#REF!</definedName>
    <definedName name="dsildb260_6">#REF!</definedName>
    <definedName name="dsildb260_7">#REF!</definedName>
    <definedName name="dsildb260_8">#REF!</definedName>
    <definedName name="dsildb260_9">#REF!</definedName>
    <definedName name="dsildb280">#REF!</definedName>
    <definedName name="dsildb280_1">#REF!</definedName>
    <definedName name="dsildb280_10">#REF!</definedName>
    <definedName name="dsildb280_11">#REF!</definedName>
    <definedName name="dsildb280_3">#REF!</definedName>
    <definedName name="dsildb280_4">#REF!</definedName>
    <definedName name="dsildb280_5">#REF!</definedName>
    <definedName name="dsildb280_6">#REF!</definedName>
    <definedName name="dsildb280_7">#REF!</definedName>
    <definedName name="dsildb280_8">#REF!</definedName>
    <definedName name="dsildb280_9">#REF!</definedName>
    <definedName name="dsildl1100">#REF!</definedName>
    <definedName name="dsildl1100_1">#REF!</definedName>
    <definedName name="dsildl1100_1_10">#REF!</definedName>
    <definedName name="dsildl1100_1_3">#REF!</definedName>
    <definedName name="dsildl1100_10">#REF!</definedName>
    <definedName name="dsildl1100_10_1">#REF!</definedName>
    <definedName name="dsildl1100_11">#REF!</definedName>
    <definedName name="dsildl1100_3">#REF!</definedName>
    <definedName name="dsildl1100_3_1">#REF!</definedName>
    <definedName name="dsildl1100_4">#REF!</definedName>
    <definedName name="dsildl1100_4_10">#REF!</definedName>
    <definedName name="dsildl1100_5">#REF!</definedName>
    <definedName name="dsildl1100_5_1">#REF!</definedName>
    <definedName name="dsildl1100_5_10">#REF!</definedName>
    <definedName name="dsildl1100_6">#REF!</definedName>
    <definedName name="dsildl1100_6_10">#REF!</definedName>
    <definedName name="dsildl1100_7">#REF!</definedName>
    <definedName name="dsildl1100_7_10">#REF!</definedName>
    <definedName name="dsildl1100_8">#REF!</definedName>
    <definedName name="dsildl1100_8_10">#REF!</definedName>
    <definedName name="dsildl1100_9">#REF!</definedName>
    <definedName name="dsildl1100_9_10">#REF!</definedName>
    <definedName name="dsildl1120">#REF!</definedName>
    <definedName name="dsildl1120_1">#REF!</definedName>
    <definedName name="dsildl1120_1_10">#REF!</definedName>
    <definedName name="dsildl1120_1_3">#REF!</definedName>
    <definedName name="dsildl1120_10">#REF!</definedName>
    <definedName name="dsildl1120_10_1">#REF!</definedName>
    <definedName name="dsildl1120_11">#REF!</definedName>
    <definedName name="dsildl1120_3">#REF!</definedName>
    <definedName name="dsildl1120_3_1">#REF!</definedName>
    <definedName name="dsildl1120_4">#REF!</definedName>
    <definedName name="dsildl1120_4_10">#REF!</definedName>
    <definedName name="dsildl1120_5">#REF!</definedName>
    <definedName name="dsildl1120_5_1">#REF!</definedName>
    <definedName name="dsildl1120_5_10">#REF!</definedName>
    <definedName name="dsildl1120_6">#REF!</definedName>
    <definedName name="dsildl1120_6_10">#REF!</definedName>
    <definedName name="dsildl1120_7">#REF!</definedName>
    <definedName name="dsildl1120_7_10">#REF!</definedName>
    <definedName name="dsildl1120_8">#REF!</definedName>
    <definedName name="dsildl1120_8_10">#REF!</definedName>
    <definedName name="dsildl1120_9">#REF!</definedName>
    <definedName name="dsildl1120_9_10">#REF!</definedName>
    <definedName name="dsildl150">#REF!</definedName>
    <definedName name="dsildl150_1">#REF!</definedName>
    <definedName name="dsildl150_1_10">#REF!</definedName>
    <definedName name="dsildl150_1_3">#REF!</definedName>
    <definedName name="dsildl150_10">#REF!</definedName>
    <definedName name="dsildl150_10_1">#REF!</definedName>
    <definedName name="dsildl150_11">#REF!</definedName>
    <definedName name="dsildl150_3">#REF!</definedName>
    <definedName name="dsildl150_3_1">#REF!</definedName>
    <definedName name="dsildl150_4">#REF!</definedName>
    <definedName name="dsildl150_4_10">#REF!</definedName>
    <definedName name="dsildl150_5">#REF!</definedName>
    <definedName name="dsildl150_5_1">#REF!</definedName>
    <definedName name="dsildl150_5_10">#REF!</definedName>
    <definedName name="dsildl150_6">#REF!</definedName>
    <definedName name="dsildl150_6_10">#REF!</definedName>
    <definedName name="dsildl150_7">#REF!</definedName>
    <definedName name="dsildl150_7_10">#REF!</definedName>
    <definedName name="dsildl150_8">#REF!</definedName>
    <definedName name="dsildl150_8_10">#REF!</definedName>
    <definedName name="dsildl150_9">#REF!</definedName>
    <definedName name="dsildl150_9_10">#REF!</definedName>
    <definedName name="dsildl160">#REF!</definedName>
    <definedName name="dsildl160_1">#REF!</definedName>
    <definedName name="dsildl160_1_10">#REF!</definedName>
    <definedName name="dsildl160_1_3">#REF!</definedName>
    <definedName name="dsildl160_10">#REF!</definedName>
    <definedName name="dsildl160_10_1">#REF!</definedName>
    <definedName name="dsildl160_11">#REF!</definedName>
    <definedName name="dsildl160_3">#REF!</definedName>
    <definedName name="dsildl160_3_1">#REF!</definedName>
    <definedName name="dsildl160_4">#REF!</definedName>
    <definedName name="dsildl160_4_10">#REF!</definedName>
    <definedName name="dsildl160_5">#REF!</definedName>
    <definedName name="dsildl160_5_1">#REF!</definedName>
    <definedName name="dsildl160_5_10">#REF!</definedName>
    <definedName name="dsildl160_6">#REF!</definedName>
    <definedName name="dsildl160_6_10">#REF!</definedName>
    <definedName name="dsildl160_7">#REF!</definedName>
    <definedName name="dsildl160_7_10">#REF!</definedName>
    <definedName name="dsildl160_8">#REF!</definedName>
    <definedName name="dsildl160_8_10">#REF!</definedName>
    <definedName name="dsildl160_9">#REF!</definedName>
    <definedName name="dsildl160_9_10">#REF!</definedName>
    <definedName name="dsildl180">#REF!</definedName>
    <definedName name="dsildl180_1">#REF!</definedName>
    <definedName name="dsildl180_1_10">#REF!</definedName>
    <definedName name="dsildl180_1_3">#REF!</definedName>
    <definedName name="dsildl180_10">#REF!</definedName>
    <definedName name="dsildl180_10_1">#REF!</definedName>
    <definedName name="dsildl180_11">#REF!</definedName>
    <definedName name="dsildl180_3">#REF!</definedName>
    <definedName name="dsildl180_3_1">#REF!</definedName>
    <definedName name="dsildl180_4">#REF!</definedName>
    <definedName name="dsildl180_4_10">#REF!</definedName>
    <definedName name="dsildl180_5">#REF!</definedName>
    <definedName name="dsildl180_5_1">#REF!</definedName>
    <definedName name="dsildl180_5_10">#REF!</definedName>
    <definedName name="dsildl180_6">#REF!</definedName>
    <definedName name="dsildl180_6_10">#REF!</definedName>
    <definedName name="dsildl180_7">#REF!</definedName>
    <definedName name="dsildl180_7_10">#REF!</definedName>
    <definedName name="dsildl180_8">#REF!</definedName>
    <definedName name="dsildl180_8_10">#REF!</definedName>
    <definedName name="dsildl180_9">#REF!</definedName>
    <definedName name="dsildl180_9_10">#REF!</definedName>
    <definedName name="dsildl3100">#REF!</definedName>
    <definedName name="dsildl3100_1">#REF!</definedName>
    <definedName name="dsildl3100_1_10">#REF!</definedName>
    <definedName name="dsildl3100_1_3">#REF!</definedName>
    <definedName name="dsildl3100_10">#REF!</definedName>
    <definedName name="dsildl3100_10_1">#REF!</definedName>
    <definedName name="dsildl3100_11">#REF!</definedName>
    <definedName name="dsildl3100_3">#REF!</definedName>
    <definedName name="dsildl3100_3_1">#REF!</definedName>
    <definedName name="dsildl3100_4">#REF!</definedName>
    <definedName name="dsildl3100_4_10">#REF!</definedName>
    <definedName name="dsildl3100_5">#REF!</definedName>
    <definedName name="dsildl3100_5_1">#REF!</definedName>
    <definedName name="dsildl3100_5_10">#REF!</definedName>
    <definedName name="dsildl3100_6">#REF!</definedName>
    <definedName name="dsildl3100_6_10">#REF!</definedName>
    <definedName name="dsildl3100_7">#REF!</definedName>
    <definedName name="dsildl3100_7_10">#REF!</definedName>
    <definedName name="dsildl3100_8">#REF!</definedName>
    <definedName name="dsildl3100_8_10">#REF!</definedName>
    <definedName name="dsildl3100_9">#REF!</definedName>
    <definedName name="dsildl3100_9_10">#REF!</definedName>
    <definedName name="dsildl3120">#REF!</definedName>
    <definedName name="dsildl3120_1">#REF!</definedName>
    <definedName name="dsildl3120_1_10">#REF!</definedName>
    <definedName name="dsildl3120_1_3">#REF!</definedName>
    <definedName name="dsildl3120_10">#REF!</definedName>
    <definedName name="dsildl3120_10_1">#REF!</definedName>
    <definedName name="dsildl3120_11">#REF!</definedName>
    <definedName name="dsildl3120_3">#REF!</definedName>
    <definedName name="dsildl3120_3_1">#REF!</definedName>
    <definedName name="dsildl3120_4">#REF!</definedName>
    <definedName name="dsildl3120_4_10">#REF!</definedName>
    <definedName name="dsildl3120_5">#REF!</definedName>
    <definedName name="dsildl3120_5_1">#REF!</definedName>
    <definedName name="dsildl3120_5_10">#REF!</definedName>
    <definedName name="dsildl3120_6">#REF!</definedName>
    <definedName name="dsildl3120_6_10">#REF!</definedName>
    <definedName name="dsildl3120_7">#REF!</definedName>
    <definedName name="dsildl3120_7_10">#REF!</definedName>
    <definedName name="dsildl3120_8">#REF!</definedName>
    <definedName name="dsildl3120_8_10">#REF!</definedName>
    <definedName name="dsildl3120_9">#REF!</definedName>
    <definedName name="dsildl3120_9_10">#REF!</definedName>
    <definedName name="dsildl350">#REF!</definedName>
    <definedName name="dsildl350_1">#REF!</definedName>
    <definedName name="dsildl350_1_10">#REF!</definedName>
    <definedName name="dsildl350_1_3">#REF!</definedName>
    <definedName name="dsildl350_10">#REF!</definedName>
    <definedName name="dsildl350_10_1">#REF!</definedName>
    <definedName name="dsildl350_11">#REF!</definedName>
    <definedName name="dsildl350_3">#REF!</definedName>
    <definedName name="dsildl350_3_1">#REF!</definedName>
    <definedName name="dsildl350_4">#REF!</definedName>
    <definedName name="dsildl350_4_10">#REF!</definedName>
    <definedName name="dsildl350_5">#REF!</definedName>
    <definedName name="dsildl350_5_1">#REF!</definedName>
    <definedName name="dsildl350_5_10">#REF!</definedName>
    <definedName name="dsildl350_6">#REF!</definedName>
    <definedName name="dsildl350_6_10">#REF!</definedName>
    <definedName name="dsildl350_7">#REF!</definedName>
    <definedName name="dsildl350_7_10">#REF!</definedName>
    <definedName name="dsildl350_8">#REF!</definedName>
    <definedName name="dsildl350_8_10">#REF!</definedName>
    <definedName name="dsildl350_9">#REF!</definedName>
    <definedName name="dsildl350_9_10">#REF!</definedName>
    <definedName name="dsildl360">#REF!</definedName>
    <definedName name="dsildl360_1">#REF!</definedName>
    <definedName name="dsildl360_1_10">#REF!</definedName>
    <definedName name="dsildl360_1_3">#REF!</definedName>
    <definedName name="dsildl360_10">#REF!</definedName>
    <definedName name="dsildl360_10_1">#REF!</definedName>
    <definedName name="dsildl360_11">#REF!</definedName>
    <definedName name="dsildl360_3">#REF!</definedName>
    <definedName name="dsildl360_3_1">#REF!</definedName>
    <definedName name="dsildl360_4">#REF!</definedName>
    <definedName name="dsildl360_4_10">#REF!</definedName>
    <definedName name="dsildl360_5">#REF!</definedName>
    <definedName name="dsildl360_5_1">#REF!</definedName>
    <definedName name="dsildl360_5_10">#REF!</definedName>
    <definedName name="dsildl360_6">#REF!</definedName>
    <definedName name="dsildl360_6_10">#REF!</definedName>
    <definedName name="dsildl360_7">#REF!</definedName>
    <definedName name="dsildl360_7_10">#REF!</definedName>
    <definedName name="dsildl360_8">#REF!</definedName>
    <definedName name="dsildl360_8_10">#REF!</definedName>
    <definedName name="dsildl360_9">#REF!</definedName>
    <definedName name="dsildl360_9_10">#REF!</definedName>
    <definedName name="dsildl380">#REF!</definedName>
    <definedName name="dsildl380_1">#REF!</definedName>
    <definedName name="dsildl380_1_10">#REF!</definedName>
    <definedName name="dsildl380_1_3">#REF!</definedName>
    <definedName name="dsildl380_10">#REF!</definedName>
    <definedName name="dsildl380_10_1">#REF!</definedName>
    <definedName name="dsildl380_11">#REF!</definedName>
    <definedName name="dsildl380_3">#REF!</definedName>
    <definedName name="dsildl380_3_1">#REF!</definedName>
    <definedName name="dsildl380_4">#REF!</definedName>
    <definedName name="dsildl380_4_10">#REF!</definedName>
    <definedName name="dsildl380_5">#REF!</definedName>
    <definedName name="dsildl380_5_1">#REF!</definedName>
    <definedName name="dsildl380_5_10">#REF!</definedName>
    <definedName name="dsildl380_6">#REF!</definedName>
    <definedName name="dsildl380_6_10">#REF!</definedName>
    <definedName name="dsildl380_7">#REF!</definedName>
    <definedName name="dsildl380_7_10">#REF!</definedName>
    <definedName name="dsildl380_8">#REF!</definedName>
    <definedName name="dsildl380_8_10">#REF!</definedName>
    <definedName name="dsildl380_9">#REF!</definedName>
    <definedName name="dsildl380_9_10">#REF!</definedName>
    <definedName name="dsildl3a100">#REF!</definedName>
    <definedName name="dsildl3a100_1">#REF!</definedName>
    <definedName name="dsildl3a100_1_10">#REF!</definedName>
    <definedName name="dsildl3a100_1_3">#REF!</definedName>
    <definedName name="dsildl3a100_10">#REF!</definedName>
    <definedName name="dsildl3a100_10_1">#REF!</definedName>
    <definedName name="dsildl3a100_11">#REF!</definedName>
    <definedName name="dsildl3a100_3">#REF!</definedName>
    <definedName name="dsildl3a100_3_1">#REF!</definedName>
    <definedName name="dsildl3a100_4">#REF!</definedName>
    <definedName name="dsildl3a100_4_10">#REF!</definedName>
    <definedName name="dsildl3a100_5">#REF!</definedName>
    <definedName name="dsildl3a100_5_1">#REF!</definedName>
    <definedName name="dsildl3a100_5_10">#REF!</definedName>
    <definedName name="dsildl3a100_6">#REF!</definedName>
    <definedName name="dsildl3a100_6_10">#REF!</definedName>
    <definedName name="dsildl3a100_7">#REF!</definedName>
    <definedName name="dsildl3a100_7_10">#REF!</definedName>
    <definedName name="dsildl3a100_8">#REF!</definedName>
    <definedName name="dsildl3a100_8_10">#REF!</definedName>
    <definedName name="dsildl3a100_9">#REF!</definedName>
    <definedName name="dsildl3a100_9_10">#REF!</definedName>
    <definedName name="dsildl3a120">#REF!</definedName>
    <definedName name="dsildl3a120_1">#REF!</definedName>
    <definedName name="dsildl3a120_1_10">#REF!</definedName>
    <definedName name="dsildl3a120_1_3">#REF!</definedName>
    <definedName name="dsildl3a120_10">#REF!</definedName>
    <definedName name="dsildl3a120_10_1">#REF!</definedName>
    <definedName name="dsildl3a120_11">#REF!</definedName>
    <definedName name="dsildl3a120_3">#REF!</definedName>
    <definedName name="dsildl3a120_3_1">#REF!</definedName>
    <definedName name="dsildl3a120_4">#REF!</definedName>
    <definedName name="dsildl3a120_4_10">#REF!</definedName>
    <definedName name="dsildl3a120_5">#REF!</definedName>
    <definedName name="dsildl3a120_5_1">#REF!</definedName>
    <definedName name="dsildl3a120_5_10">#REF!</definedName>
    <definedName name="dsildl3a120_6">#REF!</definedName>
    <definedName name="dsildl3a120_6_10">#REF!</definedName>
    <definedName name="dsildl3a120_7">#REF!</definedName>
    <definedName name="dsildl3a120_7_10">#REF!</definedName>
    <definedName name="dsildl3a120_8">#REF!</definedName>
    <definedName name="dsildl3a120_8_10">#REF!</definedName>
    <definedName name="dsildl3a120_9">#REF!</definedName>
    <definedName name="dsildl3a120_9_10">#REF!</definedName>
    <definedName name="dsildl3a50">#REF!</definedName>
    <definedName name="dsildl3a50_1">#REF!</definedName>
    <definedName name="dsildl3a50_1_10">#REF!</definedName>
    <definedName name="dsildl3a50_1_3">#REF!</definedName>
    <definedName name="dsildl3a50_10">#REF!</definedName>
    <definedName name="dsildl3a50_10_1">#REF!</definedName>
    <definedName name="dsildl3a50_11">#REF!</definedName>
    <definedName name="dsildl3a50_3">#REF!</definedName>
    <definedName name="dsildl3a50_3_1">#REF!</definedName>
    <definedName name="dsildl3a50_4">#REF!</definedName>
    <definedName name="dsildl3a50_4_10">#REF!</definedName>
    <definedName name="dsildl3a50_5">#REF!</definedName>
    <definedName name="dsildl3a50_5_1">#REF!</definedName>
    <definedName name="dsildl3a50_5_10">#REF!</definedName>
    <definedName name="dsildl3a50_6">#REF!</definedName>
    <definedName name="dsildl3a50_6_10">#REF!</definedName>
    <definedName name="dsildl3a50_7">#REF!</definedName>
    <definedName name="dsildl3a50_7_10">#REF!</definedName>
    <definedName name="dsildl3a50_8">#REF!</definedName>
    <definedName name="dsildl3a50_8_10">#REF!</definedName>
    <definedName name="dsildl3a50_9">#REF!</definedName>
    <definedName name="dsildl3a50_9_10">#REF!</definedName>
    <definedName name="dsildl3a60">#REF!</definedName>
    <definedName name="dsildl3a60_1">#REF!</definedName>
    <definedName name="dsildl3a60_1_10">#REF!</definedName>
    <definedName name="dsildl3a60_1_3">#REF!</definedName>
    <definedName name="dsildl3a60_10">#REF!</definedName>
    <definedName name="dsildl3a60_10_1">#REF!</definedName>
    <definedName name="dsildl3a60_11">#REF!</definedName>
    <definedName name="dsildl3a60_3">#REF!</definedName>
    <definedName name="dsildl3a60_3_1">#REF!</definedName>
    <definedName name="dsildl3a60_4">#REF!</definedName>
    <definedName name="dsildl3a60_4_10">#REF!</definedName>
    <definedName name="dsildl3a60_5">#REF!</definedName>
    <definedName name="dsildl3a60_5_1">#REF!</definedName>
    <definedName name="dsildl3a60_5_10">#REF!</definedName>
    <definedName name="dsildl3a60_6">#REF!</definedName>
    <definedName name="dsildl3a60_6_10">#REF!</definedName>
    <definedName name="dsildl3a60_7">#REF!</definedName>
    <definedName name="dsildl3a60_7_10">#REF!</definedName>
    <definedName name="dsildl3a60_8">#REF!</definedName>
    <definedName name="dsildl3a60_8_10">#REF!</definedName>
    <definedName name="dsildl3a60_9">#REF!</definedName>
    <definedName name="dsildl3a60_9_10">#REF!</definedName>
    <definedName name="dsildl3a80">#REF!</definedName>
    <definedName name="dsildl3a80_1">#REF!</definedName>
    <definedName name="dsildl3a80_1_10">#REF!</definedName>
    <definedName name="dsildl3a80_1_3">#REF!</definedName>
    <definedName name="dsildl3a80_10">#REF!</definedName>
    <definedName name="dsildl3a80_10_1">#REF!</definedName>
    <definedName name="dsildl3a80_11">#REF!</definedName>
    <definedName name="dsildl3a80_3">#REF!</definedName>
    <definedName name="dsildl3a80_3_1">#REF!</definedName>
    <definedName name="dsildl3a80_4">#REF!</definedName>
    <definedName name="dsildl3a80_4_10">#REF!</definedName>
    <definedName name="dsildl3a80_5">#REF!</definedName>
    <definedName name="dsildl3a80_5_1">#REF!</definedName>
    <definedName name="dsildl3a80_5_10">#REF!</definedName>
    <definedName name="dsildl3a80_6">#REF!</definedName>
    <definedName name="dsildl3a80_6_10">#REF!</definedName>
    <definedName name="dsildl3a80_7">#REF!</definedName>
    <definedName name="dsildl3a80_7_10">#REF!</definedName>
    <definedName name="dsildl3a80_8">#REF!</definedName>
    <definedName name="dsildl3a80_8_10">#REF!</definedName>
    <definedName name="dsildl3a80_9">#REF!</definedName>
    <definedName name="dsildl3a80_9_10">#REF!</definedName>
    <definedName name="dsildl5100">#REF!</definedName>
    <definedName name="dsildl5100_1">#REF!</definedName>
    <definedName name="dsildl5100_1_10">#REF!</definedName>
    <definedName name="dsildl5100_1_3">#REF!</definedName>
    <definedName name="dsildl5100_10">#REF!</definedName>
    <definedName name="dsildl5100_10_1">#REF!</definedName>
    <definedName name="dsildl5100_11">#REF!</definedName>
    <definedName name="dsildl5100_3">#REF!</definedName>
    <definedName name="dsildl5100_3_1">#REF!</definedName>
    <definedName name="dsildl5100_4">#REF!</definedName>
    <definedName name="dsildl5100_4_10">#REF!</definedName>
    <definedName name="dsildl5100_5">#REF!</definedName>
    <definedName name="dsildl5100_5_1">#REF!</definedName>
    <definedName name="dsildl5100_5_10">#REF!</definedName>
    <definedName name="dsildl5100_6">#REF!</definedName>
    <definedName name="dsildl5100_6_10">#REF!</definedName>
    <definedName name="dsildl5100_7">#REF!</definedName>
    <definedName name="dsildl5100_7_10">#REF!</definedName>
    <definedName name="dsildl5100_8">#REF!</definedName>
    <definedName name="dsildl5100_8_10">#REF!</definedName>
    <definedName name="dsildl5100_9">#REF!</definedName>
    <definedName name="dsildl5100_9_10">#REF!</definedName>
    <definedName name="dsildl5120">#REF!</definedName>
    <definedName name="dsildl5120_1">#REF!</definedName>
    <definedName name="dsildl5120_1_10">#REF!</definedName>
    <definedName name="dsildl5120_1_3">#REF!</definedName>
    <definedName name="dsildl5120_10">#REF!</definedName>
    <definedName name="dsildl5120_10_1">#REF!</definedName>
    <definedName name="dsildl5120_11">#REF!</definedName>
    <definedName name="dsildl5120_3">#REF!</definedName>
    <definedName name="dsildl5120_3_1">#REF!</definedName>
    <definedName name="dsildl5120_4">#REF!</definedName>
    <definedName name="dsildl5120_4_10">#REF!</definedName>
    <definedName name="dsildl5120_5">#REF!</definedName>
    <definedName name="dsildl5120_5_1">#REF!</definedName>
    <definedName name="dsildl5120_5_10">#REF!</definedName>
    <definedName name="dsildl5120_6">#REF!</definedName>
    <definedName name="dsildl5120_6_10">#REF!</definedName>
    <definedName name="dsildl5120_7">#REF!</definedName>
    <definedName name="dsildl5120_7_10">#REF!</definedName>
    <definedName name="dsildl5120_8">#REF!</definedName>
    <definedName name="dsildl5120_8_10">#REF!</definedName>
    <definedName name="dsildl5120_9">#REF!</definedName>
    <definedName name="dsildl5120_9_10">#REF!</definedName>
    <definedName name="dsildl550">#REF!</definedName>
    <definedName name="dsildl550_1">#REF!</definedName>
    <definedName name="dsildl550_1_10">#REF!</definedName>
    <definedName name="dsildl550_1_3">#REF!</definedName>
    <definedName name="dsildl550_10">#REF!</definedName>
    <definedName name="dsildl550_10_1">#REF!</definedName>
    <definedName name="dsildl550_11">#REF!</definedName>
    <definedName name="dsildl550_3">#REF!</definedName>
    <definedName name="dsildl550_3_1">#REF!</definedName>
    <definedName name="dsildl550_4">#REF!</definedName>
    <definedName name="dsildl550_4_10">#REF!</definedName>
    <definedName name="dsildl550_5">#REF!</definedName>
    <definedName name="dsildl550_5_1">#REF!</definedName>
    <definedName name="dsildl550_5_10">#REF!</definedName>
    <definedName name="dsildl550_6">#REF!</definedName>
    <definedName name="dsildl550_6_10">#REF!</definedName>
    <definedName name="dsildl550_7">#REF!</definedName>
    <definedName name="dsildl550_7_10">#REF!</definedName>
    <definedName name="dsildl550_8">#REF!</definedName>
    <definedName name="dsildl550_8_10">#REF!</definedName>
    <definedName name="dsildl550_9">#REF!</definedName>
    <definedName name="dsildl550_9_10">#REF!</definedName>
    <definedName name="dsildl560">#REF!</definedName>
    <definedName name="dsildl560_1">#REF!</definedName>
    <definedName name="dsildl560_1_10">#REF!</definedName>
    <definedName name="dsildl560_1_3">#REF!</definedName>
    <definedName name="dsildl560_10">#REF!</definedName>
    <definedName name="dsildl560_10_1">#REF!</definedName>
    <definedName name="dsildl560_11">#REF!</definedName>
    <definedName name="dsildl560_3">#REF!</definedName>
    <definedName name="dsildl560_3_1">#REF!</definedName>
    <definedName name="dsildl560_4">#REF!</definedName>
    <definedName name="dsildl560_4_10">#REF!</definedName>
    <definedName name="dsildl560_5">#REF!</definedName>
    <definedName name="dsildl560_5_1">#REF!</definedName>
    <definedName name="dsildl560_5_10">#REF!</definedName>
    <definedName name="dsildl560_6">#REF!</definedName>
    <definedName name="dsildl560_6_10">#REF!</definedName>
    <definedName name="dsildl560_7">#REF!</definedName>
    <definedName name="dsildl560_7_10">#REF!</definedName>
    <definedName name="dsildl560_8">#REF!</definedName>
    <definedName name="dsildl560_8_10">#REF!</definedName>
    <definedName name="dsildl560_9">#REF!</definedName>
    <definedName name="dsildl560_9_10">#REF!</definedName>
    <definedName name="dsildl580">#REF!</definedName>
    <definedName name="dsildl580_1">#REF!</definedName>
    <definedName name="dsildl580_1_10">#REF!</definedName>
    <definedName name="dsildl580_1_3">#REF!</definedName>
    <definedName name="dsildl580_10">#REF!</definedName>
    <definedName name="dsildl580_10_1">#REF!</definedName>
    <definedName name="dsildl580_11">#REF!</definedName>
    <definedName name="dsildl580_3">#REF!</definedName>
    <definedName name="dsildl580_3_1">#REF!</definedName>
    <definedName name="dsildl580_4">#REF!</definedName>
    <definedName name="dsildl580_4_10">#REF!</definedName>
    <definedName name="dsildl580_5">#REF!</definedName>
    <definedName name="dsildl580_5_1">#REF!</definedName>
    <definedName name="dsildl580_5_10">#REF!</definedName>
    <definedName name="dsildl580_6">#REF!</definedName>
    <definedName name="dsildl580_6_10">#REF!</definedName>
    <definedName name="dsildl580_7">#REF!</definedName>
    <definedName name="dsildl580_7_10">#REF!</definedName>
    <definedName name="dsildl580_8">#REF!</definedName>
    <definedName name="dsildl580_8_10">#REF!</definedName>
    <definedName name="dsildl580_9">#REF!</definedName>
    <definedName name="dsildl580_9_10">#REF!</definedName>
    <definedName name="dsildl5a100">#REF!</definedName>
    <definedName name="dsildl5a100_1">#REF!</definedName>
    <definedName name="dsildl5a100_1_10">#REF!</definedName>
    <definedName name="dsildl5a100_1_3">#REF!</definedName>
    <definedName name="dsildl5a100_10">#REF!</definedName>
    <definedName name="dsildl5a100_10_1">#REF!</definedName>
    <definedName name="dsildl5a100_11">#REF!</definedName>
    <definedName name="dsildl5a100_3">#REF!</definedName>
    <definedName name="dsildl5a100_3_1">#REF!</definedName>
    <definedName name="dsildl5a100_4">#REF!</definedName>
    <definedName name="dsildl5a100_4_10">#REF!</definedName>
    <definedName name="dsildl5a100_5">#REF!</definedName>
    <definedName name="dsildl5a100_5_1">#REF!</definedName>
    <definedName name="dsildl5a100_5_10">#REF!</definedName>
    <definedName name="dsildl5a100_6">#REF!</definedName>
    <definedName name="dsildl5a100_6_10">#REF!</definedName>
    <definedName name="dsildl5a100_7">#REF!</definedName>
    <definedName name="dsildl5a100_7_10">#REF!</definedName>
    <definedName name="dsildl5a100_8">#REF!</definedName>
    <definedName name="dsildl5a100_8_10">#REF!</definedName>
    <definedName name="dsildl5a100_9">#REF!</definedName>
    <definedName name="dsildl5a100_9_10">#REF!</definedName>
    <definedName name="dsildl5a120">#REF!</definedName>
    <definedName name="dsildl5a120_1">#REF!</definedName>
    <definedName name="dsildl5a120_1_10">#REF!</definedName>
    <definedName name="dsildl5a120_1_3">#REF!</definedName>
    <definedName name="dsildl5a120_10">#REF!</definedName>
    <definedName name="dsildl5a120_10_1">#REF!</definedName>
    <definedName name="dsildl5a120_11">#REF!</definedName>
    <definedName name="dsildl5a120_3">#REF!</definedName>
    <definedName name="dsildl5a120_3_1">#REF!</definedName>
    <definedName name="dsildl5a120_4">#REF!</definedName>
    <definedName name="dsildl5a120_4_10">#REF!</definedName>
    <definedName name="dsildl5a120_5">#REF!</definedName>
    <definedName name="dsildl5a120_5_1">#REF!</definedName>
    <definedName name="dsildl5a120_5_10">#REF!</definedName>
    <definedName name="dsildl5a120_6">#REF!</definedName>
    <definedName name="dsildl5a120_6_10">#REF!</definedName>
    <definedName name="dsildl5a120_7">#REF!</definedName>
    <definedName name="dsildl5a120_7_10">#REF!</definedName>
    <definedName name="dsildl5a120_8">#REF!</definedName>
    <definedName name="dsildl5a120_8_10">#REF!</definedName>
    <definedName name="dsildl5a120_9">#REF!</definedName>
    <definedName name="dsildl5a120_9_10">#REF!</definedName>
    <definedName name="dsildl5a50">#REF!</definedName>
    <definedName name="dsildl5a50_1">#REF!</definedName>
    <definedName name="dsildl5a50_1_10">#REF!</definedName>
    <definedName name="dsildl5a50_1_3">#REF!</definedName>
    <definedName name="dsildl5a50_10">#REF!</definedName>
    <definedName name="dsildl5a50_10_1">#REF!</definedName>
    <definedName name="dsildl5a50_11">#REF!</definedName>
    <definedName name="dsildl5a50_3">#REF!</definedName>
    <definedName name="dsildl5a50_3_1">#REF!</definedName>
    <definedName name="dsildl5a50_4">#REF!</definedName>
    <definedName name="dsildl5a50_4_10">#REF!</definedName>
    <definedName name="dsildl5a50_5">#REF!</definedName>
    <definedName name="dsildl5a50_5_1">#REF!</definedName>
    <definedName name="dsildl5a50_5_10">#REF!</definedName>
    <definedName name="dsildl5a50_6">#REF!</definedName>
    <definedName name="dsildl5a50_6_10">#REF!</definedName>
    <definedName name="dsildl5a50_7">#REF!</definedName>
    <definedName name="dsildl5a50_7_10">#REF!</definedName>
    <definedName name="dsildl5a50_8">#REF!</definedName>
    <definedName name="dsildl5a50_8_10">#REF!</definedName>
    <definedName name="dsildl5a50_9">#REF!</definedName>
    <definedName name="dsildl5a50_9_10">#REF!</definedName>
    <definedName name="dsildl5a60">#REF!</definedName>
    <definedName name="dsildl5a60_1">#REF!</definedName>
    <definedName name="dsildl5a60_1_10">#REF!</definedName>
    <definedName name="dsildl5a60_1_3">#REF!</definedName>
    <definedName name="dsildl5a60_10">#REF!</definedName>
    <definedName name="dsildl5a60_10_1">#REF!</definedName>
    <definedName name="dsildl5a60_11">#REF!</definedName>
    <definedName name="dsildl5a60_3">#REF!</definedName>
    <definedName name="dsildl5a60_3_1">#REF!</definedName>
    <definedName name="dsildl5a60_4">#REF!</definedName>
    <definedName name="dsildl5a60_4_10">#REF!</definedName>
    <definedName name="dsildl5a60_5">#REF!</definedName>
    <definedName name="dsildl5a60_5_1">#REF!</definedName>
    <definedName name="dsildl5a60_5_10">#REF!</definedName>
    <definedName name="dsildl5a60_6">#REF!</definedName>
    <definedName name="dsildl5a60_6_10">#REF!</definedName>
    <definedName name="dsildl5a60_7">#REF!</definedName>
    <definedName name="dsildl5a60_7_10">#REF!</definedName>
    <definedName name="dsildl5a60_8">#REF!</definedName>
    <definedName name="dsildl5a60_8_10">#REF!</definedName>
    <definedName name="dsildl5a60_9">#REF!</definedName>
    <definedName name="dsildl5a60_9_10">#REF!</definedName>
    <definedName name="dsildl5a80">#REF!</definedName>
    <definedName name="dsildl5a80_1">#REF!</definedName>
    <definedName name="dsildl5a80_1_10">#REF!</definedName>
    <definedName name="dsildl5a80_1_3">#REF!</definedName>
    <definedName name="dsildl5a80_10">#REF!</definedName>
    <definedName name="dsildl5a80_10_1">#REF!</definedName>
    <definedName name="dsildl5a80_11">#REF!</definedName>
    <definedName name="dsildl5a80_3">#REF!</definedName>
    <definedName name="dsildl5a80_3_1">#REF!</definedName>
    <definedName name="dsildl5a80_4">#REF!</definedName>
    <definedName name="dsildl5a80_4_10">#REF!</definedName>
    <definedName name="dsildl5a80_5">#REF!</definedName>
    <definedName name="dsildl5a80_5_1">#REF!</definedName>
    <definedName name="dsildl5a80_5_10">#REF!</definedName>
    <definedName name="dsildl5a80_6">#REF!</definedName>
    <definedName name="dsildl5a80_6_10">#REF!</definedName>
    <definedName name="dsildl5a80_7">#REF!</definedName>
    <definedName name="dsildl5a80_7_10">#REF!</definedName>
    <definedName name="dsildl5a80_8">#REF!</definedName>
    <definedName name="dsildl5a80_8_10">#REF!</definedName>
    <definedName name="dsildl5a80_9">#REF!</definedName>
    <definedName name="dsildl5a80_9_10">#REF!</definedName>
    <definedName name="dsildl6a100">#REF!</definedName>
    <definedName name="dsildl6a100_1">#REF!</definedName>
    <definedName name="dsildl6a100_1_10">#REF!</definedName>
    <definedName name="dsildl6a100_1_3">#REF!</definedName>
    <definedName name="dsildl6a100_10">#REF!</definedName>
    <definedName name="dsildl6a100_10_1">#REF!</definedName>
    <definedName name="dsildl6a100_11">#REF!</definedName>
    <definedName name="dsildl6a100_3">#REF!</definedName>
    <definedName name="dsildl6a100_3_1">#REF!</definedName>
    <definedName name="dsildl6a100_4">#REF!</definedName>
    <definedName name="dsildl6a100_4_10">#REF!</definedName>
    <definedName name="dsildl6a100_5">#REF!</definedName>
    <definedName name="dsildl6a100_5_1">#REF!</definedName>
    <definedName name="dsildl6a100_5_10">#REF!</definedName>
    <definedName name="dsildl6a100_6">#REF!</definedName>
    <definedName name="dsildl6a100_6_10">#REF!</definedName>
    <definedName name="dsildl6a100_7">#REF!</definedName>
    <definedName name="dsildl6a100_7_10">#REF!</definedName>
    <definedName name="dsildl6a100_8">#REF!</definedName>
    <definedName name="dsildl6a100_8_10">#REF!</definedName>
    <definedName name="dsildl6a100_9">#REF!</definedName>
    <definedName name="dsildl6a100_9_10">#REF!</definedName>
    <definedName name="dsildl6a120">#REF!</definedName>
    <definedName name="dsildl6a120_1">#REF!</definedName>
    <definedName name="dsildl6a120_1_10">#REF!</definedName>
    <definedName name="dsildl6a120_1_3">#REF!</definedName>
    <definedName name="dsildl6a120_10">#REF!</definedName>
    <definedName name="dsildl6a120_10_1">#REF!</definedName>
    <definedName name="dsildl6a120_11">#REF!</definedName>
    <definedName name="dsildl6a120_3">#REF!</definedName>
    <definedName name="dsildl6a120_3_1">#REF!</definedName>
    <definedName name="dsildl6a120_4">#REF!</definedName>
    <definedName name="dsildl6a120_4_10">#REF!</definedName>
    <definedName name="dsildl6a120_5">#REF!</definedName>
    <definedName name="dsildl6a120_5_1">#REF!</definedName>
    <definedName name="dsildl6a120_5_10">#REF!</definedName>
    <definedName name="dsildl6a120_6">#REF!</definedName>
    <definedName name="dsildl6a120_6_10">#REF!</definedName>
    <definedName name="dsildl6a120_7">#REF!</definedName>
    <definedName name="dsildl6a120_7_10">#REF!</definedName>
    <definedName name="dsildl6a120_8">#REF!</definedName>
    <definedName name="dsildl6a120_8_10">#REF!</definedName>
    <definedName name="dsildl6a120_9">#REF!</definedName>
    <definedName name="dsildl6a120_9_10">#REF!</definedName>
    <definedName name="dsildl6a50">#REF!</definedName>
    <definedName name="dsildl6a50_1">#REF!</definedName>
    <definedName name="dsildl6a50_1_10">#REF!</definedName>
    <definedName name="dsildl6a50_1_3">#REF!</definedName>
    <definedName name="dsildl6a50_10">#REF!</definedName>
    <definedName name="dsildl6a50_10_1">#REF!</definedName>
    <definedName name="dsildl6a50_11">#REF!</definedName>
    <definedName name="dsildl6a50_3">#REF!</definedName>
    <definedName name="dsildl6a50_3_1">#REF!</definedName>
    <definedName name="dsildl6a50_4">#REF!</definedName>
    <definedName name="dsildl6a50_4_10">#REF!</definedName>
    <definedName name="dsildl6a50_5">#REF!</definedName>
    <definedName name="dsildl6a50_5_1">#REF!</definedName>
    <definedName name="dsildl6a50_5_10">#REF!</definedName>
    <definedName name="dsildl6a50_6">#REF!</definedName>
    <definedName name="dsildl6a50_6_10">#REF!</definedName>
    <definedName name="dsildl6a50_7">#REF!</definedName>
    <definedName name="dsildl6a50_7_10">#REF!</definedName>
    <definedName name="dsildl6a50_8">#REF!</definedName>
    <definedName name="dsildl6a50_8_10">#REF!</definedName>
    <definedName name="dsildl6a50_9">#REF!</definedName>
    <definedName name="dsildl6a50_9_10">#REF!</definedName>
    <definedName name="dsildl6a60">#REF!</definedName>
    <definedName name="dsildl6a60_1">#REF!</definedName>
    <definedName name="dsildl6a60_1_10">#REF!</definedName>
    <definedName name="dsildl6a60_1_3">#REF!</definedName>
    <definedName name="dsildl6a60_10">#REF!</definedName>
    <definedName name="dsildl6a60_10_1">#REF!</definedName>
    <definedName name="dsildl6a60_11">#REF!</definedName>
    <definedName name="dsildl6a60_3">#REF!</definedName>
    <definedName name="dsildl6a60_3_1">#REF!</definedName>
    <definedName name="dsildl6a60_4">#REF!</definedName>
    <definedName name="dsildl6a60_4_10">#REF!</definedName>
    <definedName name="dsildl6a60_5">#REF!</definedName>
    <definedName name="dsildl6a60_5_1">#REF!</definedName>
    <definedName name="dsildl6a60_5_10">#REF!</definedName>
    <definedName name="dsildl6a60_6">#REF!</definedName>
    <definedName name="dsildl6a60_6_10">#REF!</definedName>
    <definedName name="dsildl6a60_7">#REF!</definedName>
    <definedName name="dsildl6a60_7_10">#REF!</definedName>
    <definedName name="dsildl6a60_8">#REF!</definedName>
    <definedName name="dsildl6a60_8_10">#REF!</definedName>
    <definedName name="dsildl6a60_9">#REF!</definedName>
    <definedName name="dsildl6a60_9_10">#REF!</definedName>
    <definedName name="dsildl6a80">#REF!</definedName>
    <definedName name="dsildl6a80_1">#REF!</definedName>
    <definedName name="dsildl6a80_1_10">#REF!</definedName>
    <definedName name="dsildl6a80_1_3">#REF!</definedName>
    <definedName name="dsildl6a80_10">#REF!</definedName>
    <definedName name="dsildl6a80_10_1">#REF!</definedName>
    <definedName name="dsildl6a80_11">#REF!</definedName>
    <definedName name="dsildl6a80_3">#REF!</definedName>
    <definedName name="dsildl6a80_3_1">#REF!</definedName>
    <definedName name="dsildl6a80_4">#REF!</definedName>
    <definedName name="dsildl6a80_4_10">#REF!</definedName>
    <definedName name="dsildl6a80_5">#REF!</definedName>
    <definedName name="dsildl6a80_5_1">#REF!</definedName>
    <definedName name="dsildl6a80_5_10">#REF!</definedName>
    <definedName name="dsildl6a80_6">#REF!</definedName>
    <definedName name="dsildl6a80_6_10">#REF!</definedName>
    <definedName name="dsildl6a80_7">#REF!</definedName>
    <definedName name="dsildl6a80_7_10">#REF!</definedName>
    <definedName name="dsildl6a80_8">#REF!</definedName>
    <definedName name="dsildl6a80_8_10">#REF!</definedName>
    <definedName name="dsildl6a80_9">#REF!</definedName>
    <definedName name="dsildl6a80_9_10">#REF!</definedName>
    <definedName name="dsildlug100">#REF!</definedName>
    <definedName name="dsildlug100_1">#REF!</definedName>
    <definedName name="dsildlug100_1_10">#REF!</definedName>
    <definedName name="dsildlug100_1_3">#REF!</definedName>
    <definedName name="dsildlug100_10">#REF!</definedName>
    <definedName name="dsildlug100_10_1">#REF!</definedName>
    <definedName name="dsildlug100_11">#REF!</definedName>
    <definedName name="dsildlug100_3">#REF!</definedName>
    <definedName name="dsildlug100_3_1">#REF!</definedName>
    <definedName name="dsildlug100_4">#REF!</definedName>
    <definedName name="dsildlug100_4_10">#REF!</definedName>
    <definedName name="dsildlug100_5">#REF!</definedName>
    <definedName name="dsildlug100_5_1">#REF!</definedName>
    <definedName name="dsildlug100_5_10">#REF!</definedName>
    <definedName name="dsildlug100_6">#REF!</definedName>
    <definedName name="dsildlug100_6_10">#REF!</definedName>
    <definedName name="dsildlug100_7">#REF!</definedName>
    <definedName name="dsildlug100_7_10">#REF!</definedName>
    <definedName name="dsildlug100_8">#REF!</definedName>
    <definedName name="dsildlug100_8_10">#REF!</definedName>
    <definedName name="dsildlug100_9">#REF!</definedName>
    <definedName name="dsildlug100_9_10">#REF!</definedName>
    <definedName name="dsildlug120">#REF!</definedName>
    <definedName name="dsildlug120_1">#REF!</definedName>
    <definedName name="dsildlug120_1_10">#REF!</definedName>
    <definedName name="dsildlug120_1_3">#REF!</definedName>
    <definedName name="dsildlug120_10">#REF!</definedName>
    <definedName name="dsildlug120_10_1">#REF!</definedName>
    <definedName name="dsildlug120_11">#REF!</definedName>
    <definedName name="dsildlug120_3">#REF!</definedName>
    <definedName name="dsildlug120_3_1">#REF!</definedName>
    <definedName name="dsildlug120_4">#REF!</definedName>
    <definedName name="dsildlug120_4_10">#REF!</definedName>
    <definedName name="dsildlug120_5">#REF!</definedName>
    <definedName name="dsildlug120_5_1">#REF!</definedName>
    <definedName name="dsildlug120_5_10">#REF!</definedName>
    <definedName name="dsildlug120_6">#REF!</definedName>
    <definedName name="dsildlug120_6_10">#REF!</definedName>
    <definedName name="dsildlug120_7">#REF!</definedName>
    <definedName name="dsildlug120_7_10">#REF!</definedName>
    <definedName name="dsildlug120_8">#REF!</definedName>
    <definedName name="dsildlug120_8_10">#REF!</definedName>
    <definedName name="dsildlug120_9">#REF!</definedName>
    <definedName name="dsildlug120_9_10">#REF!</definedName>
    <definedName name="dsildlug50">#REF!</definedName>
    <definedName name="dsildlug50_1">#REF!</definedName>
    <definedName name="dsildlug50_1_10">#REF!</definedName>
    <definedName name="dsildlug50_1_3">#REF!</definedName>
    <definedName name="dsildlug50_10">#REF!</definedName>
    <definedName name="dsildlug50_10_1">#REF!</definedName>
    <definedName name="dsildlug50_11">#REF!</definedName>
    <definedName name="dsildlug50_3">#REF!</definedName>
    <definedName name="dsildlug50_3_1">#REF!</definedName>
    <definedName name="dsildlug50_4">#REF!</definedName>
    <definedName name="dsildlug50_4_10">#REF!</definedName>
    <definedName name="dsildlug50_5">#REF!</definedName>
    <definedName name="dsildlug50_5_1">#REF!</definedName>
    <definedName name="dsildlug50_5_10">#REF!</definedName>
    <definedName name="dsildlug50_6">#REF!</definedName>
    <definedName name="dsildlug50_6_10">#REF!</definedName>
    <definedName name="dsildlug50_7">#REF!</definedName>
    <definedName name="dsildlug50_7_10">#REF!</definedName>
    <definedName name="dsildlug50_8">#REF!</definedName>
    <definedName name="dsildlug50_8_10">#REF!</definedName>
    <definedName name="dsildlug50_9">#REF!</definedName>
    <definedName name="dsildlug50_9_10">#REF!</definedName>
    <definedName name="dsildlug60">#REF!</definedName>
    <definedName name="dsildlug60_1">#REF!</definedName>
    <definedName name="dsildlug60_1_10">#REF!</definedName>
    <definedName name="dsildlug60_1_3">#REF!</definedName>
    <definedName name="dsildlug60_10">#REF!</definedName>
    <definedName name="dsildlug60_10_1">#REF!</definedName>
    <definedName name="dsildlug60_11">#REF!</definedName>
    <definedName name="dsildlug60_3">#REF!</definedName>
    <definedName name="dsildlug60_3_1">#REF!</definedName>
    <definedName name="dsildlug60_4">#REF!</definedName>
    <definedName name="dsildlug60_4_10">#REF!</definedName>
    <definedName name="dsildlug60_5">#REF!</definedName>
    <definedName name="dsildlug60_5_1">#REF!</definedName>
    <definedName name="dsildlug60_5_10">#REF!</definedName>
    <definedName name="dsildlug60_6">#REF!</definedName>
    <definedName name="dsildlug60_6_10">#REF!</definedName>
    <definedName name="dsildlug60_7">#REF!</definedName>
    <definedName name="dsildlug60_7_10">#REF!</definedName>
    <definedName name="dsildlug60_8">#REF!</definedName>
    <definedName name="dsildlug60_8_10">#REF!</definedName>
    <definedName name="dsildlug60_9">#REF!</definedName>
    <definedName name="dsildlug60_9_10">#REF!</definedName>
    <definedName name="dsildlug80">#REF!</definedName>
    <definedName name="dsildlug80_1">#REF!</definedName>
    <definedName name="dsildlug80_1_10">#REF!</definedName>
    <definedName name="dsildlug80_1_3">#REF!</definedName>
    <definedName name="dsildlug80_10">#REF!</definedName>
    <definedName name="dsildlug80_10_1">#REF!</definedName>
    <definedName name="dsildlug80_11">#REF!</definedName>
    <definedName name="dsildlug80_3">#REF!</definedName>
    <definedName name="dsildlug80_3_1">#REF!</definedName>
    <definedName name="dsildlug80_4">#REF!</definedName>
    <definedName name="dsildlug80_4_10">#REF!</definedName>
    <definedName name="dsildlug80_5">#REF!</definedName>
    <definedName name="dsildlug80_5_1">#REF!</definedName>
    <definedName name="dsildlug80_5_10">#REF!</definedName>
    <definedName name="dsildlug80_6">#REF!</definedName>
    <definedName name="dsildlug80_6_10">#REF!</definedName>
    <definedName name="dsildlug80_7">#REF!</definedName>
    <definedName name="dsildlug80_7_10">#REF!</definedName>
    <definedName name="dsildlug80_8">#REF!</definedName>
    <definedName name="dsildlug80_8_10">#REF!</definedName>
    <definedName name="dsildlug80_9">#REF!</definedName>
    <definedName name="dsildlug80_9_10">#REF!</definedName>
    <definedName name="dsill1100">#REF!</definedName>
    <definedName name="dsill1100_1">#REF!</definedName>
    <definedName name="dsill1100_1_10">#REF!</definedName>
    <definedName name="dsill1100_1_3">#REF!</definedName>
    <definedName name="dsill1100_10">#REF!</definedName>
    <definedName name="dsill1100_10_1">#REF!</definedName>
    <definedName name="dsill1100_11">#REF!</definedName>
    <definedName name="dsill1100_3">#REF!</definedName>
    <definedName name="dsill1100_3_1">#REF!</definedName>
    <definedName name="dsill1100_4">#REF!</definedName>
    <definedName name="dsill1100_4_10">#REF!</definedName>
    <definedName name="dsill1100_5">#REF!</definedName>
    <definedName name="dsill1100_5_1">#REF!</definedName>
    <definedName name="dsill1100_5_10">#REF!</definedName>
    <definedName name="dsill1100_6">#REF!</definedName>
    <definedName name="dsill1100_6_10">#REF!</definedName>
    <definedName name="dsill1100_7">#REF!</definedName>
    <definedName name="dsill1100_7_10">#REF!</definedName>
    <definedName name="dsill1100_8">#REF!</definedName>
    <definedName name="dsill1100_8_10">#REF!</definedName>
    <definedName name="dsill1100_9">#REF!</definedName>
    <definedName name="dsill1100_9_10">#REF!</definedName>
    <definedName name="dsill1120">#REF!</definedName>
    <definedName name="dsill1120_1">#REF!</definedName>
    <definedName name="dsill1120_1_10">#REF!</definedName>
    <definedName name="dsill1120_1_3">#REF!</definedName>
    <definedName name="dsill1120_10">#REF!</definedName>
    <definedName name="dsill1120_10_1">#REF!</definedName>
    <definedName name="dsill1120_11">#REF!</definedName>
    <definedName name="dsill1120_3">#REF!</definedName>
    <definedName name="dsill1120_3_1">#REF!</definedName>
    <definedName name="dsill1120_4">#REF!</definedName>
    <definedName name="dsill1120_4_10">#REF!</definedName>
    <definedName name="dsill1120_5">#REF!</definedName>
    <definedName name="dsill1120_5_1">#REF!</definedName>
    <definedName name="dsill1120_5_10">#REF!</definedName>
    <definedName name="dsill1120_6">#REF!</definedName>
    <definedName name="dsill1120_6_10">#REF!</definedName>
    <definedName name="dsill1120_7">#REF!</definedName>
    <definedName name="dsill1120_7_10">#REF!</definedName>
    <definedName name="dsill1120_8">#REF!</definedName>
    <definedName name="dsill1120_8_10">#REF!</definedName>
    <definedName name="dsill1120_9">#REF!</definedName>
    <definedName name="dsill1120_9_10">#REF!</definedName>
    <definedName name="dsill150">#REF!</definedName>
    <definedName name="dsill150_1">#REF!</definedName>
    <definedName name="dsill150_1_10">#REF!</definedName>
    <definedName name="dsill150_1_3">#REF!</definedName>
    <definedName name="dsill150_10">#REF!</definedName>
    <definedName name="dsill150_10_1">#REF!</definedName>
    <definedName name="dsill150_11">#REF!</definedName>
    <definedName name="dsill150_3">#REF!</definedName>
    <definedName name="dsill150_3_1">#REF!</definedName>
    <definedName name="dsill150_4">#REF!</definedName>
    <definedName name="dsill150_4_10">#REF!</definedName>
    <definedName name="dsill150_5">#REF!</definedName>
    <definedName name="dsill150_5_1">#REF!</definedName>
    <definedName name="dsill150_5_10">#REF!</definedName>
    <definedName name="dsill150_6">#REF!</definedName>
    <definedName name="dsill150_6_10">#REF!</definedName>
    <definedName name="dsill150_7">#REF!</definedName>
    <definedName name="dsill150_7_10">#REF!</definedName>
    <definedName name="dsill150_8">#REF!</definedName>
    <definedName name="dsill150_8_10">#REF!</definedName>
    <definedName name="dsill150_9">#REF!</definedName>
    <definedName name="dsill150_9_10">#REF!</definedName>
    <definedName name="dsill160">#REF!</definedName>
    <definedName name="dsill160_1">#REF!</definedName>
    <definedName name="dsill160_1_10">#REF!</definedName>
    <definedName name="dsill160_1_3">#REF!</definedName>
    <definedName name="dsill160_10">#REF!</definedName>
    <definedName name="dsill160_10_1">#REF!</definedName>
    <definedName name="dsill160_11">#REF!</definedName>
    <definedName name="dsill160_3">#REF!</definedName>
    <definedName name="dsill160_3_1">#REF!</definedName>
    <definedName name="dsill160_4">#REF!</definedName>
    <definedName name="dsill160_4_10">#REF!</definedName>
    <definedName name="dsill160_5">#REF!</definedName>
    <definedName name="dsill160_5_1">#REF!</definedName>
    <definedName name="dsill160_5_10">#REF!</definedName>
    <definedName name="dsill160_6">#REF!</definedName>
    <definedName name="dsill160_6_10">#REF!</definedName>
    <definedName name="dsill160_7">#REF!</definedName>
    <definedName name="dsill160_7_10">#REF!</definedName>
    <definedName name="dsill160_8">#REF!</definedName>
    <definedName name="dsill160_8_10">#REF!</definedName>
    <definedName name="dsill160_9">#REF!</definedName>
    <definedName name="dsill160_9_10">#REF!</definedName>
    <definedName name="dsill180">#REF!</definedName>
    <definedName name="dsill180_1">#REF!</definedName>
    <definedName name="dsill180_1_10">#REF!</definedName>
    <definedName name="dsill180_1_3">#REF!</definedName>
    <definedName name="dsill180_10">#REF!</definedName>
    <definedName name="dsill180_10_1">#REF!</definedName>
    <definedName name="dsill180_11">#REF!</definedName>
    <definedName name="dsill180_3">#REF!</definedName>
    <definedName name="dsill180_3_1">#REF!</definedName>
    <definedName name="dsill180_4">#REF!</definedName>
    <definedName name="dsill180_4_10">#REF!</definedName>
    <definedName name="dsill180_5">#REF!</definedName>
    <definedName name="dsill180_5_1">#REF!</definedName>
    <definedName name="dsill180_5_10">#REF!</definedName>
    <definedName name="dsill180_6">#REF!</definedName>
    <definedName name="dsill180_6_10">#REF!</definedName>
    <definedName name="dsill180_7">#REF!</definedName>
    <definedName name="dsill180_7_10">#REF!</definedName>
    <definedName name="dsill180_8">#REF!</definedName>
    <definedName name="dsill180_8_10">#REF!</definedName>
    <definedName name="dsill180_9">#REF!</definedName>
    <definedName name="dsill180_9_10">#REF!</definedName>
    <definedName name="dsill3100">#REF!</definedName>
    <definedName name="dsill3100_1">#REF!</definedName>
    <definedName name="dsill3100_1_10">#REF!</definedName>
    <definedName name="dsill3100_1_3">#REF!</definedName>
    <definedName name="dsill3100_10">#REF!</definedName>
    <definedName name="dsill3100_10_1">#REF!</definedName>
    <definedName name="dsill3100_11">#REF!</definedName>
    <definedName name="dsill3100_3">#REF!</definedName>
    <definedName name="dsill3100_3_1">#REF!</definedName>
    <definedName name="dsill3100_4">#REF!</definedName>
    <definedName name="dsill3100_4_10">#REF!</definedName>
    <definedName name="dsill3100_5">#REF!</definedName>
    <definedName name="dsill3100_5_1">#REF!</definedName>
    <definedName name="dsill3100_5_10">#REF!</definedName>
    <definedName name="dsill3100_6">#REF!</definedName>
    <definedName name="dsill3100_6_10">#REF!</definedName>
    <definedName name="dsill3100_7">#REF!</definedName>
    <definedName name="dsill3100_7_10">#REF!</definedName>
    <definedName name="dsill3100_8">#REF!</definedName>
    <definedName name="dsill3100_8_10">#REF!</definedName>
    <definedName name="dsill3100_9">#REF!</definedName>
    <definedName name="dsill3100_9_10">#REF!</definedName>
    <definedName name="dsill3120">#REF!</definedName>
    <definedName name="dsill3120_1">#REF!</definedName>
    <definedName name="dsill3120_1_10">#REF!</definedName>
    <definedName name="dsill3120_1_3">#REF!</definedName>
    <definedName name="dsill3120_10">#REF!</definedName>
    <definedName name="dsill3120_10_1">#REF!</definedName>
    <definedName name="dsill3120_11">#REF!</definedName>
    <definedName name="dsill3120_3">#REF!</definedName>
    <definedName name="dsill3120_3_1">#REF!</definedName>
    <definedName name="dsill3120_4">#REF!</definedName>
    <definedName name="dsill3120_4_10">#REF!</definedName>
    <definedName name="dsill3120_5">#REF!</definedName>
    <definedName name="dsill3120_5_1">#REF!</definedName>
    <definedName name="dsill3120_5_10">#REF!</definedName>
    <definedName name="dsill3120_6">#REF!</definedName>
    <definedName name="dsill3120_6_10">#REF!</definedName>
    <definedName name="dsill3120_7">#REF!</definedName>
    <definedName name="dsill3120_7_10">#REF!</definedName>
    <definedName name="dsill3120_8">#REF!</definedName>
    <definedName name="dsill3120_8_10">#REF!</definedName>
    <definedName name="dsill3120_9">#REF!</definedName>
    <definedName name="dsill3120_9_10">#REF!</definedName>
    <definedName name="dsill350">#REF!</definedName>
    <definedName name="dsill350_1">#REF!</definedName>
    <definedName name="dsill350_1_10">#REF!</definedName>
    <definedName name="dsill350_1_3">#REF!</definedName>
    <definedName name="dsill350_10">#REF!</definedName>
    <definedName name="dsill350_10_1">#REF!</definedName>
    <definedName name="dsill350_11">#REF!</definedName>
    <definedName name="dsill350_3">#REF!</definedName>
    <definedName name="dsill350_3_1">#REF!</definedName>
    <definedName name="dsill350_4">#REF!</definedName>
    <definedName name="dsill350_4_10">#REF!</definedName>
    <definedName name="dsill350_5">#REF!</definedName>
    <definedName name="dsill350_5_1">#REF!</definedName>
    <definedName name="dsill350_5_10">#REF!</definedName>
    <definedName name="dsill350_6">#REF!</definedName>
    <definedName name="dsill350_6_10">#REF!</definedName>
    <definedName name="dsill350_7">#REF!</definedName>
    <definedName name="dsill350_7_10">#REF!</definedName>
    <definedName name="dsill350_8">#REF!</definedName>
    <definedName name="dsill350_8_10">#REF!</definedName>
    <definedName name="dsill350_9">#REF!</definedName>
    <definedName name="dsill350_9_10">#REF!</definedName>
    <definedName name="dsill360">#REF!</definedName>
    <definedName name="dsill360_1">#REF!</definedName>
    <definedName name="dsill360_1_10">#REF!</definedName>
    <definedName name="dsill360_1_3">#REF!</definedName>
    <definedName name="dsill360_10">#REF!</definedName>
    <definedName name="dsill360_10_1">#REF!</definedName>
    <definedName name="dsill360_11">#REF!</definedName>
    <definedName name="dsill360_3">#REF!</definedName>
    <definedName name="dsill360_3_1">#REF!</definedName>
    <definedName name="dsill360_4">#REF!</definedName>
    <definedName name="dsill360_4_10">#REF!</definedName>
    <definedName name="dsill360_5">#REF!</definedName>
    <definedName name="dsill360_5_1">#REF!</definedName>
    <definedName name="dsill360_5_10">#REF!</definedName>
    <definedName name="dsill360_6">#REF!</definedName>
    <definedName name="dsill360_6_10">#REF!</definedName>
    <definedName name="dsill360_7">#REF!</definedName>
    <definedName name="dsill360_7_10">#REF!</definedName>
    <definedName name="dsill360_8">#REF!</definedName>
    <definedName name="dsill360_8_10">#REF!</definedName>
    <definedName name="dsill360_9">#REF!</definedName>
    <definedName name="dsill360_9_10">#REF!</definedName>
    <definedName name="dsill380">#REF!</definedName>
    <definedName name="dsill380_1">#REF!</definedName>
    <definedName name="dsill380_1_10">#REF!</definedName>
    <definedName name="dsill380_1_3">#REF!</definedName>
    <definedName name="dsill380_10">#REF!</definedName>
    <definedName name="dsill380_10_1">#REF!</definedName>
    <definedName name="dsill380_11">#REF!</definedName>
    <definedName name="dsill380_3">#REF!</definedName>
    <definedName name="dsill380_3_1">#REF!</definedName>
    <definedName name="dsill380_4">#REF!</definedName>
    <definedName name="dsill380_4_10">#REF!</definedName>
    <definedName name="dsill380_5">#REF!</definedName>
    <definedName name="dsill380_5_1">#REF!</definedName>
    <definedName name="dsill380_5_10">#REF!</definedName>
    <definedName name="dsill380_6">#REF!</definedName>
    <definedName name="dsill380_6_10">#REF!</definedName>
    <definedName name="dsill380_7">#REF!</definedName>
    <definedName name="dsill380_7_10">#REF!</definedName>
    <definedName name="dsill380_8">#REF!</definedName>
    <definedName name="dsill380_8_10">#REF!</definedName>
    <definedName name="dsill380_9">#REF!</definedName>
    <definedName name="dsill380_9_10">#REF!</definedName>
    <definedName name="dsill3a100">#REF!</definedName>
    <definedName name="dsill3a100_1">#REF!</definedName>
    <definedName name="dsill3a100_1_10">#REF!</definedName>
    <definedName name="dsill3a100_1_3">#REF!</definedName>
    <definedName name="dsill3a100_10">#REF!</definedName>
    <definedName name="dsill3a100_10_1">#REF!</definedName>
    <definedName name="dsill3a100_11">#REF!</definedName>
    <definedName name="dsill3a100_3">#REF!</definedName>
    <definedName name="dsill3a100_3_1">#REF!</definedName>
    <definedName name="dsill3a100_4">#REF!</definedName>
    <definedName name="dsill3a100_4_10">#REF!</definedName>
    <definedName name="dsill3a100_5">#REF!</definedName>
    <definedName name="dsill3a100_5_1">#REF!</definedName>
    <definedName name="dsill3a100_5_10">#REF!</definedName>
    <definedName name="dsill3a100_6">#REF!</definedName>
    <definedName name="dsill3a100_6_10">#REF!</definedName>
    <definedName name="dsill3a100_7">#REF!</definedName>
    <definedName name="dsill3a100_7_10">#REF!</definedName>
    <definedName name="dsill3a100_8">#REF!</definedName>
    <definedName name="dsill3a100_8_10">#REF!</definedName>
    <definedName name="dsill3a100_9">#REF!</definedName>
    <definedName name="dsill3a100_9_10">#REF!</definedName>
    <definedName name="dsill3a120">#REF!</definedName>
    <definedName name="dsill3a120_1">#REF!</definedName>
    <definedName name="dsill3a120_1_10">#REF!</definedName>
    <definedName name="dsill3a120_1_3">#REF!</definedName>
    <definedName name="dsill3a120_10">#REF!</definedName>
    <definedName name="dsill3a120_10_1">#REF!</definedName>
    <definedName name="dsill3a120_11">#REF!</definedName>
    <definedName name="dsill3a120_3">#REF!</definedName>
    <definedName name="dsill3a120_3_1">#REF!</definedName>
    <definedName name="dsill3a120_4">#REF!</definedName>
    <definedName name="dsill3a120_4_10">#REF!</definedName>
    <definedName name="dsill3a120_5">#REF!</definedName>
    <definedName name="dsill3a120_5_1">#REF!</definedName>
    <definedName name="dsill3a120_5_10">#REF!</definedName>
    <definedName name="dsill3a120_6">#REF!</definedName>
    <definedName name="dsill3a120_6_10">#REF!</definedName>
    <definedName name="dsill3a120_7">#REF!</definedName>
    <definedName name="dsill3a120_7_10">#REF!</definedName>
    <definedName name="dsill3a120_8">#REF!</definedName>
    <definedName name="dsill3a120_8_10">#REF!</definedName>
    <definedName name="dsill3a120_9">#REF!</definedName>
    <definedName name="dsill3a120_9_10">#REF!</definedName>
    <definedName name="dsill3a50">#REF!</definedName>
    <definedName name="dsill3a50_1">#REF!</definedName>
    <definedName name="dsill3a50_1_10">#REF!</definedName>
    <definedName name="dsill3a50_1_3">#REF!</definedName>
    <definedName name="dsill3a50_10">#REF!</definedName>
    <definedName name="dsill3a50_10_1">#REF!</definedName>
    <definedName name="dsill3a50_11">#REF!</definedName>
    <definedName name="dsill3a50_3">#REF!</definedName>
    <definedName name="dsill3a50_3_1">#REF!</definedName>
    <definedName name="dsill3a50_4">#REF!</definedName>
    <definedName name="dsill3a50_4_10">#REF!</definedName>
    <definedName name="dsill3a50_5">#REF!</definedName>
    <definedName name="dsill3a50_5_1">#REF!</definedName>
    <definedName name="dsill3a50_5_10">#REF!</definedName>
    <definedName name="dsill3a50_6">#REF!</definedName>
    <definedName name="dsill3a50_6_10">#REF!</definedName>
    <definedName name="dsill3a50_7">#REF!</definedName>
    <definedName name="dsill3a50_7_10">#REF!</definedName>
    <definedName name="dsill3a50_8">#REF!</definedName>
    <definedName name="dsill3a50_8_10">#REF!</definedName>
    <definedName name="dsill3a50_9">#REF!</definedName>
    <definedName name="dsill3a50_9_10">#REF!</definedName>
    <definedName name="dsill3a60">#REF!</definedName>
    <definedName name="dsill3a60_1">#REF!</definedName>
    <definedName name="dsill3a60_1_10">#REF!</definedName>
    <definedName name="dsill3a60_1_3">#REF!</definedName>
    <definedName name="dsill3a60_10">#REF!</definedName>
    <definedName name="dsill3a60_10_1">#REF!</definedName>
    <definedName name="dsill3a60_11">#REF!</definedName>
    <definedName name="dsill3a60_3">#REF!</definedName>
    <definedName name="dsill3a60_3_1">#REF!</definedName>
    <definedName name="dsill3a60_4">#REF!</definedName>
    <definedName name="dsill3a60_4_10">#REF!</definedName>
    <definedName name="dsill3a60_5">#REF!</definedName>
    <definedName name="dsill3a60_5_1">#REF!</definedName>
    <definedName name="dsill3a60_5_10">#REF!</definedName>
    <definedName name="dsill3a60_6">#REF!</definedName>
    <definedName name="dsill3a60_6_10">#REF!</definedName>
    <definedName name="dsill3a60_7">#REF!</definedName>
    <definedName name="dsill3a60_7_10">#REF!</definedName>
    <definedName name="dsill3a60_8">#REF!</definedName>
    <definedName name="dsill3a60_8_10">#REF!</definedName>
    <definedName name="dsill3a60_9">#REF!</definedName>
    <definedName name="dsill3a60_9_10">#REF!</definedName>
    <definedName name="dsill3a80">#REF!</definedName>
    <definedName name="dsill3a80_1">#REF!</definedName>
    <definedName name="dsill3a80_1_10">#REF!</definedName>
    <definedName name="dsill3a80_1_3">#REF!</definedName>
    <definedName name="dsill3a80_10">#REF!</definedName>
    <definedName name="dsill3a80_10_1">#REF!</definedName>
    <definedName name="dsill3a80_11">#REF!</definedName>
    <definedName name="dsill3a80_3">#REF!</definedName>
    <definedName name="dsill3a80_3_1">#REF!</definedName>
    <definedName name="dsill3a80_4">#REF!</definedName>
    <definedName name="dsill3a80_4_10">#REF!</definedName>
    <definedName name="dsill3a80_5">#REF!</definedName>
    <definedName name="dsill3a80_5_1">#REF!</definedName>
    <definedName name="dsill3a80_5_10">#REF!</definedName>
    <definedName name="dsill3a80_6">#REF!</definedName>
    <definedName name="dsill3a80_6_10">#REF!</definedName>
    <definedName name="dsill3a80_7">#REF!</definedName>
    <definedName name="dsill3a80_7_10">#REF!</definedName>
    <definedName name="dsill3a80_8">#REF!</definedName>
    <definedName name="dsill3a80_8_10">#REF!</definedName>
    <definedName name="dsill3a80_9">#REF!</definedName>
    <definedName name="dsill3a80_9_10">#REF!</definedName>
    <definedName name="dsill5100">#REF!</definedName>
    <definedName name="dsill5100_1">#REF!</definedName>
    <definedName name="dsill5100_1_10">#REF!</definedName>
    <definedName name="dsill5100_1_3">#REF!</definedName>
    <definedName name="dsill5100_10">#REF!</definedName>
    <definedName name="dsill5100_10_1">#REF!</definedName>
    <definedName name="dsill5100_11">#REF!</definedName>
    <definedName name="dsill5100_3">#REF!</definedName>
    <definedName name="dsill5100_3_1">#REF!</definedName>
    <definedName name="dsill5100_4">#REF!</definedName>
    <definedName name="dsill5100_4_10">#REF!</definedName>
    <definedName name="dsill5100_5">#REF!</definedName>
    <definedName name="dsill5100_5_1">#REF!</definedName>
    <definedName name="dsill5100_5_10">#REF!</definedName>
    <definedName name="dsill5100_6">#REF!</definedName>
    <definedName name="dsill5100_6_10">#REF!</definedName>
    <definedName name="dsill5100_7">#REF!</definedName>
    <definedName name="dsill5100_7_10">#REF!</definedName>
    <definedName name="dsill5100_8">#REF!</definedName>
    <definedName name="dsill5100_8_10">#REF!</definedName>
    <definedName name="dsill5100_9">#REF!</definedName>
    <definedName name="dsill5100_9_10">#REF!</definedName>
    <definedName name="dsill5120">#REF!</definedName>
    <definedName name="dsill5120_1">#REF!</definedName>
    <definedName name="dsill5120_1_10">#REF!</definedName>
    <definedName name="dsill5120_1_3">#REF!</definedName>
    <definedName name="dsill5120_10">#REF!</definedName>
    <definedName name="dsill5120_10_1">#REF!</definedName>
    <definedName name="dsill5120_11">#REF!</definedName>
    <definedName name="dsill5120_3">#REF!</definedName>
    <definedName name="dsill5120_3_1">#REF!</definedName>
    <definedName name="dsill5120_4">#REF!</definedName>
    <definedName name="dsill5120_4_10">#REF!</definedName>
    <definedName name="dsill5120_5">#REF!</definedName>
    <definedName name="dsill5120_5_1">#REF!</definedName>
    <definedName name="dsill5120_5_10">#REF!</definedName>
    <definedName name="dsill5120_6">#REF!</definedName>
    <definedName name="dsill5120_6_10">#REF!</definedName>
    <definedName name="dsill5120_7">#REF!</definedName>
    <definedName name="dsill5120_7_10">#REF!</definedName>
    <definedName name="dsill5120_8">#REF!</definedName>
    <definedName name="dsill5120_8_10">#REF!</definedName>
    <definedName name="dsill5120_9">#REF!</definedName>
    <definedName name="dsill5120_9_10">#REF!</definedName>
    <definedName name="dsill550">#REF!</definedName>
    <definedName name="dsill550_1">#REF!</definedName>
    <definedName name="dsill550_1_10">#REF!</definedName>
    <definedName name="dsill550_1_3">#REF!</definedName>
    <definedName name="dsill550_10">#REF!</definedName>
    <definedName name="dsill550_10_1">#REF!</definedName>
    <definedName name="dsill550_11">#REF!</definedName>
    <definedName name="dsill550_3">#REF!</definedName>
    <definedName name="dsill550_3_1">#REF!</definedName>
    <definedName name="dsill550_4">#REF!</definedName>
    <definedName name="dsill550_4_10">#REF!</definedName>
    <definedName name="dsill550_5">#REF!</definedName>
    <definedName name="dsill550_5_1">#REF!</definedName>
    <definedName name="dsill550_5_10">#REF!</definedName>
    <definedName name="dsill550_6">#REF!</definedName>
    <definedName name="dsill550_6_10">#REF!</definedName>
    <definedName name="dsill550_7">#REF!</definedName>
    <definedName name="dsill550_7_10">#REF!</definedName>
    <definedName name="dsill550_8">#REF!</definedName>
    <definedName name="dsill550_8_10">#REF!</definedName>
    <definedName name="dsill550_9">#REF!</definedName>
    <definedName name="dsill550_9_10">#REF!</definedName>
    <definedName name="dsill560">#REF!</definedName>
    <definedName name="dsill560_1">#REF!</definedName>
    <definedName name="dsill560_1_10">#REF!</definedName>
    <definedName name="dsill560_1_3">#REF!</definedName>
    <definedName name="dsill560_10">#REF!</definedName>
    <definedName name="dsill560_10_1">#REF!</definedName>
    <definedName name="dsill560_11">#REF!</definedName>
    <definedName name="dsill560_3">#REF!</definedName>
    <definedName name="dsill560_3_1">#REF!</definedName>
    <definedName name="dsill560_4">#REF!</definedName>
    <definedName name="dsill560_4_10">#REF!</definedName>
    <definedName name="dsill560_5">#REF!</definedName>
    <definedName name="dsill560_5_1">#REF!</definedName>
    <definedName name="dsill560_5_10">#REF!</definedName>
    <definedName name="dsill560_6">#REF!</definedName>
    <definedName name="dsill560_6_10">#REF!</definedName>
    <definedName name="dsill560_7">#REF!</definedName>
    <definedName name="dsill560_7_10">#REF!</definedName>
    <definedName name="dsill560_8">#REF!</definedName>
    <definedName name="dsill560_8_10">#REF!</definedName>
    <definedName name="dsill560_9">#REF!</definedName>
    <definedName name="dsill560_9_10">#REF!</definedName>
    <definedName name="dsill580">#REF!</definedName>
    <definedName name="dsill580_1">#REF!</definedName>
    <definedName name="dsill580_1_10">#REF!</definedName>
    <definedName name="dsill580_1_3">#REF!</definedName>
    <definedName name="dsill580_10">#REF!</definedName>
    <definedName name="dsill580_10_1">#REF!</definedName>
    <definedName name="dsill580_11">#REF!</definedName>
    <definedName name="dsill580_3">#REF!</definedName>
    <definedName name="dsill580_3_1">#REF!</definedName>
    <definedName name="dsill580_4">#REF!</definedName>
    <definedName name="dsill580_4_10">#REF!</definedName>
    <definedName name="dsill580_5">#REF!</definedName>
    <definedName name="dsill580_5_1">#REF!</definedName>
    <definedName name="dsill580_5_10">#REF!</definedName>
    <definedName name="dsill580_6">#REF!</definedName>
    <definedName name="dsill580_6_10">#REF!</definedName>
    <definedName name="dsill580_7">#REF!</definedName>
    <definedName name="dsill580_7_10">#REF!</definedName>
    <definedName name="dsill580_8">#REF!</definedName>
    <definedName name="dsill580_8_10">#REF!</definedName>
    <definedName name="dsill580_9">#REF!</definedName>
    <definedName name="dsill580_9_10">#REF!</definedName>
    <definedName name="dsill5a100">#REF!</definedName>
    <definedName name="dsill5a100_1">#REF!</definedName>
    <definedName name="dsill5a100_1_10">#REF!</definedName>
    <definedName name="dsill5a100_1_3">#REF!</definedName>
    <definedName name="dsill5a100_10">#REF!</definedName>
    <definedName name="dsill5a100_10_1">#REF!</definedName>
    <definedName name="dsill5a100_11">#REF!</definedName>
    <definedName name="dsill5a100_3">#REF!</definedName>
    <definedName name="dsill5a100_3_1">#REF!</definedName>
    <definedName name="dsill5a100_4">#REF!</definedName>
    <definedName name="dsill5a100_4_10">#REF!</definedName>
    <definedName name="dsill5a100_5">#REF!</definedName>
    <definedName name="dsill5a100_5_1">#REF!</definedName>
    <definedName name="dsill5a100_5_10">#REF!</definedName>
    <definedName name="dsill5a100_6">#REF!</definedName>
    <definedName name="dsill5a100_6_10">#REF!</definedName>
    <definedName name="dsill5a100_7">#REF!</definedName>
    <definedName name="dsill5a100_7_10">#REF!</definedName>
    <definedName name="dsill5a100_8">#REF!</definedName>
    <definedName name="dsill5a100_8_10">#REF!</definedName>
    <definedName name="dsill5a100_9">#REF!</definedName>
    <definedName name="dsill5a100_9_10">#REF!</definedName>
    <definedName name="dsill5a120">#REF!</definedName>
    <definedName name="dsill5a120_1">#REF!</definedName>
    <definedName name="dsill5a120_1_10">#REF!</definedName>
    <definedName name="dsill5a120_1_3">#REF!</definedName>
    <definedName name="dsill5a120_10">#REF!</definedName>
    <definedName name="dsill5a120_10_1">#REF!</definedName>
    <definedName name="dsill5a120_11">#REF!</definedName>
    <definedName name="dsill5a120_3">#REF!</definedName>
    <definedName name="dsill5a120_3_1">#REF!</definedName>
    <definedName name="dsill5a120_4">#REF!</definedName>
    <definedName name="dsill5a120_4_10">#REF!</definedName>
    <definedName name="dsill5a120_5">#REF!</definedName>
    <definedName name="dsill5a120_5_1">#REF!</definedName>
    <definedName name="dsill5a120_5_10">#REF!</definedName>
    <definedName name="dsill5a120_6">#REF!</definedName>
    <definedName name="dsill5a120_6_10">#REF!</definedName>
    <definedName name="dsill5a120_7">#REF!</definedName>
    <definedName name="dsill5a120_7_10">#REF!</definedName>
    <definedName name="dsill5a120_8">#REF!</definedName>
    <definedName name="dsill5a120_8_10">#REF!</definedName>
    <definedName name="dsill5a120_9">#REF!</definedName>
    <definedName name="dsill5a120_9_10">#REF!</definedName>
    <definedName name="dsill5a50">#REF!</definedName>
    <definedName name="dsill5a50_1">#REF!</definedName>
    <definedName name="dsill5a50_1_10">#REF!</definedName>
    <definedName name="dsill5a50_1_3">#REF!</definedName>
    <definedName name="dsill5a50_10">#REF!</definedName>
    <definedName name="dsill5a50_10_1">#REF!</definedName>
    <definedName name="dsill5a50_11">#REF!</definedName>
    <definedName name="dsill5a50_3">#REF!</definedName>
    <definedName name="dsill5a50_3_1">#REF!</definedName>
    <definedName name="dsill5a50_4">#REF!</definedName>
    <definedName name="dsill5a50_4_10">#REF!</definedName>
    <definedName name="dsill5a50_5">#REF!</definedName>
    <definedName name="dsill5a50_5_1">#REF!</definedName>
    <definedName name="dsill5a50_5_10">#REF!</definedName>
    <definedName name="dsill5a50_6">#REF!</definedName>
    <definedName name="dsill5a50_6_10">#REF!</definedName>
    <definedName name="dsill5a50_7">#REF!</definedName>
    <definedName name="dsill5a50_7_10">#REF!</definedName>
    <definedName name="dsill5a50_8">#REF!</definedName>
    <definedName name="dsill5a50_8_10">#REF!</definedName>
    <definedName name="dsill5a50_9">#REF!</definedName>
    <definedName name="dsill5a50_9_10">#REF!</definedName>
    <definedName name="dsill5a60">#REF!</definedName>
    <definedName name="dsill5a60_1">#REF!</definedName>
    <definedName name="dsill5a60_1_10">#REF!</definedName>
    <definedName name="dsill5a60_1_3">#REF!</definedName>
    <definedName name="dsill5a60_10">#REF!</definedName>
    <definedName name="dsill5a60_10_1">#REF!</definedName>
    <definedName name="dsill5a60_11">#REF!</definedName>
    <definedName name="dsill5a60_3">#REF!</definedName>
    <definedName name="dsill5a60_3_1">#REF!</definedName>
    <definedName name="dsill5a60_4">#REF!</definedName>
    <definedName name="dsill5a60_4_10">#REF!</definedName>
    <definedName name="dsill5a60_5">#REF!</definedName>
    <definedName name="dsill5a60_5_1">#REF!</definedName>
    <definedName name="dsill5a60_5_10">#REF!</definedName>
    <definedName name="dsill5a60_6">#REF!</definedName>
    <definedName name="dsill5a60_6_10">#REF!</definedName>
    <definedName name="dsill5a60_7">#REF!</definedName>
    <definedName name="dsill5a60_7_10">#REF!</definedName>
    <definedName name="dsill5a60_8">#REF!</definedName>
    <definedName name="dsill5a60_8_10">#REF!</definedName>
    <definedName name="dsill5a60_9">#REF!</definedName>
    <definedName name="dsill5a60_9_10">#REF!</definedName>
    <definedName name="dsill5a80">#REF!</definedName>
    <definedName name="dsill5a80_1">#REF!</definedName>
    <definedName name="dsill5a80_1_10">#REF!</definedName>
    <definedName name="dsill5a80_1_3">#REF!</definedName>
    <definedName name="dsill5a80_10">#REF!</definedName>
    <definedName name="dsill5a80_10_1">#REF!</definedName>
    <definedName name="dsill5a80_11">#REF!</definedName>
    <definedName name="dsill5a80_3">#REF!</definedName>
    <definedName name="dsill5a80_3_1">#REF!</definedName>
    <definedName name="dsill5a80_4">#REF!</definedName>
    <definedName name="dsill5a80_4_10">#REF!</definedName>
    <definedName name="dsill5a80_5">#REF!</definedName>
    <definedName name="dsill5a80_5_1">#REF!</definedName>
    <definedName name="dsill5a80_5_10">#REF!</definedName>
    <definedName name="dsill5a80_6">#REF!</definedName>
    <definedName name="dsill5a80_6_10">#REF!</definedName>
    <definedName name="dsill5a80_7">#REF!</definedName>
    <definedName name="dsill5a80_7_10">#REF!</definedName>
    <definedName name="dsill5a80_8">#REF!</definedName>
    <definedName name="dsill5a80_8_10">#REF!</definedName>
    <definedName name="dsill5a80_9">#REF!</definedName>
    <definedName name="dsill5a80_9_10">#REF!</definedName>
    <definedName name="dsill6a100">#REF!</definedName>
    <definedName name="dsill6a100_1">#REF!</definedName>
    <definedName name="dsill6a100_1_10">#REF!</definedName>
    <definedName name="dsill6a100_1_3">#REF!</definedName>
    <definedName name="dsill6a100_10">#REF!</definedName>
    <definedName name="dsill6a100_10_1">#REF!</definedName>
    <definedName name="dsill6a100_11">#REF!</definedName>
    <definedName name="dsill6a100_3">#REF!</definedName>
    <definedName name="dsill6a100_3_1">#REF!</definedName>
    <definedName name="dsill6a100_4">#REF!</definedName>
    <definedName name="dsill6a100_4_10">#REF!</definedName>
    <definedName name="dsill6a100_5">#REF!</definedName>
    <definedName name="dsill6a100_5_1">#REF!</definedName>
    <definedName name="dsill6a100_5_10">#REF!</definedName>
    <definedName name="dsill6a100_6">#REF!</definedName>
    <definedName name="dsill6a100_6_10">#REF!</definedName>
    <definedName name="dsill6a100_7">#REF!</definedName>
    <definedName name="dsill6a100_7_10">#REF!</definedName>
    <definedName name="dsill6a100_8">#REF!</definedName>
    <definedName name="dsill6a100_8_10">#REF!</definedName>
    <definedName name="dsill6a100_9">#REF!</definedName>
    <definedName name="dsill6a100_9_10">#REF!</definedName>
    <definedName name="dsill6a120">#REF!</definedName>
    <definedName name="dsill6a120_1">#REF!</definedName>
    <definedName name="dsill6a120_1_10">#REF!</definedName>
    <definedName name="dsill6a120_1_3">#REF!</definedName>
    <definedName name="dsill6a120_10">#REF!</definedName>
    <definedName name="dsill6a120_10_1">#REF!</definedName>
    <definedName name="dsill6a120_11">#REF!</definedName>
    <definedName name="dsill6a120_3">#REF!</definedName>
    <definedName name="dsill6a120_3_1">#REF!</definedName>
    <definedName name="dsill6a120_4">#REF!</definedName>
    <definedName name="dsill6a120_4_10">#REF!</definedName>
    <definedName name="dsill6a120_5">#REF!</definedName>
    <definedName name="dsill6a120_5_1">#REF!</definedName>
    <definedName name="dsill6a120_5_10">#REF!</definedName>
    <definedName name="dsill6a120_6">#REF!</definedName>
    <definedName name="dsill6a120_6_10">#REF!</definedName>
    <definedName name="dsill6a120_7">#REF!</definedName>
    <definedName name="dsill6a120_7_10">#REF!</definedName>
    <definedName name="dsill6a120_8">#REF!</definedName>
    <definedName name="dsill6a120_8_10">#REF!</definedName>
    <definedName name="dsill6a120_9">#REF!</definedName>
    <definedName name="dsill6a120_9_10">#REF!</definedName>
    <definedName name="dsill6a50">#REF!</definedName>
    <definedName name="dsill6a50_1">#REF!</definedName>
    <definedName name="dsill6a50_1_10">#REF!</definedName>
    <definedName name="dsill6a50_1_3">#REF!</definedName>
    <definedName name="dsill6a50_10">#REF!</definedName>
    <definedName name="dsill6a50_10_1">#REF!</definedName>
    <definedName name="dsill6a50_11">#REF!</definedName>
    <definedName name="dsill6a50_3">#REF!</definedName>
    <definedName name="dsill6a50_3_1">#REF!</definedName>
    <definedName name="dsill6a50_4">#REF!</definedName>
    <definedName name="dsill6a50_4_10">#REF!</definedName>
    <definedName name="dsill6a50_5">#REF!</definedName>
    <definedName name="dsill6a50_5_1">#REF!</definedName>
    <definedName name="dsill6a50_5_10">#REF!</definedName>
    <definedName name="dsill6a50_6">#REF!</definedName>
    <definedName name="dsill6a50_6_10">#REF!</definedName>
    <definedName name="dsill6a50_7">#REF!</definedName>
    <definedName name="dsill6a50_7_10">#REF!</definedName>
    <definedName name="dsill6a50_8">#REF!</definedName>
    <definedName name="dsill6a50_8_10">#REF!</definedName>
    <definedName name="dsill6a50_9">#REF!</definedName>
    <definedName name="dsill6a50_9_10">#REF!</definedName>
    <definedName name="dsill6a60">#REF!</definedName>
    <definedName name="dsill6a60_1">#REF!</definedName>
    <definedName name="dsill6a60_1_10">#REF!</definedName>
    <definedName name="dsill6a60_1_3">#REF!</definedName>
    <definedName name="dsill6a60_10">#REF!</definedName>
    <definedName name="dsill6a60_10_1">#REF!</definedName>
    <definedName name="dsill6a60_11">#REF!</definedName>
    <definedName name="dsill6a60_3">#REF!</definedName>
    <definedName name="dsill6a60_3_1">#REF!</definedName>
    <definedName name="dsill6a60_4">#REF!</definedName>
    <definedName name="dsill6a60_4_10">#REF!</definedName>
    <definedName name="dsill6a60_5">#REF!</definedName>
    <definedName name="dsill6a60_5_1">#REF!</definedName>
    <definedName name="dsill6a60_5_10">#REF!</definedName>
    <definedName name="dsill6a60_6">#REF!</definedName>
    <definedName name="dsill6a60_6_10">#REF!</definedName>
    <definedName name="dsill6a60_7">#REF!</definedName>
    <definedName name="dsill6a60_7_10">#REF!</definedName>
    <definedName name="dsill6a60_8">#REF!</definedName>
    <definedName name="dsill6a60_8_10">#REF!</definedName>
    <definedName name="dsill6a60_9">#REF!</definedName>
    <definedName name="dsill6a60_9_10">#REF!</definedName>
    <definedName name="dsill6a80">#REF!</definedName>
    <definedName name="dsill6a80_1">#REF!</definedName>
    <definedName name="dsill6a80_1_10">#REF!</definedName>
    <definedName name="dsill6a80_1_3">#REF!</definedName>
    <definedName name="dsill6a80_10">#REF!</definedName>
    <definedName name="dsill6a80_10_1">#REF!</definedName>
    <definedName name="dsill6a80_11">#REF!</definedName>
    <definedName name="dsill6a80_3">#REF!</definedName>
    <definedName name="dsill6a80_3_1">#REF!</definedName>
    <definedName name="dsill6a80_4">#REF!</definedName>
    <definedName name="dsill6a80_4_10">#REF!</definedName>
    <definedName name="dsill6a80_5">#REF!</definedName>
    <definedName name="dsill6a80_5_1">#REF!</definedName>
    <definedName name="dsill6a80_5_10">#REF!</definedName>
    <definedName name="dsill6a80_6">#REF!</definedName>
    <definedName name="dsill6a80_6_10">#REF!</definedName>
    <definedName name="dsill6a80_7">#REF!</definedName>
    <definedName name="dsill6a80_7_10">#REF!</definedName>
    <definedName name="dsill6a80_8">#REF!</definedName>
    <definedName name="dsill6a80_8_10">#REF!</definedName>
    <definedName name="dsill6a80_9">#REF!</definedName>
    <definedName name="dsill6a80_9_10">#REF!</definedName>
    <definedName name="dsillug100">#REF!</definedName>
    <definedName name="dsillug100_1">#REF!</definedName>
    <definedName name="dsillug100_1_10">#REF!</definedName>
    <definedName name="dsillug100_1_3">#REF!</definedName>
    <definedName name="dsillug100_10">#REF!</definedName>
    <definedName name="dsillug100_10_1">#REF!</definedName>
    <definedName name="dsillug100_11">#REF!</definedName>
    <definedName name="dsillug100_3">#REF!</definedName>
    <definedName name="dsillug100_3_1">#REF!</definedName>
    <definedName name="dsillug100_4">#REF!</definedName>
    <definedName name="dsillug100_4_10">#REF!</definedName>
    <definedName name="dsillug100_5">#REF!</definedName>
    <definedName name="dsillug100_5_1">#REF!</definedName>
    <definedName name="dsillug100_5_10">#REF!</definedName>
    <definedName name="dsillug100_6">#REF!</definedName>
    <definedName name="dsillug100_6_10">#REF!</definedName>
    <definedName name="dsillug100_7">#REF!</definedName>
    <definedName name="dsillug100_7_10">#REF!</definedName>
    <definedName name="dsillug100_8">#REF!</definedName>
    <definedName name="dsillug100_8_10">#REF!</definedName>
    <definedName name="dsillug100_9">#REF!</definedName>
    <definedName name="dsillug100_9_10">#REF!</definedName>
    <definedName name="dsillug120">#REF!</definedName>
    <definedName name="dsillug120_1">#REF!</definedName>
    <definedName name="dsillug120_1_10">#REF!</definedName>
    <definedName name="dsillug120_1_3">#REF!</definedName>
    <definedName name="dsillug120_10">#REF!</definedName>
    <definedName name="dsillug120_10_1">#REF!</definedName>
    <definedName name="dsillug120_11">#REF!</definedName>
    <definedName name="dsillug120_3">#REF!</definedName>
    <definedName name="dsillug120_3_1">#REF!</definedName>
    <definedName name="dsillug120_4">#REF!</definedName>
    <definedName name="dsillug120_4_10">#REF!</definedName>
    <definedName name="dsillug120_5">#REF!</definedName>
    <definedName name="dsillug120_5_1">#REF!</definedName>
    <definedName name="dsillug120_5_10">#REF!</definedName>
    <definedName name="dsillug120_6">#REF!</definedName>
    <definedName name="dsillug120_6_10">#REF!</definedName>
    <definedName name="dsillug120_7">#REF!</definedName>
    <definedName name="dsillug120_7_10">#REF!</definedName>
    <definedName name="dsillug120_8">#REF!</definedName>
    <definedName name="dsillug120_8_10">#REF!</definedName>
    <definedName name="dsillug120_9">#REF!</definedName>
    <definedName name="dsillug120_9_10">#REF!</definedName>
    <definedName name="dsillug50">#REF!</definedName>
    <definedName name="dsillug50_1">#REF!</definedName>
    <definedName name="dsillug50_1_10">#REF!</definedName>
    <definedName name="dsillug50_1_3">#REF!</definedName>
    <definedName name="dsillug50_10">#REF!</definedName>
    <definedName name="dsillug50_10_1">#REF!</definedName>
    <definedName name="dsillug50_11">#REF!</definedName>
    <definedName name="dsillug50_3">#REF!</definedName>
    <definedName name="dsillug50_3_1">#REF!</definedName>
    <definedName name="dsillug50_4">#REF!</definedName>
    <definedName name="dsillug50_4_10">#REF!</definedName>
    <definedName name="dsillug50_5">#REF!</definedName>
    <definedName name="dsillug50_5_1">#REF!</definedName>
    <definedName name="dsillug50_5_10">#REF!</definedName>
    <definedName name="dsillug50_6">#REF!</definedName>
    <definedName name="dsillug50_6_10">#REF!</definedName>
    <definedName name="dsillug50_7">#REF!</definedName>
    <definedName name="dsillug50_7_10">#REF!</definedName>
    <definedName name="dsillug50_8">#REF!</definedName>
    <definedName name="dsillug50_8_10">#REF!</definedName>
    <definedName name="dsillug50_9">#REF!</definedName>
    <definedName name="dsillug50_9_10">#REF!</definedName>
    <definedName name="dsillug60">#REF!</definedName>
    <definedName name="dsillug60_1">#REF!</definedName>
    <definedName name="dsillug60_1_10">#REF!</definedName>
    <definedName name="dsillug60_1_3">#REF!</definedName>
    <definedName name="dsillug60_10">#REF!</definedName>
    <definedName name="dsillug60_10_1">#REF!</definedName>
    <definedName name="dsillug60_11">#REF!</definedName>
    <definedName name="dsillug60_3">#REF!</definedName>
    <definedName name="dsillug60_3_1">#REF!</definedName>
    <definedName name="dsillug60_4">#REF!</definedName>
    <definedName name="dsillug60_4_10">#REF!</definedName>
    <definedName name="dsillug60_5">#REF!</definedName>
    <definedName name="dsillug60_5_1">#REF!</definedName>
    <definedName name="dsillug60_5_10">#REF!</definedName>
    <definedName name="dsillug60_6">#REF!</definedName>
    <definedName name="dsillug60_6_10">#REF!</definedName>
    <definedName name="dsillug60_7">#REF!</definedName>
    <definedName name="dsillug60_7_10">#REF!</definedName>
    <definedName name="dsillug60_8">#REF!</definedName>
    <definedName name="dsillug60_8_10">#REF!</definedName>
    <definedName name="dsillug60_9">#REF!</definedName>
    <definedName name="dsillug60_9_10">#REF!</definedName>
    <definedName name="dsillug80">#REF!</definedName>
    <definedName name="dsillug80_1">#REF!</definedName>
    <definedName name="dsillug80_1_10">#REF!</definedName>
    <definedName name="dsillug80_1_3">#REF!</definedName>
    <definedName name="dsillug80_10">#REF!</definedName>
    <definedName name="dsillug80_10_1">#REF!</definedName>
    <definedName name="dsillug80_11">#REF!</definedName>
    <definedName name="dsillug80_3">#REF!</definedName>
    <definedName name="dsillug80_3_1">#REF!</definedName>
    <definedName name="dsillug80_4">#REF!</definedName>
    <definedName name="dsillug80_4_10">#REF!</definedName>
    <definedName name="dsillug80_5">#REF!</definedName>
    <definedName name="dsillug80_5_1">#REF!</definedName>
    <definedName name="dsillug80_5_10">#REF!</definedName>
    <definedName name="dsillug80_6">#REF!</definedName>
    <definedName name="dsillug80_6_10">#REF!</definedName>
    <definedName name="dsillug80_7">#REF!</definedName>
    <definedName name="dsillug80_7_10">#REF!</definedName>
    <definedName name="dsillug80_8">#REF!</definedName>
    <definedName name="dsillug80_8_10">#REF!</definedName>
    <definedName name="dsillug80_9">#REF!</definedName>
    <definedName name="dsillug80_9_10">#REF!</definedName>
    <definedName name="dsrwe" hidden="1">{"with_oth_curr",#N/A,FALSE,"2225"}</definedName>
    <definedName name="dsrwe_1" hidden="1">{"with_oth_curr",#N/A,FALSE,"2225"}</definedName>
    <definedName name="dssdfsd" hidden="1">{"rp_only",#N/A,FALSE,"2225"}</definedName>
    <definedName name="dssdfsd_1" hidden="1">{"rp_only",#N/A,FALSE,"2225"}</definedName>
    <definedName name="dssdg" hidden="1">{"with_oth_curr",#N/A,FALSE,"2225"}</definedName>
    <definedName name="dssdg_1" hidden="1">{"with_oth_curr",#N/A,FALSE,"2225"}</definedName>
    <definedName name="dssdsaAF" hidden="1">{"rp_only",#N/A,FALSE,"2225"}</definedName>
    <definedName name="dssdsaAF_1" hidden="1">{"rp_only",#N/A,FALSE,"2225"}</definedName>
    <definedName name="dssf" hidden="1">{"with_oth_curr",#N/A,FALSE,"2225"}</definedName>
    <definedName name="dssf_1" hidden="1">{"with_oth_curr",#N/A,FALSE,"2225"}</definedName>
    <definedName name="dssfds" hidden="1">{"rp_only",#N/A,FALSE,"2225"}</definedName>
    <definedName name="dssfds_1" hidden="1">{"rp_only",#N/A,FALSE,"2225"}</definedName>
    <definedName name="DSTD_Clear">#N/A</definedName>
    <definedName name="dstib2100">#REF!</definedName>
    <definedName name="dstib2100_1">#REF!</definedName>
    <definedName name="dstib2100_1_10">#REF!</definedName>
    <definedName name="dstib2100_1_3">#REF!</definedName>
    <definedName name="dstib2100_1_5">#REF!</definedName>
    <definedName name="dstib2100_10">#REF!</definedName>
    <definedName name="dstib2100_10_1">#REF!</definedName>
    <definedName name="dstib2100_11">#REF!</definedName>
    <definedName name="dstib2100_3">#REF!</definedName>
    <definedName name="dstib2100_3_1">#REF!</definedName>
    <definedName name="dstib2100_4">#REF!</definedName>
    <definedName name="dstib2100_4_10">#REF!</definedName>
    <definedName name="dstib2100_5">#REF!</definedName>
    <definedName name="dstib2100_5_1">#REF!</definedName>
    <definedName name="dstib2100_5_10">#REF!</definedName>
    <definedName name="dstib2100_6">#REF!</definedName>
    <definedName name="dstib2100_6_1">#REF!</definedName>
    <definedName name="dstib2100_6_10">#REF!</definedName>
    <definedName name="dstib2100_7">#REF!</definedName>
    <definedName name="dstib2100_7_10">#REF!</definedName>
    <definedName name="dstib2100_8">#REF!</definedName>
    <definedName name="dstib2100_8_10">#REF!</definedName>
    <definedName name="dstib2100_9">#REF!</definedName>
    <definedName name="dstib2100_9_10">#REF!</definedName>
    <definedName name="dstib2120">#REF!</definedName>
    <definedName name="dstib2120_1">#REF!</definedName>
    <definedName name="dstib2120_1_10">#REF!</definedName>
    <definedName name="dstib2120_1_3">#REF!</definedName>
    <definedName name="dstib2120_1_5">#REF!</definedName>
    <definedName name="dstib2120_10">#REF!</definedName>
    <definedName name="dstib2120_10_1">#REF!</definedName>
    <definedName name="dstib2120_11">#REF!</definedName>
    <definedName name="dstib2120_3">#REF!</definedName>
    <definedName name="dstib2120_3_1">#REF!</definedName>
    <definedName name="dstib2120_4">#REF!</definedName>
    <definedName name="dstib2120_4_10">#REF!</definedName>
    <definedName name="dstib2120_5">#REF!</definedName>
    <definedName name="dstib2120_5_1">#REF!</definedName>
    <definedName name="dstib2120_5_10">#REF!</definedName>
    <definedName name="dstib2120_6">#REF!</definedName>
    <definedName name="dstib2120_6_1">#REF!</definedName>
    <definedName name="dstib2120_6_10">#REF!</definedName>
    <definedName name="dstib2120_7">#REF!</definedName>
    <definedName name="dstib2120_7_10">#REF!</definedName>
    <definedName name="dstib2120_8">#REF!</definedName>
    <definedName name="dstib2120_8_10">#REF!</definedName>
    <definedName name="dstib2120_9">#REF!</definedName>
    <definedName name="dstib2120_9_10">#REF!</definedName>
    <definedName name="dstib250">#REF!</definedName>
    <definedName name="dstib250_1">#REF!</definedName>
    <definedName name="dstib250_1_10">#REF!</definedName>
    <definedName name="dstib250_1_3">#REF!</definedName>
    <definedName name="dstib250_1_5">#REF!</definedName>
    <definedName name="dstib250_10">#REF!</definedName>
    <definedName name="dstib250_10_1">#REF!</definedName>
    <definedName name="dstib250_11">#REF!</definedName>
    <definedName name="dstib250_3">#REF!</definedName>
    <definedName name="dstib250_3_1">#REF!</definedName>
    <definedName name="dstib250_4">#REF!</definedName>
    <definedName name="dstib250_4_10">#REF!</definedName>
    <definedName name="dstib250_5">#REF!</definedName>
    <definedName name="dstib250_5_1">#REF!</definedName>
    <definedName name="dstib250_5_10">#REF!</definedName>
    <definedName name="dstib250_6">#REF!</definedName>
    <definedName name="dstib250_6_1">#REF!</definedName>
    <definedName name="dstib250_6_10">#REF!</definedName>
    <definedName name="dstib250_7">#REF!</definedName>
    <definedName name="dstib250_7_10">#REF!</definedName>
    <definedName name="dstib250_8">#REF!</definedName>
    <definedName name="dstib250_8_10">#REF!</definedName>
    <definedName name="dstib250_9">#REF!</definedName>
    <definedName name="dstib250_9_10">#REF!</definedName>
    <definedName name="dstib260">#REF!</definedName>
    <definedName name="dstib260_1">#REF!</definedName>
    <definedName name="dstib260_1_10">#REF!</definedName>
    <definedName name="dstib260_1_3">#REF!</definedName>
    <definedName name="dstib260_1_5">#REF!</definedName>
    <definedName name="dstib260_10">#REF!</definedName>
    <definedName name="dstib260_10_1">#REF!</definedName>
    <definedName name="dstib260_11">#REF!</definedName>
    <definedName name="dstib260_3">#REF!</definedName>
    <definedName name="dstib260_3_1">#REF!</definedName>
    <definedName name="dstib260_4">#REF!</definedName>
    <definedName name="dstib260_4_10">#REF!</definedName>
    <definedName name="dstib260_5">#REF!</definedName>
    <definedName name="dstib260_5_1">#REF!</definedName>
    <definedName name="dstib260_5_10">#REF!</definedName>
    <definedName name="dstib260_6">#REF!</definedName>
    <definedName name="dstib260_6_1">#REF!</definedName>
    <definedName name="dstib260_6_10">#REF!</definedName>
    <definedName name="dstib260_7">#REF!</definedName>
    <definedName name="dstib260_7_10">#REF!</definedName>
    <definedName name="dstib260_8">#REF!</definedName>
    <definedName name="dstib260_8_10">#REF!</definedName>
    <definedName name="dstib260_9">#REF!</definedName>
    <definedName name="dstib260_9_10">#REF!</definedName>
    <definedName name="dstib280">#REF!</definedName>
    <definedName name="dstib280_1">#REF!</definedName>
    <definedName name="dstib280_1_10">#REF!</definedName>
    <definedName name="dstib280_1_3">#REF!</definedName>
    <definedName name="dstib280_1_5">#REF!</definedName>
    <definedName name="dstib280_10">#REF!</definedName>
    <definedName name="dstib280_10_1">#REF!</definedName>
    <definedName name="dstib280_11">#REF!</definedName>
    <definedName name="dstib280_3">#REF!</definedName>
    <definedName name="dstib280_3_1">#REF!</definedName>
    <definedName name="dstib280_4">#REF!</definedName>
    <definedName name="dstib280_4_10">#REF!</definedName>
    <definedName name="dstib280_5">#REF!</definedName>
    <definedName name="dstib280_5_1">#REF!</definedName>
    <definedName name="dstib280_5_10">#REF!</definedName>
    <definedName name="dstib280_6">#REF!</definedName>
    <definedName name="dstib280_6_1">#REF!</definedName>
    <definedName name="dstib280_6_10">#REF!</definedName>
    <definedName name="dstib280_7">#REF!</definedName>
    <definedName name="dstib280_7_10">#REF!</definedName>
    <definedName name="dstib280_8">#REF!</definedName>
    <definedName name="dstib280_8_10">#REF!</definedName>
    <definedName name="dstib280_9">#REF!</definedName>
    <definedName name="dstib280_9_10">#REF!</definedName>
    <definedName name="DSUMDATA">#REF!</definedName>
    <definedName name="dt" hidden="1">#REF!</definedName>
    <definedName name="DT_6">#REF!</definedName>
    <definedName name="DT_8">#REF!</definedName>
    <definedName name="DT_StockMonitoring_MB">#REF!</definedName>
    <definedName name="dt4ton">#REF!</definedName>
    <definedName name="dt8ton">#REF!</definedName>
    <definedName name="DTBH">#REF!</definedName>
    <definedName name="DTengkel">#REF!</definedName>
    <definedName name="dtich1">#REF!</definedName>
    <definedName name="dtich2">#REF!</definedName>
    <definedName name="dtich3">#REF!</definedName>
    <definedName name="dtich4">#REF!</definedName>
    <definedName name="dtich5">#REF!</definedName>
    <definedName name="dtich6">#REF!</definedName>
    <definedName name="dtndchoco">#REF!,#REF!,#REF!,#REF!,#REF!,#REF!</definedName>
    <definedName name="DTScalc" hidden="1">{#N/A,#N/A,FALSE,"Bank Rec Cover Sheet";#N/A,#N/A,FALSE,"Bank Rec Details"}</definedName>
    <definedName name="DTScalc_1" hidden="1">{#N/A,#N/A,FALSE,"Bank Rec Cover Sheet";#N/A,#N/A,FALSE,"Bank Rec Details"}</definedName>
    <definedName name="dtt" hidden="1">{"rp_only",#N/A,FALSE,"2225"}</definedName>
    <definedName name="dtt_1" hidden="1">{"rp_only",#N/A,FALSE,"2225"}</definedName>
    <definedName name="DTtronton">#REF!</definedName>
    <definedName name="dua">#REF!</definedName>
    <definedName name="duco">#REF!</definedName>
    <definedName name="duct_isolasi">#REF!</definedName>
    <definedName name="duct_soundliner">#REF!</definedName>
    <definedName name="duct_tanpa">#REF!</definedName>
    <definedName name="DUEFROMAFFBB">#REF!</definedName>
    <definedName name="DUEFROMAFFCO">#REF!</definedName>
    <definedName name="DUEFROMCOUNTERPART">#REF!</definedName>
    <definedName name="DUEFROMOTHSTOCKHOLDER">#REF!</definedName>
    <definedName name="DUEFROMSTOCKHOLDER">#REF!</definedName>
    <definedName name="DUEFROMSUBSCO">#REF!</definedName>
    <definedName name="DUETOAFFBB">#REF!</definedName>
    <definedName name="DUETOAFFCO">#REF!</definedName>
    <definedName name="DUETOCOUNTERPART">#REF!</definedName>
    <definedName name="DUETOPLASMAPROJECT">#REF!</definedName>
    <definedName name="DUETOSTOCKHOLDER">#REF!</definedName>
    <definedName name="DUETOSTOCKSUBSBB">#REF!</definedName>
    <definedName name="Dump.Truck">#REF!</definedName>
    <definedName name="Dump.Truck.K">#REF!</definedName>
    <definedName name="dump_truck">#REF!</definedName>
    <definedName name="DUMPTRUCK1">#REF!</definedName>
    <definedName name="DUMPTRUCK2">#REF!</definedName>
    <definedName name="dumptruk">#REF!</definedName>
    <definedName name="Dung">#REF!</definedName>
    <definedName name="duoi">#REF!</definedName>
    <definedName name="DURATION">#REF!</definedName>
    <definedName name="DV_1">#REF!</definedName>
    <definedName name="DV_10">#REF!</definedName>
    <definedName name="DV_11">#REF!</definedName>
    <definedName name="DV_12">#REF!</definedName>
    <definedName name="DV_13">#REF!</definedName>
    <definedName name="DV_2">#REF!</definedName>
    <definedName name="DV_3">#REF!</definedName>
    <definedName name="DV_4">#REF!</definedName>
    <definedName name="DV_5">#REF!</definedName>
    <definedName name="DV_6">#REF!</definedName>
    <definedName name="DV_7">#REF!</definedName>
    <definedName name="DV_8">#REF!</definedName>
    <definedName name="DV_9">#REF!</definedName>
    <definedName name="dvbgf" localSheetId="8" hidden="1">{#N/A,#N/A,FALSE,"SumD";#N/A,#N/A,FALSE,"ElecD";#N/A,#N/A,FALSE,"MechD";#N/A,#N/A,FALSE,"GeotD";#N/A,#N/A,FALSE,"PrcsD";#N/A,#N/A,FALSE,"TunnD";#N/A,#N/A,FALSE,"CivlD";#N/A,#N/A,FALSE,"NtwkD";#N/A,#N/A,FALSE,"EstgD";#N/A,#N/A,FALSE,"PEngD"}</definedName>
    <definedName name="dvbgf" hidden="1">{#N/A,#N/A,FALSE,"SumD";#N/A,#N/A,FALSE,"ElecD";#N/A,#N/A,FALSE,"MechD";#N/A,#N/A,FALSE,"GeotD";#N/A,#N/A,FALSE,"PrcsD";#N/A,#N/A,FALSE,"TunnD";#N/A,#N/A,FALSE,"CivlD";#N/A,#N/A,FALSE,"NtwkD";#N/A,#N/A,FALSE,"EstgD";#N/A,#N/A,FALSE,"PEngD"}</definedName>
    <definedName name="dvxcv" hidden="1">{"rp_only",#N/A,FALSE,"2225"}</definedName>
    <definedName name="dvxcv_1" hidden="1">{"rp_only",#N/A,FALSE,"2225"}</definedName>
    <definedName name="dvzcxdfvgffa" hidden="1">{"rp_only",#N/A,FALSE,"2225"}</definedName>
    <definedName name="dvzcxdfvgffa_1" hidden="1">{"rp_only",#N/A,FALSE,"2225"}</definedName>
    <definedName name="dw">#REF!</definedName>
    <definedName name="dweswf">#REF!</definedName>
    <definedName name="dwi">#REF!</definedName>
    <definedName name="DWI_Cap">#REF!</definedName>
    <definedName name="dxgg" hidden="1">{"rp_only",#N/A,FALSE,"2225"}</definedName>
    <definedName name="dxgg_1" hidden="1">{"rp_only",#N/A,FALSE,"2225"}</definedName>
    <definedName name="DxXac_AccPayTradeTP_0">#REF!</definedName>
    <definedName name="DxXac_AccREcFinAs_0">#REF!</definedName>
    <definedName name="DxXac_AccREcFinGr_0">#REF!</definedName>
    <definedName name="DxXac_AccREcFinTP_0">#REF!</definedName>
    <definedName name="DxXac_AccRecOth_0">#REF!</definedName>
    <definedName name="DxXac_AccRecTrAS_0">#REF!</definedName>
    <definedName name="DxXac_AccRecTrGR_0">#REF!</definedName>
    <definedName name="DxXac_AccRecTrTP_0">#REF!</definedName>
    <definedName name="DxXac_AdvIntPayIntDivAS_0">#REF!</definedName>
    <definedName name="DxXac_AdvIntPayIntDivGr_0">#REF!</definedName>
    <definedName name="DxXac_AdvIntPayIntDivTP_0">#REF!</definedName>
    <definedName name="DxXac_AdvPaymTP_0">#REF!</definedName>
    <definedName name="DxXac_AllDfaFinAS_0">#REF!</definedName>
    <definedName name="DxXac_AllDfaFinTP_0">#REF!</definedName>
    <definedName name="DxXac_AllDfaTrAs_0">#REF!</definedName>
    <definedName name="DxXac_AllDfaTrTP_0">#REF!</definedName>
    <definedName name="DxXac_AuthCap_0">#REF!</definedName>
    <definedName name="DxXac_CapSurplus_0">#REF!</definedName>
    <definedName name="DxXac_Cash_0">#REF!</definedName>
    <definedName name="DxXac_CpLtFinAS_0">#REF!</definedName>
    <definedName name="DxXac_CpLtFinGr_0">#REF!</definedName>
    <definedName name="DxXac_CpLtFinTP_0">#REF!</definedName>
    <definedName name="DxXac_CTA_0">#REF!</definedName>
    <definedName name="DxXac_DefCharges_0">#REF!</definedName>
    <definedName name="DxXac_DefincTax_0">#REF!</definedName>
    <definedName name="DxXac_FinInvAS_0">#REF!</definedName>
    <definedName name="DxXac_FinInvGr_0">#REF!</definedName>
    <definedName name="DxXac_FinInvTP_0">#REF!</definedName>
    <definedName name="DxXac_Goodwill_0">#REF!</definedName>
    <definedName name="DxXac_IntangAss_0">#REF!</definedName>
    <definedName name="DxXac_IntMinShEqtyVar_0">#REF!</definedName>
    <definedName name="DxXac_InventFuels_0">#REF!</definedName>
    <definedName name="DxXac_InventParts_0">#REF!</definedName>
    <definedName name="DxXac_InventProd_0">#REF!</definedName>
    <definedName name="DxXac_InventRawMat_0">#REF!</definedName>
    <definedName name="DxXac_InventServices_0">#REF!</definedName>
    <definedName name="DxXac_InventTot_0">#REF!</definedName>
    <definedName name="DxXac_LiaStAS_0">#REF!</definedName>
    <definedName name="DxXac_LiaStGr_0">#REF!</definedName>
    <definedName name="DxXac_LiaStTP_0">#REF!</definedName>
    <definedName name="DxXac_LpLtFinAS_0">#REF!</definedName>
    <definedName name="DxXac_LpLtFinGr_0">#REF!</definedName>
    <definedName name="DxXac_LpLtFinTP_0">#REF!</definedName>
    <definedName name="DxXac_LtRecAS_0">#REF!</definedName>
    <definedName name="DxXac_LtRecGr_0">#REF!</definedName>
    <definedName name="DxXac_LtRecTP_0">#REF!</definedName>
    <definedName name="DxXac_MiscAss_0">#REF!</definedName>
    <definedName name="DxXac_NetIncCy_0">#REF!</definedName>
    <definedName name="DxXac_OthCAss_0">#REF!</definedName>
    <definedName name="DxXac_OthCliaAS_0">#REF!</definedName>
    <definedName name="DxXac_OthCliaGr_0">#REF!</definedName>
    <definedName name="DxXac_PPE_Buildings_0">#REF!</definedName>
    <definedName name="DxXac_PPE_Constr_0">#REF!</definedName>
    <definedName name="DxXac_PPE_Furnitures_0">#REF!</definedName>
    <definedName name="DxXac_PPE_Land_0">#REF!</definedName>
    <definedName name="DxXac_PPE_Machines_0">#REF!</definedName>
    <definedName name="DxXac_PPE_TOT_0">#REF!</definedName>
    <definedName name="DxXac_PrepExp_0">#REF!</definedName>
    <definedName name="DxXac_PrepIntAccIntDivAS">#REF!</definedName>
    <definedName name="DxXac_PrepIntAccIntDivTP">#REF!</definedName>
    <definedName name="DxXac_PrepIntAccIntGR_0">#REF!</definedName>
    <definedName name="DxXac_ProvIncTax_0">#REF!</definedName>
    <definedName name="DxXac_Reserves_0">#REF!</definedName>
    <definedName name="DxXac_RetEarnPy_0">#REF!</definedName>
    <definedName name="DxXac_SecGr_0">#REF!</definedName>
    <definedName name="DxXac_SecTP_0">#REF!</definedName>
    <definedName name="DxXac_TotAccRecTrOth_0">#REF!</definedName>
    <definedName name="DxXac_TotAss_0">#REF!</definedName>
    <definedName name="DxXac_TotCash_0">#REF!</definedName>
    <definedName name="DxXac_TotCAss_0">#REF!</definedName>
    <definedName name="DxXac_TotCurrFinLia_0">#REF!</definedName>
    <definedName name="DxXac_TotFinInv_0">#REF!</definedName>
    <definedName name="DxXac_TotLia_0">#REF!</definedName>
    <definedName name="DxXac_TotLiaShEqty_0">#REF!</definedName>
    <definedName name="DxXac_TotLtAss_0">#REF!</definedName>
    <definedName name="DxXac_TotLTFinLia_0">#REF!</definedName>
    <definedName name="DxXac_TotLTLia_0">#REF!</definedName>
    <definedName name="DxXac_TotLTProv_0">#REF!</definedName>
    <definedName name="DxXac_TotOhtCLiaTP_0">#REF!</definedName>
    <definedName name="DxXac_TotOthAss_0">#REF!</definedName>
    <definedName name="DxXac_TotOthCLia_0">#REF!</definedName>
    <definedName name="DxXac_TotOthProv_0">#REF!</definedName>
    <definedName name="DxXac_TotPrepExp_0">#REF!</definedName>
    <definedName name="DxXac_TotShEqty_0">#REF!</definedName>
    <definedName name="DxXac_TotSTAccRecFin_0">#REF!</definedName>
    <definedName name="DxXac_UncCap_0">#REF!</definedName>
    <definedName name="DxXai_AccPayTradeTP.clo_PER1">#REF!</definedName>
    <definedName name="DxXai_AccPayTradeTP.clo_PER3">#REF!</definedName>
    <definedName name="DxXai_AccRecFinAs.clo_PER1">#REF!</definedName>
    <definedName name="DxXai_AccRecFinAs.clo_PER3">#REF!</definedName>
    <definedName name="DxXai_AccRecFinGr.clo_PER1">#REF!</definedName>
    <definedName name="DxXai_AccRecFinGr.clo_PER3">#REF!</definedName>
    <definedName name="DxXai_AccRecFinTP.clo_PER1">#REF!</definedName>
    <definedName name="DxXai_AccRecFinTP.clo_PER3">#REF!</definedName>
    <definedName name="DxXai_AccRecOth.clo_PER1">#REF!</definedName>
    <definedName name="DxXai_AccRecOth.clo_PER3">#REF!</definedName>
    <definedName name="DxXai_AccRecTrAs.clo_PER1">#REF!</definedName>
    <definedName name="DxXai_AccRecTrAs.clo_PER3">#REF!</definedName>
    <definedName name="DxXai_AccRecTrGr.clo_PER1">#REF!</definedName>
    <definedName name="DxXai_AccRecTrGr.clo_PER3">#REF!</definedName>
    <definedName name="DxXai_AccRecTrTP.clo_PER1">#REF!</definedName>
    <definedName name="DxXai_AccRecTrTP.clo_PER3">#REF!</definedName>
    <definedName name="DxXai_AdvIntPayIntDivAs.clo_PER1">#REF!</definedName>
    <definedName name="DxXai_AdvIntPayIntDivAs.clo_PER3">#REF!</definedName>
    <definedName name="DxXai_AdvIntPayIntDivGR.clo_PER1">#REF!</definedName>
    <definedName name="DxXai_AdvIntPayIntDivGR.clo_PER3">#REF!</definedName>
    <definedName name="DxXai_AdvIntPayIntDivTP.clo_PER1">#REF!</definedName>
    <definedName name="DxXai_AdvIntPayIntDivTP.clo_PER3">#REF!</definedName>
    <definedName name="DxXai_AdvPaymTP.clo_PER1">#REF!</definedName>
    <definedName name="DxXai_AdvPaymTP.clo_PER3">#REF!</definedName>
    <definedName name="DxXai_AllDfaFinAs.clo_PER1">#REF!</definedName>
    <definedName name="DxXai_AllDfaFinAs.clo_PER3">#REF!</definedName>
    <definedName name="DxXai_AllDfaFinTP.clo_PER1">#REF!</definedName>
    <definedName name="DxXai_AllDfaFinTP.clo_PER3">#REF!</definedName>
    <definedName name="DxXai_AllDfaTrAs.clo_PER1">#REF!</definedName>
    <definedName name="DxXai_AllDfaTrAs.clo_PER3">#REF!</definedName>
    <definedName name="DxXai_AllDfaTrTP.clo_PER1">#REF!</definedName>
    <definedName name="DxXai_AllDfaTrTP.clo_PER3">#REF!</definedName>
    <definedName name="DxXai_AuthCap.clo_PER1">#REF!</definedName>
    <definedName name="DxXai_AuthCap.clo_PER3">#REF!</definedName>
    <definedName name="DxXai_CapSurplus.clo_PER1">#REF!</definedName>
    <definedName name="DxXai_CapSurplus.clo_PER3">#REF!</definedName>
    <definedName name="DxXai_Cash.clo_PER1">#REF!</definedName>
    <definedName name="DxXai_Cash.clo_PER3">#REF!</definedName>
    <definedName name="DxXai_CpLtFinAs.clo_PER1">#REF!</definedName>
    <definedName name="DxXai_CpLtFinAs.clo_PER3">#REF!</definedName>
    <definedName name="DxXai_CpLtFinGr.clo_PER1">#REF!</definedName>
    <definedName name="DxXai_CpLtFinGr.clo_PER3">#REF!</definedName>
    <definedName name="DxXai_CpLtFinTP.clo_PER1">#REF!</definedName>
    <definedName name="DxXai_CpLtFinTP.clo_PER3">#REF!</definedName>
    <definedName name="DxXai_Cta.clo_PER1">#REF!</definedName>
    <definedName name="DxXai_Cta.clo_PER3">#REF!</definedName>
    <definedName name="DxXai_DefCharges.clo_PER1">#REF!</definedName>
    <definedName name="DxXai_DefCharges.clo_PER3">#REF!</definedName>
    <definedName name="DxXai_DefincTax.clo_PER1">#REF!</definedName>
    <definedName name="DxXai_DefincTax.clo_PER3">#REF!</definedName>
    <definedName name="DxXai_FinInvAs.clo_PER1">#REF!</definedName>
    <definedName name="DxXai_FinInvAs.clo_PER3">#REF!</definedName>
    <definedName name="DxXai_FinInvGr.clo_PER1">#REF!</definedName>
    <definedName name="DxXai_FinInvGr.clo_PER3">#REF!</definedName>
    <definedName name="DxXai_FinInvTp.clo_PER1">#REF!</definedName>
    <definedName name="DxXai_FinInvTp.clo_PER3">#REF!</definedName>
    <definedName name="DxXai_Goodwill.clo_PER1">#REF!</definedName>
    <definedName name="DxXai_Goodwill.clo_PER3">#REF!</definedName>
    <definedName name="DxXai_IntangAss.clo_PER1">#REF!</definedName>
    <definedName name="DxXai_IntangAss.clo_PER3">#REF!</definedName>
    <definedName name="DxXai_IntMinShEqtyVar.clo_PER1">#REF!</definedName>
    <definedName name="DxXai_IntMinShEqtyVar.clo_PER3">#REF!</definedName>
    <definedName name="DxXai_InventFuels.clo_PER1">#REF!</definedName>
    <definedName name="DxXai_InventFuels.clo_PER3">#REF!</definedName>
    <definedName name="DxXai_InventParts.clo_PER1">#REF!</definedName>
    <definedName name="DxXai_InventParts.clo_PER3">#REF!</definedName>
    <definedName name="DxXai_InventProd.clo_PER1">#REF!</definedName>
    <definedName name="DxXai_InventProd.clo_PER3">#REF!</definedName>
    <definedName name="DxXai_InventRawmat.clo_PER1">#REF!</definedName>
    <definedName name="DxXai_InventRawmat.clo_PER3">#REF!</definedName>
    <definedName name="DxXai_InventServices.clo_PER1">#REF!</definedName>
    <definedName name="DxXai_InventServices.clo_PER3">#REF!</definedName>
    <definedName name="DxXai_LiaStAs.clo_PER1">#REF!</definedName>
    <definedName name="DxXai_LiaStAs.clo_PER3">#REF!</definedName>
    <definedName name="DxXai_LiaStGr.clo_PER1">#REF!</definedName>
    <definedName name="DxXai_LiaStGr.clo_PER3">#REF!</definedName>
    <definedName name="DxXai_LiaStTp.clo_PER1">#REF!</definedName>
    <definedName name="DxXai_LiaStTp.clo_PER3">#REF!</definedName>
    <definedName name="DxXai_LpLtFinAs.clo_PER1">#REF!</definedName>
    <definedName name="DxXai_LpLtFinAs.clo_PER3">#REF!</definedName>
    <definedName name="DxXai_LpLtFinGr.clo_PER1">#REF!</definedName>
    <definedName name="DxXai_LpLtFinGr.clo_PER3">#REF!</definedName>
    <definedName name="DxXai_LpLtFinTP.clo_PER1">#REF!</definedName>
    <definedName name="DxXai_LpLtFinTP.clo_PER3">#REF!</definedName>
    <definedName name="DxXai_LtRecAs.clo_PER1">#REF!</definedName>
    <definedName name="DxXai_LtRecAs.clo_PER3">#REF!</definedName>
    <definedName name="DxXai_LtRecGr.clo_PER1">#REF!</definedName>
    <definedName name="DxXai_LtRecGr.clo_PER3">#REF!</definedName>
    <definedName name="DxXai_LtRecTp.clo_PER1">#REF!</definedName>
    <definedName name="DxXai_LtRecTp.clo_PER3">#REF!</definedName>
    <definedName name="DxXai_MiscAss.clo_PER1">#REF!</definedName>
    <definedName name="DxXai_MiscAss.clo_PER3">#REF!</definedName>
    <definedName name="DxXai_NetIncCy.clo_PER1">#REF!</definedName>
    <definedName name="DxXai_NetIncCy.clo_PER3">#REF!</definedName>
    <definedName name="DxXai_OthCAss.clo_PER1">#REF!</definedName>
    <definedName name="DxXai_OthCAss.clo_PER3">#REF!</definedName>
    <definedName name="DxXai_OthCliaAS.clo_PER1">#REF!</definedName>
    <definedName name="DxXai_OthCliaAS.clo_PER3">#REF!</definedName>
    <definedName name="DxXai_OthCliaGR.clo_PER1">#REF!</definedName>
    <definedName name="DxXai_OthCliaGR.clo_PER3">#REF!</definedName>
    <definedName name="DxXai_PPE_Buildings.clo_PER1">#REF!</definedName>
    <definedName name="DxXai_PPE_Buildings.clo_PER3">#REF!</definedName>
    <definedName name="DxXai_PPE_Constr.clo_PER1">#REF!</definedName>
    <definedName name="DxXai_PPE_Constr.clo_PER3">#REF!</definedName>
    <definedName name="DxXai_PPE_Furniture.clo_PER1">#REF!</definedName>
    <definedName name="DxXai_PPE_Furniture.clo_PER3">#REF!</definedName>
    <definedName name="DxXai_PPE_Land.clo_PER1">#REF!</definedName>
    <definedName name="DxXai_PPE_Land.clo_PER3">#REF!</definedName>
    <definedName name="DxXai_PPE_Machines.clo_PER1">#REF!</definedName>
    <definedName name="DxXai_PPE_Machines.clo_PER3">#REF!</definedName>
    <definedName name="DxXai_PrepExp.clo_PER1">#REF!</definedName>
    <definedName name="DxXai_PrepExp.clo_PER3">#REF!</definedName>
    <definedName name="DxXai_PrepIntAccIntDivAs.clo_PER1">#REF!</definedName>
    <definedName name="DxXai_PrepIntAccIntDivAs.clo_PER3">#REF!</definedName>
    <definedName name="DxXai_PrepIntAccIntDivGR.clo_PER1">#REF!</definedName>
    <definedName name="DxXai_PrepIntAccIntDivGR.clo_PER3">#REF!</definedName>
    <definedName name="DxXai_PrepIntAccIntDivTP.clo_PER1">#REF!</definedName>
    <definedName name="DxXai_PrepIntAccIntDivTP.clo_PER3">#REF!</definedName>
    <definedName name="DxXai_PrepIntAccIntGR.clo_PER3">#REF!</definedName>
    <definedName name="DxXai_ProvIncTax.clo_PER1">#REF!</definedName>
    <definedName name="DxXai_ProvIncTax.clo_PER3">#REF!</definedName>
    <definedName name="DxXai_Reserves.clo_PER1">#REF!</definedName>
    <definedName name="DxXai_Reserves.clo_PER3">#REF!</definedName>
    <definedName name="DxXai_RetEarnPy.clo_PER1">#REF!</definedName>
    <definedName name="DxXai_RetEarnPy.clo_PER3">#REF!</definedName>
    <definedName name="DxXai_SecGr.clo_PER1">#REF!</definedName>
    <definedName name="DxXai_SecGr.clo_PER3">#REF!</definedName>
    <definedName name="DxXai_SecTP.clo_PER1">#REF!</definedName>
    <definedName name="DxXai_SecTP.clo_PER3">#REF!</definedName>
    <definedName name="DxXai_TotOthCliaTP.clo_PER1">#REF!</definedName>
    <definedName name="DxXai_TotOthCliaTP.clo_PER3">#REF!</definedName>
    <definedName name="DxXai_TotOthProv.clo_PER1">#REF!</definedName>
    <definedName name="DxXai_TotOthProv.clo_PER3">#REF!</definedName>
    <definedName name="DxXai_UncCap.clo_PER1">#REF!</definedName>
    <definedName name="DxXai_UncCap.clo_PER3">#REF!</definedName>
    <definedName name="dydy">#REF!</definedName>
    <definedName name="dyfdy" hidden="1">{"WORK IN PROCESS",#N/A,FALSE,"COGS"}</definedName>
    <definedName name="dyfdy_1" hidden="1">{"WORK IN PROCESS",#N/A,FALSE,"COGS"}</definedName>
    <definedName name="e">#REF!</definedName>
    <definedName name="E..." hidden="1">{"with_oth_curr",#N/A,FALSE,"2225"}</definedName>
    <definedName name="E..._1" hidden="1">{"with_oth_curr",#N/A,FALSE,"2225"}</definedName>
    <definedName name="E.2" hidden="1">{"with_oth_curr",#N/A,FALSE,"2225"}</definedName>
    <definedName name="E.2_1" hidden="1">{"with_oth_curr",#N/A,FALSE,"2225"}</definedName>
    <definedName name="E.2ddsada" hidden="1">{"with_oth_curr",#N/A,FALSE,"2225"}</definedName>
    <definedName name="E.2ddsada_1" hidden="1">{"with_oth_curr",#N/A,FALSE,"2225"}</definedName>
    <definedName name="E.3" hidden="1">{"rp_only",#N/A,FALSE,"2225"}</definedName>
    <definedName name="E.3_1" hidden="1">{"rp_only",#N/A,FALSE,"2225"}</definedName>
    <definedName name="E.3dada" hidden="1">{"rp_only",#N/A,FALSE,"2225"}</definedName>
    <definedName name="E.3dada_1" hidden="1">{"rp_only",#N/A,FALSE,"2225"}</definedName>
    <definedName name="E.4" hidden="1">{"rp_only",#N/A,FALSE,"2225"}</definedName>
    <definedName name="E.4...." hidden="1">{"rp_only",#N/A,FALSE,"2225"}</definedName>
    <definedName name="E.4...._1" hidden="1">{"rp_only",#N/A,FALSE,"2225"}</definedName>
    <definedName name="E.4..hgdsaj" hidden="1">{"rp_only",#N/A,FALSE,"2225"}</definedName>
    <definedName name="E.4..hgdsaj_1" hidden="1">{"rp_only",#N/A,FALSE,"2225"}</definedName>
    <definedName name="E.4_1" hidden="1">{"rp_only",#N/A,FALSE,"2225"}</definedName>
    <definedName name="E.sec" hidden="1">{"rp_only",#N/A,FALSE,"2225"}</definedName>
    <definedName name="E.sec_1" hidden="1">{"rp_only",#N/A,FALSE,"2225"}</definedName>
    <definedName name="E_1">#REF!</definedName>
    <definedName name="E_1_1">#REF!</definedName>
    <definedName name="E_1_1_1">#REF!</definedName>
    <definedName name="E_1_1_1_10">#REF!</definedName>
    <definedName name="E_1_1_10">#REF!</definedName>
    <definedName name="E_1_10">#REF!</definedName>
    <definedName name="E_1_10_1">#REF!</definedName>
    <definedName name="E_1_11">#REF!</definedName>
    <definedName name="E_1_3">#REF!</definedName>
    <definedName name="E_1_3_1">#REF!</definedName>
    <definedName name="E_1_4">#REF!</definedName>
    <definedName name="E_1_4_10">#REF!</definedName>
    <definedName name="E_1_5">#REF!</definedName>
    <definedName name="E_1_5_1">#REF!</definedName>
    <definedName name="E_1_5_10">#REF!</definedName>
    <definedName name="E_1_6">#REF!</definedName>
    <definedName name="E_1_6_10">#REF!</definedName>
    <definedName name="E_1_7">#REF!</definedName>
    <definedName name="E_1_7_10">#REF!</definedName>
    <definedName name="E_1_8">#REF!</definedName>
    <definedName name="E_1_8_10">#REF!</definedName>
    <definedName name="E_1_9">#REF!</definedName>
    <definedName name="E_1_9_10">#REF!</definedName>
    <definedName name="E_10">#REF!</definedName>
    <definedName name="E_10_1">#REF!</definedName>
    <definedName name="E_11">#REF!</definedName>
    <definedName name="E_12">#REF!</definedName>
    <definedName name="E_13">#REF!</definedName>
    <definedName name="E_2">#REF!</definedName>
    <definedName name="E_3">#REF!</definedName>
    <definedName name="E_3_1">#REF!</definedName>
    <definedName name="E_4">#REF!</definedName>
    <definedName name="E_4_10">#REF!</definedName>
    <definedName name="E_5">#REF!</definedName>
    <definedName name="E_5_1">#REF!</definedName>
    <definedName name="E_5_10">#REF!</definedName>
    <definedName name="E_6">#REF!</definedName>
    <definedName name="E_6_10">#REF!</definedName>
    <definedName name="E_7">#REF!</definedName>
    <definedName name="E_7_10">#REF!</definedName>
    <definedName name="E_8">#REF!</definedName>
    <definedName name="E_8_10">#REF!</definedName>
    <definedName name="E_9">#REF!</definedName>
    <definedName name="E_9_10">#REF!</definedName>
    <definedName name="e01e">#REF!</definedName>
    <definedName name="e02e_ex">#REF!</definedName>
    <definedName name="e02e_in">#REF!</definedName>
    <definedName name="e03e_ex">#REF!</definedName>
    <definedName name="e03e_in">#REF!</definedName>
    <definedName name="e04e">#REF!</definedName>
    <definedName name="e05e">#REF!</definedName>
    <definedName name="e06e">#REF!</definedName>
    <definedName name="e07e">#REF!</definedName>
    <definedName name="e08e">#REF!</definedName>
    <definedName name="e09e">#REF!</definedName>
    <definedName name="e10e">#REF!</definedName>
    <definedName name="e35u" hidden="1">{#N/A,#N/A,FALSE,"REK-S-TPL";#N/A,#N/A,FALSE,"REK-TPML";#N/A,#N/A,FALSE,"RAB-TEMPEL"}</definedName>
    <definedName name="E5700.">#REF!</definedName>
    <definedName name="ea" hidden="1">{#N/A,#N/A,FALSE,"Aging Summary";#N/A,#N/A,FALSE,"Ratio Analysis";#N/A,#N/A,FALSE,"Test 120 Day Accts";#N/A,#N/A,FALSE,"Tickmarks"}</definedName>
    <definedName name="ea_1" hidden="1">{#N/A,#N/A,FALSE,"Aging Summary";#N/A,#N/A,FALSE,"Ratio Analysis";#N/A,#N/A,FALSE,"Test 120 Day Accts";#N/A,#N/A,FALSE,"Tickmarks"}</definedName>
    <definedName name="EA_10">#REF!</definedName>
    <definedName name="EA_5">#REF!</definedName>
    <definedName name="EA1.1">#REF!</definedName>
    <definedName name="EA1.1_5">#REF!</definedName>
    <definedName name="EA1.2">#REF!</definedName>
    <definedName name="EA1.2_10">#REF!</definedName>
    <definedName name="EA1.2_5">#REF!</definedName>
    <definedName name="EA1.3">#REF!</definedName>
    <definedName name="EA1.3_10">#REF!</definedName>
    <definedName name="EA1.3_5">#REF!</definedName>
    <definedName name="EA2.1">#REF!</definedName>
    <definedName name="EA2.1_10">#REF!</definedName>
    <definedName name="EA2.1_5">#REF!</definedName>
    <definedName name="EA2.2">#REF!</definedName>
    <definedName name="EA2.2_10">#REF!</definedName>
    <definedName name="EA2.2_5">#REF!</definedName>
    <definedName name="EA2.3">#REF!</definedName>
    <definedName name="EA2.3_10">#REF!</definedName>
    <definedName name="EA2.3_5">#REF!</definedName>
    <definedName name="EA2.5">#REF!</definedName>
    <definedName name="EA2.5_10">#REF!</definedName>
    <definedName name="EA2.5_5">#REF!</definedName>
    <definedName name="EA2.6">#REF!</definedName>
    <definedName name="EA2.6_10">#REF!</definedName>
    <definedName name="EA2.6_5">#REF!</definedName>
    <definedName name="EA2.7">#REF!</definedName>
    <definedName name="EA2.7_10">#REF!</definedName>
    <definedName name="EA2.7_5">#REF!</definedName>
    <definedName name="EA2.8">#REF!</definedName>
    <definedName name="EA2.8_10">#REF!</definedName>
    <definedName name="EA2.8_5">#REF!</definedName>
    <definedName name="EA21.1">#REF!</definedName>
    <definedName name="EA21.1_10">#REF!</definedName>
    <definedName name="EA21.1_5">#REF!</definedName>
    <definedName name="EA21.2">#REF!</definedName>
    <definedName name="EA21.2_10">#REF!</definedName>
    <definedName name="EA21.2_5">#REF!</definedName>
    <definedName name="EA21.3">#REF!</definedName>
    <definedName name="EA21.3_10">#REF!</definedName>
    <definedName name="EA21.3_5">#REF!</definedName>
    <definedName name="EA21.4">#REF!</definedName>
    <definedName name="EA21.4_10">#REF!</definedName>
    <definedName name="EA21.4_5">#REF!</definedName>
    <definedName name="EA21.5">#REF!</definedName>
    <definedName name="EA21.5_10">#REF!</definedName>
    <definedName name="EA21.5_5">#REF!</definedName>
    <definedName name="EA3.1">#REF!</definedName>
    <definedName name="EA3.1_10">#REF!</definedName>
    <definedName name="EA3.1_5">#REF!</definedName>
    <definedName name="EA3.2">#REF!</definedName>
    <definedName name="EA3.2_10">#REF!</definedName>
    <definedName name="EA3.2_5">#REF!</definedName>
    <definedName name="EA3.3">#REF!</definedName>
    <definedName name="EA3.3_10">#REF!</definedName>
    <definedName name="EA3.3_5">#REF!</definedName>
    <definedName name="EA3.4">#REF!</definedName>
    <definedName name="EA3.4_10">#REF!</definedName>
    <definedName name="EA3.4_5">#REF!</definedName>
    <definedName name="eada" hidden="1">{"with_oth_curr",#N/A,FALSE,"2225"}</definedName>
    <definedName name="eada_1" hidden="1">{"with_oth_curr",#N/A,FALSE,"2225"}</definedName>
    <definedName name="EAF">#REF!</definedName>
    <definedName name="EAF_2">#REF!</definedName>
    <definedName name="EAF_3">#REF!</definedName>
    <definedName name="ear">#REF!</definedName>
    <definedName name="EAVEHEIGHT">#REF!</definedName>
    <definedName name="EB">#REF!</definedName>
    <definedName name="EB_10">#REF!</definedName>
    <definedName name="EB_5">#REF!</definedName>
    <definedName name="EB1.1">#REF!</definedName>
    <definedName name="EB1.1_10">#REF!</definedName>
    <definedName name="EB1.1_5">#REF!</definedName>
    <definedName name="Ebara">#REF!</definedName>
    <definedName name="ebara1">#REF!</definedName>
    <definedName name="ebe" hidden="1">{#N/A,#N/A,FALSE,"M06";#N/A,#N/A,FALSE,"M07"}</definedName>
    <definedName name="ebidet">#REF!</definedName>
    <definedName name="ebitda">#REF!</definedName>
    <definedName name="ebitdas">#REF!</definedName>
    <definedName name="ebl">#REF!</definedName>
    <definedName name="ebsr">#REF!</definedName>
    <definedName name="EC1.1">#REF!</definedName>
    <definedName name="EC1.1_10">#REF!</definedName>
    <definedName name="EC1.1_5">#REF!</definedName>
    <definedName name="EC1_">#REF!</definedName>
    <definedName name="EC2_">#REF!</definedName>
    <definedName name="EC3_">#REF!</definedName>
    <definedName name="EcartHorsGroupe">#REF!</definedName>
    <definedName name="ECP">#REF!</definedName>
    <definedName name="ECT">#REF!</definedName>
    <definedName name="ED">#N/A</definedName>
    <definedName name="ED1.1">#REF!</definedName>
    <definedName name="ED1.1_10">#REF!</definedName>
    <definedName name="ED1.1_5">#REF!</definedName>
    <definedName name="eddy" hidden="1">#REF!</definedName>
    <definedName name="edfqwe" hidden="1">{"rp_only",#N/A,FALSE,"2225"}</definedName>
    <definedName name="edfqwe_1" hidden="1">{"rp_only",#N/A,FALSE,"2225"}</definedName>
    <definedName name="EDK"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p" hidden="1">{"assumption 50 50",#N/A,TRUE,"Merger";"has gets cash",#N/A,TRUE,"Merger";"accretion dilution",#N/A,TRUE,"Merger";"comparison credit stats",#N/A,TRUE,"Merger";"pf credit stats",#N/A,TRUE,"Merger";"pf sheets",#N/A,TRUE,"Merger"}</definedName>
    <definedName name="EDUCATION">#REF!</definedName>
    <definedName name="EduLevel">#REF!</definedName>
    <definedName name="EDY">#REF!</definedName>
    <definedName name="EDYQ">#REF!</definedName>
    <definedName name="ee" hidden="1">#REF!</definedName>
    <definedName name="EEE">BLCH</definedName>
    <definedName name="EEE_1">#REF!</definedName>
    <definedName name="EEE_5">#REF!</definedName>
    <definedName name="eeeee" hidden="1">{#N/A,#N/A,FALSE,"Sheet1";#N/A,#N/A,FALSE,"Sheet2"}</definedName>
    <definedName name="eetrt" hidden="1">{"rp_only",#N/A,FALSE,"2225"}</definedName>
    <definedName name="eetrt_1" hidden="1">{"rp_only",#N/A,FALSE,"2225"}</definedName>
    <definedName name="EEX">#REF!</definedName>
    <definedName name="EEX_1">#REF!</definedName>
    <definedName name="EEX_10">#REF!</definedName>
    <definedName name="EEX_11">#REF!</definedName>
    <definedName name="EEX_3">#REF!</definedName>
    <definedName name="EEX_4">#REF!</definedName>
    <definedName name="EEX_5">#REF!</definedName>
    <definedName name="EEX_6">#REF!</definedName>
    <definedName name="EEX_7">#REF!</definedName>
    <definedName name="EEX_8">#REF!</definedName>
    <definedName name="EEX_9">#REF!</definedName>
    <definedName name="ef" hidden="1">{#N/A,#N/A,FALSE,"Cost Report";"Geology",#N/A,FALSE,"Cost Summary";"Geolgy Recon",#N/A,FALSE,"UG Geology Rep."}</definedName>
    <definedName name="ef_1" hidden="1">{#N/A,#N/A,FALSE,"Cost Report";"Geology",#N/A,FALSE,"Cost Summary";"Geolgy Recon",#N/A,FALSE,"UG Geology Rep."}</definedName>
    <definedName name="effBal">#REF!</definedName>
    <definedName name="effrate">#REF!</definedName>
    <definedName name="efftax">#REF!</definedName>
    <definedName name="efftaxbal">#REF!</definedName>
    <definedName name="efg"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sdfsdf" hidden="1">{"rp_only",#N/A,FALSE,"2225"}</definedName>
    <definedName name="efsdfsdf_1" hidden="1">{"rp_only",#N/A,FALSE,"2225"}</definedName>
    <definedName name="EFWEWEF">#REF!</definedName>
    <definedName name="EFX">#REF!</definedName>
    <definedName name="EFX_1">#REF!</definedName>
    <definedName name="EFX_10">#REF!</definedName>
    <definedName name="EFX_11">#REF!</definedName>
    <definedName name="EFX_3">#REF!</definedName>
    <definedName name="EFX_4">#REF!</definedName>
    <definedName name="EFX_5">#REF!</definedName>
    <definedName name="EFX_6">#REF!</definedName>
    <definedName name="EFX_7">#REF!</definedName>
    <definedName name="EFX_8">#REF!</definedName>
    <definedName name="EFX_9">#REF!</definedName>
    <definedName name="eg">#REF!</definedName>
    <definedName name="EGCF" hidden="1">{"mult96",#N/A,FALSE,"PETCOMP";"est96",#N/A,FALSE,"PETCOMP";"mult95",#N/A,FALSE,"PETCOMP";"est95",#N/A,FALSE,"PETCOMP";"multltm",#N/A,FALSE,"PETCOMP";"resultltm",#N/A,FALSE,"PETCOMP"}</definedName>
    <definedName name="EGX">#REF!</definedName>
    <definedName name="EGX_1">#REF!</definedName>
    <definedName name="EGX_10">#REF!</definedName>
    <definedName name="EGX_11">#REF!</definedName>
    <definedName name="EGX_3">#REF!</definedName>
    <definedName name="EGX_4">#REF!</definedName>
    <definedName name="EGX_5">#REF!</definedName>
    <definedName name="EGX_6">#REF!</definedName>
    <definedName name="EGX_7">#REF!</definedName>
    <definedName name="EGX_8">#REF!</definedName>
    <definedName name="EGX_9">#REF!</definedName>
    <definedName name="EHX">#REF!</definedName>
    <definedName name="EHX_1">#REF!</definedName>
    <definedName name="EHX_10">#REF!</definedName>
    <definedName name="EHX_11">#REF!</definedName>
    <definedName name="EHX_3">#REF!</definedName>
    <definedName name="EHX_4">#REF!</definedName>
    <definedName name="EHX_5">#REF!</definedName>
    <definedName name="EHX_6">#REF!</definedName>
    <definedName name="EHX_7">#REF!</definedName>
    <definedName name="EHX_8">#REF!</definedName>
    <definedName name="EHX_9">#REF!</definedName>
    <definedName name="EINGABE">#REF!</definedName>
    <definedName name="EINGMENÜ">#REF!</definedName>
    <definedName name="EINHEIT">#REF!</definedName>
    <definedName name="EJX">#REF!</definedName>
    <definedName name="EJX_1">#REF!</definedName>
    <definedName name="EJX_10">#REF!</definedName>
    <definedName name="EJX_11">#REF!</definedName>
    <definedName name="EJX_3">#REF!</definedName>
    <definedName name="EJX_4">#REF!</definedName>
    <definedName name="EJX_5">#REF!</definedName>
    <definedName name="EJX_6">#REF!</definedName>
    <definedName name="EJX_7">#REF!</definedName>
    <definedName name="EJX_8">#REF!</definedName>
    <definedName name="EJX_9">#REF!</definedName>
    <definedName name="eka" hidden="1">{#N/A,#N/A,FALSE,"Aging Summary";#N/A,#N/A,FALSE,"Ratio Analysis";#N/A,#N/A,FALSE,"Test 120 Day Accts";#N/A,#N/A,FALSE,"Tickmarks"}</definedName>
    <definedName name="eki" hidden="1">#REF!</definedName>
    <definedName name="eko" hidden="1">#REF!</definedName>
    <definedName name="EKOP" hidden="1">#REF!</definedName>
    <definedName name="ekpanobesar">#REF!</definedName>
    <definedName name="ekpanobesar_1">#REF!</definedName>
    <definedName name="ekpanobesarc">#REF!</definedName>
    <definedName name="ekpanobesarc_1">#REF!</definedName>
    <definedName name="EKX">#REF!</definedName>
    <definedName name="EKX_1">#REF!</definedName>
    <definedName name="EKX_10">#REF!</definedName>
    <definedName name="EKX_11">#REF!</definedName>
    <definedName name="EKX_3">#REF!</definedName>
    <definedName name="EKX_4">#REF!</definedName>
    <definedName name="EKX_5">#REF!</definedName>
    <definedName name="EKX_6">#REF!</definedName>
    <definedName name="EKX_7">#REF!</definedName>
    <definedName name="EKX_8">#REF!</definedName>
    <definedName name="EKX_9">#REF!</definedName>
    <definedName name="e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_10">#REF!</definedName>
    <definedName name="el_10">#REF!</definedName>
    <definedName name="el_5">#REF!</definedName>
    <definedName name="ElastomericA">#REF!</definedName>
    <definedName name="ElastomericB">#REF!</definedName>
    <definedName name="ELECT">#REF!</definedName>
    <definedName name="elek">#REF!</definedName>
    <definedName name="elek_1">#REF!</definedName>
    <definedName name="elek_10">#REF!</definedName>
    <definedName name="elek_11">#REF!</definedName>
    <definedName name="elek_3">#REF!</definedName>
    <definedName name="elek_4">#REF!</definedName>
    <definedName name="elek_5">#REF!</definedName>
    <definedName name="elek_6">#REF!</definedName>
    <definedName name="elek_7">#REF!</definedName>
    <definedName name="elek_8">#REF!</definedName>
    <definedName name="elek_9">#REF!</definedName>
    <definedName name="ELEKTRIKAL">#REF!</definedName>
    <definedName name="ELEKTRIKAL_10">#REF!</definedName>
    <definedName name="ELEKTRIKAL_5">#REF!</definedName>
    <definedName name="Elektronik">#REF!</definedName>
    <definedName name="Elektronik_1">#REF!</definedName>
    <definedName name="ELX">#REF!</definedName>
    <definedName name="ELX_1">#REF!</definedName>
    <definedName name="ELX_10">#REF!</definedName>
    <definedName name="ELX_11">#REF!</definedName>
    <definedName name="ELX_3">#REF!</definedName>
    <definedName name="ELX_4">#REF!</definedName>
    <definedName name="ELX_5">#REF!</definedName>
    <definedName name="ELX_6">#REF!</definedName>
    <definedName name="ELX_7">#REF!</definedName>
    <definedName name="ELX_8">#REF!</definedName>
    <definedName name="ELX_9">#REF!</definedName>
    <definedName name="Email">#REF!</definedName>
    <definedName name="embankment">#REF!</definedName>
    <definedName name="emily" hidden="1">{#N/A,#N/A,FALSE,"Calc";#N/A,#N/A,FALSE,"Sensitivity";#N/A,#N/A,FALSE,"LT Earn.Dil.";#N/A,#N/A,FALSE,"Dil. AVP"}</definedName>
    <definedName name="EMPLOY._WELFARE">#REF!</definedName>
    <definedName name="emulsion">#REF!</definedName>
    <definedName name="EN">#N/A</definedName>
    <definedName name="END">#REF!</definedName>
    <definedName name="End_1">#REF!</definedName>
    <definedName name="End_10">#REF!</definedName>
    <definedName name="End_11">#REF!</definedName>
    <definedName name="End_12">#REF!</definedName>
    <definedName name="End_13">#REF!</definedName>
    <definedName name="End_2">#REF!</definedName>
    <definedName name="End_3">#REF!</definedName>
    <definedName name="End_4">#REF!</definedName>
    <definedName name="End_5">#REF!</definedName>
    <definedName name="End_6">#REF!</definedName>
    <definedName name="End_7">#REF!</definedName>
    <definedName name="End_8">#REF!</definedName>
    <definedName name="End_9">#REF!</definedName>
    <definedName name="End_of_this_year">#REF!</definedName>
    <definedName name="endyear">#REF!</definedName>
    <definedName name="ENG._NO">#REF!</definedName>
    <definedName name="engkupu">#REF!</definedName>
    <definedName name="english">#REF!</definedName>
    <definedName name="engsel">#REF!</definedName>
    <definedName name="Engsel_3">#REF!</definedName>
    <definedName name="Engsel_4">#REF!</definedName>
    <definedName name="Engsel_kuningan">#REF!</definedName>
    <definedName name="Engsel_Lipat">#REF!</definedName>
    <definedName name="Engsel_pintu__H__besar">#REF!</definedName>
    <definedName name="engsel1.5pair">#REF!</definedName>
    <definedName name="engsel3pairs">#REF!</definedName>
    <definedName name="engseljend">#REF!</definedName>
    <definedName name="engseljend_1">#REF!</definedName>
    <definedName name="engseljendb">#REF!</definedName>
    <definedName name="engseljendb_1">#REF!</definedName>
    <definedName name="engseljendc">#REF!</definedName>
    <definedName name="engseljendc_1">#REF!</definedName>
    <definedName name="engselpintu">#REF!</definedName>
    <definedName name="engselpintu_1">#REF!</definedName>
    <definedName name="engselpintub">#REF!</definedName>
    <definedName name="engselpintub_1">#REF!</definedName>
    <definedName name="engselpintuc">#REF!</definedName>
    <definedName name="engselpintuc_1">#REF!</definedName>
    <definedName name="ent" hidden="1">{#N/A,#N/A,FALSE,"Act.Fcst Costs"}</definedName>
    <definedName name="ent_1" hidden="1">{#N/A,#N/A,FALSE,"Act.Fcst Costs"}</definedName>
    <definedName name="ENTERTAIN">#REF!</definedName>
    <definedName name="ENTRANCE">#REF!</definedName>
    <definedName name="ENTRANCE_1">#REF!</definedName>
    <definedName name="ENTRANCE_10">#REF!</definedName>
    <definedName name="ENTRANCE_11">#REF!</definedName>
    <definedName name="ENTRANCE_5">#REF!</definedName>
    <definedName name="Enum1044">#REF!</definedName>
    <definedName name="Enum1224">#REF!</definedName>
    <definedName name="Enum129">#REF!</definedName>
    <definedName name="Enum130">#REF!</definedName>
    <definedName name="Enum137">#REF!</definedName>
    <definedName name="Enum140">#REF!</definedName>
    <definedName name="Enum1415">#REF!</definedName>
    <definedName name="Enum223">#REF!</definedName>
    <definedName name="Enum231">#REF!</definedName>
    <definedName name="Enum2826">#REF!</definedName>
    <definedName name="Enum284">#REF!</definedName>
    <definedName name="Enum30058">#REF!</definedName>
    <definedName name="Enum320">#REF!</definedName>
    <definedName name="Enum342">#REF!</definedName>
    <definedName name="Enum3592">#REF!</definedName>
    <definedName name="Enum360">#REF!</definedName>
    <definedName name="Enum49">#REF!</definedName>
    <definedName name="Enum61469">#REF!</definedName>
    <definedName name="Enum746">#REF!</definedName>
    <definedName name="Enum764">#REF!</definedName>
    <definedName name="Enum962">#REF!</definedName>
    <definedName name="eol">#REF!</definedName>
    <definedName name="eol_1">#REF!</definedName>
    <definedName name="eol_1_10">#REF!</definedName>
    <definedName name="eol_10">#REF!</definedName>
    <definedName name="eol_10_1">#REF!</definedName>
    <definedName name="eol_11">#REF!</definedName>
    <definedName name="eol_3">#REF!</definedName>
    <definedName name="eol_4">#REF!</definedName>
    <definedName name="eol_4_10">#REF!</definedName>
    <definedName name="eol_5">#REF!</definedName>
    <definedName name="eol_5_1">#REF!</definedName>
    <definedName name="eol_5_10">#REF!</definedName>
    <definedName name="eol_6">#REF!</definedName>
    <definedName name="eol_6_10">#REF!</definedName>
    <definedName name="eol_7">#REF!</definedName>
    <definedName name="eol_7_10">#REF!</definedName>
    <definedName name="eol_8">#REF!</definedName>
    <definedName name="eol_8_10">#REF!</definedName>
    <definedName name="eol_9">#REF!</definedName>
    <definedName name="eol_9_10">#REF!</definedName>
    <definedName name="epoxy">#REF!</definedName>
    <definedName name="epoxyclear">#REF!</definedName>
    <definedName name="epoxyenamel">#REF!</definedName>
    <definedName name="EPS">#REF!</definedName>
    <definedName name="EQ">#REF!</definedName>
    <definedName name="eqewqe" hidden="1">{"rp_only",#N/A,FALSE,"2225"}</definedName>
    <definedName name="eqewqe_1" hidden="1">{"rp_only",#N/A,FALSE,"2225"}</definedName>
    <definedName name="EQP">#REF!</definedName>
    <definedName name="Equ_rat_ex_gw">#REF!</definedName>
    <definedName name="EQUIP___MACHINE">#REF!</definedName>
    <definedName name="EQUIP_RE_EXPORT">#REF!</definedName>
    <definedName name="EQUITY_CUR">#REF!</definedName>
    <definedName name="EQUITY_CUR_L">#REF!</definedName>
    <definedName name="Equity_ex_gw">#REF!</definedName>
    <definedName name="Equity_PreShares">#REF!</definedName>
    <definedName name="EquityLoan">#REF!</definedName>
    <definedName name="EquityLoanInt">#REF!</definedName>
    <definedName name="EquityShares">#REF!</definedName>
    <definedName name="equptdist"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w" hidden="1">{#N/A,#N/A,FALSE,"REK";#N/A,#N/A,FALSE,"rab"}</definedName>
    <definedName name="eqwgtqwegt" hidden="1">{#N/A,#N/A,FALSE,"REK";#N/A,#N/A,FALSE,"Bq-ARS"}</definedName>
    <definedName name="er" localSheetId="8" hidden="1">{#N/A,#N/A,FALSE,"Aging Summary";#N/A,#N/A,FALSE,"Ratio Analysis";#N/A,#N/A,FALSE,"Test 120 Day Accts";#N/A,#N/A,FALSE,"Tickmarks"}</definedName>
    <definedName name="er" hidden="1">{#N/A,#N/A,FALSE,"SumG";#N/A,#N/A,FALSE,"ElecG";#N/A,#N/A,FALSE,"MechG";#N/A,#N/A,FALSE,"GeotG";#N/A,#N/A,FALSE,"PrcsG";#N/A,#N/A,FALSE,"TunnG";#N/A,#N/A,FALSE,"CivlG";#N/A,#N/A,FALSE,"NtwkG";#N/A,#N/A,FALSE,"EstgG";#N/A,#N/A,FALSE,"PEngG"}</definedName>
    <definedName name="erde">#REF!</definedName>
    <definedName name="erde_1">#REF!</definedName>
    <definedName name="erection">#REF!</definedName>
    <definedName name="erer" hidden="1">{"rp_only",#N/A,FALSE,"2225"}</definedName>
    <definedName name="erer_1" hidden="1">{"rp_only",#N/A,FALSE,"2225"}</definedName>
    <definedName name="erertetr" hidden="1">{"with_oth_curr",#N/A,FALSE,"2225"}</definedName>
    <definedName name="erertetr_1" hidden="1">{"with_oth_curr",#N/A,FALSE,"2225"}</definedName>
    <definedName name="eresr" hidden="1">{#N/A,#N/A,FALSE,"Aging Summary";#N/A,#N/A,FALSE,"Ratio Analysis";#N/A,#N/A,FALSE,"Test 120 Day Accts";#N/A,#N/A,FALSE,"Tickmarks"}</definedName>
    <definedName name="eresr_1" hidden="1">{#N/A,#N/A,FALSE,"Aging Summary";#N/A,#N/A,FALSE,"Ratio Analysis";#N/A,#N/A,FALSE,"Test 120 Day Accts";#N/A,#N/A,FALSE,"Tickmarks"}</definedName>
    <definedName name="eret" hidden="1">{"rp_only",#N/A,FALSE,"2225"}</definedName>
    <definedName name="eret_1" hidden="1">{"rp_only",#N/A,FALSE,"2225"}</definedName>
    <definedName name="eretet" hidden="1">{"rp_only",#N/A,FALSE,"2225"}</definedName>
    <definedName name="eretet_1" hidden="1">{"rp_only",#N/A,FALSE,"2225"}</definedName>
    <definedName name="erew" hidden="1">{"rp_only",#N/A,FALSE,"2225"}</definedName>
    <definedName name="erew_1" hidden="1">{"rp_only",#N/A,FALSE,"2225"}</definedName>
    <definedName name="erewaewr" hidden="1">{"rp_only",#N/A,FALSE,"2225"}</definedName>
    <definedName name="erewaewr_1" hidden="1">{"rp_only",#N/A,FALSE,"2225"}</definedName>
    <definedName name="erft">#REF!</definedName>
    <definedName name="erft_1">#REF!</definedName>
    <definedName name="ergf" hidden="1">{"rp_only",#N/A,FALSE,"2225"}</definedName>
    <definedName name="ergf_1" hidden="1">{"rp_only",#N/A,FALSE,"2225"}</definedName>
    <definedName name="ergtret" hidden="1">{"rp_only",#N/A,FALSE,"2225"}</definedName>
    <definedName name="ergtret_1" hidden="1">{"rp_only",#N/A,FALSE,"2225"}</definedName>
    <definedName name="ERRE" hidden="1">{"rp_only",#N/A,FALSE,"2225"}</definedName>
    <definedName name="ERRE_1" hidden="1">{"rp_only",#N/A,FALSE,"2225"}</definedName>
    <definedName name="ErrorBars">#REF!</definedName>
    <definedName name="errtt" hidden="1">{"adj95mult",#N/A,FALSE,"COMPCO";"adj95est",#N/A,FALSE,"COMPCO"}</definedName>
    <definedName name="errtt_1" hidden="1">{"adj95mult",#N/A,FALSE,"COMPCO";"adj95est",#N/A,FALSE,"COMPCO"}</definedName>
    <definedName name="ert" localSheetId="8" hidden="1">{#N/A,#N/A,FALSE,"Aging Summary";#N/A,#N/A,FALSE,"Ratio Analysis";#N/A,#N/A,FALSE,"Test 120 Day Accts";#N/A,#N/A,FALSE,"Tickmarks"}</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e" hidden="1">{"rp_only",#N/A,FALSE,"2225"}</definedName>
    <definedName name="erte_1" hidden="1">{"rp_only",#N/A,FALSE,"2225"}</definedName>
    <definedName name="erterte" hidden="1">{"rp_only",#N/A,FALSE,"2225"}</definedName>
    <definedName name="erterte_1" hidden="1">{"rp_only",#N/A,FALSE,"2225"}</definedName>
    <definedName name="ertertert" hidden="1">{"rp_only",#N/A,FALSE,"2225"}</definedName>
    <definedName name="ertertert_1" hidden="1">{"rp_only",#N/A,FALSE,"2225"}</definedName>
    <definedName name="ertertertert" hidden="1">{"rp_only",#N/A,FALSE,"2225"}</definedName>
    <definedName name="ertertertert_1" hidden="1">{"rp_only",#N/A,FALSE,"2225"}</definedName>
    <definedName name="ertertertertet" hidden="1">{"rp_only",#N/A,FALSE,"2225"}</definedName>
    <definedName name="ertertertertet_1" hidden="1">{"rp_only",#N/A,FALSE,"2225"}</definedName>
    <definedName name="ertertet" hidden="1">{"with_oth_curr",#N/A,FALSE,"2225"}</definedName>
    <definedName name="ertertet_1" hidden="1">{"with_oth_curr",#N/A,FALSE,"2225"}</definedName>
    <definedName name="ertertwerwer" hidden="1">{"with_oth_curr",#N/A,FALSE,"2225"}</definedName>
    <definedName name="ertertwerwer_1" hidden="1">{"with_oth_curr",#N/A,FALSE,"2225"}</definedName>
    <definedName name="ertertyre" hidden="1">{"with_oth_curr",#N/A,FALSE,"2225"}</definedName>
    <definedName name="ertertyre_1" hidden="1">{"with_oth_curr",#N/A,FALSE,"2225"}</definedName>
    <definedName name="ertet" hidden="1">{"rp_only",#N/A,FALSE,"2225"}</definedName>
    <definedName name="ertet_1" hidden="1">{"rp_only",#N/A,FALSE,"2225"}</definedName>
    <definedName name="ertetretet" hidden="1">{"rp_only",#N/A,FALSE,"2225"}</definedName>
    <definedName name="ertetretet_1" hidden="1">{"rp_only",#N/A,FALSE,"2225"}</definedName>
    <definedName name="ertetrrt" hidden="1">{"rp_only",#N/A,FALSE,"2225"}</definedName>
    <definedName name="ertetrrt_1" hidden="1">{"rp_only",#N/A,FALSE,"2225"}</definedName>
    <definedName name="ertretert" hidden="1">{"rp_only",#N/A,FALSE,"2225"}</definedName>
    <definedName name="ertretert_1" hidden="1">{"rp_only",#N/A,FALSE,"2225"}</definedName>
    <definedName name="ertretet" hidden="1">{"rp_only",#N/A,FALSE,"2225"}</definedName>
    <definedName name="ertretet_1" hidden="1">{"rp_only",#N/A,FALSE,"2225"}</definedName>
    <definedName name="ertty" hidden="1">{#N/A,#N/A,FALSE,"Aging Summary";#N/A,#N/A,FALSE,"Ratio Analysis";#N/A,#N/A,FALSE,"Test 120 Day Accts";#N/A,#N/A,FALSE,"Tickmarks"}</definedName>
    <definedName name="ertwe" hidden="1">{"with_oth_curr",#N/A,FALSE,"2225"}</definedName>
    <definedName name="ertwe_1" hidden="1">{"with_oth_curr",#N/A,FALSE,"2225"}</definedName>
    <definedName name="ertwerwe" hidden="1">{"rp_only",#N/A,FALSE,"2225"}</definedName>
    <definedName name="ertwerwe_1" hidden="1">{"rp_only",#N/A,FALSE,"2225"}</definedName>
    <definedName name="ERW_Cap">#REF!</definedName>
    <definedName name="erwer" hidden="1">{"with_oth_curr",#N/A,FALSE,"2225"}</definedName>
    <definedName name="erwer_1" hidden="1">{"with_oth_curr",#N/A,FALSE,"2225"}</definedName>
    <definedName name="erweretrt" hidden="1">{"with_oth_curr",#N/A,FALSE,"2225"}</definedName>
    <definedName name="erweretrt_1" hidden="1">{"with_oth_curr",#N/A,FALSE,"2225"}</definedName>
    <definedName name="erwerw" hidden="1">{"with_oth_curr",#N/A,FALSE,"2225"}</definedName>
    <definedName name="erwerw_1" hidden="1">{"with_oth_curr",#N/A,FALSE,"2225"}</definedName>
    <definedName name="erwerwe" hidden="1">{"with_oth_curr",#N/A,FALSE,"2225"}</definedName>
    <definedName name="erwerwe_1" hidden="1">{"with_oth_curr",#N/A,FALSE,"2225"}</definedName>
    <definedName name="erwerwer" hidden="1">{"rp_only",#N/A,FALSE,"2225"}</definedName>
    <definedName name="erwerwer_1" hidden="1">{"rp_only",#N/A,FALSE,"2225"}</definedName>
    <definedName name="erwerwerwer" hidden="1">{"rp_only",#N/A,FALSE,"2225"}</definedName>
    <definedName name="erwerwerwer_1" hidden="1">{"rp_only",#N/A,FALSE,"2225"}</definedName>
    <definedName name="erwerwerwerwer" hidden="1">{"rp_only",#N/A,FALSE,"2225"}</definedName>
    <definedName name="erwerwerwerwer_1" hidden="1">{"rp_only",#N/A,FALSE,"2225"}</definedName>
    <definedName name="erwerwr" hidden="1">{"with_oth_curr",#N/A,FALSE,"2225"}</definedName>
    <definedName name="erwerwr_1" hidden="1">{"with_oth_curr",#N/A,FALSE,"2225"}</definedName>
    <definedName name="erwewrwe" hidden="1">{"rp_only",#N/A,FALSE,"2225"}</definedName>
    <definedName name="erwewrwe_1" hidden="1">{"rp_only",#N/A,FALSE,"2225"}</definedName>
    <definedName name="erwr" hidden="1">{"rp_only",#N/A,FALSE,"2225"}</definedName>
    <definedName name="erwr_1" hidden="1">{"rp_only",#N/A,FALSE,"2225"}</definedName>
    <definedName name="erwrtwetert" hidden="1">{"rp_only",#N/A,FALSE,"2225"}</definedName>
    <definedName name="erwrtwetert_1" hidden="1">{"rp_only",#N/A,FALSE,"2225"}</definedName>
    <definedName name="erwrw" hidden="1">{"with_oth_curr",#N/A,FALSE,"2225"}</definedName>
    <definedName name="erwrw_1" hidden="1">{"with_oth_curr",#N/A,FALSE,"2225"}</definedName>
    <definedName name="erwwerwer" hidden="1">{"rp_only",#N/A,FALSE,"2225"}</definedName>
    <definedName name="erwwerwer_1" hidden="1">{"rp_only",#N/A,FALSE,"2225"}</definedName>
    <definedName name="eryey" hidden="1">{"rp_only",#N/A,FALSE,"2225"}</definedName>
    <definedName name="eryey_1" hidden="1">{"rp_only",#N/A,FALSE,"2225"}</definedName>
    <definedName name="erytrete" hidden="1">{"rp_only",#N/A,FALSE,"2225"}</definedName>
    <definedName name="erytrete_1" hidden="1">{"rp_only",#N/A,FALSE,"2225"}</definedName>
    <definedName name="es" hidden="1">{#N/A,#N/A,FALSE,"Aging Summary";#N/A,#N/A,FALSE,"Ratio Analysis";#N/A,#N/A,FALSE,"Test 120 Day Accts";#N/A,#N/A,FALSE,"Tickmarks"}</definedName>
    <definedName name="es_1" hidden="1">{#N/A,#N/A,FALSE,"Aging Summary";#N/A,#N/A,FALSE,"Ratio Analysis";#N/A,#N/A,FALSE,"Test 120 Day Accts";#N/A,#N/A,FALSE,"Tickmarks"}</definedName>
    <definedName name="EssOptions">"A1100000000010001000101100000_01-09NO ACCESS"</definedName>
    <definedName name="essrs" hidden="1">{"rp_only",#N/A,FALSE,"2225"}</definedName>
    <definedName name="essrs_1" hidden="1">{"rp_only",#N/A,FALSE,"2225"}</definedName>
    <definedName name="EST" hidden="1">{#N/A,#N/A,FALSE,"Summary";#N/A,#N/A,FALSE,"Adj to Option C";#N/A,#N/A,FALSE,"Dividend Analysis";#N/A,#N/A,FALSE,"Reserve Analysis";#N/A,#N/A,FALSE,"Depreciation";#N/A,#N/A,FALSE,"Other Tax Adj"}</definedName>
    <definedName name="EST_1" hidden="1">{#N/A,#N/A,FALSE,"Summary";#N/A,#N/A,FALSE,"Adj to Option C";#N/A,#N/A,FALSE,"Dividend Analysis";#N/A,#N/A,FALSE,"Reserve Analysis";#N/A,#N/A,FALSE,"Depreciation";#N/A,#N/A,FALSE,"Other Tax Adj"}</definedName>
    <definedName name="estes">#REF!</definedName>
    <definedName name="Estimate" hidden="1">{#N/A,#N/A,FALSE,"Summary";#N/A,#N/A,FALSE,"Adj to Option C";#N/A,#N/A,FALSE,"Dividend Analysis";#N/A,#N/A,FALSE,"Reserve Analysis";#N/A,#N/A,FALSE,"Depreciation";#N/A,#N/A,FALSE,"Other Tax Adj"}</definedName>
    <definedName name="Estimate_1" hidden="1">{#N/A,#N/A,FALSE,"Summary";#N/A,#N/A,FALSE,"Adj to Option C";#N/A,#N/A,FALSE,"Dividend Analysis";#N/A,#N/A,FALSE,"Reserve Analysis";#N/A,#N/A,FALSE,"Depreciation";#N/A,#N/A,FALSE,"Other Tax Adj"}</definedName>
    <definedName name="eswtrhj" hidden="1">{#N/A,#N/A,FALSE,"REK-S-TPL";#N/A,#N/A,FALSE,"REK-TPML";#N/A,#N/A,FALSE,"RAB-TEMPEL"}</definedName>
    <definedName name="etdes">#REF!</definedName>
    <definedName name="eter">#REF!</definedName>
    <definedName name="eternit">#REF!</definedName>
    <definedName name="Eternit__100_x_100_cm_3_mm_ex._atrisco">#REF!</definedName>
    <definedName name="eternit_1">#REF!</definedName>
    <definedName name="Eternit_Harplek_1_x_1_cm">#REF!</definedName>
    <definedName name="eternitb">#REF!</definedName>
    <definedName name="eternitb_1">#REF!</definedName>
    <definedName name="eternitc">#REF!</definedName>
    <definedName name="eternitc_1">#REF!</definedName>
    <definedName name="etertert" hidden="1">{"rp_only",#N/A,FALSE,"2225"}</definedName>
    <definedName name="etertert_1" hidden="1">{"rp_only",#N/A,FALSE,"2225"}</definedName>
    <definedName name="eterteryt" hidden="1">{"with_oth_curr",#N/A,FALSE,"2225"}</definedName>
    <definedName name="eterteryt_1" hidden="1">{"with_oth_curr",#N/A,FALSE,"2225"}</definedName>
    <definedName name="etewrt" hidden="1">{"rp_only",#N/A,FALSE,"2225"}</definedName>
    <definedName name="etewrt_1" hidden="1">{"rp_only",#N/A,FALSE,"2225"}</definedName>
    <definedName name="etreertert" hidden="1">{"rp_only",#N/A,FALSE,"2225"}</definedName>
    <definedName name="etreertert_1" hidden="1">{"rp_only",#N/A,FALSE,"2225"}</definedName>
    <definedName name="etsgt" hidden="1">{"rp_only",#N/A,FALSE,"2225"}</definedName>
    <definedName name="etsgt_1" hidden="1">{"rp_only",#N/A,FALSE,"2225"}</definedName>
    <definedName name="etyeye" hidden="1">{"rp_only",#N/A,FALSE,"2225"}</definedName>
    <definedName name="etyeye_1" hidden="1">{"rp_only",#N/A,FALSE,"2225"}</definedName>
    <definedName name="eù">{"Book1"}</definedName>
    <definedName name="EUR">#REF!</definedName>
    <definedName name="EUR_IDR">#REF!</definedName>
    <definedName name="EUR_USD">#REF!</definedName>
    <definedName name="EURO">#REF!</definedName>
    <definedName name="eurspot">#REF!</definedName>
    <definedName name="EV">#REF!</definedName>
    <definedName name="ev.dcf.ru1.check">#REF!</definedName>
    <definedName name="ev.dcf.ru2.check">#REF!</definedName>
    <definedName name="ev.dcf.ru3.check">#REF!</definedName>
    <definedName name="ev.gmac.ru1.check">#REF!</definedName>
    <definedName name="ev.gmac.ru2.check">#REF!</definedName>
    <definedName name="ev.gmac.ru3.check">#REF!</definedName>
    <definedName name="ev.gmac.xmetric.ru1.select">#REF!</definedName>
    <definedName name="ev.gpc.ru1.check">#REF!</definedName>
    <definedName name="ev.gpc.ru2.check">#REF!</definedName>
    <definedName name="ev.gpc.ru3.check">#REF!</definedName>
    <definedName name="ev.gpc.x.lcy">#REF!</definedName>
    <definedName name="ev.gpc.x.lfy">#REF!</definedName>
    <definedName name="ev.gpc.x.ncy">#REF!</definedName>
    <definedName name="ev.gpc.x.nfy">#REF!</definedName>
    <definedName name="ev.gpc.x.ttm">#REF!</definedName>
    <definedName name="ev.gpc.x1.ru1.select">#REF!</definedName>
    <definedName name="ev.gpc.x1.ru2.select">#REF!</definedName>
    <definedName name="ev.gpc.x1.ru3.select">#REF!</definedName>
    <definedName name="ev.gpc.x1.year.ru1.select">#REF!</definedName>
    <definedName name="ev.gpc.x2.ru1.select">#REF!</definedName>
    <definedName name="ev.gpc.x2.ru3.select">#REF!</definedName>
    <definedName name="ev.gpc.x2.year.ru1.select">#REF!</definedName>
    <definedName name="ev.gpc.xmetric.ru1.select">#REF!</definedName>
    <definedName name="ev.gpc.xmetric.ru2.select">#REF!</definedName>
    <definedName name="ev.gpc.xmetric.ru3.select">#REF!</definedName>
    <definedName name="ev.gpc.year.current">#REF!</definedName>
    <definedName name="ev.gpc.year.next">#REF!</definedName>
    <definedName name="ev.metric.bev">#REF!</definedName>
    <definedName name="ev.metric.select">#REF!</definedName>
    <definedName name="ev.metric.tic">#REF!</definedName>
    <definedName name="ev.nci.ru1.check">#REF!</definedName>
    <definedName name="ev.nci.ru2.check">#REF!</definedName>
    <definedName name="ev.nci.ru3.check">#REF!</definedName>
    <definedName name="EV__EVCOM_OPTIONS__" hidden="1">8</definedName>
    <definedName name="EV__EXPOPTIONS__" hidden="1">0</definedName>
    <definedName name="EV__LASTREFTIME__" hidden="1">"22/9/2008 7:53:05 AM"</definedName>
    <definedName name="EV__MAXEXPCOLS__" hidden="1">100</definedName>
    <definedName name="EV__MAXEXPROWS__" hidden="1">1000</definedName>
    <definedName name="EV__MEMORYCVW__" hidden="1">0</definedName>
    <definedName name="EV__WBEVMODE__" hidden="1">0</definedName>
    <definedName name="EV__WBREFOPTIONS__" hidden="1">135</definedName>
    <definedName name="EV__WBVERSION__" hidden="1">0</definedName>
    <definedName name="EV_cum_pens">#REF!</definedName>
    <definedName name="EV_ex_pens">#REF!</definedName>
    <definedName name="ew">#REF!</definedName>
    <definedName name="eweew" hidden="1">{"rp_only",#N/A,FALSE,"2225"}</definedName>
    <definedName name="eweew_1" hidden="1">{"rp_only",#N/A,FALSE,"2225"}</definedName>
    <definedName name="eweqweaq" hidden="1">{"rp_only",#N/A,FALSE,"2225"}</definedName>
    <definedName name="eweqweaq_1" hidden="1">{"rp_only",#N/A,FALSE,"2225"}</definedName>
    <definedName name="ewerew" hidden="1">{"with_oth_curr",#N/A,FALSE,"2225"}</definedName>
    <definedName name="ewerew_1" hidden="1">{"with_oth_curr",#N/A,FALSE,"2225"}</definedName>
    <definedName name="ewerewr" hidden="1">{"rp_only",#N/A,FALSE,"2225"}</definedName>
    <definedName name="ewerewr_1" hidden="1">{"rp_only",#N/A,FALSE,"2225"}</definedName>
    <definedName name="ewerwerwerwer" hidden="1">{"rp_only",#N/A,FALSE,"2225"}</definedName>
    <definedName name="ewerwerwerwer_1" hidden="1">{"rp_only",#N/A,FALSE,"2225"}</definedName>
    <definedName name="ewewt" hidden="1">{"rp_only",#N/A,FALSE,"2225"}</definedName>
    <definedName name="ewewt_1" hidden="1">{"rp_only",#N/A,FALSE,"2225"}</definedName>
    <definedName name="ewq"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ew" hidden="1">{"rp_only",#N/A,FALSE,"2225"}</definedName>
    <definedName name="ewqew_1" hidden="1">{"rp_only",#N/A,FALSE,"2225"}</definedName>
    <definedName name="ewrerwerwqewrq" hidden="1">{"rp_only",#N/A,FALSE,"2225"}</definedName>
    <definedName name="ewrerwerwqewrq_1" hidden="1">{"rp_only",#N/A,FALSE,"2225"}</definedName>
    <definedName name="ewrew" hidden="1">{"rp_only",#N/A,FALSE,"2225"}</definedName>
    <definedName name="ewrew_1" hidden="1">{"rp_only",#N/A,FALSE,"2225"}</definedName>
    <definedName name="ewrgtewrterwt" hidden="1">{"rp_only",#N/A,FALSE,"2225"}</definedName>
    <definedName name="ewrgtewrterwt_1" hidden="1">{"rp_only",#N/A,FALSE,"2225"}</definedName>
    <definedName name="ewrtwertt" hidden="1">{"rp_only",#N/A,FALSE,"2225"}</definedName>
    <definedName name="ewrtwertt_1" hidden="1">{"rp_only",#N/A,FALSE,"2225"}</definedName>
    <definedName name="ewrwer" hidden="1">{"rp_only",#N/A,FALSE,"2225"}</definedName>
    <definedName name="ewrwer_1" hidden="1">{"rp_only",#N/A,FALSE,"2225"}</definedName>
    <definedName name="ewrwertwer" hidden="1">{"rp_only",#N/A,FALSE,"2225"}</definedName>
    <definedName name="ewrwertwer_1" hidden="1">{"rp_only",#N/A,FALSE,"2225"}</definedName>
    <definedName name="ewrwerwer" hidden="1">{"rp_only",#N/A,FALSE,"2225"}</definedName>
    <definedName name="ewrwerwer_1" hidden="1">{"rp_only",#N/A,FALSE,"2225"}</definedName>
    <definedName name="ewrwr" hidden="1">{"with_oth_curr",#N/A,FALSE,"2225"}</definedName>
    <definedName name="ewrwr_1" hidden="1">{"with_oth_curr",#N/A,FALSE,"2225"}</definedName>
    <definedName name="ewrwrew" hidden="1">{"rp_only",#N/A,FALSE,"2225"}</definedName>
    <definedName name="ewrwrew_1" hidden="1">{"rp_only",#N/A,FALSE,"2225"}</definedName>
    <definedName name="ewrwrwr" hidden="1">{"rp_only",#N/A,FALSE,"2225"}</definedName>
    <definedName name="ewrwrwr_1" hidden="1">{"rp_only",#N/A,FALSE,"2225"}</definedName>
    <definedName name="EWTEW" hidden="1">{"rp_only",#N/A,FALSE,"2225"}</definedName>
    <definedName name="EWTEW_1" hidden="1">{"rp_only",#N/A,FALSE,"2225"}</definedName>
    <definedName name="ewwerw" hidden="1">{"rp_only",#N/A,FALSE,"2225"}</definedName>
    <definedName name="ewwerw_1" hidden="1">{"rp_only",#N/A,FALSE,"2225"}</definedName>
    <definedName name="ewwwerw" hidden="1">{"rp_only",#N/A,FALSE,"2225"}</definedName>
    <definedName name="ewwwerw_1" hidden="1">{"rp_only",#N/A,FALSE,"2225"}</definedName>
    <definedName name="Ex2007ME">#REF!</definedName>
    <definedName name="ExactAddinConnection" hidden="1">"328"</definedName>
    <definedName name="ExactAddinConnection.002" hidden="1">"NEVN;002;ACS1;1"</definedName>
    <definedName name="ExactAddinConnection.328" hidden="1">"JAK1EXACT01;328;Miramir;1"</definedName>
    <definedName name="ExactAddinReports" hidden="1">1</definedName>
    <definedName name="EXCAV">#REF!</definedName>
    <definedName name="EXCAVATOR">#REF!</definedName>
    <definedName name="Excel_BuiltIn__FilterDatabase_11">#REF!</definedName>
    <definedName name="Excel_BuiltIn__FilterDatabase_2">#REF!</definedName>
    <definedName name="Excel_BuiltIn__FilterDatabase_3">#REF!</definedName>
    <definedName name="Excel_BuiltIn__FilterDatabase_5">#REF!</definedName>
    <definedName name="Excel_BuiltIn__FilterDatabase_6">#REF!</definedName>
    <definedName name="Excel_BuiltIn__FilterDatabase_7">#REF!</definedName>
    <definedName name="Excel_BuiltIn__FilterDatabase_8">#REF!</definedName>
    <definedName name="Excel_BuiltIn__FilterDatabase_9">#REF!</definedName>
    <definedName name="Excel_BuiltIn_Criteria">#REF!</definedName>
    <definedName name="Excel_BuiltIn_Criteria_1">#REF!</definedName>
    <definedName name="Excel_BuiltIn_Database">#REF!</definedName>
    <definedName name="Excel_BuiltIn_Database_1">#REF!</definedName>
    <definedName name="Excel_BuiltIn_Extract">#REF!</definedName>
    <definedName name="Excel_BuiltIn_Extract_1">#REF!</definedName>
    <definedName name="Excel_BuiltIn_Print_Area">#REF!</definedName>
    <definedName name="Excel_BuiltIn_Print_Area_1">#REF!</definedName>
    <definedName name="Excel_BuiltIn_Print_Area_1_1">#REF!</definedName>
    <definedName name="Excel_BuiltIn_Print_Area_1_1_1">#REF!</definedName>
    <definedName name="Excel_BuiltIn_Print_Area_1_1_1_1">#REF!</definedName>
    <definedName name="Excel_BuiltIn_Print_Area_1_1_1_1_1">#REF!</definedName>
    <definedName name="Excel_BuiltIn_Print_Area_1_1_1_1_2">#REF!</definedName>
    <definedName name="Excel_BuiltIn_Print_Area_1_1_1_1_4">#REF!</definedName>
    <definedName name="Excel_BuiltIn_Print_Area_1_1_1_1_5">#REF!</definedName>
    <definedName name="Excel_BuiltIn_Print_Area_1_1_1_2">#REF!</definedName>
    <definedName name="Excel_BuiltIn_Print_Area_1_1_1_3">#REF!</definedName>
    <definedName name="Excel_BuiltIn_Print_Area_1_1_1_4">#REF!</definedName>
    <definedName name="Excel_BuiltIn_Print_Area_1_1_1_5">#REF!</definedName>
    <definedName name="Excel_BuiltIn_Print_Area_1_1_2">#REF!</definedName>
    <definedName name="Excel_BuiltIn_Print_Area_1_1_3">#REF!</definedName>
    <definedName name="Excel_BuiltIn_Print_Area_1_1_4">#REF!</definedName>
    <definedName name="Excel_BuiltIn_Print_Area_1_1_5">#REF!</definedName>
    <definedName name="Excel_BuiltIn_Print_Area_1_1_8">#REF!</definedName>
    <definedName name="Excel_BuiltIn_Print_Area_1_2">#REF!</definedName>
    <definedName name="Excel_BuiltIn_Print_Area_1_3">#REF!</definedName>
    <definedName name="Excel_BuiltIn_Print_Area_1_4">#REF!</definedName>
    <definedName name="Excel_BuiltIn_Print_Area_1_5">#REF!</definedName>
    <definedName name="Excel_BuiltIn_Print_Area_10">#REF!</definedName>
    <definedName name="Excel_BuiltIn_Print_Area_10_1">#REF!</definedName>
    <definedName name="Excel_BuiltIn_Print_Area_10_3">#REF!</definedName>
    <definedName name="Excel_BuiltIn_Print_Area_10_4">#REF!</definedName>
    <definedName name="Excel_BuiltIn_Print_Area_10_5">#REF!</definedName>
    <definedName name="Excel_BuiltIn_Print_Area_11">#REF!</definedName>
    <definedName name="Excel_BuiltIn_Print_Area_11_1">#REF!</definedName>
    <definedName name="Excel_BuiltIn_Print_Area_12">#REF!</definedName>
    <definedName name="Excel_BuiltIn_Print_Area_12_1">#REF!</definedName>
    <definedName name="Excel_BuiltIn_Print_Area_13">#REF!</definedName>
    <definedName name="Excel_BuiltIn_Print_Area_13_1">#REF!</definedName>
    <definedName name="Excel_BuiltIn_Print_Area_14">#REF!</definedName>
    <definedName name="Excel_BuiltIn_Print_Area_14_1">#REF!</definedName>
    <definedName name="Excel_BuiltIn_Print_Area_15">#REF!</definedName>
    <definedName name="Excel_BuiltIn_Print_Area_15_1">#REF!</definedName>
    <definedName name="Excel_BuiltIn_Print_Area_15_16">#REF!</definedName>
    <definedName name="Excel_BuiltIn_Print_Area_15_2">#REF!</definedName>
    <definedName name="Excel_BuiltIn_Print_Area_15_3">#REF!</definedName>
    <definedName name="Excel_BuiltIn_Print_Area_15_4">#REF!</definedName>
    <definedName name="Excel_BuiltIn_Print_Area_15_5">#REF!</definedName>
    <definedName name="Excel_BuiltIn_Print_Area_15_7">#REF!</definedName>
    <definedName name="Excel_BuiltIn_Print_Area_15_9">#REF!</definedName>
    <definedName name="Excel_BuiltIn_Print_Area_16">#REF!</definedName>
    <definedName name="Excel_BuiltIn_Print_Area_16_1">#REF!</definedName>
    <definedName name="Excel_BuiltIn_Print_Area_16_1_1">#REF!</definedName>
    <definedName name="Excel_BuiltIn_Print_Area_16_1_3">#REF!</definedName>
    <definedName name="Excel_BuiltIn_Print_Area_16_1_4">#REF!</definedName>
    <definedName name="Excel_BuiltIn_Print_Area_16_1_5">#REF!</definedName>
    <definedName name="Excel_BuiltIn_Print_Area_17">#REF!</definedName>
    <definedName name="Excel_BuiltIn_Print_Area_17_1">#REF!</definedName>
    <definedName name="Excel_BuiltIn_Print_Area_17_1_1">#REF!</definedName>
    <definedName name="Excel_BuiltIn_Print_Area_17_1_3">#REF!</definedName>
    <definedName name="Excel_BuiltIn_Print_Area_17_1_4">#REF!</definedName>
    <definedName name="Excel_BuiltIn_Print_Area_17_1_5">#REF!</definedName>
    <definedName name="Excel_BuiltIn_Print_Area_18">#REF!</definedName>
    <definedName name="Excel_BuiltIn_Print_Area_18_1">#REF!</definedName>
    <definedName name="Excel_BuiltIn_Print_Area_18_3">#REF!</definedName>
    <definedName name="Excel_BuiltIn_Print_Area_18_4">#REF!</definedName>
    <definedName name="Excel_BuiltIn_Print_Area_18_5">#REF!</definedName>
    <definedName name="Excel_BuiltIn_Print_Area_19">#REF!</definedName>
    <definedName name="Excel_BuiltIn_Print_Area_19_1">#REF!</definedName>
    <definedName name="Excel_BuiltIn_Print_Area_19_3">#REF!</definedName>
    <definedName name="Excel_BuiltIn_Print_Area_19_4">#REF!</definedName>
    <definedName name="Excel_BuiltIn_Print_Area_19_5">#REF!</definedName>
    <definedName name="Excel_BuiltIn_Print_Area_2">#REF!</definedName>
    <definedName name="Excel_BuiltIn_Print_Area_2_1">#REF!</definedName>
    <definedName name="Excel_BuiltIn_Print_Area_2_1_1">#REF!</definedName>
    <definedName name="Excel_BuiltIn_Print_Area_2_1_1_1">#REF!</definedName>
    <definedName name="Excel_BuiltIn_Print_Area_2_1_2">#REF!</definedName>
    <definedName name="Excel_BuiltIn_Print_Area_2_1_3">#REF!</definedName>
    <definedName name="Excel_BuiltIn_Print_Area_2_1_4">#REF!</definedName>
    <definedName name="Excel_BuiltIn_Print_Area_2_3">#REF!</definedName>
    <definedName name="Excel_BuiltIn_Print_Area_2_4">#REF!</definedName>
    <definedName name="Excel_BuiltIn_Print_Area_2_5">#REF!</definedName>
    <definedName name="Excel_BuiltIn_Print_Area_20">#REF!</definedName>
    <definedName name="Excel_BuiltIn_Print_Area_20_1">#REF!</definedName>
    <definedName name="Excel_BuiltIn_Print_Area_21">#REF!</definedName>
    <definedName name="Excel_BuiltIn_Print_Area_21_1">#REF!</definedName>
    <definedName name="Excel_BuiltIn_Print_Area_22">#REF!</definedName>
    <definedName name="Excel_BuiltIn_Print_Area_23">#REF!</definedName>
    <definedName name="Excel_BuiltIn_Print_Area_23_1">#REF!</definedName>
    <definedName name="Excel_BuiltIn_Print_Area_24">#REF!</definedName>
    <definedName name="Excel_BuiltIn_Print_Area_25">#REF!</definedName>
    <definedName name="Excel_BuiltIn_Print_Area_26">#REF!</definedName>
    <definedName name="Excel_BuiltIn_Print_Area_27">#REF!</definedName>
    <definedName name="Excel_BuiltIn_Print_Area_28">#REF!</definedName>
    <definedName name="Excel_BuiltIn_Print_Area_29">#REF!</definedName>
    <definedName name="Excel_BuiltIn_Print_Area_3">#REF!</definedName>
    <definedName name="Excel_BuiltIn_Print_Area_3_1">#REF!</definedName>
    <definedName name="Excel_BuiltIn_Print_Area_3_1_1">#REF!</definedName>
    <definedName name="Excel_BuiltIn_Print_Area_3_1_2">#REF!</definedName>
    <definedName name="Excel_BuiltIn_Print_Area_3_1_3">#REF!</definedName>
    <definedName name="Excel_BuiltIn_Print_Area_3_1_3_1">#REF!</definedName>
    <definedName name="Excel_BuiltIn_Print_Area_3_1_4">#REF!</definedName>
    <definedName name="Excel_BuiltIn_Print_Area_3_1_5">#REF!</definedName>
    <definedName name="Excel_BuiltIn_Print_Area_3_3">#REF!</definedName>
    <definedName name="Excel_BuiltIn_Print_Area_3_4">#REF!</definedName>
    <definedName name="Excel_BuiltIn_Print_Area_3_5">#REF!</definedName>
    <definedName name="Excel_BuiltIn_Print_Area_30">#REF!</definedName>
    <definedName name="Excel_BuiltIn_Print_Area_31">#REF!</definedName>
    <definedName name="Excel_BuiltIn_Print_Area_32">#REF!</definedName>
    <definedName name="Excel_BuiltIn_Print_Area_33">#REF!</definedName>
    <definedName name="Excel_BuiltIn_Print_Area_34">#REF!</definedName>
    <definedName name="Excel_BuiltIn_Print_Area_35">#REF!</definedName>
    <definedName name="Excel_BuiltIn_Print_Area_4">#REF!</definedName>
    <definedName name="Excel_BuiltIn_Print_Area_4_1">#REF!</definedName>
    <definedName name="Excel_BuiltIn_Print_Area_4_1_1">#REF!</definedName>
    <definedName name="Excel_BuiltIn_Print_Area_4_1_1_1">#REF!</definedName>
    <definedName name="Excel_BuiltIn_Print_Area_4_1_1_1_1">#REF!</definedName>
    <definedName name="Excel_BuiltIn_Print_Area_4_1_1_1_1_1">#REF!</definedName>
    <definedName name="Excel_BuiltIn_Print_Area_4_1_1_1_1_1_1">#REF!</definedName>
    <definedName name="Excel_BuiltIn_Print_Area_4_1_1_1_1_1_1_1">#REF!</definedName>
    <definedName name="Excel_BuiltIn_Print_Area_4_1_1_1_1_1_1_1_1">#REF!</definedName>
    <definedName name="Excel_BuiltIn_Print_Area_4_1_1_1_1_1_1_1_1_1">#REF!</definedName>
    <definedName name="Excel_BuiltIn_Print_Area_4_1_1_1_1_1_1_1_1_1_1">#REF!</definedName>
    <definedName name="Excel_BuiltIn_Print_Area_4_1_1_1_1_1_1_1_1_1_1_1">#REF!</definedName>
    <definedName name="Excel_BuiltIn_Print_Area_4_3">#REF!</definedName>
    <definedName name="Excel_BuiltIn_Print_Area_4_4">#REF!</definedName>
    <definedName name="Excel_BuiltIn_Print_Area_4_5">#REF!</definedName>
    <definedName name="Excel_BuiltIn_Print_Area_5">#REF!</definedName>
    <definedName name="Excel_BuiltIn_Print_Area_5_1">#REF!</definedName>
    <definedName name="Excel_BuiltIn_Print_Area_5_1_1">#REF!</definedName>
    <definedName name="Excel_BuiltIn_Print_Area_5_1_16">#REF!</definedName>
    <definedName name="Excel_BuiltIn_Print_Area_5_1_2">#REF!</definedName>
    <definedName name="Excel_BuiltIn_Print_Area_5_1_3">#REF!</definedName>
    <definedName name="Excel_BuiltIn_Print_Area_5_1_7">#REF!</definedName>
    <definedName name="Excel_BuiltIn_Print_Area_5_1_9">#REF!</definedName>
    <definedName name="Excel_BuiltIn_Print_Area_59">#REF!</definedName>
    <definedName name="Excel_BuiltIn_Print_Area_59_1">#REF!</definedName>
    <definedName name="Excel_BuiltIn_Print_Area_59_1_1">#REF!</definedName>
    <definedName name="Excel_BuiltIn_Print_Area_59_1_2">#REF!</definedName>
    <definedName name="Excel_BuiltIn_Print_Area_6">#REF!</definedName>
    <definedName name="Excel_BuiltIn_Print_Area_6_1">#REF!</definedName>
    <definedName name="Excel_BuiltIn_Print_Area_6_1_1">#REF!</definedName>
    <definedName name="Excel_BuiltIn_Print_Area_6_1_16">#REF!</definedName>
    <definedName name="Excel_BuiltIn_Print_Area_6_1_2">#REF!</definedName>
    <definedName name="Excel_BuiltIn_Print_Area_6_1_3">#REF!</definedName>
    <definedName name="Excel_BuiltIn_Print_Area_6_1_7">#REF!</definedName>
    <definedName name="Excel_BuiltIn_Print_Area_6_1_9">#REF!</definedName>
    <definedName name="Excel_BuiltIn_Print_Area_6_2">"$#REF!.$A$1:$I$34"</definedName>
    <definedName name="Excel_BuiltIn_Print_Area_6_3">#REF!</definedName>
    <definedName name="Excel_BuiltIn_Print_Area_6_4">#REF!</definedName>
    <definedName name="Excel_BuiltIn_Print_Area_6_5">#REF!</definedName>
    <definedName name="Excel_BuiltIn_Print_Area_6_6">#REF!</definedName>
    <definedName name="Excel_BuiltIn_Print_Area_7">#REF!</definedName>
    <definedName name="Excel_BuiltIn_Print_Area_7_1">#REF!</definedName>
    <definedName name="Excel_BuiltIn_Print_Area_7_1_1">#REF!</definedName>
    <definedName name="Excel_BuiltIn_Print_Area_7_1_1_1">#REF!</definedName>
    <definedName name="Excel_BuiltIn_Print_Area_7_1_2">#REF!</definedName>
    <definedName name="Excel_BuiltIn_Print_Area_7_1_3">#REF!</definedName>
    <definedName name="Excel_BuiltIn_Print_Area_7_1_4">#REF!</definedName>
    <definedName name="Excel_BuiltIn_Print_Area_7_1_5">#REF!</definedName>
    <definedName name="Excel_BuiltIn_Print_Area_7_6">#REF!</definedName>
    <definedName name="Excel_BuiltIn_Print_Area_8">#REF!</definedName>
    <definedName name="Excel_BuiltIn_Print_Area_8_1">#REF!</definedName>
    <definedName name="Excel_BuiltIn_Print_Area_9">#REF!</definedName>
    <definedName name="Excel_BuiltIn_Print_Area_9_1">#REF!</definedName>
    <definedName name="Excel_BuiltIn_Print_Titles">#REF!</definedName>
    <definedName name="Excel_BuiltIn_Print_Titles_1">#REF!</definedName>
    <definedName name="Excel_BuiltIn_Print_Titles_1_1">#REF!</definedName>
    <definedName name="Excel_BuiltIn_Print_Titles_1_1_1">#REF!</definedName>
    <definedName name="Excel_BuiltIn_Print_Titles_1_1_1_1">#REF!</definedName>
    <definedName name="Excel_BuiltIn_Print_Titles_10">#REF!</definedName>
    <definedName name="Excel_BuiltIn_Print_Titles_10_1">#REF!</definedName>
    <definedName name="Excel_BuiltIn_Print_Titles_11">#REF!</definedName>
    <definedName name="Excel_BuiltIn_Print_Titles_11_1">("$#REF!.$A$1:$A$65515~$#REF!.$A$1:$IT$19))))))")</definedName>
    <definedName name="Excel_BuiltIn_Print_Titles_11_2">("$#REF!.$A$1:$A$65515~$#REF!.$A$1:$IT$19))))))")</definedName>
    <definedName name="Excel_BuiltIn_Print_Titles_11_3">(#REF!,#REF!)</definedName>
    <definedName name="Excel_BuiltIn_Print_Titles_11_4">(#REF!,#REF!)</definedName>
    <definedName name="Excel_BuiltIn_Print_Titles_11_5">(#REF!,#REF!)</definedName>
    <definedName name="Excel_BuiltIn_Print_Titles_12">#REF!</definedName>
    <definedName name="Excel_BuiltIn_Print_Titles_12_1">("$#REF!.$A$1:$A$65515~$#REF!.$A$1:$IT$19))))))")</definedName>
    <definedName name="Excel_BuiltIn_Print_Titles_12_2">("$#REF!.$A$1:$A$65515~$#REF!.$A$1:$IT$19))))))")</definedName>
    <definedName name="Excel_BuiltIn_Print_Titles_12_3">(#REF!,#REF!)</definedName>
    <definedName name="Excel_BuiltIn_Print_Titles_12_4">(#REF!,#REF!)</definedName>
    <definedName name="Excel_BuiltIn_Print_Titles_12_5">(#REF!,#REF!)</definedName>
    <definedName name="Excel_BuiltIn_Print_Titles_13">#REF!</definedName>
    <definedName name="Excel_BuiltIn_Print_Titles_14">#REF!</definedName>
    <definedName name="Excel_BuiltIn_Print_Titles_14_1">("$#REF!.$A$1:$A$65515~$#REF!.$A$1:$IT$8))))))")</definedName>
    <definedName name="Excel_BuiltIn_Print_Titles_14_2">("$#REF!.$A$1:$A$65515~$#REF!.$A$1:$IT$8))))))")</definedName>
    <definedName name="Excel_BuiltIn_Print_Titles_14_3">(#REF!,#REF!)</definedName>
    <definedName name="Excel_BuiltIn_Print_Titles_14_4">(#REF!,#REF!)</definedName>
    <definedName name="Excel_BuiltIn_Print_Titles_14_5">(#REF!,#REF!)</definedName>
    <definedName name="Excel_BuiltIn_Print_Titles_18">#REF!</definedName>
    <definedName name="Excel_BuiltIn_Print_Titles_2">#REF!</definedName>
    <definedName name="Excel_BuiltIn_Print_Titles_2_1">#REF!</definedName>
    <definedName name="Excel_BuiltIn_Print_Titles_2_2">NA()</definedName>
    <definedName name="Excel_BuiltIn_Print_Titles_2_3">NA()</definedName>
    <definedName name="Excel_BuiltIn_Print_Titles_3">#REF!</definedName>
    <definedName name="Excel_BuiltIn_Print_Titles_3_1">#REF!</definedName>
    <definedName name="Excel_BuiltIn_Print_Titles_3_1_1">#REF!,#REF!</definedName>
    <definedName name="Excel_BuiltIn_Print_Titles_3_1_1_1">#REF!</definedName>
    <definedName name="Excel_BuiltIn_Print_Titles_4">#REF!</definedName>
    <definedName name="Excel_BuiltIn_Print_Titles_4_1">#REF!</definedName>
    <definedName name="Excel_BuiltIn_Print_Titles_4_1_1">#REF!</definedName>
    <definedName name="Excel_BuiltIn_Print_Titles_4_1_1_1">#REF!</definedName>
    <definedName name="Excel_BuiltIn_Print_Titles_5">#REF!</definedName>
    <definedName name="Excel_BuiltIn_Print_Titles_5_1">#REF!</definedName>
    <definedName name="Excel_BuiltIn_Print_Titles_5_1_1">("$#REF!.$A$1:$A$65535~$#REF!.$A$1:$AMJ$16))))))")</definedName>
    <definedName name="Excel_BuiltIn_Print_Titles_5_1_1_1">NA()</definedName>
    <definedName name="Excel_BuiltIn_Print_Titles_5_1_2">("$#REF!.$A$1:$A$65535~$#REF!.$A$1:$AMJ$16))))))")</definedName>
    <definedName name="Excel_BuiltIn_Print_Titles_5_1_3">(#REF!,#REF!)</definedName>
    <definedName name="Excel_BuiltIn_Print_Titles_5_1_4">(#REF!,#REF!)</definedName>
    <definedName name="Excel_BuiltIn_Print_Titles_5_1_5">(#REF!,#REF!)</definedName>
    <definedName name="Excel_BuiltIn_Print_Titles_6">#REF!</definedName>
    <definedName name="Excel_BuiltIn_Print_Titles_6_1">#REF!</definedName>
    <definedName name="Excel_BuiltIn_Print_Titles_6_1_1">#REF!</definedName>
    <definedName name="Excel_BuiltIn_Print_Titles_6_1_3">#REF!</definedName>
    <definedName name="Excel_BuiltIn_Print_Titles_6_1_4">#REF!</definedName>
    <definedName name="Excel_BuiltIn_Print_Titles_6_1_5">#REF!</definedName>
    <definedName name="Excel_BuiltIn_Print_Titles_6_2">"$#REF!.$A$1:$AMJ$4"</definedName>
    <definedName name="Excel_BuiltIn_Print_Titles_6_3">#REF!</definedName>
    <definedName name="Excel_BuiltIn_Print_Titles_6_4">#REF!</definedName>
    <definedName name="Excel_BuiltIn_Print_Titles_6_5">#REF!</definedName>
    <definedName name="Excel_BuiltIn_Print_Titles_6_6">#REF!</definedName>
    <definedName name="Excel_BuiltIn_Print_Titles_7">#REF!</definedName>
    <definedName name="Excel_BuiltIn_Print_Titles_7_1">#REF!</definedName>
    <definedName name="Excel_BuiltIn_Print_Titles_7_2">#REF!</definedName>
    <definedName name="Excel_BuiltIn_Print_Titles_7_3">(#REF!,#REF!)</definedName>
    <definedName name="Excel_BuiltIn_Print_Titles_7_4">(#REF!,#REF!)</definedName>
    <definedName name="Excel_BuiltIn_Print_Titles_7_5">(#REF!,#REF!)</definedName>
    <definedName name="Excel_BuiltIn_Print_Titles_7_5_1">NA()</definedName>
    <definedName name="Excel_BuiltIn_Print_Titles_7_6">#REF!</definedName>
    <definedName name="Excel_BuiltIn_Print_Titles_8">#REF!</definedName>
    <definedName name="Excel_BuiltIn_Print_Titles_8_1">#REF!</definedName>
    <definedName name="Excel_BuiltIn_Print_Titles_8_1_1">#REF!</definedName>
    <definedName name="Excel_BuiltIn_Print_Titles_9">#REF!</definedName>
    <definedName name="Excel_BuiltIn_Print_Titles_9_1">#REF!</definedName>
    <definedName name="Excell_HCM">#REF!</definedName>
    <definedName name="ExcelPath">#N/A</definedName>
    <definedName name="ExcelPath2">#N/A</definedName>
    <definedName name="EXCESSOFBOOKVALUEOVERCOST">#REF!</definedName>
    <definedName name="EXCESSOFCONSTRUCTIONOVERCLAIM">#REF!</definedName>
    <definedName name="Exch1">#REF!</definedName>
    <definedName name="Exch2">#REF!</definedName>
    <definedName name="Exel" hidden="1">{"EVA",#N/A,FALSE,"EVA";"WACC",#N/A,FALSE,"WACC"}</definedName>
    <definedName name="exit">#REF!</definedName>
    <definedName name="exit2015">#REF!</definedName>
    <definedName name="exittaxtotal">#REF!</definedName>
    <definedName name="exp" hidden="1">{#N/A,#N/A,FALSE,"Aging Summary";#N/A,#N/A,FALSE,"Ratio Analysis";#N/A,#N/A,FALSE,"Test 120 Day Accts";#N/A,#N/A,FALSE,"Tickmarks"}</definedName>
    <definedName name="Expand_34_A4">#REF!</definedName>
    <definedName name="Expand_34_T4">#REF!</definedName>
    <definedName name="Expand_40_A4">#REF!</definedName>
    <definedName name="Expand_40_T4">#REF!</definedName>
    <definedName name="Expand_45_A4">#REF!</definedName>
    <definedName name="Expand_45_T4">#REF!</definedName>
    <definedName name="Expand_49_A4">#REF!</definedName>
    <definedName name="Expand_49_T4">#REF!</definedName>
    <definedName name="Expand_64_A4">#REF!</definedName>
    <definedName name="Expand_64_T4">#REF!</definedName>
    <definedName name="Expand_79_A4">#REF!</definedName>
    <definedName name="Expand_79_T4">#REF!</definedName>
    <definedName name="expanobesarb">#REF!</definedName>
    <definedName name="expanobesarb_1">#REF!</definedName>
    <definedName name="expanokecil">#REF!</definedName>
    <definedName name="expanokecil_1">#REF!</definedName>
    <definedName name="expanokecilb">#REF!</definedName>
    <definedName name="expanokecilb_1">#REF!</definedName>
    <definedName name="expanokecilc">#REF!</definedName>
    <definedName name="expanokecilc_1">#REF!</definedName>
    <definedName name="Expantion">#REF!</definedName>
    <definedName name="Expected_balance">#REF!</definedName>
    <definedName name="EXPENDITURE">#REF!</definedName>
    <definedName name="Expenses">#REF!</definedName>
    <definedName name="Export">#REF!</definedName>
    <definedName name="exportgpr">#REF!</definedName>
    <definedName name="exporting">#REF!</definedName>
    <definedName name="Exrate93">#REF!</definedName>
    <definedName name="ExRate94">#REF!</definedName>
    <definedName name="ExRate95">#REF!</definedName>
    <definedName name="ExRate96">#REF!</definedName>
    <definedName name="ExRate97">#REF!</definedName>
    <definedName name="ExRate98">#REF!</definedName>
    <definedName name="ExstcBal">#REF!</definedName>
    <definedName name="Exstcrate">#REF!</definedName>
    <definedName name="ext" hidden="1">#REF!</definedName>
    <definedName name="Extension">#REF!</definedName>
    <definedName name="Externalworks">#REF!</definedName>
    <definedName name="EXTRA">#REF!</definedName>
    <definedName name="EXTRA_1">#REF!</definedName>
    <definedName name="EXTRA_1_10">#REF!</definedName>
    <definedName name="EXTRA_10">#REF!</definedName>
    <definedName name="EXTRA_10_1">#REF!</definedName>
    <definedName name="EXTRA_11">#REF!</definedName>
    <definedName name="EXTRA_3">#REF!</definedName>
    <definedName name="EXTRA_3_1">#REF!</definedName>
    <definedName name="EXTRA_4">#REF!</definedName>
    <definedName name="EXTRA_4_10">#REF!</definedName>
    <definedName name="EXTRA_5">#REF!</definedName>
    <definedName name="EXTRA_5_1">#REF!</definedName>
    <definedName name="EXTRA_5_10">#REF!</definedName>
    <definedName name="EXTRA_6">#REF!</definedName>
    <definedName name="EXTRA_6_10">#REF!</definedName>
    <definedName name="EXTRA_7">#REF!</definedName>
    <definedName name="EXTRA_7_10">#REF!</definedName>
    <definedName name="EXTRA_8">#REF!</definedName>
    <definedName name="EXTRA_8_10">#REF!</definedName>
    <definedName name="EXTRA_9">#REF!</definedName>
    <definedName name="EXTRA_9_10">#REF!</definedName>
    <definedName name="_xlnm.Extract">#REF!</definedName>
    <definedName name="Extract_MI">#REF!</definedName>
    <definedName name="ey" hidden="1">{"WORK IN PROCESS",#N/A,FALSE,"COGS"}</definedName>
    <definedName name="ey_1" hidden="1">{"WORK IN PROCESS",#N/A,FALSE,"COGS"}</definedName>
    <definedName name="eyerter" hidden="1">{"rp_only",#N/A,FALSE,"2225"}</definedName>
    <definedName name="eyerter_1" hidden="1">{"rp_only",#N/A,FALSE,"2225"}</definedName>
    <definedName name="eymy" hidden="1">{"'Feb 99'!$A$1:$G$30"}</definedName>
    <definedName name="eytey" hidden="1">{"with_oth_curr",#N/A,FALSE,"2225"}</definedName>
    <definedName name="eytey_1" hidden="1">{"with_oth_curr",#N/A,FALSE,"2225"}</definedName>
    <definedName name="eyteyt" localSheetId="8" hidden="1">{#N/A,#N/A,FALSE,"CCTV"}</definedName>
    <definedName name="eyteyt" hidden="1">{#N/A,#N/A,FALSE,"CCTV"}</definedName>
    <definedName name="eyuyjghjg" hidden="1">{"rp_only",#N/A,FALSE,"2225"}</definedName>
    <definedName name="eyuyjghjg_1" hidden="1">{"rp_only",#N/A,FALSE,"2225"}</definedName>
    <definedName name="ezperhead.txt">#REF!</definedName>
    <definedName name="ezpertable.tbl">#REF!</definedName>
    <definedName name="f">#REF!</definedName>
    <definedName name="F...." hidden="1">{"with_oth_curr",#N/A,FALSE,"2225"}</definedName>
    <definedName name="F...._1" hidden="1">{"with_oth_curr",#N/A,FALSE,"2225"}</definedName>
    <definedName name="F.22a">#REF!</definedName>
    <definedName name="F.22b">#REF!</definedName>
    <definedName name="F.23a">#REF!</definedName>
    <definedName name="F.23b">#REF!</definedName>
    <definedName name="F.34">#REF!</definedName>
    <definedName name="F.36a">#REF!</definedName>
    <definedName name="F.36d">#REF!</definedName>
    <definedName name="F.36f">#REF!</definedName>
    <definedName name="F.x1">#REF!</definedName>
    <definedName name="F.x2">#REF!</definedName>
    <definedName name="F_1">#REF!</definedName>
    <definedName name="F_1_1">#N/A</definedName>
    <definedName name="F_1_1_1">#N/A</definedName>
    <definedName name="F_1_10">#N/A</definedName>
    <definedName name="F_10">#REF!</definedName>
    <definedName name="F_10_5">#N/A</definedName>
    <definedName name="F_11">#REF!</definedName>
    <definedName name="F_12">#REF!</definedName>
    <definedName name="F_13">#REF!</definedName>
    <definedName name="F_2">#REF!</definedName>
    <definedName name="F_3">#REF!</definedName>
    <definedName name="F_4">#REF!</definedName>
    <definedName name="F_5">#REF!</definedName>
    <definedName name="F_5_1">#N/A</definedName>
    <definedName name="F_5_5">#N/A</definedName>
    <definedName name="f_6">#REF!</definedName>
    <definedName name="F_6_5">#N/A</definedName>
    <definedName name="F_7">#REF!</definedName>
    <definedName name="F_7_5">#N/A</definedName>
    <definedName name="F_8">#REF!</definedName>
    <definedName name="F_8_5">#N/A</definedName>
    <definedName name="F_9">#REF!</definedName>
    <definedName name="F_9_5">#N/A</definedName>
    <definedName name="F_Bar">#REF!</definedName>
    <definedName name="F_H">#REF!</definedName>
    <definedName name="F_Penawaran">#REF!</definedName>
    <definedName name="F_S">#REF!</definedName>
    <definedName name="F_S_1">#REF!</definedName>
    <definedName name="F_S_5">#REF!</definedName>
    <definedName name="F_SL">#N/A</definedName>
    <definedName name="F_SL_1">#N/A</definedName>
    <definedName name="F_SL_1_1">#N/A</definedName>
    <definedName name="F_SL_1_1_1">#N/A</definedName>
    <definedName name="F_SL_1_10">#N/A</definedName>
    <definedName name="F_SL_10">#N/A</definedName>
    <definedName name="F_SL_2">#N/A</definedName>
    <definedName name="F_SL_3">#N/A</definedName>
    <definedName name="F_SL_5_1">#N/A</definedName>
    <definedName name="F_SL_6">#N/A</definedName>
    <definedName name="F_SL_7">#N/A</definedName>
    <definedName name="F_SL_8">#N/A</definedName>
    <definedName name="F_SL_9">#N/A</definedName>
    <definedName name="F3_">#N/A</definedName>
    <definedName name="f92F56">#REF!</definedName>
    <definedName name="FA">#REF!</definedName>
    <definedName name="FA_2006" hidden="1">{#N/A,#N/A,FALSE,"Act.Fcst Costs"}</definedName>
    <definedName name="FA1ACCUMDEPR">#REF!</definedName>
    <definedName name="FA1CARRYINGVALUE">#REF!</definedName>
    <definedName name="fa20042005" hidden="1">{#N/A,#N/A,FALSE,"Aging Summary";#N/A,#N/A,FALSE,"Ratio Analysis";#N/A,#N/A,FALSE,"Test 120 Day Accts";#N/A,#N/A,FALSE,"Tickmarks"}</definedName>
    <definedName name="fa20042005_1" hidden="1">{#N/A,#N/A,FALSE,"Aging Summary";#N/A,#N/A,FALSE,"Ratio Analysis";#N/A,#N/A,FALSE,"Test 120 Day Accts";#N/A,#N/A,FALSE,"Tickmarks"}</definedName>
    <definedName name="fa200420051" hidden="1">{#N/A,#N/A,FALSE,"Aging Summary";#N/A,#N/A,FALSE,"Ratio Analysis";#N/A,#N/A,FALSE,"Test 120 Day Accts";#N/A,#N/A,FALSE,"Tickmarks"}</definedName>
    <definedName name="fa200420051_1" hidden="1">{#N/A,#N/A,FALSE,"Aging Summary";#N/A,#N/A,FALSE,"Ratio Analysis";#N/A,#N/A,FALSE,"Test 120 Day Accts";#N/A,#N/A,FALSE,"Tickmarks"}</definedName>
    <definedName name="fa200440054" hidden="1">{#N/A,#N/A,FALSE,"Aging Summary";#N/A,#N/A,FALSE,"Ratio Analysis";#N/A,#N/A,FALSE,"Test 120 Day Accts";#N/A,#N/A,FALSE,"Tickmarks"}</definedName>
    <definedName name="fa200440054_1" hidden="1">{#N/A,#N/A,FALSE,"Aging Summary";#N/A,#N/A,FALSE,"Ratio Analysis";#N/A,#N/A,FALSE,"Test 120 Day Accts";#N/A,#N/A,FALSE,"Tickmarks"}</definedName>
    <definedName name="FA2ACCUMDEPR">#REF!</definedName>
    <definedName name="FA2CARRYINGVALUE">#REF!</definedName>
    <definedName name="faab">#REF!</definedName>
    <definedName name="faab_1">#REF!</definedName>
    <definedName name="faab_1_10">#REF!</definedName>
    <definedName name="faab_10">#REF!</definedName>
    <definedName name="faab_10_1">#REF!</definedName>
    <definedName name="faab_11">#REF!</definedName>
    <definedName name="faab_3">#REF!</definedName>
    <definedName name="faab_3_1">#REF!</definedName>
    <definedName name="faab_4">#REF!</definedName>
    <definedName name="faab_4_10">#REF!</definedName>
    <definedName name="faab_5">#REF!</definedName>
    <definedName name="faab_5_1">#REF!</definedName>
    <definedName name="faab_5_10">#REF!</definedName>
    <definedName name="faab_6">#REF!</definedName>
    <definedName name="faab_6_10">#REF!</definedName>
    <definedName name="faab_7">#REF!</definedName>
    <definedName name="faab_7_10">#REF!</definedName>
    <definedName name="faab_8">#REF!</definedName>
    <definedName name="faab_8_10">#REF!</definedName>
    <definedName name="faab_9">#REF!</definedName>
    <definedName name="faab_9_10">#REF!</definedName>
    <definedName name="facm">#REF!</definedName>
    <definedName name="facm_1">#REF!</definedName>
    <definedName name="facm_1_10">#REF!</definedName>
    <definedName name="facm_10">#REF!</definedName>
    <definedName name="facm_10_1">#REF!</definedName>
    <definedName name="facm_11">#REF!</definedName>
    <definedName name="facm_3">#REF!</definedName>
    <definedName name="facm_3_1">#REF!</definedName>
    <definedName name="facm_4">#REF!</definedName>
    <definedName name="facm_4_10">#REF!</definedName>
    <definedName name="facm_5">#REF!</definedName>
    <definedName name="facm_5_1">#REF!</definedName>
    <definedName name="facm_5_10">#REF!</definedName>
    <definedName name="facm_6">#REF!</definedName>
    <definedName name="facm_6_10">#REF!</definedName>
    <definedName name="facm_7">#REF!</definedName>
    <definedName name="facm_7_10">#REF!</definedName>
    <definedName name="facm_8">#REF!</definedName>
    <definedName name="facm_8_10">#REF!</definedName>
    <definedName name="facm_9">#REF!</definedName>
    <definedName name="facm_9_10">#REF!</definedName>
    <definedName name="facp">#REF!</definedName>
    <definedName name="facp_1">#REF!</definedName>
    <definedName name="facp_1_10">#REF!</definedName>
    <definedName name="facp_10">#REF!</definedName>
    <definedName name="facp_10_1">#REF!</definedName>
    <definedName name="facp_11">#REF!</definedName>
    <definedName name="facp_3">#REF!</definedName>
    <definedName name="facp_3_1">#REF!</definedName>
    <definedName name="facp_4">#REF!</definedName>
    <definedName name="facp_4_10">#REF!</definedName>
    <definedName name="facp_5">#REF!</definedName>
    <definedName name="facp_5_1">#REF!</definedName>
    <definedName name="facp_5_10">#REF!</definedName>
    <definedName name="facp_6">#REF!</definedName>
    <definedName name="facp_6_10">#REF!</definedName>
    <definedName name="facp_7">#REF!</definedName>
    <definedName name="facp_7_10">#REF!</definedName>
    <definedName name="facp_8">#REF!</definedName>
    <definedName name="facp_8_10">#REF!</definedName>
    <definedName name="facp_9">#REF!</definedName>
    <definedName name="facp_9_10">#REF!</definedName>
    <definedName name="FACTOR">#REF!</definedName>
    <definedName name="factory_mach">#REF!</definedName>
    <definedName name="FADGDSHFH" hidden="1">{"rp_only",#N/A,FALSE,"2225"}</definedName>
    <definedName name="FADGDSHFH_1" hidden="1">{"rp_only",#N/A,FALSE,"2225"}</definedName>
    <definedName name="fadsfd" hidden="1">{"rp_only",#N/A,FALSE,"2225"}</definedName>
    <definedName name="fadsfd_1" hidden="1">{"rp_only",#N/A,FALSE,"2225"}</definedName>
    <definedName name="faeol">#REF!</definedName>
    <definedName name="faeol_1">#REF!</definedName>
    <definedName name="faeol_1_10">#REF!</definedName>
    <definedName name="faeol_10">#REF!</definedName>
    <definedName name="faeol_10_1">#REF!</definedName>
    <definedName name="faeol_11">#REF!</definedName>
    <definedName name="faeol_3">#REF!</definedName>
    <definedName name="faeol_3_1">#REF!</definedName>
    <definedName name="faeol_4">#REF!</definedName>
    <definedName name="faeol_4_10">#REF!</definedName>
    <definedName name="faeol_5">#REF!</definedName>
    <definedName name="faeol_5_1">#REF!</definedName>
    <definedName name="faeol_5_10">#REF!</definedName>
    <definedName name="faeol_6">#REF!</definedName>
    <definedName name="faeol_6_10">#REF!</definedName>
    <definedName name="faeol_7">#REF!</definedName>
    <definedName name="faeol_7_10">#REF!</definedName>
    <definedName name="faeol_8">#REF!</definedName>
    <definedName name="faeol_8_10">#REF!</definedName>
    <definedName name="faeol_9">#REF!</definedName>
    <definedName name="faeol_9_10">#REF!</definedName>
    <definedName name="faf" hidden="1">{#N/A,#N/A,FALSE,"Cost Report";#N/A,#N/A,FALSE,"Sept Qtr";#N/A,#N/A,FALSE,"Qtly Summ.";#N/A,#N/A,FALSE,"Report Summary";#N/A,#N/A,FALSE,"Ammort &amp; Dep.";#N/A,#N/A,FALSE,"Rev. GIC Summ.";#N/A,#N/A,FALSE,"CAPEX";#N/A,#N/A,FALSE,"Stockpile Adj.";#N/A,#N/A,FALSE,"Cost Summary"}</definedName>
    <definedName name="fafsa" hidden="1">{"rp_only",#N/A,FALSE,"2225"}</definedName>
    <definedName name="fafsa_1" hidden="1">{"rp_only",#N/A,FALSE,"2225"}</definedName>
    <definedName name="faggf" hidden="1">{"rp_only",#N/A,FALSE,"2225"}</definedName>
    <definedName name="faggf_1" hidden="1">{"rp_only",#N/A,FALSE,"2225"}</definedName>
    <definedName name="fahd">#REF!</definedName>
    <definedName name="fahd_1">#REF!</definedName>
    <definedName name="fahd_1_10">#REF!</definedName>
    <definedName name="fahd_10">#REF!</definedName>
    <definedName name="fahd_10_1">#REF!</definedName>
    <definedName name="fahd_11">#REF!</definedName>
    <definedName name="fahd_3">#REF!</definedName>
    <definedName name="fahd_3_1">#REF!</definedName>
    <definedName name="fahd_4">#REF!</definedName>
    <definedName name="fahd_4_10">#REF!</definedName>
    <definedName name="fahd_5">#REF!</definedName>
    <definedName name="fahd_5_1">#REF!</definedName>
    <definedName name="fahd_5_10">#REF!</definedName>
    <definedName name="fahd_6">#REF!</definedName>
    <definedName name="fahd_6_10">#REF!</definedName>
    <definedName name="fahd_7">#REF!</definedName>
    <definedName name="fahd_7_10">#REF!</definedName>
    <definedName name="fahd_8">#REF!</definedName>
    <definedName name="fahd_8_10">#REF!</definedName>
    <definedName name="fahd_9">#REF!</definedName>
    <definedName name="fahd_9_10">#REF!</definedName>
    <definedName name="fahdt">#REF!</definedName>
    <definedName name="fahdt_1">#REF!</definedName>
    <definedName name="fahdt_1_10">#REF!</definedName>
    <definedName name="fahdt_10">#REF!</definedName>
    <definedName name="fahdt_10_1">#REF!</definedName>
    <definedName name="fahdt_11">#REF!</definedName>
    <definedName name="fahdt_3">#REF!</definedName>
    <definedName name="fahdt_3_1">#REF!</definedName>
    <definedName name="fahdt_4">#REF!</definedName>
    <definedName name="fahdt_4_10">#REF!</definedName>
    <definedName name="fahdt_5">#REF!</definedName>
    <definedName name="fahdt_5_1">#REF!</definedName>
    <definedName name="fahdt_5_10">#REF!</definedName>
    <definedName name="fahdt_6">#REF!</definedName>
    <definedName name="fahdt_6_10">#REF!</definedName>
    <definedName name="fahdt_7">#REF!</definedName>
    <definedName name="fahdt_7_10">#REF!</definedName>
    <definedName name="fahdt_8">#REF!</definedName>
    <definedName name="fahdt_8_10">#REF!</definedName>
    <definedName name="fahdt_9">#REF!</definedName>
    <definedName name="fahdt_9_10">#REF!</definedName>
    <definedName name="fahs">#REF!</definedName>
    <definedName name="fahs_1">#REF!</definedName>
    <definedName name="fahs_1_10">#REF!</definedName>
    <definedName name="fahs_10">#REF!</definedName>
    <definedName name="fahs_10_1">#REF!</definedName>
    <definedName name="fahs_11">#REF!</definedName>
    <definedName name="fahs_3">#REF!</definedName>
    <definedName name="fahs_3_1">#REF!</definedName>
    <definedName name="fahs_4">#REF!</definedName>
    <definedName name="fahs_4_10">#REF!</definedName>
    <definedName name="fahs_5">#REF!</definedName>
    <definedName name="fahs_5_1">#REF!</definedName>
    <definedName name="fahs_5_10">#REF!</definedName>
    <definedName name="fahs_6">#REF!</definedName>
    <definedName name="fahs_6_10">#REF!</definedName>
    <definedName name="fahs_7">#REF!</definedName>
    <definedName name="fahs_7_10">#REF!</definedName>
    <definedName name="fahs_8">#REF!</definedName>
    <definedName name="fahs_8_10">#REF!</definedName>
    <definedName name="fahs_9">#REF!</definedName>
    <definedName name="fahs_9_10">#REF!</definedName>
    <definedName name="fail">#REF!</definedName>
    <definedName name="fail_1">#REF!</definedName>
    <definedName name="fail_1_10">#REF!</definedName>
    <definedName name="fail_10">#REF!</definedName>
    <definedName name="fail_10_1">#REF!</definedName>
    <definedName name="fail_11">#REF!</definedName>
    <definedName name="fail_3">#REF!</definedName>
    <definedName name="fail_3_1">#REF!</definedName>
    <definedName name="fail_4">#REF!</definedName>
    <definedName name="fail_4_10">#REF!</definedName>
    <definedName name="fail_5">#REF!</definedName>
    <definedName name="fail_5_1">#REF!</definedName>
    <definedName name="fail_5_10">#REF!</definedName>
    <definedName name="fail_6">#REF!</definedName>
    <definedName name="fail_6_10">#REF!</definedName>
    <definedName name="fail_7">#REF!</definedName>
    <definedName name="fail_7_10">#REF!</definedName>
    <definedName name="fail_8">#REF!</definedName>
    <definedName name="fail_8_10">#REF!</definedName>
    <definedName name="fail_9">#REF!</definedName>
    <definedName name="fail_9_10">#REF!</definedName>
    <definedName name="faitc">#REF!</definedName>
    <definedName name="faitc_1">#REF!</definedName>
    <definedName name="faitc_1_10">#REF!</definedName>
    <definedName name="faitc_10">#REF!</definedName>
    <definedName name="faitc_10_1">#REF!</definedName>
    <definedName name="faitc_11">#REF!</definedName>
    <definedName name="faitc_3">#REF!</definedName>
    <definedName name="faitc_3_1">#REF!</definedName>
    <definedName name="faitc_4">#REF!</definedName>
    <definedName name="faitc_4_10">#REF!</definedName>
    <definedName name="faitc_5">#REF!</definedName>
    <definedName name="faitc_5_1">#REF!</definedName>
    <definedName name="faitc_5_10">#REF!</definedName>
    <definedName name="faitc_6">#REF!</definedName>
    <definedName name="faitc_6_10">#REF!</definedName>
    <definedName name="faitc_7">#REF!</definedName>
    <definedName name="faitc_7_10">#REF!</definedName>
    <definedName name="faitc_8">#REF!</definedName>
    <definedName name="faitc_8_10">#REF!</definedName>
    <definedName name="faitc_9">#REF!</definedName>
    <definedName name="faitc_9_10">#REF!</definedName>
    <definedName name="Fak.bend">#REF!</definedName>
    <definedName name="Fak.bend_1">#REF!</definedName>
    <definedName name="Fak.bend_5">#REF!</definedName>
    <definedName name="Fak.hook">#REF!</definedName>
    <definedName name="Fak.hook_1">#REF!</definedName>
    <definedName name="Fak.Ovrlp">#REF!</definedName>
    <definedName name="Fak.Ovrlp_1">#REF!</definedName>
    <definedName name="Fak.Waste.atas">#REF!</definedName>
    <definedName name="Fak.Waste.atas_1">#REF!</definedName>
    <definedName name="Fak.Waste.atas_5">#REF!</definedName>
    <definedName name="Fak.Waste.bwh">#REF!</definedName>
    <definedName name="Fak.Waste.bwh_1">#REF!</definedName>
    <definedName name="Fak.Waste.bwh_5">#REF!</definedName>
    <definedName name="faki">#REF!</definedName>
    <definedName name="faki_1">#REF!</definedName>
    <definedName name="faki_1_10">#REF!</definedName>
    <definedName name="faki_10">#REF!</definedName>
    <definedName name="faki_10_1">#REF!</definedName>
    <definedName name="faki_11">#REF!</definedName>
    <definedName name="faki_3">#REF!</definedName>
    <definedName name="faki_3_1">#REF!</definedName>
    <definedName name="faki_4">#REF!</definedName>
    <definedName name="faki_4_10">#REF!</definedName>
    <definedName name="faki_5">#REF!</definedName>
    <definedName name="faki_5_1">#REF!</definedName>
    <definedName name="faki_5_10">#REF!</definedName>
    <definedName name="faki_6">#REF!</definedName>
    <definedName name="faki_6_10">#REF!</definedName>
    <definedName name="faki_7">#REF!</definedName>
    <definedName name="faki_7_10">#REF!</definedName>
    <definedName name="faki_8">#REF!</definedName>
    <definedName name="faki_8_10">#REF!</definedName>
    <definedName name="faki_9">#REF!</definedName>
    <definedName name="faki_9_10">#REF!</definedName>
    <definedName name="Fakta">#REF!</definedName>
    <definedName name="faktd">#REF!</definedName>
    <definedName name="faktd_1">#REF!</definedName>
    <definedName name="faktd_1_10">#REF!</definedName>
    <definedName name="faktd_10">#REF!</definedName>
    <definedName name="faktd_10_1">#REF!</definedName>
    <definedName name="faktd_11">#REF!</definedName>
    <definedName name="faktd_3">#REF!</definedName>
    <definedName name="faktd_3_1">#REF!</definedName>
    <definedName name="faktd_4">#REF!</definedName>
    <definedName name="faktd_4_10">#REF!</definedName>
    <definedName name="faktd_5">#REF!</definedName>
    <definedName name="faktd_5_1">#REF!</definedName>
    <definedName name="faktd_5_10">#REF!</definedName>
    <definedName name="faktd_6">#REF!</definedName>
    <definedName name="faktd_6_10">#REF!</definedName>
    <definedName name="faktd_7">#REF!</definedName>
    <definedName name="faktd_7_10">#REF!</definedName>
    <definedName name="faktd_8">#REF!</definedName>
    <definedName name="faktd_8_10">#REF!</definedName>
    <definedName name="faktd_9">#REF!</definedName>
    <definedName name="faktd_9_10">#REF!</definedName>
    <definedName name="Faktor">#REF!</definedName>
    <definedName name="faktor2">#REF!</definedName>
    <definedName name="fam">#REF!</definedName>
    <definedName name="fam_1">#REF!</definedName>
    <definedName name="fam_1_10">#REF!</definedName>
    <definedName name="fam_10">#REF!</definedName>
    <definedName name="fam_10_1">#REF!</definedName>
    <definedName name="fam_11">#REF!</definedName>
    <definedName name="fam_3">#REF!</definedName>
    <definedName name="fam_3_1">#REF!</definedName>
    <definedName name="fam_4">#REF!</definedName>
    <definedName name="fam_4_10">#REF!</definedName>
    <definedName name="fam_5">#REF!</definedName>
    <definedName name="fam_5_1">#REF!</definedName>
    <definedName name="fam_5_10">#REF!</definedName>
    <definedName name="fam_6">#REF!</definedName>
    <definedName name="fam_6_10">#REF!</definedName>
    <definedName name="fam_7">#REF!</definedName>
    <definedName name="fam_7_10">#REF!</definedName>
    <definedName name="fam_8">#REF!</definedName>
    <definedName name="fam_8_10">#REF!</definedName>
    <definedName name="fam_9">#REF!</definedName>
    <definedName name="fam_9_10">#REF!</definedName>
    <definedName name="famcp">#REF!</definedName>
    <definedName name="famcp_1">#REF!</definedName>
    <definedName name="famcp_1_10">#REF!</definedName>
    <definedName name="famcp_10">#REF!</definedName>
    <definedName name="famcp_10_1">#REF!</definedName>
    <definedName name="famcp_11">#REF!</definedName>
    <definedName name="famcp_3">#REF!</definedName>
    <definedName name="famcp_3_1">#REF!</definedName>
    <definedName name="famcp_4">#REF!</definedName>
    <definedName name="famcp_4_10">#REF!</definedName>
    <definedName name="famcp_5">#REF!</definedName>
    <definedName name="famcp_5_1">#REF!</definedName>
    <definedName name="famcp_5_10">#REF!</definedName>
    <definedName name="famcp_6">#REF!</definedName>
    <definedName name="famcp_6_10">#REF!</definedName>
    <definedName name="famcp_7">#REF!</definedName>
    <definedName name="famcp_7_10">#REF!</definedName>
    <definedName name="famcp_8">#REF!</definedName>
    <definedName name="famcp_8_10">#REF!</definedName>
    <definedName name="famcp_9">#REF!</definedName>
    <definedName name="famcp_9_10">#REF!</definedName>
    <definedName name="FAN">#REF!</definedName>
    <definedName name="faoi">#REF!</definedName>
    <definedName name="faoi_1">#REF!</definedName>
    <definedName name="faoi_1_10">#REF!</definedName>
    <definedName name="faoi_10">#REF!</definedName>
    <definedName name="faoi_10_1">#REF!</definedName>
    <definedName name="faoi_11">#REF!</definedName>
    <definedName name="faoi_3">#REF!</definedName>
    <definedName name="faoi_3_1">#REF!</definedName>
    <definedName name="faoi_4">#REF!</definedName>
    <definedName name="faoi_4_10">#REF!</definedName>
    <definedName name="faoi_5">#REF!</definedName>
    <definedName name="faoi_5_1">#REF!</definedName>
    <definedName name="faoi_5_10">#REF!</definedName>
    <definedName name="faoi_6">#REF!</definedName>
    <definedName name="faoi_6_10">#REF!</definedName>
    <definedName name="faoi_7">#REF!</definedName>
    <definedName name="faoi_7_10">#REF!</definedName>
    <definedName name="faoi_8">#REF!</definedName>
    <definedName name="faoi_8_10">#REF!</definedName>
    <definedName name="faoi_9">#REF!</definedName>
    <definedName name="faoi_9_10">#REF!</definedName>
    <definedName name="far">#REF!</definedName>
    <definedName name="far_1">#REF!</definedName>
    <definedName name="far_1_10">#REF!</definedName>
    <definedName name="far_10">#REF!</definedName>
    <definedName name="far_10_1">#REF!</definedName>
    <definedName name="far_11">#REF!</definedName>
    <definedName name="far_3">#REF!</definedName>
    <definedName name="far_3_1">#REF!</definedName>
    <definedName name="far_4">#REF!</definedName>
    <definedName name="far_4_10">#REF!</definedName>
    <definedName name="far_5">#REF!</definedName>
    <definedName name="far_5_1">#REF!</definedName>
    <definedName name="far_5_10">#REF!</definedName>
    <definedName name="far_6">#REF!</definedName>
    <definedName name="far_6_10">#REF!</definedName>
    <definedName name="far_7">#REF!</definedName>
    <definedName name="far_7_10">#REF!</definedName>
    <definedName name="far_8">#REF!</definedName>
    <definedName name="far_8_10">#REF!</definedName>
    <definedName name="far_9">#REF!</definedName>
    <definedName name="far_9_10">#REF!</definedName>
    <definedName name="fas" hidden="1">{#N/A,#N/A,FALSE,"Cost Report";#N/A,#N/A,FALSE,"Sept Qtr";#N/A,#N/A,FALSE,"Qtly Summ.";#N/A,#N/A,FALSE,"Report Summary";#N/A,#N/A,FALSE,"Ammort &amp; Dep.";#N/A,#N/A,FALSE,"Rev. GIC Summ.";#N/A,#N/A,FALSE,"CAPEX";#N/A,#N/A,FALSE,"Stockpile Adj.";#N/A,#N/A,FALSE,"Cost Summary"}</definedName>
    <definedName name="fasd">#REF!</definedName>
    <definedName name="fasd_1">#REF!</definedName>
    <definedName name="fasd_1_10">#REF!</definedName>
    <definedName name="fasd_10">#REF!</definedName>
    <definedName name="fasd_10_1">#REF!</definedName>
    <definedName name="fasd_11">#REF!</definedName>
    <definedName name="fasd_3">#REF!</definedName>
    <definedName name="fasd_3_1">#REF!</definedName>
    <definedName name="fasd_4">#REF!</definedName>
    <definedName name="fasd_4_10">#REF!</definedName>
    <definedName name="fasd_5">#REF!</definedName>
    <definedName name="fasd_5_1">#REF!</definedName>
    <definedName name="fasd_5_10">#REF!</definedName>
    <definedName name="fasd_6">#REF!</definedName>
    <definedName name="fasd_6_10">#REF!</definedName>
    <definedName name="fasd_7">#REF!</definedName>
    <definedName name="fasd_7_10">#REF!</definedName>
    <definedName name="fasd_8">#REF!</definedName>
    <definedName name="fasd_8_10">#REF!</definedName>
    <definedName name="fasd_9">#REF!</definedName>
    <definedName name="fasd_9_10">#REF!</definedName>
    <definedName name="fasdfsdfs" hidden="1">{"with_oth_curr",#N/A,FALSE,"2225"}</definedName>
    <definedName name="fasdfsdfs_1" hidden="1">{"with_oth_curr",#N/A,FALSE,"2225"}</definedName>
    <definedName name="fasdgfdagdsfgdsfg" hidden="1">{"rp_only",#N/A,FALSE,"2225"}</definedName>
    <definedName name="fasdgfdagdsfgdsfg_1" hidden="1">{"rp_only",#N/A,FALSE,"2225"}</definedName>
    <definedName name="fasdsaf" hidden="1">{"with_oth_curr",#N/A,FALSE,"2225"}</definedName>
    <definedName name="fasdsaf_1" hidden="1">{"with_oth_curr",#N/A,FALSE,"2225"}</definedName>
    <definedName name="fasdt">#REF!</definedName>
    <definedName name="fasdt_1">#REF!</definedName>
    <definedName name="fasdt_1_10">#REF!</definedName>
    <definedName name="fasdt_10">#REF!</definedName>
    <definedName name="fasdt_10_1">#REF!</definedName>
    <definedName name="fasdt_11">#REF!</definedName>
    <definedName name="fasdt_3">#REF!</definedName>
    <definedName name="fasdt_3_1">#REF!</definedName>
    <definedName name="fasdt_4">#REF!</definedName>
    <definedName name="fasdt_4_10">#REF!</definedName>
    <definedName name="fasdt_5">#REF!</definedName>
    <definedName name="fasdt_5_1">#REF!</definedName>
    <definedName name="fasdt_5_10">#REF!</definedName>
    <definedName name="fasdt_6">#REF!</definedName>
    <definedName name="fasdt_6_10">#REF!</definedName>
    <definedName name="fasdt_7">#REF!</definedName>
    <definedName name="fasdt_7_10">#REF!</definedName>
    <definedName name="fasdt_8">#REF!</definedName>
    <definedName name="fasdt_8_10">#REF!</definedName>
    <definedName name="fasdt_9">#REF!</definedName>
    <definedName name="fasdt_9_10">#REF!</definedName>
    <definedName name="fasfsdfgdsgsdg" hidden="1">{"with_oth_curr",#N/A,FALSE,"2225"}</definedName>
    <definedName name="fasfsdfgdsgsdg_1" hidden="1">{"with_oth_curr",#N/A,FALSE,"2225"}</definedName>
    <definedName name="fasgfaf" hidden="1">{"rp_only",#N/A,FALSE,"2225"}</definedName>
    <definedName name="fasgfaf_1" hidden="1">{"rp_only",#N/A,FALSE,"2225"}</definedName>
    <definedName name="fassadadsa" hidden="1">{"rp_only",#N/A,FALSE,"2225"}</definedName>
    <definedName name="fassadadsa_1" hidden="1">{"rp_only",#N/A,FALSE,"2225"}</definedName>
    <definedName name="FAsset">#REF!</definedName>
    <definedName name="fat">#REF!</definedName>
    <definedName name="fat_1">#REF!</definedName>
    <definedName name="fat_1_10">#REF!</definedName>
    <definedName name="fat_10">#REF!</definedName>
    <definedName name="fat_10_1">#REF!</definedName>
    <definedName name="fat_11">#REF!</definedName>
    <definedName name="fat_3">#REF!</definedName>
    <definedName name="fat_3_1">#REF!</definedName>
    <definedName name="fat_4">#REF!</definedName>
    <definedName name="fat_4_10">#REF!</definedName>
    <definedName name="fat_5">#REF!</definedName>
    <definedName name="fat_5_1">#REF!</definedName>
    <definedName name="fat_5_10">#REF!</definedName>
    <definedName name="fat_6">#REF!</definedName>
    <definedName name="fat_6_10">#REF!</definedName>
    <definedName name="fat_7">#REF!</definedName>
    <definedName name="fat_7_10">#REF!</definedName>
    <definedName name="fat_8">#REF!</definedName>
    <definedName name="fat_8_10">#REF!</definedName>
    <definedName name="fat_9">#REF!</definedName>
    <definedName name="fat_9_10">#REF!</definedName>
    <definedName name="Fax">#REF!</definedName>
    <definedName name="FBT">#REF!</definedName>
    <definedName name="fc">#REF!</definedName>
    <definedName name="Fcdsds" hidden="1">{"rp_only",#N/A,FALSE,"2225"}</definedName>
    <definedName name="Fcdsds_1" hidden="1">{"rp_only",#N/A,FALSE,"2225"}</definedName>
    <definedName name="FCHFCHFGHFG">#REF!</definedName>
    <definedName name="FCode" hidden="1">#REF!</definedName>
    <definedName name="FCU">#REF!</definedName>
    <definedName name="fd" hidden="1">{"with_oth_curr",#N/A,FALSE,"2225"}</definedName>
    <definedName name="fd_1" hidden="1">{"with_oth_curr",#N/A,FALSE,"2225"}</definedName>
    <definedName name="fdAfdsdfs" hidden="1">{"rp_only",#N/A,FALSE,"2225"}</definedName>
    <definedName name="fdAfdsdfs_1" hidden="1">{"rp_only",#N/A,FALSE,"2225"}</definedName>
    <definedName name="fdafdsfdfdas" hidden="1">{"rp_only",#N/A,FALSE,"2225"}</definedName>
    <definedName name="fdafdsfdfdas_1" hidden="1">{"rp_only",#N/A,FALSE,"2225"}</definedName>
    <definedName name="fdasdfsfsda" hidden="1">{"rp_only",#N/A,FALSE,"2225"}</definedName>
    <definedName name="fdasdfsfsda_1" hidden="1">{"rp_only",#N/A,FALSE,"2225"}</definedName>
    <definedName name="fdasdsfafd" hidden="1">{"rp_only",#N/A,FALSE,"2225"}</definedName>
    <definedName name="fdasdsfafd_1" hidden="1">{"rp_only",#N/A,FALSE,"2225"}</definedName>
    <definedName name="fdasfadsfdsafd" hidden="1">{"rp_only",#N/A,FALSE,"2225"}</definedName>
    <definedName name="fdasfadsfdsafd_1" hidden="1">{"rp_only",#N/A,FALSE,"2225"}</definedName>
    <definedName name="fdasfasfasf" hidden="1">{"rp_only",#N/A,FALSE,"2225"}</definedName>
    <definedName name="fdasfasfasf_1" hidden="1">{"rp_only",#N/A,FALSE,"2225"}</definedName>
    <definedName name="fdasfdasfdsafdas" hidden="1">{"with_oth_curr",#N/A,FALSE,"2225"}</definedName>
    <definedName name="fdasfdasfdsafdas_1" hidden="1">{"with_oth_curr",#N/A,FALSE,"2225"}</definedName>
    <definedName name="fdasfdsafdas" hidden="1">{"with_oth_curr",#N/A,FALSE,"2225"}</definedName>
    <definedName name="fdasfdsafdas_1" hidden="1">{"with_oth_curr",#N/A,FALSE,"2225"}</definedName>
    <definedName name="fdd3_1">#REF!</definedName>
    <definedName name="fdd3_1_10">#REF!</definedName>
    <definedName name="fdd3_10">#REF!</definedName>
    <definedName name="fdd3_5">#REF!</definedName>
    <definedName name="fddfgsdegtgds" hidden="1">{"rp_only",#N/A,FALSE,"2225"}</definedName>
    <definedName name="fddfgsdegtgds_1" hidden="1">{"rp_only",#N/A,FALSE,"2225"}</definedName>
    <definedName name="fddfhdfhdgh" localSheetId="8" hidden="1">{#N/A,#N/A,FALSE,"CCTV"}</definedName>
    <definedName name="fddfhdfhdgh" hidden="1">{#N/A,#N/A,FALSE,"CCTV"}</definedName>
    <definedName name="fddfssdfsfd" hidden="1">{"rp_only",#N/A,FALSE,"2225"}</definedName>
    <definedName name="fddfssdfsfd_1" hidden="1">{"rp_only",#N/A,FALSE,"2225"}</definedName>
    <definedName name="fddgsgfgf" hidden="1">{"rp_only",#N/A,FALSE,"2225"}</definedName>
    <definedName name="fddgsgfgf_1" hidden="1">{"rp_only",#N/A,FALSE,"2225"}</definedName>
    <definedName name="fdf" localSheetId="8" hidden="1">#REF!</definedName>
    <definedName name="fdf" hidden="1">{#N/A,#N/A,FALSE,"CCTV"}</definedName>
    <definedName name="fdfafds" hidden="1">{"rp_only",#N/A,FALSE,"2225"}</definedName>
    <definedName name="fdfafds_1" hidden="1">{"rp_only",#N/A,FALSE,"2225"}</definedName>
    <definedName name="FDFDF" localSheetId="8" hidden="1">{#N/A,#N/A,FALSE,"CCTV"}</definedName>
    <definedName name="FDFDF" hidden="1">{#N/A,#N/A,FALSE,"CCTV"}</definedName>
    <definedName name="fdfdfd">#REF!</definedName>
    <definedName name="fdfdsadfsa" hidden="1">{"rp_only",#N/A,FALSE,"2225"}</definedName>
    <definedName name="fdfdsadfsa_1" hidden="1">{"rp_only",#N/A,FALSE,"2225"}</definedName>
    <definedName name="fdfdsafdsa" hidden="1">{"rp_only",#N/A,FALSE,"2225"}</definedName>
    <definedName name="fdfdsafdsa_1" hidden="1">{"rp_only",#N/A,FALSE,"2225"}</definedName>
    <definedName name="fdfdsafdsadsfa" hidden="1">{"rp_only",#N/A,FALSE,"2225"}</definedName>
    <definedName name="fdfdsafdsadsfa_1" hidden="1">{"rp_only",#N/A,FALSE,"2225"}</definedName>
    <definedName name="fdff" localSheetId="8">#REF!</definedName>
    <definedName name="fdff" hidden="1">{#N/A,#N/A,FALSE,"SumG";#N/A,#N/A,FALSE,"ElecG";#N/A,#N/A,FALSE,"MechG";#N/A,#N/A,FALSE,"GeotG";#N/A,#N/A,FALSE,"PrcsG";#N/A,#N/A,FALSE,"TunnG";#N/A,#N/A,FALSE,"CivlG";#N/A,#N/A,FALSE,"NtwkG";#N/A,#N/A,FALSE,"EstgG";#N/A,#N/A,FALSE,"PEngG"}</definedName>
    <definedName name="fdfg" hidden="1">{"with_oth_curr",#N/A,FALSE,"2225"}</definedName>
    <definedName name="fdfg_1" hidden="1">{"with_oth_curr",#N/A,FALSE,"2225"}</definedName>
    <definedName name="fdfgdfs" hidden="1">{"with_oth_curr",#N/A,FALSE,"2225"}</definedName>
    <definedName name="fdfgdfs_1" hidden="1">{"with_oth_curr",#N/A,FALSE,"2225"}</definedName>
    <definedName name="fdfsd" hidden="1">#REF!</definedName>
    <definedName name="fdfsdsdaf" hidden="1">{"rp_only",#N/A,FALSE,"2225"}</definedName>
    <definedName name="fdfsdsdaf_1" hidden="1">{"rp_only",#N/A,FALSE,"2225"}</definedName>
    <definedName name="fdfsfd" hidden="1">{"rp_only",#N/A,FALSE,"2225"}</definedName>
    <definedName name="fdfsfd_1" hidden="1">{"rp_only",#N/A,FALSE,"2225"}</definedName>
    <definedName name="fdg" hidden="1">#REF!</definedName>
    <definedName name="fdgcv" hidden="1">{"with_oth_curr",#N/A,FALSE,"2225"}</definedName>
    <definedName name="fdgcv_1" hidden="1">{"with_oth_curr",#N/A,FALSE,"2225"}</definedName>
    <definedName name="fdgd" hidden="1">{"with_oth_curr",#N/A,FALSE,"2225"}</definedName>
    <definedName name="fdgd_1" hidden="1">{"with_oth_curr",#N/A,FALSE,"2225"}</definedName>
    <definedName name="FDGDFD" hidden="1">{"rp_only",#N/A,FALSE,"2225"}</definedName>
    <definedName name="FDGDFD_1" hidden="1">{"rp_only",#N/A,FALSE,"2225"}</definedName>
    <definedName name="fdgdfg" hidden="1">{"rp_only",#N/A,FALSE,"2225"}</definedName>
    <definedName name="fdgdfg_1" hidden="1">{"rp_only",#N/A,FALSE,"2225"}</definedName>
    <definedName name="fdgdfgd" hidden="1">{"with_oth_curr",#N/A,FALSE,"2225"}</definedName>
    <definedName name="fdgdfgd_1" hidden="1">{"with_oth_curr",#N/A,FALSE,"2225"}</definedName>
    <definedName name="fdgdfgdf" hidden="1">{"rp_only",#N/A,FALSE,"2225"}</definedName>
    <definedName name="fdgdfgdf_1" hidden="1">{"rp_only",#N/A,FALSE,"2225"}</definedName>
    <definedName name="fdgdfgdg" hidden="1">{"rp_only",#N/A,FALSE,"2225"}</definedName>
    <definedName name="fdgdfgdg_1" hidden="1">{"rp_only",#N/A,FALSE,"2225"}</definedName>
    <definedName name="fdgdg" hidden="1">{"rp_only",#N/A,FALSE,"2225"}</definedName>
    <definedName name="fdgdg_1" hidden="1">{"rp_only",#N/A,FALSE,"2225"}</definedName>
    <definedName name="fdgdgdg" hidden="1">{"rp_only",#N/A,FALSE,"2225"}</definedName>
    <definedName name="fdgdgdg_1" hidden="1">{"rp_only",#N/A,FALSE,"2225"}</definedName>
    <definedName name="fdgdgf" hidden="1">{"with_oth_curr",#N/A,FALSE,"2225"}</definedName>
    <definedName name="fdgdgf_1" hidden="1">{"with_oth_curr",#N/A,FALSE,"2225"}</definedName>
    <definedName name="fdgdgtdfg" hidden="1">{"rp_only",#N/A,FALSE,"2225"}</definedName>
    <definedName name="fdgdgtdfg_1" hidden="1">{"rp_only",#N/A,FALSE,"2225"}</definedName>
    <definedName name="fdgdhdfhfghjgf" hidden="1">{"with_oth_curr",#N/A,FALSE,"2225"}</definedName>
    <definedName name="fdgdhdfhfghjgf_1" hidden="1">{"with_oth_curr",#N/A,FALSE,"2225"}</definedName>
    <definedName name="fdgfg" hidden="1">{"rp_only",#N/A,FALSE,"2225"}</definedName>
    <definedName name="fdgfg_1" hidden="1">{"rp_only",#N/A,FALSE,"2225"}</definedName>
    <definedName name="fdgfgf" hidden="1">{"rp_only",#N/A,FALSE,"2225"}</definedName>
    <definedName name="fdgfgf_1" hidden="1">{"rp_only",#N/A,FALSE,"2225"}</definedName>
    <definedName name="fdggf" hidden="1">{"rp_only",#N/A,FALSE,"2225"}</definedName>
    <definedName name="fdggf_1" hidden="1">{"rp_only",#N/A,FALSE,"2225"}</definedName>
    <definedName name="fdghcvutfu" hidden="1">{"rp_only",#N/A,FALSE,"2225"}</definedName>
    <definedName name="fdghcvutfu_1" hidden="1">{"rp_only",#N/A,FALSE,"2225"}</definedName>
    <definedName name="FDGS" hidden="1">{"rp_only",#N/A,FALSE,"2225"}</definedName>
    <definedName name="FDGS_1" hidden="1">{"rp_only",#N/A,FALSE,"2225"}</definedName>
    <definedName name="fdgsf" hidden="1">{"with_oth_curr",#N/A,FALSE,"2225"}</definedName>
    <definedName name="fdgsf_1" hidden="1">{"with_oth_curr",#N/A,FALSE,"2225"}</definedName>
    <definedName name="fdgss" hidden="1">{"with_oth_curr",#N/A,FALSE,"2225"}</definedName>
    <definedName name="fdgss_1" hidden="1">{"with_oth_curr",#N/A,FALSE,"2225"}</definedName>
    <definedName name="fdgvdgfrg" hidden="1">{"with_oth_curr",#N/A,FALSE,"2225"}</definedName>
    <definedName name="fdgvdgfrg_1" hidden="1">{"with_oth_curr",#N/A,FALSE,"2225"}</definedName>
    <definedName name="fdhfj" hidden="1">{"with_oth_curr",#N/A,FALSE,"2225"}</definedName>
    <definedName name="fdhfj_1" hidden="1">{"with_oth_curr",#N/A,FALSE,"2225"}</definedName>
    <definedName name="FDJGJS" hidden="1">#REF!</definedName>
    <definedName name="FDOM">#REF!</definedName>
    <definedName name="fdr">#REF!</definedName>
    <definedName name="FDR_1">#REF!</definedName>
    <definedName name="fds" hidden="1">{"comps",#N/A,FALSE,"comps";"notes",#N/A,FALSE,"comps"}</definedName>
    <definedName name="fdsa" hidden="1">{"rp_only",#N/A,FALSE,"2225"}</definedName>
    <definedName name="fdsa_1" hidden="1">{"rp_only",#N/A,FALSE,"2225"}</definedName>
    <definedName name="fdsaadfda" hidden="1">{"with_oth_curr",#N/A,FALSE,"2225"}</definedName>
    <definedName name="fdsaadfda_1" hidden="1">{"with_oth_curr",#N/A,FALSE,"2225"}</definedName>
    <definedName name="fdsad" hidden="1">{"with_oth_curr",#N/A,FALSE,"2225"}</definedName>
    <definedName name="fdsad_1" hidden="1">{"with_oth_curr",#N/A,FALSE,"2225"}</definedName>
    <definedName name="fdsadfsadfsa" hidden="1">{"with_oth_curr",#N/A,FALSE,"2225"}</definedName>
    <definedName name="fdsadfsadfsa_1" hidden="1">{"with_oth_curr",#N/A,FALSE,"2225"}</definedName>
    <definedName name="fdsadfsadfsafdasfdas" hidden="1">{"with_oth_curr",#N/A,FALSE,"2225"}</definedName>
    <definedName name="fdsadfsadfsafdasfdas_1" hidden="1">{"with_oth_curr",#N/A,FALSE,"2225"}</definedName>
    <definedName name="fdsads" hidden="1">{"rp_only",#N/A,FALSE,"2225"}</definedName>
    <definedName name="fdsads_1" hidden="1">{"rp_only",#N/A,FALSE,"2225"}</definedName>
    <definedName name="fdsadsa" hidden="1">{"rp_only",#N/A,FALSE,"2225"}</definedName>
    <definedName name="fdsadsa_1" hidden="1">{"rp_only",#N/A,FALSE,"2225"}</definedName>
    <definedName name="fdsadsfadsffdas" hidden="1">{"with_oth_curr",#N/A,FALSE,"2225"}</definedName>
    <definedName name="fdsadsfadsffdas_1" hidden="1">{"with_oth_curr",#N/A,FALSE,"2225"}</definedName>
    <definedName name="fdsaf" hidden="1">{"with_oth_curr",#N/A,FALSE,"2225"}</definedName>
    <definedName name="fdsaf_1" hidden="1">{"with_oth_curr",#N/A,FALSE,"2225"}</definedName>
    <definedName name="fdsafas" hidden="1">{"rp_only",#N/A,FALSE,"2225"}</definedName>
    <definedName name="fdsafas_1" hidden="1">{"rp_only",#N/A,FALSE,"2225"}</definedName>
    <definedName name="fdsafdasfdsa" hidden="1">{"with_oth_curr",#N/A,FALSE,"2225"}</definedName>
    <definedName name="fdsafdasfdsa_1" hidden="1">{"with_oth_curr",#N/A,FALSE,"2225"}</definedName>
    <definedName name="fdsafdf" hidden="1">{"SCH1A",#N/A,FALSE,"US"}</definedName>
    <definedName name="fdsafdsa" hidden="1">{"rp_only",#N/A,FALSE,"2225"}</definedName>
    <definedName name="fdsafdsa_1" hidden="1">{"rp_only",#N/A,FALSE,"2225"}</definedName>
    <definedName name="fdsafdsadsfdsdsfsdf" hidden="1">{"rp_only",#N/A,FALSE,"2225"}</definedName>
    <definedName name="fdsafdsadsfdsdsfsdf_1" hidden="1">{"rp_only",#N/A,FALSE,"2225"}</definedName>
    <definedName name="fdsafdsafads" hidden="1">{"rp_only",#N/A,FALSE,"2225"}</definedName>
    <definedName name="fdsafdsafads_1" hidden="1">{"rp_only",#N/A,FALSE,"2225"}</definedName>
    <definedName name="fdsafdsafds" hidden="1">{"with_oth_curr",#N/A,FALSE,"2225"}</definedName>
    <definedName name="fdsafdsafds_1" hidden="1">{"with_oth_curr",#N/A,FALSE,"2225"}</definedName>
    <definedName name="fdsafdsfd" hidden="1">{"with_oth_curr",#N/A,FALSE,"2225"}</definedName>
    <definedName name="fdsafdsfd_1" hidden="1">{"with_oth_curr",#N/A,FALSE,"2225"}</definedName>
    <definedName name="fdsafdsfds" hidden="1">{"rp_only",#N/A,FALSE,"2225"}</definedName>
    <definedName name="fdsafdsfds_1" hidden="1">{"rp_only",#N/A,FALSE,"2225"}</definedName>
    <definedName name="fdsafdsfsa" hidden="1">{"rp_only",#N/A,FALSE,"2225"}</definedName>
    <definedName name="fdsafdsfsa_1" hidden="1">{"rp_only",#N/A,FALSE,"2225"}</definedName>
    <definedName name="fdsafsddfs" hidden="1">{"rp_only",#N/A,FALSE,"2225"}</definedName>
    <definedName name="fdsafsddfs_1" hidden="1">{"rp_only",#N/A,FALSE,"2225"}</definedName>
    <definedName name="fdsaggds" hidden="1">{"with_oth_curr",#N/A,FALSE,"2225"}</definedName>
    <definedName name="fdsaggds_1" hidden="1">{"with_oth_curr",#N/A,FALSE,"2225"}</definedName>
    <definedName name="fdsasdaf" hidden="1">{"with_oth_curr",#N/A,FALSE,"2225"}</definedName>
    <definedName name="fdsasdaf_1" hidden="1">{"with_oth_curr",#N/A,FALSE,"2225"}</definedName>
    <definedName name="fdsddsfdsfdasf" hidden="1">{"rp_only",#N/A,FALSE,"2225"}</definedName>
    <definedName name="fdsddsfdsfdasf_1" hidden="1">{"rp_only",#N/A,FALSE,"2225"}</definedName>
    <definedName name="fdsdffds" hidden="1">{"rp_only",#N/A,FALSE,"2225"}</definedName>
    <definedName name="fdsdffds_1" hidden="1">{"rp_only",#N/A,FALSE,"2225"}</definedName>
    <definedName name="fdsdfsdf" hidden="1">{"with_oth_curr",#N/A,FALSE,"2225"}</definedName>
    <definedName name="fdsdfsdf_1" hidden="1">{"with_oth_curr",#N/A,FALSE,"2225"}</definedName>
    <definedName name="fdsdfsfds" hidden="1">{"rp_only",#N/A,FALSE,"2225"}</definedName>
    <definedName name="fdsdfsfds_1" hidden="1">{"rp_only",#N/A,FALSE,"2225"}</definedName>
    <definedName name="fdsdfsfdsfsdasfda" hidden="1">{"with_oth_curr",#N/A,FALSE,"2225"}</definedName>
    <definedName name="fdsdfsfdsfsdasfda_1" hidden="1">{"with_oth_curr",#N/A,FALSE,"2225"}</definedName>
    <definedName name="fdsdfsfsd" hidden="1">{"with_oth_curr",#N/A,FALSE,"2225"}</definedName>
    <definedName name="fdsdfsfsd_1" hidden="1">{"with_oth_curr",#N/A,FALSE,"2225"}</definedName>
    <definedName name="fdsdsdfsdf" hidden="1">{"rp_only",#N/A,FALSE,"2225"}</definedName>
    <definedName name="fdsdsdfsdf_1" hidden="1">{"rp_only",#N/A,FALSE,"2225"}</definedName>
    <definedName name="fdsdsfafdsdfsfdasdasf" hidden="1">{"rp_only",#N/A,FALSE,"2225"}</definedName>
    <definedName name="fdsdsfafdsdfsfdasdasf_1" hidden="1">{"rp_only",#N/A,FALSE,"2225"}</definedName>
    <definedName name="fdsdsffd" hidden="1">{"with_oth_curr",#N/A,FALSE,"2225"}</definedName>
    <definedName name="fdsdsffd_1" hidden="1">{"with_oth_curr",#N/A,FALSE,"2225"}</definedName>
    <definedName name="fdsf" hidden="1">{"general",#N/A,FALSE,"Assumptions"}</definedName>
    <definedName name="fdsfadsfdsafdasdfsafsda" hidden="1">{"rp_only",#N/A,FALSE,"2225"}</definedName>
    <definedName name="fdsfadsfdsafdasdfsafsda_1" hidden="1">{"rp_only",#N/A,FALSE,"2225"}</definedName>
    <definedName name="fdsfafds" hidden="1">{"with_oth_curr",#N/A,FALSE,"2225"}</definedName>
    <definedName name="fdsfafds_1" hidden="1">{"with_oth_curr",#N/A,FALSE,"2225"}</definedName>
    <definedName name="fdsfdasdsfa" hidden="1">{"rp_only",#N/A,FALSE,"2225"}</definedName>
    <definedName name="fdsfdasdsfa_1" hidden="1">{"rp_only",#N/A,FALSE,"2225"}</definedName>
    <definedName name="fdsfdasfsdafdasfsda" hidden="1">{"rp_only",#N/A,FALSE,"2225"}</definedName>
    <definedName name="fdsfdasfsdafdasfsda_1" hidden="1">{"rp_only",#N/A,FALSE,"2225"}</definedName>
    <definedName name="fdsfdfds" hidden="1">{"rp_only",#N/A,FALSE,"2225"}</definedName>
    <definedName name="fdsfdfds_1" hidden="1">{"rp_only",#N/A,FALSE,"2225"}</definedName>
    <definedName name="fdsfdfsdafadsfdsa" hidden="1">{"rp_only",#N/A,FALSE,"2225"}</definedName>
    <definedName name="fdsfdfsdafadsfdsa_1" hidden="1">{"rp_only",#N/A,FALSE,"2225"}</definedName>
    <definedName name="fdsfds" hidden="1">{"with_oth_curr",#N/A,FALSE,"2225"}</definedName>
    <definedName name="fdsfds_1" hidden="1">{"with_oth_curr",#N/A,FALSE,"2225"}</definedName>
    <definedName name="fdsfdsa" hidden="1">{"with_oth_curr",#N/A,FALSE,"2225"}</definedName>
    <definedName name="fdsfdsa_1" hidden="1">{"with_oth_curr",#N/A,FALSE,"2225"}</definedName>
    <definedName name="fdsfdsadsffsd" hidden="1">{"with_oth_curr",#N/A,FALSE,"2225"}</definedName>
    <definedName name="fdsfdsadsffsd_1" hidden="1">{"with_oth_curr",#N/A,FALSE,"2225"}</definedName>
    <definedName name="fdsfdsdfs" hidden="1">{"rp_only",#N/A,FALSE,"2225"}</definedName>
    <definedName name="fdsfdsdfs_1" hidden="1">{"rp_only",#N/A,FALSE,"2225"}</definedName>
    <definedName name="fdsfdsdfsadsf" hidden="1">{"rp_only",#N/A,FALSE,"2225"}</definedName>
    <definedName name="fdsfdsdfsadsf_1" hidden="1">{"rp_only",#N/A,FALSE,"2225"}</definedName>
    <definedName name="fdsfdsdfsfds" hidden="1">{"rp_only",#N/A,FALSE,"2225"}</definedName>
    <definedName name="fdsfdsdfsfds_1" hidden="1">{"rp_only",#N/A,FALSE,"2225"}</definedName>
    <definedName name="fdsfdsdfssdf" hidden="1">{"with_oth_curr",#N/A,FALSE,"2225"}</definedName>
    <definedName name="fdsfdsdfssdf_1" hidden="1">{"with_oth_curr",#N/A,FALSE,"2225"}</definedName>
    <definedName name="fdsfdsdsf" hidden="1">{"rp_only",#N/A,FALSE,"2225"}</definedName>
    <definedName name="fdsfdsdsf_1" hidden="1">{"rp_only",#N/A,FALSE,"2225"}</definedName>
    <definedName name="fdsfdsdsgra" hidden="1">{"rp_only",#N/A,FALSE,"2225"}</definedName>
    <definedName name="fdsfdsdsgra_1" hidden="1">{"rp_only",#N/A,FALSE,"2225"}</definedName>
    <definedName name="fdsfdsfadsfdsa" hidden="1">{"rp_only",#N/A,FALSE,"2225"}</definedName>
    <definedName name="fdsfdsfadsfdsa_1" hidden="1">{"rp_only",#N/A,FALSE,"2225"}</definedName>
    <definedName name="fdsfdsfd" hidden="1">{"with_oth_curr",#N/A,FALSE,"2225"}</definedName>
    <definedName name="fdsfdsfd_1" hidden="1">{"with_oth_curr",#N/A,FALSE,"2225"}</definedName>
    <definedName name="fdsfdsfds" hidden="1">{"rp_only",#N/A,FALSE,"2225"}</definedName>
    <definedName name="fdsfdsfds_1" hidden="1">{"rp_only",#N/A,FALSE,"2225"}</definedName>
    <definedName name="fdsfdsfdsa" hidden="1">{"rp_only",#N/A,FALSE,"2225"}</definedName>
    <definedName name="fdsfdsfdsa_1" hidden="1">{"rp_only",#N/A,FALSE,"2225"}</definedName>
    <definedName name="fdsfdsfdsdf" hidden="1">{"with_oth_curr",#N/A,FALSE,"2225"}</definedName>
    <definedName name="fdsfdsfdsdf_1" hidden="1">{"with_oth_curr",#N/A,FALSE,"2225"}</definedName>
    <definedName name="fdsfdsfdsfds" hidden="1">{"with_oth_curr",#N/A,FALSE,"2225"}</definedName>
    <definedName name="fdsfdsfdsfds_1" hidden="1">{"with_oth_curr",#N/A,FALSE,"2225"}</definedName>
    <definedName name="fdsfdsfdsfdssfd" hidden="1">{"rp_only",#N/A,FALSE,"2225"}</definedName>
    <definedName name="fdsfdsfdsfdssfd_1" hidden="1">{"rp_only",#N/A,FALSE,"2225"}</definedName>
    <definedName name="fdsfdsfsd" hidden="1">{"rp_only",#N/A,FALSE,"2225"}</definedName>
    <definedName name="fdsfdsfsd_1" hidden="1">{"rp_only",#N/A,FALSE,"2225"}</definedName>
    <definedName name="fdsfdssdf" hidden="1">{"with_oth_curr",#N/A,FALSE,"2225"}</definedName>
    <definedName name="fdsfdssdf_1" hidden="1">{"with_oth_curr",#N/A,FALSE,"2225"}</definedName>
    <definedName name="fdsfdssfd" hidden="1">{"rp_only",#N/A,FALSE,"2225"}</definedName>
    <definedName name="fdsfdssfd_1" hidden="1">{"rp_only",#N/A,FALSE,"2225"}</definedName>
    <definedName name="fdsffds" hidden="1">{"rp_only",#N/A,FALSE,"2225"}</definedName>
    <definedName name="fdsffds_1" hidden="1">{"rp_only",#N/A,FALSE,"2225"}</definedName>
    <definedName name="FDSFFFDS" hidden="1">{"with_oth_curr",#N/A,FALSE,"2225"}</definedName>
    <definedName name="FDSFFFDS_1" hidden="1">{"with_oth_curr",#N/A,FALSE,"2225"}</definedName>
    <definedName name="fdsfsddfsa" hidden="1">{"with_oth_curr",#N/A,FALSE,"2225"}</definedName>
    <definedName name="fdsfsddfsa_1" hidden="1">{"with_oth_curr",#N/A,FALSE,"2225"}</definedName>
    <definedName name="fdsfsdfds" hidden="1">{"rp_only",#N/A,FALSE,"2225"}</definedName>
    <definedName name="fdsfsdfds_1" hidden="1">{"rp_only",#N/A,FALSE,"2225"}</definedName>
    <definedName name="fdsfsdfs" hidden="1">{"rp_only",#N/A,FALSE,"2225"}</definedName>
    <definedName name="fdsfsdfs_1" hidden="1">{"rp_only",#N/A,FALSE,"2225"}</definedName>
    <definedName name="fdsfsdfsd" hidden="1">{"with_oth_curr",#N/A,FALSE,"2225"}</definedName>
    <definedName name="fdsfsdfsd_1" hidden="1">{"with_oth_curr",#N/A,FALSE,"2225"}</definedName>
    <definedName name="fdsfsdfsf" hidden="1">{"rp_only",#N/A,FALSE,"2225"}</definedName>
    <definedName name="fdsfsdfsf_1" hidden="1">{"rp_only",#N/A,FALSE,"2225"}</definedName>
    <definedName name="fdsfsdsdf" hidden="1">{"with_oth_curr",#N/A,FALSE,"2225"}</definedName>
    <definedName name="fdsfsdsdf_1" hidden="1">{"with_oth_curr",#N/A,FALSE,"2225"}</definedName>
    <definedName name="fdsfsfdsf" hidden="1">{"with_oth_curr",#N/A,FALSE,"2225"}</definedName>
    <definedName name="fdsfsfdsf_1" hidden="1">{"with_oth_curr",#N/A,FALSE,"2225"}</definedName>
    <definedName name="fdsfsff" hidden="1">{"rp_only",#N/A,FALSE,"2225"}</definedName>
    <definedName name="fdsfsff_1" hidden="1">{"rp_only",#N/A,FALSE,"2225"}</definedName>
    <definedName name="fdsfsfs" hidden="1">{"rp_only",#N/A,FALSE,"2225"}</definedName>
    <definedName name="fdsfsfs_1" hidden="1">{"rp_only",#N/A,FALSE,"2225"}</definedName>
    <definedName name="fdsfsfsf" hidden="1">{"with_oth_curr",#N/A,FALSE,"2225"}</definedName>
    <definedName name="fdsfsfsf_1" hidden="1">{"with_oth_curr",#N/A,FALSE,"2225"}</definedName>
    <definedName name="fdsgfsdfhufuuyr" hidden="1">{"rp_only",#N/A,FALSE,"2225"}</definedName>
    <definedName name="fdsgfsdfhufuuyr_1" hidden="1">{"rp_only",#N/A,FALSE,"2225"}</definedName>
    <definedName name="fdssadffsdadfsadsf" hidden="1">{"with_oth_curr",#N/A,FALSE,"2225"}</definedName>
    <definedName name="fdssadffsdadfsadsf_1" hidden="1">{"with_oth_curr",#N/A,FALSE,"2225"}</definedName>
    <definedName name="fdssdaffdsfds" hidden="1">{"with_oth_curr",#N/A,FALSE,"2225"}</definedName>
    <definedName name="fdssdaffdsfds_1" hidden="1">{"with_oth_curr",#N/A,FALSE,"2225"}</definedName>
    <definedName name="fdssdfdfs" hidden="1">{"rp_only",#N/A,FALSE,"2225"}</definedName>
    <definedName name="fdssdfdfs_1" hidden="1">{"rp_only",#N/A,FALSE,"2225"}</definedName>
    <definedName name="fdssdfdssdfdfs" hidden="1">{"with_oth_curr",#N/A,FALSE,"2225"}</definedName>
    <definedName name="fdssdfdssdfdfs_1" hidden="1">{"with_oth_curr",#N/A,FALSE,"2225"}</definedName>
    <definedName name="fdssfds" hidden="1">{"rp_only",#N/A,FALSE,"2225"}</definedName>
    <definedName name="fdssfds_1" hidden="1">{"rp_only",#N/A,FALSE,"2225"}</definedName>
    <definedName name="fdssgfhgfj" hidden="1">{"with_oth_curr",#N/A,FALSE,"2225"}</definedName>
    <definedName name="fdssgfhgfj_1" hidden="1">{"with_oth_curr",#N/A,FALSE,"2225"}</definedName>
    <definedName name="fdu2_1">#REF!</definedName>
    <definedName name="fdu2_1_10">#REF!</definedName>
    <definedName name="fdu2_10">#REF!</definedName>
    <definedName name="fdu2_5">#REF!</definedName>
    <definedName name="FE">#REF!</definedName>
    <definedName name="feb">#REF!</definedName>
    <definedName name="Feb_00">#REF!</definedName>
    <definedName name="Feb_02">#REF!</definedName>
    <definedName name="Feb_lc">#REF!</definedName>
    <definedName name="febperton">#REF!</definedName>
    <definedName name="feco25">#REF!</definedName>
    <definedName name="feco25_1">#REF!</definedName>
    <definedName name="feco25_1_10">#REF!</definedName>
    <definedName name="feco25_1_3">#REF!</definedName>
    <definedName name="feco25_1_5">#REF!</definedName>
    <definedName name="feco25_10">#REF!</definedName>
    <definedName name="feco25_10_1">#REF!</definedName>
    <definedName name="feco25_11">#REF!</definedName>
    <definedName name="feco25_3">#REF!</definedName>
    <definedName name="feco25_3_1">#REF!</definedName>
    <definedName name="feco25_4">#REF!</definedName>
    <definedName name="feco25_4_10">#REF!</definedName>
    <definedName name="feco25_5">#REF!</definedName>
    <definedName name="feco25_5_1">#REF!</definedName>
    <definedName name="feco25_5_10">#REF!</definedName>
    <definedName name="feco25_6">#REF!</definedName>
    <definedName name="feco25_6_10">#REF!</definedName>
    <definedName name="feco25_7">#REF!</definedName>
    <definedName name="feco25_7_10">#REF!</definedName>
    <definedName name="feco25_8">#REF!</definedName>
    <definedName name="feco25_8_10">#REF!</definedName>
    <definedName name="feco25_9">#REF!</definedName>
    <definedName name="feco25_9_10">#REF!</definedName>
    <definedName name="fedc2">#REF!</definedName>
    <definedName name="fedc2_1">#REF!</definedName>
    <definedName name="fedc2_1_10">#REF!</definedName>
    <definedName name="fedc2_1_3">#REF!</definedName>
    <definedName name="fedc2_1_5">#REF!</definedName>
    <definedName name="fedc2_10">#REF!</definedName>
    <definedName name="fedc2_10_1">#REF!</definedName>
    <definedName name="fedc2_11">#REF!</definedName>
    <definedName name="fedc2_3">#REF!</definedName>
    <definedName name="fedc2_3_1">#REF!</definedName>
    <definedName name="fedc2_4">#REF!</definedName>
    <definedName name="fedc2_4_10">#REF!</definedName>
    <definedName name="fedc2_5">#REF!</definedName>
    <definedName name="fedc2_5_1">#REF!</definedName>
    <definedName name="fedc2_5_10">#REF!</definedName>
    <definedName name="fedc2_6">#REF!</definedName>
    <definedName name="fedc2_6_10">#REF!</definedName>
    <definedName name="fedc2_7">#REF!</definedName>
    <definedName name="fedc2_7_10">#REF!</definedName>
    <definedName name="fedc2_8">#REF!</definedName>
    <definedName name="fedc2_8_10">#REF!</definedName>
    <definedName name="fedc2_9">#REF!</definedName>
    <definedName name="fedc2_9_10">#REF!</definedName>
    <definedName name="fedc35">#REF!</definedName>
    <definedName name="fedc35_1">#REF!</definedName>
    <definedName name="fedc35_1_10">#REF!</definedName>
    <definedName name="fedc35_1_3">#REF!</definedName>
    <definedName name="fedc35_1_5">#REF!</definedName>
    <definedName name="fedc35_10">#REF!</definedName>
    <definedName name="fedc35_10_1">#REF!</definedName>
    <definedName name="fedc35_11">#REF!</definedName>
    <definedName name="fedc35_3">#REF!</definedName>
    <definedName name="fedc35_3_1">#REF!</definedName>
    <definedName name="fedc35_4">#REF!</definedName>
    <definedName name="fedc35_4_10">#REF!</definedName>
    <definedName name="fedc35_5">#REF!</definedName>
    <definedName name="fedc35_5_1">#REF!</definedName>
    <definedName name="fedc35_5_10">#REF!</definedName>
    <definedName name="fedc35_6">#REF!</definedName>
    <definedName name="fedc35_6_10">#REF!</definedName>
    <definedName name="fedc35_7">#REF!</definedName>
    <definedName name="fedc35_7_10">#REF!</definedName>
    <definedName name="fedc35_8">#REF!</definedName>
    <definedName name="fedc35_8_10">#REF!</definedName>
    <definedName name="fedc35_9">#REF!</definedName>
    <definedName name="fedc35_9_10">#REF!</definedName>
    <definedName name="FEE">#REF!</definedName>
    <definedName name="fes"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X">#REF!</definedName>
    <definedName name="FEX_1">#REF!</definedName>
    <definedName name="FEX_10">#REF!</definedName>
    <definedName name="FEX_11">#REF!</definedName>
    <definedName name="FEX_3">#REF!</definedName>
    <definedName name="FEX_4">#REF!</definedName>
    <definedName name="FEX_5">#REF!</definedName>
    <definedName name="FEX_6">#REF!</definedName>
    <definedName name="FEX_7">#REF!</definedName>
    <definedName name="FEX_8">#REF!</definedName>
    <definedName name="FEX_9">#REF!</definedName>
    <definedName name="FF" hidden="1">#REF!</definedName>
    <definedName name="FF.1" hidden="1">{#N/A,#N/A,FALSE,"Cost Report";#N/A,#N/A,FALSE,"Table 2.1";#N/A,#N/A,FALSE,"Plant Statistics";"Plant Costs",#N/A,FALSE,"Cost Summary"}</definedName>
    <definedName name="FFAPPCOLNAME1_1">#REF!</definedName>
    <definedName name="FFAPPCOLNAME1_2">#REF!</definedName>
    <definedName name="FFAPPCOLNAME2_1">#REF!</definedName>
    <definedName name="FFAPPCOLNAME2_2">#REF!</definedName>
    <definedName name="FFAPPCOLNAME3_1">#REF!</definedName>
    <definedName name="FFAPPCOLNAME3_2">#REF!</definedName>
    <definedName name="FFAPPCOLNAME4_1">#REF!</definedName>
    <definedName name="FFAPPCOLNAME4_2">#REF!</definedName>
    <definedName name="FFAPPCOLNAME5_1">#REF!</definedName>
    <definedName name="FFAPPCOLNAME5_2">#REF!</definedName>
    <definedName name="FFAPPCOLNAME6_1">#REF!</definedName>
    <definedName name="FFAPPCOLNAME6_2">#REF!</definedName>
    <definedName name="FFAPPCOLNAME7_1">#REF!</definedName>
    <definedName name="FFAPPCOLNAME7_2">#REF!</definedName>
    <definedName name="ffbdgvzcxv" hidden="1">{"with_oth_curr",#N/A,FALSE,"2225"}</definedName>
    <definedName name="ffbdgvzcxv_1" hidden="1">{"with_oth_curr",#N/A,FALSE,"2225"}</definedName>
    <definedName name="ffddfsfdsfdsfads" hidden="1">{"with_oth_curr",#N/A,FALSE,"2225"}</definedName>
    <definedName name="ffddfsfdsfdsfads_1" hidden="1">{"with_oth_curr",#N/A,FALSE,"2225"}</definedName>
    <definedName name="ffdsadfsa" hidden="1">{"rp_only",#N/A,FALSE,"2225"}</definedName>
    <definedName name="ffdsadfsa_1" hidden="1">{"rp_only",#N/A,FALSE,"2225"}</definedName>
    <definedName name="ffefe" hidden="1">{"adj95mult",#N/A,FALSE,"COMPCO";"adj95est",#N/A,FALSE,"COMPCO"}</definedName>
    <definedName name="ffefe_1" hidden="1">{"adj95mult",#N/A,FALSE,"COMPCO";"adj95est",#N/A,FALSE,"COMPCO"}</definedName>
    <definedName name="fff" localSheetId="8" hidden="1">{#N/A,#N/A,FALSE,"CCTV"}</definedName>
    <definedName name="fff" hidden="1">{#N/A,#N/A,FALSE,"CCTV"}</definedName>
    <definedName name="ffff">#REF!</definedName>
    <definedName name="fffff">#REF!</definedName>
    <definedName name="fffff_1">#REF!</definedName>
    <definedName name="fffff_1_10">#REF!</definedName>
    <definedName name="fffff_1_3">#REF!</definedName>
    <definedName name="fffff_10">#REF!</definedName>
    <definedName name="fffff_10_1">#REF!</definedName>
    <definedName name="fffff_11">#REF!</definedName>
    <definedName name="fffff_3">#REF!</definedName>
    <definedName name="fffff_3_1">#REF!</definedName>
    <definedName name="fffff_4">#REF!</definedName>
    <definedName name="fffff_4_10">#REF!</definedName>
    <definedName name="fffff_5">#REF!</definedName>
    <definedName name="fffff_5_1">#REF!</definedName>
    <definedName name="fffff_5_10">#REF!</definedName>
    <definedName name="fffff_6">#REF!</definedName>
    <definedName name="fffff_6_10">#REF!</definedName>
    <definedName name="fffff_7">#REF!</definedName>
    <definedName name="fffff_7_10">#REF!</definedName>
    <definedName name="fffff_8">#REF!</definedName>
    <definedName name="fffff_8_10">#REF!</definedName>
    <definedName name="fffff_9">#REF!</definedName>
    <definedName name="fffff_9_10">#REF!</definedName>
    <definedName name="ffffff" localSheetId="8" hidden="1">{"budget992000 capex",#N/A,FALSE,"Celtel alternative 6"}</definedName>
    <definedName name="ffffff" hidden="1">{#N/A,#N/A,FALSE,"CCTV"}</definedName>
    <definedName name="fffffffffffffff" hidden="1">#REF!</definedName>
    <definedName name="ffgfgfdgfgfg" hidden="1">{"rp_only",#N/A,FALSE,"2225"}</definedName>
    <definedName name="ffgfgfdgfgfg_1" hidden="1">{"rp_only",#N/A,FALSE,"2225"}</definedName>
    <definedName name="ffryf" hidden="1">{"with_oth_curr",#N/A,FALSE,"2225"}</definedName>
    <definedName name="ffryf_1" hidden="1">{"with_oth_curr",#N/A,FALSE,"2225"}</definedName>
    <definedName name="ffsad" hidden="1">{"with_oth_curr",#N/A,FALSE,"2225"}</definedName>
    <definedName name="ffsad_1" hidden="1">{"with_oth_curr",#N/A,FALSE,"2225"}</definedName>
    <definedName name="FFSEGMENT1_1">#REF!</definedName>
    <definedName name="FFSEGMENT1_2">#REF!</definedName>
    <definedName name="FFSEGMENT2_1">#REF!</definedName>
    <definedName name="FFSEGMENT2_2">#REF!</definedName>
    <definedName name="FFSEGMENT3_1">#REF!</definedName>
    <definedName name="FFSEGMENT3_2">#REF!</definedName>
    <definedName name="FFSEGMENT4_1">#REF!</definedName>
    <definedName name="FFSEGMENT4_2">#REF!</definedName>
    <definedName name="FFSEGMENT5_1">#REF!</definedName>
    <definedName name="FFSEGMENT5_2">#REF!</definedName>
    <definedName name="FFSEGMENT6_1">#REF!</definedName>
    <definedName name="FFSEGMENT6_2">#REF!</definedName>
    <definedName name="FFSEGMENT7_1">#REF!</definedName>
    <definedName name="FFSEGMENT7_2">#REF!</definedName>
    <definedName name="FFSEGSEPARATOR1">#REF!</definedName>
    <definedName name="FFSEGSEPARATOR2">#REF!</definedName>
    <definedName name="FFX">#REF!</definedName>
    <definedName name="FFX_1">#REF!</definedName>
    <definedName name="FFX_10">#REF!</definedName>
    <definedName name="FFX_11">#REF!</definedName>
    <definedName name="FFX_3">#REF!</definedName>
    <definedName name="FFX_4">#REF!</definedName>
    <definedName name="FFX_5">#REF!</definedName>
    <definedName name="FFX_6">#REF!</definedName>
    <definedName name="FFX_7">#REF!</definedName>
    <definedName name="FFX_8">#REF!</definedName>
    <definedName name="FFX_9">#REF!</definedName>
    <definedName name="ffytu" hidden="1">{"with_oth_curr",#N/A,FALSE,"2225"}</definedName>
    <definedName name="ffytu_1" hidden="1">{"with_oth_curr",#N/A,FALSE,"2225"}</definedName>
    <definedName name="fg" localSheetId="8" hidden="1">#REF!</definedName>
    <definedName name="fg" hidden="1">{#N/A,#N/A,FALSE,"SumG";#N/A,#N/A,FALSE,"ElecG";#N/A,#N/A,FALSE,"MechG";#N/A,#N/A,FALSE,"GeotG";#N/A,#N/A,FALSE,"PrcsG";#N/A,#N/A,FALSE,"TunnG";#N/A,#N/A,FALSE,"CivlG";#N/A,#N/A,FALSE,"NtwkG";#N/A,#N/A,FALSE,"EstgG";#N/A,#N/A,FALSE,"PEngG"}</definedName>
    <definedName name="fg\" hidden="1">#REF!</definedName>
    <definedName name="FG_BeginStock_MB">#REF!</definedName>
    <definedName name="FG_Cum">OFFSET(#REF!,0,0,1,COUNT(#REF!))</definedName>
    <definedName name="FG_Mens">OFFSET(#REF!,0,0,1,COUNT(#REF!))</definedName>
    <definedName name="fgafadsfdas" hidden="1">{"rp_only",#N/A,FALSE,"2225"}</definedName>
    <definedName name="fgafadsfdas_1" hidden="1">{"rp_only",#N/A,FALSE,"2225"}</definedName>
    <definedName name="fgdf" hidden="1">{"rp_only",#N/A,FALSE,"2225"}</definedName>
    <definedName name="fgdf_1" hidden="1">{"rp_only",#N/A,FALSE,"2225"}</definedName>
    <definedName name="fgdfg" localSheetId="8" hidden="1">{"with_oth_curr",#N/A,FALSE,"2225"}</definedName>
    <definedName name="fgdfg" hidden="1">{#N/A,#N/A,FALSE,"SumD";#N/A,#N/A,FALSE,"ElecD";#N/A,#N/A,FALSE,"MechD";#N/A,#N/A,FALSE,"GeotD";#N/A,#N/A,FALSE,"PrcsD";#N/A,#N/A,FALSE,"TunnD";#N/A,#N/A,FALSE,"CivlD";#N/A,#N/A,FALSE,"NtwkD";#N/A,#N/A,FALSE,"EstgD";#N/A,#N/A,FALSE,"PEngD"}</definedName>
    <definedName name="fgdfg_1" hidden="1">{"with_oth_curr",#N/A,FALSE,"2225"}</definedName>
    <definedName name="fgdfgd" hidden="1">{"rp_only",#N/A,FALSE,"2225"}</definedName>
    <definedName name="fgdfgd_1" hidden="1">{"rp_only",#N/A,FALSE,"2225"}</definedName>
    <definedName name="fgdfgdfg" hidden="1">{"rp_only",#N/A,FALSE,"2225"}</definedName>
    <definedName name="fgdfgdfg_1" hidden="1">{"rp_only",#N/A,FALSE,"2225"}</definedName>
    <definedName name="fgdfgdfgd" hidden="1">{"rp_only",#N/A,FALSE,"2225"}</definedName>
    <definedName name="fgdfgdfgd_1" hidden="1">{"rp_only",#N/A,FALSE,"2225"}</definedName>
    <definedName name="fgdfggf" hidden="1">{"with_oth_curr",#N/A,FALSE,"2225"}</definedName>
    <definedName name="fgdfggf_1" hidden="1">{"with_oth_curr",#N/A,FALSE,"2225"}</definedName>
    <definedName name="fgdgdg" hidden="1">{"with_oth_curr",#N/A,FALSE,"2225"}</definedName>
    <definedName name="fgdgdg_1" hidden="1">{"with_oth_curr",#N/A,FALSE,"2225"}</definedName>
    <definedName name="fgdgdgf" hidden="1">{"rp_only",#N/A,FALSE,"2225"}</definedName>
    <definedName name="fgdgdgf_1" hidden="1">{"rp_only",#N/A,FALSE,"2225"}</definedName>
    <definedName name="fgdgf" hidden="1">{"with_oth_curr",#N/A,FALSE,"2225"}</definedName>
    <definedName name="fgdgf_1" hidden="1">{"with_oth_curr",#N/A,FALSE,"2225"}</definedName>
    <definedName name="fgdgfd" hidden="1">{"rp_only",#N/A,FALSE,"2225"}</definedName>
    <definedName name="fgdgfd_1" hidden="1">{"rp_only",#N/A,FALSE,"2225"}</definedName>
    <definedName name="fgdgg" hidden="1">{"rp_only",#N/A,FALSE,"2225"}</definedName>
    <definedName name="fgdgg_1" hidden="1">{"rp_only",#N/A,FALSE,"2225"}</definedName>
    <definedName name="fgdggd" hidden="1">{"rp_only",#N/A,FALSE,"2225"}</definedName>
    <definedName name="fgdggd_1" hidden="1">{"rp_only",#N/A,FALSE,"2225"}</definedName>
    <definedName name="fgdsgdsg" hidden="1">{"rp_only",#N/A,FALSE,"2225"}</definedName>
    <definedName name="fgdsgdsg_1" hidden="1">{"rp_only",#N/A,FALSE,"2225"}</definedName>
    <definedName name="fgdsgfasdgfsdfgsdg" hidden="1">{"rp_only",#N/A,FALSE,"2225"}</definedName>
    <definedName name="fgdsgfasdgfsdfgsdg_1" hidden="1">{"rp_only",#N/A,FALSE,"2225"}</definedName>
    <definedName name="FGF" localSheetId="8" hidden="1">{#N/A,#N/A,FALSE,"CCTV"}</definedName>
    <definedName name="FGF" hidden="1">{#N/A,#N/A,FALSE,"CCTV"}</definedName>
    <definedName name="fgfd" localSheetId="8" hidden="1">{"rp_only",#N/A,FALSE,"2225"}</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_1" hidden="1">{"rp_only",#N/A,FALSE,"2225"}</definedName>
    <definedName name="fgfdg" localSheetId="8" hidden="1">{"with_oth_curr",#N/A,FALSE,"2225"}</definedName>
    <definedName name="fgfdg" hidden="1">{#N/A,#N/A,FALSE,"SumG";#N/A,#N/A,FALSE,"ElecG";#N/A,#N/A,FALSE,"MechG";#N/A,#N/A,FALSE,"GeotG";#N/A,#N/A,FALSE,"PrcsG";#N/A,#N/A,FALSE,"TunnG";#N/A,#N/A,FALSE,"CivlG";#N/A,#N/A,FALSE,"NtwkG";#N/A,#N/A,FALSE,"EstgG";#N/A,#N/A,FALSE,"PEngG"}</definedName>
    <definedName name="fgfdg_1" hidden="1">{"with_oth_curr",#N/A,FALSE,"2225"}</definedName>
    <definedName name="fgfdgsd">SUM(CIB_ADM,CIB_CERUKAN,CIB_I_Jasa,CIB_INTEREST,CIB_LATEFEE,CIB_OR_B,CIB_POKOK,CIB_SBLM,CIB_TAMBAK)</definedName>
    <definedName name="fgffdgsfds" hidden="1">{"with_oth_curr",#N/A,FALSE,"2225"}</definedName>
    <definedName name="fgffdgsfds_1" hidden="1">{"with_oth_curr",#N/A,FALSE,"2225"}</definedName>
    <definedName name="fgfgfhgdgffg" hidden="1">{"with_oth_curr",#N/A,FALSE,"2225"}</definedName>
    <definedName name="fgfgfhgdgffg_1" hidden="1">{"with_oth_curr",#N/A,FALSE,"2225"}</definedName>
    <definedName name="fgfghfh" hidden="1">{"rp_only",#N/A,FALSE,"2225"}</definedName>
    <definedName name="fgfghfh_1" hidden="1">{"rp_only",#N/A,FALSE,"2225"}</definedName>
    <definedName name="fgfgsagfasgfsagdfg" hidden="1">{"rp_only",#N/A,FALSE,"2225"}</definedName>
    <definedName name="fgfgsagfasgfsagdfg_1" hidden="1">{"rp_only",#N/A,FALSE,"2225"}</definedName>
    <definedName name="fgfhf" hidden="1">{"rp_only",#N/A,FALSE,"2225"}</definedName>
    <definedName name="fgfhf_1" hidden="1">{"rp_only",#N/A,FALSE,"2225"}</definedName>
    <definedName name="FGFR" hidden="1">{#N/A,#N/A,TRUE,"Cover sheet";#N/A,#N/A,TRUE,"Summary";#N/A,#N/A,TRUE,"Key Assumptions";#N/A,#N/A,TRUE,"Profit &amp; Loss";#N/A,#N/A,TRUE,"Balance Sheet";#N/A,#N/A,TRUE,"Cashflow";#N/A,#N/A,TRUE,"IRR";#N/A,#N/A,TRUE,"Ratios";#N/A,#N/A,TRUE,"Debt analysis"}</definedName>
    <definedName name="fgg" localSheetId="8" hidden="1">{"rp_only",#N/A,FALSE,"2225"}</definedName>
    <definedName name="fgg" hidden="1">{"'장비'!$A$3:$M$12"}</definedName>
    <definedName name="fgg_1" hidden="1">{"rp_only",#N/A,FALSE,"2225"}</definedName>
    <definedName name="fggddf" hidden="1">{"Employee Efficiency",#N/A,FALSE,"Benchmarking"}</definedName>
    <definedName name="fggfd" hidden="1">{"rp_only",#N/A,FALSE,"2225"}</definedName>
    <definedName name="fggfd_1" hidden="1">{"rp_only",#N/A,FALSE,"2225"}</definedName>
    <definedName name="fggffgfgdgradg" hidden="1">{"rp_only",#N/A,FALSE,"2225"}</definedName>
    <definedName name="fggffgfgdgradg_1" hidden="1">{"rp_only",#N/A,FALSE,"2225"}</definedName>
    <definedName name="fggg" hidden="1">#REF!</definedName>
    <definedName name="fgh">#REF!</definedName>
    <definedName name="fghfg" localSheetId="8" hidden="1">{#N/A,#N/A,FALSE,"SumD";#N/A,#N/A,FALSE,"ElecD";#N/A,#N/A,FALSE,"MechD";#N/A,#N/A,FALSE,"GeotD";#N/A,#N/A,FALSE,"PrcsD";#N/A,#N/A,FALSE,"TunnD";#N/A,#N/A,FALSE,"CivlD";#N/A,#N/A,FALSE,"NtwkD";#N/A,#N/A,FALSE,"EstgD";#N/A,#N/A,FALSE,"PEngD"}</definedName>
    <definedName name="fghfg" hidden="1">{#N/A,#N/A,FALSE,"SumD";#N/A,#N/A,FALSE,"ElecD";#N/A,#N/A,FALSE,"MechD";#N/A,#N/A,FALSE,"GeotD";#N/A,#N/A,FALSE,"PrcsD";#N/A,#N/A,FALSE,"TunnD";#N/A,#N/A,FALSE,"CivlD";#N/A,#N/A,FALSE,"NtwkD";#N/A,#N/A,FALSE,"EstgD";#N/A,#N/A,FALSE,"PEngD"}</definedName>
    <definedName name="fghfghf" hidden="1">{"rp_only",#N/A,FALSE,"2225"}</definedName>
    <definedName name="fghfghf_1" hidden="1">{"rp_only",#N/A,FALSE,"2225"}</definedName>
    <definedName name="fghfghfghfh" hidden="1">{"rp_only",#N/A,FALSE,"2225"}</definedName>
    <definedName name="fghfghfghfh_1" hidden="1">{"rp_only",#N/A,FALSE,"2225"}</definedName>
    <definedName name="fghfghfh" hidden="1">{"rp_only",#N/A,FALSE,"2225"}</definedName>
    <definedName name="fghfghfh_1" hidden="1">{"rp_only",#N/A,FALSE,"2225"}</definedName>
    <definedName name="fghfhfgh" hidden="1">{"with_oth_curr",#N/A,FALSE,"2225"}</definedName>
    <definedName name="fghfhfgh_1" hidden="1">{"with_oth_curr",#N/A,FALSE,"2225"}</definedName>
    <definedName name="fghfhfh" hidden="1">{"with_oth_curr",#N/A,FALSE,"2225"}</definedName>
    <definedName name="fghfhfh_1" hidden="1">{"with_oth_curr",#N/A,FALSE,"2225"}</definedName>
    <definedName name="fghfhg" hidden="1">{"rp_only",#N/A,FALSE,"2225"}</definedName>
    <definedName name="fghfhg_1" hidden="1">{"rp_only",#N/A,FALSE,"2225"}</definedName>
    <definedName name="fghfhgf" hidden="1">{"rp_only",#N/A,FALSE,"2225"}</definedName>
    <definedName name="fghfhgf_1" hidden="1">{"rp_only",#N/A,FALSE,"2225"}</definedName>
    <definedName name="fghgfhgf" hidden="1">{"rp_only",#N/A,FALSE,"2225"}</definedName>
    <definedName name="fghgfhgf_1" hidden="1">{"rp_only",#N/A,FALSE,"2225"}</definedName>
    <definedName name="FGHH" localSheetId="8"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hhgf" hidden="1">{"rp_only",#N/A,FALSE,"2225"}</definedName>
    <definedName name="fghhgf_1" hidden="1">{"rp_only",#N/A,FALSE,"2225"}</definedName>
    <definedName name="fgjdf">#REF!</definedName>
    <definedName name="fgjhgmg" hidden="1">{"rp_only",#N/A,FALSE,"2225"}</definedName>
    <definedName name="fgjhgmg_1" hidden="1">{"rp_only",#N/A,FALSE,"2225"}</definedName>
    <definedName name="fgreffdsdf" hidden="1">{"rp_only",#N/A,FALSE,"2225"}</definedName>
    <definedName name="fgreffdsdf_1" hidden="1">{"rp_only",#N/A,FALSE,"2225"}</definedName>
    <definedName name="fgrfyj">#REF!</definedName>
    <definedName name="FGrowth">#REF!</definedName>
    <definedName name="fgrtete" hidden="1">{"rp_only",#N/A,FALSE,"2225"}</definedName>
    <definedName name="fgrtete_1" hidden="1">{"rp_only",#N/A,FALSE,"2225"}</definedName>
    <definedName name="fgsdffdfd" hidden="1">{"rp_only",#N/A,FALSE,"2225"}</definedName>
    <definedName name="fgsdffdfd_1" hidden="1">{"rp_only",#N/A,FALSE,"2225"}</definedName>
    <definedName name="fgsgfg" hidden="1">{"rp_only",#N/A,FALSE,"2225"}</definedName>
    <definedName name="fgsgfg_1" hidden="1">{"rp_only",#N/A,FALSE,"2225"}</definedName>
    <definedName name="fgtg"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hdfh" hidden="1">{"rp_only",#N/A,FALSE,"2225"}</definedName>
    <definedName name="fgthdfh_1" hidden="1">{"rp_only",#N/A,FALSE,"2225"}</definedName>
    <definedName name="FGX">#REF!</definedName>
    <definedName name="FGX_1">#REF!</definedName>
    <definedName name="FGX_10">#REF!</definedName>
    <definedName name="FGX_11">#REF!</definedName>
    <definedName name="FGX_3">#REF!</definedName>
    <definedName name="FGX_4">#REF!</definedName>
    <definedName name="FGX_5">#REF!</definedName>
    <definedName name="FGX_6">#REF!</definedName>
    <definedName name="FGX_7">#REF!</definedName>
    <definedName name="FGX_8">#REF!</definedName>
    <definedName name="FGX_9">#REF!</definedName>
    <definedName name="fhdfhdf">#REF!</definedName>
    <definedName name="fhdhdhfdhd" hidden="1">#REF!</definedName>
    <definedName name="fhfghdf" hidden="1">{"with_oth_curr",#N/A,FALSE,"2225"}</definedName>
    <definedName name="fhfghdf_1" hidden="1">{"with_oth_curr",#N/A,FALSE,"2225"}</definedName>
    <definedName name="fhfhfhf" hidden="1">{"rp_only",#N/A,FALSE,"2225"}</definedName>
    <definedName name="fhfhfhf_1" hidden="1">{"rp_only",#N/A,FALSE,"2225"}</definedName>
    <definedName name="fhfhfhg" hidden="1">{"with_oth_curr",#N/A,FALSE,"2225"}</definedName>
    <definedName name="fhfhfhg_1" hidden="1">{"with_oth_curr",#N/A,FALSE,"2225"}</definedName>
    <definedName name="fhfhgf" hidden="1">{"rp_only",#N/A,FALSE,"2225"}</definedName>
    <definedName name="fhfhgf_1" hidden="1">{"rp_only",#N/A,FALSE,"2225"}</definedName>
    <definedName name="fhg" hidden="1">{#N/A,#N/A,FALSE,"REK";#N/A,#N/A,FALSE,"Bq-ARS"}</definedName>
    <definedName name="fhgfh" hidden="1">{"rp_only",#N/A,FALSE,"2225"}</definedName>
    <definedName name="fhgfh_1" hidden="1">{"rp_only",#N/A,FALSE,"2225"}</definedName>
    <definedName name="fhgfhfgh" hidden="1">{"rp_only",#N/A,FALSE,"2225"}</definedName>
    <definedName name="fhgfhfgh_1" hidden="1">{"rp_only",#N/A,FALSE,"2225"}</definedName>
    <definedName name="fhgfhj">#REF!</definedName>
    <definedName name="fhgjfghfghgf" localSheetId="8" hidden="1">{#N/A,#N/A,FALSE,"CCTV"}</definedName>
    <definedName name="fhgjfghfghgf" hidden="1">{#N/A,#N/A,FALSE,"CCTV"}</definedName>
    <definedName name="fhjghj" hidden="1">{"rp_only",#N/A,FALSE,"2225"}</definedName>
    <definedName name="fhjghj_1" hidden="1">{"rp_only",#N/A,FALSE,"2225"}</definedName>
    <definedName name="fhjgjgh" hidden="1">{"rp_only",#N/A,FALSE,"2225"}</definedName>
    <definedName name="fhjgjgh_1" hidden="1">{"rp_only",#N/A,FALSE,"2225"}</definedName>
    <definedName name="FHX">#REF!</definedName>
    <definedName name="FHX_1">#REF!</definedName>
    <definedName name="FHX_10">#REF!</definedName>
    <definedName name="FHX_11">#REF!</definedName>
    <definedName name="FHX_3">#REF!</definedName>
    <definedName name="FHX_4">#REF!</definedName>
    <definedName name="FHX_5">#REF!</definedName>
    <definedName name="FHX_6">#REF!</definedName>
    <definedName name="FHX_7">#REF!</definedName>
    <definedName name="FHX_8">#REF!</definedName>
    <definedName name="FHX_9">#REF!</definedName>
    <definedName name="fiber">#REF!</definedName>
    <definedName name="Fichier_Periode_Reel">#REF!</definedName>
    <definedName name="FIELD_EXPENSES">#REF!</definedName>
    <definedName name="FIELDNAMECOLUMN1">#REF!</definedName>
    <definedName name="FIELDNAMECOLUMN2">#REF!</definedName>
    <definedName name="FIELDNAMEROW1">#REF!</definedName>
    <definedName name="FIELDNAMEROW2">#REF!</definedName>
    <definedName name="fifo">#REF!</definedName>
    <definedName name="file" hidden="1">#REF!</definedName>
    <definedName name="File_name">#REF!</definedName>
    <definedName name="file1">#REF!</definedName>
    <definedName name="fill" hidden="1">#REF!</definedName>
    <definedName name="Fill2" hidden="1">#REF!</definedName>
    <definedName name="FILLL" hidden="1">#N/A</definedName>
    <definedName name="filter_aquarium">#REF!</definedName>
    <definedName name="FilterDatabase" hidden="1">#REF!</definedName>
    <definedName name="FIN">#REF!</definedName>
    <definedName name="FINAL" hidden="1">#REF!</definedName>
    <definedName name="Final_Adjustment">#REF!</definedName>
    <definedName name="finalisasi">#N/A</definedName>
    <definedName name="FinancialSupport">#REF!</definedName>
    <definedName name="FinCharges">#REF!</definedName>
    <definedName name="FINISHER">#REF!</definedName>
    <definedName name="finna" hidden="1">{#N/A,#N/A,FALSE,"Cost Report";#N/A,#N/A,FALSE,"Qtly Summ.";#N/A,#N/A,FALSE,"Mar  Qtr";#N/A,#N/A,FALSE,"Report Summary"}</definedName>
    <definedName name="finna_1" hidden="1">{#N/A,#N/A,FALSE,"Cost Report";#N/A,#N/A,FALSE,"Qtly Summ.";#N/A,#N/A,FALSE,"Mar  Qtr";#N/A,#N/A,FALSE,"Report Summary"}</definedName>
    <definedName name="Fire">#REF!</definedName>
    <definedName name="firkan">#REF!</definedName>
    <definedName name="FIRMA">#REF!</definedName>
    <definedName name="FIRST_FLOOR">#REF!</definedName>
    <definedName name="FIRST_FLOOR_1">#REF!</definedName>
    <definedName name="FIRST_FLOOR_1_10">#REF!</definedName>
    <definedName name="FIRST_FLOOR_1_3">#REF!</definedName>
    <definedName name="FIRST_FLOOR_10">#REF!</definedName>
    <definedName name="FIRST_FLOOR_10_1">#REF!</definedName>
    <definedName name="FIRST_FLOOR_11">#REF!</definedName>
    <definedName name="FIRST_FLOOR_3">#REF!</definedName>
    <definedName name="FIRST_FLOOR_3_1">#REF!</definedName>
    <definedName name="FIRST_FLOOR_4">#REF!</definedName>
    <definedName name="FIRST_FLOOR_4_10">#REF!</definedName>
    <definedName name="FIRST_FLOOR_5">#REF!</definedName>
    <definedName name="FIRST_FLOOR_5_1">#REF!</definedName>
    <definedName name="FIRST_FLOOR_5_10">#REF!</definedName>
    <definedName name="FIRST_FLOOR_6">#REF!</definedName>
    <definedName name="FIRST_FLOOR_6_10">#REF!</definedName>
    <definedName name="FIRST_FLOOR_7">#REF!</definedName>
    <definedName name="FIRST_FLOOR_7_10">#REF!</definedName>
    <definedName name="FIRST_FLOOR_8">#REF!</definedName>
    <definedName name="FIRST_FLOOR_8_10">#REF!</definedName>
    <definedName name="FIRST_FLOOR_9">#REF!</definedName>
    <definedName name="FIRST_FLOOR_9_10">#REF!</definedName>
    <definedName name="FIRSTDATAROW1">#REF!</definedName>
    <definedName name="FIRSTDATAROW2">#REF!</definedName>
    <definedName name="fisca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kal" hidden="1">{#N/A,#N/A,FALSE,"Aging Summary";#N/A,#N/A,FALSE,"Ratio Analysis";#N/A,#N/A,FALSE,"Test 120 Day Accts";#N/A,#N/A,FALSE,"Tickmarks"}</definedName>
    <definedName name="FIT">#REF!</definedName>
    <definedName name="FIT_1">#REF!</definedName>
    <definedName name="FIT_5">#REF!</definedName>
    <definedName name="FIT100_1">#REF!</definedName>
    <definedName name="FIT100_5">#REF!</definedName>
    <definedName name="fit100l">#REF!</definedName>
    <definedName name="fit100l_1">#REF!</definedName>
    <definedName name="fit100l_1_10">#REF!</definedName>
    <definedName name="fit100l_10">#REF!</definedName>
    <definedName name="fit100l_5">#REF!</definedName>
    <definedName name="fit125_1">#REF!</definedName>
    <definedName name="fit125_5">#REF!</definedName>
    <definedName name="FIT150_1">#REF!</definedName>
    <definedName name="FIT150_5">#REF!</definedName>
    <definedName name="FIT200_1">#REF!</definedName>
    <definedName name="FIT200_5">#REF!</definedName>
    <definedName name="FIT300_1">#REF!</definedName>
    <definedName name="FIT300_5">#REF!</definedName>
    <definedName name="FIT65_1">#REF!</definedName>
    <definedName name="FIT65_1_10">#REF!</definedName>
    <definedName name="FIT65_10">#REF!</definedName>
    <definedName name="FIT65_5">#REF!</definedName>
    <definedName name="FIT65_6">#REF!</definedName>
    <definedName name="fit80_1">#REF!</definedName>
    <definedName name="fit80_5">#REF!</definedName>
    <definedName name="FITFS">#REF!</definedName>
    <definedName name="FITFS_1">#REF!</definedName>
    <definedName name="FITFS_5">#REF!</definedName>
    <definedName name="FitGip100">#REF!</definedName>
    <definedName name="FitGip150">#REF!</definedName>
    <definedName name="FitGip200">#REF!</definedName>
    <definedName name="FitGip65">#REF!</definedName>
    <definedName name="FitGip80">#REF!</definedName>
    <definedName name="FitPPR100">#REF!</definedName>
    <definedName name="FitPPR150">#REF!</definedName>
    <definedName name="FitPPR65">#REF!</definedName>
    <definedName name="FitPPR80">#REF!</definedName>
    <definedName name="fitri">#REF!</definedName>
    <definedName name="fitri1">#REF!</definedName>
    <definedName name="FITT">#REF!</definedName>
    <definedName name="FITT_1">#REF!</definedName>
    <definedName name="FITTING18">#REF!</definedName>
    <definedName name="FittingsandFurnishing">#REF!</definedName>
    <definedName name="FIVEPLAN">#REF!</definedName>
    <definedName name="FixAss">#REF!</definedName>
    <definedName name="FIXED">#REF!</definedName>
    <definedName name="fjd100_1">#REF!</definedName>
    <definedName name="fjd100_1_10">#REF!</definedName>
    <definedName name="fjd100_1_3">#REF!</definedName>
    <definedName name="fjd100_1_5">#REF!</definedName>
    <definedName name="fjd100_10">#REF!</definedName>
    <definedName name="fjd100_10_1">#REF!</definedName>
    <definedName name="fjd100_11">#REF!</definedName>
    <definedName name="fjd100_3">#REF!</definedName>
    <definedName name="fjd100_3_1">#REF!</definedName>
    <definedName name="fjd100_4">#REF!</definedName>
    <definedName name="fjd100_4_10">#REF!</definedName>
    <definedName name="fjd100_5">#REF!</definedName>
    <definedName name="fjd100_5_1">#REF!</definedName>
    <definedName name="fjd100_5_10">#REF!</definedName>
    <definedName name="fjd100_6">#REF!</definedName>
    <definedName name="fjd100_6_10">#REF!</definedName>
    <definedName name="fjd100_7">#REF!</definedName>
    <definedName name="fjd100_7_10">#REF!</definedName>
    <definedName name="fjd100_8">#REF!</definedName>
    <definedName name="fjd100_8_10">#REF!</definedName>
    <definedName name="fjd100_9">#REF!</definedName>
    <definedName name="fjd100_9_10">#REF!</definedName>
    <definedName name="fjd150_1">#REF!</definedName>
    <definedName name="fjd150_1_10">#REF!</definedName>
    <definedName name="fjd150_1_3">#REF!</definedName>
    <definedName name="fjd150_1_5">#REF!</definedName>
    <definedName name="fjd150_10">#REF!</definedName>
    <definedName name="fjd150_10_1">#REF!</definedName>
    <definedName name="fjd150_11">#REF!</definedName>
    <definedName name="fjd150_3">#REF!</definedName>
    <definedName name="fjd150_3_1">#REF!</definedName>
    <definedName name="fjd150_4">#REF!</definedName>
    <definedName name="fjd150_4_10">#REF!</definedName>
    <definedName name="fjd150_5">#REF!</definedName>
    <definedName name="fjd150_5_1">#REF!</definedName>
    <definedName name="fjd150_5_10">#REF!</definedName>
    <definedName name="fjd150_6">#REF!</definedName>
    <definedName name="fjd150_6_10">#REF!</definedName>
    <definedName name="fjd150_7">#REF!</definedName>
    <definedName name="fjd150_7_10">#REF!</definedName>
    <definedName name="fjd150_8">#REF!</definedName>
    <definedName name="fjd150_8_10">#REF!</definedName>
    <definedName name="fjd150_9">#REF!</definedName>
    <definedName name="fjd150_9_10">#REF!</definedName>
    <definedName name="fjd50_1">#REF!</definedName>
    <definedName name="fjd50_1_10">#REF!</definedName>
    <definedName name="fjd50_1_3">#REF!</definedName>
    <definedName name="fjd50_1_5">#REF!</definedName>
    <definedName name="fjd50_10">#REF!</definedName>
    <definedName name="fjd50_10_1">#REF!</definedName>
    <definedName name="fjd50_11">#REF!</definedName>
    <definedName name="fjd50_3">#REF!</definedName>
    <definedName name="fjd50_3_1">#REF!</definedName>
    <definedName name="fjd50_4">#REF!</definedName>
    <definedName name="fjd50_4_10">#REF!</definedName>
    <definedName name="fjd50_5">#REF!</definedName>
    <definedName name="fjd50_5_1">#REF!</definedName>
    <definedName name="fjd50_5_10">#REF!</definedName>
    <definedName name="fjd50_6">#REF!</definedName>
    <definedName name="fjd50_6_10">#REF!</definedName>
    <definedName name="fjd50_7">#REF!</definedName>
    <definedName name="fjd50_7_10">#REF!</definedName>
    <definedName name="fjd50_8">#REF!</definedName>
    <definedName name="fjd50_8_10">#REF!</definedName>
    <definedName name="fjd50_9">#REF!</definedName>
    <definedName name="fjd50_9_10">#REF!</definedName>
    <definedName name="fjd65_1">#REF!</definedName>
    <definedName name="fjd65_1_10">#REF!</definedName>
    <definedName name="fjd65_1_3">#REF!</definedName>
    <definedName name="fjd65_1_5">#REF!</definedName>
    <definedName name="fjd65_10">#REF!</definedName>
    <definedName name="fjd65_10_1">#REF!</definedName>
    <definedName name="fjd65_11">#REF!</definedName>
    <definedName name="fjd65_3">#REF!</definedName>
    <definedName name="fjd65_3_1">#REF!</definedName>
    <definedName name="fjd65_4">#REF!</definedName>
    <definedName name="fjd65_4_10">#REF!</definedName>
    <definedName name="fjd65_5">#REF!</definedName>
    <definedName name="fjd65_5_1">#REF!</definedName>
    <definedName name="fjd65_5_10">#REF!</definedName>
    <definedName name="fjd65_6">#REF!</definedName>
    <definedName name="fjd65_6_10">#REF!</definedName>
    <definedName name="fjd65_7">#REF!</definedName>
    <definedName name="fjd65_7_10">#REF!</definedName>
    <definedName name="fjd65_8">#REF!</definedName>
    <definedName name="fjd65_8_10">#REF!</definedName>
    <definedName name="fjd65_9">#REF!</definedName>
    <definedName name="fjd65_9_10">#REF!</definedName>
    <definedName name="fjfjgf" hidden="1">{"rp_only",#N/A,FALSE,"2225"}</definedName>
    <definedName name="fjfjgf_1" hidden="1">{"rp_only",#N/A,FALSE,"2225"}</definedName>
    <definedName name="fjgfjh">#REF!</definedName>
    <definedName name="fjhfjh">#REF!</definedName>
    <definedName name="fjhg" hidden="1">{"WORK IN PROCESS",#N/A,FALSE,"COGS"}</definedName>
    <definedName name="fjhg_1" hidden="1">{"WORK IN PROCESS",#N/A,FALSE,"COGS"}</definedName>
    <definedName name="FJX">#REF!</definedName>
    <definedName name="FJX_1">#REF!</definedName>
    <definedName name="FJX_10">#REF!</definedName>
    <definedName name="FJX_11">#REF!</definedName>
    <definedName name="FJX_3">#REF!</definedName>
    <definedName name="FJX_4">#REF!</definedName>
    <definedName name="FJX_5">#REF!</definedName>
    <definedName name="FJX_6">#REF!</definedName>
    <definedName name="FJX_7">#REF!</definedName>
    <definedName name="FJX_8">#REF!</definedName>
    <definedName name="FJX_9">#REF!</definedName>
    <definedName name="Fk">#REF!</definedName>
    <definedName name="fkieifi" hidden="1">#REF!</definedName>
    <definedName name="fkx">#REF!</definedName>
    <definedName name="fkx_1">#REF!</definedName>
    <definedName name="fkx_10">#REF!</definedName>
    <definedName name="fkx_11">#REF!</definedName>
    <definedName name="fkx_3">#REF!</definedName>
    <definedName name="fkx_4">#REF!</definedName>
    <definedName name="fkx_5">#REF!</definedName>
    <definedName name="fkx_6">#REF!</definedName>
    <definedName name="fkx_7">#REF!</definedName>
    <definedName name="fkx_8">#REF!</definedName>
    <definedName name="fkx_9">#REF!</definedName>
    <definedName name="FL.4">#REF!</definedName>
    <definedName name="FL_1">#REF!</definedName>
    <definedName name="FL_2">#REF!</definedName>
    <definedName name="FL_3">#REF!</definedName>
    <definedName name="Flat.Bed.Truck">#REF!</definedName>
    <definedName name="FLATBEDTRUCK">#REF!</definedName>
    <definedName name="flatbtruck">#REF!</definedName>
    <definedName name="flav_db">#REF!</definedName>
    <definedName name="flmh400">#REF!</definedName>
    <definedName name="flmh400_1">#REF!</definedName>
    <definedName name="flmh400_1_10">#REF!</definedName>
    <definedName name="flmh400_10">#REF!</definedName>
    <definedName name="flmh400_10_1">#REF!</definedName>
    <definedName name="flmh400_11">#REF!</definedName>
    <definedName name="flmh400_3">#REF!</definedName>
    <definedName name="flmh400_3_1">#REF!</definedName>
    <definedName name="flmh400_4">#REF!</definedName>
    <definedName name="flmh400_4_10">#REF!</definedName>
    <definedName name="flmh400_5">#REF!</definedName>
    <definedName name="flmh400_5_1">#REF!</definedName>
    <definedName name="flmh400_5_10">#REF!</definedName>
    <definedName name="flmh400_6">#REF!</definedName>
    <definedName name="flmh400_6_1">#REF!</definedName>
    <definedName name="flmh400_6_10">#REF!</definedName>
    <definedName name="flmh400_7">#REF!</definedName>
    <definedName name="flmh400_7_10">#REF!</definedName>
    <definedName name="flmh400_8">#REF!</definedName>
    <definedName name="flmh400_8_10">#REF!</definedName>
    <definedName name="flmh400_9">#REF!</definedName>
    <definedName name="flmh400_9_10">#REF!</definedName>
    <definedName name="floor_deck">#REF!</definedName>
    <definedName name="Floor_drain_plastik_biasa">#REF!</definedName>
    <definedName name="floorhard">#REF!</definedName>
    <definedName name="floorkorsik">#REF!</definedName>
    <definedName name="FLOPPY">#REF!</definedName>
    <definedName name="flpg">#REF!</definedName>
    <definedName name="flpg1">#REF!</definedName>
    <definedName name="FLR">#REF!</definedName>
    <definedName name="flushbolt">#REF!</definedName>
    <definedName name="flx">#REF!</definedName>
    <definedName name="flx_1">#REF!</definedName>
    <definedName name="flx_10">#REF!</definedName>
    <definedName name="flx_11">#REF!</definedName>
    <definedName name="flx_3">#REF!</definedName>
    <definedName name="flx_4">#REF!</definedName>
    <definedName name="flx_5">#REF!</definedName>
    <definedName name="flx_6">#REF!</definedName>
    <definedName name="flx_7">#REF!</definedName>
    <definedName name="flx_8">#REF!</definedName>
    <definedName name="flx_9">#REF!</definedName>
    <definedName name="FM">#REF!</definedName>
    <definedName name="fmd150_1">#REF!</definedName>
    <definedName name="fmd150_1_10">#REF!</definedName>
    <definedName name="fmd150_1_3">#REF!</definedName>
    <definedName name="fmd150_1_5">#REF!</definedName>
    <definedName name="fmd150_10">#REF!</definedName>
    <definedName name="fmd150_10_1">#REF!</definedName>
    <definedName name="fmd150_11">#REF!</definedName>
    <definedName name="fmd150_3">#REF!</definedName>
    <definedName name="fmd150_3_1">#REF!</definedName>
    <definedName name="fmd150_4">#REF!</definedName>
    <definedName name="fmd150_4_10">#REF!</definedName>
    <definedName name="fmd150_5">#REF!</definedName>
    <definedName name="fmd150_5_1">#REF!</definedName>
    <definedName name="fmd150_5_10">#REF!</definedName>
    <definedName name="fmd150_6">#REF!</definedName>
    <definedName name="fmd150_6_10">#REF!</definedName>
    <definedName name="fmd150_7">#REF!</definedName>
    <definedName name="fmd150_7_10">#REF!</definedName>
    <definedName name="fmd150_8">#REF!</definedName>
    <definedName name="fmd150_8_10">#REF!</definedName>
    <definedName name="fmd150_9">#REF!</definedName>
    <definedName name="fmd150_9_10">#REF!</definedName>
    <definedName name="fn">#REF!</definedName>
    <definedName name="FNDNAM1">#REF!</definedName>
    <definedName name="FNDNAM2">#REF!</definedName>
    <definedName name="FNDUSERID1">#REF!</definedName>
    <definedName name="FNDUSERID2">#REF!</definedName>
    <definedName name="FO">#REF!</definedName>
    <definedName name="FOH">#REF!</definedName>
    <definedName name="FOLD">#N/A</definedName>
    <definedName name="food">#REF!</definedName>
    <definedName name="food1">#REF!</definedName>
    <definedName name="FootnoteAnchor">#REF!</definedName>
    <definedName name="FootnoteRange">#REF!</definedName>
    <definedName name="for" hidden="1">#REF!</definedName>
    <definedName name="Forecast">#REF!</definedName>
    <definedName name="forex">#REF!</definedName>
    <definedName name="form">#REF!</definedName>
    <definedName name="FORM_NONPERUMAHAN">#REF!</definedName>
    <definedName name="FORM_PERUMAHAN">#REF!</definedName>
    <definedName name="FORM101">#REF!</definedName>
    <definedName name="FORM1013">#REF!</definedName>
    <definedName name="FORM1021">#REF!</definedName>
    <definedName name="FORM1022">#REF!</definedName>
    <definedName name="FORM1031">#REF!</definedName>
    <definedName name="FORM1032">#REF!</definedName>
    <definedName name="FORM1041">#REF!</definedName>
    <definedName name="FORM1042">#REF!</definedName>
    <definedName name="Form2000_1">#REF!</definedName>
    <definedName name="Form2000_2">#REF!</definedName>
    <definedName name="FORM21">#REF!</definedName>
    <definedName name="FORM22E">#REF!</definedName>
    <definedName name="FORM22L">#REF!</definedName>
    <definedName name="FORM231">#REF!</definedName>
    <definedName name="FORM232">#REF!</definedName>
    <definedName name="FORM233">#REF!</definedName>
    <definedName name="FORM234">#REF!</definedName>
    <definedName name="FORM234L">#REF!</definedName>
    <definedName name="Form235">#REF!</definedName>
    <definedName name="Form236">#REF!</definedName>
    <definedName name="FORM241">#REF!</definedName>
    <definedName name="FORM242">#REF!</definedName>
    <definedName name="FORM243">#REF!</definedName>
    <definedName name="FORM319">#REF!</definedName>
    <definedName name="FORM324">#REF!</definedName>
    <definedName name="FORM331">#REF!</definedName>
    <definedName name="FORM346">#REF!</definedName>
    <definedName name="FORM421">#REF!</definedName>
    <definedName name="FORM422">#REF!</definedName>
    <definedName name="FORM423">#REF!</definedName>
    <definedName name="FORM424">#REF!</definedName>
    <definedName name="FORM425">#REF!</definedName>
    <definedName name="FORM426">#REF!</definedName>
    <definedName name="FORM427">#REF!</definedName>
    <definedName name="FORM511">#REF!</definedName>
    <definedName name="FORM512">#REF!</definedName>
    <definedName name="FORM521">#REF!</definedName>
    <definedName name="FORM522">#REF!</definedName>
    <definedName name="FORM541">#REF!</definedName>
    <definedName name="FORM542">#REF!</definedName>
    <definedName name="FORM611">#REF!</definedName>
    <definedName name="FORM612">#REF!</definedName>
    <definedName name="FORM621">#REF!</definedName>
    <definedName name="FORM622">#REF!</definedName>
    <definedName name="FORM623">#REF!</definedName>
    <definedName name="FORM624">#REF!</definedName>
    <definedName name="FORM631">#REF!</definedName>
    <definedName name="FORM632">#REF!</definedName>
    <definedName name="FORM633">#REF!</definedName>
    <definedName name="FORM634">#REF!</definedName>
    <definedName name="FORM635">#REF!</definedName>
    <definedName name="FORM635A">#REF!</definedName>
    <definedName name="FORM636">#REF!</definedName>
    <definedName name="FORM641L">#REF!</definedName>
    <definedName name="FORM642">#REF!</definedName>
    <definedName name="FORM65">#REF!</definedName>
    <definedName name="FORM651">#REF!</definedName>
    <definedName name="FORM661">#REF!</definedName>
    <definedName name="FORM662">#REF!</definedName>
    <definedName name="FORM66PERATA">#REF!</definedName>
    <definedName name="FORM66PERMUKAAN">#REF!</definedName>
    <definedName name="FORM711">#REF!</definedName>
    <definedName name="FORM714">#REF!</definedName>
    <definedName name="FORM721">#REF!</definedName>
    <definedName name="FORM731">#REF!</definedName>
    <definedName name="FORM732">#REF!</definedName>
    <definedName name="FORM733">#REF!</definedName>
    <definedName name="FORM734">#REF!</definedName>
    <definedName name="FORM735">#REF!</definedName>
    <definedName name="FORM744">#REF!</definedName>
    <definedName name="FORM745">#REF!</definedName>
    <definedName name="FORM7610">#REF!</definedName>
    <definedName name="FORM7612a">#REF!</definedName>
    <definedName name="FORM7612b">#REF!</definedName>
    <definedName name="FORM7612c">#REF!</definedName>
    <definedName name="FORM7613a">#REF!</definedName>
    <definedName name="FORM7613b">#REF!</definedName>
    <definedName name="FORM7613c">#REF!</definedName>
    <definedName name="FORM7614a">#REF!</definedName>
    <definedName name="FORM7614b">#REF!</definedName>
    <definedName name="FORM7614c">#REF!</definedName>
    <definedName name="FORM7614d">#REF!</definedName>
    <definedName name="FORM7614e">#REF!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9manual">#REF!</definedName>
    <definedName name="FORM79mekanis">#REF!</definedName>
    <definedName name="FORM811">#REF!</definedName>
    <definedName name="FORM812">#REF!</definedName>
    <definedName name="FORM813">#REF!</definedName>
    <definedName name="FORM814">#REF!</definedName>
    <definedName name="FORM815">#REF!</definedName>
    <definedName name="FORM817">#REF!</definedName>
    <definedName name="FORM818">#REF!</definedName>
    <definedName name="FORM819">#REF!</definedName>
    <definedName name="FORM82">#REF!</definedName>
    <definedName name="FORM83">#REF!</definedName>
    <definedName name="FORM910">#REF!</definedName>
    <definedName name="FORM911">#REF!</definedName>
    <definedName name="FORM912">#REF!</definedName>
    <definedName name="FORM913">#REF!</definedName>
    <definedName name="FORM914">#REF!</definedName>
    <definedName name="FORM915">#REF!</definedName>
    <definedName name="FORM916">#REF!</definedName>
    <definedName name="FORM917">#REF!</definedName>
    <definedName name="FORM918">#REF!</definedName>
    <definedName name="FORM919">#REF!</definedName>
    <definedName name="FORM920">#REF!</definedName>
    <definedName name="FORM94">#REF!</definedName>
    <definedName name="FORM95">#REF!</definedName>
    <definedName name="FORM96">#REF!</definedName>
    <definedName name="FORM97">#REF!</definedName>
    <definedName name="FORM98">#REF!</definedName>
    <definedName name="FORM99">#REF!</definedName>
    <definedName name="Format">#REF!</definedName>
    <definedName name="FORMLatasirK">#REF!</definedName>
    <definedName name="FORMLatasirKL">#REF!</definedName>
    <definedName name="FORNISMO">#REF!</definedName>
    <definedName name="Forward_Year_1">#REF!</definedName>
    <definedName name="foundation">#REF!</definedName>
    <definedName name="FP_Mens">OFFSET(#REF!,0,0,1,COUNT(#REF!))</definedName>
    <definedName name="FPS">#REF!</definedName>
    <definedName name="fq" hidden="1">#REF!</definedName>
    <definedName name="fr" hidden="1">{#N/A,#N/A,FALSE,"Aging Summary";#N/A,#N/A,FALSE,"Ratio Analysis";#N/A,#N/A,FALSE,"Test 120 Day Accts";#N/A,#N/A,FALSE,"Tickmarks"}</definedName>
    <definedName name="France_1">#REF!</definedName>
    <definedName name="France_2">#REF!</definedName>
    <definedName name="France_3">#REF!</definedName>
    <definedName name="France_4">#REF!</definedName>
    <definedName name="Frank" hidden="1">{#N/A,#N/A,TRUE,"Cover sheet";#N/A,#N/A,TRUE,"DCF analysis";#N/A,#N/A,TRUE,"WACC calculation"}</definedName>
    <definedName name="FRBACCM">#REF!</definedName>
    <definedName name="FRBDEPR">#REF!</definedName>
    <definedName name="frc">#REF!</definedName>
    <definedName name="frc2495_1">#REF!</definedName>
    <definedName name="frc2495_1_10">#REF!</definedName>
    <definedName name="frc2495_10">#REF!</definedName>
    <definedName name="frc2495_5">#REF!</definedName>
    <definedName name="frc41010_1">#REF!</definedName>
    <definedName name="frc41010_1_10">#REF!</definedName>
    <definedName name="frc41010_10">#REF!</definedName>
    <definedName name="frc41010_5">#REF!</definedName>
    <definedName name="frc42115070">#REF!</definedName>
    <definedName name="frc42115070_1">#REF!</definedName>
    <definedName name="frc42115070_1_10">#REF!</definedName>
    <definedName name="frc42115070_10">#REF!</definedName>
    <definedName name="frc42115070_5">#REF!</definedName>
    <definedName name="frc495_1">#REF!</definedName>
    <definedName name="frc495_1_10">#REF!</definedName>
    <definedName name="frc495_10">#REF!</definedName>
    <definedName name="frc495_5">#REF!</definedName>
    <definedName name="frc4x10">#REF!</definedName>
    <definedName name="frc4x10_1">#REF!</definedName>
    <definedName name="frc4x10_1_10">#REF!</definedName>
    <definedName name="frc4x10_10">#REF!</definedName>
    <definedName name="frc4x10_10_1">#REF!</definedName>
    <definedName name="frc4x10_11">#REF!</definedName>
    <definedName name="frc4x10_3">#REF!</definedName>
    <definedName name="frc4x10_3_1">#REF!</definedName>
    <definedName name="frc4x10_4">#REF!</definedName>
    <definedName name="frc4x10_4_10">#REF!</definedName>
    <definedName name="frc4x10_5">#REF!</definedName>
    <definedName name="frc4x10_5_1">#REF!</definedName>
    <definedName name="frc4x10_5_10">#REF!</definedName>
    <definedName name="frc4x10_6">#REF!</definedName>
    <definedName name="frc4x10_6_1">#REF!</definedName>
    <definedName name="frc4x10_6_10">#REF!</definedName>
    <definedName name="frc4x10_7">#REF!</definedName>
    <definedName name="frc4x10_7_10">#REF!</definedName>
    <definedName name="frc4x10_8">#REF!</definedName>
    <definedName name="frc4x10_8_10">#REF!</definedName>
    <definedName name="frc4x10_9">#REF!</definedName>
    <definedName name="frc4x10_9_10">#REF!</definedName>
    <definedName name="frc4x1x400">#REF!</definedName>
    <definedName name="frc4x1x400_1">#REF!</definedName>
    <definedName name="frc4x1x400_1_10">#REF!</definedName>
    <definedName name="frc4x1x400_10">#REF!</definedName>
    <definedName name="frc4x1x400_10_1">#REF!</definedName>
    <definedName name="frc4x1x400_11">#REF!</definedName>
    <definedName name="frc4x1x400_3">#REF!</definedName>
    <definedName name="frc4x1x400_3_1">#REF!</definedName>
    <definedName name="frc4x1x400_4">#REF!</definedName>
    <definedName name="frc4x1x400_4_10">#REF!</definedName>
    <definedName name="frc4x1x400_5">#REF!</definedName>
    <definedName name="frc4x1x400_5_1">#REF!</definedName>
    <definedName name="frc4x1x400_5_10">#REF!</definedName>
    <definedName name="frc4x1x400_6">#REF!</definedName>
    <definedName name="frc4x1x400_6_1">#REF!</definedName>
    <definedName name="frc4x1x400_6_10">#REF!</definedName>
    <definedName name="frc4x1x400_7">#REF!</definedName>
    <definedName name="frc4x1x400_7_10">#REF!</definedName>
    <definedName name="frc4x1x400_8">#REF!</definedName>
    <definedName name="frc4x1x400_8_10">#REF!</definedName>
    <definedName name="frc4x1x400_9">#REF!</definedName>
    <definedName name="frc4x1x400_9_10">#REF!</definedName>
    <definedName name="frc4x25">#REF!</definedName>
    <definedName name="frc4x25_1">#REF!</definedName>
    <definedName name="frc4x25_1_10">#REF!</definedName>
    <definedName name="frc4x25_10">#REF!</definedName>
    <definedName name="frc4x25_10_1">#REF!</definedName>
    <definedName name="frc4x25_11">#REF!</definedName>
    <definedName name="frc4x25_3">#REF!</definedName>
    <definedName name="frc4x25_3_1">#REF!</definedName>
    <definedName name="frc4x25_4">#REF!</definedName>
    <definedName name="frc4x25_4_10">#REF!</definedName>
    <definedName name="frc4x25_5">#REF!</definedName>
    <definedName name="frc4x25_5_1">#REF!</definedName>
    <definedName name="frc4x25_5_10">#REF!</definedName>
    <definedName name="frc4x25_6">#REF!</definedName>
    <definedName name="frc4x25_6_1">#REF!</definedName>
    <definedName name="frc4x25_6_10">#REF!</definedName>
    <definedName name="frc4x25_7">#REF!</definedName>
    <definedName name="frc4x25_7_10">#REF!</definedName>
    <definedName name="frc4x25_8">#REF!</definedName>
    <definedName name="frc4x25_8_10">#REF!</definedName>
    <definedName name="frc4x25_9">#REF!</definedName>
    <definedName name="frc4x25_9_10">#REF!</definedName>
    <definedName name="frc4x300">#REF!</definedName>
    <definedName name="frc4x300_1">#REF!</definedName>
    <definedName name="frc4x300_1_10">#REF!</definedName>
    <definedName name="frc4x300_10">#REF!</definedName>
    <definedName name="frc4x300_10_1">#REF!</definedName>
    <definedName name="frc4x300_11">#REF!</definedName>
    <definedName name="frc4x300_3">#REF!</definedName>
    <definedName name="frc4x300_3_1">#REF!</definedName>
    <definedName name="frc4x300_4">#REF!</definedName>
    <definedName name="frc4x300_4_10">#REF!</definedName>
    <definedName name="frc4x300_5">#REF!</definedName>
    <definedName name="frc4x300_5_1">#REF!</definedName>
    <definedName name="frc4x300_5_10">#REF!</definedName>
    <definedName name="frc4x300_6">#REF!</definedName>
    <definedName name="frc4x300_6_1">#REF!</definedName>
    <definedName name="frc4x300_6_10">#REF!</definedName>
    <definedName name="frc4x300_7">#REF!</definedName>
    <definedName name="frc4x300_7_10">#REF!</definedName>
    <definedName name="frc4x300_8">#REF!</definedName>
    <definedName name="frc4x300_8_10">#REF!</definedName>
    <definedName name="frc4x300_9">#REF!</definedName>
    <definedName name="frc4x300_9_10">#REF!</definedName>
    <definedName name="frc4x35">#REF!</definedName>
    <definedName name="frc4x35_1">#REF!</definedName>
    <definedName name="frc4x35_1_10">#REF!</definedName>
    <definedName name="frc4x35_10">#REF!</definedName>
    <definedName name="frc4x35_10_1">#REF!</definedName>
    <definedName name="frc4x35_11">#REF!</definedName>
    <definedName name="frc4x35_3">#REF!</definedName>
    <definedName name="frc4x35_3_1">#REF!</definedName>
    <definedName name="frc4x35_4">#REF!</definedName>
    <definedName name="frc4x35_4_10">#REF!</definedName>
    <definedName name="frc4x35_5">#REF!</definedName>
    <definedName name="frc4x35_5_1">#REF!</definedName>
    <definedName name="frc4x35_5_10">#REF!</definedName>
    <definedName name="frc4x35_6">#REF!</definedName>
    <definedName name="frc4x35_6_1">#REF!</definedName>
    <definedName name="frc4x35_6_10">#REF!</definedName>
    <definedName name="frc4x35_7">#REF!</definedName>
    <definedName name="frc4x35_7_10">#REF!</definedName>
    <definedName name="frc4x35_8">#REF!</definedName>
    <definedName name="frc4x35_8_10">#REF!</definedName>
    <definedName name="frc4x35_9">#REF!</definedName>
    <definedName name="frc4x35_9_10">#REF!</definedName>
    <definedName name="frc4x95">#REF!</definedName>
    <definedName name="frc4x95_1">#REF!</definedName>
    <definedName name="frc4x95_1_10">#REF!</definedName>
    <definedName name="frc4x95_10">#REF!</definedName>
    <definedName name="frc4x95_10_1">#REF!</definedName>
    <definedName name="frc4x95_11">#REF!</definedName>
    <definedName name="frc4x95_3">#REF!</definedName>
    <definedName name="frc4x95_3_1">#REF!</definedName>
    <definedName name="frc4x95_4">#REF!</definedName>
    <definedName name="frc4x95_4_10">#REF!</definedName>
    <definedName name="frc4x95_5">#REF!</definedName>
    <definedName name="frc4x95_5_1">#REF!</definedName>
    <definedName name="frc4x95_5_10">#REF!</definedName>
    <definedName name="frc4x95_6">#REF!</definedName>
    <definedName name="frc4x95_6_1">#REF!</definedName>
    <definedName name="frc4x95_6_10">#REF!</definedName>
    <definedName name="frc4x95_7">#REF!</definedName>
    <definedName name="frc4x95_7_10">#REF!</definedName>
    <definedName name="frc4x95_8">#REF!</definedName>
    <definedName name="frc4x95_8_10">#REF!</definedName>
    <definedName name="frc4x95_9">#REF!</definedName>
    <definedName name="frc4x95_9_10">#REF!</definedName>
    <definedName name="frc5x4">#REF!</definedName>
    <definedName name="frc5x4_1">#REF!</definedName>
    <definedName name="frc5x4_1_10">#REF!</definedName>
    <definedName name="frc5x4_10">#REF!</definedName>
    <definedName name="frc5x4_10_1">#REF!</definedName>
    <definedName name="frc5x4_11">#REF!</definedName>
    <definedName name="frc5x4_3">#REF!</definedName>
    <definedName name="frc5x4_3_1">#REF!</definedName>
    <definedName name="frc5x4_4">#REF!</definedName>
    <definedName name="frc5x4_4_10">#REF!</definedName>
    <definedName name="frc5x4_5">#REF!</definedName>
    <definedName name="frc5x4_5_1">#REF!</definedName>
    <definedName name="frc5x4_5_10">#REF!</definedName>
    <definedName name="frc5x4_6">#REF!</definedName>
    <definedName name="frc5x4_6_1">#REF!</definedName>
    <definedName name="frc5x4_6_10">#REF!</definedName>
    <definedName name="frc5x4_7">#REF!</definedName>
    <definedName name="frc5x4_7_10">#REF!</definedName>
    <definedName name="frc5x4_8">#REF!</definedName>
    <definedName name="frc5x4_8_10">#REF!</definedName>
    <definedName name="frc5x4_9">#REF!</definedName>
    <definedName name="frc5x4_9_10">#REF!</definedName>
    <definedName name="frc5x6">#REF!</definedName>
    <definedName name="frc5x6_1">#REF!</definedName>
    <definedName name="frc5x6_1_10">#REF!</definedName>
    <definedName name="frc5x6_10">#REF!</definedName>
    <definedName name="frc5x6_10_1">#REF!</definedName>
    <definedName name="frc5x6_11">#REF!</definedName>
    <definedName name="frc5x6_3">#REF!</definedName>
    <definedName name="frc5x6_3_1">#REF!</definedName>
    <definedName name="frc5x6_4">#REF!</definedName>
    <definedName name="frc5x6_4_10">#REF!</definedName>
    <definedName name="frc5x6_5">#REF!</definedName>
    <definedName name="frc5x6_5_1">#REF!</definedName>
    <definedName name="frc5x6_5_10">#REF!</definedName>
    <definedName name="frc5x6_6">#REF!</definedName>
    <definedName name="frc5x6_6_1">#REF!</definedName>
    <definedName name="frc5x6_6_10">#REF!</definedName>
    <definedName name="frc5x6_7">#REF!</definedName>
    <definedName name="frc5x6_7_10">#REF!</definedName>
    <definedName name="frc5x6_8">#REF!</definedName>
    <definedName name="frc5x6_8_10">#REF!</definedName>
    <definedName name="frc5x6_9">#REF!</definedName>
    <definedName name="frc5x6_9_10">#REF!</definedName>
    <definedName name="fre">#REF!</definedName>
    <definedName name="Frestea" hidden="1">{#N/A,#N/A,FALSE,"b_s &amp; p_l"}</definedName>
    <definedName name="FRM">#REF!</definedName>
    <definedName name="FromUpToTransaction_Temp">#REF!</definedName>
    <definedName name="FromUpToTransactionQuery">#REF!</definedName>
    <definedName name="frsk">#REF!</definedName>
    <definedName name="fryhrfgh">#REF!</definedName>
    <definedName name="fs">#REF!</definedName>
    <definedName name="fs_1">#REF!</definedName>
    <definedName name="fs_1_10">#REF!</definedName>
    <definedName name="fs_10">#REF!</definedName>
    <definedName name="fs_10_1">#REF!</definedName>
    <definedName name="fs_11">#REF!</definedName>
    <definedName name="fs_3">#REF!</definedName>
    <definedName name="fs_4">#REF!</definedName>
    <definedName name="fs_4_10">#REF!</definedName>
    <definedName name="fs_5">#REF!</definedName>
    <definedName name="fs_5_1">#REF!</definedName>
    <definedName name="fs_5_10">#REF!</definedName>
    <definedName name="fs_6">#REF!</definedName>
    <definedName name="fs_6_10">#REF!</definedName>
    <definedName name="fs_7">#REF!</definedName>
    <definedName name="fs_7_10">#REF!</definedName>
    <definedName name="fs_8">#REF!</definedName>
    <definedName name="fs_8_10">#REF!</definedName>
    <definedName name="fs_9">#REF!</definedName>
    <definedName name="fs_9_10">#REF!</definedName>
    <definedName name="fsadasffg" hidden="1">{"with_oth_curr",#N/A,FALSE,"2225"}</definedName>
    <definedName name="fsadasffg_1" hidden="1">{"with_oth_curr",#N/A,FALSE,"2225"}</definedName>
    <definedName name="fsadf" hidden="1">{"rp_only",#N/A,FALSE,"2225"}</definedName>
    <definedName name="fsadf_1" hidden="1">{"rp_only",#N/A,FALSE,"2225"}</definedName>
    <definedName name="fsadfasdf" hidden="1">{"rp_only",#N/A,FALSE,"2225"}</definedName>
    <definedName name="fsadfasdf_1" hidden="1">{"rp_only",#N/A,FALSE,"2225"}</definedName>
    <definedName name="fsadfsadf" hidden="1">{"rp_only",#N/A,FALSE,"2225"}</definedName>
    <definedName name="fsadfsadf_1" hidden="1">{"rp_only",#N/A,FALSE,"2225"}</definedName>
    <definedName name="fsadfsdaf" hidden="1">{"rp_only",#N/A,FALSE,"2225"}</definedName>
    <definedName name="fsadfsdaf_1" hidden="1">{"rp_only",#N/A,FALSE,"2225"}</definedName>
    <definedName name="fsadfsdfsf" hidden="1">{"rp_only",#N/A,FALSE,"2225"}</definedName>
    <definedName name="fsadfsdfsf_1" hidden="1">{"rp_only",#N/A,FALSE,"2225"}</definedName>
    <definedName name="fsadsa" hidden="1">{"rp_only",#N/A,FALSE,"2225"}</definedName>
    <definedName name="fsadsa_1" hidden="1">{"rp_only",#N/A,FALSE,"2225"}</definedName>
    <definedName name="fsafds" hidden="1">{"rp_only",#N/A,FALSE,"2225"}</definedName>
    <definedName name="fsafds_1" hidden="1">{"rp_only",#N/A,FALSE,"2225"}</definedName>
    <definedName name="fsafdsafdas" hidden="1">{"rp_only",#N/A,FALSE,"2225"}</definedName>
    <definedName name="fsafdsafdas_1" hidden="1">{"rp_only",#N/A,FALSE,"2225"}</definedName>
    <definedName name="fsagfgfggf" hidden="1">{"with_oth_curr",#N/A,FALSE,"2225"}</definedName>
    <definedName name="fsagfgfggf_1" hidden="1">{"with_oth_curr",#N/A,FALSE,"2225"}</definedName>
    <definedName name="fsasad" hidden="1">{"rp_only",#N/A,FALSE,"2225"}</definedName>
    <definedName name="fsasad_1" hidden="1">{"rp_only",#N/A,FALSE,"2225"}</definedName>
    <definedName name="FSB">#REF!</definedName>
    <definedName name="FSB_1">#REF!</definedName>
    <definedName name="FSB_5">#REF!</definedName>
    <definedName name="FSC_Cap">#REF!</definedName>
    <definedName name="fsda" hidden="1">#REF!</definedName>
    <definedName name="fsdadfsaadfs" hidden="1">{"with_oth_curr",#N/A,FALSE,"2225"}</definedName>
    <definedName name="fsdadfsaadfs_1" hidden="1">{"with_oth_curr",#N/A,FALSE,"2225"}</definedName>
    <definedName name="fsdafadsfdsa" hidden="1">{"with_oth_curr",#N/A,FALSE,"2225"}</definedName>
    <definedName name="fsdafadsfdsa_1" hidden="1">{"with_oth_curr",#N/A,FALSE,"2225"}</definedName>
    <definedName name="fsdafdsdsfsadfsfafdfs" hidden="1">{"rp_only",#N/A,FALSE,"2225"}</definedName>
    <definedName name="fsdafdsdsfsadfsfafdfs_1" hidden="1">{"rp_only",#N/A,FALSE,"2225"}</definedName>
    <definedName name="fsdafdsfds" hidden="1">{"with_oth_curr",#N/A,FALSE,"2225"}</definedName>
    <definedName name="fsdafdsfds_1" hidden="1">{"with_oth_curr",#N/A,FALSE,"2225"}</definedName>
    <definedName name="FSDATA">#REF!</definedName>
    <definedName name="FSDATA_1">#REF!</definedName>
    <definedName name="FSDATA_1_10">#REF!</definedName>
    <definedName name="FSDATA_10">#REF!</definedName>
    <definedName name="FSDATA_5">#REF!</definedName>
    <definedName name="fsddfsadsfafdas" hidden="1">{"rp_only",#N/A,FALSE,"2225"}</definedName>
    <definedName name="fsddfsadsfafdas_1" hidden="1">{"rp_only",#N/A,FALSE,"2225"}</definedName>
    <definedName name="fsddfsadsffdsa" hidden="1">{"rp_only",#N/A,FALSE,"2225"}</definedName>
    <definedName name="fsddfsadsffdsa_1" hidden="1">{"rp_only",#N/A,FALSE,"2225"}</definedName>
    <definedName name="fsddgsgffggf" hidden="1">{"rp_only",#N/A,FALSE,"2225"}</definedName>
    <definedName name="fsddgsgffggf_1" hidden="1">{"rp_only",#N/A,FALSE,"2225"}</definedName>
    <definedName name="fsdfdsa" hidden="1">#REF!</definedName>
    <definedName name="fsdfdsafdsafdsasadff" hidden="1">{"rp_only",#N/A,FALSE,"2225"}</definedName>
    <definedName name="fsdfdsafdsafdsasadff_1" hidden="1">{"rp_only",#N/A,FALSE,"2225"}</definedName>
    <definedName name="fsdfdsfds" hidden="1">{"with_oth_curr",#N/A,FALSE,"2225"}</definedName>
    <definedName name="fsdfdsfds_1" hidden="1">{"with_oth_curr",#N/A,FALSE,"2225"}</definedName>
    <definedName name="fsdfdsfdsadfsadfsa" hidden="1">{"rp_only",#N/A,FALSE,"2225"}</definedName>
    <definedName name="fsdfdsfdsadfsadfsa_1" hidden="1">{"rp_only",#N/A,FALSE,"2225"}</definedName>
    <definedName name="fsdfdsfsafadsdfas" hidden="1">{"rp_only",#N/A,FALSE,"2225"}</definedName>
    <definedName name="fsdfdsfsafadsdfas_1" hidden="1">{"rp_only",#N/A,FALSE,"2225"}</definedName>
    <definedName name="fsdfs" hidden="1">{"rp_only",#N/A,FALSE,"2225"}</definedName>
    <definedName name="fsdfs_1" hidden="1">{"rp_only",#N/A,FALSE,"2225"}</definedName>
    <definedName name="fsdfsdadsfdfsfdsadsfa" hidden="1">{"with_oth_curr",#N/A,FALSE,"2225"}</definedName>
    <definedName name="fsdfsdadsfdfsfdsadsfa_1" hidden="1">{"with_oth_curr",#N/A,FALSE,"2225"}</definedName>
    <definedName name="fsdfsdfa" hidden="1">{"rp_only",#N/A,FALSE,"2225"}</definedName>
    <definedName name="fsdfsdfa_1" hidden="1">{"rp_only",#N/A,FALSE,"2225"}</definedName>
    <definedName name="fsdfsdfds" hidden="1">{"rp_only",#N/A,FALSE,"2225"}</definedName>
    <definedName name="fsdfsdfds_1" hidden="1">{"rp_only",#N/A,FALSE,"2225"}</definedName>
    <definedName name="fsdfsdfsd" hidden="1">{"rp_only",#N/A,FALSE,"2225"}</definedName>
    <definedName name="fsdfsdfsd_1" hidden="1">{"rp_only",#N/A,FALSE,"2225"}</definedName>
    <definedName name="fsdfsdfsdf" hidden="1">{"rp_only",#N/A,FALSE,"2225"}</definedName>
    <definedName name="fsdfsdfsdf_1" hidden="1">{"rp_only",#N/A,FALSE,"2225"}</definedName>
    <definedName name="fsdfsdfsfdsdf" hidden="1">{"rp_only",#N/A,FALSE,"2225"}</definedName>
    <definedName name="fsdfsdfsfdsdf_1" hidden="1">{"rp_only",#N/A,FALSE,"2225"}</definedName>
    <definedName name="FSDHDSFHDFG" hidden="1">{"rp_only",#N/A,FALSE,"2225"}</definedName>
    <definedName name="FSDHDSFHDFG_1" hidden="1">{"rp_only",#N/A,FALSE,"2225"}</definedName>
    <definedName name="fsds" hidden="1">{"rp_only",#N/A,FALSE,"2225"}</definedName>
    <definedName name="fsds_1" hidden="1">{"rp_only",#N/A,FALSE,"2225"}</definedName>
    <definedName name="fsdsdfdfsdffff" hidden="1">{"with_oth_curr",#N/A,FALSE,"2225"}</definedName>
    <definedName name="fsdsdfdfsdffff_1" hidden="1">{"with_oth_curr",#N/A,FALSE,"2225"}</definedName>
    <definedName name="fsdsfzesarwedfd" hidden="1">{"with_oth_curr",#N/A,FALSE,"2225"}</definedName>
    <definedName name="fsdsfzesarwedfd_1" hidden="1">{"with_oth_curr",#N/A,FALSE,"2225"}</definedName>
    <definedName name="fsfdsa" hidden="1">{"with_oth_curr",#N/A,FALSE,"2225"}</definedName>
    <definedName name="fsfdsa_1" hidden="1">{"with_oth_curr",#N/A,FALSE,"2225"}</definedName>
    <definedName name="fsfdsfs" hidden="1">{"rp_only",#N/A,FALSE,"2225"}</definedName>
    <definedName name="fsfdsfs_1" hidden="1">{"rp_only",#N/A,FALSE,"2225"}</definedName>
    <definedName name="fsffsf" hidden="1">{"rp_only",#N/A,FALSE,"2225"}</definedName>
    <definedName name="fsffsf_1" hidden="1">{"rp_only",#N/A,FALSE,"2225"}</definedName>
    <definedName name="fsfgfd" hidden="1">{"with_oth_curr",#N/A,FALSE,"2225"}</definedName>
    <definedName name="fsfgfd_1" hidden="1">{"with_oth_curr",#N/A,FALSE,"2225"}</definedName>
    <definedName name="fsfsfdsdf" hidden="1">{"rp_only",#N/A,FALSE,"2225"}</definedName>
    <definedName name="fsfsfdsdf_1" hidden="1">{"rp_only",#N/A,FALSE,"2225"}</definedName>
    <definedName name="fsgfgfgfgafg" hidden="1">{"rp_only",#N/A,FALSE,"2225"}</definedName>
    <definedName name="fsgfgfgfgafg_1" hidden="1">{"rp_only",#N/A,FALSE,"2225"}</definedName>
    <definedName name="FSS" hidden="1">{"with_oth_curr",#N/A,FALSE,"2225"}</definedName>
    <definedName name="FSS_1" hidden="1">{"with_oth_curr",#N/A,FALSE,"2225"}</definedName>
    <definedName name="FST">#REF!</definedName>
    <definedName name="FST_1">#REF!</definedName>
    <definedName name="fsvd100">#REF!</definedName>
    <definedName name="fsvd100_1">#REF!</definedName>
    <definedName name="fsvd100_1_10">#REF!</definedName>
    <definedName name="fsvd100_1_3">#REF!</definedName>
    <definedName name="fsvd100_1_5">#REF!</definedName>
    <definedName name="fsvd100_10">#REF!</definedName>
    <definedName name="fsvd100_10_1">#REF!</definedName>
    <definedName name="fsvd100_11">#REF!</definedName>
    <definedName name="fsvd100_3">#REF!</definedName>
    <definedName name="fsvd100_3_1">#REF!</definedName>
    <definedName name="fsvd100_4">#REF!</definedName>
    <definedName name="fsvd100_4_10">#REF!</definedName>
    <definedName name="fsvd100_5">#REF!</definedName>
    <definedName name="fsvd100_5_1">#REF!</definedName>
    <definedName name="fsvd100_5_10">#REF!</definedName>
    <definedName name="fsvd100_6">#REF!</definedName>
    <definedName name="fsvd100_6_10">#REF!</definedName>
    <definedName name="fsvd100_7">#REF!</definedName>
    <definedName name="fsvd100_7_10">#REF!</definedName>
    <definedName name="fsvd100_8">#REF!</definedName>
    <definedName name="fsvd100_8_10">#REF!</definedName>
    <definedName name="fsvd100_9">#REF!</definedName>
    <definedName name="fsvd100_9_10">#REF!</definedName>
    <definedName name="fsvd150">#REF!</definedName>
    <definedName name="fsvd150_1">#REF!</definedName>
    <definedName name="fsvd150_1_10">#REF!</definedName>
    <definedName name="fsvd150_1_3">#REF!</definedName>
    <definedName name="fsvd150_1_5">#REF!</definedName>
    <definedName name="fsvd150_10">#REF!</definedName>
    <definedName name="fsvd150_10_1">#REF!</definedName>
    <definedName name="fsvd150_11">#REF!</definedName>
    <definedName name="fsvd150_3">#REF!</definedName>
    <definedName name="fsvd150_3_1">#REF!</definedName>
    <definedName name="fsvd150_4">#REF!</definedName>
    <definedName name="fsvd150_4_10">#REF!</definedName>
    <definedName name="fsvd150_5">#REF!</definedName>
    <definedName name="fsvd150_5_1">#REF!</definedName>
    <definedName name="fsvd150_5_10">#REF!</definedName>
    <definedName name="fsvd150_6">#REF!</definedName>
    <definedName name="fsvd150_6_10">#REF!</definedName>
    <definedName name="fsvd150_7">#REF!</definedName>
    <definedName name="fsvd150_7_10">#REF!</definedName>
    <definedName name="fsvd150_8">#REF!</definedName>
    <definedName name="fsvd150_8_10">#REF!</definedName>
    <definedName name="fsvd150_9">#REF!</definedName>
    <definedName name="fsvd150_9_10">#REF!</definedName>
    <definedName name="fsvd65">#REF!</definedName>
    <definedName name="fsvd65_1">#REF!</definedName>
    <definedName name="fsvd65_1_10">#REF!</definedName>
    <definedName name="fsvd65_1_3">#REF!</definedName>
    <definedName name="fsvd65_1_5">#REF!</definedName>
    <definedName name="fsvd65_10">#REF!</definedName>
    <definedName name="fsvd65_10_1">#REF!</definedName>
    <definedName name="fsvd65_11">#REF!</definedName>
    <definedName name="fsvd65_3">#REF!</definedName>
    <definedName name="fsvd65_3_1">#REF!</definedName>
    <definedName name="fsvd65_4">#REF!</definedName>
    <definedName name="fsvd65_4_10">#REF!</definedName>
    <definedName name="fsvd65_5">#REF!</definedName>
    <definedName name="fsvd65_5_1">#REF!</definedName>
    <definedName name="fsvd65_5_10">#REF!</definedName>
    <definedName name="fsvd65_6">#REF!</definedName>
    <definedName name="fsvd65_6_10">#REF!</definedName>
    <definedName name="fsvd65_7">#REF!</definedName>
    <definedName name="fsvd65_7_10">#REF!</definedName>
    <definedName name="fsvd65_8">#REF!</definedName>
    <definedName name="fsvd65_8_10">#REF!</definedName>
    <definedName name="fsvd65_9">#REF!</definedName>
    <definedName name="fsvd65_9_10">#REF!</definedName>
    <definedName name="FTC">#REF!</definedName>
    <definedName name="ftdgf" hidden="1">{"with_oth_curr",#N/A,FALSE,"2225"}</definedName>
    <definedName name="ftdgf_1" hidden="1">{"with_oth_curr",#N/A,FALSE,"2225"}</definedName>
    <definedName name="ftgregh">#REF!</definedName>
    <definedName name="ftjgfk" hidden="1">{"rp_only",#N/A,FALSE,"2225"}</definedName>
    <definedName name="ftjgfk_1" hidden="1">{"rp_only",#N/A,FALSE,"2225"}</definedName>
    <definedName name="fturedh">#REF!</definedName>
    <definedName name="ftutyutrui" hidden="1">{"rp_only",#N/A,FALSE,"2225"}</definedName>
    <definedName name="ftutyutrui_1" hidden="1">{"rp_only",#N/A,FALSE,"2225"}</definedName>
    <definedName name="ftyftyfty" hidden="1">{"rp_only",#N/A,FALSE,"2225"}</definedName>
    <definedName name="ftyftyfty_1" hidden="1">{"rp_only",#N/A,FALSE,"2225"}</definedName>
    <definedName name="fu" hidden="1">{#N/A,#N/A,FALSE,"TBF1"}</definedName>
    <definedName name="fuel">#REF!</definedName>
    <definedName name="fuffuy" hidden="1">{#N/A,#N/A,FALSE,"Cover";"outputs total",#N/A,FALSE,"Outputs"}</definedName>
    <definedName name="FULL" hidden="1">#REF!</definedName>
    <definedName name="FullPath">CELL("filename")</definedName>
    <definedName name="Fulvi.mixer">#REF!</definedName>
    <definedName name="FULVIMIXER">#REF!</definedName>
    <definedName name="FUME_1">#REF!</definedName>
    <definedName name="FUME_2">#REF!</definedName>
    <definedName name="FUME_3">#REF!</definedName>
    <definedName name="Func">Main.SAPF4Help()</definedName>
    <definedName name="Function">Main.SAPF4Help()</definedName>
    <definedName name="FUNCTIONALCURRENCY1">#REF!</definedName>
    <definedName name="FUNCTIONALCURRENCY2">#REF!</definedName>
    <definedName name="Furnica___Melamin____1_2_x_2_4__m">#REF!</definedName>
    <definedName name="Furniture"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__FURNISHING">#REF!</definedName>
    <definedName name="FURNITURE__FURNISHING_1">#REF!</definedName>
    <definedName name="FURNITURE__FURNISHING_1_10">#REF!</definedName>
    <definedName name="FURNITURE__FURNISHING_1_3">#REF!</definedName>
    <definedName name="FURNITURE__FURNISHING_10">#REF!</definedName>
    <definedName name="FURNITURE__FURNISHING_10_1">#REF!</definedName>
    <definedName name="FURNITURE__FURNISHING_11">#REF!</definedName>
    <definedName name="FURNITURE__FURNISHING_3">#REF!</definedName>
    <definedName name="FURNITURE__FURNISHING_3_1">#REF!</definedName>
    <definedName name="FURNITURE__FURNISHING_4">#REF!</definedName>
    <definedName name="FURNITURE__FURNISHING_4_10">#REF!</definedName>
    <definedName name="FURNITURE__FURNISHING_5">#REF!</definedName>
    <definedName name="FURNITURE__FURNISHING_5_1">#REF!</definedName>
    <definedName name="FURNITURE__FURNISHING_5_10">#REF!</definedName>
    <definedName name="FURNITURE__FURNISHING_6">#REF!</definedName>
    <definedName name="FURNITURE__FURNISHING_6_1">#REF!</definedName>
    <definedName name="FURNITURE__FURNISHING_6_10">#REF!</definedName>
    <definedName name="FURNITURE__FURNISHING_7">#REF!</definedName>
    <definedName name="FURNITURE__FURNISHING_7_10">#REF!</definedName>
    <definedName name="FURNITURE__FURNISHING_8">#REF!</definedName>
    <definedName name="FURNITURE__FURNISHING_8_10">#REF!</definedName>
    <definedName name="FURNITURE__FURNISHING_9">#REF!</definedName>
    <definedName name="FURNITURE__FURNISHING_9_10">#REF!</definedName>
    <definedName name="furniture_factory">#REF!</definedName>
    <definedName name="furniture_office">#REF!</definedName>
    <definedName name="fvsfsddc" hidden="1">{"rp_only",#N/A,FALSE,"2225"}</definedName>
    <definedName name="fvsfsddc_1" hidden="1">{"rp_only",#N/A,FALSE,"2225"}</definedName>
    <definedName name="fvxc" hidden="1">{"rp_only",#N/A,FALSE,"2225"}</definedName>
    <definedName name="fvxc_1" hidden="1">{"rp_only",#N/A,FALSE,"2225"}</definedName>
    <definedName name="FX">#REF!</definedName>
    <definedName name="fxcvxcvx" hidden="1">{"with_oth_curr",#N/A,FALSE,"2225"}</definedName>
    <definedName name="fxcvxcvx_1" hidden="1">{"with_oth_curr",#N/A,FALSE,"2225"}</definedName>
    <definedName name="fxrate">#REF!</definedName>
    <definedName name="FY">2001</definedName>
    <definedName name="fyftu">#REF!</definedName>
    <definedName name="fyhfb" hidden="1">{"rp_only",#N/A,FALSE,"2225"}</definedName>
    <definedName name="fyhfb_1" hidden="1">{"rp_only",#N/A,FALSE,"2225"}</definedName>
    <definedName name="fyrtyrt" hidden="1">{"with_oth_curr",#N/A,FALSE,"2225"}</definedName>
    <definedName name="fyrtyrt_1" hidden="1">{"with_oth_curr",#N/A,FALSE,"2225"}</definedName>
    <definedName name="fzd" hidden="1">{"rp_only",#N/A,FALSE,"2225"}</definedName>
    <definedName name="fzd_1" hidden="1">{"rp_only",#N/A,FALSE,"2225"}</definedName>
    <definedName name="g" localSheetId="8" hidden="1">{#N/A,#N/A,FALSE,"Aging Summary";#N/A,#N/A,FALSE,"Ratio Analysis";#N/A,#N/A,FALSE,"Test 120 Day Accts";#N/A,#N/A,FALSE,"Tickmarks"}</definedName>
    <definedName name="g">#REF!</definedName>
    <definedName name="G..." hidden="1">{"with_oth_curr",#N/A,FALSE,"2225"}</definedName>
    <definedName name="G..._1" hidden="1">{"with_oth_curr",#N/A,FALSE,"2225"}</definedName>
    <definedName name="G.17">#REF!</definedName>
    <definedName name="G.18">#REF!</definedName>
    <definedName name="G.19">#REF!</definedName>
    <definedName name="G.20">#REF!</definedName>
    <definedName name="G.21">#REF!</definedName>
    <definedName name="G.32M">#REF!</definedName>
    <definedName name="G.33i">#REF!</definedName>
    <definedName name="G.33k">#REF!</definedName>
    <definedName name="G.42a">#REF!</definedName>
    <definedName name="G.50p">#REF!</definedName>
    <definedName name="G.51c">#REF!</definedName>
    <definedName name="G.60A">#REF!</definedName>
    <definedName name="G.69b">#REF!</definedName>
    <definedName name="G_1">#REF!</definedName>
    <definedName name="G_10">#REF!</definedName>
    <definedName name="G_11">#REF!</definedName>
    <definedName name="G_12">#REF!</definedName>
    <definedName name="G_13">#REF!</definedName>
    <definedName name="G_2">#REF!</definedName>
    <definedName name="G_3">#REF!</definedName>
    <definedName name="G_4">#REF!</definedName>
    <definedName name="G_5">#REF!</definedName>
    <definedName name="G_6">#REF!</definedName>
    <definedName name="G_7">#REF!</definedName>
    <definedName name="G_8">#REF!</definedName>
    <definedName name="g_9">#REF!</definedName>
    <definedName name="g_9wp">#REF!</definedName>
    <definedName name="G1tax" hidden="1">#REF!</definedName>
    <definedName name="g40g40">#REF!</definedName>
    <definedName name="G50K">#REF!</definedName>
    <definedName name="G50p">#REF!</definedName>
    <definedName name="ga" hidden="1">{#N/A,#N/A,FALSE,"Aging Summary";#N/A,#N/A,FALSE,"Ratio Analysis";#N/A,#N/A,FALSE,"Test 120 Day Accts";#N/A,#N/A,FALSE,"Tickmarks"}</definedName>
    <definedName name="ga_1" hidden="1">{#N/A,#N/A,FALSE,"Aging Summary";#N/A,#N/A,FALSE,"Ratio Analysis";#N/A,#N/A,FALSE,"Test 120 Day Accts";#N/A,#N/A,FALSE,"Tickmarks"}</definedName>
    <definedName name="gachchongtron">#REF!</definedName>
    <definedName name="gachlanem">#REF!</definedName>
    <definedName name="Gakjdlajs" hidden="1">{"rp_only",#N/A,FALSE,"2225"}</definedName>
    <definedName name="Gakjdlajs_1" hidden="1">{"rp_only",#N/A,FALSE,"2225"}</definedName>
    <definedName name="Gal.Sal">#REF!</definedName>
    <definedName name="galdal5">#REF!</definedName>
    <definedName name="gali">#REF!</definedName>
    <definedName name="Gali.Padas">#REF!</definedName>
    <definedName name="Gali.Sal">#REF!</definedName>
    <definedName name="galian">#REF!</definedName>
    <definedName name="Galian_Biasa">#REF!</definedName>
    <definedName name="Galian_dg_CM">#REF!</definedName>
    <definedName name="Galian_Str_2">#REF!</definedName>
    <definedName name="Galian_Str_2_4">#REF!</definedName>
    <definedName name="Galian_Str_4_6">#REF!</definedName>
    <definedName name="Galian_tnp_CM">#REF!</definedName>
    <definedName name="galianberbatu">#REF!</definedName>
    <definedName name="galiantanah">#REF!</definedName>
    <definedName name="galiantanah1">#REF!</definedName>
    <definedName name="GALKON">#REF!</definedName>
    <definedName name="galv25">#REF!</definedName>
    <definedName name="galv4">#REF!</definedName>
    <definedName name="galvanis3">#REF!</definedName>
    <definedName name="GAMPANG" hidden="1">#REF!</definedName>
    <definedName name="GANDA">#REF!</definedName>
    <definedName name="GANDAA">#REF!</definedName>
    <definedName name="Gaolan">#REF!</definedName>
    <definedName name="gardsagfsafsdagf" hidden="1">{"rp_only",#N/A,FALSE,"2225"}</definedName>
    <definedName name="gardsagfsafsdagf_1" hidden="1">{"rp_only",#N/A,FALSE,"2225"}</definedName>
    <definedName name="GARIS">#REF!</definedName>
    <definedName name="gas">#REF!</definedName>
    <definedName name="Gas_oxytilyn">#REF!</definedName>
    <definedName name="GBAC">#REF!</definedName>
    <definedName name="GBGBF" hidden="1">#REF!</definedName>
    <definedName name="gbpspot">#REF!</definedName>
    <definedName name="GBPUSD">#REF!</definedName>
    <definedName name="gchi">#REF!</definedName>
    <definedName name="GD" localSheetId="8" hidden="1">{#N/A,#N/A,FALSE,"特殊室（ＢＱ表）"}</definedName>
    <definedName name="GD" hidden="1">{#N/A,#N/A,FALSE,"特殊室（ＢＱ表）"}</definedName>
    <definedName name="gdff"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gdfg" hidden="1">{"with_oth_curr",#N/A,FALSE,"2225"}</definedName>
    <definedName name="gdfgdfg_1" hidden="1">{"with_oth_curr",#N/A,FALSE,"2225"}</definedName>
    <definedName name="gdfgdfgd" hidden="1">{"rp_only",#N/A,FALSE,"2225"}</definedName>
    <definedName name="gdfgdfgd_1" hidden="1">{"rp_only",#N/A,FALSE,"2225"}</definedName>
    <definedName name="gdfgdgdg" hidden="1">{"with_oth_curr",#N/A,FALSE,"2225"}</definedName>
    <definedName name="gdfgdgdg_1" hidden="1">{"with_oth_curr",#N/A,FALSE,"2225"}</definedName>
    <definedName name="gdfgfg" hidden="1">{"rp_only",#N/A,FALSE,"2225"}</definedName>
    <definedName name="gdfgfg_1" hidden="1">{"rp_only",#N/A,FALSE,"2225"}</definedName>
    <definedName name="gdfsfdsgdhsfhdgs" hidden="1">{"rp_only",#N/A,FALSE,"2225"}</definedName>
    <definedName name="gdfsfdsgdhsfhdgs_1" hidden="1">{"rp_only",#N/A,FALSE,"2225"}</definedName>
    <definedName name="gdg" localSheetId="8" hidden="1">{#N/A,#N/A,FALSE,"特殊室（ＢＱ表）"}</definedName>
    <definedName name="gdg" hidden="1">{#N/A,#N/A,FALSE,"特殊室（ＢＱ表）"}</definedName>
    <definedName name="gdgdfgdfg" hidden="1">{"rp_only",#N/A,FALSE,"2225"}</definedName>
    <definedName name="gdgdfgdfg_1" hidden="1">{"rp_only",#N/A,FALSE,"2225"}</definedName>
    <definedName name="gdgdgf" hidden="1">{"rp_only",#N/A,FALSE,"2225"}</definedName>
    <definedName name="gdgdgf_1" hidden="1">{"rp_only",#N/A,FALSE,"2225"}</definedName>
    <definedName name="gdghd">#REF!</definedName>
    <definedName name="gdhghg" hidden="1">{"with_oth_curr",#N/A,FALSE,"2225"}</definedName>
    <definedName name="gdhghg_1" hidden="1">{"with_oth_curr",#N/A,FALSE,"2225"}</definedName>
    <definedName name="gdnh" hidden="1">{#N/A,#N/A,FALSE,"REK";#N/A,#N/A,FALSE,"rab"}</definedName>
    <definedName name="GDPTRUC">#REF!</definedName>
    <definedName name="GDPXUAN">#REF!</definedName>
    <definedName name="gdsfg" hidden="1">{#N/A,#N/A,TRUE,"Cover sheet";#N/A,#N/A,TRUE,"INPUTS";#N/A,#N/A,TRUE,"OUTPUTS";#N/A,#N/A,TRUE,"VALUATION"}</definedName>
    <definedName name="GDSFGDFGDSFG" hidden="1">{"with_oth_curr",#N/A,FALSE,"2225"}</definedName>
    <definedName name="GDSFGDFGDSFG_1" hidden="1">{"with_oth_curr",#N/A,FALSE,"2225"}</definedName>
    <definedName name="GDSFGDSFGD" hidden="1">{"rp_only",#N/A,FALSE,"2225"}</definedName>
    <definedName name="GDSFGDSFGD_1" hidden="1">{"rp_only",#N/A,FALSE,"2225"}</definedName>
    <definedName name="gdsgf" hidden="1">{"rp_only",#N/A,FALSE,"2225"}</definedName>
    <definedName name="gdsgf_1" hidden="1">{"rp_only",#N/A,FALSE,"2225"}</definedName>
    <definedName name="gdssdg" hidden="1">{"rp_only",#N/A,FALSE,"2225"}</definedName>
    <definedName name="gdssdg_1" hidden="1">{"rp_only",#N/A,FALSE,"2225"}</definedName>
    <definedName name="ge" hidden="1">{#N/A,#N/A,FALSE,"Act.Fcst Costs"}</definedName>
    <definedName name="ge_1" hidden="1">{#N/A,#N/A,FALSE,"Act.Fcst Costs"}</definedName>
    <definedName name="gea">#REF!</definedName>
    <definedName name="gelarpasirurug">#REF!</definedName>
    <definedName name="gembok">#REF!</definedName>
    <definedName name="GEN">#REF!</definedName>
    <definedName name="GenandAdmin_Others" hidden="1">{#N/A,#N/A,FALSE,"DATA"}</definedName>
    <definedName name="gendengbetonb">#REF!</definedName>
    <definedName name="gendengbetonb_1">#REF!</definedName>
    <definedName name="gendengmagas">#REF!</definedName>
    <definedName name="gendengmagas_1">#REF!</definedName>
    <definedName name="gendengmagasc">#REF!</definedName>
    <definedName name="gendengmagasc_1">#REF!</definedName>
    <definedName name="gendengplentong">#REF!</definedName>
    <definedName name="gendengplentong_1">#REF!</definedName>
    <definedName name="gendengplentongb">#REF!</definedName>
    <definedName name="gendengplentongb_1">#REF!</definedName>
    <definedName name="gendengplentongc">#REF!</definedName>
    <definedName name="gendengplentongc_1">#REF!</definedName>
    <definedName name="gendengvlam">#REF!</definedName>
    <definedName name="gendengvlam_1">#REF!</definedName>
    <definedName name="gendengvlamb">#REF!</definedName>
    <definedName name="gendengvlamb_1">#REF!</definedName>
    <definedName name="gendengvlamsc">#REF!</definedName>
    <definedName name="gendengvlamsc_1">#REF!</definedName>
    <definedName name="GENDER">#REF!</definedName>
    <definedName name="gendokglaz">#REF!</definedName>
    <definedName name="GENDOKNATUR">#REF!</definedName>
    <definedName name="general.bs.length">#REF!</definedName>
    <definedName name="general.country.ru1">#REF!</definedName>
    <definedName name="general.country.ru2">#REF!</definedName>
    <definedName name="general.country.ru3">#REF!</definedName>
    <definedName name="general.currency.fx">#REF!</definedName>
    <definedName name="general.currency.select">#REF!</definedName>
    <definedName name="general.date.fye">#REF!</definedName>
    <definedName name="general.date.valuation">#REF!</definedName>
    <definedName name="general.decimal.select">#REF!</definedName>
    <definedName name="general.excess.ru1.select">#REF!</definedName>
    <definedName name="general.excess.yes">#REF!</definedName>
    <definedName name="general.gpc.ru1.select">#REF!</definedName>
    <definedName name="general.gpc.ru2.select">#REF!</definedName>
    <definedName name="general.gpc.ru3.select">#REF!</definedName>
    <definedName name="general.header.asof">#REF!</definedName>
    <definedName name="general.header.currency.unit">#REF!</definedName>
    <definedName name="general.header.draft">#REF!</definedName>
    <definedName name="general.header.title">#REF!</definedName>
    <definedName name="general.header.workpaper">#REF!</definedName>
    <definedName name="general.mc.diluted">#REF!</definedName>
    <definedName name="general.mc.select">#REF!</definedName>
    <definedName name="general.mc.undiluted">#REF!</definedName>
    <definedName name="general.name.client">#REF!</definedName>
    <definedName name="general.name.ru1">#REF!</definedName>
    <definedName name="general.name.ru2">#REF!</definedName>
    <definedName name="general.name.ru3">#REF!</definedName>
    <definedName name="general.name.target">#REF!</definedName>
    <definedName name="general.purpose.bcv">#REF!</definedName>
    <definedName name="general.purpose.ev">#REF!</definedName>
    <definedName name="general.purpose.select">#REF!</definedName>
    <definedName name="general.round.conclusion.100k">#REF!</definedName>
    <definedName name="general.round.conclusion.10k">#REF!</definedName>
    <definedName name="general.round.conclusion.h">#REF!</definedName>
    <definedName name="general.round.conclusion.k">#REF!</definedName>
    <definedName name="general.round.conclusion.none">#REF!</definedName>
    <definedName name="general.round.conclusion.select">#REF!</definedName>
    <definedName name="general.round.multiple.none">#REF!</definedName>
    <definedName name="general.round.multiple.select">#REF!</definedName>
    <definedName name="general.standard.select">#REF!</definedName>
    <definedName name="general.status.draft">#REF!</definedName>
    <definedName name="general.status.final">#REF!</definedName>
    <definedName name="general.status.select">#REF!</definedName>
    <definedName name="general.tab.ru1.select">#REF!</definedName>
    <definedName name="general.tab.ucc">#REF!</definedName>
    <definedName name="general.ticker.client">#REF!</definedName>
    <definedName name="general.ticker.target">#REF!</definedName>
    <definedName name="general.transaction.ru1.select">#REF!</definedName>
    <definedName name="general.transaction.ru2.select">#REF!</definedName>
    <definedName name="general.transaction.ru3.select">#REF!</definedName>
    <definedName name="general.transaction.taxable.asset">#REF!</definedName>
    <definedName name="general.transaction.taxable.stock">#REF!</definedName>
    <definedName name="general.unit.1k">#REF!</definedName>
    <definedName name="general.unit.1m">#REF!</definedName>
    <definedName name="general.unit.number">#REF!</definedName>
    <definedName name="general.unit.select">#REF!</definedName>
    <definedName name="general.unit.thousands">#REF!</definedName>
    <definedName name="GENERALEXP.">#REF!</definedName>
    <definedName name="Generator.Set">#REF!</definedName>
    <definedName name="genkerglaz">#REF!</definedName>
    <definedName name="genkernatur">#REF!</definedName>
    <definedName name="GENSET">#REF!</definedName>
    <definedName name="genteng_beton">#REF!</definedName>
    <definedName name="Genteng_bubungan_soka">#REF!</definedName>
    <definedName name="Genteng_Keramik">#REF!</definedName>
    <definedName name="Genteng_lokal">#REF!</definedName>
    <definedName name="Genteng_Plentong">#REF!</definedName>
    <definedName name="Genteng_press_pejaten">#REF!</definedName>
    <definedName name="Genteng_soka_kodok">#REF!</definedName>
    <definedName name="gentenggs">#REF!</definedName>
    <definedName name="gentonglaz">#REF!</definedName>
    <definedName name="gentongnatur">#REF!</definedName>
    <definedName name="gentonpol">#REF!</definedName>
    <definedName name="gentonwar">#REF!</definedName>
    <definedName name="Geotekstil">#REF!</definedName>
    <definedName name="Geotextile">#REF!</definedName>
    <definedName name="ger">{"Book1","4.09 FLORA DAN FAUNA.xls","4.22 PERLENGKAPAN SEKOLAH.xls"}</definedName>
    <definedName name="gersel">#REF!</definedName>
    <definedName name="GetData">#REF!</definedName>
    <definedName name="GETMAT">#N/A</definedName>
    <definedName name="gf" hidden="1">{#N/A,#N/A,FALSE,"Aging Summary";#N/A,#N/A,FALSE,"Ratio Analysis";#N/A,#N/A,FALSE,"Test 120 Day Accts";#N/A,#N/A,FALSE,"Tickmarks"}</definedName>
    <definedName name="gf_1" hidden="1">{#N/A,#N/A,FALSE,"Aging Summary";#N/A,#N/A,FALSE,"Ratio Analysis";#N/A,#N/A,FALSE,"Test 120 Day Accts";#N/A,#N/A,FALSE,"Tickmarks"}</definedName>
    <definedName name="GFA" hidden="1">#REF!</definedName>
    <definedName name="gfabfvvfgsd" hidden="1">{"rp_only",#N/A,FALSE,"2225"}</definedName>
    <definedName name="gfabfvvfgsd_1" hidden="1">{"rp_only",#N/A,FALSE,"2225"}</definedName>
    <definedName name="gfbank">#REF!</definedName>
    <definedName name="gfddf" hidden="1">{"rp_only",#N/A,FALSE,"2225"}</definedName>
    <definedName name="gfddf_1" hidden="1">{"rp_only",#N/A,FALSE,"2225"}</definedName>
    <definedName name="gfdfgdf" hidden="1">{"rp_only",#N/A,FALSE,"2225"}</definedName>
    <definedName name="gfdfgdf_1" hidden="1">{"rp_only",#N/A,FALSE,"2225"}</definedName>
    <definedName name="gfdfgdfgdf" hidden="1">{"rp_only",#N/A,FALSE,"2225"}</definedName>
    <definedName name="gfdfgdfgdf_1" hidden="1">{"rp_only",#N/A,FALSE,"2225"}</definedName>
    <definedName name="gfdfgdfgdg" hidden="1">{"rp_only",#N/A,FALSE,"2225"}</definedName>
    <definedName name="gfdfgdfgdg_1" hidden="1">{"rp_only",#N/A,FALSE,"2225"}</definedName>
    <definedName name="gfdfgdfggf" hidden="1">{"rp_only",#N/A,FALSE,"2225"}</definedName>
    <definedName name="gfdfgdfggf_1" hidden="1">{"rp_only",#N/A,FALSE,"2225"}</definedName>
    <definedName name="gfdfgdg" hidden="1">{"rp_only",#N/A,FALSE,"2225"}</definedName>
    <definedName name="gfdfgdg_1" hidden="1">{"rp_only",#N/A,FALSE,"2225"}</definedName>
    <definedName name="gfdfgdgdf" hidden="1">{"with_oth_curr",#N/A,FALSE,"2225"}</definedName>
    <definedName name="gfdfgdgdf_1" hidden="1">{"with_oth_curr",#N/A,FALSE,"2225"}</definedName>
    <definedName name="gfdfgdgf" hidden="1">{"rp_only",#N/A,FALSE,"2225"}</definedName>
    <definedName name="gfdfgdgf_1" hidden="1">{"rp_only",#N/A,FALSE,"2225"}</definedName>
    <definedName name="gfdfsvfbvxvcx" hidden="1">{"rp_only",#N/A,FALSE,"2225"}</definedName>
    <definedName name="gfdfsvfbvxvcx_1" hidden="1">{"rp_only",#N/A,FALSE,"2225"}</definedName>
    <definedName name="gfdg" localSheetId="8" hidden="1">{"rp_only",#N/A,FALSE,"2225"}</definedName>
    <definedName name="gfdg" hidden="1">{#N/A,#N/A,FALSE,"特殊室（ＢＱ表）"}</definedName>
    <definedName name="gfdg_1" hidden="1">{"rp_only",#N/A,FALSE,"2225"}</definedName>
    <definedName name="gfdgd" hidden="1">{"rp_only",#N/A,FALSE,"2225"}</definedName>
    <definedName name="gfdgd_1" hidden="1">{"rp_only",#N/A,FALSE,"2225"}</definedName>
    <definedName name="gfdgdfgdg" hidden="1">{"rp_only",#N/A,FALSE,"2225"}</definedName>
    <definedName name="gfdgdfgdg_1" hidden="1">{"rp_only",#N/A,FALSE,"2225"}</definedName>
    <definedName name="gfdgdg" hidden="1">{"with_oth_curr",#N/A,FALSE,"2225"}</definedName>
    <definedName name="gfdgdg_1" hidden="1">{"with_oth_curr",#N/A,FALSE,"2225"}</definedName>
    <definedName name="gfdgdgfdg" hidden="1">{"rp_only",#N/A,FALSE,"2225"}</definedName>
    <definedName name="gfdgdgfdg_1" hidden="1">{"rp_only",#N/A,FALSE,"2225"}</definedName>
    <definedName name="gfdgfdfgdfg" hidden="1">{"rp_only",#N/A,FALSE,"2225"}</definedName>
    <definedName name="gfdgfdfgdfg_1" hidden="1">{"rp_only",#N/A,FALSE,"2225"}</definedName>
    <definedName name="gfdgfdg" localSheetId="8" hidden="1">{#N/A,#N/A,FALSE,"SumD";#N/A,#N/A,FALSE,"ElecD";#N/A,#N/A,FALSE,"MechD";#N/A,#N/A,FALSE,"GeotD";#N/A,#N/A,FALSE,"PrcsD";#N/A,#N/A,FALSE,"TunnD";#N/A,#N/A,FALSE,"CivlD";#N/A,#N/A,FALSE,"NtwkD";#N/A,#N/A,FALSE,"EstgD";#N/A,#N/A,FALSE,"PEngD"}</definedName>
    <definedName name="gfdgfdg" hidden="1">{#N/A,#N/A,FALSE,"SumD";#N/A,#N/A,FALSE,"ElecD";#N/A,#N/A,FALSE,"MechD";#N/A,#N/A,FALSE,"GeotD";#N/A,#N/A,FALSE,"PrcsD";#N/A,#N/A,FALSE,"TunnD";#N/A,#N/A,FALSE,"CivlD";#N/A,#N/A,FALSE,"NtwkD";#N/A,#N/A,FALSE,"EstgD";#N/A,#N/A,FALSE,"PEngD"}</definedName>
    <definedName name="gfdgfg" hidden="1">{"with_oth_curr",#N/A,FALSE,"2225"}</definedName>
    <definedName name="gfdgfg_1" hidden="1">{"with_oth_curr",#N/A,FALSE,"2225"}</definedName>
    <definedName name="gfdghdfhfh" hidden="1">{"rp_only",#N/A,FALSE,"2225"}</definedName>
    <definedName name="gfdghdfhfh_1" hidden="1">{"rp_only",#N/A,FALSE,"2225"}</definedName>
    <definedName name="gfdhdf" hidden="1">{"rp_only",#N/A,FALSE,"2225"}</definedName>
    <definedName name="gfdhdf_1" hidden="1">{"rp_only",#N/A,FALSE,"2225"}</definedName>
    <definedName name="gfdsgfdsh" hidden="1">{"rp_only",#N/A,FALSE,"2225"}</definedName>
    <definedName name="gfdsgfdsh_1" hidden="1">{"rp_only",#N/A,FALSE,"2225"}</definedName>
    <definedName name="gfdsgg" hidden="1">{"with_oth_curr",#N/A,FALSE,"2225"}</definedName>
    <definedName name="gfdsgg_1" hidden="1">{"with_oth_curr",#N/A,FALSE,"2225"}</definedName>
    <definedName name="gff" hidden="1">{"sweden",#N/A,FALSE,"Sweden";"germany",#N/A,FALSE,"Germany";"portugal",#N/A,FALSE,"Portugal";"belgium",#N/A,FALSE,"Belgium";"japan",#N/A,FALSE,"Japan ";"italy",#N/A,FALSE,"Italy";"spain",#N/A,FALSE,"Spain";"korea",#N/A,FALSE,"Korea"}</definedName>
    <definedName name="gffdgfg" hidden="1">{"rp_only",#N/A,FALSE,"2225"}</definedName>
    <definedName name="gffdgfg_1" hidden="1">{"rp_only",#N/A,FALSE,"2225"}</definedName>
    <definedName name="gffgfgdgf" hidden="1">{"rp_only",#N/A,FALSE,"2225"}</definedName>
    <definedName name="gffgfgdgf_1" hidden="1">{"rp_only",#N/A,FALSE,"2225"}</definedName>
    <definedName name="gfgf" hidden="1">{"with_oth_curr",#N/A,FALSE,"2225"}</definedName>
    <definedName name="gfgf_1" hidden="1">{"with_oth_curr",#N/A,FALSE,"2225"}</definedName>
    <definedName name="gfgfasgfdasdfsa" hidden="1">{"rp_only",#N/A,FALSE,"2225"}</definedName>
    <definedName name="gfgfasgfdasdfsa_1" hidden="1">{"rp_only",#N/A,FALSE,"2225"}</definedName>
    <definedName name="gfgfdfo" hidden="1">{"rp_only",#N/A,FALSE,"2225"}</definedName>
    <definedName name="gfgfdfo_1" hidden="1">{"rp_only",#N/A,FALSE,"2225"}</definedName>
    <definedName name="gfgfdgf" hidden="1">{"rp_only",#N/A,FALSE,"2225"}</definedName>
    <definedName name="gfgfdgf_1" hidden="1">{"rp_only",#N/A,FALSE,"2225"}</definedName>
    <definedName name="gfgffggfgf" hidden="1">{"rp_only",#N/A,FALSE,"2225"}</definedName>
    <definedName name="gfgffggfgf_1" hidden="1">{"rp_only",#N/A,FALSE,"2225"}</definedName>
    <definedName name="gfgfgf" hidden="1">{"rp_only",#N/A,FALSE,"2225"}</definedName>
    <definedName name="gfgfgf_1" hidden="1">{"rp_only",#N/A,FALSE,"2225"}</definedName>
    <definedName name="gfgfgfgfg" localSheetId="8"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localSheetId="8" hidden="1">{#N/A,#N/A,FALSE,"SumG";#N/A,#N/A,FALSE,"ElecG";#N/A,#N/A,FALSE,"MechG";#N/A,#N/A,FALSE,"GeotG";#N/A,#N/A,FALSE,"PrcsG";#N/A,#N/A,FALSE,"TunnG";#N/A,#N/A,FALSE,"CivlG";#N/A,#N/A,FALSE,"NtwkG";#N/A,#N/A,FALSE,"EstgG";#N/A,#N/A,FALSE,"PEngG"}</definedName>
    <definedName name="gfgfgfgss" hidden="1">{#N/A,#N/A,FALSE,"SumG";#N/A,#N/A,FALSE,"ElecG";#N/A,#N/A,FALSE,"MechG";#N/A,#N/A,FALSE,"GeotG";#N/A,#N/A,FALSE,"PrcsG";#N/A,#N/A,FALSE,"TunnG";#N/A,#N/A,FALSE,"CivlG";#N/A,#N/A,FALSE,"NtwkG";#N/A,#N/A,FALSE,"EstgG";#N/A,#N/A,FALSE,"PEngG"}</definedName>
    <definedName name="gfgfgsagfsgafg" hidden="1">{"with_oth_curr",#N/A,FALSE,"2225"}</definedName>
    <definedName name="gfgfgsagfsgafg_1" hidden="1">{"with_oth_curr",#N/A,FALSE,"2225"}</definedName>
    <definedName name="gfgfhgh" hidden="1">{"rp_only",#N/A,FALSE,"2225"}</definedName>
    <definedName name="gfgfhgh_1" hidden="1">{"rp_only",#N/A,FALSE,"2225"}</definedName>
    <definedName name="gfgfvfd" hidden="1">{"rp_only",#N/A,FALSE,"2225"}</definedName>
    <definedName name="gfgfvfd_1" hidden="1">{"rp_only",#N/A,FALSE,"2225"}</definedName>
    <definedName name="gfghds" hidden="1">{"with_oth_curr",#N/A,FALSE,"2225"}</definedName>
    <definedName name="gfghds_1" hidden="1">{"with_oth_curr",#N/A,FALSE,"2225"}</definedName>
    <definedName name="gfghfgjfgjgj" hidden="1">{"with_oth_curr",#N/A,FALSE,"2225"}</definedName>
    <definedName name="gfghfgjfgjgj_1" hidden="1">{"with_oth_curr",#N/A,FALSE,"2225"}</definedName>
    <definedName name="gfgsdtsdfg" hidden="1">{"with_oth_curr",#N/A,FALSE,"2225"}</definedName>
    <definedName name="gfgsdtsdfg_1" hidden="1">{"with_oth_curr",#N/A,FALSE,"2225"}</definedName>
    <definedName name="gfgsfg" hidden="1">{"with_oth_curr",#N/A,FALSE,"2225"}</definedName>
    <definedName name="gfgsfg_1" hidden="1">{"with_oth_curr",#N/A,FALSE,"2225"}</definedName>
    <definedName name="gfgtsey" hidden="1">{"rp_only",#N/A,FALSE,"2225"}</definedName>
    <definedName name="gfgtsey_1" hidden="1">{"rp_only",#N/A,FALSE,"2225"}</definedName>
    <definedName name="gfhdfh" hidden="1">{"rp_only",#N/A,FALSE,"2225"}</definedName>
    <definedName name="gfhdfh_1" hidden="1">{"rp_only",#N/A,FALSE,"2225"}</definedName>
    <definedName name="gfhdfhfghnbv" hidden="1">{"rp_only",#N/A,FALSE,"2225"}</definedName>
    <definedName name="gfhdfhfghnbv_1" hidden="1">{"rp_only",#N/A,FALSE,"2225"}</definedName>
    <definedName name="gfhfg" hidden="1">{"with_oth_curr",#N/A,FALSE,"2225"}</definedName>
    <definedName name="gfhfg_1" hidden="1">{"with_oth_curr",#N/A,FALSE,"2225"}</definedName>
    <definedName name="gfhfgh" hidden="1">{"rp_only",#N/A,FALSE,"2225"}</definedName>
    <definedName name="gfhfgh_1" hidden="1">{"rp_only",#N/A,FALSE,"2225"}</definedName>
    <definedName name="gfhfghbvn" hidden="1">{"rp_only",#N/A,FALSE,"2225"}</definedName>
    <definedName name="gfhfghbvn_1" hidden="1">{"rp_only",#N/A,FALSE,"2225"}</definedName>
    <definedName name="gfhfghf" hidden="1">{"rp_only",#N/A,FALSE,"2225"}</definedName>
    <definedName name="gfhfghf_1" hidden="1">{"rp_only",#N/A,FALSE,"2225"}</definedName>
    <definedName name="gfhfghfg" hidden="1">{"rp_only",#N/A,FALSE,"2225"}</definedName>
    <definedName name="gfhfghfg_1" hidden="1">{"rp_only",#N/A,FALSE,"2225"}</definedName>
    <definedName name="gfhfghfgh" hidden="1">{"rp_only",#N/A,FALSE,"2225"}</definedName>
    <definedName name="gfhfghfgh_1" hidden="1">{"rp_only",#N/A,FALSE,"2225"}</definedName>
    <definedName name="gfhfghfghf" hidden="1">{"rp_only",#N/A,FALSE,"2225"}</definedName>
    <definedName name="gfhfghfghf_1" hidden="1">{"rp_only",#N/A,FALSE,"2225"}</definedName>
    <definedName name="gfhfghfghfghgfh" hidden="1">{"with_oth_curr",#N/A,FALSE,"2225"}</definedName>
    <definedName name="gfhfghfghfghgfh_1" hidden="1">{"with_oth_curr",#N/A,FALSE,"2225"}</definedName>
    <definedName name="gfhfghfghh" hidden="1">{"rp_only",#N/A,FALSE,"2225"}</definedName>
    <definedName name="gfhfghfghh_1" hidden="1">{"rp_only",#N/A,FALSE,"2225"}</definedName>
    <definedName name="gfhfghfh" hidden="1">{"rp_only",#N/A,FALSE,"2225"}</definedName>
    <definedName name="gfhfghfh_1" hidden="1">{"rp_only",#N/A,FALSE,"2225"}</definedName>
    <definedName name="gfhfghfhf" hidden="1">{"with_oth_curr",#N/A,FALSE,"2225"}</definedName>
    <definedName name="gfhfghfhf_1" hidden="1">{"with_oth_curr",#N/A,FALSE,"2225"}</definedName>
    <definedName name="gfhfghg" hidden="1">{"rp_only",#N/A,FALSE,"2225"}</definedName>
    <definedName name="gfhfghg_1" hidden="1">{"rp_only",#N/A,FALSE,"2225"}</definedName>
    <definedName name="gfhfghgfh" hidden="1">{"rp_only",#N/A,FALSE,"2225"}</definedName>
    <definedName name="gfhfghgfh_1" hidden="1">{"rp_only",#N/A,FALSE,"2225"}</definedName>
    <definedName name="gfhfghgfhfh" hidden="1">{"rp_only",#N/A,FALSE,"2225"}</definedName>
    <definedName name="gfhfghgfhfh_1" hidden="1">{"rp_only",#N/A,FALSE,"2225"}</definedName>
    <definedName name="gfhfghh" hidden="1">{"rp_only",#N/A,FALSE,"2225"}</definedName>
    <definedName name="gfhfghh_1" hidden="1">{"rp_only",#N/A,FALSE,"2225"}</definedName>
    <definedName name="gfhfgtryey" hidden="1">{"rp_only",#N/A,FALSE,"2225"}</definedName>
    <definedName name="gfhfgtryey_1" hidden="1">{"rp_only",#N/A,FALSE,"2225"}</definedName>
    <definedName name="gfhfh" hidden="1">{"with_oth_curr",#N/A,FALSE,"2225"}</definedName>
    <definedName name="gfhfh_1" hidden="1">{"with_oth_curr",#N/A,FALSE,"2225"}</definedName>
    <definedName name="gfhfhf" hidden="1">{"with_oth_curr",#N/A,FALSE,"2225"}</definedName>
    <definedName name="gfhfhf_1" hidden="1">{"with_oth_curr",#N/A,FALSE,"2225"}</definedName>
    <definedName name="gfhfhfh" hidden="1">{"rp_only",#N/A,FALSE,"2225"}</definedName>
    <definedName name="gfhfhfh_1" hidden="1">{"rp_only",#N/A,FALSE,"2225"}</definedName>
    <definedName name="gfhfhfhfgh" hidden="1">{"rp_only",#N/A,FALSE,"2225"}</definedName>
    <definedName name="gfhfhfhfgh_1" hidden="1">{"rp_only",#N/A,FALSE,"2225"}</definedName>
    <definedName name="gfhfhgf" hidden="1">{"rp_only",#N/A,FALSE,"2225"}</definedName>
    <definedName name="gfhfhgf_1" hidden="1">{"rp_only",#N/A,FALSE,"2225"}</definedName>
    <definedName name="gfhfytryr" hidden="1">{"with_oth_curr",#N/A,FALSE,"2225"}</definedName>
    <definedName name="gfhfytryr_1" hidden="1">{"with_oth_curr",#N/A,FALSE,"2225"}</definedName>
    <definedName name="gfhgfhf" hidden="1">{"rp_only",#N/A,FALSE,"2225"}</definedName>
    <definedName name="gfhgfhf_1" hidden="1">{"rp_only",#N/A,FALSE,"2225"}</definedName>
    <definedName name="gfhgfhfh" hidden="1">{"with_oth_curr",#N/A,FALSE,"2225"}</definedName>
    <definedName name="gfhgfhfh_1" hidden="1">{"with_oth_curr",#N/A,FALSE,"2225"}</definedName>
    <definedName name="gfhgfhfhfhfh" hidden="1">{"rp_only",#N/A,FALSE,"2225"}</definedName>
    <definedName name="gfhgfhfhfhfh_1" hidden="1">{"rp_only",#N/A,FALSE,"2225"}</definedName>
    <definedName name="gfhgfhgf" hidden="1">{"rp_only",#N/A,FALSE,"2225"}</definedName>
    <definedName name="gfhgfhgf_1" hidden="1">{"rp_only",#N/A,FALSE,"2225"}</definedName>
    <definedName name="gfhgfhgfhfdgh" hidden="1">{"rp_only",#N/A,FALSE,"2225"}</definedName>
    <definedName name="gfhgfhgfhfdgh_1" hidden="1">{"rp_only",#N/A,FALSE,"2225"}</definedName>
    <definedName name="gfhghfghfhfhg" hidden="1">{"rp_only",#N/A,FALSE,"2225"}</definedName>
    <definedName name="gfhghfghfhfhg_1" hidden="1">{"rp_only",#N/A,FALSE,"2225"}</definedName>
    <definedName name="gfhjgjg" hidden="1">{"rp_only",#N/A,FALSE,"2225"}</definedName>
    <definedName name="gfhjgjg_1" hidden="1">{"rp_only",#N/A,FALSE,"2225"}</definedName>
    <definedName name="gfjgfh" localSheetId="8" hidden="1">{#N/A,#N/A,FALSE,"CCTV"}</definedName>
    <definedName name="gfjgfh" hidden="1">{#N/A,#N/A,FALSE,"CCTV"}</definedName>
    <definedName name="gfjgfhfg" localSheetId="8" hidden="1">{#N/A,#N/A,FALSE,"CCTV"}</definedName>
    <definedName name="gfjgfhfg" hidden="1">{#N/A,#N/A,FALSE,"CCTV"}</definedName>
    <definedName name="gfjgfhjjtyutyuyjghnjbmyj" hidden="1">{"rp_only",#N/A,FALSE,"2225"}</definedName>
    <definedName name="gfjgfhjjtyutyuyjghnjbmyj_1" hidden="1">{"rp_only",#N/A,FALSE,"2225"}</definedName>
    <definedName name="gfjgfjgjy" hidden="1">{"rp_only",#N/A,FALSE,"2225"}</definedName>
    <definedName name="gfjgfjgjy_1" hidden="1">{"rp_only",#N/A,FALSE,"2225"}</definedName>
    <definedName name="gfjghj" hidden="1">{"rp_only",#N/A,FALSE,"2225"}</definedName>
    <definedName name="gfjghj_1" hidden="1">{"rp_only",#N/A,FALSE,"2225"}</definedName>
    <definedName name="GFST04">#REF!</definedName>
    <definedName name="gfvc" hidden="1">{"rp_only",#N/A,FALSE,"2225"}</definedName>
    <definedName name="gfvc_1" hidden="1">{"rp_only",#N/A,FALSE,"2225"}</definedName>
    <definedName name="gfvffv" hidden="1">{"rp_only",#N/A,FALSE,"2225"}</definedName>
    <definedName name="gfvffv_1" hidden="1">{"rp_only",#N/A,FALSE,"2225"}</definedName>
    <definedName name="gfxczvcxvxczvgfgf" hidden="1">{"rp_only",#N/A,FALSE,"2225"}</definedName>
    <definedName name="gfxczvcxvxczvgfgf_1" hidden="1">{"rp_only",#N/A,FALSE,"2225"}</definedName>
    <definedName name="gfxgfxgzgfz" hidden="1">{"with_oth_curr",#N/A,FALSE,"2225"}</definedName>
    <definedName name="gfxgfxgzgfz_1" hidden="1">{"with_oth_curr",#N/A,FALSE,"2225"}</definedName>
    <definedName name="GG" hidden="1">{"INV_INSURANCE",#N/A,FALSE,"PREPAID-1"}</definedName>
    <definedName name="GG_1" hidden="1">{"INV_INSURANCE",#N/A,FALSE,"PREPAID-1"}</definedName>
    <definedName name="ggfg" hidden="1">{"rp_only",#N/A,FALSE,"2225"}</definedName>
    <definedName name="ggfg_1" hidden="1">{"rp_only",#N/A,FALSE,"2225"}</definedName>
    <definedName name="ggg" hidden="1">{#N/A,#N/A,FALSE,"QR";#N/A,#N/A,FALSE,"R02";#N/A,#N/A,FALSE,"R04";#N/A,#N/A,FALSE,"R05";#N/A,#N/A,FALSE,"R08"}</definedName>
    <definedName name="ggggg" hidden="1">{"budget992000_customers",#N/A,FALSE,"Celtel alternative 6"}</definedName>
    <definedName name="ggggggg" hidden="1">{#N/A,#N/A,FALSE,"Sheet1";#N/A,#N/A,FALSE,"Sheet2"}</definedName>
    <definedName name="gggggggggggggggggggggg">#REF!</definedName>
    <definedName name="gggggggggggggggggggggggggggg">#REF!</definedName>
    <definedName name="gggr" hidden="1">{"rp_only",#N/A,FALSE,"2225"}</definedName>
    <definedName name="gggr_1" hidden="1">{"rp_only",#N/A,FALSE,"2225"}</definedName>
    <definedName name="ggsdd" hidden="1">{"rp_only",#N/A,FALSE,"2225"}</definedName>
    <definedName name="ggsdd_1" hidden="1">{"rp_only",#N/A,FALSE,"2225"}</definedName>
    <definedName name="ggsgvg" hidden="1">{"rp_only",#N/A,FALSE,"2225"}</definedName>
    <definedName name="ggsgvg_1" hidden="1">{"rp_only",#N/A,FALSE,"2225"}</definedName>
    <definedName name="gh" hidden="1">{"CSC_1",#N/A,FALSE,"CSC Outputs";"CSC_2",#N/A,FALSE,"CSC Outputs"}</definedName>
    <definedName name="ghcbhcvb" hidden="1">{"rp_only",#N/A,FALSE,"2225"}</definedName>
    <definedName name="ghcbhcvb_1" hidden="1">{"rp_only",#N/A,FALSE,"2225"}</definedName>
    <definedName name="ghdfgdfg" hidden="1">{"with_oth_curr",#N/A,FALSE,"2225"}</definedName>
    <definedName name="ghdfgdfg_1" hidden="1">{"with_oth_curr",#N/A,FALSE,"2225"}</definedName>
    <definedName name="ghdfhdfgh" hidden="1">{"with_oth_curr",#N/A,FALSE,"2225"}</definedName>
    <definedName name="ghdfhdfgh_1" hidden="1">{"with_oth_curr",#N/A,FALSE,"2225"}</definedName>
    <definedName name="ghdshghgghhghgd" hidden="1">{"rp_only",#N/A,FALSE,"2225"}</definedName>
    <definedName name="ghdshghgghhghgd_1" hidden="1">{"rp_only",#N/A,FALSE,"2225"}</definedName>
    <definedName name="ghfgh" hidden="1">{"rp_only",#N/A,FALSE,"2225"}</definedName>
    <definedName name="ghfgh_1" hidden="1">{"rp_only",#N/A,FALSE,"2225"}</definedName>
    <definedName name="ghfghdfg" hidden="1">{"rp_only",#N/A,FALSE,"2225"}</definedName>
    <definedName name="ghfghdfg_1" hidden="1">{"rp_only",#N/A,FALSE,"2225"}</definedName>
    <definedName name="ghfghfh" hidden="1">{"with_oth_curr",#N/A,FALSE,"2225"}</definedName>
    <definedName name="ghfghfh_1" hidden="1">{"with_oth_curr",#N/A,FALSE,"2225"}</definedName>
    <definedName name="ghfghfhg" hidden="1">{"rp_only",#N/A,FALSE,"2225"}</definedName>
    <definedName name="ghfghfhg_1" hidden="1">{"rp_only",#N/A,FALSE,"2225"}</definedName>
    <definedName name="ghfghfhgh" hidden="1">{"rp_only",#N/A,FALSE,"2225"}</definedName>
    <definedName name="ghfghfhgh_1" hidden="1">{"rp_only",#N/A,FALSE,"2225"}</definedName>
    <definedName name="ghfghg" hidden="1">{"rp_only",#N/A,FALSE,"2225"}</definedName>
    <definedName name="ghfghg_1" hidden="1">{"rp_only",#N/A,FALSE,"2225"}</definedName>
    <definedName name="ghfghgfh" hidden="1">{"rp_only",#N/A,FALSE,"2225"}</definedName>
    <definedName name="ghfghgfh_1" hidden="1">{"rp_only",#N/A,FALSE,"2225"}</definedName>
    <definedName name="ghfghgfhfh" hidden="1">{"rp_only",#N/A,FALSE,"2225"}</definedName>
    <definedName name="ghfghgfhfh_1" hidden="1">{"rp_only",#N/A,FALSE,"2225"}</definedName>
    <definedName name="ghfhfghf" hidden="1">{"rp_only",#N/A,FALSE,"2225"}</definedName>
    <definedName name="ghfhfghf_1" hidden="1">{"rp_only",#N/A,FALSE,"2225"}</definedName>
    <definedName name="ghfhfhgf" hidden="1">{"rp_only",#N/A,FALSE,"2225"}</definedName>
    <definedName name="ghfhfhgf_1" hidden="1">{"rp_only",#N/A,FALSE,"2225"}</definedName>
    <definedName name="ghfhgfhj" hidden="1">{"rp_only",#N/A,FALSE,"2225"}</definedName>
    <definedName name="ghfhgfhj_1" hidden="1">{"rp_only",#N/A,FALSE,"2225"}</definedName>
    <definedName name="ghfhgjg" hidden="1">{"rp_only",#N/A,FALSE,"2225"}</definedName>
    <definedName name="ghfhgjg_1" hidden="1">{"rp_only",#N/A,FALSE,"2225"}</definedName>
    <definedName name="ghg">#REF!</definedName>
    <definedName name="ghgfgfhgf" hidden="1">{"with_oth_curr",#N/A,FALSE,"2225"}</definedName>
    <definedName name="ghgfgfhgf_1" hidden="1">{"with_oth_curr",#N/A,FALSE,"2225"}</definedName>
    <definedName name="ghggg" localSheetId="8" hidden="1">{#N/A,#N/A,FALSE,"SumG";#N/A,#N/A,FALSE,"ElecG";#N/A,#N/A,FALSE,"MechG";#N/A,#N/A,FALSE,"GeotG";#N/A,#N/A,FALSE,"PrcsG";#N/A,#N/A,FALSE,"TunnG";#N/A,#N/A,FALSE,"CivlG";#N/A,#N/A,FALSE,"NtwkG";#N/A,#N/A,FALSE,"EstgG";#N/A,#N/A,FALSE,"PEngG"}</definedName>
    <definedName name="ghggg" hidden="1">{#N/A,#N/A,FALSE,"SumG";#N/A,#N/A,FALSE,"ElecG";#N/A,#N/A,FALSE,"MechG";#N/A,#N/A,FALSE,"GeotG";#N/A,#N/A,FALSE,"PrcsG";#N/A,#N/A,FALSE,"TunnG";#N/A,#N/A,FALSE,"CivlG";#N/A,#N/A,FALSE,"NtwkG";#N/A,#N/A,FALSE,"EstgG";#N/A,#N/A,FALSE,"PEngG"}</definedName>
    <definedName name="ghghghjgh" hidden="1">{"rp_only",#N/A,FALSE,"2225"}</definedName>
    <definedName name="ghghghjgh_1" hidden="1">{"rp_only",#N/A,FALSE,"2225"}</definedName>
    <definedName name="ghghjg" hidden="1">{"rp_only",#N/A,FALSE,"2225"}</definedName>
    <definedName name="ghghjg_1" hidden="1">{"rp_only",#N/A,FALSE,"2225"}</definedName>
    <definedName name="ghghjgjghjghj" hidden="1">{"rp_only",#N/A,FALSE,"2225"}</definedName>
    <definedName name="ghghjgjghjghj_1" hidden="1">{"rp_only",#N/A,FALSE,"2225"}</definedName>
    <definedName name="ghhjkj" hidden="1">{"rp_only",#N/A,FALSE,"2225"}</definedName>
    <definedName name="ghhjkj_1" hidden="1">{"rp_only",#N/A,FALSE,"2225"}</definedName>
    <definedName name="GHJ">#REF!</definedName>
    <definedName name="ghjfg" hidden="1">{"rp_only",#N/A,FALSE,"2225"}</definedName>
    <definedName name="ghjfg_1" hidden="1">{"rp_only",#N/A,FALSE,"2225"}</definedName>
    <definedName name="ghjfj" hidden="1">{"rp_only",#N/A,FALSE,"2225"}</definedName>
    <definedName name="ghjfj_1" hidden="1">{"rp_only",#N/A,FALSE,"2225"}</definedName>
    <definedName name="ghjg">#REF!</definedName>
    <definedName name="ghjgfjfjhgf" hidden="1">{"rp_only",#N/A,FALSE,"2225"}</definedName>
    <definedName name="ghjgfjfjhgf_1" hidden="1">{"rp_only",#N/A,FALSE,"2225"}</definedName>
    <definedName name="ghjghgjjgj" hidden="1">{"rp_only",#N/A,FALSE,"2225"}</definedName>
    <definedName name="ghjghgjjgj_1" hidden="1">{"rp_only",#N/A,FALSE,"2225"}</definedName>
    <definedName name="ghjghj" hidden="1">{"rp_only",#N/A,FALSE,"2225"}</definedName>
    <definedName name="ghjghj_1" hidden="1">{"rp_only",#N/A,FALSE,"2225"}</definedName>
    <definedName name="ghjghjg" hidden="1">{"rp_only",#N/A,FALSE,"2225"}</definedName>
    <definedName name="ghjghjg_1" hidden="1">{"rp_only",#N/A,FALSE,"2225"}</definedName>
    <definedName name="ghjghjgfjf" hidden="1">{"with_oth_curr",#N/A,FALSE,"2225"}</definedName>
    <definedName name="ghjghjgfjf_1" hidden="1">{"with_oth_curr",#N/A,FALSE,"2225"}</definedName>
    <definedName name="ghjghjghj" hidden="1">{"rp_only",#N/A,FALSE,"2225"}</definedName>
    <definedName name="ghjghjghj_1" hidden="1">{"rp_only",#N/A,FALSE,"2225"}</definedName>
    <definedName name="ghjghjgj" hidden="1">{"rp_only",#N/A,FALSE,"2225"}</definedName>
    <definedName name="ghjghjgj_1" hidden="1">{"rp_only",#N/A,FALSE,"2225"}</definedName>
    <definedName name="ghjghjgjg" hidden="1">{"with_oth_curr",#N/A,FALSE,"2225"}</definedName>
    <definedName name="ghjghjgjg_1" hidden="1">{"with_oth_curr",#N/A,FALSE,"2225"}</definedName>
    <definedName name="ghjghjhj" hidden="1">{"rp_only",#N/A,FALSE,"2225"}</definedName>
    <definedName name="ghjghjhj_1" hidden="1">{"rp_only",#N/A,FALSE,"2225"}</definedName>
    <definedName name="ghjghjnjbmbnm" hidden="1">{"rp_only",#N/A,FALSE,"2225"}</definedName>
    <definedName name="ghjghjnjbmbnm_1" hidden="1">{"rp_only",#N/A,FALSE,"2225"}</definedName>
    <definedName name="GHJGJGFK">#REF!</definedName>
    <definedName name="ghjgjgh" hidden="1">{"rp_only",#N/A,FALSE,"2225"}</definedName>
    <definedName name="ghjgjgh_1" hidden="1">{"rp_only",#N/A,FALSE,"2225"}</definedName>
    <definedName name="ghjgjghj" hidden="1">{"rp_only",#N/A,FALSE,"2225"}</definedName>
    <definedName name="ghjgjghj_1" hidden="1">{"rp_only",#N/A,FALSE,"2225"}</definedName>
    <definedName name="ghjgjgj" hidden="1">{"rp_only",#N/A,FALSE,"2225"}</definedName>
    <definedName name="ghjgjgj_1" hidden="1">{"rp_only",#N/A,FALSE,"2225"}</definedName>
    <definedName name="ghjgjgjg" hidden="1">{"rp_only",#N/A,FALSE,"2225"}</definedName>
    <definedName name="ghjgjgjg_1" hidden="1">{"rp_only",#N/A,FALSE,"2225"}</definedName>
    <definedName name="ghjgjhgj" hidden="1">{"rp_only",#N/A,FALSE,"2225"}</definedName>
    <definedName name="ghjgjhgj_1" hidden="1">{"rp_only",#N/A,FALSE,"2225"}</definedName>
    <definedName name="ghjjghjghj" hidden="1">{"rp_only",#N/A,FALSE,"2225"}</definedName>
    <definedName name="ghjjghjghj_1" hidden="1">{"rp_only",#N/A,FALSE,"2225"}</definedName>
    <definedName name="ghjk" hidden="1">{#N/A,#N/A,FALSE,"Aging Summary";#N/A,#N/A,FALSE,"Ratio Analysis";#N/A,#N/A,FALSE,"Test 120 Day Accts";#N/A,#N/A,FALSE,"Tickmarks"}</definedName>
    <definedName name="ghjkghk" hidden="1">{"rp_only",#N/A,FALSE,"2225"}</definedName>
    <definedName name="ghjkghk_1" hidden="1">{"rp_only",#N/A,FALSE,"2225"}</definedName>
    <definedName name="ghjkkjk" hidden="1">{"rp_only",#N/A,FALSE,"2225"}</definedName>
    <definedName name="ghjkkjk_1" hidden="1">{"rp_only",#N/A,FALSE,"2225"}</definedName>
    <definedName name="ghjkl" hidden="1">{#N/A,#N/A,FALSE,"Aging Summary";#N/A,#N/A,FALSE,"Ratio Analysis";#N/A,#N/A,FALSE,"Test 120 Day Accts";#N/A,#N/A,FALSE,"Tickmarks"}</definedName>
    <definedName name="ghjsghkjsg">#REF!</definedName>
    <definedName name="ghk">#REF!</definedName>
    <definedName name="ghkghjk" hidden="1">{"rp_only",#N/A,FALSE,"2225"}</definedName>
    <definedName name="ghkghjk_1" hidden="1">{"rp_only",#N/A,FALSE,"2225"}</definedName>
    <definedName name="ghkhgkh" hidden="1">{"rp_only",#N/A,FALSE,"2225"}</definedName>
    <definedName name="ghkhgkh_1" hidden="1">{"rp_only",#N/A,FALSE,"2225"}</definedName>
    <definedName name="ghststhhtw" hidden="1">{"rp_only",#N/A,FALSE,"2225"}</definedName>
    <definedName name="ghststhhtw_1" hidden="1">{"rp_only",#N/A,FALSE,"2225"}</definedName>
    <definedName name="ghtrgste" hidden="1">{"rp_only",#N/A,FALSE,"2225"}</definedName>
    <definedName name="ghtrgste_1" hidden="1">{"rp_only",#N/A,FALSE,"2225"}</definedName>
    <definedName name="ghvmnmbmn" hidden="1">{"rp_only",#N/A,FALSE,"2225"}</definedName>
    <definedName name="ghvmnmbmn_1" hidden="1">{"rp_only",#N/A,FALSE,"2225"}</definedName>
    <definedName name="gia_tien">#REF!</definedName>
    <definedName name="gia_tien_BTN">#REF!</definedName>
    <definedName name="giotuoi">#REF!</definedName>
    <definedName name="GIP">#REF!</definedName>
    <definedName name="GIP_isolasi">#REF!</definedName>
    <definedName name="GIP_MED_ISL">#REF!</definedName>
    <definedName name="GIP_MED_JAKC">#REF!</definedName>
    <definedName name="GIPIPE">#REF!</definedName>
    <definedName name="Girder316">#REF!</definedName>
    <definedName name="Girder400">#REF!</definedName>
    <definedName name="Girder405">#REF!</definedName>
    <definedName name="GIU">#REF!</definedName>
    <definedName name="GIU_1">#REF!</definedName>
    <definedName name="GJ">#REF!</definedName>
    <definedName name="gjfgvfh" localSheetId="8" hidden="1">{#N/A,#N/A,FALSE,"特殊室（ＢＱ表）"}</definedName>
    <definedName name="gjfgvfh" hidden="1">{#N/A,#N/A,FALSE,"特殊室（ＢＱ表）"}</definedName>
    <definedName name="gjfhfhfh" hidden="1">{"rp_only",#N/A,FALSE,"2225"}</definedName>
    <definedName name="gjfhfhfh_1" hidden="1">{"rp_only",#N/A,FALSE,"2225"}</definedName>
    <definedName name="gjfhgfjfgf" hidden="1">{"with_oth_curr",#N/A,FALSE,"2225"}</definedName>
    <definedName name="gjfhgfjfgf_1" hidden="1">{"with_oth_curr",#N/A,FALSE,"2225"}</definedName>
    <definedName name="gjghj" hidden="1">{"rp_only",#N/A,FALSE,"2225"}</definedName>
    <definedName name="gjghj_1" hidden="1">{"rp_only",#N/A,FALSE,"2225"}</definedName>
    <definedName name="gjghjgh" hidden="1">{"with_oth_curr",#N/A,FALSE,"2225"}</definedName>
    <definedName name="gjghjgh_1" hidden="1">{"with_oth_curr",#N/A,FALSE,"2225"}</definedName>
    <definedName name="gjgjghj" hidden="1">{"rp_only",#N/A,FALSE,"2225"}</definedName>
    <definedName name="gjgjghj_1" hidden="1">{"rp_only",#N/A,FALSE,"2225"}</definedName>
    <definedName name="gjhghf" hidden="1">{"rp_only",#N/A,FALSE,"2225"}</definedName>
    <definedName name="gjhghf_1" hidden="1">{"rp_only",#N/A,FALSE,"2225"}</definedName>
    <definedName name="gjkhjkhjk" hidden="1">{"with_oth_curr",#N/A,FALSE,"2225"}</definedName>
    <definedName name="gjkhjkhjk_1" hidden="1">{"with_oth_curr",#N/A,FALSE,"2225"}</definedName>
    <definedName name="gjkhk" hidden="1">{"rp_only",#N/A,FALSE,"2225"}</definedName>
    <definedName name="gjkhk_1" hidden="1">{"rp_only",#N/A,FALSE,"2225"}</definedName>
    <definedName name="gkgkgkju">#REF!</definedName>
    <definedName name="gkj.">#REF!</definedName>
    <definedName name="gkjgh" hidden="1">{"with_oth_curr",#N/A,FALSE,"2225"}</definedName>
    <definedName name="gkjgh_1" hidden="1">{"with_oth_curr",#N/A,FALSE,"2225"}</definedName>
    <definedName name="GL">#REF!</definedName>
    <definedName name="gl3p">#REF!</definedName>
    <definedName name="glass_block">#REF!</definedName>
    <definedName name="glass_wool">#REF!</definedName>
    <definedName name="glassblock">#REF!</definedName>
    <definedName name="gld">#REF!</definedName>
    <definedName name="GLFA">#REF!</definedName>
    <definedName name="GLOPEX">#REF!</definedName>
    <definedName name="GLPRJ">#REF!</definedName>
    <definedName name="gmac.set1.ticker01">#REF!</definedName>
    <definedName name="gmac.set1.ticker02">#REF!</definedName>
    <definedName name="gmac.set1.ticker03">#REF!</definedName>
    <definedName name="gmac.set1.ticker04">#REF!</definedName>
    <definedName name="gmac.set1.ticker05">#REF!</definedName>
    <definedName name="gmac.set1.ticker06">#REF!</definedName>
    <definedName name="gmac.set1.ticker07">#REF!</definedName>
    <definedName name="gmac.set1.ticker08">#REF!</definedName>
    <definedName name="gmac.set1.ticker09">#REF!</definedName>
    <definedName name="gmac.set1.ticker10">#REF!</definedName>
    <definedName name="gmac.set1.ticker11">#REF!</definedName>
    <definedName name="gmac.set1.ticker12">#REF!</definedName>
    <definedName name="gmac.set1.ticker13">#REF!</definedName>
    <definedName name="gmac.set1.ticker14">#REF!</definedName>
    <definedName name="gmac.set1.ticker15">#REF!</definedName>
    <definedName name="gmac.set1.ticker16">#REF!</definedName>
    <definedName name="gmac.set1.ticker17">#REF!</definedName>
    <definedName name="gmac.set1.ticker18">#REF!</definedName>
    <definedName name="gmac.set1.ticker19">#REF!</definedName>
    <definedName name="gmac.set1.ticker20">#REF!</definedName>
    <definedName name="GMG" localSheetId="8" hidden="1">{#N/A,#N/A,FALSE,"特殊室（ＢＱ表）"}</definedName>
    <definedName name="GMG" hidden="1">{#N/A,#N/A,FALSE,"特殊室（ＢＱ表）"}</definedName>
    <definedName name="Goc32x3">#REF!</definedName>
    <definedName name="Goc35x3">#REF!</definedName>
    <definedName name="Goc40x4">#REF!</definedName>
    <definedName name="Goc45x4">#REF!</definedName>
    <definedName name="Goc50x5">#REF!</definedName>
    <definedName name="Goc63x6">#REF!</definedName>
    <definedName name="Goc75x6">#REF!</definedName>
    <definedName name="GOGKL">#N/A</definedName>
    <definedName name="gogo" hidden="1">{#N/A,#N/A,TRUE,"Cover sheet";#N/A,#N/A,TRUE,"INPUTS";#N/A,#N/A,TRUE,"OUTPUTS";#N/A,#N/A,TRUE,"VALUATION"}</definedName>
    <definedName name="GOL">#REF!</definedName>
    <definedName name="GONDOLA">#REF!</definedName>
    <definedName name="GONDOLA_A">#REF!</definedName>
    <definedName name="GONDOLA_B">#REF!</definedName>
    <definedName name="GONDOLA_C">#REF!</definedName>
    <definedName name="goodbye" hidden="1">{#N/A,#N/A,FALSE,"Cover";"Short outputs",#N/A,FALSE,"Outputs";#N/A,#N/A,FALSE,"Control (In)";"tesco summary",#N/A,FALSE,"Tesco";"Outputs and Co summaries",#N/A,FALSE,"Sainsbury";"Outputs and Co Summaries",#N/A,FALSE,"Carrefour";"Outputs and Co summaries",#N/A,FALSE,"Co D";"Outputs and Co summaries",#N/A,FALSE,"Co E"}</definedName>
    <definedName name="GOODWILL">#REF!</definedName>
    <definedName name="gorbos">#REF!</definedName>
    <definedName name="got" hidden="1">{#N/A,#N/A,FALSE,"Cost Report";"Geology",#N/A,FALSE,"Cost Summary";"Geolgy Recon",#N/A,FALSE,"UG Geology Rep."}</definedName>
    <definedName name="gotoexp">#REF!</definedName>
    <definedName name="gotoinp">#REF!</definedName>
    <definedName name="GOVAP1">#REF!</definedName>
    <definedName name="GOVAP2">#REF!</definedName>
    <definedName name="govpd15">#REF!</definedName>
    <definedName name="govpd15_1">#REF!</definedName>
    <definedName name="govpd15_1_10">#REF!</definedName>
    <definedName name="govpd15_1_3">#REF!</definedName>
    <definedName name="govpd15_1_5">#REF!</definedName>
    <definedName name="govpd15_10">#REF!</definedName>
    <definedName name="govpd15_10_1">#REF!</definedName>
    <definedName name="govpd15_11">#REF!</definedName>
    <definedName name="govpd15_3">#REF!</definedName>
    <definedName name="govpd15_3_1">#REF!</definedName>
    <definedName name="govpd15_4">#REF!</definedName>
    <definedName name="govpd15_4_10">#REF!</definedName>
    <definedName name="govpd15_5">#REF!</definedName>
    <definedName name="govpd15_5_1">#REF!</definedName>
    <definedName name="govpd15_5_10">#REF!</definedName>
    <definedName name="govpd15_6">#REF!</definedName>
    <definedName name="govpd15_6_10">#REF!</definedName>
    <definedName name="govpd15_7">#REF!</definedName>
    <definedName name="govpd15_7_10">#REF!</definedName>
    <definedName name="govpd15_8">#REF!</definedName>
    <definedName name="govpd15_8_10">#REF!</definedName>
    <definedName name="govpd15_9">#REF!</definedName>
    <definedName name="govpd15_9_10">#REF!</definedName>
    <definedName name="gp_0">#REF!</definedName>
    <definedName name="gp_2">#REF!</definedName>
    <definedName name="gp0_5">#REF!</definedName>
    <definedName name="gp6_9">#REF!</definedName>
    <definedName name="gpc.set1.name">#REF!</definedName>
    <definedName name="gpc.set1.ticker01">#REF!</definedName>
    <definedName name="gpc.set1.ticker02">#REF!</definedName>
    <definedName name="gpc.set1.ticker03">#REF!</definedName>
    <definedName name="gpc.set1.ticker04">#REF!</definedName>
    <definedName name="gpc.set1.ticker05">#REF!</definedName>
    <definedName name="gpc.set1.ticker06">#REF!</definedName>
    <definedName name="gpc.set1.ticker07">#REF!</definedName>
    <definedName name="gpc.set1.ticker08">#REF!</definedName>
    <definedName name="gpc.set1.ticker09">#REF!</definedName>
    <definedName name="gpc.set1.ticker10">#REF!</definedName>
    <definedName name="gpc.set1.ticker11">#REF!</definedName>
    <definedName name="gpc.set1.ticker12">#REF!</definedName>
    <definedName name="gpc.set1.ticker13">#REF!</definedName>
    <definedName name="gpc.set1.ticker14">#REF!</definedName>
    <definedName name="gpc.set1.ticker15">#REF!</definedName>
    <definedName name="gpc.set1.ticker16">#REF!</definedName>
    <definedName name="gpc.set1.ticker17">#REF!</definedName>
    <definedName name="gpc.set1.ticker18">#REF!</definedName>
    <definedName name="gpc.set1.ticker19">#REF!</definedName>
    <definedName name="gpc.set1.ticker20">#REF!</definedName>
    <definedName name="gpc.set2.name">#REF!</definedName>
    <definedName name="gpc.set2.ticker01">#REF!</definedName>
    <definedName name="gpc.set2.ticker02">#REF!</definedName>
    <definedName name="gpc.set2.ticker03">#REF!</definedName>
    <definedName name="gpc.set2.ticker04">#REF!</definedName>
    <definedName name="gpc.set2.ticker05">#REF!</definedName>
    <definedName name="gpc.set2.ticker06">#REF!</definedName>
    <definedName name="gpc.set2.ticker07">#REF!</definedName>
    <definedName name="gpc.set2.ticker08">#REF!</definedName>
    <definedName name="gpc.set2.ticker09">#REF!</definedName>
    <definedName name="gpc.set2.ticker10">#REF!</definedName>
    <definedName name="gpc.set2.ticker11">#REF!</definedName>
    <definedName name="gpc.set2.ticker12">#REF!</definedName>
    <definedName name="gpc.set2.ticker13">#REF!</definedName>
    <definedName name="gpc.set2.ticker14">#REF!</definedName>
    <definedName name="gpc.set2.ticker15">#REF!</definedName>
    <definedName name="gpc.set2.ticker16">#REF!</definedName>
    <definedName name="gpc.set2.ticker17">#REF!</definedName>
    <definedName name="gpc.set2.ticker18">#REF!</definedName>
    <definedName name="gpc.set2.ticker19">#REF!</definedName>
    <definedName name="gpc.set2.ticker20">#REF!</definedName>
    <definedName name="gpek">#REF!</definedName>
    <definedName name="gptotal">#REF!</definedName>
    <definedName name="gr">#REF!</definedName>
    <definedName name="GRADE">#REF!</definedName>
    <definedName name="GRADER">#REF!</definedName>
    <definedName name="grain1">#REF!</definedName>
    <definedName name="grain2">#REF!</definedName>
    <definedName name="grain3">#REF!</definedName>
    <definedName name="grain3x">#REF!</definedName>
    <definedName name="GRAND_PALEMBANG_HOTEL___PALEMBANG">#REF!</definedName>
    <definedName name="GRAND_PALEMBANG_HOTEL___PALEMBANG_1">#REF!</definedName>
    <definedName name="GRAND_PALEMBANG_HOTEL___PALEMBANG_1_10">#REF!</definedName>
    <definedName name="GRAND_PALEMBANG_HOTEL___PALEMBANG_1_3">#REF!</definedName>
    <definedName name="GRAND_PALEMBANG_HOTEL___PALEMBANG_1_5">#REF!</definedName>
    <definedName name="GRAND_PALEMBANG_HOTEL___PALEMBANG_10">#REF!</definedName>
    <definedName name="GRAND_PALEMBANG_HOTEL___PALEMBANG_10_1">#REF!</definedName>
    <definedName name="GRAND_PALEMBANG_HOTEL___PALEMBANG_11">#REF!</definedName>
    <definedName name="GRAND_PALEMBANG_HOTEL___PALEMBANG_3">#REF!</definedName>
    <definedName name="GRAND_PALEMBANG_HOTEL___PALEMBANG_3_1">#REF!</definedName>
    <definedName name="GRAND_PALEMBANG_HOTEL___PALEMBANG_4">#REF!</definedName>
    <definedName name="GRAND_PALEMBANG_HOTEL___PALEMBANG_4_10">#REF!</definedName>
    <definedName name="GRAND_PALEMBANG_HOTEL___PALEMBANG_5">#REF!</definedName>
    <definedName name="GRAND_PALEMBANG_HOTEL___PALEMBANG_5_1">#REF!</definedName>
    <definedName name="GRAND_PALEMBANG_HOTEL___PALEMBANG_5_10">#REF!</definedName>
    <definedName name="GRAND_PALEMBANG_HOTEL___PALEMBANG_6">#REF!</definedName>
    <definedName name="GRAND_PALEMBANG_HOTEL___PALEMBANG_6_10">#REF!</definedName>
    <definedName name="GRAND_PALEMBANG_HOTEL___PALEMBANG_7">#REF!</definedName>
    <definedName name="GRAND_PALEMBANG_HOTEL___PALEMBANG_7_10">#REF!</definedName>
    <definedName name="GRAND_PALEMBANG_HOTEL___PALEMBANG_8">#REF!</definedName>
    <definedName name="GRAND_PALEMBANG_HOTEL___PALEMBANG_8_10">#REF!</definedName>
    <definedName name="GRAND_PALEMBANG_HOTEL___PALEMBANG_9">#REF!</definedName>
    <definedName name="GRAND_PALEMBANG_HOTEL___PALEMBANG_9_10">#REF!</definedName>
    <definedName name="grand_total">#REF!</definedName>
    <definedName name="grandtotal">#REF!</definedName>
    <definedName name="granit">#REF!</definedName>
    <definedName name="grass">#REF!</definedName>
    <definedName name="GRAVEL">#REF!</definedName>
    <definedName name="grc">#REF!</definedName>
    <definedName name="grc_1">#REF!</definedName>
    <definedName name="grc_1_10">#REF!</definedName>
    <definedName name="grc_10">#REF!</definedName>
    <definedName name="grc_10_1">#REF!</definedName>
    <definedName name="grc_11">#REF!</definedName>
    <definedName name="grc_3">#REF!</definedName>
    <definedName name="grc_3_1">#REF!</definedName>
    <definedName name="grc_4">#REF!</definedName>
    <definedName name="grc_4_10">#REF!</definedName>
    <definedName name="grc_5">#REF!</definedName>
    <definedName name="grc_5_1">#REF!</definedName>
    <definedName name="grc_5_10">#REF!</definedName>
    <definedName name="grc_6">#REF!</definedName>
    <definedName name="grc_6_1">#REF!</definedName>
    <definedName name="grc_6_10">#REF!</definedName>
    <definedName name="grc_7">#REF!</definedName>
    <definedName name="grc_7_10">#REF!</definedName>
    <definedName name="grc_8">#REF!</definedName>
    <definedName name="grc_8_10">#REF!</definedName>
    <definedName name="grc_9">#REF!</definedName>
    <definedName name="grc_9_10">#REF!</definedName>
    <definedName name="grc1_1">#REF!</definedName>
    <definedName name="grc1_1_10">#REF!</definedName>
    <definedName name="grc1_10">#REF!</definedName>
    <definedName name="grc1_10_1">#REF!</definedName>
    <definedName name="grc1_11">#REF!</definedName>
    <definedName name="grc1_3">#REF!</definedName>
    <definedName name="grc1_3_1">#REF!</definedName>
    <definedName name="grc1_4">#REF!</definedName>
    <definedName name="grc1_4_10">#REF!</definedName>
    <definedName name="grc1_5">#REF!</definedName>
    <definedName name="grc1_5_1">#REF!</definedName>
    <definedName name="grc1_5_10">#REF!</definedName>
    <definedName name="grc1_6">#REF!</definedName>
    <definedName name="grc1_6_1">#REF!</definedName>
    <definedName name="grc1_6_10">#REF!</definedName>
    <definedName name="grc1_7">#REF!</definedName>
    <definedName name="grc1_7_10">#REF!</definedName>
    <definedName name="grc1_8">#REF!</definedName>
    <definedName name="grc1_8_10">#REF!</definedName>
    <definedName name="grc1_9">#REF!</definedName>
    <definedName name="grc1_9_10">#REF!</definedName>
    <definedName name="Greece_2">#REF!</definedName>
    <definedName name="Greece_3">#REF!</definedName>
    <definedName name="Greece_4">#REF!</definedName>
    <definedName name="grendel">#REF!</definedName>
    <definedName name="grendel_1">#REF!</definedName>
    <definedName name="Grendel_kuningan">#REF!</definedName>
    <definedName name="Grendel_Tanam">#REF!</definedName>
    <definedName name="grendelb">#REF!</definedName>
    <definedName name="grendelb_1">#REF!</definedName>
    <definedName name="grendelc">#REF!</definedName>
    <definedName name="grendelc_1">#REF!</definedName>
    <definedName name="greserv">#REF!</definedName>
    <definedName name="grfdsx" hidden="1">{"rp_only",#N/A,FALSE,"2225"}</definedName>
    <definedName name="grfdsx_1" hidden="1">{"rp_only",#N/A,FALSE,"2225"}</definedName>
    <definedName name="grg" hidden="1">{"cover a","2q",FALSE,"Cover";"Op Earn Mgd Q2",#N/A,FALSE,"Op-Earn (Mng)";"Op Earn Rpt Q2",#N/A,FALSE,"Op-Earn (Rpt)";"Loans",#N/A,FALSE,"Loans";"Credit Costs",#N/A,FALSE,"CCosts";"Net Interest Margin",#N/A,FALSE,"Margin";"Nonint Income",#N/A,FALSE,"NonII";"Nonint Exp",#N/A,FALSE,"NonIE";"Valuation",#N/A,FALSE,"Valuation"}</definedName>
    <definedName name="grg_1" hidden="1">{"cover a","2q",FALSE,"Cover";"Op Earn Mgd Q2",#N/A,FALSE,"Op-Earn (Mng)";"Op Earn Rpt Q2",#N/A,FALSE,"Op-Earn (Rpt)";"Loans",#N/A,FALSE,"Loans";"Credit Costs",#N/A,FALSE,"CCosts";"Net Interest Margin",#N/A,FALSE,"Margin";"Nonint Income",#N/A,FALSE,"NonII";"Nonint Exp",#N/A,FALSE,"NonIE";"Valuation",#N/A,FALSE,"Valuation"}</definedName>
    <definedName name="GridCalc">IFERROR(#REF!/SUMPRODUCT((#REF!=#REF!)*(#REF!&lt;=#REF!)*((#REF!&gt;=#REF!)+(LEN(#REF!)=0)*(#REF!=#REF!))),NA())</definedName>
    <definedName name="GridCalc_1">IFERROR(#REF!/SUMPRODUCT((#REF!=#REF!)*(#REF!&lt;=#REF!)*((#REF!&gt;=#REF!)+(LEN(#REF!)=0)*(#REF!=#REF!))),NA())</definedName>
    <definedName name="GROSS">#REF!</definedName>
    <definedName name="GROSS1X">#REF!</definedName>
    <definedName name="GROUND">#REF!</definedName>
    <definedName name="GROUND_FLOOR">#REF!</definedName>
    <definedName name="GROUND_FLOOR_1">#REF!</definedName>
    <definedName name="GROUND_FLOOR_10">#REF!</definedName>
    <definedName name="GROUND_FLOOR_11">#REF!</definedName>
    <definedName name="GROUND_FLOOR_3">#REF!</definedName>
    <definedName name="GROUND_FLOOR_4">#REF!</definedName>
    <definedName name="GROUND_FLOOR_5">#REF!</definedName>
    <definedName name="GROUND_FLOOR_6">#REF!</definedName>
    <definedName name="GROUND_FLOOR_7">#REF!</definedName>
    <definedName name="GROUND_FLOOR_8">#REF!</definedName>
    <definedName name="GROUND_FLOOR_9">#REF!</definedName>
    <definedName name="Group">#REF!</definedName>
    <definedName name="Group_1">#REF!</definedName>
    <definedName name="Group_2">#REF!</definedName>
    <definedName name="Group_3">#REF!</definedName>
    <definedName name="Group_4">#REF!</definedName>
    <definedName name="GroupCode">#REF!</definedName>
    <definedName name="Groupe_Plan_Parc">#REF!</definedName>
    <definedName name="Groupe_Plan1">#REF!</definedName>
    <definedName name="Groupe_TB">#REF!</definedName>
    <definedName name="grout">#REF!</definedName>
    <definedName name="grouting">#REF!</definedName>
    <definedName name="GROWER3X">#REF!</definedName>
    <definedName name="growersx1">#REF!</definedName>
    <definedName name="growersx2">#REF!</definedName>
    <definedName name="growersx3">#REF!</definedName>
    <definedName name="Growth">#REF!</definedName>
    <definedName name="grup">#REF!</definedName>
    <definedName name="gryr" hidden="1">{"rp_only",#N/A,FALSE,"2225"}</definedName>
    <definedName name="gryr_1" hidden="1">{"rp_only",#N/A,FALSE,"2225"}</definedName>
    <definedName name="gs110g">#REF!</definedName>
    <definedName name="gs110g_1">#REF!</definedName>
    <definedName name="gs110g_1_10">#REF!</definedName>
    <definedName name="gs110g_10">#REF!</definedName>
    <definedName name="gs110g_10_1">#REF!</definedName>
    <definedName name="gs110g_11">#REF!</definedName>
    <definedName name="gs110g_3">#REF!</definedName>
    <definedName name="gs110g_3_1">#REF!</definedName>
    <definedName name="gs110g_4">#REF!</definedName>
    <definedName name="gs110g_4_10">#REF!</definedName>
    <definedName name="gs110g_5">#REF!</definedName>
    <definedName name="gs110g_5_1">#REF!</definedName>
    <definedName name="gs110g_5_10">#REF!</definedName>
    <definedName name="gs110g_6">#REF!</definedName>
    <definedName name="gs110g_6_1">#REF!</definedName>
    <definedName name="gs110g_6_10">#REF!</definedName>
    <definedName name="gs110g_7">#REF!</definedName>
    <definedName name="gs110g_7_10">#REF!</definedName>
    <definedName name="gs110g_8">#REF!</definedName>
    <definedName name="gs110g_8_10">#REF!</definedName>
    <definedName name="gs110g_9">#REF!</definedName>
    <definedName name="gs110g_9_10">#REF!</definedName>
    <definedName name="gs14g">#REF!</definedName>
    <definedName name="gs14g_1">#REF!</definedName>
    <definedName name="gs14g_1_10">#REF!</definedName>
    <definedName name="gs14g_10">#REF!</definedName>
    <definedName name="gs14g_10_1">#REF!</definedName>
    <definedName name="gs14g_11">#REF!</definedName>
    <definedName name="gs14g_3">#REF!</definedName>
    <definedName name="gs14g_3_1">#REF!</definedName>
    <definedName name="gs14g_4">#REF!</definedName>
    <definedName name="gs14g_4_10">#REF!</definedName>
    <definedName name="gs14g_5">#REF!</definedName>
    <definedName name="gs14g_5_1">#REF!</definedName>
    <definedName name="gs14g_5_10">#REF!</definedName>
    <definedName name="gs14g_6">#REF!</definedName>
    <definedName name="gs14g_6_1">#REF!</definedName>
    <definedName name="gs14g_6_10">#REF!</definedName>
    <definedName name="gs14g_7">#REF!</definedName>
    <definedName name="gs14g_7_10">#REF!</definedName>
    <definedName name="gs14g_8">#REF!</definedName>
    <definedName name="gs14g_8_10">#REF!</definedName>
    <definedName name="gs14g_9">#REF!</definedName>
    <definedName name="gs14g_9_10">#REF!</definedName>
    <definedName name="gs55g">#REF!</definedName>
    <definedName name="gs55g_1">#REF!</definedName>
    <definedName name="gs55g_1_10">#REF!</definedName>
    <definedName name="gs55g_10">#REF!</definedName>
    <definedName name="gs55g_10_1">#REF!</definedName>
    <definedName name="gs55g_11">#REF!</definedName>
    <definedName name="gs55g_3">#REF!</definedName>
    <definedName name="gs55g_3_1">#REF!</definedName>
    <definedName name="gs55g_4">#REF!</definedName>
    <definedName name="gs55g_4_10">#REF!</definedName>
    <definedName name="gs55g_5">#REF!</definedName>
    <definedName name="gs55g_5_1">#REF!</definedName>
    <definedName name="gs55g_5_10">#REF!</definedName>
    <definedName name="gs55g_6">#REF!</definedName>
    <definedName name="gs55g_6_1">#REF!</definedName>
    <definedName name="gs55g_6_10">#REF!</definedName>
    <definedName name="gs55g_7">#REF!</definedName>
    <definedName name="gs55g_7_10">#REF!</definedName>
    <definedName name="gs55g_8">#REF!</definedName>
    <definedName name="gs55g_8_10">#REF!</definedName>
    <definedName name="gs55g_9">#REF!</definedName>
    <definedName name="gs55g_9_10">#REF!</definedName>
    <definedName name="gs6g">#REF!</definedName>
    <definedName name="gs6g_1">#REF!</definedName>
    <definedName name="gs6g_1_10">#REF!</definedName>
    <definedName name="gs6g_10">#REF!</definedName>
    <definedName name="gs6g_10_1">#REF!</definedName>
    <definedName name="gs6g_11">#REF!</definedName>
    <definedName name="gs6g_3">#REF!</definedName>
    <definedName name="gs6g_3_1">#REF!</definedName>
    <definedName name="gs6g_4">#REF!</definedName>
    <definedName name="gs6g_4_10">#REF!</definedName>
    <definedName name="gs6g_5">#REF!</definedName>
    <definedName name="gs6g_5_1">#REF!</definedName>
    <definedName name="gs6g_5_10">#REF!</definedName>
    <definedName name="gs6g_6">#REF!</definedName>
    <definedName name="gs6g_6_1">#REF!</definedName>
    <definedName name="gs6g_6_10">#REF!</definedName>
    <definedName name="gs6g_7">#REF!</definedName>
    <definedName name="gs6g_7_10">#REF!</definedName>
    <definedName name="gs6g_8">#REF!</definedName>
    <definedName name="gs6g_8_10">#REF!</definedName>
    <definedName name="gs6g_9">#REF!</definedName>
    <definedName name="gs6g_9_10">#REF!</definedName>
    <definedName name="gs80g">#REF!</definedName>
    <definedName name="gs80g_1">#REF!</definedName>
    <definedName name="gs80g_1_10">#REF!</definedName>
    <definedName name="gs80g_10">#REF!</definedName>
    <definedName name="gs80g_10_1">#REF!</definedName>
    <definedName name="gs80g_11">#REF!</definedName>
    <definedName name="gs80g_3">#REF!</definedName>
    <definedName name="gs80g_3_1">#REF!</definedName>
    <definedName name="gs80g_4">#REF!</definedName>
    <definedName name="gs80g_4_10">#REF!</definedName>
    <definedName name="gs80g_5">#REF!</definedName>
    <definedName name="gs80g_5_1">#REF!</definedName>
    <definedName name="gs80g_5_10">#REF!</definedName>
    <definedName name="gs80g_6">#REF!</definedName>
    <definedName name="gs80g_6_1">#REF!</definedName>
    <definedName name="gs80g_6_10">#REF!</definedName>
    <definedName name="gs80g_7">#REF!</definedName>
    <definedName name="gs80g_7_10">#REF!</definedName>
    <definedName name="gs80g_8">#REF!</definedName>
    <definedName name="gs80g_8_10">#REF!</definedName>
    <definedName name="gs80g_9">#REF!</definedName>
    <definedName name="gs80g_9_10">#REF!</definedName>
    <definedName name="GSA"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DFGDFG" hidden="1">{"rp_only",#N/A,FALSE,"2225"}</definedName>
    <definedName name="GSADFGDFG_1" hidden="1">{"rp_only",#N/A,FALSE,"2225"}</definedName>
    <definedName name="gsadfgszgfsdfg" hidden="1">{"with_oth_curr",#N/A,FALSE,"2225"}</definedName>
    <definedName name="gsadfgszgfsdfg_1" hidden="1">{"with_oth_curr",#N/A,FALSE,"2225"}</definedName>
    <definedName name="gsdgs" hidden="1">{"with_oth_curr",#N/A,FALSE,"2225"}</definedName>
    <definedName name="gsdgs_1" hidden="1">{"with_oth_curr",#N/A,FALSE,"2225"}</definedName>
    <definedName name="gsdhs">#REF!</definedName>
    <definedName name="gsekring">#REF!</definedName>
    <definedName name="gsffzgfgrg" hidden="1">{"with_oth_curr",#N/A,FALSE,"2225"}</definedName>
    <definedName name="gsffzgfgrg_1" hidden="1">{"with_oth_curr",#N/A,FALSE,"2225"}</definedName>
    <definedName name="gsgdsf" hidden="1">{"rp_only",#N/A,FALSE,"2225"}</definedName>
    <definedName name="gsgdsf_1" hidden="1">{"rp_only",#N/A,FALSE,"2225"}</definedName>
    <definedName name="gsgsdg" hidden="1">{"rp_only",#N/A,FALSE,"2225"}</definedName>
    <definedName name="gsgsdg_1" hidden="1">{"rp_only",#N/A,FALSE,"2225"}</definedName>
    <definedName name="gshdf">#REF!</definedName>
    <definedName name="gssgs" hidden="1">{"with_oth_curr",#N/A,FALSE,"2225"}</definedName>
    <definedName name="gssgs_1" hidden="1">{"with_oth_curr",#N/A,FALSE,"2225"}</definedName>
    <definedName name="gt" hidden="1">{#N/A,#N/A,FALSE,"Aging Summary";#N/A,#N/A,FALSE,"Ratio Analysis";#N/A,#N/A,FALSE,"Test 120 Day Accts";#N/A,#N/A,FALSE,"Tickmarks"}</definedName>
    <definedName name="GT_5">#REF!</definedName>
    <definedName name="gtanahbiasa">#REF!</definedName>
    <definedName name="GTberbatu">#REF!</definedName>
    <definedName name="gtc">#REF!</definedName>
    <definedName name="gtehgshdjm" hidden="1">{"rp_only",#N/A,FALSE,"2225"}</definedName>
    <definedName name="gtehgshdjm_1" hidden="1">{"rp_only",#N/A,FALSE,"2225"}</definedName>
    <definedName name="gtfdcx" hidden="1">{"rp_only",#N/A,FALSE,"2225"}</definedName>
    <definedName name="gtfdcx_1" hidden="1">{"rp_only",#N/A,FALSE,"2225"}</definedName>
    <definedName name="gti50_1">#REF!</definedName>
    <definedName name="gti50_1_10">#REF!</definedName>
    <definedName name="gti50_1_3">#REF!</definedName>
    <definedName name="gti50_10">#REF!</definedName>
    <definedName name="gti50_10_1">#REF!</definedName>
    <definedName name="gti50_11">#REF!</definedName>
    <definedName name="gti50_3">#REF!</definedName>
    <definedName name="gti50_3_1">#REF!</definedName>
    <definedName name="gti50_4">#REF!</definedName>
    <definedName name="gti50_4_10">#REF!</definedName>
    <definedName name="gti50_5">#REF!</definedName>
    <definedName name="gti50_5_1">#REF!</definedName>
    <definedName name="gti50_5_10">#REF!</definedName>
    <definedName name="gti50_6">#REF!</definedName>
    <definedName name="gti50_6_10">#REF!</definedName>
    <definedName name="gti50_7">#REF!</definedName>
    <definedName name="gti50_7_10">#REF!</definedName>
    <definedName name="gti50_8">#REF!</definedName>
    <definedName name="gti50_8_10">#REF!</definedName>
    <definedName name="gti50_9">#REF!</definedName>
    <definedName name="gti50_9_10">#REF!</definedName>
    <definedName name="gti60_1">#REF!</definedName>
    <definedName name="gti60_1_10">#REF!</definedName>
    <definedName name="gti60_1_3">#REF!</definedName>
    <definedName name="gti60_10">#REF!</definedName>
    <definedName name="gti60_10_1">#REF!</definedName>
    <definedName name="gti60_11">#REF!</definedName>
    <definedName name="gti60_3">#REF!</definedName>
    <definedName name="gti60_3_1">#REF!</definedName>
    <definedName name="gti60_4">#REF!</definedName>
    <definedName name="gti60_4_10">#REF!</definedName>
    <definedName name="gti60_5">#REF!</definedName>
    <definedName name="gti60_5_1">#REF!</definedName>
    <definedName name="gti60_5_10">#REF!</definedName>
    <definedName name="gti60_6">#REF!</definedName>
    <definedName name="gti60_6_10">#REF!</definedName>
    <definedName name="gti60_7">#REF!</definedName>
    <definedName name="gti60_7_10">#REF!</definedName>
    <definedName name="gti60_8">#REF!</definedName>
    <definedName name="gti60_8_10">#REF!</definedName>
    <definedName name="gti60_9">#REF!</definedName>
    <definedName name="gti60_9_10">#REF!</definedName>
    <definedName name="gtrdfg" hidden="1">{"rp_only",#N/A,FALSE,"2225"}</definedName>
    <definedName name="gtrdfg_1" hidden="1">{"rp_only",#N/A,FALSE,"2225"}</definedName>
    <definedName name="GTRI">#REF!</definedName>
    <definedName name="gttfrtgg" hidden="1">{"rp_only",#N/A,FALSE,"2225"}</definedName>
    <definedName name="gttfrtgg_1" hidden="1">{"rp_only",#N/A,FALSE,"2225"}</definedName>
    <definedName name="GTXL">#REF!</definedName>
    <definedName name="GU" hidden="1">#REF!</definedName>
    <definedName name="Guidepost">#REF!</definedName>
    <definedName name="Guidesign">#REF!</definedName>
    <definedName name="GUN">#REF!</definedName>
    <definedName name="GURU" hidden="1">#REF!</definedName>
    <definedName name="gv">#REF!</definedName>
    <definedName name="gv1.25ab">#REF!</definedName>
    <definedName name="gv1.25ab_1">#REF!</definedName>
    <definedName name="gv1.25ab_1_10">#REF!</definedName>
    <definedName name="gv1.25ab_10">#REF!</definedName>
    <definedName name="gv1.25ab_5">#REF!</definedName>
    <definedName name="gv1.5ab">#REF!</definedName>
    <definedName name="gv1.5ab_1">#REF!</definedName>
    <definedName name="gv1.5ab_1_10">#REF!</definedName>
    <definedName name="gv1.5ab_10">#REF!</definedName>
    <definedName name="gv1.5ab_5">#REF!</definedName>
    <definedName name="gv12ab">#REF!</definedName>
    <definedName name="gv12ab_1">#REF!</definedName>
    <definedName name="gv12ab_1_10">#REF!</definedName>
    <definedName name="gv12ab_10">#REF!</definedName>
    <definedName name="gv12ab_5">#REF!</definedName>
    <definedName name="gv1ab">#REF!</definedName>
    <definedName name="gv1ab_1">#REF!</definedName>
    <definedName name="gv1ab_1_10">#REF!</definedName>
    <definedName name="gv1ab_10">#REF!</definedName>
    <definedName name="gv1ab_5">#REF!</definedName>
    <definedName name="gv34ab">#REF!</definedName>
    <definedName name="gv34ab_1">#REF!</definedName>
    <definedName name="gv34ab_1_10">#REF!</definedName>
    <definedName name="gv34ab_10">#REF!</definedName>
    <definedName name="gv34ab_5">#REF!</definedName>
    <definedName name="gvd0.5">#REF!</definedName>
    <definedName name="gvd0.5_1">#REF!</definedName>
    <definedName name="gvd0.5_1_10">#REF!</definedName>
    <definedName name="gvd0.5_10">#REF!</definedName>
    <definedName name="gvd0.5_5">#REF!</definedName>
    <definedName name="gvd0.75">#REF!</definedName>
    <definedName name="gvd0.75_1">#REF!</definedName>
    <definedName name="gvd0.75_1_10">#REF!</definedName>
    <definedName name="gvd0.75_10">#REF!</definedName>
    <definedName name="gvd0.75_5">#REF!</definedName>
    <definedName name="gvd1.25">#REF!</definedName>
    <definedName name="gvd1.25_1">#REF!</definedName>
    <definedName name="gvd1.25_1_10">#REF!</definedName>
    <definedName name="gvd1.25_10">#REF!</definedName>
    <definedName name="gvd1.25_5">#REF!</definedName>
    <definedName name="gvd1.5">#REF!</definedName>
    <definedName name="gvd1.5_1">#REF!</definedName>
    <definedName name="gvd1.5_1_10">#REF!</definedName>
    <definedName name="gvd1.5_10">#REF!</definedName>
    <definedName name="gvd1.5_5">#REF!</definedName>
    <definedName name="gvd1_1">#REF!</definedName>
    <definedName name="gvd1_1_10">#REF!</definedName>
    <definedName name="gvd1_10">#REF!</definedName>
    <definedName name="gvd1_5">#REF!</definedName>
    <definedName name="gvd10_1">#REF!</definedName>
    <definedName name="gvd10_1_10">#REF!</definedName>
    <definedName name="gvd10_10">#REF!</definedName>
    <definedName name="gvd10_5">#REF!</definedName>
    <definedName name="gvd100_1">#REF!</definedName>
    <definedName name="gvd100_1_10">#REF!</definedName>
    <definedName name="gvd100_1_3">#REF!</definedName>
    <definedName name="gvd100_1_5">#REF!</definedName>
    <definedName name="gvd100_10">#REF!</definedName>
    <definedName name="gvd100_10_1">#REF!</definedName>
    <definedName name="gvd100_11">#REF!</definedName>
    <definedName name="gvd100_3">#REF!</definedName>
    <definedName name="gvd100_3_1">#REF!</definedName>
    <definedName name="gvd100_4">#REF!</definedName>
    <definedName name="gvd100_4_10">#REF!</definedName>
    <definedName name="gvd100_5">#REF!</definedName>
    <definedName name="gvd100_5_1">#REF!</definedName>
    <definedName name="gvd100_5_10">#REF!</definedName>
    <definedName name="gvd100_6">#REF!</definedName>
    <definedName name="gvd100_6_10">#REF!</definedName>
    <definedName name="gvd100_7">#REF!</definedName>
    <definedName name="gvd100_7_10">#REF!</definedName>
    <definedName name="gvd100_8">#REF!</definedName>
    <definedName name="gvd100_8_10">#REF!</definedName>
    <definedName name="gvd100_9">#REF!</definedName>
    <definedName name="gvd100_9_10">#REF!</definedName>
    <definedName name="gvd15_1">#REF!</definedName>
    <definedName name="gvd15_1_10">#REF!</definedName>
    <definedName name="gvd15_1_3">#REF!</definedName>
    <definedName name="gvd15_1_5">#REF!</definedName>
    <definedName name="gvd15_10">#REF!</definedName>
    <definedName name="gvd15_10_1">#REF!</definedName>
    <definedName name="gvd15_11">#REF!</definedName>
    <definedName name="gvd15_3">#REF!</definedName>
    <definedName name="gvd15_3_1">#REF!</definedName>
    <definedName name="gvd15_4">#REF!</definedName>
    <definedName name="gvd15_4_10">#REF!</definedName>
    <definedName name="gvd15_5">#REF!</definedName>
    <definedName name="gvd15_5_1">#REF!</definedName>
    <definedName name="gvd15_5_10">#REF!</definedName>
    <definedName name="gvd15_6">#REF!</definedName>
    <definedName name="gvd15_6_10">#REF!</definedName>
    <definedName name="gvd15_7">#REF!</definedName>
    <definedName name="gvd15_7_10">#REF!</definedName>
    <definedName name="gvd15_8">#REF!</definedName>
    <definedName name="gvd15_8_10">#REF!</definedName>
    <definedName name="gvd15_9">#REF!</definedName>
    <definedName name="gvd15_9_10">#REF!</definedName>
    <definedName name="gvd150_1">#REF!</definedName>
    <definedName name="gvd150_1_10">#REF!</definedName>
    <definedName name="gvd150_1_3">#REF!</definedName>
    <definedName name="gvd150_1_5">#REF!</definedName>
    <definedName name="gvd150_10">#REF!</definedName>
    <definedName name="gvd150_10_1">#REF!</definedName>
    <definedName name="gvd150_11">#REF!</definedName>
    <definedName name="gvd150_3">#REF!</definedName>
    <definedName name="gvd150_3_1">#REF!</definedName>
    <definedName name="gvd150_4">#REF!</definedName>
    <definedName name="gvd150_4_10">#REF!</definedName>
    <definedName name="gvd150_5">#REF!</definedName>
    <definedName name="gvd150_5_1">#REF!</definedName>
    <definedName name="gvd150_5_10">#REF!</definedName>
    <definedName name="gvd150_6">#REF!</definedName>
    <definedName name="gvd150_6_10">#REF!</definedName>
    <definedName name="gvd150_7">#REF!</definedName>
    <definedName name="gvd150_7_10">#REF!</definedName>
    <definedName name="gvd150_8">#REF!</definedName>
    <definedName name="gvd150_8_10">#REF!</definedName>
    <definedName name="gvd150_9">#REF!</definedName>
    <definedName name="gvd150_9_10">#REF!</definedName>
    <definedName name="gvd2.5">#REF!</definedName>
    <definedName name="gvd2.5_1">#REF!</definedName>
    <definedName name="gvd2.5_1_10">#REF!</definedName>
    <definedName name="gvd2.5_10">#REF!</definedName>
    <definedName name="gvd2.5_5">#REF!</definedName>
    <definedName name="gvd2_1">#REF!</definedName>
    <definedName name="gvd2_1_10">#REF!</definedName>
    <definedName name="gvd2_10">#REF!</definedName>
    <definedName name="gvd2_5">#REF!</definedName>
    <definedName name="gvd25_1">#REF!</definedName>
    <definedName name="gvd25_1_10">#REF!</definedName>
    <definedName name="gvd25_1_3">#REF!</definedName>
    <definedName name="gvd25_1_5">#REF!</definedName>
    <definedName name="gvd25_10">#REF!</definedName>
    <definedName name="gvd25_10_1">#REF!</definedName>
    <definedName name="gvd25_11">#REF!</definedName>
    <definedName name="gvd25_3">#REF!</definedName>
    <definedName name="gvd25_3_1">#REF!</definedName>
    <definedName name="gvd25_4">#REF!</definedName>
    <definedName name="gvd25_4_10">#REF!</definedName>
    <definedName name="gvd25_5">#REF!</definedName>
    <definedName name="gvd25_5_1">#REF!</definedName>
    <definedName name="gvd25_5_10">#REF!</definedName>
    <definedName name="gvd25_6">#REF!</definedName>
    <definedName name="gvd25_6_10">#REF!</definedName>
    <definedName name="gvd25_7">#REF!</definedName>
    <definedName name="gvd25_7_10">#REF!</definedName>
    <definedName name="gvd25_8">#REF!</definedName>
    <definedName name="gvd25_8_10">#REF!</definedName>
    <definedName name="gvd25_9">#REF!</definedName>
    <definedName name="gvd25_9_10">#REF!</definedName>
    <definedName name="gvd3_1">#REF!</definedName>
    <definedName name="gvd3_1_10">#REF!</definedName>
    <definedName name="gvd3_10">#REF!</definedName>
    <definedName name="gvd3_5">#REF!</definedName>
    <definedName name="gvd4_1">#REF!</definedName>
    <definedName name="gvd4_1_10">#REF!</definedName>
    <definedName name="gvd4_10">#REF!</definedName>
    <definedName name="gvd4_5">#REF!</definedName>
    <definedName name="gvd5_1">#REF!</definedName>
    <definedName name="gvd5_1_10">#REF!</definedName>
    <definedName name="gvd5_10">#REF!</definedName>
    <definedName name="gvd5_5">#REF!</definedName>
    <definedName name="gvd50_1">#REF!</definedName>
    <definedName name="gvd50_1_10">#REF!</definedName>
    <definedName name="gvd50_1_3">#REF!</definedName>
    <definedName name="gvd50_1_5">#REF!</definedName>
    <definedName name="gvd50_10">#REF!</definedName>
    <definedName name="gvd50_10_1">#REF!</definedName>
    <definedName name="gvd50_11">#REF!</definedName>
    <definedName name="gvd50_3">#REF!</definedName>
    <definedName name="gvd50_3_1">#REF!</definedName>
    <definedName name="gvd50_4">#REF!</definedName>
    <definedName name="gvd50_4_10">#REF!</definedName>
    <definedName name="gvd50_5">#REF!</definedName>
    <definedName name="gvd50_5_1">#REF!</definedName>
    <definedName name="gvd50_5_10">#REF!</definedName>
    <definedName name="gvd50_6">#REF!</definedName>
    <definedName name="gvd50_6_10">#REF!</definedName>
    <definedName name="gvd50_7">#REF!</definedName>
    <definedName name="gvd50_7_10">#REF!</definedName>
    <definedName name="gvd50_8">#REF!</definedName>
    <definedName name="gvd50_8_10">#REF!</definedName>
    <definedName name="gvd50_9">#REF!</definedName>
    <definedName name="gvd50_9_10">#REF!</definedName>
    <definedName name="gvd6_1">#REF!</definedName>
    <definedName name="gvd6_1_10">#REF!</definedName>
    <definedName name="gvd6_10">#REF!</definedName>
    <definedName name="gvd6_5">#REF!</definedName>
    <definedName name="gvd65_1">#REF!</definedName>
    <definedName name="gvd65_1_10">#REF!</definedName>
    <definedName name="gvd65_1_3">#REF!</definedName>
    <definedName name="gvd65_1_5">#REF!</definedName>
    <definedName name="gvd65_10">#REF!</definedName>
    <definedName name="gvd65_10_1">#REF!</definedName>
    <definedName name="gvd65_11">#REF!</definedName>
    <definedName name="gvd65_3">#REF!</definedName>
    <definedName name="gvd65_3_1">#REF!</definedName>
    <definedName name="gvd65_4">#REF!</definedName>
    <definedName name="gvd65_4_10">#REF!</definedName>
    <definedName name="gvd65_5">#REF!</definedName>
    <definedName name="gvd65_5_1">#REF!</definedName>
    <definedName name="gvd65_5_10">#REF!</definedName>
    <definedName name="gvd65_6">#REF!</definedName>
    <definedName name="gvd65_6_10">#REF!</definedName>
    <definedName name="gvd65_7">#REF!</definedName>
    <definedName name="gvd65_7_10">#REF!</definedName>
    <definedName name="gvd65_8">#REF!</definedName>
    <definedName name="gvd65_8_10">#REF!</definedName>
    <definedName name="gvd65_9">#REF!</definedName>
    <definedName name="gvd65_9_10">#REF!</definedName>
    <definedName name="gvd8_1">#REF!</definedName>
    <definedName name="gvd8_1_10">#REF!</definedName>
    <definedName name="gvd8_10">#REF!</definedName>
    <definedName name="gvd8_5">#REF!</definedName>
    <definedName name="GWYUID1">#REF!</definedName>
    <definedName name="GWYUID2">#REF!</definedName>
    <definedName name="gxbvgbv" hidden="1">{"rp_only",#N/A,FALSE,"2225"}</definedName>
    <definedName name="gxbvgbv_1" hidden="1">{"rp_only",#N/A,FALSE,"2225"}</definedName>
    <definedName name="gxm">#REF!</definedName>
    <definedName name="gygug">#REF!</definedName>
    <definedName name="gyhf">#REF!</definedName>
    <definedName name="gypsum">#REF!</definedName>
    <definedName name="gypsum_board_9mm">#REF!</definedName>
    <definedName name="H">#REF!</definedName>
    <definedName name="H.2Bs">#REF!</definedName>
    <definedName name="H.2m">#REF!</definedName>
    <definedName name="H.2n">#REF!</definedName>
    <definedName name="H.2s.">#REF!</definedName>
    <definedName name="H.2Sp.">#REF!</definedName>
    <definedName name="h_4040">#REF!</definedName>
    <definedName name="H_ng_mòc_cáng_trÖnh">#REF!</definedName>
    <definedName name="H_SY">#REF!</definedName>
    <definedName name="ha" localSheetId="8" hidden="1">{#N/A,#N/A,FALSE,"지침";#N/A,#N/A,FALSE,"환경분석";#N/A,#N/A,FALSE,"Sheet16"}</definedName>
    <definedName name="HA" hidden="1">{"'Sheet1'!$L$16"}</definedName>
    <definedName name="hadi" hidden="1">{#N/A,#N/A,FALSE,"SUMMARY-NOV99";#N/A,#N/A,FALSE,"Labor";#N/A,#N/A,FALSE,"Warehouse";#N/A,#N/A,FALSE,"Fac Admin";#N/A,#N/A,FALSE,"Operations";#N/A,#N/A,FALSE,"Fixed MFG Sum";#N/A,#N/A,FALSE,"S&amp;M MARKETING SUMM";#N/A,#N/A,FALSE,"Selling";#N/A,#N/A,FALSE,"ADMIN SUMMARY"}</definedName>
    <definedName name="hadi_1" hidden="1">{#N/A,#N/A,FALSE,"SUMMARY-NOV99";#N/A,#N/A,FALSE,"Labor";#N/A,#N/A,FALSE,"Warehouse";#N/A,#N/A,FALSE,"Fac Admin";#N/A,#N/A,FALSE,"Operations";#N/A,#N/A,FALSE,"Fixed MFG Sum";#N/A,#N/A,FALSE,"S&amp;M MARKETING SUMM";#N/A,#N/A,FALSE,"Selling";#N/A,#N/A,FALSE,"ADMIN SUMMARY"}</definedName>
    <definedName name="HAGO">#REF!</definedName>
    <definedName name="haha">#N/A</definedName>
    <definedName name="hai"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II">#N/A</definedName>
    <definedName name="haircut">#REF!</definedName>
    <definedName name="HAJIME">#REF!</definedName>
    <definedName name="HAJIME_1">#REF!</definedName>
    <definedName name="HAJIME_1_10">#REF!</definedName>
    <definedName name="HAJIME_10">#REF!</definedName>
    <definedName name="HAJIME_5">#REF!</definedName>
    <definedName name="Hak_Angin">#REF!</definedName>
    <definedName name="hakangin">#REF!</definedName>
    <definedName name="HAL_1">#REF!</definedName>
    <definedName name="HAL_2">#N/A</definedName>
    <definedName name="HAL_3">#N/A</definedName>
    <definedName name="half1">#REF!</definedName>
    <definedName name="HALOGEN">#REF!</definedName>
    <definedName name="HandCharges">#REF!</definedName>
    <definedName name="handing">#REF!</definedName>
    <definedName name="hanoi">#REF!</definedName>
    <definedName name="harflek">#REF!</definedName>
    <definedName name="harflek_1">#REF!</definedName>
    <definedName name="harflekb">#REF!</definedName>
    <definedName name="harflekb_1">#REF!</definedName>
    <definedName name="harflekc">#REF!</definedName>
    <definedName name="harflekc_1">#REF!</definedName>
    <definedName name="harga">#REF!</definedName>
    <definedName name="Harga_Satuan">#REF!</definedName>
    <definedName name="Harga_Total">#REF!</definedName>
    <definedName name="harwich">#REF!</definedName>
    <definedName name="HASVBDFMABSDFJK" hidden="1">{#N/A,#N/A,FALSE,"Aging Summary";#N/A,#N/A,FALSE,"Ratio Analysis";#N/A,#N/A,FALSE,"Test 120 Day Accts";#N/A,#N/A,FALSE,"Tickmarks"}</definedName>
    <definedName name="hawkins" hidden="1">{"Admin Costs",#N/A,FALSE,"Act.Fcst Costs"}</definedName>
    <definedName name="hawkins_1" hidden="1">{"Admin Costs",#N/A,FALSE,"Act.Fcst Costs"}</definedName>
    <definedName name="HB">#REF!</definedName>
    <definedName name="hba">#REF!</definedName>
    <definedName name="hbb">#REF!</definedName>
    <definedName name="Hbeam">#REF!</definedName>
    <definedName name="hca">#REF!</definedName>
    <definedName name="hcb">#REF!</definedName>
    <definedName name="HChong">#REF!</definedName>
    <definedName name="HCM">#REF!</definedName>
    <definedName name="HCY_PP">#REF!</definedName>
    <definedName name="hd">#REF!</definedName>
    <definedName name="hd_1">#REF!</definedName>
    <definedName name="hd_1_10">#REF!</definedName>
    <definedName name="hd_10">#REF!</definedName>
    <definedName name="hd_5">#REF!</definedName>
    <definedName name="HDDOM">#REF!</definedName>
    <definedName name="HDFGF">#REF!</definedName>
    <definedName name="hdgdf" hidden="1">{"rp_only",#N/A,FALSE,"2225"}</definedName>
    <definedName name="hdgdf_1" hidden="1">{"rp_only",#N/A,FALSE,"2225"}</definedName>
    <definedName name="hdljend">#REF!</definedName>
    <definedName name="hdrehryjhcjn" hidden="1">{"rp_only",#N/A,FALSE,"2225"}</definedName>
    <definedName name="hdrehryjhcjn_1" hidden="1">{"rp_only",#N/A,FALSE,"2225"}</definedName>
    <definedName name="hdw">#REF!</definedName>
    <definedName name="hdw_1">#REF!</definedName>
    <definedName name="hdw_10">#REF!</definedName>
    <definedName name="hdw_11">#REF!</definedName>
    <definedName name="hdw_3">#REF!</definedName>
    <definedName name="hdw_3_1">#REF!</definedName>
    <definedName name="hdw_4">#REF!</definedName>
    <definedName name="hdw_5">#REF!</definedName>
    <definedName name="hdw_6">#REF!</definedName>
    <definedName name="hdw_7">#REF!</definedName>
    <definedName name="hdw_8">#REF!</definedName>
    <definedName name="hdw_9">#REF!</definedName>
    <definedName name="hdw1_1">#REF!</definedName>
    <definedName name="hdw1_10">#REF!</definedName>
    <definedName name="hdw1_11">#REF!</definedName>
    <definedName name="hdw1_3">#REF!</definedName>
    <definedName name="hdw1_3_1">#REF!</definedName>
    <definedName name="hdw1_4">#REF!</definedName>
    <definedName name="hdw1_5">#REF!</definedName>
    <definedName name="hdw1_6">#REF!</definedName>
    <definedName name="hdw1_7">#REF!</definedName>
    <definedName name="hdw1_8">#REF!</definedName>
    <definedName name="hdw1_9">#REF!</definedName>
    <definedName name="HDY">#REF!</definedName>
    <definedName name="Heä_soá_laép_xaø_H">1.7</definedName>
    <definedName name="heä_soá_sình_laày">#REF!</definedName>
    <definedName name="Head">#REF!</definedName>
    <definedName name="Head_6">#REF!</definedName>
    <definedName name="Header">#REF!</definedName>
    <definedName name="HEADER_LAYOUT_DESCR">#REF!</definedName>
    <definedName name="HEADER_SCOPE_LINE">#REF!</definedName>
    <definedName name="headshower">#REF!</definedName>
    <definedName name="HEALTH___SAFETY">#REF!</definedName>
    <definedName name="hello" hidden="1">{#N/A,#N/A,FALSE,"Cover";"outputs total",#N/A,FALSE,"Outputs"}</definedName>
    <definedName name="helo">#N/A</definedName>
    <definedName name="hendry" hidden="1">#REF!</definedName>
    <definedName name="HEXAS">#REF!</definedName>
    <definedName name="hf" hidden="1">{#N/A,#N/A,FALSE,"Cost Report";"Geology",#N/A,FALSE,"Cost Summary";"Geolgy Recon",#N/A,FALSE,"UG Geology Rep."}</definedName>
    <definedName name="hf_1" hidden="1">{#N/A,#N/A,FALSE,"Cost Report";"Geology",#N/A,FALSE,"Cost Summary";"Geolgy Recon",#N/A,FALSE,"UG Geology Rep."}</definedName>
    <definedName name="HFA" hidden="1">{"Graphic",#N/A,TRUE,"Graphic"}</definedName>
    <definedName name="HFA_1" hidden="1">{"Graphic",#N/A,TRUE,"Graphic"}</definedName>
    <definedName name="hfdgfdg" localSheetId="8" hidden="1">{#N/A,#N/A,FALSE,"CCTV"}</definedName>
    <definedName name="hfdgfdg" hidden="1">{#N/A,#N/A,FALSE,"CCTV"}</definedName>
    <definedName name="HFGFKFG" hidden="1">#REF!</definedName>
    <definedName name="hfghf">#REF!</definedName>
    <definedName name="hfghf_5">#REF!</definedName>
    <definedName name="hfghfgh" hidden="1">{"with_oth_curr",#N/A,FALSE,"2225"}</definedName>
    <definedName name="hfghfgh_1" hidden="1">{"with_oth_curr",#N/A,FALSE,"2225"}</definedName>
    <definedName name="hfghfghfh" hidden="1">{"rp_only",#N/A,FALSE,"2225"}</definedName>
    <definedName name="hfghfghfh_1" hidden="1">{"rp_only",#N/A,FALSE,"2225"}</definedName>
    <definedName name="hfgk" localSheetId="8" hidden="1">{#N/A,#N/A,FALSE,"特殊室（ＢＱ表）"}</definedName>
    <definedName name="hfgk" hidden="1">{#N/A,#N/A,FALSE,"特殊室（ＢＱ表）"}</definedName>
    <definedName name="hfh" hidden="1">#REF!</definedName>
    <definedName name="hfhf" hidden="1">{"rp_only",#N/A,FALSE,"2225"}</definedName>
    <definedName name="hfhf_1" hidden="1">{"rp_only",#N/A,FALSE,"2225"}</definedName>
    <definedName name="hfhfhf" hidden="1">{"rp_only",#N/A,FALSE,"2225"}</definedName>
    <definedName name="hfhfhf_1" hidden="1">{"rp_only",#N/A,FALSE,"2225"}</definedName>
    <definedName name="hfhgfh" hidden="1">{"with_oth_curr",#N/A,FALSE,"2225"}</definedName>
    <definedName name="hfhgfh_1" hidden="1">{"with_oth_curr",#N/A,FALSE,"2225"}</definedName>
    <definedName name="hfjhhjj" localSheetId="8" hidden="1">{#N/A,#N/A,FALSE,"CCTV"}</definedName>
    <definedName name="hfjhhjj" hidden="1">{#N/A,#N/A,FALSE,"CCTV"}</definedName>
    <definedName name="hg" hidden="1">{#N/A,#N/A,FALSE,"Aging Summary";#N/A,#N/A,FALSE,"Ratio Analysis";#N/A,#N/A,FALSE,"Test 120 Day Accts";#N/A,#N/A,FALSE,"Tickmarks"}</definedName>
    <definedName name="HGDHJFBJK"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s" hidden="1">{"with_oth_curr",#N/A,FALSE,"2225"}</definedName>
    <definedName name="hgds_1" hidden="1">{"with_oth_curr",#N/A,FALSE,"2225"}</definedName>
    <definedName name="hgertetet" hidden="1">{"rp_only",#N/A,FALSE,"2225"}</definedName>
    <definedName name="hgertetet_1" hidden="1">{"rp_only",#N/A,FALSE,"2225"}</definedName>
    <definedName name="hgfcd" hidden="1">{"with_oth_curr",#N/A,FALSE,"2225"}</definedName>
    <definedName name="hgfcd_1" hidden="1">{"with_oth_curr",#N/A,FALSE,"2225"}</definedName>
    <definedName name="hgfds" hidden="1">{"with_oth_curr",#N/A,FALSE,"2225"}</definedName>
    <definedName name="hgfds_1" hidden="1">{"with_oth_curr",#N/A,FALSE,"2225"}</definedName>
    <definedName name="hgfghdf" hidden="1">{"with_oth_curr",#N/A,FALSE,"2225"}</definedName>
    <definedName name="hgfghdf_1" hidden="1">{"with_oth_curr",#N/A,FALSE,"2225"}</definedName>
    <definedName name="hgfhfghfgh" hidden="1">{"with_oth_curr",#N/A,FALSE,"2225"}</definedName>
    <definedName name="hgfhfghfgh_1" hidden="1">{"with_oth_curr",#N/A,FALSE,"2225"}</definedName>
    <definedName name="hgfhfhfghf" hidden="1">{"with_oth_curr",#N/A,FALSE,"2225"}</definedName>
    <definedName name="hgfhfhfghf_1" hidden="1">{"with_oth_curr",#N/A,FALSE,"2225"}</definedName>
    <definedName name="hgfhgfh" hidden="1">{"rp_only",#N/A,FALSE,"2225"}</definedName>
    <definedName name="hgfhgfh_1" hidden="1">{"rp_only",#N/A,FALSE,"2225"}</definedName>
    <definedName name="hgfhjgj" hidden="1">{"rp_only",#N/A,FALSE,"2225"}</definedName>
    <definedName name="hgfhjgj_1" hidden="1">{"rp_only",#N/A,FALSE,"2225"}</definedName>
    <definedName name="hggdxvgxzfx" hidden="1">{"with_oth_curr",#N/A,FALSE,"2225"}</definedName>
    <definedName name="hggdxvgxzfx_1" hidden="1">{"with_oth_curr",#N/A,FALSE,"2225"}</definedName>
    <definedName name="hggfbv" hidden="1">{"rp_only",#N/A,FALSE,"2225"}</definedName>
    <definedName name="hggfbv_1" hidden="1">{"rp_only",#N/A,FALSE,"2225"}</definedName>
    <definedName name="hggfdgffdsafsda" hidden="1">{"rp_only",#N/A,FALSE,"2225"}</definedName>
    <definedName name="hggfdgffdsafsda_1" hidden="1">{"rp_only",#N/A,FALSE,"2225"}</definedName>
    <definedName name="hghbkljlj">#REF!</definedName>
    <definedName name="hghg" hidden="1">{"rp_only",#N/A,FALSE,"2225"}</definedName>
    <definedName name="hghg_1" hidden="1">{"rp_only",#N/A,FALSE,"2225"}</definedName>
    <definedName name="hghggf" hidden="1">{"rp_only",#N/A,FALSE,"2225"}</definedName>
    <definedName name="hghggf_1" hidden="1">{"rp_only",#N/A,FALSE,"2225"}</definedName>
    <definedName name="hghgghhjhghj" hidden="1">{"with_oth_curr",#N/A,FALSE,"2225"}</definedName>
    <definedName name="hghgghhjhghj_1" hidden="1">{"with_oth_curr",#N/A,FALSE,"2225"}</definedName>
    <definedName name="hghghghghghghghghghghghghghg" hidden="1">#REF!</definedName>
    <definedName name="hghghjfv">#REF!</definedName>
    <definedName name="hghgytyu" hidden="1">{"rp_only",#N/A,FALSE,"2225"}</definedName>
    <definedName name="hghgytyu_1" hidden="1">{"rp_only",#N/A,FALSE,"2225"}</definedName>
    <definedName name="HGHHKF" hidden="1">#REF!</definedName>
    <definedName name="hghjgh" hidden="1">{"rp_only",#N/A,FALSE,"2225"}</definedName>
    <definedName name="hghjgh_1" hidden="1">{"rp_only",#N/A,FALSE,"2225"}</definedName>
    <definedName name="hghjghjghj" hidden="1">{"rp_only",#N/A,FALSE,"2225"}</definedName>
    <definedName name="hghjghjghj_1" hidden="1">{"rp_only",#N/A,FALSE,"2225"}</definedName>
    <definedName name="hgjfgh" localSheetId="8" hidden="1">{#N/A,#N/A,FALSE,"CCTV"}</definedName>
    <definedName name="hgjfgh" hidden="1">{#N/A,#N/A,FALSE,"CCTV"}</definedName>
    <definedName name="hgjfgjgj" hidden="1">{"rp_only",#N/A,FALSE,"2225"}</definedName>
    <definedName name="hgjfgjgj_1" hidden="1">{"rp_only",#N/A,FALSE,"2225"}</definedName>
    <definedName name="hgjgfhgh" localSheetId="8" hidden="1">{#N/A,#N/A,FALSE,"CCTV"}</definedName>
    <definedName name="hgjgfhgh" hidden="1">{#N/A,#N/A,FALSE,"CCTV"}</definedName>
    <definedName name="hgjghj" hidden="1">{"with_oth_curr",#N/A,FALSE,"2225"}</definedName>
    <definedName name="hgjghj_1" hidden="1">{"with_oth_curr",#N/A,FALSE,"2225"}</definedName>
    <definedName name="hgjghjg" hidden="1">{"rp_only",#N/A,FALSE,"2225"}</definedName>
    <definedName name="hgjghjg_1" hidden="1">{"rp_only",#N/A,FALSE,"2225"}</definedName>
    <definedName name="hgjghjj" hidden="1">{"rp_only",#N/A,FALSE,"2225"}</definedName>
    <definedName name="hgjghjj_1" hidden="1">{"rp_only",#N/A,FALSE,"2225"}</definedName>
    <definedName name="hgjghjjj" hidden="1">{"rp_only",#N/A,FALSE,"2225"}</definedName>
    <definedName name="hgjghjjj_1" hidden="1">{"rp_only",#N/A,FALSE,"2225"}</definedName>
    <definedName name="hgjgjgj" hidden="1">{"rp_only",#N/A,FALSE,"2225"}</definedName>
    <definedName name="hgjgjgj_1" hidden="1">{"rp_only",#N/A,FALSE,"2225"}</definedName>
    <definedName name="hgjhkhjkjh" hidden="1">{"rp_only",#N/A,FALSE,"2225"}</definedName>
    <definedName name="hgjhkhjkjh_1" hidden="1">{"rp_only",#N/A,FALSE,"2225"}</definedName>
    <definedName name="hgkghkh" hidden="1">{"rp_only",#N/A,FALSE,"2225"}</definedName>
    <definedName name="hgkghkh_1" hidden="1">{"rp_only",#N/A,FALSE,"2225"}</definedName>
    <definedName name="hgkhjkhgk" hidden="1">{"rp_only",#N/A,FALSE,"2225"}</definedName>
    <definedName name="hgkhjkhgk_1" hidden="1">{"rp_only",#N/A,FALSE,"2225"}</definedName>
    <definedName name="hgkiknmnuhuhyh"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rowth">#REF!</definedName>
    <definedName name="HGUSD">#REF!</definedName>
    <definedName name="hh" hidden="1">#REF!</definedName>
    <definedName name="HH_02">#REF!</definedName>
    <definedName name="hha">#REF!</definedName>
    <definedName name="hhb">#REF!</definedName>
    <definedName name="hhh" hidden="1">{#N/A,#N/A,FALSE,"Cost Report";#N/A,#N/A,FALSE,"Table 2.1";#N/A,#N/A,FALSE,"Plant Statistics";"Plant Costs",#N/A,FALSE,"Cost Summary"}</definedName>
    <definedName name="hhh_1" hidden="1">{#N/A,#N/A,FALSE,"Cost Report";#N/A,#N/A,FALSE,"Table 2.1";#N/A,#N/A,FALSE,"Plant Statistics";"Plant Costs",#N/A,FALSE,"Cost Summary"}</definedName>
    <definedName name="hhhsdf" hidden="1">{"up stand alones",#N/A,FALSE,"Acquiror"}</definedName>
    <definedName name="HHJGHJ">#REF!</definedName>
    <definedName name="hhjojpkpk" hidden="1">{"rp_only",#N/A,FALSE,"2225"}</definedName>
    <definedName name="hhjojpkpk_1" hidden="1">{"rp_only",#N/A,FALSE,"2225"}</definedName>
    <definedName name="hhkhkjj" hidden="1">{"rp_only",#N/A,FALSE,"2225"}</definedName>
    <definedName name="hhkhkjj_1" hidden="1">{"rp_only",#N/A,FALSE,"2225"}</definedName>
    <definedName name="hhnhgb" hidden="1">{"rp_only",#N/A,FALSE,"2225"}</definedName>
    <definedName name="hhnhgb_1" hidden="1">{"rp_only",#N/A,FALSE,"2225"}</definedName>
    <definedName name="HiddenRows" hidden="1">#REF!</definedName>
    <definedName name="HIDE">#REF!,#REF!,#REF!,#REF!,#REF!,#REF!,#REF!,#REF!,#REF!,#REF!</definedName>
    <definedName name="HIDECOLD">#REF!</definedName>
    <definedName name="hien">#REF!</definedName>
    <definedName name="Hiep">#REF!</definedName>
    <definedName name="HIEUKHOAN">#REF!</definedName>
    <definedName name="HIEULAPRAP">#REF!</definedName>
    <definedName name="high">#N/A</definedName>
    <definedName name="hihuih">#REF!</definedName>
    <definedName name="HIJ">#REF!</definedName>
    <definedName name="hil">#REF!</definedName>
    <definedName name="hil_1">#REF!</definedName>
    <definedName name="hil_1_10">#REF!</definedName>
    <definedName name="hil_10">#REF!</definedName>
    <definedName name="hil_10_1">#REF!</definedName>
    <definedName name="hil_11">#REF!</definedName>
    <definedName name="hil_3">#REF!</definedName>
    <definedName name="hil_3_1">#REF!</definedName>
    <definedName name="hil_4">#REF!</definedName>
    <definedName name="hil_4_10">#REF!</definedName>
    <definedName name="hil_5">#REF!</definedName>
    <definedName name="hil_5_1">#REF!</definedName>
    <definedName name="hil_5_10">#REF!</definedName>
    <definedName name="hil_6">#REF!</definedName>
    <definedName name="hil_6_10">#REF!</definedName>
    <definedName name="hil_7">#REF!</definedName>
    <definedName name="hil_7_10">#REF!</definedName>
    <definedName name="hil_8">#REF!</definedName>
    <definedName name="hil_8_10">#REF!</definedName>
    <definedName name="hil_9">#REF!</definedName>
    <definedName name="hil_9_10">#REF!</definedName>
    <definedName name="hire" hidden="1">{#N/A,#N/A,FALSE,"Aging Summary";#N/A,#N/A,FALSE,"Ratio Analysis";#N/A,#N/A,FALSE,"Test 120 Day Accts";#N/A,#N/A,FALSE,"Tickmarks"}</definedName>
    <definedName name="hire_1" hidden="1">{#N/A,#N/A,FALSE,"Aging Summary";#N/A,#N/A,FALSE,"Ratio Analysis";#N/A,#N/A,FALSE,"Test 120 Day Accts";#N/A,#N/A,FALSE,"Tickmarks"}</definedName>
    <definedName name="hire2" hidden="1">{#N/A,#N/A,FALSE,"Aging Summary";#N/A,#N/A,FALSE,"Ratio Analysis";#N/A,#N/A,FALSE,"Test 120 Day Accts";#N/A,#N/A,FALSE,"Tickmarks"}</definedName>
    <definedName name="hire2_1" hidden="1">{#N/A,#N/A,FALSE,"Aging Summary";#N/A,#N/A,FALSE,"Ratio Analysis";#N/A,#N/A,FALSE,"Test 120 Day Accts";#N/A,#N/A,FALSE,"Tickmarks"}</definedName>
    <definedName name="hire4" hidden="1">{#N/A,#N/A,FALSE,"Aging Summary";#N/A,#N/A,FALSE,"Ratio Analysis";#N/A,#N/A,FALSE,"Test 120 Day Accts";#N/A,#N/A,FALSE,"Tickmarks"}</definedName>
    <definedName name="hire4_1" hidden="1">{#N/A,#N/A,FALSE,"Aging Summary";#N/A,#N/A,FALSE,"Ratio Analysis";#N/A,#N/A,FALSE,"Test 120 Day Accts";#N/A,#N/A,FALSE,"Tickmarks"}</definedName>
    <definedName name="HIT">#REF!</definedName>
    <definedName name="hj" hidden="1">{#N/A,#N/A,FALSE,"Aging Summary";#N/A,#N/A,FALSE,"Ratio Analysis";#N/A,#N/A,FALSE,"Test 120 Day Accts";#N/A,#N/A,FALSE,"Tickmarks"}</definedName>
    <definedName name="hjfgjgfjgj" hidden="1">{"with_oth_curr",#N/A,FALSE,"2225"}</definedName>
    <definedName name="hjfgjgfjgj_1" hidden="1">{"with_oth_curr",#N/A,FALSE,"2225"}</definedName>
    <definedName name="hjgfjgj" hidden="1">{"with_oth_curr",#N/A,FALSE,"2225"}</definedName>
    <definedName name="hjgfjgj_1" hidden="1">{"with_oth_curr",#N/A,FALSE,"2225"}</definedName>
    <definedName name="hjghhj" hidden="1">{"rp_only",#N/A,FALSE,"2225"}</definedName>
    <definedName name="hjghhj_1" hidden="1">{"rp_only",#N/A,FALSE,"2225"}</definedName>
    <definedName name="hjghj" hidden="1">{"rp_only",#N/A,FALSE,"2225"}</definedName>
    <definedName name="hjghj_1" hidden="1">{"rp_only",#N/A,FALSE,"2225"}</definedName>
    <definedName name="hjghjg" hidden="1">{"rp_only",#N/A,FALSE,"2225"}</definedName>
    <definedName name="hjghjg_1" hidden="1">{"rp_only",#N/A,FALSE,"2225"}</definedName>
    <definedName name="hjghjgf" hidden="1">{"rp_only",#N/A,FALSE,"2225"}</definedName>
    <definedName name="hjghjgf_1" hidden="1">{"rp_only",#N/A,FALSE,"2225"}</definedName>
    <definedName name="hjghjghjg" hidden="1">{"rp_only",#N/A,FALSE,"2225"}</definedName>
    <definedName name="hjghjghjg_1" hidden="1">{"rp_only",#N/A,FALSE,"2225"}</definedName>
    <definedName name="hjghjghjgh" hidden="1">{"with_oth_curr",#N/A,FALSE,"2225"}</definedName>
    <definedName name="hjghjghjgh_1" hidden="1">{"with_oth_curr",#N/A,FALSE,"2225"}</definedName>
    <definedName name="hjghjghjghj" hidden="1">{"rp_only",#N/A,FALSE,"2225"}</definedName>
    <definedName name="hjghjghjghj_1" hidden="1">{"rp_only",#N/A,FALSE,"2225"}</definedName>
    <definedName name="hjghjghjgj" hidden="1">{"rp_only",#N/A,FALSE,"2225"}</definedName>
    <definedName name="hjghjghjgj_1" hidden="1">{"rp_only",#N/A,FALSE,"2225"}</definedName>
    <definedName name="hjghjghjh" hidden="1">{"rp_only",#N/A,FALSE,"2225"}</definedName>
    <definedName name="hjghjghjh_1" hidden="1">{"rp_only",#N/A,FALSE,"2225"}</definedName>
    <definedName name="hjghjgj" hidden="1">{"rp_only",#N/A,FALSE,"2225"}</definedName>
    <definedName name="hjghjgj_1" hidden="1">{"rp_only",#N/A,FALSE,"2225"}</definedName>
    <definedName name="hjghjhj" hidden="1">{"with_oth_curr",#N/A,FALSE,"2225"}</definedName>
    <definedName name="hjghjhj_1" hidden="1">{"with_oth_curr",#N/A,FALSE,"2225"}</definedName>
    <definedName name="hjghjj" hidden="1">{"with_oth_curr",#N/A,FALSE,"2225"}</definedName>
    <definedName name="hjghjj_1" hidden="1">{"with_oth_curr",#N/A,FALSE,"2225"}</definedName>
    <definedName name="hjgjg" hidden="1">{"rp_only",#N/A,FALSE,"2225"}</definedName>
    <definedName name="hjgjg_1" hidden="1">{"rp_only",#N/A,FALSE,"2225"}</definedName>
    <definedName name="hjgjghjghjgj" hidden="1">{"rp_only",#N/A,FALSE,"2225"}</definedName>
    <definedName name="hjgjghjghjgj_1" hidden="1">{"rp_only",#N/A,FALSE,"2225"}</definedName>
    <definedName name="hjgjgjg" hidden="1">{"rp_only",#N/A,FALSE,"2225"}</definedName>
    <definedName name="hjgjgjg_1" hidden="1">{"rp_only",#N/A,FALSE,"2225"}</definedName>
    <definedName name="hjgjh" hidden="1">{"rp_only",#N/A,FALSE,"2225"}</definedName>
    <definedName name="hjgjh_1" hidden="1">{"rp_only",#N/A,FALSE,"2225"}</definedName>
    <definedName name="hjgjk" hidden="1">{"rp_only",#N/A,FALSE,"2225"}</definedName>
    <definedName name="hjgjk_1" hidden="1">{"rp_only",#N/A,FALSE,"2225"}</definedName>
    <definedName name="hjgkghkgh" hidden="1">{"with_oth_curr",#N/A,FALSE,"2225"}</definedName>
    <definedName name="hjgkghkgh_1" hidden="1">{"with_oth_curr",#N/A,FALSE,"2225"}</definedName>
    <definedName name="hjh" hidden="1">#REF!</definedName>
    <definedName name="hjhgjghghhj" hidden="1">{"rp_only",#N/A,FALSE,"2225"}</definedName>
    <definedName name="hjhgjghghhj_1" hidden="1">{"rp_only",#N/A,FALSE,"2225"}</definedName>
    <definedName name="hjhgjghj" hidden="1">{"with_oth_curr",#N/A,FALSE,"2225"}</definedName>
    <definedName name="hjhgjghj_1" hidden="1">{"with_oth_curr",#N/A,FALSE,"2225"}</definedName>
    <definedName name="hjhgxdgdz">#REF!</definedName>
    <definedName name="hjhjjhg" hidden="1">{"with_oth_curr",#N/A,FALSE,"2225"}</definedName>
    <definedName name="hjhjjhg_1" hidden="1">{"with_oth_curr",#N/A,FALSE,"2225"}</definedName>
    <definedName name="hjhjkkh" hidden="1">{"with_oth_curr",#N/A,FALSE,"2225"}</definedName>
    <definedName name="hjhjkkh_1" hidden="1">{"with_oth_curr",#N/A,FALSE,"2225"}</definedName>
    <definedName name="hjhklh">#REF!</definedName>
    <definedName name="hjhygygoui" hidden="1">{"rp_only",#N/A,FALSE,"2225"}</definedName>
    <definedName name="hjhygygoui_1" hidden="1">{"rp_only",#N/A,FALSE,"2225"}</definedName>
    <definedName name="hjj" hidden="1">{#N/A,#N/A,FALSE,"Aging Summary";#N/A,#N/A,FALSE,"Ratio Analysis";#N/A,#N/A,FALSE,"Test 120 Day Accts";#N/A,#N/A,FALSE,"Tickmarks"}</definedName>
    <definedName name="hjjghjgj" hidden="1">{"with_oth_curr",#N/A,FALSE,"2225"}</definedName>
    <definedName name="hjjghjgj_1" hidden="1">{"with_oth_curr",#N/A,FALSE,"2225"}</definedName>
    <definedName name="hjjjgghj" hidden="1">{"rp_only",#N/A,FALSE,"2225"}</definedName>
    <definedName name="hjjjgghj_1" hidden="1">{"rp_only",#N/A,FALSE,"2225"}</definedName>
    <definedName name="hjkghjkgh" hidden="1">{"rp_only",#N/A,FALSE,"2225"}</definedName>
    <definedName name="hjkghjkgh_1" hidden="1">{"rp_only",#N/A,FALSE,"2225"}</definedName>
    <definedName name="hjkghk" hidden="1">{"rp_only",#N/A,FALSE,"2225"}</definedName>
    <definedName name="hjkghk_1" hidden="1">{"rp_only",#N/A,FALSE,"2225"}</definedName>
    <definedName name="hjkghkhgjhgk" hidden="1">{"rp_only",#N/A,FALSE,"2225"}</definedName>
    <definedName name="hjkghkhgjhgk_1" hidden="1">{"rp_only",#N/A,FALSE,"2225"}</definedName>
    <definedName name="hjkgjh" hidden="1">{"rp_only",#N/A,FALSE,"2225"}</definedName>
    <definedName name="hjkgjh_1" hidden="1">{"rp_only",#N/A,FALSE,"2225"}</definedName>
    <definedName name="hjkhgjkgh" hidden="1">{"rp_only",#N/A,FALSE,"2225"}</definedName>
    <definedName name="hjkhgjkgh_1" hidden="1">{"rp_only",#N/A,FALSE,"2225"}</definedName>
    <definedName name="hjkhjk" hidden="1">{"rp_only",#N/A,FALSE,"2225"}</definedName>
    <definedName name="hjkhjk_1" hidden="1">{"rp_only",#N/A,FALSE,"2225"}</definedName>
    <definedName name="hjkhjkhjk" hidden="1">{"with_oth_curr",#N/A,FALSE,"2225"}</definedName>
    <definedName name="hjkhjkhjk_1" hidden="1">{"with_oth_curr",#N/A,FALSE,"2225"}</definedName>
    <definedName name="hjkhjkhjkh" hidden="1">{"rp_only",#N/A,FALSE,"2225"}</definedName>
    <definedName name="hjkhjkhjkh_1" hidden="1">{"rp_only",#N/A,FALSE,"2225"}</definedName>
    <definedName name="hjkhk" hidden="1">{"rp_only",#N/A,FALSE,"2225"}</definedName>
    <definedName name="hjkhk_1" hidden="1">{"rp_only",#N/A,FALSE,"2225"}</definedName>
    <definedName name="hjkhkh" hidden="1">{"rp_only",#N/A,FALSE,"2225"}</definedName>
    <definedName name="hjkhkh_1" hidden="1">{"rp_only",#N/A,FALSE,"2225"}</definedName>
    <definedName name="hjkhkhkh" hidden="1">{"with_oth_curr",#N/A,FALSE,"2225"}</definedName>
    <definedName name="hjkhkhkh_1" hidden="1">{"with_oth_curr",#N/A,FALSE,"2225"}</definedName>
    <definedName name="hjkhkjkghkghjk" hidden="1">{"with_oth_curr",#N/A,FALSE,"2225"}</definedName>
    <definedName name="hjkhkjkghkghjk_1" hidden="1">{"with_oth_curr",#N/A,FALSE,"2225"}</definedName>
    <definedName name="hjkjkghjkk" hidden="1">{"with_oth_curr",#N/A,FALSE,"2225"}</definedName>
    <definedName name="hjkjkghjkk_1" hidden="1">{"with_oth_curr",#N/A,FALSE,"2225"}</definedName>
    <definedName name="hjkjkh" hidden="1">{"with_oth_curr",#N/A,FALSE,"2225"}</definedName>
    <definedName name="hjkjkh_1" hidden="1">{"with_oth_curr",#N/A,FALSE,"2225"}</definedName>
    <definedName name="hjlkjh" hidden="1">{"rp_only",#N/A,FALSE,"2225"}</definedName>
    <definedName name="hjlkjh_1" hidden="1">{"rp_only",#N/A,FALSE,"2225"}</definedName>
    <definedName name="hjoiuipo" hidden="1">{"rp_only",#N/A,FALSE,"2225"}</definedName>
    <definedName name="hjoiuipo_1" hidden="1">{"rp_only",#N/A,FALSE,"2225"}</definedName>
    <definedName name="hjuhhhui" hidden="1">{"rp_only",#N/A,FALSE,"2225"}</definedName>
    <definedName name="hjuhhhui_1" hidden="1">{"rp_only",#N/A,FALSE,"2225"}</definedName>
    <definedName name="HK">#REF!</definedName>
    <definedName name="hkhgkhjkhkghk" hidden="1">{"rp_only",#N/A,FALSE,"2225"}</definedName>
    <definedName name="hkhgkhjkhkghk_1" hidden="1">{"rp_only",#N/A,FALSE,"2225"}</definedName>
    <definedName name="hkhk" hidden="1">{"rp_only",#N/A,FALSE,"2225"}</definedName>
    <definedName name="hkhk_1" hidden="1">{"rp_only",#N/A,FALSE,"2225"}</definedName>
    <definedName name="HKJ">#REF!</definedName>
    <definedName name="hkjj" hidden="1">{"Line Efficiency",#N/A,FALSE,"Benchmarking"}</definedName>
    <definedName name="HL">#REF!</definedName>
    <definedName name="hnbvmnh" hidden="1">{"rp_only",#N/A,FALSE,"2225"}</definedName>
    <definedName name="hnbvmnh_1" hidden="1">{"rp_only",#N/A,FALSE,"2225"}</definedName>
    <definedName name="hnhbv" hidden="1">{"with_oth_curr",#N/A,FALSE,"2225"}</definedName>
    <definedName name="hnhbv_1" hidden="1">{"with_oth_curr",#N/A,FALSE,"2225"}</definedName>
    <definedName name="HOA">#REF!</definedName>
    <definedName name="hoang">#REF!</definedName>
    <definedName name="hoc">55000</definedName>
    <definedName name="HOCMON">#REF!</definedName>
    <definedName name="Home">#REF!</definedName>
    <definedName name="HOME_MANP">#REF!</definedName>
    <definedName name="homeaddress">#REF!</definedName>
    <definedName name="HOMEOFFICE_COST">#REF!</definedName>
    <definedName name="homephone">#REF!</definedName>
    <definedName name="homo3030">#REF!</definedName>
    <definedName name="homo3060">#REF!</definedName>
    <definedName name="homo40">#REF!</definedName>
    <definedName name="homostep3030">#REF!</definedName>
    <definedName name="homostep4040">#REF!</definedName>
    <definedName name="HON">#REF!</definedName>
    <definedName name="honey">#REF!</definedName>
    <definedName name="horizontal">#REF!</definedName>
    <definedName name="horrybeam">#REF!</definedName>
    <definedName name="hoten">#REF!</definedName>
    <definedName name="hotmix">#REF!</definedName>
    <definedName name="hotmix.8.1.5">#REF!</definedName>
    <definedName name="hotmix4">#REF!</definedName>
    <definedName name="Hoü_vaì_tãn">#REF!</definedName>
    <definedName name="Hovedtal">#REF!</definedName>
    <definedName name="HOW"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P" hidden="1">{#N/A,#N/A,FALSE,"Aging Summary";#N/A,#N/A,FALSE,"Ratio Analysis";#N/A,#N/A,FALSE,"Test 120 Day Accts";#N/A,#N/A,FALSE,"Tickmarks"}</definedName>
    <definedName name="HP_1" hidden="1">{#N/A,#N/A,FALSE,"Aging Summary";#N/A,#N/A,FALSE,"Ratio Analysis";#N/A,#N/A,FALSE,"Test 120 Day Accts";#N/A,#N/A,FALSE,"Tickmarks"}</definedName>
    <definedName name="hp_a">#REF!</definedName>
    <definedName name="hp_b">#REF!</definedName>
    <definedName name="hp_p">#REF!</definedName>
    <definedName name="hpa">#REF!</definedName>
    <definedName name="hpb">#REF!</definedName>
    <definedName name="HPY_PP">#REF!</definedName>
    <definedName name="hq" hidden="1">{#N/A,#N/A,FALSE,"Aging Summary";#N/A,#N/A,FALSE,"Ratio Analysis";#N/A,#N/A,FALSE,"Test 120 Day Accts";#N/A,#N/A,FALSE,"Tickmarks"}</definedName>
    <definedName name="HR">#REF!</definedName>
    <definedName name="HR_Opex">#REF!</definedName>
    <definedName name="hRATE">#REF!</definedName>
    <definedName name="HRC_price">#REF!</definedName>
    <definedName name="HS">#REF!</definedName>
    <definedName name="HSA">#REF!</definedName>
    <definedName name="HSAA">#REF!</definedName>
    <definedName name="HSAH">#REF!</definedName>
    <definedName name="HSAK">#REF!</definedName>
    <definedName name="HSCT3">0.1</definedName>
    <definedName name="HSD">#REF!</definedName>
    <definedName name="hsdc1">#REF!</definedName>
    <definedName name="HSDN">2.5</definedName>
    <definedName name="HSHH">#REF!</definedName>
    <definedName name="HSHHUT">#REF!</definedName>
    <definedName name="hsk">#REF!</definedName>
    <definedName name="HSL">#REF!</definedName>
    <definedName name="HSLXH">1.7</definedName>
    <definedName name="hspt">#REF!</definedName>
    <definedName name="hspt_1">#REF!</definedName>
    <definedName name="hspt_1_10">#REF!</definedName>
    <definedName name="hspt_1_3">#REF!</definedName>
    <definedName name="hspt_1_5">#REF!</definedName>
    <definedName name="hspt_10">#REF!</definedName>
    <definedName name="hspt_10_1">#REF!</definedName>
    <definedName name="hspt_11">#REF!</definedName>
    <definedName name="hspt_3">#REF!</definedName>
    <definedName name="hspt_3_1">#REF!</definedName>
    <definedName name="hspt_4">#REF!</definedName>
    <definedName name="hspt_4_10">#REF!</definedName>
    <definedName name="hspt_5">#REF!</definedName>
    <definedName name="hspt_5_1">#REF!</definedName>
    <definedName name="hspt_5_10">#REF!</definedName>
    <definedName name="hspt_6">#REF!</definedName>
    <definedName name="hspt_6_10">#REF!</definedName>
    <definedName name="hspt_7">#REF!</definedName>
    <definedName name="hspt_7_10">#REF!</definedName>
    <definedName name="hspt_8">#REF!</definedName>
    <definedName name="hspt_8_10">#REF!</definedName>
    <definedName name="hspt_9">#REF!</definedName>
    <definedName name="hspt_9_10">#REF!</definedName>
    <definedName name="HSSL">#REF!</definedName>
    <definedName name="hsut">#REF!</definedName>
    <definedName name="hsut_1">#REF!</definedName>
    <definedName name="hsut_1_10">#REF!</definedName>
    <definedName name="hsut_1_3">#REF!</definedName>
    <definedName name="hsut_1_5">#REF!</definedName>
    <definedName name="hsut_10">#REF!</definedName>
    <definedName name="hsut_10_1">#REF!</definedName>
    <definedName name="hsut_11">#REF!</definedName>
    <definedName name="hsut_3">#REF!</definedName>
    <definedName name="hsut_3_1">#REF!</definedName>
    <definedName name="hsut_4">#REF!</definedName>
    <definedName name="hsut_4_10">#REF!</definedName>
    <definedName name="hsut_5">#REF!</definedName>
    <definedName name="hsut_5_1">#REF!</definedName>
    <definedName name="hsut_5_10">#REF!</definedName>
    <definedName name="hsut_6">#REF!</definedName>
    <definedName name="hsut_6_10">#REF!</definedName>
    <definedName name="hsut_7">#REF!</definedName>
    <definedName name="hsut_7_10">#REF!</definedName>
    <definedName name="hsut_8">#REF!</definedName>
    <definedName name="hsut_8_10">#REF!</definedName>
    <definedName name="hsut_9">#REF!</definedName>
    <definedName name="hsut_9_10">#REF!</definedName>
    <definedName name="HSVC1">#REF!</definedName>
    <definedName name="HSVC2">#REF!</definedName>
    <definedName name="HSVC3">#REF!</definedName>
    <definedName name="hswt">#REF!</definedName>
    <definedName name="hswt_1">#REF!</definedName>
    <definedName name="hswt_1_10">#REF!</definedName>
    <definedName name="hswt_1_3">#REF!</definedName>
    <definedName name="hswt_1_5">#REF!</definedName>
    <definedName name="hswt_10">#REF!</definedName>
    <definedName name="hswt_10_1">#REF!</definedName>
    <definedName name="hswt_11">#REF!</definedName>
    <definedName name="hswt_3">#REF!</definedName>
    <definedName name="hswt_3_1">#REF!</definedName>
    <definedName name="hswt_4">#REF!</definedName>
    <definedName name="hswt_4_10">#REF!</definedName>
    <definedName name="hswt_5">#REF!</definedName>
    <definedName name="hswt_5_1">#REF!</definedName>
    <definedName name="hswt_5_10">#REF!</definedName>
    <definedName name="hswt_6">#REF!</definedName>
    <definedName name="hswt_6_10">#REF!</definedName>
    <definedName name="hswt_7">#REF!</definedName>
    <definedName name="hswt_7_10">#REF!</definedName>
    <definedName name="hswt_8">#REF!</definedName>
    <definedName name="hswt_8_10">#REF!</definedName>
    <definedName name="hswt_9">#REF!</definedName>
    <definedName name="hswt_9_10">#REF!</definedName>
    <definedName name="HT">#REF!</definedName>
    <definedName name="HT_6">#REF!</definedName>
    <definedName name="hta">#REF!</definedName>
    <definedName name="HTML" localSheetId="8" hidden="1">{"'장비'!$A$3:$M$12"}</definedName>
    <definedName name="HTML" hidden="1">{"'장비'!$A$3:$M$12"}</definedName>
    <definedName name="HTML_CodePage" hidden="1">949</definedName>
    <definedName name="HTML_Control" localSheetId="8" hidden="1">{"'매출'!$A$1:$I$22"}</definedName>
    <definedName name="HTML_Control" hidden="1">{"'장비'!$A$3:$M$12"}</definedName>
    <definedName name="HTML_Control_1" hidden="1">{"'매출'!$A$1:$I$22"}</definedName>
    <definedName name="HTML_Control2" hidden="1">{"'OTARI- IKAHO'!$A$11:$AF$42"}</definedName>
    <definedName name="HTML_Description" hidden="1">""</definedName>
    <definedName name="HTML_Email" localSheetId="8" hidden="1">"jsleea@ahnkwon.co.kr"</definedName>
    <definedName name="HTML_Email" hidden="1">""</definedName>
    <definedName name="HTML_Header" localSheetId="8" hidden="1">"매출"</definedName>
    <definedName name="HTML_Header" hidden="1">"장비"</definedName>
    <definedName name="HTML_LastUpdate" localSheetId="8" hidden="1">"98-08-21"</definedName>
    <definedName name="HTML_LastUpdate" hidden="1">"97-08-05"</definedName>
    <definedName name="HTML_LineAfter" localSheetId="8" hidden="1">TRUE</definedName>
    <definedName name="HTML_LineAfter" hidden="1">FALSE</definedName>
    <definedName name="HTML_LineBefore" localSheetId="8" hidden="1">TRUE</definedName>
    <definedName name="HTML_LineBefore" hidden="1">FALSE</definedName>
    <definedName name="HTML_Name" localSheetId="8" hidden="1">"이지신"</definedName>
    <definedName name="HTML_Name" hidden="1">"이진화"</definedName>
    <definedName name="HTML_OBDlg2" hidden="1">TRUE</definedName>
    <definedName name="HTML_OBDlg4" hidden="1">TRUE</definedName>
    <definedName name="HTML_OS" hidden="1">0</definedName>
    <definedName name="HTML_PathFile" localSheetId="8" hidden="1">"D:\내문서\MyHTML.htm"</definedName>
    <definedName name="HTML_PathFile" hidden="1">"C:\My Documents\MyHTML.htm"</definedName>
    <definedName name="HTML_PathFileMac" hidden="1">"Macintosh HD:HomePageStuff:New_Home_Page:datafile:ctryprem.html"</definedName>
    <definedName name="HTML_Title" localSheetId="8" hidden="1">"diamonds"</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TNC">#REF!</definedName>
    <definedName name="HTVL">#REF!</definedName>
    <definedName name="hu" hidden="1">{"Admin Costs",#N/A,FALSE,"Act.Fcst Costs"}</definedName>
    <definedName name="hu_1" hidden="1">{"Admin Costs",#N/A,FALSE,"Act.Fcst Costs"}</definedName>
    <definedName name="humaira">#REF!</definedName>
    <definedName name="hundredpercent">#REF!</definedName>
    <definedName name="Hung">#REF!</definedName>
    <definedName name="huy" hidden="1">{"'Sheet1'!$L$16"}</definedName>
    <definedName name="HUYHAN">#REF!</definedName>
    <definedName name="hvnbvmbvm" hidden="1">{"with_oth_curr",#N/A,FALSE,"2225"}</definedName>
    <definedName name="hvnbvmbvm_1" hidden="1">{"with_oth_curr",#N/A,FALSE,"2225"}</definedName>
    <definedName name="hw" hidden="1">{#N/A,#N/A,FALSE,"REK-S-TPL";#N/A,#N/A,FALSE,"REK-TPML";#N/A,#N/A,FALSE,"RAB-TEMPEL"}</definedName>
    <definedName name="Hybrid">#REF!</definedName>
    <definedName name="HYDRANT">#REF!</definedName>
    <definedName name="hygfi">#REF!</definedName>
    <definedName name="hygtfv" hidden="1">{"with_oth_curr",#N/A,FALSE,"2225"}</definedName>
    <definedName name="hygtfv_1" hidden="1">{"with_oth_curr",#N/A,FALSE,"2225"}</definedName>
    <definedName name="hygyggj" hidden="1">{"rp_only",#N/A,FALSE,"2225"}</definedName>
    <definedName name="hygyggj_1" hidden="1">{"rp_only",#N/A,FALSE,"2225"}</definedName>
    <definedName name="hyutuyt" hidden="1">{"with_oth_curr",#N/A,FALSE,"2225"}</definedName>
    <definedName name="hyutuyt_1" hidden="1">{"with_oth_curr",#N/A,FALSE,"2225"}</definedName>
    <definedName name="i">#REF!</definedName>
    <definedName name="I_A">#REF!</definedName>
    <definedName name="I_B">#REF!</definedName>
    <definedName name="I_c">#REF!</definedName>
    <definedName name="I_L1">#REF!</definedName>
    <definedName name="I_L2">#REF!</definedName>
    <definedName name="I_L3">#REF!</definedName>
    <definedName name="I_LATAP">#REF!</definedName>
    <definedName name="I_LD">#REF!</definedName>
    <definedName name="I_LOOP">#REF!</definedName>
    <definedName name="I_LPOS">#REF!</definedName>
    <definedName name="I_LU">#REF!</definedName>
    <definedName name="i2a">#REF!</definedName>
    <definedName name="i2b">#REF!</definedName>
    <definedName name="i2c">#REF!</definedName>
    <definedName name="i2d">#REF!</definedName>
    <definedName name="i2e">#REF!</definedName>
    <definedName name="ia" hidden="1">{#N/A,#N/A,FALSE,"Aging Summary";#N/A,#N/A,FALSE,"Ratio Analysis";#N/A,#N/A,FALSE,"Test 120 Day Accts";#N/A,#N/A,FALSE,"Tickmarks"}</definedName>
    <definedName name="ia_1" hidden="1">{#N/A,#N/A,FALSE,"Aging Summary";#N/A,#N/A,FALSE,"Ratio Analysis";#N/A,#N/A,FALSE,"Test 120 Day Accts";#N/A,#N/A,FALSE,"Tickmarks"}</definedName>
    <definedName name="IAHCCHOTEL" hidden="1">{"adj95mult",#N/A,FALSE,"COMPCO";"adj95est",#N/A,FALSE,"COMPCO"}</definedName>
    <definedName name="ibeam1">#REF!</definedName>
    <definedName name="ibeam10">#REF!</definedName>
    <definedName name="ibeam11">#REF!</definedName>
    <definedName name="ibeam12">#REF!</definedName>
    <definedName name="ibeam13">#REF!</definedName>
    <definedName name="ibeam14">#REF!</definedName>
    <definedName name="ibeam15">#REF!</definedName>
    <definedName name="ibeam2">#REF!</definedName>
    <definedName name="ibeam3">#REF!</definedName>
    <definedName name="ibeam4">#REF!</definedName>
    <definedName name="ibeam5">#REF!</definedName>
    <definedName name="ibeam6">#REF!</definedName>
    <definedName name="ibeam7">#REF!</definedName>
    <definedName name="ibeam8">#REF!</definedName>
    <definedName name="ibeam9">#REF!</definedName>
    <definedName name="ICEI">#REF!</definedName>
    <definedName name="icol1">#REF!</definedName>
    <definedName name="icol10">#REF!</definedName>
    <definedName name="icol11">#REF!</definedName>
    <definedName name="icol12">#REF!</definedName>
    <definedName name="icol13">#REF!</definedName>
    <definedName name="icol14">#REF!</definedName>
    <definedName name="icol15">#REF!</definedName>
    <definedName name="icol2">#REF!</definedName>
    <definedName name="icol3">#REF!</definedName>
    <definedName name="icol4">#REF!</definedName>
    <definedName name="icol5">#REF!</definedName>
    <definedName name="icol6">#REF!</definedName>
    <definedName name="icol7">#REF!</definedName>
    <definedName name="icol8">#REF!</definedName>
    <definedName name="icol9">#REF!</definedName>
    <definedName name="ID">#REF!</definedName>
    <definedName name="id_inflation">#REF!</definedName>
    <definedName name="idjen">#REF!</definedName>
    <definedName name="IDLAB_COST">#REF!</definedName>
    <definedName name="IDR">#REF!</definedName>
    <definedName name="IDR_USD">#REF!</definedName>
    <definedName name="IDRS">#REF!</definedName>
    <definedName name="ifoot1">#REF!</definedName>
    <definedName name="ifoot10">#REF!</definedName>
    <definedName name="ifoot2">#REF!</definedName>
    <definedName name="ifoot3">#REF!</definedName>
    <definedName name="ifoot4">#REF!</definedName>
    <definedName name="ifoot5">#REF!</definedName>
    <definedName name="ifoot6">#REF!</definedName>
    <definedName name="ifoot7">#REF!</definedName>
    <definedName name="ifoot8">#REF!</definedName>
    <definedName name="ifoot9">#REF!</definedName>
    <definedName name="IGDlt_closing">#REF!</definedName>
    <definedName name="IGDlt_opening">#REF!</definedName>
    <definedName name="IGDlt_TFI">#REF!</definedName>
    <definedName name="ihb">#REF!</definedName>
    <definedName name="ihb_1">#REF!</definedName>
    <definedName name="ihb_1_10">#REF!</definedName>
    <definedName name="ihb_1_3">#REF!</definedName>
    <definedName name="ihb_1_5">#REF!</definedName>
    <definedName name="ihb_10">#REF!</definedName>
    <definedName name="ihb_10_1">#REF!</definedName>
    <definedName name="ihb_11">#REF!</definedName>
    <definedName name="ihb_3">#REF!</definedName>
    <definedName name="ihb_3_1">#REF!</definedName>
    <definedName name="ihb_4">#REF!</definedName>
    <definedName name="ihb_4_10">#REF!</definedName>
    <definedName name="ihb_5">#REF!</definedName>
    <definedName name="ihb_5_1">#REF!</definedName>
    <definedName name="ihb_5_10">#REF!</definedName>
    <definedName name="ihb_6">#REF!</definedName>
    <definedName name="ihb_6_10">#REF!</definedName>
    <definedName name="ihb_7">#REF!</definedName>
    <definedName name="ihb_7_10">#REF!</definedName>
    <definedName name="ihb_8">#REF!</definedName>
    <definedName name="ihb_8_10">#REF!</definedName>
    <definedName name="ihb_9">#REF!</definedName>
    <definedName name="ihb_9_10">#REF!</definedName>
    <definedName name="ihbl">#REF!</definedName>
    <definedName name="ihbl_1">#REF!</definedName>
    <definedName name="ihbl_1_10">#REF!</definedName>
    <definedName name="ihbl_1_3">#REF!</definedName>
    <definedName name="ihbl_1_5">#REF!</definedName>
    <definedName name="ihbl_10">#REF!</definedName>
    <definedName name="ihbl_10_1">#REF!</definedName>
    <definedName name="ihbl_11">#REF!</definedName>
    <definedName name="ihbl_3">#REF!</definedName>
    <definedName name="ihbl_3_1">#REF!</definedName>
    <definedName name="ihbl_4">#REF!</definedName>
    <definedName name="ihbl_4_10">#REF!</definedName>
    <definedName name="ihbl_5">#REF!</definedName>
    <definedName name="ihbl_5_1">#REF!</definedName>
    <definedName name="ihbl_5_10">#REF!</definedName>
    <definedName name="ihbl_6">#REF!</definedName>
    <definedName name="ihbl_6_10">#REF!</definedName>
    <definedName name="ihbl_7">#REF!</definedName>
    <definedName name="ihbl_7_10">#REF!</definedName>
    <definedName name="ihbl_8">#REF!</definedName>
    <definedName name="ihbl_8_10">#REF!</definedName>
    <definedName name="ihbl_9">#REF!</definedName>
    <definedName name="ihbl_9_10">#REF!</definedName>
    <definedName name="IHZC1GUSKG">#REF!</definedName>
    <definedName name="IHZC1GUSRP">#REF!</definedName>
    <definedName name="IHZC2DUSKG">#REF!</definedName>
    <definedName name="IHZC2DUSRP">#REF!</definedName>
    <definedName name="IHZC4GUSKG">#REF!</definedName>
    <definedName name="IHZC4GUSRP">#REF!</definedName>
    <definedName name="ii" hidden="1">{"Tariff Comparison",#N/A,FALSE,"Benchmarking";"Tariff Comparison 2",#N/A,FALSE,"Benchmarking";"Tariff Comparison 3",#N/A,FALSE,"Benchmarking"}</definedName>
    <definedName name="II_A">#REF!</definedName>
    <definedName name="II_B">#REF!</definedName>
    <definedName name="II_c">#REF!</definedName>
    <definedName name="II_L1">#REF!</definedName>
    <definedName name="II_L2">#REF!</definedName>
    <definedName name="II_L3">#REF!</definedName>
    <definedName name="II_LATAP">#REF!</definedName>
    <definedName name="II_LD">#REF!</definedName>
    <definedName name="II_LPOS">#REF!</definedName>
    <definedName name="II_LU">#REF!</definedName>
    <definedName name="iii">#REF!</definedName>
    <definedName name="III_a">#REF!</definedName>
    <definedName name="III_B">#REF!</definedName>
    <definedName name="III_c">#REF!</definedName>
    <definedName name="III_L1">#REF!</definedName>
    <definedName name="III_L2">#REF!</definedName>
    <definedName name="III_L3">#REF!</definedName>
    <definedName name="III_LATAP">#REF!</definedName>
    <definedName name="III_LD">#REF!</definedName>
    <definedName name="III_LPOS">#REF!</definedName>
    <definedName name="III_LU">#REF!</definedName>
    <definedName name="iiouolkll" localSheetId="8" hidden="1">{#N/A,#N/A,FALSE,"CCTV"}</definedName>
    <definedName name="iiouolkll" hidden="1">{#N/A,#N/A,FALSE,"CCTV"}</definedName>
    <definedName name="ijiu7866" hidden="1">{"rp_only",#N/A,FALSE,"2225"}</definedName>
    <definedName name="ijiu7866_1" hidden="1">{"rp_only",#N/A,FALSE,"2225"}</definedName>
    <definedName name="iko" hidden="1">{#N/A,#N/A,FALSE,"Aging Summary";#N/A,#N/A,FALSE,"Ratio Analysis";#N/A,#N/A,FALSE,"Test 120 Day Accts";#N/A,#N/A,FALSE,"Tickmarks"}</definedName>
    <definedName name="iktisarcabang">#REF!</definedName>
    <definedName name="iktisarpemegangsaham">#REF!</definedName>
    <definedName name="iktisarpenerima">#REF!</definedName>
    <definedName name="iktisarpengurus">#REF!</definedName>
    <definedName name="iktisarpph22">#REF!</definedName>
    <definedName name="iktisarpph23">#REF!</definedName>
    <definedName name="iktisarpph24">#REF!</definedName>
    <definedName name="iktisarpph25">#REF!</definedName>
    <definedName name="iktisarpphgvb">#REF!</definedName>
    <definedName name="il" hidden="1">{#N/A,#N/A,FALSE,"Aging Summary";#N/A,#N/A,FALSE,"Ratio Analysis";#N/A,#N/A,FALSE,"Test 120 Day Accts";#N/A,#N/A,FALSE,"Tickmarks"}</definedName>
    <definedName name="im">#REF!</definedName>
    <definedName name="IMA">#N/A</definedName>
    <definedName name="IMB">#REF!</definedName>
    <definedName name="IMM">#N/A</definedName>
    <definedName name="IMMATUREPLANTATION">#REF!</definedName>
    <definedName name="IMMMAT">#N/A</definedName>
    <definedName name="import2" hidden="1">#REF!</definedName>
    <definedName name="IMPORTDFF1">#REF!</definedName>
    <definedName name="IMPORTDFF2">#REF!</definedName>
    <definedName name="IMPZC1GUSA">#REF!</definedName>
    <definedName name="IMPZC2DUSA">#REF!</definedName>
    <definedName name="IMPZC4GUSA">#REF!</definedName>
    <definedName name="ina" hidden="1">{#N/A,#N/A,FALSE,"Cost Report";#N/A,#N/A,FALSE,"Qtly Summ.";#N/A,#N/A,FALSE,"Mar  Qtr";#N/A,#N/A,FALSE,"Report Summary"}</definedName>
    <definedName name="ina_1" hidden="1">{#N/A,#N/A,FALSE,"Cost Report";#N/A,#N/A,FALSE,"Qtly Summ.";#N/A,#N/A,FALSE,"Mar  Qtr";#N/A,#N/A,FALSE,"Report Summary"}</definedName>
    <definedName name="InboundICIn">#REF!</definedName>
    <definedName name="inboundincomes">#REF!</definedName>
    <definedName name="INC">#REF!</definedName>
    <definedName name="INC_STM">#REF!</definedName>
    <definedName name="INC_TAX">#N/A</definedName>
    <definedName name="INCOME">#REF!</definedName>
    <definedName name="incoming_tariff">#REF!</definedName>
    <definedName name="INCR">#REF!</definedName>
    <definedName name="Increment">#REF!</definedName>
    <definedName name="INCREMENTAL">#REF!</definedName>
    <definedName name="IND_LAB">#REF!</definedName>
    <definedName name="Index?">#REF!</definedName>
    <definedName name="INDEX_ARS">#REF!</definedName>
    <definedName name="INDEX_ARS_1">#REF!</definedName>
    <definedName name="index_arsitektur">#REF!</definedName>
    <definedName name="index_arsitektur_1">#REF!</definedName>
    <definedName name="INDEX_STR">#REF!</definedName>
    <definedName name="INDEX_STR_1">#REF!</definedName>
    <definedName name="INDIRECT">#REF!</definedName>
    <definedName name="indirectlabourcost">#REF!</definedName>
    <definedName name="INDMANP">#REF!</definedName>
    <definedName name="indonesian">#REF!</definedName>
    <definedName name="Indra">#N/A</definedName>
    <definedName name="induk" hidden="1">#REF!</definedName>
    <definedName name="indus">Main.SAPF4Help()</definedName>
    <definedName name="Indust">Main.SAPF4Help()</definedName>
    <definedName name="industry">#REF!</definedName>
    <definedName name="Inflation">#REF!</definedName>
    <definedName name="Inflation_BaseYear">#REF!</definedName>
    <definedName name="Inflation_Consumer">#REF!</definedName>
    <definedName name="Inflation_index">#REF!</definedName>
    <definedName name="Inflation_Labour">#REF!</definedName>
    <definedName name="Inflation_rate_index">#REF!</definedName>
    <definedName name="Inflation_type">#REF!</definedName>
    <definedName name="Inflation_US">#REF!</definedName>
    <definedName name="InflationTable">#REF!</definedName>
    <definedName name="INFO1">#REF!</definedName>
    <definedName name="InfoNext">#N/A</definedName>
    <definedName name="InfoNext2">#N/A</definedName>
    <definedName name="InfoPrev">#N/A</definedName>
    <definedName name="InfoPrev2">#N/A</definedName>
    <definedName name="ing">#REF!</definedName>
    <definedName name="InitialDSRACalc">#REF!</definedName>
    <definedName name="InitialDSRACheck">#REF!</definedName>
    <definedName name="InitialDSRAEstimated">#REF!</definedName>
    <definedName name="INLAND40">#REF!</definedName>
    <definedName name="INP">#REF!</definedName>
    <definedName name="Input_BS">#REF!</definedName>
    <definedName name="Input_by">#REF!</definedName>
    <definedName name="Input_PL">#REF!</definedName>
    <definedName name="Input_Sheet_Print">#REF!</definedName>
    <definedName name="Input_SR">#REF!</definedName>
    <definedName name="Input_Var">#REF!</definedName>
    <definedName name="input1">#N/A</definedName>
    <definedName name="inputsArea">#REF!</definedName>
    <definedName name="ins" hidden="1">#REF!</definedName>
    <definedName name="Inst" hidden="1">{"SCH1B",#N/A,FALSE,"Canada";"SCH2B",#N/A,FALSE,"Canada"}</definedName>
    <definedName name="INSTALASI">#N/A</definedName>
    <definedName name="INSU">#REF!</definedName>
    <definedName name="INSU_1">#REF!</definedName>
    <definedName name="INSU_1_10">#REF!</definedName>
    <definedName name="INSU_10">#REF!</definedName>
    <definedName name="INSU_5">#REF!</definedName>
    <definedName name="INSURANCE">#REF!</definedName>
    <definedName name="int">#REF!</definedName>
    <definedName name="intang">#REF!</definedName>
    <definedName name="IntCashBal">#REF!</definedName>
    <definedName name="INTERCO_SALES">#REF!</definedName>
    <definedName name="Interest">#REF!</definedName>
    <definedName name="InterestRateTable">#REF!</definedName>
    <definedName name="InternalFinishes">#REF!</definedName>
    <definedName name="Inthu">#REF!</definedName>
    <definedName name="Inthu1">#REF!</definedName>
    <definedName name="INTONLOAN">#REF!</definedName>
    <definedName name="ints">#REF!</definedName>
    <definedName name="INV">#REF!</definedName>
    <definedName name="invcomments.cmt">#REF!</definedName>
    <definedName name="INVENTORIES">#REF!</definedName>
    <definedName name="investmentfund">#REF!</definedName>
    <definedName name="INVESTMENTINSHAREOFSTOCKS">#REF!</definedName>
    <definedName name="investments">#REF!</definedName>
    <definedName name="invhead.txt">#REF!</definedName>
    <definedName name="INVProf">#REF!</definedName>
    <definedName name="invtable.tbl">#REF!</definedName>
    <definedName name="INVTotal">#REF!</definedName>
    <definedName name="iojofjpok">#REF!</definedName>
    <definedName name="iopiopi" hidden="1">{"rp_only",#N/A,FALSE,"2225"}</definedName>
    <definedName name="iopiopi_1" hidden="1">{"rp_only",#N/A,FALSE,"2225"}</definedName>
    <definedName name="iopiopio" hidden="1">{"with_oth_curr",#N/A,FALSE,"2225"}</definedName>
    <definedName name="iopiopio_1" hidden="1">{"with_oth_curr",#N/A,FALSE,"2225"}</definedName>
    <definedName name="iopiopiop" hidden="1">{"with_oth_curr",#N/A,FALSE,"2225"}</definedName>
    <definedName name="iopiopiop_1" hidden="1">{"with_oth_curr",#N/A,FALSE,"2225"}</definedName>
    <definedName name="iouioiuo" hidden="1">{"rp_only",#N/A,FALSE,"2225"}</definedName>
    <definedName name="iouioiuo_1" hidden="1">{"rp_only",#N/A,FALSE,"2225"}</definedName>
    <definedName name="iouoiuoiu" hidden="1">{"rp_only",#N/A,FALSE,"2225"}</definedName>
    <definedName name="iouoiuoiu_1" hidden="1">{"rp_only",#N/A,FALSE,"2225"}</definedName>
    <definedName name="iououiouio" hidden="1">{"rp_only",#N/A,FALSE,"2225"}</definedName>
    <definedName name="iououiouio_1" hidden="1">{"rp_only",#N/A,FALSE,"2225"}</definedName>
    <definedName name="IPE">#REF!</definedName>
    <definedName name="iprpt1">#REF!</definedName>
    <definedName name="iprpt10">#REF!</definedName>
    <definedName name="iprpt2">#REF!</definedName>
    <definedName name="iprpt3">#REF!</definedName>
    <definedName name="iprpt4">#REF!</definedName>
    <definedName name="iprpt5">#REF!</definedName>
    <definedName name="iprpt6">#REF!</definedName>
    <definedName name="iprpt7">#REF!</definedName>
    <definedName name="iprpt8">#REF!</definedName>
    <definedName name="iprpt9">#REF!</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BS_PERIOD_EST" hidden="1">"c16122"</definedName>
    <definedName name="IQ_ACCEPTANCES_OTHER_FOREIGN_BANKS_LL_REC_FFIEC" hidden="1">"c15293"</definedName>
    <definedName name="IQ_ACCEPTANCES_OTHER_US_BANKS_LL_REC_FFIEC" hidden="1">"c15292"</definedName>
    <definedName name="IQ_ACCOUNT_CHANGE" hidden="1">"c1449"</definedName>
    <definedName name="IQ_ACCOUNT_CODE_INTEREST_PENALTIES" hidden="1">"c15741"</definedName>
    <definedName name="IQ_ACCOUNTING_FFIEC" hidden="1">"c13054"</definedName>
    <definedName name="IQ_ACCOUNTING_STANDARD_CIQ_COL" hidden="1">"c11739"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_WIRELESS_SUB" hidden="1">"c2125"</definedName>
    <definedName name="IQ_ACQ_COSTS_CAPITALIZED" hidden="1">"c5"</definedName>
    <definedName name="IQ_ACQUIRE_REAL_ESTATE_CF" hidden="1">"c6"</definedName>
    <definedName name="IQ_ACQUIRED_BY_REPORTING_BANK_FDIC" hidden="1">"c6535"</definedName>
    <definedName name="IQ_ACQUISITION_COST_SUB" hidden="1">"c15807"</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_TAX_POSITIONS_CURRENT_YR" hidden="1">"c15733"</definedName>
    <definedName name="IQ_ADD_TAX_POSITIONS_PRIOR_YRS" hidden="1">"c15735"</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DILUTED" hidden="1">"c16188"</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DEPOSITS_FOREIGN_DEP_FFIEC" hidden="1">"c15347"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EMAIL" hidden="1">"c13738"</definedName>
    <definedName name="IQ_ANALYST_NAME" hidden="1">"c13736"</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RPU_ANALOG_CABLE" hidden="1">"c2864"</definedName>
    <definedName name="IQ_ARPU_BASIC_CABLE" hidden="1">"c2866"</definedName>
    <definedName name="IQ_ARPU_BBAND" hidden="1">"c2867"</definedName>
    <definedName name="IQ_ARPU_DIG_CABLE" hidden="1">"c2865"</definedName>
    <definedName name="IQ_ARPU_PHONE" hidden="1">"c2868"</definedName>
    <definedName name="IQ_ARPU_POSTPAID_WIRELESS" hidden="1">"c15758"</definedName>
    <definedName name="IQ_ARPU_PREPAID_WIRELESS" hidden="1">"c15759"</definedName>
    <definedName name="IQ_ARPU_RETAIL_WIRELESS" hidden="1">"c15760"</definedName>
    <definedName name="IQ_ARPU_SATELLITE" hidden="1">"c15790"</definedName>
    <definedName name="IQ_ARPU_TOTAL" hidden="1">"c2869"</definedName>
    <definedName name="IQ_ARPU_WHOLESALE_WIRELESS" hidden="1">"c15761"</definedName>
    <definedName name="IQ_ARPU_WIRELESS"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IGNED_RESERVES_COAL" hidden="1">"c15912"</definedName>
    <definedName name="IQ_ASSIGNED_RESERVES_TO_TOTAL_RESERVES_COAL" hidden="1">"c15955"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LOSSES" hidden="1">"c15870"</definedName>
    <definedName name="IQ_ASSUMED_PC_EARNED" hidden="1">"c2746"</definedName>
    <definedName name="IQ_ASSUMED_PREMIUMS_EARNED_GROSS_PREMIUMS_EARNED" hidden="1">"c15886"</definedName>
    <definedName name="IQ_ASSUMED_PREMIUMS_WRITTEN_GROSS_PREMIUMS_WRITTEN" hidden="1">"c15884"</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LOANS_TOTAL_LOANS" hidden="1">"c15713"</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_CIQ" hidden="1">"c4984"</definedName>
    <definedName name="IQ_AVG_INDUSTRY_REC_CIQ_COL" hidden="1">"c11631"</definedName>
    <definedName name="IQ_AVG_INDUSTRY_REC_NO_CIQ_COL" hidden="1">"c11630"</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INV_HOMEBUILDING" hidden="1">"c15812"</definedName>
    <definedName name="IQ_AVG_INV_HOMES" hidden="1">"c15810"</definedName>
    <definedName name="IQ_AVG_INV_LAND_LOTS" hidden="1">"c15811"</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E_RENT" hidden="1">"c16017"</definedName>
    <definedName name="IQ_BASE_RENT_OPERATING_LEASE_EXPIRING_AFTER_FIVE" hidden="1">"c16107"</definedName>
    <definedName name="IQ_BASE_RENT_OPERATING_LEASE_EXPIRING_CY" hidden="1">"c16101"</definedName>
    <definedName name="IQ_BASE_RENT_OPERATING_LEASE_EXPIRING_CY1" hidden="1">"c16102"</definedName>
    <definedName name="IQ_BASE_RENT_OPERATING_LEASE_EXPIRING_CY2" hidden="1">"c16103"</definedName>
    <definedName name="IQ_BASE_RENT_OPERATING_LEASE_EXPIRING_CY3" hidden="1">"c16104"</definedName>
    <definedName name="IQ_BASE_RENT_OPERATING_LEASE_EXPIRING_CY4" hidden="1">"c16105"</definedName>
    <definedName name="IQ_BASE_RENT_OPERATING_LEASE_EXPIRING_NEXT_FIVE" hidden="1">"c16106"</definedName>
    <definedName name="IQ_BASE_RENT_OPERATING_LEASE_EXPIRING_TOTAL" hidden="1">"c16108"</definedName>
    <definedName name="IQ_BASE_RENT_RENTAL_REVENUE" hidden="1">"c16062"</definedName>
    <definedName name="IQ_BASIC_EPS_EXCL" hidden="1">"c85"</definedName>
    <definedName name="IQ_BASIC_EPS_INCL" hidden="1">"c86"</definedName>
    <definedName name="IQ_BASIC_NAV_SHARES" hidden="1">"c16012"</definedName>
    <definedName name="IQ_BASIC_NORMAL_EPS" hidden="1">"c1592"</definedName>
    <definedName name="IQ_BASIC_WEIGHT" hidden="1">"c87"</definedName>
    <definedName name="IQ_BASIC_WEIGHT_GUIDANCE" hidden="1">"c4141"</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ALL_OTHER_COMP" hidden="1">"c18992"</definedName>
    <definedName name="IQ_BOARD_MEMBER_ANNUAL_CASH_COMP" hidden="1">"c18993"</definedName>
    <definedName name="IQ_BOARD_MEMBER_AS_REPORTED_COMP" hidden="1">"c18997"</definedName>
    <definedName name="IQ_BOARD_MEMBER_AS_REPORTED_DIRECTOR_COMP" hidden="1">"c19009"</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BONUS" hidden="1">"c18988"</definedName>
    <definedName name="IQ_BOARD_MEMBER_CALCULATED_COMP" hidden="1">"c18995"</definedName>
    <definedName name="IQ_BOARD_MEMBER_CHANGE_PENSION" hidden="1">"c19010"</definedName>
    <definedName name="IQ_BOARD_MEMBER_DIRECT_FAX" hidden="1">"c15176"</definedName>
    <definedName name="IQ_BOARD_MEMBER_DIRECT_PHONE" hidden="1">"c15175"</definedName>
    <definedName name="IQ_BOARD_MEMBER_DIRECTOR_BONUS" hidden="1">"c19004"</definedName>
    <definedName name="IQ_BOARD_MEMBER_DIRECTOR_CHANGE_PENSION" hidden="1">"c19005"</definedName>
    <definedName name="IQ_BOARD_MEMBER_DIRECTOR_FEE" hidden="1">"c19001"</definedName>
    <definedName name="IQ_BOARD_MEMBER_DIRECTOR_NON_EQUITY_COMP" hidden="1">"c19006"</definedName>
    <definedName name="IQ_BOARD_MEMBER_DIRECTOR_OPTION_AWARDS" hidden="1">"c19002"</definedName>
    <definedName name="IQ_BOARD_MEMBER_DIRECTOR_OTHER" hidden="1">"c19003"</definedName>
    <definedName name="IQ_BOARD_MEMBER_DIRECTOR_STOCK_AWARDS" hidden="1">"c19007"</definedName>
    <definedName name="IQ_BOARD_MEMBER_DIRECTOR_STOCK_GRANTS" hidden="1">"c19034"</definedName>
    <definedName name="IQ_BOARD_MEMBER_DIRECTOR_STOCK_OPTIONS" hidden="1">"c19008"</definedName>
    <definedName name="IQ_BOARD_MEMBER_EMAIL" hidden="1">"c15177"</definedName>
    <definedName name="IQ_BOARD_MEMBER_EQUITY_INCENTIVE" hidden="1">"c19030"</definedName>
    <definedName name="IQ_BOARD_MEMBER_EST_PAYMENTS_CHANGE_CONTROL" hidden="1">"c18999"</definedName>
    <definedName name="IQ_BOARD_MEMBER_EST_PAYMENTS_TERMINATION" hidden="1">"c19011"</definedName>
    <definedName name="IQ_BOARD_MEMBER_EXERCISABLE_OPTIONS" hidden="1">"c19014"</definedName>
    <definedName name="IQ_BOARD_MEMBER_EXERCISABLE_VALUES" hidden="1">"c19015"</definedName>
    <definedName name="IQ_BOARD_MEMBER_EXERCISED_OPTIONS" hidden="1">"c19012"</definedName>
    <definedName name="IQ_BOARD_MEMBER_EXERCISED_VALUES" hidden="1">"c19013"</definedName>
    <definedName name="IQ_BOARD_MEMBER_FAX" hidden="1">"c2100"</definedName>
    <definedName name="IQ_BOARD_MEMBER_ID" hidden="1">"c13756"</definedName>
    <definedName name="IQ_BOARD_MEMBER_LT_INCENTIVE" hidden="1">"c18991"</definedName>
    <definedName name="IQ_BOARD_MEMBER_MAIN_FAX" hidden="1">"c15174"</definedName>
    <definedName name="IQ_BOARD_MEMBER_MAIN_PHONE" hidden="1">"c15173"</definedName>
    <definedName name="IQ_BOARD_MEMBER_MARKET_VALUE_SHARES_NOT_VESTED" hidden="1">"c19029"</definedName>
    <definedName name="IQ_BOARD_MEMBER_NON_EQUITY_INCENTIVE" hidden="1">"c19000"</definedName>
    <definedName name="IQ_BOARD_MEMBER_NUM_SHARED_NOT_VESTED" hidden="1">"c19028"</definedName>
    <definedName name="IQ_BOARD_MEMBER_NUM_SHARES_ACQUIRED" hidden="1">"c19026"</definedName>
    <definedName name="IQ_BOARD_MEMBER_OFFICE" hidden="1">"c2098"</definedName>
    <definedName name="IQ_BOARD_MEMBER_OFFICE_ADDRESS" hidden="1">"c15172"</definedName>
    <definedName name="IQ_BOARD_MEMBER_OPTION_AWARDS" hidden="1">"c18996"</definedName>
    <definedName name="IQ_BOARD_MEMBER_OPTION_MARKET_PRICE" hidden="1">"c19025"</definedName>
    <definedName name="IQ_BOARD_MEMBER_OPTION_PRICE" hidden="1">"c19024"</definedName>
    <definedName name="IQ_BOARD_MEMBER_OTHER_ANNUAL_COMP" hidden="1">"c18989"</definedName>
    <definedName name="IQ_BOARD_MEMBER_OTHER_COMP" hidden="1">"c18998"</definedName>
    <definedName name="IQ_BOARD_MEMBER_PHONE" hidden="1">"c2099"</definedName>
    <definedName name="IQ_BOARD_MEMBER_RESTRICTED_STOCK_COMP" hidden="1">"c18990"</definedName>
    <definedName name="IQ_BOARD_MEMBER_SALARY" hidden="1">"c18987"</definedName>
    <definedName name="IQ_BOARD_MEMBER_ST_COMP" hidden="1">"c18994"</definedName>
    <definedName name="IQ_BOARD_MEMBER_TITLE" hidden="1">"c97"</definedName>
    <definedName name="IQ_BOARD_MEMBER_TOTAL_NUM_STOCK_AWARDS" hidden="1">"c19033"</definedName>
    <definedName name="IQ_BOARD_MEMBER_TOTAL_OPTIONS" hidden="1">"c19022"</definedName>
    <definedName name="IQ_BOARD_MEMBER_TOTAL_STOCK_VALUE" hidden="1">"c19032"</definedName>
    <definedName name="IQ_BOARD_MEMBER_TOTAL_VALUE_OPTIONS" hidden="1">"c19023"</definedName>
    <definedName name="IQ_BOARD_MEMBER_UNCLASSIFIED_OPTIONS" hidden="1">"c19018"</definedName>
    <definedName name="IQ_BOARD_MEMBER_UNCLASSIFIED_OPTIONS_VALUE" hidden="1">"c19019"</definedName>
    <definedName name="IQ_BOARD_MEMBER_UNEARNED_STOCK_VALUE" hidden="1">"c19031"</definedName>
    <definedName name="IQ_BOARD_MEMBER_UNEXERCISABLE_OPTIONS" hidden="1">"c19016"</definedName>
    <definedName name="IQ_BOARD_MEMBER_UNEXERCISABLE_VALUES" hidden="1">"c19017"</definedName>
    <definedName name="IQ_BOARD_MEMBER_UNEXERCISED_UNEARNED_OPTIONS" hidden="1">"c19020"</definedName>
    <definedName name="IQ_BOARD_MEMBER_UNEXERCISED_UNEARNED_OPTIONS_VALUE" hidden="1">"c19021"</definedName>
    <definedName name="IQ_BOARD_MEMBER_VALUE_VESTING" hidden="1">"c19027"</definedName>
    <definedName name="IQ_BOND_COUPON" hidden="1">"c2183"</definedName>
    <definedName name="IQ_BOND_COUPON_TYPE" hidden="1">"c2184"</definedName>
    <definedName name="IQ_BOND_LIST" hidden="1">"c13505"</definedName>
    <definedName name="IQ_BOND_PRICE" hidden="1">"c2162"</definedName>
    <definedName name="IQ_BONDRATING_FITCH" hidden="1">"c223"</definedName>
    <definedName name="IQ_BONDRATING_FITCH_DATE" hidden="1">"c241"</definedName>
    <definedName name="IQ_BONDRATING_SP" hidden="1">"c224"</definedName>
    <definedName name="IQ_BONDRATING_SP_DATE" hidden="1">"c242"</definedName>
    <definedName name="IQ_BORROWED_MONEY_QUARTERLY_AVG_FFIEC" hidden="1">"c13091"</definedName>
    <definedName name="IQ_BORROWINGS_LESS_1YR_ASSETS_TOT_FFIEC" hidden="1">"c13450"</definedName>
    <definedName name="IQ_BR_FILING_DATE" hidden="1">"c16223"</definedName>
    <definedName name="IQ_BR_FILING_TYPE" hidden="1">"c16224"</definedName>
    <definedName name="IQ_BR_PLAN_APPROVE_DATE" hidden="1">"c16226"</definedName>
    <definedName name="IQ_BR_PLAN_CONFIRM" hidden="1">"c16225"</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DESCRIPTION" hidden="1">"c15589"</definedName>
    <definedName name="IQ_BUS_SEG_DESCRIPTION_ABS" hidden="1">"c15577"</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IC" hidden="1">"c15588"</definedName>
    <definedName name="IQ_BUS_SEG_NAIC_ABS" hidden="1">"c15576"</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PRIMARY_SIC" hidden="1">"c15586"</definedName>
    <definedName name="IQ_BUS_SEG_PRIMARY_SIC_ABS" hidden="1">"c15574"</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_SEG_SECONDARY_SIC" hidden="1">"c15587"</definedName>
    <definedName name="IQ_BUS_SEG_SECONDARY_SIC_ABS" hidden="1">"c15575"</definedName>
    <definedName name="IQ_BUSINESS_COMBINATIONS_FFIEC" hidden="1">"c12967"</definedName>
    <definedName name="IQ_BUSINESS_DESCRIPTION" hidden="1">"c322"</definedName>
    <definedName name="IQ_BV_ACT_OR_EST_CIQ" hidden="1">"c5068"</definedName>
    <definedName name="IQ_BV_ACT_OR_EST_CIQ_COL" hidden="1">"c11715"</definedName>
    <definedName name="IQ_BV_OVER_SHARES" hidden="1">"c1349"</definedName>
    <definedName name="IQ_BV_SHARE" hidden="1">"c100"</definedName>
    <definedName name="IQ_BV_SHARE_ACT_OR_EST_CIQ_COL" hidden="1">"c11719"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BUS_PHONE" hidden="1">"c15773"</definedName>
    <definedName name="IQ_CABLE_SUBS_DIG" hidden="1">"c2856"</definedName>
    <definedName name="IQ_CABLE_SUBS_LONG_DIST_PHONE" hidden="1">"c15775"</definedName>
    <definedName name="IQ_CABLE_SUBS_NON_VIDEO" hidden="1">"c2860"</definedName>
    <definedName name="IQ_CABLE_SUBS_PHONE" hidden="1">"c2859"</definedName>
    <definedName name="IQ_CABLE_SUBS_RES_PHONE" hidden="1">"c15772"</definedName>
    <definedName name="IQ_CABLE_SUBS_SATELITE" hidden="1">"c15771"</definedName>
    <definedName name="IQ_CABLE_SUBS_TOTAL" hidden="1">"c2862"</definedName>
    <definedName name="IQ_CABLE_SUBS_WHOLE_PHONE" hidden="1">"c15774"</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CIQ_COL" hidden="1">"c11743"</definedName>
    <definedName name="IQ_CAL_Y" hidden="1">"c102"</definedName>
    <definedName name="IQ_CAL_Y_EST" hidden="1">"c6797"</definedName>
    <definedName name="IQ_CAL_Y_EST_CIQ" hidden="1">"c6809"</definedName>
    <definedName name="IQ_CAL_Y_EST_CIQ_COL" hidden="1">"c11744"</definedName>
    <definedName name="IQ_CALC_TYPE_BS" hidden="1">"c3086"</definedName>
    <definedName name="IQ_CALC_TYPE_CF" hidden="1">"c3085"</definedName>
    <definedName name="IQ_CALC_TYPE_IS" hidden="1">"c3084"</definedName>
    <definedName name="IQ_CALL_DATE_SCHEDULE">"c2481"</definedName>
    <definedName name="IQ_CALL_FEATURE" hidden="1">"c2197"</definedName>
    <definedName name="IQ_CALL_PRICE_SCHEDULE">"c2482"</definedName>
    <definedName name="IQ_CALLABLE" hidden="1">"c2196"</definedName>
    <definedName name="IQ_CAP_INVEST_CABLE" hidden="1">"c15794"</definedName>
    <definedName name="IQ_CAP_INVEST_COMMERCIAL" hidden="1">"c15800"</definedName>
    <definedName name="IQ_CAP_INVEST_CUST_PREMISE_EQUIP" hidden="1">"c15795"</definedName>
    <definedName name="IQ_CAP_INVEST_LINE_EXTENSIONS" hidden="1">"c15797"</definedName>
    <definedName name="IQ_CAP_INVEST_SCALABLE_INFRASTRUCTURE" hidden="1">"c15796"</definedName>
    <definedName name="IQ_CAP_INVEST_SUPPORT" hidden="1">"c15799"</definedName>
    <definedName name="IQ_CAP_INVEST_UPGRADE_REBUILD" hidden="1">"c15798"</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CIQ_COL" hidden="1">"c11718"</definedName>
    <definedName name="IQ_CAPEX_BNK" hidden="1">"c110"</definedName>
    <definedName name="IQ_CAPEX_BR" hidden="1">"c111"</definedName>
    <definedName name="IQ_CAPEX_FIN" hidden="1">"c112"</definedName>
    <definedName name="IQ_CAPEX_GUIDANCE_CIQ" hidden="1">"c4562"</definedName>
    <definedName name="IQ_CAPEX_GUIDANCE_CIQ_COL" hidden="1">"c11211"</definedName>
    <definedName name="IQ_CAPEX_HIGH_GUIDANCE_CIQ" hidden="1">"c4592"</definedName>
    <definedName name="IQ_CAPEX_HIGH_GUIDANCE_CIQ_COL" hidden="1">"c11241"</definedName>
    <definedName name="IQ_CAPEX_INS" hidden="1">"c113"</definedName>
    <definedName name="IQ_CAPEX_LOW_GUIDANCE_CIQ" hidden="1">"c4632"</definedName>
    <definedName name="IQ_CAPEX_LOW_GUIDANCE_CIQ_COL" hidden="1">"c11281"</definedName>
    <definedName name="IQ_CAPEX_PCT_REV" hidden="1">"c19144"</definedName>
    <definedName name="IQ_CAPEX_UTI" hidden="1">"c114"</definedName>
    <definedName name="IQ_CAPITAL_ALLOCATION_ADJUSTMENT_FOREIGN_FFIEC" hidden="1">"c15389"</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_UNDER_MANAGE" hidden="1">"c18929"</definedName>
    <definedName name="IQ_CAPITAL_UNDER_MANAGE_CURRENCY" hidden="1">"c19171"</definedName>
    <definedName name="IQ_CAPITAL_UNDER_MANAGE_DATE" hidden="1">"c18930"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ER_SUB" hidden="1">"c15763"</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UE_BANKS" hidden="1">"c1351"</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_CIQ" hidden="1">"c4566"</definedName>
    <definedName name="IQ_CASH_FLOW_ACT_OR_EST_CIQ_COL" hidden="1">"c11215"</definedName>
    <definedName name="IQ_CASH_FLOW_GUIDANCE" hidden="1">"c4155"</definedName>
    <definedName name="IQ_CASH_FLOW_GUIDANCE_CIQ" hidden="1">"c4567"</definedName>
    <definedName name="IQ_CASH_FLOW_GUIDANCE_CIQ_COL" hidden="1">"c11216"</definedName>
    <definedName name="IQ_CASH_FLOW_HIGH_GUIDANCE" hidden="1">"c4201"</definedName>
    <definedName name="IQ_CASH_FLOW_HIGH_GUIDANCE_CIQ" hidden="1">"c4613"</definedName>
    <definedName name="IQ_CASH_FLOW_HIGH_GUIDANCE_CIQ_COL" hidden="1">"c11262"</definedName>
    <definedName name="IQ_CASH_FLOW_LOW_GUIDANCE" hidden="1">"c4241"</definedName>
    <definedName name="IQ_CASH_FLOW_LOW_GUIDANCE_CIQ" hidden="1">"c4653"</definedName>
    <definedName name="IQ_CASH_FLOW_LOW_GUIDANCE_CIQ_COL" hidden="1">"c11302"</definedName>
    <definedName name="IQ_CASH_FOREIGN_BRANCH_OTHER_US_BANKS_FFIEC" hidden="1">"c15282"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_CIQ" hidden="1">"c4576"</definedName>
    <definedName name="IQ_CASH_OPER_ACT_OR_EST_CIQ_COL" hidden="1">"c11225"</definedName>
    <definedName name="IQ_CASH_OPER_AP" hidden="1">"c8888"</definedName>
    <definedName name="IQ_CASH_OPER_AP_ABS" hidden="1">"c8907"</definedName>
    <definedName name="IQ_CASH_OPER_GUIDANCE_CIQ" hidden="1">"c4577"</definedName>
    <definedName name="IQ_CASH_OPER_GUIDANCE_CIQ_COL" hidden="1">"c11226"</definedName>
    <definedName name="IQ_CASH_OPER_HIGH_GUIDANCE_CIQ" hidden="1">"c4597"</definedName>
    <definedName name="IQ_CASH_OPER_HIGH_GUIDANCE_CIQ_COL" hidden="1">"c11246"</definedName>
    <definedName name="IQ_CASH_OPER_LOW_GUIDANCE_CIQ" hidden="1">"c4637"</definedName>
    <definedName name="IQ_CASH_OPER_LOW_GUIDANCE_CIQ_COL" hidden="1">"c11286"</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hidden="1">"c1355"</definedName>
    <definedName name="IQ_CASH_ST_INVEST" hidden="1">"c124"</definedName>
    <definedName name="IQ_CASH_ST_INVEST_GUIDANCE" hidden="1">"c4250"</definedName>
    <definedName name="IQ_CASH_ST_INVEST_GUIDANCE_CIQ" hidden="1">"c4776"</definedName>
    <definedName name="IQ_CASH_ST_INVEST_GUIDANCE_CIQ_COL" hidden="1">"c11423"</definedName>
    <definedName name="IQ_CASH_ST_INVEST_HIGH_GUIDANCE" hidden="1">"c4195"</definedName>
    <definedName name="IQ_CASH_ST_INVEST_HIGH_GUIDANCE_CIQ" hidden="1">"c4607"</definedName>
    <definedName name="IQ_CASH_ST_INVEST_HIGH_GUIDANCE_CIQ_COL" hidden="1">"c11256"</definedName>
    <definedName name="IQ_CASH_ST_INVEST_LOW_GUIDANCE" hidden="1">"c4235"</definedName>
    <definedName name="IQ_CASH_ST_INVEST_LOW_GUIDANCE_CIQ" hidden="1">"c4647"</definedName>
    <definedName name="IQ_CASH_ST_INVEST_LOW_GUIDANCE_CIQ_COL" hidden="1">"c11296"</definedName>
    <definedName name="IQ_CASH_STRUCTURED_PRODUCTS_AVAIL_SALE_FFIEC" hidden="1">"c15263"</definedName>
    <definedName name="IQ_CASH_STRUCTURED_PRODUCTS_FFIEC" hidden="1">"c15260"</definedName>
    <definedName name="IQ_CASH_TAXES" hidden="1">"c125"</definedName>
    <definedName name="IQ_CASH_TAXES_FINAN" hidden="1">"c6292"</definedName>
    <definedName name="IQ_CASH_TAXES_INVEST" hidden="1">"c6291"</definedName>
    <definedName name="IQ_CASH_TAXES_OPER" hidden="1">"c6290"</definedName>
    <definedName name="IQ_CATASTROPHIC_LOSS_RATIO" hidden="1">"c15881"</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ADJ_EXP_RESERVE_BOP" hidden="1">"c15875"</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LOSSES" hidden="1">"c15872"</definedName>
    <definedName name="IQ_CEDED_PC_EARNED" hidden="1">"c2748"</definedName>
    <definedName name="IQ_CEDED_PREMIUMS_EARNED_GROSS_PREMIUMS_EARNED" hidden="1">"c15887"</definedName>
    <definedName name="IQ_CEDED_PREMIUMS_WRITTEN_GROSS_PREMIUMS_WRITTEN" hidden="1">"c15885"</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CIQ_COL" hidden="1">"c11708"</definedName>
    <definedName name="IQ_CFPS_EST" hidden="1">"c1667"</definedName>
    <definedName name="IQ_CFPS_GUIDANCE_CIQ" hidden="1">"c4782"</definedName>
    <definedName name="IQ_CFPS_GUIDANCE_CIQ_COL" hidden="1">"c11429"</definedName>
    <definedName name="IQ_CFPS_HIGH_EST" hidden="1">"c1669"</definedName>
    <definedName name="IQ_CFPS_HIGH_GUIDANCE_CIQ" hidden="1">"c4579"</definedName>
    <definedName name="IQ_CFPS_HIGH_GUIDANCE_CIQ_COL" hidden="1">"c11228"</definedName>
    <definedName name="IQ_CFPS_LOW_EST" hidden="1">"c1670"</definedName>
    <definedName name="IQ_CFPS_LOW_GUIDANCE_CIQ" hidden="1">"c4619"</definedName>
    <definedName name="IQ_CFPS_LOW_GUIDANCE_CIQ_COL" hidden="1">"c11268"</definedName>
    <definedName name="IQ_CFPS_MEDIAN_EST" hidden="1">"c1668"</definedName>
    <definedName name="IQ_CFPS_NUM_EST" hidden="1">"c1671"</definedName>
    <definedName name="IQ_CFPS_STDDEV_EST" hidden="1">"c1672"</definedName>
    <definedName name="IQ_CH" hidden="1">110000</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UNRECOG_TAX_BENEFIT_1_YR_MAX" hidden="1">"c15747"</definedName>
    <definedName name="IQ_CHANGE_UNRECOG_TAX_BENEFIT_1_YR_MIN" hidden="1">"c15746"</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HURN_BASIC_CABLE" hidden="1">"c2871"</definedName>
    <definedName name="IQ_CHURN_BBAND" hidden="1">"c2872"</definedName>
    <definedName name="IQ_CHURN_DIG_CABLE" hidden="1">"c2870"</definedName>
    <definedName name="IQ_CHURN_PHONE" hidden="1">"c2873"</definedName>
    <definedName name="IQ_CHURN_POSTPAID_WIRELESS" hidden="1">"c2121"</definedName>
    <definedName name="IQ_CHURN_PREPAID_WIRELESS" hidden="1">"c2120"</definedName>
    <definedName name="IQ_CHURN_SATELLITE" hidden="1">"c15791"</definedName>
    <definedName name="IQ_CHURN_TOTAL" hidden="1">"c2874"</definedName>
    <definedName name="IQ_CHURN_TOTAL_WIRELESS" hidden="1">"c2122"</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LOSEPRICE_RT" hidden="1">"CLOSE"</definedName>
    <definedName name="IQ_CMBS_ISSUED_AVAIL_SALE_FFIEC" hidden="1">"c12800"</definedName>
    <definedName name="IQ_CMBS_ISSUED_FFIEC" hidden="1">"c12786"</definedName>
    <definedName name="IQ_CMO_FDIC" hidden="1">"c6406"</definedName>
    <definedName name="IQ_CO_INVESTORS" hidden="1">"c18910"</definedName>
    <definedName name="IQ_CO_INVESTORS_ID" hidden="1">"c18911"</definedName>
    <definedName name="IQ_CO_INVESTORS_INVESTMENT" hidden="1">"c19113"</definedName>
    <definedName name="IQ_CO_INVESTORS_NUM_INVESTMENTS" hidden="1">"c19170"</definedName>
    <definedName name="IQ_COAL_SALES_TO_OPERATING_REVENUE_COAL" hidden="1">"c15954"</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L_REC_FFIEC" hidden="1">"c18880"</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INVEST_CABLE_INVEST" hidden="1">"c15806"</definedName>
    <definedName name="IQ_COMMERCIAL_LOANS_TOTAL_LOANS" hidden="1">"c15709"</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LOANS_TOTAL_LOANS" hidden="1">"c15710"</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ID_QUICK_MATCH" hidden="1">"c16227"</definedName>
    <definedName name="IQ_COMPANY_NAME" hidden="1">"c215"</definedName>
    <definedName name="IQ_COMPANY_NAME_LONG" hidden="1">"c1585"</definedName>
    <definedName name="IQ_COMPANY_NAME_QUICK_MATCH" hidden="1">"c16228"</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ICKER_NO_EXCH" hidden="1">"c15490"</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ITUENTS" hidden="1">"c19169"</definedName>
    <definedName name="IQ_CONSTITUENTS_NAME" hidden="1">"c19192"</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LOANS_TOTAL_LOANS" hidden="1">"c15711"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LOANS_TOTAL_LOANS" hidden="1">"c15712"</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INGENT_LIABILITIES" hidden="1">"c18873"</definedName>
    <definedName name="IQ_CONTRACT_OBLIGATION_AFTER_FIVE" hidden="1">"c15691"</definedName>
    <definedName name="IQ_CONTRACT_OBLIGATION_CY" hidden="1">"c15685"</definedName>
    <definedName name="IQ_CONTRACT_OBLIGATION_CY1" hidden="1">"c15686"</definedName>
    <definedName name="IQ_CONTRACT_OBLIGATION_CY2" hidden="1">"c15687"</definedName>
    <definedName name="IQ_CONTRACT_OBLIGATION_CY3" hidden="1">"c15688"</definedName>
    <definedName name="IQ_CONTRACT_OBLIGATION_CY4" hidden="1">"c15689"</definedName>
    <definedName name="IQ_CONTRACT_OBLIGATION_NEXT_FIVE" hidden="1">"c15690"</definedName>
    <definedName name="IQ_CONTRACT_OBLIGATION_TOTAL" hidden="1">"c15692"</definedName>
    <definedName name="IQ_CONTRACTS_OTHER_COMMODITIES_EQUITIES_FDIC" hidden="1">"c6522"</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"c3043"</definedName>
    <definedName name="IQ_CONV_PARITY" hidden="1">"c16197"</definedName>
    <definedName name="IQ_CONV_PREMIUM" hidden="1">"c2195"</definedName>
    <definedName name="IQ_CONV_PRICE" hidden="1">"c2193"</definedName>
    <definedName name="IQ_CONV_PRICE_ISSUE" hidden="1">"c16195"</definedName>
    <definedName name="IQ_CONV_PRICE_PREM_ISSUE" hidden="1">"c16196"</definedName>
    <definedName name="IQ_CONV_PRICE_PREMIUM" hidden="1">"c16198"</definedName>
    <definedName name="IQ_CONV_PT_PREMIUM" hidden="1">"c16199"</definedName>
    <definedName name="IQ_CONV_PT_PREMIUM_PCT" hidden="1">"c16200"</definedName>
    <definedName name="IQ_CONV_RATE" hidden="1">"c2192"</definedName>
    <definedName name="IQ_CONV_RATIO">"c2192"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 hidden="1">"c15726"</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LES_COAL" hidden="1">"c15933"</definedName>
    <definedName name="IQ_COST_SALES_PER_UNIT_SOLD_COAL" hidden="1">"c15944"</definedName>
    <definedName name="IQ_COST_SALES_TO_SALES_COAL" hidden="1">"c15951"</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AGE_RATIO" hidden="1">"c15243"</definedName>
    <definedName name="IQ_COVERED_POPS" hidden="1">"c2124"</definedName>
    <definedName name="IQ_COVERED_WIRELESS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_TAXES" hidden="1">"c19141"</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_PREMISE_EQUIP_CABLE_INVEST" hidden="1">"c15801"</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A_PROCESSING_EXP_FFIEC" hidden="1">"c13047"</definedName>
    <definedName name="IQ_DATA_SET" hidden="1">"c19244"</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AULT_DATE" hidden="1">"c16220"</definedName>
    <definedName name="IQ_DEFAULT_TYPE" hidden="1">"c16219"</definedName>
    <definedName name="IQ_DEFERRED_CONTINGENT_RENT" hidden="1">"c16181"</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_NAV" hidden="1">"c16003"</definedName>
    <definedName name="IQ_DEFERRED_TAX_NNAV" hidden="1">"c16008"</definedName>
    <definedName name="IQ_DEFERRED_TAXES" hidden="1">"c1356"</definedName>
    <definedName name="IQ_DEFERRED_TAXES_TOTAL" hidden="1">"c19142"</definedName>
    <definedName name="IQ_DELIVERED_HOMES_NEW_ORDERS" hidden="1">"c15821"</definedName>
    <definedName name="IQ_DELIVERED_HOMES_PRICE_NEW_ORDER_PRICE" hidden="1">"c15822"</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_ASSETS_FAIR_VALUE_TOT_FFIEC" hidden="1">"c15403"</definedName>
    <definedName name="IQ_DERIVATIVE_ASSETS_LEVEL_1_FFIEC" hidden="1">"c15425"</definedName>
    <definedName name="IQ_DERIVATIVE_ASSETS_LEVEL_2_FFIEC" hidden="1">"c15438"</definedName>
    <definedName name="IQ_DERIVATIVE_ASSETS_LEVEL_3_FFIEC" hidden="1">"c15451"</definedName>
    <definedName name="IQ_DERIVATIVE_LIABILITIES_FAIR_VALUE_TOT_FFIEC" hidden="1">"c15407"</definedName>
    <definedName name="IQ_DERIVATIVE_LIABILITIES_LEVEL_1_FFIEC" hidden="1">"c15429"</definedName>
    <definedName name="IQ_DERIVATIVE_LIABILITIES_LEVEL_2_FFIEC" hidden="1">"c15442"</definedName>
    <definedName name="IQ_DERIVATIVE_LIABILITIES_LEVEL_3_FFIEC" hidden="1">"c15455"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EVELOPMENT_EXPENSE" hidden="1">"c16040"</definedName>
    <definedName name="IQ_DEVELOPMENT_REVENUE" hidden="1">"c16024"</definedName>
    <definedName name="IQ_DIC" hidden="1">"c13834"</definedName>
    <definedName name="IQ_DIFF_LASTCLOSE_TARGET_PRICE" hidden="1">"c1854"</definedName>
    <definedName name="IQ_DIFF_LASTCLOSE_TARGET_PRICE_CIQ" hidden="1">"c4767"</definedName>
    <definedName name="IQ_DIG_SUB_BASIC_SUB" hidden="1">"c16202"</definedName>
    <definedName name="IQ_DIG_SUB_VIDEO_SUB" hidden="1">"c15788"</definedName>
    <definedName name="IQ_DIGITAL_SUB_TOTAL_HOMES_PASSED" hidden="1">"c15769"</definedName>
    <definedName name="IQ_DIGITAL_VIDEO_PENETRATION" hidden="1">"c15768"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LUT_WEIGHT_GUIDANCE" hidden="1">"c4270"</definedName>
    <definedName name="IQ_DILUTED_EPRA_NAV" hidden="1">"c16005"</definedName>
    <definedName name="IQ_DILUTED_EPRA_NAV_SHARE_RE" hidden="1">"c16014"</definedName>
    <definedName name="IQ_DILUTED_EPRA_NNAV" hidden="1">"c16010"</definedName>
    <definedName name="IQ_DILUTED_EPRA_NNAV_SHARE_RE" hidden="1">"c16015"</definedName>
    <definedName name="IQ_DILUTED_NAV_RE" hidden="1">"c15998"</definedName>
    <definedName name="IQ_DILUTED_NAV_SHARE_RE" hidden="1">"c16013"</definedName>
    <definedName name="IQ_DILUTED_NAV_SHARES" hidden="1">"c16016"</definedName>
    <definedName name="IQ_DILUTION_EFFECT_NAV" hidden="1">"c15997"</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LOSSES" hidden="1">"c15869"</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CRETIONARY_CAPEX" hidden="1">"c16183"</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_CIQ" hidden="1">"c4803"</definedName>
    <definedName name="IQ_DISTRIBUTABLE_CASH_ACT_OR_EST_CIQ_COL" hidden="1">"c11450"</definedName>
    <definedName name="IQ_DISTRIBUTABLE_CASH_GUIDANCE_CIQ" hidden="1">"c4804"</definedName>
    <definedName name="IQ_DISTRIBUTABLE_CASH_GUIDANCE_CIQ_COL" hidden="1">"c11451"</definedName>
    <definedName name="IQ_DISTRIBUTABLE_CASH_HIGH_GUIDANCE_CIQ" hidden="1">"c4610"</definedName>
    <definedName name="IQ_DISTRIBUTABLE_CASH_HIGH_GUIDANCE_CIQ_COL" hidden="1">"c11259"</definedName>
    <definedName name="IQ_DISTRIBUTABLE_CASH_LOW_GUIDANCE_CIQ" hidden="1">"c4650"</definedName>
    <definedName name="IQ_DISTRIBUTABLE_CASH_LOW_GUIDANCE_CIQ_COL" hidden="1">"c11299"</definedName>
    <definedName name="IQ_DISTRIBUTABLE_CASH_PAYOUT" hidden="1">"c3005"</definedName>
    <definedName name="IQ_DISTRIBUTABLE_CASH_PER_SHARE_DILUTED" hidden="1">"c16191"</definedName>
    <definedName name="IQ_DISTRIBUTABLE_CASH_SHARE" hidden="1">"c3003"</definedName>
    <definedName name="IQ_DISTRIBUTABLE_CASH_SHARE_ACT_OR_EST_CIQ" hidden="1">"c4811"</definedName>
    <definedName name="IQ_DISTRIBUTABLE_CASH_SHARE_ACT_OR_EST_CIQ_COL" hidden="1">"c11458"</definedName>
    <definedName name="IQ_DISTRIBUTABLE_CASH_SHARE_GUIDANCE_CIQ" hidden="1">"c4812"</definedName>
    <definedName name="IQ_DISTRIBUTABLE_CASH_SHARE_GUIDANCE_CIQ_COL" hidden="1">"c11459"</definedName>
    <definedName name="IQ_DISTRIBUTABLE_CASH_SHARE_HIGH_GUIDANCE_CIQ" hidden="1">"c4611"</definedName>
    <definedName name="IQ_DISTRIBUTABLE_CASH_SHARE_HIGH_GUIDANCE_CIQ_COL" hidden="1">"c11260"</definedName>
    <definedName name="IQ_DISTRIBUTABLE_CASH_SHARE_LOW_GUIDANCE_CIQ" hidden="1">"c4651"</definedName>
    <definedName name="IQ_DISTRIBUTABLE_CASH_SHARE_LOW_GUIDANCE_CIQ_COL" hidden="1">"c11300"</definedName>
    <definedName name="IQ_DISTRIBUTABLE_CASH_SHARES_BASIC" hidden="1">"c16189"</definedName>
    <definedName name="IQ_DISTRIBUTABLE_CASH_SHARES_DILUTED" hidden="1">"c16190"</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_COL" hidden="1">"c11709"</definedName>
    <definedName name="IQ_DPS_EST" hidden="1">"c1674"</definedName>
    <definedName name="IQ_DPS_GUIDANCE_CIQ" hidden="1">"c4827"</definedName>
    <definedName name="IQ_DPS_GUIDANCE_CIQ_COL" hidden="1">"c11474"</definedName>
    <definedName name="IQ_DPS_HIGH_EST" hidden="1">"c1676"</definedName>
    <definedName name="IQ_DPS_HIGH_GUIDANCE_CIQ" hidden="1">"c4580"</definedName>
    <definedName name="IQ_DPS_HIGH_GUIDANCE_CIQ_COL" hidden="1">"c11229"</definedName>
    <definedName name="IQ_DPS_LOW_EST" hidden="1">"c1677"</definedName>
    <definedName name="IQ_DPS_LOW_GUIDANCE_CIQ" hidden="1">"c4620"</definedName>
    <definedName name="IQ_DPS_LOW_GUIDANCE_CIQ_COL" hidden="1">"c11269"</definedName>
    <definedName name="IQ_DPS_MEDIAN_EST" hidden="1">"c1675"</definedName>
    <definedName name="IQ_DPS_NUM_EST" hidden="1">"c1678"</definedName>
    <definedName name="IQ_DPS_STDDEV_EST" hidden="1">"c1679"</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INT_BEAR_LIABILITIES" hidden="1">"c15703"</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CO_FFIEC" hidden="1">"c13032"</definedName>
    <definedName name="IQ_EARNINGS_CONT_OPS_HOMEBUILDING_SALES" hidden="1">"c15817"</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_COL" hidden="1">"c11710"</definedName>
    <definedName name="IQ_EBIT_EQ_INC" hidden="1">"c3498"</definedName>
    <definedName name="IQ_EBIT_EQ_INC_EXCL_SBC" hidden="1">"c3502"</definedName>
    <definedName name="IQ_EBIT_EST" hidden="1">"c1681"</definedName>
    <definedName name="IQ_EBIT_EXCL_SBC" hidden="1">"c3082"</definedName>
    <definedName name="IQ_EBIT_GROWTH_1" hidden="1">"c157"</definedName>
    <definedName name="IQ_EBIT_GROWTH_2" hidden="1">"c161"</definedName>
    <definedName name="IQ_EBIT_GUIDANCE_CIQ" hidden="1">"c4828"</definedName>
    <definedName name="IQ_EBIT_GUIDANCE_CIQ_COL" hidden="1">"c11475"</definedName>
    <definedName name="IQ_EBIT_GW_ACT_OR_EST_CIQ_COL" hidden="1">"c11478"</definedName>
    <definedName name="IQ_EBIT_GW_GUIDANCE" hidden="1">"c4307"</definedName>
    <definedName name="IQ_EBIT_GW_GUIDANCE_CIQ" hidden="1">"c4832"</definedName>
    <definedName name="IQ_EBIT_GW_GUIDANCE_CIQ_COL" hidden="1">"c11479"</definedName>
    <definedName name="IQ_EBIT_GW_HIGH_GUIDANCE" hidden="1">"c4171"</definedName>
    <definedName name="IQ_EBIT_GW_HIGH_GUIDANCE_CIQ" hidden="1">"c4583"</definedName>
    <definedName name="IQ_EBIT_GW_HIGH_GUIDANCE_CIQ_COL" hidden="1">"c11232"</definedName>
    <definedName name="IQ_EBIT_GW_LOW_GUIDANCE" hidden="1">"c4211"</definedName>
    <definedName name="IQ_EBIT_GW_LOW_GUIDANCE_CIQ" hidden="1">"c4623"</definedName>
    <definedName name="IQ_EBIT_GW_LOW_GUIDANCE_CIQ_COL" hidden="1">"c11272"</definedName>
    <definedName name="IQ_EBIT_HIGH_EST" hidden="1">"c1683"</definedName>
    <definedName name="IQ_EBIT_HIGH_GUIDANCE_CIQ" hidden="1">"c4584"</definedName>
    <definedName name="IQ_EBIT_HIGH_GUIDANCE_CIQ_COL" hidden="1">"c11233"</definedName>
    <definedName name="IQ_EBIT_HOMEBUILDING_SALES" hidden="1">"c15815"</definedName>
    <definedName name="IQ_EBIT_INT" hidden="1">"c360"</definedName>
    <definedName name="IQ_EBIT_LOW_EST" hidden="1">"c1684"</definedName>
    <definedName name="IQ_EBIT_LOW_GUIDANCE_CIQ" hidden="1">"c4624"</definedName>
    <definedName name="IQ_EBIT_LOW_GUIDANCE_CIQ_COL" hidden="1">"c11273"</definedName>
    <definedName name="IQ_EBIT_MARGIN" hidden="1">"c359"</definedName>
    <definedName name="IQ_EBIT_MEDIAN_EST" hidden="1">"c1682"</definedName>
    <definedName name="IQ_EBIT_NUM_EST" hidden="1">"c1685"</definedName>
    <definedName name="IQ_EBIT_OVER_IE" hidden="1">"c1369"</definedName>
    <definedName name="IQ_EBIT_SBC_ACT_OR_EST_CIQ" hidden="1">"c4841"</definedName>
    <definedName name="IQ_EBIT_SBC_ACT_OR_EST_CIQ_COL" hidden="1">"c11488"</definedName>
    <definedName name="IQ_EBIT_SBC_GUIDANCE" hidden="1">"c4317"</definedName>
    <definedName name="IQ_EBIT_SBC_GUIDANCE_CIQ" hidden="1">"c4842"</definedName>
    <definedName name="IQ_EBIT_SBC_GUIDANCE_CIQ_COL" hidden="1">"c11489"</definedName>
    <definedName name="IQ_EBIT_SBC_GW_ACT_OR_EST_CIQ" hidden="1">"c4845"</definedName>
    <definedName name="IQ_EBIT_SBC_GW_ACT_OR_EST_CIQ_COL" hidden="1">"c11492"</definedName>
    <definedName name="IQ_EBIT_SBC_GW_GUIDANCE" hidden="1">"c4321"</definedName>
    <definedName name="IQ_EBIT_SBC_GW_GUIDANCE_CIQ" hidden="1">"c4846"</definedName>
    <definedName name="IQ_EBIT_SBC_GW_GUIDANCE_CIQ_COL" hidden="1">"c11493"</definedName>
    <definedName name="IQ_EBIT_SBC_GW_HIGH_GUIDANCE" hidden="1">"c4193"</definedName>
    <definedName name="IQ_EBIT_SBC_GW_HIGH_GUIDANCE_CIQ" hidden="1">"c4605"</definedName>
    <definedName name="IQ_EBIT_SBC_GW_HIGH_GUIDANCE_CIQ_COL" hidden="1">"c11254"</definedName>
    <definedName name="IQ_EBIT_SBC_GW_LOW_GUIDANCE" hidden="1">"c4233"</definedName>
    <definedName name="IQ_EBIT_SBC_GW_LOW_GUIDANCE_CIQ" hidden="1">"c4645"</definedName>
    <definedName name="IQ_EBIT_SBC_GW_LOW_GUIDANCE_CIQ_COL" hidden="1">"c11294"</definedName>
    <definedName name="IQ_EBIT_SBC_HIGH_GUIDANCE" hidden="1">"c4192"</definedName>
    <definedName name="IQ_EBIT_SBC_HIGH_GUIDANCE_CIQ" hidden="1">"c4604"</definedName>
    <definedName name="IQ_EBIT_SBC_HIGH_GUIDANCE_CIQ_COL" hidden="1">"c11253"</definedName>
    <definedName name="IQ_EBIT_SBC_LOW_GUIDANCE" hidden="1">"c4232"</definedName>
    <definedName name="IQ_EBIT_SBC_LOW_GUIDANCE_CIQ" hidden="1">"c4644"</definedName>
    <definedName name="IQ_EBIT_SBC_LOW_GUIDANCE_CIQ_COL" hidden="1">"c11293"</definedName>
    <definedName name="IQ_EBIT_STDDEV_EST" hidden="1">"c1686"</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CIQ_COL" hidden="1">"c11707"</definedName>
    <definedName name="IQ_EBITDA_CAPEX" hidden="1">"c19143"</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XCL_SBC" hidden="1">"c3081"</definedName>
    <definedName name="IQ_EBITDA_GROWTH_1" hidden="1">"c156"</definedName>
    <definedName name="IQ_EBITDA_GROWTH_2" hidden="1">"c160"</definedName>
    <definedName name="IQ_EBITDA_GUIDANCE_CIQ" hidden="1">"c4859"</definedName>
    <definedName name="IQ_EBITDA_GUIDANCE_CIQ_COL" hidden="1">"c11506"</definedName>
    <definedName name="IQ_EBITDA_HIGH_EST" hidden="1">"c370"</definedName>
    <definedName name="IQ_EBITDA_HIGH_EST_CIQ" hidden="1">"c3624"</definedName>
    <definedName name="IQ_EBITDA_HIGH_GUIDANCE_CIQ" hidden="1">"c4582"</definedName>
    <definedName name="IQ_EBITDA_HIGH_GUIDANCE_CIQ_COL" hidden="1">"c11231"</definedName>
    <definedName name="IQ_EBITDA_HOMEBUILDING_SALES" hidden="1">"c15814"</definedName>
    <definedName name="IQ_EBITDA_INT" hidden="1">"c373"</definedName>
    <definedName name="IQ_EBITDA_LOW_EST" hidden="1">"c371"</definedName>
    <definedName name="IQ_EBITDA_LOW_EST_CIQ" hidden="1">"c3625"</definedName>
    <definedName name="IQ_EBITDA_LOW_GUIDANCE_CIQ" hidden="1">"c4622"</definedName>
    <definedName name="IQ_EBITDA_LOW_GUIDANCE_CIQ_COL" hidden="1">"c11271"</definedName>
    <definedName name="IQ_EBITDA_MARGIN" hidden="1">"c372"</definedName>
    <definedName name="IQ_EBITDA_MEDIAN_EST" hidden="1">"c1663"</definedName>
    <definedName name="IQ_EBITDA_MEDIAN_EST_CIQ" hidden="1">"c3623"</definedName>
    <definedName name="IQ_EBITDA_NO_EST" hidden="1">"c267"</definedName>
    <definedName name="IQ_EBITDA_NUM_EST" hidden="1">"c374"</definedName>
    <definedName name="IQ_EBITDA_NUM_EST_CIQ" hidden="1">"c3626"</definedName>
    <definedName name="IQ_EBITDA_OVER_TOTAL_IE" hidden="1">"c1371"</definedName>
    <definedName name="IQ_EBITDA_SBC_ACT_OR_EST_CIQ" hidden="1">"c4862"</definedName>
    <definedName name="IQ_EBITDA_SBC_ACT_OR_EST_CIQ_COL" hidden="1">"c11509"</definedName>
    <definedName name="IQ_EBITDA_SBC_GUIDANCE" hidden="1">"c4338"</definedName>
    <definedName name="IQ_EBITDA_SBC_GUIDANCE_CIQ" hidden="1">"c4863"</definedName>
    <definedName name="IQ_EBITDA_SBC_GUIDANCE_CIQ_COL" hidden="1">"c11510"</definedName>
    <definedName name="IQ_EBITDA_SBC_HIGH_GUIDANCE" hidden="1">"c4194"</definedName>
    <definedName name="IQ_EBITDA_SBC_HIGH_GUIDANCE_CIQ" hidden="1">"c4606"</definedName>
    <definedName name="IQ_EBITDA_SBC_HIGH_GUIDANCE_CIQ_COL" hidden="1">"c11255"</definedName>
    <definedName name="IQ_EBITDA_SBC_LOW_GUIDANCE" hidden="1">"c4234"</definedName>
    <definedName name="IQ_EBITDA_SBC_LOW_GUIDANCE_CIQ" hidden="1">"c4646"</definedName>
    <definedName name="IQ_EBITDA_SBC_LOW_GUIDANCE_CIQ_COL" hidden="1">"c11295"</definedName>
    <definedName name="IQ_EBITDA_STDDEV_EST" hidden="1">"c375"</definedName>
    <definedName name="IQ_EBITDA_STDDEV_EST_CIQ" hidden="1">"c3627"</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_CIQ" hidden="1">"c4870"</definedName>
    <definedName name="IQ_EBT_GAAP_GUIDANCE_CIQ_COL" hidden="1">"c11517"</definedName>
    <definedName name="IQ_EBT_GAAP_HIGH_GUIDANCE_CIQ" hidden="1">"c4586"</definedName>
    <definedName name="IQ_EBT_GAAP_HIGH_GUIDANCE_CIQ_COL" hidden="1">"c11235"</definedName>
    <definedName name="IQ_EBT_GAAP_LOW_GUIDANCE_CIQ" hidden="1">"c4626"</definedName>
    <definedName name="IQ_EBT_GAAP_LOW_GUIDANCE_CIQ_COL" hidden="1">"c11275"</definedName>
    <definedName name="IQ_EBT_GUIDANCE_CIQ" hidden="1">"c4871"</definedName>
    <definedName name="IQ_EBT_GUIDANCE_CIQ_COL" hidden="1">"c11518"</definedName>
    <definedName name="IQ_EBT_GW_GUIDANCE_CIQ" hidden="1">"c4872"</definedName>
    <definedName name="IQ_EBT_GW_GUIDANCE_CIQ_COL" hidden="1">"c11519"</definedName>
    <definedName name="IQ_EBT_GW_HIGH_GUIDANCE_CIQ" hidden="1">"c4587"</definedName>
    <definedName name="IQ_EBT_GW_HIGH_GUIDANCE_CIQ_COL" hidden="1">"c11236"</definedName>
    <definedName name="IQ_EBT_GW_LOW_GUIDANCE_CIQ" hidden="1">"c4627"</definedName>
    <definedName name="IQ_EBT_GW_LOW_GUIDANCE_CIQ_COL" hidden="1">"c11276"</definedName>
    <definedName name="IQ_EBT_HIGH_GUIDANCE_CIQ" hidden="1">"c4585"</definedName>
    <definedName name="IQ_EBT_HIGH_GUIDANCE_CIQ_COL" hidden="1">"c11234"</definedName>
    <definedName name="IQ_EBT_HOMEBUILDING_SALES" hidden="1">"c15816"</definedName>
    <definedName name="IQ_EBT_INCL_MARGIN" hidden="1">"c387"</definedName>
    <definedName name="IQ_EBT_INS" hidden="1">"c388"</definedName>
    <definedName name="IQ_EBT_LOW_GUIDANCE_CIQ" hidden="1">"c4625"</definedName>
    <definedName name="IQ_EBT_LOW_GUIDANCE_CIQ_COL" hidden="1">"c11274"</definedName>
    <definedName name="IQ_EBT_RE" hidden="1">"c6215"</definedName>
    <definedName name="IQ_EBT_REIT" hidden="1">"c389"</definedName>
    <definedName name="IQ_EBT_SBC_ACT_OR_EST_CIQ" hidden="1">"c4875"</definedName>
    <definedName name="IQ_EBT_SBC_ACT_OR_EST_CIQ_COL" hidden="1">"c11522"</definedName>
    <definedName name="IQ_EBT_SBC_GUIDANCE" hidden="1">"c4351"</definedName>
    <definedName name="IQ_EBT_SBC_GUIDANCE_CIQ" hidden="1">"c4876"</definedName>
    <definedName name="IQ_EBT_SBC_GUIDANCE_CIQ_COL" hidden="1">"c11523"</definedName>
    <definedName name="IQ_EBT_SBC_GW_ACT_OR_EST_CIQ" hidden="1">"c4879"</definedName>
    <definedName name="IQ_EBT_SBC_GW_ACT_OR_EST_CIQ_COL" hidden="1">"c11526"</definedName>
    <definedName name="IQ_EBT_SBC_GW_GUIDANCE" hidden="1">"c4355"</definedName>
    <definedName name="IQ_EBT_SBC_GW_GUIDANCE_CIQ" hidden="1">"c4880"</definedName>
    <definedName name="IQ_EBT_SBC_GW_GUIDANCE_CIQ_COL" hidden="1">"c11527"</definedName>
    <definedName name="IQ_EBT_SBC_GW_HIGH_GUIDANCE" hidden="1">"c4191"</definedName>
    <definedName name="IQ_EBT_SBC_GW_HIGH_GUIDANCE_CIQ" hidden="1">"c4603"</definedName>
    <definedName name="IQ_EBT_SBC_GW_HIGH_GUIDANCE_CIQ_COL" hidden="1">"c11252"</definedName>
    <definedName name="IQ_EBT_SBC_GW_LOW_GUIDANCE" hidden="1">"c4231"</definedName>
    <definedName name="IQ_EBT_SBC_GW_LOW_GUIDANCE_CIQ" hidden="1">"c4643"</definedName>
    <definedName name="IQ_EBT_SBC_GW_LOW_GUIDANCE_CIQ_COL" hidden="1">"c11292"</definedName>
    <definedName name="IQ_EBT_SBC_HIGH_GUIDANCE" hidden="1">"c4190"</definedName>
    <definedName name="IQ_EBT_SBC_HIGH_GUIDANCE_CIQ" hidden="1">"c4602"</definedName>
    <definedName name="IQ_EBT_SBC_HIGH_GUIDANCE_CIQ_COL" hidden="1">"c11251"</definedName>
    <definedName name="IQ_EBT_SBC_LOW_GUIDANCE" hidden="1">"c4230"</definedName>
    <definedName name="IQ_EBT_SBC_LOW_GUIDANCE_CIQ" hidden="1">"c4642"</definedName>
    <definedName name="IQ_EBT_SBC_LOW_GUIDANCE_CIQ_COL" hidden="1">"c11291"</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AUTHORIZED_SHARES_OTHER" hidden="1">"c15613"</definedName>
    <definedName name="IQ_ECS_AUTHORIZED_SHARES_OTHER_ABS" hidden="1">"c15630"</definedName>
    <definedName name="IQ_ECS_CONVERT_FACTOR" hidden="1">"c5581"</definedName>
    <definedName name="IQ_ECS_CONVERT_FACTOR_ABS" hidden="1">"c5595"</definedName>
    <definedName name="IQ_ECS_CONVERT_FACTOR_OTHER" hidden="1">"c15611"</definedName>
    <definedName name="IQ_ECS_CONVERT_FACTOR_OTHER_ABS" hidden="1">"c15628"</definedName>
    <definedName name="IQ_ECS_CONVERT_INTO" hidden="1">"c5580"</definedName>
    <definedName name="IQ_ECS_CONVERT_INTO_ABS" hidden="1">"c5594"</definedName>
    <definedName name="IQ_ECS_CONVERT_INTO_OTHER" hidden="1">"c15610"</definedName>
    <definedName name="IQ_ECS_CONVERT_INTO_OTHER_ABS" hidden="1">"c15627"</definedName>
    <definedName name="IQ_ECS_CONVERT_PRIMARY_FACTOR" hidden="1">"c15592"</definedName>
    <definedName name="IQ_ECS_CONVERT_PRIMARY_FACTOR_ABS" hidden="1">"c15596"</definedName>
    <definedName name="IQ_ECS_CONVERT_TYPE" hidden="1">"c5579"</definedName>
    <definedName name="IQ_ECS_CONVERT_TYPE_ABS" hidden="1">"c5593"</definedName>
    <definedName name="IQ_ECS_CONVERT_TYPE_OTHER" hidden="1">"c15609"</definedName>
    <definedName name="IQ_ECS_CONVERT_TYPE_OTHER_ABS" hidden="1">"c15626"</definedName>
    <definedName name="IQ_ECS_INACTIVE_DATE" hidden="1">"c5576"</definedName>
    <definedName name="IQ_ECS_INACTIVE_DATE_ABS" hidden="1">"c5590"</definedName>
    <definedName name="IQ_ECS_INACTIVE_DATE_OTHER" hidden="1">"c15606"</definedName>
    <definedName name="IQ_ECS_INACTIVE_DATE_OTHER_ABS" hidden="1">"c15623"</definedName>
    <definedName name="IQ_ECS_NAME" hidden="1">"c5571"</definedName>
    <definedName name="IQ_ECS_NAME_ABS" hidden="1">"c5585"</definedName>
    <definedName name="IQ_ECS_NAME_OTHER" hidden="1">"c15599"</definedName>
    <definedName name="IQ_ECS_NAME_OTHER_ABS" hidden="1">"c15616"</definedName>
    <definedName name="IQ_ECS_NUM_SHAREHOLDERS" hidden="1">"c16242"</definedName>
    <definedName name="IQ_ECS_NUM_SHAREHOLDERS_ABS" hidden="1">"c16243"</definedName>
    <definedName name="IQ_ECS_NUM_SHAREHOLDERS_BENEFICIAL_BS_DATE" hidden="1">"c16234"</definedName>
    <definedName name="IQ_ECS_NUM_SHAREHOLDERS_BENEFICIAL_BS_DATE_ABS" hidden="1">"c16235"</definedName>
    <definedName name="IQ_ECS_NUM_SHAREHOLDERS_BENEFICIAL_BS_DATE_OTHER" hidden="1">"c16236"</definedName>
    <definedName name="IQ_ECS_NUM_SHAREHOLDERS_BENEFICIAL_BS_DATE_OTHER_ABS" hidden="1">"c16237"</definedName>
    <definedName name="IQ_ECS_NUM_SHAREHOLDERS_BENEFICIAL_FILING_DATE" hidden="1">"c16230"</definedName>
    <definedName name="IQ_ECS_NUM_SHAREHOLDERS_BENEFICIAL_FILING_DATE_ABS" hidden="1">"c16231"</definedName>
    <definedName name="IQ_ECS_NUM_SHAREHOLDERS_BENEFICIAL_FILING_DATE_OTHER" hidden="1">"c16232"</definedName>
    <definedName name="IQ_ECS_NUM_SHAREHOLDERS_BENEFICIAL_FILING_DATE_OTHER_ABS" hidden="1">"c16233"</definedName>
    <definedName name="IQ_ECS_NUM_SHAREHOLDERS_BS_DATE" hidden="1">"c16238"</definedName>
    <definedName name="IQ_ECS_NUM_SHAREHOLDERS_BS_DATE_ABS" hidden="1">"c16239"</definedName>
    <definedName name="IQ_ECS_NUM_SHAREHOLDERS_BS_DATE_OTHER" hidden="1">"c16240"</definedName>
    <definedName name="IQ_ECS_NUM_SHAREHOLDERS_BS_DATE_OTHER_ABS" hidden="1">"c16241"</definedName>
    <definedName name="IQ_ECS_NUM_SHAREHOLDERS_FILING_DATE" hidden="1">"c5584"</definedName>
    <definedName name="IQ_ECS_NUM_SHAREHOLDERS_FILING_DATE_ABS" hidden="1">"c5598"</definedName>
    <definedName name="IQ_ECS_NUM_SHAREHOLDERS_FILING_DATE_OTHER" hidden="1">"c15615"</definedName>
    <definedName name="IQ_ECS_NUM_SHAREHOLDERS_FILING_DATE_OTHER_ABS" hidden="1">"c15632"</definedName>
    <definedName name="IQ_ECS_NUM_SHAREHOLDERS_OTHER" hidden="1">"c16244"</definedName>
    <definedName name="IQ_ECS_NUM_SHAREHOLDERS_OTHER_ABS" hidden="1">"c16245"</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PAR_VALUE_CURRENCY_OTHER" hidden="1">"c15608"</definedName>
    <definedName name="IQ_ECS_PAR_VALUE_CURRENCY_OTHER_ABS" hidden="1">"c15625"</definedName>
    <definedName name="IQ_ECS_PAR_VALUE_OTHER" hidden="1">"c15607"</definedName>
    <definedName name="IQ_ECS_PAR_VALUE_OTHER_ABS" hidden="1">"c15624"</definedName>
    <definedName name="IQ_ECS_PARTICIPATE_FLAG" hidden="1">"c15591"</definedName>
    <definedName name="IQ_ECS_PARTICIPATE_FLAG_ABS" hidden="1">"c15595"</definedName>
    <definedName name="IQ_ECS_PARTICIPATE_FLAG_OTHER" hidden="1">"c15614"</definedName>
    <definedName name="IQ_ECS_PARTICIPATE_FLAG_OTHER_ABS" hidden="1">"c15631"</definedName>
    <definedName name="IQ_ECS_SHARES_OUT_BS_DATE" hidden="1">"c5572"</definedName>
    <definedName name="IQ_ECS_SHARES_OUT_BS_DATE_ABS" hidden="1">"c5586"</definedName>
    <definedName name="IQ_ECS_SHARES_OUT_BS_DATE_OTHER" hidden="1">"c15600"</definedName>
    <definedName name="IQ_ECS_SHARES_OUT_BS_DATE_OTHER_ABS" hidden="1">"c15617"</definedName>
    <definedName name="IQ_ECS_SHARES_OUT_FILING_DATE" hidden="1">"c5573"</definedName>
    <definedName name="IQ_ECS_SHARES_OUT_FILING_DATE_ABS" hidden="1">"c5587"</definedName>
    <definedName name="IQ_ECS_SHARES_OUT_FILING_DATE_OTHER" hidden="1">"c15601"</definedName>
    <definedName name="IQ_ECS_SHARES_OUT_FILING_DATE_OTHER_ABS" hidden="1">"c15618"</definedName>
    <definedName name="IQ_ECS_START_DATE" hidden="1">"c5575"</definedName>
    <definedName name="IQ_ECS_START_DATE_ABS" hidden="1">"c5589"</definedName>
    <definedName name="IQ_ECS_START_DATE_OTHER" hidden="1">"c15605"</definedName>
    <definedName name="IQ_ECS_START_DATE_OTHER_ABS" hidden="1">"c15622"</definedName>
    <definedName name="IQ_ECS_TICKER" hidden="1">"c15594"</definedName>
    <definedName name="IQ_ECS_TICKER_ABS" hidden="1">"c15598"</definedName>
    <definedName name="IQ_ECS_TICKER_OTHER" hidden="1">"c15603"</definedName>
    <definedName name="IQ_ECS_TICKER_OTHER_ABS" hidden="1">"c15620"</definedName>
    <definedName name="IQ_ECS_TRADING_ITEM_CIQID" hidden="1">"c15593"</definedName>
    <definedName name="IQ_ECS_TRADING_ITEM_CIQID_ABS" hidden="1">"c15597"</definedName>
    <definedName name="IQ_ECS_TRADING_ITEM_CIQID_OTHER" hidden="1">"c15602"</definedName>
    <definedName name="IQ_ECS_TRADING_ITEM_CIQID_OTHER_ABS" hidden="1">"c15619"</definedName>
    <definedName name="IQ_ECS_TYPE" hidden="1">"c5574"</definedName>
    <definedName name="IQ_ECS_TYPE_ABS" hidden="1">"c5588"</definedName>
    <definedName name="IQ_ECS_TYPE_OTHER" hidden="1">"c15604"</definedName>
    <definedName name="IQ_ECS_TYPE_OTHER_ABS" hidden="1">"c15621"</definedName>
    <definedName name="IQ_ECS_VOTING" hidden="1">"c5582"</definedName>
    <definedName name="IQ_ECS_VOTING_ABS" hidden="1">"c5596"</definedName>
    <definedName name="IQ_ECS_VOTING_OTHER" hidden="1">"c15612"</definedName>
    <definedName name="IQ_ECS_VOTING_OTHER_ABS" hidden="1">"c15629"</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MPLOYEES_UNDER_UNION_CONTRACTS" hidden="1">"c16109"</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CIQ_COL" hidden="1">"c11705"</definedName>
    <definedName name="IQ_EPS_AP" hidden="1">"c8880"</definedName>
    <definedName name="IQ_EPS_AP_ABS" hidden="1">"c8899"</definedName>
    <definedName name="IQ_EPS_EST" hidden="1">"c399"</definedName>
    <definedName name="IQ_EPS_EST_BOTTOM_UP_CIQ" hidden="1">"c12026"</definedName>
    <definedName name="IQ_EPS_EST_CIQ" hidden="1">"c4994"</definedName>
    <definedName name="IQ_EPS_EXCL_GUIDANCE_CIQ" hidden="1">"c4893"</definedName>
    <definedName name="IQ_EPS_EXCL_GUIDANCE_CIQ_COL" hidden="1">"c11540"</definedName>
    <definedName name="IQ_EPS_EXCL_HIGH_GUIDANCE_CIQ" hidden="1">"c4894"</definedName>
    <definedName name="IQ_EPS_EXCL_HIGH_GUIDANCE_CIQ_COL" hidden="1">"c11541"</definedName>
    <definedName name="IQ_EPS_EXCL_LOW_GUIDANCE_CIQ" hidden="1">"c4616"</definedName>
    <definedName name="IQ_EPS_EXCL_LOW_GUIDANCE_CIQ_COL" hidden="1">"c11265"</definedName>
    <definedName name="IQ_EPS_GAAP_GUIDANCE_CIQ" hidden="1">"c4895"</definedName>
    <definedName name="IQ_EPS_GAAP_GUIDANCE_CIQ_COL" hidden="1">"c11542"</definedName>
    <definedName name="IQ_EPS_GAAP_HIGH_GUIDANCE_CIQ" hidden="1">"c4896"</definedName>
    <definedName name="IQ_EPS_GAAP_HIGH_GUIDANCE_CIQ_COL" hidden="1">"c11543"</definedName>
    <definedName name="IQ_EPS_GAAP_LOW_GUIDANCE_CIQ" hidden="1">"c4617"</definedName>
    <definedName name="IQ_EPS_GAAP_LOW_GUIDANCE_CIQ_COL" hidden="1">"c11266"</definedName>
    <definedName name="IQ_EPS_GROWTH_GUIDANCE_CIQ" hidden="1">"c32283"</definedName>
    <definedName name="IQ_EPS_GROWTH_GUIDANCE_CIQ_COL" hidden="1">"c32286"</definedName>
    <definedName name="IQ_EPS_GROWTH_HIGH_GUIDANCE_CIQ" hidden="1">"c32284"</definedName>
    <definedName name="IQ_EPS_GROWTH_HIGH_GUIDANCE_CIQ_COL" hidden="1">"c32287"</definedName>
    <definedName name="IQ_EPS_GROWTH_LOW_GUIDANCE_CIQ" hidden="1">"c32285"</definedName>
    <definedName name="IQ_EPS_GROWTH_LOW_GUIDANCE_CIQ_COL" hidden="1">"c32288"</definedName>
    <definedName name="IQ_EPS_GW_ACT_OR_EST" hidden="1">"c2223"</definedName>
    <definedName name="IQ_EPS_GW_ACT_OR_EST_CIQ" hidden="1">"c5066"</definedName>
    <definedName name="IQ_EPS_GW_EST" hidden="1">"c1737"</definedName>
    <definedName name="IQ_EPS_GW_EST_BOTTOM_UP_CIQ" hidden="1">"c12028"</definedName>
    <definedName name="IQ_EPS_GW_EST_CIQ" hidden="1">"c4723"</definedName>
    <definedName name="IQ_EPS_GW_GUIDANCE_CIQ" hidden="1">"c4897"</definedName>
    <definedName name="IQ_EPS_GW_GUIDANCE_CIQ_COL" hidden="1">"c11544"</definedName>
    <definedName name="IQ_EPS_GW_HIGH_EST" hidden="1">"c1739"</definedName>
    <definedName name="IQ_EPS_GW_HIGH_EST_CIQ" hidden="1">"c4725"</definedName>
    <definedName name="IQ_EPS_GW_HIGH_GUIDANCE_CIQ" hidden="1">"c4898"</definedName>
    <definedName name="IQ_EPS_GW_HIGH_GUIDANCE_CIQ_COL" hidden="1">"c11545"</definedName>
    <definedName name="IQ_EPS_GW_LOW_EST" hidden="1">"c1740"</definedName>
    <definedName name="IQ_EPS_GW_LOW_EST_CIQ" hidden="1">"c4726"</definedName>
    <definedName name="IQ_EPS_GW_LOW_GUIDANCE_CIQ" hidden="1">"c4618"</definedName>
    <definedName name="IQ_EPS_GW_LOW_GUIDANCE_CIQ_COL" hidden="1">"c11267"</definedName>
    <definedName name="IQ_EPS_GW_MEDIAN_EST" hidden="1">"c1738"</definedName>
    <definedName name="IQ_EPS_GW_MEDIAN_EST_CIQ" hidden="1">"c4724"</definedName>
    <definedName name="IQ_EPS_GW_NUM_EST" hidden="1">"c1741"</definedName>
    <definedName name="IQ_EPS_GW_NUM_EST_CIQ" hidden="1">"c4727"</definedName>
    <definedName name="IQ_EPS_GW_STDDEV_EST" hidden="1">"c1742"</definedName>
    <definedName name="IQ_EPS_GW_STDDEV_EST_CIQ" hidden="1">"c4728"</definedName>
    <definedName name="IQ_EPS_HIGH_EST" hidden="1">"c400"</definedName>
    <definedName name="IQ_EPS_HIGH_EST_CIQ" hidden="1">"c4995"</definedName>
    <definedName name="IQ_EPS_LOW_EST" hidden="1">"c401"</definedName>
    <definedName name="IQ_EPS_LOW_EST_CIQ" hidden="1">"c4996"</definedName>
    <definedName name="IQ_EPS_MEDIAN_EST" hidden="1">"c1661"</definedName>
    <definedName name="IQ_EPS_MEDIAN_EST_CIQ" hidden="1">"c4997"</definedName>
    <definedName name="IQ_EPS_NAME_AP" hidden="1">"c8918"</definedName>
    <definedName name="IQ_EPS_NAME_AP_ABS" hidden="1">"c8937"</definedName>
    <definedName name="IQ_EPS_NO_EST" hidden="1">"c271"</definedName>
    <definedName name="IQ_EPS_NORM" hidden="1">"c1902"</definedName>
    <definedName name="IQ_EPS_NORM_EST" hidden="1">"c2226"</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REPORT_ACT_OR_EST" hidden="1">"c2224"</definedName>
    <definedName name="IQ_EPS_REPORT_ACT_OR_EST_CIQ" hidden="1">"c5067"</definedName>
    <definedName name="IQ_EPS_REPORTED_EST" hidden="1">"c1744"</definedName>
    <definedName name="IQ_EPS_REPORTED_EST_BOTTOM_UP_CIQ" hidden="1">"c12029"</definedName>
    <definedName name="IQ_EPS_REPORTED_EST_CIQ" hidden="1">"c4730"</definedName>
    <definedName name="IQ_EPS_REPORTED_HIGH_EST" hidden="1">"c1746"</definedName>
    <definedName name="IQ_EPS_REPORTED_HIGH_EST_CIQ" hidden="1">"c4732"</definedName>
    <definedName name="IQ_EPS_REPORTED_LOW_EST" hidden="1">"c1747"</definedName>
    <definedName name="IQ_EPS_REPORTED_LOW_EST_CIQ" hidden="1">"c4733"</definedName>
    <definedName name="IQ_EPS_REPORTED_MEDIAN_EST" hidden="1">"c1745"</definedName>
    <definedName name="IQ_EPS_REPORTED_MEDIAN_EST_CIQ" hidden="1">"c4731"</definedName>
    <definedName name="IQ_EPS_REPORTED_NUM_EST" hidden="1">"c1748"</definedName>
    <definedName name="IQ_EPS_REPORTED_NUM_EST_CIQ" hidden="1">"c4734"</definedName>
    <definedName name="IQ_EPS_REPORTED_STDDEV_EST" hidden="1">"c1749"</definedName>
    <definedName name="IQ_EPS_REPORTED_STDDEV_EST_CIQ" hidden="1">"c4735"</definedName>
    <definedName name="IQ_EPS_SBC_ACT_OR_EST_CIQ" hidden="1">"c4901"</definedName>
    <definedName name="IQ_EPS_SBC_ACT_OR_EST_CIQ_COL" hidden="1">"c11548"</definedName>
    <definedName name="IQ_EPS_SBC_GUIDANCE" hidden="1">"c4377"</definedName>
    <definedName name="IQ_EPS_SBC_GUIDANCE_CIQ" hidden="1">"c4902"</definedName>
    <definedName name="IQ_EPS_SBC_GUIDANCE_CIQ_COL" hidden="1">"c11549"</definedName>
    <definedName name="IQ_EPS_SBC_GW_ACT_OR_EST_CIQ" hidden="1">"c4905"</definedName>
    <definedName name="IQ_EPS_SBC_GW_ACT_OR_EST_CIQ_COL" hidden="1">"c11552"</definedName>
    <definedName name="IQ_EPS_SBC_GW_GUIDANCE" hidden="1">"c4381"</definedName>
    <definedName name="IQ_EPS_SBC_GW_GUIDANCE_CIQ" hidden="1">"c4906"</definedName>
    <definedName name="IQ_EPS_SBC_GW_GUIDANCE_CIQ_COL" hidden="1">"c11553"</definedName>
    <definedName name="IQ_EPS_SBC_GW_HIGH_GUIDANCE" hidden="1">"c4189"</definedName>
    <definedName name="IQ_EPS_SBC_GW_HIGH_GUIDANCE_CIQ" hidden="1">"c4601"</definedName>
    <definedName name="IQ_EPS_SBC_GW_HIGH_GUIDANCE_CIQ_COL" hidden="1">"c11250"</definedName>
    <definedName name="IQ_EPS_SBC_GW_LOW_GUIDANCE" hidden="1">"c4229"</definedName>
    <definedName name="IQ_EPS_SBC_GW_LOW_GUIDANCE_CIQ" hidden="1">"c4641"</definedName>
    <definedName name="IQ_EPS_SBC_GW_LOW_GUIDANCE_CIQ_COL" hidden="1">"c11290"</definedName>
    <definedName name="IQ_EPS_SBC_HIGH_GUIDANCE" hidden="1">"c4188"</definedName>
    <definedName name="IQ_EPS_SBC_HIGH_GUIDANCE_CIQ" hidden="1">"c4600"</definedName>
    <definedName name="IQ_EPS_SBC_HIGH_GUIDANCE_CIQ_COL" hidden="1">"c11249"</definedName>
    <definedName name="IQ_EPS_SBC_LOW_GUIDANCE" hidden="1">"c4228"</definedName>
    <definedName name="IQ_EPS_SBC_LOW_GUIDANCE_CIQ" hidden="1">"c4640"</definedName>
    <definedName name="IQ_EPS_SBC_LOW_GUIDANCE_CIQ_COL" hidden="1">"c11289"</definedName>
    <definedName name="IQ_EPS_STDDEV_EST" hidden="1">"c403"</definedName>
    <definedName name="IQ_EPS_STDDEV_EST_CIQ" hidden="1">"c4993"</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LIST" hidden="1">"c15158"</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hidden="1">"c1596"</definedName>
    <definedName name="IQ_EQV_OVER_LTM_PRETAX_INC" hidden="1">"c1390"</definedName>
    <definedName name="IQ_ESOP_DEBT" hidden="1">"c1597"</definedName>
    <definedName name="IQ_ESOP_DEBT_GUARANTEED_FFIEC" hidden="1">"c12971"</definedName>
    <definedName name="IQ_ESOP_OVER_TOTAL" hidden="1">"c13768"</definedName>
    <definedName name="IQ_EST_ACT_CFPS" hidden="1">"c1673"</definedName>
    <definedName name="IQ_EST_ACT_DISTRIBUTABLE_CASH_CIQ_COL" hidden="1">"c11568"</definedName>
    <definedName name="IQ_EST_ACT_DPS" hidden="1">"c1680"</definedName>
    <definedName name="IQ_EST_ACT_EBIT" hidden="1">"c1687"</definedName>
    <definedName name="IQ_EST_ACT_EBITDA" hidden="1">"c1664"</definedName>
    <definedName name="IQ_EST_ACT_EBITDA_CIQ" hidden="1">"c3667"</definedName>
    <definedName name="IQ_EST_ACT_EPS" hidden="1">"c1648"</definedName>
    <definedName name="IQ_EST_ACT_EPS_CIQ" hidden="1">"c4998"</definedName>
    <definedName name="IQ_EST_ACT_EPS_GW" hidden="1">"c1743"</definedName>
    <definedName name="IQ_EST_ACT_EPS_GW_CIQ" hidden="1">"c4729"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FFO" hidden="1">"c1666"</definedName>
    <definedName name="IQ_EST_ACT_FFO_CIQ_COL" hidden="1">"c11579"</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ACT_REV_CIQ" hidden="1">"c3666"</definedName>
    <definedName name="IQ_EST_CASH_FLOW_DIFF_CIQ_COL" hidden="1">"c11213"</definedName>
    <definedName name="IQ_EST_CASH_FLOW_SURPRISE_PERCENT_CIQ_COL" hidden="1">"c11222"</definedName>
    <definedName name="IQ_EST_CASH_OPER_DIFF_CIQ_COL" hidden="1">"c11223"</definedName>
    <definedName name="IQ_EST_CASH_OPER_SURPRISE_PERCENT_CIQ_COL" hidden="1">"c11421"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CIQ" hidden="1">"c4769"</definedName>
    <definedName name="IQ_EST_DATE" hidden="1">"c1634"</definedName>
    <definedName name="IQ_EST_DATE_CIQ" hidden="1">"c4770"</definedName>
    <definedName name="IQ_EST_DISTRIBUTABLE_CASH_DIFF_CIQ_COL" hidden="1">"c11448"</definedName>
    <definedName name="IQ_EST_DISTRIBUTABLE_CASH_GROWTH_1YR_CIQ_COL" hidden="1">"c11585"</definedName>
    <definedName name="IQ_EST_DISTRIBUTABLE_CASH_GROWTH_2YR_CIQ_COL" hidden="1">"c11586"</definedName>
    <definedName name="IQ_EST_DISTRIBUTABLE_CASH_GROWTH_Q_1YR_CIQ_COL" hidden="1">"c11587"</definedName>
    <definedName name="IQ_EST_DISTRIBUTABLE_CASH_SEQ_GROWTH_Q_CIQ_COL" hidden="1">"c11588"</definedName>
    <definedName name="IQ_EST_DISTRIBUTABLE_CASH_SHARE_DIFF_CIQ_COL" hidden="1">"c11456"</definedName>
    <definedName name="IQ_EST_DISTRIBUTABLE_CASH_SHARE_GROWTH_1YR_CIQ_COL" hidden="1">"c11589"</definedName>
    <definedName name="IQ_EST_DISTRIBUTABLE_CASH_SHARE_GROWTH_2YR_CIQ_COL" hidden="1">"c11590"</definedName>
    <definedName name="IQ_EST_DISTRIBUTABLE_CASH_SHARE_GROWTH_Q_1YR_CIQ_COL" hidden="1">"c11591"</definedName>
    <definedName name="IQ_EST_DISTRIBUTABLE_CASH_SHARE_SEQ_GROWTH_Q_CIQ_COL" hidden="1">"c11592"</definedName>
    <definedName name="IQ_EST_DISTRIBUTABLE_CASH_SHARE_SURPRISE_PERCENT_CIQ_COL" hidden="1">"c11465"</definedName>
    <definedName name="IQ_EST_DISTRIBUTABLE_CASH_SURPRISE_PERCENT_CIQ_COL" hidden="1">"c11467"</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GW_DIFF_CIQ_COL" hidden="1">"c11476"</definedName>
    <definedName name="IQ_EST_EBIT_GW_SURPRISE_PERCENT_CIQ_COL" hidden="1">"c11485"</definedName>
    <definedName name="IQ_EST_EBIT_SBC_DIFF_CIQ_COL" hidden="1">"c11486"</definedName>
    <definedName name="IQ_EST_EBIT_SBC_GW_DIFF_CIQ_COL" hidden="1">"c11490"</definedName>
    <definedName name="IQ_EST_EBIT_SBC_GW_SURPRISE_PERCENT_CIQ_COL" hidden="1">"c11499"</definedName>
    <definedName name="IQ_EST_EBIT_SBC_SURPRISE_PERCENT_CIQ_COL" hidden="1">"c11505"</definedName>
    <definedName name="IQ_EST_EBIT_SURPRISE_PERCENT" hidden="1">"c1876"</definedName>
    <definedName name="IQ_EST_EBITDA_DIFF" hidden="1">"c1867"</definedName>
    <definedName name="IQ_EST_EBITDA_DIFF_CIQ" hidden="1">"c3719"</definedName>
    <definedName name="IQ_EST_EBITDA_GROWTH_1YR" hidden="1">"c1766"</definedName>
    <definedName name="IQ_EST_EBITDA_GROWTH_1YR_CIQ" hidden="1">"c3695"</definedName>
    <definedName name="IQ_EST_EBITDA_GROWTH_2YR" hidden="1">"c1767"</definedName>
    <definedName name="IQ_EST_EBITDA_GROWTH_2YR_CIQ" hidden="1">"c3696"</definedName>
    <definedName name="IQ_EST_EBITDA_GROWTH_Q_1YR" hidden="1">"c1768"</definedName>
    <definedName name="IQ_EST_EBITDA_GROWTH_Q_1YR_CIQ" hidden="1">"c3697"</definedName>
    <definedName name="IQ_EST_EBITDA_SBC_DIFF_CIQ_COL" hidden="1">"c11507"</definedName>
    <definedName name="IQ_EST_EBITDA_SBC_SURPRISE_PERCENT_CIQ_COL" hidden="1">"c11516"</definedName>
    <definedName name="IQ_EST_EBITDA_SEQ_GROWTH_Q" hidden="1">"c1769"</definedName>
    <definedName name="IQ_EST_EBITDA_SEQ_GROWTH_Q_CIQ" hidden="1">"c3698"</definedName>
    <definedName name="IQ_EST_EBITDA_SURPRISE_PERCENT" hidden="1">"c1868"</definedName>
    <definedName name="IQ_EST_EBITDA_SURPRISE_PERCENT_CIQ" hidden="1">"c3720"</definedName>
    <definedName name="IQ_EST_EBT_SBC_DIFF_CIQ_COL" hidden="1">"c11520"</definedName>
    <definedName name="IQ_EST_EBT_SBC_GW_DIFF_CIQ_COL" hidden="1">"c11524"</definedName>
    <definedName name="IQ_EST_EBT_SBC_GW_SURPRISE_PERCENT_CIQ_COL" hidden="1">"c11533"</definedName>
    <definedName name="IQ_EST_EBT_SBC_SURPRISE_PERCENT_CIQ_COL" hidden="1">"c11539"</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2YR" hidden="1">"c1637"</definedName>
    <definedName name="IQ_EST_EPS_GROWTH_2YR_CIQ" hidden="1">"c3689"</definedName>
    <definedName name="IQ_EST_EPS_GROWTH_5YR" hidden="1">"c1655"</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W_DIFF" hidden="1">"c1891"</definedName>
    <definedName name="IQ_EST_EPS_GW_DIFF_CIQ" hidden="1">"c4761"</definedName>
    <definedName name="IQ_EST_EPS_GW_SURPRISE_PERCENT" hidden="1">"c1892"</definedName>
    <definedName name="IQ_EST_EPS_GW_SURPRISE_PERCENT_CIQ" hidden="1">"c4762"</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SURPRISE_PERCENT" hidden="1">"c1894"</definedName>
    <definedName name="IQ_EST_EPS_REPORT_SURPRISE_PERCENT_CIQ" hidden="1">"c4764"</definedName>
    <definedName name="IQ_EST_EPS_SBC_DIFF_CIQ_COL" hidden="1">"c11546"</definedName>
    <definedName name="IQ_EST_EPS_SBC_GW_DIFF_CIQ_COL" hidden="1">"c11550"</definedName>
    <definedName name="IQ_EST_EPS_SBC_GW_SURPRISE_PERCENT_CIQ_COL" hidden="1">"c11559"</definedName>
    <definedName name="IQ_EST_EPS_SBC_SURPRISE_PERCENT_CIQ_COL" hidden="1">"c11565"</definedName>
    <definedName name="IQ_EST_EPS_SEQ_GROWTH_Q" hidden="1">"c1764"</definedName>
    <definedName name="IQ_EST_EPS_SEQ_GROWTH_Q_CIQ" hidden="1">"c3690"</definedName>
    <definedName name="IQ_EST_EPS_SURPRISE" hidden="1">"c1635"</definedName>
    <definedName name="IQ_EST_EPS_SURPRISE_PERCENT" hidden="1">"c1635"</definedName>
    <definedName name="IQ_EST_EPS_SURPRISE_PERCENT_CIQ" hidden="1">"c5000"</definedName>
    <definedName name="IQ_EST_FAIR_VALUE_MORT_SERVICING_ASSETS_FFIEC" hidden="1">"c12956"</definedName>
    <definedName name="IQ_EST_FFO_ADJ_DIFF_CIQ_COL" hidden="1">"c11605"</definedName>
    <definedName name="IQ_EST_FFO_ADJ_GROWTH_1YR_CIQ_COL" hidden="1">"c11593"</definedName>
    <definedName name="IQ_EST_FFO_ADJ_GROWTH_2YR_CIQ_COL" hidden="1">"c11594"</definedName>
    <definedName name="IQ_EST_FFO_ADJ_GROWTH_Q_1YR_CIQ_COL" hidden="1">"c11595"</definedName>
    <definedName name="IQ_EST_FFO_ADJ_SEQ_GROWTH_Q_CIQ_COL" hidden="1">"c11596"</definedName>
    <definedName name="IQ_EST_FFO_ADJ_SURPRISE_PERCENT_CIQ_COL" hidden="1">"c11614"</definedName>
    <definedName name="IQ_EST_FFO_DIFF" hidden="1">"c1869"</definedName>
    <definedName name="IQ_EST_FFO_DIFF_CIQ_COL" hidden="1">"c11616"</definedName>
    <definedName name="IQ_EST_FFO_GROWTH_1YR" hidden="1">"c1770"</definedName>
    <definedName name="IQ_EST_FFO_GROWTH_1YR_CIQ_COL" hidden="1">"c11597"</definedName>
    <definedName name="IQ_EST_FFO_GROWTH_2YR" hidden="1">"c1771"</definedName>
    <definedName name="IQ_EST_FFO_GROWTH_2YR_CIQ_COL" hidden="1">"c11598"</definedName>
    <definedName name="IQ_EST_FFO_GROWTH_Q_1YR" hidden="1">"c1772"</definedName>
    <definedName name="IQ_EST_FFO_GROWTH_Q_1YR_CIQ_COL" hidden="1">"c11599"</definedName>
    <definedName name="IQ_EST_FFO_SEQ_GROWTH_Q" hidden="1">"c1773"</definedName>
    <definedName name="IQ_EST_FFO_SEQ_GROWTH_Q_CIQ_COL" hidden="1">"c11600"</definedName>
    <definedName name="IQ_EST_FFO_SURPRISE_PERCENT" hidden="1">"c1870"</definedName>
    <definedName name="IQ_EST_FFO_SURPRISE_PERCENT_CIQ_COL" hidden="1">"c11629"</definedName>
    <definedName name="IQ_EST_FOOTNOTE" hidden="1">"c4540"</definedName>
    <definedName name="IQ_EST_FOOTNOTE_CIQ" hidden="1">"c12022"</definedName>
    <definedName name="IQ_EST_MAINT_CAPEX_DIFF_CIQ_COL" hidden="1">"c11632"</definedName>
    <definedName name="IQ_EST_MAINT_CAPEX_GROWTH_1YR_CIQ_COL" hidden="1">"c11601"</definedName>
    <definedName name="IQ_EST_MAINT_CAPEX_GROWTH_2YR_CIQ_COL" hidden="1">"c11602"</definedName>
    <definedName name="IQ_EST_MAINT_CAPEX_GROWTH_Q_1YR_CIQ_COL" hidden="1">"c11603"</definedName>
    <definedName name="IQ_EST_MAINT_CAPEX_SEQ_GROWTH_Q_CIQ_COL" hidden="1">"c11604"</definedName>
    <definedName name="IQ_EST_MAINT_CAPEX_SURPRISE_PERCENT_CIQ_COL" hidden="1">"c11650"</definedName>
    <definedName name="IQ_EST_NAV_DIFF" hidden="1">"c1895"</definedName>
    <definedName name="IQ_EST_NAV_SURPRISE_PERCENT" hidden="1">"c1896"</definedName>
    <definedName name="IQ_EST_NEXT_EARNINGS_DATE" hidden="1">"c13591"</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_CIQ_COL" hidden="1">"c11657"</definedName>
    <definedName name="IQ_EST_NI_SBC_GW_DIFF_CIQ_COL" hidden="1">"c11661"</definedName>
    <definedName name="IQ_EST_NI_SBC_GW_SURPRISE_PERCENT_CIQ_COL" hidden="1">"c11670"</definedName>
    <definedName name="IQ_EST_NI_SBC_SURPRISE_PERCENT_CIQ_COL" hidden="1">"c11676"</definedName>
    <definedName name="IQ_EST_NI_SURPRISE_PERCENT" hidden="1">"c1886"</definedName>
    <definedName name="IQ_EST_NUM_BUY" hidden="1">"c1759"</definedName>
    <definedName name="IQ_EST_NUM_HIGH_REC" hidden="1">"c5649"</definedName>
    <definedName name="IQ_EST_NUM_HIGH_REC_CIQ" hidden="1">"c3701"</definedName>
    <definedName name="IQ_EST_NUM_HIGHEST_REC" hidden="1">"c5648"</definedName>
    <definedName name="IQ_EST_NUM_HIGHEST_REC_CIQ" hidden="1">"c3700"</definedName>
    <definedName name="IQ_EST_NUM_HOLD" hidden="1">"c1761"</definedName>
    <definedName name="IQ_EST_NUM_LOW_REC" hidden="1">"c5651"</definedName>
    <definedName name="IQ_EST_NUM_LOW_REC_CIQ" hidden="1">"c3703"</definedName>
    <definedName name="IQ_EST_NUM_LOWEST_REC" hidden="1">"c5652"</definedName>
    <definedName name="IQ_EST_NUM_LOWEST_REC_CIQ" hidden="1">"c3704"</definedName>
    <definedName name="IQ_EST_NUM_NEUTRAL_REC" hidden="1">"c5650"</definedName>
    <definedName name="IQ_EST_NUM_NEUTRAL_REC_CIQ" hidden="1">"c3702"</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ERIOD_ID" hidden="1">"c13923"</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CURRING_PROFIT_SHARE_DIFF_CIQ_COL" hidden="1">"c11690"</definedName>
    <definedName name="IQ_EST_RECURRING_PROFIT_SHARE_SURPRISE_PERCENT_CIQ_COL" hidden="1">"c11700"</definedName>
    <definedName name="IQ_EST_REV_DIFF" hidden="1">"c1865"</definedName>
    <definedName name="IQ_EST_REV_DIFF_CIQ" hidden="1">"c3717"</definedName>
    <definedName name="IQ_EST_REV_GROWTH_1YR" hidden="1">"c1638"</definedName>
    <definedName name="IQ_EST_REV_GROWTH_1YR_CIQ" hidden="1">"c3691"</definedName>
    <definedName name="IQ_EST_REV_GROWTH_2YR" hidden="1">"c1639"</definedName>
    <definedName name="IQ_EST_REV_GROWTH_2YR_CIQ" hidden="1">"c3692"</definedName>
    <definedName name="IQ_EST_REV_GROWTH_Q_1YR" hidden="1">"c1640"</definedName>
    <definedName name="IQ_EST_REV_GROWTH_Q_1YR_CIQ" hidden="1">"c3693"</definedName>
    <definedName name="IQ_EST_REV_SEQ_GROWTH_Q" hidden="1">"c1765"</definedName>
    <definedName name="IQ_EST_REV_SEQ_GROWTH_Q_CIQ" hidden="1">"c3694"</definedName>
    <definedName name="IQ_EST_REV_SURPRISE_PERCENT" hidden="1">"c1866"</definedName>
    <definedName name="IQ_EST_REV_SURPRISE_PERCENT_CIQ" hidden="1">"c3718"</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VAL_DATE" hidden="1">"c2180"</definedName>
    <definedName name="IQ_EVENT_ADDRESS" hidden="1">"c19167"</definedName>
    <definedName name="IQ_EVENT_ADVISORS" hidden="1">"c19147"</definedName>
    <definedName name="IQ_EVENT_AGENDA" hidden="1">"c19168"</definedName>
    <definedName name="IQ_EVENT_CALL_DESCRIPTION" hidden="1">"c19154"</definedName>
    <definedName name="IQ_EVENT_CONTACT" hidden="1">"c19160"</definedName>
    <definedName name="IQ_EVENT_DATE" hidden="1">"c13819"</definedName>
    <definedName name="IQ_EVENT_EMAIL" hidden="1">"c19162"</definedName>
    <definedName name="IQ_EVENT_ID" hidden="1">"c13818"</definedName>
    <definedName name="IQ_EVENT_LIVE_AUDIO_DETAILS_WEBCAST_URL" hidden="1">"c19153"</definedName>
    <definedName name="IQ_EVENT_LIVE_OTHER_PASSCODE" hidden="1">"c19152"</definedName>
    <definedName name="IQ_EVENT_LIVE_OTHER_PHONE_NUMBER" hidden="1">"c19151"</definedName>
    <definedName name="IQ_EVENT_LIVE_PASSCODE" hidden="1">"c19150"</definedName>
    <definedName name="IQ_EVENT_LIVE_PHONE_NUMBER" hidden="1">"c19149"</definedName>
    <definedName name="IQ_EVENT_MARKETINDICATOR" hidden="1">"c19166"</definedName>
    <definedName name="IQ_EVENT_OTHER_CONTACT" hidden="1">"c19163"</definedName>
    <definedName name="IQ_EVENT_OTHER_CONTACT_EMAIL" hidden="1">"c19165"</definedName>
    <definedName name="IQ_EVENT_OTHER_CONTACT_PHONE" hidden="1">"c19164"</definedName>
    <definedName name="IQ_EVENT_PHONE" hidden="1">"c19161"</definedName>
    <definedName name="IQ_EVENT_REPLAY_AUDIO_DETAILS_WEBCAST_URL" hidden="1">"c19159"</definedName>
    <definedName name="IQ_EVENT_REPLAY_BEGINS" hidden="1">"c19157"</definedName>
    <definedName name="IQ_EVENT_REPLAY_ENDS" hidden="1">"c19158"</definedName>
    <definedName name="IQ_EVENT_REPLAY_PASSCODE" hidden="1">"c19156"</definedName>
    <definedName name="IQ_EVENT_REPLAY_PHONE_NUMBER" hidden="1">"c19155"</definedName>
    <definedName name="IQ_EVENT_SITUATION" hidden="1">"c19148"</definedName>
    <definedName name="IQ_EVENT_SOURCE" hidden="1">"c19146"</definedName>
    <definedName name="IQ_EVENT_TIME" hidden="1">"c13820"</definedName>
    <definedName name="IQ_EVENT_TYPE" hidden="1">"c13821"</definedName>
    <definedName name="IQ_EXCEL_DATA_METHOD" hidden="1">"c16229"</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IMBURSE_RENTAL_REVENUE" hidden="1">"c16064"</definedName>
    <definedName name="IQ_EXP_RETURN_PENSION_DOMESTIC" hidden="1">"c407"</definedName>
    <definedName name="IQ_EXP_RETURN_PENSION_FOREIGN" hidden="1">"c408"</definedName>
    <definedName name="IQ_EXPENSE_REIMBURSEMENTS" hidden="1">"c16020"</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_ITEMS_OTHER_ADJUSTMENTS_FOREIGN_FFIEC" hidden="1">"c15392"</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DEBT" hidden="1">"c16007"</definedName>
    <definedName name="IQ_FAIR_VALUE_FDIC" hidden="1">"c6427"</definedName>
    <definedName name="IQ_FAIR_VALUE_FIN_INSTRUMENTS_NAV" hidden="1">"c16002"</definedName>
    <definedName name="IQ_FAIR_VALUE_FIN_INSTRUMENTS_NNAV" hidden="1">"c16006"</definedName>
    <definedName name="IQ_FAIR_VALUE_TRADING_PROP" hidden="1">"c16001"</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SOLD_SEC_PURCHASED_RESELL_FFIEC" hidden="1">"c15488"</definedName>
    <definedName name="IQ_FED_FUNDS_AVAIL" hidden="1">"c2523"</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FUNDS_PURCHASED_RELATED" hidden="1">"c19132"</definedName>
    <definedName name="IQ_FEDFUNDS_SOLD" hidden="1">"c2256"</definedName>
    <definedName name="IQ_FEDFUNDS_SOLD_RELATED" hidden="1">"c19130"</definedName>
    <definedName name="IQ_FEES_COMMISSIONS_BROKERAGE_FFIEC" hidden="1">"c13005"</definedName>
    <definedName name="IQ_FEES_OTHER_INCOME" hidden="1">"c15257"</definedName>
    <definedName name="IQ_FFO" hidden="1">"c1574"</definedName>
    <definedName name="IQ_FFO_ACT_OR_EST" hidden="1">"c2216"</definedName>
    <definedName name="IQ_FFO_ADJ_ACT_OR_EST_CIQ" hidden="1">"c4960"</definedName>
    <definedName name="IQ_FFO_ADJ_ACT_OR_EST_CIQ_COL" hidden="1">"c11607"</definedName>
    <definedName name="IQ_FFO_ADJ_GUIDANCE_CIQ" hidden="1">"c4961"</definedName>
    <definedName name="IQ_FFO_ADJ_GUIDANCE_CIQ_COL" hidden="1">"c11608"</definedName>
    <definedName name="IQ_FFO_ADJ_HIGH_GUIDANCE_CIQ" hidden="1">"c4614"</definedName>
    <definedName name="IQ_FFO_ADJ_HIGH_GUIDANCE_CIQ_COL" hidden="1">"c11263"</definedName>
    <definedName name="IQ_FFO_ADJ_LOW_GUIDANCE_CIQ" hidden="1">"c4654"</definedName>
    <definedName name="IQ_FFO_ADJ_LOW_GUIDANCE_CIQ_COL" hidden="1">"c11303"</definedName>
    <definedName name="IQ_FFO_DILUTED" hidden="1">"c16186"</definedName>
    <definedName name="IQ_FFO_EST" hidden="1">"c418"</definedName>
    <definedName name="IQ_FFO_EST_CIQ_COL" hidden="1">"c11617"</definedName>
    <definedName name="IQ_FFO_GUIDANCE_CIQ" hidden="1">"c4968"</definedName>
    <definedName name="IQ_FFO_GUIDANCE_CIQ_COL" hidden="1">"c11615"</definedName>
    <definedName name="IQ_FFO_HIGH_EST" hidden="1">"c419"</definedName>
    <definedName name="IQ_FFO_HIGH_EST_CIQ_COL" hidden="1">"c11624"</definedName>
    <definedName name="IQ_FFO_HIGH_GUIDANCE_CIQ" hidden="1">"c4596"</definedName>
    <definedName name="IQ_FFO_HIGH_GUIDANCE_CIQ_COL" hidden="1">"c11245"</definedName>
    <definedName name="IQ_FFO_LOW_EST" hidden="1">"c420"</definedName>
    <definedName name="IQ_FFO_LOW_EST_CIQ_COL" hidden="1">"c11625"</definedName>
    <definedName name="IQ_FFO_LOW_GUIDANCE_CIQ" hidden="1">"c4636"</definedName>
    <definedName name="IQ_FFO_LOW_GUIDANCE_CIQ_COL" hidden="1">"c11285"</definedName>
    <definedName name="IQ_FFO_MEDIAN_EST" hidden="1">"c1665"</definedName>
    <definedName name="IQ_FFO_MEDIAN_EST_CIQ_COL" hidden="1">"c11626"</definedName>
    <definedName name="IQ_FFO_NO_EST" hidden="1">"c276"</definedName>
    <definedName name="IQ_FFO_NUM_EST" hidden="1">"c421"</definedName>
    <definedName name="IQ_FFO_NUM_EST_CIQ_COL" hidden="1">"c11627"</definedName>
    <definedName name="IQ_FFO_PAYOUT_RATIO" hidden="1">"c3492"</definedName>
    <definedName name="IQ_FFO_PER_SHARE_BASIC" hidden="1">"c8867"</definedName>
    <definedName name="IQ_FFO_PER_SHARE_DILUTED" hidden="1">"c8868"</definedName>
    <definedName name="IQ_FFO_SHARE_ACT_OR_EST_CIQ" hidden="1">"c4971"</definedName>
    <definedName name="IQ_FFO_SHARE_ACT_OR_EST_CIQ_COL" hidden="1">"c11618"</definedName>
    <definedName name="IQ_FFO_SHARE_GUIDANCE_CIQ" hidden="1">"c4976"</definedName>
    <definedName name="IQ_FFO_SHARE_GUIDANCE_CIQ_COL" hidden="1">"c11623"</definedName>
    <definedName name="IQ_FFO_SHARE_HIGH_GUIDANCE_CIQ" hidden="1">"c4615"</definedName>
    <definedName name="IQ_FFO_SHARE_HIGH_GUIDANCE_CIQ_COL" hidden="1">"c11264"</definedName>
    <definedName name="IQ_FFO_SHARE_LOW_GUIDANCE_CIQ" hidden="1">"c4655"</definedName>
    <definedName name="IQ_FFO_SHARE_LOW_GUIDANCE_CIQ_COL" hidden="1">"c11304"</definedName>
    <definedName name="IQ_FFO_SHARES_BASIC" hidden="1">"c16185"</definedName>
    <definedName name="IQ_FFO_SHARES_DILUTED" hidden="1">"c16187"</definedName>
    <definedName name="IQ_FFO_STDDEV_EST" hidden="1">"c422"</definedName>
    <definedName name="IQ_FFO_STDDEV_EST_CIQ_COL" hidden="1">"c11628"</definedName>
    <definedName name="IQ_FFO_TOTAL_REVENUE" hidden="1">"c16060"</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COLLECTION_ID" hidden="1">"c13922"</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_INSTANCE_ID" hidden="1">"c13921"</definedName>
    <definedName name="IQ_FIN_PERIOD_ID" hidden="1">"c13920"</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CIQ_COL" hidden="1">"c11741"</definedName>
    <definedName name="IQ_FISCAL_Y" hidden="1">"c441"</definedName>
    <definedName name="IQ_FISCAL_Y_EST" hidden="1">"c6795"</definedName>
    <definedName name="IQ_FISCAL_Y_EST_CIQ" hidden="1">"c6807"</definedName>
    <definedName name="IQ_FISCAL_Y_EST_CIQ_COL" hidden="1">"c11742"</definedName>
    <definedName name="IQ_FIVE_PERCENT_CIQID" hidden="1">"c19094"</definedName>
    <definedName name="IQ_FIVE_PERCENT_DERIVATIVES" hidden="1">"c19096"</definedName>
    <definedName name="IQ_FIVE_PERCENT_NAME" hidden="1">"c19093"</definedName>
    <definedName name="IQ_FIVE_PERCENT_OWNER" hidden="1">"c442"</definedName>
    <definedName name="IQ_FIVE_PERCENT_PERCENT" hidden="1">"c19097"</definedName>
    <definedName name="IQ_FIVE_PERCENT_POSITION_DATE" hidden="1">"c19099"</definedName>
    <definedName name="IQ_FIVE_PERCENT_SHARES" hidden="1">"c19095"</definedName>
    <definedName name="IQ_FIVE_PERCENT_VALUE" hidden="1">"c19098"</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OTAL_DEPOSITS" hidden="1">"c15719"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REIGN_LOANS_TOTAL_LOANS" hidden="1">"c15714"</definedName>
    <definedName name="IQ_FOUNDATION_OVER_TOTAL" hidden="1">"c13769"</definedName>
    <definedName name="IQ_FQ" hidden="1">500</definedName>
    <definedName name="IQ_FTOOL_CAPEX" hidden="1">"c16212"</definedName>
    <definedName name="IQ_FTOOL_CASH" hidden="1">"c16213"</definedName>
    <definedName name="IQ_FTOOL_CASH_INVEST" hidden="1">"c16214"</definedName>
    <definedName name="IQ_FTOOL_EBT" hidden="1">"c16215"</definedName>
    <definedName name="IQ_FTOOL_NI" hidden="1">"c16216"</definedName>
    <definedName name="IQ_FTOOL_NI_CF" hidden="1">"c16206"</definedName>
    <definedName name="IQ_FTOOL_NUMBER_SHAREHOLDERS" hidden="1">"c16207"</definedName>
    <definedName name="IQ_FTOOL_SHARES_PER_DR" hidden="1">"c16208"</definedName>
    <definedName name="IQ_FTOOL_TOTAL_ASSETS" hidden="1">"c16209"</definedName>
    <definedName name="IQ_FTOOL_TOTAL_LIAB_EQUITY" hidden="1">"c16210"</definedName>
    <definedName name="IQ_FTOOL_TOTAL_REV" hidden="1">"c16211"</definedName>
    <definedName name="IQ_FUEL" hidden="1">"c449"</definedName>
    <definedName name="IQ_FULL_TIME" hidden="1">"c450"</definedName>
    <definedName name="IQ_FULLY_INSURED_BROKERED_DEPOSITS_FFIEC" hidden="1">"c15305"</definedName>
    <definedName name="IQ_FULLY_INSURED_DEPOSITS_FDIC" hidden="1">"c6487"</definedName>
    <definedName name="IQ_FUND_ANALYSIS" hidden="1">"c19198"</definedName>
    <definedName name="IQ_FUND_AUTHORIZED_SALE" hidden="1">"c19199"</definedName>
    <definedName name="IQ_FUND_BENCHMARK" hidden="1">"c19200"</definedName>
    <definedName name="IQ_FUND_BENCHMARK_ID" hidden="1">"c19201"</definedName>
    <definedName name="IQ_FUND_DISCOUNT_OR_PREMIUM" hidden="1">"c19242"</definedName>
    <definedName name="IQ_FUND_FEE_INC_NON_INT_INC_FFIEC" hidden="1">"c13493"</definedName>
    <definedName name="IQ_FUND_GEOGRAPHIC_MANDATE" hidden="1">"c19195"</definedName>
    <definedName name="IQ_FUND_MARKET_CAP_EMPHASIS" hidden="1">"c19197"</definedName>
    <definedName name="IQ_FUND_NAV" hidden="1">"c15225"</definedName>
    <definedName name="IQ_FUND_PRIMARY_ADVISOR" hidden="1">"c19091"</definedName>
    <definedName name="IQ_FUND_SECTOR_EMPHASIS" hidden="1">"c19196"</definedName>
    <definedName name="IQ_FUND_VEHICLE_TYPE" hidden="1">"c19194"</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EST_CIQ" hidden="1">"c13924"</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ICS_CODE" hidden="1">"c16201"</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DD_BASIC" hidden="1">"c15776"</definedName>
    <definedName name="IQ_GROSS_ADD_BBAND" hidden="1">"c15779"</definedName>
    <definedName name="IQ_GROSS_ADD_DIG" hidden="1">"c15777"</definedName>
    <definedName name="IQ_GROSS_ADD_PHONE" hidden="1">"c15780"</definedName>
    <definedName name="IQ_GROSS_ADD_POSTPAID_WIRELESS" hidden="1">"c15750"</definedName>
    <definedName name="IQ_GROSS_ADD_PREPAID_WIRELESS" hidden="1">"c15751"</definedName>
    <definedName name="IQ_GROSS_ADD_RESELL_WHOLESALE_WIRELESS" hidden="1">"c15752"</definedName>
    <definedName name="IQ_GROSS_ADD_RGU" hidden="1">"c15781"</definedName>
    <definedName name="IQ_GROSS_ADD_SATELLITE" hidden="1">"c15778"</definedName>
    <definedName name="IQ_GROSS_ADD_TOTAL_WIRELESS" hidden="1">"c15753"</definedName>
    <definedName name="IQ_GROSS_AH_EARNED" hidden="1">"c2742"</definedName>
    <definedName name="IQ_GROSS_CLAIM_ADJ_EXP_RESERVE_BOP" hidden="1">"c15874"</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 hidden="1">"c15871"</definedName>
    <definedName name="IQ_GROSS_LOSSES_AVG_LOANS_FFIEC" hidden="1">"c13475"</definedName>
    <definedName name="IQ_GROSS_MARGIN" hidden="1">"c529"</definedName>
    <definedName name="IQ_GROSS_PC_EARNED" hidden="1">"c2747"</definedName>
    <definedName name="IQ_GROSS_PREMIUMS_WRITTEN_AVG_ASSETS" hidden="1">"c15893"</definedName>
    <definedName name="IQ_GROSS_PREMIUMS_WRITTEN_AVG_EQUITY" hidden="1">"c15892"</definedName>
    <definedName name="IQ_GROSS_PREMIUMS_WRITTEN_AVG_STATUTORY_SURPLUS" hidden="1">"c15894"</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VKEY" hidden="1">"c15590"</definedName>
    <definedName name="IQ_GVKEY_OTHER" hidden="1">"c15633"</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 hidden="1">"c19145"</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_EXP_DIRECT_OPERATING_EXP" hidden="1">"c15981"</definedName>
    <definedName name="IQ_HG_CASINO_GROSS_PROFIT" hidden="1">"c15974"</definedName>
    <definedName name="IQ_HG_CASINO_MARGIN" hidden="1">"c15976"</definedName>
    <definedName name="IQ_HG_CASINO_OPERATING_MARGIN" hidden="1">"c15977"</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CONFERENCE_SPACE" hidden="1">"c15971"</definedName>
    <definedName name="IQ_HG_EXP_CASINO" hidden="1">"c8733"</definedName>
    <definedName name="IQ_HG_EXP_DEVELOPMENT" hidden="1">"c8738"</definedName>
    <definedName name="IQ_HG_EXP_DIRECT_CASINO_GAMING" hidden="1">"c15994"</definedName>
    <definedName name="IQ_HG_EXP_ENTERTAINMENT" hidden="1">"c8736"</definedName>
    <definedName name="IQ_HG_EXP_FOOD_BEV" hidden="1">"c8734"</definedName>
    <definedName name="IQ_HG_EXP_FRANCHISE_MANAGEMENT" hidden="1">"c8744"</definedName>
    <definedName name="IQ_HG_EXP_OTHER_DIRECT_HOTEL_MOTEL" hidden="1">"c15995"</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BEV_EXP_DIRECT_OPERATING_EXP" hidden="1">"c15980"</definedName>
    <definedName name="IQ_HG_FOOD_BEV_REV_TOTAL_REV" hidden="1">"c15983"</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NUMBER_SUITES" hidden="1">"c15970"</definedName>
    <definedName name="IQ_HG_NUMBER_TABLES_AVG" hidden="1">"c15973"</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PROMO_ALLOW_GROSS_OPERATING_REV" hidden="1">"c15979"</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GROSS_OPERATING" hidden="1">"c15993"</definedName>
    <definedName name="IQ_HG_REV_INCENTIVE_MANAGEMENT_FEES" hidden="1">"c8727"</definedName>
    <definedName name="IQ_HG_REV_MANAGEMENT_FEES" hidden="1">"c8718"</definedName>
    <definedName name="IQ_HG_REV_OTHER_CASINO" hidden="1">"c15992"</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SLOT_MACHINE" hidden="1">"c15990"</definedName>
    <definedName name="IQ_HG_REV_TABLE" hidden="1">"c15991"</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EXP_DIRECT_OPERATING_EXP" hidden="1">"c15982"</definedName>
    <definedName name="IQ_HG_ROOM_GROSS_PROFIT" hidden="1">"c15975"</definedName>
    <definedName name="IQ_HG_ROOM_MARGIN" hidden="1">"c15978"</definedName>
    <definedName name="IQ_HG_ROOM_PROM_COSTS" hidden="1">"c8745"</definedName>
    <definedName name="IQ_HG_ROOM_REV_TOTAL_REV" hidden="1">"c15984"</definedName>
    <definedName name="IQ_HG_ROOMS_BEG" hidden="1">"c8600"</definedName>
    <definedName name="IQ_HG_SAME_PROPERTIES_CASINO_REV_CHANGE" hidden="1">"c15987"</definedName>
    <definedName name="IQ_HG_SAME_PROPERTIES_FOOD_BEV_REV_CHANGE" hidden="1">"c15989"</definedName>
    <definedName name="IQ_HG_SAME_PROPERTIES_ROOM_REV_CHANGE" hidden="1">"c15988"</definedName>
    <definedName name="IQ_HG_SAME_PROPERTIES_SLOT_MACHINE_REV_CHANGE" hidden="1">"c15985"</definedName>
    <definedName name="IQ_HG_SAME_PROPERTIES_TABLE_REV_CHANGE" hidden="1">"c15986"</definedName>
    <definedName name="IQ_HG_SLOT_MACHINES_AVG" hidden="1">"c15972"</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"c16124"</definedName>
    <definedName name="IQ_HG_TABLE_GAMES_MANAGED" hidden="1">"c16125"</definedName>
    <definedName name="IQ_HG_TABLE_GAMES_OWNED" hidden="1">"c16123"</definedName>
    <definedName name="IQ_HG_TABLE_GAMES_TOTAL" hidden="1">"c16126"</definedName>
    <definedName name="IQ_HG_TABLES_JV" hidden="1">"c8643"</definedName>
    <definedName name="IQ_HG_TABLES_MANAGED" hidden="1">"c8644"</definedName>
    <definedName name="IQ_HG_TABLES_OWNED" hidden="1">"c8642"</definedName>
    <definedName name="IQ_HG_TABL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SULFUR_CONTENT_RESERVES_COAL" hidden="1">"c15928"</definedName>
    <definedName name="IQ_HIGH_SULFURE_RESERVES_TO_TOTAL_RESERVES_COAL" hidden="1">"c15963"</definedName>
    <definedName name="IQ_HIGH_TARGET_PRICE" hidden="1">"c1651"</definedName>
    <definedName name="IQ_HIGH_TARGET_PRICE_CIQ" hidden="1">"c4659"</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FUND_CIQID" hidden="1">"c19084"</definedName>
    <definedName name="IQ_HOLDER_FUND_DERIVATIVES" hidden="1">"c19115"</definedName>
    <definedName name="IQ_HOLDER_FUND_NAME" hidden="1">"c19083"</definedName>
    <definedName name="IQ_HOLDER_FUND_NUMBER" hidden="1">"c19090"</definedName>
    <definedName name="IQ_HOLDER_FUND_PERCENT" hidden="1">"c19085"</definedName>
    <definedName name="IQ_HOLDER_FUND_POSITION_DATE" hidden="1">"c19088"</definedName>
    <definedName name="IQ_HOLDER_FUND_PRIMARY_ADVISOR" hidden="1">"c19089"</definedName>
    <definedName name="IQ_HOLDER_FUND_SHARES" hidden="1">"c19086"</definedName>
    <definedName name="IQ_HOLDER_FUND_VALUE" hidden="1">"c19087"</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LDINGS_AFRICA_MIDEAST_PERCENT" hidden="1">"c19235"</definedName>
    <definedName name="IQ_HOLDINGS_AFRICA_MIDEAST_VALUE" hidden="1">"c19234"</definedName>
    <definedName name="IQ_HOLDINGS_ASIA_PERCENT" hidden="1">"c19233"</definedName>
    <definedName name="IQ_HOLDINGS_ASIA_VALUE" hidden="1">"c19232"</definedName>
    <definedName name="IQ_HOLDINGS_CONSUMER_DISCRETIONARY_PERCENT" hidden="1">"c19213"</definedName>
    <definedName name="IQ_HOLDINGS_CONSUMER_DISCRETIONARY_VALUE" hidden="1">"c19212"</definedName>
    <definedName name="IQ_HOLDINGS_CONSUMER_STAPLES_PERCENT" hidden="1">"c19219"</definedName>
    <definedName name="IQ_HOLDINGS_CONSUMER_STAPLES_VALUE" hidden="1">"c19218"</definedName>
    <definedName name="IQ_HOLDINGS_ENERGY_PERCENT" hidden="1">"c19215"</definedName>
    <definedName name="IQ_HOLDINGS_ENERGY_VALUE" hidden="1">"c19214"</definedName>
    <definedName name="IQ_HOLDINGS_EUROPE_PERCENT" hidden="1">"c19229"</definedName>
    <definedName name="IQ_HOLDINGS_EUROPE_VALUE" hidden="1">"c19228"</definedName>
    <definedName name="IQ_HOLDINGS_FINANCIALS_PERCENT" hidden="1">"c19209"</definedName>
    <definedName name="IQ_HOLDINGS_FINANCIALS_VALUE" hidden="1">"c19208"</definedName>
    <definedName name="IQ_HOLDINGS_HEALTHCARE_PERCENT" hidden="1">"c19211"</definedName>
    <definedName name="IQ_HOLDINGS_HEALTHCARE_VALUE" hidden="1">"c19210"</definedName>
    <definedName name="IQ_HOLDINGS_INDUSTRIALS_PERCENT" hidden="1">"c19217"</definedName>
    <definedName name="IQ_HOLDINGS_INDUSTRIALS_VALUE" hidden="1">"c19216"</definedName>
    <definedName name="IQ_HOLDINGS_IT_PERCENT" hidden="1">"c19207"</definedName>
    <definedName name="IQ_HOLDINGS_IT_VALUE" hidden="1">"c19206"</definedName>
    <definedName name="IQ_HOLDINGS_LATIN_CARIBBEAN_PERCENT" hidden="1">"c19231"</definedName>
    <definedName name="IQ_HOLDINGS_LATIN_CARIBBEAN_VALUE" hidden="1">"c19230"</definedName>
    <definedName name="IQ_HOLDINGS_MATERIALS_PERCENT" hidden="1">"c19223"</definedName>
    <definedName name="IQ_HOLDINGS_MATERIALS_VALUE" hidden="1">"c19222"</definedName>
    <definedName name="IQ_HOLDINGS_TELECOMM_PERCENT" hidden="1">"c19221"</definedName>
    <definedName name="IQ_HOLDINGS_TELECOMM_VALUE" hidden="1">"c19220"</definedName>
    <definedName name="IQ_HOLDINGS_US_CANADA_PERCENT" hidden="1">"c19227"</definedName>
    <definedName name="IQ_HOLDINGS_US_CANADA_VALUE" hidden="1">"c19226"</definedName>
    <definedName name="IQ_HOLDINGS_UTILITIES_PERCENT" hidden="1">"c19225"</definedName>
    <definedName name="IQ_HOLDINGS_UTILITIES_VALUE" hidden="1">"c19224"</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ANCELLATION_RATE" hidden="1">"c16192"</definedName>
    <definedName name="IQ_HOME_CANCELLATION_RATE_INCL_JV" hidden="1">"c16194"</definedName>
    <definedName name="IQ_HOME_CANCELLATION_RATE_JV" hidden="1">"c16193"</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BUILDING_COGS_SALES" hidden="1">"c15813"</definedName>
    <definedName name="IQ_HOMEBUILDING_INV_TURN" hidden="1">"c15819"</definedName>
    <definedName name="IQ_HOMEBUILDING_TURN" hidden="1">"c15820"</definedName>
    <definedName name="IQ_HOMEOWNERS_WRITTEN" hidden="1">"c546"</definedName>
    <definedName name="IQ_HOTEL_OPERATING_EXPENSE" hidden="1">"c16042"</definedName>
    <definedName name="IQ_HOTEL_OPERATING_REVENUE" hidden="1">"c16026"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HYBRID_CAPITAL" hidden="1">"c15245"</definedName>
    <definedName name="IQ_HYBRID_STRUCTURED_PRODUCTS_AVAIL_SALE_FFIEC" hidden="1">"c15265"</definedName>
    <definedName name="IQ_HYBRID_STRUCTURED_PRODUCTS_FFIEC" hidden="1">"c15262"</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CT_UNRECOG_TAX_BENEFIT_EFFECTIVE_TAX" hidden="1">"c15748"</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_FOREIGN_FFIEC" hidden="1">"c15391"</definedName>
    <definedName name="IQ_INCOME_TAXES_FDIC" hidden="1">"c6582"</definedName>
    <definedName name="IQ_INCOME_TAXES_FFIEC" hidden="1">"c13030"</definedName>
    <definedName name="IQ_INCREASE_INT_INCOME_FFIEC" hidden="1">"c13063"</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SHARES" hidden="1">"c19193"</definedName>
    <definedName name="IQ_INDEX_TYPE" hidden="1">"c15223"</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LL_OTHER_COMP" hidden="1">"c19040"</definedName>
    <definedName name="IQ_INDIVIDUAL_ANNUAL_CASH_COMP" hidden="1">"c19041"</definedName>
    <definedName name="IQ_INDIVIDUAL_AS_REPORTED_COMP" hidden="1">"c19045"</definedName>
    <definedName name="IQ_INDIVIDUAL_AS_REPORTED_DIRECTOR_COMP" hidden="1">"c19057"</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BONUS" hidden="1">"c19036"</definedName>
    <definedName name="IQ_INDIVIDUAL_CALCULATED_COMP" hidden="1">"c19043"</definedName>
    <definedName name="IQ_INDIVIDUAL_CHANGE_PENSION" hidden="1">"c19058"</definedName>
    <definedName name="IQ_INDIVIDUAL_DIRECT_FAX" hidden="1">"c15189"</definedName>
    <definedName name="IQ_INDIVIDUAL_DIRECT_PHONE" hidden="1">"c15188"</definedName>
    <definedName name="IQ_INDIVIDUAL_DIRECTOR_BONUS" hidden="1">"c19052"</definedName>
    <definedName name="IQ_INDIVIDUAL_DIRECTOR_CHANGE_PENSION" hidden="1">"c19053"</definedName>
    <definedName name="IQ_INDIVIDUAL_DIRECTOR_FEE" hidden="1">"c19049"</definedName>
    <definedName name="IQ_INDIVIDUAL_DIRECTOR_NON_EQUITY_COMP" hidden="1">"c19054"</definedName>
    <definedName name="IQ_INDIVIDUAL_DIRECTOR_OPTION_AWARDS" hidden="1">"c19050"</definedName>
    <definedName name="IQ_INDIVIDUAL_DIRECTOR_OTHER" hidden="1">"c19051"</definedName>
    <definedName name="IQ_INDIVIDUAL_DIRECTOR_STOCK_AWARDS" hidden="1">"c19055"</definedName>
    <definedName name="IQ_INDIVIDUAL_DIRECTOR_STOCK_GRANTS" hidden="1">"c19082"</definedName>
    <definedName name="IQ_INDIVIDUAL_DIRECTOR_STOCK_OPTIONS" hidden="1">"c19056"</definedName>
    <definedName name="IQ_INDIVIDUAL_EDUCATION" hidden="1">"c15203"</definedName>
    <definedName name="IQ_INDIVIDUAL_EMAIL" hidden="1">"c15193"</definedName>
    <definedName name="IQ_INDIVIDUAL_EQUITY_INCENTIVE" hidden="1">"c19078"</definedName>
    <definedName name="IQ_INDIVIDUAL_EST_PAYMENTS_CHANGE_CONTROL" hidden="1">"c19047"</definedName>
    <definedName name="IQ_INDIVIDUAL_EST_PAYMENTS_TERMINATION" hidden="1">"c19059"</definedName>
    <definedName name="IQ_INDIVIDUAL_EXERCISABLE_OPTIONS" hidden="1">"c19062"</definedName>
    <definedName name="IQ_INDIVIDUAL_EXERCISABLE_VALUES" hidden="1">"c19063"</definedName>
    <definedName name="IQ_INDIVIDUAL_EXERCISED_OPTIONS" hidden="1">"c19060"</definedName>
    <definedName name="IQ_INDIVIDUAL_EXERCISED_VALUES" hidden="1">"c19061"</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LT_INCENTIVE" hidden="1">"c19039"</definedName>
    <definedName name="IQ_INDIVIDUAL_MAIN_FAX" hidden="1">"c15187"</definedName>
    <definedName name="IQ_INDIVIDUAL_MAIN_PHONE" hidden="1">"c15186"</definedName>
    <definedName name="IQ_INDIVIDUAL_MARKET_VALUE_SHARES_NOT_VESTED" hidden="1">"c19077"</definedName>
    <definedName name="IQ_INDIVIDUAL_MOBILE" hidden="1">"c15198"</definedName>
    <definedName name="IQ_INDIVIDUAL_NICKNAME" hidden="1">"c15192"</definedName>
    <definedName name="IQ_INDIVIDUAL_NON_EQUITY_INCENTIVE" hidden="1">"c19048"</definedName>
    <definedName name="IQ_INDIVIDUAL_NOTES" hidden="1">"c15204"</definedName>
    <definedName name="IQ_INDIVIDUAL_NUM_SHARED_NOT_VESTED" hidden="1">"c19076"</definedName>
    <definedName name="IQ_INDIVIDUAL_NUM_SHARES_ACQUIRED" hidden="1">"c19074"</definedName>
    <definedName name="IQ_INDIVIDUAL_OFFICE_ADDRESS" hidden="1">"c15185"</definedName>
    <definedName name="IQ_INDIVIDUAL_OPTION_AWARDS" hidden="1">"c19044"</definedName>
    <definedName name="IQ_INDIVIDUAL_OPTION_MARKET_PRICE" hidden="1">"c19073"</definedName>
    <definedName name="IQ_INDIVIDUAL_OPTION_PRICE" hidden="1">"c19072"</definedName>
    <definedName name="IQ_INDIVIDUAL_OTHER_ANNUAL_COMP" hidden="1">"c19037"</definedName>
    <definedName name="IQ_INDIVIDUAL_OTHER_COMP" hidden="1">"c19046"</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RESTRICTED_STOCK_COMP" hidden="1">"c19038"</definedName>
    <definedName name="IQ_INDIVIDUAL_SALARY" hidden="1">"c19035"</definedName>
    <definedName name="IQ_INDIVIDUAL_SPECIALTY" hidden="1">"c15190"</definedName>
    <definedName name="IQ_INDIVIDUAL_ST_COMP" hidden="1">"c19042"</definedName>
    <definedName name="IQ_INDIVIDUAL_TITLE" hidden="1">"c15183"</definedName>
    <definedName name="IQ_INDIVIDUAL_TOTAL_NUM_STOCK_AWARDS" hidden="1">"c19081"</definedName>
    <definedName name="IQ_INDIVIDUAL_TOTAL_OPTIONS" hidden="1">"c19070"</definedName>
    <definedName name="IQ_INDIVIDUAL_TOTAL_STOCK_VALUE" hidden="1">"c19080"</definedName>
    <definedName name="IQ_INDIVIDUAL_TOTAL_VALUE_OPTIONS" hidden="1">"c19071"</definedName>
    <definedName name="IQ_INDIVIDUAL_UNCLASSIFIED_OPTIONS" hidden="1">"c19066"</definedName>
    <definedName name="IQ_INDIVIDUAL_UNCLASSIFIED_OPTIONS_VALUE" hidden="1">"c19067"</definedName>
    <definedName name="IQ_INDIVIDUAL_UNEARNED_STOCK_VALUE" hidden="1">"c19079"</definedName>
    <definedName name="IQ_INDIVIDUAL_UNEXERCISABLE_OPTIONS" hidden="1">"c19064"</definedName>
    <definedName name="IQ_INDIVIDUAL_UNEXERCISABLE_VALUES" hidden="1">"c19065"</definedName>
    <definedName name="IQ_INDIVIDUAL_UNEXERCISED_UNEARNED_OPTIONS" hidden="1">"c19068"</definedName>
    <definedName name="IQ_INDIVIDUAL_UNEXERCISED_UNEARNED_OPTIONS_VALUE" hidden="1">"c19069"</definedName>
    <definedName name="IQ_INDIVIDUAL_VALUE_VESTING" hidden="1">"c19075"</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ITIAL_TRANSACTION" hidden="1">"c18885"</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CIQID" hidden="1">"c19101"</definedName>
    <definedName name="IQ_INSIDER_DERIVATIVES" hidden="1">"c19102"</definedName>
    <definedName name="IQ_INSIDER_LOANS_FDIC" hidden="1">"c6365"</definedName>
    <definedName name="IQ_INSIDER_NAME" hidden="1">"c19100"</definedName>
    <definedName name="IQ_INSIDER_OVER_TOTAL" hidden="1">"c1581"</definedName>
    <definedName name="IQ_INSIDER_OWNER" hidden="1">"c577"</definedName>
    <definedName name="IQ_INSIDER_PERCENT" hidden="1">"c578"</definedName>
    <definedName name="IQ_INSIDER_POSITION_DATE" hidden="1">"c19104"</definedName>
    <definedName name="IQ_INSIDER_SHARES" hidden="1">"c579"</definedName>
    <definedName name="IQ_INSIDER_VALUE" hidden="1">"c19103"</definedName>
    <definedName name="IQ_INST_DEPOSITS" hidden="1">"c89"</definedName>
    <definedName name="IQ_INSTITUTIONAL_CIQID" hidden="1">"c19106"</definedName>
    <definedName name="IQ_INSTITUTIONAL_DERIVATIVES" hidden="1">"c19107"</definedName>
    <definedName name="IQ_INSTITUTIONAL_NAME" hidden="1">"c19105"</definedName>
    <definedName name="IQ_INSTITUTIONAL_OVER_TOTAL" hidden="1">"c1580"</definedName>
    <definedName name="IQ_INSTITUTIONAL_OWNER" hidden="1">"c580"</definedName>
    <definedName name="IQ_INSTITUTIONAL_PERCENT" hidden="1">"c581"</definedName>
    <definedName name="IQ_INSTITUTIONAL_POSITION_DATE" hidden="1">"c19109"</definedName>
    <definedName name="IQ_INSTITUTIONAL_SHARES" hidden="1">"c582"</definedName>
    <definedName name="IQ_INSTITUTIONAL_VALUE" hidden="1">"c19108"</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EXPENSE_AVG_ASSET" hidden="1">"c15705"</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AVG_ASSET" hidden="1">"c15704"</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AVINGS_DEPOSITS_MMDA_DOM_FFIEC" hidden="1">"c15364"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ANGIBLES_NET" hidden="1">"c1407"</definedName>
    <definedName name="IQ_INTERBANK_RATIO" hidden="1">"c19134"</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BEARING_TRANS_DOM_QUARTERLY_AVG_FFIEC" hidden="1">"c15484"</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PENALTIES_RECOG_BS_AFTER_TAX" hidden="1">"c15745"</definedName>
    <definedName name="IQ_INTEREST_PENALTIES_RECOG_BS_PRE_TAX" hidden="1">"c15744"</definedName>
    <definedName name="IQ_INTEREST_PENALTIES_RECOG_IS_AFTER_TAX" hidden="1">"c15743"</definedName>
    <definedName name="IQ_INTEREST_PENALTIES_RECOG_IS_PRE_TAX" hidden="1">"c15742"</definedName>
    <definedName name="IQ_INTEREST_RATE_CONTRACTS_FDIC" hidden="1">"c6512"</definedName>
    <definedName name="IQ_INTEREST_RATE_EXPOSURES_FDIC" hidden="1">"c6662"</definedName>
    <definedName name="IQ_INTERNAL_ALLOCATIONS_INC_EXP_FOREIGN_FFIEC" hidden="1">"c15394"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_REL_ID" hidden="1">"c15220"</definedName>
    <definedName name="IQ_INV_REL_NAME" hidden="1">"c15219"</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CRITERIA_EBITDA_MAX" hidden="1">"c18907"</definedName>
    <definedName name="IQ_INVEST_CRITERIA_EBITDA_MIN" hidden="1">"c18906"</definedName>
    <definedName name="IQ_INVEST_CRITERIA_EQUITY_MAX" hidden="1">"c18901"</definedName>
    <definedName name="IQ_INVEST_CRITERIA_EQUITY_MIN" hidden="1">"c18900"</definedName>
    <definedName name="IQ_INVEST_CRITERIA_EV_MAX" hidden="1">"c18903"</definedName>
    <definedName name="IQ_INVEST_CRITERIA_EV_MIN" hidden="1">"c18902"</definedName>
    <definedName name="IQ_INVEST_CRITERIA_GEOGRAPHY" hidden="1">"c18898"</definedName>
    <definedName name="IQ_INVEST_CRITERIA_INDUSTRY" hidden="1">"c18897"</definedName>
    <definedName name="IQ_INVEST_CRITERIA_STAGES" hidden="1">"c18899"</definedName>
    <definedName name="IQ_INVEST_CRITERIA_TOT_REV_MAX" hidden="1">"c18905"</definedName>
    <definedName name="IQ_INVEST_CRITERIA_TOT_REV_MIN" hidden="1">"c18904"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ADVISOR" hidden="1">"c19236"</definedName>
    <definedName name="IQ_INVESTMENT_ADVISOR_ID" hidden="1">"c19237"</definedName>
    <definedName name="IQ_INVESTMENT_ADVISOR_PRIMARY" hidden="1">"c19239"</definedName>
    <definedName name="IQ_INVESTMENT_ADVISOR_PRIMARY_ID" hidden="1">"c19240"</definedName>
    <definedName name="IQ_INVESTMENT_ADVISOR_REL" hidden="1">"c19238"</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NVESTMENT_PARTNERSHIP" hidden="1">"c16072"</definedName>
    <definedName name="IQ_INVESTMENTS_ALL" hidden="1">"c18891"</definedName>
    <definedName name="IQ_INVESTMENTS_ALL_COVER" hidden="1">"c19112"</definedName>
    <definedName name="IQ_INVESTMENTS_ALL_ID" hidden="1">"c18892"</definedName>
    <definedName name="IQ_INVESTMENTS_ALL_REL" hidden="1">"c18894"</definedName>
    <definedName name="IQ_INVESTMENTS_ALL_STAKE" hidden="1">"c18893"</definedName>
    <definedName name="IQ_INVESTMENTS_CURR" hidden="1">"c18881"</definedName>
    <definedName name="IQ_INVESTMENTS_CURR_COVER" hidden="1">"c19110"</definedName>
    <definedName name="IQ_INVESTMENTS_CURR_ID" hidden="1">"c18882"</definedName>
    <definedName name="IQ_INVESTMENTS_CURR_REL" hidden="1">"c18884"</definedName>
    <definedName name="IQ_INVESTMENTS_CURR_STAKE" hidden="1">"c18883"</definedName>
    <definedName name="IQ_INVESTMENTS_LP" hidden="1">"c18912"</definedName>
    <definedName name="IQ_INVESTMENTS_LP_ID" hidden="1">"c18913"</definedName>
    <definedName name="IQ_INVESTMENTS_LP_REL" hidden="1">"c18914"</definedName>
    <definedName name="IQ_INVESTMENTS_PENDING" hidden="1">"c18887"</definedName>
    <definedName name="IQ_INVESTMENTS_PENDING_COVER" hidden="1">"c19111"</definedName>
    <definedName name="IQ_INVESTMENTS_PENDING_ID" hidden="1">"c18888"</definedName>
    <definedName name="IQ_INVESTMENTS_PENDING_REL" hidden="1">"c18890"</definedName>
    <definedName name="IQ_INVESTMENTS_PENDING_STAKE" hidden="1">"c18889"</definedName>
    <definedName name="IQ_INVESTMENTS_PRIOR" hidden="1">"c18895"</definedName>
    <definedName name="IQ_INVESTMENTS_PRIOR_ID" hidden="1">"c18896"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ND_MINERAL_RIGHTS_TO_PPE_GROSS_COAL" hidden="1">"c15949"</definedName>
    <definedName name="IQ_LAND_MINERAL_RIGHTS_TO_PPE_NET_COAL" hidden="1">"c15950"</definedName>
    <definedName name="IQ_LANDS_MINERAL_RIGHTS_GROSS_COAL" hidden="1">"c15938"</definedName>
    <definedName name="IQ_LANDS_MINERAL_RIGHTS_NET_COAL" hidden="1">"c15939"</definedName>
    <definedName name="IQ_LAPSE_STATUTE_LIMITATIONS" hidden="1">"c15738"</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_TRANSACTION" hidden="1">"c18886"</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EXPENSE" hidden="1">"c16039"</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PMT_REC_AFTER_FIVE" hidden="1">"c16099"</definedName>
    <definedName name="IQ_LEASE_PMT_REC_CY" hidden="1">"c16093"</definedName>
    <definedName name="IQ_LEASE_PMT_REC_CY1" hidden="1">"c16094"</definedName>
    <definedName name="IQ_LEASE_PMT_REC_CY2" hidden="1">"c16095"</definedName>
    <definedName name="IQ_LEASE_PMT_REC_CY3" hidden="1">"c16096"</definedName>
    <definedName name="IQ_LEASE_PMT_REC_CY4" hidden="1">"c16097"</definedName>
    <definedName name="IQ_LEASE_PMT_REC_NEXT_FIVE" hidden="1">"c16098"</definedName>
    <definedName name="IQ_LEASE_PMT_REC_TOTAL" hidden="1">"c16100"</definedName>
    <definedName name="IQ_LEASE_RECEIVABLES_FOREIGN_FFIEC" hidden="1">"c13483"</definedName>
    <definedName name="IQ_LEASE_REVENUE" hidden="1">"c16023"</definedName>
    <definedName name="IQ_LEASE_TERMINATION_FEES" hidden="1">"c16182"</definedName>
    <definedName name="IQ_LEASED_RESERVES_COAL" hidden="1">"c15918"</definedName>
    <definedName name="IQ_LEASED_RESERVES_TO_TOTAL_RESERVES_COAL" hidden="1">"c15958"</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CENSED_WIRELESS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MITED_PARTNERS" hidden="1">"c18915"</definedName>
    <definedName name="IQ_LIMITED_PARTNERS_ID" hidden="1">"c18916"</definedName>
    <definedName name="IQ_LIMITED_PARTNERS_REL" hidden="1">"c19114"</definedName>
    <definedName name="IQ_LINE_EXTENSIONS_CABLE_INVEST" hidden="1">"c15803"</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ISTING_CURRENCY" hidden="1">"c2127"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SULFUR_CONTENT_RESERVES_COAL" hidden="1">"c15924"</definedName>
    <definedName name="IQ_LOW_SULFURE_RESERVES_TO_TOTAL_RESERVES_COAL" hidden="1">"c15961"</definedName>
    <definedName name="IQ_LOW_TARGET_PRICE" hidden="1">"c1652"</definedName>
    <definedName name="IQ_LOW_TARGET_PRICE_CIQ" hidden="1">"c4660"</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_CIQ" hidden="1">"c4987"</definedName>
    <definedName name="IQ_MAINT_CAPEX_ACT_OR_EST_CIQ_COL" hidden="1">"c11634"</definedName>
    <definedName name="IQ_MAINT_CAPEX_GUIDANCE_CIQ" hidden="1">"c4988"</definedName>
    <definedName name="IQ_MAINT_CAPEX_GUIDANCE_CIQ_COL" hidden="1">"c11635"</definedName>
    <definedName name="IQ_MAINT_CAPEX_HIGH_GUIDANCE_CIQ" hidden="1">"c4609"</definedName>
    <definedName name="IQ_MAINT_CAPEX_HIGH_GUIDANCE_CIQ_COL" hidden="1">"c11258"</definedName>
    <definedName name="IQ_MAINT_CAPEX_LOW_GUIDANCE_CIQ" hidden="1">"c4649"</definedName>
    <definedName name="IQ_MAINT_CAPEX_LOW_GUIDANCE_CIQ_COL" hidden="1">"c11298"</definedName>
    <definedName name="IQ_MAINT_REPAIR" hidden="1">"c2087"</definedName>
    <definedName name="IQ_MAKE_WHOLE_END_DATE">"c2493"</definedName>
    <definedName name="IQ_MAKE_WHOLE_SPREAD">"c2494"</definedName>
    <definedName name="IQ_MAKE_WHOLE_START_DATE">"c2492"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ETING_PROMOTION_EXPENSE" hidden="1">"c16035"</definedName>
    <definedName name="IQ_MARKTCAP" hidden="1">"c258"</definedName>
    <definedName name="IQ_MATERIALS_SUPPLES_INVENTORY_COAL" hidden="1">"c15942"</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COMMERCIAL_ASO_FEES" hidden="1">"c15862"</definedName>
    <definedName name="IQ_MC_COMMERCIAL_NON_RISK_MEMBERS" hidden="1">"c15835"</definedName>
    <definedName name="IQ_MC_COMMERCIAL_PREMIUMS" hidden="1">"c15852"</definedName>
    <definedName name="IQ_MC_DAYS_CLAIMS_PAYABLE" hidden="1">"c9937"</definedName>
    <definedName name="IQ_MC_DAYS_CLAIMS_PAYABLE_EXCL_CAPITATION" hidden="1">"c9938"</definedName>
    <definedName name="IQ_MC_DENTAL_MEMBERS" hidden="1">"c15832"</definedName>
    <definedName name="IQ_MC_DENTAL_PREMIUMS" hidden="1">"c15858"</definedName>
    <definedName name="IQ_MC_HMO_MEMBERS" hidden="1">"c15824"</definedName>
    <definedName name="IQ_MC_HMO_PREMIUMS" hidden="1">"c15850"</definedName>
    <definedName name="IQ_MC_INDEMNITY_MEMBERS" hidden="1">"c15825"</definedName>
    <definedName name="IQ_MC_INDEMNITY_PREMIUMS" hidden="1">"c15851"</definedName>
    <definedName name="IQ_MC_MEDICAID_ASO_FEES" hidden="1">"c15865"</definedName>
    <definedName name="IQ_MC_MEDICAID_MEMBERS" hidden="1">"c15830"</definedName>
    <definedName name="IQ_MC_MEDICAID_NON_RISK_MEMBERS" hidden="1">"c15838"</definedName>
    <definedName name="IQ_MC_MEDICAID_PREMIUMS" hidden="1">"c15856"</definedName>
    <definedName name="IQ_MC_MEDICAL_COST" hidden="1">"c15847"</definedName>
    <definedName name="IQ_MC_MEDICAL_COSTS_PMPM" hidden="1">"c9925"</definedName>
    <definedName name="IQ_MC_MEDICARE_ASO_FEES" hidden="1">"c15864"</definedName>
    <definedName name="IQ_MC_MEDICARE_MEMBERS" hidden="1">"c15828"</definedName>
    <definedName name="IQ_MC_MEDICARE_NON_RISK_MEMBERS" hidden="1">"c15837"</definedName>
    <definedName name="IQ_MC_MEDICARE_PART_D_MEMBERS" hidden="1">"c15829"</definedName>
    <definedName name="IQ_MC_MEDICARE_PART_D_PREMIUMS" hidden="1">"c15855"</definedName>
    <definedName name="IQ_MC_MEDICARE_PREMIUMS" hidden="1">"c15854"</definedName>
    <definedName name="IQ_MC_MILITARY_ASO_FEES" hidden="1">"c15863"</definedName>
    <definedName name="IQ_MC_MILITARY_MEMBERS" hidden="1">"c15827"</definedName>
    <definedName name="IQ_MC_MILITARY_NON_RISK_MEMBERS" hidden="1">"c15836"</definedName>
    <definedName name="IQ_MC_MILITARY_PREMIUMS" hidden="1">"c15853"</definedName>
    <definedName name="IQ_MC_NET_INVESTMENT_INCOME" hidden="1">"c15845"</definedName>
    <definedName name="IQ_MC_OTHER_REV" hidden="1">"c15846"</definedName>
    <definedName name="IQ_MC_PARENT_CASH" hidden="1">"c9942"</definedName>
    <definedName name="IQ_MC_PPO_POS_MEMBERS" hidden="1">"c15823"</definedName>
    <definedName name="IQ_MC_PPO_POS_PREMIUMS" hidden="1">"c15849"</definedName>
    <definedName name="IQ_MC_PREMIUMS" hidden="1">"c15861"</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PECIALTY_ASO_FEES" hidden="1">"c15867"</definedName>
    <definedName name="IQ_MC_SPECIALTY_NON_RISK_MEMBERS" hidden="1">"c15840"</definedName>
    <definedName name="IQ_MC_STATUTORY_SURPLUS" hidden="1">"c2772"</definedName>
    <definedName name="IQ_MC_TANGIBLE_EQUITY_MEDICAL_COST" hidden="1">"c15848"</definedName>
    <definedName name="IQ_MC_TANGIBLE_EQUITY_PER_MEMBER" hidden="1">"c15843"</definedName>
    <definedName name="IQ_MC_TOTAL_ASO_FEES" hidden="1">"c15868"</definedName>
    <definedName name="IQ_MC_TOTAL_COMMERCIAL_MEMBERS" hidden="1">"c15826"</definedName>
    <definedName name="IQ_MC_TOTAL_COVERED_LIVES" hidden="1">"c9919"</definedName>
    <definedName name="IQ_MC_TOTAL_EQUITY_PER_MEMBER" hidden="1">"c15842"</definedName>
    <definedName name="IQ_MC_TOTAL_GOVT_ASO_FEES" hidden="1">"c15866"</definedName>
    <definedName name="IQ_MC_TOTAL_GOVT_MEMBERS" hidden="1">"c15831"</definedName>
    <definedName name="IQ_MC_TOTAL_GOVT_NON_RISK_MEMBERS" hidden="1">"c15839"</definedName>
    <definedName name="IQ_MC_TOTAL_GOVT_PREMIUMS" hidden="1">"c15857"</definedName>
    <definedName name="IQ_MC_TOTAL_MEMBERSHIP" hidden="1">"c9922"</definedName>
    <definedName name="IQ_MC_TOTAL_MEMBERSHIP_CAPITATION" hidden="1">"c9923"</definedName>
    <definedName name="IQ_MC_TOTAL_OTHER_MEMBERS" hidden="1">"c15833"</definedName>
    <definedName name="IQ_MC_TOTAL_OTHER_PREMIUMS" hidden="1">"c15859"</definedName>
    <definedName name="IQ_MC_TOTAL_RESERVES_PER_MEMBER" hidden="1">"c15844"</definedName>
    <definedName name="IQ_MC_TOTAL_SEPCIALTY_MEMBERS" hidden="1">"c15834"</definedName>
    <definedName name="IQ_MC_TOTAL_SEPCIALTY_PREMIUMS" hidden="1">"c15860"</definedName>
    <definedName name="IQ_MC_TOTAL_STATUTORY_CAPITAL_SURPLUS_PER_MEMBER" hidden="1">"c15841"</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UM_SULFUR_CONTENT_RESERVES_COAL" hidden="1">"c15926"</definedName>
    <definedName name="IQ_MEDIUM_SULFURE_RESERVES_TO_TOTAL_RESERVES_COAL" hidden="1">"c15962"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LES_PASSED" hidden="1">"c2848"</definedName>
    <definedName name="IQ_MIN_USE_PER_SUB" hidden="1">"c15764"</definedName>
    <definedName name="IQ_MINE_DEVELOPMENT_GROSS_COAL" hidden="1">"c15940"</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NTUTES_USED_LOCAL" hidden="1">"c15808"</definedName>
    <definedName name="IQ_MINTUTES_USED_LONG_DIST" hidden="1">"c15809"</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EY_MKT_DEPOSITS_TOTAL_DEPOSITS" hidden="1">"c15720"</definedName>
    <definedName name="IQ_MONEY_MKT_SAVINGS_ACCT_DEPOSITS_TOTAL_DEPOSITS" hidden="1">"c15722"</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DEBT_UNDER_CAPITAL_LEASES_FFIEC" hidden="1">"c15276"</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TM_ADJ" hidden="1">"c16000"</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MUTUAL_FUND_LIST" hidden="1">"c19092"</definedName>
    <definedName name="IQ_NAMES_REVISION_DATE_" hidden="1">40434.9057523148</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RE" hidden="1">"c15996"</definedName>
    <definedName name="IQ_NAV_SHARE_RE" hidden="1">"c16011"</definedName>
    <definedName name="IQ_NAV_STDDEV_EST" hidden="1">"c1756"</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ADD_BASIC" hidden="1">"c15782"</definedName>
    <definedName name="IQ_NET_ADD_BBAND" hidden="1">"c15785"</definedName>
    <definedName name="IQ_NET_ADD_DIG" hidden="1">"c15783"</definedName>
    <definedName name="IQ_NET_ADD_PHONE" hidden="1">"c15786"</definedName>
    <definedName name="IQ_NET_ADD_POSTPAID_WIRELESS" hidden="1">"c15754"</definedName>
    <definedName name="IQ_NET_ADD_PREPAID_WIRELESS" hidden="1">"c15755"</definedName>
    <definedName name="IQ_NET_ADD_RESELL_WHOLESALE_WIRELESS" hidden="1">"c15756"</definedName>
    <definedName name="IQ_NET_ADD_RGU" hidden="1">"c15787"</definedName>
    <definedName name="IQ_NET_ADD_SATELLITE" hidden="1">"c15784"</definedName>
    <definedName name="IQ_NET_ADD_TOTAL_WIRELESS" hidden="1">"c15757"</definedName>
    <definedName name="IQ_NET_BOOKING_LOCATION_ADJUSTMENT_FOREIGN_FFIEC" hidden="1">"c15385"</definedName>
    <definedName name="IQ_NET_CHANGE" hidden="1">"c749"</definedName>
    <definedName name="IQ_NET_CHARGE_OFFS_FDIC" hidden="1">"c6641"</definedName>
    <definedName name="IQ_NET_CHARGE_OFFS_LOANS_FDIC" hidden="1">"c6751"</definedName>
    <definedName name="IQ_NET_CLAIM_ADJ_EXP_RESERVE_BOP" hidden="1">"c15877"</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CIQ_COL" hidden="1">"c11717"</definedName>
    <definedName name="IQ_NET_DEBT_EBITDA" hidden="1">"c750"</definedName>
    <definedName name="IQ_NET_DEBT_EBITDA_CAPEX" hidden="1">"c2949"</definedName>
    <definedName name="IQ_NET_DEBT_GUIDANCE_CIQ" hidden="1">"c5005"</definedName>
    <definedName name="IQ_NET_DEBT_GUIDANCE_CIQ_COL" hidden="1">"c11652"</definedName>
    <definedName name="IQ_NET_DEBT_HIGH_GUIDANCE_CIQ" hidden="1">"c4593"</definedName>
    <definedName name="IQ_NET_DEBT_HIGH_GUIDANCE_CIQ_COL" hidden="1">"c11242"</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GUIDANCE_CIQ" hidden="1">"c4633"</definedName>
    <definedName name="IQ_NET_DEBT_LOW_GUIDANCE_CIQ_COL" hidden="1">"c11282"</definedName>
    <definedName name="IQ_NET_EARNED" hidden="1">"c2734"</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PREMISES_FIXED_ASSETS_EXP_FFIEC" hidden="1">"c15372"</definedName>
    <definedName name="IQ_NET_GAIN_SALE_PREMISES_FIXED_ASSETS_INC_FFIEC" hidden="1">"c15369"</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COME_HOMEBUILDING_SALES" hidden="1">"c15818"</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AVG_ASSET" hidden="1">"c15706"</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INC_INTERNATIONAL_OPS_FFIEC" hidden="1">"c15375"</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LOSSES" hidden="1">"c15873"</definedName>
    <definedName name="IQ_NET_NONINTEREST_INC_EXP_INTERNATIONAL_OPS_FFIEC" hidden="1">"c15387"</definedName>
    <definedName name="IQ_NET_OPERATING_INCOME_ASSETS_FDIC" hidden="1">"c6729"</definedName>
    <definedName name="IQ_NET_PREMIUM_WRITTEN_STATUTORY_SURPLUS" hidden="1">"c15880"</definedName>
    <definedName name="IQ_NET_PREMIUMS_WRITTEN_AVG_ASSETS" hidden="1">"c15888"</definedName>
    <definedName name="IQ_NET_PREMIUMS_WRITTEN_AVG_EQUITY" hidden="1">"c15891"</definedName>
    <definedName name="IQ_NET_PREMIUMS_WRITTEN_AVG_STATUTORY_SURPLUS" hidden="1">"c15890"</definedName>
    <definedName name="IQ_NET_PREMIUMS_WRITTEN_GROSS_PREMIUMS_WRITTEN" hidden="1">"c15889"</definedName>
    <definedName name="IQ_NET_RENTAL_EXP_FN" hidden="1">"c780"</definedName>
    <definedName name="IQ_NET_SECURITIZATION_INC_FOREIGN_FFIEC" hidden="1">"c15379"</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"c2490"</definedName>
    <definedName name="IQ_NEXT_SINK_FUND_DATE">"c2489"</definedName>
    <definedName name="IQ_NEXT_SINK_FUND_PRICE">"c2491"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_COL" hidden="1">"c11712"</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FFIEC" hidden="1">"c13034"</definedName>
    <definedName name="IQ_NI_GAAP_GUIDANCE_CIQ" hidden="1">"c5008"</definedName>
    <definedName name="IQ_NI_GAAP_GUIDANCE_CIQ_COL" hidden="1">"c11655"</definedName>
    <definedName name="IQ_NI_GAAP_HIGH_GUIDANCE_CIQ" hidden="1">"c4589"</definedName>
    <definedName name="IQ_NI_GAAP_HIGH_GUIDANCE_CIQ_COL" hidden="1">"c11238"</definedName>
    <definedName name="IQ_NI_GAAP_LOW_GUIDANCE_CIQ" hidden="1">"c4629"</definedName>
    <definedName name="IQ_NI_GAAP_LOW_GUIDANCE_CIQ_COL" hidden="1">"c11278"</definedName>
    <definedName name="IQ_NI_GUIDANCE_CIQ" hidden="1">"c5007"</definedName>
    <definedName name="IQ_NI_GUIDANCE_CIQ_COL" hidden="1">"c11654"</definedName>
    <definedName name="IQ_NI_GW_EST" hidden="1">"c1723"</definedName>
    <definedName name="IQ_NI_GW_GUIDANCE_CIQ" hidden="1">"c5009"</definedName>
    <definedName name="IQ_NI_GW_GUIDANCE_CIQ_COL" hidden="1">"c11656"</definedName>
    <definedName name="IQ_NI_GW_HIGH_EST" hidden="1">"c1725"</definedName>
    <definedName name="IQ_NI_GW_HIGH_GUIDANCE_CIQ" hidden="1">"c4590"</definedName>
    <definedName name="IQ_NI_GW_HIGH_GUIDANCE_CIQ_COL" hidden="1">"c11239"</definedName>
    <definedName name="IQ_NI_GW_LOW_EST" hidden="1">"c1726"</definedName>
    <definedName name="IQ_NI_GW_LOW_GUIDANCE_CIQ" hidden="1">"c4630"</definedName>
    <definedName name="IQ_NI_GW_LOW_GUIDANCE_CIQ_COL" hidden="1">"c11279"</definedName>
    <definedName name="IQ_NI_GW_MEDIAN_EST" hidden="1">"c1724"</definedName>
    <definedName name="IQ_NI_GW_NUM_EST" hidden="1">"c1727"</definedName>
    <definedName name="IQ_NI_GW_STDDEV_EST" hidden="1">"c1728"</definedName>
    <definedName name="IQ_NI_HIGH_EST" hidden="1">"c1718"</definedName>
    <definedName name="IQ_NI_HIGH_GUIDANCE_CIQ" hidden="1">"c4588"</definedName>
    <definedName name="IQ_NI_HIGH_GUIDANCE_CIQ_COL" hidden="1">"c11237"</definedName>
    <definedName name="IQ_NI_LOW_EST" hidden="1">"c1719"</definedName>
    <definedName name="IQ_NI_LOW_GUIDANCE_CIQ" hidden="1">"c4628"</definedName>
    <definedName name="IQ_NI_LOW_GUIDANCE_CIQ_COL" hidden="1">"c11277"</definedName>
    <definedName name="IQ_NI_MARGIN" hidden="1">"c794"</definedName>
    <definedName name="IQ_NI_MEDIAN_EST" hidden="1">"c1717"</definedName>
    <definedName name="IQ_NI_NON_CONTROLLING_INTERESTS_FFIEC" hidden="1">"c15366"</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_CIQ" hidden="1">"c5012"</definedName>
    <definedName name="IQ_NI_SBC_ACT_OR_EST_CIQ_COL" hidden="1">"c11659"</definedName>
    <definedName name="IQ_NI_SBC_GUIDANCE" hidden="1">"c4475"</definedName>
    <definedName name="IQ_NI_SBC_GUIDANCE_CIQ" hidden="1">"c5013"</definedName>
    <definedName name="IQ_NI_SBC_GUIDANCE_CIQ_COL" hidden="1">"c11660"</definedName>
    <definedName name="IQ_NI_SBC_GW_ACT_OR_EST_CIQ" hidden="1">"c5016"</definedName>
    <definedName name="IQ_NI_SBC_GW_ACT_OR_EST_CIQ_COL" hidden="1">"c11663"</definedName>
    <definedName name="IQ_NI_SBC_GW_GUIDANCE" hidden="1">"c4479"</definedName>
    <definedName name="IQ_NI_SBC_GW_GUIDANCE_CIQ" hidden="1">"c5017"</definedName>
    <definedName name="IQ_NI_SBC_GW_GUIDANCE_CIQ_COL" hidden="1">"c11664"</definedName>
    <definedName name="IQ_NI_SBC_GW_HIGH_GUIDANCE" hidden="1">"c4187"</definedName>
    <definedName name="IQ_NI_SBC_GW_HIGH_GUIDANCE_CIQ" hidden="1">"c4599"</definedName>
    <definedName name="IQ_NI_SBC_GW_HIGH_GUIDANCE_CIQ_COL" hidden="1">"c11248"</definedName>
    <definedName name="IQ_NI_SBC_GW_LOW_GUIDANCE" hidden="1">"c4227"</definedName>
    <definedName name="IQ_NI_SBC_GW_LOW_GUIDANCE_CIQ" hidden="1">"c4639"</definedName>
    <definedName name="IQ_NI_SBC_GW_LOW_GUIDANCE_CIQ_COL" hidden="1">"c11288"</definedName>
    <definedName name="IQ_NI_SBC_HIGH_GUIDANCE" hidden="1">"c4186"</definedName>
    <definedName name="IQ_NI_SBC_HIGH_GUIDANCE_CIQ" hidden="1">"c4598"</definedName>
    <definedName name="IQ_NI_SBC_HIGH_GUIDANCE_CIQ_COL" hidden="1">"c11247"</definedName>
    <definedName name="IQ_NI_SBC_LOW_GUIDANCE" hidden="1">"c4226"</definedName>
    <definedName name="IQ_NI_SBC_LOW_GUIDANCE_CIQ" hidden="1">"c4638"</definedName>
    <definedName name="IQ_NI_SBC_LOW_GUIDANCE_CIQ_COL" hidden="1">"c11287"</definedName>
    <definedName name="IQ_NI_SFAS" hidden="1">"c795"</definedName>
    <definedName name="IQ_NI_STDDEV_EST" hidden="1">"c1721"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I_INCL_UNCONSOL" hidden="1">"c16068"</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ASSET_SOLD_DURING_QTR_FFIEC" hidden="1">"c15350"</definedName>
    <definedName name="IQ_NON_ACCRUAL_LOANS" hidden="1">"c796"</definedName>
    <definedName name="IQ_NON_CASH" hidden="1">"c1399"</definedName>
    <definedName name="IQ_NON_CASH_ITEMS" hidden="1">"c797"</definedName>
    <definedName name="IQ_NON_CD_DEPOSITS" hidden="1">"c15718"</definedName>
    <definedName name="IQ_NON_CD_DEPOSITS_TOTAL_DEPOSITS" hidden="1">"c15725"</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AVG_ASSETS_FFIEC" hidden="1">"c18878"</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AVG_ASSET" hidden="1">"c15708"</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AVG_ASSET" hidden="1">"c15707"</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EQUITY" hidden="1">"c15702"</definedName>
    <definedName name="IQ_NON_PERF_ASSETS_LOANS_OREO" hidden="1">"c15701"</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RE_DA" hidden="1">"c16179"</definedName>
    <definedName name="IQ_NON_RENTAL_NOI" hidden="1">"c16066"</definedName>
    <definedName name="IQ_NON_RENTAL_OPERATING_EXPENSE" hidden="1">"c16046"</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_OFFICES" hidden="1">"c2088"</definedName>
    <definedName name="IQ_NUMBER_ADRHOLDERS" hidden="1">"c1970"</definedName>
    <definedName name="IQ_NUMBER_CELL_SITES" hidden="1">"c15762"</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NUMBER_WIRELESS_TOWERS" hidden="1">"c15766"</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PRODUCTIVE_WELLS_DRILLED_GAS" hidden="1">"c15907"</definedName>
    <definedName name="IQ_OG_GROSS_DEVELOPMENT_PRODUCTIVE_WELLS_DRILLED_OIL" hidden="1">"c15906"</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PRODUCTIVE_WELLS_DRILLED_GAS" hidden="1">"c15905"</definedName>
    <definedName name="IQ_OG_GROSS_EXPLORATORY_PRODUCTIVE_WELLS_DRILLED_OIL" hidden="1">"c15904"</definedName>
    <definedName name="IQ_OG_GROSS_EXPLORATORY_TOTAL_WELLS_DRILLED" hidden="1">"c10096"</definedName>
    <definedName name="IQ_OG_GROSS_OPERATED_WELLS" hidden="1">"c10092"</definedName>
    <definedName name="IQ_OG_GROSS_PRODUCING_WELLS_GAS" hidden="1">"c15897"</definedName>
    <definedName name="IQ_OG_GROSS_PRODUCING_WELLS_OIL" hidden="1">"c15896"</definedName>
    <definedName name="IQ_OG_GROSS_PRODUCTIVE_WELLS_DRILLED_GAS" hidden="1">"c15901"</definedName>
    <definedName name="IQ_OG_GROSS_PRODUCTIVE_WELLS_DRILLED_OIL" hidden="1">"c15900"</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PRODUCTIVE_WELLS_DRILLED_GAS" hidden="1">"c15911"</definedName>
    <definedName name="IQ_OG_NET_DEVELOPMENT_PRODUCTIVE_WELLS_DRILLED_OIL" hidden="1">"c15910"</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PRODUCTIVE_WELLS_DRILLED_GAS" hidden="1">"c15909"</definedName>
    <definedName name="IQ_OG_NET_EXPLORATORY_PRODUCTIVE_WELLS_DRILLED_OIL" hidden="1">"c15908"</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ING_WELLS_GAS" hidden="1">"c15899"</definedName>
    <definedName name="IQ_OG_NET_PRODUCING_WELLS_OIL" hidden="1">"c15898"</definedName>
    <definedName name="IQ_OG_NET_PRODUCTIVE_WELLS_DRILLED_GAS" hidden="1">"c15903"</definedName>
    <definedName name="IQ_OG_NET_PRODUCTIVE_WELLS_DRILLED_OIL" hidden="1">"c15902"</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 hidden="1">"c6240"</definedName>
    <definedName name="IQ_OPER_INC_REIT" hidden="1">"c853"</definedName>
    <definedName name="IQ_OPER_INC_STDDEV_EST" hidden="1">"c1693"</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NG_NOI_AVG_GROSS_PROP" hidden="1">"c16058"</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_CLAIM_ADJ_EXP_INCURRED" hidden="1">"c15878"</definedName>
    <definedName name="IQ_OTHER_ADJ_CLAIM_ADJ_EXP_PAID" hidden="1">"c15879"</definedName>
    <definedName name="IQ_OTHER_ADJ_RESERVE_BOP" hidden="1">"c15876"</definedName>
    <definedName name="IQ_OTHER_ADJ_RESERVES" hidden="1">"c15882"</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FFO" hidden="1">"c16180"</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BT_SECURITIES_QUARTERLY_AVG_FFIEC" hidden="1">"c15473"</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POSITS_TOTAL_DEPOSITS" hidden="1">"c15724"</definedName>
    <definedName name="IQ_OTHER_DERIVATIVES_BENEFICIARY_FFIEC" hidden="1">"c13122"</definedName>
    <definedName name="IQ_OTHER_DERIVATIVES_GUARANTOR_FFIEC" hidden="1">"c13115"</definedName>
    <definedName name="IQ_OTHER_DEVELOPMENT_EXPENSE" hidden="1">"c16041"</definedName>
    <definedName name="IQ_OTHER_DEVELOPMENT_REVENUE" hidden="1">"c16025"</definedName>
    <definedName name="IQ_OTHER_DOMESTIC_DEBT_SECURITIES_FDIC" hidden="1">"c6302"</definedName>
    <definedName name="IQ_OTHER_EARNING" hidden="1">"c1609"</definedName>
    <definedName name="IQ_OTHER_EPRA_NAV_ADJ" hidden="1">"c16004"</definedName>
    <definedName name="IQ_OTHER_EPRA_NNAV_ADJ" hidden="1">"c16009"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AD" hidden="1">"c16184"</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OTAL_LOANS" hidden="1">"c15716"</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MINING_REVENUE_COAL" hidden="1">"c15931"</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PROP_OPERATING_EXPENSE" hidden="1">"c16043"</definedName>
    <definedName name="IQ_OTHER_PROP_OPERATING_REVENUE" hidden="1">"c16027"</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Q_FT" hidden="1">"c8780"</definedName>
    <definedName name="IQ_OTHER_STRIKE_PRICE_GRANTED" hidden="1">"c2692"</definedName>
    <definedName name="IQ_OTHER_TAX_EQUIVALENT_ADJUSTMENTS_FFIEC" hidden="1">"c13855"</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D_RESERVES_COAL" hidden="1">"c15916"</definedName>
    <definedName name="IQ_OWNED_RESERVES_TO_TOTAL_RESERVES_COAL" hidden="1">"c15957"</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FUND_DATE_EST" hidden="1">"c19174"</definedName>
    <definedName name="IQ_PE_FUND_DATE_MONTH" hidden="1">"c19172"</definedName>
    <definedName name="IQ_PE_FUND_DATE_YEAR" hidden="1">"c18925"</definedName>
    <definedName name="IQ_PE_FUND_FAMILIES" hidden="1">"c18917"</definedName>
    <definedName name="IQ_PE_FUND_FAMILIES_ID" hidden="1">"c18918"</definedName>
    <definedName name="IQ_PE_FUND_FAMILIES_REL" hidden="1">"c18919"</definedName>
    <definedName name="IQ_PE_FUND_ID" hidden="1">"c18923"</definedName>
    <definedName name="IQ_PE_FUND_INVEST_AMOUNT" hidden="1">"c18933"</definedName>
    <definedName name="IQ_PE_FUND_INVEST_DATE_MONTH" hidden="1">"c19173"</definedName>
    <definedName name="IQ_PE_FUND_INVEST_DATE_YEAR" hidden="1">"c18934"</definedName>
    <definedName name="IQ_PE_FUND_NAME" hidden="1">"c18922"</definedName>
    <definedName name="IQ_PE_FUND_SIZE" hidden="1">"c18924"</definedName>
    <definedName name="IQ_PE_FUND_STAGE" hidden="1">"c18928"</definedName>
    <definedName name="IQ_PE_FUND_TARGET_MAX" hidden="1">"c18927"</definedName>
    <definedName name="IQ_PE_FUND_TARGET_MIN" hidden="1">"c18926"</definedName>
    <definedName name="IQ_PE_FUND_TRANSACTION_COMMENTS" hidden="1">"c18931"</definedName>
    <definedName name="IQ_PE_NORMALIZED" hidden="1">"c2207"</definedName>
    <definedName name="IQ_PE_RATIO" hidden="1">"c1610"</definedName>
    <definedName name="IQ_PEG_FWD" hidden="1">"c1863"</definedName>
    <definedName name="IQ_PEG_FWD_CIQ" hidden="1">"c4045"</definedName>
    <definedName name="IQ_PENETRATION_BASIC_CABLE" hidden="1">"c16204"</definedName>
    <definedName name="IQ_PENETRATION_BBAND" hidden="1">"c2852"</definedName>
    <definedName name="IQ_PENETRATION_BBAND_THP" hidden="1">"c2851"</definedName>
    <definedName name="IQ_PENETRATION_PHONE" hidden="1">"c2853"</definedName>
    <definedName name="IQ_PENETRATION_VIDEO" hidden="1">"c2850"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CENTAGE_RENT" hidden="1">"c16018"</definedName>
    <definedName name="IQ_PERCENTAGE_RENT_RENTAL_REVENUE" hidden="1">"c16063"</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"c2486"</definedName>
    <definedName name="IQ_POISON_PUT_EXPIRATION_DATE">"c2487"</definedName>
    <definedName name="IQ_POISON_PUT_PRICE">"c2488"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RTFOLIO_SHARES" hidden="1">"c19116"</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_COL" hidden="1">"c11711"</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DEPOSITS_FFIEC" hidden="1">"c15312"</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SIDENT_ID" hidden="1">"c15216"</definedName>
    <definedName name="IQ_PRESIDENT_NAME" hidden="1">"c15215"</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10K" hidden="1">"IQ_PRETAX_INC_10K"</definedName>
    <definedName name="IQ_PRETAX_INC_10Q" hidden="1">"IQ_PRETAX_INC_10Q"</definedName>
    <definedName name="IQ_PRETAX_INC_10Q1" hidden="1">"IQ_PRETAX_INC_10Q1"</definedName>
    <definedName name="IQ_PRETAX_INC_AFTER_CAP_ALLOCATION_FOREIGN_FFIEC" hidden="1">"c15390"</definedName>
    <definedName name="IQ_PRETAX_INC_BEFORE_CAP_ALLOCATION_FOREIGN_FFIEC" hidden="1">"c15388"</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EVIOUS_TIME_RT" hidden="1">"PREVIOUSLASTTIME"</definedName>
    <definedName name="IQ_PRICE_CFPS_FWD" hidden="1">"c2237"</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CIQ" hidden="1">"c12023"</definedName>
    <definedName name="IQ_PRICE_TARGET_CIQ" hidden="1">"c3613"</definedName>
    <definedName name="IQ_PRICE_VOL_HIST_2YR" hidden="1">"c15637"</definedName>
    <definedName name="IQ_PRICE_VOL_HIST_3MTH" hidden="1">"c15634"</definedName>
    <definedName name="IQ_PRICE_VOL_HIST_5YR" hidden="1">"c15638"</definedName>
    <definedName name="IQ_PRICE_VOL_HIST_6MTH" hidden="1">"c15635"</definedName>
    <definedName name="IQ_PRICE_VOL_HIST_YR" hidden="1">"c15636"</definedName>
    <definedName name="IQ_PRICE_VOLATILITY_EST_CIQ_COL" hidden="1">"c11677"</definedName>
    <definedName name="IQ_PRICE_VOLATILITY_HIGH_CIQ_COL" hidden="1">"c11678"</definedName>
    <definedName name="IQ_PRICE_VOLATILITY_LOW_CIQ_COL" hidden="1">"c11679"</definedName>
    <definedName name="IQ_PRICE_VOLATILITY_MEDIAN_CIQ_COL" hidden="1">"c11680"</definedName>
    <definedName name="IQ_PRICE_VOLATILITY_NUM_CIQ_COL" hidden="1">"c11681"</definedName>
    <definedName name="IQ_PRICE_VOLATILITY_STDDEV_CIQ_COL" hidden="1">"c11682"</definedName>
    <definedName name="IQ_PRICEDATE" hidden="1">"c1069"</definedName>
    <definedName name="IQ_PRICEDATETIME" hidden="1">"IQ_PRICEDATETIME"</definedName>
    <definedName name="IQ_PRICING_DATE" hidden="1">"c1613"</definedName>
    <definedName name="IQ_PRIMARY_EPS_TYPE" hidden="1">"c4498"</definedName>
    <definedName name="IQ_PRIMARY_EPS_TYPE_CIQ" hidden="1">"c5036"</definedName>
    <definedName name="IQ_PRIMARY_EST_CONSOLIDATION" hidden="1">"c16246"</definedName>
    <definedName name="IQ_PRIMARY_EST_CONSOLIDATION_CIQ" hidden="1">"c16247"</definedName>
    <definedName name="IQ_PRIMARY_INDUSTRY" hidden="1">"c1070"</definedName>
    <definedName name="IQ_PRIMARY_SIC_CODE" hidden="1">"c16218"</definedName>
    <definedName name="IQ_PRIMARY_SIC_INDUSTRY" hidden="1">"c16217"</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BABLE_RESERVES_TO_TOTAL_RESERVES_COAL" hidden="1">"c15953"</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DUCTION_TO_SOLD_COAL" hidden="1">"c15945"</definedName>
    <definedName name="IQ_PROFESSIONAL" hidden="1">"c1071"</definedName>
    <definedName name="IQ_PROFESSIONAL_ALL_OTHER_COMP" hidden="1">"c18944"</definedName>
    <definedName name="IQ_PROFESSIONAL_ANNUAL_CASH_COMP" hidden="1">"c18945"</definedName>
    <definedName name="IQ_PROFESSIONAL_AS_REPORTED_COMP" hidden="1">"c18949"</definedName>
    <definedName name="IQ_PROFESSIONAL_AS_REPORTED_DIRECTOR_COMP" hidden="1">"c18961"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BONUS" hidden="1">"c18940"</definedName>
    <definedName name="IQ_PROFESSIONAL_CALCULATED_COMP" hidden="1">"c18947"</definedName>
    <definedName name="IQ_PROFESSIONAL_CHANGE_PENSION" hidden="1">"c18962"</definedName>
    <definedName name="IQ_PROFESSIONAL_DIRECT_FAX" hidden="1">"c15166"</definedName>
    <definedName name="IQ_PROFESSIONAL_DIRECT_PHONE" hidden="1">"c15165"</definedName>
    <definedName name="IQ_PROFESSIONAL_DIRECTOR_BONUS" hidden="1">"c18956"</definedName>
    <definedName name="IQ_PROFESSIONAL_DIRECTOR_CHANGE_PENSION" hidden="1">"c18957"</definedName>
    <definedName name="IQ_PROFESSIONAL_DIRECTOR_FEE" hidden="1">"c18953"</definedName>
    <definedName name="IQ_PROFESSIONAL_DIRECTOR_NON_EQUITY_COMP" hidden="1">"c18958"</definedName>
    <definedName name="IQ_PROFESSIONAL_DIRECTOR_OPTION_AWARDS" hidden="1">"c18954"</definedName>
    <definedName name="IQ_PROFESSIONAL_DIRECTOR_OTHER" hidden="1">"c18955"</definedName>
    <definedName name="IQ_PROFESSIONAL_DIRECTOR_STOCK_AWARDS" hidden="1">"c18959"</definedName>
    <definedName name="IQ_PROFESSIONAL_DIRECTOR_STOCK_GRANTS" hidden="1">"c18986"</definedName>
    <definedName name="IQ_PROFESSIONAL_DIRECTOR_STOCK_OPTIONS" hidden="1">"c18960"</definedName>
    <definedName name="IQ_PROFESSIONAL_EMAIL" hidden="1">"c15167"</definedName>
    <definedName name="IQ_PROFESSIONAL_EQUITY_INCENTIVE" hidden="1">"c18982"</definedName>
    <definedName name="IQ_PROFESSIONAL_EST_PAYMENTS_CHANGE_CONTROL" hidden="1">"c18951"</definedName>
    <definedName name="IQ_PROFESSIONAL_EST_PAYMENTS_TERMINATION" hidden="1">"c18963"</definedName>
    <definedName name="IQ_PROFESSIONAL_EXERCISABLE_OPTIONS" hidden="1">"c18966"</definedName>
    <definedName name="IQ_PROFESSIONAL_EXERCISABLE_VALUES" hidden="1">"c18967"</definedName>
    <definedName name="IQ_PROFESSIONAL_EXERCISED_OPTIONS" hidden="1">"c18964"</definedName>
    <definedName name="IQ_PROFESSIONAL_EXERCISED_VALUES" hidden="1">"c18965"</definedName>
    <definedName name="IQ_PROFESSIONAL_ID" hidden="1">"c13755"</definedName>
    <definedName name="IQ_PROFESSIONAL_LT_INCENTIVE" hidden="1">"c18943"</definedName>
    <definedName name="IQ_PROFESSIONAL_MAIN_FAX" hidden="1">"c15164"</definedName>
    <definedName name="IQ_PROFESSIONAL_MAIN_PHONE" hidden="1">"c15163"</definedName>
    <definedName name="IQ_PROFESSIONAL_MARKET_VALUE_SHARES_NOT_VESTED" hidden="1">"c18981"</definedName>
    <definedName name="IQ_PROFESSIONAL_NON_EQUITY_INCENTIVE" hidden="1">"c18952"</definedName>
    <definedName name="IQ_PROFESSIONAL_NUM_SHARED_NOT_VESTED" hidden="1">"c18980"</definedName>
    <definedName name="IQ_PROFESSIONAL_NUM_SHARES_ACQUIRED" hidden="1">"c18978"</definedName>
    <definedName name="IQ_PROFESSIONAL_OFFICE_ADDRESS" hidden="1">"c15162"</definedName>
    <definedName name="IQ_PROFESSIONAL_OPTION_AWARDS" hidden="1">"c18948"</definedName>
    <definedName name="IQ_PROFESSIONAL_OPTION_MARKET_PRICE" hidden="1">"c18977"</definedName>
    <definedName name="IQ_PROFESSIONAL_OPTION_PRICE" hidden="1">"c18976"</definedName>
    <definedName name="IQ_PROFESSIONAL_OTHER_ANNUAL_COMP" hidden="1">"c18941"</definedName>
    <definedName name="IQ_PROFESSIONAL_OTHER_COMP" hidden="1">"c18950"</definedName>
    <definedName name="IQ_PROFESSIONAL_RESTRICTED_STOCK_COMP" hidden="1">"c18942"</definedName>
    <definedName name="IQ_PROFESSIONAL_SALARY" hidden="1">"c18939"</definedName>
    <definedName name="IQ_PROFESSIONAL_ST_COMP" hidden="1">"c18946"</definedName>
    <definedName name="IQ_PROFESSIONAL_TITLE" hidden="1">"c1072"</definedName>
    <definedName name="IQ_PROFESSIONAL_TOTAL_NUM_STOCK_AWARDS" hidden="1">"c18985"</definedName>
    <definedName name="IQ_PROFESSIONAL_TOTAL_OPTIONS" hidden="1">"c18974"</definedName>
    <definedName name="IQ_PROFESSIONAL_TOTAL_STOCK_VALUE" hidden="1">"c18984"</definedName>
    <definedName name="IQ_PROFESSIONAL_TOTAL_VALUE_OPTIONS" hidden="1">"c18975"</definedName>
    <definedName name="IQ_PROFESSIONAL_UNCLASSIFIED_OPTIONS" hidden="1">"c18970"</definedName>
    <definedName name="IQ_PROFESSIONAL_UNCLASSIFIED_OPTIONS_VALUE" hidden="1">"c18971"</definedName>
    <definedName name="IQ_PROFESSIONAL_UNEARNED_STOCK_VALUE" hidden="1">"c18983"</definedName>
    <definedName name="IQ_PROFESSIONAL_UNEXERCISABLE_OPTIONS" hidden="1">"c18968"</definedName>
    <definedName name="IQ_PROFESSIONAL_UNEXERCISABLE_VALUES" hidden="1">"c18969"</definedName>
    <definedName name="IQ_PROFESSIONAL_UNEXERCISED_UNEARNED_OPTIONS" hidden="1">"c18972"</definedName>
    <definedName name="IQ_PROFESSIONAL_UNEXERCISED_UNEARNED_OPTIONS_VALUE" hidden="1">"c18973"</definedName>
    <definedName name="IQ_PROFESSIONAL_VALUE_VESTING" hidden="1">"c18979"</definedName>
    <definedName name="IQ_PROFIT_AFTER_COST_CAPITAL_NEW_BUSINESS" hidden="1">"c9969"</definedName>
    <definedName name="IQ_PROFIT_BEFORE_COST_CAPITAL_NEW_BUSINESS" hidden="1">"c9967"</definedName>
    <definedName name="IQ_PROGRAMMING_COSTS" hidden="1">"c2884"</definedName>
    <definedName name="IQ_PROJECTED_PENSION_OBLIGATION" hidden="1">"c1292"</definedName>
    <definedName name="IQ_PROJECTED_PENSION_OBLIGATION_DOMESTIC" hidden="1">"c2656"</definedName>
    <definedName name="IQ_PROJECTED_PENSION_OBLIGATION_FOREIGN" hidden="1">"c2664"</definedName>
    <definedName name="IQ_PROP_MGMT_EXPENSE" hidden="1">"c16038"</definedName>
    <definedName name="IQ_PROP_MGMT_INCOME" hidden="1">"c16028"</definedName>
    <definedName name="IQ_PROP_OPERATING_EXPENSE" hidden="1">"c16037"</definedName>
    <definedName name="IQ_PROP_RENTAL_REVENUE" hidden="1">"c16019"</definedName>
    <definedName name="IQ_PROP_SALES_EXPENSE" hidden="1">"c16044"</definedName>
    <definedName name="IQ_PROPERTY_EXP" hidden="1">"c1073"</definedName>
    <definedName name="IQ_PROPERTY_GROSS" hidden="1">"c1379"</definedName>
    <definedName name="IQ_PROPERTY_MGMT_FEE" hidden="1">"c1074"</definedName>
    <definedName name="IQ_PROPERTY_NET" hidden="1">"c1402"</definedName>
    <definedName name="IQ_PROPERTY_TAX_INSURANCE" hidden="1">"c16033"</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EN_RESERVES_TO_TOTAL_RESERVES_COAL" hidden="1">"c15952"</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AVG_LOANS" hidden="1">"c15717"</definedName>
    <definedName name="IQ_PROVISION_CHARGE_OFFS" hidden="1">"c1083"</definedName>
    <definedName name="IQ_PROVISION_LL_FFIEC" hidden="1">"c13019"</definedName>
    <definedName name="IQ_PROVISION_LOAN_LOSS_AVG_ASSETS_FFIEC" hidden="1">"c18879"</definedName>
    <definedName name="IQ_PROVISION_LOSSES_AVG_ASSETS_FFIEC" hidden="1">"c13362"</definedName>
    <definedName name="IQ_PROVISION_LOSSES_AVG_LOANS_FFIEC" hidden="1">"c13470"</definedName>
    <definedName name="IQ_PROVISION_LOSSES_NET_LOSSES_FFIEC" hidden="1">"c13471"</definedName>
    <definedName name="IQ_PSGR_REV" hidden="1">"c19125"</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OAL" hidden="1">"c15934"</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D_PRODUCTION_TO_SOLD_COAL" hidden="1">"c15947"</definedName>
    <definedName name="IQ_PURCHASED_TO_PRODUCTION_COAL" hidden="1">"c15948"</definedName>
    <definedName name="IQ_PURCHASED_TO_SOLD_COAL" hidden="1">"c15946"</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"c2483"</definedName>
    <definedName name="IQ_PUT_NOTIFICATION">"c2485"</definedName>
    <definedName name="IQ_PUT_PRICE_SCHEDULE">"c2484"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AW_SALEABLE_INVENTORY_COAL" hidden="1">"c15941"</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ASSET_DEVELOPMENT_PROP" hidden="1">"c19136"</definedName>
    <definedName name="IQ_RE_ASSET_INVESTMENT_PROP" hidden="1">"c19135"</definedName>
    <definedName name="IQ_RE_ASSET_OTHER_PROP" hidden="1">"c19137"</definedName>
    <definedName name="IQ_RE_ASSET_TOTAL_PROP" hidden="1">"c19138"</definedName>
    <definedName name="IQ_RE_DEPR_AMORT" hidden="1">"c8750"</definedName>
    <definedName name="IQ_RE_DEPRECIATION" hidden="1">"c16045"</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ENTAL_EXPENSE" hidden="1">"c16036"</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ENT_FUNDS" hidden="1">"c18908"</definedName>
    <definedName name="IQ_RECENT_FUNDS_ID" hidden="1">"c18909"</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_CIQ" hidden="1">"c5045"</definedName>
    <definedName name="IQ_RECURRING_PROFIT_ACT_OR_EST_CIQ_COL" hidden="1">"c11692"</definedName>
    <definedName name="IQ_RECURRING_PROFIT_GUIDANCE" hidden="1">"c4500"</definedName>
    <definedName name="IQ_RECURRING_PROFIT_GUIDANCE_CIQ" hidden="1">"c5038"</definedName>
    <definedName name="IQ_RECURRING_PROFIT_GUIDANCE_CIQ_COL" hidden="1">"c11685"</definedName>
    <definedName name="IQ_RECURRING_PROFIT_HIGH_GUIDANCE" hidden="1">"c4179"</definedName>
    <definedName name="IQ_RECURRING_PROFIT_HIGH_GUIDANCE_CIQ" hidden="1">"c4591"</definedName>
    <definedName name="IQ_RECURRING_PROFIT_HIGH_GUIDANCE_CIQ_COL" hidden="1">"c11240"</definedName>
    <definedName name="IQ_RECURRING_PROFIT_LOW_GUIDANCE" hidden="1">"c4219"</definedName>
    <definedName name="IQ_RECURRING_PROFIT_LOW_GUIDANCE_CIQ" hidden="1">"c4631"</definedName>
    <definedName name="IQ_RECURRING_PROFIT_LOW_GUIDANCE_CIQ_COL" hidden="1">"c11280"</definedName>
    <definedName name="IQ_RECURRING_PROFIT_SHARE_ACT_OR_EST_CIQ" hidden="1">"c5046"</definedName>
    <definedName name="IQ_RECURRING_PROFIT_SHARE_ACT_OR_EST_CIQ_COL" hidden="1">"c11693"</definedName>
    <definedName name="IQ_RECURRING_PROFIT_SHARE_GUIDANCE" hidden="1">"c4509"</definedName>
    <definedName name="IQ_RECURRING_PROFIT_SHARE_GUIDANCE_CIQ" hidden="1">"c5047"</definedName>
    <definedName name="IQ_RECURRING_PROFIT_SHARE_GUIDANCE_CIQ_COL" hidden="1">"c11694"</definedName>
    <definedName name="IQ_RECURRING_PROFIT_SHARE_HIGH_GUIDANCE" hidden="1">"c4200"</definedName>
    <definedName name="IQ_RECURRING_PROFIT_SHARE_HIGH_GUIDANCE_CIQ" hidden="1">"c4612"</definedName>
    <definedName name="IQ_RECURRING_PROFIT_SHARE_HIGH_GUIDANCE_CIQ_COL" hidden="1">"c11261"</definedName>
    <definedName name="IQ_RECURRING_PROFIT_SHARE_LOW_GUIDANCE" hidden="1">"c4240"</definedName>
    <definedName name="IQ_RECURRING_PROFIT_SHARE_LOW_GUIDANCE_CIQ" hidden="1">"c4652"</definedName>
    <definedName name="IQ_RECURRING_PROFIT_SHARE_LOW_GUIDANCE_CIQ_COL" hidden="1">"c11301"</definedName>
    <definedName name="IQ_REDEEM_PREF_STOCK" hidden="1">"c1417"</definedName>
    <definedName name="IQ_REDUCTION_TAX_POSITION_CURRENT_YR" hidden="1">"c15734"</definedName>
    <definedName name="IQ_REDUCTION_TAX_POSITION_PRIOR_YRS" hidden="1">"c15736"</definedName>
    <definedName name="IQ_REF_ENTITY" hidden="1">"c6033"</definedName>
    <definedName name="IQ_REF_ENTITY_CIQID" hidden="1">"c6024"</definedName>
    <definedName name="IQ_REF_ENTITY_TICKER" hidden="1">"c6023"</definedName>
    <definedName name="IQ_REG_ASSETS" hidden="1">"c1095"</definedName>
    <definedName name="IQ_REINSTATED" hidden="1">"c16221"</definedName>
    <definedName name="IQ_REINSTATEMENT_DATE" hidden="1">"c16222"</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AVG_PROP" hidden="1">"c16056"</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NOI" hidden="1">"c16065"</definedName>
    <definedName name="IQ_RENTAL_NOI_AVG_GROSS_PROP" hidden="1">"c16057"</definedName>
    <definedName name="IQ_RENTAL_NOI_TOTAL_RENT_REVENUE" hidden="1">"c16061"</definedName>
    <definedName name="IQ_RENTAL_REV" hidden="1">"c1101"</definedName>
    <definedName name="IQ_REPAIRS_MAINTENANCE" hidden="1">"c16032"</definedName>
    <definedName name="IQ_REPO" hidden="1">"c19133"</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ATALOG_REVENUES" hidden="1">"c9903"</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NLINE_REVENUES" hidden="1">"c9904"</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REVENUES" hidden="1">"c9902"</definedName>
    <definedName name="IQ_RETAIL_SALES" hidden="1">"c7003"</definedName>
    <definedName name="IQ_RETAIL_SALES_APR" hidden="1">"c7663"</definedName>
    <definedName name="IQ_RETAIL_SALES_APR_FC" hidden="1">"c8543"</definedName>
    <definedName name="IQ_RETAIL_SALES_CATALOG" hidden="1">"c16128"</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"c16129"</definedName>
    <definedName name="IQ_RETAIL_SALES_POP" hidden="1">"c7223"</definedName>
    <definedName name="IQ_RETAIL_SALES_POP_FC" hidden="1">"c8103"</definedName>
    <definedName name="IQ_RETAIL_SALES_RETAIL" hidden="1">"c16127"</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L_WHOLESALE_REVENUES" hidden="1">"c15895"</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ASSETS_GUIDANCE_CIQ" hidden="1">"c5055"</definedName>
    <definedName name="IQ_RETURN_ASSETS_GUIDANCE_CIQ_COL" hidden="1">"c11702"</definedName>
    <definedName name="IQ_RETURN_ASSETS_HIGH_GUIDANCE_CIQ" hidden="1">"c4595"</definedName>
    <definedName name="IQ_RETURN_ASSETS_HIGH_GUIDANCE_CIQ_COL" hidden="1">"c11244"</definedName>
    <definedName name="IQ_RETURN_ASSETS_LOW_GUIDANCE_CIQ" hidden="1">"c4635"</definedName>
    <definedName name="IQ_RETURN_ASSETS_LOW_GUIDANCE_CIQ_COL" hidden="1">"c11284"</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EQUITY_GUIDANCE_CIQ" hidden="1">"c5056"</definedName>
    <definedName name="IQ_RETURN_EQUITY_GUIDANCE_CIQ_COL" hidden="1">"c11703"</definedName>
    <definedName name="IQ_RETURN_EQUITY_HIGH_GUIDANCE_CIQ" hidden="1">"c4594"</definedName>
    <definedName name="IQ_RETURN_EQUITY_HIGH_GUIDANCE_CIQ_COL" hidden="1">"c11243"</definedName>
    <definedName name="IQ_RETURN_EQUITY_LOW_GUIDANCE_CIQ" hidden="1">"c4634"</definedName>
    <definedName name="IQ_RETURN_EQUITY_LOW_GUIDANCE_CIQ_COL" hidden="1">"c11283"</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NAME_AP" hidden="1">"c8911"</definedName>
    <definedName name="IQ_REV_NAME_AP_ABS" hidden="1">"c8930"</definedName>
    <definedName name="IQ_REV_STDDEV_EST" hidden="1">"c1124"</definedName>
    <definedName name="IQ_REV_STDDEV_EST_CIQ" hidden="1">"c3621"</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ALUATION_NON_TRADING_PROP" hidden="1">"c15999"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CIQ_COL" hidden="1">"c11706"</definedName>
    <definedName name="IQ_REVENUE_ADVERTISING" hidden="1">"c2880"</definedName>
    <definedName name="IQ_REVENUE_ANALOG_CABLE" hidden="1">"c2875"</definedName>
    <definedName name="IQ_REVENUE_BASIC_CABLE" hidden="1">"c2877"</definedName>
    <definedName name="IQ_REVENUE_BBAND" hidden="1">"c2878"</definedName>
    <definedName name="IQ_REVENUE_BEFORE_LL_FFIEC" hidden="1">"c13018"</definedName>
    <definedName name="IQ_REVENUE_COMMERCIAL" hidden="1">"c2881"</definedName>
    <definedName name="IQ_REVENUE_DIGITAL_CABLE" hidden="1">"c2876"</definedName>
    <definedName name="IQ_REVENUE_EST" hidden="1">"c1126"</definedName>
    <definedName name="IQ_REVENUE_EST_BOTTOM_UP_CIQ" hidden="1">"c12025"</definedName>
    <definedName name="IQ_REVENUE_EST_CIQ" hidden="1">"c3616"</definedName>
    <definedName name="IQ_REVENUE_GROWTH_1" hidden="1">"c155"</definedName>
    <definedName name="IQ_REVENUE_GROWTH_2" hidden="1">"c159"</definedName>
    <definedName name="IQ_REVENUE_GUIDANCE_CIQ" hidden="1">"c5057"</definedName>
    <definedName name="IQ_REVENUE_GUIDANCE_CIQ_COL" hidden="1">"c11704"</definedName>
    <definedName name="IQ_REVENUE_HIGH_EST" hidden="1">"c1127"</definedName>
    <definedName name="IQ_REVENUE_HIGH_EST_CIQ" hidden="1">"c3618"</definedName>
    <definedName name="IQ_REVENUE_HIGH_GUIDANCE_CIQ" hidden="1">"c4581"</definedName>
    <definedName name="IQ_REVENUE_HIGH_GUIDANCE_CIQ_COL" hidden="1">"c11230"</definedName>
    <definedName name="IQ_REVENUE_LOW_EST" hidden="1">"c1128"</definedName>
    <definedName name="IQ_REVENUE_LOW_EST_CIQ" hidden="1">"c3619"</definedName>
    <definedName name="IQ_REVENUE_LOW_GUIDANCE_CIQ" hidden="1">"c4621"</definedName>
    <definedName name="IQ_REVENUE_LOW_GUIDANCE_CIQ_COL" hidden="1">"c11270"</definedName>
    <definedName name="IQ_REVENUE_MEDIAN_EST" hidden="1">"c1662"</definedName>
    <definedName name="IQ_REVENUE_MEDIAN_EST_CIQ" hidden="1">"c3617"</definedName>
    <definedName name="IQ_REVENUE_NO_EST" hidden="1">"c263"</definedName>
    <definedName name="IQ_REVENUE_NUM_EST" hidden="1">"c1129"</definedName>
    <definedName name="IQ_REVENUE_NUM_EST_CIQ" hidden="1">"c3620"</definedName>
    <definedName name="IQ_REVENUE_OTHER" hidden="1">"c2882"</definedName>
    <definedName name="IQ_REVENUE_PHONE" hidden="1">"c2879"</definedName>
    <definedName name="IQ_REVENUE_TOTAL" hidden="1">"c2883"</definedName>
    <definedName name="IQ_REVENUES_SATELLITE" hidden="1">"c15792"</definedName>
    <definedName name="IQ_REVENUES_WIRELESS" hidden="1">"c15793"</definedName>
    <definedName name="IQ_REVERSE_REPO" hidden="1">"c19131"</definedName>
    <definedName name="IQ_REVISION_DATE_" hidden="1">38903.437199074</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GU" hidden="1">"c2863"</definedName>
    <definedName name="IQ_RISK_ADJ_BANK_ASSETS" hidden="1">"c2670"</definedName>
    <definedName name="IQ_RISK_WEIGHTED_ASSETS_0_PCT_FFIEC" hidden="1">"c18874"</definedName>
    <definedName name="IQ_RISK_WEIGHTED_ASSETS_100_PCT_FFIEC" hidden="1">"c18877"</definedName>
    <definedName name="IQ_RISK_WEIGHTED_ASSETS_20_PCT_FFIEC" hidden="1">"c18875"</definedName>
    <definedName name="IQ_RISK_WEIGHTED_ASSETS_50_PCT_FFIEC" hidden="1">"c18876"</definedName>
    <definedName name="IQ_RISK_WEIGHTED_ASSETS_FDIC" hidden="1">"c6370"</definedName>
    <definedName name="IQ_ROAM_MIN_USE_OTHER_CARRIERS" hidden="1">"c15765"</definedName>
    <definedName name="IQ_ROYALTIES_DUE_AFTER_FIVE" hidden="1">"c15969"</definedName>
    <definedName name="IQ_ROYALTIES_DUE_CY" hidden="1">"c15964"</definedName>
    <definedName name="IQ_ROYALTIES_DUE_CY1" hidden="1">"c15965"</definedName>
    <definedName name="IQ_ROYALTIES_DUE_CY2" hidden="1">"c15966"</definedName>
    <definedName name="IQ_ROYALTIES_DUE_CY3" hidden="1">"c15967"</definedName>
    <definedName name="IQ_ROYALTIES_DUE_CY4" hidden="1">"c15968"</definedName>
    <definedName name="IQ_ROYALTY_REVENUE_COAL" hidden="1">"c15932"</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IES_OTHER_BENEFITS" hidden="1">"c16176"</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PROP" hidden="1">"c16029"</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COAL" hidden="1">"c15930"</definedName>
    <definedName name="IQ_SALES_MARKETING" hidden="1">"c2240"</definedName>
    <definedName name="IQ_SALES_TO_TOTAL_REVENUE_COAL" hidden="1">"c15943"</definedName>
    <definedName name="IQ_SAME_PROP_AGG_GLA" hidden="1">"c16055"</definedName>
    <definedName name="IQ_SAME_PROP_AGG_UNITS" hidden="1">"c16053"</definedName>
    <definedName name="IQ_SAME_PROP_EXPENSE" hidden="1">"c16050"</definedName>
    <definedName name="IQ_SAME_PROP_EXPENSE_GROWTH" hidden="1">"c16051"</definedName>
    <definedName name="IQ_SAME_PROP_NUMBER_PROP" hidden="1">"c16052"</definedName>
    <definedName name="IQ_SAME_PROP_PORTFOLIO_AREA" hidden="1">"c16054"</definedName>
    <definedName name="IQ_SAME_PROP_REV_GROWTH" hidden="1">"c16049"</definedName>
    <definedName name="IQ_SAME_PROP_REVENUE" hidden="1">"c16048"</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ACCT_DEPOSITS_TOTAL_DEPOSITS" hidden="1">"c15721"</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CALABLE_INFRASTRUCTURE_CABLE_INVEST" hidden="1">"c15802"</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ACTIVE_STATUS" hidden="1">"c15160"</definedName>
    <definedName name="IQ_SECURITY_BORROW" hidden="1">"c1152"</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ETTLEMENTS_TAX_AUTHORITIES" hidden="1">"c15737"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_PARTNERSHIP_ASSETS" hidden="1">"c16071"</definedName>
    <definedName name="IQ_SHARE_PARTNERSHIP_CONSOL_JV_DEBT" hidden="1">"c19139"</definedName>
    <definedName name="IQ_SHARE_PARTNERSHIP_CURRENT_ASSETS" hidden="1">"c16069"</definedName>
    <definedName name="IQ_SHARE_PARTNERSHIP_CURRENT_LIAB" hidden="1">"c16073"</definedName>
    <definedName name="IQ_SHARE_PARTNERSHIP_CURRENT_TAX" hidden="1">"c16091"</definedName>
    <definedName name="IQ_SHARE_PARTNERSHIP_DEBT" hidden="1">"c16078"</definedName>
    <definedName name="IQ_SHARE_PARTNERSHIP_DEFERRED_TAX" hidden="1">"c16092"</definedName>
    <definedName name="IQ_SHARE_PARTNERSHIP_DEPRECIATION" hidden="1">"c16089"</definedName>
    <definedName name="IQ_SHARE_PARTNERSHIP_FLOAT_DEBT" hidden="1">"c16077"</definedName>
    <definedName name="IQ_SHARE_PARTNERSHIP_FR_DEBT" hidden="1">"c16076"</definedName>
    <definedName name="IQ_SHARE_PARTNERSHIP_INT_EXPENSE" hidden="1">"c16088"</definedName>
    <definedName name="IQ_SHARE_PARTNERSHIP_INT_INCOME" hidden="1">"c16090"</definedName>
    <definedName name="IQ_SHARE_PARTNERSHIP_LIAB" hidden="1">"c16075"</definedName>
    <definedName name="IQ_SHARE_PARTNERSHIP_LT_ASSETS" hidden="1">"c16070"</definedName>
    <definedName name="IQ_SHARE_PARTNERSHIP_NOI" hidden="1">"c16084"</definedName>
    <definedName name="IQ_SHARE_PARTNERSHIP_NON_CURRENT_LIAB" hidden="1">"c16074"</definedName>
    <definedName name="IQ_SHARE_PARTNERSHIP_OPEX" hidden="1">"c16086"</definedName>
    <definedName name="IQ_SHARE_PARTNERSHIP_OTHER_EXPENSE" hidden="1">"c16087"</definedName>
    <definedName name="IQ_SHARE_PARTNERSHIP_OTHER_INCOME" hidden="1">"c16085"</definedName>
    <definedName name="IQ_SHARE_PARTNERSHIP_REVENUE" hidden="1">"c16083"</definedName>
    <definedName name="IQ_SHARE_RE_ASSET" hidden="1">"c16082"</definedName>
    <definedName name="IQ_SHARE_RE_ASSET_DEVELOP_PROP" hidden="1">"c16080"</definedName>
    <definedName name="IQ_SHARE_RE_ASSET_INV_PROP" hidden="1">"c16079"</definedName>
    <definedName name="IQ_SHARE_RE_ASSET_OTHER" hidden="1">"c16081"</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LD_COAL" hidden="1">"c15936"</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ALTIES" hidden="1">"c18932"</definedName>
    <definedName name="IQ_SPECIFIC_ALLOWANCE" hidden="1">"c15247"</definedName>
    <definedName name="IQ_SPONSORS" hidden="1">"c18920"</definedName>
    <definedName name="IQ_SPONSORS_ID" hidden="1">"c18921"</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ATUTORY_SURPLUS_GAAP_EQUITY" hidden="1">"c15883"</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"c1204"</definedName>
    <definedName name="IQ_STOCK_BASED_COMP_PRETAX" hidden="1">"c3510"</definedName>
    <definedName name="IQ_STOCK_BASED_COMP_TAX" hidden="1">"c3511"</definedName>
    <definedName name="IQ_STOCK_BASED_EXPLORE_DRILL" hidden="1">"c13851"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IGHT_LINE_RENT_ADJ" hidden="1">"c16178"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TYLE_GROWTH_VALUE" hidden="1">"c19203"</definedName>
    <definedName name="IQ_STYLE_HIGH_YIELD" hidden="1">"c19204"</definedName>
    <definedName name="IQ_STYLE_MARKET_CAP" hidden="1">"c19202"</definedName>
    <definedName name="IQ_STYLE_REPORTED" hidden="1">"c19205"</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BS_ANALOG_CABLE" hidden="1">"c2855"</definedName>
    <definedName name="IQ_SUBS_BASIC_CABLE" hidden="1">"c16205"</definedName>
    <definedName name="IQ_SUBS_BBAND" hidden="1">"c2858"</definedName>
    <definedName name="IQ_SUBS_BUNDLED" hidden="1">"c2861"</definedName>
    <definedName name="IQ_SUBS_DIG_CABLE" hidden="1">"c2856"</definedName>
    <definedName name="IQ_SUBS_NON_VIDEO" hidden="1">"c2860"</definedName>
    <definedName name="IQ_SUBS_PHONE" hidden="1">"c2859"</definedName>
    <definedName name="IQ_SUBS_POSTPAID_WIRELESS" hidden="1">"c2118"</definedName>
    <definedName name="IQ_SUBS_PREPAID_WIRELESS" hidden="1">"c2117"</definedName>
    <definedName name="IQ_SUBS_RESELL_WHOLESALE_WIRELESS" hidden="1">"c15749"</definedName>
    <definedName name="IQ_SUBS_TOTAL" hidden="1">"c2862"</definedName>
    <definedName name="IQ_SUBS_TOTAL_WIRELESS" hidden="1">"c2119"</definedName>
    <definedName name="IQ_SUBS_VIDEO" hidden="1">"c2857"</definedName>
    <definedName name="IQ_SUPPLIES_FFIEC" hidden="1">"c13050"</definedName>
    <definedName name="IQ_SUPPORT_INFRASTRUCTURE_CABLE_INVEST" hidden="1">"c15805"</definedName>
    <definedName name="IQ_SURFACE_RESERVES_COAL" hidden="1">"c15920"</definedName>
    <definedName name="IQ_SURFACE_RESERVES_TO_TOTAL_RESERVES_COAL" hidden="1">"c15959"</definedName>
    <definedName name="IQ_SURPLUS_FDIC" hidden="1">"c6351"</definedName>
    <definedName name="IQ_SURPLUS_FFIEC" hidden="1">"c12877"</definedName>
    <definedName name="IQ_SVA" hidden="1">"c1214"</definedName>
    <definedName name="IQ_SYMBOL_RT" hidden="1">"SYMBOL"</definedName>
    <definedName name="IQ_SYNTHETIC_STRUCTURED_PRODUCTS_AVAIL_SALE_FFIEC" hidden="1">"c15264"</definedName>
    <definedName name="IQ_SYNTHETIC_STRUCTURED_PRODUCTS_FFIEC" hidden="1">"c15261"</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LASTCLOSE" hidden="1">"c1855"</definedName>
    <definedName name="IQ_TARGET_PRICE_NUM" hidden="1">"c1653"</definedName>
    <definedName name="IQ_TARGET_PRICE_NUM_CIQ" hidden="1">"c4661"</definedName>
    <definedName name="IQ_TARGET_PRICE_STDDEV" hidden="1">"c1654"</definedName>
    <definedName name="IQ_TARGET_PRICE_STDDEV_CIQ" hidden="1">"c4662"</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BV_SHARE_REPORTED" hidden="1">"c19140"</definedName>
    <definedName name="IQ_TELECOM_FFIEC" hidden="1">"c13057"</definedName>
    <definedName name="IQ_TEMPLATE" hidden="1">"c1521"</definedName>
    <definedName name="IQ_TENANT" hidden="1">"c1218"</definedName>
    <definedName name="IQ_TENANT_LEASE_COMMISSION" hidden="1">"c16177"</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CIQ" hidden="1">"c4043"</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IME_DEPOSITS_TOTAL_DEPOSITS" hidden="1">"c15723"</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DUE_DEPOSITORY_INSTIT_DOM_FFIEC" hidden="1">"c15291"</definedName>
    <definedName name="IQ_TOTAL_CASH_DUE_DEPOSITORY_INSTIT_FFIEC" hidden="1">"c15285"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GUIDANCE" hidden="1">"c4533"</definedName>
    <definedName name="IQ_TOTAL_DEBT_GUIDANCE_CIQ" hidden="1">"c5086"</definedName>
    <definedName name="IQ_TOTAL_DEBT_GUIDANCE_CIQ_COL" hidden="1">"c11733"</definedName>
    <definedName name="IQ_TOTAL_DEBT_HIGH_GUIDANCE" hidden="1">"c4196"</definedName>
    <definedName name="IQ_TOTAL_DEBT_HIGH_GUIDANCE_CIQ" hidden="1">"c4608"</definedName>
    <definedName name="IQ_TOTAL_DEBT_HIGH_GUIDANCE_CIQ_COL" hidden="1">"c11257"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GUIDANCE" hidden="1">"c4236"</definedName>
    <definedName name="IQ_TOTAL_DEBT_LOW_GUIDANCE_CIQ" hidden="1">"c4648"</definedName>
    <definedName name="IQ_TOTAL_DEBT_LOW_GUIDANCE_CIQ_COL" hidden="1">"c11297"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INCL_MINORITY_INTEREST_FFIEC" hidden="1">"c15278"</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FOREIGN_DEPOSITS_FFIEC" hidden="1">"c15348"</definedName>
    <definedName name="IQ_TOTAL_FOREIGN_LOANS_QUARTERLY_AVG_FFIEC" hidden="1">"c15482"</definedName>
    <definedName name="IQ_TOTAL_IBF_ASSETS_CONSOL_BANK_FFIEC" hidden="1">"c15299"</definedName>
    <definedName name="IQ_TOTAL_IBF_LIABILITIES_FFIEC" hidden="1">"c15302"</definedName>
    <definedName name="IQ_TOTAL_IBF_LL_REC_FFIEC" hidden="1">"c15297"</definedName>
    <definedName name="IQ_TOTAL_INT_EXPENSE_FFIEC" hidden="1">"c13000"</definedName>
    <definedName name="IQ_TOTAL_INT_INCOME_FFIEC" hidden="1">"c12989"</definedName>
    <definedName name="IQ_TOTAL_INTEREST_EXP" hidden="1">"c1382"</definedName>
    <definedName name="IQ_TOTAL_INTEREST_EXP_FOREIGN_FFIEC" hidden="1">"c15374"</definedName>
    <definedName name="IQ_TOTAL_INTEREST_INC_FOREIGN_FFIEC" hidden="1">"c15373"</definedName>
    <definedName name="IQ_TOTAL_INVENTORY" hidden="1">"c1385"</definedName>
    <definedName name="IQ_TOTAL_INVEST" hidden="1">"c1275"</definedName>
    <definedName name="IQ_TOTAL_IRA_KEOGH_PLAN_ACCOUNTS_FFIEC" hidden="1">"c15303"</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ERATING_EXPENSE" hidden="1">"c16047"</definedName>
    <definedName name="IQ_TOTAL_OPERATING_REVENUE" hidden="1">"c16030"</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_LOANS_TOTAL_LOANS" hidden="1">"c15715"</definedName>
    <definedName name="IQ_TOTAL_RE_NOI_AVG_GROSS_PROP" hidden="1">"c16059"</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NTAL_REVENUE" hidden="1">"c16022"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EVENUE_FOREIGN_FFIEC" hidden="1">"c15383"</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DJ_SIZE_FINAL" hidden="1">"c16265"</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CONSID_PCT_FINAL" hidden="1">"c16268"</definedName>
    <definedName name="IQ_TR_CASH_ST_INVEST" hidden="1">"c3025"</definedName>
    <definedName name="IQ_TR_CASH_ST_INVEST_FINAL" hidden="1">"c16266"</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BT_CONSID_PCT_FINAL" hidden="1">"c16274"</definedName>
    <definedName name="IQ_TR_DEF_AGRMT_DATE" hidden="1">"c2285"</definedName>
    <definedName name="IQ_TR_DISCLOSED_FEES_EXP" hidden="1">"c2288"</definedName>
    <definedName name="IQ_TR_EARNOUTS" hidden="1">"c3023"</definedName>
    <definedName name="IQ_TR_EARNOUTS_FINAL" hidden="1">"c16262"</definedName>
    <definedName name="IQ_TR_EXPIRED_DATE" hidden="1">"c2412"</definedName>
    <definedName name="IQ_TR_GROSS_OFFERING_AMT" hidden="1">"c2262"</definedName>
    <definedName name="IQ_TR_HYBRID_CONSID_PCT" hidden="1">"c2300"</definedName>
    <definedName name="IQ_TR_HYBRID_CONSID_PCT_FINAL" hidden="1">"c16276"</definedName>
    <definedName name="IQ_TR_IMPLIED_EQ" hidden="1">"c3018"</definedName>
    <definedName name="IQ_TR_IMPLIED_EQ_BV" hidden="1">"c3019"</definedName>
    <definedName name="IQ_TR_IMPLIED_EQ_BV_FINAL" hidden="1">"c16255"</definedName>
    <definedName name="IQ_TR_IMPLIED_EQ_FINAL" hidden="1">"c16253"</definedName>
    <definedName name="IQ_TR_IMPLIED_EQ_NI_LTM" hidden="1">"c3020"</definedName>
    <definedName name="IQ_TR_IMPLIED_EQ_NI_LTM_FINAL" hidden="1">"c16254"</definedName>
    <definedName name="IQ_TR_IMPLIED_EV" hidden="1">"c2301"</definedName>
    <definedName name="IQ_TR_IMPLIED_EV_BV" hidden="1">"c2306"</definedName>
    <definedName name="IQ_TR_IMPLIED_EV_EBIT" hidden="1">"c2302"</definedName>
    <definedName name="IQ_TR_IMPLIED_EV_EBIT_FINAL" hidden="1">"c16252"</definedName>
    <definedName name="IQ_TR_IMPLIED_EV_EBITDA" hidden="1">"c2303"</definedName>
    <definedName name="IQ_TR_IMPLIED_EV_EBITDA_FINAL" hidden="1">"c16251"</definedName>
    <definedName name="IQ_TR_IMPLIED_EV_FINAL" hidden="1">"c16249"</definedName>
    <definedName name="IQ_TR_IMPLIED_EV_NI_LTM" hidden="1">"c2307"</definedName>
    <definedName name="IQ_TR_IMPLIED_EV_REV" hidden="1">"c2304"</definedName>
    <definedName name="IQ_TR_IMPLIED_EV_REV_FINAL" hidden="1">"c16250"</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ASSUM_LIABILITIES_FINAL" hidden="1">"c16264"</definedName>
    <definedName name="IQ_TR_NET_PROCEEDS" hidden="1">"c2267"</definedName>
    <definedName name="IQ_TR_OFFER_DATE" hidden="1">"c2265"</definedName>
    <definedName name="IQ_TR_OFFER_DATE_MA" hidden="1">"c3035"</definedName>
    <definedName name="IQ_TR_OFFER_PER_SHARE" hidden="1">"c3017"</definedName>
    <definedName name="IQ_TR_OFFER_PER_SHARE_FINAL" hidden="1">"c16257"</definedName>
    <definedName name="IQ_TR_OPTIONS_CONSID_PCT" hidden="1">"c2311"</definedName>
    <definedName name="IQ_TR_OPTIONS_CONSID_PCT_FINAL" hidden="1">"c16278"</definedName>
    <definedName name="IQ_TR_OTHER_CONSID" hidden="1">"c3022"</definedName>
    <definedName name="IQ_TR_OTHER_CONSID_FINAL" hidden="1">"c16261"</definedName>
    <definedName name="IQ_TR_PCT_SOUGHT" hidden="1">"c2309"</definedName>
    <definedName name="IQ_TR_PCT_SOUGHT_ACQUIRED_FINAL" hidden="1">"c16256"</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_1D_PRICE" hidden="1">"c19180"</definedName>
    <definedName name="IQ_TR_PO_1D_RETURN" hidden="1">"c19179"</definedName>
    <definedName name="IQ_TR_PO_1M_PRICE" hidden="1">"c19184"</definedName>
    <definedName name="IQ_TR_PO_1M_RETURN" hidden="1">"c19183"</definedName>
    <definedName name="IQ_TR_PO_1W_PRICE" hidden="1">"c19182"</definedName>
    <definedName name="IQ_TR_PO_1W_RETURN" hidden="1">"c19181"</definedName>
    <definedName name="IQ_TR_PO_1Y_PRICE" hidden="1">"c19190"</definedName>
    <definedName name="IQ_TR_PO_1Y_RETURN" hidden="1">"c19189"</definedName>
    <definedName name="IQ_TR_PO_3M_PRICE" hidden="1">"c19186"</definedName>
    <definedName name="IQ_TR_PO_3M_RETURN" hidden="1">"c19185"</definedName>
    <definedName name="IQ_TR_PO_6M_PRICE" hidden="1">"c19188"</definedName>
    <definedName name="IQ_TR_PO_6M_RETURN" hidden="1">"c19187"</definedName>
    <definedName name="IQ_TR_POSTMONEY_VAL" hidden="1">"c2286"</definedName>
    <definedName name="IQ_TR_PREDEAL_SITUATION" hidden="1">"c2390"</definedName>
    <definedName name="IQ_TR_PREF_CONSID_PCT" hidden="1">"c2310"</definedName>
    <definedName name="IQ_TR_PREF_CONSID_PCT_FINAL" hidden="1">"c16272"</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OFFER_PER_SHARE" hidden="1">"c18872"</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TOCK_CONSID_PCT_FINAL" hidden="1">"c16270"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ASH_FINAL" hidden="1">"c16267"</definedName>
    <definedName name="IQ_TR_TOTAL_CONSID_SH" hidden="1">"c2316"</definedName>
    <definedName name="IQ_TR_TOTAL_CONSID_SH_FINAL" hidden="1">"c16260"</definedName>
    <definedName name="IQ_TR_TOTAL_DEBT" hidden="1">"c2317"</definedName>
    <definedName name="IQ_TR_TOTAL_DEBT_FINAL" hidden="1">"c16273"</definedName>
    <definedName name="IQ_TR_TOTAL_GROSS_TV" hidden="1">"c2318"</definedName>
    <definedName name="IQ_TR_TOTAL_GROSS_TV_FINAL" hidden="1">"c16259"</definedName>
    <definedName name="IQ_TR_TOTAL_HYBRID" hidden="1">"c2319"</definedName>
    <definedName name="IQ_TR_TOTAL_HYBRID_FINAL" hidden="1">"c16275"</definedName>
    <definedName name="IQ_TR_TOTAL_LEGAL_FEES" hidden="1">"c2272"</definedName>
    <definedName name="IQ_TR_TOTAL_NET_TV" hidden="1">"c2320"</definedName>
    <definedName name="IQ_TR_TOTAL_NET_TV_FINAL" hidden="1">"c16258"</definedName>
    <definedName name="IQ_TR_TOTAL_NEWMONEY" hidden="1">"c2289"</definedName>
    <definedName name="IQ_TR_TOTAL_OPTIONS" hidden="1">"c2322"</definedName>
    <definedName name="IQ_TR_TOTAL_OPTIONS_BUYER" hidden="1">"c3026"</definedName>
    <definedName name="IQ_TR_TOTAL_OPTIONS_BUYER_FINAL" hidden="1">"c16277"</definedName>
    <definedName name="IQ_TR_TOTAL_OPTIONS_FINAL" hidden="1">"c16263"</definedName>
    <definedName name="IQ_TR_TOTAL_PREFERRED" hidden="1">"c2321"</definedName>
    <definedName name="IQ_TR_TOTAL_PREFERRED_FINAL" hidden="1">"c16271"</definedName>
    <definedName name="IQ_TR_TOTAL_REG_AMT" hidden="1">"c2261"</definedName>
    <definedName name="IQ_TR_TOTAL_STOCK" hidden="1">"c2323"</definedName>
    <definedName name="IQ_TR_TOTAL_STOCK_FINAL" hidden="1">"c16269"</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NS_ACCTS_TOT_DEPOSITS_FFIEC" hidden="1">"c13904"</definedName>
    <definedName name="IQ_TRANS_IMPACT_FIN_48_CURRENT_ASSETS" hidden="1">"c15727"</definedName>
    <definedName name="IQ_TRANS_IMPACT_FIN_48_CURRENT_LIABILITIES" hidden="1">"c15729"</definedName>
    <definedName name="IQ_TRANS_IMPACT_FIN_48_LT_ASSETS" hidden="1">"c15728"</definedName>
    <definedName name="IQ_TRANS_IMPACT_FIN_48_NON_CURRENT_LIABILITIES" hidden="1">"c15730"</definedName>
    <definedName name="IQ_TRANS_IMPACT_FIN_48_RETAINED_EARNINGS" hidden="1">"c15731"</definedName>
    <definedName name="IQ_TRANSACTION_ACCOUNTS_FDIC" hidden="1">"c6544"</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EASURY_STOCK_TRANSACTIONS_FFIEC" hidden="1">"c15352"</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"c3037"</definedName>
    <definedName name="IQ_ULT_PARENT_CIQID">"c3039"</definedName>
    <definedName name="IQ_ULT_PARENT_TICKER">"c3038"</definedName>
    <definedName name="IQ_UNAMORT_DISC" hidden="1">"c2513"</definedName>
    <definedName name="IQ_UNAMORT_DISC_PCT" hidden="1">"c2514"</definedName>
    <definedName name="IQ_UNAMORT_PREMIUM" hidden="1">"c2511"</definedName>
    <definedName name="IQ_UNAMORT_PREMIUM_PCT" hidden="1">"c2512"</definedName>
    <definedName name="IQ_UNASSIGNED_RESERVES_COAL" hidden="1">"c15914"</definedName>
    <definedName name="IQ_UNASSIGNED_RESERVES_TO_TOTAL_RESERVES_COAL" hidden="1">"c15956"</definedName>
    <definedName name="IQ_UNCLASSIFIED_PROPERTY_OPERATING_EXPENSE" hidden="1">"c16034"</definedName>
    <definedName name="IQ_UNCLASSIFIED_RENTAL_INCOME" hidden="1">"c16021"</definedName>
    <definedName name="IQ_UNCONSOL_BEDS" hidden="1">"c8783"</definedName>
    <definedName name="IQ_UNCONSOL_NOI" hidden="1">"c16067"</definedName>
    <definedName name="IQ_UNCONSOL_PROP" hidden="1">"c8762"</definedName>
    <definedName name="IQ_UNCONSOL_ROOMS" hidden="1">"c8787"</definedName>
    <definedName name="IQ_UNCONSOL_SQ_FT" hidden="1">"c8778"</definedName>
    <definedName name="IQ_UNCONSOL_UNITS" hidden="1">"c8770"</definedName>
    <definedName name="IQ_UNDERGROUND_RESERVES_COAL" hidden="1">"c15922"</definedName>
    <definedName name="IQ_UNDERGROUND_RESERVES_TO_TOTAL_RESERVES_COAL" hidden="1">"c15960"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FED_FUNDS" hidden="1">"c2524"</definedName>
    <definedName name="IQ_UNDRAWN_FHLB" hidden="1">"c2520"</definedName>
    <definedName name="IQ_UNDRAWN_LC" hidden="1">"c2521"</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RECOG_TAX_BENEFIT_BEG_PERIOD" hidden="1">"c15732"</definedName>
    <definedName name="IQ_UNRECOG_TAX_BENEFIT_END_PERIOD" hidden="1">"c15740"</definedName>
    <definedName name="IQ_UNRECOG_TAX_BENEFIT_OTHER_ADJ" hidden="1">"c15739"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PGRADE_REBUILD_CABLE_INVEST" hidden="1">"c15804"</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ANKS_OTHER_INST_FOREIGN_DEP_FFIEC" hidden="1">"c15343"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T_SEC_GOVT_AGENCY_CORP_QUARTERLY_AVG_FFIEC" hidden="1">"c15469"</definedName>
    <definedName name="IQ_UST_SECURITIES_GOVT_AGENCY_QUARTERLY_AVG_FFIEC" hidden="1">"c15468"</definedName>
    <definedName name="IQ_UTIL_PPE_NET" hidden="1">"c1620"</definedName>
    <definedName name="IQ_UTIL_REV" hidden="1">"c2091"</definedName>
    <definedName name="IQ_UTILITY_EXPENSE" hidden="1">"c16031"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ICE_SUB_BASIC_SUB" hidden="1">"c16203"</definedName>
    <definedName name="IQ_VOICE_SUB_TOTAL_HOMES_PASSED" hidden="1">"c15770"</definedName>
    <definedName name="IQ_VOICE_SUB_VIDEO_SUB" hidden="1">"c15789"</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IRELESS_PENETRATION" hidden="1">"c15767"</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WTD_AVG_IR_AFTER_FIVE" hidden="1">"c15700"</definedName>
    <definedName name="IQ_WTD_AVG_IR_CY" hidden="1">"c15695"</definedName>
    <definedName name="IQ_WTD_AVG_IR_CY1" hidden="1">"c15696"</definedName>
    <definedName name="IQ_WTD_AVG_IR_CY2" hidden="1">"c15697"</definedName>
    <definedName name="IQ_WTD_AVG_IR_CY3" hidden="1">"c15698"</definedName>
    <definedName name="IQ_WTD_AVG_IR_CY4" hidden="1">"c15699"</definedName>
    <definedName name="IQ_WTD_AVG_IR_LT_DEBT" hidden="1">"c15693"</definedName>
    <definedName name="IQ_WTD_AVG_IR_TOTAL_DEBT" hidden="1">"c15694"</definedName>
    <definedName name="IQ_XDIV_DATE" hidden="1">"c2203"</definedName>
    <definedName name="IQ_YEAR_FOUNDED" hidden="1">"c6793"</definedName>
    <definedName name="IQ_YEARHIGH" hidden="1">"c1337"</definedName>
    <definedName name="IQ_YEARHIGH_DATE" hidden="1">"c2250"</definedName>
    <definedName name="IQ_YEARHIGH_RT" hidden="1">"YEARHIGH"</definedName>
    <definedName name="IQ_YEARLOW" hidden="1">"c1338"</definedName>
    <definedName name="IQ_YEARLOW_DATE" hidden="1">"c2251"</definedName>
    <definedName name="IQ_YEARLOW_RT" hidden="1">"YEARLOW"</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C5" hidden="1">"$C$6:$C$261"</definedName>
    <definedName name="IQRCompaniesI12" hidden="1">#REF!</definedName>
    <definedName name="IQRCompaniesI13" hidden="1">#REF!</definedName>
    <definedName name="IQRCompaniesO12" hidden="1">#REF!</definedName>
    <definedName name="IQRD386" hidden="1">"$D$387:$D$632"</definedName>
    <definedName name="IQRD5" hidden="1">"$D$6:$D$261"</definedName>
    <definedName name="IQRDataBF8" hidden="1">#REF!</definedName>
    <definedName name="IQRDataBG8" hidden="1">#REF!</definedName>
    <definedName name="IQRDataBH8" hidden="1">#REF!</definedName>
    <definedName name="IQRE281" hidden="1">"$E$282:$E$531"</definedName>
    <definedName name="IQRE39" hidden="1">"$E$40:$E$1281"</definedName>
    <definedName name="IQRE46" hidden="1">"$E$47:$E$1288"</definedName>
    <definedName name="IQRE47" hidden="1">"$E$48:$E$1289"</definedName>
    <definedName name="IQRE48" hidden="1">"$E$49:$E$1290"</definedName>
    <definedName name="IQRE49" hidden="1">"$E$50:$E$1291"</definedName>
    <definedName name="IQRE5" hidden="1">"$E$6:$E$261"</definedName>
    <definedName name="IQRE52" hidden="1">"$E$53:$E$1294"</definedName>
    <definedName name="IQRE53" hidden="1">"$E$54:$E$1295"</definedName>
    <definedName name="IQRE54" hidden="1">"$E$55:$E$1296"</definedName>
    <definedName name="IQRE58" hidden="1">"$E$59:$E$1324"</definedName>
    <definedName name="IQRE66" hidden="1">"$E$67:$E$1308"</definedName>
    <definedName name="IQRE71" hidden="1">"$E$72:$E$1337"</definedName>
    <definedName name="IQRE73" hidden="1">"$E$74:$E$1339"</definedName>
    <definedName name="IQRE74" hidden="1">"$E$75:$E$1340"</definedName>
    <definedName name="IQRE76" hidden="1">"$E$77:$E$1342"</definedName>
    <definedName name="IQRF281" hidden="1">"$F$282:$F$529"</definedName>
    <definedName name="IQRF39" hidden="1">"$F$40:$F$1281"</definedName>
    <definedName name="IQRF46" hidden="1">"$F$47:$F$1288"</definedName>
    <definedName name="IQRF47" hidden="1">"$F$48:$F$1289"</definedName>
    <definedName name="IQRF48" hidden="1">"$F$49:$F$1290"</definedName>
    <definedName name="IQRF49" hidden="1">"$F$50:$F$1291"</definedName>
    <definedName name="IQRF5" hidden="1">"$F$6:$F$261"</definedName>
    <definedName name="IQRF52" hidden="1">"$F$53:$F$1294"</definedName>
    <definedName name="IQRF53" hidden="1">"$F$54:$F$1295"</definedName>
    <definedName name="IQRF54" hidden="1">"$F$55:$F$1296"</definedName>
    <definedName name="IQRF58" hidden="1">"$F$59:$F$1324"</definedName>
    <definedName name="IQRF66" hidden="1">"$F$67:$F$1308"</definedName>
    <definedName name="IQRF71" hidden="1">"$F$72:$F$1337"</definedName>
    <definedName name="IQRF73" hidden="1">"$F$74:$F$1339"</definedName>
    <definedName name="IQRF74" hidden="1">"$F$75:$F$1340"</definedName>
    <definedName name="IQRF76" hidden="1">"$F$77:$F$1342"</definedName>
    <definedName name="IQRG121" hidden="1">"$G$122"</definedName>
    <definedName name="IQRG281" hidden="1">"$G$282:$G$529"</definedName>
    <definedName name="IQRG5" hidden="1">"$G$6:$G$261"</definedName>
    <definedName name="IQRH121" hidden="1">"$H$122"</definedName>
    <definedName name="IQRH281" hidden="1">"$H$282:$H$530"</definedName>
    <definedName name="IQRI281" hidden="1">"$I$282:$I$533"</definedName>
    <definedName name="IQRJ281" hidden="1">"$J$282:$J$783"</definedName>
    <definedName name="IQRK281" hidden="1">"$K$282:$K$781"</definedName>
    <definedName name="IQRL281" hidden="1">"$L$282:$L$782"</definedName>
    <definedName name="IQRLiquidityE76" hidden="1">#REF!</definedName>
    <definedName name="IQRLiquidityF76" hidden="1">#REF!</definedName>
    <definedName name="IQRM281" hidden="1">"$M$282:$M$786"</definedName>
    <definedName name="IQRN281" hidden="1">"$N$282:$N$1531"</definedName>
    <definedName name="IQRWACCAnalysisBV10" hidden="1">#REF!</definedName>
    <definedName name="IQRWACCAnalysisCD10" hidden="1">#REF!</definedName>
    <definedName name="iQShowHideColumns" hidden="1">"iQShowAll"</definedName>
    <definedName name="irahu">#REF!</definedName>
    <definedName name="irahu_1">#REF!</definedName>
    <definedName name="irahu_1_10">#REF!</definedName>
    <definedName name="irahu_10">#REF!</definedName>
    <definedName name="irahu_5">#REF!</definedName>
    <definedName name="irawan">#REF!</definedName>
    <definedName name="irishjane" hidden="1">#REF!</definedName>
    <definedName name="IS_ABP" hidden="1">{#N/A,#N/A,FALSE,"Aging Summary";#N/A,#N/A,FALSE,"Ratio Analysis";#N/A,#N/A,FALSE,"Test 120 Day Accts";#N/A,#N/A,FALSE,"Tickmarks"}</definedName>
    <definedName name="islab1">#REF!</definedName>
    <definedName name="islab10">#REF!</definedName>
    <definedName name="islab11">#REF!</definedName>
    <definedName name="islab12">#REF!</definedName>
    <definedName name="islab13">#REF!</definedName>
    <definedName name="islab14">#REF!</definedName>
    <definedName name="islab15">#REF!</definedName>
    <definedName name="islab2">#REF!</definedName>
    <definedName name="islab3">#REF!</definedName>
    <definedName name="islab4">#REF!</definedName>
    <definedName name="islab5">#REF!</definedName>
    <definedName name="islab6">#REF!</definedName>
    <definedName name="islab7">#REF!</definedName>
    <definedName name="islab8">#REF!</definedName>
    <definedName name="islab9">#REF!</definedName>
    <definedName name="ISO_LIST">#REF!</definedName>
    <definedName name="isum">#REF!</definedName>
    <definedName name="Italy_1">#REF!</definedName>
    <definedName name="Italy_2">#REF!</definedName>
    <definedName name="Italy_3">#REF!</definedName>
    <definedName name="Italy_4">#REF!</definedName>
    <definedName name="ITC">#REF!</definedName>
    <definedName name="ITC10x2">#REF!</definedName>
    <definedName name="ITC2x2">#REF!</definedName>
    <definedName name="item">#REF!</definedName>
    <definedName name="ITEM_1">#REF!</definedName>
    <definedName name="ITEM_1_10">#REF!</definedName>
    <definedName name="ITEM_10">#REF!</definedName>
    <definedName name="ITEM_5">#REF!</definedName>
    <definedName name="IUJHKJH" hidden="1">{"rp_only",#N/A,FALSE,"2225"}</definedName>
    <definedName name="IUJHKJH_1" hidden="1">{"rp_only",#N/A,FALSE,"2225"}</definedName>
    <definedName name="iuo809oiu9p" hidden="1">{"rp_only",#N/A,FALSE,"2225"}</definedName>
    <definedName name="iuo809oiu9p_1" hidden="1">{"rp_only",#N/A,FALSE,"2225"}</definedName>
    <definedName name="iuouou" hidden="1">{"rp_only",#N/A,FALSE,"2225"}</definedName>
    <definedName name="iuouou_1" hidden="1">{"rp_only",#N/A,FALSE,"2225"}</definedName>
    <definedName name="iuououio" hidden="1">{"rp_only",#N/A,FALSE,"2225"}</definedName>
    <definedName name="iuououio_1" hidden="1">{"rp_only",#N/A,FALSE,"2225"}</definedName>
    <definedName name="iuuhhgg" hidden="1">{#N/A,#N/A,FALSE,"Aging Summary";#N/A,#N/A,FALSE,"Ratio Analysis";#N/A,#N/A,FALSE,"Test 120 Day Accts";#N/A,#N/A,FALSE,"Tickmarks"}</definedName>
    <definedName name="iuyuiyuiyui" hidden="1">{"rp_only",#N/A,FALSE,"2225"}</definedName>
    <definedName name="iuyuiyuiyui_1" hidden="1">{"rp_only",#N/A,FALSE,"2225"}</definedName>
    <definedName name="IV_L1">#REF!</definedName>
    <definedName name="IV_L2">#REF!</definedName>
    <definedName name="IV_L3">#REF!</definedName>
    <definedName name="IV_LD">#REF!</definedName>
    <definedName name="IV_UPOS">#REF!</definedName>
    <definedName name="iwall1">#REF!</definedName>
    <definedName name="iwall10">#REF!</definedName>
    <definedName name="iwall2">#REF!</definedName>
    <definedName name="iwall3">#REF!</definedName>
    <definedName name="iwall4">#REF!</definedName>
    <definedName name="iwall5">#REF!</definedName>
    <definedName name="iwall6">#REF!</definedName>
    <definedName name="iwall7">#REF!</definedName>
    <definedName name="iwall8">#REF!</definedName>
    <definedName name="iwall9">#REF!</definedName>
    <definedName name="IX.c">#REF!</definedName>
    <definedName name="IXb">#REF!</definedName>
    <definedName name="iy6465r7" hidden="1">{"rp_only",#N/A,FALSE,"2225"}</definedName>
    <definedName name="iy6465r7_1" hidden="1">{"rp_only",#N/A,FALSE,"2225"}</definedName>
    <definedName name="iyui" hidden="1">{"rp_only",#N/A,FALSE,"2225"}</definedName>
    <definedName name="iyui_1" hidden="1">{"rp_only",#N/A,FALSE,"2225"}</definedName>
    <definedName name="j" hidden="1">#N/A</definedName>
    <definedName name="J_10">#REF!</definedName>
    <definedName name="J_12">#REF!</definedName>
    <definedName name="J_18">#REF!</definedName>
    <definedName name="J_19">#REF!</definedName>
    <definedName name="J_20">#REF!</definedName>
    <definedName name="J_20A">#REF!</definedName>
    <definedName name="J_21">#REF!</definedName>
    <definedName name="J_22">#REF!</definedName>
    <definedName name="J_23">#REF!</definedName>
    <definedName name="J_7">#REF!</definedName>
    <definedName name="J_7A">#REF!</definedName>
    <definedName name="J_8">#REF!</definedName>
    <definedName name="J_8A">#REF!</definedName>
    <definedName name="J_9">#REF!</definedName>
    <definedName name="J_9A">#REF!</definedName>
    <definedName name="J_WT" hidden="1">#REF!</definedName>
    <definedName name="J1_1">#REF!</definedName>
    <definedName name="J11_BL8">#REF!</definedName>
    <definedName name="J2_1">#REF!</definedName>
    <definedName name="J3_2">#REF!</definedName>
    <definedName name="j356C8">#REF!</definedName>
    <definedName name="J4_2">#REF!</definedName>
    <definedName name="J7_BL8">#REF!</definedName>
    <definedName name="J8_BL8">#REF!</definedName>
    <definedName name="J9_BL8">#REF!</definedName>
    <definedName name="JABATAN">#REF!</definedName>
    <definedName name="jabatann">#REF!</definedName>
    <definedName name="JABDIV">#REF!</definedName>
    <definedName name="Jack.Hammer">#REF!</definedName>
    <definedName name="JACKHAMMER">#REF!</definedName>
    <definedName name="jagamalam">#REF!</definedName>
    <definedName name="jagamalamb">#REF!</definedName>
    <definedName name="jagamalamb_1">#REF!</definedName>
    <definedName name="jagamalamc">#REF!</definedName>
    <definedName name="jagamalamc_1">#REF!</definedName>
    <definedName name="JAKARTA_OFFICE">#REF!</definedName>
    <definedName name="jal">#REF!</definedName>
    <definedName name="jan">#REF!</definedName>
    <definedName name="Jan_00">#REF!</definedName>
    <definedName name="Jan_01">#REF!</definedName>
    <definedName name="Jan_02">#REF!</definedName>
    <definedName name="Jan_23">#REF!</definedName>
    <definedName name="Jan_lc">#REF!</definedName>
    <definedName name="janapr">#REF!</definedName>
    <definedName name="janaprperton">#REF!</definedName>
    <definedName name="janaug">#REF!</definedName>
    <definedName name="janaugperton">#REF!</definedName>
    <definedName name="jandec">#REF!</definedName>
    <definedName name="jandecperton">#REF!</definedName>
    <definedName name="janfeb">#REF!</definedName>
    <definedName name="janfebperton">#REF!</definedName>
    <definedName name="jangan" hidden="1">#REF!</definedName>
    <definedName name="janjul">#REF!</definedName>
    <definedName name="janjulperton">#REF!</definedName>
    <definedName name="janjun">#REF!</definedName>
    <definedName name="janjunperton">#REF!</definedName>
    <definedName name="janmar">#REF!</definedName>
    <definedName name="janmarperton">#REF!</definedName>
    <definedName name="janmay">#REF!</definedName>
    <definedName name="janmayperton">#REF!</definedName>
    <definedName name="jannov">#REF!</definedName>
    <definedName name="jannovperton">#REF!</definedName>
    <definedName name="JANOCT">#REF!</definedName>
    <definedName name="JANOCTPERTON">#REF!</definedName>
    <definedName name="janperton">#REF!</definedName>
    <definedName name="jansep">#REF!</definedName>
    <definedName name="jansepperton">#REF!</definedName>
    <definedName name="JAPANESE_MESS">#REF!</definedName>
    <definedName name="jarak">#REF!</definedName>
    <definedName name="jarak1">#REF!</definedName>
    <definedName name="Jas" hidden="1">{"'Feb 99'!$A$1:$G$30"}</definedName>
    <definedName name="JASA">#REF!</definedName>
    <definedName name="JASA_1">#REF!</definedName>
    <definedName name="JASA_10">#REF!</definedName>
    <definedName name="JASA_11">#REF!</definedName>
    <definedName name="JASA_3">#REF!</definedName>
    <definedName name="JASA_4">#REF!</definedName>
    <definedName name="JASA_5">#REF!</definedName>
    <definedName name="JASA_6">#REF!</definedName>
    <definedName name="JASA_7">#REF!</definedName>
    <definedName name="JASA_8">#REF!</definedName>
    <definedName name="JASA_9">#REF!</definedName>
    <definedName name="JASD">#REF!</definedName>
    <definedName name="jatiblk">#REF!</definedName>
    <definedName name="jatippn">#REF!</definedName>
    <definedName name="jb">#REF!</definedName>
    <definedName name="jbtn">#REF!</definedName>
    <definedName name="JCCM">#REF!</definedName>
    <definedName name="je" hidden="1">{#N/A,#N/A,FALSE,"Cost Report";#N/A,#N/A,FALSE,"Qtly Summ.";#N/A,#N/A,FALSE,"Mar  Qtr";#N/A,#N/A,FALSE,"Report Summary"}</definedName>
    <definedName name="je_1" hidden="1">{#N/A,#N/A,FALSE,"Cost Report";#N/A,#N/A,FALSE,"Qtly Summ.";#N/A,#N/A,FALSE,"Mar  Qtr";#N/A,#N/A,FALSE,"Report Summary"}</definedName>
    <definedName name="JEFTA">#REF!</definedName>
    <definedName name="JEFTA_1">#REF!</definedName>
    <definedName name="JEFTA_10">#REF!</definedName>
    <definedName name="JEFTA_11">#REF!</definedName>
    <definedName name="JEFTA_3">#REF!</definedName>
    <definedName name="JEFTA_4">#REF!</definedName>
    <definedName name="JEFTA_5">#REF!</definedName>
    <definedName name="JEFTA_6">#REF!</definedName>
    <definedName name="JEFTA_7">#REF!</definedName>
    <definedName name="JEFTA_8">#REF!</definedName>
    <definedName name="JEFTA_9">#REF!</definedName>
    <definedName name="JEND">#REF!</definedName>
    <definedName name="Jendela_Kaca_Polos">#REF!</definedName>
    <definedName name="JENIS">#REF!</definedName>
    <definedName name="jf" hidden="1">#REF!</definedName>
    <definedName name="jfaljsla"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hjgjghj" hidden="1">{"rp_only",#N/A,FALSE,"2225"}</definedName>
    <definedName name="jfhjgjghj_1" hidden="1">{"rp_only",#N/A,FALSE,"2225"}</definedName>
    <definedName name="jfjfj" hidden="1">{#N/A,#N/A,TRUE,"Cover sheet";#N/A,#N/A,TRUE,"DCF analysis";#N/A,#N/A,TRUE,"WACC calculation"}</definedName>
    <definedName name="jghjghhj" hidden="1">{"rp_only",#N/A,FALSE,"2225"}</definedName>
    <definedName name="jghjghhj_1" hidden="1">{"rp_only",#N/A,FALSE,"2225"}</definedName>
    <definedName name="jghjghj" hidden="1">{"rp_only",#N/A,FALSE,"2225"}</definedName>
    <definedName name="jghjghj_1" hidden="1">{"rp_only",#N/A,FALSE,"2225"}</definedName>
    <definedName name="jghjghjg" hidden="1">{"rp_only",#N/A,FALSE,"2225"}</definedName>
    <definedName name="jghjghjg_1" hidden="1">{"rp_only",#N/A,FALSE,"2225"}</definedName>
    <definedName name="jghjghjghj" hidden="1">{"with_oth_curr",#N/A,FALSE,"2225"}</definedName>
    <definedName name="jghjghjghj_1" hidden="1">{"with_oth_curr",#N/A,FALSE,"2225"}</definedName>
    <definedName name="jghjgj" hidden="1">{"rp_only",#N/A,FALSE,"2225"}</definedName>
    <definedName name="jghjgj_1" hidden="1">{"rp_only",#N/A,FALSE,"2225"}</definedName>
    <definedName name="jghjgjhj" hidden="1">{"rp_only",#N/A,FALSE,"2225"}</definedName>
    <definedName name="jghjgjhj_1" hidden="1">{"rp_only",#N/A,FALSE,"2225"}</definedName>
    <definedName name="jghjmn" hidden="1">{"rp_only",#N/A,FALSE,"2225"}</definedName>
    <definedName name="jghjmn_1" hidden="1">{"rp_only",#N/A,FALSE,"2225"}</definedName>
    <definedName name="jgiuhjbyggh"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jgf" hidden="1">{"rp_only",#N/A,FALSE,"2225"}</definedName>
    <definedName name="jgjgf_1" hidden="1">{"rp_only",#N/A,FALSE,"2225"}</definedName>
    <definedName name="jgkhj" hidden="1">{"with_oth_curr",#N/A,FALSE,"2225"}</definedName>
    <definedName name="jgkhj_1" hidden="1">{"with_oth_curr",#N/A,FALSE,"2225"}</definedName>
    <definedName name="jh" localSheetId="8" hidden="1">{"EVA",#N/A,FALSE,"EVA";"WACC",#N/A,FALSE,"WACC"}</definedName>
    <definedName name="jh" hidden="1">{#N/A,#N/A,FALSE,"SumG";#N/A,#N/A,FALSE,"ElecG";#N/A,#N/A,FALSE,"MechG";#N/A,#N/A,FALSE,"GeotG";#N/A,#N/A,FALSE,"PrcsG";#N/A,#N/A,FALSE,"TunnG";#N/A,#N/A,FALSE,"CivlG";#N/A,#N/A,FALSE,"NtwkG";#N/A,#N/A,FALSE,"EstgG";#N/A,#N/A,FALSE,"PEngG"}</definedName>
    <definedName name="jh_1" hidden="1">{"EVA",#N/A,FALSE,"EVA";"WACC",#N/A,FALSE,"WACC"}</definedName>
    <definedName name="jhgf" hidden="1">{"BUILD_MACHINERIES",#N/A,FALSE,"PREPAID-1"}</definedName>
    <definedName name="jhgf_1" hidden="1">{"BUILD_MACHINERIES",#N/A,FALSE,"PREPAID-1"}</definedName>
    <definedName name="jhgfdc" hidden="1">{"rp_only",#N/A,FALSE,"2225"}</definedName>
    <definedName name="jhgfdc_1" hidden="1">{"rp_only",#N/A,FALSE,"2225"}</definedName>
    <definedName name="jhgfvdc" hidden="1">{"with_oth_curr",#N/A,FALSE,"2225"}</definedName>
    <definedName name="jhgfvdc_1" hidden="1">{"with_oth_curr",#N/A,FALSE,"2225"}</definedName>
    <definedName name="jhghnfhnhbg" hidden="1">{"with_oth_curr",#N/A,FALSE,"2225"}</definedName>
    <definedName name="jhghnfhnhbg_1" hidden="1">{"with_oth_curr",#N/A,FALSE,"2225"}</definedName>
    <definedName name="jhgj" hidden="1">{"with_oth_curr",#N/A,FALSE,"2225"}</definedName>
    <definedName name="jhgj_1" hidden="1">{"with_oth_curr",#N/A,FALSE,"2225"}</definedName>
    <definedName name="jhgjghjgh" hidden="1">{"rp_only",#N/A,FALSE,"2225"}</definedName>
    <definedName name="jhgjghjgh_1" hidden="1">{"rp_only",#N/A,FALSE,"2225"}</definedName>
    <definedName name="jhgjhj" hidden="1">{"rp_only",#N/A,FALSE,"2225"}</definedName>
    <definedName name="jhgjhj_1" hidden="1">{"rp_only",#N/A,FALSE,"2225"}</definedName>
    <definedName name="jhgkjhgkj" hidden="1">{"rp_only",#N/A,FALSE,"2225"}</definedName>
    <definedName name="jhgkjhgkj_1" hidden="1">{"rp_only",#N/A,FALSE,"2225"}</definedName>
    <definedName name="jhhhh" localSheetId="8" hidden="1">{#N/A,#N/A,FALSE,"CCTV"}</definedName>
    <definedName name="jhhhh" hidden="1">{#N/A,#N/A,FALSE,"CCTV"}</definedName>
    <definedName name="jhiyuiuyi" hidden="1">{"with_oth_curr",#N/A,FALSE,"2225"}</definedName>
    <definedName name="jhiyuiuyi_1" hidden="1">{"with_oth_curr",#N/A,FALSE,"2225"}</definedName>
    <definedName name="jhjhhhj" hidden="1">{"with_oth_curr",#N/A,FALSE,"2225"}</definedName>
    <definedName name="jhjhhhj_1" hidden="1">{"with_oth_curr",#N/A,FALSE,"2225"}</definedName>
    <definedName name="jhjyu" hidden="1">{"rp_only",#N/A,FALSE,"2225"}</definedName>
    <definedName name="jhjyu_1" hidden="1">{"rp_only",#N/A,FALSE,"2225"}</definedName>
    <definedName name="jhk" hidden="1">{"rp_only",#N/A,FALSE,"2225"}</definedName>
    <definedName name="jhk_1" hidden="1">{"rp_only",#N/A,FALSE,"2225"}</definedName>
    <definedName name="jhkhiyuy8y" hidden="1">{"rp_only",#N/A,FALSE,"2225"}</definedName>
    <definedName name="jhkhiyuy8y_1" hidden="1">{"rp_only",#N/A,FALSE,"2225"}</definedName>
    <definedName name="jhkhjkh" hidden="1">{"rp_only",#N/A,FALSE,"2225"}</definedName>
    <definedName name="jhkhjkh_1" hidden="1">{"rp_only",#N/A,FALSE,"2225"}</definedName>
    <definedName name="jhkhjkhkjhk" hidden="1">{"rp_only",#N/A,FALSE,"2225"}</definedName>
    <definedName name="jhkhjkhkjhk_1" hidden="1">{"rp_only",#N/A,FALSE,"2225"}</definedName>
    <definedName name="jhkhk" hidden="1">{"rp_only",#N/A,FALSE,"2225"}</definedName>
    <definedName name="jhkhk_1" hidden="1">{"rp_only",#N/A,FALSE,"2225"}</definedName>
    <definedName name="jhnbgv" hidden="1">{"rp_only",#N/A,FALSE,"2225"}</definedName>
    <definedName name="jhnbgv_1" hidden="1">{"rp_only",#N/A,FALSE,"2225"}</definedName>
    <definedName name="jhngbvf" hidden="1">{"rp_only",#N/A,FALSE,"2225"}</definedName>
    <definedName name="jhngbvf_1" hidden="1">{"rp_only",#N/A,FALSE,"2225"}</definedName>
    <definedName name="jhnhjn" hidden="1">{"rp_only",#N/A,FALSE,"2225"}</definedName>
    <definedName name="jhnhjn_1" hidden="1">{"rp_only",#N/A,FALSE,"2225"}</definedName>
    <definedName name="jict" hidden="1">{"DJH3",#N/A,FALSE,"PFL00805";"PJB3",#N/A,FALSE,"PFL00805";"JMD3",#N/A,FALSE,"PFL00805";"DNB3",#N/A,FALSE,"PFL00805";"MJP3",#N/A,FALSE,"PFL00805";"RAB3",#N/A,FALSE,"PFL00805";"GJW3",#N/A,FALSE,"PFL00805";"MASTER3",#N/A,FALSE,"PFL00805"}</definedName>
    <definedName name="jik">#REF!</definedName>
    <definedName name="jik_1">#REF!</definedName>
    <definedName name="jik_1_10">#REF!</definedName>
    <definedName name="jik_10">#REF!</definedName>
    <definedName name="jik_10_1">#REF!</definedName>
    <definedName name="jik_11">#REF!</definedName>
    <definedName name="jik_3">#REF!</definedName>
    <definedName name="jik_4">#REF!</definedName>
    <definedName name="jik_4_10">#REF!</definedName>
    <definedName name="jik_5">#REF!</definedName>
    <definedName name="jik_5_1">#REF!</definedName>
    <definedName name="jik_5_10">#REF!</definedName>
    <definedName name="jik_6">#REF!</definedName>
    <definedName name="jik_6_10">#REF!</definedName>
    <definedName name="jik_7">#REF!</definedName>
    <definedName name="jik_7_10">#REF!</definedName>
    <definedName name="jik_8">#REF!</definedName>
    <definedName name="jik_8_10">#REF!</definedName>
    <definedName name="jik_9">#REF!</definedName>
    <definedName name="jik_9_10">#REF!</definedName>
    <definedName name="JIKA" hidden="1">#REF!</definedName>
    <definedName name="jiuy8767" hidden="1">{"rp_only",#N/A,FALSE,"2225"}</definedName>
    <definedName name="jiuy8767_1" hidden="1">{"rp_only",#N/A,FALSE,"2225"}</definedName>
    <definedName name="jiuy886" hidden="1">{"rp_only",#N/A,FALSE,"2225"}</definedName>
    <definedName name="jiuy886_1" hidden="1">{"rp_only",#N/A,FALSE,"2225"}</definedName>
    <definedName name="JIUZHOU">#REF!</definedName>
    <definedName name="JJ">#REF!</definedName>
    <definedName name="JJ_10">#REF!</definedName>
    <definedName name="JJ_12">#REF!</definedName>
    <definedName name="JJ_19">#REF!</definedName>
    <definedName name="JJ_34">#REF!</definedName>
    <definedName name="JJ_37">#REF!</definedName>
    <definedName name="JJ_5">#REF!</definedName>
    <definedName name="jjakhsudg" hidden="1">#REF!</definedName>
    <definedName name="JJJ" hidden="1">#REF!</definedName>
    <definedName name="jjjj" hidden="1">{#N/A,#N/A,FALSE,"Sheet1";#N/A,#N/A,FALSE,"Sheet2"}</definedName>
    <definedName name="jju" hidden="1">#REF!</definedName>
    <definedName name="jk" hidden="1">{"'Feb 99'!$A$1:$G$30"}</definedName>
    <definedName name="jkbhkhj" hidden="1">{"with_oth_curr",#N/A,FALSE,"2225"}</definedName>
    <definedName name="jkbhkhj_1" hidden="1">{"with_oth_curr",#N/A,FALSE,"2225"}</definedName>
    <definedName name="jkghjkgh" hidden="1">{"rp_only",#N/A,FALSE,"2225"}</definedName>
    <definedName name="jkghjkgh_1" hidden="1">{"rp_only",#N/A,FALSE,"2225"}</definedName>
    <definedName name="jkghkhj" hidden="1">{"rp_only",#N/A,FALSE,"2225"}</definedName>
    <definedName name="jkghkhj_1" hidden="1">{"rp_only",#N/A,FALSE,"2225"}</definedName>
    <definedName name="jkghkhjk" hidden="1">{"rp_only",#N/A,FALSE,"2225"}</definedName>
    <definedName name="jkghkhjk_1" hidden="1">{"rp_only",#N/A,FALSE,"2225"}</definedName>
    <definedName name="JKHASDKLHASF">#REF!</definedName>
    <definedName name="jkhjkghjghj" hidden="1">{"rp_only",#N/A,FALSE,"2225"}</definedName>
    <definedName name="jkhjkghjghj_1" hidden="1">{"rp_only",#N/A,FALSE,"2225"}</definedName>
    <definedName name="jkhjkhgkgh" hidden="1">{"rp_only",#N/A,FALSE,"2225"}</definedName>
    <definedName name="jkhjkhgkgh_1" hidden="1">{"rp_only",#N/A,FALSE,"2225"}</definedName>
    <definedName name="jkhjkhj" hidden="1">{"rp_only",#N/A,FALSE,"2225"}</definedName>
    <definedName name="jkhjkhj_1" hidden="1">{"rp_only",#N/A,FALSE,"2225"}</definedName>
    <definedName name="jkhjkhjkh" hidden="1">{"rp_only",#N/A,FALSE,"2225"}</definedName>
    <definedName name="jkhjkhjkh_1" hidden="1">{"rp_only",#N/A,FALSE,"2225"}</definedName>
    <definedName name="jkhkhj" hidden="1">{"rp_only",#N/A,FALSE,"2225"}</definedName>
    <definedName name="jkhkhj_1" hidden="1">{"rp_only",#N/A,FALSE,"2225"}</definedName>
    <definedName name="jkhkhjk" hidden="1">{"rp_only",#N/A,FALSE,"2225"}</definedName>
    <definedName name="jkhkhjk_1" hidden="1">{"rp_only",#N/A,FALSE,"2225"}</definedName>
    <definedName name="jkhkhjkhj" hidden="1">{"rp_only",#N/A,FALSE,"2225"}</definedName>
    <definedName name="jkhkhjkhj_1" hidden="1">{"rp_only",#N/A,FALSE,"2225"}</definedName>
    <definedName name="jkhkj" hidden="1">{"rp_only",#N/A,FALSE,"2225"}</definedName>
    <definedName name="jkhkj_1" hidden="1">{"rp_only",#N/A,FALSE,"2225"}</definedName>
    <definedName name="jkj" hidden="1">{"mult96",#N/A,FALSE,"PETCOMP";"est96",#N/A,FALSE,"PETCOMP";"mult95",#N/A,FALSE,"PETCOMP";"est95",#N/A,FALSE,"PETCOMP";"multltm",#N/A,FALSE,"PETCOMP";"resultltm",#N/A,FALSE,"PETCOMP"}</definedName>
    <definedName name="jkj_1" hidden="1">{"mult96",#N/A,FALSE,"PETCOMP";"est96",#N/A,FALSE,"PETCOMP";"mult95",#N/A,FALSE,"PETCOMP";"est95",#N/A,FALSE,"PETCOMP";"multltm",#N/A,FALSE,"PETCOMP";"resultltm",#N/A,FALSE,"PETCOMP"}</definedName>
    <definedName name="jkjhkhjkhj" hidden="1">{"rp_only",#N/A,FALSE,"2225"}</definedName>
    <definedName name="jkjhkhjkhj_1" hidden="1">{"rp_only",#N/A,FALSE,"2225"}</definedName>
    <definedName name="jkjkjkgh" hidden="1">{"with_oth_curr",#N/A,FALSE,"2225"}</definedName>
    <definedName name="jkjkjkgh_1" hidden="1">{"with_oth_curr",#N/A,FALSE,"2225"}</definedName>
    <definedName name="JKKKKK" hidden="1">{#N/A,#N/A,FALSE,"Sheet1";#N/A,#N/A,FALSE,"Sheet2"}</definedName>
    <definedName name="jkljkljl" hidden="1">{"with_oth_curr",#N/A,FALSE,"2225"}</definedName>
    <definedName name="jkljkljl_1" hidden="1">{"with_oth_curr",#N/A,FALSE,"2225"}</definedName>
    <definedName name="jkllhgg" hidden="1">{#N/A,#N/A,FALSE,"Aging Summary";#N/A,#N/A,FALSE,"Ratio Analysis";#N/A,#N/A,FALSE,"Test 120 Day Accts";#N/A,#N/A,FALSE,"Tickmarks"}</definedName>
    <definedName name="jkt">#REF!</definedName>
    <definedName name="jl" hidden="1">{#N/A,#N/A,FALSE,"Sheet1";#N/A,#N/A,FALSE,"Sheet2"}</definedName>
    <definedName name="jljjoi080" hidden="1">{"rp_only",#N/A,FALSE,"2225"}</definedName>
    <definedName name="jljjoi080_1" hidden="1">{"rp_only",#N/A,FALSE,"2225"}</definedName>
    <definedName name="jme" hidden="1">{#N/A,#N/A,FALSE,"Aging Summary";#N/A,#N/A,FALSE,"Ratio Analysis";#N/A,#N/A,FALSE,"Test 120 Day Accts";#N/A,#N/A,FALSE,"Tickmarks"}</definedName>
    <definedName name="jml_bgp_ly">#REF!</definedName>
    <definedName name="JMLBIAYA">#REF!</definedName>
    <definedName name="jmlbiaya_bgp">#REF!</definedName>
    <definedName name="Jmlbiaya_bppka">#REF!</definedName>
    <definedName name="JMLBIAYA_TKY">#REF!</definedName>
    <definedName name="JMLBIAYA_TKY_LY">#REF!</definedName>
    <definedName name="JMLPEND">#REF!</definedName>
    <definedName name="jmlpend_bgp">#REF!</definedName>
    <definedName name="jmlpend_bgp_ly">#REF!</definedName>
    <definedName name="jmlpend_bppka">#REF!</definedName>
    <definedName name="jmlpend_bppka_ly">#REF!</definedName>
    <definedName name="JMLPEND_TKY">#REF!</definedName>
    <definedName name="jmnbm" hidden="1">#REF!</definedName>
    <definedName name="jms"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nhgbvf" hidden="1">{"rp_only",#N/A,FALSE,"2225"}</definedName>
    <definedName name="jnhgbvf_1" hidden="1">{"rp_only",#N/A,FALSE,"2225"}</definedName>
    <definedName name="JO" hidden="1">#REF!</definedName>
    <definedName name="JobTable">#REF!</definedName>
    <definedName name="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in">#REF!</definedName>
    <definedName name="JOINF">#REF!</definedName>
    <definedName name="JOINS">#REF!</definedName>
    <definedName name="joko" hidden="1">{#N/A,#N/A,FALSE,"Aging Summary";#N/A,#N/A,FALSE,"Ratio Analysis";#N/A,#N/A,FALSE,"Test 120 Day Accts";#N/A,#N/A,FALSE,"Tickmarks"}</definedName>
    <definedName name="joko_1" hidden="1">{#N/A,#N/A,FALSE,"Aging Summary";#N/A,#N/A,FALSE,"Ratio Analysis";#N/A,#N/A,FALSE,"Test 120 Day Accts";#N/A,#N/A,FALSE,"Tickmarks"}</definedName>
    <definedName name="Jon" hidden="1">#REF!</definedName>
    <definedName name="JP">#REF!</definedName>
    <definedName name="JPEMBA">#REF!</definedName>
    <definedName name="JPENING">#REF!</definedName>
    <definedName name="JPY">#REF!</definedName>
    <definedName name="JPY_IDR">#REF!</definedName>
    <definedName name="JREHAB">#REF!</definedName>
    <definedName name="ju" hidden="1">{#N/A,#N/A,FALSE,"CHANGES";#N/A,#N/A,FALSE,"PROD SUMMARY";#N/A,#N/A,FALSE,"1995 PO SUM";#N/A,#N/A,FALSE,"1995 GEOG SUM";#N/A,#N/A,FALSE,"1996 PO SUM";#N/A,#N/A,FALSE,"1996 GEOG SUM"}</definedName>
    <definedName name="JUDUL">#REF!</definedName>
    <definedName name="juhjnhj" hidden="1">{"rp_only",#N/A,FALSE,"2225"}</definedName>
    <definedName name="juhjnhj_1" hidden="1">{"rp_only",#N/A,FALSE,"2225"}</definedName>
    <definedName name="juhujklk" hidden="1">{"with_oth_curr",#N/A,FALSE,"2225"}</definedName>
    <definedName name="juhujklk_1" hidden="1">{"with_oth_curr",#N/A,FALSE,"2225"}</definedName>
    <definedName name="juhytgvf" hidden="1">{"with_oth_curr",#N/A,FALSE,"2225"}</definedName>
    <definedName name="juhytgvf_1" hidden="1">{"with_oth_curr",#N/A,FALSE,"2225"}</definedName>
    <definedName name="jukk" hidden="1">{#N/A,#N/A,FALSE,"QR";#N/A,#N/A,FALSE,"R02";#N/A,#N/A,FALSE,"R04";#N/A,#N/A,FALSE,"R05";#N/A,#N/A,FALSE,"R08"}</definedName>
    <definedName name="Jul">#REF!</definedName>
    <definedName name="Jul_00">#REF!</definedName>
    <definedName name="Jul_01">#REF!</definedName>
    <definedName name="Julianita"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e" hidden="1">#REF!</definedName>
    <definedName name="julperton">#REF!</definedName>
    <definedName name="july" hidden="1">#REF!</definedName>
    <definedName name="July_lc">#REF!</definedName>
    <definedName name="July97">#REF!</definedName>
    <definedName name="July98">#REF!</definedName>
    <definedName name="July99">#REF!</definedName>
    <definedName name="Jun" hidden="1">#REF!</definedName>
    <definedName name="Jun_00">#REF!</definedName>
    <definedName name="Jun_01">#REF!</definedName>
    <definedName name="June_lc">#REF!</definedName>
    <definedName name="June97">#REF!</definedName>
    <definedName name="June98">#REF!</definedName>
    <definedName name="June99">#REF!</definedName>
    <definedName name="junk" hidden="1">{#N/A,#N/A,FALSE,"CHANGES";#N/A,#N/A,FALSE,"PROD SUMMARY";#N/A,#N/A,FALSE,"1995 PO SUM";#N/A,#N/A,FALSE,"1995 GEOG SUM";#N/A,#N/A,FALSE,"1996 PO SUM";#N/A,#N/A,FALSE,"1996 GEOG SUM"}</definedName>
    <definedName name="junperton">#REF!</definedName>
    <definedName name="juo" hidden="1">#REF!</definedName>
    <definedName name="jurnal">#REF!</definedName>
    <definedName name="JUST">#REF!</definedName>
    <definedName name="Juta">#REF!</definedName>
    <definedName name="JUTEK">#REF!</definedName>
    <definedName name="K">#REF!</definedName>
    <definedName name="K.010">#REF!</definedName>
    <definedName name="K.011">#REF!</definedName>
    <definedName name="K.012">#REF!</definedName>
    <definedName name="K.013">#REF!</definedName>
    <definedName name="K.014">#REF!</definedName>
    <definedName name="K.016">#REF!</definedName>
    <definedName name="K.017">#REF!</definedName>
    <definedName name="K.018">#REF!</definedName>
    <definedName name="K.020">#REF!</definedName>
    <definedName name="K.023">#REF!</definedName>
    <definedName name="K.024">#REF!</definedName>
    <definedName name="K.025">#REF!</definedName>
    <definedName name="K.026">#REF!</definedName>
    <definedName name="K.035">#REF!</definedName>
    <definedName name="K.040">#REF!</definedName>
    <definedName name="K.1">#N/A</definedName>
    <definedName name="K.110">#REF!</definedName>
    <definedName name="K.111">#REF!</definedName>
    <definedName name="K.112">#REF!</definedName>
    <definedName name="K.113">#REF!</definedName>
    <definedName name="K.114">#REF!</definedName>
    <definedName name="K.115">#REF!</definedName>
    <definedName name="K.116">#REF!</definedName>
    <definedName name="k.118">#REF!</definedName>
    <definedName name="k.12">#REF!</definedName>
    <definedName name="K.127">#REF!</definedName>
    <definedName name="K.139">#REF!</definedName>
    <definedName name="K.210">#REF!</definedName>
    <definedName name="K.211">#REF!</definedName>
    <definedName name="K.220">#REF!</definedName>
    <definedName name="K.221">#REF!</definedName>
    <definedName name="K.224">#REF!</definedName>
    <definedName name="K.225">#REF!</definedName>
    <definedName name="k.275">#REF!</definedName>
    <definedName name="K.310">#REF!</definedName>
    <definedName name="K.311">#REF!</definedName>
    <definedName name="K.314">#REF!</definedName>
    <definedName name="K.320">#REF!</definedName>
    <definedName name="K.321">#REF!</definedName>
    <definedName name="K.341">#REF!</definedName>
    <definedName name="K.342">#REF!</definedName>
    <definedName name="k.400">#REF!</definedName>
    <definedName name="K.410">#REF!</definedName>
    <definedName name="K.411">#REF!</definedName>
    <definedName name="K.420">#REF!</definedName>
    <definedName name="K.421">#REF!</definedName>
    <definedName name="K.422">#REF!</definedName>
    <definedName name="K.423">#REF!</definedName>
    <definedName name="K.424">#REF!</definedName>
    <definedName name="K.510">#REF!</definedName>
    <definedName name="K.511">#REF!</definedName>
    <definedName name="K.512">#REF!</definedName>
    <definedName name="K.513">#REF!</definedName>
    <definedName name="K.514">#REF!</definedName>
    <definedName name="K.515">#REF!</definedName>
    <definedName name="K.516">#REF!</definedName>
    <definedName name="K.517">#REF!</definedName>
    <definedName name="K.520">#REF!</definedName>
    <definedName name="K.521">#REF!</definedName>
    <definedName name="K.522">#REF!</definedName>
    <definedName name="K.528">#REF!</definedName>
    <definedName name="K.612">#REF!</definedName>
    <definedName name="K.615">#REF!</definedName>
    <definedName name="K.616">#REF!</definedName>
    <definedName name="K.618">#REF!</definedName>
    <definedName name="K.621">#REF!</definedName>
    <definedName name="K.636">#REF!</definedName>
    <definedName name="K.638">#REF!</definedName>
    <definedName name="K.638A">#REF!</definedName>
    <definedName name="K.639">#REF!</definedName>
    <definedName name="K.641">#REF!</definedName>
    <definedName name="K.705">#REF!</definedName>
    <definedName name="K.705A">#REF!</definedName>
    <definedName name="K.710">#REF!</definedName>
    <definedName name="K.715">#REF!</definedName>
    <definedName name="K.719">#REF!</definedName>
    <definedName name="K.720">#REF!</definedName>
    <definedName name="K.721">#REF!</definedName>
    <definedName name="K.722">#REF!</definedName>
    <definedName name="K.724">#REF!</definedName>
    <definedName name="K.725">#REF!</definedName>
    <definedName name="K.810">#REF!</definedName>
    <definedName name="K.810A">#REF!</definedName>
    <definedName name="K.880">#REF!</definedName>
    <definedName name="K.885">#REF!</definedName>
    <definedName name="K.A18">#REF!</definedName>
    <definedName name="k_300">#REF!</definedName>
    <definedName name="K_350">#REF!</definedName>
    <definedName name="k_9">#REF!</definedName>
    <definedName name="k_qty">#REF!</definedName>
    <definedName name="k_up">#REF!</definedName>
    <definedName name="K11.1.2" hidden="1">#REF!</definedName>
    <definedName name="k1520b185">#REF!</definedName>
    <definedName name="k20p">#REF!</definedName>
    <definedName name="k20p_1">#REF!</definedName>
    <definedName name="k20p_1_10">#REF!</definedName>
    <definedName name="k20p_10">#REF!</definedName>
    <definedName name="k20p_5">#REF!</definedName>
    <definedName name="k40p">#REF!</definedName>
    <definedName name="k40p_1">#REF!</definedName>
    <definedName name="k40p_1_10">#REF!</definedName>
    <definedName name="k40p_10">#REF!</definedName>
    <definedName name="k40p_5">#REF!</definedName>
    <definedName name="k50p">#REF!</definedName>
    <definedName name="k50p_1">#REF!</definedName>
    <definedName name="k50p_1_10">#REF!</definedName>
    <definedName name="k50p_10">#REF!</definedName>
    <definedName name="k50p_5">#REF!</definedName>
    <definedName name="k60p">#REF!</definedName>
    <definedName name="k60p_1">#REF!</definedName>
    <definedName name="k60p_1_10">#REF!</definedName>
    <definedName name="k60p_10">#REF!</definedName>
    <definedName name="k60p_5">#REF!</definedName>
    <definedName name="ka" hidden="1">{#N/A,#N/A,FALSE,"Cost Report";#N/A,#N/A,FALSE,"Sept Qtr";#N/A,#N/A,FALSE,"Qtly Summ.";#N/A,#N/A,FALSE,"Report Summary";#N/A,#N/A,FALSE,"Ammort &amp; Dep.";#N/A,#N/A,FALSE,"Rev. GIC Summ.";#N/A,#N/A,FALSE,"CAPEX";#N/A,#N/A,FALSE,"Stockpile Adj.";#N/A,#N/A,FALSE,"Cost Summary"}</definedName>
    <definedName name="ka_1" hidden="1">{#N/A,#N/A,FALSE,"Cost Report";#N/A,#N/A,FALSE,"Sept Qtr";#N/A,#N/A,FALSE,"Qtly Summ.";#N/A,#N/A,FALSE,"Report Summary";#N/A,#N/A,FALSE,"Ammort &amp; Dep.";#N/A,#N/A,FALSE,"Rev. GIC Summ.";#N/A,#N/A,FALSE,"CAPEX";#N/A,#N/A,FALSE,"Stockpile Adj.";#N/A,#N/A,FALSE,"Cost Summary"}</definedName>
    <definedName name="kab">#REF!</definedName>
    <definedName name="kab_1">#REF!</definedName>
    <definedName name="kab_1_10">#REF!</definedName>
    <definedName name="kab_10">#REF!</definedName>
    <definedName name="kab_10_1">#REF!</definedName>
    <definedName name="kab_11">#REF!</definedName>
    <definedName name="kab_3">#REF!</definedName>
    <definedName name="kab_4">#REF!</definedName>
    <definedName name="kab_4_10">#REF!</definedName>
    <definedName name="kab_5">#REF!</definedName>
    <definedName name="kab_5_1">#REF!</definedName>
    <definedName name="kab_5_10">#REF!</definedName>
    <definedName name="kab_6">#REF!</definedName>
    <definedName name="kab_6_10">#REF!</definedName>
    <definedName name="kab_7">#REF!</definedName>
    <definedName name="kab_7_10">#REF!</definedName>
    <definedName name="kab_8">#REF!</definedName>
    <definedName name="kab_8_10">#REF!</definedName>
    <definedName name="kab_9">#REF!</definedName>
    <definedName name="kab_9_10">#REF!</definedName>
    <definedName name="kabel">#REF!</definedName>
    <definedName name="kaca">#REF!</definedName>
    <definedName name="kaca.8">#REF!</definedName>
    <definedName name="Kaca_3_mm">#REF!</definedName>
    <definedName name="Kaca_5_mm">#REF!</definedName>
    <definedName name="Kaca_5mm">#REF!</definedName>
    <definedName name="KACA_A">#REF!</definedName>
    <definedName name="KACA_B">#REF!</definedName>
    <definedName name="KACA_BASE">#REF!</definedName>
    <definedName name="KACA_C">#REF!</definedName>
    <definedName name="Kaca_Es">#REF!</definedName>
    <definedName name="Kaca_nako_reyben_5mm">#REF!</definedName>
    <definedName name="kaca_polos_5mm">#REF!</definedName>
    <definedName name="kaca_rayband_5mm">#REF!</definedName>
    <definedName name="kaca3">#REF!</definedName>
    <definedName name="kaca3_1">#REF!</definedName>
    <definedName name="kaca3b">#REF!</definedName>
    <definedName name="kaca3b_1">#REF!</definedName>
    <definedName name="kaca3c">#REF!</definedName>
    <definedName name="kaca3c_1">#REF!</definedName>
    <definedName name="kaca5">#REF!</definedName>
    <definedName name="kaca5_1">#REF!</definedName>
    <definedName name="kaca5b">#REF!</definedName>
    <definedName name="kaca5b_1">#REF!</definedName>
    <definedName name="kaca5c">#REF!</definedName>
    <definedName name="kaca5c_1">#REF!</definedName>
    <definedName name="kaca6mm">#REF!</definedName>
    <definedName name="kacabe10">#REF!</definedName>
    <definedName name="kacabe5">#REF!</definedName>
    <definedName name="kacabe8">#REF!</definedName>
    <definedName name="kacaes">#REF!</definedName>
    <definedName name="kacaes_1">#REF!</definedName>
    <definedName name="kacaesb">#REF!</definedName>
    <definedName name="kacaesb_1">#REF!</definedName>
    <definedName name="kacaesc">#REF!</definedName>
    <definedName name="kacaesc_1">#REF!</definedName>
    <definedName name="Kacaryben_5_mm">#REF!</definedName>
    <definedName name="kagt97">#REF!</definedName>
    <definedName name="kagt98">#REF!</definedName>
    <definedName name="kain_sintetis">#REF!</definedName>
    <definedName name="Kait_angin">#REF!</definedName>
    <definedName name="kalas">#REF!</definedName>
    <definedName name="KALI">#REF!</definedName>
    <definedName name="KAMI">#REF!</definedName>
    <definedName name="kamper">#REF!</definedName>
    <definedName name="kamperbalok">#REF!</definedName>
    <definedName name="kamperpapan">#REF!</definedName>
    <definedName name="KAMU">#REF!</definedName>
    <definedName name="kan">#REF!</definedName>
    <definedName name="kansteen_abuabu">#REF!</definedName>
    <definedName name="kanstin">#REF!</definedName>
    <definedName name="kanstincar">#REF!</definedName>
    <definedName name="kanstinjalan">#REF!</definedName>
    <definedName name="kanstinluar">#REF!</definedName>
    <definedName name="KANTOR">#N/A</definedName>
    <definedName name="KANTOR1">#N/A</definedName>
    <definedName name="kapur">#REF!</definedName>
    <definedName name="Kapur_pasang">#REF!</definedName>
    <definedName name="kapurb">#REF!</definedName>
    <definedName name="kapurb_1">#REF!</definedName>
    <definedName name="kapurc">#REF!</definedName>
    <definedName name="kapurc_1">#REF!</definedName>
    <definedName name="kargo">#REF!</definedName>
    <definedName name="Karpet_talang">#REF!</definedName>
    <definedName name="karung">#REF!</definedName>
    <definedName name="karung1">#REF!</definedName>
    <definedName name="karyo" hidden="1">{#N/A,#N/A,FALSE,"REK";#N/A,#N/A,FALSE,"Bq-ARS"}</definedName>
    <definedName name="kasa">#REF!</definedName>
    <definedName name="KASARHALUS">#REF!</definedName>
    <definedName name="KASBUN">{"Book1","RAB PASAR 30 AUG SCRAB.xls"}</definedName>
    <definedName name="kaso">#REF!</definedName>
    <definedName name="Kawat">#REF!</definedName>
    <definedName name="kawat_ayam">#REF!</definedName>
    <definedName name="Kawat_Bendrad">#REF!</definedName>
    <definedName name="Kawat_duri">#REF!</definedName>
    <definedName name="Kawat_las">#REF!</definedName>
    <definedName name="KAWATBERONJONG">#REF!</definedName>
    <definedName name="KAWATBETON">#REF!</definedName>
    <definedName name="Kayu">#REF!</definedName>
    <definedName name="Kayu_bakar">#REF!</definedName>
    <definedName name="kayu_bekisting">#REF!</definedName>
    <definedName name="Kayu_Borneo">#REF!</definedName>
    <definedName name="Kayu_Kamper">#REF!</definedName>
    <definedName name="Kayu_klas_II">#REF!</definedName>
    <definedName name="Kayu_klas_III">#REF!</definedName>
    <definedName name="Kayu_klas_IV">#REF!</definedName>
    <definedName name="kayu_kusen_oven">#REF!</definedName>
    <definedName name="Kayu_lokal">#REF!</definedName>
    <definedName name="kayubangkir">#REF!</definedName>
    <definedName name="kayubangkirb">#REF!</definedName>
    <definedName name="kayubangkirb_1">#REF!</definedName>
    <definedName name="kayubangkirc">#REF!</definedName>
    <definedName name="kayubangkirc_1">#REF!</definedName>
    <definedName name="kayucetakana">#REF!</definedName>
    <definedName name="kayucetakanb">#REF!</definedName>
    <definedName name="kayukamper">#REF!</definedName>
    <definedName name="kayukamper_1">#REF!</definedName>
    <definedName name="kayukamperb">#REF!</definedName>
    <definedName name="kayukamperb_1">#REF!</definedName>
    <definedName name="kayukamperc">#REF!</definedName>
    <definedName name="kayukamperc_1">#REF!</definedName>
    <definedName name="kayukruing">#REF!</definedName>
    <definedName name="kayukruingb">#REF!</definedName>
    <definedName name="kayukruingb_1">#REF!</definedName>
    <definedName name="kayukruingc">#REF!</definedName>
    <definedName name="kayukruingc_1">#REF!</definedName>
    <definedName name="kayumer">#REF!</definedName>
    <definedName name="kayumeranti">#REF!</definedName>
    <definedName name="kayumeranti_1">#REF!</definedName>
    <definedName name="kayumerantib">#REF!</definedName>
    <definedName name="kayumerantib_1">#REF!</definedName>
    <definedName name="kayumerantic">#REF!</definedName>
    <definedName name="kayumerantic_1">#REF!</definedName>
    <definedName name="kayutahun">#REF!</definedName>
    <definedName name="kayutahunb">#REF!</definedName>
    <definedName name="kayutahunb_1">#REF!</definedName>
    <definedName name="kayutahunc">#REF!</definedName>
    <definedName name="kayutahunc_1">#REF!</definedName>
    <definedName name="kb">#REF!</definedName>
    <definedName name="KBB_BANK">SUM(KBB_ADM,KBB_CERUKAN,KBB_I_Jasa,KBB_INTEREST,KBB_LATEFEE,KBB_OR_B,KBB_POKOK,KBB_SBLM,KBB_TAMBAK)</definedName>
    <definedName name="kbj">#REF!</definedName>
    <definedName name="kbjh">#REF!</definedName>
    <definedName name="kbjh1">#REF!</definedName>
    <definedName name="kbjht">#REF!</definedName>
    <definedName name="Kbl.Bsr">#REF!</definedName>
    <definedName name="KBL.KCL">#REF!</definedName>
    <definedName name="kbl.sr">#REF!</definedName>
    <definedName name="kblnym">#REF!</definedName>
    <definedName name="Kbo">#REF!</definedName>
    <definedName name="kbs">#REF!</definedName>
    <definedName name="kbs_1">#REF!</definedName>
    <definedName name="kbs_1_10">#REF!</definedName>
    <definedName name="kbs_10">#REF!</definedName>
    <definedName name="kbs_5">#REF!</definedName>
    <definedName name="KBULAT">#REF!</definedName>
    <definedName name="kc">#REF!</definedName>
    <definedName name="kccermin3">#REF!</definedName>
    <definedName name="kcl">#REF!</definedName>
    <definedName name="kco7_1">#REF!</definedName>
    <definedName name="kco7_1_10">#REF!</definedName>
    <definedName name="kco7_10">#REF!</definedName>
    <definedName name="kco7_5">#REF!</definedName>
    <definedName name="kcong">#REF!</definedName>
    <definedName name="kcpolos3">#REF!</definedName>
    <definedName name="kcpolos5">#REF!</definedName>
    <definedName name="kcs">#REF!</definedName>
    <definedName name="kd">#REF!</definedName>
    <definedName name="kd_1">#REF!</definedName>
    <definedName name="kd_10">#REF!</definedName>
    <definedName name="kd_11">#REF!</definedName>
    <definedName name="kd_2020">#REF!</definedName>
    <definedName name="kd_2020_6">#REF!</definedName>
    <definedName name="kd_3">#REF!</definedName>
    <definedName name="kd_4">#REF!</definedName>
    <definedName name="kd_5">#REF!</definedName>
    <definedName name="kd_6">#REF!</definedName>
    <definedName name="kd_7">#REF!</definedName>
    <definedName name="kd_8">#REF!</definedName>
    <definedName name="kd_9">#REF!</definedName>
    <definedName name="kdc">#REF!</definedName>
    <definedName name="kdc_1">#REF!</definedName>
    <definedName name="kdc_1_10">#REF!</definedName>
    <definedName name="kdc_10">#REF!</definedName>
    <definedName name="kdc_5">#REF!</definedName>
    <definedName name="kdes97">#REF!</definedName>
    <definedName name="kdes98">#REF!</definedName>
    <definedName name="kdien">#REF!</definedName>
    <definedName name="KDJHSKDSKH">BLCH</definedName>
    <definedName name="KDJU" localSheetId="8" hidden="1">{"'장비'!$A$3:$M$12"}</definedName>
    <definedName name="KDJU" hidden="1">{"'장비'!$A$3:$M$12"}</definedName>
    <definedName name="KDQTT0405">#REF!</definedName>
    <definedName name="KE_CUSTOMER">#REF!</definedName>
    <definedName name="kel">#REF!</definedName>
    <definedName name="kelon" hidden="1">{#N/A,#N/A,FALSE,"REK";#N/A,#N/A,FALSE,"rab"}</definedName>
    <definedName name="kemala" hidden="1">{#N/A,#N/A,FALSE,"SUMMARY-NOV99";#N/A,#N/A,FALSE,"Labor";#N/A,#N/A,FALSE,"Warehouse";#N/A,#N/A,FALSE,"Fac Admin";#N/A,#N/A,FALSE,"Operations";#N/A,#N/A,FALSE,"Fixed MFG Sum";#N/A,#N/A,FALSE,"S&amp;M MARKETING SUMM";#N/A,#N/A,FALSE,"Selling";#N/A,#N/A,FALSE,"ADMIN SUMMARY"}</definedName>
    <definedName name="kemala_1" hidden="1">{#N/A,#N/A,FALSE,"SUMMARY-NOV99";#N/A,#N/A,FALSE,"Labor";#N/A,#N/A,FALSE,"Warehouse";#N/A,#N/A,FALSE,"Fac Admin";#N/A,#N/A,FALSE,"Operations";#N/A,#N/A,FALSE,"Fixed MFG Sum";#N/A,#N/A,FALSE,"S&amp;M MARKETING SUMM";#N/A,#N/A,FALSE,"Selling";#N/A,#N/A,FALSE,"ADMIN SUMMARY"}</definedName>
    <definedName name="Kenek">#REF!</definedName>
    <definedName name="KENEK_TRUK">#REF!</definedName>
    <definedName name="KENEK_TRUK_5">#REF!</definedName>
    <definedName name="Keni_gip__ø_1_2">#REF!</definedName>
    <definedName name="Keni_gip__ø_3_4">#REF!</definedName>
    <definedName name="Keni_pvc__ø_2___maspion_D">#REF!</definedName>
    <definedName name="Keni_pvc__ø_4___maspion_D">#REF!</definedName>
    <definedName name="kentut" hidden="1">{#N/A,#N/A,FALSE,"REK";#N/A,#N/A,FALSE,"rab"}</definedName>
    <definedName name="keo">#REF!</definedName>
    <definedName name="KEP">#REF!</definedName>
    <definedName name="KEPALA">#REF!</definedName>
    <definedName name="kepala_tk_batu">#REF!</definedName>
    <definedName name="kepala_tk_besi">#REF!</definedName>
    <definedName name="kepala_tk_cat">#REF!</definedName>
    <definedName name="kepala_tk_kayu">#REF!</definedName>
    <definedName name="Kepala_Tukang">#REF!</definedName>
    <definedName name="KEPALA_TUKANG_BATU">#REF!</definedName>
    <definedName name="KEPALA_TUKANG_BATU_5">#REF!</definedName>
    <definedName name="KEPALA_TUKANG_BESI_BETON">#REF!</definedName>
    <definedName name="KEPALA_TUKANG_BESI_BETON_5">#REF!</definedName>
    <definedName name="KEPALA_TUKANG_BESI_PROFIL">#REF!</definedName>
    <definedName name="KEPALA_TUKANG_BESI_PROFIL_5">#REF!</definedName>
    <definedName name="KEPALA_TUKANG_CAT___PELITUR">#REF!</definedName>
    <definedName name="KEPALA_TUKANG_CAT___PELITUR_5">#REF!</definedName>
    <definedName name="KEPALA_TUKANG_KAYU">#REF!</definedName>
    <definedName name="KEPALA_TUKANG_KAYU_5">#REF!</definedName>
    <definedName name="kepalatk">#REF!</definedName>
    <definedName name="kepalatkb">#REF!</definedName>
    <definedName name="kepalatkb_1">#REF!</definedName>
    <definedName name="kepalatkc">#REF!</definedName>
    <definedName name="kepalatkc_1">#REF!</definedName>
    <definedName name="KEPNET">#REF!</definedName>
    <definedName name="keptukang">#REF!</definedName>
    <definedName name="ker3030es">#REF!</definedName>
    <definedName name="keradin20">#REF!</definedName>
    <definedName name="keradin20b">#REF!</definedName>
    <definedName name="keradin20b_1">#REF!</definedName>
    <definedName name="keradin20c">#REF!</definedName>
    <definedName name="keradin20c_1">#REF!</definedName>
    <definedName name="keradin25">#REF!</definedName>
    <definedName name="keradin25b">#REF!</definedName>
    <definedName name="keradin25b_1">#REF!</definedName>
    <definedName name="keradin25c">#REF!</definedName>
    <definedName name="keradin25c_1">#REF!</definedName>
    <definedName name="keralan20">#REF!</definedName>
    <definedName name="keralan20_1">#REF!</definedName>
    <definedName name="keralan20b">#REF!</definedName>
    <definedName name="keralan20b_1">#REF!</definedName>
    <definedName name="keralan20c">#REF!</definedName>
    <definedName name="keralan20c_1">#REF!</definedName>
    <definedName name="keralan30">#REF!</definedName>
    <definedName name="keralan30b">#REF!</definedName>
    <definedName name="keralan30b_1">#REF!</definedName>
    <definedName name="keralan30c">#REF!</definedName>
    <definedName name="keralan30c_1">#REF!</definedName>
    <definedName name="keralan40">#REF!</definedName>
    <definedName name="keralan40b">#REF!</definedName>
    <definedName name="keralan40b_1">#REF!</definedName>
    <definedName name="keralan40c">#REF!</definedName>
    <definedName name="keralan40c_1">#REF!</definedName>
    <definedName name="keram20">#REF!</definedName>
    <definedName name="keram30">#REF!</definedName>
    <definedName name="keram30polis">#REF!</definedName>
    <definedName name="keram30unpolis">#REF!</definedName>
    <definedName name="keramik_10_20">#REF!</definedName>
    <definedName name="keramik_20_20">#REF!</definedName>
    <definedName name="Keramik_20_x_20_A">#REF!</definedName>
    <definedName name="Keramik_20_x_20_A_1">#REF!</definedName>
    <definedName name="Keramik_20_x_20_D">#REF!</definedName>
    <definedName name="Keramik_20_x_20_D_1">#REF!</definedName>
    <definedName name="keramik_30_30">#REF!</definedName>
    <definedName name="Keramik_30_x_30">#REF!</definedName>
    <definedName name="keramik_40_40">#REF!</definedName>
    <definedName name="Keramik_40_x_40_A">#REF!</definedName>
    <definedName name="Keramik_40_x_40_D">#REF!</definedName>
    <definedName name="Keramik_40_x_40_D_1">#REF!</definedName>
    <definedName name="Keramik_Dinding_20_x_20">#REF!</definedName>
    <definedName name="keramik_homogeous_40">#REF!</definedName>
    <definedName name="Keramik_kuku_macan__30x30__cm">#REF!</definedName>
    <definedName name="Keramik_roman__10x20__cm_list">#REF!</definedName>
    <definedName name="Keramik_roman__20x25__cm_warna_muda">#REF!</definedName>
    <definedName name="Keramik_roman__20x25__cm_warna_tua">#REF!</definedName>
    <definedName name="Keramik_roman__30x30__cm_standart">#REF!</definedName>
    <definedName name="Keramik_superItali___32_x_32__cm_Q32">#REF!</definedName>
    <definedName name="kerdin">#REF!</definedName>
    <definedName name="kerikil">#REF!</definedName>
    <definedName name="kerja">#REF!</definedName>
    <definedName name="KEROSENE">#REF!</definedName>
    <definedName name="kerpusgendeng">#REF!</definedName>
    <definedName name="kerpusgendeng_1">#REF!</definedName>
    <definedName name="kerpusgendengb">#REF!</definedName>
    <definedName name="kerpusgendengb_1">#REF!</definedName>
    <definedName name="kerpusgendengc">#REF!</definedName>
    <definedName name="kerpusgendengc_1">#REF!</definedName>
    <definedName name="kerpusmagas">#REF!</definedName>
    <definedName name="kerpusmagas_1">#REF!</definedName>
    <definedName name="kerpusmagasb">#REF!</definedName>
    <definedName name="kerpusmagasb_1">#REF!</definedName>
    <definedName name="kerpusmagasc">#REF!</definedName>
    <definedName name="kerpusmagasc_1">#REF!</definedName>
    <definedName name="Ket_Qua_KD">#REF!</definedName>
    <definedName name="kewajiban_lain_lain">#REF!</definedName>
    <definedName name="key" hidden="1">#REF!</definedName>
    <definedName name="keyecomments.cmt">#REF!</definedName>
    <definedName name="keyehead.txt">#REF!</definedName>
    <definedName name="keyetable.tbl">#REF!</definedName>
    <definedName name="KeyFigure">#REF!</definedName>
    <definedName name="keyncomments.cmt">#REF!</definedName>
    <definedName name="keynhead.txt">#REF!</definedName>
    <definedName name="keyntable.tbl">#REF!</definedName>
    <definedName name="KEYPAD">#REF!</definedName>
    <definedName name="keyscomments.cmt">#REF!</definedName>
    <definedName name="keyshead.txt">#REF!</definedName>
    <definedName name="keystable.tbl">#REF!</definedName>
    <definedName name="keywcomments.cmt">#REF!</definedName>
    <definedName name="keywhead.txt">#REF!</definedName>
    <definedName name="keywtable.tbl">#REF!</definedName>
    <definedName name="keyz" hidden="1">#REF!</definedName>
    <definedName name="KFI" hidden="1">{#N/A,#N/A,FALSE,"SUMMARY-NOV99";#N/A,#N/A,FALSE,"Labor";#N/A,#N/A,FALSE,"Warehouse";#N/A,#N/A,FALSE,"Fac Admin";#N/A,#N/A,FALSE,"Operations";#N/A,#N/A,FALSE,"Fixed MFG Sum";#N/A,#N/A,FALSE,"S&amp;M MARKETING SUMM";#N/A,#N/A,FALSE,"Selling";#N/A,#N/A,FALSE,"ADMIN SUMMARY"}</definedName>
    <definedName name="kfs">#REF!</definedName>
    <definedName name="kfs_1">#REF!</definedName>
    <definedName name="kfs_1_10">#REF!</definedName>
    <definedName name="kfs_10">#REF!</definedName>
    <definedName name="kfs_10_1">#REF!</definedName>
    <definedName name="kfs_11">#REF!</definedName>
    <definedName name="kfs_3">#REF!</definedName>
    <definedName name="kfs_4">#REF!</definedName>
    <definedName name="kfs_4_10">#REF!</definedName>
    <definedName name="kfs_5">#REF!</definedName>
    <definedName name="kfs_5_1">#REF!</definedName>
    <definedName name="kfs_5_10">#REF!</definedName>
    <definedName name="kfs_6">#REF!</definedName>
    <definedName name="kfs_6_10">#REF!</definedName>
    <definedName name="kfs_7">#REF!</definedName>
    <definedName name="kfs_7_10">#REF!</definedName>
    <definedName name="kfs_8">#REF!</definedName>
    <definedName name="kfs_8_10">#REF!</definedName>
    <definedName name="kfs_9">#REF!</definedName>
    <definedName name="kfs_9_10">#REF!</definedName>
    <definedName name="KFSPr.xls">#REF!</definedName>
    <definedName name="kghlgh" localSheetId="8" hidden="1">{#N/A,#N/A,FALSE,"CCTV"}</definedName>
    <definedName name="kghlgh" hidden="1">{#N/A,#N/A,FALSE,"CCTV"}</definedName>
    <definedName name="kgkgk" hidden="1">{#N/A,#N/A,TRUE,"Cover sheet";#N/A,#N/A,TRUE,"DCF analysis";#N/A,#N/A,TRUE,"WACC calculation"}</definedName>
    <definedName name="kgs">#REF!</definedName>
    <definedName name="kgs_1">#REF!</definedName>
    <definedName name="kgs_1_10">#REF!</definedName>
    <definedName name="kgs_10">#REF!</definedName>
    <definedName name="kgs_10_1">#REF!</definedName>
    <definedName name="kgs_11">#REF!</definedName>
    <definedName name="kgs_3">#REF!</definedName>
    <definedName name="kgs_3_1">#REF!</definedName>
    <definedName name="kgs_4">#REF!</definedName>
    <definedName name="kgs_4_10">#REF!</definedName>
    <definedName name="kgs_5">#REF!</definedName>
    <definedName name="kgs_5_1">#REF!</definedName>
    <definedName name="kgs_5_10">#REF!</definedName>
    <definedName name="kgs_6">#REF!</definedName>
    <definedName name="kgs_6_1">#REF!</definedName>
    <definedName name="kgs_6_10">#REF!</definedName>
    <definedName name="kgs_7">#REF!</definedName>
    <definedName name="kgs_7_10">#REF!</definedName>
    <definedName name="kgs_8">#REF!</definedName>
    <definedName name="kgs_8_10">#REF!</definedName>
    <definedName name="kgs_9">#REF!</definedName>
    <definedName name="kgs_9_10">#REF!</definedName>
    <definedName name="kgs0">#REF!</definedName>
    <definedName name="kgs0_5">#REF!</definedName>
    <definedName name="kgs6_9">#REF!</definedName>
    <definedName name="kgstotal">#REF!</definedName>
    <definedName name="KGVJKJKG" hidden="1">#REF!</definedName>
    <definedName name="kh">#REF!</definedName>
    <definedName name="khac">2</definedName>
    <definedName name="KHAI">#REF!</definedName>
    <definedName name="Khâi">#REF!</definedName>
    <definedName name="khd">#REF!</definedName>
    <definedName name="khd_1">#REF!</definedName>
    <definedName name="khd_1_10">#REF!</definedName>
    <definedName name="khd_10">#REF!</definedName>
    <definedName name="khd_5">#REF!</definedName>
    <definedName name="khjggytyu" hidden="1">{"rp_only",#N/A,FALSE,"2225"}</definedName>
    <definedName name="khjggytyu_1" hidden="1">{"rp_only",#N/A,FALSE,"2225"}</definedName>
    <definedName name="khjk" hidden="1">{"with_oth_curr",#N/A,FALSE,"2225"}</definedName>
    <definedName name="khjk_1" hidden="1">{"with_oth_curr",#N/A,FALSE,"2225"}</definedName>
    <definedName name="khjkgh" hidden="1">{"rp_only",#N/A,FALSE,"2225"}</definedName>
    <definedName name="khjkgh_1" hidden="1">{"rp_only",#N/A,FALSE,"2225"}</definedName>
    <definedName name="khjkghjk" hidden="1">{"rp_only",#N/A,FALSE,"2225"}</definedName>
    <definedName name="khjkghjk_1" hidden="1">{"rp_only",#N/A,FALSE,"2225"}</definedName>
    <definedName name="khjkghkh" hidden="1">{"with_oth_curr",#N/A,FALSE,"2225"}</definedName>
    <definedName name="khjkghkh_1" hidden="1">{"with_oth_curr",#N/A,FALSE,"2225"}</definedName>
    <definedName name="khjkh" hidden="1">{"rp_only",#N/A,FALSE,"2225"}</definedName>
    <definedName name="khjkh_1" hidden="1">{"rp_only",#N/A,FALSE,"2225"}</definedName>
    <definedName name="khkhjkh" hidden="1">{"rp_only",#N/A,FALSE,"2225"}</definedName>
    <definedName name="khkhjkh_1" hidden="1">{"rp_only",#N/A,FALSE,"2225"}</definedName>
    <definedName name="khkj" hidden="1">{"rp_only",#N/A,FALSE,"2225"}</definedName>
    <definedName name="khkj_1" hidden="1">{"rp_only",#N/A,FALSE,"2225"}</definedName>
    <definedName name="khkjhk" hidden="1">{"rp_only",#N/A,FALSE,"2225"}</definedName>
    <definedName name="khkjhk_1" hidden="1">{"rp_only",#N/A,FALSE,"2225"}</definedName>
    <definedName name="KHOANCOKHI">#REF!</definedName>
    <definedName name="khonglieu">#REF!</definedName>
    <definedName name="KhoNL">#REF!</definedName>
    <definedName name="KHSXSnack">#REF!</definedName>
    <definedName name="kht20_1">#REF!</definedName>
    <definedName name="kht20_1_10">#REF!</definedName>
    <definedName name="kht20_10">#REF!</definedName>
    <definedName name="kht20_5">#REF!</definedName>
    <definedName name="kht40_1">#REF!</definedName>
    <definedName name="kht40_1_10">#REF!</definedName>
    <definedName name="kht40_10">#REF!</definedName>
    <definedName name="kht40_5">#REF!</definedName>
    <definedName name="kht50_1">#REF!</definedName>
    <definedName name="kht50_1_10">#REF!</definedName>
    <definedName name="kht50_10">#REF!</definedName>
    <definedName name="kht50_5">#REF!</definedName>
    <definedName name="khts">#REF!</definedName>
    <definedName name="khts_1">#REF!</definedName>
    <definedName name="khts_1_10">#REF!</definedName>
    <definedName name="khts_10">#REF!</definedName>
    <definedName name="khts_5">#REF!</definedName>
    <definedName name="KhuyenmaiUPS">"AutoShape 264"</definedName>
    <definedName name="khuygftre76ty7" hidden="1">{"with_oth_curr",#N/A,FALSE,"2225"}</definedName>
    <definedName name="khuygftre76ty7_1" hidden="1">{"with_oth_curr",#N/A,FALSE,"2225"}</definedName>
    <definedName name="khyty6r5" hidden="1">{"with_oth_curr",#N/A,FALSE,"2225"}</definedName>
    <definedName name="khyty6r5_1" hidden="1">{"with_oth_curr",#N/A,FALSE,"2225"}</definedName>
    <definedName name="ki">#REF!</definedName>
    <definedName name="kickers">#REF!</definedName>
    <definedName name="Kiem_tra_trung_ten">#REF!</definedName>
    <definedName name="kiemtoant0405">#REF!</definedName>
    <definedName name="kiemtra">#REF!</definedName>
    <definedName name="kim">#REF!</definedName>
    <definedName name="kioihyuyft" hidden="1">{"rp_only",#N/A,FALSE,"2225"}</definedName>
    <definedName name="kioihyuyft_1" hidden="1">{"rp_only",#N/A,FALSE,"2225"}</definedName>
    <definedName name="kita">#REF!</definedName>
    <definedName name="kitc100x2x0.6">#REF!</definedName>
    <definedName name="kitc100x2x0.6_1">#REF!</definedName>
    <definedName name="kitc100x2x0.6_1_10">#REF!</definedName>
    <definedName name="kitc100x2x0.6_10">#REF!</definedName>
    <definedName name="kitc100x2x0.6_10_1">#REF!</definedName>
    <definedName name="kitc100x2x0.6_11">#REF!</definedName>
    <definedName name="kitc100x2x0.6_3">#REF!</definedName>
    <definedName name="kitc100x2x0.6_3_1">#REF!</definedName>
    <definedName name="kitc100x2x0.6_4">#REF!</definedName>
    <definedName name="kitc100x2x0.6_4_10">#REF!</definedName>
    <definedName name="kitc100x2x0.6_5">#REF!</definedName>
    <definedName name="kitc100x2x0.6_5_1">#REF!</definedName>
    <definedName name="kitc100x2x0.6_5_10">#REF!</definedName>
    <definedName name="kitc100x2x0.6_6">#REF!</definedName>
    <definedName name="kitc100x2x0.6_6_10">#REF!</definedName>
    <definedName name="kitc100x2x0.6_7">#REF!</definedName>
    <definedName name="kitc100x2x0.6_7_10">#REF!</definedName>
    <definedName name="kitc100x2x0.6_8">#REF!</definedName>
    <definedName name="kitc100x2x0.6_8_10">#REF!</definedName>
    <definedName name="kitc100x2x0.6_9">#REF!</definedName>
    <definedName name="kitc100x2x0.6_9_10">#REF!</definedName>
    <definedName name="kitc2x100x2x0.6">#REF!</definedName>
    <definedName name="kitc2x100x2x0.6_1">#REF!</definedName>
    <definedName name="kitc2x100x2x0.6_1_10">#REF!</definedName>
    <definedName name="kitc2x100x2x0.6_10">#REF!</definedName>
    <definedName name="kitc2x100x2x0.6_10_1">#REF!</definedName>
    <definedName name="kitc2x100x2x0.6_11">#REF!</definedName>
    <definedName name="kitc2x100x2x0.6_3">#REF!</definedName>
    <definedName name="kitc2x100x2x0.6_3_1">#REF!</definedName>
    <definedName name="kitc2x100x2x0.6_4">#REF!</definedName>
    <definedName name="kitc2x100x2x0.6_4_10">#REF!</definedName>
    <definedName name="kitc2x100x2x0.6_5">#REF!</definedName>
    <definedName name="kitc2x100x2x0.6_5_1">#REF!</definedName>
    <definedName name="kitc2x100x2x0.6_5_10">#REF!</definedName>
    <definedName name="kitc2x100x2x0.6_6">#REF!</definedName>
    <definedName name="kitc2x100x2x0.6_6_10">#REF!</definedName>
    <definedName name="kitc2x100x2x0.6_7">#REF!</definedName>
    <definedName name="kitc2x100x2x0.6_7_10">#REF!</definedName>
    <definedName name="kitc2x100x2x0.6_8">#REF!</definedName>
    <definedName name="kitc2x100x2x0.6_8_10">#REF!</definedName>
    <definedName name="kitc2x100x2x0.6_9">#REF!</definedName>
    <definedName name="kitc2x100x2x0.6_9_10">#REF!</definedName>
    <definedName name="kitchen">#REF!</definedName>
    <definedName name="kitchen_zink">#REF!</definedName>
    <definedName name="kitz"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iy876" hidden="1">{"rp_only",#N/A,FALSE,"2225"}</definedName>
    <definedName name="kiuiy876_1" hidden="1">{"rp_only",#N/A,FALSE,"2225"}</definedName>
    <definedName name="kiulil" localSheetId="8" hidden="1">{#N/A,#N/A,FALSE,"CCTV"}</definedName>
    <definedName name="kiulil" hidden="1">{#N/A,#N/A,FALSE,"CCTV"}</definedName>
    <definedName name="kj" hidden="1">#REF!</definedName>
    <definedName name="kjgjkhjk" hidden="1">{"with_oth_curr",#N/A,FALSE,"2225"}</definedName>
    <definedName name="kjgjkhjk_1" hidden="1">{"with_oth_curr",#N/A,FALSE,"2225"}</definedName>
    <definedName name="kjhiuyy8" hidden="1">{"with_oth_curr",#N/A,FALSE,"2225"}</definedName>
    <definedName name="kjhiuyy8_1" hidden="1">{"with_oth_curr",#N/A,FALSE,"2225"}</definedName>
    <definedName name="kjhkh" hidden="1">{"rp_only",#N/A,FALSE,"2225"}</definedName>
    <definedName name="kjhkh_1" hidden="1">{"rp_only",#N/A,FALSE,"2225"}</definedName>
    <definedName name="kjhkhj" hidden="1">{"rp_only",#N/A,FALSE,"2225"}</definedName>
    <definedName name="kjhkhj_1" hidden="1">{"rp_only",#N/A,FALSE,"2225"}</definedName>
    <definedName name="kjhkj" localSheetId="8" hidden="1">{#N/A,#N/A,FALSE,"SumG";#N/A,#N/A,FALSE,"ElecG";#N/A,#N/A,FALSE,"MechG";#N/A,#N/A,FALSE,"GeotG";#N/A,#N/A,FALSE,"PrcsG";#N/A,#N/A,FALSE,"TunnG";#N/A,#N/A,FALSE,"CivlG";#N/A,#N/A,FALSE,"NtwkG";#N/A,#N/A,FALSE,"EstgG";#N/A,#N/A,FALSE,"PEngG"}</definedName>
    <definedName name="kjhkj" hidden="1">{#N/A,#N/A,FALSE,"SumG";#N/A,#N/A,FALSE,"ElecG";#N/A,#N/A,FALSE,"MechG";#N/A,#N/A,FALSE,"GeotG";#N/A,#N/A,FALSE,"PrcsG";#N/A,#N/A,FALSE,"TunnG";#N/A,#N/A,FALSE,"CivlG";#N/A,#N/A,FALSE,"NtwkG";#N/A,#N/A,FALSE,"EstgG";#N/A,#N/A,FALSE,"PEngG"}</definedName>
    <definedName name="kjhlh" localSheetId="8" hidden="1">{#N/A,#N/A,FALSE,"CCTV"}</definedName>
    <definedName name="kjhlh" hidden="1">{#N/A,#N/A,FALSE,"CCTV"}</definedName>
    <definedName name="kjhljhk" localSheetId="8" hidden="1">{#N/A,#N/A,FALSE,"CCTV"}</definedName>
    <definedName name="kjhljhk" hidden="1">{#N/A,#N/A,FALSE,"CCTV"}</definedName>
    <definedName name="kjhn" hidden="1">{"rp_only",#N/A,FALSE,"2225"}</definedName>
    <definedName name="kjhn_1" hidden="1">{"rp_only",#N/A,FALSE,"2225"}</definedName>
    <definedName name="kji">#REF!</definedName>
    <definedName name="kji_1">#REF!</definedName>
    <definedName name="kji_1_10">#REF!</definedName>
    <definedName name="kji_10">#REF!</definedName>
    <definedName name="kji_10_1">#REF!</definedName>
    <definedName name="kji_11">#REF!</definedName>
    <definedName name="kji_3">#REF!</definedName>
    <definedName name="kji_4">#REF!</definedName>
    <definedName name="kji_4_10">#REF!</definedName>
    <definedName name="kji_5">#REF!</definedName>
    <definedName name="kji_5_1">#REF!</definedName>
    <definedName name="kji_5_10">#REF!</definedName>
    <definedName name="kji_6">#REF!</definedName>
    <definedName name="kji_6_10">#REF!</definedName>
    <definedName name="kji_7">#REF!</definedName>
    <definedName name="kji_7_10">#REF!</definedName>
    <definedName name="kji_8">#REF!</definedName>
    <definedName name="kji_8_10">#REF!</definedName>
    <definedName name="kji_9">#REF!</definedName>
    <definedName name="kji_9_10">#REF!</definedName>
    <definedName name="kjjhhjlkl" hidden="1">{"rp_only",#N/A,FALSE,"2225"}</definedName>
    <definedName name="kjjhhjlkl_1" hidden="1">{"rp_only",#N/A,FALSE,"2225"}</definedName>
    <definedName name="kjk" hidden="1">{#N/A,#N/A,FALSE,"Aging Summary";#N/A,#N/A,FALSE,"Ratio Analysis";#N/A,#N/A,FALSE,"Test 120 Day Accts";#N/A,#N/A,FALSE,"Tickmarks"}</definedName>
    <definedName name="kjkj9jhg" hidden="1">{"rp_only",#N/A,FALSE,"2225"}</definedName>
    <definedName name="kjkj9jhg_1" hidden="1">{"rp_only",#N/A,FALSE,"2225"}</definedName>
    <definedName name="kjkkkkk" hidden="1">{"rp_only",#N/A,FALSE,"2225"}</definedName>
    <definedName name="kjkkkkk_1" hidden="1">{"rp_only",#N/A,FALSE,"2225"}</definedName>
    <definedName name="KJNK">BLCH</definedName>
    <definedName name="kjoh" localSheetId="8" hidden="1">{#N/A,#N/A,FALSE,"特殊室（ＢＱ表）"}</definedName>
    <definedName name="kjoh" hidden="1">{#N/A,#N/A,FALSE,"特殊室（ＢＱ表）"}</definedName>
    <definedName name="kjul97">#REF!</definedName>
    <definedName name="kjul98">#REF!</definedName>
    <definedName name="kjunh" hidden="1">{"with_oth_curr",#N/A,FALSE,"2225"}</definedName>
    <definedName name="kjunh_1" hidden="1">{"with_oth_curr",#N/A,FALSE,"2225"}</definedName>
    <definedName name="kjut77t" hidden="1">{"rp_only",#N/A,FALSE,"2225"}</definedName>
    <definedName name="kjut77t_1" hidden="1">{"rp_only",#N/A,FALSE,"2225"}</definedName>
    <definedName name="kk" hidden="1">{"Tarifica91",#N/A,FALSE,"Tariffs";"Tarifica92",#N/A,FALSE,"Tariffs";"Tarifica93",#N/A,FALSE,"Tariffs";"Tarifica94",#N/A,FALSE,"Tariffs";"Tarifica95",#N/A,FALSE,"Tariffs";"Tarifica96",#N/A,FALSE,"Tariffs"}</definedName>
    <definedName name="kk_1">#REF!</definedName>
    <definedName name="kk_1_10">#REF!</definedName>
    <definedName name="kk_10">#REF!</definedName>
    <definedName name="kk_5">#REF!</definedName>
    <definedName name="kk10a">#REF!</definedName>
    <definedName name="kk10a_1">#REF!</definedName>
    <definedName name="kk10a_1_10">#REF!</definedName>
    <definedName name="kk10a_10">#REF!</definedName>
    <definedName name="kk10a_10_1">#REF!</definedName>
    <definedName name="kk10a_11">#REF!</definedName>
    <definedName name="kk10a_3">#REF!</definedName>
    <definedName name="kk10a_3_1">#REF!</definedName>
    <definedName name="kk10a_4">#REF!</definedName>
    <definedName name="kk10a_4_10">#REF!</definedName>
    <definedName name="kk10a_5">#REF!</definedName>
    <definedName name="kk10a_5_1">#REF!</definedName>
    <definedName name="kk10a_5_10">#REF!</definedName>
    <definedName name="kk10a_6">#REF!</definedName>
    <definedName name="kk10a_6_1">#REF!</definedName>
    <definedName name="kk10a_6_10">#REF!</definedName>
    <definedName name="kk10a_7">#REF!</definedName>
    <definedName name="kk10a_7_10">#REF!</definedName>
    <definedName name="kk10a_8">#REF!</definedName>
    <definedName name="kk10a_8_10">#REF!</definedName>
    <definedName name="kk10a_9">#REF!</definedName>
    <definedName name="kk10a_9_10">#REF!</definedName>
    <definedName name="kk16a">#REF!</definedName>
    <definedName name="kk16a_1">#REF!</definedName>
    <definedName name="kk16a_1_10">#REF!</definedName>
    <definedName name="kk16a_10">#REF!</definedName>
    <definedName name="kk16a_10_1">#REF!</definedName>
    <definedName name="kk16a_11">#REF!</definedName>
    <definedName name="kk16a_3">#REF!</definedName>
    <definedName name="kk16a_3_1">#REF!</definedName>
    <definedName name="kk16a_4">#REF!</definedName>
    <definedName name="kk16a_4_10">#REF!</definedName>
    <definedName name="kk16a_5">#REF!</definedName>
    <definedName name="kk16a_5_1">#REF!</definedName>
    <definedName name="kk16a_5_10">#REF!</definedName>
    <definedName name="kk16a_6">#REF!</definedName>
    <definedName name="kk16a_6_1">#REF!</definedName>
    <definedName name="kk16a_6_10">#REF!</definedName>
    <definedName name="kk16a_7">#REF!</definedName>
    <definedName name="kk16a_7_10">#REF!</definedName>
    <definedName name="kk16a_8">#REF!</definedName>
    <definedName name="kk16a_8_10">#REF!</definedName>
    <definedName name="kk16a_9">#REF!</definedName>
    <definedName name="kk16a_9_10">#REF!</definedName>
    <definedName name="kkk" localSheetId="8" hidden="1">#REF!</definedName>
    <definedName name="kkk" hidden="1">{#N/A,#N/A,FALSE,"CCTV"}</definedName>
    <definedName name="KKKK">#N/A</definedName>
    <definedName name="KKKKK" hidden="1">{#N/A,#N/A,FALSE,"Sheet1";#N/A,#N/A,FALSE,"Sheet2"}</definedName>
    <definedName name="kkm" hidden="1">{#N/A,#N/A,FALSE,"Aging Summary";#N/A,#N/A,FALSE,"Ratio Analysis";#N/A,#N/A,FALSE,"Test 120 Day Accts";#N/A,#N/A,FALSE,"Tickmarks"}</definedName>
    <definedName name="kkm_1">#REF!</definedName>
    <definedName name="kkm_1_10">#REF!</definedName>
    <definedName name="kkm_10">#REF!</definedName>
    <definedName name="kkm_10_1">#REF!</definedName>
    <definedName name="kkm_11">#REF!</definedName>
    <definedName name="kkm_3">#REF!</definedName>
    <definedName name="kkm_4">#REF!</definedName>
    <definedName name="kkm_4_10">#REF!</definedName>
    <definedName name="kkm_5">#REF!</definedName>
    <definedName name="kkm_5_1">#REF!</definedName>
    <definedName name="kkm_5_10">#REF!</definedName>
    <definedName name="kkm_6">#REF!</definedName>
    <definedName name="kkm_6_10">#REF!</definedName>
    <definedName name="kkm_7">#REF!</definedName>
    <definedName name="kkm_7_10">#REF!</definedName>
    <definedName name="kkm_8">#REF!</definedName>
    <definedName name="kkm_8_10">#REF!</definedName>
    <definedName name="kkm_9">#REF!</definedName>
    <definedName name="kkm_9_10">#REF!</definedName>
    <definedName name="kknym">#REF!</definedName>
    <definedName name="kknym_1">#REF!</definedName>
    <definedName name="kknym_1_10">#REF!</definedName>
    <definedName name="kknym_10">#REF!</definedName>
    <definedName name="kknym_5">#REF!</definedName>
    <definedName name="kknymhy">#REF!</definedName>
    <definedName name="kknymhy_1">#REF!</definedName>
    <definedName name="kknymhy_1_10">#REF!</definedName>
    <definedName name="kknymhy_10">#REF!</definedName>
    <definedName name="kknymhy_10_1">#REF!</definedName>
    <definedName name="kknymhy_11">#REF!</definedName>
    <definedName name="kknymhy_3">#REF!</definedName>
    <definedName name="kknymhy_4">#REF!</definedName>
    <definedName name="kknymhy_4_10">#REF!</definedName>
    <definedName name="kknymhy_5">#REF!</definedName>
    <definedName name="kknymhy_5_1">#REF!</definedName>
    <definedName name="kknymhy_5_10">#REF!</definedName>
    <definedName name="kknymhy_6">#REF!</definedName>
    <definedName name="kknymhy_6_10">#REF!</definedName>
    <definedName name="kknymhy_7">#REF!</definedName>
    <definedName name="kknymhy_7_10">#REF!</definedName>
    <definedName name="kknymhy_8">#REF!</definedName>
    <definedName name="kknymhy_8_10">#REF!</definedName>
    <definedName name="kknymhy_9">#REF!</definedName>
    <definedName name="kknymhy_9_10">#REF!</definedName>
    <definedName name="kkt">#REF!</definedName>
    <definedName name="kkt_1">#REF!</definedName>
    <definedName name="kkt_1_10">#REF!</definedName>
    <definedName name="kkt_10">#REF!</definedName>
    <definedName name="kkt_5">#REF!</definedName>
    <definedName name="kkts">#REF!</definedName>
    <definedName name="kkts_1">#REF!</definedName>
    <definedName name="kkts_1_10">#REF!</definedName>
    <definedName name="kkts_10">#REF!</definedName>
    <definedName name="kkts_10_1">#REF!</definedName>
    <definedName name="kkts_11">#REF!</definedName>
    <definedName name="kkts_3">#REF!</definedName>
    <definedName name="kkts_4">#REF!</definedName>
    <definedName name="kkts_4_10">#REF!</definedName>
    <definedName name="kkts_5">#REF!</definedName>
    <definedName name="kkts_5_1">#REF!</definedName>
    <definedName name="kkts_5_10">#REF!</definedName>
    <definedName name="kkts_6">#REF!</definedName>
    <definedName name="kkts_6_10">#REF!</definedName>
    <definedName name="kkts_7">#REF!</definedName>
    <definedName name="kkts_7_10">#REF!</definedName>
    <definedName name="kkts_8">#REF!</definedName>
    <definedName name="kkts_8_10">#REF!</definedName>
    <definedName name="kkts_9">#REF!</definedName>
    <definedName name="kkts_9_10">#REF!</definedName>
    <definedName name="kl">#REF!</definedName>
    <definedName name="kl_2020">#REF!</definedName>
    <definedName name="kl_2025">#REF!</definedName>
    <definedName name="kl_3030">#REF!</definedName>
    <definedName name="klb">#REF!</definedName>
    <definedName name="klb_1">#REF!</definedName>
    <definedName name="klb_1_10">#REF!</definedName>
    <definedName name="klb_10">#REF!</definedName>
    <definedName name="klb_5">#REF!</definedName>
    <definedName name="klem.k">#REF!</definedName>
    <definedName name="KLHKJ">#REF!</definedName>
    <definedName name="kljkljklj" hidden="1">{"rp_only",#N/A,FALSE,"2225"}</definedName>
    <definedName name="kljkljklj_1" hidden="1">{"rp_only",#N/A,FALSE,"2225"}</definedName>
    <definedName name="klk" hidden="1">{"Graphic",#N/A,TRUE,"Graphic"}</definedName>
    <definedName name="klk_1" hidden="1">{"Graphic",#N/A,TRUE,"Graphic"}</definedName>
    <definedName name="kll" hidden="1">{#N/A,#N/A,FALSE,"Aging Summary";#N/A,#N/A,FALSE,"Ratio Analysis";#N/A,#N/A,FALSE,"Test 120 Day Accts";#N/A,#N/A,FALSE,"Tickmarks"}</definedName>
    <definedName name="klll" hidden="1">{#N/A,#N/A,FALSE,"Aging Summary";#N/A,#N/A,FALSE,"Ratio Analysis";#N/A,#N/A,FALSE,"Test 120 Day Accts";#N/A,#N/A,FALSE,"Tickmarks"}</definedName>
    <definedName name="KLMPRAKTIS">#REF!</definedName>
    <definedName name="Kloset_duduk_KIA_warna_muda">#REF!</definedName>
    <definedName name="Kloset_duduk_KIA_warna_tua">#REF!</definedName>
    <definedName name="Kloset_jongkok_KIA_warna_muda">#REF!</definedName>
    <definedName name="Kloset_jongkok_KIA_warna_tua">#REF!</definedName>
    <definedName name="Kloset_monoblok_biasa">#REF!</definedName>
    <definedName name="klosjong">#REF!</definedName>
    <definedName name="klp">#REF!</definedName>
    <definedName name="klp_1">#REF!</definedName>
    <definedName name="klp_1_10">#REF!</definedName>
    <definedName name="klp_10">#REF!</definedName>
    <definedName name="klp_10_1">#REF!</definedName>
    <definedName name="klp_11">#REF!</definedName>
    <definedName name="klp_3">#REF!</definedName>
    <definedName name="klp_3_1">#REF!</definedName>
    <definedName name="klp_4">#REF!</definedName>
    <definedName name="klp_4_10">#REF!</definedName>
    <definedName name="klp_5">#REF!</definedName>
    <definedName name="klp_5_1">#REF!</definedName>
    <definedName name="klp_5_10">#REF!</definedName>
    <definedName name="klp_6">#REF!</definedName>
    <definedName name="klp_6_1">#REF!</definedName>
    <definedName name="klp_6_10">#REF!</definedName>
    <definedName name="klp_7">#REF!</definedName>
    <definedName name="klp_7_10">#REF!</definedName>
    <definedName name="klp_8">#REF!</definedName>
    <definedName name="klp_8_10">#REF!</definedName>
    <definedName name="klp_9">#REF!</definedName>
    <definedName name="klp_9_10">#REF!</definedName>
    <definedName name="kluis30">#REF!</definedName>
    <definedName name="km">#REF!</definedName>
    <definedName name="km_1">#REF!</definedName>
    <definedName name="km_1_10">#REF!</definedName>
    <definedName name="km_10">#REF!</definedName>
    <definedName name="km_10_1">#REF!</definedName>
    <definedName name="km_11">#REF!</definedName>
    <definedName name="km_3">#REF!</definedName>
    <definedName name="km_4">#REF!</definedName>
    <definedName name="km_4_10">#REF!</definedName>
    <definedName name="km_5">#REF!</definedName>
    <definedName name="km_5_1">#REF!</definedName>
    <definedName name="km_5_10">#REF!</definedName>
    <definedName name="km_6">#REF!</definedName>
    <definedName name="km_6_10">#REF!</definedName>
    <definedName name="km_7">#REF!</definedName>
    <definedName name="km_7_10">#REF!</definedName>
    <definedName name="km_8">#REF!</definedName>
    <definedName name="km_8_10">#REF!</definedName>
    <definedName name="km_9">#REF!</definedName>
    <definedName name="km_9_10">#REF!</definedName>
    <definedName name="kmcs">#REF!</definedName>
    <definedName name="kmcs_1">#REF!</definedName>
    <definedName name="kmcs_1_10">#REF!</definedName>
    <definedName name="kmcs_10">#REF!</definedName>
    <definedName name="kmcs_5">#REF!</definedName>
    <definedName name="kmh" hidden="1">{#N/A,#N/A,TRUE,"Cover sheet";#N/A,#N/A,TRUE,"DCF analysis";#N/A,#N/A,TRUE,"WACC calculation"}</definedName>
    <definedName name="kmjnh" hidden="1">{"rp_only",#N/A,FALSE,"2225"}</definedName>
    <definedName name="kmjnh_1" hidden="1">{"rp_only",#N/A,FALSE,"2225"}</definedName>
    <definedName name="kmjnhbgv" hidden="1">{"rp_only",#N/A,FALSE,"2225"}</definedName>
    <definedName name="kmjnhbgv_1" hidden="1">{"rp_only",#N/A,FALSE,"2225"}</definedName>
    <definedName name="kmm">#REF!</definedName>
    <definedName name="kmm_1">#REF!</definedName>
    <definedName name="kmm_1_10">#REF!</definedName>
    <definedName name="kmm_10">#REF!</definedName>
    <definedName name="kmm_10_1">#REF!</definedName>
    <definedName name="kmm_11">#REF!</definedName>
    <definedName name="kmm_3">#REF!</definedName>
    <definedName name="kmm_4">#REF!</definedName>
    <definedName name="kmm_4_10">#REF!</definedName>
    <definedName name="kmm_5">#REF!</definedName>
    <definedName name="kmm_5_1">#REF!</definedName>
    <definedName name="kmm_5_10">#REF!</definedName>
    <definedName name="kmm_6">#REF!</definedName>
    <definedName name="kmm_6_10">#REF!</definedName>
    <definedName name="kmm_7">#REF!</definedName>
    <definedName name="kmm_7_10">#REF!</definedName>
    <definedName name="kmm_8">#REF!</definedName>
    <definedName name="kmm_8_10">#REF!</definedName>
    <definedName name="kmm_9">#REF!</definedName>
    <definedName name="kmm_9_10">#REF!</definedName>
    <definedName name="KMpost">#REF!</definedName>
    <definedName name="kmts">#REF!</definedName>
    <definedName name="kmts_1">#REF!</definedName>
    <definedName name="kmts_1_10">#REF!</definedName>
    <definedName name="kmts_10">#REF!</definedName>
    <definedName name="kmts_5">#REF!</definedName>
    <definedName name="knee">#REF!</definedName>
    <definedName name="Knek">#REF!</definedName>
    <definedName name="knov97">#REF!</definedName>
    <definedName name="knov98">#REF!</definedName>
    <definedName name="kobes">#REF!</definedName>
    <definedName name="kobet">#REF!</definedName>
    <definedName name="KODE">#REF!</definedName>
    <definedName name="KODE_1">#REF!</definedName>
    <definedName name="KODE_1_10">#REF!</definedName>
    <definedName name="KODE_1_3">#REF!</definedName>
    <definedName name="KODE_10">#REF!</definedName>
    <definedName name="KODE_10_1">#REF!</definedName>
    <definedName name="KODE_11">#REF!</definedName>
    <definedName name="KODE_3">#REF!</definedName>
    <definedName name="KODE_3_1">#REF!</definedName>
    <definedName name="KODE_4">#REF!</definedName>
    <definedName name="KODE_4_10">#REF!</definedName>
    <definedName name="KODE_5">#REF!</definedName>
    <definedName name="KODE_5_1">#REF!</definedName>
    <definedName name="KODE_5_10">#REF!</definedName>
    <definedName name="KODE_6">#REF!</definedName>
    <definedName name="KODE_6_10">#REF!</definedName>
    <definedName name="KODE_7">#REF!</definedName>
    <definedName name="KODE_7_10">#REF!</definedName>
    <definedName name="KODE_8">#REF!</definedName>
    <definedName name="KODE_8_10">#REF!</definedName>
    <definedName name="KODE_9">#REF!</definedName>
    <definedName name="KODE_9_10">#REF!</definedName>
    <definedName name="kode1">#REF!</definedName>
    <definedName name="kode2">#REF!</definedName>
    <definedName name="kode3">#REF!</definedName>
    <definedName name="kode4">#REF!</definedName>
    <definedName name="kode5">#REF!</definedName>
    <definedName name="kode6">#REF!</definedName>
    <definedName name="kode7">#REF!</definedName>
    <definedName name="kode8">#REF!</definedName>
    <definedName name="kode9">#REF!</definedName>
    <definedName name="koef">#REF!</definedName>
    <definedName name="KOEF_AUSD">#REF!</definedName>
    <definedName name="KOEF_EURO">#REF!</definedName>
    <definedName name="koef_rp">#REF!</definedName>
    <definedName name="KOEF_Yen">#REF!</definedName>
    <definedName name="koef1">#REF!</definedName>
    <definedName name="koef1_1">#REF!</definedName>
    <definedName name="koef1_10">#REF!</definedName>
    <definedName name="koef1_11">#REF!</definedName>
    <definedName name="koef1_3">#REF!</definedName>
    <definedName name="koef1_4">#REF!</definedName>
    <definedName name="koef1_5">#REF!</definedName>
    <definedName name="koef1_6">#REF!</definedName>
    <definedName name="koef1_7">#REF!</definedName>
    <definedName name="koef1_8">#REF!</definedName>
    <definedName name="koef1_9">#REF!</definedName>
    <definedName name="koeflingg">#REF!</definedName>
    <definedName name="koeflingg_1">#REF!</definedName>
    <definedName name="koeflingg_1_10">#REF!</definedName>
    <definedName name="koeflingg_1_3">#REF!</definedName>
    <definedName name="koeflingg_10">#REF!</definedName>
    <definedName name="koeflingg_10_1">#REF!</definedName>
    <definedName name="koeflingg_11">#REF!</definedName>
    <definedName name="koeflingg_3">#REF!</definedName>
    <definedName name="koeflingg_3_1">#REF!</definedName>
    <definedName name="koeflingg_4">#REF!</definedName>
    <definedName name="koeflingg_4_10">#REF!</definedName>
    <definedName name="koeflingg_5">#REF!</definedName>
    <definedName name="koeflingg_5_1">#REF!</definedName>
    <definedName name="koeflingg_5_10">#REF!</definedName>
    <definedName name="koeflingg_6">#REF!</definedName>
    <definedName name="koeflingg_6_1">#REF!</definedName>
    <definedName name="koeflingg_6_10">#REF!</definedName>
    <definedName name="koeflingg_7">#REF!</definedName>
    <definedName name="koeflingg_7_10">#REF!</definedName>
    <definedName name="koeflingg_8">#REF!</definedName>
    <definedName name="koeflingg_8_10">#REF!</definedName>
    <definedName name="koeflingg_9">#REF!</definedName>
    <definedName name="koeflingg_9_10">#REF!</definedName>
    <definedName name="koeflingk">#REF!</definedName>
    <definedName name="koeflingk_1">#REF!</definedName>
    <definedName name="koeflingk_1_10">#REF!</definedName>
    <definedName name="koeflingk_1_3">#REF!</definedName>
    <definedName name="koeflingk_10">#REF!</definedName>
    <definedName name="koeflingk_10_1">#REF!</definedName>
    <definedName name="koeflingk_11">#REF!</definedName>
    <definedName name="koeflingk_3">#REF!</definedName>
    <definedName name="koeflingk_3_1">#REF!</definedName>
    <definedName name="koeflingk_4">#REF!</definedName>
    <definedName name="koeflingk_4_10">#REF!</definedName>
    <definedName name="koeflingk_5">#REF!</definedName>
    <definedName name="koeflingk_5_1">#REF!</definedName>
    <definedName name="koeflingk_5_10">#REF!</definedName>
    <definedName name="koeflingk_6">#REF!</definedName>
    <definedName name="koeflingk_6_1">#REF!</definedName>
    <definedName name="koeflingk_6_10">#REF!</definedName>
    <definedName name="koeflingk_7">#REF!</definedName>
    <definedName name="koeflingk_7_10">#REF!</definedName>
    <definedName name="koeflingk_8">#REF!</definedName>
    <definedName name="koeflingk_8_10">#REF!</definedName>
    <definedName name="koeflingk_9">#REF!</definedName>
    <definedName name="koeflingk_9_10">#REF!</definedName>
    <definedName name="kof">#REF!</definedName>
    <definedName name="kof_1">#REF!</definedName>
    <definedName name="kof_10">#REF!</definedName>
    <definedName name="kof_11">#REF!</definedName>
    <definedName name="kof_3">#REF!</definedName>
    <definedName name="kof_4">#REF!</definedName>
    <definedName name="kof_5">#REF!</definedName>
    <definedName name="kof_6">#REF!</definedName>
    <definedName name="kof_7">#REF!</definedName>
    <definedName name="kof_8">#REF!</definedName>
    <definedName name="kof_9">#REF!</definedName>
    <definedName name="koi">#REF!</definedName>
    <definedName name="koi_1">#REF!</definedName>
    <definedName name="koi_1_10">#REF!</definedName>
    <definedName name="koi_10">#REF!</definedName>
    <definedName name="koi_5">#REF!</definedName>
    <definedName name="koiuu09grer" hidden="1">{"rp_only",#N/A,FALSE,"2225"}</definedName>
    <definedName name="koiuu09grer_1" hidden="1">{"rp_only",#N/A,FALSE,"2225"}</definedName>
    <definedName name="kojcjhsdjvhjlsdcv" hidden="1">{"paging",#N/A,TRUE,"TITLE";#N/A,#N/A,TRUE,"Paging subs";#N/A,#N/A,TRUE,"P&amp;L - Paging";#N/A,#N/A,TRUE,"Rev &amp; Usage Assump - Paging";#N/A,#N/A,TRUE,"Cost - Paging";"paging",#N/A,TRUE,"Capex "}</definedName>
    <definedName name="kojcjhsdjvhjlsdcv_1" hidden="1">{"paging",#N/A,TRUE,"TITLE";#N/A,#N/A,TRUE,"Paging subs";#N/A,#N/A,TRUE,"P&amp;L - Paging";#N/A,#N/A,TRUE,"Rev &amp; Usage Assump - Paging";#N/A,#N/A,TRUE,"Cost - Paging";"paging",#N/A,TRUE,"Capex "}</definedName>
    <definedName name="kokerbek">#REF!</definedName>
    <definedName name="kokerdin">#REF!</definedName>
    <definedName name="kokerlan">#REF!</definedName>
    <definedName name="kokt97">#REF!</definedName>
    <definedName name="kokt98">#REF!</definedName>
    <definedName name="kol1525b160">#REF!</definedName>
    <definedName name="kol2030b150">#REF!</definedName>
    <definedName name="kol3030b175">#REF!</definedName>
    <definedName name="kol4040b170">#REF!</definedName>
    <definedName name="kol55b140">#REF!</definedName>
    <definedName name="kol55b175">#REF!</definedName>
    <definedName name="kol55b225">#REF!</definedName>
    <definedName name="kol55bet270">#REF!</definedName>
    <definedName name="koling">#REF!</definedName>
    <definedName name="koling_1">#REF!</definedName>
    <definedName name="koling_10">#REF!</definedName>
    <definedName name="koling_11">#REF!</definedName>
    <definedName name="koling_3">#REF!</definedName>
    <definedName name="koling_4">#REF!</definedName>
    <definedName name="koling_5">#REF!</definedName>
    <definedName name="koling_6">#REF!</definedName>
    <definedName name="koling_7">#REF!</definedName>
    <definedName name="koling_8">#REF!</definedName>
    <definedName name="koling_9">#REF!</definedName>
    <definedName name="kolom1">#REF!</definedName>
    <definedName name="kolom2">#REF!</definedName>
    <definedName name="kolom3">#REF!</definedName>
    <definedName name="kolom4">#REF!</definedName>
    <definedName name="kolom5">#REF!</definedName>
    <definedName name="kolom6">#REF!</definedName>
    <definedName name="kolom7">#REF!</definedName>
    <definedName name="kolom8">#REF!</definedName>
    <definedName name="kolom9">#REF!</definedName>
    <definedName name="kolprak1212">#REF!</definedName>
    <definedName name="kolprak1515">#REF!</definedName>
    <definedName name="kolter">#REF!</definedName>
    <definedName name="KOM">#REF!</definedName>
    <definedName name="kom_komitment">#REF!</definedName>
    <definedName name="kom_kontinjensi">#REF!</definedName>
    <definedName name="kom_rl2">#REF!</definedName>
    <definedName name="KOMASI">#N/A</definedName>
    <definedName name="KOMBI">#N/A</definedName>
    <definedName name="KOMITMENT">#REF!</definedName>
    <definedName name="komp_nrc">#REF!</definedName>
    <definedName name="komp_nrc1">#REF!</definedName>
    <definedName name="komp_nrc2">#REF!</definedName>
    <definedName name="KOMSO">#N/A</definedName>
    <definedName name="kon" hidden="1">#REF!</definedName>
    <definedName name="kon_bgp">#REF!</definedName>
    <definedName name="kon_bgp_ly">#REF!</definedName>
    <definedName name="Konci_pintu">#REF!</definedName>
    <definedName name="Konci_pintu_cylinder">#REF!</definedName>
    <definedName name="Kondisi_1">IF(AND(#REF!&lt;=0),"Belum Panen",IF(AND(#REF!&gt;0,#REF!&gt;0),"Panen Gagal",IF(AND(#REF!&gt;=0,#REF!&lt;=0),"Panen Berhasil")))</definedName>
    <definedName name="Kondisi_2">IF(#REF!=1,#REF!,IF(AND(#REF!&gt;=0,#REF!=1),#REF!,#REF!))</definedName>
    <definedName name="konstbaja">#REF!</definedName>
    <definedName name="KONTINJENSI">#REF!</definedName>
    <definedName name="KOP">#REF!</definedName>
    <definedName name="KOP_1">#REF!</definedName>
    <definedName name="KOP_5">#REF!</definedName>
    <definedName name="KORAL_JAGUNG">#REF!</definedName>
    <definedName name="koral_sikat">#REF!</definedName>
    <definedName name="KORALBETON">#REF!</definedName>
    <definedName name="KORDES">#REF!</definedName>
    <definedName name="KORFI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ut">#REF!</definedName>
    <definedName name="kout_1">#REF!</definedName>
    <definedName name="kout_1_10">#REF!</definedName>
    <definedName name="kout_10">#REF!</definedName>
    <definedName name="kout_5">#REF!</definedName>
    <definedName name="koutv">#REF!</definedName>
    <definedName name="koutv_1">#REF!</definedName>
    <definedName name="koutv_1_10">#REF!</definedName>
    <definedName name="koutv_10">#REF!</definedName>
    <definedName name="koutv_5">#REF!</definedName>
    <definedName name="kp1520b279">#REF!</definedName>
    <definedName name="kp1ph">#REF!</definedName>
    <definedName name="kpo">#REF!</definedName>
    <definedName name="kpo_1">#REF!</definedName>
    <definedName name="kpo_1_10">#REF!</definedName>
    <definedName name="kpo_10">#REF!</definedName>
    <definedName name="kpo_5">#REF!</definedName>
    <definedName name="kprblk">#REF!</definedName>
    <definedName name="kprppn">#REF!</definedName>
    <definedName name="kprreng">#REF!</definedName>
    <definedName name="kprusuk">#REF!</definedName>
    <definedName name="kr">#REF!</definedName>
    <definedName name="kr_1">#REF!</definedName>
    <definedName name="kr_1_10">#REF!</definedName>
    <definedName name="kr_10">#REF!</definedName>
    <definedName name="kr_5">#REF!</definedName>
    <definedName name="Kran_air__ø_3_4">#REF!</definedName>
    <definedName name="Kran_air_biasa">#REF!</definedName>
    <definedName name="Kran_air_handel_kit_ø_1_2">#REF!</definedName>
    <definedName name="kranddg">#REF!</definedName>
    <definedName name="kranshow">#REF!</definedName>
    <definedName name="kranwas">#REF!</definedName>
    <definedName name="kraser">#REF!</definedName>
    <definedName name="kraser_1">#REF!</definedName>
    <definedName name="kraserb">#REF!</definedName>
    <definedName name="kraserb_1">#REF!</definedName>
    <definedName name="kraserc">#REF!</definedName>
    <definedName name="kraserc_1">#REF!</definedName>
    <definedName name="krazu">#REF!</definedName>
    <definedName name="Krc">#REF!</definedName>
    <definedName name="krd">#REF!</definedName>
    <definedName name="kriterium">#REF!</definedName>
    <definedName name="KRMDDG20">#REF!</definedName>
    <definedName name="KRMDDG30">#REF!</definedName>
    <definedName name="KRMLT20">#REF!</definedName>
    <definedName name="KRMLT30">#REF!</definedName>
    <definedName name="KRMLT40">#REF!</definedName>
    <definedName name="kruing">#REF!</definedName>
    <definedName name="KRUS_SING">#REF!</definedName>
    <definedName name="KRUS_USD">#REF!</definedName>
    <definedName name="ksep97">#REF!</definedName>
    <definedName name="ksep98">#REF!</definedName>
    <definedName name="ksk">#REF!</definedName>
    <definedName name="ksk_1">#REF!</definedName>
    <definedName name="ksk_1_10">#REF!</definedName>
    <definedName name="ksk_10">#REF!</definedName>
    <definedName name="ksk_10_1">#REF!</definedName>
    <definedName name="ksk_11">#REF!</definedName>
    <definedName name="ksk_3">#REF!</definedName>
    <definedName name="ksk_3_1">#REF!</definedName>
    <definedName name="ksk_4">#REF!</definedName>
    <definedName name="ksk_4_10">#REF!</definedName>
    <definedName name="ksk_5">#REF!</definedName>
    <definedName name="ksk_5_1">#REF!</definedName>
    <definedName name="ksk_5_10">#REF!</definedName>
    <definedName name="ksk_6">#REF!</definedName>
    <definedName name="ksk_6_1">#REF!</definedName>
    <definedName name="ksk_6_10">#REF!</definedName>
    <definedName name="ksk_7">#REF!</definedName>
    <definedName name="ksk_7_10">#REF!</definedName>
    <definedName name="ksk_8">#REF!</definedName>
    <definedName name="ksk_8_10">#REF!</definedName>
    <definedName name="ksk_9">#REF!</definedName>
    <definedName name="ksk_9_10">#REF!</definedName>
    <definedName name="ksl">#REF!</definedName>
    <definedName name="ksl_1">#REF!</definedName>
    <definedName name="ksl_1_10">#REF!</definedName>
    <definedName name="ksl_10">#REF!</definedName>
    <definedName name="ksl_5">#REF!</definedName>
    <definedName name="KSL_LAINNYA">#REF!</definedName>
    <definedName name="kSoru" hidden="1">{#N/A,#N/A,FALSE,"Aging Summary";#N/A,#N/A,FALSE,"Ratio Analysis";#N/A,#N/A,FALSE,"Test 120 Day Accts";#N/A,#N/A,FALSE,"Tickmarks"}</definedName>
    <definedName name="ksp">#REF!</definedName>
    <definedName name="ksp_1">#REF!</definedName>
    <definedName name="ksp_1_10">#REF!</definedName>
    <definedName name="ksp_10">#REF!</definedName>
    <definedName name="ksp_5">#REF!</definedName>
    <definedName name="ksr">#REF!</definedName>
    <definedName name="ksr_1">#REF!</definedName>
    <definedName name="ksr_1_10">#REF!</definedName>
    <definedName name="ksr_10">#REF!</definedName>
    <definedName name="ksr_5">#REF!</definedName>
    <definedName name="kst">#REF!</definedName>
    <definedName name="kst_1">#REF!</definedName>
    <definedName name="kst_1_10">#REF!</definedName>
    <definedName name="kst_10">#REF!</definedName>
    <definedName name="kst_10_1">#REF!</definedName>
    <definedName name="kst_11">#REF!</definedName>
    <definedName name="kst_3">#REF!</definedName>
    <definedName name="kst_3_1">#REF!</definedName>
    <definedName name="kst_4">#REF!</definedName>
    <definedName name="kst_4_10">#REF!</definedName>
    <definedName name="kst_5">#REF!</definedName>
    <definedName name="kst_5_1">#REF!</definedName>
    <definedName name="kst_5_10">#REF!</definedName>
    <definedName name="kst_6">#REF!</definedName>
    <definedName name="kst_6_1">#REF!</definedName>
    <definedName name="kst_6_10">#REF!</definedName>
    <definedName name="kst_7">#REF!</definedName>
    <definedName name="kst_7_10">#REF!</definedName>
    <definedName name="kst_8">#REF!</definedName>
    <definedName name="kst_8_10">#REF!</definedName>
    <definedName name="kst_9">#REF!</definedName>
    <definedName name="kst_9_10">#REF!</definedName>
    <definedName name="ｋｓｗ" hidden="1">{#N/A,#N/A,FALSE,"손익표지";#N/A,#N/A,FALSE,"손익계산";#N/A,#N/A,FALSE,"일반관리비";#N/A,#N/A,FALSE,"영업외수익";#N/A,#N/A,FALSE,"영업외비용";#N/A,#N/A,FALSE,"매출액";#N/A,#N/A,FALSE,"요약손익";#N/A,#N/A,FALSE,"요약대차";#N/A,#N/A,FALSE,"매출채권현황";#N/A,#N/A,FALSE,"매출채권명세"}</definedName>
    <definedName name="kt">#REF!</definedName>
    <definedName name="kt_1">#REF!</definedName>
    <definedName name="kt_1_10">#REF!</definedName>
    <definedName name="kt_10">#REF!</definedName>
    <definedName name="kt_5">#REF!</definedName>
    <definedName name="ktbt">#REF!</definedName>
    <definedName name="ktbt_1">#REF!</definedName>
    <definedName name="ktbt_1_10">#REF!</definedName>
    <definedName name="ktbt_10">#REF!</definedName>
    <definedName name="ktbt_5">#REF!</definedName>
    <definedName name="ktcpt0405">#REF!</definedName>
    <definedName name="ktf" hidden="1">#REF!</definedName>
    <definedName name="KTK">#REF!</definedName>
    <definedName name="ktk.b">#REF!</definedName>
    <definedName name="ktk.bs">#REF!</definedName>
    <definedName name="ktk.c">#REF!</definedName>
    <definedName name="ktk.k">#REF!</definedName>
    <definedName name="ktk.L">#REF!</definedName>
    <definedName name="ktk.Ls">#REF!</definedName>
    <definedName name="ktpm">#REF!</definedName>
    <definedName name="ktpm_1">#REF!</definedName>
    <definedName name="ktpm_1_10">#REF!</definedName>
    <definedName name="ktpm_10">#REF!</definedName>
    <definedName name="ktpm_10_1">#REF!</definedName>
    <definedName name="ktpm_11">#REF!</definedName>
    <definedName name="ktpm_3">#REF!</definedName>
    <definedName name="ktpm_4">#REF!</definedName>
    <definedName name="ktpm_4_10">#REF!</definedName>
    <definedName name="ktpm_5">#REF!</definedName>
    <definedName name="ktpm_5_1">#REF!</definedName>
    <definedName name="ktpm_5_10">#REF!</definedName>
    <definedName name="ktpm_6">#REF!</definedName>
    <definedName name="ktpm_6_10">#REF!</definedName>
    <definedName name="ktpm_7">#REF!</definedName>
    <definedName name="ktpm_7_10">#REF!</definedName>
    <definedName name="ktpm_8">#REF!</definedName>
    <definedName name="ktpm_8_10">#REF!</definedName>
    <definedName name="ktpm_9">#REF!</definedName>
    <definedName name="ktpm_9_10">#REF!</definedName>
    <definedName name="Ktr">#REF!</definedName>
    <definedName name="KTR_BPPKA">#REF!</definedName>
    <definedName name="KTR_BPPKA_LY">#REF!</definedName>
    <definedName name="KTR_EP">#REF!</definedName>
    <definedName name="KTR_EP_LY">#REF!</definedName>
    <definedName name="KTR_KP">#REF!</definedName>
    <definedName name="KTR_KP_LY">#REF!</definedName>
    <definedName name="KTR_LNG">#REF!</definedName>
    <definedName name="KTR_LNG_LY">#REF!</definedName>
    <definedName name="Ktr_ly">#REF!</definedName>
    <definedName name="KTR_P">#REF!</definedName>
    <definedName name="KTR_P_LY">#REF!</definedName>
    <definedName name="KTR_PKK">#REF!</definedName>
    <definedName name="KTR_PKK_LY">#REF!</definedName>
    <definedName name="KTR_tky">#REF!</definedName>
    <definedName name="KTR_TKY_LY">#REF!</definedName>
    <definedName name="kty" hidden="1">#REF!</definedName>
    <definedName name="ku" hidden="1">#REF!</definedName>
    <definedName name="KU_WESEL">#REF!</definedName>
    <definedName name="kuas2.5">#REF!</definedName>
    <definedName name="kuasrool8">#REF!</definedName>
    <definedName name="kue" hidden="1">{"'Model'!$A$1:$N$53"}</definedName>
    <definedName name="kunci" hidden="1">#REF!</definedName>
    <definedName name="Kunci_Logo">#REF!</definedName>
    <definedName name="Kunci_Royal">#REF!</definedName>
    <definedName name="Kunci_tanam_2_x_putar">#REF!</definedName>
    <definedName name="kuncipnt">#REF!</definedName>
    <definedName name="kuras">#REF!</definedName>
    <definedName name="kurs">#REF!</definedName>
    <definedName name="KURUG">#REF!</definedName>
    <definedName name="kurus">#REF!</definedName>
    <definedName name="kusen">#REF!</definedName>
    <definedName name="KUSEN__PINTU__JENDELA__ALAT_ALAT_PENGGANTUNG_DAN_CURTAIN_WALL">#REF!</definedName>
    <definedName name="KUSEN__PINTU__JENDELA__ALAT_ALAT_PENGGANTUNG_DAN_CURTAIN_WALL_1">#REF!</definedName>
    <definedName name="KUSEN__PINTU__JENDELA__ALAT_ALAT_PENGGANTUNG_DAN_CURTAIN_WALL_1_10">#REF!</definedName>
    <definedName name="KUSEN__PINTU__JENDELA__ALAT_ALAT_PENGGANTUNG_DAN_CURTAIN_WALL_1_3">#REF!</definedName>
    <definedName name="KUSEN__PINTU__JENDELA__ALAT_ALAT_PENGGANTUNG_DAN_CURTAIN_WALL_10">#REF!</definedName>
    <definedName name="KUSEN__PINTU__JENDELA__ALAT_ALAT_PENGGANTUNG_DAN_CURTAIN_WALL_10_1">#REF!</definedName>
    <definedName name="KUSEN__PINTU__JENDELA__ALAT_ALAT_PENGGANTUNG_DAN_CURTAIN_WALL_11">#REF!</definedName>
    <definedName name="KUSEN__PINTU__JENDELA__ALAT_ALAT_PENGGANTUNG_DAN_CURTAIN_WALL_3">#REF!</definedName>
    <definedName name="KUSEN__PINTU__JENDELA__ALAT_ALAT_PENGGANTUNG_DAN_CURTAIN_WALL_3_1">#REF!</definedName>
    <definedName name="KUSEN__PINTU__JENDELA__ALAT_ALAT_PENGGANTUNG_DAN_CURTAIN_WALL_4">#REF!</definedName>
    <definedName name="KUSEN__PINTU__JENDELA__ALAT_ALAT_PENGGANTUNG_DAN_CURTAIN_WALL_4_10">#REF!</definedName>
    <definedName name="KUSEN__PINTU__JENDELA__ALAT_ALAT_PENGGANTUNG_DAN_CURTAIN_WALL_5">#REF!</definedName>
    <definedName name="KUSEN__PINTU__JENDELA__ALAT_ALAT_PENGGANTUNG_DAN_CURTAIN_WALL_5_1">#REF!</definedName>
    <definedName name="KUSEN__PINTU__JENDELA__ALAT_ALAT_PENGGANTUNG_DAN_CURTAIN_WALL_5_10">#REF!</definedName>
    <definedName name="KUSEN__PINTU__JENDELA__ALAT_ALAT_PENGGANTUNG_DAN_CURTAIN_WALL_6">#REF!</definedName>
    <definedName name="KUSEN__PINTU__JENDELA__ALAT_ALAT_PENGGANTUNG_DAN_CURTAIN_WALL_6_10">#REF!</definedName>
    <definedName name="KUSEN__PINTU__JENDELA__ALAT_ALAT_PENGGANTUNG_DAN_CURTAIN_WALL_7">#REF!</definedName>
    <definedName name="KUSEN__PINTU__JENDELA__ALAT_ALAT_PENGGANTUNG_DAN_CURTAIN_WALL_7_10">#REF!</definedName>
    <definedName name="KUSEN__PINTU__JENDELA__ALAT_ALAT_PENGGANTUNG_DAN_CURTAIN_WALL_8">#REF!</definedName>
    <definedName name="KUSEN__PINTU__JENDELA__ALAT_ALAT_PENGGANTUNG_DAN_CURTAIN_WALL_8_10">#REF!</definedName>
    <definedName name="KUSEN__PINTU__JENDELA__ALAT_ALAT_PENGGANTUNG_DAN_CURTAIN_WALL_9">#REF!</definedName>
    <definedName name="KUSEN__PINTU__JENDELA__ALAT_ALAT_PENGGANTUNG_DAN_CURTAIN_WALL_9_10">#REF!</definedName>
    <definedName name="KUSEN_A">#REF!</definedName>
    <definedName name="kusen_aluminium">#REF!</definedName>
    <definedName name="KUSEN_B">#REF!</definedName>
    <definedName name="KUSEN_BASE">#REF!</definedName>
    <definedName name="KUSEN_C">#REF!</definedName>
    <definedName name="kusenpintu1">#REF!</definedName>
    <definedName name="kutp">#REF!</definedName>
    <definedName name="kutp_1">#REF!</definedName>
    <definedName name="kutp_1_10">#REF!</definedName>
    <definedName name="kutp_10">#REF!</definedName>
    <definedName name="kutp_5">#REF!</definedName>
    <definedName name="Kuz">#REF!</definedName>
    <definedName name="KVC">#REF!</definedName>
    <definedName name="kvc_1">#REF!</definedName>
    <definedName name="kvc_1_10">#REF!</definedName>
    <definedName name="kvc_10">#REF!</definedName>
    <definedName name="kvc_5">#REF!</definedName>
    <definedName name="kwh1st">#REF!</definedName>
    <definedName name="kwh1st_1">#REF!</definedName>
    <definedName name="kwh1st_1_10">#REF!</definedName>
    <definedName name="kwh1st_10">#REF!</definedName>
    <definedName name="kwh1st_10_1">#REF!</definedName>
    <definedName name="kwh1st_11">#REF!</definedName>
    <definedName name="kwh1st_3">#REF!</definedName>
    <definedName name="kwh1st_3_1">#REF!</definedName>
    <definedName name="kwh1st_4">#REF!</definedName>
    <definedName name="kwh1st_4_10">#REF!</definedName>
    <definedName name="kwh1st_5">#REF!</definedName>
    <definedName name="kwh1st_5_1">#REF!</definedName>
    <definedName name="kwh1st_5_10">#REF!</definedName>
    <definedName name="kwh1st_6">#REF!</definedName>
    <definedName name="kwh1st_6_1">#REF!</definedName>
    <definedName name="kwh1st_6_10">#REF!</definedName>
    <definedName name="kwh1st_7">#REF!</definedName>
    <definedName name="kwh1st_7_10">#REF!</definedName>
    <definedName name="kwh1st_8">#REF!</definedName>
    <definedName name="kwh1st_8_10">#REF!</definedName>
    <definedName name="kwh1st_9">#REF!</definedName>
    <definedName name="kwh1st_9_10">#REF!</definedName>
    <definedName name="kwh3st">#REF!</definedName>
    <definedName name="kwh3st_1">#REF!</definedName>
    <definedName name="kwh3st_1_10">#REF!</definedName>
    <definedName name="kwh3st_10">#REF!</definedName>
    <definedName name="kwh3st_10_1">#REF!</definedName>
    <definedName name="kwh3st_11">#REF!</definedName>
    <definedName name="kwh3st_3">#REF!</definedName>
    <definedName name="kwh3st_3_1">#REF!</definedName>
    <definedName name="kwh3st_4">#REF!</definedName>
    <definedName name="kwh3st_4_10">#REF!</definedName>
    <definedName name="kwh3st_5">#REF!</definedName>
    <definedName name="kwh3st_5_1">#REF!</definedName>
    <definedName name="kwh3st_5_10">#REF!</definedName>
    <definedName name="kwh3st_6">#REF!</definedName>
    <definedName name="kwh3st_6_1">#REF!</definedName>
    <definedName name="kwh3st_6_10">#REF!</definedName>
    <definedName name="kwh3st_7">#REF!</definedName>
    <definedName name="kwh3st_7_10">#REF!</definedName>
    <definedName name="kwh3st_8">#REF!</definedName>
    <definedName name="kwh3st_8_10">#REF!</definedName>
    <definedName name="kwh3st_9">#REF!</definedName>
    <definedName name="kwh3st_9_10">#REF!</definedName>
    <definedName name="ky">#REF!</definedName>
    <definedName name="ky_1">#REF!</definedName>
    <definedName name="ky_10">#REF!</definedName>
    <definedName name="ky_11">#REF!</definedName>
    <definedName name="ky_3">#REF!</definedName>
    <definedName name="ky_4">#REF!</definedName>
    <definedName name="ky_5">#REF!</definedName>
    <definedName name="ky_6">#REF!</definedName>
    <definedName name="ky_7">#REF!</definedName>
    <definedName name="ky_8">#REF!</definedName>
    <definedName name="ky_9">#REF!</definedName>
    <definedName name="kybegisting">#REF!</definedName>
    <definedName name="kybegisting_1">#REF!</definedName>
    <definedName name="kybegistingb">#REF!</definedName>
    <definedName name="kybegistingb_1">#REF!</definedName>
    <definedName name="KYen">#REF!</definedName>
    <definedName name="kygelam">#REF!</definedName>
    <definedName name="kythuat">#REF!</definedName>
    <definedName name="kytt0405">#REF!</definedName>
    <definedName name="L" hidden="1">#REF!</definedName>
    <definedName name="l.xl40">#REF!</definedName>
    <definedName name="l_1">#REF!</definedName>
    <definedName name="L_A">#REF!</definedName>
    <definedName name="L_AcctDes">#REF!</definedName>
    <definedName name="L_actual">#REF!</definedName>
    <definedName name="L_actual_LC">#REF!</definedName>
    <definedName name="L_Adjust">#REF!</definedName>
    <definedName name="L_Adjust_GT">#REF!</definedName>
    <definedName name="L_AJE_Tot">#REF!</definedName>
    <definedName name="L_AJE_Tot_GT">#REF!</definedName>
    <definedName name="L_B">#REF!</definedName>
    <definedName name="L_BASE">#REF!</definedName>
    <definedName name="L_bowh_ø_2___maspion_D">#REF!</definedName>
    <definedName name="L_bowh_ø_4___maspion_D">#REF!</definedName>
    <definedName name="L_C">#REF!</definedName>
    <definedName name="L_CompNum">#REF!</definedName>
    <definedName name="L_CY_Beg">#REF!</definedName>
    <definedName name="L_CY_Beg_GT">#REF!</definedName>
    <definedName name="L_CY_End">#REF!</definedName>
    <definedName name="L_CY_End_GT">#REF!</definedName>
    <definedName name="L_GrpNum">#REF!</definedName>
    <definedName name="L_Headings">#REF!</definedName>
    <definedName name="L_KeyValue">#REF!</definedName>
    <definedName name="L_PY_End">#REF!</definedName>
    <definedName name="L_PY_End_GT">#REF!</definedName>
    <definedName name="L_RJE_Tot">#REF!</definedName>
    <definedName name="L_RJE_Tot_GT">#REF!</definedName>
    <definedName name="L_RowNum">#REF!</definedName>
    <definedName name="l1ti50">#REF!</definedName>
    <definedName name="l1ti50_1">#REF!</definedName>
    <definedName name="l1ti50_1_10">#REF!</definedName>
    <definedName name="l1ti50_1_3">#REF!</definedName>
    <definedName name="l1ti50_10">#REF!</definedName>
    <definedName name="l1ti50_10_1">#REF!</definedName>
    <definedName name="l1ti50_11">#REF!</definedName>
    <definedName name="l1ti50_3">#REF!</definedName>
    <definedName name="l1ti50_3_1">#REF!</definedName>
    <definedName name="l1ti50_4">#REF!</definedName>
    <definedName name="l1ti50_4_10">#REF!</definedName>
    <definedName name="l1ti50_5">#REF!</definedName>
    <definedName name="l1ti50_5_1">#REF!</definedName>
    <definedName name="l1ti50_5_10">#REF!</definedName>
    <definedName name="l1ti50_6">#REF!</definedName>
    <definedName name="l1ti50_6_10">#REF!</definedName>
    <definedName name="l1ti50_7">#REF!</definedName>
    <definedName name="l1ti50_7_10">#REF!</definedName>
    <definedName name="l1ti50_8">#REF!</definedName>
    <definedName name="l1ti50_8_10">#REF!</definedName>
    <definedName name="l1ti50_9">#REF!</definedName>
    <definedName name="l1ti50_9_10">#REF!</definedName>
    <definedName name="l1ti60">#REF!</definedName>
    <definedName name="l1ti60_1">#REF!</definedName>
    <definedName name="l1ti60_1_10">#REF!</definedName>
    <definedName name="l1ti60_1_3">#REF!</definedName>
    <definedName name="l1ti60_10">#REF!</definedName>
    <definedName name="l1ti60_10_1">#REF!</definedName>
    <definedName name="l1ti60_11">#REF!</definedName>
    <definedName name="l1ti60_3">#REF!</definedName>
    <definedName name="l1ti60_3_1">#REF!</definedName>
    <definedName name="l1ti60_4">#REF!</definedName>
    <definedName name="l1ti60_4_10">#REF!</definedName>
    <definedName name="l1ti60_5">#REF!</definedName>
    <definedName name="l1ti60_5_1">#REF!</definedName>
    <definedName name="l1ti60_5_10">#REF!</definedName>
    <definedName name="l1ti60_6">#REF!</definedName>
    <definedName name="l1ti60_6_10">#REF!</definedName>
    <definedName name="l1ti60_7">#REF!</definedName>
    <definedName name="l1ti60_7_10">#REF!</definedName>
    <definedName name="l1ti60_8">#REF!</definedName>
    <definedName name="l1ti60_8_10">#REF!</definedName>
    <definedName name="l1ti60_9">#REF!</definedName>
    <definedName name="l1ti60_9_10">#REF!</definedName>
    <definedName name="l3l100">#REF!</definedName>
    <definedName name="l3l100_1">#REF!</definedName>
    <definedName name="l3l100_1_10">#REF!</definedName>
    <definedName name="l3l100_1_3">#REF!</definedName>
    <definedName name="l3l100_10">#REF!</definedName>
    <definedName name="l3l100_10_1">#REF!</definedName>
    <definedName name="l3l100_11">#REF!</definedName>
    <definedName name="l3l100_3">#REF!</definedName>
    <definedName name="l3l100_3_1">#REF!</definedName>
    <definedName name="l3l100_4">#REF!</definedName>
    <definedName name="l3l100_4_10">#REF!</definedName>
    <definedName name="l3l100_5">#REF!</definedName>
    <definedName name="l3l100_5_1">#REF!</definedName>
    <definedName name="l3l100_5_10">#REF!</definedName>
    <definedName name="l3l100_6">#REF!</definedName>
    <definedName name="l3l100_6_10">#REF!</definedName>
    <definedName name="l3l100_7">#REF!</definedName>
    <definedName name="l3l100_7_10">#REF!</definedName>
    <definedName name="l3l100_8">#REF!</definedName>
    <definedName name="l3l100_8_10">#REF!</definedName>
    <definedName name="l3l100_9">#REF!</definedName>
    <definedName name="l3l100_9_10">#REF!</definedName>
    <definedName name="l3l50">#REF!</definedName>
    <definedName name="l3l50_1">#REF!</definedName>
    <definedName name="l3l50_1_10">#REF!</definedName>
    <definedName name="l3l50_1_3">#REF!</definedName>
    <definedName name="l3l50_10">#REF!</definedName>
    <definedName name="l3l50_10_1">#REF!</definedName>
    <definedName name="l3l50_11">#REF!</definedName>
    <definedName name="l3l50_3">#REF!</definedName>
    <definedName name="l3l50_3_1">#REF!</definedName>
    <definedName name="l3l50_4">#REF!</definedName>
    <definedName name="l3l50_4_10">#REF!</definedName>
    <definedName name="l3l50_5">#REF!</definedName>
    <definedName name="l3l50_5_1">#REF!</definedName>
    <definedName name="l3l50_5_10">#REF!</definedName>
    <definedName name="l3l50_6">#REF!</definedName>
    <definedName name="l3l50_6_10">#REF!</definedName>
    <definedName name="l3l50_7">#REF!</definedName>
    <definedName name="l3l50_7_10">#REF!</definedName>
    <definedName name="l3l50_8">#REF!</definedName>
    <definedName name="l3l50_8_10">#REF!</definedName>
    <definedName name="l3l50_9">#REF!</definedName>
    <definedName name="l3l50_9_10">#REF!</definedName>
    <definedName name="l3l60">#REF!</definedName>
    <definedName name="l3l60_1">#REF!</definedName>
    <definedName name="l3l60_1_10">#REF!</definedName>
    <definedName name="l3l60_1_3">#REF!</definedName>
    <definedName name="l3l60_10">#REF!</definedName>
    <definedName name="l3l60_10_1">#REF!</definedName>
    <definedName name="l3l60_11">#REF!</definedName>
    <definedName name="l3l60_3">#REF!</definedName>
    <definedName name="l3l60_3_1">#REF!</definedName>
    <definedName name="l3l60_4">#REF!</definedName>
    <definedName name="l3l60_4_10">#REF!</definedName>
    <definedName name="l3l60_5">#REF!</definedName>
    <definedName name="l3l60_5_1">#REF!</definedName>
    <definedName name="l3l60_5_10">#REF!</definedName>
    <definedName name="l3l60_6">#REF!</definedName>
    <definedName name="l3l60_6_10">#REF!</definedName>
    <definedName name="l3l60_7">#REF!</definedName>
    <definedName name="l3l60_7_10">#REF!</definedName>
    <definedName name="l3l60_8">#REF!</definedName>
    <definedName name="l3l60_8_10">#REF!</definedName>
    <definedName name="l3l60_9">#REF!</definedName>
    <definedName name="l3l60_9_10">#REF!</definedName>
    <definedName name="l3l70">#REF!</definedName>
    <definedName name="l3l70_1">#REF!</definedName>
    <definedName name="l3l70_1_10">#REF!</definedName>
    <definedName name="l3l70_1_3">#REF!</definedName>
    <definedName name="l3l70_10">#REF!</definedName>
    <definedName name="l3l70_10_1">#REF!</definedName>
    <definedName name="l3l70_11">#REF!</definedName>
    <definedName name="l3l70_3">#REF!</definedName>
    <definedName name="l3l70_3_1">#REF!</definedName>
    <definedName name="l3l70_4">#REF!</definedName>
    <definedName name="l3l70_4_10">#REF!</definedName>
    <definedName name="l3l70_5">#REF!</definedName>
    <definedName name="l3l70_5_1">#REF!</definedName>
    <definedName name="l3l70_5_10">#REF!</definedName>
    <definedName name="l3l70_6">#REF!</definedName>
    <definedName name="l3l70_6_10">#REF!</definedName>
    <definedName name="l3l70_7">#REF!</definedName>
    <definedName name="l3l70_7_10">#REF!</definedName>
    <definedName name="l3l70_8">#REF!</definedName>
    <definedName name="l3l70_8_10">#REF!</definedName>
    <definedName name="l3l70_9">#REF!</definedName>
    <definedName name="l3l70_9_10">#REF!</definedName>
    <definedName name="l3l80">#REF!</definedName>
    <definedName name="l3l80_1">#REF!</definedName>
    <definedName name="l3l80_1_10">#REF!</definedName>
    <definedName name="l3l80_1_3">#REF!</definedName>
    <definedName name="l3l80_10">#REF!</definedName>
    <definedName name="l3l80_10_1">#REF!</definedName>
    <definedName name="l3l80_11">#REF!</definedName>
    <definedName name="l3l80_3">#REF!</definedName>
    <definedName name="l3l80_3_1">#REF!</definedName>
    <definedName name="l3l80_4">#REF!</definedName>
    <definedName name="l3l80_4_10">#REF!</definedName>
    <definedName name="l3l80_5">#REF!</definedName>
    <definedName name="l3l80_5_1">#REF!</definedName>
    <definedName name="l3l80_5_10">#REF!</definedName>
    <definedName name="l3l80_6">#REF!</definedName>
    <definedName name="l3l80_6_10">#REF!</definedName>
    <definedName name="l3l80_7">#REF!</definedName>
    <definedName name="l3l80_7_10">#REF!</definedName>
    <definedName name="l3l80_8">#REF!</definedName>
    <definedName name="l3l80_8_10">#REF!</definedName>
    <definedName name="l3l80_9">#REF!</definedName>
    <definedName name="l3l80_9_10">#REF!</definedName>
    <definedName name="l3ld100">#REF!</definedName>
    <definedName name="l3ld100_1">#REF!</definedName>
    <definedName name="l3ld100_1_10">#REF!</definedName>
    <definedName name="l3ld100_1_3">#REF!</definedName>
    <definedName name="l3ld100_10">#REF!</definedName>
    <definedName name="l3ld100_10_1">#REF!</definedName>
    <definedName name="l3ld100_11">#REF!</definedName>
    <definedName name="l3ld100_3">#REF!</definedName>
    <definedName name="l3ld100_3_1">#REF!</definedName>
    <definedName name="l3ld100_4">#REF!</definedName>
    <definedName name="l3ld100_4_10">#REF!</definedName>
    <definedName name="l3ld100_5">#REF!</definedName>
    <definedName name="l3ld100_5_1">#REF!</definedName>
    <definedName name="l3ld100_5_10">#REF!</definedName>
    <definedName name="l3ld100_6">#REF!</definedName>
    <definedName name="l3ld100_6_10">#REF!</definedName>
    <definedName name="l3ld100_7">#REF!</definedName>
    <definedName name="l3ld100_7_10">#REF!</definedName>
    <definedName name="l3ld100_8">#REF!</definedName>
    <definedName name="l3ld100_8_10">#REF!</definedName>
    <definedName name="l3ld100_9">#REF!</definedName>
    <definedName name="l3ld100_9_10">#REF!</definedName>
    <definedName name="l3ld50">#REF!</definedName>
    <definedName name="l3ld50_1">#REF!</definedName>
    <definedName name="l3ld50_1_10">#REF!</definedName>
    <definedName name="l3ld50_1_3">#REF!</definedName>
    <definedName name="l3ld50_10">#REF!</definedName>
    <definedName name="l3ld50_10_1">#REF!</definedName>
    <definedName name="l3ld50_11">#REF!</definedName>
    <definedName name="l3ld50_3">#REF!</definedName>
    <definedName name="l3ld50_3_1">#REF!</definedName>
    <definedName name="l3ld50_4">#REF!</definedName>
    <definedName name="l3ld50_4_10">#REF!</definedName>
    <definedName name="l3ld50_5">#REF!</definedName>
    <definedName name="l3ld50_5_1">#REF!</definedName>
    <definedName name="l3ld50_5_10">#REF!</definedName>
    <definedName name="l3ld50_6">#REF!</definedName>
    <definedName name="l3ld50_6_10">#REF!</definedName>
    <definedName name="l3ld50_7">#REF!</definedName>
    <definedName name="l3ld50_7_10">#REF!</definedName>
    <definedName name="l3ld50_8">#REF!</definedName>
    <definedName name="l3ld50_8_10">#REF!</definedName>
    <definedName name="l3ld50_9">#REF!</definedName>
    <definedName name="l3ld50_9_10">#REF!</definedName>
    <definedName name="l3ld60">#REF!</definedName>
    <definedName name="l3ld60_1">#REF!</definedName>
    <definedName name="l3ld60_1_10">#REF!</definedName>
    <definedName name="l3ld60_1_3">#REF!</definedName>
    <definedName name="l3ld60_10">#REF!</definedName>
    <definedName name="l3ld60_10_1">#REF!</definedName>
    <definedName name="l3ld60_11">#REF!</definedName>
    <definedName name="l3ld60_3">#REF!</definedName>
    <definedName name="l3ld60_3_1">#REF!</definedName>
    <definedName name="l3ld60_4">#REF!</definedName>
    <definedName name="l3ld60_4_10">#REF!</definedName>
    <definedName name="l3ld60_5">#REF!</definedName>
    <definedName name="l3ld60_5_1">#REF!</definedName>
    <definedName name="l3ld60_5_10">#REF!</definedName>
    <definedName name="l3ld60_6">#REF!</definedName>
    <definedName name="l3ld60_6_10">#REF!</definedName>
    <definedName name="l3ld60_7">#REF!</definedName>
    <definedName name="l3ld60_7_10">#REF!</definedName>
    <definedName name="l3ld60_8">#REF!</definedName>
    <definedName name="l3ld60_8_10">#REF!</definedName>
    <definedName name="l3ld60_9">#REF!</definedName>
    <definedName name="l3ld60_9_10">#REF!</definedName>
    <definedName name="l3ld70">#REF!</definedName>
    <definedName name="l3ld70_1">#REF!</definedName>
    <definedName name="l3ld70_1_10">#REF!</definedName>
    <definedName name="l3ld70_1_3">#REF!</definedName>
    <definedName name="l3ld70_10">#REF!</definedName>
    <definedName name="l3ld70_10_1">#REF!</definedName>
    <definedName name="l3ld70_11">#REF!</definedName>
    <definedName name="l3ld70_3">#REF!</definedName>
    <definedName name="l3ld70_3_1">#REF!</definedName>
    <definedName name="l3ld70_4">#REF!</definedName>
    <definedName name="l3ld70_4_10">#REF!</definedName>
    <definedName name="l3ld70_5">#REF!</definedName>
    <definedName name="l3ld70_5_1">#REF!</definedName>
    <definedName name="l3ld70_5_10">#REF!</definedName>
    <definedName name="l3ld70_6">#REF!</definedName>
    <definedName name="l3ld70_6_10">#REF!</definedName>
    <definedName name="l3ld70_7">#REF!</definedName>
    <definedName name="l3ld70_7_10">#REF!</definedName>
    <definedName name="l3ld70_8">#REF!</definedName>
    <definedName name="l3ld70_8_10">#REF!</definedName>
    <definedName name="l3ld70_9">#REF!</definedName>
    <definedName name="l3ld70_9_10">#REF!</definedName>
    <definedName name="l3ld80">#REF!</definedName>
    <definedName name="l3ld80_1">#REF!</definedName>
    <definedName name="l3ld80_1_10">#REF!</definedName>
    <definedName name="l3ld80_1_3">#REF!</definedName>
    <definedName name="l3ld80_10">#REF!</definedName>
    <definedName name="l3ld80_10_1">#REF!</definedName>
    <definedName name="l3ld80_11">#REF!</definedName>
    <definedName name="l3ld80_3">#REF!</definedName>
    <definedName name="l3ld80_3_1">#REF!</definedName>
    <definedName name="l3ld80_4">#REF!</definedName>
    <definedName name="l3ld80_4_10">#REF!</definedName>
    <definedName name="l3ld80_5">#REF!</definedName>
    <definedName name="l3ld80_5_1">#REF!</definedName>
    <definedName name="l3ld80_5_10">#REF!</definedName>
    <definedName name="l3ld80_6">#REF!</definedName>
    <definedName name="l3ld80_6_10">#REF!</definedName>
    <definedName name="l3ld80_7">#REF!</definedName>
    <definedName name="l3ld80_7_10">#REF!</definedName>
    <definedName name="l3ld80_8">#REF!</definedName>
    <definedName name="l3ld80_8_10">#REF!</definedName>
    <definedName name="l3ld80_9">#REF!</definedName>
    <definedName name="l3ld80_9_10">#REF!</definedName>
    <definedName name="l3ti50">#REF!</definedName>
    <definedName name="l3ti50_1">#REF!</definedName>
    <definedName name="l3ti50_1_10">#REF!</definedName>
    <definedName name="l3ti50_1_3">#REF!</definedName>
    <definedName name="l3ti50_10">#REF!</definedName>
    <definedName name="l3ti50_10_1">#REF!</definedName>
    <definedName name="l3ti50_11">#REF!</definedName>
    <definedName name="l3ti50_3">#REF!</definedName>
    <definedName name="l3ti50_3_1">#REF!</definedName>
    <definedName name="l3ti50_4">#REF!</definedName>
    <definedName name="l3ti50_4_10">#REF!</definedName>
    <definedName name="l3ti50_5">#REF!</definedName>
    <definedName name="l3ti50_5_1">#REF!</definedName>
    <definedName name="l3ti50_5_10">#REF!</definedName>
    <definedName name="l3ti50_6">#REF!</definedName>
    <definedName name="l3ti50_6_10">#REF!</definedName>
    <definedName name="l3ti50_7">#REF!</definedName>
    <definedName name="l3ti50_7_10">#REF!</definedName>
    <definedName name="l3ti50_8">#REF!</definedName>
    <definedName name="l3ti50_8_10">#REF!</definedName>
    <definedName name="l3ti50_9">#REF!</definedName>
    <definedName name="l3ti50_9_10">#REF!</definedName>
    <definedName name="l3ti60">#REF!</definedName>
    <definedName name="l3ti60_1">#REF!</definedName>
    <definedName name="l3ti60_1_10">#REF!</definedName>
    <definedName name="l3ti60_1_3">#REF!</definedName>
    <definedName name="l3ti60_10">#REF!</definedName>
    <definedName name="l3ti60_10_1">#REF!</definedName>
    <definedName name="l3ti60_11">#REF!</definedName>
    <definedName name="l3ti60_3">#REF!</definedName>
    <definedName name="l3ti60_3_1">#REF!</definedName>
    <definedName name="l3ti60_4">#REF!</definedName>
    <definedName name="l3ti60_4_10">#REF!</definedName>
    <definedName name="l3ti60_5">#REF!</definedName>
    <definedName name="l3ti60_5_1">#REF!</definedName>
    <definedName name="l3ti60_5_10">#REF!</definedName>
    <definedName name="l3ti60_6">#REF!</definedName>
    <definedName name="l3ti60_6_10">#REF!</definedName>
    <definedName name="l3ti60_7">#REF!</definedName>
    <definedName name="l3ti60_7_10">#REF!</definedName>
    <definedName name="l3ti60_8">#REF!</definedName>
    <definedName name="l3ti60_8_10">#REF!</definedName>
    <definedName name="l3ti60_9">#REF!</definedName>
    <definedName name="l3ti60_9_10">#REF!</definedName>
    <definedName name="l3ti80">#REF!</definedName>
    <definedName name="l3ti80_1">#REF!</definedName>
    <definedName name="l3ti80_1_10">#REF!</definedName>
    <definedName name="l3ti80_1_3">#REF!</definedName>
    <definedName name="l3ti80_10">#REF!</definedName>
    <definedName name="l3ti80_10_1">#REF!</definedName>
    <definedName name="l3ti80_11">#REF!</definedName>
    <definedName name="l3ti80_3">#REF!</definedName>
    <definedName name="l3ti80_3_1">#REF!</definedName>
    <definedName name="l3ti80_4">#REF!</definedName>
    <definedName name="l3ti80_4_10">#REF!</definedName>
    <definedName name="l3ti80_5">#REF!</definedName>
    <definedName name="l3ti80_5_1">#REF!</definedName>
    <definedName name="l3ti80_5_10">#REF!</definedName>
    <definedName name="l3ti80_6">#REF!</definedName>
    <definedName name="l3ti80_6_10">#REF!</definedName>
    <definedName name="l3ti80_7">#REF!</definedName>
    <definedName name="l3ti80_7_10">#REF!</definedName>
    <definedName name="l3ti80_8">#REF!</definedName>
    <definedName name="l3ti80_8_10">#REF!</definedName>
    <definedName name="l3ti80_9">#REF!</definedName>
    <definedName name="l3ti80_9_10">#REF!</definedName>
    <definedName name="l3tisf50">#REF!</definedName>
    <definedName name="l3tisf50_1">#REF!</definedName>
    <definedName name="l3tisf50_1_10">#REF!</definedName>
    <definedName name="l3tisf50_1_3">#REF!</definedName>
    <definedName name="l3tisf50_10">#REF!</definedName>
    <definedName name="l3tisf50_10_1">#REF!</definedName>
    <definedName name="l3tisf50_11">#REF!</definedName>
    <definedName name="l3tisf50_3">#REF!</definedName>
    <definedName name="l3tisf50_3_1">#REF!</definedName>
    <definedName name="l3tisf50_4">#REF!</definedName>
    <definedName name="l3tisf50_4_10">#REF!</definedName>
    <definedName name="l3tisf50_5">#REF!</definedName>
    <definedName name="l3tisf50_5_1">#REF!</definedName>
    <definedName name="l3tisf50_5_10">#REF!</definedName>
    <definedName name="l3tisf50_6">#REF!</definedName>
    <definedName name="l3tisf50_6_10">#REF!</definedName>
    <definedName name="l3tisf50_7">#REF!</definedName>
    <definedName name="l3tisf50_7_10">#REF!</definedName>
    <definedName name="l3tisf50_8">#REF!</definedName>
    <definedName name="l3tisf50_8_10">#REF!</definedName>
    <definedName name="l3tisf50_9">#REF!</definedName>
    <definedName name="l3tisf50_9_10">#REF!</definedName>
    <definedName name="l3tisf60">#REF!</definedName>
    <definedName name="l3tisf60_1">#REF!</definedName>
    <definedName name="l3tisf60_1_10">#REF!</definedName>
    <definedName name="l3tisf60_1_3">#REF!</definedName>
    <definedName name="l3tisf60_10">#REF!</definedName>
    <definedName name="l3tisf60_10_1">#REF!</definedName>
    <definedName name="l3tisf60_11">#REF!</definedName>
    <definedName name="l3tisf60_3">#REF!</definedName>
    <definedName name="l3tisf60_3_1">#REF!</definedName>
    <definedName name="l3tisf60_4">#REF!</definedName>
    <definedName name="l3tisf60_4_10">#REF!</definedName>
    <definedName name="l3tisf60_5">#REF!</definedName>
    <definedName name="l3tisf60_5_1">#REF!</definedName>
    <definedName name="l3tisf60_5_10">#REF!</definedName>
    <definedName name="l3tisf60_6">#REF!</definedName>
    <definedName name="l3tisf60_6_10">#REF!</definedName>
    <definedName name="l3tisf60_7">#REF!</definedName>
    <definedName name="l3tisf60_7_10">#REF!</definedName>
    <definedName name="l3tisf60_8">#REF!</definedName>
    <definedName name="l3tisf60_8_10">#REF!</definedName>
    <definedName name="l3tisf60_9">#REF!</definedName>
    <definedName name="l3tisf60_9_10">#REF!</definedName>
    <definedName name="LAB">#REF!</definedName>
    <definedName name="LABA">#REF!</definedName>
    <definedName name="laba_bgp">#REF!</definedName>
    <definedName name="laba_bgp_ly">#REF!</definedName>
    <definedName name="laba_bppka">#REF!</definedName>
    <definedName name="laba_bppka_ly">#REF!</definedName>
    <definedName name="LABA_TKY">#REF!</definedName>
    <definedName name="LABA_TKY_LY">#REF!</definedName>
    <definedName name="LABELTEXTCOLUMN1">#REF!</definedName>
    <definedName name="LABELTEXTCOLUMN2">#REF!</definedName>
    <definedName name="LABELTEXTROW1">#REF!</definedName>
    <definedName name="LABELTEXTROW2">#REF!</definedName>
    <definedName name="labet12">#REF!</definedName>
    <definedName name="LABO">#REF!</definedName>
    <definedName name="LABO_1">#REF!</definedName>
    <definedName name="LABO_1_10">#REF!</definedName>
    <definedName name="LABO_10">#REF!</definedName>
    <definedName name="LABO_5">#REF!</definedName>
    <definedName name="LABOUR_CAMP">#REF!</definedName>
    <definedName name="LACCT">#REF!</definedName>
    <definedName name="laker">#REF!</definedName>
    <definedName name="lalu">#REF!</definedName>
    <definedName name="LAM1A">#REF!</definedName>
    <definedName name="LAM3A1">#REF!</definedName>
    <definedName name="lam3a2">#REF!</definedName>
    <definedName name="lamkonBP23" hidden="1">#REF!</definedName>
    <definedName name="LAMPU">#N/A</definedName>
    <definedName name="Lampu_Pijar_25_watt_philips">#REF!</definedName>
    <definedName name="Lampu_TL_20_watt">#REF!</definedName>
    <definedName name="Lampu_TL_40_watt">#REF!</definedName>
    <definedName name="lan" hidden="1">{#N/A,#N/A,TRUE,"BT M200 da 10x20"}</definedName>
    <definedName name="lan12b145">#REF!</definedName>
    <definedName name="lan30b220">#REF!</definedName>
    <definedName name="LANGUE">#REF!</definedName>
    <definedName name="lanhto">#REF!</definedName>
    <definedName name="lani">#REF!</definedName>
    <definedName name="lanker">#REF!</definedName>
    <definedName name="lanker40">#REF!</definedName>
    <definedName name="lantai_beton">#REF!</definedName>
    <definedName name="LANTAI_P3">#REF!</definedName>
    <definedName name="LANTAI_P3_1">#REF!</definedName>
    <definedName name="LANTAI_P3_1_10">#REF!</definedName>
    <definedName name="LANTAI_P3_1_3">#REF!</definedName>
    <definedName name="LANTAI_P3_1_5">#REF!</definedName>
    <definedName name="LANTAI_P3_10">#REF!</definedName>
    <definedName name="LANTAI_P3_10_1">#REF!</definedName>
    <definedName name="LANTAI_P3_11">#REF!</definedName>
    <definedName name="LANTAI_P3_3">#REF!</definedName>
    <definedName name="LANTAI_P3_3_1">#REF!</definedName>
    <definedName name="LANTAI_P3_4">#REF!</definedName>
    <definedName name="LANTAI_P3_4_10">#REF!</definedName>
    <definedName name="LANTAI_P3_5">#REF!</definedName>
    <definedName name="LANTAI_P3_5_1">#REF!</definedName>
    <definedName name="LANTAI_P3_5_10">#REF!</definedName>
    <definedName name="LANTAI_P3_6">#REF!</definedName>
    <definedName name="LANTAI_P3_6_10">#REF!</definedName>
    <definedName name="LANTAI_P3_7">#REF!</definedName>
    <definedName name="LANTAI_P3_7_10">#REF!</definedName>
    <definedName name="LANTAI_P3_8">#REF!</definedName>
    <definedName name="LANTAI_P3_8_10">#REF!</definedName>
    <definedName name="LANTAI_P3_9">#REF!</definedName>
    <definedName name="LANTAI_P3_9_10">#REF!</definedName>
    <definedName name="lap025.3" hidden="1">{#N/A,#N/A,FALSE,"Aging Summary";#N/A,#N/A,FALSE,"Ratio Analysis";#N/A,#N/A,FALSE,"Test 120 Day Accts";#N/A,#N/A,FALSE,"Tickmarks"}</definedName>
    <definedName name="LAPISI">#REF!</definedName>
    <definedName name="Lapisperekat">#REF!</definedName>
    <definedName name="lapisresap">#REF!</definedName>
    <definedName name="Lapmay">#REF!</definedName>
    <definedName name="Lapon.4.b">#REF!</definedName>
    <definedName name="Lapon.5.A">#REF!</definedName>
    <definedName name="Lapon.5.B">#REF!</definedName>
    <definedName name="lapon.8.1.5">#REF!</definedName>
    <definedName name="LARGE">#REF!</definedName>
    <definedName name="las.dop">#REF!</definedName>
    <definedName name="LASDOP">#REF!</definedName>
    <definedName name="last">#REF!</definedName>
    <definedName name="LAST_APR">#REF!</definedName>
    <definedName name="LAST_AUG">#REF!</definedName>
    <definedName name="LAST_DEC">#REF!</definedName>
    <definedName name="LAST_FEB">#REF!</definedName>
    <definedName name="LAST_JAN">#REF!</definedName>
    <definedName name="LAST_JUL">#REF!</definedName>
    <definedName name="LAST_JUN">#REF!</definedName>
    <definedName name="LAST_MAR">#REF!</definedName>
    <definedName name="LAST_MAY">#REF!</definedName>
    <definedName name="LAST_NOV">#REF!</definedName>
    <definedName name="LAST_OCT">#REF!</definedName>
    <definedName name="LAST_SEP">#REF!</definedName>
    <definedName name="LastMonthFigure_interest">#REF!</definedName>
    <definedName name="LastMonthFigurePaste_interest">#REF!</definedName>
    <definedName name="latab30">#REF!</definedName>
    <definedName name="LaunchingBox">#REF!</definedName>
    <definedName name="layout">#REF!</definedName>
    <definedName name="lb">#REF!</definedName>
    <definedName name="lbo" hidden="1">{"a",#N/A,FALSE,"LBO - 100%, Sell C,CT 98......";"aa",#N/A,FALSE,"LBO - 100%, Sell C,CT 98......";"aaa",#N/A,FALSE,"LBO - 100%, Sell C,CT 98......";"aaaa",#N/A,FALSE,"LBO - 100%, Sell C,CT 98......";"aaaaa",#N/A,FALSE,"LBO - 100%, Sell C,CT 98......";"aaaaaa",#N/A,FALSE,"LBO - 100%, Sell C,CT 98......"}</definedName>
    <definedName name="lbowpvc4">#REF!</definedName>
    <definedName name="LBR">#REF!</definedName>
    <definedName name="lc">#N/A</definedName>
    <definedName name="ld100_1">#REF!</definedName>
    <definedName name="ld100_1_10">#REF!</definedName>
    <definedName name="ld100_10">#REF!</definedName>
    <definedName name="ld100_5">#REF!</definedName>
    <definedName name="ld120_1">#REF!</definedName>
    <definedName name="ld120_1_10">#REF!</definedName>
    <definedName name="ld120_10">#REF!</definedName>
    <definedName name="ld120_5">#REF!</definedName>
    <definedName name="ld50_1">#REF!</definedName>
    <definedName name="ld50_1_10">#REF!</definedName>
    <definedName name="ld50_10">#REF!</definedName>
    <definedName name="ld50_5">#REF!</definedName>
    <definedName name="ld60_1">#REF!</definedName>
    <definedName name="ld60_1_10">#REF!</definedName>
    <definedName name="ld60_10">#REF!</definedName>
    <definedName name="ld60_5">#REF!</definedName>
    <definedName name="ld80_1">#REF!</definedName>
    <definedName name="ld80_1_10">#REF!</definedName>
    <definedName name="ld80_10">#REF!</definedName>
    <definedName name="ld80_5">#REF!</definedName>
    <definedName name="ldp60_1">#REF!</definedName>
    <definedName name="ldp60_1_10">#REF!</definedName>
    <definedName name="ldp60_10">#REF!</definedName>
    <definedName name="ldp60_5">#REF!</definedName>
    <definedName name="lds" hidden="1">{#N/A,#N/A,FALSE,"CHANGES";#N/A,#N/A,FALSE,"PROD SUMMARY";#N/A,#N/A,FALSE,"1995 PO SUM";#N/A,#N/A,FALSE,"1995 GEOG SUM";#N/A,#N/A,FALSE,"1996 PO SUM";#N/A,#N/A,FALSE,"1996 GEOG SUM"}</definedName>
    <definedName name="LE">#REF!</definedName>
    <definedName name="lead" hidden="1">{#N/A,#N/A,FALSE,"Aging Summary";#N/A,#N/A,FALSE,"Ratio Analysis";#N/A,#N/A,FALSE,"Test 120 Day Accts";#N/A,#N/A,FALSE,"Tickmarks"}</definedName>
    <definedName name="LeagueTrVal">#REF!</definedName>
    <definedName name="LeasedLineCostIn">#REF!</definedName>
    <definedName name="leb">#REF!</definedName>
    <definedName name="leb_1">#REF!</definedName>
    <definedName name="leb_1_10">#REF!</definedName>
    <definedName name="leb_10">#REF!</definedName>
    <definedName name="leb_10_1">#REF!</definedName>
    <definedName name="leb_11">#REF!</definedName>
    <definedName name="leb_3">#REF!</definedName>
    <definedName name="leb_3_1">#REF!</definedName>
    <definedName name="leb_4">#REF!</definedName>
    <definedName name="leb_4_10">#REF!</definedName>
    <definedName name="leb_5">#REF!</definedName>
    <definedName name="leb_5_1">#REF!</definedName>
    <definedName name="leb_5_10">#REF!</definedName>
    <definedName name="leb_6">#REF!</definedName>
    <definedName name="leb_6_1">#REF!</definedName>
    <definedName name="leb_6_10">#REF!</definedName>
    <definedName name="leb_7">#REF!</definedName>
    <definedName name="leb_7_10">#REF!</definedName>
    <definedName name="leb_8">#REF!</definedName>
    <definedName name="leb_8_10">#REF!</definedName>
    <definedName name="leb_9">#REF!</definedName>
    <definedName name="leb_9_10">#REF!</definedName>
    <definedName name="LED" hidden="1">#REF!</definedName>
    <definedName name="LEGAL_WELFARE">#REF!</definedName>
    <definedName name="lek" hidden="1">{#N/A,#N/A,FALSE,"Aging Summary";#N/A,#N/A,FALSE,"Ratio Analysis";#N/A,#N/A,FALSE,"Test 120 Day Accts";#N/A,#N/A,FALSE,"Tickmarks"}</definedName>
    <definedName name="lek_1" hidden="1">{#N/A,#N/A,FALSE,"Aging Summary";#N/A,#N/A,FALSE,"Ratio Analysis";#N/A,#N/A,FALSE,"Test 120 Day Accts";#N/A,#N/A,FALSE,"Tickmarks"}</definedName>
    <definedName name="lem_aibon">#REF!</definedName>
    <definedName name="lemkayu">#REF!</definedName>
    <definedName name="lempvc">#REF!</definedName>
    <definedName name="Length">#REF!</definedName>
    <definedName name="lf">#REF!</definedName>
    <definedName name="LF_2">#REF!</definedName>
    <definedName name="LF_3">#REF!</definedName>
    <definedName name="lg_4">#REF!</definedName>
    <definedName name="lg_5">#REF!</definedName>
    <definedName name="lg_7">#REF!</definedName>
    <definedName name="LG3P32APL">#REF!</definedName>
    <definedName name="LG3P32ASM">#REF!</definedName>
    <definedName name="lgld100">#REF!</definedName>
    <definedName name="lgld100_1">#REF!</definedName>
    <definedName name="lgld100_1_10">#REF!</definedName>
    <definedName name="lgld100_1_3">#REF!</definedName>
    <definedName name="lgld100_10">#REF!</definedName>
    <definedName name="lgld100_10_1">#REF!</definedName>
    <definedName name="lgld100_11">#REF!</definedName>
    <definedName name="lgld100_3">#REF!</definedName>
    <definedName name="lgld100_3_1">#REF!</definedName>
    <definedName name="lgld100_4">#REF!</definedName>
    <definedName name="lgld100_4_10">#REF!</definedName>
    <definedName name="lgld100_5">#REF!</definedName>
    <definedName name="lgld100_5_1">#REF!</definedName>
    <definedName name="lgld100_5_10">#REF!</definedName>
    <definedName name="lgld100_6">#REF!</definedName>
    <definedName name="lgld100_6_10">#REF!</definedName>
    <definedName name="lgld100_7">#REF!</definedName>
    <definedName name="lgld100_7_10">#REF!</definedName>
    <definedName name="lgld100_8">#REF!</definedName>
    <definedName name="lgld100_8_10">#REF!</definedName>
    <definedName name="lgld100_9">#REF!</definedName>
    <definedName name="lgld100_9_10">#REF!</definedName>
    <definedName name="lgld70">#REF!</definedName>
    <definedName name="lgld70_1">#REF!</definedName>
    <definedName name="lgld70_1_10">#REF!</definedName>
    <definedName name="lgld70_1_3">#REF!</definedName>
    <definedName name="lgld70_10">#REF!</definedName>
    <definedName name="lgld70_10_1">#REF!</definedName>
    <definedName name="lgld70_11">#REF!</definedName>
    <definedName name="lgld70_3">#REF!</definedName>
    <definedName name="lgld70_3_1">#REF!</definedName>
    <definedName name="lgld70_4">#REF!</definedName>
    <definedName name="lgld70_4_10">#REF!</definedName>
    <definedName name="lgld70_5">#REF!</definedName>
    <definedName name="lgld70_5_1">#REF!</definedName>
    <definedName name="lgld70_5_10">#REF!</definedName>
    <definedName name="lgld70_6">#REF!</definedName>
    <definedName name="lgld70_6_10">#REF!</definedName>
    <definedName name="lgld70_7">#REF!</definedName>
    <definedName name="lgld70_7_10">#REF!</definedName>
    <definedName name="lgld70_8">#REF!</definedName>
    <definedName name="lgld70_8_10">#REF!</definedName>
    <definedName name="lgld70_9">#REF!</definedName>
    <definedName name="lgld70_9_10">#REF!</definedName>
    <definedName name="lgld80">#REF!</definedName>
    <definedName name="lgld80_1">#REF!</definedName>
    <definedName name="lgld80_1_10">#REF!</definedName>
    <definedName name="lgld80_1_3">#REF!</definedName>
    <definedName name="lgld80_10">#REF!</definedName>
    <definedName name="lgld80_10_1">#REF!</definedName>
    <definedName name="lgld80_11">#REF!</definedName>
    <definedName name="lgld80_3">#REF!</definedName>
    <definedName name="lgld80_3_1">#REF!</definedName>
    <definedName name="lgld80_4">#REF!</definedName>
    <definedName name="lgld80_4_10">#REF!</definedName>
    <definedName name="lgld80_5">#REF!</definedName>
    <definedName name="lgld80_5_1">#REF!</definedName>
    <definedName name="lgld80_5_10">#REF!</definedName>
    <definedName name="lgld80_6">#REF!</definedName>
    <definedName name="lgld80_6_10">#REF!</definedName>
    <definedName name="lgld80_7">#REF!</definedName>
    <definedName name="lgld80_7_10">#REF!</definedName>
    <definedName name="lgld80_8">#REF!</definedName>
    <definedName name="lgld80_8_10">#REF!</definedName>
    <definedName name="lgld80_9">#REF!</definedName>
    <definedName name="lgld80_9_10">#REF!</definedName>
    <definedName name="LGNDCHOCO1">#REF!,#REF!,#REF!,#REF!,#REF!,#REF!</definedName>
    <definedName name="lgti50">#REF!</definedName>
    <definedName name="lgti50_1">#REF!</definedName>
    <definedName name="lgti50_1_10">#REF!</definedName>
    <definedName name="lgti50_1_3">#REF!</definedName>
    <definedName name="lgti50_10">#REF!</definedName>
    <definedName name="lgti50_10_1">#REF!</definedName>
    <definedName name="lgti50_11">#REF!</definedName>
    <definedName name="lgti50_3">#REF!</definedName>
    <definedName name="lgti50_3_1">#REF!</definedName>
    <definedName name="lgti50_4">#REF!</definedName>
    <definedName name="lgti50_4_10">#REF!</definedName>
    <definedName name="lgti50_5">#REF!</definedName>
    <definedName name="lgti50_5_1">#REF!</definedName>
    <definedName name="lgti50_5_10">#REF!</definedName>
    <definedName name="lgti50_6">#REF!</definedName>
    <definedName name="lgti50_6_10">#REF!</definedName>
    <definedName name="lgti50_7">#REF!</definedName>
    <definedName name="lgti50_7_10">#REF!</definedName>
    <definedName name="lgti50_8">#REF!</definedName>
    <definedName name="lgti50_8_10">#REF!</definedName>
    <definedName name="lgti50_9">#REF!</definedName>
    <definedName name="lgti50_9_10">#REF!</definedName>
    <definedName name="lgti60">#REF!</definedName>
    <definedName name="lgti60_1">#REF!</definedName>
    <definedName name="lgti60_1_10">#REF!</definedName>
    <definedName name="lgti60_1_3">#REF!</definedName>
    <definedName name="lgti60_10">#REF!</definedName>
    <definedName name="lgti60_10_1">#REF!</definedName>
    <definedName name="lgti60_11">#REF!</definedName>
    <definedName name="lgti60_3">#REF!</definedName>
    <definedName name="lgti60_3_1">#REF!</definedName>
    <definedName name="lgti60_4">#REF!</definedName>
    <definedName name="lgti60_4_10">#REF!</definedName>
    <definedName name="lgti60_5">#REF!</definedName>
    <definedName name="lgti60_5_1">#REF!</definedName>
    <definedName name="lgti60_5_10">#REF!</definedName>
    <definedName name="lgti60_6">#REF!</definedName>
    <definedName name="lgti60_6_10">#REF!</definedName>
    <definedName name="lgti60_7">#REF!</definedName>
    <definedName name="lgti60_7_10">#REF!</definedName>
    <definedName name="lgti60_8">#REF!</definedName>
    <definedName name="lgti60_8_10">#REF!</definedName>
    <definedName name="lgti60_9">#REF!</definedName>
    <definedName name="lgti60_9_10">#REF!</definedName>
    <definedName name="lgti70">#REF!</definedName>
    <definedName name="lgti70_1">#REF!</definedName>
    <definedName name="lgti70_1_10">#REF!</definedName>
    <definedName name="lgti70_1_3">#REF!</definedName>
    <definedName name="lgti70_10">#REF!</definedName>
    <definedName name="lgti70_10_1">#REF!</definedName>
    <definedName name="lgti70_11">#REF!</definedName>
    <definedName name="lgti70_3">#REF!</definedName>
    <definedName name="lgti70_3_1">#REF!</definedName>
    <definedName name="lgti70_4">#REF!</definedName>
    <definedName name="lgti70_4_10">#REF!</definedName>
    <definedName name="lgti70_5">#REF!</definedName>
    <definedName name="lgti70_5_1">#REF!</definedName>
    <definedName name="lgti70_5_10">#REF!</definedName>
    <definedName name="lgti70_6">#REF!</definedName>
    <definedName name="lgti70_6_10">#REF!</definedName>
    <definedName name="lgti70_7">#REF!</definedName>
    <definedName name="lgti70_7_10">#REF!</definedName>
    <definedName name="lgti70_8">#REF!</definedName>
    <definedName name="lgti70_8_10">#REF!</definedName>
    <definedName name="lgti70_9">#REF!</definedName>
    <definedName name="lgti70_9_10">#REF!</definedName>
    <definedName name="lgtisf50">#REF!</definedName>
    <definedName name="lgtisf50_1">#REF!</definedName>
    <definedName name="lgtisf50_1_10">#REF!</definedName>
    <definedName name="lgtisf50_1_3">#REF!</definedName>
    <definedName name="lgtisf50_10">#REF!</definedName>
    <definedName name="lgtisf50_10_1">#REF!</definedName>
    <definedName name="lgtisf50_11">#REF!</definedName>
    <definedName name="lgtisf50_3">#REF!</definedName>
    <definedName name="lgtisf50_3_1">#REF!</definedName>
    <definedName name="lgtisf50_4">#REF!</definedName>
    <definedName name="lgtisf50_4_10">#REF!</definedName>
    <definedName name="lgtisf50_5">#REF!</definedName>
    <definedName name="lgtisf50_5_1">#REF!</definedName>
    <definedName name="lgtisf50_5_10">#REF!</definedName>
    <definedName name="lgtisf50_6">#REF!</definedName>
    <definedName name="lgtisf50_6_10">#REF!</definedName>
    <definedName name="lgtisf50_7">#REF!</definedName>
    <definedName name="lgtisf50_7_10">#REF!</definedName>
    <definedName name="lgtisf50_8">#REF!</definedName>
    <definedName name="lgtisf50_8_10">#REF!</definedName>
    <definedName name="lgtisf50_9">#REF!</definedName>
    <definedName name="lgtisf50_9_10">#REF!</definedName>
    <definedName name="lgtisf60">#REF!</definedName>
    <definedName name="lgtisf60_1">#REF!</definedName>
    <definedName name="lgtisf60_1_10">#REF!</definedName>
    <definedName name="lgtisf60_1_3">#REF!</definedName>
    <definedName name="lgtisf60_10">#REF!</definedName>
    <definedName name="lgtisf60_10_1">#REF!</definedName>
    <definedName name="lgtisf60_11">#REF!</definedName>
    <definedName name="lgtisf60_3">#REF!</definedName>
    <definedName name="lgtisf60_3_1">#REF!</definedName>
    <definedName name="lgtisf60_4">#REF!</definedName>
    <definedName name="lgtisf60_4_10">#REF!</definedName>
    <definedName name="lgtisf60_5">#REF!</definedName>
    <definedName name="lgtisf60_5_1">#REF!</definedName>
    <definedName name="lgtisf60_5_10">#REF!</definedName>
    <definedName name="lgtisf60_6">#REF!</definedName>
    <definedName name="lgtisf60_6_10">#REF!</definedName>
    <definedName name="lgtisf60_7">#REF!</definedName>
    <definedName name="lgtisf60_7_10">#REF!</definedName>
    <definedName name="lgtisf60_8">#REF!</definedName>
    <definedName name="lgtisf60_8_10">#REF!</definedName>
    <definedName name="lgtisf60_9">#REF!</definedName>
    <definedName name="lgtisf60_9_10">#REF!</definedName>
    <definedName name="lh50_1">#REF!</definedName>
    <definedName name="lh50_1_10">#REF!</definedName>
    <definedName name="lh50_10">#REF!</definedName>
    <definedName name="lh50_5">#REF!</definedName>
    <definedName name="LHAPr.xls">#REF!</definedName>
    <definedName name="LIABFORRETIREMENTBENEFIT">#REF!</definedName>
    <definedName name="LIABILITY">#REF!</definedName>
    <definedName name="life_buildings">#REF!</definedName>
    <definedName name="life_furniturefix">#REF!</definedName>
    <definedName name="life_machinery">#REF!</definedName>
    <definedName name="life_vehicles">#REF!</definedName>
    <definedName name="LIFT">#REF!</definedName>
    <definedName name="lima">#REF!</definedName>
    <definedName name="limcount" hidden="1">1</definedName>
    <definedName name="LISP1060">#REF!</definedName>
    <definedName name="list">#REF!</definedName>
    <definedName name="list_6">#REF!</definedName>
    <definedName name="List_Period">"Period!A2:$A$15"</definedName>
    <definedName name="List_tengah">#REF!</definedName>
    <definedName name="LIST1">#REF!</definedName>
    <definedName name="ListActivities">#REF!</definedName>
    <definedName name="ListCurrency">#REF!</definedName>
    <definedName name="ListingType">#REF!</definedName>
    <definedName name="ListofEntities">#REF!</definedName>
    <definedName name="listp1080">#REF!</definedName>
    <definedName name="listp10b161">#REF!</definedName>
    <definedName name="listp830">#REF!</definedName>
    <definedName name="listp840">#REF!</definedName>
    <definedName name="listpla">#REF!</definedName>
    <definedName name="LISTRIK">#REF!</definedName>
    <definedName name="lker20">#REF!</definedName>
    <definedName name="lker30">#REF!</definedName>
    <definedName name="lkerja">#REF!</definedName>
    <definedName name="lkiuo6879" hidden="1">{"rp_only",#N/A,FALSE,"2225"}</definedName>
    <definedName name="lkiuo6879_1" hidden="1">{"rp_only",#N/A,FALSE,"2225"}</definedName>
    <definedName name="lkjlkdwaf" hidden="1">#REF!</definedName>
    <definedName name="lkjlklkjlkjlkj" hidden="1">{"page1",#N/A,TRUE,"CSC";"page2",#N/A,TRUE,"CSC"}</definedName>
    <definedName name="LKL" localSheetId="8" hidden="1">{#N/A,#N/A,FALSE,"SumG";#N/A,#N/A,FALSE,"ElecG";#N/A,#N/A,FALSE,"MechG";#N/A,#N/A,FALSE,"GeotG";#N/A,#N/A,FALSE,"PrcsG";#N/A,#N/A,FALSE,"TunnG";#N/A,#N/A,FALSE,"CivlG";#N/A,#N/A,FALSE,"NtwkG";#N/A,#N/A,FALSE,"EstgG";#N/A,#N/A,FALSE,"PEngG"}</definedName>
    <definedName name="LKL" hidden="1">{#N/A,#N/A,FALSE,"SumG";#N/A,#N/A,FALSE,"ElecG";#N/A,#N/A,FALSE,"MechG";#N/A,#N/A,FALSE,"GeotG";#N/A,#N/A,FALSE,"PrcsG";#N/A,#N/A,FALSE,"TunnG";#N/A,#N/A,FALSE,"CivlG";#N/A,#N/A,FALSE,"NtwkG";#N/A,#N/A,FALSE,"EstgG";#N/A,#N/A,FALSE,"PEngG"}</definedName>
    <definedName name="LKL.FLEKS20">#REF!</definedName>
    <definedName name="lklhlkjl" localSheetId="8" hidden="1">{#N/A,#N/A,FALSE,"CCTV"}</definedName>
    <definedName name="lklhlkjl" hidden="1">{#N/A,#N/A,FALSE,"CCTV"}</definedName>
    <definedName name="ll" hidden="1">{#N/A,#N/A,FALSE,"Aging Summary";#N/A,#N/A,FALSE,"Ratio Analysis";#N/A,#N/A,FALSE,"Test 120 Day Accts";#N/A,#N/A,FALSE,"Tickmarks"}</definedName>
    <definedName name="lld">#REF!</definedName>
    <definedName name="llfoeo" hidden="1">#REF!</definedName>
    <definedName name="LLLL">#REF!</definedName>
    <definedName name="LLM">#REF!</definedName>
    <definedName name="LMBUDGET">#REF!</definedName>
    <definedName name="LMI">#REF!</definedName>
    <definedName name="lmimv">#REF!</definedName>
    <definedName name="LMIOY">#REF!</definedName>
    <definedName name="LMIUSD">#REF!</definedName>
    <definedName name="Lmk">#REF!</definedName>
    <definedName name="LN">#REF!</definedName>
    <definedName name="lng">#REF!</definedName>
    <definedName name="lng_bgp">#REF!</definedName>
    <definedName name="lng_bgp_ly">#REF!</definedName>
    <definedName name="LNG_bppka">#REF!</definedName>
    <definedName name="LNG_bppka_ly">#REF!</definedName>
    <definedName name="LNG_EP">#REF!</definedName>
    <definedName name="LNG_EP_LY">#REF!</definedName>
    <definedName name="LNG_KP">#REF!</definedName>
    <definedName name="LNG_KP_LY">#REF!</definedName>
    <definedName name="LNG_LNG">#REF!</definedName>
    <definedName name="LNG_LNG_LY">#REF!</definedName>
    <definedName name="lng_ly">#REF!</definedName>
    <definedName name="LNG_P">#REF!</definedName>
    <definedName name="LNG_P_LY">#REF!</definedName>
    <definedName name="LNG_PKK">#REF!</definedName>
    <definedName name="LNG_PKK_LY">#REF!</definedName>
    <definedName name="LNG_tky">#REF!</definedName>
    <definedName name="LNG_TKY_LY">#REF!</definedName>
    <definedName name="Lnsc">#REF!</definedName>
    <definedName name="Lo">#REF!</definedName>
    <definedName name="LO283K">#REF!</definedName>
    <definedName name="LO815K">#REF!</definedName>
    <definedName name="LOAD">#REF!</definedName>
    <definedName name="LOAD_10">#REF!</definedName>
    <definedName name="LOAD_5">#REF!</definedName>
    <definedName name="loader">#REF!</definedName>
    <definedName name="loading">#REF!</definedName>
    <definedName name="Loan">#REF!</definedName>
    <definedName name="Loan1" hidden="1">{"adj95mult",#N/A,FALSE,"COMPCO";"adj95est",#N/A,FALSE,"COMPCO"}</definedName>
    <definedName name="LoanType">#REF!</definedName>
    <definedName name="LOBBY">#REF!</definedName>
    <definedName name="LOBBY_1">#REF!</definedName>
    <definedName name="LOBBY_1_10">#REF!</definedName>
    <definedName name="LOBBY_1_3">#REF!</definedName>
    <definedName name="LOBBY_10">#REF!</definedName>
    <definedName name="LOBBY_10_1">#REF!</definedName>
    <definedName name="LOBBY_11">#REF!</definedName>
    <definedName name="LOBBY_3">#REF!</definedName>
    <definedName name="LOBBY_3_1">#REF!</definedName>
    <definedName name="LOBBY_4">#REF!</definedName>
    <definedName name="LOBBY_4_10">#REF!</definedName>
    <definedName name="LOBBY_5">#REF!</definedName>
    <definedName name="LOBBY_5_1">#REF!</definedName>
    <definedName name="LOBBY_5_10">#REF!</definedName>
    <definedName name="LOBBY_6">#REF!</definedName>
    <definedName name="LOBBY_6_10">#REF!</definedName>
    <definedName name="LOBBY_7">#REF!</definedName>
    <definedName name="LOBBY_7_10">#REF!</definedName>
    <definedName name="LOBBY_8">#REF!</definedName>
    <definedName name="LOBBY_8_10">#REF!</definedName>
    <definedName name="LOBBY_9">#REF!</definedName>
    <definedName name="LOBBY_9_10">#REF!</definedName>
    <definedName name="LOBY_A">#REF!</definedName>
    <definedName name="LOBY_B">#REF!</definedName>
    <definedName name="LOBY_BASE">#REF!</definedName>
    <definedName name="LOBY_C">#REF!</definedName>
    <definedName name="location">#REF!</definedName>
    <definedName name="lockset">#REF!</definedName>
    <definedName name="lokasi">#REF!</definedName>
    <definedName name="loker">#REF!</definedName>
    <definedName name="long">#REF!</definedName>
    <definedName name="Long_outstanding">#REF!</definedName>
    <definedName name="LONGTERMRECEIVABLE">#REF!</definedName>
    <definedName name="Lookup">#REF!</definedName>
    <definedName name="LookupTable">#REF!</definedName>
    <definedName name="lop" localSheetId="8" hidden="1">{#N/A,#N/A,FALSE,"特殊室（ＢＱ表）"}</definedName>
    <definedName name="lop" hidden="1">{#N/A,#N/A,FALSE,"特殊室（ＢＱ表）"}</definedName>
    <definedName name="lop." localSheetId="8" hidden="1">{#N/A,#N/A,FALSE,"特殊室（ＢＱ表）"}</definedName>
    <definedName name="lop." hidden="1">{#N/A,#N/A,FALSE,"特殊室（ＢＱ表）"}</definedName>
    <definedName name="LoSay1">#REF!</definedName>
    <definedName name="Losay2">#REF!</definedName>
    <definedName name="LoSay3">#REF!</definedName>
    <definedName name="Losay4">#REF!</definedName>
    <definedName name="LoyaltyBonusPaidperGrossAdd">#REF!</definedName>
    <definedName name="lp">#REF!</definedName>
    <definedName name="lp100_1">#REF!</definedName>
    <definedName name="lp100_1_10">#REF!</definedName>
    <definedName name="lp100_10">#REF!</definedName>
    <definedName name="lp100_5">#REF!</definedName>
    <definedName name="lp100nb">#REF!</definedName>
    <definedName name="lp100nb_1">#REF!</definedName>
    <definedName name="lp100nb_1_10">#REF!</definedName>
    <definedName name="lp100nb_10">#REF!</definedName>
    <definedName name="lp100nb_5">#REF!</definedName>
    <definedName name="lp300_1">#REF!</definedName>
    <definedName name="lp300_1_10">#REF!</definedName>
    <definedName name="lp300_10">#REF!</definedName>
    <definedName name="lp300_5">#REF!</definedName>
    <definedName name="lp36_1">#REF!</definedName>
    <definedName name="lp36_1_10">#REF!</definedName>
    <definedName name="lp36_10">#REF!</definedName>
    <definedName name="lp36_5">#REF!</definedName>
    <definedName name="lp36nb">#REF!</definedName>
    <definedName name="lp36nb_1">#REF!</definedName>
    <definedName name="lp36nb_1_10">#REF!</definedName>
    <definedName name="lp36nb_10">#REF!</definedName>
    <definedName name="lp36nb_5">#REF!</definedName>
    <definedName name="lp500_1">#REF!</definedName>
    <definedName name="lp500_1_10">#REF!</definedName>
    <definedName name="lp500_10">#REF!</definedName>
    <definedName name="lp500_5">#REF!</definedName>
    <definedName name="lp60_1">#REF!</definedName>
    <definedName name="lp60_1_10">#REF!</definedName>
    <definedName name="lp60_10">#REF!</definedName>
    <definedName name="lp60_5">#REF!</definedName>
    <definedName name="lpg">#REF!</definedName>
    <definedName name="lpl11_1">#REF!</definedName>
    <definedName name="lpl11_1_10">#REF!</definedName>
    <definedName name="lpl11_10">#REF!</definedName>
    <definedName name="lpl11_5">#REF!</definedName>
    <definedName name="lpp" hidden="1">#REF!</definedName>
    <definedName name="LR">#REF!</definedName>
    <definedName name="ls">#REF!</definedName>
    <definedName name="ls100_1">#REF!</definedName>
    <definedName name="ls100_1_10">#REF!</definedName>
    <definedName name="ls100_10">#REF!</definedName>
    <definedName name="ls100_5">#REF!</definedName>
    <definedName name="ls50_1">#REF!</definedName>
    <definedName name="ls50_1_10">#REF!</definedName>
    <definedName name="ls50_10">#REF!</definedName>
    <definedName name="ls50_5">#REF!</definedName>
    <definedName name="ls60_1">#REF!</definedName>
    <definedName name="ls60_1_10">#REF!</definedName>
    <definedName name="ls60_10">#REF!</definedName>
    <definedName name="ls60_5">#REF!</definedName>
    <definedName name="ls80_1">#REF!</definedName>
    <definedName name="ls80_1_10">#REF!</definedName>
    <definedName name="ls80_10">#REF!</definedName>
    <definedName name="ls80_5">#REF!</definedName>
    <definedName name="LSM_Cap">#REF!</definedName>
    <definedName name="lt">#REF!</definedName>
    <definedName name="LTDDIFFPAYMONFAACQ">#REF!</definedName>
    <definedName name="LTDEBT_CUR">#REF!</definedName>
    <definedName name="LTDEBT_CUR_L">#REF!</definedName>
    <definedName name="LTDFOREXTRANSLATION">#REF!</definedName>
    <definedName name="LTDLOAN">#REF!</definedName>
    <definedName name="LTDOBLIGATION">#REF!</definedName>
    <definedName name="LTDOTHER">#REF!</definedName>
    <definedName name="LTDRELATED">#REF!</definedName>
    <definedName name="ltime">#REF!</definedName>
    <definedName name="ltre">#REF!</definedName>
    <definedName name="luas">#REF!</definedName>
    <definedName name="luas_a">#REF!</definedName>
    <definedName name="Luas_Bangunan">#REF!</definedName>
    <definedName name="Luas_Bangunan_1">#REF!</definedName>
    <definedName name="Luas_Bangunan_10">#REF!</definedName>
    <definedName name="Luas_Bangunan_11">#REF!</definedName>
    <definedName name="Luas_Bangunan_3">#REF!</definedName>
    <definedName name="Luas_Bangunan_4">#REF!</definedName>
    <definedName name="Luas_Bangunan_5">#REF!</definedName>
    <definedName name="Luas_Bangunan_6">#REF!</definedName>
    <definedName name="Luas_Bangunan_7">#REF!</definedName>
    <definedName name="Luas_Bangunan_8">#REF!</definedName>
    <definedName name="Luas_Bangunan_9">#REF!</definedName>
    <definedName name="luas_s">#REF!</definedName>
    <definedName name="LUAS1">#REF!</definedName>
    <definedName name="luas2">#REF!</definedName>
    <definedName name="luas3">#REF!</definedName>
    <definedName name="LUAS3X">#REF!</definedName>
    <definedName name="Lucky" hidden="1">{#N/A,#N/A,FALSE,"Aging Summary";#N/A,#N/A,FALSE,"Ratio Analysis";#N/A,#N/A,FALSE,"Test 120 Day Accts";#N/A,#N/A,FALSE,"Tickmarks"}</definedName>
    <definedName name="luong">#REF!</definedName>
    <definedName name="lVC">#REF!</definedName>
    <definedName name="ly">#REF!</definedName>
    <definedName name="m">#REF!</definedName>
    <definedName name="M_10">#REF!</definedName>
    <definedName name="M_3">#REF!</definedName>
    <definedName name="M_5">#REF!</definedName>
    <definedName name="M_UPBhn">#REF!</definedName>
    <definedName name="M_UPUph">#REF!</definedName>
    <definedName name="M10aa1p">#REF!</definedName>
    <definedName name="M12ba3p">#REF!</definedName>
    <definedName name="M12bb1p">#REF!</definedName>
    <definedName name="M12cbnc">#REF!</definedName>
    <definedName name="M12cbvl">#REF!</definedName>
    <definedName name="M14bb1p">#REF!</definedName>
    <definedName name="M2___1_Mtr.">#REF!</definedName>
    <definedName name="M2___6_Mtr.">#REF!</definedName>
    <definedName name="m8aanc">#REF!</definedName>
    <definedName name="m8aavl">#REF!</definedName>
    <definedName name="ma">#REF!</definedName>
    <definedName name="Ma3pnc">#REF!</definedName>
    <definedName name="Ma3pvl">#REF!</definedName>
    <definedName name="Maa3pnc">#REF!</definedName>
    <definedName name="Maa3pvl">#REF!</definedName>
    <definedName name="mac" hidden="1">{#N/A,#N/A,FALSE,"Act.Fcst Costs"}</definedName>
    <definedName name="Macadam">#REF!</definedName>
    <definedName name="Machinery\" hidden="1">{#N/A,#N/A,FALSE,"Cost Report";#N/A,#N/A,FALSE,"Qtly Summ.";#N/A,#N/A,FALSE,"Mar  Qtr";#N/A,#N/A,FALSE,"Report Summary"}</definedName>
    <definedName name="Macro1">#REF!</definedName>
    <definedName name="Macro2">#REF!</definedName>
    <definedName name="madat">#REF!</definedName>
    <definedName name="MAG">#REF!</definedName>
    <definedName name="MAHANG">#REF!</definedName>
    <definedName name="mahang_k_n">#REF!</definedName>
    <definedName name="mahang_th">#REF!</definedName>
    <definedName name="mai">#REF!</definedName>
    <definedName name="Main">#REF!</definedName>
    <definedName name="MainCostIn">#REF!</definedName>
    <definedName name="MAINTENANCE">#REF!</definedName>
    <definedName name="MAJ_CON_EQP">#REF!</definedName>
    <definedName name="MAN">#N/A</definedName>
    <definedName name="MANDOR">#REF!</definedName>
    <definedName name="MANDOR_5">#REF!</definedName>
    <definedName name="mandorb">#REF!</definedName>
    <definedName name="mandorb_1">#REF!</definedName>
    <definedName name="mandorc">#REF!</definedName>
    <definedName name="mandorc_1">#REF!</definedName>
    <definedName name="manhole">#REF!</definedName>
    <definedName name="MANPP">#REF!</definedName>
    <definedName name="manual">#REF!</definedName>
    <definedName name="Manullang">#REF!</definedName>
    <definedName name="MAÕCOÙ">#REF!</definedName>
    <definedName name="MAÕNÔÏ">#REF!</definedName>
    <definedName name="mar">#REF!</definedName>
    <definedName name="Mar_00">#REF!</definedName>
    <definedName name="Mar_01">#REF!</definedName>
    <definedName name="Mar_02">#REF!</definedName>
    <definedName name="March_lc">#REF!</definedName>
    <definedName name="maret">#REF!</definedName>
    <definedName name="Margin">#REF!</definedName>
    <definedName name="mark_up">#REF!</definedName>
    <definedName name="mark_up_1">#REF!</definedName>
    <definedName name="mark_up_1_10">#REF!</definedName>
    <definedName name="mark_up_10">#REF!</definedName>
    <definedName name="mark_up_10_1">#REF!</definedName>
    <definedName name="mark_up_11">#REF!</definedName>
    <definedName name="mark_up_3">#REF!</definedName>
    <definedName name="mark_up_3_1">#REF!</definedName>
    <definedName name="mark_up_4">#REF!</definedName>
    <definedName name="mark_up_4_10">#REF!</definedName>
    <definedName name="mark_up_5">#REF!</definedName>
    <definedName name="mark_up_5_1">#REF!</definedName>
    <definedName name="mark_up_5_10">#REF!</definedName>
    <definedName name="mark_up_6">#REF!</definedName>
    <definedName name="mark_up_6_1">#REF!</definedName>
    <definedName name="mark_up_6_10">#REF!</definedName>
    <definedName name="mark_up_7">#REF!</definedName>
    <definedName name="mark_up_7_10">#REF!</definedName>
    <definedName name="mark_up_8">#REF!</definedName>
    <definedName name="mark_up_8_10">#REF!</definedName>
    <definedName name="mark_up_9">#REF!</definedName>
    <definedName name="mark_up_9_10">#REF!</definedName>
    <definedName name="Mark_UpA">#REF!</definedName>
    <definedName name="Mark_UpA_1">#REF!</definedName>
    <definedName name="Mark_UpB">#REF!</definedName>
    <definedName name="Mark_UpB_1">#REF!</definedName>
    <definedName name="Marka">#REF!</definedName>
    <definedName name="Market">#REF!</definedName>
    <definedName name="MARKUP">#REF!</definedName>
    <definedName name="MARKUP_1">#REF!</definedName>
    <definedName name="MARKUP_1_10">#REF!</definedName>
    <definedName name="MARKUP_10">#REF!</definedName>
    <definedName name="MARKUP_10_1">#REF!</definedName>
    <definedName name="MARKUP_11">#REF!</definedName>
    <definedName name="MARKUP_3">#REF!</definedName>
    <definedName name="MARKUP_3_1">#REF!</definedName>
    <definedName name="MARKUP_4">#REF!</definedName>
    <definedName name="MARKUP_4_10">#REF!</definedName>
    <definedName name="MARKUP_5">#REF!</definedName>
    <definedName name="MARKUP_5_10">#REF!</definedName>
    <definedName name="MARKUP_6">#REF!</definedName>
    <definedName name="MARKUP_6_10">#REF!</definedName>
    <definedName name="MARKUP_7">#REF!</definedName>
    <definedName name="MARKUP_7_10">#REF!</definedName>
    <definedName name="MARKUP_8">#REF!</definedName>
    <definedName name="MARKUP_8_10">#REF!</definedName>
    <definedName name="MARKUP_9">#REF!</definedName>
    <definedName name="MARKUP_9_10">#REF!</definedName>
    <definedName name="Markup_Pek">#REF!</definedName>
    <definedName name="Markup_Pek_1">#REF!</definedName>
    <definedName name="Markup_Upah">#REF!</definedName>
    <definedName name="marmer">#REF!</definedName>
    <definedName name="marmer_40_60">#REF!</definedName>
    <definedName name="marmer_60_60">#REF!</definedName>
    <definedName name="mars">#REF!</definedName>
    <definedName name="MART0405">#REF!</definedName>
    <definedName name="mas">{"Book1","4.09 FLORA DAN FAUNA.xls","4.22 PERLENGKAPAN SEKOLAH.xls"}</definedName>
    <definedName name="mas0">{"Book1","4.09 FLORA DAN FAUNA.xls","4.22 PERLENGKAPAN SEKOLAH.xls"}</definedName>
    <definedName name="MASAKERJA">#REF!</definedName>
    <definedName name="MASASA">#N/A</definedName>
    <definedName name="mast">#REF!</definedName>
    <definedName name="master.case">#REF!</definedName>
    <definedName name="master.cases">#REF!</definedName>
    <definedName name="master.inputindex">#REF!</definedName>
    <definedName name="master.inputs">#REF!</definedName>
    <definedName name="master.outputindex">#REF!</definedName>
    <definedName name="master.outputs">#REF!</definedName>
    <definedName name="MASUK">#N/A</definedName>
    <definedName name="mat">#REF!</definedName>
    <definedName name="mat_1">#REF!</definedName>
    <definedName name="mat_10">#REF!</definedName>
    <definedName name="mat_11">#REF!</definedName>
    <definedName name="mat_3">#REF!</definedName>
    <definedName name="mat_4">#REF!</definedName>
    <definedName name="mat_5">#REF!</definedName>
    <definedName name="mat_6">#REF!</definedName>
    <definedName name="mat_7">#REF!</definedName>
    <definedName name="mat_8">#REF!</definedName>
    <definedName name="mat_9">#REF!</definedName>
    <definedName name="Mat_Needed_Plate">#REF!</definedName>
    <definedName name="Mat_Needed_Profil">#REF!</definedName>
    <definedName name="Mat_Profil">#REF!</definedName>
    <definedName name="Mata_bor">#REF!</definedName>
    <definedName name="Mata_gergaji">#REF!</definedName>
    <definedName name="Matching_Headings">#REF!</definedName>
    <definedName name="Matching_Table">#REF!</definedName>
    <definedName name="Matcost">#REF!</definedName>
    <definedName name="MATERIAL">#REF!</definedName>
    <definedName name="matger">#REF!</definedName>
    <definedName name="matit">#REF!</definedName>
    <definedName name="MATP_GT">#REF!</definedName>
    <definedName name="matrix">#REF!</definedName>
    <definedName name="matrix_1">#REF!</definedName>
    <definedName name="MAX">#REF!</definedName>
    <definedName name="May">#REF!</definedName>
    <definedName name="May_00">#REF!</definedName>
    <definedName name="May_01">#REF!</definedName>
    <definedName name="May_lc">#REF!</definedName>
    <definedName name="mayperton">#REF!</definedName>
    <definedName name="mb" hidden="1">{#N/A,#N/A,FALSE,"CHANGES";#N/A,#N/A,FALSE,"PROD SUMMARY";#N/A,#N/A,FALSE,"1995 PO SUM";#N/A,#N/A,FALSE,"1995 GEOG SUM";#N/A,#N/A,FALSE,"1996 PO SUM";#N/A,#N/A,FALSE,"1996 GEOG SUM"}</definedName>
    <definedName name="MB01A">#REF!</definedName>
    <definedName name="Mba1p">#REF!</definedName>
    <definedName name="Mba3p">#REF!</definedName>
    <definedName name="mbahan">#REF!</definedName>
    <definedName name="mbaja_6">#REF!</definedName>
    <definedName name="mbak">#REF!</definedName>
    <definedName name="mbb_6">#REF!</definedName>
    <definedName name="Mbb3p">#REF!</definedName>
    <definedName name="mbbek">#REF!</definedName>
    <definedName name="mbbek_6">#REF!</definedName>
    <definedName name="MBBESI">#REF!</definedName>
    <definedName name="MBBESI_6">#REF!</definedName>
    <definedName name="mbbrick">#REF!</definedName>
    <definedName name="mbbrick_6">#REF!</definedName>
    <definedName name="mbbwat">#REF!</definedName>
    <definedName name="mbbwat_6">#REF!</definedName>
    <definedName name="mbekbal">#REF!</definedName>
    <definedName name="mbekmult">#REF!</definedName>
    <definedName name="mbekpan">#REF!</definedName>
    <definedName name="mbesi_6">#REF!</definedName>
    <definedName name="mbhn_6">#REF!</definedName>
    <definedName name="MBM" localSheetId="8" hidden="1">{#N/A,#N/A,FALSE,"特殊室（ＢＱ表）"}</definedName>
    <definedName name="MBM" hidden="1">{#N/A,#N/A,FALSE,"特殊室（ＢＱ表）"}</definedName>
    <definedName name="Mbn1p">#REF!</definedName>
    <definedName name="mbnmbm" hidden="1">{"with_oth_curr",#N/A,FALSE,"2225"}</definedName>
    <definedName name="mbnmbm_1" hidden="1">{"with_oth_curr",#N/A,FALSE,"2225"}</definedName>
    <definedName name="mbnmbmbn" hidden="1">{"rp_only",#N/A,FALSE,"2225"}</definedName>
    <definedName name="mbnmbmbn_1" hidden="1">{"rp_only",#N/A,FALSE,"2225"}</definedName>
    <definedName name="mbnmbmbnmb" hidden="1">{"rp_only",#N/A,FALSE,"2225"}</definedName>
    <definedName name="mbnmbmbnmb_1" hidden="1">{"rp_only",#N/A,FALSE,"2225"}</definedName>
    <definedName name="mbnmbnmbm" hidden="1">{"rp_only",#N/A,FALSE,"2225"}</definedName>
    <definedName name="mbnmbnmbm_1" hidden="1">{"rp_only",#N/A,FALSE,"2225"}</definedName>
    <definedName name="mbrav">#REF!</definedName>
    <definedName name="mbtn_6">#REF!</definedName>
    <definedName name="mbttemp">#REF!</definedName>
    <definedName name="mbw">#REF!</definedName>
    <definedName name="mbw_6">#REF!</definedName>
    <definedName name="mc">#REF!</definedName>
    <definedName name="mcat">#REF!</definedName>
    <definedName name="mcatbes">#REF!</definedName>
    <definedName name="mcatdal">#REF!</definedName>
    <definedName name="mcatkay">#REF!</definedName>
    <definedName name="mcatluar">#REF!</definedName>
    <definedName name="mcatplaf">#REF!</definedName>
    <definedName name="mcb.4">#REF!</definedName>
    <definedName name="mcb.6">#REF!</definedName>
    <definedName name="mccb.250">#REF!</definedName>
    <definedName name="mccb.80">#REF!</definedName>
    <definedName name="MCFJ" hidden="1">#REF!</definedName>
    <definedName name="mcian">#REF!</definedName>
    <definedName name="Mck">#REF!</definedName>
    <definedName name="mcrane">#REF!</definedName>
    <definedName name="mcs">#REF!</definedName>
    <definedName name="mcs_1">#REF!</definedName>
    <definedName name="mcs_1_10">#REF!</definedName>
    <definedName name="mcs_10">#REF!</definedName>
    <definedName name="mcs_5">#REF!</definedName>
    <definedName name="mdn">#REF!</definedName>
    <definedName name="MDP">#REF!</definedName>
    <definedName name="MDR">#REF!</definedName>
    <definedName name="me" hidden="1">#REF!</definedName>
    <definedName name="ME_1">#REF!</definedName>
    <definedName name="ME_10">#REF!</definedName>
    <definedName name="ME_11">#REF!</definedName>
    <definedName name="ME_3">#REF!</definedName>
    <definedName name="ME_4">#REF!</definedName>
    <definedName name="ME_5">#REF!</definedName>
    <definedName name="me_6">#REF!</definedName>
    <definedName name="ME_7">#REF!</definedName>
    <definedName name="ME_8">#REF!</definedName>
    <definedName name="ME_9">#REF!</definedName>
    <definedName name="Medical">#REF!</definedName>
    <definedName name="MEE">#REF!</definedName>
    <definedName name="meja">#REF!</definedName>
    <definedName name="mek">{"Book1","4.09 FLORA DAN FAUNA.xls","4.22 PERLENGKAPAN SEKOLAH.xls"}</definedName>
    <definedName name="meka">{"Book1","4.09 FLORA DAN FAUNA.xls","4.22 PERLENGKAPAN SEKOLAH.xls"}</definedName>
    <definedName name="MEKANIKAL">#REF!</definedName>
    <definedName name="mekar">{"Book1","4.09 FLORA DAN FAUNA.xls","4.22 PERLENGKAPAN SEKOLAH.xls"}</definedName>
    <definedName name="mekd">{"Book1","4.09 FLORA DAN FAUNA.xls","4.22 PERLENGKAPAN SEKOLAH.xls"}</definedName>
    <definedName name="meke">{"Book1","4.09 FLORA DAN FAUNA.xls","4.22 PERLENGKAPAN SEKOLAH.xls"}</definedName>
    <definedName name="mekf">{"Book1","4.09 FLORA DAN FAUNA.xls","4.22 PERLENGKAPAN SEKOLAH.xls"}</definedName>
    <definedName name="meki">{"Book1","4.09 FLORA DAN FAUNA.xls","4.22 PERLENGKAPAN SEKOLAH.xls"}</definedName>
    <definedName name="mekl">{"Book1","4.09 FLORA DAN FAUNA.xls","4.22 PERLENGKAPAN SEKOLAH.xls"}</definedName>
    <definedName name="meko">{"Book1","4.09 FLORA DAN FAUNA.xls","4.22 PERLENGKAPAN SEKOLAH.xls"}</definedName>
    <definedName name="mekp">{"Book1","4.09 FLORA DAN FAUNA.xls","4.22 PERLENGKAPAN SEKOLAH.xls"}</definedName>
    <definedName name="meku">{"Book1","4.09 FLORA DAN FAUNA.xls","4.22 PERLENGKAPAN SEKOLAH.xls"}</definedName>
    <definedName name="mel.">#REF!</definedName>
    <definedName name="Melamic">#REF!</definedName>
    <definedName name="melas">#REF!</definedName>
    <definedName name="melbourne" hidden="1">{#N/A,#N/A,FALSE,"Cost Report";#N/A,#N/A,FALSE,"Sept Qtr";#N/A,#N/A,FALSE,"Qtly Summ.";#N/A,#N/A,FALSE,"Report Summary";#N/A,#N/A,FALSE,"Ammort &amp; Dep.";#N/A,#N/A,FALSE,"Rev. GIC Summ.";#N/A,#N/A,FALSE,"CAPEX";#N/A,#N/A,FALSE,"Stockpile Adj.";#N/A,#N/A,FALSE,"Cost Summary"}</definedName>
    <definedName name="melbourne_1" hidden="1">{#N/A,#N/A,FALSE,"Cost Report";#N/A,#N/A,FALSE,"Sept Qtr";#N/A,#N/A,FALSE,"Qtly Summ.";#N/A,#N/A,FALSE,"Report Summary";#N/A,#N/A,FALSE,"Ammort &amp; Dep.";#N/A,#N/A,FALSE,"Rev. GIC Summ.";#N/A,#N/A,FALSE,"CAPEX";#N/A,#N/A,FALSE,"Stockpile Adj.";#N/A,#N/A,FALSE,"Cost Summary"}</definedName>
    <definedName name="menie_kayu">#REF!</definedName>
    <definedName name="MENÜ">#REF!</definedName>
    <definedName name="MENUA">#REF!</definedName>
    <definedName name="MENUAL">#REF!</definedName>
    <definedName name="MENUB">#REF!</definedName>
    <definedName name="MENUBOQ">#REF!</definedName>
    <definedName name="meq">{"Book1","4.09 FLORA DAN FAUNA.xls","4.22 PERLENGKAPAN SEKOLAH.xls"}</definedName>
    <definedName name="mer">{"Book1","4.09 FLORA DAN FAUNA.xls","4.22 PERLENGKAPAN SEKOLAH.xls"}</definedName>
    <definedName name="meranti">#REF!</definedName>
    <definedName name="mes">{"Book1","4.09 FLORA DAN FAUNA.xls","4.22 PERLENGKAPAN SEKOLAH.xls"}</definedName>
    <definedName name="mesger">#REF!</definedName>
    <definedName name="MESIN">#N/A</definedName>
    <definedName name="Mesin_bor">#REF!</definedName>
    <definedName name="Mesin_gergaji">#REF!</definedName>
    <definedName name="Mesin_las">#REF!</definedName>
    <definedName name="Mesin_Potong_ChainShaw">#REF!</definedName>
    <definedName name="Mesin_potong_plat">#REF!</definedName>
    <definedName name="MESIN1">#N/A</definedName>
    <definedName name="mesingilas">#REF!</definedName>
    <definedName name="MESS_JAKARTA">#REF!</definedName>
    <definedName name="MESS_U.PANDANG">#REF!</definedName>
    <definedName name="message">#REF!</definedName>
    <definedName name="met">{"Book1","4.09 FLORA DAN FAUNA.xls","4.22 PERLENGKAPAN SEKOLAH.xls"}</definedName>
    <definedName name="metal" hidden="1">#REF!</definedName>
    <definedName name="mev">{"Book1","4.09 FLORA DAN FAUNA.xls","4.22 PERLENGKAPAN SEKOLAH.xls"}</definedName>
    <definedName name="mey">{"Book1","4.09 FLORA DAN FAUNA.xls","4.22 PERLENGKAPAN SEKOLAH.xls"}</definedName>
    <definedName name="MG_A">#REF!</definedName>
    <definedName name="mg0">#REF!</definedName>
    <definedName name="mg0_5">#REF!</definedName>
    <definedName name="mg6_9">#REF!</definedName>
    <definedName name="MGB" localSheetId="8" hidden="1">{#N/A,#N/A,FALSE,"特殊室（ＢＱ表）"}</definedName>
    <definedName name="MGB" hidden="1">{#N/A,#N/A,FALSE,"特殊室（ＢＱ表）"}</definedName>
    <definedName name="MGgrossprofit">#REF!</definedName>
    <definedName name="MgmtFees">#REF!</definedName>
    <definedName name="MGofftake">#REF!</definedName>
    <definedName name="MGturnover">#REF!</definedName>
    <definedName name="mh">#REF!</definedName>
    <definedName name="mhjkhjk" hidden="1">{"with_oth_curr",#N/A,FALSE,"2225"}</definedName>
    <definedName name="mhjkhjk_1" hidden="1">{"with_oth_curr",#N/A,FALSE,"2225"}</definedName>
    <definedName name="mhm" hidden="1">{"rp_only",#N/A,FALSE,"2225"}</definedName>
    <definedName name="mhm_1" hidden="1">{"rp_only",#N/A,FALSE,"2225"}</definedName>
    <definedName name="MHT_1">#REF!</definedName>
    <definedName name="MHT_2">#REF!</definedName>
    <definedName name="MHT_3">#REF!</definedName>
    <definedName name="MHZC1GUSA">#REF!</definedName>
    <definedName name="MHZC2DUSA">#REF!</definedName>
    <definedName name="MHZC4GUSA">#REF!</definedName>
    <definedName name="mi" hidden="1">#REF!</definedName>
    <definedName name="mia" hidden="1">{#N/A,#N/A,FALSE,"Aging Summary";#N/A,#N/A,FALSE,"Ratio Analysis";#N/A,#N/A,FALSE,"Test 120 Day Accts";#N/A,#N/A,FALSE,"Tickmarks"}</definedName>
    <definedName name="Milano" hidden="1">{#N/A,#N/A,FALSE,"Cipta-All";#N/A,#N/A,FALSE,"Individual"}</definedName>
    <definedName name="Milano_1" hidden="1">{#N/A,#N/A,FALSE,"Cipta-All";#N/A,#N/A,FALSE,"Individual"}</definedName>
    <definedName name="MILYAR">#REF!</definedName>
    <definedName name="min" hidden="1">{"'Feb 99'!$A$1:$G$30"}</definedName>
    <definedName name="MIN3X">#REF!</definedName>
    <definedName name="Minivibro">#REF!</definedName>
    <definedName name="MINOLTA">#REF!</definedName>
    <definedName name="MINSX">#REF!</definedName>
    <definedName name="minsx1">#REF!</definedName>
    <definedName name="minsx3">#REF!</definedName>
    <definedName name="MinutesofUseperSubscriberaMonth">#REF!</definedName>
    <definedName name="Minyak_cat">#REF!</definedName>
    <definedName name="MINYAKPELUMAS">#REF!</definedName>
    <definedName name="MIR"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SC">#REF!</definedName>
    <definedName name="MISC._FEILD_EXP">#REF!</definedName>
    <definedName name="MISC._TEMP">#REF!</definedName>
    <definedName name="MISC_1">#REF!</definedName>
    <definedName name="MISC_1_10">#REF!</definedName>
    <definedName name="MISC_10">#REF!</definedName>
    <definedName name="MISC_5">#REF!</definedName>
    <definedName name="MISTIL">#REF!</definedName>
    <definedName name="MIXER">#REF!</definedName>
    <definedName name="mjnhbgfv" hidden="1">{"with_oth_curr",#N/A,FALSE,"2225"}</definedName>
    <definedName name="mjnhbgfv_1" hidden="1">{"with_oth_curr",#N/A,FALSE,"2225"}</definedName>
    <definedName name="MJUUJKU" hidden="1">{#N/A,#N/A,FALSE,"M01";#N/A,#N/A,FALSE,"M02";#N/A,#N/A,FALSE,"M03";#N/A,#N/A,FALSE,"M04";#N/A,#N/A,FALSE,"M05";#N/A,#N/A,FALSE,"M08"}</definedName>
    <definedName name="mk" hidden="1">#REF!</definedName>
    <definedName name="mker20">#REF!</definedName>
    <definedName name="mker30">#REF!</definedName>
    <definedName name="mkjnhbgvfcd" hidden="1">{"rp_only",#N/A,FALSE,"2225"}</definedName>
    <definedName name="mkjnhbgvfcd_1" hidden="1">{"rp_only",#N/A,FALSE,"2225"}</definedName>
    <definedName name="mkl" hidden="1">{#N/A,#N/A,FALSE,"Aging Summary";#N/A,#N/A,FALSE,"Ratio Analysis";#N/A,#N/A,FALSE,"Test 120 Day Accts";#N/A,#N/A,FALSE,"Tickmarks"}</definedName>
    <definedName name="mkol15">#REF!</definedName>
    <definedName name="MKT">#REF!</definedName>
    <definedName name="MKT_A1_Items">#REF!</definedName>
    <definedName name="MKT_A2_Items">#REF!</definedName>
    <definedName name="MKT_Machining">#REF!</definedName>
    <definedName name="MKT_Major_Items">#REF!</definedName>
    <definedName name="MKT_R_AA">#REF!</definedName>
    <definedName name="MKT_Review">#REF!</definedName>
    <definedName name="MKT_SON">#REF!</definedName>
    <definedName name="MKT_SON_Weight">#REF!</definedName>
    <definedName name="mlaker">#REF!</definedName>
    <definedName name="mm" hidden="1">{#N/A,#N/A,FALSE,"Aging Summary";#N/A,#N/A,FALSE,"Ratio Analysis";#N/A,#N/A,FALSE,"Test 120 Day Accts";#N/A,#N/A,FALSE,"Tickmarks"}</definedName>
    <definedName name="mm_1">#REF!</definedName>
    <definedName name="mm_1_10">#REF!</definedName>
    <definedName name="mm_10">#REF!</definedName>
    <definedName name="mm_10_1">#REF!</definedName>
    <definedName name="mm_11">#REF!</definedName>
    <definedName name="mm_3">#REF!</definedName>
    <definedName name="mm_4">#REF!</definedName>
    <definedName name="mm_4_10">#REF!</definedName>
    <definedName name="mm_5">#REF!</definedName>
    <definedName name="mm_5_1">#REF!</definedName>
    <definedName name="mm_5_10">#REF!</definedName>
    <definedName name="mm_6">#REF!</definedName>
    <definedName name="mm_6_10">#REF!</definedName>
    <definedName name="mm_7">#REF!</definedName>
    <definedName name="mm_7_10">#REF!</definedName>
    <definedName name="mm_8">#REF!</definedName>
    <definedName name="mm_8_10">#REF!</definedName>
    <definedName name="mm_9">#REF!</definedName>
    <definedName name="mm_9_10">#REF!</definedName>
    <definedName name="MM01A">#REF!</definedName>
    <definedName name="MM03A">#REF!</definedName>
    <definedName name="mmc" hidden="1">{#N/A,#N/A,TRUE,"Front";#N/A,#N/A,TRUE,"Simple Letter";#N/A,#N/A,TRUE,"Inside";#N/A,#N/A,TRUE,"Contents";#N/A,#N/A,TRUE,"Basis";#N/A,#N/A,TRUE,"Inclusions";#N/A,#N/A,TRUE,"Exclusions";#N/A,#N/A,TRUE,"Areas";#N/A,#N/A,TRUE,"Summary";#N/A,#N/A,TRUE,"Detail"}</definedName>
    <definedName name="MmExcelLinker_A7C4DEFE_2EEA_4C8A_9C97_6812EA0CEBA7">#N/A</definedName>
    <definedName name="mmm" localSheetId="8" hidden="1">#REF!</definedName>
    <definedName name="mmm" hidden="1">{"'장비'!$A$3:$M$12"}</definedName>
    <definedName name="MMM17A">#REF!</definedName>
    <definedName name="MMM35A">#REF!</definedName>
    <definedName name="mmmmm" localSheetId="8" hidden="1">{#N/A,#N/A,FALSE,"Act.Fcst Costs"}</definedName>
    <definedName name="mmmmm" hidden="1">{#N/A,#N/A,FALSE,"CCTV"}</definedName>
    <definedName name="Mn">#REF!</definedName>
    <definedName name="MNB" localSheetId="8" hidden="1">{#N/A,#N/A,FALSE,"特殊室（ＢＱ表）"}</definedName>
    <definedName name="MNB" hidden="1">{#N/A,#N/A,FALSE,"特殊室（ＢＱ表）"}</definedName>
    <definedName name="mnbbnm" hidden="1">{"rp_only",#N/A,FALSE,"2225"}</definedName>
    <definedName name="mnbbnm_1" hidden="1">{"rp_only",#N/A,FALSE,"2225"}</definedName>
    <definedName name="mnbm" hidden="1">{"with_oth_curr",#N/A,FALSE,"2225"}</definedName>
    <definedName name="mnbm_1" hidden="1">{"with_oth_curr",#N/A,FALSE,"2225"}</definedName>
    <definedName name="mnbmnb" hidden="1">{"rp_only",#N/A,FALSE,"2225"}</definedName>
    <definedName name="mnbmnb_1" hidden="1">{"rp_only",#N/A,FALSE,"2225"}</definedName>
    <definedName name="mnc_E">#REF!</definedName>
    <definedName name="mnc_P">#REF!</definedName>
    <definedName name="mnjhbv" hidden="1">{"rp_only",#N/A,FALSE,"2225"}</definedName>
    <definedName name="mnjhbv_1" hidden="1">{"rp_only",#N/A,FALSE,"2225"}</definedName>
    <definedName name="MNPP">#REF!</definedName>
    <definedName name="Mobilization">#REF!</definedName>
    <definedName name="Model_end_date">#REF!</definedName>
    <definedName name="Model_name">#REF!</definedName>
    <definedName name="Model_start_date">#REF!</definedName>
    <definedName name="MODEMS">#REF!</definedName>
    <definedName name="MODIFIER" hidden="1">{"rf19",#N/A,FALSE,"RF19";"rf20",#N/A,FALSE,"RF20";"rf20a",#N/A,FALSE,"RF20A";"rf21",#N/A,FALSE,"RF21";"rf21a",#N/A,FALSE,"RF21A";"rf21b",#N/A,FALSE,"RF21B";"rf22",#N/A,FALSE,"RF22";"rf22a",#N/A,FALSE,"RF22A";"rf22b",#N/A,FALSE,"RF22B"}</definedName>
    <definedName name="Module1.bpll">#N/A</definedName>
    <definedName name="Module1.bpll01tm">#N/A</definedName>
    <definedName name="Module1.bpll01ytd">#N/A</definedName>
    <definedName name="Module1.bpll02ytd">#N/A</definedName>
    <definedName name="Module1.bpll03ytd">#N/A</definedName>
    <definedName name="moi">#REF!</definedName>
    <definedName name="molen">#REF!</definedName>
    <definedName name="mon" hidden="1">{"page 1",#N/A,FALSE,"A";"page 2",#N/A,FALSE,"A";"page 3",#N/A,FALSE,"A";"page 4",#N/A,FALSE,"A";"page 5",#N/A,FALSE,"A";"page 6",#N/A,FALSE,"A";"page 7",#N/A,FALSE,"A";"page 8",#N/A,FALSE,"A";"page 9",#N/A,FALSE,"A";"page 10",#N/A,FALSE,"A";"page 11",#N/A,FALSE,"A";"page 12",#N/A,FALSE,"A";"page 13",#N/A,FALSE,"A";"page 14",#N/A,FALSE,"A"}</definedName>
    <definedName name="mondev">#REF!</definedName>
    <definedName name="mongbang">#REF!</definedName>
    <definedName name="mongdon">#REF!</definedName>
    <definedName name="Monier">#REF!</definedName>
    <definedName name="month">#REF!</definedName>
    <definedName name="month2">CONCATENATE("CGM KIDO ",TEXT(#REF!,"mm")," ",YEAR(#REF!))</definedName>
    <definedName name="MonthNames2">{"Jan","Feb","Mar","Apr","May","Jun","Jul","Aug","Sep","Oct","Nov","Dec";"January","February","March","April","May","June","July","August","September","October","November","December"}</definedName>
    <definedName name="MonthNames2_1">{"Jan","Feb","Mar","Apr","May","Jun","Jul","Aug","Sep","Oct","Nov","Dec";"January","February","March","April","May","June","July","August","September","October","November","December"}</definedName>
    <definedName name="Months">#REF!</definedName>
    <definedName name="Months_in_a_quarter">#REF!</definedName>
    <definedName name="Morong">#REF!</definedName>
    <definedName name="Morong4054_85">#REF!</definedName>
    <definedName name="MORTAR13">#REF!</definedName>
    <definedName name="MOTOR">#N/A</definedName>
    <definedName name="Motor.Grader">#REF!</definedName>
    <definedName name="MOU_incoming">#REF!</definedName>
    <definedName name="MOU_outgoing">#REF!</definedName>
    <definedName name="mould_oil">#REF!</definedName>
    <definedName name="MOUOutIn">#REF!</definedName>
    <definedName name="MOVE">#REF!</definedName>
    <definedName name="movement">coname</definedName>
    <definedName name="MP">#REF!</definedName>
    <definedName name="MP_21">#REF!</definedName>
    <definedName name="MP_221">#REF!</definedName>
    <definedName name="MP_222">#REF!</definedName>
    <definedName name="MP_311">#REF!</definedName>
    <definedName name="MP_311a">#REF!</definedName>
    <definedName name="MP_312">#REF!</definedName>
    <definedName name="MP_312b">#REF!</definedName>
    <definedName name="MP_321">#REF!</definedName>
    <definedName name="MP_322">#REF!</definedName>
    <definedName name="MP_33">#REF!</definedName>
    <definedName name="MP_511">#REF!</definedName>
    <definedName name="MP_512">#REF!</definedName>
    <definedName name="MP_513">#REF!</definedName>
    <definedName name="MP_52">#REF!</definedName>
    <definedName name="MP_55">#REF!</definedName>
    <definedName name="MP0" hidden="1">#REF!</definedName>
    <definedName name="mpasbk5">#REF!</definedName>
    <definedName name="mpasbm3">#REF!</definedName>
    <definedName name="mpasbm5">#REF!</definedName>
    <definedName name="MPLAN" hidden="1">#REF!</definedName>
    <definedName name="mplest3">#REF!</definedName>
    <definedName name="mplest5">#REF!</definedName>
    <definedName name="MPO" hidden="1">#REF!</definedName>
    <definedName name="mpre">#REF!</definedName>
    <definedName name="mprel">#REF!</definedName>
    <definedName name="mprel_6">#REF!</definedName>
    <definedName name="mprt">#REF!</definedName>
    <definedName name="mprt_6">#REF!</definedName>
    <definedName name="MPS_Detail">#REF!</definedName>
    <definedName name="MPS_Detail_Running">#REF!</definedName>
    <definedName name="MPS_Sum">#REF!</definedName>
    <definedName name="MpwrDistrRev"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r">#REF!</definedName>
    <definedName name="mrab">#REF!</definedName>
    <definedName name="mrabat">#REF!</definedName>
    <definedName name="mrb" hidden="1">#REF!</definedName>
    <definedName name="mreserv">#REF!</definedName>
    <definedName name="MRP">#REF!</definedName>
    <definedName name="ms" hidden="1">{"'Model'!$A$1:$N$53"}</definedName>
    <definedName name="mseptick">#REF!</definedName>
    <definedName name="MSH">#REF!</definedName>
    <definedName name="mshares">#REF!</definedName>
    <definedName name="MSIA">#REF!</definedName>
    <definedName name="MSM_Cap">#REF!</definedName>
    <definedName name="MSP_PRDNCOST">#REF!</definedName>
    <definedName name="MST">#REF!</definedName>
    <definedName name="mstamp">#REF!</definedName>
    <definedName name="msub">#REF!</definedName>
    <definedName name="MSWB">#REF!</definedName>
    <definedName name="MT1_2">#REF!</definedName>
    <definedName name="MT1_3">#REF!</definedName>
    <definedName name="MT1Adj_1">#REF!</definedName>
    <definedName name="MT1Adj_2">#REF!</definedName>
    <definedName name="MT1Adj_3">#REF!</definedName>
    <definedName name="MT2_1">#REF!</definedName>
    <definedName name="MT2_2">#REF!</definedName>
    <definedName name="MT2_3">#REF!</definedName>
    <definedName name="MT2Adj_1">#REF!</definedName>
    <definedName name="MT2Adj_2">#REF!</definedName>
    <definedName name="MT2Adj_3">#REF!</definedName>
    <definedName name="mth">#REF!</definedName>
    <definedName name="mth_factor">#REF!</definedName>
    <definedName name="MTM_PAGE1_">#REF!</definedName>
    <definedName name="MTM_PAGE2_">#REF!</definedName>
    <definedName name="MTM_PAGE3_">#REF!</definedName>
    <definedName name="MTMAC12">#REF!</definedName>
    <definedName name="mtram">#REF!</definedName>
    <definedName name="mts">#REF!</definedName>
    <definedName name="mts_1">#REF!</definedName>
    <definedName name="mts_1_10">#REF!</definedName>
    <definedName name="mts_10">#REF!</definedName>
    <definedName name="mts_5">#REF!</definedName>
    <definedName name="MTX">#REF!</definedName>
    <definedName name="mu.ahs">#REF!</definedName>
    <definedName name="mu_200">#REF!</definedName>
    <definedName name="mu_6">#REF!</definedName>
    <definedName name="MUA">#REF!</definedName>
    <definedName name="mua_6">#REF!</definedName>
    <definedName name="mualat">#REF!</definedName>
    <definedName name="mualat_6">#REF!</definedName>
    <definedName name="mubesi">#REF!</definedName>
    <definedName name="mubhn">#REF!</definedName>
    <definedName name="mubtn">#REF!</definedName>
    <definedName name="muc">#REF!</definedName>
    <definedName name="MULT_SUM_3">#REF!</definedName>
    <definedName name="multiplek_12">#REF!</definedName>
    <definedName name="multiplek_12mm">#REF!</definedName>
    <definedName name="multiplek_15">#REF!</definedName>
    <definedName name="multiplek_18">#REF!</definedName>
    <definedName name="multiplek_4mm">#REF!</definedName>
    <definedName name="multiplek_6mm">#REF!</definedName>
    <definedName name="multiplek_9">#REF!</definedName>
    <definedName name="multiplek_9mm">#REF!</definedName>
    <definedName name="Multipleks_12_mm_4__x_8">#REF!</definedName>
    <definedName name="Multipleks_9_mm_4__x_8">#REF!</definedName>
    <definedName name="MultSummary">OFFSET(#REF!,IF(Place=TRUE,0,5),0,4,16)</definedName>
    <definedName name="MultSummary1">OFFSET(#REF!,IF(Place1=TRUE,0,5),0,4,16)</definedName>
    <definedName name="mume_6">#REF!</definedName>
    <definedName name="mup">#REF!</definedName>
    <definedName name="mup_6">#REF!</definedName>
    <definedName name="mupah">#REF!</definedName>
    <definedName name="mupan">#REF!</definedName>
    <definedName name="mupre2">#REF!</definedName>
    <definedName name="mupres">#REF!</definedName>
    <definedName name="murbaut12">#REF!</definedName>
    <definedName name="murbaut16">#REF!</definedName>
    <definedName name="murbaut19">#REF!</definedName>
    <definedName name="murbaut22">#REF!</definedName>
    <definedName name="murbautklem">#REF!</definedName>
    <definedName name="murray" hidden="1">{#N/A,#N/A,FALSE,"Cost Report";#N/A,#N/A,FALSE,"Table 2.1";#N/A,#N/A,FALSE,"Plant Statistics";"Plant Costs",#N/A,FALSE,"Cost Summary"}</definedName>
    <definedName name="murray_1" hidden="1">{#N/A,#N/A,FALSE,"Cost Report";#N/A,#N/A,FALSE,"Table 2.1";#N/A,#N/A,FALSE,"Plant Statistics";"Plant Costs",#N/A,FALSE,"Cost Summary"}</definedName>
    <definedName name="murug">#REF!</definedName>
    <definedName name="mus">#REF!</definedName>
    <definedName name="musan">#REF!</definedName>
    <definedName name="MUSD">#REF!</definedName>
    <definedName name="MV">#REF!</definedName>
    <definedName name="mvd0.75">#REF!</definedName>
    <definedName name="mvd0.75_1">#REF!</definedName>
    <definedName name="mvd0.75_1_10">#REF!</definedName>
    <definedName name="mvd0.75_10">#REF!</definedName>
    <definedName name="mvd0.75_5">#REF!</definedName>
    <definedName name="mvd1.25">#REF!</definedName>
    <definedName name="mvd1.25_1">#REF!</definedName>
    <definedName name="mvd1.25_1_10">#REF!</definedName>
    <definedName name="mvd1.25_10">#REF!</definedName>
    <definedName name="mvd1.25_5">#REF!</definedName>
    <definedName name="mvd1.5">#REF!</definedName>
    <definedName name="mvd1.5_1">#REF!</definedName>
    <definedName name="mvd1.5_1_10">#REF!</definedName>
    <definedName name="mvd1.5_10">#REF!</definedName>
    <definedName name="mvd1.5_5">#REF!</definedName>
    <definedName name="mvd1_1">#REF!</definedName>
    <definedName name="mvd1_1_10">#REF!</definedName>
    <definedName name="mvd1_10">#REF!</definedName>
    <definedName name="mvd1_5">#REF!</definedName>
    <definedName name="mvd2.5">#REF!</definedName>
    <definedName name="mvd2.5_1">#REF!</definedName>
    <definedName name="mvd2.5_1_10">#REF!</definedName>
    <definedName name="mvd2.5_10">#REF!</definedName>
    <definedName name="mvd2.5_5">#REF!</definedName>
    <definedName name="mvd2_1">#REF!</definedName>
    <definedName name="mvd2_1_10">#REF!</definedName>
    <definedName name="mvd2_10">#REF!</definedName>
    <definedName name="mvd2_5">#REF!</definedName>
    <definedName name="mvd3_1">#REF!</definedName>
    <definedName name="mvd3_1_10">#REF!</definedName>
    <definedName name="mvd3_10">#REF!</definedName>
    <definedName name="mvd3_5">#REF!</definedName>
    <definedName name="mvd4_1">#REF!</definedName>
    <definedName name="mvd4_1_10">#REF!</definedName>
    <definedName name="mvd4_10">#REF!</definedName>
    <definedName name="mvd4_5">#REF!</definedName>
    <definedName name="MVDOM">#REF!</definedName>
    <definedName name="MVperross" hidden="1">{"rp_only",#N/A,FALSE,"2225"}</definedName>
    <definedName name="MVperross_1" hidden="1">{"rp_only",#N/A,FALSE,"2225"}</definedName>
    <definedName name="MvtIncorpAcquisitions_FF">#REF!</definedName>
    <definedName name="mwater">#REF!</definedName>
    <definedName name="mwf">#REF!</definedName>
    <definedName name="myanmar">#REF!</definedName>
    <definedName name="N">#REF!</definedName>
    <definedName name="N.THAÙNG">#REF!</definedName>
    <definedName name="n1pig">#REF!</definedName>
    <definedName name="n1pind">#REF!</definedName>
    <definedName name="n1ping">#REF!</definedName>
    <definedName name="n1pint">#REF!</definedName>
    <definedName name="NA">#REF!</definedName>
    <definedName name="naco">#REF!</definedName>
    <definedName name="nadnandandandnada">#REF!</definedName>
    <definedName name="Naffta" hidden="1">{#N/A,#N/A,FALSE,"손익표지";#N/A,#N/A,FALSE,"손익계산";#N/A,#N/A,FALSE,"일반관리비";#N/A,#N/A,FALSE,"영업외수익";#N/A,#N/A,FALSE,"영업외비용";#N/A,#N/A,FALSE,"매출액";#N/A,#N/A,FALSE,"요약손익";#N/A,#N/A,FALSE,"요약대차";#N/A,#N/A,FALSE,"매출채권현황";#N/A,#N/A,FALSE,"매출채권명세"}</definedName>
    <definedName name="NAGASEJPN">#REF!</definedName>
    <definedName name="NAGASESIN">#REF!</definedName>
    <definedName name="NAIL">#REF!</definedName>
    <definedName name="NAMA">#N/A</definedName>
    <definedName name="nama_produk">#REF!</definedName>
    <definedName name="nama_proyek">#REF!</definedName>
    <definedName name="nama_PT">#REF!</definedName>
    <definedName name="name">#REF!</definedName>
    <definedName name="Name_input">#REF!</definedName>
    <definedName name="NameCell">#REF!</definedName>
    <definedName name="NAMES">#REF!</definedName>
    <definedName name="NANHAI">#REF!</definedName>
    <definedName name="natimah">#REF!</definedName>
    <definedName name="NAVsh">#REF!</definedName>
    <definedName name="nbbnbn" hidden="1">{"with_oth_curr",#N/A,FALSE,"2225"}</definedName>
    <definedName name="nbbnbn_1" hidden="1">{"with_oth_curr",#N/A,FALSE,"2225"}</definedName>
    <definedName name="nbbnvnb" hidden="1">{"with_oth_curr",#N/A,FALSE,"2225"}</definedName>
    <definedName name="nbbnvnb_1" hidden="1">{"with_oth_curr",#N/A,FALSE,"2225"}</definedName>
    <definedName name="nbbvb" hidden="1">{"rp_only",#N/A,FALSE,"2225"}</definedName>
    <definedName name="nbbvb_1" hidden="1">{"rp_only",#N/A,FALSE,"2225"}</definedName>
    <definedName name="nbbvnb" hidden="1">{"with_oth_curr",#N/A,FALSE,"2225"}</definedName>
    <definedName name="nbbvnb_1" hidden="1">{"with_oth_curr",#N/A,FALSE,"2225"}</definedName>
    <definedName name="nbhgvf" hidden="1">{"rp_only",#N/A,FALSE,"2225"}</definedName>
    <definedName name="nbhgvf_1" hidden="1">{"rp_only",#N/A,FALSE,"2225"}</definedName>
    <definedName name="nbmbm" hidden="1">{"rp_only",#N/A,FALSE,"2225"}</definedName>
    <definedName name="nbmbm_1" hidden="1">{"rp_only",#N/A,FALSE,"2225"}</definedName>
    <definedName name="nbmbmbm" hidden="1">{"with_oth_curr",#N/A,FALSE,"2225"}</definedName>
    <definedName name="nbmbmbm_1" hidden="1">{"with_oth_curr",#N/A,FALSE,"2225"}</definedName>
    <definedName name="nbmbmnm" hidden="1">{"with_oth_curr",#N/A,FALSE,"2225"}</definedName>
    <definedName name="nbmbmnm_1" hidden="1">{"with_oth_curr",#N/A,FALSE,"2225"}</definedName>
    <definedName name="nbnb" hidden="1">{"rp_only",#N/A,FALSE,"2225"}</definedName>
    <definedName name="nbnb_1" hidden="1">{"rp_only",#N/A,FALSE,"2225"}</definedName>
    <definedName name="nbnbnbb" hidden="1">{"rp_only",#N/A,FALSE,"2225"}</definedName>
    <definedName name="nbnbnbb_1" hidden="1">{"rp_only",#N/A,FALSE,"2225"}</definedName>
    <definedName name="nbnbnbbn" hidden="1">{"rp_only",#N/A,FALSE,"2225"}</definedName>
    <definedName name="nbnbnbbn_1" hidden="1">{"rp_only",#N/A,FALSE,"2225"}</definedName>
    <definedName name="nbnbnbnb" hidden="1">{"rp_only",#N/A,FALSE,"2225"}</definedName>
    <definedName name="nbnbnbnb_1" hidden="1">{"rp_only",#N/A,FALSE,"2225"}</definedName>
    <definedName name="nbnbvnb" hidden="1">{"with_oth_curr",#N/A,FALSE,"2225"}</definedName>
    <definedName name="nbnbvnb_1" hidden="1">{"with_oth_curr",#N/A,FALSE,"2225"}</definedName>
    <definedName name="NBNHJJH" hidden="1">{"rp_only",#N/A,FALSE,"2225"}</definedName>
    <definedName name="NBNHJJH_1" hidden="1">{"rp_only",#N/A,FALSE,"2225"}</definedName>
    <definedName name="nbnmbnm" hidden="1">{"with_oth_curr",#N/A,FALSE,"2225"}</definedName>
    <definedName name="nbnmbnm_1" hidden="1">{"with_oth_curr",#N/A,FALSE,"2225"}</definedName>
    <definedName name="nbnvn" hidden="1">{"rp_only",#N/A,FALSE,"2225"}</definedName>
    <definedName name="nbnvn_1" hidden="1">{"rp_only",#N/A,FALSE,"2225"}</definedName>
    <definedName name="nbnvnb" hidden="1">{"rp_only",#N/A,FALSE,"2225"}</definedName>
    <definedName name="nbnvnb_1" hidden="1">{"rp_only",#N/A,FALSE,"2225"}</definedName>
    <definedName name="nbv" hidden="1">{"with_oth_curr",#N/A,FALSE,"2225"}</definedName>
    <definedName name="nbv_1" hidden="1">{"with_oth_curr",#N/A,FALSE,"2225"}</definedName>
    <definedName name="NBV_ex_gw">#REF!</definedName>
    <definedName name="NBV_FF">#REF!</definedName>
    <definedName name="nbvbbn" hidden="1">{"rp_only",#N/A,FALSE,"2225"}</definedName>
    <definedName name="nbvbbn_1" hidden="1">{"rp_only",#N/A,FALSE,"2225"}</definedName>
    <definedName name="nbvbnvb" hidden="1">{"rp_only",#N/A,FALSE,"2225"}</definedName>
    <definedName name="nbvbnvb_1" hidden="1">{"rp_only",#N/A,FALSE,"2225"}</definedName>
    <definedName name="nbvbvb" hidden="1">{"rp_only",#N/A,FALSE,"2225"}</definedName>
    <definedName name="nbvbvb_1" hidden="1">{"rp_only",#N/A,FALSE,"2225"}</definedName>
    <definedName name="nbvc" hidden="1">{"rp_only",#N/A,FALSE,"2225"}</definedName>
    <definedName name="nbvc_1" hidden="1">{"rp_only",#N/A,FALSE,"2225"}</definedName>
    <definedName name="nbvnn" hidden="1">{"rp_only",#N/A,FALSE,"2225"}</definedName>
    <definedName name="nbvnn_1" hidden="1">{"rp_only",#N/A,FALSE,"2225"}</definedName>
    <definedName name="nbvnvn" hidden="1">{"rp_only",#N/A,FALSE,"2225"}</definedName>
    <definedName name="nbvnvn_1" hidden="1">{"rp_only",#N/A,FALSE,"2225"}</definedName>
    <definedName name="nbvvbv" hidden="1">{"rp_only",#N/A,FALSE,"2225"}</definedName>
    <definedName name="nbvvbv_1" hidden="1">{"rp_only",#N/A,FALSE,"2225"}</definedName>
    <definedName name="nc" hidden="1">#REF!</definedName>
    <definedName name="nc1p">#REF!</definedName>
    <definedName name="nc3p">#REF!</definedName>
    <definedName name="NCBD100">#REF!</definedName>
    <definedName name="NCBD200">#REF!</definedName>
    <definedName name="NCBD250">#REF!</definedName>
    <definedName name="NCcap0.7">#REF!</definedName>
    <definedName name="NCcap1">#REF!</definedName>
    <definedName name="ncdm">#REF!</definedName>
    <definedName name="ncong">#REF!</definedName>
    <definedName name="NCT_BKTC">#REF!</definedName>
    <definedName name="nctram">#REF!</definedName>
    <definedName name="NCVC100">#REF!</definedName>
    <definedName name="NCVC200">#REF!</definedName>
    <definedName name="NCVC250">#REF!</definedName>
    <definedName name="NCVC3P">#REF!</definedName>
    <definedName name="Neeraj"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GO_MTH">#REF!</definedName>
    <definedName name="Neha">#REF!</definedName>
    <definedName name="NERACA1">#REF!</definedName>
    <definedName name="NERACA2">#REF!</definedName>
    <definedName name="NET">#REF!</definedName>
    <definedName name="NET_1">#REF!</definedName>
    <definedName name="NET_ANA">#REF!</definedName>
    <definedName name="NET_ANA_1">#REF!</definedName>
    <definedName name="NET_ANA_2">#REF!</definedName>
    <definedName name="Net_increase_in_cash_and_cash_equivalents">#REF!</definedName>
    <definedName name="NetAvCostperCall">#REF!</definedName>
    <definedName name="NetCashflow">#REF!</definedName>
    <definedName name="Neustile">#REF!</definedName>
    <definedName name="NEW" hidden="1">#REF!</definedName>
    <definedName name="new_table">#REF!</definedName>
    <definedName name="NEW3X">#REF!</definedName>
    <definedName name="newb">FST:(FSB)</definedName>
    <definedName name="newDC" hidden="1">{#N/A,#N/A,TRUE,"Cover sheet";#N/A,#N/A,TRUE,"DCF analysis";#N/A,#N/A,TRUE,"WACC calculation"}</definedName>
    <definedName name="NEWNAME" localSheetId="8" hidden="1">{#N/A,#N/A,FALSE,"CCTV"}</definedName>
    <definedName name="NEWNAME" hidden="1">{#N/A,#N/A,FALSE,"CCTV"}</definedName>
    <definedName name="newtab">#REF!</definedName>
    <definedName name="Next_Mth_p11">#REF!</definedName>
    <definedName name="NextButton">"Button 18"</definedName>
    <definedName name="NFI"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G_THANG">#REF!</definedName>
    <definedName name="nganquyt0405">#REF!</definedName>
    <definedName name="NGAØY">#REF!</definedName>
    <definedName name="ngau">#REF!</definedName>
    <definedName name="NgayXK">#REF!</definedName>
    <definedName name="ngbnbg" hidden="1">{"with_oth_curr",#N/A,FALSE,"2225"}</definedName>
    <definedName name="ngbnbg_1" hidden="1">{"with_oth_curr",#N/A,FALSE,"2225"}</definedName>
    <definedName name="NGRA">#REF!</definedName>
    <definedName name="ngytr6r4" hidden="1">{"rp_only",#N/A,FALSE,"2225"}</definedName>
    <definedName name="ngytr6r4_1" hidden="1">{"rp_only",#N/A,FALSE,"2225"}</definedName>
    <definedName name="Nh_n_cáng">#REF!</definedName>
    <definedName name="NHAÄP">#REF!</definedName>
    <definedName name="nhapBO">#REF!</definedName>
    <definedName name="nhapmuaTT">#REF!</definedName>
    <definedName name="Nhapsolieu">#REF!</definedName>
    <definedName name="nharac" hidden="1">{#N/A,#N/A,FALSE,"Chi tiÆt"}</definedName>
    <definedName name="nhason">#REF!</definedName>
    <definedName name="nhd" hidden="1">#REF!</definedName>
    <definedName name="nhdfnhfdhsdg" hidden="1">{"rp_only",#N/A,FALSE,"2225"}</definedName>
    <definedName name="nhdfnhfdhsdg_1" hidden="1">{"rp_only",#N/A,FALSE,"2225"}</definedName>
    <definedName name="nhn">#REF!</definedName>
    <definedName name="NHot">#REF!</definedName>
    <definedName name="nhua">#REF!</definedName>
    <definedName name="NI">#REF!</definedName>
    <definedName name="nig">#REF!</definedName>
    <definedName name="nig1p">#REF!</definedName>
    <definedName name="nig3p">#REF!</definedName>
    <definedName name="nignc1p">#REF!</definedName>
    <definedName name="nigvl1p">#REF!</definedName>
    <definedName name="nin">#REF!</definedName>
    <definedName name="nin14nc3p">#REF!</definedName>
    <definedName name="nin14vl3p">#REF!</definedName>
    <definedName name="nin1903p">#REF!</definedName>
    <definedName name="nin190nc3p">#REF!</definedName>
    <definedName name="nin190vl3p">#REF!</definedName>
    <definedName name="nin2903p">#REF!</definedName>
    <definedName name="nin290nc3p">#REF!</definedName>
    <definedName name="nin290vl3p">#REF!</definedName>
    <definedName name="nin3p">#REF!</definedName>
    <definedName name="nind">#REF!</definedName>
    <definedName name="nind1p">#REF!</definedName>
    <definedName name="nind3p">#REF!</definedName>
    <definedName name="nindnc1p">#REF!</definedName>
    <definedName name="nindnc3p">#REF!</definedName>
    <definedName name="nindvl1p">#REF!</definedName>
    <definedName name="nindvl3p">#REF!</definedName>
    <definedName name="ning1p">#REF!</definedName>
    <definedName name="ningnc1p">#REF!</definedName>
    <definedName name="ningvl1p">#REF!</definedName>
    <definedName name="ninik" hidden="1">#REF!</definedName>
    <definedName name="ninnc3p">#REF!</definedName>
    <definedName name="nint1p">#REF!</definedName>
    <definedName name="nintnc1p">#REF!</definedName>
    <definedName name="nintvl1p">#REF!</definedName>
    <definedName name="ninvl3p">#REF!</definedName>
    <definedName name="njhbgv" hidden="1">{"rp_only",#N/A,FALSE,"2225"}</definedName>
    <definedName name="njhbgv_1" hidden="1">{"rp_only",#N/A,FALSE,"2225"}</definedName>
    <definedName name="njhbv" hidden="1">{"with_oth_curr",#N/A,FALSE,"2225"}</definedName>
    <definedName name="njhbv_1" hidden="1">{"with_oth_curr",#N/A,FALSE,"2225"}</definedName>
    <definedName name="NJKJJK" hidden="1">{"with_oth_curr",#N/A,FALSE,"2225"}</definedName>
    <definedName name="NJKJJK_1" hidden="1">{"with_oth_curr",#N/A,FALSE,"2225"}</definedName>
    <definedName name="njuolhnolnh" hidden="1">{#N/A,#N/A,FALSE,"Aging Summary";#N/A,#N/A,FALSE,"Ratio Analysis";#N/A,#N/A,FALSE,"Test 120 Day Accts";#N/A,#N/A,FALSE,"Tickmarks"}</definedName>
    <definedName name="njuolhnolnh_1" hidden="1">{#N/A,#N/A,FALSE,"Aging Summary";#N/A,#N/A,FALSE,"Ratio Analysis";#N/A,#N/A,FALSE,"Test 120 Day Accts";#N/A,#N/A,FALSE,"Tickmarks"}</definedName>
    <definedName name="nkknk" localSheetId="8" hidden="1">{#N/A,#N/A,FALSE,"CCTV"}</definedName>
    <definedName name="nkknk" hidden="1">{#N/A,#N/A,FALSE,"CCTV"}</definedName>
    <definedName name="nl">#REF!</definedName>
    <definedName name="nl1p">#REF!</definedName>
    <definedName name="nl3p">#REF!</definedName>
    <definedName name="nlnc3p">#REF!</definedName>
    <definedName name="nlnc3pha">#REF!</definedName>
    <definedName name="NLTK1p">#REF!</definedName>
    <definedName name="nlvl3p">#REF!</definedName>
    <definedName name="nmbnmvncbncbnv" hidden="1">{"rp_only",#N/A,FALSE,"2225"}</definedName>
    <definedName name="nmbnmvncbncbnv_1" hidden="1">{"rp_only",#N/A,FALSE,"2225"}</definedName>
    <definedName name="nmbnmyui" hidden="1">{"with_oth_curr",#N/A,FALSE,"2225"}</definedName>
    <definedName name="nmbnmyui_1" hidden="1">{"with_oth_curr",#N/A,FALSE,"2225"}</definedName>
    <definedName name="nmbvmbjmntun" hidden="1">{"rp_only",#N/A,FALSE,"2225"}</definedName>
    <definedName name="nmbvmbjmntun_1" hidden="1">{"rp_only",#N/A,FALSE,"2225"}</definedName>
    <definedName name="nmhk" hidden="1">{#N/A,#N/A,FALSE,"Sheet1";#N/A,#N/A,FALSE,"Sheet2"}</definedName>
    <definedName name="nmm0" hidden="1">{"with_oth_curr",#N/A,FALSE,"2225"}</definedName>
    <definedName name="nmm0_1" hidden="1">{"with_oth_curr",#N/A,FALSE,"2225"}</definedName>
    <definedName name="nmmbnmbnmb" hidden="1">{"rp_only",#N/A,FALSE,"2225"}</definedName>
    <definedName name="nmmbnmbnmb_1" hidden="1">{"rp_only",#N/A,FALSE,"2225"}</definedName>
    <definedName name="nmnmbm" hidden="1">{"rp_only",#N/A,FALSE,"2225"}</definedName>
    <definedName name="nmnmbm_1" hidden="1">{"rp_only",#N/A,FALSE,"2225"}</definedName>
    <definedName name="nn" hidden="1">#REF!</definedName>
    <definedName name="nn1p">#REF!</definedName>
    <definedName name="nn3p">#REF!</definedName>
    <definedName name="nnn" localSheetId="8" hidden="1">{#N/A,#N/A,FALSE,"Aging Summary";#N/A,#N/A,FALSE,"Ratio Analysis";#N/A,#N/A,FALSE,"Test 120 Day Accts";#N/A,#N/A,FALSE,"Tickmarks"}</definedName>
    <definedName name="nnn" hidden="1">{#N/A,#N/A,FALSE,"SumD";#N/A,#N/A,FALSE,"ElecD";#N/A,#N/A,FALSE,"MechD";#N/A,#N/A,FALSE,"GeotD";#N/A,#N/A,FALSE,"PrcsD";#N/A,#N/A,FALSE,"TunnD";#N/A,#N/A,FALSE,"CivlD";#N/A,#N/A,FALSE,"NtwkD";#N/A,#N/A,FALSE,"EstgD";#N/A,#N/A,FALSE,"PEngD"}</definedName>
    <definedName name="nnnc3p">#REF!</definedName>
    <definedName name="nnnnn" localSheetId="8" hidden="1">{#N/A,#N/A,FALSE,"SumG";#N/A,#N/A,FALSE,"ElecG";#N/A,#N/A,FALSE,"MechG";#N/A,#N/A,FALSE,"GeotG";#N/A,#N/A,FALSE,"PrcsG";#N/A,#N/A,FALSE,"TunnG";#N/A,#N/A,FALSE,"CivlG";#N/A,#N/A,FALSE,"NtwkG";#N/A,#N/A,FALSE,"EstgG";#N/A,#N/A,FALSE,"PEngG"}</definedName>
    <definedName name="nnnnn" hidden="1">{#N/A,#N/A,FALSE,"SumG";#N/A,#N/A,FALSE,"ElecG";#N/A,#N/A,FALSE,"MechG";#N/A,#N/A,FALSE,"GeotG";#N/A,#N/A,FALSE,"PrcsG";#N/A,#N/A,FALSE,"TunnG";#N/A,#N/A,FALSE,"CivlG";#N/A,#N/A,FALSE,"NtwkG";#N/A,#N/A,FALSE,"EstgG";#N/A,#N/A,FALSE,"PEngG"}</definedName>
    <definedName name="nnnnnnnnnnnnnn" hidden="1">{#N/A,#N/A,FALSE,"Aging Summary";#N/A,#N/A,FALSE,"Ratio Analysis";#N/A,#N/A,FALSE,"Test 120 Day Accts";#N/A,#N/A,FALSE,"Tickmarks"}</definedName>
    <definedName name="nnnnnnnnnnnnnn_1" hidden="1">{#N/A,#N/A,FALSE,"Aging Summary";#N/A,#N/A,FALSE,"Ratio Analysis";#N/A,#N/A,FALSE,"Test 120 Day Accts";#N/A,#N/A,FALSE,"Tickmarks"}</definedName>
    <definedName name="nnu" hidden="1">{#N/A,#N/A,FALSE,"Cost Report";#N/A,#N/A,FALSE,"Qtly Summ.";#N/A,#N/A,FALSE,"Mar  Qtr";#N/A,#N/A,FALSE,"Report Summary"}</definedName>
    <definedName name="nnu_1" hidden="1">{#N/A,#N/A,FALSE,"Cost Report";#N/A,#N/A,FALSE,"Qtly Summ.";#N/A,#N/A,FALSE,"Mar  Qtr";#N/A,#N/A,FALSE,"Report Summary"}</definedName>
    <definedName name="nnvl3p">#REF!</definedName>
    <definedName name="NO">#REF!</definedName>
    <definedName name="No._Urut">#REF!</definedName>
    <definedName name="no_ref">#REF!</definedName>
    <definedName name="no_tlp">#REF!</definedName>
    <definedName name="NOÄI_DUNG">#REF!</definedName>
    <definedName name="nock_genteng_beton">#REF!</definedName>
    <definedName name="noidea" hidden="1">{#N/A,#N/A,FALSE,"Calc";#N/A,#N/A,FALSE,"Sensitivity";#N/A,#N/A,FALSE,"LT Earn.Dil.";#N/A,#N/A,FALSE,"Dil. AVP"}</definedName>
    <definedName name="NOIDEA2" hidden="1">{#N/A,#N/A,FALSE,"Calc";#N/A,#N/A,FALSE,"Sensitivity";#N/A,#N/A,FALSE,"LT Earn.Dil.";#N/A,#N/A,FALSE,"Dil. AVP"}</definedName>
    <definedName name="NOIFS">#REF!</definedName>
    <definedName name="NOIFS_1">#REF!</definedName>
    <definedName name="NOIFS_5">#REF!</definedName>
    <definedName name="NOIP">#REF!</definedName>
    <definedName name="NOIP_1">#REF!</definedName>
    <definedName name="NOIP_5">#REF!</definedName>
    <definedName name="NOIT">#REF!</definedName>
    <definedName name="NOIT_1">#REF!</definedName>
    <definedName name="nokstel">#REF!</definedName>
    <definedName name="NOMFS">#REF!</definedName>
    <definedName name="NOMFS_1">#REF!</definedName>
    <definedName name="NOMFS_5">#REF!</definedName>
    <definedName name="NOMOR">#REF!</definedName>
    <definedName name="NOMP">#REF!</definedName>
    <definedName name="NOMP_1">#REF!</definedName>
    <definedName name="NOMP_5">#REF!</definedName>
    <definedName name="NOMT">#REF!</definedName>
    <definedName name="NOMT_1">#REF!</definedName>
    <definedName name="none" hidden="1">#REF!</definedName>
    <definedName name="NONPPN">#REF!</definedName>
    <definedName name="NOOFFFSEGMENTS1">#REF!</definedName>
    <definedName name="NOOFFFSEGMENTS2">#REF!</definedName>
    <definedName name="nopy105">#REF!</definedName>
    <definedName name="nopy10b105">#REF!</definedName>
    <definedName name="nopy2025">#REF!</definedName>
    <definedName name="NOPY85">#REF!</definedName>
    <definedName name="NOSANDI">#REF!</definedName>
    <definedName name="nosing">#REF!</definedName>
    <definedName name="NOTE">#REF!</definedName>
    <definedName name="NOTES">#REF!</definedName>
    <definedName name="NOTESPAYABLE">#REF!</definedName>
    <definedName name="nothit4.2" hidden="1">#REF!</definedName>
    <definedName name="Nour">#REF!</definedName>
    <definedName name="Nov">#REF!</definedName>
    <definedName name="Nov_00">#REF!</definedName>
    <definedName name="Nov_01">#REF!</definedName>
    <definedName name="Nov_lc">#REF!</definedName>
    <definedName name="novperton">#REF!</definedName>
    <definedName name="NP">#REF!</definedName>
    <definedName name="NPP" hidden="1">#REF!</definedName>
    <definedName name="NPRICE">#REF!</definedName>
    <definedName name="NPVRate1">#REF!</definedName>
    <definedName name="NPVRate2">#REF!</definedName>
    <definedName name="NPVRate3">#REF!</definedName>
    <definedName name="npwp01">#REF!</definedName>
    <definedName name="npwp02">#REF!</definedName>
    <definedName name="npwp03">#REF!</definedName>
    <definedName name="npwp04">#REF!</definedName>
    <definedName name="npwp05">#REF!</definedName>
    <definedName name="npwp06">#REF!</definedName>
    <definedName name="npwp07">#REF!</definedName>
    <definedName name="npwp08">#REF!</definedName>
    <definedName name="npwp09">#REF!</definedName>
    <definedName name="npwp10">#REF!</definedName>
    <definedName name="npwp11">#REF!</definedName>
    <definedName name="NR">#REF!</definedName>
    <definedName name="nracomment.cmt">#REF!</definedName>
    <definedName name="nracomment1.cmt">#REF!</definedName>
    <definedName name="nracomment2.cmt">#REF!</definedName>
    <definedName name="nrahead.txt">#REF!</definedName>
    <definedName name="nrahead1.txt">#REF!</definedName>
    <definedName name="nratable.tbl">#REF!</definedName>
    <definedName name="nratable2.tbl">#REF!</definedName>
    <definedName name="nratable3.tbl">#REF!</definedName>
    <definedName name="nratable4.tbl">#REF!</definedName>
    <definedName name="nrc_papi">#REF!</definedName>
    <definedName name="nrcomments.cmt">#REF!</definedName>
    <definedName name="nrhead.txt">#REF!</definedName>
    <definedName name="nrtable.tbl">#REF!</definedName>
    <definedName name="nsa" hidden="1">{#N/A,#N/A,FALSE,"Cover";#N/A,#N/A,FALSE,"BS";#N/A,#N/A,FALSE,"PL";#N/A,#N/A,FALSE,"Prodn";#N/A,#N/A,FALSE,"Prodn 1";#N/A,#N/A,FALSE,"Prodn 2";#N/A,#N/A,FALSE,"GOH";#N/A,#N/A,FALSE,"CF"}</definedName>
    <definedName name="Nsada" hidden="1">{"rp_only",#N/A,FALSE,"2225"}</definedName>
    <definedName name="Nsada_1" hidden="1">{"rp_only",#N/A,FALSE,"2225"}</definedName>
    <definedName name="nsl">#REF!</definedName>
    <definedName name="NSProjectionMethodIndex">#REF!</definedName>
    <definedName name="NSRequiredLevelOfEvidenceItems">#REF!</definedName>
    <definedName name="NSTargetedTestingItems">#REF!</definedName>
    <definedName name="ntocomments.cmt">#REF!</definedName>
    <definedName name="ntohead.txt">#REF!</definedName>
    <definedName name="ntotable.tbl">#REF!</definedName>
    <definedName name="NU">#REF!</definedName>
    <definedName name="nugraha" hidden="1">{#N/A,#N/A,FALSE,"SUMMARY-NOV99";#N/A,#N/A,FALSE,"Labor";#N/A,#N/A,FALSE,"Warehouse";#N/A,#N/A,FALSE,"Fac Admin";#N/A,#N/A,FALSE,"Operations";#N/A,#N/A,FALSE,"Fixed MFG Sum";#N/A,#N/A,FALSE,"S&amp;M MARKETING SUMM";#N/A,#N/A,FALSE,"Selling";#N/A,#N/A,FALSE,"ADMIN SUMMARY"}</definedName>
    <definedName name="nugraha_1" hidden="1">{#N/A,#N/A,FALSE,"SUMMARY-NOV99";#N/A,#N/A,FALSE,"Labor";#N/A,#N/A,FALSE,"Warehouse";#N/A,#N/A,FALSE,"Fac Admin";#N/A,#N/A,FALSE,"Operations";#N/A,#N/A,FALSE,"Fixed MFG Sum";#N/A,#N/A,FALSE,"S&amp;M MARKETING SUMM";#N/A,#N/A,FALSE,"Selling";#N/A,#N/A,FALSE,"ADMIN SUMMARY"}</definedName>
    <definedName name="Number_of_months">#REF!</definedName>
    <definedName name="NUMBEROFDETAILFIELDS1">#REF!</definedName>
    <definedName name="NUMBEROFDETAILFIELDS2">#REF!</definedName>
    <definedName name="NUMBEROFHEADERFIELDS1">#REF!</definedName>
    <definedName name="NUMBEROFHEADERFIELDS2">#REF!</definedName>
    <definedName name="nuy65u" hidden="1">{"rp_only",#N/A,FALSE,"2225"}</definedName>
    <definedName name="nuy65u_1" hidden="1">{"rp_only",#N/A,FALSE,"2225"}</definedName>
    <definedName name="nv">#REF!</definedName>
    <definedName name="nvbn" hidden="1">{"rp_only",#N/A,FALSE,"2225"}</definedName>
    <definedName name="nvbn_1" hidden="1">{"rp_only",#N/A,FALSE,"2225"}</definedName>
    <definedName name="nvbnvbn" hidden="1">{"rp_only",#N/A,FALSE,"2225"}</definedName>
    <definedName name="nvbnvbn_1" hidden="1">{"rp_only",#N/A,FALSE,"2225"}</definedName>
    <definedName name="nvbvbn" hidden="1">{"rp_only",#N/A,FALSE,"2225"}</definedName>
    <definedName name="nvbvbn_1" hidden="1">{"rp_only",#N/A,FALSE,"2225"}</definedName>
    <definedName name="NVL">#REF!</definedName>
    <definedName name="nvldm">#REF!</definedName>
    <definedName name="NVLxuatkho">#REF!</definedName>
    <definedName name="nvnvbn" hidden="1">{"with_oth_curr",#N/A,FALSE,"2225"}</definedName>
    <definedName name="nvnvbn_1" hidden="1">{"with_oth_curr",#N/A,FALSE,"2225"}</definedName>
    <definedName name="NvsASD">"V2000-03-31"</definedName>
    <definedName name="NvsAutoDrillOk">"VN"</definedName>
    <definedName name="NvsElapsedTime">0.000284837959043216</definedName>
    <definedName name="NvsEndTime">36641.7262957176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"%,X,RZF..,CNF.."</definedName>
    <definedName name="NvsPanelEffdt">"V1900-01-01"</definedName>
    <definedName name="NvsPanelSetid">"VSTAND"</definedName>
    <definedName name="NvsReqBU">"VTHHO"</definedName>
    <definedName name="NvsReqBUOnly">"VN"</definedName>
    <definedName name="NvsTransLed">"VN"</definedName>
    <definedName name="NvsTreeASD">"V2000-03-31"</definedName>
    <definedName name="NvsValTbl.ACCOUNT">"GL_ACCOUNT_TBL"</definedName>
    <definedName name="NvsValTbl.BUSINESS_UNIT">"BUS_UNIT_TBL_FS"</definedName>
    <definedName name="NvsValTbl.DEPTID">"DEPARTMENT_TBL"</definedName>
    <definedName name="NvsValTbl.SCENARIO">"BD_SCENARIO_TBL"</definedName>
    <definedName name="nvvnb" hidden="1">{"rp_only",#N/A,FALSE,"2225"}</definedName>
    <definedName name="nvvnb_1" hidden="1">{"rp_only",#N/A,FALSE,"2225"}</definedName>
    <definedName name="NWA">#REF!</definedName>
    <definedName name="NXT">#REF!</definedName>
    <definedName name="nxtbaobi">#REF!</definedName>
    <definedName name="NXTBBTAM">#REF!</definedName>
    <definedName name="nxtkdc">#REF!</definedName>
    <definedName name="nxttrungthu">#REF!</definedName>
    <definedName name="nya.25">#REF!</definedName>
    <definedName name="NYA1C">#REF!</definedName>
    <definedName name="NYA1C_1">#REF!</definedName>
    <definedName name="NYA1C_1_10">#REF!</definedName>
    <definedName name="NYA1C_10">#REF!</definedName>
    <definedName name="NYA1C_5">#REF!</definedName>
    <definedName name="nyfgby3x6lt">#REF!</definedName>
    <definedName name="nyfgby3x6lt_1">#REF!</definedName>
    <definedName name="nyfgby3x6lt_1_10">#REF!</definedName>
    <definedName name="nyfgby3x6lt_10">#REF!</definedName>
    <definedName name="nyfgby3x6lt_10_1">#REF!</definedName>
    <definedName name="nyfgby3x6lt_11">#REF!</definedName>
    <definedName name="nyfgby3x6lt_3">#REF!</definedName>
    <definedName name="nyfgby3x6lt_3_1">#REF!</definedName>
    <definedName name="nyfgby3x6lt_4">#REF!</definedName>
    <definedName name="nyfgby3x6lt_4_10">#REF!</definedName>
    <definedName name="nyfgby3x6lt_5">#REF!</definedName>
    <definedName name="nyfgby3x6lt_5_1">#REF!</definedName>
    <definedName name="nyfgby3x6lt_5_10">#REF!</definedName>
    <definedName name="nyfgby3x6lt_6">#REF!</definedName>
    <definedName name="nyfgby3x6lt_6_1">#REF!</definedName>
    <definedName name="nyfgby3x6lt_6_10">#REF!</definedName>
    <definedName name="nyfgby3x6lt_7">#REF!</definedName>
    <definedName name="nyfgby3x6lt_7_10">#REF!</definedName>
    <definedName name="nyfgby3x6lt_8">#REF!</definedName>
    <definedName name="nyfgby3x6lt_8_10">#REF!</definedName>
    <definedName name="nyfgby3x6lt_9">#REF!</definedName>
    <definedName name="nyfgby3x6lt_9_10">#REF!</definedName>
    <definedName name="nyfgby410">#REF!</definedName>
    <definedName name="nyfgby410_1">#REF!</definedName>
    <definedName name="nyfgby410_1_10">#REF!</definedName>
    <definedName name="nyfgby410_10">#REF!</definedName>
    <definedName name="nyfgby410_5">#REF!</definedName>
    <definedName name="nyfgby4x6lt">#REF!</definedName>
    <definedName name="nyfgby4x6lt_1">#REF!</definedName>
    <definedName name="nyfgby4x6lt_1_10">#REF!</definedName>
    <definedName name="nyfgby4x6lt_10">#REF!</definedName>
    <definedName name="nyfgby4x6lt_10_1">#REF!</definedName>
    <definedName name="nyfgby4x6lt_11">#REF!</definedName>
    <definedName name="nyfgby4x6lt_3">#REF!</definedName>
    <definedName name="nyfgby4x6lt_3_1">#REF!</definedName>
    <definedName name="nyfgby4x6lt_4">#REF!</definedName>
    <definedName name="nyfgby4x6lt_4_10">#REF!</definedName>
    <definedName name="nyfgby4x6lt_5">#REF!</definedName>
    <definedName name="nyfgby4x6lt_5_1">#REF!</definedName>
    <definedName name="nyfgby4x6lt_5_10">#REF!</definedName>
    <definedName name="nyfgby4x6lt_6">#REF!</definedName>
    <definedName name="nyfgby4x6lt_6_1">#REF!</definedName>
    <definedName name="nyfgby4x6lt_6_10">#REF!</definedName>
    <definedName name="nyfgby4x6lt_7">#REF!</definedName>
    <definedName name="nyfgby4x6lt_7_10">#REF!</definedName>
    <definedName name="nyfgby4x6lt_8">#REF!</definedName>
    <definedName name="nyfgby4x6lt_8_10">#REF!</definedName>
    <definedName name="nyfgby4x6lt_9">#REF!</definedName>
    <definedName name="nyfgby4x6lt_9_10">#REF!</definedName>
    <definedName name="nyfgby4x95">#REF!</definedName>
    <definedName name="nyfgby4x95_1">#REF!</definedName>
    <definedName name="nyfgby4x95_1_10">#REF!</definedName>
    <definedName name="nyfgby4x95_10">#REF!</definedName>
    <definedName name="nyfgby4x95_10_1">#REF!</definedName>
    <definedName name="nyfgby4x95_11">#REF!</definedName>
    <definedName name="nyfgby4x95_3">#REF!</definedName>
    <definedName name="nyfgby4x95_3_1">#REF!</definedName>
    <definedName name="nyfgby4x95_4">#REF!</definedName>
    <definedName name="nyfgby4x95_4_10">#REF!</definedName>
    <definedName name="nyfgby4x95_5">#REF!</definedName>
    <definedName name="nyfgby4x95_5_1">#REF!</definedName>
    <definedName name="nyfgby4x95_5_10">#REF!</definedName>
    <definedName name="nyfgby4x95_6">#REF!</definedName>
    <definedName name="nyfgby4x95_6_1">#REF!</definedName>
    <definedName name="nyfgby4x95_6_10">#REF!</definedName>
    <definedName name="nyfgby4x95_7">#REF!</definedName>
    <definedName name="nyfgby4x95_7_10">#REF!</definedName>
    <definedName name="nyfgby4x95_8">#REF!</definedName>
    <definedName name="nyfgby4x95_8_10">#REF!</definedName>
    <definedName name="nyfgby4x95_9">#REF!</definedName>
    <definedName name="nyfgby4x95_9_10">#REF!</definedName>
    <definedName name="nyfgby5x6lt">#REF!</definedName>
    <definedName name="nyfgby5x6lt_1">#REF!</definedName>
    <definedName name="nyfgby5x6lt_1_10">#REF!</definedName>
    <definedName name="nyfgby5x6lt_10">#REF!</definedName>
    <definedName name="nyfgby5x6lt_10_1">#REF!</definedName>
    <definedName name="nyfgby5x6lt_11">#REF!</definedName>
    <definedName name="nyfgby5x6lt_3">#REF!</definedName>
    <definedName name="nyfgby5x6lt_3_1">#REF!</definedName>
    <definedName name="nyfgby5x6lt_4">#REF!</definedName>
    <definedName name="nyfgby5x6lt_4_10">#REF!</definedName>
    <definedName name="nyfgby5x6lt_5">#REF!</definedName>
    <definedName name="nyfgby5x6lt_5_1">#REF!</definedName>
    <definedName name="nyfgby5x6lt_5_10">#REF!</definedName>
    <definedName name="nyfgby5x6lt_6">#REF!</definedName>
    <definedName name="nyfgby5x6lt_6_1">#REF!</definedName>
    <definedName name="nyfgby5x6lt_6_10">#REF!</definedName>
    <definedName name="nyfgby5x6lt_7">#REF!</definedName>
    <definedName name="nyfgby5x6lt_7_10">#REF!</definedName>
    <definedName name="nyfgby5x6lt_8">#REF!</definedName>
    <definedName name="nyfgby5x6lt_8_10">#REF!</definedName>
    <definedName name="nyfgby5x6lt_9">#REF!</definedName>
    <definedName name="nyfgby5x6lt_9_10">#REF!</definedName>
    <definedName name="NYM2C">#REF!</definedName>
    <definedName name="NYM2C_1">#REF!</definedName>
    <definedName name="NYM2C_1_10">#REF!</definedName>
    <definedName name="NYM2C_10">#REF!</definedName>
    <definedName name="NYM2C_5">#REF!</definedName>
    <definedName name="nym32.5">#REF!</definedName>
    <definedName name="nym32.5_1">#REF!</definedName>
    <definedName name="nym32.5_1_10">#REF!</definedName>
    <definedName name="nym32.5_10">#REF!</definedName>
    <definedName name="nym32.5_5">#REF!</definedName>
    <definedName name="nym32.5con">#REF!</definedName>
    <definedName name="nym34_1">#REF!</definedName>
    <definedName name="nym34_1_10">#REF!</definedName>
    <definedName name="nym34_10">#REF!</definedName>
    <definedName name="nym34_5">#REF!</definedName>
    <definedName name="nym34con">#REF!</definedName>
    <definedName name="nym3x2.5flt">#REF!</definedName>
    <definedName name="nym3x2.5flt_1">#REF!</definedName>
    <definedName name="nym3x2.5flt_1_10">#REF!</definedName>
    <definedName name="nym3x2.5flt_10">#REF!</definedName>
    <definedName name="nym3x2.5flt_10_1">#REF!</definedName>
    <definedName name="nym3x2.5flt_11">#REF!</definedName>
    <definedName name="nym3x2.5flt_3">#REF!</definedName>
    <definedName name="nym3x2.5flt_3_1">#REF!</definedName>
    <definedName name="nym3x2.5flt_4">#REF!</definedName>
    <definedName name="nym3x2.5flt_4_10">#REF!</definedName>
    <definedName name="nym3x2.5flt_5">#REF!</definedName>
    <definedName name="nym3x2.5flt_5_1">#REF!</definedName>
    <definedName name="nym3x2.5flt_5_10">#REF!</definedName>
    <definedName name="nym3x2.5flt_6">#REF!</definedName>
    <definedName name="nym3x2.5flt_6_1">#REF!</definedName>
    <definedName name="nym3x2.5flt_6_10">#REF!</definedName>
    <definedName name="nym3x2.5flt_7">#REF!</definedName>
    <definedName name="nym3x2.5flt_7_10">#REF!</definedName>
    <definedName name="nym3x2.5flt_8">#REF!</definedName>
    <definedName name="nym3x2.5flt_8_10">#REF!</definedName>
    <definedName name="nym3x2.5flt_9">#REF!</definedName>
    <definedName name="nym3x2.5flt_9_10">#REF!</definedName>
    <definedName name="nym42.5">#REF!</definedName>
    <definedName name="nym42.5_1">#REF!</definedName>
    <definedName name="nym42.5_1_10">#REF!</definedName>
    <definedName name="nym42.5_10">#REF!</definedName>
    <definedName name="nym42.5_5">#REF!</definedName>
    <definedName name="nym46_1">#REF!</definedName>
    <definedName name="nym46_1_10">#REF!</definedName>
    <definedName name="nym46_10">#REF!</definedName>
    <definedName name="nym46_5">#REF!</definedName>
    <definedName name="nymhy">#REF!</definedName>
    <definedName name="nymhy_1">#REF!</definedName>
    <definedName name="nymhy_1_10">#REF!</definedName>
    <definedName name="nymhy_10">#REF!</definedName>
    <definedName name="nymhy_5">#REF!</definedName>
    <definedName name="nymhy51.5con">#REF!</definedName>
    <definedName name="nyy.3.2">#REF!</definedName>
    <definedName name="nyy.4.16">#REF!</definedName>
    <definedName name="nyy11x1x500">#REF!</definedName>
    <definedName name="nyy11x1x500_1">#REF!</definedName>
    <definedName name="nyy11x1x500_1_10">#REF!</definedName>
    <definedName name="nyy11x1x500_10">#REF!</definedName>
    <definedName name="nyy11x1x500_10_1">#REF!</definedName>
    <definedName name="nyy11x1x500_11">#REF!</definedName>
    <definedName name="nyy11x1x500_3">#REF!</definedName>
    <definedName name="nyy11x1x500_3_1">#REF!</definedName>
    <definedName name="nyy11x1x500_4">#REF!</definedName>
    <definedName name="nyy11x1x500_4_10">#REF!</definedName>
    <definedName name="nyy11x1x500_5">#REF!</definedName>
    <definedName name="nyy11x1x500_5_1">#REF!</definedName>
    <definedName name="nyy11x1x500_5_10">#REF!</definedName>
    <definedName name="nyy11x1x500_6">#REF!</definedName>
    <definedName name="nyy11x1x500_6_1">#REF!</definedName>
    <definedName name="nyy11x1x500_6_10">#REF!</definedName>
    <definedName name="nyy11x1x500_7">#REF!</definedName>
    <definedName name="nyy11x1x500_7_10">#REF!</definedName>
    <definedName name="nyy11x1x500_8">#REF!</definedName>
    <definedName name="nyy11x1x500_8_10">#REF!</definedName>
    <definedName name="nyy11x1x500_9">#REF!</definedName>
    <definedName name="nyy11x1x500_9_10">#REF!</definedName>
    <definedName name="nyy14x1x500">#REF!</definedName>
    <definedName name="nyy14x1x500_1">#REF!</definedName>
    <definedName name="nyy14x1x500_1_10">#REF!</definedName>
    <definedName name="nyy14x1x500_10">#REF!</definedName>
    <definedName name="nyy14x1x500_10_1">#REF!</definedName>
    <definedName name="nyy14x1x500_11">#REF!</definedName>
    <definedName name="nyy14x1x500_3">#REF!</definedName>
    <definedName name="nyy14x1x500_3_1">#REF!</definedName>
    <definedName name="nyy14x1x500_4">#REF!</definedName>
    <definedName name="nyy14x1x500_4_10">#REF!</definedName>
    <definedName name="nyy14x1x500_5">#REF!</definedName>
    <definedName name="nyy14x1x500_5_1">#REF!</definedName>
    <definedName name="nyy14x1x500_5_10">#REF!</definedName>
    <definedName name="nyy14x1x500_6">#REF!</definedName>
    <definedName name="nyy14x1x500_6_1">#REF!</definedName>
    <definedName name="nyy14x1x500_6_10">#REF!</definedName>
    <definedName name="nyy14x1x500_7">#REF!</definedName>
    <definedName name="nyy14x1x500_7_10">#REF!</definedName>
    <definedName name="nyy14x1x500_8">#REF!</definedName>
    <definedName name="nyy14x1x500_8_10">#REF!</definedName>
    <definedName name="nyy14x1x500_9">#REF!</definedName>
    <definedName name="nyy14x1x500_9_10">#REF!</definedName>
    <definedName name="nyy16x1x500">#REF!</definedName>
    <definedName name="nyy16x1x500_1">#REF!</definedName>
    <definedName name="nyy16x1x500_1_10">#REF!</definedName>
    <definedName name="nyy16x1x500_10">#REF!</definedName>
    <definedName name="nyy16x1x500_10_1">#REF!</definedName>
    <definedName name="nyy16x1x500_11">#REF!</definedName>
    <definedName name="nyy16x1x500_3">#REF!</definedName>
    <definedName name="nyy16x1x500_3_1">#REF!</definedName>
    <definedName name="nyy16x1x500_4">#REF!</definedName>
    <definedName name="nyy16x1x500_4_10">#REF!</definedName>
    <definedName name="nyy16x1x500_5">#REF!</definedName>
    <definedName name="nyy16x1x500_5_1">#REF!</definedName>
    <definedName name="nyy16x1x500_5_10">#REF!</definedName>
    <definedName name="nyy16x1x500_6">#REF!</definedName>
    <definedName name="nyy16x1x500_6_1">#REF!</definedName>
    <definedName name="nyy16x1x500_6_10">#REF!</definedName>
    <definedName name="nyy16x1x500_7">#REF!</definedName>
    <definedName name="nyy16x1x500_7_10">#REF!</definedName>
    <definedName name="nyy16x1x500_8">#REF!</definedName>
    <definedName name="nyy16x1x500_8_10">#REF!</definedName>
    <definedName name="nyy16x1x500_9">#REF!</definedName>
    <definedName name="nyy16x1x500_9_10">#REF!</definedName>
    <definedName name="nyy18x1x500">#REF!</definedName>
    <definedName name="nyy18x1x500_1">#REF!</definedName>
    <definedName name="nyy18x1x500_1_10">#REF!</definedName>
    <definedName name="nyy18x1x500_10">#REF!</definedName>
    <definedName name="nyy18x1x500_10_1">#REF!</definedName>
    <definedName name="nyy18x1x500_11">#REF!</definedName>
    <definedName name="nyy18x1x500_3">#REF!</definedName>
    <definedName name="nyy18x1x500_3_1">#REF!</definedName>
    <definedName name="nyy18x1x500_4">#REF!</definedName>
    <definedName name="nyy18x1x500_4_10">#REF!</definedName>
    <definedName name="nyy18x1x500_5">#REF!</definedName>
    <definedName name="nyy18x1x500_5_1">#REF!</definedName>
    <definedName name="nyy18x1x500_5_10">#REF!</definedName>
    <definedName name="nyy18x1x500_6">#REF!</definedName>
    <definedName name="nyy18x1x500_6_1">#REF!</definedName>
    <definedName name="nyy18x1x500_6_10">#REF!</definedName>
    <definedName name="nyy18x1x500_7">#REF!</definedName>
    <definedName name="nyy18x1x500_7_10">#REF!</definedName>
    <definedName name="nyy18x1x500_8">#REF!</definedName>
    <definedName name="nyy18x1x500_8_10">#REF!</definedName>
    <definedName name="nyy18x1x500_9">#REF!</definedName>
    <definedName name="nyy18x1x500_9_10">#REF!</definedName>
    <definedName name="nyy21x1x500">#REF!</definedName>
    <definedName name="nyy21x1x500_1">#REF!</definedName>
    <definedName name="nyy21x1x500_1_10">#REF!</definedName>
    <definedName name="nyy21x1x500_10">#REF!</definedName>
    <definedName name="nyy21x1x500_10_1">#REF!</definedName>
    <definedName name="nyy21x1x500_11">#REF!</definedName>
    <definedName name="nyy21x1x500_3">#REF!</definedName>
    <definedName name="nyy21x1x500_3_1">#REF!</definedName>
    <definedName name="nyy21x1x500_4">#REF!</definedName>
    <definedName name="nyy21x1x500_4_10">#REF!</definedName>
    <definedName name="nyy21x1x500_5">#REF!</definedName>
    <definedName name="nyy21x1x500_5_1">#REF!</definedName>
    <definedName name="nyy21x1x500_5_10">#REF!</definedName>
    <definedName name="nyy21x1x500_6">#REF!</definedName>
    <definedName name="nyy21x1x500_6_1">#REF!</definedName>
    <definedName name="nyy21x1x500_6_10">#REF!</definedName>
    <definedName name="nyy21x1x500_7">#REF!</definedName>
    <definedName name="nyy21x1x500_7_10">#REF!</definedName>
    <definedName name="nyy21x1x500_8">#REF!</definedName>
    <definedName name="nyy21x1x500_8_10">#REF!</definedName>
    <definedName name="nyy21x1x500_9">#REF!</definedName>
    <definedName name="nyy21x1x500_9_10">#REF!</definedName>
    <definedName name="nyy2415070">#REF!</definedName>
    <definedName name="nyy2415070_1">#REF!</definedName>
    <definedName name="nyy2415070_1_10">#REF!</definedName>
    <definedName name="nyy2415070_10">#REF!</definedName>
    <definedName name="nyy2415070_5">#REF!</definedName>
    <definedName name="nyy2416_1">#REF!</definedName>
    <definedName name="nyy2416_1_10">#REF!</definedName>
    <definedName name="nyy2416_10">#REF!</definedName>
    <definedName name="nyy2416_5">#REF!</definedName>
    <definedName name="nyy244_1">#REF!</definedName>
    <definedName name="nyy244_1_10">#REF!</definedName>
    <definedName name="nyy244_10">#REF!</definedName>
    <definedName name="nyy244_5">#REF!</definedName>
    <definedName name="nyy246_1">#REF!</definedName>
    <definedName name="nyy246_1_10">#REF!</definedName>
    <definedName name="nyy246_10">#REF!</definedName>
    <definedName name="nyy246_5">#REF!</definedName>
    <definedName name="nyy25x1x500">#REF!</definedName>
    <definedName name="nyy25x1x500_1">#REF!</definedName>
    <definedName name="nyy25x1x500_1_10">#REF!</definedName>
    <definedName name="nyy25x1x500_10">#REF!</definedName>
    <definedName name="nyy25x1x500_10_1">#REF!</definedName>
    <definedName name="nyy25x1x500_11">#REF!</definedName>
    <definedName name="nyy25x1x500_3">#REF!</definedName>
    <definedName name="nyy25x1x500_3_1">#REF!</definedName>
    <definedName name="nyy25x1x500_4">#REF!</definedName>
    <definedName name="nyy25x1x500_4_10">#REF!</definedName>
    <definedName name="nyy25x1x500_5">#REF!</definedName>
    <definedName name="nyy25x1x500_5_1">#REF!</definedName>
    <definedName name="nyy25x1x500_5_10">#REF!</definedName>
    <definedName name="nyy25x1x500_6">#REF!</definedName>
    <definedName name="nyy25x1x500_6_1">#REF!</definedName>
    <definedName name="nyy25x1x500_6_10">#REF!</definedName>
    <definedName name="nyy25x1x500_7">#REF!</definedName>
    <definedName name="nyy25x1x500_7_10">#REF!</definedName>
    <definedName name="nyy25x1x500_8">#REF!</definedName>
    <definedName name="nyy25x1x500_8_10">#REF!</definedName>
    <definedName name="nyy25x1x500_9">#REF!</definedName>
    <definedName name="nyy25x1x500_9_10">#REF!</definedName>
    <definedName name="nyy2x4x16">#REF!</definedName>
    <definedName name="nyy2x4x16_1">#REF!</definedName>
    <definedName name="nyy2x4x16_1_10">#REF!</definedName>
    <definedName name="nyy2x4x16_10">#REF!</definedName>
    <definedName name="nyy2x4x16_10_1">#REF!</definedName>
    <definedName name="nyy2x4x16_11">#REF!</definedName>
    <definedName name="nyy2x4x16_3">#REF!</definedName>
    <definedName name="nyy2x4x16_3_1">#REF!</definedName>
    <definedName name="nyy2x4x16_4">#REF!</definedName>
    <definedName name="nyy2x4x16_4_10">#REF!</definedName>
    <definedName name="nyy2x4x16_5">#REF!</definedName>
    <definedName name="nyy2x4x16_5_1">#REF!</definedName>
    <definedName name="nyy2x4x16_5_10">#REF!</definedName>
    <definedName name="nyy2x4x16_6">#REF!</definedName>
    <definedName name="nyy2x4x16_6_1">#REF!</definedName>
    <definedName name="nyy2x4x16_6_10">#REF!</definedName>
    <definedName name="nyy2x4x16_7">#REF!</definedName>
    <definedName name="nyy2x4x16_7_10">#REF!</definedName>
    <definedName name="nyy2x4x16_8">#REF!</definedName>
    <definedName name="nyy2x4x16_8_10">#REF!</definedName>
    <definedName name="nyy2x4x16_9">#REF!</definedName>
    <definedName name="nyy2x4x16_9_10">#REF!</definedName>
    <definedName name="nyy32.5">#REF!</definedName>
    <definedName name="nyy32.5_1">#REF!</definedName>
    <definedName name="nyy32.5_1_10">#REF!</definedName>
    <definedName name="nyy32.5_10">#REF!</definedName>
    <definedName name="nyy32.5_5">#REF!</definedName>
    <definedName name="nyy34_1">#REF!</definedName>
    <definedName name="nyy34_1_10">#REF!</definedName>
    <definedName name="nyy34_10">#REF!</definedName>
    <definedName name="nyy34_5">#REF!</definedName>
    <definedName name="nyy34con">#REF!</definedName>
    <definedName name="nyy3x6">#REF!</definedName>
    <definedName name="nyy3x6_1">#REF!</definedName>
    <definedName name="nyy3x6_1_10">#REF!</definedName>
    <definedName name="nyy3x6_10">#REF!</definedName>
    <definedName name="nyy3x6_10_1">#REF!</definedName>
    <definedName name="nyy3x6_11">#REF!</definedName>
    <definedName name="nyy3x6_3">#REF!</definedName>
    <definedName name="nyy3x6_3_1">#REF!</definedName>
    <definedName name="nyy3x6_4">#REF!</definedName>
    <definedName name="nyy3x6_4_10">#REF!</definedName>
    <definedName name="nyy3x6_5">#REF!</definedName>
    <definedName name="nyy3x6_5_1">#REF!</definedName>
    <definedName name="nyy3x6_5_10">#REF!</definedName>
    <definedName name="nyy3x6_6">#REF!</definedName>
    <definedName name="nyy3x6_6_1">#REF!</definedName>
    <definedName name="nyy3x6_6_10">#REF!</definedName>
    <definedName name="nyy3x6_7">#REF!</definedName>
    <definedName name="nyy3x6_7_10">#REF!</definedName>
    <definedName name="nyy3x6_8">#REF!</definedName>
    <definedName name="nyy3x6_8_10">#REF!</definedName>
    <definedName name="nyy3x6_9">#REF!</definedName>
    <definedName name="nyy3x6_9_10">#REF!</definedName>
    <definedName name="nyy410_1">#REF!</definedName>
    <definedName name="nyy410_1_10">#REF!</definedName>
    <definedName name="nyy410_10">#REF!</definedName>
    <definedName name="nyy410_5">#REF!</definedName>
    <definedName name="nyy41010_1">#REF!</definedName>
    <definedName name="nyy41010_1_10">#REF!</definedName>
    <definedName name="nyy41010_10">#REF!</definedName>
    <definedName name="nyy41010_5">#REF!</definedName>
    <definedName name="nyy410nya10">#REF!</definedName>
    <definedName name="nyy412050_1">#REF!</definedName>
    <definedName name="nyy412050_1_10">#REF!</definedName>
    <definedName name="nyy412050_10">#REF!</definedName>
    <definedName name="nyy412050_5">#REF!</definedName>
    <definedName name="nyy412070_1">#REF!</definedName>
    <definedName name="nyy412070_1_10">#REF!</definedName>
    <definedName name="nyy412070_10">#REF!</definedName>
    <definedName name="nyy412070_5">#REF!</definedName>
    <definedName name="nyy4120nya70">#REF!</definedName>
    <definedName name="nyy41240nya120">#REF!</definedName>
    <definedName name="nyy415070_1">#REF!</definedName>
    <definedName name="nyy415070_1_10">#REF!</definedName>
    <definedName name="nyy415070_10">#REF!</definedName>
    <definedName name="nyy415070_5">#REF!</definedName>
    <definedName name="nyy416_1">#REF!</definedName>
    <definedName name="nyy416_1_10">#REF!</definedName>
    <definedName name="nyy416_10">#REF!</definedName>
    <definedName name="nyy416_5">#REF!</definedName>
    <definedName name="nyy41616_1">#REF!</definedName>
    <definedName name="nyy41616_1_10">#REF!</definedName>
    <definedName name="nyy41616_10">#REF!</definedName>
    <definedName name="nyy41616_5">#REF!</definedName>
    <definedName name="nyy416nya16">#REF!</definedName>
    <definedName name="nyy42.5">#REF!</definedName>
    <definedName name="nyy42.5_1">#REF!</definedName>
    <definedName name="nyy42.5_1_10">#REF!</definedName>
    <definedName name="nyy42.5_10">#REF!</definedName>
    <definedName name="nyy42.5_5">#REF!</definedName>
    <definedName name="nyy42.5nya2.5">#REF!</definedName>
    <definedName name="nyy42115070">#REF!</definedName>
    <definedName name="nyy42115070_1">#REF!</definedName>
    <definedName name="nyy42115070_1_10">#REF!</definedName>
    <definedName name="nyy42115070_10">#REF!</definedName>
    <definedName name="nyy42115070_5">#REF!</definedName>
    <definedName name="nyy4212470">#REF!</definedName>
    <definedName name="nyy4212470_1">#REF!</definedName>
    <definedName name="nyy4212470_1_10">#REF!</definedName>
    <definedName name="nyy4212470_10">#REF!</definedName>
    <definedName name="nyy4212470_5">#REF!</definedName>
    <definedName name="nyy42525_1">#REF!</definedName>
    <definedName name="nyy42525_1_10">#REF!</definedName>
    <definedName name="nyy42525_10">#REF!</definedName>
    <definedName name="nyy42525_5">#REF!</definedName>
    <definedName name="nyy43535_1">#REF!</definedName>
    <definedName name="nyy43535_1_10">#REF!</definedName>
    <definedName name="nyy43535_10">#REF!</definedName>
    <definedName name="nyy43535_5">#REF!</definedName>
    <definedName name="nyy435nya35">#REF!</definedName>
    <definedName name="nyy44_1">#REF!</definedName>
    <definedName name="nyy44_1_10">#REF!</definedName>
    <definedName name="nyy44_10">#REF!</definedName>
    <definedName name="nyy44_5">#REF!</definedName>
    <definedName name="nyy444_1">#REF!</definedName>
    <definedName name="nyy444_1_10">#REF!</definedName>
    <definedName name="nyy444_10">#REF!</definedName>
    <definedName name="nyy444_5">#REF!</definedName>
    <definedName name="nyy44nya4">#REF!</definedName>
    <definedName name="nyy45050_1">#REF!</definedName>
    <definedName name="nyy45050_1_10">#REF!</definedName>
    <definedName name="nyy45050_10">#REF!</definedName>
    <definedName name="nyy45050_5">#REF!</definedName>
    <definedName name="nyy46_1">#REF!</definedName>
    <definedName name="nyy46_1_10">#REF!</definedName>
    <definedName name="nyy46_10">#REF!</definedName>
    <definedName name="nyy46_5">#REF!</definedName>
    <definedName name="nyy466_1">#REF!</definedName>
    <definedName name="nyy466_1_10">#REF!</definedName>
    <definedName name="nyy466_10">#REF!</definedName>
    <definedName name="nyy466_5">#REF!</definedName>
    <definedName name="nyy46nya6">#REF!</definedName>
    <definedName name="nyy47050_1">#REF!</definedName>
    <definedName name="nyy47050_1_10">#REF!</definedName>
    <definedName name="nyy47050_10">#REF!</definedName>
    <definedName name="nyy47050_5">#REF!</definedName>
    <definedName name="nyy47070_1">#REF!</definedName>
    <definedName name="nyy47070_1_10">#REF!</definedName>
    <definedName name="nyy47070_10">#REF!</definedName>
    <definedName name="nyy47070_5">#REF!</definedName>
    <definedName name="nyy49570_1">#REF!</definedName>
    <definedName name="nyy49570_1_10">#REF!</definedName>
    <definedName name="nyy49570_10">#REF!</definedName>
    <definedName name="nyy49570_5">#REF!</definedName>
    <definedName name="nyy4x10">#REF!</definedName>
    <definedName name="nyy4x10_1">#REF!</definedName>
    <definedName name="nyy4x10_1_10">#REF!</definedName>
    <definedName name="nyy4x10_10">#REF!</definedName>
    <definedName name="nyy4x10_10_1">#REF!</definedName>
    <definedName name="nyy4x10_11">#REF!</definedName>
    <definedName name="nyy4x10_3">#REF!</definedName>
    <definedName name="nyy4x10_3_1">#REF!</definedName>
    <definedName name="nyy4x10_4">#REF!</definedName>
    <definedName name="nyy4x10_4_10">#REF!</definedName>
    <definedName name="nyy4x10_5">#REF!</definedName>
    <definedName name="nyy4x10_5_1">#REF!</definedName>
    <definedName name="nyy4x10_5_10">#REF!</definedName>
    <definedName name="nyy4x10_6">#REF!</definedName>
    <definedName name="nyy4x10_6_1">#REF!</definedName>
    <definedName name="nyy4x10_6_10">#REF!</definedName>
    <definedName name="nyy4x10_7">#REF!</definedName>
    <definedName name="nyy4x10_7_10">#REF!</definedName>
    <definedName name="nyy4x10_8">#REF!</definedName>
    <definedName name="nyy4x10_8_10">#REF!</definedName>
    <definedName name="nyy4x10_9">#REF!</definedName>
    <definedName name="nyy4x10_9_10">#REF!</definedName>
    <definedName name="nyy4x120">#REF!</definedName>
    <definedName name="nyy4x120_1">#REF!</definedName>
    <definedName name="nyy4x120_1_10">#REF!</definedName>
    <definedName name="nyy4x120_10">#REF!</definedName>
    <definedName name="nyy4x120_10_1">#REF!</definedName>
    <definedName name="nyy4x120_11">#REF!</definedName>
    <definedName name="nyy4x120_3">#REF!</definedName>
    <definedName name="nyy4x120_3_1">#REF!</definedName>
    <definedName name="nyy4x120_4">#REF!</definedName>
    <definedName name="nyy4x120_4_10">#REF!</definedName>
    <definedName name="nyy4x120_5">#REF!</definedName>
    <definedName name="nyy4x120_5_1">#REF!</definedName>
    <definedName name="nyy4x120_5_10">#REF!</definedName>
    <definedName name="nyy4x120_6">#REF!</definedName>
    <definedName name="nyy4x120_6_1">#REF!</definedName>
    <definedName name="nyy4x120_6_10">#REF!</definedName>
    <definedName name="nyy4x120_7">#REF!</definedName>
    <definedName name="nyy4x120_7_10">#REF!</definedName>
    <definedName name="nyy4x120_8">#REF!</definedName>
    <definedName name="nyy4x120_8_10">#REF!</definedName>
    <definedName name="nyy4x120_9">#REF!</definedName>
    <definedName name="nyy4x120_9_10">#REF!</definedName>
    <definedName name="nyy4x16">#REF!</definedName>
    <definedName name="nyy4x16_1">#REF!</definedName>
    <definedName name="nyy4x16_1_10">#REF!</definedName>
    <definedName name="nyy4x16_10">#REF!</definedName>
    <definedName name="nyy4x16_10_1">#REF!</definedName>
    <definedName name="nyy4x16_11">#REF!</definedName>
    <definedName name="nyy4x16_3">#REF!</definedName>
    <definedName name="nyy4x16_3_1">#REF!</definedName>
    <definedName name="nyy4x16_4">#REF!</definedName>
    <definedName name="nyy4x16_4_10">#REF!</definedName>
    <definedName name="nyy4x16_5">#REF!</definedName>
    <definedName name="nyy4x16_5_1">#REF!</definedName>
    <definedName name="nyy4x16_5_10">#REF!</definedName>
    <definedName name="nyy4x16_6">#REF!</definedName>
    <definedName name="nyy4x16_6_1">#REF!</definedName>
    <definedName name="nyy4x16_6_10">#REF!</definedName>
    <definedName name="nyy4x16_7">#REF!</definedName>
    <definedName name="nyy4x16_7_10">#REF!</definedName>
    <definedName name="nyy4x16_8">#REF!</definedName>
    <definedName name="nyy4x16_8_10">#REF!</definedName>
    <definedName name="nyy4x16_9">#REF!</definedName>
    <definedName name="nyy4x16_9_10">#REF!</definedName>
    <definedName name="nyy4x185">#REF!</definedName>
    <definedName name="nyy4x185_1">#REF!</definedName>
    <definedName name="nyy4x185_1_10">#REF!</definedName>
    <definedName name="nyy4x185_10">#REF!</definedName>
    <definedName name="nyy4x185_10_1">#REF!</definedName>
    <definedName name="nyy4x185_11">#REF!</definedName>
    <definedName name="nyy4x185_3">#REF!</definedName>
    <definedName name="nyy4x185_3_1">#REF!</definedName>
    <definedName name="nyy4x185_4">#REF!</definedName>
    <definedName name="nyy4x185_4_10">#REF!</definedName>
    <definedName name="nyy4x185_5">#REF!</definedName>
    <definedName name="nyy4x185_5_1">#REF!</definedName>
    <definedName name="nyy4x185_5_10">#REF!</definedName>
    <definedName name="nyy4x185_6">#REF!</definedName>
    <definedName name="nyy4x185_6_1">#REF!</definedName>
    <definedName name="nyy4x185_6_10">#REF!</definedName>
    <definedName name="nyy4x185_7">#REF!</definedName>
    <definedName name="nyy4x185_7_10">#REF!</definedName>
    <definedName name="nyy4x185_8">#REF!</definedName>
    <definedName name="nyy4x185_8_10">#REF!</definedName>
    <definedName name="nyy4x185_9">#REF!</definedName>
    <definedName name="nyy4x185_9_10">#REF!</definedName>
    <definedName name="nyy4x1x300">#REF!</definedName>
    <definedName name="nyy4x1x300_1">#REF!</definedName>
    <definedName name="nyy4x1x300_1_10">#REF!</definedName>
    <definedName name="nyy4x1x300_10">#REF!</definedName>
    <definedName name="nyy4x1x300_10_1">#REF!</definedName>
    <definedName name="nyy4x1x300_11">#REF!</definedName>
    <definedName name="nyy4x1x300_3">#REF!</definedName>
    <definedName name="nyy4x1x300_3_1">#REF!</definedName>
    <definedName name="nyy4x1x300_4">#REF!</definedName>
    <definedName name="nyy4x1x300_4_10">#REF!</definedName>
    <definedName name="nyy4x1x300_5">#REF!</definedName>
    <definedName name="nyy4x1x300_5_1">#REF!</definedName>
    <definedName name="nyy4x1x300_5_10">#REF!</definedName>
    <definedName name="nyy4x1x300_6">#REF!</definedName>
    <definedName name="nyy4x1x300_6_1">#REF!</definedName>
    <definedName name="nyy4x1x300_6_10">#REF!</definedName>
    <definedName name="nyy4x1x300_7">#REF!</definedName>
    <definedName name="nyy4x1x300_7_10">#REF!</definedName>
    <definedName name="nyy4x1x300_8">#REF!</definedName>
    <definedName name="nyy4x1x300_8_10">#REF!</definedName>
    <definedName name="nyy4x1x300_9">#REF!</definedName>
    <definedName name="nyy4x1x300_9_10">#REF!</definedName>
    <definedName name="nyy4x1x400">#REF!</definedName>
    <definedName name="nyy4x1x400_1">#REF!</definedName>
    <definedName name="nyy4x1x400_1_10">#REF!</definedName>
    <definedName name="nyy4x1x400_10">#REF!</definedName>
    <definedName name="nyy4x1x400_10_1">#REF!</definedName>
    <definedName name="nyy4x1x400_11">#REF!</definedName>
    <definedName name="nyy4x1x400_3">#REF!</definedName>
    <definedName name="nyy4x1x400_3_1">#REF!</definedName>
    <definedName name="nyy4x1x400_4">#REF!</definedName>
    <definedName name="nyy4x1x400_4_10">#REF!</definedName>
    <definedName name="nyy4x1x400_5">#REF!</definedName>
    <definedName name="nyy4x1x400_5_1">#REF!</definedName>
    <definedName name="nyy4x1x400_5_10">#REF!</definedName>
    <definedName name="nyy4x1x400_6">#REF!</definedName>
    <definedName name="nyy4x1x400_6_1">#REF!</definedName>
    <definedName name="nyy4x1x400_6_10">#REF!</definedName>
    <definedName name="nyy4x1x400_7">#REF!</definedName>
    <definedName name="nyy4x1x400_7_10">#REF!</definedName>
    <definedName name="nyy4x1x400_8">#REF!</definedName>
    <definedName name="nyy4x1x400_8_10">#REF!</definedName>
    <definedName name="nyy4x1x400_9">#REF!</definedName>
    <definedName name="nyy4x1x400_9_10">#REF!</definedName>
    <definedName name="nyy4x1x500">#REF!</definedName>
    <definedName name="nyy4x1x500_1">#REF!</definedName>
    <definedName name="nyy4x1x500_1_10">#REF!</definedName>
    <definedName name="nyy4x1x500_10">#REF!</definedName>
    <definedName name="nyy4x1x500_10_1">#REF!</definedName>
    <definedName name="nyy4x1x500_11">#REF!</definedName>
    <definedName name="nyy4x1x500_3">#REF!</definedName>
    <definedName name="nyy4x1x500_3_1">#REF!</definedName>
    <definedName name="nyy4x1x500_4">#REF!</definedName>
    <definedName name="nyy4x1x500_4_10">#REF!</definedName>
    <definedName name="nyy4x1x500_5">#REF!</definedName>
    <definedName name="nyy4x1x500_5_1">#REF!</definedName>
    <definedName name="nyy4x1x500_5_10">#REF!</definedName>
    <definedName name="nyy4x1x500_6">#REF!</definedName>
    <definedName name="nyy4x1x500_6_1">#REF!</definedName>
    <definedName name="nyy4x1x500_6_10">#REF!</definedName>
    <definedName name="nyy4x1x500_7">#REF!</definedName>
    <definedName name="nyy4x1x500_7_10">#REF!</definedName>
    <definedName name="nyy4x1x500_8">#REF!</definedName>
    <definedName name="nyy4x1x500_8_10">#REF!</definedName>
    <definedName name="nyy4x1x500_9">#REF!</definedName>
    <definedName name="nyy4x1x500_9_10">#REF!</definedName>
    <definedName name="nyy4x25">#REF!</definedName>
    <definedName name="nyy4x25_1">#REF!</definedName>
    <definedName name="nyy4x25_1_10">#REF!</definedName>
    <definedName name="nyy4x25_10">#REF!</definedName>
    <definedName name="nyy4x25_10_1">#REF!</definedName>
    <definedName name="nyy4x25_11">#REF!</definedName>
    <definedName name="nyy4x25_3">#REF!</definedName>
    <definedName name="nyy4x25_3_1">#REF!</definedName>
    <definedName name="nyy4x25_4">#REF!</definedName>
    <definedName name="nyy4x25_4_10">#REF!</definedName>
    <definedName name="nyy4x25_5">#REF!</definedName>
    <definedName name="nyy4x25_5_1">#REF!</definedName>
    <definedName name="nyy4x25_5_10">#REF!</definedName>
    <definedName name="nyy4x25_6">#REF!</definedName>
    <definedName name="nyy4x25_6_1">#REF!</definedName>
    <definedName name="nyy4x25_6_10">#REF!</definedName>
    <definedName name="nyy4x25_7">#REF!</definedName>
    <definedName name="nyy4x25_7_10">#REF!</definedName>
    <definedName name="nyy4x25_8">#REF!</definedName>
    <definedName name="nyy4x25_8_10">#REF!</definedName>
    <definedName name="nyy4x25_9">#REF!</definedName>
    <definedName name="nyy4x25_9_10">#REF!</definedName>
    <definedName name="nyy4x50">#REF!</definedName>
    <definedName name="nyy4x50_1">#REF!</definedName>
    <definedName name="nyy4x50_1_10">#REF!</definedName>
    <definedName name="nyy4x50_10">#REF!</definedName>
    <definedName name="nyy4x50_10_1">#REF!</definedName>
    <definedName name="nyy4x50_11">#REF!</definedName>
    <definedName name="nyy4x50_3">#REF!</definedName>
    <definedName name="nyy4x50_3_1">#REF!</definedName>
    <definedName name="nyy4x50_4">#REF!</definedName>
    <definedName name="nyy4x50_4_10">#REF!</definedName>
    <definedName name="nyy4x50_5">#REF!</definedName>
    <definedName name="nyy4x50_5_1">#REF!</definedName>
    <definedName name="nyy4x50_5_10">#REF!</definedName>
    <definedName name="nyy4x50_6">#REF!</definedName>
    <definedName name="nyy4x50_6_1">#REF!</definedName>
    <definedName name="nyy4x50_6_10">#REF!</definedName>
    <definedName name="nyy4x50_7">#REF!</definedName>
    <definedName name="nyy4x50_7_10">#REF!</definedName>
    <definedName name="nyy4x50_8">#REF!</definedName>
    <definedName name="nyy4x50_8_10">#REF!</definedName>
    <definedName name="nyy4x50_9">#REF!</definedName>
    <definedName name="nyy4x50_9_10">#REF!</definedName>
    <definedName name="nyy4x70">#REF!</definedName>
    <definedName name="nyy4x70_1">#REF!</definedName>
    <definedName name="nyy4x70_1_10">#REF!</definedName>
    <definedName name="nyy4x70_10">#REF!</definedName>
    <definedName name="nyy4x70_10_1">#REF!</definedName>
    <definedName name="nyy4x70_11">#REF!</definedName>
    <definedName name="nyy4x70_3">#REF!</definedName>
    <definedName name="nyy4x70_3_1">#REF!</definedName>
    <definedName name="nyy4x70_4">#REF!</definedName>
    <definedName name="nyy4x70_4_10">#REF!</definedName>
    <definedName name="nyy4x70_5">#REF!</definedName>
    <definedName name="nyy4x70_5_1">#REF!</definedName>
    <definedName name="nyy4x70_5_10">#REF!</definedName>
    <definedName name="nyy4x70_6">#REF!</definedName>
    <definedName name="nyy4x70_6_1">#REF!</definedName>
    <definedName name="nyy4x70_6_10">#REF!</definedName>
    <definedName name="nyy4x70_7">#REF!</definedName>
    <definedName name="nyy4x70_7_10">#REF!</definedName>
    <definedName name="nyy4x70_8">#REF!</definedName>
    <definedName name="nyy4x70_8_10">#REF!</definedName>
    <definedName name="nyy4x70_9">#REF!</definedName>
    <definedName name="nyy4x70_9_10">#REF!</definedName>
    <definedName name="nyy4x95">#REF!</definedName>
    <definedName name="nyy4x95_1">#REF!</definedName>
    <definedName name="nyy4x95_1_10">#REF!</definedName>
    <definedName name="nyy4x95_10">#REF!</definedName>
    <definedName name="nyy4x95_10_1">#REF!</definedName>
    <definedName name="nyy4x95_11">#REF!</definedName>
    <definedName name="nyy4x95_3">#REF!</definedName>
    <definedName name="nyy4x95_3_1">#REF!</definedName>
    <definedName name="nyy4x95_4">#REF!</definedName>
    <definedName name="nyy4x95_4_10">#REF!</definedName>
    <definedName name="nyy4x95_5">#REF!</definedName>
    <definedName name="nyy4x95_5_1">#REF!</definedName>
    <definedName name="nyy4x95_5_10">#REF!</definedName>
    <definedName name="nyy4x95_6">#REF!</definedName>
    <definedName name="nyy4x95_6_1">#REF!</definedName>
    <definedName name="nyy4x95_6_10">#REF!</definedName>
    <definedName name="nyy4x95_7">#REF!</definedName>
    <definedName name="nyy4x95_7_10">#REF!</definedName>
    <definedName name="nyy4x95_8">#REF!</definedName>
    <definedName name="nyy4x95_8_10">#REF!</definedName>
    <definedName name="nyy4x95_9">#REF!</definedName>
    <definedName name="nyy4x95_9_10">#REF!</definedName>
    <definedName name="nyy5x4">#REF!</definedName>
    <definedName name="nyy5x4_1">#REF!</definedName>
    <definedName name="nyy5x4_1_10">#REF!</definedName>
    <definedName name="nyy5x4_10">#REF!</definedName>
    <definedName name="nyy5x4_10_1">#REF!</definedName>
    <definedName name="nyy5x4_11">#REF!</definedName>
    <definedName name="nyy5x4_3">#REF!</definedName>
    <definedName name="nyy5x4_3_1">#REF!</definedName>
    <definedName name="nyy5x4_4">#REF!</definedName>
    <definedName name="nyy5x4_4_10">#REF!</definedName>
    <definedName name="nyy5x4_5">#REF!</definedName>
    <definedName name="nyy5x4_5_1">#REF!</definedName>
    <definedName name="nyy5x4_5_10">#REF!</definedName>
    <definedName name="nyy5x4_6">#REF!</definedName>
    <definedName name="nyy5x4_6_1">#REF!</definedName>
    <definedName name="nyy5x4_6_10">#REF!</definedName>
    <definedName name="nyy5x4_7">#REF!</definedName>
    <definedName name="nyy5x4_7_10">#REF!</definedName>
    <definedName name="nyy5x4_8">#REF!</definedName>
    <definedName name="nyy5x4_8_10">#REF!</definedName>
    <definedName name="nyy5x4_9">#REF!</definedName>
    <definedName name="nyy5x4_9_10">#REF!</definedName>
    <definedName name="nyy5x6">#REF!</definedName>
    <definedName name="nyy5x6_1">#REF!</definedName>
    <definedName name="nyy5x6_1_10">#REF!</definedName>
    <definedName name="nyy5x6_10">#REF!</definedName>
    <definedName name="nyy5x6_10_1">#REF!</definedName>
    <definedName name="nyy5x6_11">#REF!</definedName>
    <definedName name="nyy5x6_3">#REF!</definedName>
    <definedName name="nyy5x6_3_1">#REF!</definedName>
    <definedName name="nyy5x6_4">#REF!</definedName>
    <definedName name="nyy5x6_4_10">#REF!</definedName>
    <definedName name="nyy5x6_5">#REF!</definedName>
    <definedName name="nyy5x6_5_1">#REF!</definedName>
    <definedName name="nyy5x6_5_10">#REF!</definedName>
    <definedName name="nyy5x6_6">#REF!</definedName>
    <definedName name="nyy5x6_6_1">#REF!</definedName>
    <definedName name="nyy5x6_6_10">#REF!</definedName>
    <definedName name="nyy5x6_7">#REF!</definedName>
    <definedName name="nyy5x6_7_10">#REF!</definedName>
    <definedName name="nyy5x6_8">#REF!</definedName>
    <definedName name="nyy5x6_8_10">#REF!</definedName>
    <definedName name="nyy5x6_9">#REF!</definedName>
    <definedName name="nyy5x6_9_10">#REF!</definedName>
    <definedName name="nyy7x1x300">#REF!</definedName>
    <definedName name="nyy7x1x300_1">#REF!</definedName>
    <definedName name="nyy7x1x300_1_10">#REF!</definedName>
    <definedName name="nyy7x1x300_10">#REF!</definedName>
    <definedName name="nyy7x1x300_10_1">#REF!</definedName>
    <definedName name="nyy7x1x300_11">#REF!</definedName>
    <definedName name="nyy7x1x300_3">#REF!</definedName>
    <definedName name="nyy7x1x300_3_1">#REF!</definedName>
    <definedName name="nyy7x1x300_4">#REF!</definedName>
    <definedName name="nyy7x1x300_4_10">#REF!</definedName>
    <definedName name="nyy7x1x300_5">#REF!</definedName>
    <definedName name="nyy7x1x300_5_1">#REF!</definedName>
    <definedName name="nyy7x1x300_5_10">#REF!</definedName>
    <definedName name="nyy7x1x300_6">#REF!</definedName>
    <definedName name="nyy7x1x300_6_1">#REF!</definedName>
    <definedName name="nyy7x1x300_6_10">#REF!</definedName>
    <definedName name="nyy7x1x300_7">#REF!</definedName>
    <definedName name="nyy7x1x300_7_10">#REF!</definedName>
    <definedName name="nyy7x1x300_8">#REF!</definedName>
    <definedName name="nyy7x1x300_8_10">#REF!</definedName>
    <definedName name="nyy7x1x300_9">#REF!</definedName>
    <definedName name="nyy7x1x300_9_10">#REF!</definedName>
    <definedName name="nyy7x1x500">#REF!</definedName>
    <definedName name="nyy7x1x500_1">#REF!</definedName>
    <definedName name="nyy7x1x500_1_10">#REF!</definedName>
    <definedName name="nyy7x1x500_10">#REF!</definedName>
    <definedName name="nyy7x1x500_10_1">#REF!</definedName>
    <definedName name="nyy7x1x500_11">#REF!</definedName>
    <definedName name="nyy7x1x500_3">#REF!</definedName>
    <definedName name="nyy7x1x500_3_1">#REF!</definedName>
    <definedName name="nyy7x1x500_4">#REF!</definedName>
    <definedName name="nyy7x1x500_4_10">#REF!</definedName>
    <definedName name="nyy7x1x500_5">#REF!</definedName>
    <definedName name="nyy7x1x500_5_1">#REF!</definedName>
    <definedName name="nyy7x1x500_5_10">#REF!</definedName>
    <definedName name="nyy7x1x500_6">#REF!</definedName>
    <definedName name="nyy7x1x500_6_1">#REF!</definedName>
    <definedName name="nyy7x1x500_6_10">#REF!</definedName>
    <definedName name="nyy7x1x500_7">#REF!</definedName>
    <definedName name="nyy7x1x500_7_10">#REF!</definedName>
    <definedName name="nyy7x1x500_8">#REF!</definedName>
    <definedName name="nyy7x1x500_8_10">#REF!</definedName>
    <definedName name="nyy7x1x500_9">#REF!</definedName>
    <definedName name="nyy7x1x500_9_10">#REF!</definedName>
    <definedName name="nzperhead.txt">#REF!</definedName>
    <definedName name="nzpertable.tbl">#REF!</definedName>
    <definedName name="o" hidden="1">{#N/A,#N/A,FALSE,"Aging Summary";#N/A,#N/A,FALSE,"Ratio Analysis";#N/A,#N/A,FALSE,"Test 120 Day Accts";#N/A,#N/A,FALSE,"Tickmarks"}</definedName>
    <definedName name="Ø10">#REF!</definedName>
    <definedName name="Ø12">#REF!</definedName>
    <definedName name="Ø6">#REF!</definedName>
    <definedName name="Ø8">#REF!</definedName>
    <definedName name="oa">#REF!</definedName>
    <definedName name="OBAT" hidden="1">#REF!</definedName>
    <definedName name="obeam1">#REF!</definedName>
    <definedName name="obeam10">#REF!</definedName>
    <definedName name="obeam11">#REF!</definedName>
    <definedName name="obeam12">#REF!</definedName>
    <definedName name="obeam13">#REF!</definedName>
    <definedName name="obeam14">#REF!</definedName>
    <definedName name="obeam15">#REF!</definedName>
    <definedName name="obeam2">#REF!</definedName>
    <definedName name="obeam3">#REF!</definedName>
    <definedName name="obeam4">#REF!</definedName>
    <definedName name="obeam5">#REF!</definedName>
    <definedName name="obeam6">#REF!</definedName>
    <definedName name="obeam7">#REF!</definedName>
    <definedName name="obeam8">#REF!</definedName>
    <definedName name="obeam9">#REF!</definedName>
    <definedName name="ocol1">#REF!</definedName>
    <definedName name="ocol10">#REF!</definedName>
    <definedName name="ocol11">#REF!</definedName>
    <definedName name="ocol12">#REF!</definedName>
    <definedName name="ocol13">#REF!</definedName>
    <definedName name="ocol14">#REF!</definedName>
    <definedName name="ocol15">#REF!</definedName>
    <definedName name="ocol2">#REF!</definedName>
    <definedName name="ocol3">#REF!</definedName>
    <definedName name="ocol4">#REF!</definedName>
    <definedName name="ocol5">#REF!</definedName>
    <definedName name="ocol6">#REF!</definedName>
    <definedName name="ocol7">#REF!</definedName>
    <definedName name="ocol8">#REF!</definedName>
    <definedName name="ocol9">#REF!</definedName>
    <definedName name="oct" hidden="1">#REF!</definedName>
    <definedName name="Oct_00">#REF!</definedName>
    <definedName name="Oct_lc">#REF!</definedName>
    <definedName name="octdec">#REF!</definedName>
    <definedName name="october" hidden="1">{#N/A,#N/A,FALSE,"Sheet1"}</definedName>
    <definedName name="octperton">#REF!</definedName>
    <definedName name="OCTTON">#REF!</definedName>
    <definedName name="ODH" hidden="1">#REF!</definedName>
    <definedName name="ODHH" hidden="1">#REF!</definedName>
    <definedName name="oe" hidden="1">#REF!</definedName>
    <definedName name="ofa_assetbkudfs">#REF!</definedName>
    <definedName name="OFFICE">#REF!</definedName>
    <definedName name="office_rental">#REF!</definedName>
    <definedName name="office_rental_kyoei">#REF!</definedName>
    <definedName name="OFFICE_SUPPLY">#REF!</definedName>
    <definedName name="officephone">#REF!</definedName>
    <definedName name="offset">#REF!</definedName>
    <definedName name="Offset_Peer">#REF!</definedName>
    <definedName name="ofoot1">#REF!</definedName>
    <definedName name="ofoot10">#REF!</definedName>
    <definedName name="ofoot2">#REF!</definedName>
    <definedName name="ofoot3">#REF!</definedName>
    <definedName name="ofoot4">#REF!</definedName>
    <definedName name="ofoot5">#REF!</definedName>
    <definedName name="ofoot6">#REF!</definedName>
    <definedName name="ofoot7">#REF!</definedName>
    <definedName name="ofoot8">#REF!</definedName>
    <definedName name="ofoot9">#REF!</definedName>
    <definedName name="OHZC1USA">#REF!</definedName>
    <definedName name="OHZC2USA">#REF!</definedName>
    <definedName name="OHZC4USA">#REF!</definedName>
    <definedName name="OIL___FUEL">#REF!</definedName>
    <definedName name="oililui" localSheetId="8" hidden="1">{#N/A,#N/A,FALSE,"CCTV"}</definedName>
    <definedName name="oililui" hidden="1">{#N/A,#N/A,FALSE,"CCTV"}</definedName>
    <definedName name="oilk" hidden="1">{"with_oth_curr",#N/A,FALSE,"2225"}</definedName>
    <definedName name="oilk_1" hidden="1">{"with_oth_curr",#N/A,FALSE,"2225"}</definedName>
    <definedName name="OINSELEK">#REF!</definedName>
    <definedName name="OINSGS">#REF!</definedName>
    <definedName name="OINSLAMP">#REF!</definedName>
    <definedName name="OINSLAMPL">#REF!</definedName>
    <definedName name="OINSLAMPLg">#REF!</definedName>
    <definedName name="OINSSK">#REF!</definedName>
    <definedName name="OINSSKkhs">#REF!</definedName>
    <definedName name="oioi9\" hidden="1">{"with_oth_curr",#N/A,FALSE,"2225"}</definedName>
    <definedName name="oioi9\_1" hidden="1">{"with_oth_curr",#N/A,FALSE,"2225"}</definedName>
    <definedName name="oipiuopiu" hidden="1">{"rp_only",#N/A,FALSE,"2225"}</definedName>
    <definedName name="oipiuopiu_1" hidden="1">{"rp_only",#N/A,FALSE,"2225"}</definedName>
    <definedName name="oiuouo" hidden="1">{"with_oth_curr",#N/A,FALSE,"2225"}</definedName>
    <definedName name="oiuouo_1" hidden="1">{"with_oth_curr",#N/A,FALSE,"2225"}</definedName>
    <definedName name="oiuu" hidden="1">{"rp_only",#N/A,FALSE,"2225"}</definedName>
    <definedName name="oiuu_1" hidden="1">{"rp_only",#N/A,FALSE,"2225"}</definedName>
    <definedName name="ojopj" hidden="1">#REF!</definedName>
    <definedName name="ok" localSheetId="8" hidden="1">{"Admin Costs",#N/A,FALSE,"Act.Fcst Costs"}</definedName>
    <definedName name="ok">#REF!</definedName>
    <definedName name="ok_1" hidden="1">{"Admin Costs",#N/A,FALSE,"Act.Fcst Costs"}</definedName>
    <definedName name="Oker">#REF!</definedName>
    <definedName name="oksi">#REF!</definedName>
    <definedName name="Okt" hidden="1">{"rp_only",#N/A,FALSE,"2225"}</definedName>
    <definedName name="Okt_01">#REF!</definedName>
    <definedName name="Okt_1" hidden="1">{"rp_only",#N/A,FALSE,"2225"}</definedName>
    <definedName name="OLD" hidden="1">#REF!</definedName>
    <definedName name="olddata">#REF!</definedName>
    <definedName name="olk" localSheetId="8" hidden="1">{#N/A,#N/A,FALSE,"特殊室（ＢＱ表）"}</definedName>
    <definedName name="olk" hidden="1">{#N/A,#N/A,FALSE,"特殊室（ＢＱ表）"}</definedName>
    <definedName name="olkj" hidden="1">#REF!</definedName>
    <definedName name="OMC" hidden="1">{#N/A,#N/A,TRUE,"Front";#N/A,#N/A,TRUE,"Simple Letter";#N/A,#N/A,TRUE,"Inside";#N/A,#N/A,TRUE,"Contents";#N/A,#N/A,TRUE,"Basis";#N/A,#N/A,TRUE,"Inclusions";#N/A,#N/A,TRUE,"Exclusions";#N/A,#N/A,TRUE,"Areas";#N/A,#N/A,TRUE,"Summary";#N/A,#N/A,TRUE,"Detail"}</definedName>
    <definedName name="omega" hidden="1">{#N/A,#N/A,FALSE,"CHANGES";#N/A,#N/A,FALSE,"PROD SUMMARY";#N/A,#N/A,FALSE,"1995 PO SUM";#N/A,#N/A,FALSE,"1995 GEOG SUM";#N/A,#N/A,FALSE,"1996 PO SUM";#N/A,#N/A,FALSE,"1996 GEOG SUM"}</definedName>
    <definedName name="ong">#REF!</definedName>
    <definedName name="ONSSC">#REF!</definedName>
    <definedName name="ONYY4X10">#REF!</definedName>
    <definedName name="ONYY4X16">#REF!</definedName>
    <definedName name="ONYY4X6">#REF!</definedName>
    <definedName name="oo" hidden="1">#REF!</definedName>
    <definedName name="oon" hidden="1">{"with_oth_curr",#N/A,FALSE,"2225"}</definedName>
    <definedName name="oon_1" hidden="1">{"with_oth_curr",#N/A,FALSE,"2225"}</definedName>
    <definedName name="ooo" hidden="1">{#N/A,#N/A,FALSE,"Act.Fcst Costs"}</definedName>
    <definedName name="ooo_1" hidden="1">{#N/A,#N/A,FALSE,"Act.Fcst Costs"}</definedName>
    <definedName name="oooo" hidden="1">{#N/A,#N/A,FALSE,"Aging Summary";#N/A,#N/A,FALSE,"Ratio Analysis";#N/A,#N/A,FALSE,"Test 120 Day Accts";#N/A,#N/A,FALSE,"Tickmarks"}</definedName>
    <definedName name="OOOOOOOOOOOOOOO" hidden="1">{#N/A,#N/A,FALSE,"Aging Summary";#N/A,#N/A,FALSE,"Ratio Analysis";#N/A,#N/A,FALSE,"Test 120 Day Accts";#N/A,#N/A,FALSE,"Tickmarks"}</definedName>
    <definedName name="oooooooooooooooooooooooooooooooo" hidden="1">{#N/A,#N/A,FALSE,"Aging Summary";#N/A,#N/A,FALSE,"Ratio Analysis";#N/A,#N/A,FALSE,"Test 120 Day Accts";#N/A,#N/A,FALSE,"Tickmarks"}</definedName>
    <definedName name="oouooiuuiuuo" hidden="1">{"rp_only",#N/A,FALSE,"2225"}</definedName>
    <definedName name="oouooiuuiuuo_1" hidden="1">{"rp_only",#N/A,FALSE,"2225"}</definedName>
    <definedName name="op" hidden="1">{#N/A,#N/A,FALSE,"Aging Summary";#N/A,#N/A,FALSE,"Ratio Analysis";#N/A,#N/A,FALSE,"Test 120 Day Accts";#N/A,#N/A,FALSE,"Tickmarks"}</definedName>
    <definedName name="op_a">#REF!</definedName>
    <definedName name="op_b">#REF!</definedName>
    <definedName name="Op_Costs">#REF!</definedName>
    <definedName name="OP_Int" hidden="1">#REF!</definedName>
    <definedName name="op_p">#REF!</definedName>
    <definedName name="OP_plsm" hidden="1">#REF!</definedName>
    <definedName name="OP_proj" hidden="1">#REF!</definedName>
    <definedName name="OP_REVENUE_CUST">#REF!</definedName>
    <definedName name="OP_REVENUE_IF">#REF!</definedName>
    <definedName name="OPAC1.5PK">#REF!</definedName>
    <definedName name="OPAC2PK">#REF!</definedName>
    <definedName name="OPAC3.4PK">#REF!</definedName>
    <definedName name="OPCCTV">#REF!</definedName>
    <definedName name="OpCost">#REF!</definedName>
    <definedName name="OpCostSubIn">#REF!</definedName>
    <definedName name="OPEF">#REF!</definedName>
    <definedName name="oper" hidden="1">#REF!</definedName>
    <definedName name="OPERATING_EQUIPMENT">#REF!</definedName>
    <definedName name="OPERATING_EQUIPMENT_1">#REF!</definedName>
    <definedName name="OPERATING_EQUIPMENT_1_10">#REF!</definedName>
    <definedName name="OPERATING_EQUIPMENT_1_3">#REF!</definedName>
    <definedName name="OPERATING_EQUIPMENT_10">#REF!</definedName>
    <definedName name="OPERATING_EQUIPMENT_10_1">#REF!</definedName>
    <definedName name="OPERATING_EQUIPMENT_11">#REF!</definedName>
    <definedName name="OPERATING_EQUIPMENT_3">#REF!</definedName>
    <definedName name="OPERATING_EQUIPMENT_3_1">#REF!</definedName>
    <definedName name="OPERATING_EQUIPMENT_4">#REF!</definedName>
    <definedName name="OPERATING_EQUIPMENT_4_10">#REF!</definedName>
    <definedName name="OPERATING_EQUIPMENT_5">#REF!</definedName>
    <definedName name="OPERATING_EQUIPMENT_5_1">#REF!</definedName>
    <definedName name="OPERATING_EQUIPMENT_5_10">#REF!</definedName>
    <definedName name="OPERATING_EQUIPMENT_6">#REF!</definedName>
    <definedName name="OPERATING_EQUIPMENT_6_1">#REF!</definedName>
    <definedName name="OPERATING_EQUIPMENT_6_10">#REF!</definedName>
    <definedName name="OPERATING_EQUIPMENT_7">#REF!</definedName>
    <definedName name="OPERATING_EQUIPMENT_7_10">#REF!</definedName>
    <definedName name="OPERATING_EQUIPMENT_8">#REF!</definedName>
    <definedName name="OPERATING_EQUIPMENT_8_10">#REF!</definedName>
    <definedName name="OPERATING_EQUIPMENT_9">#REF!</definedName>
    <definedName name="OPERATING_EQUIPMENT_9_10">#REF!</definedName>
    <definedName name="OPERATION_COST">#REF!</definedName>
    <definedName name="operator">#REF!</definedName>
    <definedName name="OPERATOR_ALAT_BESAR">#REF!</definedName>
    <definedName name="OPERATOR_ALAT_BESAR_5">#REF!</definedName>
    <definedName name="Opex" hidden="1">{#N/A,#N/A,FALSE,"Cost Report";#N/A,#N/A,FALSE,"Qtly Summ.";#N/A,#N/A,FALSE,"Mar  Qtr";#N/A,#N/A,FALSE,"Report Summary"}</definedName>
    <definedName name="opex1">#REF!</definedName>
    <definedName name="opex2">#REF!</definedName>
    <definedName name="opex3">#REF!</definedName>
    <definedName name="opex4">#REF!</definedName>
    <definedName name="opex5">#REF!</definedName>
    <definedName name="OPGENSET">#REF!</definedName>
    <definedName name="OPGROUND">#REF!</definedName>
    <definedName name="opiopiiopiop" hidden="1">{"with_oth_curr",#N/A,FALSE,"2225"}</definedName>
    <definedName name="opiopiiopiop_1" hidden="1">{"with_oth_curr",#N/A,FALSE,"2225"}</definedName>
    <definedName name="opiopiop" hidden="1">{"with_oth_curr",#N/A,FALSE,"2225"}</definedName>
    <definedName name="opiopiop_1" hidden="1">{"with_oth_curr",#N/A,FALSE,"2225"}</definedName>
    <definedName name="opiopiopiop" hidden="1">{"rp_only",#N/A,FALSE,"2225"}</definedName>
    <definedName name="opiopiopiop_1" hidden="1">{"rp_only",#N/A,FALSE,"2225"}</definedName>
    <definedName name="opipip" hidden="1">{"with_oth_curr",#N/A,FALSE,"2225"}</definedName>
    <definedName name="opipip_1" hidden="1">{"with_oth_curr",#N/A,FALSE,"2225"}</definedName>
    <definedName name="OPLAMP">#REF!</definedName>
    <definedName name="oplkk" hidden="1">{#N/A,#N/A,FALSE,"Aging Summary";#N/A,#N/A,FALSE,"Ratio Analysis";#N/A,#N/A,FALSE,"Test 120 Day Accts";#N/A,#N/A,FALSE,"Tickmarks"}</definedName>
    <definedName name="OPMDP">#REF!</definedName>
    <definedName name="Opname">#REF!</definedName>
    <definedName name="OPOWERAC">#REF!</definedName>
    <definedName name="opr">#REF!</definedName>
    <definedName name="oprpt1">#REF!</definedName>
    <definedName name="oprpt10">#REF!</definedName>
    <definedName name="oprpt2">#REF!</definedName>
    <definedName name="oprpt3">#REF!</definedName>
    <definedName name="oprpt4">#REF!</definedName>
    <definedName name="oprpt5">#REF!</definedName>
    <definedName name="oprpt6">#REF!</definedName>
    <definedName name="oprpt7">#REF!</definedName>
    <definedName name="oprpt8">#REF!</definedName>
    <definedName name="oprpt9">#REF!</definedName>
    <definedName name="OPSDP">#REF!</definedName>
    <definedName name="OPSK">#REF!</definedName>
    <definedName name="OPSK3P">#REF!</definedName>
    <definedName name="OpStartDate">#REF!</definedName>
    <definedName name="opt">#REF!</definedName>
    <definedName name="opuuio" hidden="1">{"rp_only",#N/A,FALSE,"2225"}</definedName>
    <definedName name="opuuio_1" hidden="1">{"rp_only",#N/A,FALSE,"2225"}</definedName>
    <definedName name="OR" hidden="1">{"DJH3",#N/A,FALSE,"PFL00805";"PJB3",#N/A,FALSE,"PFL00805";"JMD3",#N/A,FALSE,"PFL00805";"DNB3",#N/A,FALSE,"PFL00805";"MJP3",#N/A,FALSE,"PFL00805";"RAB3",#N/A,FALSE,"PFL00805";"GJW3",#N/A,FALSE,"PFL00805";"MASTER3",#N/A,FALSE,"PFL00805"}</definedName>
    <definedName name="Ord_bags">#REF!</definedName>
    <definedName name="Ord_Kgs">#REF!</definedName>
    <definedName name="OrderTable" hidden="1">#REF!</definedName>
    <definedName name="ordlosthead.txt">#REF!</definedName>
    <definedName name="ordlosttable.tbl">#REF!</definedName>
    <definedName name="OrdShareIssue">#REF!</definedName>
    <definedName name="org"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slab1">#REF!</definedName>
    <definedName name="oslab10">#REF!</definedName>
    <definedName name="oslab11">#REF!</definedName>
    <definedName name="oslab12">#REF!</definedName>
    <definedName name="oslab13">#REF!</definedName>
    <definedName name="oslab14">#REF!</definedName>
    <definedName name="oslab15">#REF!</definedName>
    <definedName name="oslab2">#REF!</definedName>
    <definedName name="oslab3">#REF!</definedName>
    <definedName name="oslab4">#REF!</definedName>
    <definedName name="oslab5">#REF!</definedName>
    <definedName name="oslab6">#REF!</definedName>
    <definedName name="oslab7">#REF!</definedName>
    <definedName name="oslab8">#REF!</definedName>
    <definedName name="oslab9">#REF!</definedName>
    <definedName name="ot">#REF!</definedName>
    <definedName name="ot_1">#REF!</definedName>
    <definedName name="ot_10">#REF!</definedName>
    <definedName name="ot_11">#REF!</definedName>
    <definedName name="ot_3">#REF!</definedName>
    <definedName name="ot_3_1">#REF!</definedName>
    <definedName name="ot_4">#REF!</definedName>
    <definedName name="ot_5">#REF!</definedName>
    <definedName name="ot_6">#REF!</definedName>
    <definedName name="ot_7">#REF!</definedName>
    <definedName name="ot_8">#REF!</definedName>
    <definedName name="ot_9">#REF!</definedName>
    <definedName name="oth">#REF!</definedName>
    <definedName name="oth_bags">#REF!</definedName>
    <definedName name="oth_kgs">#REF!</definedName>
    <definedName name="OTHADVANCEFORINVESTMENT">#REF!</definedName>
    <definedName name="OTHADVANCEFORPURCHASE">#REF!</definedName>
    <definedName name="OTHASSETNOTUSED">#REF!</definedName>
    <definedName name="OTHBANKGUARANTEE">#REF!</definedName>
    <definedName name="OTHBONDSINGKINGFUND">#REF!</definedName>
    <definedName name="OTHBUSINESSDEVELPMENTPROJECT">#REF!</definedName>
    <definedName name="OTHDEFCHARGE">#REF!</definedName>
    <definedName name="OTHDEFERREDPROJECT">#REF!</definedName>
    <definedName name="OTHDEPOSITRECEIVABLE">#REF!</definedName>
    <definedName name="OTHDUEFROMPLASMAPROJECT">#REF!</definedName>
    <definedName name="OTHER">#REF!</definedName>
    <definedName name="OtherRank">#REF!</definedName>
    <definedName name="others">#REF!</definedName>
    <definedName name="othertype">#REF!</definedName>
    <definedName name="OTHGUARANTEELC">#REF!</definedName>
    <definedName name="OTHLOANTOEMPLOYEE">#REF!</definedName>
    <definedName name="OTHOTHER">#REF!</definedName>
    <definedName name="OTHPREOPERATINGEXPENSE">#REF!</definedName>
    <definedName name="OTHRESTRICTEDFUND">#REF!</definedName>
    <definedName name="OTHSECURITYDEPOSIT">#REF!</definedName>
    <definedName name="OTHSEEDLING">#REF!</definedName>
    <definedName name="OTHTAXREFUND">#REF!</definedName>
    <definedName name="otm">#REF!</definedName>
    <definedName name="ouiio" hidden="1">{"rp_only",#N/A,FALSE,"2225"}</definedName>
    <definedName name="ouiio_1" hidden="1">{"rp_only",#N/A,FALSE,"2225"}</definedName>
    <definedName name="OUT">#REF!</definedName>
    <definedName name="OUT_1">#REF!</definedName>
    <definedName name="OUT_1_10">#REF!</definedName>
    <definedName name="OUT_10">#REF!</definedName>
    <definedName name="OUT_5">#REF!</definedName>
    <definedName name="outboundincomes">#REF!</definedName>
    <definedName name="outgoing_tariff">#REF!</definedName>
    <definedName name="OUTLETDATA">#REF!</definedName>
    <definedName name="OUTPUT" hidden="1">{"DCF","UPSIDE CASE",FALSE,"Sheet1";"DCF","BASE CASE",FALSE,"Sheet1";"DCF","DOWNSIDE CASE",FALSE,"Sheet1"}</definedName>
    <definedName name="Output_Selector">#REF!</definedName>
    <definedName name="outv">#REF!</definedName>
    <definedName name="outv_1">#REF!</definedName>
    <definedName name="outv_1_10">#REF!</definedName>
    <definedName name="outv_10">#REF!</definedName>
    <definedName name="outv_5">#REF!</definedName>
    <definedName name="outvl">#REF!</definedName>
    <definedName name="outvl_1">#REF!</definedName>
    <definedName name="outvl_1_10">#REF!</definedName>
    <definedName name="outvl_10">#REF!</definedName>
    <definedName name="outvl_5">#REF!</definedName>
    <definedName name="overpaidtax">#REF!</definedName>
    <definedName name="overpal">#REF!</definedName>
    <definedName name="Overtime">#REF!</definedName>
    <definedName name="owall1">#REF!</definedName>
    <definedName name="owall10">#REF!</definedName>
    <definedName name="owall2">#REF!</definedName>
    <definedName name="owall3">#REF!</definedName>
    <definedName name="owall4">#REF!</definedName>
    <definedName name="owall5">#REF!</definedName>
    <definedName name="owall6">#REF!</definedName>
    <definedName name="owall7">#REF!</definedName>
    <definedName name="owall8">#REF!</definedName>
    <definedName name="owall9">#REF!</definedName>
    <definedName name="OWARI">#REF!</definedName>
    <definedName name="OWARI_1">#REF!</definedName>
    <definedName name="OWARI_1_10">#REF!</definedName>
    <definedName name="OWARI_10">#REF!</definedName>
    <definedName name="OWARI_5">#REF!</definedName>
    <definedName name="ownkp">#REF!</definedName>
    <definedName name="ownP">#REF!</definedName>
    <definedName name="ownpdn">#REF!</definedName>
    <definedName name="Oxigen">#REF!</definedName>
    <definedName name="oxy">#REF!</definedName>
    <definedName name="oz">#REF!</definedName>
    <definedName name="P" hidden="1">#REF!</definedName>
    <definedName name="P.." hidden="1">{"with_oth_curr",#N/A,FALSE,"2225"}</definedName>
    <definedName name="P..." hidden="1">{"rp_only",#N/A,FALSE,"2225"}</definedName>
    <definedName name="P...." hidden="1">{"rp_only",#N/A,FALSE,"2225"}</definedName>
    <definedName name="P...._1" hidden="1">{"rp_only",#N/A,FALSE,"2225"}</definedName>
    <definedName name="P..._1" hidden="1">{"rp_only",#N/A,FALSE,"2225"}</definedName>
    <definedName name="P.._1" hidden="1">{"with_oth_curr",#N/A,FALSE,"2225"}</definedName>
    <definedName name="p.meka">#REF!</definedName>
    <definedName name="p.petir">#REF!</definedName>
    <definedName name="P.Tyre.Roller">#REF!</definedName>
    <definedName name="p_1">#REF!</definedName>
    <definedName name="p_d">#REF!</definedName>
    <definedName name="p_d_1">#REF!</definedName>
    <definedName name="p_d_1_10">#REF!</definedName>
    <definedName name="p_d_10">#REF!</definedName>
    <definedName name="p_d_5">#REF!</definedName>
    <definedName name="p_d1">#REF!</definedName>
    <definedName name="p_d1_1">#REF!</definedName>
    <definedName name="p_d1_1_10">#REF!</definedName>
    <definedName name="p_d1_10">#REF!</definedName>
    <definedName name="p_d1_5">#REF!</definedName>
    <definedName name="P_H">#REF!</definedName>
    <definedName name="p_psg">#REF!</definedName>
    <definedName name="p_urug">#REF!</definedName>
    <definedName name="p1ti50">#REF!</definedName>
    <definedName name="p1ti50_1">#REF!</definedName>
    <definedName name="p1ti50_1_10">#REF!</definedName>
    <definedName name="p1ti50_1_3">#REF!</definedName>
    <definedName name="p1ti50_10">#REF!</definedName>
    <definedName name="p1ti50_10_1">#REF!</definedName>
    <definedName name="p1ti50_11">#REF!</definedName>
    <definedName name="p1ti50_3">#REF!</definedName>
    <definedName name="p1ti50_3_1">#REF!</definedName>
    <definedName name="p1ti50_4">#REF!</definedName>
    <definedName name="p1ti50_4_10">#REF!</definedName>
    <definedName name="p1ti50_5">#REF!</definedName>
    <definedName name="p1ti50_5_1">#REF!</definedName>
    <definedName name="p1ti50_5_10">#REF!</definedName>
    <definedName name="p1ti50_6">#REF!</definedName>
    <definedName name="p1ti50_6_10">#REF!</definedName>
    <definedName name="p1ti50_7">#REF!</definedName>
    <definedName name="p1ti50_7_10">#REF!</definedName>
    <definedName name="p1ti50_8">#REF!</definedName>
    <definedName name="p1ti50_8_10">#REF!</definedName>
    <definedName name="p1ti50_9">#REF!</definedName>
    <definedName name="p1ti50_9_10">#REF!</definedName>
    <definedName name="p1ti60">#REF!</definedName>
    <definedName name="p1ti60_1">#REF!</definedName>
    <definedName name="p1ti60_1_10">#REF!</definedName>
    <definedName name="p1ti60_1_3">#REF!</definedName>
    <definedName name="p1ti60_10">#REF!</definedName>
    <definedName name="p1ti60_10_1">#REF!</definedName>
    <definedName name="p1ti60_11">#REF!</definedName>
    <definedName name="p1ti60_3">#REF!</definedName>
    <definedName name="p1ti60_3_1">#REF!</definedName>
    <definedName name="p1ti60_4">#REF!</definedName>
    <definedName name="p1ti60_4_10">#REF!</definedName>
    <definedName name="p1ti60_5">#REF!</definedName>
    <definedName name="p1ti60_5_1">#REF!</definedName>
    <definedName name="p1ti60_5_10">#REF!</definedName>
    <definedName name="p1ti60_6">#REF!</definedName>
    <definedName name="p1ti60_6_10">#REF!</definedName>
    <definedName name="p1ti60_7">#REF!</definedName>
    <definedName name="p1ti60_7_10">#REF!</definedName>
    <definedName name="p1ti60_8">#REF!</definedName>
    <definedName name="p1ti60_8_10">#REF!</definedName>
    <definedName name="p1ti60_9">#REF!</definedName>
    <definedName name="p1ti60_9_10">#REF!</definedName>
    <definedName name="p1ti70">#REF!</definedName>
    <definedName name="p1ti70_1">#REF!</definedName>
    <definedName name="p1ti70_1_10">#REF!</definedName>
    <definedName name="p1ti70_1_3">#REF!</definedName>
    <definedName name="p1ti70_10">#REF!</definedName>
    <definedName name="p1ti70_10_1">#REF!</definedName>
    <definedName name="p1ti70_11">#REF!</definedName>
    <definedName name="p1ti70_3">#REF!</definedName>
    <definedName name="p1ti70_3_1">#REF!</definedName>
    <definedName name="p1ti70_4">#REF!</definedName>
    <definedName name="p1ti70_4_10">#REF!</definedName>
    <definedName name="p1ti70_5">#REF!</definedName>
    <definedName name="p1ti70_5_1">#REF!</definedName>
    <definedName name="p1ti70_5_10">#REF!</definedName>
    <definedName name="p1ti70_6">#REF!</definedName>
    <definedName name="p1ti70_6_10">#REF!</definedName>
    <definedName name="p1ti70_7">#REF!</definedName>
    <definedName name="p1ti70_7_10">#REF!</definedName>
    <definedName name="p1ti70_8">#REF!</definedName>
    <definedName name="p1ti70_8_10">#REF!</definedName>
    <definedName name="p1ti70_9">#REF!</definedName>
    <definedName name="p1ti70_9_10">#REF!</definedName>
    <definedName name="p1ti80">#REF!</definedName>
    <definedName name="p1ti80_1">#REF!</definedName>
    <definedName name="p1ti80_1_10">#REF!</definedName>
    <definedName name="p1ti80_1_3">#REF!</definedName>
    <definedName name="p1ti80_10">#REF!</definedName>
    <definedName name="p1ti80_10_1">#REF!</definedName>
    <definedName name="p1ti80_11">#REF!</definedName>
    <definedName name="p1ti80_3">#REF!</definedName>
    <definedName name="p1ti80_3_1">#REF!</definedName>
    <definedName name="p1ti80_4">#REF!</definedName>
    <definedName name="p1ti80_4_10">#REF!</definedName>
    <definedName name="p1ti80_5">#REF!</definedName>
    <definedName name="p1ti80_5_1">#REF!</definedName>
    <definedName name="p1ti80_5_10">#REF!</definedName>
    <definedName name="p1ti80_6">#REF!</definedName>
    <definedName name="p1ti80_6_10">#REF!</definedName>
    <definedName name="p1ti80_7">#REF!</definedName>
    <definedName name="p1ti80_7_10">#REF!</definedName>
    <definedName name="p1ti80_8">#REF!</definedName>
    <definedName name="p1ti80_8_10">#REF!</definedName>
    <definedName name="p1ti80_9">#REF!</definedName>
    <definedName name="p1ti80_9_10">#REF!</definedName>
    <definedName name="p1tif50">#REF!</definedName>
    <definedName name="p1tif50_1">#REF!</definedName>
    <definedName name="p1tif50_1_10">#REF!</definedName>
    <definedName name="p1tif50_1_3">#REF!</definedName>
    <definedName name="p1tif50_10">#REF!</definedName>
    <definedName name="p1tif50_10_1">#REF!</definedName>
    <definedName name="p1tif50_11">#REF!</definedName>
    <definedName name="p1tif50_3">#REF!</definedName>
    <definedName name="p1tif50_3_1">#REF!</definedName>
    <definedName name="p1tif50_4">#REF!</definedName>
    <definedName name="p1tif50_4_10">#REF!</definedName>
    <definedName name="p1tif50_5">#REF!</definedName>
    <definedName name="p1tif50_5_1">#REF!</definedName>
    <definedName name="p1tif50_5_10">#REF!</definedName>
    <definedName name="p1tif50_6">#REF!</definedName>
    <definedName name="p1tif50_6_10">#REF!</definedName>
    <definedName name="p1tif50_7">#REF!</definedName>
    <definedName name="p1tif50_7_10">#REF!</definedName>
    <definedName name="p1tif50_8">#REF!</definedName>
    <definedName name="p1tif50_8_10">#REF!</definedName>
    <definedName name="p1tif50_9">#REF!</definedName>
    <definedName name="p1tif50_9_10">#REF!</definedName>
    <definedName name="p2ti50">#REF!</definedName>
    <definedName name="p2ti50_1">#REF!</definedName>
    <definedName name="p2ti50_1_10">#REF!</definedName>
    <definedName name="p2ti50_1_3">#REF!</definedName>
    <definedName name="p2ti50_10">#REF!</definedName>
    <definedName name="p2ti50_10_1">#REF!</definedName>
    <definedName name="p2ti50_11">#REF!</definedName>
    <definedName name="p2ti50_3">#REF!</definedName>
    <definedName name="p2ti50_3_1">#REF!</definedName>
    <definedName name="p2ti50_4">#REF!</definedName>
    <definedName name="p2ti50_4_10">#REF!</definedName>
    <definedName name="p2ti50_5">#REF!</definedName>
    <definedName name="p2ti50_5_1">#REF!</definedName>
    <definedName name="p2ti50_5_10">#REF!</definedName>
    <definedName name="p2ti50_6">#REF!</definedName>
    <definedName name="p2ti50_6_10">#REF!</definedName>
    <definedName name="p2ti50_7">#REF!</definedName>
    <definedName name="p2ti50_7_10">#REF!</definedName>
    <definedName name="p2ti50_8">#REF!</definedName>
    <definedName name="p2ti50_8_10">#REF!</definedName>
    <definedName name="p2ti50_9">#REF!</definedName>
    <definedName name="p2ti50_9_10">#REF!</definedName>
    <definedName name="p2ti60">#REF!</definedName>
    <definedName name="p2ti60_1">#REF!</definedName>
    <definedName name="p2ti60_1_10">#REF!</definedName>
    <definedName name="p2ti60_1_3">#REF!</definedName>
    <definedName name="p2ti60_10">#REF!</definedName>
    <definedName name="p2ti60_10_1">#REF!</definedName>
    <definedName name="p2ti60_11">#REF!</definedName>
    <definedName name="p2ti60_3">#REF!</definedName>
    <definedName name="p2ti60_3_1">#REF!</definedName>
    <definedName name="p2ti60_4">#REF!</definedName>
    <definedName name="p2ti60_4_10">#REF!</definedName>
    <definedName name="p2ti60_5">#REF!</definedName>
    <definedName name="p2ti60_5_1">#REF!</definedName>
    <definedName name="p2ti60_5_10">#REF!</definedName>
    <definedName name="p2ti60_6">#REF!</definedName>
    <definedName name="p2ti60_6_10">#REF!</definedName>
    <definedName name="p2ti60_7">#REF!</definedName>
    <definedName name="p2ti60_7_10">#REF!</definedName>
    <definedName name="p2ti60_8">#REF!</definedName>
    <definedName name="p2ti60_8_10">#REF!</definedName>
    <definedName name="p2ti60_9">#REF!</definedName>
    <definedName name="p2ti60_9_10">#REF!</definedName>
    <definedName name="p2ti70">#REF!</definedName>
    <definedName name="p2ti70_1">#REF!</definedName>
    <definedName name="p2ti70_1_10">#REF!</definedName>
    <definedName name="p2ti70_1_3">#REF!</definedName>
    <definedName name="p2ti70_10">#REF!</definedName>
    <definedName name="p2ti70_10_1">#REF!</definedName>
    <definedName name="p2ti70_11">#REF!</definedName>
    <definedName name="p2ti70_3">#REF!</definedName>
    <definedName name="p2ti70_3_1">#REF!</definedName>
    <definedName name="p2ti70_4">#REF!</definedName>
    <definedName name="p2ti70_4_10">#REF!</definedName>
    <definedName name="p2ti70_5">#REF!</definedName>
    <definedName name="p2ti70_5_1">#REF!</definedName>
    <definedName name="p2ti70_5_10">#REF!</definedName>
    <definedName name="p2ti70_6">#REF!</definedName>
    <definedName name="p2ti70_6_10">#REF!</definedName>
    <definedName name="p2ti70_7">#REF!</definedName>
    <definedName name="p2ti70_7_10">#REF!</definedName>
    <definedName name="p2ti70_8">#REF!</definedName>
    <definedName name="p2ti70_8_10">#REF!</definedName>
    <definedName name="p2ti70_9">#REF!</definedName>
    <definedName name="p2ti70_9_10">#REF!</definedName>
    <definedName name="p2ti80">#REF!</definedName>
    <definedName name="p2ti80_1">#REF!</definedName>
    <definedName name="p2ti80_1_10">#REF!</definedName>
    <definedName name="p2ti80_1_3">#REF!</definedName>
    <definedName name="p2ti80_10">#REF!</definedName>
    <definedName name="p2ti80_10_1">#REF!</definedName>
    <definedName name="p2ti80_11">#REF!</definedName>
    <definedName name="p2ti80_3">#REF!</definedName>
    <definedName name="p2ti80_3_1">#REF!</definedName>
    <definedName name="p2ti80_4">#REF!</definedName>
    <definedName name="p2ti80_4_10">#REF!</definedName>
    <definedName name="p2ti80_5">#REF!</definedName>
    <definedName name="p2ti80_5_1">#REF!</definedName>
    <definedName name="p2ti80_5_10">#REF!</definedName>
    <definedName name="p2ti80_6">#REF!</definedName>
    <definedName name="p2ti80_6_10">#REF!</definedName>
    <definedName name="p2ti80_7">#REF!</definedName>
    <definedName name="p2ti80_7_10">#REF!</definedName>
    <definedName name="p2ti80_8">#REF!</definedName>
    <definedName name="p2ti80_8_10">#REF!</definedName>
    <definedName name="p2ti80_9">#REF!</definedName>
    <definedName name="p2ti80_9_10">#REF!</definedName>
    <definedName name="p2tif50">#REF!</definedName>
    <definedName name="p2tif50_1">#REF!</definedName>
    <definedName name="p2tif50_1_10">#REF!</definedName>
    <definedName name="p2tif50_1_3">#REF!</definedName>
    <definedName name="p2tif50_10">#REF!</definedName>
    <definedName name="p2tif50_10_1">#REF!</definedName>
    <definedName name="p2tif50_11">#REF!</definedName>
    <definedName name="p2tif50_3">#REF!</definedName>
    <definedName name="p2tif50_3_1">#REF!</definedName>
    <definedName name="p2tif50_4">#REF!</definedName>
    <definedName name="p2tif50_4_10">#REF!</definedName>
    <definedName name="p2tif50_5">#REF!</definedName>
    <definedName name="p2tif50_5_1">#REF!</definedName>
    <definedName name="p2tif50_5_10">#REF!</definedName>
    <definedName name="p2tif50_6">#REF!</definedName>
    <definedName name="p2tif50_6_10">#REF!</definedName>
    <definedName name="p2tif50_7">#REF!</definedName>
    <definedName name="p2tif50_7_10">#REF!</definedName>
    <definedName name="p2tif50_8">#REF!</definedName>
    <definedName name="p2tif50_8_10">#REF!</definedName>
    <definedName name="p2tif50_9">#REF!</definedName>
    <definedName name="p2tif50_9_10">#REF!</definedName>
    <definedName name="p30000_3112lc">#REF!</definedName>
    <definedName name="p30000_avret">#REF!</definedName>
    <definedName name="p30000_neuro">#REF!</definedName>
    <definedName name="p30000_nlc">#REF!</definedName>
    <definedName name="p30000_ret">#REF!</definedName>
    <definedName name="p30000_yeuro">#REF!</definedName>
    <definedName name="p30000_ylc">#REF!</definedName>
    <definedName name="p31000_yeuro">#REF!</definedName>
    <definedName name="p31000_ylc">#REF!</definedName>
    <definedName name="p31100_yeuro">#REF!</definedName>
    <definedName name="p31100_ylc">#REF!</definedName>
    <definedName name="p31200_yeuro">#REF!</definedName>
    <definedName name="p31200_ylc">#REF!</definedName>
    <definedName name="p31210_3112euro">#REF!</definedName>
    <definedName name="p31210_3112lc">#REF!</definedName>
    <definedName name="p31210_yeuro">#REF!</definedName>
    <definedName name="p31210_ylc">#REF!</definedName>
    <definedName name="p31220_3112euro">#REF!</definedName>
    <definedName name="p31220_3112lc">#REF!</definedName>
    <definedName name="p31220_yeuro">#REF!</definedName>
    <definedName name="p31220_ylc">#REF!</definedName>
    <definedName name="p31230_3112euro">#REF!</definedName>
    <definedName name="p31230_3112lc">#REF!</definedName>
    <definedName name="p31230_yeuro">#REF!</definedName>
    <definedName name="p31230_ylc">#REF!</definedName>
    <definedName name="p31240_3112euro">#REF!</definedName>
    <definedName name="p31240_3112lc">#REF!</definedName>
    <definedName name="p31240_yeuro">#REF!</definedName>
    <definedName name="p31240_ylc">#REF!</definedName>
    <definedName name="p31300_3112euro">#REF!</definedName>
    <definedName name="p31300_yeuro">#REF!</definedName>
    <definedName name="p31300_ylc">#REF!</definedName>
    <definedName name="p31400_3112euro">#REF!</definedName>
    <definedName name="p31400_3112lc">#REF!</definedName>
    <definedName name="p31400_avret">#REF!</definedName>
    <definedName name="p31400_neuro">#REF!</definedName>
    <definedName name="p31400_nlc">#REF!</definedName>
    <definedName name="p31400_ret">#REF!</definedName>
    <definedName name="p31400_yeuro">#REF!</definedName>
    <definedName name="p31400_ylc">#REF!</definedName>
    <definedName name="p32200_3112euro">#REF!</definedName>
    <definedName name="p32200_3112lc">#REF!</definedName>
    <definedName name="p32200_avret">#REF!</definedName>
    <definedName name="p32200_neuro">#REF!</definedName>
    <definedName name="p32200_nlc">#REF!</definedName>
    <definedName name="p32200_ret">#REF!</definedName>
    <definedName name="p32200_yeuro">#REF!</definedName>
    <definedName name="p32200_ylc">#REF!</definedName>
    <definedName name="p32210_3112euro">#REF!</definedName>
    <definedName name="p32210_3112lc">#REF!</definedName>
    <definedName name="p32210_yeuro">#REF!</definedName>
    <definedName name="p32210_ylc">#REF!</definedName>
    <definedName name="p32220_3112euro">#REF!</definedName>
    <definedName name="p32220_3112lc">#REF!</definedName>
    <definedName name="p32220_yeuro">#REF!</definedName>
    <definedName name="p32220_ylc">#REF!</definedName>
    <definedName name="p32230_3112euro">#REF!</definedName>
    <definedName name="p32230_3112lc">#REF!</definedName>
    <definedName name="p32230_yeuro">#REF!</definedName>
    <definedName name="p32230_ylc">#REF!</definedName>
    <definedName name="p32300_3112euro">#REF!</definedName>
    <definedName name="p32300_3112lc">#REF!</definedName>
    <definedName name="p32300_yeuro">#REF!</definedName>
    <definedName name="p32300_ylc">#REF!</definedName>
    <definedName name="p32400_3112euro">#REF!</definedName>
    <definedName name="p32400_avret">#REF!</definedName>
    <definedName name="p32400_neuro">#REF!</definedName>
    <definedName name="p32400_nlc">#REF!</definedName>
    <definedName name="p32400_ret">#REF!</definedName>
    <definedName name="p32400_yeuro">#REF!</definedName>
    <definedName name="p32400_ylc">#REF!</definedName>
    <definedName name="p33000_3112euro">#REF!</definedName>
    <definedName name="p33000_3112lc">#REF!</definedName>
    <definedName name="p33000_avret">#REF!</definedName>
    <definedName name="p33000_neuro">#REF!</definedName>
    <definedName name="p33000_nlc">#REF!</definedName>
    <definedName name="p33000_ret">#REF!</definedName>
    <definedName name="p33000_yeuro">#REF!</definedName>
    <definedName name="p33000_ylc">#REF!</definedName>
    <definedName name="p33100_3112euro">#REF!</definedName>
    <definedName name="p33100_3112lc">#REF!</definedName>
    <definedName name="p33100_avret">#REF!</definedName>
    <definedName name="p33100_neuro">#REF!</definedName>
    <definedName name="p33100_nlc">#REF!</definedName>
    <definedName name="p33100_ret">#REF!</definedName>
    <definedName name="p33100_yeuro">#REF!</definedName>
    <definedName name="p33100_ylc">#REF!</definedName>
    <definedName name="p34000_3112euro">#REF!</definedName>
    <definedName name="p34000_3112lc">#REF!</definedName>
    <definedName name="p34000_avret">#REF!</definedName>
    <definedName name="p34000_neuro">#REF!</definedName>
    <definedName name="p34000_nlc">#REF!</definedName>
    <definedName name="p34000_ret">#REF!</definedName>
    <definedName name="p34000_yeuro">#REF!</definedName>
    <definedName name="p34000_ylc">#REF!</definedName>
    <definedName name="p34001_3112euro">#REF!</definedName>
    <definedName name="p34001_3112lc">#REF!</definedName>
    <definedName name="p34001_yeuro">#REF!</definedName>
    <definedName name="p34001_ylc">#REF!</definedName>
    <definedName name="p34010_3112euro">#REF!</definedName>
    <definedName name="p34010_3112lc">#REF!</definedName>
    <definedName name="p34010_avret">#REF!</definedName>
    <definedName name="p34010_neuro">#REF!</definedName>
    <definedName name="p34010_nlc">#REF!</definedName>
    <definedName name="p34010_ret">#REF!</definedName>
    <definedName name="p34010_yeuro">#REF!</definedName>
    <definedName name="p34010_ylc">#REF!</definedName>
    <definedName name="p34100_3112euro">#REF!</definedName>
    <definedName name="p34100_3112lc">#REF!</definedName>
    <definedName name="p34100_avret">#REF!</definedName>
    <definedName name="p34100_neuro">#REF!</definedName>
    <definedName name="p34100_nlc">#REF!</definedName>
    <definedName name="p34100_ret">#REF!</definedName>
    <definedName name="p34100_yeuro">#REF!</definedName>
    <definedName name="p34100_ylc">#REF!</definedName>
    <definedName name="p34200_3112euro">#REF!</definedName>
    <definedName name="p34200_3112lc">#REF!</definedName>
    <definedName name="p34200_avret">#REF!</definedName>
    <definedName name="p34200_neuro">#REF!</definedName>
    <definedName name="p34200_nlc">#REF!</definedName>
    <definedName name="p34200_ret">#REF!</definedName>
    <definedName name="p34200_yeuro">#REF!</definedName>
    <definedName name="p34200_ylc">#REF!</definedName>
    <definedName name="p3al50">#REF!</definedName>
    <definedName name="p3al50_1">#REF!</definedName>
    <definedName name="p3al50_1_10">#REF!</definedName>
    <definedName name="p3al50_1_3">#REF!</definedName>
    <definedName name="p3al50_10">#REF!</definedName>
    <definedName name="p3al50_10_1">#REF!</definedName>
    <definedName name="p3al50_11">#REF!</definedName>
    <definedName name="p3al50_3">#REF!</definedName>
    <definedName name="p3al50_3_1">#REF!</definedName>
    <definedName name="p3al50_4">#REF!</definedName>
    <definedName name="p3al50_4_10">#REF!</definedName>
    <definedName name="p3al50_5">#REF!</definedName>
    <definedName name="p3al50_5_1">#REF!</definedName>
    <definedName name="p3al50_5_10">#REF!</definedName>
    <definedName name="p3al50_6">#REF!</definedName>
    <definedName name="p3al50_6_10">#REF!</definedName>
    <definedName name="p3al50_7">#REF!</definedName>
    <definedName name="p3al50_7_10">#REF!</definedName>
    <definedName name="p3al50_8">#REF!</definedName>
    <definedName name="p3al50_8_10">#REF!</definedName>
    <definedName name="p3al50_9">#REF!</definedName>
    <definedName name="p3al50_9_10">#REF!</definedName>
    <definedName name="p3al60">#REF!</definedName>
    <definedName name="p3al60_1">#REF!</definedName>
    <definedName name="p3al60_1_10">#REF!</definedName>
    <definedName name="p3al60_1_3">#REF!</definedName>
    <definedName name="p3al60_10">#REF!</definedName>
    <definedName name="p3al60_10_1">#REF!</definedName>
    <definedName name="p3al60_11">#REF!</definedName>
    <definedName name="p3al60_3">#REF!</definedName>
    <definedName name="p3al60_3_1">#REF!</definedName>
    <definedName name="p3al60_4">#REF!</definedName>
    <definedName name="p3al60_4_10">#REF!</definedName>
    <definedName name="p3al60_5">#REF!</definedName>
    <definedName name="p3al60_5_1">#REF!</definedName>
    <definedName name="p3al60_5_10">#REF!</definedName>
    <definedName name="p3al60_6">#REF!</definedName>
    <definedName name="p3al60_6_10">#REF!</definedName>
    <definedName name="p3al60_7">#REF!</definedName>
    <definedName name="p3al60_7_10">#REF!</definedName>
    <definedName name="p3al60_8">#REF!</definedName>
    <definedName name="p3al60_8_10">#REF!</definedName>
    <definedName name="p3al60_9">#REF!</definedName>
    <definedName name="p3al60_9_10">#REF!</definedName>
    <definedName name="p3al70">#REF!</definedName>
    <definedName name="p3al70_1">#REF!</definedName>
    <definedName name="p3al70_1_10">#REF!</definedName>
    <definedName name="p3al70_1_3">#REF!</definedName>
    <definedName name="p3al70_10">#REF!</definedName>
    <definedName name="p3al70_10_1">#REF!</definedName>
    <definedName name="p3al70_11">#REF!</definedName>
    <definedName name="p3al70_3">#REF!</definedName>
    <definedName name="p3al70_3_1">#REF!</definedName>
    <definedName name="p3al70_4">#REF!</definedName>
    <definedName name="p3al70_4_10">#REF!</definedName>
    <definedName name="p3al70_5">#REF!</definedName>
    <definedName name="p3al70_5_1">#REF!</definedName>
    <definedName name="p3al70_5_10">#REF!</definedName>
    <definedName name="p3al70_6">#REF!</definedName>
    <definedName name="p3al70_6_10">#REF!</definedName>
    <definedName name="p3al70_7">#REF!</definedName>
    <definedName name="p3al70_7_10">#REF!</definedName>
    <definedName name="p3al70_8">#REF!</definedName>
    <definedName name="p3al70_8_10">#REF!</definedName>
    <definedName name="p3al70_9">#REF!</definedName>
    <definedName name="p3al70_9_10">#REF!</definedName>
    <definedName name="p3al80">#REF!</definedName>
    <definedName name="p3al80_1">#REF!</definedName>
    <definedName name="p3al80_1_10">#REF!</definedName>
    <definedName name="p3al80_1_3">#REF!</definedName>
    <definedName name="p3al80_10">#REF!</definedName>
    <definedName name="p3al80_10_1">#REF!</definedName>
    <definedName name="p3al80_11">#REF!</definedName>
    <definedName name="p3al80_3">#REF!</definedName>
    <definedName name="p3al80_3_1">#REF!</definedName>
    <definedName name="p3al80_4">#REF!</definedName>
    <definedName name="p3al80_4_10">#REF!</definedName>
    <definedName name="p3al80_5">#REF!</definedName>
    <definedName name="p3al80_5_1">#REF!</definedName>
    <definedName name="p3al80_5_10">#REF!</definedName>
    <definedName name="p3al80_6">#REF!</definedName>
    <definedName name="p3al80_6_10">#REF!</definedName>
    <definedName name="p3al80_7">#REF!</definedName>
    <definedName name="p3al80_7_10">#REF!</definedName>
    <definedName name="p3al80_8">#REF!</definedName>
    <definedName name="p3al80_8_10">#REF!</definedName>
    <definedName name="p3al80_9">#REF!</definedName>
    <definedName name="p3al80_9_10">#REF!</definedName>
    <definedName name="p3ati50">#REF!</definedName>
    <definedName name="p3ati50_1">#REF!</definedName>
    <definedName name="p3ati50_1_10">#REF!</definedName>
    <definedName name="p3ati50_1_3">#REF!</definedName>
    <definedName name="p3ati50_10">#REF!</definedName>
    <definedName name="p3ati50_10_1">#REF!</definedName>
    <definedName name="p3ati50_11">#REF!</definedName>
    <definedName name="p3ati50_3">#REF!</definedName>
    <definedName name="p3ati50_3_1">#REF!</definedName>
    <definedName name="p3ati50_4">#REF!</definedName>
    <definedName name="p3ati50_4_10">#REF!</definedName>
    <definedName name="p3ati50_5">#REF!</definedName>
    <definedName name="p3ati50_5_1">#REF!</definedName>
    <definedName name="p3ati50_5_10">#REF!</definedName>
    <definedName name="p3ati50_6">#REF!</definedName>
    <definedName name="p3ati50_6_10">#REF!</definedName>
    <definedName name="p3ati50_7">#REF!</definedName>
    <definedName name="p3ati50_7_10">#REF!</definedName>
    <definedName name="p3ati50_8">#REF!</definedName>
    <definedName name="p3ati50_8_10">#REF!</definedName>
    <definedName name="p3ati50_9">#REF!</definedName>
    <definedName name="p3ati50_9_10">#REF!</definedName>
    <definedName name="p3ati60">#REF!</definedName>
    <definedName name="p3ati60_1">#REF!</definedName>
    <definedName name="p3ati60_1_10">#REF!</definedName>
    <definedName name="p3ati60_1_3">#REF!</definedName>
    <definedName name="p3ati60_10">#REF!</definedName>
    <definedName name="p3ati60_10_1">#REF!</definedName>
    <definedName name="p3ati60_11">#REF!</definedName>
    <definedName name="p3ati60_3">#REF!</definedName>
    <definedName name="p3ati60_3_1">#REF!</definedName>
    <definedName name="p3ati60_4">#REF!</definedName>
    <definedName name="p3ati60_4_10">#REF!</definedName>
    <definedName name="p3ati60_5">#REF!</definedName>
    <definedName name="p3ati60_5_1">#REF!</definedName>
    <definedName name="p3ati60_5_10">#REF!</definedName>
    <definedName name="p3ati60_6">#REF!</definedName>
    <definedName name="p3ati60_6_10">#REF!</definedName>
    <definedName name="p3ati60_7">#REF!</definedName>
    <definedName name="p3ati60_7_10">#REF!</definedName>
    <definedName name="p3ati60_8">#REF!</definedName>
    <definedName name="p3ati60_8_10">#REF!</definedName>
    <definedName name="p3ati60_9">#REF!</definedName>
    <definedName name="p3ati60_9_10">#REF!</definedName>
    <definedName name="p3atif50">#REF!</definedName>
    <definedName name="p3atif50_1">#REF!</definedName>
    <definedName name="p3atif50_1_10">#REF!</definedName>
    <definedName name="p3atif50_1_3">#REF!</definedName>
    <definedName name="p3atif50_10">#REF!</definedName>
    <definedName name="p3atif50_10_1">#REF!</definedName>
    <definedName name="p3atif50_11">#REF!</definedName>
    <definedName name="p3atif50_3">#REF!</definedName>
    <definedName name="p3atif50_3_1">#REF!</definedName>
    <definedName name="p3atif50_4">#REF!</definedName>
    <definedName name="p3atif50_4_10">#REF!</definedName>
    <definedName name="p3atif50_5">#REF!</definedName>
    <definedName name="p3atif50_5_1">#REF!</definedName>
    <definedName name="p3atif50_5_10">#REF!</definedName>
    <definedName name="p3atif50_6">#REF!</definedName>
    <definedName name="p3atif50_6_10">#REF!</definedName>
    <definedName name="p3atif50_7">#REF!</definedName>
    <definedName name="p3atif50_7_10">#REF!</definedName>
    <definedName name="p3atif50_8">#REF!</definedName>
    <definedName name="p3atif50_8_10">#REF!</definedName>
    <definedName name="p3atif50_9">#REF!</definedName>
    <definedName name="p3atif50_9_10">#REF!</definedName>
    <definedName name="p3atifr50">#REF!</definedName>
    <definedName name="p3atifr50_1">#REF!</definedName>
    <definedName name="p3atifr50_1_10">#REF!</definedName>
    <definedName name="p3atifr50_1_3">#REF!</definedName>
    <definedName name="p3atifr50_10">#REF!</definedName>
    <definedName name="p3atifr50_10_1">#REF!</definedName>
    <definedName name="p3atifr50_11">#REF!</definedName>
    <definedName name="p3atifr50_3">#REF!</definedName>
    <definedName name="p3atifr50_3_1">#REF!</definedName>
    <definedName name="p3atifr50_4">#REF!</definedName>
    <definedName name="p3atifr50_4_10">#REF!</definedName>
    <definedName name="p3atifr50_5">#REF!</definedName>
    <definedName name="p3atifr50_5_1">#REF!</definedName>
    <definedName name="p3atifr50_5_10">#REF!</definedName>
    <definedName name="p3atifr50_6">#REF!</definedName>
    <definedName name="p3atifr50_6_10">#REF!</definedName>
    <definedName name="p3atifr50_7">#REF!</definedName>
    <definedName name="p3atifr50_7_10">#REF!</definedName>
    <definedName name="p3atifr50_8">#REF!</definedName>
    <definedName name="p3atifr50_8_10">#REF!</definedName>
    <definedName name="p3atifr50_9">#REF!</definedName>
    <definedName name="p3atifr50_9_10">#REF!</definedName>
    <definedName name="p3atifr60">#REF!</definedName>
    <definedName name="p3atifr60_1">#REF!</definedName>
    <definedName name="p3atifr60_1_10">#REF!</definedName>
    <definedName name="p3atifr60_1_3">#REF!</definedName>
    <definedName name="p3atifr60_10">#REF!</definedName>
    <definedName name="p3atifr60_10_1">#REF!</definedName>
    <definedName name="p3atifr60_11">#REF!</definedName>
    <definedName name="p3atifr60_3">#REF!</definedName>
    <definedName name="p3atifr60_3_1">#REF!</definedName>
    <definedName name="p3atifr60_4">#REF!</definedName>
    <definedName name="p3atifr60_4_10">#REF!</definedName>
    <definedName name="p3atifr60_5">#REF!</definedName>
    <definedName name="p3atifr60_5_1">#REF!</definedName>
    <definedName name="p3atifr60_5_10">#REF!</definedName>
    <definedName name="p3atifr60_6">#REF!</definedName>
    <definedName name="p3atifr60_6_10">#REF!</definedName>
    <definedName name="p3atifr60_7">#REF!</definedName>
    <definedName name="p3atifr60_7_10">#REF!</definedName>
    <definedName name="p3atifr60_8">#REF!</definedName>
    <definedName name="p3atifr60_8_10">#REF!</definedName>
    <definedName name="p3atifr60_9">#REF!</definedName>
    <definedName name="p3atifr60_9_10">#REF!</definedName>
    <definedName name="p3ti50">#REF!</definedName>
    <definedName name="p3ti50_1">#REF!</definedName>
    <definedName name="p3ti50_1_10">#REF!</definedName>
    <definedName name="p3ti50_1_3">#REF!</definedName>
    <definedName name="p3ti50_10">#REF!</definedName>
    <definedName name="p3ti50_10_1">#REF!</definedName>
    <definedName name="p3ti50_11">#REF!</definedName>
    <definedName name="p3ti50_3">#REF!</definedName>
    <definedName name="p3ti50_3_1">#REF!</definedName>
    <definedName name="p3ti50_4">#REF!</definedName>
    <definedName name="p3ti50_4_10">#REF!</definedName>
    <definedName name="p3ti50_5">#REF!</definedName>
    <definedName name="p3ti50_5_1">#REF!</definedName>
    <definedName name="p3ti50_5_10">#REF!</definedName>
    <definedName name="p3ti50_6">#REF!</definedName>
    <definedName name="p3ti50_6_10">#REF!</definedName>
    <definedName name="p3ti50_7">#REF!</definedName>
    <definedName name="p3ti50_7_10">#REF!</definedName>
    <definedName name="p3ti50_8">#REF!</definedName>
    <definedName name="p3ti50_8_10">#REF!</definedName>
    <definedName name="p3ti50_9">#REF!</definedName>
    <definedName name="p3ti50_9_10">#REF!</definedName>
    <definedName name="p3ti60">#REF!</definedName>
    <definedName name="p3ti60_1">#REF!</definedName>
    <definedName name="p3ti60_1_10">#REF!</definedName>
    <definedName name="p3ti60_1_3">#REF!</definedName>
    <definedName name="p3ti60_10">#REF!</definedName>
    <definedName name="p3ti60_10_1">#REF!</definedName>
    <definedName name="p3ti60_11">#REF!</definedName>
    <definedName name="p3ti60_3">#REF!</definedName>
    <definedName name="p3ti60_3_1">#REF!</definedName>
    <definedName name="p3ti60_4">#REF!</definedName>
    <definedName name="p3ti60_4_10">#REF!</definedName>
    <definedName name="p3ti60_5">#REF!</definedName>
    <definedName name="p3ti60_5_1">#REF!</definedName>
    <definedName name="p3ti60_5_10">#REF!</definedName>
    <definedName name="p3ti60_6">#REF!</definedName>
    <definedName name="p3ti60_6_10">#REF!</definedName>
    <definedName name="p3ti60_7">#REF!</definedName>
    <definedName name="p3ti60_7_10">#REF!</definedName>
    <definedName name="p3ti60_8">#REF!</definedName>
    <definedName name="p3ti60_8_10">#REF!</definedName>
    <definedName name="p3ti60_9">#REF!</definedName>
    <definedName name="p3ti60_9_10">#REF!</definedName>
    <definedName name="p3ti70">#REF!</definedName>
    <definedName name="p3ti70_1">#REF!</definedName>
    <definedName name="p3ti70_1_10">#REF!</definedName>
    <definedName name="p3ti70_1_3">#REF!</definedName>
    <definedName name="p3ti70_10">#REF!</definedName>
    <definedName name="p3ti70_10_1">#REF!</definedName>
    <definedName name="p3ti70_11">#REF!</definedName>
    <definedName name="p3ti70_3">#REF!</definedName>
    <definedName name="p3ti70_3_1">#REF!</definedName>
    <definedName name="p3ti70_4">#REF!</definedName>
    <definedName name="p3ti70_4_10">#REF!</definedName>
    <definedName name="p3ti70_5">#REF!</definedName>
    <definedName name="p3ti70_5_1">#REF!</definedName>
    <definedName name="p3ti70_5_10">#REF!</definedName>
    <definedName name="p3ti70_6">#REF!</definedName>
    <definedName name="p3ti70_6_10">#REF!</definedName>
    <definedName name="p3ti70_7">#REF!</definedName>
    <definedName name="p3ti70_7_10">#REF!</definedName>
    <definedName name="p3ti70_8">#REF!</definedName>
    <definedName name="p3ti70_8_10">#REF!</definedName>
    <definedName name="p3ti70_9">#REF!</definedName>
    <definedName name="p3ti70_9_10">#REF!</definedName>
    <definedName name="p3ti80">#REF!</definedName>
    <definedName name="p3ti80_1">#REF!</definedName>
    <definedName name="p3ti80_1_10">#REF!</definedName>
    <definedName name="p3ti80_1_3">#REF!</definedName>
    <definedName name="p3ti80_10">#REF!</definedName>
    <definedName name="p3ti80_10_1">#REF!</definedName>
    <definedName name="p3ti80_11">#REF!</definedName>
    <definedName name="p3ti80_3">#REF!</definedName>
    <definedName name="p3ti80_3_1">#REF!</definedName>
    <definedName name="p3ti80_4">#REF!</definedName>
    <definedName name="p3ti80_4_10">#REF!</definedName>
    <definedName name="p3ti80_5">#REF!</definedName>
    <definedName name="p3ti80_5_1">#REF!</definedName>
    <definedName name="p3ti80_5_10">#REF!</definedName>
    <definedName name="p3ti80_6">#REF!</definedName>
    <definedName name="p3ti80_6_10">#REF!</definedName>
    <definedName name="p3ti80_7">#REF!</definedName>
    <definedName name="p3ti80_7_10">#REF!</definedName>
    <definedName name="p3ti80_8">#REF!</definedName>
    <definedName name="p3ti80_8_10">#REF!</definedName>
    <definedName name="p3ti80_9">#REF!</definedName>
    <definedName name="p3ti80_9_10">#REF!</definedName>
    <definedName name="p3tif50">#REF!</definedName>
    <definedName name="p3tif50_1">#REF!</definedName>
    <definedName name="p3tif50_1_10">#REF!</definedName>
    <definedName name="p3tif50_1_3">#REF!</definedName>
    <definedName name="p3tif50_10">#REF!</definedName>
    <definedName name="p3tif50_10_1">#REF!</definedName>
    <definedName name="p3tif50_11">#REF!</definedName>
    <definedName name="p3tif50_3">#REF!</definedName>
    <definedName name="p3tif50_3_1">#REF!</definedName>
    <definedName name="p3tif50_4">#REF!</definedName>
    <definedName name="p3tif50_4_10">#REF!</definedName>
    <definedName name="p3tif50_5">#REF!</definedName>
    <definedName name="p3tif50_5_1">#REF!</definedName>
    <definedName name="p3tif50_5_10">#REF!</definedName>
    <definedName name="p3tif50_6">#REF!</definedName>
    <definedName name="p3tif50_6_10">#REF!</definedName>
    <definedName name="p3tif50_7">#REF!</definedName>
    <definedName name="p3tif50_7_10">#REF!</definedName>
    <definedName name="p3tif50_8">#REF!</definedName>
    <definedName name="p3tif50_8_10">#REF!</definedName>
    <definedName name="p3tif50_9">#REF!</definedName>
    <definedName name="p3tif50_9_10">#REF!</definedName>
    <definedName name="p40000_3112euro">#REF!</definedName>
    <definedName name="p40000_3112lc">#REF!</definedName>
    <definedName name="p40000_avret">#REF!</definedName>
    <definedName name="p40000_neuro">#REF!</definedName>
    <definedName name="p40000_nlc">#REF!</definedName>
    <definedName name="p40000_ret">#REF!</definedName>
    <definedName name="p40000_yeuro">#REF!</definedName>
    <definedName name="p40000_ylc">#REF!</definedName>
    <definedName name="p42000_3112euro">#REF!</definedName>
    <definedName name="p42000_3112lc">#REF!</definedName>
    <definedName name="p42000_avret">#REF!</definedName>
    <definedName name="p42000_neuro">#REF!</definedName>
    <definedName name="p42000_nlc">#REF!</definedName>
    <definedName name="p42000_ret">#REF!</definedName>
    <definedName name="p42000_yeuro">#REF!</definedName>
    <definedName name="p42000_ylc">#REF!</definedName>
    <definedName name="p43000_3112euro">#REF!</definedName>
    <definedName name="p43000_3112lc">#REF!</definedName>
    <definedName name="p43000_avret">#REF!</definedName>
    <definedName name="p43000_neuro">#REF!</definedName>
    <definedName name="p43000_nlc">#REF!</definedName>
    <definedName name="p43000_ret">#REF!</definedName>
    <definedName name="p43000_yeuro">#REF!</definedName>
    <definedName name="p43000_ylc">#REF!</definedName>
    <definedName name="p44000_3112euro">#REF!</definedName>
    <definedName name="p44000_3112lc">#REF!</definedName>
    <definedName name="p44000_avret">#REF!</definedName>
    <definedName name="p44000_neuro">#REF!</definedName>
    <definedName name="p44000_nlc">#REF!</definedName>
    <definedName name="p44000_ret">#REF!</definedName>
    <definedName name="p44000_yeuro">#REF!</definedName>
    <definedName name="p44000_ylc">#REF!</definedName>
    <definedName name="p45000_3112euro">#REF!</definedName>
    <definedName name="p45000_3112lc">#REF!</definedName>
    <definedName name="p45000_yeuro">#REF!</definedName>
    <definedName name="p45000_ylc">#REF!</definedName>
    <definedName name="P45100_3112euro">#REF!</definedName>
    <definedName name="P45100_3112lc">#REF!</definedName>
    <definedName name="p45100_neuro">#REF!</definedName>
    <definedName name="p45100_nlc">#REF!</definedName>
    <definedName name="p45100_yeuro">#REF!</definedName>
    <definedName name="p45100_ylc">#REF!</definedName>
    <definedName name="p48200_3112euro">#REF!</definedName>
    <definedName name="p48200_3112lc">#REF!</definedName>
    <definedName name="p48200_avret">#REF!</definedName>
    <definedName name="p48200_neuro">#REF!</definedName>
    <definedName name="p48200_nlc">#REF!</definedName>
    <definedName name="p48200_ret">#REF!</definedName>
    <definedName name="p48200_yeuro">#REF!</definedName>
    <definedName name="p48200_ylc">#REF!</definedName>
    <definedName name="p49000_3112euro">#REF!</definedName>
    <definedName name="p49000_3112lc">#REF!</definedName>
    <definedName name="p49000_avret">#REF!</definedName>
    <definedName name="p49000_neuro">#REF!</definedName>
    <definedName name="p49000_nlc">#REF!</definedName>
    <definedName name="p49000_ret">#REF!</definedName>
    <definedName name="p49000_yeuro">#REF!</definedName>
    <definedName name="p49000_ylc">#REF!</definedName>
    <definedName name="PA">#REF!</definedName>
    <definedName name="PA6A">#REF!</definedName>
    <definedName name="Paanstm">#REF!</definedName>
    <definedName name="pab100_1">#REF!</definedName>
    <definedName name="pab100_1_10">#REF!</definedName>
    <definedName name="pab100_1_3">#REF!</definedName>
    <definedName name="pab100_1_5">#REF!</definedName>
    <definedName name="pab100_10">#REF!</definedName>
    <definedName name="pab100_10_1">#REF!</definedName>
    <definedName name="pab100_11">#REF!</definedName>
    <definedName name="pab100_3">#REF!</definedName>
    <definedName name="pab100_3_1">#REF!</definedName>
    <definedName name="pab100_4">#REF!</definedName>
    <definedName name="pab100_4_10">#REF!</definedName>
    <definedName name="pab100_5">#REF!</definedName>
    <definedName name="pab100_5_1">#REF!</definedName>
    <definedName name="pab100_5_10">#REF!</definedName>
    <definedName name="pab100_6">#REF!</definedName>
    <definedName name="pab100_6_10">#REF!</definedName>
    <definedName name="pab100_7">#REF!</definedName>
    <definedName name="pab100_7_10">#REF!</definedName>
    <definedName name="pab100_8">#REF!</definedName>
    <definedName name="pab100_8_10">#REF!</definedName>
    <definedName name="pab100_9">#REF!</definedName>
    <definedName name="pab100_9_10">#REF!</definedName>
    <definedName name="pab125_1">#REF!</definedName>
    <definedName name="pab125_1_10">#REF!</definedName>
    <definedName name="pab125_1_3">#REF!</definedName>
    <definedName name="pab125_1_5">#REF!</definedName>
    <definedName name="pab125_10">#REF!</definedName>
    <definedName name="pab125_10_1">#REF!</definedName>
    <definedName name="pab125_11">#REF!</definedName>
    <definedName name="pab125_3">#REF!</definedName>
    <definedName name="pab125_3_1">#REF!</definedName>
    <definedName name="pab125_4">#REF!</definedName>
    <definedName name="pab125_4_10">#REF!</definedName>
    <definedName name="pab125_5">#REF!</definedName>
    <definedName name="pab125_5_1">#REF!</definedName>
    <definedName name="pab125_5_10">#REF!</definedName>
    <definedName name="pab125_6">#REF!</definedName>
    <definedName name="pab125_6_10">#REF!</definedName>
    <definedName name="pab125_7">#REF!</definedName>
    <definedName name="pab125_7_10">#REF!</definedName>
    <definedName name="pab125_8">#REF!</definedName>
    <definedName name="pab125_8_10">#REF!</definedName>
    <definedName name="pab125_9">#REF!</definedName>
    <definedName name="pab125_9_10">#REF!</definedName>
    <definedName name="pab15_1">#REF!</definedName>
    <definedName name="pab15_1_10">#REF!</definedName>
    <definedName name="pab15_1_3">#REF!</definedName>
    <definedName name="pab15_1_5">#REF!</definedName>
    <definedName name="pab15_10">#REF!</definedName>
    <definedName name="pab15_10_1">#REF!</definedName>
    <definedName name="pab15_11">#REF!</definedName>
    <definedName name="pab15_3">#REF!</definedName>
    <definedName name="pab15_3_1">#REF!</definedName>
    <definedName name="pab15_4">#REF!</definedName>
    <definedName name="pab15_4_10">#REF!</definedName>
    <definedName name="pab15_5">#REF!</definedName>
    <definedName name="pab15_5_1">#REF!</definedName>
    <definedName name="pab15_5_10">#REF!</definedName>
    <definedName name="pab15_6">#REF!</definedName>
    <definedName name="pab15_6_10">#REF!</definedName>
    <definedName name="pab15_7">#REF!</definedName>
    <definedName name="pab15_7_10">#REF!</definedName>
    <definedName name="pab15_8">#REF!</definedName>
    <definedName name="pab15_8_10">#REF!</definedName>
    <definedName name="pab15_9">#REF!</definedName>
    <definedName name="pab15_9_10">#REF!</definedName>
    <definedName name="pab150_1">#REF!</definedName>
    <definedName name="pab150_1_10">#REF!</definedName>
    <definedName name="pab150_1_3">#REF!</definedName>
    <definedName name="pab150_1_5">#REF!</definedName>
    <definedName name="pab150_10">#REF!</definedName>
    <definedName name="pab150_10_1">#REF!</definedName>
    <definedName name="pab150_11">#REF!</definedName>
    <definedName name="pab150_3">#REF!</definedName>
    <definedName name="pab150_3_1">#REF!</definedName>
    <definedName name="pab150_4">#REF!</definedName>
    <definedName name="pab150_4_10">#REF!</definedName>
    <definedName name="pab150_5">#REF!</definedName>
    <definedName name="pab150_5_1">#REF!</definedName>
    <definedName name="pab150_5_10">#REF!</definedName>
    <definedName name="pab150_6">#REF!</definedName>
    <definedName name="pab150_6_10">#REF!</definedName>
    <definedName name="pab150_7">#REF!</definedName>
    <definedName name="pab150_7_10">#REF!</definedName>
    <definedName name="pab150_8">#REF!</definedName>
    <definedName name="pab150_8_10">#REF!</definedName>
    <definedName name="pab150_9">#REF!</definedName>
    <definedName name="pab150_9_10">#REF!</definedName>
    <definedName name="pab2_1">#REF!</definedName>
    <definedName name="pab2_1_10">#REF!</definedName>
    <definedName name="pab2_1_3">#REF!</definedName>
    <definedName name="pab2_1_5">#REF!</definedName>
    <definedName name="pab2_10">#REF!</definedName>
    <definedName name="pab2_10_1">#REF!</definedName>
    <definedName name="pab2_11">#REF!</definedName>
    <definedName name="pab2_3">#REF!</definedName>
    <definedName name="pab2_3_1">#REF!</definedName>
    <definedName name="pab2_4">#REF!</definedName>
    <definedName name="pab2_4_10">#REF!</definedName>
    <definedName name="pab2_5">#REF!</definedName>
    <definedName name="pab2_5_1">#REF!</definedName>
    <definedName name="pab2_5_10">#REF!</definedName>
    <definedName name="pab2_6">#REF!</definedName>
    <definedName name="pab2_6_10">#REF!</definedName>
    <definedName name="pab2_7">#REF!</definedName>
    <definedName name="pab2_7_10">#REF!</definedName>
    <definedName name="pab2_8">#REF!</definedName>
    <definedName name="pab2_8_10">#REF!</definedName>
    <definedName name="pab2_9">#REF!</definedName>
    <definedName name="pab2_9_10">#REF!</definedName>
    <definedName name="pab20_1">#REF!</definedName>
    <definedName name="pab20_1_10">#REF!</definedName>
    <definedName name="pab20_1_3">#REF!</definedName>
    <definedName name="pab20_1_5">#REF!</definedName>
    <definedName name="pab20_10">#REF!</definedName>
    <definedName name="pab20_10_1">#REF!</definedName>
    <definedName name="pab20_11">#REF!</definedName>
    <definedName name="pab20_3">#REF!</definedName>
    <definedName name="pab20_3_1">#REF!</definedName>
    <definedName name="pab20_4">#REF!</definedName>
    <definedName name="pab20_4_10">#REF!</definedName>
    <definedName name="pab20_5">#REF!</definedName>
    <definedName name="pab20_5_1">#REF!</definedName>
    <definedName name="pab20_5_10">#REF!</definedName>
    <definedName name="pab20_6">#REF!</definedName>
    <definedName name="pab20_6_10">#REF!</definedName>
    <definedName name="pab20_7">#REF!</definedName>
    <definedName name="pab20_7_10">#REF!</definedName>
    <definedName name="pab20_8">#REF!</definedName>
    <definedName name="pab20_8_10">#REF!</definedName>
    <definedName name="pab20_9">#REF!</definedName>
    <definedName name="pab20_9_10">#REF!</definedName>
    <definedName name="pab25_1">#REF!</definedName>
    <definedName name="pab25_1_10">#REF!</definedName>
    <definedName name="pab25_1_3">#REF!</definedName>
    <definedName name="pab25_1_5">#REF!</definedName>
    <definedName name="pab25_10">#REF!</definedName>
    <definedName name="pab25_10_1">#REF!</definedName>
    <definedName name="pab25_11">#REF!</definedName>
    <definedName name="pab25_3">#REF!</definedName>
    <definedName name="pab25_3_1">#REF!</definedName>
    <definedName name="pab25_4">#REF!</definedName>
    <definedName name="pab25_4_10">#REF!</definedName>
    <definedName name="pab25_5">#REF!</definedName>
    <definedName name="pab25_5_1">#REF!</definedName>
    <definedName name="pab25_5_10">#REF!</definedName>
    <definedName name="pab25_6">#REF!</definedName>
    <definedName name="pab25_6_10">#REF!</definedName>
    <definedName name="pab25_7">#REF!</definedName>
    <definedName name="pab25_7_10">#REF!</definedName>
    <definedName name="pab25_8">#REF!</definedName>
    <definedName name="pab25_8_10">#REF!</definedName>
    <definedName name="pab25_9">#REF!</definedName>
    <definedName name="pab25_9_10">#REF!</definedName>
    <definedName name="pab32_1">#REF!</definedName>
    <definedName name="pab32_1_10">#REF!</definedName>
    <definedName name="pab32_1_3">#REF!</definedName>
    <definedName name="pab32_1_5">#REF!</definedName>
    <definedName name="pab32_10">#REF!</definedName>
    <definedName name="pab32_10_1">#REF!</definedName>
    <definedName name="pab32_11">#REF!</definedName>
    <definedName name="pab32_3">#REF!</definedName>
    <definedName name="pab32_3_1">#REF!</definedName>
    <definedName name="pab32_4">#REF!</definedName>
    <definedName name="pab32_4_10">#REF!</definedName>
    <definedName name="pab32_5">#REF!</definedName>
    <definedName name="pab32_5_1">#REF!</definedName>
    <definedName name="pab32_5_10">#REF!</definedName>
    <definedName name="pab32_6">#REF!</definedName>
    <definedName name="pab32_6_10">#REF!</definedName>
    <definedName name="pab32_7">#REF!</definedName>
    <definedName name="pab32_7_10">#REF!</definedName>
    <definedName name="pab32_8">#REF!</definedName>
    <definedName name="pab32_8_10">#REF!</definedName>
    <definedName name="pab32_9">#REF!</definedName>
    <definedName name="pab32_9_10">#REF!</definedName>
    <definedName name="pab4_1">#REF!</definedName>
    <definedName name="pab4_1_10">#REF!</definedName>
    <definedName name="pab4_1_3">#REF!</definedName>
    <definedName name="pab4_1_5">#REF!</definedName>
    <definedName name="pab4_10">#REF!</definedName>
    <definedName name="pab4_10_1">#REF!</definedName>
    <definedName name="pab4_11">#REF!</definedName>
    <definedName name="pab4_3">#REF!</definedName>
    <definedName name="pab4_3_1">#REF!</definedName>
    <definedName name="pab4_4">#REF!</definedName>
    <definedName name="pab4_4_10">#REF!</definedName>
    <definedName name="pab4_5">#REF!</definedName>
    <definedName name="pab4_5_1">#REF!</definedName>
    <definedName name="pab4_5_10">#REF!</definedName>
    <definedName name="pab4_6">#REF!</definedName>
    <definedName name="pab4_6_10">#REF!</definedName>
    <definedName name="pab4_7">#REF!</definedName>
    <definedName name="pab4_7_10">#REF!</definedName>
    <definedName name="pab4_8">#REF!</definedName>
    <definedName name="pab4_8_10">#REF!</definedName>
    <definedName name="pab4_9">#REF!</definedName>
    <definedName name="pab4_9_10">#REF!</definedName>
    <definedName name="pab40_1">#REF!</definedName>
    <definedName name="pab40_1_10">#REF!</definedName>
    <definedName name="pab40_1_3">#REF!</definedName>
    <definedName name="pab40_1_5">#REF!</definedName>
    <definedName name="pab40_10">#REF!</definedName>
    <definedName name="pab40_10_1">#REF!</definedName>
    <definedName name="pab40_11">#REF!</definedName>
    <definedName name="pab40_3">#REF!</definedName>
    <definedName name="pab40_3_1">#REF!</definedName>
    <definedName name="pab40_4">#REF!</definedName>
    <definedName name="pab40_4_10">#REF!</definedName>
    <definedName name="pab40_5">#REF!</definedName>
    <definedName name="pab40_5_1">#REF!</definedName>
    <definedName name="pab40_5_10">#REF!</definedName>
    <definedName name="pab40_6">#REF!</definedName>
    <definedName name="pab40_6_10">#REF!</definedName>
    <definedName name="pab40_7">#REF!</definedName>
    <definedName name="pab40_7_10">#REF!</definedName>
    <definedName name="pab40_8">#REF!</definedName>
    <definedName name="pab40_8_10">#REF!</definedName>
    <definedName name="pab40_9">#REF!</definedName>
    <definedName name="pab40_9_10">#REF!</definedName>
    <definedName name="pab50_1">#REF!</definedName>
    <definedName name="pab50_1_10">#REF!</definedName>
    <definedName name="pab50_1_3">#REF!</definedName>
    <definedName name="pab50_1_5">#REF!</definedName>
    <definedName name="pab50_10">#REF!</definedName>
    <definedName name="pab50_10_1">#REF!</definedName>
    <definedName name="pab50_11">#REF!</definedName>
    <definedName name="pab50_3">#REF!</definedName>
    <definedName name="pab50_3_1">#REF!</definedName>
    <definedName name="pab50_4">#REF!</definedName>
    <definedName name="pab50_4_10">#REF!</definedName>
    <definedName name="pab50_5">#REF!</definedName>
    <definedName name="pab50_5_1">#REF!</definedName>
    <definedName name="pab50_5_10">#REF!</definedName>
    <definedName name="pab50_6">#REF!</definedName>
    <definedName name="pab50_6_10">#REF!</definedName>
    <definedName name="pab50_7">#REF!</definedName>
    <definedName name="pab50_7_10">#REF!</definedName>
    <definedName name="pab50_8">#REF!</definedName>
    <definedName name="pab50_8_10">#REF!</definedName>
    <definedName name="pab50_9">#REF!</definedName>
    <definedName name="pab50_9_10">#REF!</definedName>
    <definedName name="pab6_1">#REF!</definedName>
    <definedName name="pab6_1_10">#REF!</definedName>
    <definedName name="pab6_1_3">#REF!</definedName>
    <definedName name="pab6_1_5">#REF!</definedName>
    <definedName name="pab6_10">#REF!</definedName>
    <definedName name="pab6_10_1">#REF!</definedName>
    <definedName name="pab6_11">#REF!</definedName>
    <definedName name="pab6_3">#REF!</definedName>
    <definedName name="pab6_3_1">#REF!</definedName>
    <definedName name="pab6_4">#REF!</definedName>
    <definedName name="pab6_4_10">#REF!</definedName>
    <definedName name="pab6_5">#REF!</definedName>
    <definedName name="pab6_5_1">#REF!</definedName>
    <definedName name="pab6_5_10">#REF!</definedName>
    <definedName name="pab6_6">#REF!</definedName>
    <definedName name="pab6_6_10">#REF!</definedName>
    <definedName name="pab6_7">#REF!</definedName>
    <definedName name="pab6_7_10">#REF!</definedName>
    <definedName name="pab6_8">#REF!</definedName>
    <definedName name="pab6_8_10">#REF!</definedName>
    <definedName name="pab6_9">#REF!</definedName>
    <definedName name="pab6_9_10">#REF!</definedName>
    <definedName name="pab65_1">#REF!</definedName>
    <definedName name="pab65_1_10">#REF!</definedName>
    <definedName name="pab65_1_3">#REF!</definedName>
    <definedName name="pab65_1_5">#REF!</definedName>
    <definedName name="pab65_10">#REF!</definedName>
    <definedName name="pab65_10_1">#REF!</definedName>
    <definedName name="pab65_11">#REF!</definedName>
    <definedName name="pab65_3">#REF!</definedName>
    <definedName name="pab65_3_1">#REF!</definedName>
    <definedName name="pab65_4">#REF!</definedName>
    <definedName name="pab65_4_10">#REF!</definedName>
    <definedName name="pab65_5">#REF!</definedName>
    <definedName name="pab65_5_1">#REF!</definedName>
    <definedName name="pab65_5_10">#REF!</definedName>
    <definedName name="pab65_6">#REF!</definedName>
    <definedName name="pab65_6_10">#REF!</definedName>
    <definedName name="pab65_7">#REF!</definedName>
    <definedName name="pab65_7_10">#REF!</definedName>
    <definedName name="pab65_8">#REF!</definedName>
    <definedName name="pab65_8_10">#REF!</definedName>
    <definedName name="pab65_9">#REF!</definedName>
    <definedName name="pab65_9_10">#REF!</definedName>
    <definedName name="pab80_1">#REF!</definedName>
    <definedName name="pab80_1_10">#REF!</definedName>
    <definedName name="pab80_1_3">#REF!</definedName>
    <definedName name="pab80_1_5">#REF!</definedName>
    <definedName name="pab80_10">#REF!</definedName>
    <definedName name="pab80_10_1">#REF!</definedName>
    <definedName name="pab80_11">#REF!</definedName>
    <definedName name="pab80_3">#REF!</definedName>
    <definedName name="pab80_3_1">#REF!</definedName>
    <definedName name="pab80_4">#REF!</definedName>
    <definedName name="pab80_4_10">#REF!</definedName>
    <definedName name="pab80_5">#REF!</definedName>
    <definedName name="pab80_5_1">#REF!</definedName>
    <definedName name="pab80_5_10">#REF!</definedName>
    <definedName name="pab80_6">#REF!</definedName>
    <definedName name="pab80_6_10">#REF!</definedName>
    <definedName name="pab80_7">#REF!</definedName>
    <definedName name="pab80_7_10">#REF!</definedName>
    <definedName name="pab80_8">#REF!</definedName>
    <definedName name="pab80_8_10">#REF!</definedName>
    <definedName name="pab80_9">#REF!</definedName>
    <definedName name="pab80_9_10">#REF!</definedName>
    <definedName name="pabf100">#REF!</definedName>
    <definedName name="pabf100_1">#REF!</definedName>
    <definedName name="pabf100_1_10">#REF!</definedName>
    <definedName name="pabf100_1_3">#REF!</definedName>
    <definedName name="pabf100_1_5">#REF!</definedName>
    <definedName name="pabf100_10">#REF!</definedName>
    <definedName name="pabf100_10_1">#REF!</definedName>
    <definedName name="pabf100_11">#REF!</definedName>
    <definedName name="pabf100_3">#REF!</definedName>
    <definedName name="pabf100_3_1">#REF!</definedName>
    <definedName name="pabf100_4">#REF!</definedName>
    <definedName name="pabf100_4_10">#REF!</definedName>
    <definedName name="pabf100_5">#REF!</definedName>
    <definedName name="pabf100_5_1">#REF!</definedName>
    <definedName name="pabf100_5_10">#REF!</definedName>
    <definedName name="pabf100_6">#REF!</definedName>
    <definedName name="pabf100_6_10">#REF!</definedName>
    <definedName name="pabf100_7">#REF!</definedName>
    <definedName name="pabf100_7_10">#REF!</definedName>
    <definedName name="pabf100_8">#REF!</definedName>
    <definedName name="pabf100_8_10">#REF!</definedName>
    <definedName name="pabf100_9">#REF!</definedName>
    <definedName name="pabf100_9_10">#REF!</definedName>
    <definedName name="pabf125">#REF!</definedName>
    <definedName name="pabf125_1">#REF!</definedName>
    <definedName name="pabf125_1_10">#REF!</definedName>
    <definedName name="pabf125_1_3">#REF!</definedName>
    <definedName name="pabf125_1_5">#REF!</definedName>
    <definedName name="pabf125_10">#REF!</definedName>
    <definedName name="pabf125_10_1">#REF!</definedName>
    <definedName name="pabf125_11">#REF!</definedName>
    <definedName name="pabf125_3">#REF!</definedName>
    <definedName name="pabf125_3_1">#REF!</definedName>
    <definedName name="pabf125_4">#REF!</definedName>
    <definedName name="pabf125_4_10">#REF!</definedName>
    <definedName name="pabf125_5">#REF!</definedName>
    <definedName name="pabf125_5_1">#REF!</definedName>
    <definedName name="pabf125_5_10">#REF!</definedName>
    <definedName name="pabf125_6">#REF!</definedName>
    <definedName name="pabf125_6_10">#REF!</definedName>
    <definedName name="pabf125_7">#REF!</definedName>
    <definedName name="pabf125_7_10">#REF!</definedName>
    <definedName name="pabf125_8">#REF!</definedName>
    <definedName name="pabf125_8_10">#REF!</definedName>
    <definedName name="pabf125_9">#REF!</definedName>
    <definedName name="pabf125_9_10">#REF!</definedName>
    <definedName name="pabf150">#REF!</definedName>
    <definedName name="pabf150_1">#REF!</definedName>
    <definedName name="pabf150_1_10">#REF!</definedName>
    <definedName name="pabf150_1_3">#REF!</definedName>
    <definedName name="pabf150_1_5">#REF!</definedName>
    <definedName name="pabf150_10">#REF!</definedName>
    <definedName name="pabf150_10_1">#REF!</definedName>
    <definedName name="pabf150_11">#REF!</definedName>
    <definedName name="pabf150_3">#REF!</definedName>
    <definedName name="pabf150_3_1">#REF!</definedName>
    <definedName name="pabf150_4">#REF!</definedName>
    <definedName name="pabf150_4_10">#REF!</definedName>
    <definedName name="pabf150_5">#REF!</definedName>
    <definedName name="pabf150_5_1">#REF!</definedName>
    <definedName name="pabf150_5_10">#REF!</definedName>
    <definedName name="pabf150_6">#REF!</definedName>
    <definedName name="pabf150_6_10">#REF!</definedName>
    <definedName name="pabf150_7">#REF!</definedName>
    <definedName name="pabf150_7_10">#REF!</definedName>
    <definedName name="pabf150_8">#REF!</definedName>
    <definedName name="pabf150_8_10">#REF!</definedName>
    <definedName name="pabf150_9">#REF!</definedName>
    <definedName name="pabf150_9_10">#REF!</definedName>
    <definedName name="pabf4">#REF!</definedName>
    <definedName name="pabf4_1">#REF!</definedName>
    <definedName name="pabf4_1_10">#REF!</definedName>
    <definedName name="pabf4_1_3">#REF!</definedName>
    <definedName name="pabf4_1_5">#REF!</definedName>
    <definedName name="pabf4_10">#REF!</definedName>
    <definedName name="pabf4_10_1">#REF!</definedName>
    <definedName name="pabf4_11">#REF!</definedName>
    <definedName name="pabf4_3">#REF!</definedName>
    <definedName name="pabf4_3_1">#REF!</definedName>
    <definedName name="pabf4_4">#REF!</definedName>
    <definedName name="pabf4_4_10">#REF!</definedName>
    <definedName name="pabf4_5">#REF!</definedName>
    <definedName name="pabf4_5_1">#REF!</definedName>
    <definedName name="pabf4_5_10">#REF!</definedName>
    <definedName name="pabf4_6">#REF!</definedName>
    <definedName name="pabf4_6_10">#REF!</definedName>
    <definedName name="pabf4_7">#REF!</definedName>
    <definedName name="pabf4_7_10">#REF!</definedName>
    <definedName name="pabf4_8">#REF!</definedName>
    <definedName name="pabf4_8_10">#REF!</definedName>
    <definedName name="pabf4_9">#REF!</definedName>
    <definedName name="pabf4_9_10">#REF!</definedName>
    <definedName name="pabf6">#REF!</definedName>
    <definedName name="pabf6_1">#REF!</definedName>
    <definedName name="pabf6_1_10">#REF!</definedName>
    <definedName name="pabf6_1_3">#REF!</definedName>
    <definedName name="pabf6_1_5">#REF!</definedName>
    <definedName name="pabf6_10">#REF!</definedName>
    <definedName name="pabf6_10_1">#REF!</definedName>
    <definedName name="pabf6_11">#REF!</definedName>
    <definedName name="pabf6_3">#REF!</definedName>
    <definedName name="pabf6_3_1">#REF!</definedName>
    <definedName name="pabf6_4">#REF!</definedName>
    <definedName name="pabf6_4_10">#REF!</definedName>
    <definedName name="pabf6_5">#REF!</definedName>
    <definedName name="pabf6_5_1">#REF!</definedName>
    <definedName name="pabf6_5_10">#REF!</definedName>
    <definedName name="pabf6_6">#REF!</definedName>
    <definedName name="pabf6_6_10">#REF!</definedName>
    <definedName name="pabf6_7">#REF!</definedName>
    <definedName name="pabf6_7_10">#REF!</definedName>
    <definedName name="pabf6_8">#REF!</definedName>
    <definedName name="pabf6_8_10">#REF!</definedName>
    <definedName name="pabf6_9">#REF!</definedName>
    <definedName name="pabf6_9_10">#REF!</definedName>
    <definedName name="pabf65">#REF!</definedName>
    <definedName name="pabf65_1">#REF!</definedName>
    <definedName name="pabf65_1_10">#REF!</definedName>
    <definedName name="pabf65_1_3">#REF!</definedName>
    <definedName name="pabf65_1_5">#REF!</definedName>
    <definedName name="pabf65_10">#REF!</definedName>
    <definedName name="pabf65_10_1">#REF!</definedName>
    <definedName name="pabf65_11">#REF!</definedName>
    <definedName name="pabf65_3">#REF!</definedName>
    <definedName name="pabf65_3_1">#REF!</definedName>
    <definedName name="pabf65_4">#REF!</definedName>
    <definedName name="pabf65_4_10">#REF!</definedName>
    <definedName name="pabf65_5">#REF!</definedName>
    <definedName name="pabf65_5_1">#REF!</definedName>
    <definedName name="pabf65_5_10">#REF!</definedName>
    <definedName name="pabf65_6">#REF!</definedName>
    <definedName name="pabf65_6_10">#REF!</definedName>
    <definedName name="pabf65_7">#REF!</definedName>
    <definedName name="pabf65_7_10">#REF!</definedName>
    <definedName name="pabf65_8">#REF!</definedName>
    <definedName name="pabf65_8_10">#REF!</definedName>
    <definedName name="pabf65_9">#REF!</definedName>
    <definedName name="pabf65_9_10">#REF!</definedName>
    <definedName name="pabf80">#REF!</definedName>
    <definedName name="pabf80_1">#REF!</definedName>
    <definedName name="pabf80_1_10">#REF!</definedName>
    <definedName name="pabf80_1_3">#REF!</definedName>
    <definedName name="pabf80_1_5">#REF!</definedName>
    <definedName name="pabf80_10">#REF!</definedName>
    <definedName name="pabf80_10_1">#REF!</definedName>
    <definedName name="pabf80_11">#REF!</definedName>
    <definedName name="pabf80_3">#REF!</definedName>
    <definedName name="pabf80_3_1">#REF!</definedName>
    <definedName name="pabf80_4">#REF!</definedName>
    <definedName name="pabf80_4_10">#REF!</definedName>
    <definedName name="pabf80_5">#REF!</definedName>
    <definedName name="pabf80_5_1">#REF!</definedName>
    <definedName name="pabf80_5_10">#REF!</definedName>
    <definedName name="pabf80_6">#REF!</definedName>
    <definedName name="pabf80_6_10">#REF!</definedName>
    <definedName name="pabf80_7">#REF!</definedName>
    <definedName name="pabf80_7_10">#REF!</definedName>
    <definedName name="pabf80_8">#REF!</definedName>
    <definedName name="pabf80_8_10">#REF!</definedName>
    <definedName name="pabf80_9">#REF!</definedName>
    <definedName name="pabf80_9_10">#REF!</definedName>
    <definedName name="PABRIK">#N/A</definedName>
    <definedName name="PABRIK1">#N/A</definedName>
    <definedName name="PABX">#REF!</definedName>
    <definedName name="PAC0Q2">#REF!</definedName>
    <definedName name="PAciDd">#REF!</definedName>
    <definedName name="Packaging">#REF!</definedName>
    <definedName name="Padads" hidden="1">{"rp_only",#N/A,FALSE,"2225"}</definedName>
    <definedName name="Padads_1" hidden="1">{"rp_only",#N/A,FALSE,"2225"}</definedName>
    <definedName name="pagaraman">#REF!</definedName>
    <definedName name="pagarbrc">#REF!</definedName>
    <definedName name="PAGE1">#REF!</definedName>
    <definedName name="PAGE11">#REF!</definedName>
    <definedName name="PAGE2">#REF!</definedName>
    <definedName name="PAGE5">#REF!</definedName>
    <definedName name="PAGEALL">#REF!</definedName>
    <definedName name="PAGEBS">#REF!</definedName>
    <definedName name="PAGEIS">#REF!</definedName>
    <definedName name="pah150_1">#REF!</definedName>
    <definedName name="pah150_1_10">#REF!</definedName>
    <definedName name="pah150_1_3">#REF!</definedName>
    <definedName name="pah150_1_5">#REF!</definedName>
    <definedName name="pah150_10">#REF!</definedName>
    <definedName name="pah150_10_1">#REF!</definedName>
    <definedName name="pah150_11">#REF!</definedName>
    <definedName name="pah150_3">#REF!</definedName>
    <definedName name="pah150_3_1">#REF!</definedName>
    <definedName name="pah150_4">#REF!</definedName>
    <definedName name="pah150_4_10">#REF!</definedName>
    <definedName name="pah150_5">#REF!</definedName>
    <definedName name="pah150_5_1">#REF!</definedName>
    <definedName name="pah150_5_10">#REF!</definedName>
    <definedName name="pah150_6">#REF!</definedName>
    <definedName name="pah150_6_1">#REF!</definedName>
    <definedName name="pah150_6_10">#REF!</definedName>
    <definedName name="pah150_7">#REF!</definedName>
    <definedName name="pah150_7_10">#REF!</definedName>
    <definedName name="pah150_8">#REF!</definedName>
    <definedName name="pah150_8_10">#REF!</definedName>
    <definedName name="pah150_9">#REF!</definedName>
    <definedName name="pah150_9_10">#REF!</definedName>
    <definedName name="PAID3X">#REF!</definedName>
    <definedName name="PAIDSX">#REF!</definedName>
    <definedName name="paidsx1">#REF!</definedName>
    <definedName name="paidsx3">#REF!</definedName>
    <definedName name="PAIDUPCAPITAL">#REF!</definedName>
    <definedName name="PAIN">#REF!</definedName>
    <definedName name="PAIN_1">#REF!</definedName>
    <definedName name="PAIN_1_10">#REF!</definedName>
    <definedName name="PAIN_10">#REF!</definedName>
    <definedName name="PAIN_5">#REF!</definedName>
    <definedName name="PAINT">#REF!</definedName>
    <definedName name="pair10">#REF!</definedName>
    <definedName name="PAJAK">#REF!</definedName>
    <definedName name="pak100_1">#REF!</definedName>
    <definedName name="pak100_1_10">#REF!</definedName>
    <definedName name="pak100_1_3">#REF!</definedName>
    <definedName name="pak100_1_5">#REF!</definedName>
    <definedName name="pak100_10">#REF!</definedName>
    <definedName name="pak100_10_1">#REF!</definedName>
    <definedName name="pak100_11">#REF!</definedName>
    <definedName name="pak100_3">#REF!</definedName>
    <definedName name="pak100_3_1">#REF!</definedName>
    <definedName name="pak100_4">#REF!</definedName>
    <definedName name="pak100_4_10">#REF!</definedName>
    <definedName name="pak100_5">#REF!</definedName>
    <definedName name="pak100_5_1">#REF!</definedName>
    <definedName name="pak100_5_10">#REF!</definedName>
    <definedName name="pak100_6">#REF!</definedName>
    <definedName name="pak100_6_10">#REF!</definedName>
    <definedName name="pak100_7">#REF!</definedName>
    <definedName name="pak100_7_10">#REF!</definedName>
    <definedName name="pak100_8">#REF!</definedName>
    <definedName name="pak100_8_10">#REF!</definedName>
    <definedName name="pak100_9">#REF!</definedName>
    <definedName name="pak100_9_10">#REF!</definedName>
    <definedName name="pak150_1">#REF!</definedName>
    <definedName name="pak150_1_10">#REF!</definedName>
    <definedName name="pak150_1_3">#REF!</definedName>
    <definedName name="pak150_1_5">#REF!</definedName>
    <definedName name="pak150_10">#REF!</definedName>
    <definedName name="pak150_10_1">#REF!</definedName>
    <definedName name="pak150_11">#REF!</definedName>
    <definedName name="pak150_3">#REF!</definedName>
    <definedName name="pak150_3_1">#REF!</definedName>
    <definedName name="pak150_4">#REF!</definedName>
    <definedName name="pak150_4_10">#REF!</definedName>
    <definedName name="pak150_5">#REF!</definedName>
    <definedName name="pak150_5_1">#REF!</definedName>
    <definedName name="pak150_5_10">#REF!</definedName>
    <definedName name="pak150_6">#REF!</definedName>
    <definedName name="pak150_6_10">#REF!</definedName>
    <definedName name="pak150_7">#REF!</definedName>
    <definedName name="pak150_7_10">#REF!</definedName>
    <definedName name="pak150_8">#REF!</definedName>
    <definedName name="pak150_8_10">#REF!</definedName>
    <definedName name="pak150_9">#REF!</definedName>
    <definedName name="pak150_9_10">#REF!</definedName>
    <definedName name="pak50_1">#REF!</definedName>
    <definedName name="pak50_1_10">#REF!</definedName>
    <definedName name="pak50_1_3">#REF!</definedName>
    <definedName name="pak50_1_5">#REF!</definedName>
    <definedName name="pak50_10">#REF!</definedName>
    <definedName name="pak50_10_1">#REF!</definedName>
    <definedName name="pak50_11">#REF!</definedName>
    <definedName name="pak50_3">#REF!</definedName>
    <definedName name="pak50_3_1">#REF!</definedName>
    <definedName name="pak50_4">#REF!</definedName>
    <definedName name="pak50_4_10">#REF!</definedName>
    <definedName name="pak50_5">#REF!</definedName>
    <definedName name="pak50_5_1">#REF!</definedName>
    <definedName name="pak50_5_10">#REF!</definedName>
    <definedName name="pak50_6">#REF!</definedName>
    <definedName name="pak50_6_10">#REF!</definedName>
    <definedName name="pak50_7">#REF!</definedName>
    <definedName name="pak50_7_10">#REF!</definedName>
    <definedName name="pak50_8">#REF!</definedName>
    <definedName name="pak50_8_10">#REF!</definedName>
    <definedName name="pak50_9">#REF!</definedName>
    <definedName name="pak50_9_10">#REF!</definedName>
    <definedName name="pak80_1">#REF!</definedName>
    <definedName name="pak80_1_10">#REF!</definedName>
    <definedName name="pak80_1_3">#REF!</definedName>
    <definedName name="pak80_1_5">#REF!</definedName>
    <definedName name="pak80_10">#REF!</definedName>
    <definedName name="pak80_10_1">#REF!</definedName>
    <definedName name="pak80_11">#REF!</definedName>
    <definedName name="pak80_3">#REF!</definedName>
    <definedName name="pak80_3_1">#REF!</definedName>
    <definedName name="pak80_4">#REF!</definedName>
    <definedName name="pak80_4_10">#REF!</definedName>
    <definedName name="pak80_5">#REF!</definedName>
    <definedName name="pak80_5_1">#REF!</definedName>
    <definedName name="pak80_5_10">#REF!</definedName>
    <definedName name="pak80_6">#REF!</definedName>
    <definedName name="pak80_6_10">#REF!</definedName>
    <definedName name="pak80_7">#REF!</definedName>
    <definedName name="pak80_7_10">#REF!</definedName>
    <definedName name="pak80_8">#REF!</definedName>
    <definedName name="pak80_8_10">#REF!</definedName>
    <definedName name="pak80_9">#REF!</definedName>
    <definedName name="pak80_9_10">#REF!</definedName>
    <definedName name="PAKET">#REF!</definedName>
    <definedName name="paket_1">#REF!</definedName>
    <definedName name="paket_1_10">#REF!</definedName>
    <definedName name="PAKET_1_3">#REF!</definedName>
    <definedName name="paket_1_5">#REF!</definedName>
    <definedName name="PAKET_10">#REF!</definedName>
    <definedName name="PAKET_10_1">#REF!</definedName>
    <definedName name="PAKET_11">#REF!</definedName>
    <definedName name="PAKET_3">#REF!</definedName>
    <definedName name="PAKET_3_1">#REF!</definedName>
    <definedName name="PAKET_4">#REF!</definedName>
    <definedName name="PAKET_4_10">#REF!</definedName>
    <definedName name="PAKET_5">#REF!</definedName>
    <definedName name="PAKET_5_1">#REF!</definedName>
    <definedName name="PAKET_5_10">#REF!</definedName>
    <definedName name="PAKET_6">#REF!</definedName>
    <definedName name="PAKET_6_10">#REF!</definedName>
    <definedName name="PAKET_7">#REF!</definedName>
    <definedName name="PAKET_7_10">#REF!</definedName>
    <definedName name="PAKET_8">#REF!</definedName>
    <definedName name="PAKET_8_10">#REF!</definedName>
    <definedName name="PAKET_9">#REF!</definedName>
    <definedName name="PAKET_9_10">#REF!</definedName>
    <definedName name="pakf100">#REF!</definedName>
    <definedName name="pakf100_1">#REF!</definedName>
    <definedName name="pakf100_1_10">#REF!</definedName>
    <definedName name="pakf100_1_3">#REF!</definedName>
    <definedName name="pakf100_1_5">#REF!</definedName>
    <definedName name="pakf100_10">#REF!</definedName>
    <definedName name="pakf100_10_1">#REF!</definedName>
    <definedName name="pakf100_11">#REF!</definedName>
    <definedName name="pakf100_3">#REF!</definedName>
    <definedName name="pakf100_3_1">#REF!</definedName>
    <definedName name="pakf100_4">#REF!</definedName>
    <definedName name="pakf100_4_10">#REF!</definedName>
    <definedName name="pakf100_5">#REF!</definedName>
    <definedName name="pakf100_5_1">#REF!</definedName>
    <definedName name="pakf100_5_10">#REF!</definedName>
    <definedName name="pakf100_6">#REF!</definedName>
    <definedName name="pakf100_6_10">#REF!</definedName>
    <definedName name="pakf100_7">#REF!</definedName>
    <definedName name="pakf100_7_10">#REF!</definedName>
    <definedName name="pakf100_8">#REF!</definedName>
    <definedName name="pakf100_8_10">#REF!</definedName>
    <definedName name="pakf100_9">#REF!</definedName>
    <definedName name="pakf100_9_10">#REF!</definedName>
    <definedName name="pakf150">#REF!</definedName>
    <definedName name="pakf150_1">#REF!</definedName>
    <definedName name="pakf150_1_10">#REF!</definedName>
    <definedName name="pakf150_1_3">#REF!</definedName>
    <definedName name="pakf150_1_5">#REF!</definedName>
    <definedName name="pakf150_10">#REF!</definedName>
    <definedName name="pakf150_10_1">#REF!</definedName>
    <definedName name="pakf150_11">#REF!</definedName>
    <definedName name="pakf150_3">#REF!</definedName>
    <definedName name="pakf150_3_1">#REF!</definedName>
    <definedName name="pakf150_4">#REF!</definedName>
    <definedName name="pakf150_4_10">#REF!</definedName>
    <definedName name="pakf150_5">#REF!</definedName>
    <definedName name="pakf150_5_1">#REF!</definedName>
    <definedName name="pakf150_5_10">#REF!</definedName>
    <definedName name="pakf150_6">#REF!</definedName>
    <definedName name="pakf150_6_10">#REF!</definedName>
    <definedName name="pakf150_7">#REF!</definedName>
    <definedName name="pakf150_7_10">#REF!</definedName>
    <definedName name="pakf150_8">#REF!</definedName>
    <definedName name="pakf150_8_10">#REF!</definedName>
    <definedName name="pakf150_9">#REF!</definedName>
    <definedName name="pakf150_9_10">#REF!</definedName>
    <definedName name="pakf80">#REF!</definedName>
    <definedName name="pakf80_1">#REF!</definedName>
    <definedName name="pakf80_1_10">#REF!</definedName>
    <definedName name="pakf80_1_3">#REF!</definedName>
    <definedName name="pakf80_1_5">#REF!</definedName>
    <definedName name="pakf80_10">#REF!</definedName>
    <definedName name="pakf80_10_1">#REF!</definedName>
    <definedName name="pakf80_11">#REF!</definedName>
    <definedName name="pakf80_3">#REF!</definedName>
    <definedName name="pakf80_3_1">#REF!</definedName>
    <definedName name="pakf80_4">#REF!</definedName>
    <definedName name="pakf80_4_10">#REF!</definedName>
    <definedName name="pakf80_5">#REF!</definedName>
    <definedName name="pakf80_5_1">#REF!</definedName>
    <definedName name="pakf80_5_10">#REF!</definedName>
    <definedName name="pakf80_6">#REF!</definedName>
    <definedName name="pakf80_6_10">#REF!</definedName>
    <definedName name="pakf80_7">#REF!</definedName>
    <definedName name="pakf80_7_10">#REF!</definedName>
    <definedName name="pakf80_8">#REF!</definedName>
    <definedName name="pakf80_8_10">#REF!</definedName>
    <definedName name="pakf80_9">#REF!</definedName>
    <definedName name="pakf80_9_10">#REF!</definedName>
    <definedName name="paki" hidden="1">{#N/A,#N/A,FALSE,"EX-ISEWA -all";#N/A,#N/A,FALSE,"EX - SEWA";#N/A,#N/A,FALSE,"EX - ISEWAD";#N/A,#N/A,FALSE,"EX - THAI";#N/A,#N/A,FALSE,"EX - INDIA";#N/A,#N/A,FALSE,"EX - MAL";#N/A,#N/A,FALSE,"EX - SWA";#N/A,#N/A,FALSE,"EX - INDO";#N/A,#N/A,FALSE,"EX - DIV";#N/A,#N/A,FALSE,"EX - CONS THAI";#N/A,#N/A,FALSE,"EX-GTS";#N/A,#N/A,FALSE,"EX-CCNR"}</definedName>
    <definedName name="paki2" hidden="1">{#N/A,#N/A,FALSE,"EX-ISEWA -all";#N/A,#N/A,FALSE,"EX - SEWA";#N/A,#N/A,FALSE,"EX - ISEWAD";#N/A,#N/A,FALSE,"EX - THAI";#N/A,#N/A,FALSE,"EX - INDIA";#N/A,#N/A,FALSE,"EX - MAL";#N/A,#N/A,FALSE,"EX - SWA";#N/A,#N/A,FALSE,"EX - INDO";#N/A,#N/A,FALSE,"EX - DIV";#N/A,#N/A,FALSE,"EX - CONS THAI";#N/A,#N/A,FALSE,"EX-GTS";#N/A,#N/A,FALSE,"EX-CCNR"}</definedName>
    <definedName name="paku">#REF!</definedName>
    <definedName name="paku_payung">#REF!</definedName>
    <definedName name="paku_peluru">#REF!</definedName>
    <definedName name="Paku_sekrup">#REF!</definedName>
    <definedName name="Paku_seng">#REF!</definedName>
    <definedName name="paku_triplek">#REF!</definedName>
    <definedName name="paku1">#REF!</definedName>
    <definedName name="paku2">#REF!</definedName>
    <definedName name="pakuasb">#REF!</definedName>
    <definedName name="pakucamp">#REF!</definedName>
    <definedName name="pakucampb">#REF!</definedName>
    <definedName name="pakucampb_1">#REF!</definedName>
    <definedName name="pakucampc">#REF!</definedName>
    <definedName name="pakucampc_1">#REF!</definedName>
    <definedName name="pakueternitc">#REF!</definedName>
    <definedName name="pakueternitc_1">#REF!</definedName>
    <definedName name="pakuseng">#REF!</definedName>
    <definedName name="pakusengb">#REF!</definedName>
    <definedName name="pakusengb_1">#REF!</definedName>
    <definedName name="pakusengc">#REF!</definedName>
    <definedName name="pakusengc_1">#REF!</definedName>
    <definedName name="pakuternit">#REF!</definedName>
    <definedName name="pakuternitb">#REF!</definedName>
    <definedName name="pakuternitb_1">#REF!</definedName>
    <definedName name="Pal_Workbook_GUID" hidden="1">"VKI8BZFQQTHCFARKQ4Q7PWWZ"</definedName>
    <definedName name="pamularsih">#REF!</definedName>
    <definedName name="PANAMA">#REF!</definedName>
    <definedName name="pancang">#REF!</definedName>
    <definedName name="pancang450">#REF!</definedName>
    <definedName name="pancang600">#REF!</definedName>
    <definedName name="Pancangsheet">#REF!</definedName>
    <definedName name="PandLCons">#REF!</definedName>
    <definedName name="panel">#REF!</definedName>
    <definedName name="PANELSCRTY">#REF!</definedName>
    <definedName name="panen">#REF!</definedName>
    <definedName name="pap_bgp">#REF!</definedName>
    <definedName name="papan">#REF!</definedName>
    <definedName name="papan_3_30_kamperoven">#REF!</definedName>
    <definedName name="papan_bekisting_20_20">#REF!</definedName>
    <definedName name="papankayuborneo">#REF!</definedName>
    <definedName name="paper">#REF!</definedName>
    <definedName name="par">#REF!</definedName>
    <definedName name="Par_Code_Periode">#REF!</definedName>
    <definedName name="Par_Code_Societe">#REF!</definedName>
    <definedName name="PAR_CodeConsolidation2">#REF!</definedName>
    <definedName name="Par_CodeN_1">#REF!</definedName>
    <definedName name="PAR_PeriodeConsolidation2">#REF!</definedName>
    <definedName name="Par_PeriodeN_1">#REF!</definedName>
    <definedName name="Parket">#REF!</definedName>
    <definedName name="PARTICULARS">#REF!</definedName>
    <definedName name="PARTISI">#REF!</definedName>
    <definedName name="Partisi_Gypsum_Rangka_Double_12_mm">#REF!</definedName>
    <definedName name="Partisi_Gypsum_Rangka_Double_9_mm">#REF!</definedName>
    <definedName name="Partisi_Gypsum_Rangka_Single_12_mm">#REF!</definedName>
    <definedName name="Partisi_Gypsum_Rangka_Single_9_mm">#REF!</definedName>
    <definedName name="PAS">#REF!</definedName>
    <definedName name="Pas.Gorong45">#REF!</definedName>
    <definedName name="pasang">#REF!</definedName>
    <definedName name="pasbamer3">#REF!</definedName>
    <definedName name="pasbamer5">#REF!</definedName>
    <definedName name="PASBATA13">#REF!</definedName>
    <definedName name="PASBATA15">#REF!</definedName>
    <definedName name="pasbatu">#REF!</definedName>
    <definedName name="PASBATU_PLESTER">#REF!</definedName>
    <definedName name="Pasbatu2.2">#REF!</definedName>
    <definedName name="pasbatukali">#REF!</definedName>
    <definedName name="pasbouplank">#REF!</definedName>
    <definedName name="PasBouwp">#REF!</definedName>
    <definedName name="pasbs4">#REF!</definedName>
    <definedName name="pasbt12">#REF!</definedName>
    <definedName name="pasbtempel">#REF!</definedName>
    <definedName name="PasBtKl">#REF!</definedName>
    <definedName name="pasdingran">#REF!</definedName>
    <definedName name="pasgran30">#REF!</definedName>
    <definedName name="pasgran40">#REF!</definedName>
    <definedName name="pasgranit">#REF!</definedName>
    <definedName name="PASIR">#REF!</definedName>
    <definedName name="pasir_beton">#REF!</definedName>
    <definedName name="Pasir_kasar_ayak">#REF!</definedName>
    <definedName name="pasir_pasang">#REF!</definedName>
    <definedName name="Pasir_pasangan">#REF!</definedName>
    <definedName name="pasir_urug">#REF!</definedName>
    <definedName name="PASIRBCAMP">#REF!</definedName>
    <definedName name="pasirp">#REF!</definedName>
    <definedName name="PASIRURUG">#REF!</definedName>
    <definedName name="pasplesteran">#REF!</definedName>
    <definedName name="Password">#REF!</definedName>
    <definedName name="PASTE1">#REF!</definedName>
    <definedName name="PASTE2">#REF!</definedName>
    <definedName name="PASTE3">#REF!</definedName>
    <definedName name="pastegel">#REF!</definedName>
    <definedName name="PAUD">#REF!</definedName>
    <definedName name="pavabu6">#REF!</definedName>
    <definedName name="pavabu8">#REF!</definedName>
    <definedName name="pavblock6">#REF!</definedName>
    <definedName name="pavblock8">#REF!</definedName>
    <definedName name="pavinc">#REF!</definedName>
    <definedName name="pavinc_1">#REF!</definedName>
    <definedName name="PAVING">#REF!</definedName>
    <definedName name="Paving.8.7">#REF!</definedName>
    <definedName name="paving.b">#REF!</definedName>
    <definedName name="paving_block_8cm">#REF!</definedName>
    <definedName name="Paving_tebal_8_cm">#REF!</definedName>
    <definedName name="pavingb">#REF!</definedName>
    <definedName name="pavingb_1">#REF!</definedName>
    <definedName name="pavingblock">#REF!</definedName>
    <definedName name="pavingc">#REF!</definedName>
    <definedName name="pavingc_1">#REF!</definedName>
    <definedName name="PAYABLE_3rd_party">#REF!</definedName>
    <definedName name="paymentdatepph29">#REF!</definedName>
    <definedName name="payung">#REF!</definedName>
    <definedName name="PB">#REF!</definedName>
    <definedName name="pb_1">#REF!</definedName>
    <definedName name="pb_1.5">#REF!</definedName>
    <definedName name="pb_10">#REF!</definedName>
    <definedName name="pb_2">#REF!</definedName>
    <definedName name="pb_3">#REF!</definedName>
    <definedName name="PB_BAK">#REF!</definedName>
    <definedName name="PB_CO">#REF!</definedName>
    <definedName name="PB_GIP">#REF!</definedName>
    <definedName name="PB_METER">#REF!</definedName>
    <definedName name="PB_POMPA">#REF!</definedName>
    <definedName name="PB_PVC">#REF!</definedName>
    <definedName name="PB_RD">#REF!</definedName>
    <definedName name="PB_VCHECK">#REF!</definedName>
    <definedName name="PB_VENT">#REF!</definedName>
    <definedName name="PB_VFLEX">#REF!</definedName>
    <definedName name="PB_VFOOT">#REF!</definedName>
    <definedName name="PB_VGATE">#REF!</definedName>
    <definedName name="PB_VSTRAINER">#REF!</definedName>
    <definedName name="pb0.5">#REF!</definedName>
    <definedName name="pb0.5_1">#REF!</definedName>
    <definedName name="pb0.5_1_10">#REF!</definedName>
    <definedName name="pb0.5_10">#REF!</definedName>
    <definedName name="pb0.5_5">#REF!</definedName>
    <definedName name="pb1.25">#REF!</definedName>
    <definedName name="pb1.25_1">#REF!</definedName>
    <definedName name="pb1.25_1_10">#REF!</definedName>
    <definedName name="pb1.25_10">#REF!</definedName>
    <definedName name="pb1.25_5">#REF!</definedName>
    <definedName name="pb1.5">#REF!</definedName>
    <definedName name="pb1.5_1">#REF!</definedName>
    <definedName name="pb1.5_1_10">#REF!</definedName>
    <definedName name="pb1.5_10">#REF!</definedName>
    <definedName name="pb1.5_5">#REF!</definedName>
    <definedName name="pb1_1">#REF!</definedName>
    <definedName name="pb1_1_10">#REF!</definedName>
    <definedName name="pb1_10">#REF!</definedName>
    <definedName name="pb1_5">#REF!</definedName>
    <definedName name="pb2.5">#REF!</definedName>
    <definedName name="pb2.5_1">#REF!</definedName>
    <definedName name="pb2.5_1_10">#REF!</definedName>
    <definedName name="pb2.5_10">#REF!</definedName>
    <definedName name="pb2.5_5">#REF!</definedName>
    <definedName name="pb2_1">#REF!</definedName>
    <definedName name="pb2_1_10">#REF!</definedName>
    <definedName name="pb2_10">#REF!</definedName>
    <definedName name="pb2_5">#REF!</definedName>
    <definedName name="pb3_1">#REF!</definedName>
    <definedName name="pb3_1_10">#REF!</definedName>
    <definedName name="pb3_10">#REF!</definedName>
    <definedName name="pb3_5">#REF!</definedName>
    <definedName name="pb34_1">#REF!</definedName>
    <definedName name="pb34_1_10">#REF!</definedName>
    <definedName name="pb34_10">#REF!</definedName>
    <definedName name="pb34_5">#REF!</definedName>
    <definedName name="pb4_1">#REF!</definedName>
    <definedName name="pb4_1_10">#REF!</definedName>
    <definedName name="pb4_10">#REF!</definedName>
    <definedName name="pb4_5">#REF!</definedName>
    <definedName name="pb8abu">#REF!</definedName>
    <definedName name="pbata3">#REF!</definedName>
    <definedName name="PBBu24">#REF!</definedName>
    <definedName name="PBBU39">#REF!</definedName>
    <definedName name="PBekM">#REF!</definedName>
    <definedName name="PBekP">#REF!</definedName>
    <definedName name="PBetBks">#REF!</definedName>
    <definedName name="PBetFun">#REF!</definedName>
    <definedName name="PBetPl">#REF!</definedName>
    <definedName name="PBetPr">#REF!</definedName>
    <definedName name="PBetStr">#REF!</definedName>
    <definedName name="pbf2.5">#REF!</definedName>
    <definedName name="pbf2.5_1">#REF!</definedName>
    <definedName name="pbf2.5_1_10">#REF!</definedName>
    <definedName name="pbf2.5_10">#REF!</definedName>
    <definedName name="pbf2.5_5">#REF!</definedName>
    <definedName name="pbf3_1">#REF!</definedName>
    <definedName name="pbf3_1_10">#REF!</definedName>
    <definedName name="pbf3_10">#REF!</definedName>
    <definedName name="pbf3_5">#REF!</definedName>
    <definedName name="pbf4_1">#REF!</definedName>
    <definedName name="pbf4_1_10">#REF!</definedName>
    <definedName name="pbf4_10">#REF!</definedName>
    <definedName name="pbf4_5">#REF!</definedName>
    <definedName name="pbondek">#REF!</definedName>
    <definedName name="PBouwp">#REF!</definedName>
    <definedName name="PBP_KP">#REF!</definedName>
    <definedName name="PBP_KP_LY">#REF!</definedName>
    <definedName name="pbPrinterFormat">"\\SBRSP050\SAP_IBD1 on Ne01:"</definedName>
    <definedName name="pbs100_1">#REF!</definedName>
    <definedName name="pbs100_1_10">#REF!</definedName>
    <definedName name="pbs100_1_3">#REF!</definedName>
    <definedName name="pbs100_1_5">#REF!</definedName>
    <definedName name="pbs100_10">#REF!</definedName>
    <definedName name="pbs100_10_1">#REF!</definedName>
    <definedName name="pbs100_11">#REF!</definedName>
    <definedName name="pbs100_3">#REF!</definedName>
    <definedName name="pbs100_3_1">#REF!</definedName>
    <definedName name="pbs100_4">#REF!</definedName>
    <definedName name="pbs100_4_10">#REF!</definedName>
    <definedName name="pbs100_5">#REF!</definedName>
    <definedName name="pbs100_5_1">#REF!</definedName>
    <definedName name="pbs100_5_10">#REF!</definedName>
    <definedName name="pbs100_6">#REF!</definedName>
    <definedName name="pbs100_6_10">#REF!</definedName>
    <definedName name="pbs100_7">#REF!</definedName>
    <definedName name="pbs100_7_10">#REF!</definedName>
    <definedName name="pbs100_8">#REF!</definedName>
    <definedName name="pbs100_8_10">#REF!</definedName>
    <definedName name="pbs100_9">#REF!</definedName>
    <definedName name="pbs100_9_10">#REF!</definedName>
    <definedName name="pbs15_1">#REF!</definedName>
    <definedName name="pbs15_1_10">#REF!</definedName>
    <definedName name="pbs15_1_3">#REF!</definedName>
    <definedName name="pbs15_1_5">#REF!</definedName>
    <definedName name="pbs15_10">#REF!</definedName>
    <definedName name="pbs15_10_1">#REF!</definedName>
    <definedName name="pbs15_11">#REF!</definedName>
    <definedName name="pbs15_3">#REF!</definedName>
    <definedName name="pbs15_3_1">#REF!</definedName>
    <definedName name="pbs15_4">#REF!</definedName>
    <definedName name="pbs15_4_10">#REF!</definedName>
    <definedName name="pbs15_5">#REF!</definedName>
    <definedName name="pbs15_5_1">#REF!</definedName>
    <definedName name="pbs15_5_10">#REF!</definedName>
    <definedName name="pbs15_6">#REF!</definedName>
    <definedName name="pbs15_6_10">#REF!</definedName>
    <definedName name="pbs15_7">#REF!</definedName>
    <definedName name="pbs15_7_10">#REF!</definedName>
    <definedName name="pbs15_8">#REF!</definedName>
    <definedName name="pbs15_8_10">#REF!</definedName>
    <definedName name="pbs15_9">#REF!</definedName>
    <definedName name="pbs15_9_10">#REF!</definedName>
    <definedName name="pbs150_1">#REF!</definedName>
    <definedName name="pbs150_1_10">#REF!</definedName>
    <definedName name="pbs150_1_3">#REF!</definedName>
    <definedName name="pbs150_1_5">#REF!</definedName>
    <definedName name="pbs150_10">#REF!</definedName>
    <definedName name="pbs150_10_1">#REF!</definedName>
    <definedName name="pbs150_11">#REF!</definedName>
    <definedName name="pbs150_3">#REF!</definedName>
    <definedName name="pbs150_3_1">#REF!</definedName>
    <definedName name="pbs150_4">#REF!</definedName>
    <definedName name="pbs150_4_10">#REF!</definedName>
    <definedName name="pbs150_5">#REF!</definedName>
    <definedName name="pbs150_5_1">#REF!</definedName>
    <definedName name="pbs150_5_10">#REF!</definedName>
    <definedName name="pbs150_6">#REF!</definedName>
    <definedName name="pbs150_6_10">#REF!</definedName>
    <definedName name="pbs150_7">#REF!</definedName>
    <definedName name="pbs150_7_10">#REF!</definedName>
    <definedName name="pbs150_8">#REF!</definedName>
    <definedName name="pbs150_8_10">#REF!</definedName>
    <definedName name="pbs150_9">#REF!</definedName>
    <definedName name="pbs150_9_10">#REF!</definedName>
    <definedName name="pbs40_1">#REF!</definedName>
    <definedName name="pbs40_1_10">#REF!</definedName>
    <definedName name="pbs40_1_3">#REF!</definedName>
    <definedName name="pbs40_1_5">#REF!</definedName>
    <definedName name="pbs40_10">#REF!</definedName>
    <definedName name="pbs40_10_1">#REF!</definedName>
    <definedName name="pbs40_11">#REF!</definedName>
    <definedName name="pbs40_3">#REF!</definedName>
    <definedName name="pbs40_3_1">#REF!</definedName>
    <definedName name="pbs40_4">#REF!</definedName>
    <definedName name="pbs40_4_10">#REF!</definedName>
    <definedName name="pbs40_5">#REF!</definedName>
    <definedName name="pbs40_5_1">#REF!</definedName>
    <definedName name="pbs40_5_10">#REF!</definedName>
    <definedName name="pbs40_6">#REF!</definedName>
    <definedName name="pbs40_6_10">#REF!</definedName>
    <definedName name="pbs40_7">#REF!</definedName>
    <definedName name="pbs40_7_10">#REF!</definedName>
    <definedName name="pbs40_8">#REF!</definedName>
    <definedName name="pbs40_8_10">#REF!</definedName>
    <definedName name="pbs40_9">#REF!</definedName>
    <definedName name="pbs40_9_10">#REF!</definedName>
    <definedName name="pbs50_1">#REF!</definedName>
    <definedName name="pbs50_1_10">#REF!</definedName>
    <definedName name="pbs50_1_3">#REF!</definedName>
    <definedName name="pbs50_1_5">#REF!</definedName>
    <definedName name="pbs50_10">#REF!</definedName>
    <definedName name="pbs50_10_1">#REF!</definedName>
    <definedName name="pbs50_11">#REF!</definedName>
    <definedName name="pbs50_3">#REF!</definedName>
    <definedName name="pbs50_3_1">#REF!</definedName>
    <definedName name="pbs50_4">#REF!</definedName>
    <definedName name="pbs50_4_10">#REF!</definedName>
    <definedName name="pbs50_5">#REF!</definedName>
    <definedName name="pbs50_5_1">#REF!</definedName>
    <definedName name="pbs50_5_10">#REF!</definedName>
    <definedName name="pbs50_6">#REF!</definedName>
    <definedName name="pbs50_6_10">#REF!</definedName>
    <definedName name="pbs50_7">#REF!</definedName>
    <definedName name="pbs50_7_10">#REF!</definedName>
    <definedName name="pbs50_8">#REF!</definedName>
    <definedName name="pbs50_8_10">#REF!</definedName>
    <definedName name="pbs50_9">#REF!</definedName>
    <definedName name="pbs50_9_10">#REF!</definedName>
    <definedName name="pbs65_1">#REF!</definedName>
    <definedName name="pbs65_1_10">#REF!</definedName>
    <definedName name="pbs65_1_3">#REF!</definedName>
    <definedName name="pbs65_1_5">#REF!</definedName>
    <definedName name="pbs65_10">#REF!</definedName>
    <definedName name="pbs65_10_1">#REF!</definedName>
    <definedName name="pbs65_11">#REF!</definedName>
    <definedName name="pbs65_3">#REF!</definedName>
    <definedName name="pbs65_3_1">#REF!</definedName>
    <definedName name="pbs65_4">#REF!</definedName>
    <definedName name="pbs65_4_10">#REF!</definedName>
    <definedName name="pbs65_5">#REF!</definedName>
    <definedName name="pbs65_5_1">#REF!</definedName>
    <definedName name="pbs65_5_10">#REF!</definedName>
    <definedName name="pbs65_6">#REF!</definedName>
    <definedName name="pbs65_6_10">#REF!</definedName>
    <definedName name="pbs65_7">#REF!</definedName>
    <definedName name="pbs65_7_10">#REF!</definedName>
    <definedName name="pbs65_8">#REF!</definedName>
    <definedName name="pbs65_8_10">#REF!</definedName>
    <definedName name="pbs65_9">#REF!</definedName>
    <definedName name="pbs65_9_10">#REF!</definedName>
    <definedName name="pbs80_1">#REF!</definedName>
    <definedName name="pbs80_1_10">#REF!</definedName>
    <definedName name="pbs80_1_3">#REF!</definedName>
    <definedName name="pbs80_1_5">#REF!</definedName>
    <definedName name="pbs80_10">#REF!</definedName>
    <definedName name="pbs80_10_1">#REF!</definedName>
    <definedName name="pbs80_11">#REF!</definedName>
    <definedName name="pbs80_3">#REF!</definedName>
    <definedName name="pbs80_3_1">#REF!</definedName>
    <definedName name="pbs80_4">#REF!</definedName>
    <definedName name="pbs80_4_10">#REF!</definedName>
    <definedName name="pbs80_5">#REF!</definedName>
    <definedName name="pbs80_5_1">#REF!</definedName>
    <definedName name="pbs80_5_10">#REF!</definedName>
    <definedName name="pbs80_6">#REF!</definedName>
    <definedName name="pbs80_6_10">#REF!</definedName>
    <definedName name="pbs80_7">#REF!</definedName>
    <definedName name="pbs80_7_10">#REF!</definedName>
    <definedName name="pbs80_8">#REF!</definedName>
    <definedName name="pbs80_8_10">#REF!</definedName>
    <definedName name="pbs80_9">#REF!</definedName>
    <definedName name="pbs80_9_10">#REF!</definedName>
    <definedName name="pbsf100">#REF!</definedName>
    <definedName name="pbsf100_1">#REF!</definedName>
    <definedName name="pbsf100_1_10">#REF!</definedName>
    <definedName name="pbsf100_1_3">#REF!</definedName>
    <definedName name="pbsf100_1_5">#REF!</definedName>
    <definedName name="pbsf100_10">#REF!</definedName>
    <definedName name="pbsf100_10_1">#REF!</definedName>
    <definedName name="pbsf100_11">#REF!</definedName>
    <definedName name="pbsf100_3">#REF!</definedName>
    <definedName name="pbsf100_3_1">#REF!</definedName>
    <definedName name="pbsf100_4">#REF!</definedName>
    <definedName name="pbsf100_4_10">#REF!</definedName>
    <definedName name="pbsf100_5">#REF!</definedName>
    <definedName name="pbsf100_5_1">#REF!</definedName>
    <definedName name="pbsf100_5_10">#REF!</definedName>
    <definedName name="pbsf100_6">#REF!</definedName>
    <definedName name="pbsf100_6_10">#REF!</definedName>
    <definedName name="pbsf100_7">#REF!</definedName>
    <definedName name="pbsf100_7_10">#REF!</definedName>
    <definedName name="pbsf100_8">#REF!</definedName>
    <definedName name="pbsf100_8_10">#REF!</definedName>
    <definedName name="pbsf100_9">#REF!</definedName>
    <definedName name="pbsf100_9_10">#REF!</definedName>
    <definedName name="pbsf150">#REF!</definedName>
    <definedName name="pbsf150_1">#REF!</definedName>
    <definedName name="pbsf150_1_10">#REF!</definedName>
    <definedName name="pbsf150_1_3">#REF!</definedName>
    <definedName name="pbsf150_1_5">#REF!</definedName>
    <definedName name="pbsf150_10">#REF!</definedName>
    <definedName name="pbsf150_10_1">#REF!</definedName>
    <definedName name="pbsf150_11">#REF!</definedName>
    <definedName name="pbsf150_3">#REF!</definedName>
    <definedName name="pbsf150_3_1">#REF!</definedName>
    <definedName name="pbsf150_4">#REF!</definedName>
    <definedName name="pbsf150_4_10">#REF!</definedName>
    <definedName name="pbsf150_5">#REF!</definedName>
    <definedName name="pbsf150_5_1">#REF!</definedName>
    <definedName name="pbsf150_5_10">#REF!</definedName>
    <definedName name="pbsf150_6">#REF!</definedName>
    <definedName name="pbsf150_6_10">#REF!</definedName>
    <definedName name="pbsf150_7">#REF!</definedName>
    <definedName name="pbsf150_7_10">#REF!</definedName>
    <definedName name="pbsf150_8">#REF!</definedName>
    <definedName name="pbsf150_8_10">#REF!</definedName>
    <definedName name="pbsf150_9">#REF!</definedName>
    <definedName name="pbsf150_9_10">#REF!</definedName>
    <definedName name="pbsf65">#REF!</definedName>
    <definedName name="pbsf65_1">#REF!</definedName>
    <definedName name="pbsf65_1_10">#REF!</definedName>
    <definedName name="pbsf65_1_3">#REF!</definedName>
    <definedName name="pbsf65_1_5">#REF!</definedName>
    <definedName name="pbsf65_10">#REF!</definedName>
    <definedName name="pbsf65_10_1">#REF!</definedName>
    <definedName name="pbsf65_11">#REF!</definedName>
    <definedName name="pbsf65_3">#REF!</definedName>
    <definedName name="pbsf65_3_1">#REF!</definedName>
    <definedName name="pbsf65_4">#REF!</definedName>
    <definedName name="pbsf65_4_10">#REF!</definedName>
    <definedName name="pbsf65_5">#REF!</definedName>
    <definedName name="pbsf65_5_1">#REF!</definedName>
    <definedName name="pbsf65_5_10">#REF!</definedName>
    <definedName name="pbsf65_6">#REF!</definedName>
    <definedName name="pbsf65_6_10">#REF!</definedName>
    <definedName name="pbsf65_7">#REF!</definedName>
    <definedName name="pbsf65_7_10">#REF!</definedName>
    <definedName name="pbsf65_8">#REF!</definedName>
    <definedName name="pbsf65_8_10">#REF!</definedName>
    <definedName name="pbsf65_9">#REF!</definedName>
    <definedName name="pbsf65_9_10">#REF!</definedName>
    <definedName name="pbsf80">#REF!</definedName>
    <definedName name="pbsf80_1">#REF!</definedName>
    <definedName name="pbsf80_1_10">#REF!</definedName>
    <definedName name="pbsf80_1_3">#REF!</definedName>
    <definedName name="pbsf80_1_5">#REF!</definedName>
    <definedName name="pbsf80_10">#REF!</definedName>
    <definedName name="pbsf80_10_1">#REF!</definedName>
    <definedName name="pbsf80_11">#REF!</definedName>
    <definedName name="pbsf80_3">#REF!</definedName>
    <definedName name="pbsf80_3_1">#REF!</definedName>
    <definedName name="pbsf80_4">#REF!</definedName>
    <definedName name="pbsf80_4_10">#REF!</definedName>
    <definedName name="pbsf80_5">#REF!</definedName>
    <definedName name="pbsf80_5_1">#REF!</definedName>
    <definedName name="pbsf80_5_10">#REF!</definedName>
    <definedName name="pbsf80_6">#REF!</definedName>
    <definedName name="pbsf80_6_10">#REF!</definedName>
    <definedName name="pbsf80_7">#REF!</definedName>
    <definedName name="pbsf80_7_10">#REF!</definedName>
    <definedName name="pbsf80_8">#REF!</definedName>
    <definedName name="pbsf80_8_10">#REF!</definedName>
    <definedName name="pbsf80_9">#REF!</definedName>
    <definedName name="pbsf80_9_10">#REF!</definedName>
    <definedName name="PBSiku">#REF!</definedName>
    <definedName name="pbspot">#REF!</definedName>
    <definedName name="pbStartPageNumber">1</definedName>
    <definedName name="PBT">#REF!</definedName>
    <definedName name="PBTempel">#REF!</definedName>
    <definedName name="pbtk14">#REF!</definedName>
    <definedName name="pbtki14">#REF!</definedName>
    <definedName name="PBtKl14">#REF!</definedName>
    <definedName name="PBtKl15">#REF!</definedName>
    <definedName name="PBtM2">#REF!</definedName>
    <definedName name="PBtM2K">#REF!</definedName>
    <definedName name="PBtM3">#REF!</definedName>
    <definedName name="PBtM3K">#REF!</definedName>
    <definedName name="PBtM4">#REF!</definedName>
    <definedName name="PBtM4K">#REF!</definedName>
    <definedName name="PBtX4">#REF!</definedName>
    <definedName name="pbUpdatePageNumbering">TRUE</definedName>
    <definedName name="pc">#REF!</definedName>
    <definedName name="pc0.75">#REF!</definedName>
    <definedName name="pc0.75_1">#REF!</definedName>
    <definedName name="pc0.75_1_10">#REF!</definedName>
    <definedName name="pc0.75_10">#REF!</definedName>
    <definedName name="pc0.75_5">#REF!</definedName>
    <definedName name="pc1.25">#REF!</definedName>
    <definedName name="pc1.25_1">#REF!</definedName>
    <definedName name="pc1.25_1_10">#REF!</definedName>
    <definedName name="pc1.25_10">#REF!</definedName>
    <definedName name="pc1.25_5">#REF!</definedName>
    <definedName name="pc1.5">#REF!</definedName>
    <definedName name="pc1.5_1">#REF!</definedName>
    <definedName name="pc1.5_1_10">#REF!</definedName>
    <definedName name="pc1.5_10">#REF!</definedName>
    <definedName name="pc1.5_5">#REF!</definedName>
    <definedName name="pc1_1">#REF!</definedName>
    <definedName name="pc1_1_10">#REF!</definedName>
    <definedName name="pc1_10">#REF!</definedName>
    <definedName name="pc1_5">#REF!</definedName>
    <definedName name="pc10_1">#REF!</definedName>
    <definedName name="pc10_1_10">#REF!</definedName>
    <definedName name="pc10_10">#REF!</definedName>
    <definedName name="pc10_5">#REF!</definedName>
    <definedName name="pc12_1">#REF!</definedName>
    <definedName name="pc12_1_10">#REF!</definedName>
    <definedName name="pc12_10">#REF!</definedName>
    <definedName name="pc12_5">#REF!</definedName>
    <definedName name="pc2.5">#REF!</definedName>
    <definedName name="pc2.5_1">#REF!</definedName>
    <definedName name="pc2.5_1_10">#REF!</definedName>
    <definedName name="pc2.5_10">#REF!</definedName>
    <definedName name="pc2.5_5">#REF!</definedName>
    <definedName name="pc2_1">#REF!</definedName>
    <definedName name="pc2_1_10">#REF!</definedName>
    <definedName name="pc2_10">#REF!</definedName>
    <definedName name="pc2_5">#REF!</definedName>
    <definedName name="pc3_1">#REF!</definedName>
    <definedName name="pc3_1_10">#REF!</definedName>
    <definedName name="pc3_10">#REF!</definedName>
    <definedName name="pc3_5">#REF!</definedName>
    <definedName name="pc4_1">#REF!</definedName>
    <definedName name="pc4_1_10">#REF!</definedName>
    <definedName name="pc4_10">#REF!</definedName>
    <definedName name="pc4_5">#REF!</definedName>
    <definedName name="PC450B">#REF!</definedName>
    <definedName name="PC450U">#REF!</definedName>
    <definedName name="pc5_1">#REF!</definedName>
    <definedName name="pc5_1_10">#REF!</definedName>
    <definedName name="pc5_10">#REF!</definedName>
    <definedName name="pc5_5">#REF!</definedName>
    <definedName name="pc50_1">#REF!</definedName>
    <definedName name="pc50_1_10">#REF!</definedName>
    <definedName name="pc50_1_3">#REF!</definedName>
    <definedName name="pc50_1_5">#REF!</definedName>
    <definedName name="pc50_10">#REF!</definedName>
    <definedName name="pc50_10_1">#REF!</definedName>
    <definedName name="pc50_11">#REF!</definedName>
    <definedName name="pc50_3">#REF!</definedName>
    <definedName name="pc50_3_1">#REF!</definedName>
    <definedName name="pc50_4">#REF!</definedName>
    <definedName name="pc50_4_10">#REF!</definedName>
    <definedName name="pc50_5">#REF!</definedName>
    <definedName name="pc50_5_1">#REF!</definedName>
    <definedName name="pc50_5_10">#REF!</definedName>
    <definedName name="pc50_6">#REF!</definedName>
    <definedName name="pc50_6_10">#REF!</definedName>
    <definedName name="pc50_7">#REF!</definedName>
    <definedName name="pc50_7_10">#REF!</definedName>
    <definedName name="pc50_8">#REF!</definedName>
    <definedName name="pc50_8_10">#REF!</definedName>
    <definedName name="pc50_9">#REF!</definedName>
    <definedName name="pc50_9_10">#REF!</definedName>
    <definedName name="pc6_1">#REF!</definedName>
    <definedName name="pc6_1_10">#REF!</definedName>
    <definedName name="pc6_10">#REF!</definedName>
    <definedName name="pc6_5">#REF!</definedName>
    <definedName name="PC600B">#REF!</definedName>
    <definedName name="PC600U">#REF!</definedName>
    <definedName name="pc8_1">#REF!</definedName>
    <definedName name="pc8_1_10">#REF!</definedName>
    <definedName name="pc8_10">#REF!</definedName>
    <definedName name="pc8_5">#REF!</definedName>
    <definedName name="pc80_1">#REF!</definedName>
    <definedName name="pc80_1_10">#REF!</definedName>
    <definedName name="pc80_1_3">#REF!</definedName>
    <definedName name="pc80_1_5">#REF!</definedName>
    <definedName name="pc80_10">#REF!</definedName>
    <definedName name="pc80_10_1">#REF!</definedName>
    <definedName name="pc80_11">#REF!</definedName>
    <definedName name="pc80_3">#REF!</definedName>
    <definedName name="pc80_3_1">#REF!</definedName>
    <definedName name="pc80_4">#REF!</definedName>
    <definedName name="pc80_4_10">#REF!</definedName>
    <definedName name="pc80_5">#REF!</definedName>
    <definedName name="pc80_5_1">#REF!</definedName>
    <definedName name="pc80_5_10">#REF!</definedName>
    <definedName name="pc80_6">#REF!</definedName>
    <definedName name="pc80_6_10">#REF!</definedName>
    <definedName name="pc80_7">#REF!</definedName>
    <definedName name="pc80_7_10">#REF!</definedName>
    <definedName name="pc80_8">#REF!</definedName>
    <definedName name="pc80_8_10">#REF!</definedName>
    <definedName name="pc80_9">#REF!</definedName>
    <definedName name="pc80_9_10">#REF!</definedName>
    <definedName name="PCatIC">#REF!</definedName>
    <definedName name="PCatKy">#REF!</definedName>
    <definedName name="pcattembok">#REF!</definedName>
    <definedName name="PCatVn">#REF!</definedName>
    <definedName name="pcb10b85">#REF!</definedName>
    <definedName name="PCcurb">#REF!</definedName>
    <definedName name="pcf10_1">#REF!</definedName>
    <definedName name="pcf10_1_10">#REF!</definedName>
    <definedName name="pcf10_10">#REF!</definedName>
    <definedName name="pcf10_5">#REF!</definedName>
    <definedName name="pcf12_1">#REF!</definedName>
    <definedName name="pcf12_1_10">#REF!</definedName>
    <definedName name="pcf12_10">#REF!</definedName>
    <definedName name="pcf12_5">#REF!</definedName>
    <definedName name="pcf2.5">#REF!</definedName>
    <definedName name="pcf2.5_1">#REF!</definedName>
    <definedName name="pcf2.5_1_10">#REF!</definedName>
    <definedName name="pcf2.5_10">#REF!</definedName>
    <definedName name="pcf2.5_5">#REF!</definedName>
    <definedName name="pcf3_1">#REF!</definedName>
    <definedName name="pcf3_1_10">#REF!</definedName>
    <definedName name="pcf3_10">#REF!</definedName>
    <definedName name="pcf3_5">#REF!</definedName>
    <definedName name="pcf4_1">#REF!</definedName>
    <definedName name="pcf4_1_10">#REF!</definedName>
    <definedName name="pcf4_10">#REF!</definedName>
    <definedName name="pcf4_5">#REF!</definedName>
    <definedName name="pcf5_1">#REF!</definedName>
    <definedName name="pcf5_1_10">#REF!</definedName>
    <definedName name="pcf5_10">#REF!</definedName>
    <definedName name="pcf5_5">#REF!</definedName>
    <definedName name="pcf6_1">#REF!</definedName>
    <definedName name="pcf6_1_10">#REF!</definedName>
    <definedName name="pcf6_10">#REF!</definedName>
    <definedName name="pcf6_5">#REF!</definedName>
    <definedName name="pcf8_1">#REF!</definedName>
    <definedName name="pcf8_1_10">#REF!</definedName>
    <definedName name="pcf8_10">#REF!</definedName>
    <definedName name="pcf8_5">#REF!</definedName>
    <definedName name="pcf80_1">#REF!</definedName>
    <definedName name="pcf80_1_10">#REF!</definedName>
    <definedName name="pcf80_1_3">#REF!</definedName>
    <definedName name="pcf80_1_5">#REF!</definedName>
    <definedName name="pcf80_10">#REF!</definedName>
    <definedName name="pcf80_10_1">#REF!</definedName>
    <definedName name="pcf80_11">#REF!</definedName>
    <definedName name="pcf80_3">#REF!</definedName>
    <definedName name="pcf80_3_1">#REF!</definedName>
    <definedName name="pcf80_4">#REF!</definedName>
    <definedName name="pcf80_4_10">#REF!</definedName>
    <definedName name="pcf80_5">#REF!</definedName>
    <definedName name="pcf80_5_1">#REF!</definedName>
    <definedName name="pcf80_5_10">#REF!</definedName>
    <definedName name="pcf80_6">#REF!</definedName>
    <definedName name="pcf80_6_10">#REF!</definedName>
    <definedName name="pcf80_7">#REF!</definedName>
    <definedName name="pcf80_7_10">#REF!</definedName>
    <definedName name="pcf80_8">#REF!</definedName>
    <definedName name="pcf80_8_10">#REF!</definedName>
    <definedName name="pcf80_9">#REF!</definedName>
    <definedName name="pcf80_9_10">#REF!</definedName>
    <definedName name="PChe">#REF!</definedName>
    <definedName name="PD" hidden="1">#REF!</definedName>
    <definedName name="PD_ESTSPOT">#REF!</definedName>
    <definedName name="PD_ESTSPOT_L">#REF!</definedName>
    <definedName name="pd0.75">#REF!</definedName>
    <definedName name="pd0.75_1">#REF!</definedName>
    <definedName name="pd0.75_1_10">#REF!</definedName>
    <definedName name="pd0.75_10">#REF!</definedName>
    <definedName name="pd0.75_5">#REF!</definedName>
    <definedName name="pd1.25">#REF!</definedName>
    <definedName name="pd1.25_1">#REF!</definedName>
    <definedName name="pd1.25_1_10">#REF!</definedName>
    <definedName name="pd1.25_10">#REF!</definedName>
    <definedName name="pd1.25_5">#REF!</definedName>
    <definedName name="pd1.5">#REF!</definedName>
    <definedName name="pd1.5_1">#REF!</definedName>
    <definedName name="pd1.5_1_10">#REF!</definedName>
    <definedName name="pd1.5_10">#REF!</definedName>
    <definedName name="pd1.5_5">#REF!</definedName>
    <definedName name="pd1_1">#REF!</definedName>
    <definedName name="pd1_1_10">#REF!</definedName>
    <definedName name="pd1_10">#REF!</definedName>
    <definedName name="pd1_5">#REF!</definedName>
    <definedName name="pd2_1">#REF!</definedName>
    <definedName name="pd2_1_10">#REF!</definedName>
    <definedName name="pd2_10">#REF!</definedName>
    <definedName name="pd2_5">#REF!</definedName>
    <definedName name="pd3_1">#REF!</definedName>
    <definedName name="pd3_1_10">#REF!</definedName>
    <definedName name="pd3_10">#REF!</definedName>
    <definedName name="pd3_5">#REF!</definedName>
    <definedName name="pdf3_1">#REF!</definedName>
    <definedName name="pdf3_1_10">#REF!</definedName>
    <definedName name="pdf3_10">#REF!</definedName>
    <definedName name="pdf3_5">#REF!</definedName>
    <definedName name="PDMK" hidden="1">#REF!</definedName>
    <definedName name="PDMLH">#REF!</definedName>
    <definedName name="PDMRot">#REF!</definedName>
    <definedName name="PDnKc">#REF!</definedName>
    <definedName name="PDnKcJt">#REF!</definedName>
    <definedName name="PDPATCHPNL">#REF!</definedName>
    <definedName name="PDPATCHRG1M">#REF!</definedName>
    <definedName name="PDPATCHRG3M">#REF!</definedName>
    <definedName name="PDSWTPATCHPNL">#REF!</definedName>
    <definedName name="pe">#REF!</definedName>
    <definedName name="PEB">#REF!</definedName>
    <definedName name="Peb_01">#REF!</definedName>
    <definedName name="PECF">#REF!</definedName>
    <definedName name="PECL">#REF!</definedName>
    <definedName name="Pedestrian.Roll">#REF!</definedName>
    <definedName name="PEDESTRIANROLLER">#REF!</definedName>
    <definedName name="Peer_Data">#REF!</definedName>
    <definedName name="Peer_Headings">#REF!</definedName>
    <definedName name="Peer_Names">#REF!</definedName>
    <definedName name="pek">#REF!</definedName>
    <definedName name="PEK_1">#REF!</definedName>
    <definedName name="PEK_1_10">#REF!</definedName>
    <definedName name="PEK_1_3">#REF!</definedName>
    <definedName name="PEK_1_5">#REF!</definedName>
    <definedName name="pek_10">#REF!</definedName>
    <definedName name="pek_10_1">#REF!</definedName>
    <definedName name="pek_11">#REF!</definedName>
    <definedName name="PEK_3">#REF!</definedName>
    <definedName name="pek_3_1">#REF!</definedName>
    <definedName name="pek_4">#REF!</definedName>
    <definedName name="pek_4_10">#REF!</definedName>
    <definedName name="pek_5">#REF!</definedName>
    <definedName name="PEK_5_1">#REF!</definedName>
    <definedName name="pek_5_10">#REF!</definedName>
    <definedName name="pek_6">#REF!</definedName>
    <definedName name="PEK_6_1">#REF!</definedName>
    <definedName name="pek_6_10">#REF!</definedName>
    <definedName name="pek_7">#REF!</definedName>
    <definedName name="pek_7_10">#REF!</definedName>
    <definedName name="pek_8">#REF!</definedName>
    <definedName name="pek_8_10">#REF!</definedName>
    <definedName name="pek_9">#REF!</definedName>
    <definedName name="pek_9_10">#REF!</definedName>
    <definedName name="PEKAC">#N/A</definedName>
    <definedName name="pekcatkayu">#REF!</definedName>
    <definedName name="pekerja">#REF!</definedName>
    <definedName name="PEKERJA_SETENGAH_TERAMPIL">#REF!</definedName>
    <definedName name="PEKERJA_TERAMPIL">#REF!</definedName>
    <definedName name="PEKERJAAN__A_C">#REF!</definedName>
    <definedName name="PEKERJAAN__A_C_1">#REF!</definedName>
    <definedName name="PEKERJAAN__A_C_1_10">#REF!</definedName>
    <definedName name="PEKERJAAN__A_C_1_3">#REF!</definedName>
    <definedName name="PEKERJAAN__A_C_10">#REF!</definedName>
    <definedName name="PEKERJAAN__A_C_10_1">#REF!</definedName>
    <definedName name="PEKERJAAN__A_C_11">#REF!</definedName>
    <definedName name="PEKERJAAN__A_C_3">#REF!</definedName>
    <definedName name="PEKERJAAN__A_C_3_1">#REF!</definedName>
    <definedName name="PEKERJAAN__A_C_4">#REF!</definedName>
    <definedName name="PEKERJAAN__A_C_4_10">#REF!</definedName>
    <definedName name="PEKERJAAN__A_C_5">#REF!</definedName>
    <definedName name="PEKERJAAN__A_C_5_1">#REF!</definedName>
    <definedName name="PEKERJAAN__A_C_5_10">#REF!</definedName>
    <definedName name="PEKERJAAN__A_C_6">#REF!</definedName>
    <definedName name="PEKERJAAN__A_C_6_10">#REF!</definedName>
    <definedName name="PEKERJAAN__A_C_7">#REF!</definedName>
    <definedName name="PEKERJAAN__A_C_7_10">#REF!</definedName>
    <definedName name="PEKERJAAN__A_C_8">#REF!</definedName>
    <definedName name="PEKERJAAN__A_C_8_10">#REF!</definedName>
    <definedName name="PEKERJAAN__A_C_9">#REF!</definedName>
    <definedName name="PEKERJAAN__A_C_9_10">#REF!</definedName>
    <definedName name="PEKERJAAN_CAT">#REF!</definedName>
    <definedName name="PEKERJAAN_CAT_1">#REF!</definedName>
    <definedName name="PEKERJAAN_CAT_1_10">#REF!</definedName>
    <definedName name="PEKERJAAN_CAT_1_3">#REF!</definedName>
    <definedName name="PEKERJAAN_CAT_10">#REF!</definedName>
    <definedName name="PEKERJAAN_CAT_10_1">#REF!</definedName>
    <definedName name="PEKERJAAN_CAT_11">#REF!</definedName>
    <definedName name="PEKERJAAN_CAT_3">#REF!</definedName>
    <definedName name="PEKERJAAN_CAT_3_1">#REF!</definedName>
    <definedName name="PEKERJAAN_CAT_4">#REF!</definedName>
    <definedName name="PEKERJAAN_CAT_4_10">#REF!</definedName>
    <definedName name="PEKERJAAN_CAT_5">#REF!</definedName>
    <definedName name="PEKERJAAN_CAT_5_1">#REF!</definedName>
    <definedName name="PEKERJAAN_CAT_5_10">#REF!</definedName>
    <definedName name="PEKERJAAN_CAT_6">#REF!</definedName>
    <definedName name="PEKERJAAN_CAT_6_10">#REF!</definedName>
    <definedName name="PEKERJAAN_CAT_7">#REF!</definedName>
    <definedName name="PEKERJAAN_CAT_7_10">#REF!</definedName>
    <definedName name="PEKERJAAN_CAT_8">#REF!</definedName>
    <definedName name="PEKERJAAN_CAT_8_10">#REF!</definedName>
    <definedName name="PEKERJAAN_CAT_9">#REF!</definedName>
    <definedName name="PEKERJAAN_CAT_9_10">#REF!</definedName>
    <definedName name="PEKERJAAN_CCTV__SOUND_SYSTEM____MATV">#REF!</definedName>
    <definedName name="PEKERJAAN_CCTV__SOUND_SYSTEM____MATV_1">#REF!</definedName>
    <definedName name="PEKERJAAN_CCTV__SOUND_SYSTEM____MATV_1_10">#REF!</definedName>
    <definedName name="PEKERJAAN_CCTV__SOUND_SYSTEM____MATV_1_3">#REF!</definedName>
    <definedName name="PEKERJAAN_CCTV__SOUND_SYSTEM____MATV_10">#REF!</definedName>
    <definedName name="PEKERJAAN_CCTV__SOUND_SYSTEM____MATV_10_1">#REF!</definedName>
    <definedName name="PEKERJAAN_CCTV__SOUND_SYSTEM____MATV_11">#REF!</definedName>
    <definedName name="PEKERJAAN_CCTV__SOUND_SYSTEM____MATV_3">#REF!</definedName>
    <definedName name="PEKERJAAN_CCTV__SOUND_SYSTEM____MATV_3_1">#REF!</definedName>
    <definedName name="PEKERJAAN_CCTV__SOUND_SYSTEM____MATV_4">#REF!</definedName>
    <definedName name="PEKERJAAN_CCTV__SOUND_SYSTEM____MATV_4_10">#REF!</definedName>
    <definedName name="PEKERJAAN_CCTV__SOUND_SYSTEM____MATV_5">#REF!</definedName>
    <definedName name="PEKERJAAN_CCTV__SOUND_SYSTEM____MATV_5_1">#REF!</definedName>
    <definedName name="PEKERJAAN_CCTV__SOUND_SYSTEM____MATV_5_10">#REF!</definedName>
    <definedName name="PEKERJAAN_CCTV__SOUND_SYSTEM____MATV_6">#REF!</definedName>
    <definedName name="PEKERJAAN_CCTV__SOUND_SYSTEM____MATV_6_10">#REF!</definedName>
    <definedName name="PEKERJAAN_CCTV__SOUND_SYSTEM____MATV_7">#REF!</definedName>
    <definedName name="PEKERJAAN_CCTV__SOUND_SYSTEM____MATV_7_10">#REF!</definedName>
    <definedName name="PEKERJAAN_CCTV__SOUND_SYSTEM____MATV_8">#REF!</definedName>
    <definedName name="PEKERJAAN_CCTV__SOUND_SYSTEM____MATV_8_10">#REF!</definedName>
    <definedName name="PEKERJAAN_CCTV__SOUND_SYSTEM____MATV_9">#REF!</definedName>
    <definedName name="PEKERJAAN_CCTV__SOUND_SYSTEM____MATV_9_10">#REF!</definedName>
    <definedName name="PEKERJAAN_DINDING_DAN_FINISHING_DINDING">#REF!</definedName>
    <definedName name="PEKERJAAN_DINDING_DAN_FINISHING_DINDING_1">#REF!</definedName>
    <definedName name="PEKERJAAN_DINDING_DAN_FINISHING_DINDING_1_10">#REF!</definedName>
    <definedName name="PEKERJAAN_DINDING_DAN_FINISHING_DINDING_1_3">#REF!</definedName>
    <definedName name="PEKERJAAN_DINDING_DAN_FINISHING_DINDING_10">#REF!</definedName>
    <definedName name="PEKERJAAN_DINDING_DAN_FINISHING_DINDING_10_1">#REF!</definedName>
    <definedName name="PEKERJAAN_DINDING_DAN_FINISHING_DINDING_11">#REF!</definedName>
    <definedName name="PEKERJAAN_DINDING_DAN_FINISHING_DINDING_3">#REF!</definedName>
    <definedName name="PEKERJAAN_DINDING_DAN_FINISHING_DINDING_3_1">#REF!</definedName>
    <definedName name="PEKERJAAN_DINDING_DAN_FINISHING_DINDING_4">#REF!</definedName>
    <definedName name="PEKERJAAN_DINDING_DAN_FINISHING_DINDING_4_10">#REF!</definedName>
    <definedName name="PEKERJAAN_DINDING_DAN_FINISHING_DINDING_5">#REF!</definedName>
    <definedName name="PEKERJAAN_DINDING_DAN_FINISHING_DINDING_5_1">#REF!</definedName>
    <definedName name="PEKERJAAN_DINDING_DAN_FINISHING_DINDING_5_10">#REF!</definedName>
    <definedName name="PEKERJAAN_DINDING_DAN_FINISHING_DINDING_6">#REF!</definedName>
    <definedName name="PEKERJAAN_DINDING_DAN_FINISHING_DINDING_6_10">#REF!</definedName>
    <definedName name="PEKERJAAN_DINDING_DAN_FINISHING_DINDING_7">#REF!</definedName>
    <definedName name="PEKERJAAN_DINDING_DAN_FINISHING_DINDING_7_10">#REF!</definedName>
    <definedName name="PEKERJAAN_DINDING_DAN_FINISHING_DINDING_8">#REF!</definedName>
    <definedName name="PEKERJAAN_DINDING_DAN_FINISHING_DINDING_8_10">#REF!</definedName>
    <definedName name="PEKERJAAN_DINDING_DAN_FINISHING_DINDING_9">#REF!</definedName>
    <definedName name="PEKERJAAN_DINDING_DAN_FINISHING_DINDING_9_10">#REF!</definedName>
    <definedName name="PEKERJAAN_FINISHING_LANTAI">#REF!</definedName>
    <definedName name="PEKERJAAN_FINISHING_LANTAI_1">#REF!</definedName>
    <definedName name="PEKERJAAN_FINISHING_LANTAI_1_10">#REF!</definedName>
    <definedName name="PEKERJAAN_FINISHING_LANTAI_1_3">#REF!</definedName>
    <definedName name="PEKERJAAN_FINISHING_LANTAI_10">#REF!</definedName>
    <definedName name="PEKERJAAN_FINISHING_LANTAI_10_1">#REF!</definedName>
    <definedName name="PEKERJAAN_FINISHING_LANTAI_11">#REF!</definedName>
    <definedName name="PEKERJAAN_FINISHING_LANTAI_3">#REF!</definedName>
    <definedName name="PEKERJAAN_FINISHING_LANTAI_3_1">#REF!</definedName>
    <definedName name="PEKERJAAN_FINISHING_LANTAI_4">#REF!</definedName>
    <definedName name="PEKERJAAN_FINISHING_LANTAI_4_10">#REF!</definedName>
    <definedName name="PEKERJAAN_FINISHING_LANTAI_5">#REF!</definedName>
    <definedName name="PEKERJAAN_FINISHING_LANTAI_5_1">#REF!</definedName>
    <definedName name="PEKERJAAN_FINISHING_LANTAI_5_10">#REF!</definedName>
    <definedName name="PEKERJAAN_FINISHING_LANTAI_6">#REF!</definedName>
    <definedName name="PEKERJAAN_FINISHING_LANTAI_6_10">#REF!</definedName>
    <definedName name="PEKERJAAN_FINISHING_LANTAI_7">#REF!</definedName>
    <definedName name="PEKERJAAN_FINISHING_LANTAI_7_10">#REF!</definedName>
    <definedName name="PEKERJAAN_FINISHING_LANTAI_8">#REF!</definedName>
    <definedName name="PEKERJAAN_FINISHING_LANTAI_8_10">#REF!</definedName>
    <definedName name="PEKERJAAN_FINISHING_LANTAI_9">#REF!</definedName>
    <definedName name="PEKERJAAN_FINISHING_LANTAI_9_10">#REF!</definedName>
    <definedName name="PEKERJAAN_GONDOLA">#REF!</definedName>
    <definedName name="PEKERJAAN_GONDOLA_1">#REF!</definedName>
    <definedName name="PEKERJAAN_GONDOLA_1_10">#REF!</definedName>
    <definedName name="PEKERJAAN_GONDOLA_1_3">#REF!</definedName>
    <definedName name="PEKERJAAN_GONDOLA_10">#REF!</definedName>
    <definedName name="PEKERJAAN_GONDOLA_10_1">#REF!</definedName>
    <definedName name="PEKERJAAN_GONDOLA_11">#REF!</definedName>
    <definedName name="PEKERJAAN_GONDOLA_3">#REF!</definedName>
    <definedName name="PEKERJAAN_GONDOLA_3_1">#REF!</definedName>
    <definedName name="PEKERJAAN_GONDOLA_4">#REF!</definedName>
    <definedName name="PEKERJAAN_GONDOLA_4_10">#REF!</definedName>
    <definedName name="PEKERJAAN_GONDOLA_5">#REF!</definedName>
    <definedName name="PEKERJAAN_GONDOLA_5_1">#REF!</definedName>
    <definedName name="PEKERJAAN_GONDOLA_5_10">#REF!</definedName>
    <definedName name="PEKERJAAN_GONDOLA_6">#REF!</definedName>
    <definedName name="PEKERJAAN_GONDOLA_6_10">#REF!</definedName>
    <definedName name="PEKERJAAN_GONDOLA_7">#REF!</definedName>
    <definedName name="PEKERJAAN_GONDOLA_7_10">#REF!</definedName>
    <definedName name="PEKERJAAN_GONDOLA_8">#REF!</definedName>
    <definedName name="PEKERJAAN_GONDOLA_8_10">#REF!</definedName>
    <definedName name="PEKERJAAN_GONDOLA_9">#REF!</definedName>
    <definedName name="PEKERJAAN_GONDOLA_9_10">#REF!</definedName>
    <definedName name="PEKERJAAN_LIFT_ex_KOREA">#REF!</definedName>
    <definedName name="PEKERJAAN_LIFT_ex_KOREA_1">#REF!</definedName>
    <definedName name="PEKERJAAN_LIFT_ex_KOREA_1_10">#REF!</definedName>
    <definedName name="PEKERJAAN_LIFT_ex_KOREA_1_3">#REF!</definedName>
    <definedName name="PEKERJAAN_LIFT_ex_KOREA_10">#REF!</definedName>
    <definedName name="PEKERJAAN_LIFT_ex_KOREA_10_1">#REF!</definedName>
    <definedName name="PEKERJAAN_LIFT_ex_KOREA_11">#REF!</definedName>
    <definedName name="PEKERJAAN_LIFT_ex_KOREA_3">#REF!</definedName>
    <definedName name="PEKERJAAN_LIFT_ex_KOREA_3_1">#REF!</definedName>
    <definedName name="PEKERJAAN_LIFT_ex_KOREA_4">#REF!</definedName>
    <definedName name="PEKERJAAN_LIFT_ex_KOREA_4_10">#REF!</definedName>
    <definedName name="PEKERJAAN_LIFT_ex_KOREA_5">#REF!</definedName>
    <definedName name="PEKERJAAN_LIFT_ex_KOREA_5_1">#REF!</definedName>
    <definedName name="PEKERJAAN_LIFT_ex_KOREA_5_10">#REF!</definedName>
    <definedName name="PEKERJAAN_LIFT_ex_KOREA_6">#REF!</definedName>
    <definedName name="PEKERJAAN_LIFT_ex_KOREA_6_10">#REF!</definedName>
    <definedName name="PEKERJAAN_LIFT_ex_KOREA_7">#REF!</definedName>
    <definedName name="PEKERJAAN_LIFT_ex_KOREA_7_10">#REF!</definedName>
    <definedName name="PEKERJAAN_LIFT_ex_KOREA_8">#REF!</definedName>
    <definedName name="PEKERJAAN_LIFT_ex_KOREA_8_10">#REF!</definedName>
    <definedName name="PEKERJAAN_LIFT_ex_KOREA_9">#REF!</definedName>
    <definedName name="PEKERJAAN_LIFT_ex_KOREA_9_10">#REF!</definedName>
    <definedName name="PEKERJAAN_LISTRIK___GENSET">#REF!</definedName>
    <definedName name="PEKERJAAN_LISTRIK___GENSET_1">#REF!</definedName>
    <definedName name="PEKERJAAN_LISTRIK___GENSET_1_10">#REF!</definedName>
    <definedName name="PEKERJAAN_LISTRIK___GENSET_1_3">#REF!</definedName>
    <definedName name="PEKERJAAN_LISTRIK___GENSET_10">#REF!</definedName>
    <definedName name="PEKERJAAN_LISTRIK___GENSET_10_1">#REF!</definedName>
    <definedName name="PEKERJAAN_LISTRIK___GENSET_11">#REF!</definedName>
    <definedName name="PEKERJAAN_LISTRIK___GENSET_3">#REF!</definedName>
    <definedName name="PEKERJAAN_LISTRIK___GENSET_3_1">#REF!</definedName>
    <definedName name="PEKERJAAN_LISTRIK___GENSET_4">#REF!</definedName>
    <definedName name="PEKERJAAN_LISTRIK___GENSET_4_10">#REF!</definedName>
    <definedName name="PEKERJAAN_LISTRIK___GENSET_5">#REF!</definedName>
    <definedName name="PEKERJAAN_LISTRIK___GENSET_5_1">#REF!</definedName>
    <definedName name="PEKERJAAN_LISTRIK___GENSET_5_10">#REF!</definedName>
    <definedName name="PEKERJAAN_LISTRIK___GENSET_6">#REF!</definedName>
    <definedName name="PEKERJAAN_LISTRIK___GENSET_6_10">#REF!</definedName>
    <definedName name="PEKERJAAN_LISTRIK___GENSET_7">#REF!</definedName>
    <definedName name="PEKERJAAN_LISTRIK___GENSET_7_10">#REF!</definedName>
    <definedName name="PEKERJAAN_LISTRIK___GENSET_8">#REF!</definedName>
    <definedName name="PEKERJAAN_LISTRIK___GENSET_8_10">#REF!</definedName>
    <definedName name="PEKERJAAN_LISTRIK___GENSET_9">#REF!</definedName>
    <definedName name="PEKERJAAN_LISTRIK___GENSET_9_10">#REF!</definedName>
    <definedName name="PEKERJAAN_LUAR">#REF!</definedName>
    <definedName name="PEKERJAAN_LUAR_1">#REF!</definedName>
    <definedName name="PEKERJAAN_LUAR_1_10">#REF!</definedName>
    <definedName name="PEKERJAAN_LUAR_1_3">#REF!</definedName>
    <definedName name="PEKERJAAN_LUAR_10">#REF!</definedName>
    <definedName name="PEKERJAAN_LUAR_10_1">#REF!</definedName>
    <definedName name="PEKERJAAN_LUAR_11">#REF!</definedName>
    <definedName name="PEKERJAAN_LUAR_3">#REF!</definedName>
    <definedName name="PEKERJAAN_LUAR_3_1">#REF!</definedName>
    <definedName name="PEKERJAAN_LUAR_4">#REF!</definedName>
    <definedName name="PEKERJAAN_LUAR_4_10">#REF!</definedName>
    <definedName name="PEKERJAAN_LUAR_5">#REF!</definedName>
    <definedName name="PEKERJAAN_LUAR_5_1">#REF!</definedName>
    <definedName name="PEKERJAAN_LUAR_5_10">#REF!</definedName>
    <definedName name="PEKERJAAN_LUAR_6">#REF!</definedName>
    <definedName name="PEKERJAAN_LUAR_6_1">#REF!</definedName>
    <definedName name="PEKERJAAN_LUAR_6_10">#REF!</definedName>
    <definedName name="PEKERJAAN_LUAR_7">#REF!</definedName>
    <definedName name="PEKERJAAN_LUAR_7_10">#REF!</definedName>
    <definedName name="PEKERJAAN_LUAR_8">#REF!</definedName>
    <definedName name="PEKERJAAN_LUAR_8_10">#REF!</definedName>
    <definedName name="PEKERJAAN_LUAR_9">#REF!</definedName>
    <definedName name="PEKERJAAN_LUAR_9_10">#REF!</definedName>
    <definedName name="PEKERJAAN_PLAFOND">#REF!</definedName>
    <definedName name="PEKERJAAN_PLAFOND_1">#REF!</definedName>
    <definedName name="PEKERJAAN_PLAFOND_1_10">#REF!</definedName>
    <definedName name="PEKERJAAN_PLAFOND_1_3">#REF!</definedName>
    <definedName name="PEKERJAAN_PLAFOND_10">#REF!</definedName>
    <definedName name="PEKERJAAN_PLAFOND_10_1">#REF!</definedName>
    <definedName name="PEKERJAAN_PLAFOND_11">#REF!</definedName>
    <definedName name="PEKERJAAN_PLAFOND_3">#REF!</definedName>
    <definedName name="PEKERJAAN_PLAFOND_3_1">#REF!</definedName>
    <definedName name="PEKERJAAN_PLAFOND_4">#REF!</definedName>
    <definedName name="PEKERJAAN_PLAFOND_4_10">#REF!</definedName>
    <definedName name="PEKERJAAN_PLAFOND_5">#REF!</definedName>
    <definedName name="PEKERJAAN_PLAFOND_5_1">#REF!</definedName>
    <definedName name="PEKERJAAN_PLAFOND_5_10">#REF!</definedName>
    <definedName name="PEKERJAAN_PLAFOND_6">#REF!</definedName>
    <definedName name="PEKERJAAN_PLAFOND_6_10">#REF!</definedName>
    <definedName name="PEKERJAAN_PLAFOND_7">#REF!</definedName>
    <definedName name="PEKERJAAN_PLAFOND_7_10">#REF!</definedName>
    <definedName name="PEKERJAAN_PLAFOND_8">#REF!</definedName>
    <definedName name="PEKERJAAN_PLAFOND_8_10">#REF!</definedName>
    <definedName name="PEKERJAAN_PLAFOND_9">#REF!</definedName>
    <definedName name="PEKERJAAN_PLAFOND_9_10">#REF!</definedName>
    <definedName name="PEKERJAAN_PLUMBING___SANITARY">#REF!</definedName>
    <definedName name="PEKERJAAN_PLUMBING___SANITARY_1">#REF!</definedName>
    <definedName name="PEKERJAAN_PLUMBING___SANITARY_1_10">#REF!</definedName>
    <definedName name="PEKERJAAN_PLUMBING___SANITARY_1_3">#REF!</definedName>
    <definedName name="PEKERJAAN_PLUMBING___SANITARY_10">#REF!</definedName>
    <definedName name="PEKERJAAN_PLUMBING___SANITARY_10_1">#REF!</definedName>
    <definedName name="PEKERJAAN_PLUMBING___SANITARY_11">#REF!</definedName>
    <definedName name="PEKERJAAN_PLUMBING___SANITARY_3">#REF!</definedName>
    <definedName name="PEKERJAAN_PLUMBING___SANITARY_3_1">#REF!</definedName>
    <definedName name="PEKERJAAN_PLUMBING___SANITARY_4">#REF!</definedName>
    <definedName name="PEKERJAAN_PLUMBING___SANITARY_4_10">#REF!</definedName>
    <definedName name="PEKERJAAN_PLUMBING___SANITARY_5">#REF!</definedName>
    <definedName name="PEKERJAAN_PLUMBING___SANITARY_5_1">#REF!</definedName>
    <definedName name="PEKERJAAN_PLUMBING___SANITARY_5_10">#REF!</definedName>
    <definedName name="PEKERJAAN_PLUMBING___SANITARY_6">#REF!</definedName>
    <definedName name="PEKERJAAN_PLUMBING___SANITARY_6_10">#REF!</definedName>
    <definedName name="PEKERJAAN_PLUMBING___SANITARY_7">#REF!</definedName>
    <definedName name="PEKERJAAN_PLUMBING___SANITARY_7_10">#REF!</definedName>
    <definedName name="PEKERJAAN_PLUMBING___SANITARY_8">#REF!</definedName>
    <definedName name="PEKERJAAN_PLUMBING___SANITARY_8_10">#REF!</definedName>
    <definedName name="PEKERJAAN_PLUMBING___SANITARY_9">#REF!</definedName>
    <definedName name="PEKERJAAN_PLUMBING___SANITARY_9_10">#REF!</definedName>
    <definedName name="PEKERJAAN_PONDASI">#REF!</definedName>
    <definedName name="PEKERJAAN_PONDASI_1">#REF!</definedName>
    <definedName name="PEKERJAAN_PONDASI_10">#REF!</definedName>
    <definedName name="PEKERJAAN_PONDASI_11">#REF!</definedName>
    <definedName name="PEKERJAAN_PONDASI_3">#REF!</definedName>
    <definedName name="PEKERJAAN_PONDASI_4">#REF!</definedName>
    <definedName name="PEKERJAAN_PONDASI_5">#REF!</definedName>
    <definedName name="PEKERJAAN_PONDASI_6">#REF!</definedName>
    <definedName name="PEKERJAAN_PONDASI_7">#REF!</definedName>
    <definedName name="PEKERJAAN_PONDASI_8">#REF!</definedName>
    <definedName name="PEKERJAAN_PONDASI_9">#REF!</definedName>
    <definedName name="PEKERJAAN_RAILING_DAN_LAIN___LAIN">#REF!</definedName>
    <definedName name="PEKERJAAN_RAILING_DAN_LAIN___LAIN_1">#REF!</definedName>
    <definedName name="PEKERJAAN_RAILING_DAN_LAIN___LAIN_1_10">#REF!</definedName>
    <definedName name="PEKERJAAN_RAILING_DAN_LAIN___LAIN_1_3">#REF!</definedName>
    <definedName name="PEKERJAAN_RAILING_DAN_LAIN___LAIN_10">#REF!</definedName>
    <definedName name="PEKERJAAN_RAILING_DAN_LAIN___LAIN_10_1">#REF!</definedName>
    <definedName name="PEKERJAAN_RAILING_DAN_LAIN___LAIN_11">#REF!</definedName>
    <definedName name="PEKERJAAN_RAILING_DAN_LAIN___LAIN_3">#REF!</definedName>
    <definedName name="PEKERJAAN_RAILING_DAN_LAIN___LAIN_3_1">#REF!</definedName>
    <definedName name="PEKERJAAN_RAILING_DAN_LAIN___LAIN_4">#REF!</definedName>
    <definedName name="PEKERJAAN_RAILING_DAN_LAIN___LAIN_4_10">#REF!</definedName>
    <definedName name="PEKERJAAN_RAILING_DAN_LAIN___LAIN_5">#REF!</definedName>
    <definedName name="PEKERJAAN_RAILING_DAN_LAIN___LAIN_5_1">#REF!</definedName>
    <definedName name="PEKERJAAN_RAILING_DAN_LAIN___LAIN_5_10">#REF!</definedName>
    <definedName name="PEKERJAAN_RAILING_DAN_LAIN___LAIN_6">#REF!</definedName>
    <definedName name="PEKERJAAN_RAILING_DAN_LAIN___LAIN_6_10">#REF!</definedName>
    <definedName name="PEKERJAAN_RAILING_DAN_LAIN___LAIN_7">#REF!</definedName>
    <definedName name="PEKERJAAN_RAILING_DAN_LAIN___LAIN_7_10">#REF!</definedName>
    <definedName name="PEKERJAAN_RAILING_DAN_LAIN___LAIN_8">#REF!</definedName>
    <definedName name="PEKERJAAN_RAILING_DAN_LAIN___LAIN_8_10">#REF!</definedName>
    <definedName name="PEKERJAAN_RAILING_DAN_LAIN___LAIN_9">#REF!</definedName>
    <definedName name="PEKERJAAN_RAILING_DAN_LAIN___LAIN_9_10">#REF!</definedName>
    <definedName name="PEKERJAAN_SPRINKLER___FIRE_FIGHTING">#REF!</definedName>
    <definedName name="PEKERJAAN_SPRINKLER___FIRE_FIGHTING_1">#REF!</definedName>
    <definedName name="PEKERJAAN_SPRINKLER___FIRE_FIGHTING_1_10">#REF!</definedName>
    <definedName name="PEKERJAAN_SPRINKLER___FIRE_FIGHTING_1_3">#REF!</definedName>
    <definedName name="PEKERJAAN_SPRINKLER___FIRE_FIGHTING_10">#REF!</definedName>
    <definedName name="PEKERJAAN_SPRINKLER___FIRE_FIGHTING_10_1">#REF!</definedName>
    <definedName name="PEKERJAAN_SPRINKLER___FIRE_FIGHTING_11">#REF!</definedName>
    <definedName name="PEKERJAAN_SPRINKLER___FIRE_FIGHTING_3">#REF!</definedName>
    <definedName name="PEKERJAAN_SPRINKLER___FIRE_FIGHTING_3_1">#REF!</definedName>
    <definedName name="PEKERJAAN_SPRINKLER___FIRE_FIGHTING_4">#REF!</definedName>
    <definedName name="PEKERJAAN_SPRINKLER___FIRE_FIGHTING_4_10">#REF!</definedName>
    <definedName name="PEKERJAAN_SPRINKLER___FIRE_FIGHTING_5">#REF!</definedName>
    <definedName name="PEKERJAAN_SPRINKLER___FIRE_FIGHTING_5_1">#REF!</definedName>
    <definedName name="PEKERJAAN_SPRINKLER___FIRE_FIGHTING_5_10">#REF!</definedName>
    <definedName name="PEKERJAAN_SPRINKLER___FIRE_FIGHTING_6">#REF!</definedName>
    <definedName name="PEKERJAAN_SPRINKLER___FIRE_FIGHTING_6_10">#REF!</definedName>
    <definedName name="PEKERJAAN_SPRINKLER___FIRE_FIGHTING_7">#REF!</definedName>
    <definedName name="PEKERJAAN_SPRINKLER___FIRE_FIGHTING_7_10">#REF!</definedName>
    <definedName name="PEKERJAAN_SPRINKLER___FIRE_FIGHTING_8">#REF!</definedName>
    <definedName name="PEKERJAAN_SPRINKLER___FIRE_FIGHTING_8_10">#REF!</definedName>
    <definedName name="PEKERJAAN_SPRINKLER___FIRE_FIGHTING_9">#REF!</definedName>
    <definedName name="PEKERJAAN_SPRINKLER___FIRE_FIGHTING_9_10">#REF!</definedName>
    <definedName name="PEKERJAAN_STRUKTUR_ATAS_DAN_ATAP">#REF!</definedName>
    <definedName name="PEKERJAAN_STRUKTUR_ATAS_DAN_ATAP_1">#REF!</definedName>
    <definedName name="PEKERJAAN_STRUKTUR_ATAS_DAN_ATAP_1_10">#REF!</definedName>
    <definedName name="PEKERJAAN_STRUKTUR_ATAS_DAN_ATAP_1_3">#REF!</definedName>
    <definedName name="PEKERJAAN_STRUKTUR_ATAS_DAN_ATAP_10">#REF!</definedName>
    <definedName name="PEKERJAAN_STRUKTUR_ATAS_DAN_ATAP_10_1">#REF!</definedName>
    <definedName name="PEKERJAAN_STRUKTUR_ATAS_DAN_ATAP_11">#REF!</definedName>
    <definedName name="PEKERJAAN_STRUKTUR_ATAS_DAN_ATAP_3">#REF!</definedName>
    <definedName name="PEKERJAAN_STRUKTUR_ATAS_DAN_ATAP_3_1">#REF!</definedName>
    <definedName name="PEKERJAAN_STRUKTUR_ATAS_DAN_ATAP_4">#REF!</definedName>
    <definedName name="PEKERJAAN_STRUKTUR_ATAS_DAN_ATAP_4_10">#REF!</definedName>
    <definedName name="PEKERJAAN_STRUKTUR_ATAS_DAN_ATAP_5">#REF!</definedName>
    <definedName name="PEKERJAAN_STRUKTUR_ATAS_DAN_ATAP_5_1">#REF!</definedName>
    <definedName name="PEKERJAAN_STRUKTUR_ATAS_DAN_ATAP_5_10">#REF!</definedName>
    <definedName name="PEKERJAAN_STRUKTUR_ATAS_DAN_ATAP_6">#REF!</definedName>
    <definedName name="PEKERJAAN_STRUKTUR_ATAS_DAN_ATAP_6_10">#REF!</definedName>
    <definedName name="PEKERJAAN_STRUKTUR_ATAS_DAN_ATAP_7">#REF!</definedName>
    <definedName name="PEKERJAAN_STRUKTUR_ATAS_DAN_ATAP_7_10">#REF!</definedName>
    <definedName name="PEKERJAAN_STRUKTUR_ATAS_DAN_ATAP_8">#REF!</definedName>
    <definedName name="PEKERJAAN_STRUKTUR_ATAS_DAN_ATAP_8_10">#REF!</definedName>
    <definedName name="PEKERJAAN_STRUKTUR_ATAS_DAN_ATAP_9">#REF!</definedName>
    <definedName name="PEKERJAAN_STRUKTUR_ATAS_DAN_ATAP_9_10">#REF!</definedName>
    <definedName name="PEKERJAAN_SUB_STRUKTUR">#REF!</definedName>
    <definedName name="PEKERJAAN_SUB_STRUKTUR_1">#REF!</definedName>
    <definedName name="PEKERJAAN_SUB_STRUKTUR_1_3">#REF!</definedName>
    <definedName name="PEKERJAAN_SUB_STRUKTUR_10">#REF!</definedName>
    <definedName name="PEKERJAAN_SUB_STRUKTUR_11">#REF!</definedName>
    <definedName name="PEKERJAAN_SUB_STRUKTUR_3">#REF!</definedName>
    <definedName name="PEKERJAAN_SUB_STRUKTUR_3_1">#REF!</definedName>
    <definedName name="PEKERJAAN_SUB_STRUKTUR_4">#REF!</definedName>
    <definedName name="PEKERJAAN_SUB_STRUKTUR_5">#REF!</definedName>
    <definedName name="PEKERJAAN_SUB_STRUKTUR_6">#REF!</definedName>
    <definedName name="PEKERJAAN_SUB_STRUKTUR_7">#REF!</definedName>
    <definedName name="PEKERJAAN_SUB_STRUKTUR_8">#REF!</definedName>
    <definedName name="PEKERJAAN_SUB_STRUKTUR_9">#REF!</definedName>
    <definedName name="PEKERJAAN_TANAH">#REF!</definedName>
    <definedName name="PEKERJAAN_TANAH_1">#REF!</definedName>
    <definedName name="PEKERJAAN_TANAH_10">#REF!</definedName>
    <definedName name="PEKERJAAN_TANAH_11">#REF!</definedName>
    <definedName name="PEKERJAAN_TANAH_3">#REF!</definedName>
    <definedName name="PEKERJAAN_TANAH_4">#REF!</definedName>
    <definedName name="PEKERJAAN_TANAH_5">#REF!</definedName>
    <definedName name="PEKERJAAN_TANAH_6">#REF!</definedName>
    <definedName name="PEKERJAAN_TANAH_7">#REF!</definedName>
    <definedName name="PEKERJAAN_TANAH_8">#REF!</definedName>
    <definedName name="PEKERJAAN_TANAH_9">#REF!</definedName>
    <definedName name="PEKERJAAN_TELEPON">#REF!</definedName>
    <definedName name="PEKERJAAN_TELEPON_1">#REF!</definedName>
    <definedName name="PEKERJAAN_TELEPON_1_10">#REF!</definedName>
    <definedName name="PEKERJAAN_TELEPON_1_3">#REF!</definedName>
    <definedName name="PEKERJAAN_TELEPON_10">#REF!</definedName>
    <definedName name="PEKERJAAN_TELEPON_10_1">#REF!</definedName>
    <definedName name="PEKERJAAN_TELEPON_11">#REF!</definedName>
    <definedName name="PEKERJAAN_TELEPON_3">#REF!</definedName>
    <definedName name="PEKERJAAN_TELEPON_3_1">#REF!</definedName>
    <definedName name="PEKERJAAN_TELEPON_4">#REF!</definedName>
    <definedName name="PEKERJAAN_TELEPON_4_10">#REF!</definedName>
    <definedName name="PEKERJAAN_TELEPON_5">#REF!</definedName>
    <definedName name="PEKERJAAN_TELEPON_5_1">#REF!</definedName>
    <definedName name="PEKERJAAN_TELEPON_5_10">#REF!</definedName>
    <definedName name="PEKERJAAN_TELEPON_6">#REF!</definedName>
    <definedName name="PEKERJAAN_TELEPON_6_10">#REF!</definedName>
    <definedName name="PEKERJAAN_TELEPON_7">#REF!</definedName>
    <definedName name="PEKERJAAN_TELEPON_7_10">#REF!</definedName>
    <definedName name="PEKERJAAN_TELEPON_8">#REF!</definedName>
    <definedName name="PEKERJAAN_TELEPON_8_10">#REF!</definedName>
    <definedName name="PEKERJAAN_TELEPON_9">#REF!</definedName>
    <definedName name="PEKERJAAN_TELEPON_9_10">#REF!</definedName>
    <definedName name="pekerjab">#REF!</definedName>
    <definedName name="pekerjab_1">#REF!</definedName>
    <definedName name="pekerjac">#REF!</definedName>
    <definedName name="pekerjac_1">#REF!</definedName>
    <definedName name="peksalur">#REF!</definedName>
    <definedName name="PELATRAMBU">#REF!</definedName>
    <definedName name="Pelesteran">#REF!</definedName>
    <definedName name="PELUMAS">#REF!</definedName>
    <definedName name="pemb.sop">#REF!</definedName>
    <definedName name="pemb24">#REF!</definedName>
    <definedName name="pemb39">#REF!</definedName>
    <definedName name="PEMBANTU_OPERATOR___MEKANIK">#REF!</definedName>
    <definedName name="PEMBANTU_OPERATOR___MEKANIK_5">#REF!</definedName>
    <definedName name="pembantuoperator">#REF!</definedName>
    <definedName name="Pembesian">#REF!</definedName>
    <definedName name="Pembongkaran">#REF!</definedName>
    <definedName name="penawaran" hidden="1">#REF!</definedName>
    <definedName name="penda">#REF!</definedName>
    <definedName name="PENDAPATAN">#REF!</definedName>
    <definedName name="PENGECATAN1">#REF!</definedName>
    <definedName name="PENJ" hidden="1">#REF!</definedName>
    <definedName name="PENJAGA_MALAM">#REF!</definedName>
    <definedName name="PENJAGA_MALAM_5">#REF!</definedName>
    <definedName name="peno" hidden="1">{#N/A,#N/A,FALSE,"REK";#N/A,#N/A,FALSE,"Bq-ARS"}</definedName>
    <definedName name="pensionfund">#REF!</definedName>
    <definedName name="pentul" hidden="1">{#N/A,#N/A,FALSE,"REK-S-TPL";#N/A,#N/A,FALSE,"REK-TPML";#N/A,#N/A,FALSE,"RAB-TEMPEL"}</definedName>
    <definedName name="Penyiapan_BJ">#REF!</definedName>
    <definedName name="PenyiapanBadjal">#REF!</definedName>
    <definedName name="PenyiapanBajal">#REF!</definedName>
    <definedName name="peoplesoft">#REF!</definedName>
    <definedName name="PER">#REF!</definedName>
    <definedName name="peralatan">#REF!</definedName>
    <definedName name="PERANCAH">#REF!</definedName>
    <definedName name="perancahc">#REF!</definedName>
    <definedName name="perang48b">#REF!</definedName>
    <definedName name="PerbaikanVATIn">#REF!</definedName>
    <definedName name="PErcB">#REF!</definedName>
    <definedName name="PERCENT">#REF!</definedName>
    <definedName name="Percentage_Adjustment">#REF!</definedName>
    <definedName name="Percentage_Adjustment_June">#REF!</definedName>
    <definedName name="PercentCompleteBeyond">(#REF!=MEDIAN(#REF!,#REF!,#REF!+#REF!)*(#REF!&gt;0))*((#REF!&lt;(INT(#REF!+#REF!*#REF!)))+(#REF!=#REF!))*(#REF!&gt;0)</definedName>
    <definedName name="PERHITSEWA">#REF!</definedName>
    <definedName name="period">13</definedName>
    <definedName name="period_selected">#REF!</definedName>
    <definedName name="Periode">#REF!</definedName>
    <definedName name="PeriodInActual">#REF!=MEDIAN(#REF!,#REF!,#REF!+#REF!-1)</definedName>
    <definedName name="PeriodInPlan">#REF!=MEDIAN(#REF!,#REF!,#REF!+#REF!-1)</definedName>
    <definedName name="PERIODNAME">#REF!</definedName>
    <definedName name="PERIODSETNAME1">#REF!</definedName>
    <definedName name="PERIODSETNAME2">#REF!</definedName>
    <definedName name="PeriodsInYear">#REF!</definedName>
    <definedName name="PERLENGKAPAN1">#REF!</definedName>
    <definedName name="PermitandFees">#REF!</definedName>
    <definedName name="persdatabase">#REF!</definedName>
    <definedName name="Persiapan1">HAJIME:OWARI</definedName>
    <definedName name="personnel_db">#REF!</definedName>
    <definedName name="PERYR">#REF!</definedName>
    <definedName name="Pes" hidden="1">{#N/A,#N/A,FALSE,"M01";#N/A,#N/A,FALSE,"M02";#N/A,#N/A,FALSE,"M03";#N/A,#N/A,FALSE,"M04";#N/A,#N/A,FALSE,"M05";#N/A,#N/A,FALSE,"M08"}</definedName>
    <definedName name="PETC">#REF!</definedName>
    <definedName name="peter"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TYCASH">#REF!</definedName>
    <definedName name="pf">#REF!</definedName>
    <definedName name="pf_11">#REF!</definedName>
    <definedName name="PF_S">#REF!</definedName>
    <definedName name="PF_S_1">#REF!</definedName>
    <definedName name="pf12kr">#REF!</definedName>
    <definedName name="pf12kr_1">#REF!</definedName>
    <definedName name="pf16kbk">#REF!</definedName>
    <definedName name="pf16kmp">#REF!</definedName>
    <definedName name="pf16kr">#REF!</definedName>
    <definedName name="pf16kth">#REF!</definedName>
    <definedName name="pf21kbk">#REF!</definedName>
    <definedName name="pf21kmp">#REF!</definedName>
    <definedName name="pf21kr">#REF!</definedName>
    <definedName name="pf21kth">#REF!</definedName>
    <definedName name="pf22kbk">#REF!</definedName>
    <definedName name="pf22kmp">#REF!</definedName>
    <definedName name="pf22kr">#REF!</definedName>
    <definedName name="pf22kth">#REF!</definedName>
    <definedName name="pf26kbk">#REF!</definedName>
    <definedName name="pf26kmp">#REF!</definedName>
    <definedName name="pf26kr">#REF!</definedName>
    <definedName name="PFMAT">#REF!</definedName>
    <definedName name="PFRP">#REF!</definedName>
    <definedName name="PFUNIT">#REF!</definedName>
    <definedName name="PFUPAH">#REF!</definedName>
    <definedName name="PFUS">#REF!</definedName>
    <definedName name="pg">#REF!</definedName>
    <definedName name="PG.1">#REF!</definedName>
    <definedName name="PG.2">#REF!</definedName>
    <definedName name="pg_1">#REF!</definedName>
    <definedName name="pg_1_10">#REF!</definedName>
    <definedName name="pg_10">#REF!</definedName>
    <definedName name="pg_5">#REF!</definedName>
    <definedName name="pg11_YTD_Update">#REF!</definedName>
    <definedName name="pg32i">#REF!</definedName>
    <definedName name="pg32m">#REF!</definedName>
    <definedName name="pg32n">#REF!</definedName>
    <definedName name="pg32r">#REF!</definedName>
    <definedName name="pg33i">#REF!</definedName>
    <definedName name="pg33n">#REF!</definedName>
    <definedName name="pg33r">#REF!</definedName>
    <definedName name="pg41a2">#REF!</definedName>
    <definedName name="pg41a2_1">#REF!</definedName>
    <definedName name="pg47a1">#REF!</definedName>
    <definedName name="pg47a2">#REF!</definedName>
    <definedName name="pg47a3">#REF!</definedName>
    <definedName name="pg47a4">#REF!</definedName>
    <definedName name="pg50c">#REF!</definedName>
    <definedName name="pg50i">#REF!</definedName>
    <definedName name="pg50m">#REF!</definedName>
    <definedName name="pg50r">#REF!</definedName>
    <definedName name="PGaliB">#REF!</definedName>
    <definedName name="PGaliD">#REF!</definedName>
    <definedName name="pgc">#REF!</definedName>
    <definedName name="pgc_1">#REF!</definedName>
    <definedName name="pgc_1_10">#REF!</definedName>
    <definedName name="pgc_1_3">#REF!</definedName>
    <definedName name="pgc_1_5">#REF!</definedName>
    <definedName name="pgc_10">#REF!</definedName>
    <definedName name="pgc_10_1">#REF!</definedName>
    <definedName name="pgc_11">#REF!</definedName>
    <definedName name="pgc_3">#REF!</definedName>
    <definedName name="pgc_3_1">#REF!</definedName>
    <definedName name="pgc_4">#REF!</definedName>
    <definedName name="pgc_4_10">#REF!</definedName>
    <definedName name="pgc_5">#REF!</definedName>
    <definedName name="pgc_5_1">#REF!</definedName>
    <definedName name="pgc_5_10">#REF!</definedName>
    <definedName name="pgc_6">#REF!</definedName>
    <definedName name="pgc_6_10">#REF!</definedName>
    <definedName name="pgc_7">#REF!</definedName>
    <definedName name="pgc_7_10">#REF!</definedName>
    <definedName name="pgc_8">#REF!</definedName>
    <definedName name="pgc_8_10">#REF!</definedName>
    <definedName name="pgc_9">#REF!</definedName>
    <definedName name="pgc_9_10">#REF!</definedName>
    <definedName name="pgia">#REF!</definedName>
    <definedName name="Pgravel">#REF!</definedName>
    <definedName name="PGrowth">#REF!</definedName>
    <definedName name="ph">#REF!</definedName>
    <definedName name="ph100_1">#REF!</definedName>
    <definedName name="ph100_1_10">#REF!</definedName>
    <definedName name="ph100_1_3">#REF!</definedName>
    <definedName name="ph100_1_5">#REF!</definedName>
    <definedName name="ph100_10">#REF!</definedName>
    <definedName name="ph100_10_1">#REF!</definedName>
    <definedName name="ph100_11">#REF!</definedName>
    <definedName name="ph100_3">#REF!</definedName>
    <definedName name="ph100_3_1">#REF!</definedName>
    <definedName name="ph100_4">#REF!</definedName>
    <definedName name="ph100_4_10">#REF!</definedName>
    <definedName name="ph100_5">#REF!</definedName>
    <definedName name="ph100_5_1">#REF!</definedName>
    <definedName name="ph100_5_10">#REF!</definedName>
    <definedName name="ph100_6">#REF!</definedName>
    <definedName name="ph100_6_1">#REF!</definedName>
    <definedName name="ph100_6_10">#REF!</definedName>
    <definedName name="ph100_7">#REF!</definedName>
    <definedName name="ph100_7_10">#REF!</definedName>
    <definedName name="ph100_8">#REF!</definedName>
    <definedName name="ph100_8_10">#REF!</definedName>
    <definedName name="ph100_9">#REF!</definedName>
    <definedName name="ph100_9_10">#REF!</definedName>
    <definedName name="ph10as">#REF!</definedName>
    <definedName name="ph10s20">#REF!</definedName>
    <definedName name="ph10s30">#REF!</definedName>
    <definedName name="ph150_1">#REF!</definedName>
    <definedName name="ph150_1_10">#REF!</definedName>
    <definedName name="ph150_1_3">#REF!</definedName>
    <definedName name="ph150_1_5">#REF!</definedName>
    <definedName name="ph150_10">#REF!</definedName>
    <definedName name="ph150_10_1">#REF!</definedName>
    <definedName name="ph150_11">#REF!</definedName>
    <definedName name="ph150_3">#REF!</definedName>
    <definedName name="ph150_3_1">#REF!</definedName>
    <definedName name="ph150_4">#REF!</definedName>
    <definedName name="ph150_4_10">#REF!</definedName>
    <definedName name="ph150_5">#REF!</definedName>
    <definedName name="ph150_5_1">#REF!</definedName>
    <definedName name="ph150_5_10">#REF!</definedName>
    <definedName name="ph150_6">#REF!</definedName>
    <definedName name="ph150_6_1">#REF!</definedName>
    <definedName name="ph150_6_10">#REF!</definedName>
    <definedName name="ph150_7">#REF!</definedName>
    <definedName name="ph150_7_10">#REF!</definedName>
    <definedName name="ph150_8">#REF!</definedName>
    <definedName name="ph150_8_10">#REF!</definedName>
    <definedName name="ph150_9">#REF!</definedName>
    <definedName name="ph150_9_10">#REF!</definedName>
    <definedName name="ph2b">#REF!</definedName>
    <definedName name="ph2m">#REF!</definedName>
    <definedName name="ph2p">#REF!</definedName>
    <definedName name="ph2v">#REF!</definedName>
    <definedName name="ph6b">#REF!</definedName>
    <definedName name="ph6gb">#REF!</definedName>
    <definedName name="ph6m">#REF!</definedName>
    <definedName name="ph8asb">#REF!</definedName>
    <definedName name="ph8ask">#REF!</definedName>
    <definedName name="ph8s20">#REF!</definedName>
    <definedName name="ph8s30">#REF!</definedName>
    <definedName name="PHAITRAPS">#REF!</definedName>
    <definedName name="phapchet0405">#REF!</definedName>
    <definedName name="phf100_1">#REF!</definedName>
    <definedName name="phf100_1_10">#REF!</definedName>
    <definedName name="phf100_1_3">#REF!</definedName>
    <definedName name="phf100_1_5">#REF!</definedName>
    <definedName name="phf100_10">#REF!</definedName>
    <definedName name="phf100_10_1">#REF!</definedName>
    <definedName name="phf100_11">#REF!</definedName>
    <definedName name="phf100_3">#REF!</definedName>
    <definedName name="phf100_3_1">#REF!</definedName>
    <definedName name="phf100_4">#REF!</definedName>
    <definedName name="phf100_4_10">#REF!</definedName>
    <definedName name="phf100_5">#REF!</definedName>
    <definedName name="phf100_5_1">#REF!</definedName>
    <definedName name="phf100_5_10">#REF!</definedName>
    <definedName name="phf100_6">#REF!</definedName>
    <definedName name="phf100_6_1">#REF!</definedName>
    <definedName name="phf100_6_10">#REF!</definedName>
    <definedName name="phf100_7">#REF!</definedName>
    <definedName name="phf100_7_10">#REF!</definedName>
    <definedName name="phf100_8">#REF!</definedName>
    <definedName name="phf100_8_10">#REF!</definedName>
    <definedName name="phf100_9">#REF!</definedName>
    <definedName name="phf100_9_10">#REF!</definedName>
    <definedName name="phf150_1">#REF!</definedName>
    <definedName name="phf150_1_10">#REF!</definedName>
    <definedName name="phf150_1_3">#REF!</definedName>
    <definedName name="phf150_1_5">#REF!</definedName>
    <definedName name="phf150_10">#REF!</definedName>
    <definedName name="phf150_10_1">#REF!</definedName>
    <definedName name="phf150_11">#REF!</definedName>
    <definedName name="phf150_3">#REF!</definedName>
    <definedName name="phf150_3_1">#REF!</definedName>
    <definedName name="phf150_4">#REF!</definedName>
    <definedName name="phf150_4_10">#REF!</definedName>
    <definedName name="phf150_5">#REF!</definedName>
    <definedName name="phf150_5_1">#REF!</definedName>
    <definedName name="phf150_5_10">#REF!</definedName>
    <definedName name="phf150_6">#REF!</definedName>
    <definedName name="phf150_6_1">#REF!</definedName>
    <definedName name="phf150_6_10">#REF!</definedName>
    <definedName name="phf150_7">#REF!</definedName>
    <definedName name="phf150_7_10">#REF!</definedName>
    <definedName name="phf150_8">#REF!</definedName>
    <definedName name="phf150_8_10">#REF!</definedName>
    <definedName name="phf150_9">#REF!</definedName>
    <definedName name="phf150_9_10">#REF!</definedName>
    <definedName name="Philip" hidden="1">{#N/A,#N/A,FALSE,"REK-S-TPL";#N/A,#N/A,FALSE,"REK-TPML";#N/A,#N/A,FALSE,"RAB-TEMPEL"}</definedName>
    <definedName name="PHILS">#REF!</definedName>
    <definedName name="Phone">#REF!</definedName>
    <definedName name="Phong">#REF!</definedName>
    <definedName name="phu_luc_vua">#REF!</definedName>
    <definedName name="PHUNHUAN">#REF!</definedName>
    <definedName name="Phuoc">#REF!</definedName>
    <definedName name="PHUOC2">#REF!</definedName>
    <definedName name="PHUONGDO">#REF!</definedName>
    <definedName name="PHUONGKHOAN">#REF!</definedName>
    <definedName name="PHUONGTUA">#REF!</definedName>
    <definedName name="phutrach">#REF!</definedName>
    <definedName name="PIBOT_TABLE용">#REF!</definedName>
    <definedName name="pic">"Picture 11"</definedName>
    <definedName name="Pick.Up">#REF!</definedName>
    <definedName name="Pictur9">"Picture 9"</definedName>
    <definedName name="Picture1">"Picture 1"</definedName>
    <definedName name="Picture10">"Picture 10"</definedName>
    <definedName name="Picture11">"Picture 11"</definedName>
    <definedName name="Picture2">"Picture 2"</definedName>
    <definedName name="Picture4">"Picture 4"</definedName>
    <definedName name="Picture5">"Picture 5"</definedName>
    <definedName name="Picture6">"Picture 6"</definedName>
    <definedName name="PIE">#REF!</definedName>
    <definedName name="pijar">#REF!</definedName>
    <definedName name="PIKTERM">#REF!</definedName>
    <definedName name="PIKTERM2">#REF!</definedName>
    <definedName name="PIL">#REF!</definedName>
    <definedName name="PIL_1">#REF!</definedName>
    <definedName name="PIL_5">#REF!</definedName>
    <definedName name="pin" hidden="1">{#N/A,#N/A,FALSE,"Aging Summary";#N/A,#N/A,FALSE,"Ratio Analysis";#N/A,#N/A,FALSE,"Test 120 Day Accts";#N/A,#N/A,FALSE,"Tickmarks"}</definedName>
    <definedName name="pin_1" hidden="1">{#N/A,#N/A,FALSE,"Aging Summary";#N/A,#N/A,FALSE,"Ratio Analysis";#N/A,#N/A,FALSE,"Test 120 Day Accts";#N/A,#N/A,FALSE,"Tickmarks"}</definedName>
    <definedName name="PINTU_A">#REF!</definedName>
    <definedName name="PINTU_B">#REF!</definedName>
    <definedName name="PINTU_BASE">#REF!</definedName>
    <definedName name="PINTU_C">#REF!</definedName>
    <definedName name="Pintu_Double_Teakwood">#REF!</definedName>
    <definedName name="Pintu_Kaca">#REF!</definedName>
    <definedName name="Pintu_Teakwood_Formika">#REF!</definedName>
    <definedName name="pintuplywood">#REF!</definedName>
    <definedName name="piopiop" hidden="1">{"with_oth_curr",#N/A,FALSE,"2225"}</definedName>
    <definedName name="piopiop_1" hidden="1">{"with_oth_curr",#N/A,FALSE,"2225"}</definedName>
    <definedName name="piopiopio" hidden="1">{"rp_only",#N/A,FALSE,"2225"}</definedName>
    <definedName name="piopiopio_1" hidden="1">{"rp_only",#N/A,FALSE,"2225"}</definedName>
    <definedName name="PIP">#REF!</definedName>
    <definedName name="PIP_1">#REF!</definedName>
    <definedName name="PIP_5">#REF!</definedName>
    <definedName name="Pipa.l">#REF!</definedName>
    <definedName name="Pipa_GI_ø_1_1_4">#REF!</definedName>
    <definedName name="Pipa_GI_ø_2_1_2">#REF!</definedName>
    <definedName name="pipa_gip_2">#REF!</definedName>
    <definedName name="pipa_gip_3">#REF!</definedName>
    <definedName name="Pipa_GIP_ø_1_1_2__medium_class">#REF!</definedName>
    <definedName name="pipa_pvc6inc">#REF!</definedName>
    <definedName name="Pipa_rilling_steinles_steel_ø_2">#REF!</definedName>
    <definedName name="Pipa_variasi_rilling_steinles_steel_ø_3_4">#REF!</definedName>
    <definedName name="PIPA100">#REF!</definedName>
    <definedName name="PIPA100_1">#REF!</definedName>
    <definedName name="PIPA100_5">#REF!</definedName>
    <definedName name="PIPA100L">#REF!</definedName>
    <definedName name="PIPA100L_1">#REF!</definedName>
    <definedName name="PIPA100L_1_10">#REF!</definedName>
    <definedName name="PIPA100L_10">#REF!</definedName>
    <definedName name="PIPA100L_5">#REF!</definedName>
    <definedName name="PIPA125">#REF!</definedName>
    <definedName name="PIPA125_1">#REF!</definedName>
    <definedName name="PIPA150">#REF!</definedName>
    <definedName name="PIPA150_1">#REF!</definedName>
    <definedName name="PIPA150_5">#REF!</definedName>
    <definedName name="PIPA20">#REF!</definedName>
    <definedName name="PIPA20_1">#REF!</definedName>
    <definedName name="PIPA20_5">#REF!</definedName>
    <definedName name="PIPA200">#REF!</definedName>
    <definedName name="PIPA200_1">#REF!</definedName>
    <definedName name="PIPA25">#REF!</definedName>
    <definedName name="PIPA25_1">#REF!</definedName>
    <definedName name="PIPA25_5">#REF!</definedName>
    <definedName name="PIPA300">#REF!</definedName>
    <definedName name="PIPA300_1">#REF!</definedName>
    <definedName name="PIPA300_6">#REF!</definedName>
    <definedName name="PIPA32">#REF!</definedName>
    <definedName name="PIPA32_1">#REF!</definedName>
    <definedName name="PIPA32_5">#REF!</definedName>
    <definedName name="PIPA40">#REF!</definedName>
    <definedName name="PIPA40_1">#REF!</definedName>
    <definedName name="PIPA40_5">#REF!</definedName>
    <definedName name="PIPA50">#REF!</definedName>
    <definedName name="PIPA50_1">#REF!</definedName>
    <definedName name="PIPA50_5">#REF!</definedName>
    <definedName name="PIPA65">#REF!</definedName>
    <definedName name="PIPA65_1">#REF!</definedName>
    <definedName name="PIPA65_1_10">#REF!</definedName>
    <definedName name="PIPA65_10">#REF!</definedName>
    <definedName name="PIPA65_5">#REF!</definedName>
    <definedName name="PIPA65_6">#REF!</definedName>
    <definedName name="PIPA80">#REF!</definedName>
    <definedName name="PIPA80_1">#REF!</definedName>
    <definedName name="PIPA80_1_10">#REF!</definedName>
    <definedName name="PIPA80_10">#REF!</definedName>
    <definedName name="PIPA80_5">#REF!</definedName>
    <definedName name="pipabs2">#REF!</definedName>
    <definedName name="PIPAGALVANIS">#REF!</definedName>
    <definedName name="pipapvc">#REF!</definedName>
    <definedName name="piparel25">#REF!</definedName>
    <definedName name="PIPE">#REF!</definedName>
    <definedName name="PIPE_1">#REF!</definedName>
    <definedName name="PIPE_1_10">#REF!</definedName>
    <definedName name="PIPE_10">#REF!</definedName>
    <definedName name="PIPE_5">#REF!</definedName>
    <definedName name="Pipe_Medium">#REF!</definedName>
    <definedName name="Pipe_SGP">#REF!</definedName>
    <definedName name="PIPE_SMLS_CS_A106_B_SCH80_T_C_SRL">#REF!</definedName>
    <definedName name="pir">#REF!</definedName>
    <definedName name="PIUTANGHOTMIX">#REF!</definedName>
    <definedName name="PJG">#REF!</definedName>
    <definedName name="PK">#REF!</definedName>
    <definedName name="PK_FE">#REF!</definedName>
    <definedName name="PK_GIP_40">#REF!</definedName>
    <definedName name="PK_HEAD">#REF!</definedName>
    <definedName name="PKD12p">#REF!</definedName>
    <definedName name="PKD12w">#REF!</definedName>
    <definedName name="PKL33p">#REF!</definedName>
    <definedName name="PKL33w">#REF!</definedName>
    <definedName name="PKmpS">#REF!</definedName>
    <definedName name="pkpmp">#REF!</definedName>
    <definedName name="PL">#N/A</definedName>
    <definedName name="pl_1">#REF!</definedName>
    <definedName name="pl_1_10">#REF!</definedName>
    <definedName name="pl_10">#REF!</definedName>
    <definedName name="pl_5">#REF!</definedName>
    <definedName name="Place">#REF!</definedName>
    <definedName name="Place1">#REF!</definedName>
    <definedName name="plafgrc6">#REF!</definedName>
    <definedName name="plafgyp9">#REF!</definedName>
    <definedName name="Plafond_Gypsum_9mm">#REF!</definedName>
    <definedName name="plafond_gyptile">#REF!</definedName>
    <definedName name="PLAFOND1">#REF!</definedName>
    <definedName name="plage1">OFFSET(#REF!,0,0,1,#REF!)</definedName>
    <definedName name="plage2">OFFSET(#REF!,1,0,1,#REF!)</definedName>
    <definedName name="plage3">OFFSET(#REF!,2,0,1,#REF!)</definedName>
    <definedName name="plage4">OFFSET(#REF!,3,0,1,#REF!)</definedName>
    <definedName name="plagex">OFFSET(#REF!,-2,0,1,#REF!)</definedName>
    <definedName name="Plamir_tembok">#REF!</definedName>
    <definedName name="plamirkayu">#REF!</definedName>
    <definedName name="plamirtbk">#REF!</definedName>
    <definedName name="plamkayu">#REF!</definedName>
    <definedName name="plamkayu_1">#REF!</definedName>
    <definedName name="plamkayub">#REF!</definedName>
    <definedName name="plamkayub_1">#REF!</definedName>
    <definedName name="plamkayuc">#REF!</definedName>
    <definedName name="plamkayuc_1">#REF!</definedName>
    <definedName name="plamtem">#REF!</definedName>
    <definedName name="plamtem_1">#REF!</definedName>
    <definedName name="plamtemb">#REF!</definedName>
    <definedName name="plamtemb_1">#REF!</definedName>
    <definedName name="plamtembok">#REF!</definedName>
    <definedName name="plamtembok_1">#REF!</definedName>
    <definedName name="plamtemc">#REF!</definedName>
    <definedName name="plamtemc_1">#REF!</definedName>
    <definedName name="plamur">#REF!</definedName>
    <definedName name="plamur_kayu">#REF!</definedName>
    <definedName name="plamur_tembok">#REF!</definedName>
    <definedName name="Plan">#REF!</definedName>
    <definedName name="Plan_1">#REF!</definedName>
    <definedName name="Plan_2">#REF!</definedName>
    <definedName name="plan_aug">#N/A</definedName>
    <definedName name="plan_dec">#N/A</definedName>
    <definedName name="plan_jul">#N/A</definedName>
    <definedName name="plan_nov">#N/A</definedName>
    <definedName name="plan_oct">#N/A</definedName>
    <definedName name="plan_sep">#N/A</definedName>
    <definedName name="plan1998">#N/A</definedName>
    <definedName name="plan1999">#N/A</definedName>
    <definedName name="Plant" hidden="1">#REF!</definedName>
    <definedName name="plantshurb">#REF!</definedName>
    <definedName name="planttree">#REF!</definedName>
    <definedName name="Plap">#REF!</definedName>
    <definedName name="Plap_1">#REF!</definedName>
    <definedName name="Plap_5">#REF!</definedName>
    <definedName name="PLas">#REF!</definedName>
    <definedName name="platbordes">#REF!</definedName>
    <definedName name="plate">#REF!</definedName>
    <definedName name="platseng60">#REF!</definedName>
    <definedName name="PLAu" hidden="1">{#N/A,#N/A,FALSE,"Aging Summary";#N/A,#N/A,FALSE,"Ratio Analysis";#N/A,#N/A,FALSE,"Test 120 Day Accts";#N/A,#N/A,FALSE,"Tickmarks"}</definedName>
    <definedName name="PLAu_1" hidden="1">{#N/A,#N/A,FALSE,"Aging Summary";#N/A,#N/A,FALSE,"Ratio Analysis";#N/A,#N/A,FALSE,"Test 120 Day Accts";#N/A,#N/A,FALSE,"Tickmarks"}</definedName>
    <definedName name="plb">#REF!</definedName>
    <definedName name="PLBS">#REF!</definedName>
    <definedName name="PLBSM">#REF!</definedName>
    <definedName name="PLbud97">#REF!</definedName>
    <definedName name="PLbud98">#REF!</definedName>
    <definedName name="PLbud99">#REF!</definedName>
    <definedName name="PLD">#REF!</definedName>
    <definedName name="plep">#REF!</definedName>
    <definedName name="PlesDD14">#REF!</definedName>
    <definedName name="plest3">#REF!</definedName>
    <definedName name="plest5">#REF!</definedName>
    <definedName name="plester">#REF!</definedName>
    <definedName name="plester3">#REF!</definedName>
    <definedName name="plester5">#REF!</definedName>
    <definedName name="PLforecast">#REF!</definedName>
    <definedName name="plint_keramik_10_20">#REF!</definedName>
    <definedName name="plint_keramik_10_30">#REF!</definedName>
    <definedName name="plint20">#REF!</definedName>
    <definedName name="plint30">#REF!</definedName>
    <definedName name="plint30polis">#REF!</definedName>
    <definedName name="plint40">#REF!</definedName>
    <definedName name="plit">#REF!</definedName>
    <definedName name="PLKerja">#REF!</definedName>
    <definedName name="PLP">#REF!</definedName>
    <definedName name="PLP_1">#REF!</definedName>
    <definedName name="PLP_5">#REF!</definedName>
    <definedName name="PLTH">#REF!</definedName>
    <definedName name="plum">#REF!</definedName>
    <definedName name="plum_1">#REF!</definedName>
    <definedName name="plum_10">#REF!</definedName>
    <definedName name="plum_11">#REF!</definedName>
    <definedName name="plum_3">#REF!</definedName>
    <definedName name="plum_4">#REF!</definedName>
    <definedName name="plum_5">#REF!</definedName>
    <definedName name="plum_6">#REF!</definedName>
    <definedName name="plum_7">#REF!</definedName>
    <definedName name="plum_8">#REF!</definedName>
    <definedName name="plum_9">#REF!</definedName>
    <definedName name="PLUMBING">#N/A</definedName>
    <definedName name="ply18_4x8_1">#REF!</definedName>
    <definedName name="ply18_4x8_2">#REF!</definedName>
    <definedName name="ply4_4x8">#REF!</definedName>
    <definedName name="plywood_9mm">#REF!</definedName>
    <definedName name="Plywood15">#REF!</definedName>
    <definedName name="PM">#REF!</definedName>
    <definedName name="PME">#REF!</definedName>
    <definedName name="PMLFLSup">OFFSET(#REF!,0,0,1,COUNT(#REF!))</definedName>
    <definedName name="Pmlm">#REF!</definedName>
    <definedName name="pms">#REF!</definedName>
    <definedName name="PMUP">#REF!</definedName>
    <definedName name="PN" hidden="1">#REF!</definedName>
    <definedName name="Pneumatic.Tire.">#REF!</definedName>
    <definedName name="PNLF">#REF!</definedName>
    <definedName name="PNSPrice">#REF!</definedName>
    <definedName name="pntbs">#REF!</definedName>
    <definedName name="po" hidden="1">{#N/A,#N/A,FALSE,"Summary";#N/A,#N/A,FALSE,"Adj to Option C";#N/A,#N/A,FALSE,"Dividend Analysis";#N/A,#N/A,FALSE,"Reserve Analysis";#N/A,#N/A,FALSE,"Depreciation";#N/A,#N/A,FALSE,"Other Tax Adj"}</definedName>
    <definedName name="po_1" hidden="1">{#N/A,#N/A,FALSE,"Summary";#N/A,#N/A,FALSE,"Adj to Option C";#N/A,#N/A,FALSE,"Dividend Analysis";#N/A,#N/A,FALSE,"Reserve Analysis";#N/A,#N/A,FALSE,"Depreciation";#N/A,#N/A,FALSE,"Other Tax Adj"}</definedName>
    <definedName name="po1000_1">#REF!</definedName>
    <definedName name="po1000_1_10">#REF!</definedName>
    <definedName name="po1000_10">#REF!</definedName>
    <definedName name="po1000_5">#REF!</definedName>
    <definedName name="poerp1">#REF!</definedName>
    <definedName name="poerp2">#REF!</definedName>
    <definedName name="poerp3">#REF!</definedName>
    <definedName name="poerp4">#REF!</definedName>
    <definedName name="poerp5">#REF!</definedName>
    <definedName name="poerp6">#REF!</definedName>
    <definedName name="poerp8">#REF!</definedName>
    <definedName name="poerp9">#REF!</definedName>
    <definedName name="poi" hidden="1">{#N/A,#N/A,FALSE,"CHANGES";#N/A,#N/A,FALSE,"PROD SUMMARY";#N/A,#N/A,FALSE,"1995 PO SUM";#N/A,#N/A,FALSE,"1995 GEOG SUM";#N/A,#N/A,FALSE,"1996 PO SUM";#N/A,#N/A,FALSE,"1996 GEOG SUM"}</definedName>
    <definedName name="Poland_1">#REF!</definedName>
    <definedName name="Poland_2">#REF!</definedName>
    <definedName name="Poland_3">#REF!</definedName>
    <definedName name="Poland_4">#REF!</definedName>
    <definedName name="polol">#REF!</definedName>
    <definedName name="poly">#REF!</definedName>
    <definedName name="polycarbonat">#REF!</definedName>
    <definedName name="pompa">#REF!</definedName>
    <definedName name="pompa_1">#REF!</definedName>
    <definedName name="pompa_1_10">#REF!</definedName>
    <definedName name="pompa_10">#REF!</definedName>
    <definedName name="pompa_5">#REF!</definedName>
    <definedName name="PONDASIBATUKALI">#REF!</definedName>
    <definedName name="ponton">#REF!</definedName>
    <definedName name="pooiup7yu76" hidden="1">{"rp_only",#N/A,FALSE,"2225"}</definedName>
    <definedName name="pooiup7yu76_1" hidden="1">{"rp_only",#N/A,FALSE,"2225"}</definedName>
    <definedName name="PopCache_FA_MASS_ADDITIONS_AMORTIZE_NBV_FLAG" hidden="1">#REF!</definedName>
    <definedName name="PopCache_FA_MASS_ADDITIONS_ASSET_TYPE" hidden="1">#REF!</definedName>
    <definedName name="PopCache_FA_MASS_ADDITIONS_DEPRECIATE_FLAG" hidden="1">#REF!</definedName>
    <definedName name="PopCache_FA_MASS_ADDITIONS_IN_USE_FLAG" hidden="1">#REF!</definedName>
    <definedName name="PopCache_FA_MASS_ADDITIONS_INVENTORIAL" hidden="1">#REF!</definedName>
    <definedName name="PopCache_FA_MASS_ADDITIONS_NEW_USED" hidden="1">#REF!</definedName>
    <definedName name="PopCache_FA_MASS_ADDITIONS_OWNED_LEASED" hidden="1">#REF!</definedName>
    <definedName name="PopCache_FA_MASS_ADDITIONS_PROPERTY_1245_1250_CODE" hidden="1">#REF!</definedName>
    <definedName name="PopCache_FA_MASS_ADDITIONS_PROPERTY_TYPE_CODE" hidden="1">#REF!</definedName>
    <definedName name="PopCache_FA_MASS_ADDITIONS_SHORT_FISCAL_YEAR_FLAG" hidden="1">#REF!</definedName>
    <definedName name="Population">#REF!</definedName>
    <definedName name="Porselin_11_x_11_cm_kw._I">#REF!</definedName>
    <definedName name="Port1" localSheetId="8" hidden="1">{#N/A,#N/A,FALSE,"特殊室（ＢＱ表）"}</definedName>
    <definedName name="Port1" hidden="1">{#N/A,#N/A,FALSE,"特殊室（ＢＱ表）"}</definedName>
    <definedName name="port11" localSheetId="8" hidden="1">{#N/A,#N/A,FALSE,"特殊室（ＢＱ表）"}</definedName>
    <definedName name="port11" hidden="1">{#N/A,#N/A,FALSE,"特殊室（ＢＱ表）"}</definedName>
    <definedName name="Portugal_2">#REF!</definedName>
    <definedName name="Portugal_3">#REF!</definedName>
    <definedName name="Portugal_4">#REF!</definedName>
    <definedName name="Pos_Jaga">#REF!</definedName>
    <definedName name="Postage">#REF!</definedName>
    <definedName name="POSTERRORSTOSUSP1">#REF!</definedName>
    <definedName name="POSTERRORSTOSUSP2">#REF!</definedName>
    <definedName name="potongtiang">#REF!</definedName>
    <definedName name="Power_option?">#REF!</definedName>
    <definedName name="Power_price?">#REF!</definedName>
    <definedName name="POWERHOUSE">#REF!</definedName>
    <definedName name="PP" hidden="1">#REF!</definedName>
    <definedName name="PPA">#REF!</definedName>
    <definedName name="Ppadat">#REF!</definedName>
    <definedName name="PPD" hidden="1">#REF!</definedName>
    <definedName name="ppda" hidden="1">#REF!</definedName>
    <definedName name="ppe" hidden="1">#REF!</definedName>
    <definedName name="PPEN" hidden="1">{"'Model'!$A$1:$N$53"}</definedName>
    <definedName name="PPF">#REF!</definedName>
    <definedName name="pph">#REF!</definedName>
    <definedName name="pph_1">#REF!</definedName>
    <definedName name="pph_10">#REF!</definedName>
    <definedName name="pph_11">#REF!</definedName>
    <definedName name="pph_3">#REF!</definedName>
    <definedName name="pph_4">#REF!</definedName>
    <definedName name="pph_5">#REF!</definedName>
    <definedName name="pph_6">#REF!</definedName>
    <definedName name="pph_7">#REF!</definedName>
    <definedName name="pph_8">#REF!</definedName>
    <definedName name="pph_9">#REF!</definedName>
    <definedName name="PPh22total">#REF!</definedName>
    <definedName name="PPh23total">#REF!</definedName>
    <definedName name="pph24refund">#REF!</definedName>
    <definedName name="PPh24total">#REF!</definedName>
    <definedName name="pph25calculation">#REF!</definedName>
    <definedName name="pph25calculation01">#REF!</definedName>
    <definedName name="pph25calculation02">#REF!</definedName>
    <definedName name="pph25calculation02amt">#REF!</definedName>
    <definedName name="pph25exstp">#REF!</definedName>
    <definedName name="pph25total">#REF!</definedName>
    <definedName name="PPhGvBtotal">#REF!</definedName>
    <definedName name="pphlnbtotal">#REF!</definedName>
    <definedName name="PPIC" hidden="1">{#N/A,#N/A,FALSE,"Sheet1";#N/A,#N/A,FALSE,"Sheet2"}</definedName>
    <definedName name="PPlaB">#REF!</definedName>
    <definedName name="PPlaf6">#REF!</definedName>
    <definedName name="PPlGyp">#REF!</definedName>
    <definedName name="PPls3">#REF!</definedName>
    <definedName name="PPls4">#REF!</definedName>
    <definedName name="PPN">#REF!</definedName>
    <definedName name="ppn_1">#REF!</definedName>
    <definedName name="ppn_10">#REF!</definedName>
    <definedName name="ppn_11">#REF!</definedName>
    <definedName name="ppn_3">#REF!</definedName>
    <definedName name="ppn_4">#REF!</definedName>
    <definedName name="ppn_5">#REF!</definedName>
    <definedName name="ppn_6">#REF!</definedName>
    <definedName name="ppn_7">#REF!</definedName>
    <definedName name="ppn_8">#REF!</definedName>
    <definedName name="ppn_9">#REF!</definedName>
    <definedName name="ppnbek">#REF!</definedName>
    <definedName name="PPNRekap" hidden="1">#REF!</definedName>
    <definedName name="PPntDt">#REF!</definedName>
    <definedName name="PPntJt">#REF!</definedName>
    <definedName name="PPntKS">#REF!</definedName>
    <definedName name="PPntPJt">#REF!</definedName>
    <definedName name="PPntPt">#REF!</definedName>
    <definedName name="PPound">#REF!</definedName>
    <definedName name="PPP" localSheetId="8">#REF!</definedName>
    <definedName name="PPP" hidden="1">{#N/A,#N/A,FALSE,"CCTV"}</definedName>
    <definedName name="ppppttttttttttttttttttttttmjfvvvvvvvvvvvvv" hidden="1">{"Variance Q4",#N/A,FALSE,"Var"}</definedName>
    <definedName name="ppppttttttttttttttttttttttmjfvvvvvvvvvvvvv_1" hidden="1">{"Variance Q4",#N/A,FALSE,"Var"}</definedName>
    <definedName name="pr" hidden="1">{#N/A,#N/A,FALSE,"Aging Summary";#N/A,#N/A,FALSE,"Ratio Analysis";#N/A,#N/A,FALSE,"Test 120 Day Accts";#N/A,#N/A,FALSE,"Tickmarks"}</definedName>
    <definedName name="PRangP">#REF!</definedName>
    <definedName name="Prchs">#REF!</definedName>
    <definedName name="PRECAST_A">#REF!</definedName>
    <definedName name="PRECAST_B">#REF!</definedName>
    <definedName name="PRECAST_C">#REF!</definedName>
    <definedName name="PrefShareIssue">#REF!</definedName>
    <definedName name="Preliminaries">#REF!</definedName>
    <definedName name="PRELIMJURUUKUR">#REF!</definedName>
    <definedName name="PREOP">#REF!</definedName>
    <definedName name="Prep" hidden="1">{"DJH3",#N/A,FALSE,"PFL00805";"PJB3",#N/A,FALSE,"PFL00805";"JMD3",#N/A,FALSE,"PFL00805";"DNB3",#N/A,FALSE,"PFL00805";"MJP3",#N/A,FALSE,"PFL00805";"RAB3",#N/A,FALSE,"PFL00805";"GJW3",#N/A,FALSE,"PFL00805";"MASTER3",#N/A,FALSE,"PFL00805"}</definedName>
    <definedName name="PREPAIDEXPENSES">#REF!</definedName>
    <definedName name="PREPAIDTAX">#REF!</definedName>
    <definedName name="Prepayment">#REF!</definedName>
    <definedName name="Pres" hidden="1">{#N/A,#N/A,TRUE,"Cover sheet";#N/A,#N/A,TRUE,"Summary";#N/A,#N/A,TRUE,"Key Assumptions";#N/A,#N/A,TRUE,"Profit &amp; Loss";#N/A,#N/A,TRUE,"Balance Sheet";#N/A,#N/A,TRUE,"Cashflow";#N/A,#N/A,TRUE,"IRR";#N/A,#N/A,TRUE,"Ratios";#N/A,#N/A,TRUE,"Debt analysis"}</definedName>
    <definedName name="presming">#REF!,#REF!,#REF!,#REF!,#REF!,#REF!,#REF!,#REF!,#REF!</definedName>
    <definedName name="PrestigeTile">#REF!</definedName>
    <definedName name="PreviousButton">"Button 19"</definedName>
    <definedName name="price">#REF!</definedName>
    <definedName name="PRICE1">#REF!</definedName>
    <definedName name="Primecoat">#REF!</definedName>
    <definedName name="principal">#REF!</definedName>
    <definedName name="print">#REF!</definedName>
    <definedName name="Print_Are">#REF!</definedName>
    <definedName name="_xlnm.Print_Area">#REF!</definedName>
    <definedName name="Print_Area_MI">#REF!</definedName>
    <definedName name="Print_Area_MI_1_1">#REF!</definedName>
    <definedName name="PRINT_AREA_MI_10">#REF!</definedName>
    <definedName name="PRINT_AREA_MI_10_1">#REF!</definedName>
    <definedName name="Print_Area_MI_11">#REF!</definedName>
    <definedName name="Print_Area_MI_11_6">#REF!</definedName>
    <definedName name="Print_Area_MI_13">#REF!</definedName>
    <definedName name="Print_Area_MI_13_6">#REF!</definedName>
    <definedName name="Print_Area_MI_14">#REF!</definedName>
    <definedName name="Print_Area_MI_14_6">#REF!</definedName>
    <definedName name="Print_Area_MI_15">#REF!</definedName>
    <definedName name="Print_Area_MI_15_6">#REF!</definedName>
    <definedName name="Print_Area_MI_2">#REF!</definedName>
    <definedName name="Print_Area_MI_3">#REF!</definedName>
    <definedName name="Print_Area_MI_3_1">#REF!</definedName>
    <definedName name="Print_Area_MI_3_5">#REF!</definedName>
    <definedName name="Print_Area_MI_3_6">#REF!</definedName>
    <definedName name="Print_Area_MI_4">#REF!</definedName>
    <definedName name="PRINT_AREA_MI_4_10">#REF!</definedName>
    <definedName name="Print_Area_MI_5">#REF!</definedName>
    <definedName name="PRINT_AREA_MI_5_1">#REF!</definedName>
    <definedName name="PRINT_AREA_MI_5_10">#REF!</definedName>
    <definedName name="Print_Area_MI_6">#REF!</definedName>
    <definedName name="Print_Area_MI_6_1">#REF!</definedName>
    <definedName name="PRINT_AREA_MI_6_10">#REF!</definedName>
    <definedName name="Print_Area_MI_6_6">#REF!</definedName>
    <definedName name="Print_Area_MI_7">#REF!</definedName>
    <definedName name="PRINT_AREA_MI_7_10">#REF!</definedName>
    <definedName name="Print_Area_MI_7_6">#REF!</definedName>
    <definedName name="Print_Area_MI_8">#REF!</definedName>
    <definedName name="PRINT_AREA_MI_8_10">#REF!</definedName>
    <definedName name="Print_Area_MI_8_6">#REF!</definedName>
    <definedName name="Print_Area_MI_9">#REF!</definedName>
    <definedName name="PRINT_AREA_MI_9_10">#REF!</definedName>
    <definedName name="Print_Area_MI_9_6">#REF!</definedName>
    <definedName name="Print_Area_new">#REF!</definedName>
    <definedName name="Print_Area1">#REF!</definedName>
    <definedName name="Print_Bal">#REF!</definedName>
    <definedName name="Print_Bal1">#REF!</definedName>
    <definedName name="Print_Bal2">#REF!</definedName>
    <definedName name="Print_CEM_cc5">#REF!</definedName>
    <definedName name="Print_CSC_Report_2" hidden="1">{"CSC_1",#N/A,FALSE,"CSC Outputs";"CSC_2",#N/A,FALSE,"CSC Outputs"}</definedName>
    <definedName name="Print_CSC_Report_3" hidden="1">{"CSC_1",#N/A,FALSE,"CSC Outputs";"CSC_2",#N/A,FALSE,"CSC Outputs"}</definedName>
    <definedName name="print_macro">#REF!</definedName>
    <definedName name="Print_main">#REF!</definedName>
    <definedName name="Print_page_11">#REF!</definedName>
    <definedName name="print_set_1">#REF!</definedName>
    <definedName name="print_set_2">#REF!</definedName>
    <definedName name="print_set_3">#REF!</definedName>
    <definedName name="print_set_4">#REF!</definedName>
    <definedName name="PRINT_TILTES">#REF!</definedName>
    <definedName name="PRINT_TITILES">#REF!</definedName>
    <definedName name="PRINT_TITLE">#REF!</definedName>
    <definedName name="_xlnm.Print_Titles">#N/A</definedName>
    <definedName name="Print_Titles_MI">#REF!</definedName>
    <definedName name="Print_Titles_MI_1">#REF!</definedName>
    <definedName name="Print_Titles_MI_1_2">#REF!</definedName>
    <definedName name="Print_Titles_MI_1_4">#REF!</definedName>
    <definedName name="Print_Titles_MI_1_5">#REF!</definedName>
    <definedName name="Print_Titles_MI_11">#REF!</definedName>
    <definedName name="Print_Titles_MI_13">#REF!</definedName>
    <definedName name="Print_Titles_MI_14">#REF!</definedName>
    <definedName name="Print_Titles_MI_15">#REF!</definedName>
    <definedName name="Print_Titles_MI_3">#REF!</definedName>
    <definedName name="Print_Titles_MI_6">#REF!</definedName>
    <definedName name="Print_Titles_MI_6_6">#REF!</definedName>
    <definedName name="Print_Titles_MI_7">#REF!</definedName>
    <definedName name="Print_Titles_MI_7_6">#REF!</definedName>
    <definedName name="Print_Titles_MI_9">#REF!</definedName>
    <definedName name="PRINT1">#REF!</definedName>
    <definedName name="PRINT2">#REF!</definedName>
    <definedName name="PRINTA">#REF!</definedName>
    <definedName name="PrintArea">#REF!</definedName>
    <definedName name="PRINTB">#REF!</definedName>
    <definedName name="PRINTC">#REF!</definedName>
    <definedName name="Priority">#REF!</definedName>
    <definedName name="PRITN_TITLES">#REF!</definedName>
    <definedName name="PRJLIST">#REF!</definedName>
    <definedName name="PRN">#REF!</definedName>
    <definedName name="pro">#REF!</definedName>
    <definedName name="pro.">#N/A</definedName>
    <definedName name="PRO_1">#REF!</definedName>
    <definedName name="PRO_1_10">#REF!</definedName>
    <definedName name="PRO_1_3">#REF!</definedName>
    <definedName name="PRO_10">#REF!</definedName>
    <definedName name="PRO_10_1">#REF!</definedName>
    <definedName name="PRO_11">#REF!</definedName>
    <definedName name="PRO_3">#REF!</definedName>
    <definedName name="PRO_3_1">#REF!</definedName>
    <definedName name="PRO_4">#REF!</definedName>
    <definedName name="PRO_4_10">#REF!</definedName>
    <definedName name="PRO_5">#REF!</definedName>
    <definedName name="PRO_5_1">#REF!</definedName>
    <definedName name="PRO_5_10">#REF!</definedName>
    <definedName name="PRO_6">#REF!</definedName>
    <definedName name="PRO_6_10">#REF!</definedName>
    <definedName name="PRO_7">#REF!</definedName>
    <definedName name="PRO_7_10">#REF!</definedName>
    <definedName name="PRO_8">#REF!</definedName>
    <definedName name="PRO_8_10">#REF!</definedName>
    <definedName name="PRO_9">#REF!</definedName>
    <definedName name="PRO_9_10">#REF!</definedName>
    <definedName name="PROCESSINGBUILDING">#REF!</definedName>
    <definedName name="PROD">#REF!</definedName>
    <definedName name="ProdForm" hidden="1">#REF!</definedName>
    <definedName name="ProdLoc">#REF!</definedName>
    <definedName name="Product" hidden="1">#REF!</definedName>
    <definedName name="ProductionSuppl.">#REF!</definedName>
    <definedName name="ProductSubType">#REF!</definedName>
    <definedName name="Prof">#REF!</definedName>
    <definedName name="Prof_6">#REF!</definedName>
    <definedName name="ProfAPDcalc">#REF!</definedName>
    <definedName name="ProfComm">#REF!</definedName>
    <definedName name="Professional">#REF!</definedName>
    <definedName name="PROFIT">#REF!</definedName>
    <definedName name="Proforma" hidden="1">{#N/A,#N/A,FALSE,"Sheet1"}</definedName>
    <definedName name="profprel">#REF!</definedName>
    <definedName name="profprel_6">#REF!</definedName>
    <definedName name="ProgradeSort">#REF!</definedName>
    <definedName name="Proj_name">#REF!</definedName>
    <definedName name="Project">#REF!</definedName>
    <definedName name="Project_Optional_Field">#REF!</definedName>
    <definedName name="project18">#REF!</definedName>
    <definedName name="ProjectDuration">#REF!</definedName>
    <definedName name="ProjectEndDate">#REF!</definedName>
    <definedName name="PROJECTINPROGRESS">#REF!</definedName>
    <definedName name="ProjectLocation">#REF!</definedName>
    <definedName name="ProjectNumber">#REF!</definedName>
    <definedName name="Projects">#REF!</definedName>
    <definedName name="ProjectSubtitle">#REF!</definedName>
    <definedName name="ProjectTitle">#REF!</definedName>
    <definedName name="proofingnopy">#REF!</definedName>
    <definedName name="property">#REF!</definedName>
    <definedName name="PROPOSAL">#REF!</definedName>
    <definedName name="proses">#REF!</definedName>
    <definedName name="prostatp1">#REF!</definedName>
    <definedName name="prostatp2">#REF!</definedName>
    <definedName name="PROV">#REF!</definedName>
    <definedName name="proxy">#REF!</definedName>
    <definedName name="prs">#REF!</definedName>
    <definedName name="prs_1">#REF!</definedName>
    <definedName name="prs_1_10">#REF!</definedName>
    <definedName name="prs_1_3">#REF!</definedName>
    <definedName name="prs_1_5">#REF!</definedName>
    <definedName name="prs_10">#REF!</definedName>
    <definedName name="prs_10_1">#REF!</definedName>
    <definedName name="prs_11">#REF!</definedName>
    <definedName name="prs_3">#REF!</definedName>
    <definedName name="prs_3_1">#REF!</definedName>
    <definedName name="prs_4">#REF!</definedName>
    <definedName name="prs_4_10">#REF!</definedName>
    <definedName name="prs_5">#REF!</definedName>
    <definedName name="prs_5_1">#REF!</definedName>
    <definedName name="prs_5_10">#REF!</definedName>
    <definedName name="prs_6">#REF!</definedName>
    <definedName name="prs_6_10">#REF!</definedName>
    <definedName name="prs_7">#REF!</definedName>
    <definedName name="prs_7_10">#REF!</definedName>
    <definedName name="prs_8">#REF!</definedName>
    <definedName name="prs_8_10">#REF!</definedName>
    <definedName name="prs_9">#REF!</definedName>
    <definedName name="prs_9_10">#REF!</definedName>
    <definedName name="PRTOUTMTM0499">#REF!</definedName>
    <definedName name="prtsi">#REF!</definedName>
    <definedName name="ps">#REF!</definedName>
    <definedName name="Ps.cor">#REF!</definedName>
    <definedName name="Ps.pasang">#REF!</definedName>
    <definedName name="ps.psg">#REF!</definedName>
    <definedName name="Ps.Urug">#REF!</definedName>
    <definedName name="Ps0312_AfterClosing">#REF!</definedName>
    <definedName name="Ps0312_AfterConsol">#REF!</definedName>
    <definedName name="Ps0412_AfterConsol">#REF!</definedName>
    <definedName name="Ps0412_AfterMForm">#REF!</definedName>
    <definedName name="Ps0512_AfterClosing">#REF!</definedName>
    <definedName name="Ps0512_AfterMForm051220">#REF!</definedName>
    <definedName name="Ps0512_B4Closing">#REF!</definedName>
    <definedName name="psacc">#REF!</definedName>
    <definedName name="psbeton">#REF!</definedName>
    <definedName name="psbeton_1">#REF!</definedName>
    <definedName name="psbetonb">#REF!</definedName>
    <definedName name="psbetonb_1">#REF!</definedName>
    <definedName name="psbetonc">#REF!</definedName>
    <definedName name="psbetonc_1">#REF!</definedName>
    <definedName name="Psc">#REF!</definedName>
    <definedName name="PSC_Cap">#REF!</definedName>
    <definedName name="Psd">#REF!</definedName>
    <definedName name="PSM_Cap">#REF!</definedName>
    <definedName name="pspasang">#REF!</definedName>
    <definedName name="pspasangb">#REF!</definedName>
    <definedName name="pspasangb_1">#REF!</definedName>
    <definedName name="pspasangc">#REF!</definedName>
    <definedName name="pspasangc_1">#REF!</definedName>
    <definedName name="psrcor">#REF!</definedName>
    <definedName name="PStoot">#REF!</definedName>
    <definedName name="psu3lt20">#REF!</definedName>
    <definedName name="psup3kd20">#REF!</definedName>
    <definedName name="psup3kd25">#REF!</definedName>
    <definedName name="psup3lt20">#REF!</definedName>
    <definedName name="psup3lt30">#REF!</definedName>
    <definedName name="psup3lt40">#REF!</definedName>
    <definedName name="psup3pvb">#REF!</definedName>
    <definedName name="psup3tg">#REF!</definedName>
    <definedName name="psup7kr">#REF!</definedName>
    <definedName name="psup7kth">#REF!</definedName>
    <definedName name="psurug">#REF!</definedName>
    <definedName name="psurugb">#REF!</definedName>
    <definedName name="psurugb_1">#REF!</definedName>
    <definedName name="psurugc">#REF!</definedName>
    <definedName name="psurugc_1">#REF!</definedName>
    <definedName name="PSVP">#REF!</definedName>
    <definedName name="PT">#REF!</definedName>
    <definedName name="PT_B">#REF!</definedName>
    <definedName name="PT_B2">#REF!</definedName>
    <definedName name="PT_Duong">#REF!</definedName>
    <definedName name="PT_ESTSPOT">#REF!</definedName>
    <definedName name="PT_ESTSPOT_L">#REF!</definedName>
    <definedName name="PT_IMP">#REF!</definedName>
    <definedName name="PT_land">#REF!</definedName>
    <definedName name="PT_land2">#REF!</definedName>
    <definedName name="PT_R">#REF!</definedName>
    <definedName name="PT_sm">#REF!</definedName>
    <definedName name="ptdg">#REF!</definedName>
    <definedName name="PTDG_cau">#REF!</definedName>
    <definedName name="ptdg_cong">#REF!</definedName>
    <definedName name="ptdg_duong">#REF!</definedName>
    <definedName name="ptgdsxt0405">#REF!</definedName>
    <definedName name="PtichDTL">#N/A</definedName>
    <definedName name="PTKP">#REF!</definedName>
    <definedName name="ptkp1" hidden="1">#REF!</definedName>
    <definedName name="PTMF">#REF!</definedName>
    <definedName name="ptot_avret">#REF!</definedName>
    <definedName name="ptot_neuro">#REF!</definedName>
    <definedName name="ptot_nlc">#REF!</definedName>
    <definedName name="ptot_ret">#REF!</definedName>
    <definedName name="ptot_ycreuro">#REF!</definedName>
    <definedName name="ptot_yeuro">#REF!</definedName>
    <definedName name="ptot_yimpexchrate">#REF!</definedName>
    <definedName name="ptot_ylc">#REF!</definedName>
    <definedName name="PTump">#REF!</definedName>
    <definedName name="PTump_1">#REF!</definedName>
    <definedName name="PTump_5">#REF!</definedName>
    <definedName name="PU">#REF!</definedName>
    <definedName name="Puk">#REF!</definedName>
    <definedName name="PUkur">#REF!</definedName>
    <definedName name="Pukurk">#REF!</definedName>
    <definedName name="PUMP">#REF!</definedName>
    <definedName name="PUP">#REF!</definedName>
    <definedName name="PUP_1">#REF!</definedName>
    <definedName name="PUP_5">#REF!</definedName>
    <definedName name="PUPasir">#REF!</definedName>
    <definedName name="PUPS">#REF!</definedName>
    <definedName name="PUPSL1">#REF!</definedName>
    <definedName name="PUPSL2">#REF!</definedName>
    <definedName name="PUPSL3">#REF!</definedName>
    <definedName name="purch">#REF!</definedName>
    <definedName name="PURCHASE_ORDER">#REF!</definedName>
    <definedName name="PUrugK">#REF!</definedName>
    <definedName name="PUSAT">#REF!</definedName>
    <definedName name="PUSD">#REF!</definedName>
    <definedName name="PUSHB">#REF!</definedName>
    <definedName name="pv100_1">#REF!</definedName>
    <definedName name="pv100_1_10">#REF!</definedName>
    <definedName name="pv100_1_3">#REF!</definedName>
    <definedName name="pv100_1_5">#REF!</definedName>
    <definedName name="pv100_10">#REF!</definedName>
    <definedName name="pv100_10_1">#REF!</definedName>
    <definedName name="pv100_11">#REF!</definedName>
    <definedName name="pv100_3">#REF!</definedName>
    <definedName name="pv100_3_1">#REF!</definedName>
    <definedName name="pv100_4">#REF!</definedName>
    <definedName name="pv100_4_10">#REF!</definedName>
    <definedName name="pv100_5">#REF!</definedName>
    <definedName name="pv100_5_1">#REF!</definedName>
    <definedName name="pv100_5_10">#REF!</definedName>
    <definedName name="pv100_6">#REF!</definedName>
    <definedName name="pv100_6_1">#REF!</definedName>
    <definedName name="pv100_6_10">#REF!</definedName>
    <definedName name="pv100_7">#REF!</definedName>
    <definedName name="pv100_7_10">#REF!</definedName>
    <definedName name="pv100_8">#REF!</definedName>
    <definedName name="pv100_8_10">#REF!</definedName>
    <definedName name="pv100_9">#REF!</definedName>
    <definedName name="pv100_9_10">#REF!</definedName>
    <definedName name="pv40_1">#REF!</definedName>
    <definedName name="pv40_1_10">#REF!</definedName>
    <definedName name="pv40_1_3">#REF!</definedName>
    <definedName name="pv40_1_5">#REF!</definedName>
    <definedName name="pv40_10">#REF!</definedName>
    <definedName name="pv40_10_1">#REF!</definedName>
    <definedName name="pv40_11">#REF!</definedName>
    <definedName name="pv40_3">#REF!</definedName>
    <definedName name="pv40_3_1">#REF!</definedName>
    <definedName name="pv40_4">#REF!</definedName>
    <definedName name="pv40_4_10">#REF!</definedName>
    <definedName name="pv40_5">#REF!</definedName>
    <definedName name="pv40_5_1">#REF!</definedName>
    <definedName name="pv40_5_10">#REF!</definedName>
    <definedName name="pv40_6">#REF!</definedName>
    <definedName name="pv40_6_10">#REF!</definedName>
    <definedName name="pv40_7">#REF!</definedName>
    <definedName name="pv40_7_10">#REF!</definedName>
    <definedName name="pv40_8">#REF!</definedName>
    <definedName name="pv40_8_10">#REF!</definedName>
    <definedName name="pv40_9">#REF!</definedName>
    <definedName name="pv40_9_10">#REF!</definedName>
    <definedName name="pv50_1">#REF!</definedName>
    <definedName name="pv50_1_10">#REF!</definedName>
    <definedName name="pv50_1_3">#REF!</definedName>
    <definedName name="pv50_1_5">#REF!</definedName>
    <definedName name="pv50_10">#REF!</definedName>
    <definedName name="pv50_10_1">#REF!</definedName>
    <definedName name="pv50_11">#REF!</definedName>
    <definedName name="pv50_3">#REF!</definedName>
    <definedName name="pv50_3_1">#REF!</definedName>
    <definedName name="pv50_4">#REF!</definedName>
    <definedName name="pv50_4_10">#REF!</definedName>
    <definedName name="pv50_5">#REF!</definedName>
    <definedName name="pv50_5_1">#REF!</definedName>
    <definedName name="pv50_5_10">#REF!</definedName>
    <definedName name="pv50_6">#REF!</definedName>
    <definedName name="pv50_6_1">#REF!</definedName>
    <definedName name="pv50_6_10">#REF!</definedName>
    <definedName name="pv50_7">#REF!</definedName>
    <definedName name="pv50_7_10">#REF!</definedName>
    <definedName name="pv50_8">#REF!</definedName>
    <definedName name="pv50_8_10">#REF!</definedName>
    <definedName name="pv50_9">#REF!</definedName>
    <definedName name="pv50_9_10">#REF!</definedName>
    <definedName name="pv80_1">#REF!</definedName>
    <definedName name="pv80_1_10">#REF!</definedName>
    <definedName name="pv80_1_3">#REF!</definedName>
    <definedName name="pv80_1_5">#REF!</definedName>
    <definedName name="pv80_10">#REF!</definedName>
    <definedName name="pv80_10_1">#REF!</definedName>
    <definedName name="pv80_11">#REF!</definedName>
    <definedName name="pv80_3">#REF!</definedName>
    <definedName name="pv80_3_1">#REF!</definedName>
    <definedName name="pv80_4">#REF!</definedName>
    <definedName name="pv80_4_10">#REF!</definedName>
    <definedName name="pv80_5">#REF!</definedName>
    <definedName name="pv80_5_1">#REF!</definedName>
    <definedName name="pv80_5_10">#REF!</definedName>
    <definedName name="pv80_6">#REF!</definedName>
    <definedName name="pv80_6_1">#REF!</definedName>
    <definedName name="pv80_6_10">#REF!</definedName>
    <definedName name="pv80_7">#REF!</definedName>
    <definedName name="pv80_7_10">#REF!</definedName>
    <definedName name="pv80_8">#REF!</definedName>
    <definedName name="pv80_8_10">#REF!</definedName>
    <definedName name="pv80_9">#REF!</definedName>
    <definedName name="pv80_9_10">#REF!</definedName>
    <definedName name="PVC_10">#REF!</definedName>
    <definedName name="pvc_4">#REF!</definedName>
    <definedName name="PVC_8">#REF!</definedName>
    <definedName name="PVC_AZ">#REF!</definedName>
    <definedName name="PVCconduit">#REF!</definedName>
    <definedName name="pvf100_1">#REF!</definedName>
    <definedName name="pvf100_1_10">#REF!</definedName>
    <definedName name="pvf100_1_3">#REF!</definedName>
    <definedName name="pvf100_1_5">#REF!</definedName>
    <definedName name="pvf100_10">#REF!</definedName>
    <definedName name="pvf100_10_1">#REF!</definedName>
    <definedName name="pvf100_11">#REF!</definedName>
    <definedName name="pvf100_3">#REF!</definedName>
    <definedName name="pvf100_3_1">#REF!</definedName>
    <definedName name="pvf100_4">#REF!</definedName>
    <definedName name="pvf100_4_10">#REF!</definedName>
    <definedName name="pvf100_5">#REF!</definedName>
    <definedName name="pvf100_5_1">#REF!</definedName>
    <definedName name="pvf100_5_10">#REF!</definedName>
    <definedName name="pvf100_6">#REF!</definedName>
    <definedName name="pvf100_6_1">#REF!</definedName>
    <definedName name="pvf100_6_10">#REF!</definedName>
    <definedName name="pvf100_7">#REF!</definedName>
    <definedName name="pvf100_7_10">#REF!</definedName>
    <definedName name="pvf100_8">#REF!</definedName>
    <definedName name="pvf100_8_10">#REF!</definedName>
    <definedName name="pvf100_9">#REF!</definedName>
    <definedName name="pvf100_9_10">#REF!</definedName>
    <definedName name="pvf80_1">#REF!</definedName>
    <definedName name="pvf80_1_10">#REF!</definedName>
    <definedName name="pvf80_1_3">#REF!</definedName>
    <definedName name="pvf80_1_5">#REF!</definedName>
    <definedName name="pvf80_10">#REF!</definedName>
    <definedName name="pvf80_10_1">#REF!</definedName>
    <definedName name="pvf80_11">#REF!</definedName>
    <definedName name="pvf80_3">#REF!</definedName>
    <definedName name="pvf80_3_1">#REF!</definedName>
    <definedName name="pvf80_4">#REF!</definedName>
    <definedName name="pvf80_4_10">#REF!</definedName>
    <definedName name="pvf80_5">#REF!</definedName>
    <definedName name="pvf80_5_1">#REF!</definedName>
    <definedName name="pvf80_5_10">#REF!</definedName>
    <definedName name="pvf80_6">#REF!</definedName>
    <definedName name="pvf80_6_1">#REF!</definedName>
    <definedName name="pvf80_6_10">#REF!</definedName>
    <definedName name="pvf80_7">#REF!</definedName>
    <definedName name="pvf80_7_10">#REF!</definedName>
    <definedName name="pvf80_8">#REF!</definedName>
    <definedName name="pvf80_8_10">#REF!</definedName>
    <definedName name="pvf80_9">#REF!</definedName>
    <definedName name="pvf80_9_10">#REF!</definedName>
    <definedName name="PWFDn">#REF!</definedName>
    <definedName name="PWFLn">#REF!</definedName>
    <definedName name="py">#REF!</definedName>
    <definedName name="Pya...." hidden="1">{"with_oth_curr",#N/A,FALSE,"2225"}</definedName>
    <definedName name="Pya...._1" hidden="1">{"with_oth_curr",#N/A,FALSE,"2225"}</definedName>
    <definedName name="pyd">#REF!</definedName>
    <definedName name="pyd_bgp">#REF!</definedName>
    <definedName name="pyd_bgp_ly">#REF!</definedName>
    <definedName name="Pyd_bppka">#REF!</definedName>
    <definedName name="pyd_bppka_ly">#REF!</definedName>
    <definedName name="PYD_EP">#REF!</definedName>
    <definedName name="PYD_EP_LY">#REF!</definedName>
    <definedName name="PYD_KP">#REF!</definedName>
    <definedName name="PYD_KP_LY">#REF!</definedName>
    <definedName name="PYD_LNG">#REF!</definedName>
    <definedName name="PYD_LNG_LY">#REF!</definedName>
    <definedName name="PYD_ly">#REF!</definedName>
    <definedName name="PYD_P_LY">#REF!</definedName>
    <definedName name="PYD_PDN">#REF!</definedName>
    <definedName name="PYD_PDN_LY">#REF!</definedName>
    <definedName name="PYD_PKK">#REF!</definedName>
    <definedName name="PYD_PKK_LY">#REF!</definedName>
    <definedName name="PYD_TKY">#REF!</definedName>
    <definedName name="PYD_TKY_LY">#REF!</definedName>
    <definedName name="q" hidden="1">#REF!</definedName>
    <definedName name="Q.." hidden="1">{"rp_only",#N/A,FALSE,"2225"}</definedName>
    <definedName name="Q.._1" hidden="1">{"rp_only",#N/A,FALSE,"2225"}</definedName>
    <definedName name="Q_So">#REF!</definedName>
    <definedName name="q1baht">#REF!</definedName>
    <definedName name="Q1perton">#REF!</definedName>
    <definedName name="Q1st03">#REF!</definedName>
    <definedName name="Q1st04">#REF!</definedName>
    <definedName name="Q2nd03">#REF!</definedName>
    <definedName name="Q2nd04">#REF!</definedName>
    <definedName name="qa" hidden="1">{#N/A,#N/A,FALSE,"Aging Summary";#N/A,#N/A,FALSE,"Ratio Analysis";#N/A,#N/A,FALSE,"Test 120 Day Accts";#N/A,#N/A,FALSE,"Tickmarks"}</definedName>
    <definedName name="qa_1" hidden="1">{#N/A,#N/A,FALSE,"Aging Summary";#N/A,#N/A,FALSE,"Ratio Analysis";#N/A,#N/A,FALSE,"Test 120 Day Accts";#N/A,#N/A,FALSE,"Tickmarks"}</definedName>
    <definedName name="QAAA">#REF!</definedName>
    <definedName name="QAZ" localSheetId="8" hidden="1">{#N/A,#N/A,FALSE,"CCTV"}</definedName>
    <definedName name="QAZ" hidden="1">{#N/A,#N/A,FALSE,"CCTV"}</definedName>
    <definedName name="qd10_gt" hidden="1">{"'Sheet1'!$L$16"}</definedName>
    <definedName name="qegtegt" hidden="1">{#N/A,#N/A,FALSE,"REK-S-TPL";#N/A,#N/A,FALSE,"REK-TPML";#N/A,#N/A,FALSE,"RAB-TEMPEL"}</definedName>
    <definedName name="qegtqegt" hidden="1">{#N/A,#N/A,FALSE,"REK";#N/A,#N/A,FALSE,"rab"}</definedName>
    <definedName name="qegtqgt" hidden="1">{#N/A,#N/A,FALSE,"REK";#N/A,#N/A,FALSE,"rab"}</definedName>
    <definedName name="qeq" hidden="1">{#N/A,#N/A,FALSE,"Aging Summary";#N/A,#N/A,FALSE,"Ratio Analysis";#N/A,#N/A,FALSE,"Test 120 Day Accts";#N/A,#N/A,FALSE,"Tickmarks"}</definedName>
    <definedName name="qeqe" hidden="1">{"rp_only",#N/A,FALSE,"2225"}</definedName>
    <definedName name="qeqe_1" hidden="1">{"rp_only",#N/A,FALSE,"2225"}</definedName>
    <definedName name="qeqweqwe" hidden="1">{"rp_only",#N/A,FALSE,"2225"}</definedName>
    <definedName name="qeqweqwe_1" hidden="1">{"rp_only",#N/A,FALSE,"2225"}</definedName>
    <definedName name="qerqewrw" hidden="1">{"rp_only",#N/A,FALSE,"2225"}</definedName>
    <definedName name="qerqewrw_1" hidden="1">{"rp_only",#N/A,FALSE,"2225"}</definedName>
    <definedName name="qewerwer" hidden="1">{"with_oth_curr",#N/A,FALSE,"2225"}</definedName>
    <definedName name="qewerwer_1" hidden="1">{"with_oth_curr",#N/A,FALSE,"2225"}</definedName>
    <definedName name="QEWYTGq" hidden="1">{#N/A,#N/A,FALSE,"REK";#N/A,#N/A,FALSE,"rab"}</definedName>
    <definedName name="qf" hidden="1">{#N/A,#N/A,TRUE,"Cover sheet";#N/A,#N/A,TRUE,"INPUTS";#N/A,#N/A,TRUE,"OUTPUTS";#N/A,#N/A,TRUE,"VALUATION"}</definedName>
    <definedName name="qgg" hidden="1">{#N/A,#N/A,FALSE,"Cover";"outputs total",#N/A,FALSE,"Outputs"}</definedName>
    <definedName name="qh">#REF!</definedName>
    <definedName name="qow" hidden="1">#REF!</definedName>
    <definedName name="qq" hidden="1">{#N/A,#N/A,FALSE,"Aging Summary";#N/A,#N/A,FALSE,"Ratio Analysis";#N/A,#N/A,FALSE,"Test 120 Day Accts";#N/A,#N/A,FALSE,"Tickmarks"}</definedName>
    <definedName name="qq_1" hidden="1">{#N/A,#N/A,FALSE,"Aging Summary";#N/A,#N/A,FALSE,"Ratio Analysis";#N/A,#N/A,FALSE,"Test 120 Day Accts";#N/A,#N/A,FALSE,"Tickmarks"}</definedName>
    <definedName name="qqqqqqqqqqqqqqqqqqqqqqqqqqqqqq" localSheetId="8"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localSheetId="8" hidden="1">{#N/A,#N/A,FALSE,"CCTV"}</definedName>
    <definedName name="QQW" hidden="1">{#N/A,#N/A,FALSE,"CCTV"}</definedName>
    <definedName name="qqwe" hidden="1">{"rp_only",#N/A,FALSE,"2225"}</definedName>
    <definedName name="qqwe_1" hidden="1">{"rp_only",#N/A,FALSE,"2225"}</definedName>
    <definedName name="qqwed">#REF!</definedName>
    <definedName name="QrtrCell">#REF!</definedName>
    <definedName name="QRY.3" hidden="1">#REF!</definedName>
    <definedName name="QS1_1">#REF!</definedName>
    <definedName name="QS1_5">#REF!</definedName>
    <definedName name="QS10_1">#REF!</definedName>
    <definedName name="QS10_5">#REF!</definedName>
    <definedName name="QS11_1">#REF!</definedName>
    <definedName name="QS11_5">#REF!</definedName>
    <definedName name="QS12_1">#REF!</definedName>
    <definedName name="QS12_5">#REF!</definedName>
    <definedName name="QS13_1">#REF!</definedName>
    <definedName name="QS13_5">#REF!</definedName>
    <definedName name="QS14_1">#REF!</definedName>
    <definedName name="QS14_5">#REF!</definedName>
    <definedName name="QS15_1">#REF!</definedName>
    <definedName name="QS15_5">#REF!</definedName>
    <definedName name="QS16_1">#REF!</definedName>
    <definedName name="QS16_5">#REF!</definedName>
    <definedName name="QS17_1">#REF!</definedName>
    <definedName name="QS17_5">#REF!</definedName>
    <definedName name="QS18_1">#REF!</definedName>
    <definedName name="QS18_5">#REF!</definedName>
    <definedName name="QS19_1">#REF!</definedName>
    <definedName name="QS19_5">#REF!</definedName>
    <definedName name="QS2_1">#REF!</definedName>
    <definedName name="QS2_5">#REF!</definedName>
    <definedName name="QS20_1">#REF!</definedName>
    <definedName name="QS20_5">#REF!</definedName>
    <definedName name="QS21_1">#REF!</definedName>
    <definedName name="QS21_5">#REF!</definedName>
    <definedName name="QS3_1">#REF!</definedName>
    <definedName name="QS3_5">#REF!</definedName>
    <definedName name="QS4_1">#REF!</definedName>
    <definedName name="QS4_5">#REF!</definedName>
    <definedName name="QS5_1">#REF!</definedName>
    <definedName name="QS5_5">#REF!</definedName>
    <definedName name="QS6_1">#REF!</definedName>
    <definedName name="QS6_5">#REF!</definedName>
    <definedName name="QS7_1">#REF!</definedName>
    <definedName name="QS7_5">#REF!</definedName>
    <definedName name="QS8_1">#REF!</definedName>
    <definedName name="QS8_5">#REF!</definedName>
    <definedName name="QS9_1">#REF!</definedName>
    <definedName name="QS9_5">#REF!</definedName>
    <definedName name="qsd" hidden="1">{#N/A,#N/A,TRUE,"Cover sheet";#N/A,#N/A,TRUE,"DCF analysis";#N/A,#N/A,TRUE,"WACC calculation"}</definedName>
    <definedName name="qsfd" hidden="1">{#N/A,#N/A,TRUE,"Cover sheet";#N/A,#N/A,TRUE,"INPUTS";#N/A,#N/A,TRUE,"OUTPUTS";#N/A,#N/A,TRUE,"VALUATION"}</definedName>
    <definedName name="qsfdq">#REF!</definedName>
    <definedName name="Qtegt" hidden="1">{#N/A,#N/A,FALSE,"REK";#N/A,#N/A,FALSE,"rab"}</definedName>
    <definedName name="qty">#REF!</definedName>
    <definedName name="Qty_Layout">#REF!</definedName>
    <definedName name="Qty_Needed">#REF!</definedName>
    <definedName name="QUAN1">#REF!</definedName>
    <definedName name="QUAN10">#REF!</definedName>
    <definedName name="QUAN11">#REF!</definedName>
    <definedName name="QUAN12">#REF!</definedName>
    <definedName name="QUAN2">#REF!</definedName>
    <definedName name="QUAN4">#REF!</definedName>
    <definedName name="QUAN7">#REF!</definedName>
    <definedName name="QUAN8B">#REF!</definedName>
    <definedName name="QUANGTIEN2">#REF!</definedName>
    <definedName name="quanly">#REF!</definedName>
    <definedName name="QUARRY">#REF!</definedName>
    <definedName name="Quarterly">#REF!</definedName>
    <definedName name="quater1">#REF!</definedName>
    <definedName name="quater2">#REF!</definedName>
    <definedName name="Query_time_zone_E___Y_2003_.3">#REF!</definedName>
    <definedName name="questions">#REF!</definedName>
    <definedName name="Quy">#REF!</definedName>
    <definedName name="qw" hidden="1">{#N/A,#N/A,FALSE,"Aging Summary";#N/A,#N/A,FALSE,"Ratio Analysis";#N/A,#N/A,FALSE,"Test 120 Day Accts";#N/A,#N/A,FALSE,"Tickmarks"}</definedName>
    <definedName name="qw_1" hidden="1">{#N/A,#N/A,FALSE,"Aging Summary";#N/A,#N/A,FALSE,"Ratio Analysis";#N/A,#N/A,FALSE,"Test 120 Day Accts";#N/A,#N/A,FALSE,"Tickmarks"}</definedName>
    <definedName name="QWE">#N/A</definedName>
    <definedName name="qweewer" hidden="1">{"rp_only",#N/A,FALSE,"2225"}</definedName>
    <definedName name="qweewer_1" hidden="1">{"rp_only",#N/A,FALSE,"2225"}</definedName>
    <definedName name="qwegtqwegt" hidden="1">{#N/A,#N/A,FALSE,"REK";#N/A,#N/A,FALSE,"rab"}</definedName>
    <definedName name="qweqe" hidden="1">{"rp_only",#N/A,FALSE,"2225"}</definedName>
    <definedName name="qweqe_1" hidden="1">{"rp_only",#N/A,FALSE,"2225"}</definedName>
    <definedName name="qweqeqe" hidden="1">{"rp_only",#N/A,FALSE,"2225"}</definedName>
    <definedName name="qweqeqe_1" hidden="1">{"rp_only",#N/A,FALSE,"2225"}</definedName>
    <definedName name="qweqew" hidden="1">{"with_oth_curr",#N/A,FALSE,"2225"}</definedName>
    <definedName name="qweqew_1" hidden="1">{"with_oth_curr",#N/A,FALSE,"2225"}</definedName>
    <definedName name="qweqqweqewr" hidden="1">{"rp_only",#N/A,FALSE,"2225"}</definedName>
    <definedName name="qweqqweqewr_1" hidden="1">{"rp_only",#N/A,FALSE,"2225"}</definedName>
    <definedName name="qweqwe" hidden="1">{"rp_only",#N/A,FALSE,"2225"}</definedName>
    <definedName name="qweqwe_1" hidden="1">{"rp_only",#N/A,FALSE,"2225"}</definedName>
    <definedName name="qweqwee" hidden="1">{"with_oth_curr",#N/A,FALSE,"2225"}</definedName>
    <definedName name="qweqwee_1" hidden="1">{"with_oth_curr",#N/A,FALSE,"2225"}</definedName>
    <definedName name="qweqweqeqwe" hidden="1">{"with_oth_curr",#N/A,FALSE,"2225"}</definedName>
    <definedName name="qweqweqeqwe_1" hidden="1">{"with_oth_curr",#N/A,FALSE,"2225"}</definedName>
    <definedName name="qweqweqwe" hidden="1">{"rp_only",#N/A,FALSE,"2225"}</definedName>
    <definedName name="qweqweqwe_1" hidden="1">{"rp_only",#N/A,FALSE,"2225"}</definedName>
    <definedName name="qweqweqwrqwer" hidden="1">{"rp_only",#N/A,FALSE,"2225"}</definedName>
    <definedName name="qweqweqwrqwer_1" hidden="1">{"rp_only",#N/A,FALSE,"2225"}</definedName>
    <definedName name="qweqwrweqrer" hidden="1">{"rp_only",#N/A,FALSE,"2225"}</definedName>
    <definedName name="qweqwrweqrer_1" hidden="1">{"rp_only",#N/A,FALSE,"2225"}</definedName>
    <definedName name="qwer" hidden="1">{#N/A,#N/A,FALSE,"CHANGES";#N/A,#N/A,FALSE,"PROD SUMMARY";#N/A,#N/A,FALSE,"1995 PO SUM";#N/A,#N/A,FALSE,"1995 GEOG SUM";#N/A,#N/A,FALSE,"1996 PO SUM";#N/A,#N/A,FALSE,"1996 GEOG SUM"}</definedName>
    <definedName name="qwert" hidden="1">{#N/A,#N/A,FALSE,"Aging Summary";#N/A,#N/A,FALSE,"Ratio Analysis";#N/A,#N/A,FALSE,"Test 120 Day Accts";#N/A,#N/A,FALSE,"Tickmarks"}</definedName>
    <definedName name="qwerty" hidden="1">{"with_oth_curr",#N/A,FALSE,"2225"}</definedName>
    <definedName name="qwerty_1" hidden="1">{"with_oth_curr",#N/A,FALSE,"2225"}</definedName>
    <definedName name="QWQ">#REF!</definedName>
    <definedName name="qwqeq">#REF!</definedName>
    <definedName name="qwrwew" hidden="1">{"rp_only",#N/A,FALSE,"2225"}</definedName>
    <definedName name="qwrwew_1" hidden="1">{"rp_only",#N/A,FALSE,"2225"}</definedName>
    <definedName name="qws" hidden="1">{#N/A,#N/A,FALSE,"Cost Report";#N/A,#N/A,FALSE,"Qtly Summ.";#N/A,#N/A,FALSE,"Mar  Qtr";#N/A,#N/A,FALSE,"Report Summary"}</definedName>
    <definedName name="qws_1" hidden="1">{#N/A,#N/A,FALSE,"Cost Report";#N/A,#N/A,FALSE,"Qtly Summ.";#N/A,#N/A,FALSE,"Mar  Qtr";#N/A,#N/A,FALSE,"Report Summary"}</definedName>
    <definedName name="QWT" hidden="1">{#N/A,#N/A,FALSE,"REK";#N/A,#N/A,FALSE,"rab"}</definedName>
    <definedName name="qwwr" hidden="1">{"rp_only",#N/A,FALSE,"2225"}</definedName>
    <definedName name="qwwr_1" hidden="1">{"rp_only",#N/A,FALSE,"2225"}</definedName>
    <definedName name="qwwrwr" hidden="1">{"with_oth_curr",#N/A,FALSE,"2225"}</definedName>
    <definedName name="qwwrwr_1" hidden="1">{"with_oth_curr",#N/A,FALSE,"2225"}</definedName>
    <definedName name="QWYGH" hidden="1">{#N/A,#N/A,FALSE,"REK-S-TPL";#N/A,#N/A,FALSE,"REK-TPML";#N/A,#N/A,FALSE,"RAB-TEMPEL"}</definedName>
    <definedName name="R..." hidden="1">{"rp_only",#N/A,FALSE,"2225"}</definedName>
    <definedName name="R..._1" hidden="1">{"rp_only",#N/A,FALSE,"2225"}</definedName>
    <definedName name="R_">#REF!</definedName>
    <definedName name="RA">#REF!</definedName>
    <definedName name="ra11p">#REF!</definedName>
    <definedName name="ra13p">#REF!</definedName>
    <definedName name="RAB">#REF!</definedName>
    <definedName name="RAB_1">#REF!</definedName>
    <definedName name="RAB_ASLI">#REF!</definedName>
    <definedName name="rabat">#REF!</definedName>
    <definedName name="RAILINGTANGGA">#REF!</definedName>
    <definedName name="ramadhi" hidden="1">{#N/A,#N/A,FALSE,"Cost Report";#N/A,#N/A,FALSE,"Sept Qtr";#N/A,#N/A,FALSE,"Qtly Summ.";#N/A,#N/A,FALSE,"Report Summary";#N/A,#N/A,FALSE,"Ammort &amp; Dep.";#N/A,#N/A,FALSE,"Rev. GIC Summ.";#N/A,#N/A,FALSE,"CAPEX";#N/A,#N/A,FALSE,"Stockpile Adj.";#N/A,#N/A,FALSE,"Cost Summary"}</definedName>
    <definedName name="ramadhi_1" hidden="1">{#N/A,#N/A,FALSE,"Cost Report";#N/A,#N/A,FALSE,"Sept Qtr";#N/A,#N/A,FALSE,"Qtly Summ.";#N/A,#N/A,FALSE,"Report Summary";#N/A,#N/A,FALSE,"Ammort &amp; Dep.";#N/A,#N/A,FALSE,"Rev. GIC Summ.";#N/A,#N/A,FALSE,"CAPEX";#N/A,#N/A,FALSE,"Stockpile Adj.";#N/A,#N/A,FALSE,"Cost Summary"}</definedName>
    <definedName name="RAMLI">1</definedName>
    <definedName name="RAMZI">HAJIME:OWARI</definedName>
    <definedName name="rancah48b">#REF!</definedName>
    <definedName name="rancah48b_1">#REF!</definedName>
    <definedName name="random">#REF!</definedName>
    <definedName name="random2">#REF!</definedName>
    <definedName name="range">#REF!</definedName>
    <definedName name="Rangka_Hollow">#REF!</definedName>
    <definedName name="rangkametalfuring">#REF!</definedName>
    <definedName name="rani" hidden="1">{#N/A,#N/A,FALSE,"Aging Summary";#N/A,#N/A,FALSE,"Ratio Analysis";#N/A,#N/A,FALSE,"Test 120 Day Accts";#N/A,#N/A,FALSE,"Tickmarks"}</definedName>
    <definedName name="ranie" hidden="1">{#N/A,#N/A,FALSE,"Aging Summary";#N/A,#N/A,FALSE,"Ratio Analysis";#N/A,#N/A,FALSE,"Test 120 Day Accts";#N/A,#N/A,FALSE,"Tickmarks"}</definedName>
    <definedName name="RANK">#REF!</definedName>
    <definedName name="rank_area">#REF!</definedName>
    <definedName name="RAP">#REF!</definedName>
    <definedName name="RAP_1">#REF!</definedName>
    <definedName name="RAP_10">#REF!</definedName>
    <definedName name="RAP_11">#REF!</definedName>
    <definedName name="RAP_3">#REF!</definedName>
    <definedName name="RAP_4">#REF!</definedName>
    <definedName name="RAP_5">#REF!</definedName>
    <definedName name="RAP_6">#REF!</definedName>
    <definedName name="RAP_7">#REF!</definedName>
    <definedName name="RAP_8">#REF!</definedName>
    <definedName name="RAP_9">#REF!</definedName>
    <definedName name="rarewt" localSheetId="8" hidden="1">{#N/A,#N/A,FALSE,"CCTV"}</definedName>
    <definedName name="rarewt" hidden="1">{#N/A,#N/A,FALSE,"CCTV"}</definedName>
    <definedName name="rataantnh">#REF!</definedName>
    <definedName name="RATE">#REF!</definedName>
    <definedName name="RATE_1">#REF!</definedName>
    <definedName name="RATE_11">#REF!</definedName>
    <definedName name="RATE_5">#REF!</definedName>
    <definedName name="rate_assFv_group_3112">#REF!</definedName>
    <definedName name="rate_assFv_group_n">#REF!</definedName>
    <definedName name="rate_assFv_group_y">#REF!</definedName>
    <definedName name="rate_assFv_min_3112">#REF!</definedName>
    <definedName name="rate_assFv_min_n">#REF!</definedName>
    <definedName name="rate_assFv_min_y">#REF!</definedName>
    <definedName name="rate_average_3112">#REF!</definedName>
    <definedName name="rate_average_n">#REF!</definedName>
    <definedName name="rate_average_y">#REF!</definedName>
    <definedName name="rate_closing_3112">#REF!</definedName>
    <definedName name="rate_closing_n">#REF!</definedName>
    <definedName name="rate_closing_y">#REF!</definedName>
    <definedName name="rate_dep">#REF!</definedName>
    <definedName name="rate_HIFV_group_3112">#REF!</definedName>
    <definedName name="rate_HIFV_group_n">#REF!</definedName>
    <definedName name="rate_HIFV_group_y">#REF!</definedName>
    <definedName name="rate_HIFV_min_3112">#REF!</definedName>
    <definedName name="rate_HIFV_min_n">#REF!</definedName>
    <definedName name="rate_HIFV_min_y">#REF!</definedName>
    <definedName name="rate_IGB_3112">#REF!</definedName>
    <definedName name="rate_IGB_n">#REF!</definedName>
    <definedName name="rate_IGB_y">#REF!</definedName>
    <definedName name="rate_intraK_3112">#REF!</definedName>
    <definedName name="rate_intraK_n">#REF!</definedName>
    <definedName name="rate_intraK_y">#REF!</definedName>
    <definedName name="rate_oci_group_3112">#REF!</definedName>
    <definedName name="rate_oci_group_n">#REF!</definedName>
    <definedName name="rate_oci_group_y">#REF!</definedName>
    <definedName name="rate_oci_min_3112">#REF!</definedName>
    <definedName name="rate_oci_min_n">#REF!</definedName>
    <definedName name="rate_oci_min_y">#REF!</definedName>
    <definedName name="rate_retear_group_3112">#REF!</definedName>
    <definedName name="rate_retear_group_n">#REF!</definedName>
    <definedName name="rate_retear_group_y">#REF!</definedName>
    <definedName name="rate_retear_min_3112">#REF!</definedName>
    <definedName name="rate_retear_min_n">#REF!</definedName>
    <definedName name="rate_retear_min_y">#REF!</definedName>
    <definedName name="rate_yearIK_3112">#REF!</definedName>
    <definedName name="rate_yearIK_n">#REF!</definedName>
    <definedName name="rate_yearIK_y">#REF!</definedName>
    <definedName name="raterhg" hidden="1">{"rp_only",#N/A,FALSE,"2225"}</definedName>
    <definedName name="raterhg_1" hidden="1">{"rp_only",#N/A,FALSE,"2225"}</definedName>
    <definedName name="RATIO">#REF!</definedName>
    <definedName name="RATIO1">#REF!</definedName>
    <definedName name="RATIO2">#REF!</definedName>
    <definedName name="Rationalisation">#REF!</definedName>
    <definedName name="RawData">#REF!</definedName>
    <definedName name="RawHeader">#REF!</definedName>
    <definedName name="RawMaterial">#REF!</definedName>
    <definedName name="rayben3">#REF!</definedName>
    <definedName name="rayben5">#REF!</definedName>
    <definedName name="raybent3">#REF!</definedName>
    <definedName name="raybent3_1">#REF!</definedName>
    <definedName name="raybent3b">#REF!</definedName>
    <definedName name="raybent3b_1">#REF!</definedName>
    <definedName name="raybent3c">#REF!</definedName>
    <definedName name="raybent3c_1">#REF!</definedName>
    <definedName name="raybent5">#REF!</definedName>
    <definedName name="raybent5_1">#REF!</definedName>
    <definedName name="raybent5b">#REF!</definedName>
    <definedName name="raybent5b_1">#REF!</definedName>
    <definedName name="raybent5c">#REF!</definedName>
    <definedName name="raybent5c_1">#REF!</definedName>
    <definedName name="RB">#REF!</definedName>
    <definedName name="RCArea" hidden="1">#REF!</definedName>
    <definedName name="RCOPER">#REF!</definedName>
    <definedName name="rcv">#REF!</definedName>
    <definedName name="rcvt">#REF!</definedName>
    <definedName name="rd_0.5">#REF!</definedName>
    <definedName name="rd_4">#REF!</definedName>
    <definedName name="rd4_1">#REF!</definedName>
    <definedName name="rd4_1_10">#REF!</definedName>
    <definedName name="rd4_10">#REF!</definedName>
    <definedName name="rd4_5">#REF!</definedName>
    <definedName name="rd6_1">#REF!</definedName>
    <definedName name="rd6_1_10">#REF!</definedName>
    <definedName name="rd6_10">#REF!</definedName>
    <definedName name="rd6_5">#REF!</definedName>
    <definedName name="rd8_1">#REF!</definedName>
    <definedName name="rd8_1_10">#REF!</definedName>
    <definedName name="rd8_10">#REF!</definedName>
    <definedName name="rd8_5">#REF!</definedName>
    <definedName name="rdf" hidden="1">{"rp_only",#N/A,FALSE,"2225"}</definedName>
    <definedName name="rdf_1" hidden="1">{"rp_only",#N/A,FALSE,"2225"}</definedName>
    <definedName name="rdfs" hidden="1">{"with_oth_curr",#N/A,FALSE,"2225"}</definedName>
    <definedName name="rdfs_1" hidden="1">{"with_oth_curr",#N/A,FALSE,"2225"}</definedName>
    <definedName name="Rdh">#REF!</definedName>
    <definedName name="Rdm">#REF!</definedName>
    <definedName name="rdsh" hidden="1">{#N/A,#N/A,FALSE,"REK";#N/A,#N/A,FALSE,"rab"}</definedName>
    <definedName name="RDU">#REF!,#REF!,#REF!,#REF!,#REF!,#REF!</definedName>
    <definedName name="RDU_1">#REF!</definedName>
    <definedName name="RDU_5">#REF!</definedName>
    <definedName name="RE" hidden="1">{#N/A,#N/A,FALSE,"Bank Rec Cover Sheet";#N/A,#N/A,FALSE,"Bank Rec Details"}</definedName>
    <definedName name="RE_1">#REF!</definedName>
    <definedName name="RE_1_10">#REF!</definedName>
    <definedName name="RE_10">#REF!</definedName>
    <definedName name="RE_5">#REF!</definedName>
    <definedName name="Re_Bags">#REF!</definedName>
    <definedName name="RE_BE">#N/A</definedName>
    <definedName name="Re_Kgs">#REF!</definedName>
    <definedName name="RE_KU">#N/A</definedName>
    <definedName name="READJDUETOASSETSREVALUATION">#REF!</definedName>
    <definedName name="READJDUETOSHIFTOFDEFTAX">#REF!</definedName>
    <definedName name="READJDUETOTRANSLATIONOFBEGYEAR">#REF!</definedName>
    <definedName name="READJUSTMENT">#REF!</definedName>
    <definedName name="Ready_Mix_K___175">#REF!</definedName>
    <definedName name="Ready_Mix_K___250">#REF!</definedName>
    <definedName name="Ready175">#REF!</definedName>
    <definedName name="Ready225">#REF!</definedName>
    <definedName name="REAKHIR">#N/A</definedName>
    <definedName name="REAL">#REF!</definedName>
    <definedName name="REAL_1">#REF!</definedName>
    <definedName name="REAL_10">#REF!</definedName>
    <definedName name="REAL_11">#REF!</definedName>
    <definedName name="REAL_3">#REF!</definedName>
    <definedName name="REAL_3_1">#REF!</definedName>
    <definedName name="REAL_4">#REF!</definedName>
    <definedName name="REAL_5">#REF!</definedName>
    <definedName name="REAL_6">#REF!</definedName>
    <definedName name="REAL_7">#REF!</definedName>
    <definedName name="REAL_8">#REF!</definedName>
    <definedName name="REAL_9">#REF!</definedName>
    <definedName name="REAL0897.XLS" hidden="1">#REF!</definedName>
    <definedName name="real997" hidden="1">#REF!</definedName>
    <definedName name="real997.xls" hidden="1">#REF!</definedName>
    <definedName name="REC">#REF!</definedName>
    <definedName name="recap">#REF!</definedName>
    <definedName name="RECAP_1">#REF!</definedName>
    <definedName name="RECAP_10">#REF!</definedName>
    <definedName name="RECAP_11">#REF!</definedName>
    <definedName name="RECAP_5">#REF!</definedName>
    <definedName name="RECAP1">#REF!</definedName>
    <definedName name="Receivable_3rd_party">#REF!</definedName>
    <definedName name="Receivable_rltd_party">#REF!</definedName>
    <definedName name="ReceivableUSD">#REF!</definedName>
    <definedName name="recon" hidden="1">{#N/A,#N/A,FALSE,"Aging Summary";#N/A,#N/A,FALSE,"Ratio Analysis";#N/A,#N/A,FALSE,"Test 120 Day Accts";#N/A,#N/A,FALSE,"Tickmarks"}</definedName>
    <definedName name="Reconciliation">#REF!</definedName>
    <definedName name="RECONFIS" hidden="1">{#N/A,#N/A,FALSE,"Cost Report";#N/A,#N/A,FALSE,"Sept Qtr";#N/A,#N/A,FALSE,"Qtly Summ.";#N/A,#N/A,FALSE,"Report Summary";#N/A,#N/A,FALSE,"Ammort &amp; Dep.";#N/A,#N/A,FALSE,"Rev. GIC Summ.";#N/A,#N/A,FALSE,"CAPEX";#N/A,#N/A,FALSE,"Stockpile Adj.";#N/A,#N/A,FALSE,"Cost Summary"}</definedName>
    <definedName name="RECORD">#N/A</definedName>
    <definedName name="Record1">#N/A</definedName>
    <definedName name="Record10">#N/A</definedName>
    <definedName name="Record11">#N/A</definedName>
    <definedName name="Record12">#N/A</definedName>
    <definedName name="Record13">#N/A</definedName>
    <definedName name="Record14">#N/A</definedName>
    <definedName name="Record15">#N/A</definedName>
    <definedName name="Record16">#N/A</definedName>
    <definedName name="Record17">#N/A</definedName>
    <definedName name="Record18">#N/A</definedName>
    <definedName name="Record19">#N/A</definedName>
    <definedName name="Record2">#N/A</definedName>
    <definedName name="Record20">#N/A</definedName>
    <definedName name="Record21">#N/A</definedName>
    <definedName name="Record22">#N/A</definedName>
    <definedName name="Record23">#N/A</definedName>
    <definedName name="Record3">#N/A</definedName>
    <definedName name="Record4">#N/A</definedName>
    <definedName name="Record5">#N/A</definedName>
    <definedName name="Record6">#N/A</definedName>
    <definedName name="Record7">#N/A</definedName>
    <definedName name="Record8">#N/A</definedName>
    <definedName name="Record9">#N/A</definedName>
    <definedName name="_xlnm.Recorder">#REF!</definedName>
    <definedName name="RECOUT">#N/A</definedName>
    <definedName name="recsal" hidden="1">#REF!</definedName>
    <definedName name="red">#REF!</definedName>
    <definedName name="redoxideprimer">#REF!</definedName>
    <definedName name="REE">#REF!</definedName>
    <definedName name="reertert" hidden="1">{"rp_only",#N/A,FALSE,"2225"}</definedName>
    <definedName name="reertert_1" hidden="1">{"rp_only",#N/A,FALSE,"2225"}</definedName>
    <definedName name="reete" hidden="1">{"rp_only",#N/A,FALSE,"2225"}</definedName>
    <definedName name="reete_1" hidden="1">{"rp_only",#N/A,FALSE,"2225"}</definedName>
    <definedName name="reetert" hidden="1">{"rp_only",#N/A,FALSE,"2225"}</definedName>
    <definedName name="reetert_1" hidden="1">{"rp_only",#N/A,FALSE,"2225"}</definedName>
    <definedName name="ref">#REF!</definedName>
    <definedName name="Ref_1">#REF!</definedName>
    <definedName name="Ref_2">#REF!</definedName>
    <definedName name="Ref_3">#REF!</definedName>
    <definedName name="Ref_4">#REF!</definedName>
    <definedName name="Ref_5">#REF!</definedName>
    <definedName name="Ref_6">#REF!</definedName>
    <definedName name="Ref_7">#REF!</definedName>
    <definedName name="Ref_8">#REF!</definedName>
    <definedName name="Ref_9">#REF!</definedName>
    <definedName name="refD">#REF!</definedName>
    <definedName name="RefreshActivity">#REF!</definedName>
    <definedName name="RefreshCurrency">#REF!</definedName>
    <definedName name="RefreshMonth">#REF!</definedName>
    <definedName name="RefreshScenario">#REF!</definedName>
    <definedName name="RefreshSource">#REF!</definedName>
    <definedName name="RefreshYear">#REF!</definedName>
    <definedName name="REFRIG1">#REF!</definedName>
    <definedName name="REFRIG2">#REF!</definedName>
    <definedName name="refund">#REF!</definedName>
    <definedName name="Reg_Dates_monthly">#REF!</definedName>
    <definedName name="Reg_Dates_weekly">#REF!</definedName>
    <definedName name="REGUNT2">#REF!</definedName>
    <definedName name="REINB">#REF!</definedName>
    <definedName name="Rek.No.4">#REF!</definedName>
    <definedName name="Rek.No.5">#REF!</definedName>
    <definedName name="Rek.No.6">#REF!</definedName>
    <definedName name="REK_AN">#REF!</definedName>
    <definedName name="Rekal" hidden="1">{#N/A,#N/A,FALSE,"Aging Summary";#N/A,#N/A,FALSE,"Ratio Analysis";#N/A,#N/A,FALSE,"Test 120 Day Accts";#N/A,#N/A,FALSE,"Tickmarks"}</definedName>
    <definedName name="REKAN">#REF!</definedName>
    <definedName name="rekap">#REF!</definedName>
    <definedName name="rekap_ars">#REF!</definedName>
    <definedName name="Rekap_Arsitektur">#REF!</definedName>
    <definedName name="REKAPITULASI">#REF!</definedName>
    <definedName name="RekFis" hidden="1">{#N/A,#N/A,FALSE,"Aging Summary";#N/A,#N/A,FALSE,"Ratio Analysis";#N/A,#N/A,FALSE,"Test 120 Day Accts";#N/A,#N/A,FALSE,"Tickmarks"}</definedName>
    <definedName name="RekFis_1" hidden="1">{#N/A,#N/A,FALSE,"Aging Summary";#N/A,#N/A,FALSE,"Ratio Analysis";#N/A,#N/A,FALSE,"Test 120 Day Accts";#N/A,#N/A,FALSE,"Tickmarks"}</definedName>
    <definedName name="Rekfis1" hidden="1">{#N/A,#N/A,FALSE,"Aging Summary";#N/A,#N/A,FALSE,"Ratio Analysis";#N/A,#N/A,FALSE,"Test 120 Day Accts";#N/A,#N/A,FALSE,"Tickmarks"}</definedName>
    <definedName name="Rekfis1_1" hidden="1">{#N/A,#N/A,FALSE,"Aging Summary";#N/A,#N/A,FALSE,"Ratio Analysis";#N/A,#N/A,FALSE,"Test 120 Day Accts";#N/A,#N/A,FALSE,"Tickmarks"}</definedName>
    <definedName name="Rekfis4" hidden="1">{#N/A,#N/A,FALSE,"Aging Summary";#N/A,#N/A,FALSE,"Ratio Analysis";#N/A,#N/A,FALSE,"Test 120 Day Accts";#N/A,#N/A,FALSE,"Tickmarks"}</definedName>
    <definedName name="Rekfis4_1" hidden="1">{#N/A,#N/A,FALSE,"Aging Summary";#N/A,#N/A,FALSE,"Ratio Analysis";#N/A,#N/A,FALSE,"Test 120 Day Accts";#N/A,#N/A,FALSE,"Tickmarks"}</definedName>
    <definedName name="rekis2" hidden="1">{#N/A,#N/A,FALSE,"Aging Summary";#N/A,#N/A,FALSE,"Ratio Analysis";#N/A,#N/A,FALSE,"Test 120 Day Accts";#N/A,#N/A,FALSE,"Tickmarks"}</definedName>
    <definedName name="rekis2_1" hidden="1">{#N/A,#N/A,FALSE,"Aging Summary";#N/A,#N/A,FALSE,"Ratio Analysis";#N/A,#N/A,FALSE,"Test 120 Day Accts";#N/A,#N/A,FALSE,"Tickmarks"}</definedName>
    <definedName name="Reklas" hidden="1">{#N/A,#N/A,FALSE,"Aging Summary";#N/A,#N/A,FALSE,"Ratio Analysis";#N/A,#N/A,FALSE,"Test 120 Day Accts";#N/A,#N/A,FALSE,"Tickmarks"}</definedName>
    <definedName name="rekon" hidden="1">{#N/A,#N/A,FALSE,"Aging Summary";#N/A,#N/A,FALSE,"Ratio Analysis";#N/A,#N/A,FALSE,"Test 120 Day Accts";#N/A,#N/A,FALSE,"Tickmarks"}</definedName>
    <definedName name="REKONLIPPO">#REF!</definedName>
    <definedName name="REKONSBI">#REF!</definedName>
    <definedName name="Rel_Pintu_Sorong">#REF!</definedName>
    <definedName name="remix175">#REF!</definedName>
    <definedName name="remix225">#REF!</definedName>
    <definedName name="rename_of_wrn.CSC" hidden="1">{"page1",#N/A,TRUE,"CSC";"page2",#N/A,TRUE,"CSC"}</definedName>
    <definedName name="reng_3_4">#REF!</definedName>
    <definedName name="rengjati">#REF!</definedName>
    <definedName name="rep" hidden="1">{#N/A,#N/A,FALSE,"COVER";#N/A,#N/A,FALSE,"VALUATION";#N/A,#N/A,FALSE,"FORECAST";#N/A,#N/A,FALSE,"FY ANALYSIS ";#N/A,#N/A,FALSE," HY ANALYSIS"}</definedName>
    <definedName name="rep_1" hidden="1">{#N/A,#N/A,FALSE,"COVER";#N/A,#N/A,FALSE,"VALUATION";#N/A,#N/A,FALSE,"FORECAST";#N/A,#N/A,FALSE,"FY ANALYSIS ";#N/A,#N/A,FALSE," HY ANALYSIS"}</definedName>
    <definedName name="Repair">#REF!</definedName>
    <definedName name="repbalok">#REF!</definedName>
    <definedName name="repkolom">#REF!</definedName>
    <definedName name="Report">#REF!</definedName>
    <definedName name="REPORT1"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1" hidden="1">{#N/A,#N/A,FALSE,"特殊室（ＢＱ表）"}</definedName>
    <definedName name="REPORT1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2" localSheetId="8" hidden="1">{#N/A,#N/A,FALSE,"特殊室（ＢＱ表）"}</definedName>
    <definedName name="report2" hidden="1">{#N/A,#N/A,FALSE,"特殊室（ＢＱ表）"}</definedName>
    <definedName name="ReportBLT">#REF!</definedName>
    <definedName name="ReportMLG">#REF!</definedName>
    <definedName name="ReprtLMJ">#REF!</definedName>
    <definedName name="repslab">#REF!</definedName>
    <definedName name="REQUEST_FOR_APPROVAL_OF_CONTRACT">#REF!</definedName>
    <definedName name="rertrtettyyuyui" hidden="1">{"with_oth_curr",#N/A,FALSE,"2225"}</definedName>
    <definedName name="rertrtettyyuyui_1" hidden="1">{"with_oth_curr",#N/A,FALSE,"2225"}</definedName>
    <definedName name="Resal" hidden="1">{#N/A,#N/A,FALSE,"Bank Rec Cover Sheet";#N/A,#N/A,FALSE,"Bank Rec Details"}</definedName>
    <definedName name="Resal_1" hidden="1">{#N/A,#N/A,FALSE,"Bank Rec Cover Sheet";#N/A,#N/A,FALSE,"Bank Rec Details"}</definedName>
    <definedName name="ResCap">#REF!</definedName>
    <definedName name="RESERVED_DATA" hidden="1">#REF!</definedName>
    <definedName name="Residual_difference">#REF!</definedName>
    <definedName name="Resource_Optional_Field">#REF!</definedName>
    <definedName name="RESPONSIBILITYAPPLICATIONID1">#REF!</definedName>
    <definedName name="RESPONSIBILITYAPPLICATIONID2">#REF!</definedName>
    <definedName name="RESPONSIBILITYID1">#REF!</definedName>
    <definedName name="RESPONSIBILITYID2">#REF!</definedName>
    <definedName name="RESPONSIBILITYNAME1">#REF!</definedName>
    <definedName name="RESPONSIBILITYNAME2">#REF!</definedName>
    <definedName name="RESULT">#REF!</definedName>
    <definedName name="RESULT_1">#REF!</definedName>
    <definedName name="RESULT_1_10">#REF!</definedName>
    <definedName name="RESULT_10">#REF!</definedName>
    <definedName name="RESULT_5">#REF!</definedName>
    <definedName name="Resume_NP">#REF!</definedName>
    <definedName name="ret"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_1">#N/A</definedName>
    <definedName name="ret_1_1">#N/A</definedName>
    <definedName name="ret_1_1_1">#N/A</definedName>
    <definedName name="ret_1_10">#N/A</definedName>
    <definedName name="ret_10">#N/A</definedName>
    <definedName name="ret_10_5">#N/A</definedName>
    <definedName name="RET_12">#REF!</definedName>
    <definedName name="RET_13">#REF!</definedName>
    <definedName name="RET_13b">#REF!</definedName>
    <definedName name="RET_14">#REF!</definedName>
    <definedName name="RET_16">#REF!</definedName>
    <definedName name="RET_18">#REF!</definedName>
    <definedName name="RET_19">#REF!</definedName>
    <definedName name="ret_194b">#REF!</definedName>
    <definedName name="ret_195b">#REF!</definedName>
    <definedName name="ret_2">#N/A</definedName>
    <definedName name="ret_2006">#REF!</definedName>
    <definedName name="ret_209">#REF!</definedName>
    <definedName name="RET_21">#REF!</definedName>
    <definedName name="ret_210">#REF!</definedName>
    <definedName name="RET_22">#REF!</definedName>
    <definedName name="RET_23">#REF!</definedName>
    <definedName name="RET_24">#REF!</definedName>
    <definedName name="RET_243">#REF!</definedName>
    <definedName name="RET_244">#REF!</definedName>
    <definedName name="RET_245">#REF!</definedName>
    <definedName name="RET_25">#REF!</definedName>
    <definedName name="ret_252">#REF!</definedName>
    <definedName name="ret_253">#REF!</definedName>
    <definedName name="ret_254">#REF!</definedName>
    <definedName name="ret_255">#REF!</definedName>
    <definedName name="RET_26">#REF!</definedName>
    <definedName name="RET_27">#REF!</definedName>
    <definedName name="RET_28">#REF!</definedName>
    <definedName name="RET_29">#REF!</definedName>
    <definedName name="ret_3">#N/A</definedName>
    <definedName name="RET_31">#REF!</definedName>
    <definedName name="RET_32">#REF!</definedName>
    <definedName name="RET_33">#REF!</definedName>
    <definedName name="RET_34">#REF!</definedName>
    <definedName name="RET_35">#REF!</definedName>
    <definedName name="RET_36">#REF!</definedName>
    <definedName name="RET_37">#REF!</definedName>
    <definedName name="RET_38">#REF!</definedName>
    <definedName name="RET_39">#REF!</definedName>
    <definedName name="RET_4">#REF!</definedName>
    <definedName name="RET_40">#REF!</definedName>
    <definedName name="RET_41">#REF!</definedName>
    <definedName name="RET_42">#REF!</definedName>
    <definedName name="RET_43">#REF!</definedName>
    <definedName name="RET_44">#REF!</definedName>
    <definedName name="RET_45">#REF!</definedName>
    <definedName name="RET_46">#REF!</definedName>
    <definedName name="RET_47">#REF!</definedName>
    <definedName name="RET_48">#REF!</definedName>
    <definedName name="RET_49">#REF!</definedName>
    <definedName name="RET_5">#REF!</definedName>
    <definedName name="ret_5_1">#N/A</definedName>
    <definedName name="ret_5_5">#N/A</definedName>
    <definedName name="RET_50">#REF!</definedName>
    <definedName name="RET_51">#REF!</definedName>
    <definedName name="RET_52">#REF!</definedName>
    <definedName name="RET_54">#REF!</definedName>
    <definedName name="RET_55">#REF!</definedName>
    <definedName name="RET_56">#REF!</definedName>
    <definedName name="RET_57">#REF!</definedName>
    <definedName name="RET_58">#REF!</definedName>
    <definedName name="RET_6">#REF!</definedName>
    <definedName name="ret_6_5">#N/A</definedName>
    <definedName name="RET_60">#REF!</definedName>
    <definedName name="RET_61">#REF!</definedName>
    <definedName name="RET_62">#REF!</definedName>
    <definedName name="RET_63">#REF!</definedName>
    <definedName name="RET_64">#REF!</definedName>
    <definedName name="RET_66">#REF!</definedName>
    <definedName name="RET_67">#REF!</definedName>
    <definedName name="RET_7">#REF!</definedName>
    <definedName name="ret_7_5">#N/A</definedName>
    <definedName name="RET_8">#REF!</definedName>
    <definedName name="ret_8_5">#N/A</definedName>
    <definedName name="RET_9">#REF!</definedName>
    <definedName name="ret_9_5">#N/A</definedName>
    <definedName name="RET_O">#REF!</definedName>
    <definedName name="RET_P">#REF!</definedName>
    <definedName name="RET_Q">#REF!</definedName>
    <definedName name="RET142b">#REF!</definedName>
    <definedName name="RET143b">#REF!</definedName>
    <definedName name="RETAINEDEARNINGS">#REF!</definedName>
    <definedName name="retbel">#REF!</definedName>
    <definedName name="RETCAeuro">#REF!</definedName>
    <definedName name="retdehy" hidden="1">{"rp_only",#N/A,FALSE,"2225"}</definedName>
    <definedName name="retdehy_1" hidden="1">{"rp_only",#N/A,FALSE,"2225"}</definedName>
    <definedName name="reterrt" hidden="1">{"rp_only",#N/A,FALSE,"2225"}</definedName>
    <definedName name="reterrt_1" hidden="1">{"rp_only",#N/A,FALSE,"2225"}</definedName>
    <definedName name="retert" hidden="1">{"rp_only",#N/A,FALSE,"2225"}</definedName>
    <definedName name="retert_1" hidden="1">{"rp_only",#N/A,FALSE,"2225"}</definedName>
    <definedName name="reterte" hidden="1">{"rp_only",#N/A,FALSE,"2225"}</definedName>
    <definedName name="reterte_1" hidden="1">{"rp_only",#N/A,FALSE,"2225"}</definedName>
    <definedName name="reterterte" hidden="1">{"with_oth_curr",#N/A,FALSE,"2225"}</definedName>
    <definedName name="reterterte_1" hidden="1">{"with_oth_curr",#N/A,FALSE,"2225"}</definedName>
    <definedName name="retertet" hidden="1">{"with_oth_curr",#N/A,FALSE,"2225"}</definedName>
    <definedName name="retertet_1" hidden="1">{"with_oth_curr",#N/A,FALSE,"2225"}</definedName>
    <definedName name="retesp">#REF!</definedName>
    <definedName name="retesphyp">#REF!</definedName>
    <definedName name="retespsup">#REF!</definedName>
    <definedName name="retettyty" hidden="1">{"rp_only",#N/A,FALSE,"2225"}</definedName>
    <definedName name="retettyty_1" hidden="1">{"rp_only",#N/A,FALSE,"2225"}</definedName>
    <definedName name="RETF">#REF!</definedName>
    <definedName name="retfracc">#REF!</definedName>
    <definedName name="retfrasuper">#REF!</definedName>
    <definedName name="RETG">#REF!</definedName>
    <definedName name="RETH">#REF!</definedName>
    <definedName name="rethjékrwykt">#REF!</definedName>
    <definedName name="rethypbel">#REF!</definedName>
    <definedName name="rethypgr">#REF!</definedName>
    <definedName name="rethypit">#REF!</definedName>
    <definedName name="RETI">#REF!</definedName>
    <definedName name="retit">#REF!</definedName>
    <definedName name="RETJ">#REF!</definedName>
    <definedName name="RETPLAN2">#REF!</definedName>
    <definedName name="retpol">#REF!</definedName>
    <definedName name="retport">#REF!</definedName>
    <definedName name="RETQ">#REF!</definedName>
    <definedName name="RETR">#REF!</definedName>
    <definedName name="Retrait">#REF!</definedName>
    <definedName name="RETREEL">#REF!</definedName>
    <definedName name="RETREEL2">#REF!</definedName>
    <definedName name="retrertete" hidden="1">{"rp_only",#N/A,FALSE,"2225"}</definedName>
    <definedName name="retrertete_1" hidden="1">{"rp_only",#N/A,FALSE,"2225"}</definedName>
    <definedName name="retret" hidden="1">{"rp_only",#N/A,FALSE,"2225"}</definedName>
    <definedName name="retret_1" hidden="1">{"rp_only",#N/A,FALSE,"2225"}</definedName>
    <definedName name="retreter" hidden="1">{"rp_only",#N/A,FALSE,"2225"}</definedName>
    <definedName name="retreter_1" hidden="1">{"rp_only",#N/A,FALSE,"2225"}</definedName>
    <definedName name="Retrieve">#REF!</definedName>
    <definedName name="retslo">#REF!</definedName>
    <definedName name="retsui">#REF!</definedName>
    <definedName name="retsupbel">#REF!</definedName>
    <definedName name="retsupesp">#REF!</definedName>
    <definedName name="retsupgr">#REF!</definedName>
    <definedName name="retsupit">#REF!</definedName>
    <definedName name="RETT">#REF!</definedName>
    <definedName name="rettch">#REF!</definedName>
    <definedName name="retttr" hidden="1">{"rp_only",#N/A,FALSE,"2225"}</definedName>
    <definedName name="retttr_1" hidden="1">{"rp_only",#N/A,FALSE,"2225"}</definedName>
    <definedName name="rettur">#REF!</definedName>
    <definedName name="RETU">#REF!</definedName>
    <definedName name="Return">0.33</definedName>
    <definedName name="RETV">#REF!</definedName>
    <definedName name="RETW">#REF!</definedName>
    <definedName name="RETX">#REF!</definedName>
    <definedName name="RETY">#REF!</definedName>
    <definedName name="retyeryt" hidden="1">{"with_oth_curr",#N/A,FALSE,"2225"}</definedName>
    <definedName name="retyeryt_1" hidden="1">{"with_oth_curr",#N/A,FALSE,"2225"}</definedName>
    <definedName name="RETZ">#REF!</definedName>
    <definedName name="rev" hidden="1">#REF!</definedName>
    <definedName name="REVENUE">#REF!</definedName>
    <definedName name="review">{"Book1","4.09 FLORA DAN FAUNA.xls","4.22 PERLENGKAPAN SEKOLAH.xls"}</definedName>
    <definedName name="rew"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erwed" hidden="1">{"with_oth_curr",#N/A,FALSE,"2225"}</definedName>
    <definedName name="rewerwed_1" hidden="1">{"with_oth_curr",#N/A,FALSE,"2225"}</definedName>
    <definedName name="rewerwer" hidden="1">{"with_oth_curr",#N/A,FALSE,"2225"}</definedName>
    <definedName name="rewerwer_1" hidden="1">{"with_oth_curr",#N/A,FALSE,"2225"}</definedName>
    <definedName name="rewreer" hidden="1">{"with_oth_curr",#N/A,FALSE,"2225"}</definedName>
    <definedName name="rewreer_1" hidden="1">{"with_oth_curr",#N/A,FALSE,"2225"}</definedName>
    <definedName name="rewrwr" hidden="1">{"with_oth_curr",#N/A,FALSE,"2225"}</definedName>
    <definedName name="rewrwr_1" hidden="1">{"with_oth_curr",#N/A,FALSE,"2225"}</definedName>
    <definedName name="rewterte" hidden="1">{"with_oth_curr",#N/A,FALSE,"2225"}</definedName>
    <definedName name="rewterte_1" hidden="1">{"with_oth_curr",#N/A,FALSE,"2225"}</definedName>
    <definedName name="rey" localSheetId="8"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rtyrt" hidden="1">{"with_oth_curr",#N/A,FALSE,"2225"}</definedName>
    <definedName name="reyrtyrt_1" hidden="1">{"with_oth_curr",#N/A,FALSE,"2225"}</definedName>
    <definedName name="Rf">#REF!</definedName>
    <definedName name="rfaw">#REF!</definedName>
    <definedName name="rfbila_dec07_MACS" hidden="1">{"WORK IN PROCESS",#N/A,FALSE,"COGS"}</definedName>
    <definedName name="rfbila_dec07_MACS_1" hidden="1">{"WORK IN PROCESS",#N/A,FALSE,"COGS"}</definedName>
    <definedName name="rffddf" hidden="1">{"rp_only",#N/A,FALSE,"2225"}</definedName>
    <definedName name="rffddf_1" hidden="1">{"rp_only",#N/A,FALSE,"2225"}</definedName>
    <definedName name="RFP003A">#REF!</definedName>
    <definedName name="RFP003B">#REF!</definedName>
    <definedName name="RFP003C">#REF!</definedName>
    <definedName name="RFP003D">#REF!</definedName>
    <definedName name="RFP003E">#REF!</definedName>
    <definedName name="RFP003F">#REF!</definedName>
    <definedName name="RFSDF">BLCH</definedName>
    <definedName name="RFSL">#REF!</definedName>
    <definedName name="RFSL_1">#REF!</definedName>
    <definedName name="RFSL_5">#REF!</definedName>
    <definedName name="rg">#REF!</definedName>
    <definedName name="RH" hidden="1">#REF!</definedName>
    <definedName name="rhm" hidden="1">{#N/A,#N/A,FALSE,"Aging Summary";#N/A,#N/A,FALSE,"Ratio Analysis";#N/A,#N/A,FALSE,"Test 120 Day Accts";#N/A,#N/A,FALSE,"Tickmarks"}</definedName>
    <definedName name="rhm_1" hidden="1">{#N/A,#N/A,FALSE,"Aging Summary";#N/A,#N/A,FALSE,"Ratio Analysis";#N/A,#N/A,FALSE,"Test 120 Day Accts";#N/A,#N/A,FALSE,"Tickmarks"}</definedName>
    <definedName name="rhq">{"Book1"}</definedName>
    <definedName name="rhr"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i">#REF!</definedName>
    <definedName name="riben.3">#REF!</definedName>
    <definedName name="riben.5">#REF!</definedName>
    <definedName name="RIBU">#REF!</definedName>
    <definedName name="ric" hidden="1">#REF!</definedName>
    <definedName name="RICE">#REF!</definedName>
    <definedName name="RICE1">#REF!</definedName>
    <definedName name="RICE2">#REF!</definedName>
    <definedName name="RIGHTS">#REF!</definedName>
    <definedName name="rinci" hidden="1">{#N/A,#N/A,FALSE,"Aging Summary";#N/A,#N/A,FALSE,"Ratio Analysis";#N/A,#N/A,FALSE,"Test 120 Day Accts";#N/A,#N/A,FALSE,"Tickmarks"}</definedName>
    <definedName name="RINCIANSEWA">#REF!</definedName>
    <definedName name="RINCIANSEWA2">#REF!</definedName>
    <definedName name="RINSU">#REF!</definedName>
    <definedName name="RINSU_1">#REF!</definedName>
    <definedName name="RINSU_5">#REF!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iyo" hidden="1">{#N/A,#N/A,FALSE,"Aging Summary";#N/A,#N/A,FALSE,"Ratio Analysis";#N/A,#N/A,FALSE,"Test 120 Day Accts";#N/A,#N/A,FALSE,"Tickmarks"}</definedName>
    <definedName name="rk">#REF!</definedName>
    <definedName name="rk100_1">#REF!</definedName>
    <definedName name="rk100_1_10">#REF!</definedName>
    <definedName name="rk100_10">#REF!</definedName>
    <definedName name="rk100_10_1">#REF!</definedName>
    <definedName name="rk100_11">#REF!</definedName>
    <definedName name="rk100_3">#REF!</definedName>
    <definedName name="rk100_4">#REF!</definedName>
    <definedName name="rk100_4_10">#REF!</definedName>
    <definedName name="rk100_5">#REF!</definedName>
    <definedName name="rk100_5_1">#REF!</definedName>
    <definedName name="rk100_5_10">#REF!</definedName>
    <definedName name="rk100_6">#REF!</definedName>
    <definedName name="rk100_6_10">#REF!</definedName>
    <definedName name="rk100_7">#REF!</definedName>
    <definedName name="rk100_7_10">#REF!</definedName>
    <definedName name="rk100_8">#REF!</definedName>
    <definedName name="rk100_8_10">#REF!</definedName>
    <definedName name="rk100_9">#REF!</definedName>
    <definedName name="rk100_9_10">#REF!</definedName>
    <definedName name="rk150_1">#REF!</definedName>
    <definedName name="rk150_1_10">#REF!</definedName>
    <definedName name="rk150_10">#REF!</definedName>
    <definedName name="rk150_5">#REF!</definedName>
    <definedName name="rk200_1">#REF!</definedName>
    <definedName name="rk200_1_10">#REF!</definedName>
    <definedName name="rk200_10">#REF!</definedName>
    <definedName name="rk200_10_1">#REF!</definedName>
    <definedName name="rk200_11">#REF!</definedName>
    <definedName name="rk200_3">#REF!</definedName>
    <definedName name="rk200_4">#REF!</definedName>
    <definedName name="rk200_4_10">#REF!</definedName>
    <definedName name="rk200_5">#REF!</definedName>
    <definedName name="rk200_5_1">#REF!</definedName>
    <definedName name="rk200_5_10">#REF!</definedName>
    <definedName name="rk200_6">#REF!</definedName>
    <definedName name="rk200_6_10">#REF!</definedName>
    <definedName name="rk200_7">#REF!</definedName>
    <definedName name="rk200_7_10">#REF!</definedName>
    <definedName name="rk200_8">#REF!</definedName>
    <definedName name="rk200_8_10">#REF!</definedName>
    <definedName name="rk200_9">#REF!</definedName>
    <definedName name="rk200_9_10">#REF!</definedName>
    <definedName name="rk300_1">#REF!</definedName>
    <definedName name="rk300_1_10">#REF!</definedName>
    <definedName name="rk300_10">#REF!</definedName>
    <definedName name="rk300_10_1">#REF!</definedName>
    <definedName name="rk300_11">#REF!</definedName>
    <definedName name="rk300_3">#REF!</definedName>
    <definedName name="rk300_4">#REF!</definedName>
    <definedName name="rk300_4_10">#REF!</definedName>
    <definedName name="rk300_5">#REF!</definedName>
    <definedName name="rk300_5_1">#REF!</definedName>
    <definedName name="rk300_5_10">#REF!</definedName>
    <definedName name="rk300_6">#REF!</definedName>
    <definedName name="rk300_6_10">#REF!</definedName>
    <definedName name="rk300_7">#REF!</definedName>
    <definedName name="rk300_7_10">#REF!</definedName>
    <definedName name="rk300_8">#REF!</definedName>
    <definedName name="rk300_8_10">#REF!</definedName>
    <definedName name="rk300_9">#REF!</definedName>
    <definedName name="rk300_9_10">#REF!</definedName>
    <definedName name="rk400_1">#REF!</definedName>
    <definedName name="rk400_1_10">#REF!</definedName>
    <definedName name="rk400_10">#REF!</definedName>
    <definedName name="rk400_5">#REF!</definedName>
    <definedName name="rk500_1">#REF!</definedName>
    <definedName name="rk500_1_10">#REF!</definedName>
    <definedName name="rk500_10">#REF!</definedName>
    <definedName name="rk500_5">#REF!</definedName>
    <definedName name="rk600_1">#REF!</definedName>
    <definedName name="rk600_1_10">#REF!</definedName>
    <definedName name="rk600_10">#REF!</definedName>
    <definedName name="rk600_10_1">#REF!</definedName>
    <definedName name="rk600_11">#REF!</definedName>
    <definedName name="rk600_3">#REF!</definedName>
    <definedName name="rk600_4">#REF!</definedName>
    <definedName name="rk600_4_10">#REF!</definedName>
    <definedName name="rk600_5">#REF!</definedName>
    <definedName name="rk600_5_1">#REF!</definedName>
    <definedName name="rk600_5_10">#REF!</definedName>
    <definedName name="rk600_6">#REF!</definedName>
    <definedName name="rk600_6_10">#REF!</definedName>
    <definedName name="rk600_7">#REF!</definedName>
    <definedName name="rk600_7_10">#REF!</definedName>
    <definedName name="rk600_8">#REF!</definedName>
    <definedName name="rk600_8_10">#REF!</definedName>
    <definedName name="rk600_9">#REF!</definedName>
    <definedName name="rk600_9_10">#REF!</definedName>
    <definedName name="rkl1000_1">#REF!</definedName>
    <definedName name="rkl1000_1_10">#REF!</definedName>
    <definedName name="rkl1000_10">#REF!</definedName>
    <definedName name="rkl1000_10_1">#REF!</definedName>
    <definedName name="rkl1000_11">#REF!</definedName>
    <definedName name="rkl1000_3">#REF!</definedName>
    <definedName name="rkl1000_3_1">#REF!</definedName>
    <definedName name="rkl1000_4">#REF!</definedName>
    <definedName name="rkl1000_4_10">#REF!</definedName>
    <definedName name="rkl1000_5">#REF!</definedName>
    <definedName name="rkl1000_5_1">#REF!</definedName>
    <definedName name="rkl1000_5_10">#REF!</definedName>
    <definedName name="rkl1000_6">#REF!</definedName>
    <definedName name="rkl1000_6_1">#REF!</definedName>
    <definedName name="rkl1000_6_10">#REF!</definedName>
    <definedName name="rkl1000_7">#REF!</definedName>
    <definedName name="rkl1000_7_10">#REF!</definedName>
    <definedName name="rkl1000_8">#REF!</definedName>
    <definedName name="rkl1000_8_10">#REF!</definedName>
    <definedName name="rkl1000_9">#REF!</definedName>
    <definedName name="rkl1000_9_10">#REF!</definedName>
    <definedName name="rkl1200_1">#REF!</definedName>
    <definedName name="rkl1200_1_10">#REF!</definedName>
    <definedName name="rkl1200_10">#REF!</definedName>
    <definedName name="rkl1200_10_1">#REF!</definedName>
    <definedName name="rkl1200_11">#REF!</definedName>
    <definedName name="rkl1200_3">#REF!</definedName>
    <definedName name="rkl1200_3_1">#REF!</definedName>
    <definedName name="rkl1200_4">#REF!</definedName>
    <definedName name="rkl1200_4_10">#REF!</definedName>
    <definedName name="rkl1200_5">#REF!</definedName>
    <definedName name="rkl1200_5_1">#REF!</definedName>
    <definedName name="rkl1200_5_10">#REF!</definedName>
    <definedName name="rkl1200_6">#REF!</definedName>
    <definedName name="rkl1200_6_10">#REF!</definedName>
    <definedName name="rkl1200_7">#REF!</definedName>
    <definedName name="rkl1200_7_10">#REF!</definedName>
    <definedName name="rkl1200_8">#REF!</definedName>
    <definedName name="rkl1200_8_10">#REF!</definedName>
    <definedName name="rkl1200_9">#REF!</definedName>
    <definedName name="rkl1200_9_10">#REF!</definedName>
    <definedName name="rkl200_1">#REF!</definedName>
    <definedName name="rkl200_1_10">#REF!</definedName>
    <definedName name="rkl200_10">#REF!</definedName>
    <definedName name="rkl200_10_1">#REF!</definedName>
    <definedName name="rkl200_11">#REF!</definedName>
    <definedName name="rkl200_3">#REF!</definedName>
    <definedName name="rkl200_3_1">#REF!</definedName>
    <definedName name="rkl200_4">#REF!</definedName>
    <definedName name="rkl200_4_10">#REF!</definedName>
    <definedName name="rkl200_5">#REF!</definedName>
    <definedName name="rkl200_5_1">#REF!</definedName>
    <definedName name="rkl200_5_10">#REF!</definedName>
    <definedName name="rkl200_6">#REF!</definedName>
    <definedName name="rkl200_6_1">#REF!</definedName>
    <definedName name="rkl200_6_10">#REF!</definedName>
    <definedName name="rkl200_7">#REF!</definedName>
    <definedName name="rkl200_7_10">#REF!</definedName>
    <definedName name="rkl200_8">#REF!</definedName>
    <definedName name="rkl200_8_10">#REF!</definedName>
    <definedName name="rkl200_9">#REF!</definedName>
    <definedName name="rkl200_9_10">#REF!</definedName>
    <definedName name="rkl300_1">#REF!</definedName>
    <definedName name="rkl300_1_10">#REF!</definedName>
    <definedName name="rkl300_10">#REF!</definedName>
    <definedName name="rkl300_10_1">#REF!</definedName>
    <definedName name="rkl300_11">#REF!</definedName>
    <definedName name="rkl300_3">#REF!</definedName>
    <definedName name="rkl300_3_1">#REF!</definedName>
    <definedName name="rkl300_4">#REF!</definedName>
    <definedName name="rkl300_4_10">#REF!</definedName>
    <definedName name="rkl300_5">#REF!</definedName>
    <definedName name="rkl300_5_1">#REF!</definedName>
    <definedName name="rkl300_5_10">#REF!</definedName>
    <definedName name="rkl300_6">#REF!</definedName>
    <definedName name="rkl300_6_1">#REF!</definedName>
    <definedName name="rkl300_6_10">#REF!</definedName>
    <definedName name="rkl300_7">#REF!</definedName>
    <definedName name="rkl300_7_10">#REF!</definedName>
    <definedName name="rkl300_8">#REF!</definedName>
    <definedName name="rkl300_8_10">#REF!</definedName>
    <definedName name="rkl300_9">#REF!</definedName>
    <definedName name="rkl300_9_10">#REF!</definedName>
    <definedName name="rkl400_1">#REF!</definedName>
    <definedName name="rkl400_1_10">#REF!</definedName>
    <definedName name="rkl400_10">#REF!</definedName>
    <definedName name="rkl400_10_1">#REF!</definedName>
    <definedName name="rkl400_11">#REF!</definedName>
    <definedName name="rkl400_3">#REF!</definedName>
    <definedName name="rkl400_3_1">#REF!</definedName>
    <definedName name="rkl400_4">#REF!</definedName>
    <definedName name="rkl400_4_10">#REF!</definedName>
    <definedName name="rkl400_5">#REF!</definedName>
    <definedName name="rkl400_5_1">#REF!</definedName>
    <definedName name="rkl400_5_10">#REF!</definedName>
    <definedName name="rkl400_6">#REF!</definedName>
    <definedName name="rkl400_6_1">#REF!</definedName>
    <definedName name="rkl400_6_10">#REF!</definedName>
    <definedName name="rkl400_7">#REF!</definedName>
    <definedName name="rkl400_7_10">#REF!</definedName>
    <definedName name="rkl400_8">#REF!</definedName>
    <definedName name="rkl400_8_10">#REF!</definedName>
    <definedName name="rkl400_9">#REF!</definedName>
    <definedName name="rkl400_9_10">#REF!</definedName>
    <definedName name="rkl500_1">#REF!</definedName>
    <definedName name="rkl500_1_10">#REF!</definedName>
    <definedName name="rkl500_10">#REF!</definedName>
    <definedName name="rkl500_10_1">#REF!</definedName>
    <definedName name="rkl500_11">#REF!</definedName>
    <definedName name="rkl500_3">#REF!</definedName>
    <definedName name="rkl500_3_1">#REF!</definedName>
    <definedName name="rkl500_4">#REF!</definedName>
    <definedName name="rkl500_4_10">#REF!</definedName>
    <definedName name="rkl500_5">#REF!</definedName>
    <definedName name="rkl500_5_1">#REF!</definedName>
    <definedName name="rkl500_5_10">#REF!</definedName>
    <definedName name="rkl500_6">#REF!</definedName>
    <definedName name="rkl500_6_1">#REF!</definedName>
    <definedName name="rkl500_6_10">#REF!</definedName>
    <definedName name="rkl500_7">#REF!</definedName>
    <definedName name="rkl500_7_10">#REF!</definedName>
    <definedName name="rkl500_8">#REF!</definedName>
    <definedName name="rkl500_8_10">#REF!</definedName>
    <definedName name="rkl500_9">#REF!</definedName>
    <definedName name="rkl500_9_10">#REF!</definedName>
    <definedName name="rkl600_1">#REF!</definedName>
    <definedName name="rkl600_1_10">#REF!</definedName>
    <definedName name="rkl600_10">#REF!</definedName>
    <definedName name="rkl600_10_1">#REF!</definedName>
    <definedName name="rkl600_11">#REF!</definedName>
    <definedName name="rkl600_3">#REF!</definedName>
    <definedName name="rkl600_3_1">#REF!</definedName>
    <definedName name="rkl600_4">#REF!</definedName>
    <definedName name="rkl600_4_10">#REF!</definedName>
    <definedName name="rkl600_5">#REF!</definedName>
    <definedName name="rkl600_5_1">#REF!</definedName>
    <definedName name="rkl600_5_10">#REF!</definedName>
    <definedName name="rkl600_6">#REF!</definedName>
    <definedName name="rkl600_6_1">#REF!</definedName>
    <definedName name="rkl600_6_10">#REF!</definedName>
    <definedName name="rkl600_7">#REF!</definedName>
    <definedName name="rkl600_7_10">#REF!</definedName>
    <definedName name="rkl600_8">#REF!</definedName>
    <definedName name="rkl600_8_10">#REF!</definedName>
    <definedName name="rkl600_9">#REF!</definedName>
    <definedName name="rkl600_9_10">#REF!</definedName>
    <definedName name="rkl700_1">#REF!</definedName>
    <definedName name="rkl700_1_10">#REF!</definedName>
    <definedName name="rkl700_10">#REF!</definedName>
    <definedName name="rkl700_10_1">#REF!</definedName>
    <definedName name="rkl700_11">#REF!</definedName>
    <definedName name="rkl700_3">#REF!</definedName>
    <definedName name="rkl700_3_1">#REF!</definedName>
    <definedName name="rkl700_4">#REF!</definedName>
    <definedName name="rkl700_4_10">#REF!</definedName>
    <definedName name="rkl700_5">#REF!</definedName>
    <definedName name="rkl700_5_1">#REF!</definedName>
    <definedName name="rkl700_5_10">#REF!</definedName>
    <definedName name="rkl700_6">#REF!</definedName>
    <definedName name="rkl700_6_1">#REF!</definedName>
    <definedName name="rkl700_6_10">#REF!</definedName>
    <definedName name="rkl700_7">#REF!</definedName>
    <definedName name="rkl700_7_10">#REF!</definedName>
    <definedName name="rkl700_8">#REF!</definedName>
    <definedName name="rkl700_8_10">#REF!</definedName>
    <definedName name="rkl700_9">#REF!</definedName>
    <definedName name="rkl700_9_10">#REF!</definedName>
    <definedName name="rkl800_1">#REF!</definedName>
    <definedName name="rkl800_1_10">#REF!</definedName>
    <definedName name="rkl800_10">#REF!</definedName>
    <definedName name="rkl800_10_1">#REF!</definedName>
    <definedName name="rkl800_11">#REF!</definedName>
    <definedName name="rkl800_3">#REF!</definedName>
    <definedName name="rkl800_3_1">#REF!</definedName>
    <definedName name="rkl800_4">#REF!</definedName>
    <definedName name="rkl800_4_10">#REF!</definedName>
    <definedName name="rkl800_5">#REF!</definedName>
    <definedName name="rkl800_5_1">#REF!</definedName>
    <definedName name="rkl800_5_10">#REF!</definedName>
    <definedName name="rkl800_6">#REF!</definedName>
    <definedName name="rkl800_6_1">#REF!</definedName>
    <definedName name="rkl800_6_10">#REF!</definedName>
    <definedName name="rkl800_7">#REF!</definedName>
    <definedName name="rkl800_7_10">#REF!</definedName>
    <definedName name="rkl800_8">#REF!</definedName>
    <definedName name="rkl800_8_10">#REF!</definedName>
    <definedName name="rkl800_9">#REF!</definedName>
    <definedName name="rkl800_9_10">#REF!</definedName>
    <definedName name="rl_komperatif">#REF!</definedName>
    <definedName name="RL_PAPI">#REF!</definedName>
    <definedName name="RLABO">#REF!</definedName>
    <definedName name="RLABO_1">#REF!</definedName>
    <definedName name="RLABO_5">#REF!</definedName>
    <definedName name="RM_EXT">#REF!</definedName>
    <definedName name="RM_HKS">#REF!</definedName>
    <definedName name="RM_INT">#REF!</definedName>
    <definedName name="RM_LUKS">#REF!</definedName>
    <definedName name="RMCOptions">"*100000000000000"</definedName>
    <definedName name="RMISC">#REF!</definedName>
    <definedName name="RMISC_1">#REF!</definedName>
    <definedName name="RMISC_5">#REF!</definedName>
    <definedName name="RNAO" localSheetId="8" hidden="1">{"'장비'!$A$3:$M$12"}</definedName>
    <definedName name="RNAO" hidden="1">{"'장비'!$A$3:$M$12"}</definedName>
    <definedName name="Rng_SAPGCOA">#REF!</definedName>
    <definedName name="rnqsj">#REF!,#REF!</definedName>
    <definedName name="roa">#REF!</definedName>
    <definedName name="roadmarking">#REF!</definedName>
    <definedName name="rob" hidden="1">{#N/A,#N/A,FALSE,"Cost Report";"Geology",#N/A,FALSE,"Cost Summary";"Geolgy Recon",#N/A,FALSE,"UG Geology Rep."}</definedName>
    <definedName name="rob_1" hidden="1">{#N/A,#N/A,FALSE,"Cost Report";"Geology",#N/A,FALSE,"Cost Summary";"Geolgy Recon",#N/A,FALSE,"UG Geology Rep."}</definedName>
    <definedName name="ROE">#REF!</definedName>
    <definedName name="rolct">#REF!</definedName>
    <definedName name="roldoralm">#REF!</definedName>
    <definedName name="roldorstel">#REF!</definedName>
    <definedName name="Roll">#REF!</definedName>
    <definedName name="ROLLBARU">#REF!</definedName>
    <definedName name="RollOutCostIn">#REF!</definedName>
    <definedName name="roman_2020f">#REF!</definedName>
    <definedName name="roman_2020w">#REF!</definedName>
    <definedName name="roman_3030f">#REF!</definedName>
    <definedName name="roman_3030w">#REF!</definedName>
    <definedName name="roman_4040f">#REF!</definedName>
    <definedName name="roman_4040w">#REF!</definedName>
    <definedName name="ROMCI">HAJIME:OWARI</definedName>
    <definedName name="rong1">#REF!</definedName>
    <definedName name="rong2">#REF!</definedName>
    <definedName name="rong3">#REF!</definedName>
    <definedName name="rong4">#REF!</definedName>
    <definedName name="rong5">#REF!</definedName>
    <definedName name="rong6">#REF!</definedName>
    <definedName name="rool_meter">#REF!</definedName>
    <definedName name="rooster">#REF!</definedName>
    <definedName name="Ross" hidden="1">{"rp_only",#N/A,FALSE,"2225"}</definedName>
    <definedName name="Ross_1" hidden="1">{"rp_only",#N/A,FALSE,"2225"}</definedName>
    <definedName name="roster">#REF!</definedName>
    <definedName name="ROSTI">#N/A</definedName>
    <definedName name="Round">#REF!</definedName>
    <definedName name="ROUND_1">#REF!</definedName>
    <definedName name="ROUND_10">#REF!</definedName>
    <definedName name="ROUND_11">#REF!</definedName>
    <definedName name="ROUND_3">#REF!</definedName>
    <definedName name="ROUND_4">#REF!</definedName>
    <definedName name="ROUND_5">#REF!</definedName>
    <definedName name="ROUND_6">#REF!</definedName>
    <definedName name="ROUND_7">#REF!</definedName>
    <definedName name="ROUND_8">#REF!</definedName>
    <definedName name="ROUND_9">#REF!</definedName>
    <definedName name="round1">#REF!</definedName>
    <definedName name="round2">#REF!</definedName>
    <definedName name="rounding">#REF!</definedName>
    <definedName name="ROUNDL">#REF!</definedName>
    <definedName name="ROUNDL_1">#REF!</definedName>
    <definedName name="ROUNDL_5">#REF!</definedName>
    <definedName name="ROUNDM">#REF!</definedName>
    <definedName name="ROUNDM_1">#REF!</definedName>
    <definedName name="ROUNDM_5">#REF!</definedName>
    <definedName name="Row_AC_A303">#REF!</definedName>
    <definedName name="Row_AC_A305">#REF!</definedName>
    <definedName name="Row_AC_A451">#REF!</definedName>
    <definedName name="Row_AC_A452">#REF!</definedName>
    <definedName name="Row_AC_A501">#REF!</definedName>
    <definedName name="Row_AC_A502">#REF!</definedName>
    <definedName name="Row_AC_A601">#REF!</definedName>
    <definedName name="Row_AC_A602">#REF!</definedName>
    <definedName name="Row_AC_A621">#REF!</definedName>
    <definedName name="Row_AC_A622">#REF!</definedName>
    <definedName name="Row_AC_A625">#REF!</definedName>
    <definedName name="Row_AC_A701">#REF!</definedName>
    <definedName name="Row_AC_A800">#REF!</definedName>
    <definedName name="Row_AC_A851">#REF!</definedName>
    <definedName name="Row_AC_A854">#REF!</definedName>
    <definedName name="Row_AC_A855">#REF!</definedName>
    <definedName name="Row_PA_P140">#REF!</definedName>
    <definedName name="Row_PA_P250">#REF!</definedName>
    <definedName name="Row_PA_P401">#REF!</definedName>
    <definedName name="Row_PA_P402">#REF!</definedName>
    <definedName name="Row_PA_P500">#REF!</definedName>
    <definedName name="Row_PA_P520">#REF!</definedName>
    <definedName name="Row_PA_P600">#REF!</definedName>
    <definedName name="Row_PA_P710">#REF!</definedName>
    <definedName name="Row_PA_P740">#REF!</definedName>
    <definedName name="Row_PAR_PayésInterFF">#REF!</definedName>
    <definedName name="Row_PAR_RecusEquivalenceFF">#REF!</definedName>
    <definedName name="Row_PAR_RecusInterFF">#REF!</definedName>
    <definedName name="Row_PL_R401">#REF!</definedName>
    <definedName name="Row_PL_R402">#REF!</definedName>
    <definedName name="Row_PL_R403">#REF!</definedName>
    <definedName name="Row_PL_R404">#REF!</definedName>
    <definedName name="Row_PL_R421">#REF!</definedName>
    <definedName name="Row_PL_R422">#REF!</definedName>
    <definedName name="Row_PL_R552">#REF!</definedName>
    <definedName name="Row_PL_R554">#REF!</definedName>
    <definedName name="Row_PL_R650">#REF!</definedName>
    <definedName name="Row_PL_R701">#REF!</definedName>
    <definedName name="RowInflTable">#REF!</definedName>
    <definedName name="ROWpost">#REF!</definedName>
    <definedName name="ROWSTOUPLOAD1">#REF!</definedName>
    <definedName name="ROWSTOUPLOAD2">#REF!</definedName>
    <definedName name="ROYALTY">#REF!</definedName>
    <definedName name="ROYCons">#REF!</definedName>
    <definedName name="ROYProf">#REF!</definedName>
    <definedName name="ROYTotalCoy">#REF!</definedName>
    <definedName name="RPAIN">#REF!</definedName>
    <definedName name="RPAIN_1">#REF!</definedName>
    <definedName name="RPAIN_5">#REF!</definedName>
    <definedName name="RPRATE">#REF!</definedName>
    <definedName name="RPRIIOUr0" hidden="1">{#N/A,#N/A,FALSE,"Aging Summary";#N/A,#N/A,FALSE,"Ratio Analysis";#N/A,#N/A,FALSE,"Test 120 Day Accts";#N/A,#N/A,FALSE,"Tickmarks"}</definedName>
    <definedName name="RPX">#REF!</definedName>
    <definedName name="rrr"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rr" localSheetId="8" hidden="1">{"'장비'!$A$3:$M$12"}</definedName>
    <definedName name="rrrrr" hidden="1">{"'장비'!$A$3:$M$12"}</definedName>
    <definedName name="rrrrrr" hidden="1">{"cash plan",#N/A,FALSE,"fccashflow"}</definedName>
    <definedName name="rrrrrrrr" localSheetId="8" hidden="1">{#N/A,#N/A,FALSE,"손익표지";#N/A,#N/A,FALSE,"손익계산";#N/A,#N/A,FALSE,"일반관리비";#N/A,#N/A,FALSE,"영업외수익";#N/A,#N/A,FALSE,"영업외비용";#N/A,#N/A,FALSE,"매출액";#N/A,#N/A,FALSE,"요약손익";#N/A,#N/A,FALSE,"요약대차";#N/A,#N/A,FALSE,"매출채권현황";#N/A,#N/A,FALSE,"매출채권명세"}</definedName>
    <definedName name="rrrrrrrr" hidden="1">{"'장비'!$A$3:$M$12"}</definedName>
    <definedName name="rrt" hidden="1">#REF!</definedName>
    <definedName name="rrtet" hidden="1">{"rp_only",#N/A,FALSE,"2225"}</definedName>
    <definedName name="rrtet_1" hidden="1">{"rp_only",#N/A,FALSE,"2225"}</definedName>
    <definedName name="RSB">#REF!</definedName>
    <definedName name="rsd" hidden="1">#REF!</definedName>
    <definedName name="rsk" hidden="1">#REF!</definedName>
    <definedName name="RSLEE">#REF!</definedName>
    <definedName name="RSLEE_1">#REF!</definedName>
    <definedName name="RSLEE_5">#REF!</definedName>
    <definedName name="Rsm_PERUMAHAN">#REF!</definedName>
    <definedName name="rss" hidden="1">#REF!</definedName>
    <definedName name="RSUBT">#REF!</definedName>
    <definedName name="RSUBT_1">#REF!</definedName>
    <definedName name="RSUBT_5">#REF!</definedName>
    <definedName name="RSUM1">#REF!</definedName>
    <definedName name="RSUM1_1">#REF!</definedName>
    <definedName name="RSUM2">#REF!</definedName>
    <definedName name="RSUM2_1">#REF!</definedName>
    <definedName name="RSUM2_5">#REF!</definedName>
    <definedName name="RSUM3">#REF!</definedName>
    <definedName name="RSUM3_1">#REF!</definedName>
    <definedName name="rt" hidden="1">{#N/A,#N/A,FALSE,"Aging Summary";#N/A,#N/A,FALSE,"Ratio Analysis";#N/A,#N/A,FALSE,"Test 120 Day Accts";#N/A,#N/A,FALSE,"Tickmarks"}</definedName>
    <definedName name="RT1CATTC">#REF!</definedName>
    <definedName name="RT2CAHT">#REF!</definedName>
    <definedName name="RT2CATTC">#REF!</definedName>
    <definedName name="RT3CAHT">#REF!</definedName>
    <definedName name="RT3CATTC">#REF!</definedName>
    <definedName name="rtejhv" hidden="1">{#N/A,#N/A,FALSE,"REK";#N/A,#N/A,FALSE,"rab"}</definedName>
    <definedName name="rterte" hidden="1">{"rp_only",#N/A,FALSE,"2225"}</definedName>
    <definedName name="rterte_1" hidden="1">{"rp_only",#N/A,FALSE,"2225"}</definedName>
    <definedName name="rtertert" hidden="1">{"rp_only",#N/A,FALSE,"2225"}</definedName>
    <definedName name="rtertert_1" hidden="1">{"rp_only",#N/A,FALSE,"2225"}</definedName>
    <definedName name="RTEST">#REF!</definedName>
    <definedName name="RTEST_1">#REF!</definedName>
    <definedName name="RTEST_5">#REF!</definedName>
    <definedName name="rteswdqwwf" hidden="1">#REF!</definedName>
    <definedName name="rtetetert" hidden="1">{"rp_only",#N/A,FALSE,"2225"}</definedName>
    <definedName name="rtetetert_1" hidden="1">{"rp_only",#N/A,FALSE,"2225"}</definedName>
    <definedName name="rtewrytrety" hidden="1">{"rp_only",#N/A,FALSE,"2225"}</definedName>
    <definedName name="rtewrytrety_1" hidden="1">{"rp_only",#N/A,FALSE,"2225"}</definedName>
    <definedName name="rtrt">{"Jan","Feb","Mar","Apr","May","Jun","Jul","Aug","Sep","Oct","Nov","Dec";"January","February","March","April","May","June","July","August","September","October","November","December"}</definedName>
    <definedName name="rtrt_1">{"Jan","Feb","Mar","Apr","May","Jun","Jul","Aug","Sep","Oct","Nov","Dec";"January","February","March","April","May","June","July","August","September","October","November","December"}</definedName>
    <definedName name="rtryf" hidden="1">{"rp_only",#N/A,FALSE,"2225"}</definedName>
    <definedName name="rtryf_1" hidden="1">{"rp_only",#N/A,FALSE,"2225"}</definedName>
    <definedName name="rtryrt" hidden="1">{"with_oth_curr",#N/A,FALSE,"2225"}</definedName>
    <definedName name="rtryrt_1" hidden="1">{"with_oth_curr",#N/A,FALSE,"2225"}</definedName>
    <definedName name="rttrrgttyew" hidden="1">{"rp_only",#N/A,FALSE,"2225"}</definedName>
    <definedName name="rttrrgttyew_1" hidden="1">{"rp_only",#N/A,FALSE,"2225"}</definedName>
    <definedName name="rttrrtr" hidden="1">{"rp_only",#N/A,FALSE,"2225"}</definedName>
    <definedName name="rttrrtr_1" hidden="1">{"rp_only",#N/A,FALSE,"2225"}</definedName>
    <definedName name="rttrtyew" hidden="1">{"rp_only",#N/A,FALSE,"2225"}</definedName>
    <definedName name="rttrtyew_1" hidden="1">{"rp_only",#N/A,FALSE,"2225"}</definedName>
    <definedName name="rttryty" hidden="1">{"rp_only",#N/A,FALSE,"2225"}</definedName>
    <definedName name="rttryty_1" hidden="1">{"rp_only",#N/A,FALSE,"2225"}</definedName>
    <definedName name="rtutruu" hidden="1">{"rp_only",#N/A,FALSE,"2225"}</definedName>
    <definedName name="rtutruu_1" hidden="1">{"rp_only",#N/A,FALSE,"2225"}</definedName>
    <definedName name="rtwreqw" hidden="1">{"with_oth_curr",#N/A,FALSE,"2225"}</definedName>
    <definedName name="rtwreqw_1" hidden="1">{"with_oth_curr",#N/A,FALSE,"2225"}</definedName>
    <definedName name="rtwtwt" hidden="1">{"with_oth_curr",#N/A,FALSE,"2225"}</definedName>
    <definedName name="rtwtwt_1" hidden="1">{"with_oth_curr",#N/A,FALSE,"2225"}</definedName>
    <definedName name="rty" hidden="1">{#N/A,#N/A,FALSE,"REK";#N/A,#N/A,FALSE,"Bq-ARS"}</definedName>
    <definedName name="RTYE" localSheetId="8" hidden="1">{"'장비'!$A$3:$M$12"}</definedName>
    <definedName name="RTYE" hidden="1">{"'장비'!$A$3:$M$12"}</definedName>
    <definedName name="rtyrr" hidden="1">{"with_oth_curr",#N/A,FALSE,"2225"}</definedName>
    <definedName name="rtyrr_1" hidden="1">{"with_oth_curr",#N/A,FALSE,"2225"}</definedName>
    <definedName name="rtyrt" hidden="1">{"with_oth_curr",#N/A,FALSE,"2225"}</definedName>
    <definedName name="rtyrt_1" hidden="1">{"with_oth_curr",#N/A,FALSE,"2225"}</definedName>
    <definedName name="rtyrty" hidden="1">{"with_oth_curr",#N/A,FALSE,"2225"}</definedName>
    <definedName name="rtyrty_1" hidden="1">{"with_oth_curr",#N/A,FALSE,"2225"}</definedName>
    <definedName name="rtyrtyrty" hidden="1">{"rp_only",#N/A,FALSE,"2225"}</definedName>
    <definedName name="rtyrtyrty_1" hidden="1">{"rp_only",#N/A,FALSE,"2225"}</definedName>
    <definedName name="rtyrtyry" hidden="1">{"rp_only",#N/A,FALSE,"2225"}</definedName>
    <definedName name="rtyrtyry_1" hidden="1">{"rp_only",#N/A,FALSE,"2225"}</definedName>
    <definedName name="rtyry" hidden="1">{"rp_only",#N/A,FALSE,"2225"}</definedName>
    <definedName name="rtyry_1" hidden="1">{"rp_only",#N/A,FALSE,"2225"}</definedName>
    <definedName name="rtyryry" hidden="1">{"with_oth_curr",#N/A,FALSE,"2225"}</definedName>
    <definedName name="rtyryry_1" hidden="1">{"with_oth_curr",#N/A,FALSE,"2225"}</definedName>
    <definedName name="rtyrytryt" hidden="1">{"rp_only",#N/A,FALSE,"2225"}</definedName>
    <definedName name="rtyrytryt_1" hidden="1">{"rp_only",#N/A,FALSE,"2225"}</definedName>
    <definedName name="rtytryertwe" hidden="1">{"rp_only",#N/A,FALSE,"2225"}</definedName>
    <definedName name="rtytryertwe_1" hidden="1">{"rp_only",#N/A,FALSE,"2225"}</definedName>
    <definedName name="rtytryr" hidden="1">{"rp_only",#N/A,FALSE,"2225"}</definedName>
    <definedName name="rtytryr_1" hidden="1">{"rp_only",#N/A,FALSE,"2225"}</definedName>
    <definedName name="Rucika_Wavin">#REF!</definedName>
    <definedName name="Rucika_Wavin_1">#REF!</definedName>
    <definedName name="Rucika_Wavin_10">#REF!</definedName>
    <definedName name="Rucika_Wavin_11">#REF!</definedName>
    <definedName name="Rucika_Wavin_3">#REF!</definedName>
    <definedName name="Rucika_Wavin_4">#REF!</definedName>
    <definedName name="Rucika_Wavin_5">#REF!</definedName>
    <definedName name="Rucika_Wavin_6">#REF!</definedName>
    <definedName name="Rucika_Wavin_7">#REF!</definedName>
    <definedName name="Rucika_Wavin_8">#REF!</definedName>
    <definedName name="Rucika_Wavin_9">#REF!</definedName>
    <definedName name="RUDI" hidden="1">#REF!</definedName>
    <definedName name="RUGI_LABA">#REF!</definedName>
    <definedName name="RUGILABA1">#REF!</definedName>
    <definedName name="RUGILABA2">#REF!</definedName>
    <definedName name="rukan_a">#REF!</definedName>
    <definedName name="rukan_a_1">#REF!</definedName>
    <definedName name="rukan_a_1_10">#REF!</definedName>
    <definedName name="rukan_a_1_3">#REF!</definedName>
    <definedName name="rukan_a_1_5">#REF!</definedName>
    <definedName name="rukan_aa">#REF!</definedName>
    <definedName name="rukan_aa_1">#REF!</definedName>
    <definedName name="rukan_aa_1_10">#REF!</definedName>
    <definedName name="rukan_aa_1_3">#REF!</definedName>
    <definedName name="rukan_aa_1_5">#REF!</definedName>
    <definedName name="rukan_b">#REF!</definedName>
    <definedName name="rukan_b_1">#REF!</definedName>
    <definedName name="rukan_b_1_10">#REF!</definedName>
    <definedName name="rukan_b_1_3">#REF!</definedName>
    <definedName name="rukan_b_1_5">#REF!</definedName>
    <definedName name="rukan_c">#REF!</definedName>
    <definedName name="rukan_c_1">#REF!</definedName>
    <definedName name="rukan_c_1_10">#REF!</definedName>
    <definedName name="rukan_c_1_3">#REF!</definedName>
    <definedName name="rukan_c_1_5">#REF!</definedName>
    <definedName name="rukan_cc">#REF!</definedName>
    <definedName name="rukan_cc_1">#REF!</definedName>
    <definedName name="rukan_cc_1_10">#REF!</definedName>
    <definedName name="rukan_cc_1_3">#REF!</definedName>
    <definedName name="rukan_cc_1_5">#REF!</definedName>
    <definedName name="rukan_d">#REF!</definedName>
    <definedName name="rukan_d_1">#REF!</definedName>
    <definedName name="rukan_d_1_10">#REF!</definedName>
    <definedName name="rukan_d_1_3">#REF!</definedName>
    <definedName name="rukan_d_1_5">#REF!</definedName>
    <definedName name="rukan_dd">#REF!</definedName>
    <definedName name="rukan_dd_1">#REF!</definedName>
    <definedName name="rukan_dd_1_10">#REF!</definedName>
    <definedName name="rukan_dd_1_3">#REF!</definedName>
    <definedName name="rukan_dd_1_5">#REF!</definedName>
    <definedName name="rukan_e">#REF!</definedName>
    <definedName name="rukan_e_1">#REF!</definedName>
    <definedName name="rukan_e_1_10">#REF!</definedName>
    <definedName name="rukan_e_1_3">#REF!</definedName>
    <definedName name="rukan_e_1_5">#REF!</definedName>
    <definedName name="rukan_ee">#REF!</definedName>
    <definedName name="rukan_ee_1">#REF!</definedName>
    <definedName name="rukan_ee_1_10">#REF!</definedName>
    <definedName name="rukan_ee_1_3">#REF!</definedName>
    <definedName name="rukan_ee_1_5">#REF!</definedName>
    <definedName name="Ruko">#REF!</definedName>
    <definedName name="rungkut">#REF!</definedName>
    <definedName name="rup" hidden="1">{#N/A,#N/A,FALSE,"Aging Summary";#N/A,#N/A,FALSE,"Ratio Analysis";#N/A,#N/A,FALSE,"Test 120 Day Accts";#N/A,#N/A,FALSE,"Tickmarks"}</definedName>
    <definedName name="rupiah">#REF!</definedName>
    <definedName name="rutyjuh" hidden="1">{"rp_only",#N/A,FALSE,"2225"}</definedName>
    <definedName name="rutyjuh_1" hidden="1">{"rp_only",#N/A,FALSE,"2225"}</definedName>
    <definedName name="rutyuyru" hidden="1">{"rp_only",#N/A,FALSE,"2225"}</definedName>
    <definedName name="rutyuyru_1" hidden="1">{"rp_only",#N/A,FALSE,"2225"}</definedName>
    <definedName name="rwerw">#REF!</definedName>
    <definedName name="rwerwre" hidden="1">{"with_oth_curr",#N/A,FALSE,"2225"}</definedName>
    <definedName name="rwerwre_1" hidden="1">{"with_oth_curr",#N/A,FALSE,"2225"}</definedName>
    <definedName name="rwetewrt" hidden="1">{"rp_only",#N/A,FALSE,"2225"}</definedName>
    <definedName name="rwetewrt_1" hidden="1">{"rp_only",#N/A,FALSE,"2225"}</definedName>
    <definedName name="rwetret" hidden="1">{"with_oth_curr",#N/A,FALSE,"2225"}</definedName>
    <definedName name="rwetret_1" hidden="1">{"with_oth_curr",#N/A,FALSE,"2225"}</definedName>
    <definedName name="rwrwre" hidden="1">{"rp_only",#N/A,FALSE,"2225"}</definedName>
    <definedName name="rwrwre_1" hidden="1">{"rp_only",#N/A,FALSE,"2225"}</definedName>
    <definedName name="ry">#REF!</definedName>
    <definedName name="ryeyrty" hidden="1">{"with_oth_curr",#N/A,FALSE,"2225"}</definedName>
    <definedName name="ryeyrty_1" hidden="1">{"with_oth_curr",#N/A,FALSE,"2225"}</definedName>
    <definedName name="ryrtyrtytry" hidden="1">{"with_oth_curr",#N/A,FALSE,"2225"}</definedName>
    <definedName name="ryrtyrtytry_1" hidden="1">{"with_oth_curr",#N/A,FALSE,"2225"}</definedName>
    <definedName name="ryryrtyryt" hidden="1">{"rp_only",#N/A,FALSE,"2225"}</definedName>
    <definedName name="ryryrtyryt_1" hidden="1">{"rp_only",#N/A,FALSE,"2225"}</definedName>
    <definedName name="rytj" hidden="1">{#N/A,#N/A,FALSE,"REK";#N/A,#N/A,FALSE,"rab"}</definedName>
    <definedName name="ryyurty" hidden="1">{"rp_only",#N/A,FALSE,"2225"}</definedName>
    <definedName name="ryyurty_1" hidden="1">{"rp_only",#N/A,FALSE,"2225"}</definedName>
    <definedName name="s">#REF!</definedName>
    <definedName name="S.21">#REF!</definedName>
    <definedName name="S.21_10">#REF!</definedName>
    <definedName name="S.21_5">#REF!</definedName>
    <definedName name="S.23">#REF!</definedName>
    <definedName name="S.23_10">#REF!</definedName>
    <definedName name="S.23_5">#REF!</definedName>
    <definedName name="S.24">#REF!</definedName>
    <definedName name="S.24_10">#REF!</definedName>
    <definedName name="S.24_5">#REF!</definedName>
    <definedName name="S.25">#REF!</definedName>
    <definedName name="S.25_10">#REF!</definedName>
    <definedName name="S.25_5">#REF!</definedName>
    <definedName name="S.26">#REF!</definedName>
    <definedName name="S.26_10">#REF!</definedName>
    <definedName name="S.26_5">#REF!</definedName>
    <definedName name="S.BARU">#REF!</definedName>
    <definedName name="S.BARU_10">#REF!</definedName>
    <definedName name="S.BARU_5">#REF!</definedName>
    <definedName name="S.LAMA.A">#REF!</definedName>
    <definedName name="S.LAMA.A_10">#REF!</definedName>
    <definedName name="S.LAMA.A_5">#REF!</definedName>
    <definedName name="S.LAMA.B">#REF!</definedName>
    <definedName name="S.LAMA.B_10">#REF!</definedName>
    <definedName name="S.LAMA.B_5">#REF!</definedName>
    <definedName name="S.LAMA.C">#REF!</definedName>
    <definedName name="S.LAMA.C_10">#REF!</definedName>
    <definedName name="S.LAMA.C_5">#REF!</definedName>
    <definedName name="S_1">#REF!</definedName>
    <definedName name="S_10">#REF!</definedName>
    <definedName name="S_11">#REF!</definedName>
    <definedName name="S_2_Bï_v_nh">#REF!</definedName>
    <definedName name="S_3">#REF!</definedName>
    <definedName name="S_4">#REF!</definedName>
    <definedName name="S_5">#REF!</definedName>
    <definedName name="S_6">#REF!</definedName>
    <definedName name="S_7">#REF!</definedName>
    <definedName name="S_8">#REF!</definedName>
    <definedName name="S_9">#REF!</definedName>
    <definedName name="S_AcctDes">#REF!</definedName>
    <definedName name="S_Adjust">#REF!</definedName>
    <definedName name="S_Adjust_Data">#REF!</definedName>
    <definedName name="S_Adjust_GT">#REF!</definedName>
    <definedName name="S_AJE_Tot">#REF!</definedName>
    <definedName name="S_AJE_Tot_Data">#REF!</definedName>
    <definedName name="S_AJE_Tot_GT">#REF!</definedName>
    <definedName name="S_CompNum">#REF!</definedName>
    <definedName name="S_CY_Beg">#REF!</definedName>
    <definedName name="S_CY_Beg_Data">#REF!</definedName>
    <definedName name="S_CY_Beg_GT">#REF!</definedName>
    <definedName name="S_CY_End">#REF!</definedName>
    <definedName name="S_CY_End_Data">#REF!</definedName>
    <definedName name="S_CY_End_GT">#REF!</definedName>
    <definedName name="S_Diff_Amt">#REF!</definedName>
    <definedName name="S_Diff_Pct">#REF!</definedName>
    <definedName name="S_DIGIT">#REF!</definedName>
    <definedName name="S_GrpNum">#REF!</definedName>
    <definedName name="S_Headings">#REF!</definedName>
    <definedName name="S_JUTA">#REF!</definedName>
    <definedName name="S_KeyValue">#REF!</definedName>
    <definedName name="S_MILYAR">#REF!</definedName>
    <definedName name="S_PY_End">#REF!</definedName>
    <definedName name="S_PY_End_Data">#REF!</definedName>
    <definedName name="S_PY_End_GT">#REF!</definedName>
    <definedName name="S_RIBU">#REF!</definedName>
    <definedName name="S_RJE_Tot">#REF!</definedName>
    <definedName name="S_RJE_Tot_Data">#REF!</definedName>
    <definedName name="S_RJE_Tot_GT">#REF!</definedName>
    <definedName name="S_RowNum">#REF!</definedName>
    <definedName name="S_SATU">#REF!</definedName>
    <definedName name="S1110S">#REF!</definedName>
    <definedName name="S1211S">#REF!</definedName>
    <definedName name="S1221S">#REF!</definedName>
    <definedName name="S1231S">#REF!</definedName>
    <definedName name="S1311S">#REF!</definedName>
    <definedName name="S1321S">#REF!</definedName>
    <definedName name="S1361S">#REF!</definedName>
    <definedName name="S1411S">#REF!</definedName>
    <definedName name="S1431S">#REF!</definedName>
    <definedName name="S1511S">#REF!</definedName>
    <definedName name="S1521S">#REF!</definedName>
    <definedName name="S1561S">#REF!</definedName>
    <definedName name="S1591S">#REF!</definedName>
    <definedName name="S1C00S">#REF!</definedName>
    <definedName name="S1D10S">#REF!</definedName>
    <definedName name="S1D20S">#REF!</definedName>
    <definedName name="S1D30S">#REF!</definedName>
    <definedName name="S1D40S">#REF!</definedName>
    <definedName name="S1D50S">#REF!</definedName>
    <definedName name="S1D60S">#REF!</definedName>
    <definedName name="S1E00S">#REF!</definedName>
    <definedName name="S1E01S">#REF!</definedName>
    <definedName name="S1G10S">#REF!</definedName>
    <definedName name="S1G20S">#REF!</definedName>
    <definedName name="S1G50S">#REF!</definedName>
    <definedName name="S1G60S">#REF!</definedName>
    <definedName name="S1H00S">#REF!</definedName>
    <definedName name="S1I00S">#REF!</definedName>
    <definedName name="S1J00S">#REF!</definedName>
    <definedName name="S1K11S">#REF!</definedName>
    <definedName name="S1K21S">#REF!</definedName>
    <definedName name="S1K31S">#REF!</definedName>
    <definedName name="S1L11S">#REF!</definedName>
    <definedName name="S1L12S">#REF!</definedName>
    <definedName name="S1L31S">#REF!</definedName>
    <definedName name="S1L61S">#REF!</definedName>
    <definedName name="S1M00S">#REF!</definedName>
    <definedName name="S1N00S">#REF!</definedName>
    <definedName name="S2620S">#REF!</definedName>
    <definedName name="S2626S">#REF!</definedName>
    <definedName name="S2640S">#REF!</definedName>
    <definedName name="S2650S">#REF!</definedName>
    <definedName name="S2660S">#REF!</definedName>
    <definedName name="S2C00S">#REF!</definedName>
    <definedName name="S2D00S">#REF!</definedName>
    <definedName name="S2E00S">#REF!</definedName>
    <definedName name="S2G00S">#REF!</definedName>
    <definedName name="S2H00S">#REF!</definedName>
    <definedName name="S2J00S">#REF!</definedName>
    <definedName name="S2K21S">#REF!</definedName>
    <definedName name="S2K31S">#REF!</definedName>
    <definedName name="S2M00S">#REF!</definedName>
    <definedName name="S3800S">#REF!</definedName>
    <definedName name="S3900S">#REF!</definedName>
    <definedName name="S3910S">#REF!</definedName>
    <definedName name="S3920S">#REF!</definedName>
    <definedName name="S3930S">#REF!</definedName>
    <definedName name="S3940S">#REF!</definedName>
    <definedName name="S3990S">#REF!</definedName>
    <definedName name="sa" hidden="1">{#N/A,#N/A,FALSE,"Aging Summary";#N/A,#N/A,FALSE,"Ratio Analysis";#N/A,#N/A,FALSE,"Test 120 Day Accts";#N/A,#N/A,FALSE,"Tickmarks"}</definedName>
    <definedName name="SA.1">#REF!</definedName>
    <definedName name="SA.1_5">#REF!</definedName>
    <definedName name="SA.10">#REF!</definedName>
    <definedName name="SA.10_10">#REF!</definedName>
    <definedName name="SA.10_5">#REF!</definedName>
    <definedName name="SA.11">#REF!</definedName>
    <definedName name="SA.11_10">#REF!</definedName>
    <definedName name="SA.11_5">#REF!</definedName>
    <definedName name="SA.12">#REF!</definedName>
    <definedName name="SA.12_10">#REF!</definedName>
    <definedName name="SA.12_5">#REF!</definedName>
    <definedName name="SA.13">#REF!</definedName>
    <definedName name="SA.13_10">#REF!</definedName>
    <definedName name="SA.13_5">#REF!</definedName>
    <definedName name="SA.14">#REF!</definedName>
    <definedName name="SA.14_10">#REF!</definedName>
    <definedName name="SA.14_5">#REF!</definedName>
    <definedName name="SA.2">#REF!</definedName>
    <definedName name="SA.2_5">#REF!</definedName>
    <definedName name="SA.3">#REF!</definedName>
    <definedName name="SA.3_5">#REF!</definedName>
    <definedName name="SA.4">#REF!</definedName>
    <definedName name="SA.4_10">#REF!</definedName>
    <definedName name="SA.4_5">#REF!</definedName>
    <definedName name="SA.5">#REF!</definedName>
    <definedName name="SA.5_10">#REF!</definedName>
    <definedName name="SA.5_5">#REF!</definedName>
    <definedName name="SA.6">#REF!</definedName>
    <definedName name="SA.6_10">#REF!</definedName>
    <definedName name="SA.6_5">#REF!</definedName>
    <definedName name="SA.7">#REF!</definedName>
    <definedName name="SA.7_10">#REF!</definedName>
    <definedName name="SA.7_5">#REF!</definedName>
    <definedName name="SA.8">#REF!</definedName>
    <definedName name="SA.8_10">#REF!</definedName>
    <definedName name="SA.8_5">#REF!</definedName>
    <definedName name="SA.9">#REF!</definedName>
    <definedName name="SA.9_10">#REF!</definedName>
    <definedName name="SA.9_5">#REF!</definedName>
    <definedName name="saada" localSheetId="8" hidden="1">{"rp_only",#N/A,FALSE,"2225"}</definedName>
    <definedName name="saada" hidden="1">{#N/A,#N/A,FALSE,"特殊室（ＢＱ表）"}</definedName>
    <definedName name="saada_1" hidden="1">{"rp_only",#N/A,FALSE,"2225"}</definedName>
    <definedName name="saadasd" hidden="1">{"rp_only",#N/A,FALSE,"2225"}</definedName>
    <definedName name="saadasd_1" hidden="1">{"rp_only",#N/A,FALSE,"2225"}</definedName>
    <definedName name="saaf" hidden="1">{"rp_only",#N/A,FALSE,"2225"}</definedName>
    <definedName name="saaf_1" hidden="1">{"rp_only",#N/A,FALSE,"2225"}</definedName>
    <definedName name="saasdsa" hidden="1">{"rp_only",#N/A,FALSE,"2225"}</definedName>
    <definedName name="saasdsa_1" hidden="1">{"rp_only",#N/A,FALSE,"2225"}</definedName>
    <definedName name="sad" hidden="1">{"WORK IN PROCESS",#N/A,FALSE,"COGS"}</definedName>
    <definedName name="sad_1" hidden="1">{"WORK IN PROCESS",#N/A,FALSE,"COGS"}</definedName>
    <definedName name="SADA" hidden="1">{"with_oth_curr",#N/A,FALSE,"2225"}</definedName>
    <definedName name="SADA_1" hidden="1">{"with_oth_curr",#N/A,FALSE,"2225"}</definedName>
    <definedName name="sadaa" hidden="1">{"with_oth_curr",#N/A,FALSE,"2225"}</definedName>
    <definedName name="sadaa_1" hidden="1">{"with_oth_curr",#N/A,FALSE,"2225"}</definedName>
    <definedName name="sadad" hidden="1">{"rp_only",#N/A,FALSE,"2225"}</definedName>
    <definedName name="sadad_1" hidden="1">{"rp_only",#N/A,FALSE,"2225"}</definedName>
    <definedName name="sadadad" hidden="1">{"rp_only",#N/A,FALSE,"2225"}</definedName>
    <definedName name="sadadad_1" hidden="1">{"rp_only",#N/A,FALSE,"2225"}</definedName>
    <definedName name="sadadasd" hidden="1">{"rp_only",#N/A,FALSE,"2225"}</definedName>
    <definedName name="sadadasd_1" hidden="1">{"rp_only",#N/A,FALSE,"2225"}</definedName>
    <definedName name="sadadds" hidden="1">{"with_oth_curr",#N/A,FALSE,"2225"}</definedName>
    <definedName name="sadadds_1" hidden="1">{"with_oth_curr",#N/A,FALSE,"2225"}</definedName>
    <definedName name="sadads" hidden="1">{"rp_only",#N/A,FALSE,"2225"}</definedName>
    <definedName name="sadads_1" hidden="1">{"rp_only",#N/A,FALSE,"2225"}</definedName>
    <definedName name="sadadsad" hidden="1">{"rp_only",#N/A,FALSE,"2225"}</definedName>
    <definedName name="sadadsad_1" hidden="1">{"rp_only",#N/A,FALSE,"2225"}</definedName>
    <definedName name="sadadsada" hidden="1">{"rp_only",#N/A,FALSE,"2225"}</definedName>
    <definedName name="sadadsada_1" hidden="1">{"rp_only",#N/A,FALSE,"2225"}</definedName>
    <definedName name="sadadsadasd" hidden="1">{"rp_only",#N/A,FALSE,"2225"}</definedName>
    <definedName name="sadadsadasd_1" hidden="1">{"rp_only",#N/A,FALSE,"2225"}</definedName>
    <definedName name="sadadsasad" hidden="1">{"rp_only",#N/A,FALSE,"2225"}</definedName>
    <definedName name="sadadsasad_1" hidden="1">{"rp_only",#N/A,FALSE,"2225"}</definedName>
    <definedName name="sadadsd" hidden="1">{"rp_only",#N/A,FALSE,"2225"}</definedName>
    <definedName name="sadadsd_1" hidden="1">{"rp_only",#N/A,FALSE,"2225"}</definedName>
    <definedName name="SADAFD" hidden="1">{"with_oth_curr",#N/A,FALSE,"2225"}</definedName>
    <definedName name="SADAFD_1" hidden="1">{"with_oth_curr",#N/A,FALSE,"2225"}</definedName>
    <definedName name="SADAS" hidden="1">{"rp_only",#N/A,FALSE,"2225"}</definedName>
    <definedName name="SADAS_1" hidden="1">{"rp_only",#N/A,FALSE,"2225"}</definedName>
    <definedName name="sadasda" hidden="1">{"rp_only",#N/A,FALSE,"2225"}</definedName>
    <definedName name="sadasda_1" hidden="1">{"rp_only",#N/A,FALSE,"2225"}</definedName>
    <definedName name="sadasdad" hidden="1">{"with_oth_curr",#N/A,FALSE,"2225"}</definedName>
    <definedName name="sadasdad_1" hidden="1">{"with_oth_curr",#N/A,FALSE,"2225"}</definedName>
    <definedName name="sadasdadads" hidden="1">{"rp_only",#N/A,FALSE,"2225"}</definedName>
    <definedName name="sadasdadads_1" hidden="1">{"rp_only",#N/A,FALSE,"2225"}</definedName>
    <definedName name="sadasdas" hidden="1">{"rp_only",#N/A,FALSE,"2225"}</definedName>
    <definedName name="sadasdas_1" hidden="1">{"rp_only",#N/A,FALSE,"2225"}</definedName>
    <definedName name="sadasdasd" hidden="1">{"with_oth_curr",#N/A,FALSE,"2225"}</definedName>
    <definedName name="sadasdasd_1" hidden="1">{"with_oth_curr",#N/A,FALSE,"2225"}</definedName>
    <definedName name="sadasdasdasdasd" hidden="1">{"rp_only",#N/A,FALSE,"2225"}</definedName>
    <definedName name="sadasdasdasdasd_1" hidden="1">{"rp_only",#N/A,FALSE,"2225"}</definedName>
    <definedName name="sadasdasdsadsd" hidden="1">{"rp_only",#N/A,FALSE,"2225"}</definedName>
    <definedName name="sadasdasdsadsd_1" hidden="1">{"rp_only",#N/A,FALSE,"2225"}</definedName>
    <definedName name="sadasdsad" hidden="1">{"with_oth_curr",#N/A,FALSE,"2225"}</definedName>
    <definedName name="sadasdsad_1" hidden="1">{"with_oth_curr",#N/A,FALSE,"2225"}</definedName>
    <definedName name="SADASF" hidden="1">{"rp_only",#N/A,FALSE,"2225"}</definedName>
    <definedName name="SADASF_1" hidden="1">{"rp_only",#N/A,FALSE,"2225"}</definedName>
    <definedName name="sadasfdfsafsd" hidden="1">{"rp_only",#N/A,FALSE,"2225"}</definedName>
    <definedName name="sadasfdfsafsd_1" hidden="1">{"rp_only",#N/A,FALSE,"2225"}</definedName>
    <definedName name="sadasfdsa" hidden="1">{"with_oth_curr",#N/A,FALSE,"2225"}</definedName>
    <definedName name="sadasfdsa_1" hidden="1">{"with_oth_curr",#N/A,FALSE,"2225"}</definedName>
    <definedName name="SADDA" hidden="1">{"with_oth_curr",#N/A,FALSE,"2225"}</definedName>
    <definedName name="SADDA_1" hidden="1">{"with_oth_curr",#N/A,FALSE,"2225"}</definedName>
    <definedName name="saddadsa" hidden="1">{"with_oth_curr",#N/A,FALSE,"2225"}</definedName>
    <definedName name="saddadsa_1" hidden="1">{"with_oth_curr",#N/A,FALSE,"2225"}</definedName>
    <definedName name="saddfs" hidden="1">{"with_oth_curr",#N/A,FALSE,"2225"}</definedName>
    <definedName name="saddfs_1" hidden="1">{"with_oth_curr",#N/A,FALSE,"2225"}</definedName>
    <definedName name="sadds" hidden="1">{"rp_only",#N/A,FALSE,"2225"}</definedName>
    <definedName name="sadds_1" hidden="1">{"rp_only",#N/A,FALSE,"2225"}</definedName>
    <definedName name="SADDSA" hidden="1">{"rp_only",#N/A,FALSE,"2225"}</definedName>
    <definedName name="SADDSA_1" hidden="1">{"rp_only",#N/A,FALSE,"2225"}</definedName>
    <definedName name="saddsadsa" hidden="1">{"rp_only",#N/A,FALSE,"2225"}</definedName>
    <definedName name="saddsadsa_1" hidden="1">{"rp_only",#N/A,FALSE,"2225"}</definedName>
    <definedName name="saddsasad" hidden="1">{"rp_only",#N/A,FALSE,"2225"}</definedName>
    <definedName name="saddsasad_1" hidden="1">{"rp_only",#N/A,FALSE,"2225"}</definedName>
    <definedName name="saddsasdadsa" hidden="1">{"with_oth_curr",#N/A,FALSE,"2225"}</definedName>
    <definedName name="saddsasdadsa_1" hidden="1">{"with_oth_curr",#N/A,FALSE,"2225"}</definedName>
    <definedName name="sadf" hidden="1">{"rp_only",#N/A,FALSE,"2225"}</definedName>
    <definedName name="sadf_1" hidden="1">{"rp_only",#N/A,FALSE,"2225"}</definedName>
    <definedName name="sadfadsfd" hidden="1">{"rp_only",#N/A,FALSE,"2225"}</definedName>
    <definedName name="sadfadsfd_1" hidden="1">{"rp_only",#N/A,FALSE,"2225"}</definedName>
    <definedName name="sadfasdf" hidden="1">{"with_oth_curr",#N/A,FALSE,"2225"}</definedName>
    <definedName name="sadfasdf_1" hidden="1">{"with_oth_curr",#N/A,FALSE,"2225"}</definedName>
    <definedName name="sadfasdfa" hidden="1">{"rp_only",#N/A,FALSE,"2225"}</definedName>
    <definedName name="sadfasdfa_1" hidden="1">{"rp_only",#N/A,FALSE,"2225"}</definedName>
    <definedName name="sadfasdfsadf" hidden="1">{"rp_only",#N/A,FALSE,"2225"}</definedName>
    <definedName name="sadfasdfsadf_1" hidden="1">{"rp_only",#N/A,FALSE,"2225"}</definedName>
    <definedName name="sadfasdfsfad" hidden="1">{"rp_only",#N/A,FALSE,"2225"}</definedName>
    <definedName name="sadfasdfsfad_1" hidden="1">{"rp_only",#N/A,FALSE,"2225"}</definedName>
    <definedName name="sadfasfdsadfsadf" hidden="1">{"rp_only",#N/A,FALSE,"2225"}</definedName>
    <definedName name="sadfasfdsadfsadf_1" hidden="1">{"rp_only",#N/A,FALSE,"2225"}</definedName>
    <definedName name="sadfdasf" hidden="1">{"rp_only",#N/A,FALSE,"2225"}</definedName>
    <definedName name="sadfdasf_1" hidden="1">{"rp_only",#N/A,FALSE,"2225"}</definedName>
    <definedName name="sadfdsa" hidden="1">{"rp_only",#N/A,FALSE,"2225"}</definedName>
    <definedName name="sadfdsa_1" hidden="1">{"rp_only",#N/A,FALSE,"2225"}</definedName>
    <definedName name="sadfdsfadsf" hidden="1">{"rp_only",#N/A,FALSE,"2225"}</definedName>
    <definedName name="sadfdsfadsf_1" hidden="1">{"rp_only",#N/A,FALSE,"2225"}</definedName>
    <definedName name="sadfsa" hidden="1">{"rp_only",#N/A,FALSE,"2225"}</definedName>
    <definedName name="sadfsa_1" hidden="1">{"rp_only",#N/A,FALSE,"2225"}</definedName>
    <definedName name="sadfsadf" hidden="1">{"with_oth_curr",#N/A,FALSE,"2225"}</definedName>
    <definedName name="sadfsadf_1" hidden="1">{"with_oth_curr",#N/A,FALSE,"2225"}</definedName>
    <definedName name="sadfsadfa" hidden="1">{"with_oth_curr",#N/A,FALSE,"2225"}</definedName>
    <definedName name="sadfsadfa_1" hidden="1">{"with_oth_curr",#N/A,FALSE,"2225"}</definedName>
    <definedName name="sadfsafdsd" hidden="1">{"rp_only",#N/A,FALSE,"2225"}</definedName>
    <definedName name="sadfsafdsd_1" hidden="1">{"rp_only",#N/A,FALSE,"2225"}</definedName>
    <definedName name="sadfsdadfdsaf" hidden="1">{"with_oth_curr",#N/A,FALSE,"2225"}</definedName>
    <definedName name="sadfsdadfdsaf_1" hidden="1">{"with_oth_curr",#N/A,FALSE,"2225"}</definedName>
    <definedName name="sadfsdaf" hidden="1">{"rp_only",#N/A,FALSE,"2225"}</definedName>
    <definedName name="sadfsdaf_1" hidden="1">{"rp_only",#N/A,FALSE,"2225"}</definedName>
    <definedName name="sadfsdafasdf" hidden="1">{"rp_only",#N/A,FALSE,"2225"}</definedName>
    <definedName name="sadfsdafasdf_1" hidden="1">{"rp_only",#N/A,FALSE,"2225"}</definedName>
    <definedName name="sadfsdaffsd" hidden="1">{"rp_only",#N/A,FALSE,"2225"}</definedName>
    <definedName name="sadfsdaffsd_1" hidden="1">{"rp_only",#N/A,FALSE,"2225"}</definedName>
    <definedName name="sadfsdafsfd" hidden="1">{"with_oth_curr",#N/A,FALSE,"2225"}</definedName>
    <definedName name="sadfsdafsfd_1" hidden="1">{"with_oth_curr",#N/A,FALSE,"2225"}</definedName>
    <definedName name="sadfsdf" hidden="1">{"rp_only",#N/A,FALSE,"2225"}</definedName>
    <definedName name="sadfsdf_1" hidden="1">{"rp_only",#N/A,FALSE,"2225"}</definedName>
    <definedName name="sadfsfa" hidden="1">{"rp_only",#N/A,FALSE,"2225"}</definedName>
    <definedName name="sadfsfa_1" hidden="1">{"rp_only",#N/A,FALSE,"2225"}</definedName>
    <definedName name="sadgdfgsagfsd" hidden="1">{"rp_only",#N/A,FALSE,"2225"}</definedName>
    <definedName name="sadgdfgsagfsd_1" hidden="1">{"rp_only",#N/A,FALSE,"2225"}</definedName>
    <definedName name="sads" hidden="1">#REF!</definedName>
    <definedName name="sadsa" hidden="1">{#N/A,#N/A,FALSE,"Aging Summary";#N/A,#N/A,FALSE,"Ratio Analysis";#N/A,#N/A,FALSE,"Test 120 Day Accts";#N/A,#N/A,FALSE,"Tickmarks"}</definedName>
    <definedName name="sadsad" hidden="1">{"rp_only",#N/A,FALSE,"2225"}</definedName>
    <definedName name="sadsad_1" hidden="1">{"rp_only",#N/A,FALSE,"2225"}</definedName>
    <definedName name="sadsada" hidden="1">{"with_oth_curr",#N/A,FALSE,"2225"}</definedName>
    <definedName name="sadsada_1" hidden="1">{"with_oth_curr",#N/A,FALSE,"2225"}</definedName>
    <definedName name="sadsadasd" hidden="1">{"rp_only",#N/A,FALSE,"2225"}</definedName>
    <definedName name="sadsadasd_1" hidden="1">{"rp_only",#N/A,FALSE,"2225"}</definedName>
    <definedName name="sadsaddsa" hidden="1">{"with_oth_curr",#N/A,FALSE,"2225"}</definedName>
    <definedName name="sadsaddsa_1" hidden="1">{"with_oth_curr",#N/A,FALSE,"2225"}</definedName>
    <definedName name="sadsads" hidden="1">{"rp_only",#N/A,FALSE,"2225"}</definedName>
    <definedName name="sadsads_1" hidden="1">{"rp_only",#N/A,FALSE,"2225"}</definedName>
    <definedName name="sadsas" hidden="1">{"rp_only",#N/A,FALSE,"2225"}</definedName>
    <definedName name="sadsas_1" hidden="1">{"rp_only",#N/A,FALSE,"2225"}</definedName>
    <definedName name="SADSASDA" hidden="1">{"with_oth_curr",#N/A,FALSE,"2225"}</definedName>
    <definedName name="SADSASDA_1" hidden="1">{"with_oth_curr",#N/A,FALSE,"2225"}</definedName>
    <definedName name="sadsdadsa" hidden="1">{"rp_only",#N/A,FALSE,"2225"}</definedName>
    <definedName name="sadsdadsa_1" hidden="1">{"rp_only",#N/A,FALSE,"2225"}</definedName>
    <definedName name="sadsdsa" hidden="1">{"rp_only",#N/A,FALSE,"2225"}</definedName>
    <definedName name="sadsdsa_1" hidden="1">{"rp_only",#N/A,FALSE,"2225"}</definedName>
    <definedName name="sadsf" hidden="1">{"rp_only",#N/A,FALSE,"2225"}</definedName>
    <definedName name="sadsf_1" hidden="1">{"rp_only",#N/A,FALSE,"2225"}</definedName>
    <definedName name="saf" hidden="1">{"with_oth_curr",#N/A,FALSE,"2225"}</definedName>
    <definedName name="saf_1" hidden="1">{"with_oth_curr",#N/A,FALSE,"2225"}</definedName>
    <definedName name="safadsfaaffdsfd" hidden="1">{"rp_only",#N/A,FALSE,"2225"}</definedName>
    <definedName name="safadsfaaffdsfd_1" hidden="1">{"rp_only",#N/A,FALSE,"2225"}</definedName>
    <definedName name="SAFAFS" hidden="1">{"rp_only",#N/A,FALSE,"2225"}</definedName>
    <definedName name="SAFAFS_1" hidden="1">{"rp_only",#N/A,FALSE,"2225"}</definedName>
    <definedName name="safd" hidden="1">{"with_oth_curr",#N/A,FALSE,"2225"}</definedName>
    <definedName name="safd_1" hidden="1">{"with_oth_curr",#N/A,FALSE,"2225"}</definedName>
    <definedName name="safdd" hidden="1">{"with_oth_curr",#N/A,FALSE,"2225"}</definedName>
    <definedName name="safdd_1" hidden="1">{"with_oth_curr",#N/A,FALSE,"2225"}</definedName>
    <definedName name="safdfdsa" hidden="1">{"rp_only",#N/A,FALSE,"2225"}</definedName>
    <definedName name="safdfdsa_1" hidden="1">{"rp_only",#N/A,FALSE,"2225"}</definedName>
    <definedName name="safdfsdfds" hidden="1">{"rp_only",#N/A,FALSE,"2225"}</definedName>
    <definedName name="safdfsdfds_1" hidden="1">{"rp_only",#N/A,FALSE,"2225"}</definedName>
    <definedName name="safdsad" hidden="1">{"rp_only",#N/A,FALSE,"2225"}</definedName>
    <definedName name="safdsad_1" hidden="1">{"rp_only",#N/A,FALSE,"2225"}</definedName>
    <definedName name="safdsdsf" hidden="1">{"with_oth_curr",#N/A,FALSE,"2225"}</definedName>
    <definedName name="safdsdsf_1" hidden="1">{"with_oth_curr",#N/A,FALSE,"2225"}</definedName>
    <definedName name="safdsf" hidden="1">{"with_oth_curr",#N/A,FALSE,"2225"}</definedName>
    <definedName name="safdsf_1" hidden="1">{"with_oth_curr",#N/A,FALSE,"2225"}</definedName>
    <definedName name="safdsfd" hidden="1">{"with_oth_curr",#N/A,FALSE,"2225"}</definedName>
    <definedName name="safdsfd_1" hidden="1">{"with_oth_curr",#N/A,FALSE,"2225"}</definedName>
    <definedName name="SAFETY_CONTROL">#REF!</definedName>
    <definedName name="safs" hidden="1">{"with_oth_curr",#N/A,FALSE,"2225"}</definedName>
    <definedName name="safs_1" hidden="1">{"with_oth_curr",#N/A,FALSE,"2225"}</definedName>
    <definedName name="SAFSADA" hidden="1">{"rp_only",#N/A,FALSE,"2225"}</definedName>
    <definedName name="SAFSADA_1" hidden="1">{"rp_only",#N/A,FALSE,"2225"}</definedName>
    <definedName name="safsadfd" hidden="1">{"rp_only",#N/A,FALSE,"2225"}</definedName>
    <definedName name="safsadfd_1" hidden="1">{"rp_only",#N/A,FALSE,"2225"}</definedName>
    <definedName name="safsaf" hidden="1">{"rp_only",#N/A,FALSE,"2225"}</definedName>
    <definedName name="safsaf_1" hidden="1">{"rp_only",#N/A,FALSE,"2225"}</definedName>
    <definedName name="safsafd" hidden="1">{"rp_only",#N/A,FALSE,"2225"}</definedName>
    <definedName name="safsafd_1" hidden="1">{"rp_only",#N/A,FALSE,"2225"}</definedName>
    <definedName name="safsd" hidden="1">{"rp_only",#N/A,FALSE,"2225"}</definedName>
    <definedName name="safsd_1" hidden="1">{"rp_only",#N/A,FALSE,"2225"}</definedName>
    <definedName name="safsda" hidden="1">{"with_oth_curr",#N/A,FALSE,"2225"}</definedName>
    <definedName name="safsda_1" hidden="1">{"with_oth_curr",#N/A,FALSE,"2225"}</definedName>
    <definedName name="safsdfs" hidden="1">{"rp_only",#N/A,FALSE,"2225"}</definedName>
    <definedName name="safsdfs_1" hidden="1">{"rp_only",#N/A,FALSE,"2225"}</definedName>
    <definedName name="SAGards">#REF!</definedName>
    <definedName name="SAH">#REF!</definedName>
    <definedName name="SAHAM" hidden="1">#REF!</definedName>
    <definedName name="sak.1">#REF!</definedName>
    <definedName name="sak.2">#REF!</definedName>
    <definedName name="Saklar_doble_sekualitas_broco">#REF!</definedName>
    <definedName name="Saklar_tunggal_sekualitas_broco">#REF!</definedName>
    <definedName name="SAL">#REF!</definedName>
    <definedName name="Sal_inc">#REF!</definedName>
    <definedName name="Salary">#REF!</definedName>
    <definedName name="SALARY___WAGE">#REF!</definedName>
    <definedName name="salecomments.cmt">#REF!</definedName>
    <definedName name="SALES">#REF!</definedName>
    <definedName name="Sales_Estimate_Most_Recent_Changes">#REF!:#REF!</definedName>
    <definedName name="SalesDiscount">#REF!</definedName>
    <definedName name="saletable.tbl">#REF!</definedName>
    <definedName name="saletext.txt">#REF!</definedName>
    <definedName name="saluran">#REF!</definedName>
    <definedName name="SAM">#REF!</definedName>
    <definedName name="sambung450">#REF!</definedName>
    <definedName name="sambung600">#REF!</definedName>
    <definedName name="SAMBUNGAN_LISTRIK">#REF!</definedName>
    <definedName name="sampl" hidden="1">#REF!</definedName>
    <definedName name="Sampl_bags">#REF!</definedName>
    <definedName name="Sampl_kgs">#REF!</definedName>
    <definedName name="SAMPLE">BLCH</definedName>
    <definedName name="sampling" hidden="1">#REF!</definedName>
    <definedName name="san">#REF!</definedName>
    <definedName name="SANDB">#REF!</definedName>
    <definedName name="SANDFA">#REF!</definedName>
    <definedName name="SANDIBOM">#REF!</definedName>
    <definedName name="SANDIBRTSSC">#REF!</definedName>
    <definedName name="SANDIBRTWS">#REF!</definedName>
    <definedName name="sandra">#REF!</definedName>
    <definedName name="sandstone">#REF!</definedName>
    <definedName name="SANITAIR1">#REF!</definedName>
    <definedName name="SAO">#REF!</definedName>
    <definedName name="SAP">#REF!</definedName>
    <definedName name="SAPBEXdnldView" hidden="1">"1STS3P8X2I1LZXA98OTVCVZ4B"</definedName>
    <definedName name="SAPBEXhrIndnt">1</definedName>
    <definedName name="SAPBEXrevision" hidden="1">12</definedName>
    <definedName name="SAPBEXsysID" hidden="1">"PW1"</definedName>
    <definedName name="SAPBEXwbID" hidden="1">"3T4XS4DFEJPZFIQLUIMU0CAIW"</definedName>
    <definedName name="SAPFuncF4Help">Main.SAPF4Help()</definedName>
    <definedName name="SAPsysID" hidden="1">"708C5W7SBKP804JT78WJ0JNKI"</definedName>
    <definedName name="SAPwbID" hidden="1">"ARS"</definedName>
    <definedName name="sas" hidden="1">{#N/A,#N/A,FALSE,"Aging Summary";#N/A,#N/A,FALSE,"Ratio Analysis";#N/A,#N/A,FALSE,"Test 120 Day Accts";#N/A,#N/A,FALSE,"Tickmarks"}</definedName>
    <definedName name="SASA" hidden="1">#REF!</definedName>
    <definedName name="sasad" hidden="1">{"with_oth_curr",#N/A,FALSE,"2225"}</definedName>
    <definedName name="sasad_1" hidden="1">{"with_oth_curr",#N/A,FALSE,"2225"}</definedName>
    <definedName name="sasdads" hidden="1">{"rp_only",#N/A,FALSE,"2225"}</definedName>
    <definedName name="sasdads_1" hidden="1">{"rp_only",#N/A,FALSE,"2225"}</definedName>
    <definedName name="sasdas" hidden="1">{"with_oth_curr",#N/A,FALSE,"2225"}</definedName>
    <definedName name="sasdas_1" hidden="1">{"with_oth_curr",#N/A,FALSE,"2225"}</definedName>
    <definedName name="sasdasf" hidden="1">{"with_oth_curr",#N/A,FALSE,"2225"}</definedName>
    <definedName name="sasdasf_1" hidden="1">{"with_oth_curr",#N/A,FALSE,"2225"}</definedName>
    <definedName name="sasfdsa" hidden="1">{"rp_only",#N/A,FALSE,"2225"}</definedName>
    <definedName name="sasfdsa_1" hidden="1">{"rp_only",#N/A,FALSE,"2225"}</definedName>
    <definedName name="saskj" hidden="1">{"rp_only",#N/A,FALSE,"2225"}</definedName>
    <definedName name="saskj_1" hidden="1">{"rp_only",#N/A,FALSE,"2225"}</definedName>
    <definedName name="satu">#REF!</definedName>
    <definedName name="Satuan">#REF!</definedName>
    <definedName name="Say">#REF!</definedName>
    <definedName name="SB.1">#REF!</definedName>
    <definedName name="SB.1_10">#REF!</definedName>
    <definedName name="SB.1_5">#REF!</definedName>
    <definedName name="SB.2">#REF!</definedName>
    <definedName name="SB.2_10">#REF!</definedName>
    <definedName name="SB.2_5">#REF!</definedName>
    <definedName name="SB.3">#REF!</definedName>
    <definedName name="SB.3_10">#REF!</definedName>
    <definedName name="SB.3_5">#REF!</definedName>
    <definedName name="SB.4">#REF!</definedName>
    <definedName name="SB.4_10">#REF!</definedName>
    <definedName name="SB.4_5">#REF!</definedName>
    <definedName name="SB.5">#REF!</definedName>
    <definedName name="SB.5_10">#REF!</definedName>
    <definedName name="SB.5_5">#REF!</definedName>
    <definedName name="SBASE">#REF!</definedName>
    <definedName name="sby">#REF!</definedName>
    <definedName name="sby_1">#REF!</definedName>
    <definedName name="sby_1_10">#REF!</definedName>
    <definedName name="sby_10">#REF!</definedName>
    <definedName name="sby_5">#REF!</definedName>
    <definedName name="Sc" hidden="1">{"SCH2B",#N/A,FALSE,"Canada"}</definedName>
    <definedName name="SC.1">#REF!</definedName>
    <definedName name="SC.1_10">#REF!</definedName>
    <definedName name="SC.1_5">#REF!</definedName>
    <definedName name="sc_0.51">#REF!</definedName>
    <definedName name="SCAFFOLDING">#REF!</definedName>
    <definedName name="scafolding">#REF!</definedName>
    <definedName name="Scale">#REF!</definedName>
    <definedName name="Scale2">#REF!</definedName>
    <definedName name="scarce" localSheetId="8" hidden="1">{#N/A,#N/A,FALSE,"Summary";#N/A,#N/A,FALSE,"3TJ";#N/A,#N/A,FALSE,"3TN";#N/A,#N/A,FALSE,"3TP";#N/A,#N/A,FALSE,"3SJ";#N/A,#N/A,FALSE,"3CJ";#N/A,#N/A,FALSE,"3CN";#N/A,#N/A,FALSE,"3CP";#N/A,#N/A,FALSE,"3A"}</definedName>
    <definedName name="scarce" hidden="1">{#N/A,#N/A,FALSE,"Summary";#N/A,#N/A,FALSE,"3TJ";#N/A,#N/A,FALSE,"3TN";#N/A,#N/A,FALSE,"3TP";#N/A,#N/A,FALSE,"3SJ";#N/A,#N/A,FALSE,"3CJ";#N/A,#N/A,FALSE,"3CN";#N/A,#N/A,FALSE,"3CP";#N/A,#N/A,FALSE,"3A"}</definedName>
    <definedName name="scc">#REF!</definedName>
    <definedName name="SCCR">#REF!</definedName>
    <definedName name="SCDT">#REF!</definedName>
    <definedName name="scedu">#REF!</definedName>
    <definedName name="scedule" hidden="1">{"SCH1A",#N/A,FALSE,"US";"SCH2A",#N/A,FALSE,"US"}</definedName>
    <definedName name="SCementS">#REF!</definedName>
    <definedName name="Scenario_Number">#REF!</definedName>
    <definedName name="SCH">#REF!</definedName>
    <definedName name="SCH1.0">#REF!</definedName>
    <definedName name="Schdasd" hidden="1">{"SCH1C",#N/A,FALSE,"North America";"SCH2C",#N/A,FALSE,"North America"}</definedName>
    <definedName name="SCHED__5">#REF!</definedName>
    <definedName name="SCHED__5A">#REF!</definedName>
    <definedName name="SCHED__6">#REF!</definedName>
    <definedName name="SCHED__6A">#REF!</definedName>
    <definedName name="SCHED__7">#REF!</definedName>
    <definedName name="schedule" hidden="1">{"SCH1C",#N/A,FALSE,"North America";"SCH2C",#N/A,FALSE,"North America"}</definedName>
    <definedName name="school">#REF!</definedName>
    <definedName name="SClinkerS">#REF!</definedName>
    <definedName name="SCP">#REF!</definedName>
    <definedName name="scratchClear">#REF!</definedName>
    <definedName name="SCREED10">#REF!</definedName>
    <definedName name="SCREED5">#REF!</definedName>
    <definedName name="scsw">#REF!</definedName>
    <definedName name="scsw2">#REF!</definedName>
    <definedName name="SCT_BKTC">#REF!</definedName>
    <definedName name="SD">#REF!</definedName>
    <definedName name="sda" hidden="1">#REF!</definedName>
    <definedName name="sdaas" hidden="1">{"with_oth_curr",#N/A,FALSE,"2225"}</definedName>
    <definedName name="sdaas_1" hidden="1">{"with_oth_curr",#N/A,FALSE,"2225"}</definedName>
    <definedName name="sdad" hidden="1">#REF!</definedName>
    <definedName name="sdada" hidden="1">{"rp_only",#N/A,FALSE,"2225"}</definedName>
    <definedName name="sdada_1" hidden="1">{"rp_only",#N/A,FALSE,"2225"}</definedName>
    <definedName name="sdadad" hidden="1">{"with_oth_curr",#N/A,FALSE,"2225"}</definedName>
    <definedName name="sdadad_1" hidden="1">{"with_oth_curr",#N/A,FALSE,"2225"}</definedName>
    <definedName name="sdadadad" hidden="1">{"rp_only",#N/A,FALSE,"2225"}</definedName>
    <definedName name="sdadadad_1" hidden="1">{"rp_only",#N/A,FALSE,"2225"}</definedName>
    <definedName name="sdadads" hidden="1">{"with_oth_curr",#N/A,FALSE,"2225"}</definedName>
    <definedName name="sdadads_1" hidden="1">{"with_oth_curr",#N/A,FALSE,"2225"}</definedName>
    <definedName name="sdadadsa" hidden="1">{"with_oth_curr",#N/A,FALSE,"2225"}</definedName>
    <definedName name="sdadadsa_1" hidden="1">{"with_oth_curr",#N/A,FALSE,"2225"}</definedName>
    <definedName name="sdadasd" hidden="1">{"rp_only",#N/A,FALSE,"2225"}</definedName>
    <definedName name="sdadasd_1" hidden="1">{"rp_only",#N/A,FALSE,"2225"}</definedName>
    <definedName name="sdadasdsa" hidden="1">{"with_oth_curr",#N/A,FALSE,"2225"}</definedName>
    <definedName name="sdadasdsa_1" hidden="1">{"with_oth_curr",#N/A,FALSE,"2225"}</definedName>
    <definedName name="sdadsad" hidden="1">{"rp_only",#N/A,FALSE,"2225"}</definedName>
    <definedName name="sdadsad_1" hidden="1">{"rp_only",#N/A,FALSE,"2225"}</definedName>
    <definedName name="sdadsasddsa" hidden="1">{"with_oth_curr",#N/A,FALSE,"2225"}</definedName>
    <definedName name="sdadsasddsa_1" hidden="1">{"with_oth_curr",#N/A,FALSE,"2225"}</definedName>
    <definedName name="sdadsdsa" hidden="1">{"with_oth_curr",#N/A,FALSE,"2225"}</definedName>
    <definedName name="sdadsdsa_1" hidden="1">{"with_oth_curr",#N/A,FALSE,"2225"}</definedName>
    <definedName name="sdaf" hidden="1">{"with_oth_curr",#N/A,FALSE,"2225"}</definedName>
    <definedName name="sdaf_1" hidden="1">{"with_oth_curr",#N/A,FALSE,"2225"}</definedName>
    <definedName name="sdafasdf" hidden="1">{"with_oth_curr",#N/A,FALSE,"2225"}</definedName>
    <definedName name="sdafasdf_1" hidden="1">{"with_oth_curr",#N/A,FALSE,"2225"}</definedName>
    <definedName name="sdafd" hidden="1">{"with_oth_curr",#N/A,FALSE,"2225"}</definedName>
    <definedName name="sdafd_1" hidden="1">{"with_oth_curr",#N/A,FALSE,"2225"}</definedName>
    <definedName name="sdafdfasf" hidden="1">{"with_oth_curr",#N/A,FALSE,"2225"}</definedName>
    <definedName name="sdafdfasf_1" hidden="1">{"with_oth_curr",#N/A,FALSE,"2225"}</definedName>
    <definedName name="sdafsadfdsf" hidden="1">{"rp_only",#N/A,FALSE,"2225"}</definedName>
    <definedName name="sdafsadfdsf_1" hidden="1">{"rp_only",#N/A,FALSE,"2225"}</definedName>
    <definedName name="sdafsadfsdf" hidden="1">{"with_oth_curr",#N/A,FALSE,"2225"}</definedName>
    <definedName name="sdafsadfsdf_1" hidden="1">{"with_oth_curr",#N/A,FALSE,"2225"}</definedName>
    <definedName name="sdafsdf" hidden="1">{"rp_only",#N/A,FALSE,"2225"}</definedName>
    <definedName name="sdafsdf_1" hidden="1">{"rp_only",#N/A,FALSE,"2225"}</definedName>
    <definedName name="sdagfdsgsdggd" hidden="1">{"rp_only",#N/A,FALSE,"2225"}</definedName>
    <definedName name="sdagfdsgsdggd_1" hidden="1">{"rp_only",#N/A,FALSE,"2225"}</definedName>
    <definedName name="sdasadsad" hidden="1">{"rp_only",#N/A,FALSE,"2225"}</definedName>
    <definedName name="sdasadsad_1" hidden="1">{"rp_only",#N/A,FALSE,"2225"}</definedName>
    <definedName name="sdasd" hidden="1">{"rp_only",#N/A,FALSE,"2225"}</definedName>
    <definedName name="sdasd_1" hidden="1">{"rp_only",#N/A,FALSE,"2225"}</definedName>
    <definedName name="sdasda" hidden="1">{"rp_only",#N/A,FALSE,"2225"}</definedName>
    <definedName name="sdasda_1" hidden="1">{"rp_only",#N/A,FALSE,"2225"}</definedName>
    <definedName name="sdasdaads" hidden="1">{"rp_only",#N/A,FALSE,"2225"}</definedName>
    <definedName name="sdasdaads_1" hidden="1">{"rp_only",#N/A,FALSE,"2225"}</definedName>
    <definedName name="sdasdad" hidden="1">{"rp_only",#N/A,FALSE,"2225"}</definedName>
    <definedName name="sdasdad_1" hidden="1">{"rp_only",#N/A,FALSE,"2225"}</definedName>
    <definedName name="sdasdads" hidden="1">{"rp_only",#N/A,FALSE,"2225"}</definedName>
    <definedName name="sdasdads_1" hidden="1">{"rp_only",#N/A,FALSE,"2225"}</definedName>
    <definedName name="sdasdadsa" hidden="1">{"rp_only",#N/A,FALSE,"2225"}</definedName>
    <definedName name="sdasdadsa_1" hidden="1">{"rp_only",#N/A,FALSE,"2225"}</definedName>
    <definedName name="sdasdasad" hidden="1">{"with_oth_curr",#N/A,FALSE,"2225"}</definedName>
    <definedName name="sdasdasad_1" hidden="1">{"with_oth_curr",#N/A,FALSE,"2225"}</definedName>
    <definedName name="sdasdasda" hidden="1">{"rp_only",#N/A,FALSE,"2225"}</definedName>
    <definedName name="sdasdasda_1" hidden="1">{"rp_only",#N/A,FALSE,"2225"}</definedName>
    <definedName name="sdasdasdasd" hidden="1">{"rp_only",#N/A,FALSE,"2225"}</definedName>
    <definedName name="sdasdasdasd_1" hidden="1">{"rp_only",#N/A,FALSE,"2225"}</definedName>
    <definedName name="sdasds" hidden="1">{"with_oth_curr",#N/A,FALSE,"2225"}</definedName>
    <definedName name="sdasds_1" hidden="1">{"with_oth_curr",#N/A,FALSE,"2225"}</definedName>
    <definedName name="sdasfasdfsdfsdf" hidden="1">{"rp_only",#N/A,FALSE,"2225"}</definedName>
    <definedName name="sdasfasdfsdfsdf_1" hidden="1">{"rp_only",#N/A,FALSE,"2225"}</definedName>
    <definedName name="sdasfdd" hidden="1">{"rp_only",#N/A,FALSE,"2225"}</definedName>
    <definedName name="sdasfdd_1" hidden="1">{"rp_only",#N/A,FALSE,"2225"}</definedName>
    <definedName name="sdatu">#REF!</definedName>
    <definedName name="SDd" hidden="1">{"with_oth_curr",#N/A,FALSE,"2225"}</definedName>
    <definedName name="SDd_1" hidden="1">{"with_oth_curr",#N/A,FALSE,"2225"}</definedName>
    <definedName name="sddsadsa" hidden="1">{"with_oth_curr",#N/A,FALSE,"2225"}</definedName>
    <definedName name="sddsadsa_1" hidden="1">{"with_oth_curr",#N/A,FALSE,"2225"}</definedName>
    <definedName name="sddsfsdf" hidden="1">{"rp_only",#N/A,FALSE,"2225"}</definedName>
    <definedName name="sddsfsdf_1" hidden="1">{"rp_only",#N/A,FALSE,"2225"}</definedName>
    <definedName name="sddsgd" hidden="1">{"with_oth_curr",#N/A,FALSE,"2225"}</definedName>
    <definedName name="sddsgd_1" hidden="1">{"with_oth_curr",#N/A,FALSE,"2225"}</definedName>
    <definedName name="SDE" hidden="1">#REF!</definedName>
    <definedName name="sdewe" hidden="1">{"rp_only",#N/A,FALSE,"2225"}</definedName>
    <definedName name="sdewe_1" hidden="1">{"rp_only",#N/A,FALSE,"2225"}</definedName>
    <definedName name="sdf" hidden="1">{#N/A,#N/A,FALSE,"Calc";#N/A,#N/A,FALSE,"Sensitivity";#N/A,#N/A,FALSE,"LT Earn.Dil.";#N/A,#N/A,FALSE,"Dil. AVP"}</definedName>
    <definedName name="sdfa" hidden="1">{"rp_only",#N/A,FALSE,"2225"}</definedName>
    <definedName name="sdfa_1" hidden="1">{"rp_only",#N/A,FALSE,"2225"}</definedName>
    <definedName name="sdfasdfa" hidden="1">{"rp_only",#N/A,FALSE,"2225"}</definedName>
    <definedName name="sdfasdfa_1" hidden="1">{"rp_only",#N/A,FALSE,"2225"}</definedName>
    <definedName name="sdfasfasf" hidden="1">{"with_oth_curr",#N/A,FALSE,"2225"}</definedName>
    <definedName name="sdfasfasf_1" hidden="1">{"with_oth_curr",#N/A,FALSE,"2225"}</definedName>
    <definedName name="sdfasfdaf" hidden="1">{"with_oth_curr",#N/A,FALSE,"2225"}</definedName>
    <definedName name="sdfasfdaf_1" hidden="1">{"with_oth_curr",#N/A,FALSE,"2225"}</definedName>
    <definedName name="sdfasfsadf" hidden="1">{"rp_only",#N/A,FALSE,"2225"}</definedName>
    <definedName name="sdfasfsadf_1" hidden="1">{"rp_only",#N/A,FALSE,"2225"}</definedName>
    <definedName name="sdfcdsfds" hidden="1">{"with_oth_curr",#N/A,FALSE,"2225"}</definedName>
    <definedName name="sdfcdsfds_1" hidden="1">{"with_oth_curr",#N/A,FALSE,"2225"}</definedName>
    <definedName name="sdfdf" hidden="1">{"rp_only",#N/A,FALSE,"2225"}</definedName>
    <definedName name="sdfdf_1" hidden="1">{"rp_only",#N/A,FALSE,"2225"}</definedName>
    <definedName name="sdfdfs" hidden="1">{"rp_only",#N/A,FALSE,"2225"}</definedName>
    <definedName name="sdfdfs_1" hidden="1">{"rp_only",#N/A,FALSE,"2225"}</definedName>
    <definedName name="sdfdfsdfsdfs" hidden="1">{"with_oth_curr",#N/A,FALSE,"2225"}</definedName>
    <definedName name="sdfdfsdfsdfs_1" hidden="1">{"with_oth_curr",#N/A,FALSE,"2225"}</definedName>
    <definedName name="sdfdg" hidden="1">{"rp_only",#N/A,FALSE,"2225"}</definedName>
    <definedName name="sdfdg_1" hidden="1">{"rp_only",#N/A,FALSE,"2225"}</definedName>
    <definedName name="sdfds" hidden="1">{"rp_only",#N/A,FALSE,"2225"}</definedName>
    <definedName name="sdfds_1" hidden="1">{"rp_only",#N/A,FALSE,"2225"}</definedName>
    <definedName name="sdfdsds" hidden="1">{"rp_only",#N/A,FALSE,"2225"}</definedName>
    <definedName name="sdfdsds_1" hidden="1">{"rp_only",#N/A,FALSE,"2225"}</definedName>
    <definedName name="sdfdsf" hidden="1">#REF!</definedName>
    <definedName name="sdfdsffdsfds" hidden="1">{"rp_only",#N/A,FALSE,"2225"}</definedName>
    <definedName name="sdfdsffdsfds_1" hidden="1">{"rp_only",#N/A,FALSE,"2225"}</definedName>
    <definedName name="sdfdsfsdfds" hidden="1">{"rp_only",#N/A,FALSE,"2225"}</definedName>
    <definedName name="sdfdsfsdfds_1" hidden="1">{"rp_only",#N/A,FALSE,"2225"}</definedName>
    <definedName name="sdfdsg" hidden="1">{"with_oth_curr",#N/A,FALSE,"2225"}</definedName>
    <definedName name="sdfdsg_1" hidden="1">{"with_oth_curr",#N/A,FALSE,"2225"}</definedName>
    <definedName name="sdfdsgd" hidden="1">{"with_oth_curr",#N/A,FALSE,"2225"}</definedName>
    <definedName name="sdfdsgd_1" hidden="1">{"with_oth_curr",#N/A,FALSE,"2225"}</definedName>
    <definedName name="SDFE" hidden="1">{"with_oth_curr",#N/A,FALSE,"2225"}</definedName>
    <definedName name="SDFE_1" hidden="1">{"with_oth_curr",#N/A,FALSE,"2225"}</definedName>
    <definedName name="sdffdsfds" hidden="1">{"rp_only",#N/A,FALSE,"2225"}</definedName>
    <definedName name="sdffdsfds_1" hidden="1">{"rp_only",#N/A,FALSE,"2225"}</definedName>
    <definedName name="sdfff" hidden="1">{"rp_only",#N/A,FALSE,"2225"}</definedName>
    <definedName name="sdfff_1" hidden="1">{"rp_only",#N/A,FALSE,"2225"}</definedName>
    <definedName name="sdffsfd" hidden="1">{"rp_only",#N/A,FALSE,"2225"}</definedName>
    <definedName name="sdffsfd_1" hidden="1">{"rp_only",#N/A,FALSE,"2225"}</definedName>
    <definedName name="sdffsfdsf" hidden="1">{"rp_only",#N/A,FALSE,"2225"}</definedName>
    <definedName name="sdffsfdsf_1" hidden="1">{"rp_only",#N/A,FALSE,"2225"}</definedName>
    <definedName name="sdffsfs" hidden="1">{"rp_only",#N/A,FALSE,"2225"}</definedName>
    <definedName name="sdffsfs_1" hidden="1">{"rp_only",#N/A,FALSE,"2225"}</definedName>
    <definedName name="sdfgdsgsd" hidden="1">{"with_oth_curr",#N/A,FALSE,"2225"}</definedName>
    <definedName name="sdfgdsgsd_1" hidden="1">{"with_oth_curr",#N/A,FALSE,"2225"}</definedName>
    <definedName name="sdfgfdsh" hidden="1">{"with_oth_curr",#N/A,FALSE,"2225"}</definedName>
    <definedName name="sdfgfdsh_1" hidden="1">{"with_oth_curr",#N/A,FALSE,"2225"}</definedName>
    <definedName name="sdfgsdfgsdfg" hidden="1">{"rp_only",#N/A,FALSE,"2225"}</definedName>
    <definedName name="sdfgsdfgsdfg_1" hidden="1">{"rp_only",#N/A,FALSE,"2225"}</definedName>
    <definedName name="SDFJSDJKF" hidden="1">#REF!</definedName>
    <definedName name="sdfmn">#REF!</definedName>
    <definedName name="SDFS" hidden="1">{"rp_only",#N/A,FALSE,"2225"}</definedName>
    <definedName name="SDFS_1" hidden="1">{"rp_only",#N/A,FALSE,"2225"}</definedName>
    <definedName name="sdfsa" hidden="1">{"rp_only",#N/A,FALSE,"2225"}</definedName>
    <definedName name="sdfsa_1" hidden="1">{"rp_only",#N/A,FALSE,"2225"}</definedName>
    <definedName name="sdfsadfsad" hidden="1">{"with_oth_curr",#N/A,FALSE,"2225"}</definedName>
    <definedName name="sdfsadfsad_1" hidden="1">{"with_oth_curr",#N/A,FALSE,"2225"}</definedName>
    <definedName name="sdfSAESR" hidden="1">{"rp_only",#N/A,FALSE,"2225"}</definedName>
    <definedName name="sdfSAESR_1" hidden="1">{"rp_only",#N/A,FALSE,"2225"}</definedName>
    <definedName name="sdfsd" hidden="1">#REF!</definedName>
    <definedName name="sdfsdf" hidden="1">{"with_oth_curr",#N/A,FALSE,"2225"}</definedName>
    <definedName name="sdfsdf_1" hidden="1">{"with_oth_curr",#N/A,FALSE,"2225"}</definedName>
    <definedName name="sdfsdfdgfd" hidden="1">{"rp_only",#N/A,FALSE,"2225"}</definedName>
    <definedName name="sdfsdfdgfd_1" hidden="1">{"rp_only",#N/A,FALSE,"2225"}</definedName>
    <definedName name="sdfsdfdsf" hidden="1">{"rp_only",#N/A,FALSE,"2225"}</definedName>
    <definedName name="sdfsdfdsf_1" hidden="1">{"rp_only",#N/A,FALSE,"2225"}</definedName>
    <definedName name="sdfsdfffsd" hidden="1">{"rp_only",#N/A,FALSE,"2225"}</definedName>
    <definedName name="sdfsdfffsd_1" hidden="1">{"rp_only",#N/A,FALSE,"2225"}</definedName>
    <definedName name="sdfsdfs" hidden="1">{"rp_only",#N/A,FALSE,"2225"}</definedName>
    <definedName name="sdfsdfs_1" hidden="1">{"rp_only",#N/A,FALSE,"2225"}</definedName>
    <definedName name="SDFSDFSDF" hidden="1">{"rp_only",#N/A,FALSE,"2225"}</definedName>
    <definedName name="SDFSDFSDF_1" hidden="1">{"rp_only",#N/A,FALSE,"2225"}</definedName>
    <definedName name="sdfsdfsdfsfsdf" hidden="1">{"with_oth_curr",#N/A,FALSE,"2225"}</definedName>
    <definedName name="sdfsdfsdfsfsdf_1" hidden="1">{"with_oth_curr",#N/A,FALSE,"2225"}</definedName>
    <definedName name="sdfsdfsf" hidden="1">{"rp_only",#N/A,FALSE,"2225"}</definedName>
    <definedName name="sdfsdfsf_1" hidden="1">{"rp_only",#N/A,FALSE,"2225"}</definedName>
    <definedName name="sdfsdfsfsf" hidden="1">{"rp_only",#N/A,FALSE,"2225"}</definedName>
    <definedName name="sdfsdfsfsf_1" hidden="1">{"rp_only",#N/A,FALSE,"2225"}</definedName>
    <definedName name="sdfsdfsfsfsdf" hidden="1">{"rp_only",#N/A,FALSE,"2225"}</definedName>
    <definedName name="sdfsdfsfsfsdf_1" hidden="1">{"rp_only",#N/A,FALSE,"2225"}</definedName>
    <definedName name="sdfsdfsfsg" hidden="1">{"with_oth_curr",#N/A,FALSE,"2225"}</definedName>
    <definedName name="sdfsdfsfsg_1" hidden="1">{"with_oth_curr",#N/A,FALSE,"2225"}</definedName>
    <definedName name="sdfsdsf" hidden="1">{"rp_only",#N/A,FALSE,"2225"}</definedName>
    <definedName name="sdfsdsf_1" hidden="1">{"rp_only",#N/A,FALSE,"2225"}</definedName>
    <definedName name="SDFSF" hidden="1">{"rp_only",#N/A,FALSE,"2225"}</definedName>
    <definedName name="SDFSF_1" hidden="1">{"rp_only",#N/A,FALSE,"2225"}</definedName>
    <definedName name="sdfsfd" hidden="1">{"rp_only",#N/A,FALSE,"2225"}</definedName>
    <definedName name="sdfsfd_1" hidden="1">{"rp_only",#N/A,FALSE,"2225"}</definedName>
    <definedName name="sdfsfs" hidden="1">{"rp_only",#N/A,FALSE,"2225"}</definedName>
    <definedName name="sdfsfs_1" hidden="1">{"rp_only",#N/A,FALSE,"2225"}</definedName>
    <definedName name="sdfsfsd" hidden="1">{"with_oth_curr",#N/A,FALSE,"2225"}</definedName>
    <definedName name="sdfsfsd_1" hidden="1">{"with_oth_curr",#N/A,FALSE,"2225"}</definedName>
    <definedName name="sdfsfsdf" hidden="1">{"with_oth_curr",#N/A,FALSE,"2225"}</definedName>
    <definedName name="sdfsfsdf_1" hidden="1">{"with_oth_curr",#N/A,FALSE,"2225"}</definedName>
    <definedName name="sdfsfsf" hidden="1">{"rp_only",#N/A,FALSE,"2225"}</definedName>
    <definedName name="sdfsfsf_1" hidden="1">{"rp_only",#N/A,FALSE,"2225"}</definedName>
    <definedName name="sdfsfsfsfsf" hidden="1">{"with_oth_curr",#N/A,FALSE,"2225"}</definedName>
    <definedName name="sdfsfsfsfsf_1" hidden="1">{"with_oth_curr",#N/A,FALSE,"2225"}</definedName>
    <definedName name="sdfssfd" hidden="1">{"rp_only",#N/A,FALSE,"2225"}</definedName>
    <definedName name="sdfssfd_1" hidden="1">{"rp_only",#N/A,FALSE,"2225"}</definedName>
    <definedName name="sdfsz" hidden="1">{"with_oth_curr",#N/A,FALSE,"2225"}</definedName>
    <definedName name="sdfsz_1" hidden="1">{"with_oth_curr",#N/A,FALSE,"2225"}</definedName>
    <definedName name="sdg">#REF!</definedName>
    <definedName name="sdgdf" hidden="1">{"rp_only",#N/A,FALSE,"2225"}</definedName>
    <definedName name="sdgdf_1" hidden="1">{"rp_only",#N/A,FALSE,"2225"}</definedName>
    <definedName name="sdgsd" hidden="1">{"rp_only",#N/A,FALSE,"2225"}</definedName>
    <definedName name="sdgsd_1" hidden="1">{"rp_only",#N/A,FALSE,"2225"}</definedName>
    <definedName name="sdgsdfds" hidden="1">{"rp_only",#N/A,FALSE,"2225"}</definedName>
    <definedName name="sdgsdfds_1" hidden="1">{"rp_only",#N/A,FALSE,"2225"}</definedName>
    <definedName name="sdgsdg" hidden="1">{"with_oth_curr",#N/A,FALSE,"2225"}</definedName>
    <definedName name="sdgsdg_1" hidden="1">{"with_oth_curr",#N/A,FALSE,"2225"}</definedName>
    <definedName name="sdgshs">#REF!</definedName>
    <definedName name="SDMONG">#REF!</definedName>
    <definedName name="SDP">#REF!</definedName>
    <definedName name="sds">#REF!</definedName>
    <definedName name="sdsa" hidden="1">#REF!</definedName>
    <definedName name="sdsaads" hidden="1">{"rp_only",#N/A,FALSE,"2225"}</definedName>
    <definedName name="sdsaads_1" hidden="1">{"rp_only",#N/A,FALSE,"2225"}</definedName>
    <definedName name="sdsadasd" hidden="1">{"rp_only",#N/A,FALSE,"2225"}</definedName>
    <definedName name="sdsadasd_1" hidden="1">{"rp_only",#N/A,FALSE,"2225"}</definedName>
    <definedName name="sdsafasfsdafsaf" hidden="1">{"rp_only",#N/A,FALSE,"2225"}</definedName>
    <definedName name="sdsafasfsdafsaf_1" hidden="1">{"rp_only",#N/A,FALSE,"2225"}</definedName>
    <definedName name="sdsasa" hidden="1">#REF!</definedName>
    <definedName name="sdsd" hidden="1">{"with_oth_curr",#N/A,FALSE,"2225"}</definedName>
    <definedName name="sdsd_1" hidden="1">{"with_oth_curr",#N/A,FALSE,"2225"}</definedName>
    <definedName name="SDSDFDG" hidden="1">{"with_oth_curr",#N/A,FALSE,"2225"}</definedName>
    <definedName name="SDSDFDG_1" hidden="1">{"with_oth_curr",#N/A,FALSE,"2225"}</definedName>
    <definedName name="sdsf" hidden="1">{"with_oth_curr",#N/A,FALSE,"2225"}</definedName>
    <definedName name="sdsf_1" hidden="1">{"with_oth_curr",#N/A,FALSE,"2225"}</definedName>
    <definedName name="sdsfdf" hidden="1">{"rp_only",#N/A,FALSE,"2225"}</definedName>
    <definedName name="sdsfdf_1" hidden="1">{"rp_only",#N/A,FALSE,"2225"}</definedName>
    <definedName name="sdsfs" hidden="1">{"with_oth_curr",#N/A,FALSE,"2225"}</definedName>
    <definedName name="sdsfs_1" hidden="1">{"with_oth_curr",#N/A,FALSE,"2225"}</definedName>
    <definedName name="SDSFSF" hidden="1">{"with_oth_curr",#N/A,FALSE,"2225"}</definedName>
    <definedName name="SDSFSF_1" hidden="1">{"with_oth_curr",#N/A,FALSE,"2225"}</definedName>
    <definedName name="sealent">#REF!</definedName>
    <definedName name="Seamless_Boiler_Tubes">#REF!</definedName>
    <definedName name="Seat" hidden="1">#REF!</definedName>
    <definedName name="sebut">#REF!</definedName>
    <definedName name="SecondaryLevel">#REF!</definedName>
    <definedName name="Section">#REF!</definedName>
    <definedName name="Section_1_Title">#REF!</definedName>
    <definedName name="Section_8_Title">#REF!</definedName>
    <definedName name="SectorList">#REF!</definedName>
    <definedName name="SECURITIESPAYABLE">#REF!</definedName>
    <definedName name="sed" hidden="1">{#N/A,#N/A,FALSE,"Bank Rec Cover Sheet";#N/A,#N/A,FALSE,"Bank Rec Details"}</definedName>
    <definedName name="sed_1" hidden="1">{#N/A,#N/A,FALSE,"Bank Rec Cover Sheet";#N/A,#N/A,FALSE,"Bank Rec Details"}</definedName>
    <definedName name="SEDI">#REF!</definedName>
    <definedName name="sedia">#REF!</definedName>
    <definedName name="seed" hidden="1">{"BUILD_MACHINERIES",#N/A,FALSE,"PREPAID-1"}</definedName>
    <definedName name="seed_1" hidden="1">{"BUILD_MACHINERIES",#N/A,FALSE,"PREPAID-1"}</definedName>
    <definedName name="SEGMENT2">#REF!</definedName>
    <definedName name="sekgnd">#REF!</definedName>
    <definedName name="sektgl">#REF!</definedName>
    <definedName name="SEL">#REF!</definedName>
    <definedName name="SELCOA_JHHPIKP">#REF!</definedName>
    <definedName name="selfaddhitivemembran">#REF!</definedName>
    <definedName name="Selimut">#REF!</definedName>
    <definedName name="Selimut_1">#REF!</definedName>
    <definedName name="selot">#REF!</definedName>
    <definedName name="Selot.1">#REF!</definedName>
    <definedName name="selot_1">#REF!</definedName>
    <definedName name="selotb">#REF!</definedName>
    <definedName name="selotb_1">#REF!</definedName>
    <definedName name="selotc">#REF!</definedName>
    <definedName name="selotc_1">#REF!</definedName>
    <definedName name="SEMEN">#REF!</definedName>
    <definedName name="Semen_Batu_Raja_50_kg">#REF!</definedName>
    <definedName name="semen_grouting">#REF!</definedName>
    <definedName name="Semen_Kujang_50_kg">#REF!</definedName>
    <definedName name="Semen_Padang_50_kg">#REF!</definedName>
    <definedName name="Semen_PC">#REF!</definedName>
    <definedName name="Semen_Tiga_roda__50_kg">#REF!</definedName>
    <definedName name="semen_warna">#REF!</definedName>
    <definedName name="semenb">#REF!</definedName>
    <definedName name="semenb_1">#REF!</definedName>
    <definedName name="semenc">#REF!</definedName>
    <definedName name="semenc_1">#REF!</definedName>
    <definedName name="semenputih">#REF!</definedName>
    <definedName name="semenputihb">#REF!</definedName>
    <definedName name="semenputihb_1">#REF!</definedName>
    <definedName name="semenputihc">#REF!</definedName>
    <definedName name="semenputihc_1">#REF!</definedName>
    <definedName name="semua">#REF!</definedName>
    <definedName name="sencount" hidden="1">1</definedName>
    <definedName name="SEND_CE">#REF!</definedName>
    <definedName name="SEND_FINANCIER">#REF!</definedName>
    <definedName name="SenDebt">#REF!</definedName>
    <definedName name="seng">#REF!</definedName>
    <definedName name="Seng_BJLS_20_gelombang">#REF!</definedName>
    <definedName name="seng_pagar">#REF!</definedName>
    <definedName name="Seng_plat_lebar_50_cm__panjang_50_m">#REF!</definedName>
    <definedName name="sengbjls30">#REF!</definedName>
    <definedName name="sengg20">#REF!</definedName>
    <definedName name="sengg20b">#REF!</definedName>
    <definedName name="sengg20b_1">#REF!</definedName>
    <definedName name="sengg20c">#REF!</definedName>
    <definedName name="sengg20c_1">#REF!</definedName>
    <definedName name="sengg25">#REF!</definedName>
    <definedName name="sengg25_1">#REF!</definedName>
    <definedName name="sengg25b">#REF!</definedName>
    <definedName name="sengg25b_1">#REF!</definedName>
    <definedName name="sengg25c">#REF!</definedName>
    <definedName name="sengg25c_1">#REF!</definedName>
    <definedName name="sengg30">#REF!</definedName>
    <definedName name="sengg30b">#REF!</definedName>
    <definedName name="sengg30b_1">#REF!</definedName>
    <definedName name="sengg30c">#REF!</definedName>
    <definedName name="sengg30c_1">#REF!</definedName>
    <definedName name="senggbc">#REF!</definedName>
    <definedName name="senggbc_1">#REF!</definedName>
    <definedName name="sengplat">#REF!</definedName>
    <definedName name="sengplat30">#REF!</definedName>
    <definedName name="sengplat30b">#REF!</definedName>
    <definedName name="sengplat30b_1">#REF!</definedName>
    <definedName name="sengplat30c">#REF!</definedName>
    <definedName name="sengplat30c_1">#REF!</definedName>
    <definedName name="sengplatb">#REF!</definedName>
    <definedName name="sengplatb_1">#REF!</definedName>
    <definedName name="sengplatc">#REF!</definedName>
    <definedName name="sengplatc_1">#REF!</definedName>
    <definedName name="sep" hidden="1">#REF!</definedName>
    <definedName name="Sep_00">#REF!</definedName>
    <definedName name="sepperton">#REF!</definedName>
    <definedName name="Sept">#REF!</definedName>
    <definedName name="sept.1">#REF!</definedName>
    <definedName name="sept.2">#REF!</definedName>
    <definedName name="Sept_01">#REF!</definedName>
    <definedName name="Sept_lc">#REF!</definedName>
    <definedName name="SEPT02" hidden="1">#REF!</definedName>
    <definedName name="september" hidden="1">{#N/A,#N/A,FALSE,"Sheet1"}</definedName>
    <definedName name="septick1.5">#REF!</definedName>
    <definedName name="septick2">#REF!</definedName>
    <definedName name="septick4">#REF!</definedName>
    <definedName name="septick5">#REF!</definedName>
    <definedName name="ser">#REF!</definedName>
    <definedName name="service">#REF!</definedName>
    <definedName name="Services">#REF!</definedName>
    <definedName name="Services2" localSheetId="8" hidden="1">{#N/A,#N/A,FALSE,"Pricing";#N/A,#N/A,FALSE,"Summary";#N/A,#N/A,FALSE,"CompProd";#N/A,#N/A,FALSE,"CompJobhrs";#N/A,#N/A,FALSE,"Escalation";#N/A,#N/A,FALSE,"Contingency";#N/A,#N/A,FALSE,"GM";#N/A,#N/A,FALSE,"CompWage";#N/A,#N/A,FALSE,"costSum"}</definedName>
    <definedName name="Services2" hidden="1">{#N/A,#N/A,FALSE,"Pricing";#N/A,#N/A,FALSE,"Summary";#N/A,#N/A,FALSE,"CompProd";#N/A,#N/A,FALSE,"CompJobhrs";#N/A,#N/A,FALSE,"Escalation";#N/A,#N/A,FALSE,"Contingency";#N/A,#N/A,FALSE,"GM";#N/A,#N/A,FALSE,"CompWage";#N/A,#N/A,FALSE,"costSum"}</definedName>
    <definedName name="set" hidden="1">#REF!</definedName>
    <definedName name="setgbr">#REF!</definedName>
    <definedName name="SETOFBOOKSID1">#REF!</definedName>
    <definedName name="SETOFBOOKSID2">#REF!</definedName>
    <definedName name="SETOFBOOKSNAME1">#REF!</definedName>
    <definedName name="SETOFBOOKSNAME2">#REF!</definedName>
    <definedName name="setrandom">#REF!</definedName>
    <definedName name="sf">#REF!</definedName>
    <definedName name="sf_civil_usd">#REF!</definedName>
    <definedName name="sfadsdfdsa" hidden="1">{"with_oth_curr",#N/A,FALSE,"2225"}</definedName>
    <definedName name="sfadsdfdsa_1" hidden="1">{"with_oth_curr",#N/A,FALSE,"2225"}</definedName>
    <definedName name="sfafdsfds" hidden="1">{"rp_only",#N/A,FALSE,"2225"}</definedName>
    <definedName name="sfafdsfds_1" hidden="1">{"rp_only",#N/A,FALSE,"2225"}</definedName>
    <definedName name="sfaffsd" hidden="1">{"rp_only",#N/A,FALSE,"2225"}</definedName>
    <definedName name="sfaffsd_1" hidden="1">{"rp_only",#N/A,FALSE,"2225"}</definedName>
    <definedName name="sfas" hidden="1">{"rp_only",#N/A,FALSE,"2225"}</definedName>
    <definedName name="sfas_1" hidden="1">{"rp_only",#N/A,FALSE,"2225"}</definedName>
    <definedName name="sfdafdgs" hidden="1">{"with_oth_curr",#N/A,FALSE,"2225"}</definedName>
    <definedName name="sfdafdgs_1" hidden="1">{"with_oth_curr",#N/A,FALSE,"2225"}</definedName>
    <definedName name="sfdafsddsffda" hidden="1">{"rp_only",#N/A,FALSE,"2225"}</definedName>
    <definedName name="sfdafsddsffda_1" hidden="1">{"rp_only",#N/A,FALSE,"2225"}</definedName>
    <definedName name="sfdfdsdfs" hidden="1">{"with_oth_curr",#N/A,FALSE,"2225"}</definedName>
    <definedName name="sfdfdsdfs_1" hidden="1">{"with_oth_curr",#N/A,FALSE,"2225"}</definedName>
    <definedName name="sfdfdsfd" hidden="1">{"rp_only",#N/A,FALSE,"2225"}</definedName>
    <definedName name="sfdfdsfd_1" hidden="1">{"rp_only",#N/A,FALSE,"2225"}</definedName>
    <definedName name="sfdfdsfds" hidden="1">{"with_oth_curr",#N/A,FALSE,"2225"}</definedName>
    <definedName name="sfdfdsfds_1" hidden="1">{"with_oth_curr",#N/A,FALSE,"2225"}</definedName>
    <definedName name="sfdfdsfsd" hidden="1">{"rp_only",#N/A,FALSE,"2225"}</definedName>
    <definedName name="sfdfdsfsd_1" hidden="1">{"rp_only",#N/A,FALSE,"2225"}</definedName>
    <definedName name="sfds" hidden="1">{"rp_only",#N/A,FALSE,"2225"}</definedName>
    <definedName name="sfds_1" hidden="1">{"rp_only",#N/A,FALSE,"2225"}</definedName>
    <definedName name="sfdsdffds" hidden="1">{"rp_only",#N/A,FALSE,"2225"}</definedName>
    <definedName name="sfdsdffds_1" hidden="1">{"rp_only",#N/A,FALSE,"2225"}</definedName>
    <definedName name="sfdsdfsafds" hidden="1">{"rp_only",#N/A,FALSE,"2225"}</definedName>
    <definedName name="sfdsdfsafds_1" hidden="1">{"rp_only",#N/A,FALSE,"2225"}</definedName>
    <definedName name="sfdsfd" hidden="1">{"rp_only",#N/A,FALSE,"2225"}</definedName>
    <definedName name="sfdsfd_1" hidden="1">{"rp_only",#N/A,FALSE,"2225"}</definedName>
    <definedName name="sfdsffd" hidden="1">{"rp_only",#N/A,FALSE,"2225"}</definedName>
    <definedName name="sfdsffd_1" hidden="1">{"rp_only",#N/A,FALSE,"2225"}</definedName>
    <definedName name="sffff" localSheetId="8" hidden="1">{#N/A,#N/A,FALSE,"SumD";#N/A,#N/A,FALSE,"ElecD";#N/A,#N/A,FALSE,"MechD";#N/A,#N/A,FALSE,"GeotD";#N/A,#N/A,FALSE,"PrcsD";#N/A,#N/A,FALSE,"TunnD";#N/A,#N/A,FALSE,"CivlD";#N/A,#N/A,FALSE,"NtwkD";#N/A,#N/A,FALSE,"EstgD";#N/A,#N/A,FALSE,"PEngD"}</definedName>
    <definedName name="sffff" hidden="1">{#N/A,#N/A,FALSE,"SumD";#N/A,#N/A,FALSE,"ElecD";#N/A,#N/A,FALSE,"MechD";#N/A,#N/A,FALSE,"GeotD";#N/A,#N/A,FALSE,"PrcsD";#N/A,#N/A,FALSE,"TunnD";#N/A,#N/A,FALSE,"CivlD";#N/A,#N/A,FALSE,"NtwkD";#N/A,#N/A,FALSE,"EstgD";#N/A,#N/A,FALSE,"PEngD"}</definedName>
    <definedName name="sfg">#N/A</definedName>
    <definedName name="SFL">#REF!</definedName>
    <definedName name="SFL_1">#REF!</definedName>
    <definedName name="SFL1_1">#REF!</definedName>
    <definedName name="SFL2_1">#REF!</definedName>
    <definedName name="SFL3_1">#REF!</definedName>
    <definedName name="SFM1_1">#REF!</definedName>
    <definedName name="SFM2_1">#REF!</definedName>
    <definedName name="SFM3_1">#REF!</definedName>
    <definedName name="SFM4_1">#REF!</definedName>
    <definedName name="SFM5_1">#REF!</definedName>
    <definedName name="SFM6_1">#REF!</definedName>
    <definedName name="SFM7_1">#REF!</definedName>
    <definedName name="SFQ1_1">#REF!</definedName>
    <definedName name="SFQ1_5">#REF!</definedName>
    <definedName name="SFQ2_1">#REF!</definedName>
    <definedName name="SFQ2_5">#REF!</definedName>
    <definedName name="SFQ3_1">#REF!</definedName>
    <definedName name="SFQ3_5">#REF!</definedName>
    <definedName name="SFQ4_1">#REF!</definedName>
    <definedName name="SFQ4_5">#REF!</definedName>
    <definedName name="sfs" hidden="1">{"rp_only",#N/A,FALSE,"2225"}</definedName>
    <definedName name="sfs_1" hidden="1">{"rp_only",#N/A,FALSE,"2225"}</definedName>
    <definedName name="sfsadfadsffdsafdas" hidden="1">{"rp_only",#N/A,FALSE,"2225"}</definedName>
    <definedName name="sfsadfadsffdsafdas_1" hidden="1">{"rp_only",#N/A,FALSE,"2225"}</definedName>
    <definedName name="sfsd" hidden="1">{"with_oth_curr",#N/A,FALSE,"2225"}</definedName>
    <definedName name="sfsd_1" hidden="1">{"with_oth_curr",#N/A,FALSE,"2225"}</definedName>
    <definedName name="sfsdadsffdas" hidden="1">{"rp_only",#N/A,FALSE,"2225"}</definedName>
    <definedName name="sfsdadsffdas_1" hidden="1">{"rp_only",#N/A,FALSE,"2225"}</definedName>
    <definedName name="sfsdasf" hidden="1">{"with_oth_curr",#N/A,FALSE,"2225"}</definedName>
    <definedName name="sfsdasf_1" hidden="1">{"with_oth_curr",#N/A,FALSE,"2225"}</definedName>
    <definedName name="sfsdf" hidden="1">{"rp_only",#N/A,FALSE,"2225"}</definedName>
    <definedName name="sfsdf_1" hidden="1">{"rp_only",#N/A,FALSE,"2225"}</definedName>
    <definedName name="sfsdffd" hidden="1">{"with_oth_curr",#N/A,FALSE,"2225"}</definedName>
    <definedName name="sfsdffd_1" hidden="1">{"with_oth_curr",#N/A,FALSE,"2225"}</definedName>
    <definedName name="sfsdfsd" hidden="1">{"rp_only",#N/A,FALSE,"2225"}</definedName>
    <definedName name="sfsdfsd_1" hidden="1">{"rp_only",#N/A,FALSE,"2225"}</definedName>
    <definedName name="sfsf" hidden="1">{"with_oth_curr",#N/A,FALSE,"2225"}</definedName>
    <definedName name="sfsf_1" hidden="1">{"with_oth_curr",#N/A,FALSE,"2225"}</definedName>
    <definedName name="SFSFDS" hidden="1">{"rp_only",#N/A,FALSE,"2225"}</definedName>
    <definedName name="SFSFDS_1" hidden="1">{"rp_only",#N/A,FALSE,"2225"}</definedName>
    <definedName name="SFSFF" hidden="1">{"with_oth_curr",#N/A,FALSE,"2225"}</definedName>
    <definedName name="SFSFF_1" hidden="1">{"with_oth_curr",#N/A,FALSE,"2225"}</definedName>
    <definedName name="SFSFS" hidden="1">{"rp_only",#N/A,FALSE,"2225"}</definedName>
    <definedName name="SFSFS_1" hidden="1">{"rp_only",#N/A,FALSE,"2225"}</definedName>
    <definedName name="SFSFSD" hidden="1">{"rp_only",#N/A,FALSE,"2225"}</definedName>
    <definedName name="SFSFSD_1" hidden="1">{"rp_only",#N/A,FALSE,"2225"}</definedName>
    <definedName name="SFSFSDF" hidden="1">{"with_oth_curr",#N/A,FALSE,"2225"}</definedName>
    <definedName name="SFSFSDF_1" hidden="1">{"with_oth_curr",#N/A,FALSE,"2225"}</definedName>
    <definedName name="SFSFSF" hidden="1">{"rp_only",#N/A,FALSE,"2225"}</definedName>
    <definedName name="SFSFSF_1" hidden="1">{"rp_only",#N/A,FALSE,"2225"}</definedName>
    <definedName name="sfv150_1">#REF!</definedName>
    <definedName name="sfv150_1_10">#REF!</definedName>
    <definedName name="sfv150_1_3">#REF!</definedName>
    <definedName name="sfv150_1_5">#REF!</definedName>
    <definedName name="sfv150_10">#REF!</definedName>
    <definedName name="sfv150_10_1">#REF!</definedName>
    <definedName name="sfv150_11">#REF!</definedName>
    <definedName name="sfv150_3">#REF!</definedName>
    <definedName name="sfv150_3_1">#REF!</definedName>
    <definedName name="sfv150_4">#REF!</definedName>
    <definedName name="sfv150_4_10">#REF!</definedName>
    <definedName name="sfv150_5">#REF!</definedName>
    <definedName name="sfv150_5_1">#REF!</definedName>
    <definedName name="sfv150_5_10">#REF!</definedName>
    <definedName name="sfv150_6">#REF!</definedName>
    <definedName name="sfv150_6_10">#REF!</definedName>
    <definedName name="sfv150_7">#REF!</definedName>
    <definedName name="sfv150_7_10">#REF!</definedName>
    <definedName name="sfv150_8">#REF!</definedName>
    <definedName name="sfv150_8_10">#REF!</definedName>
    <definedName name="sfv150_9">#REF!</definedName>
    <definedName name="sfv150_9_10">#REF!</definedName>
    <definedName name="sfvd100">#REF!</definedName>
    <definedName name="sfvd100_1">#REF!</definedName>
    <definedName name="sfvd100_1_10">#REF!</definedName>
    <definedName name="sfvd100_1_3">#REF!</definedName>
    <definedName name="sfvd100_1_5">#REF!</definedName>
    <definedName name="sfvd100_10">#REF!</definedName>
    <definedName name="sfvd100_10_1">#REF!</definedName>
    <definedName name="sfvd100_11">#REF!</definedName>
    <definedName name="sfvd100_3">#REF!</definedName>
    <definedName name="sfvd100_3_1">#REF!</definedName>
    <definedName name="sfvd100_4">#REF!</definedName>
    <definedName name="sfvd100_4_10">#REF!</definedName>
    <definedName name="sfvd100_5">#REF!</definedName>
    <definedName name="sfvd100_5_1">#REF!</definedName>
    <definedName name="sfvd100_5_10">#REF!</definedName>
    <definedName name="sfvd100_6">#REF!</definedName>
    <definedName name="sfvd100_6_10">#REF!</definedName>
    <definedName name="sfvd100_7">#REF!</definedName>
    <definedName name="sfvd100_7_10">#REF!</definedName>
    <definedName name="sfvd100_8">#REF!</definedName>
    <definedName name="sfvd100_8_10">#REF!</definedName>
    <definedName name="sfvd100_9">#REF!</definedName>
    <definedName name="sfvd100_9_10">#REF!</definedName>
    <definedName name="sg" hidden="1">#REF!</definedName>
    <definedName name="sg_1">#REF!</definedName>
    <definedName name="sg_1_10">#REF!</definedName>
    <definedName name="sg_10">#REF!</definedName>
    <definedName name="sg_10_1">#REF!</definedName>
    <definedName name="sg_11">#REF!</definedName>
    <definedName name="sg_3">#REF!</definedName>
    <definedName name="sg_3_1">#REF!</definedName>
    <definedName name="sg_4">#REF!</definedName>
    <definedName name="sg_4_10">#REF!</definedName>
    <definedName name="sg_5">#REF!</definedName>
    <definedName name="sg_5_1">#REF!</definedName>
    <definedName name="sg_5_10">#REF!</definedName>
    <definedName name="sg_6">#REF!</definedName>
    <definedName name="sg_6_1">#REF!</definedName>
    <definedName name="sg_6_10">#REF!</definedName>
    <definedName name="sg_7">#REF!</definedName>
    <definedName name="sg_7_10">#REF!</definedName>
    <definedName name="sg_8">#REF!</definedName>
    <definedName name="sg_8_10">#REF!</definedName>
    <definedName name="sg_9">#REF!</definedName>
    <definedName name="sg_9_10">#REF!</definedName>
    <definedName name="SGD">#REF!</definedName>
    <definedName name="sgdzhet" hidden="1">{"subs",#N/A,FALSE,"database ";"proportional",#N/A,FALSE,"database "}</definedName>
    <definedName name="sgf">#REF!</definedName>
    <definedName name="sgfdsfgsd" hidden="1">{"rp_only",#N/A,FALSE,"2225"}</definedName>
    <definedName name="sgfdsfgsd_1" hidden="1">{"rp_only",#N/A,FALSE,"2225"}</definedName>
    <definedName name="SGRD">#REF!</definedName>
    <definedName name="sgsd" hidden="1">{"with_oth_curr",#N/A,FALSE,"2225"}</definedName>
    <definedName name="sgsd_1" hidden="1">{"with_oth_curr",#N/A,FALSE,"2225"}</definedName>
    <definedName name="sgsdg" hidden="1">{"with_oth_curr",#N/A,FALSE,"2225"}</definedName>
    <definedName name="sgsdg_1" hidden="1">{"with_oth_curr",#N/A,FALSE,"2225"}</definedName>
    <definedName name="sgsgds" hidden="1">{"rp_only",#N/A,FALSE,"2225"}</definedName>
    <definedName name="sgsgds_1" hidden="1">{"rp_only",#N/A,FALSE,"2225"}</definedName>
    <definedName name="Sh_equ">#REF!</definedName>
    <definedName name="Sh_equ_ex_gw">#REF!</definedName>
    <definedName name="SHANGHAI">#REF!</definedName>
    <definedName name="SHANTOU">#REF!</definedName>
    <definedName name="shares">#REF!</definedName>
    <definedName name="SHEET" hidden="1">#REF!</definedName>
    <definedName name="Sheet1">#REF!</definedName>
    <definedName name="SHEET100" hidden="1">#REF!</definedName>
    <definedName name="Sheetpile">#REF!</definedName>
    <definedName name="shelf" hidden="1">{#N/A,#N/A,FALSE,"CHANGES";#N/A,#N/A,FALSE,"PROD SUMMARY";#N/A,#N/A,FALSE,"1995 PO SUM";#N/A,#N/A,FALSE,"1995 GEOG SUM";#N/A,#N/A,FALSE,"1996 PO SUM";#N/A,#N/A,FALSE,"1996 GEOG SUM"}</definedName>
    <definedName name="SHF">#REF!</definedName>
    <definedName name="SHF_1">#REF!</definedName>
    <definedName name="SHF_1_10">#REF!</definedName>
    <definedName name="SHF_10">#REF!</definedName>
    <definedName name="SHF_10_1">#REF!</definedName>
    <definedName name="SHF_11">#REF!</definedName>
    <definedName name="SHF_3">#REF!</definedName>
    <definedName name="SHF_3_1">#REF!</definedName>
    <definedName name="SHF_4">#REF!</definedName>
    <definedName name="SHF_4_10">#REF!</definedName>
    <definedName name="SHF_5">#REF!</definedName>
    <definedName name="SHF_5_10">#REF!</definedName>
    <definedName name="SHF_6">#REF!</definedName>
    <definedName name="SHF_6_10">#REF!</definedName>
    <definedName name="SHF_7">#REF!</definedName>
    <definedName name="SHF_7_10">#REF!</definedName>
    <definedName name="SHF_8">#REF!</definedName>
    <definedName name="SHF_8_10">#REF!</definedName>
    <definedName name="SHF_9">#REF!</definedName>
    <definedName name="SHF_9_10">#REF!</definedName>
    <definedName name="SHHHH">#REF!</definedName>
    <definedName name="Ship_Bags">#REF!</definedName>
    <definedName name="Ship_kgs">#REF!</definedName>
    <definedName name="shjfgdsg">#REF!</definedName>
    <definedName name="SHM" hidden="1">#REF!</definedName>
    <definedName name="SHOP">#N/A</definedName>
    <definedName name="SHOP1">#N/A</definedName>
    <definedName name="short" hidden="1">{"'OTARI- IKAHO'!$A$11:$AF$42"}</definedName>
    <definedName name="SHORTERMINVESTMENT">#REF!</definedName>
    <definedName name="SHORTERMLOAN">#REF!</definedName>
    <definedName name="SHOWCOLD">#REF!</definedName>
    <definedName name="showerspray">#REF!</definedName>
    <definedName name="SHPRICE_EST">#REF!</definedName>
    <definedName name="SHPRICE_EST_L">#REF!</definedName>
    <definedName name="shsfdbxd" hidden="1">{"rp_only",#N/A,FALSE,"2225"}</definedName>
    <definedName name="shsfdbxd_1" hidden="1">{"rp_only",#N/A,FALSE,"2225"}</definedName>
    <definedName name="SICHERN">#REF!</definedName>
    <definedName name="sieucao">#REF!</definedName>
    <definedName name="SIF27PAT">#REF!</definedName>
    <definedName name="SIF33PAT">#REF!</definedName>
    <definedName name="SIF34PAT">#REF!</definedName>
    <definedName name="SIF35PAT">#REF!</definedName>
    <definedName name="sifacc">#REF!</definedName>
    <definedName name="SIGNATURE">#REF!</definedName>
    <definedName name="signdate">#REF!</definedName>
    <definedName name="signername">#REF!</definedName>
    <definedName name="signplace">#REF!</definedName>
    <definedName name="SIKU">#REF!</definedName>
    <definedName name="simon"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s" hidden="1">{#N/A,#N/A,FALSE,"Cost Report";#N/A,#N/A,FALSE,"Table 2.1";#N/A,#N/A,FALSE,"Plant Statistics";"Plant Costs",#N/A,FALSE,"Cost Summary"}</definedName>
    <definedName name="simons_1" hidden="1">{#N/A,#N/A,FALSE,"Cost Report";#N/A,#N/A,FALSE,"Table 2.1";#N/A,#N/A,FALSE,"Plant Statistics";"Plant Costs",#N/A,FALSE,"Cost Summary"}</definedName>
    <definedName name="Sin">#REF!</definedName>
    <definedName name="SING" hidden="1">{#N/A,#N/A,FALSE,"K-ISEWA-all";#N/A,#N/A,FALSE,"K-SEWA";#N/A,#N/A,FALSE,"K-ISEWA";#N/A,#N/A,FALSE,"K-THAI";#N/A,#N/A,FALSE,"K-INDIA";#N/A,#N/A,FALSE,"K-MAL";#N/A,#N/A,FALSE,"K-SWA";#N/A,#N/A,FALSE,"K-INDO";#N/A,#N/A,FALSE,"K-DIV";#N/A,#N/A,FALSE,"K-CONS.THAI";#N/A,#N/A,FALSE,"K-GTS";#N/A,#N/A,FALSE,"K-CCNR"}</definedName>
    <definedName name="siphon">#REF!</definedName>
    <definedName name="SIPIL">#REF!</definedName>
    <definedName name="SIPIL_6">#REF!</definedName>
    <definedName name="SIPIL_8">#REF!</definedName>
    <definedName name="SIPIL_8_6">#REF!</definedName>
    <definedName name="sirbatu">#REF!</definedName>
    <definedName name="SIRIP">#REF!</definedName>
    <definedName name="SIRIP10">#REF!</definedName>
    <definedName name="Sirlak">#REF!</definedName>
    <definedName name="sirsang">#REF!</definedName>
    <definedName name="sirton">#REF!</definedName>
    <definedName name="SIRTU">#REF!</definedName>
    <definedName name="sirurug">#REF!</definedName>
    <definedName name="SISIS">#N/A</definedName>
    <definedName name="sislahani" hidden="1">{#N/A,#N/A,FALSE,"SUMMARY-NOV99";#N/A,#N/A,FALSE,"Labor";#N/A,#N/A,FALSE,"Warehouse";#N/A,#N/A,FALSE,"Fac Admin";#N/A,#N/A,FALSE,"Operations";#N/A,#N/A,FALSE,"Fixed MFG Sum";#N/A,#N/A,FALSE,"S&amp;M MARKETING SUMM";#N/A,#N/A,FALSE,"Selling";#N/A,#N/A,FALSE,"ADMIN SUMMARY"}</definedName>
    <definedName name="sislahani_1" hidden="1">{#N/A,#N/A,FALSE,"SUMMARY-NOV99";#N/A,#N/A,FALSE,"Labor";#N/A,#N/A,FALSE,"Warehouse";#N/A,#N/A,FALSE,"Fac Admin";#N/A,#N/A,FALSE,"Operations";#N/A,#N/A,FALSE,"Fixed MFG Sum";#N/A,#N/A,FALSE,"S&amp;M MARKETING SUMM";#N/A,#N/A,FALSE,"Selling";#N/A,#N/A,FALSE,"ADMIN SUMMARY"}</definedName>
    <definedName name="site">#REF!</definedName>
    <definedName name="SITEdATA">#REF!</definedName>
    <definedName name="SIZE">#REF!</definedName>
    <definedName name="SizePremia">#REF!</definedName>
    <definedName name="SizePremiaRange">#REF!</definedName>
    <definedName name="SJ00S">#REF!</definedName>
    <definedName name="sjy">#REF!</definedName>
    <definedName name="SK">#REF!</definedName>
    <definedName name="sk_1">#REF!</definedName>
    <definedName name="sk_1_10">#REF!</definedName>
    <definedName name="sk_10">#REF!</definedName>
    <definedName name="sk_5">#REF!</definedName>
    <definedName name="SKD">#REF!</definedName>
    <definedName name="skh">#REF!</definedName>
    <definedName name="skh_1">#REF!</definedName>
    <definedName name="skh_1_10">#REF!</definedName>
    <definedName name="skh_10">#REF!</definedName>
    <definedName name="skh_5">#REF!</definedName>
    <definedName name="skhal1">#REF!</definedName>
    <definedName name="skhal2">#REF!</definedName>
    <definedName name="skhal3">#REF!</definedName>
    <definedName name="skhal4">#REF!</definedName>
    <definedName name="skhal5">#REF!</definedName>
    <definedName name="skhal6">#REF!</definedName>
    <definedName name="skhal7">#REF!</definedName>
    <definedName name="skhd">#REF!</definedName>
    <definedName name="skhd_1">#REF!</definedName>
    <definedName name="skhd_1_10">#REF!</definedName>
    <definedName name="skhd_10">#REF!</definedName>
    <definedName name="skhd_5">#REF!</definedName>
    <definedName name="skhds">#REF!</definedName>
    <definedName name="skhds_1">#REF!</definedName>
    <definedName name="skhds_1_10">#REF!</definedName>
    <definedName name="skhds_10">#REF!</definedName>
    <definedName name="skhds_5">#REF!</definedName>
    <definedName name="skk">#REF!</definedName>
    <definedName name="skk_1">#REF!</definedName>
    <definedName name="skk_1_10">#REF!</definedName>
    <definedName name="skk_10">#REF!</definedName>
    <definedName name="skk_5">#REF!</definedName>
    <definedName name="skl">#REF!</definedName>
    <definedName name="skl_1">#REF!</definedName>
    <definedName name="skl_1_10">#REF!</definedName>
    <definedName name="skl_10">#REF!</definedName>
    <definedName name="skl_5">#REF!</definedName>
    <definedName name="sklrgnd">#REF!</definedName>
    <definedName name="sklrtgl">#REF!</definedName>
    <definedName name="Skrup_Key">#REF!</definedName>
    <definedName name="SKURS_TKY">#REF!</definedName>
    <definedName name="sky">#REF!</definedName>
    <definedName name="SL">#REF!</definedName>
    <definedName name="SL_CRD">#REF!</definedName>
    <definedName name="SL_CRS">#REF!</definedName>
    <definedName name="SL_CS">#REF!</definedName>
    <definedName name="SL_DD">#REF!</definedName>
    <definedName name="sl2030b210">#REF!</definedName>
    <definedName name="sl2540b220">#REF!</definedName>
    <definedName name="sl3050b200">#REF!</definedName>
    <definedName name="slabfw">#REF!</definedName>
    <definedName name="slabfw_6">#REF!</definedName>
    <definedName name="slank">#REF!</definedName>
    <definedName name="SLC_RAYON">#REF!</definedName>
    <definedName name="SLC_RUB">#REF!</definedName>
    <definedName name="SLC_RUBGM">#REF!</definedName>
    <definedName name="SLC_STORE">#REF!</definedName>
    <definedName name="SLEE">#REF!</definedName>
    <definedName name="SLEE_1">#REF!</definedName>
    <definedName name="SLEE_1_10">#REF!</definedName>
    <definedName name="SLEE_10">#REF!</definedName>
    <definedName name="SLEE_5">#REF!</definedName>
    <definedName name="slg">#REF!</definedName>
    <definedName name="SLH">#REF!</definedName>
    <definedName name="Slicer_Activity">#N/A</definedName>
    <definedName name="Slicer_BU_HO">#N/A</definedName>
    <definedName name="Slicer_BU_HO1">#N/A</definedName>
    <definedName name="Slicer_Cost_Center_Desc">#N/A</definedName>
    <definedName name="Slicer_Cost_Center_Desc1">#N/A</definedName>
    <definedName name="Slicer_Directorate">#N/A</definedName>
    <definedName name="Slicer_Div.__Dept.">#N/A</definedName>
    <definedName name="Slicer_Div.__Dept.1">#N/A</definedName>
    <definedName name="Slicer_GA___Selling">#N/A</definedName>
    <definedName name="Slicer_Ledger_Expense_Group___Type1">#N/A</definedName>
    <definedName name="Slicer_Ledger_Expense_Group___Type11">#N/A</definedName>
    <definedName name="Slicer_Project_Name___Capex_Name">#N/A</definedName>
    <definedName name="slide1">#REF!</definedName>
    <definedName name="slk">#REF!</definedName>
    <definedName name="sll">#REF!</definedName>
    <definedName name="slm">#REF!</definedName>
    <definedName name="SLOOF">#REF!</definedName>
    <definedName name="sloof1">#REF!</definedName>
    <definedName name="sloof1520">#REF!</definedName>
    <definedName name="sloof2">#REF!</definedName>
    <definedName name="sloof2030">#REF!</definedName>
    <definedName name="sloof2540">#REF!</definedName>
    <definedName name="sloof3">#REF!</definedName>
    <definedName name="sloof3050">#REF!</definedName>
    <definedName name="SLOPE">#REF!</definedName>
    <definedName name="Slovakia_1">#REF!</definedName>
    <definedName name="Slovakia_2">#REF!</definedName>
    <definedName name="Slovakia_3">#REF!</definedName>
    <definedName name="Slovakia_4">#REF!</definedName>
    <definedName name="SLW">#REF!</definedName>
    <definedName name="sm">#REF!</definedName>
    <definedName name="SM_1">#REF!</definedName>
    <definedName name="SM_2">#REF!</definedName>
    <definedName name="SM_3">#REF!</definedName>
    <definedName name="SMALL">#REF!</definedName>
    <definedName name="Smc">#REF!</definedName>
    <definedName name="Smd">#REF!</definedName>
    <definedName name="SMILE" hidden="1">#REF!</definedName>
    <definedName name="smith" hidden="1">{#N/A,#N/A,FALSE,"Cost Report";"Geology",#N/A,FALSE,"Cost Summary";"Geolgy Recon",#N/A,FALSE,"UG Geology Rep."}</definedName>
    <definedName name="smith_1" hidden="1">{#N/A,#N/A,FALSE,"Cost Report";"Geology",#N/A,FALSE,"Cost Summary";"Geolgy Recon",#N/A,FALSE,"UG Geology Rep."}</definedName>
    <definedName name="SMOF">#REF!</definedName>
    <definedName name="SMOL">#REF!</definedName>
    <definedName name="SMS1_Cap">#REF!</definedName>
    <definedName name="SMS2_Cap">#REF!</definedName>
    <definedName name="snack">#REF!</definedName>
    <definedName name="SNYM3X2.5">#REF!</definedName>
    <definedName name="SNYY4X10">#REF!</definedName>
    <definedName name="SNYY4X16">#REF!</definedName>
    <definedName name="SNYY4X6">#REF!</definedName>
    <definedName name="so">#REF!</definedName>
    <definedName name="soapholder">#REF!</definedName>
    <definedName name="SOARE_PARTS">#REF!</definedName>
    <definedName name="soc3p">#REF!</definedName>
    <definedName name="socando">#REF!</definedName>
    <definedName name="Social">#REF!</definedName>
    <definedName name="Socket_gip_ø_1_2">#REF!</definedName>
    <definedName name="Socket_gip_ø_3_4">#REF!</definedName>
    <definedName name="Socket_pvc_ø_2__maspion_D">#REF!</definedName>
    <definedName name="Socket_pvc_ø_4__maspion_D">#REF!</definedName>
    <definedName name="soet1" hidden="1">#REF!</definedName>
    <definedName name="SOH">#REF!</definedName>
    <definedName name="SOH_1">#REF!</definedName>
    <definedName name="SOH_5">#REF!</definedName>
    <definedName name="Soi">#REF!</definedName>
    <definedName name="SOLAR">#REF!</definedName>
    <definedName name="solomont0405">#REF!</definedName>
    <definedName name="solver_adj" hidden="1">#REF!</definedName>
    <definedName name="solver_lin" hidden="1">0</definedName>
    <definedName name="solver_num" hidden="1">0</definedName>
    <definedName name="solver_opt" hidden="1">#REF!</definedName>
    <definedName name="solver_tmp" hidden="1">#REF!</definedName>
    <definedName name="solver_typ" hidden="1">3</definedName>
    <definedName name="solver_val" hidden="1">0</definedName>
    <definedName name="SOMBER">#N/A</definedName>
    <definedName name="Son">#REF!</definedName>
    <definedName name="SONYIND">#REF!</definedName>
    <definedName name="Sopr">#REF!</definedName>
    <definedName name="sor" hidden="1">#REF!</definedName>
    <definedName name="SORT">#REF!</definedName>
    <definedName name="SOSHIN">#REF!</definedName>
    <definedName name="sosot">#REF!</definedName>
    <definedName name="SOTIEN_BKTC">#REF!</definedName>
    <definedName name="Sound">#REF!</definedName>
    <definedName name="Sound_car">#REF!</definedName>
    <definedName name="Sound_utama">#REF!</definedName>
    <definedName name="Sourcing_Information">#REF!</definedName>
    <definedName name="sp">#REF!</definedName>
    <definedName name="Sp.36">#REF!</definedName>
    <definedName name="Sp.37">#REF!</definedName>
    <definedName name="Sp.38">#REF!</definedName>
    <definedName name="Sp.39">#REF!</definedName>
    <definedName name="Sp.39a">#REF!</definedName>
    <definedName name="Sp.39b">#REF!</definedName>
    <definedName name="Sp.41">#REF!</definedName>
    <definedName name="Sp.42">#REF!</definedName>
    <definedName name="Sp.43">#REF!</definedName>
    <definedName name="Sp.LPP">#REF!</definedName>
    <definedName name="Sp.vb2">#REF!</definedName>
    <definedName name="Sp.vd11">#REF!</definedName>
    <definedName name="Sp.vd12">#REF!</definedName>
    <definedName name="Sp.vd13">#REF!</definedName>
    <definedName name="Sp.vd14">#REF!</definedName>
    <definedName name="Sp.vd15">#REF!</definedName>
    <definedName name="Sp.vd2">#REF!</definedName>
    <definedName name="Sp.vd3">#REF!</definedName>
    <definedName name="Sp.vd4">#REF!</definedName>
    <definedName name="Sp.vd5">#REF!</definedName>
    <definedName name="Sp.vd6">#REF!</definedName>
    <definedName name="Sp.vd7">#REF!</definedName>
    <definedName name="Sp.ve1">#REF!</definedName>
    <definedName name="Sp.Ve2">#REF!</definedName>
    <definedName name="Sp.ve3">#REF!</definedName>
    <definedName name="Sp.ve5">#REF!</definedName>
    <definedName name="Sp.ve6">#REF!</definedName>
    <definedName name="Sp.ve7">#REF!</definedName>
    <definedName name="Sp.ve8">#REF!</definedName>
    <definedName name="Sp.vf2">#REF!</definedName>
    <definedName name="Sp.vf4">#REF!</definedName>
    <definedName name="Sp.vg1">#REF!</definedName>
    <definedName name="Sp.vg2">#REF!</definedName>
    <definedName name="Sp.vg3">#REF!</definedName>
    <definedName name="Sp.vg4">#REF!</definedName>
    <definedName name="Sp.vg5">#REF!</definedName>
    <definedName name="Sp.vg6">#REF!</definedName>
    <definedName name="Sp.vg8">#REF!</definedName>
    <definedName name="Sp.vg9">#REF!</definedName>
    <definedName name="Sp.VIIb">#REF!</definedName>
    <definedName name="sp_1">#REF!</definedName>
    <definedName name="sp_1_10">#REF!</definedName>
    <definedName name="sp_10">#REF!</definedName>
    <definedName name="sp_4">#REF!</definedName>
    <definedName name="sp_5">#REF!</definedName>
    <definedName name="spacer">#REF!</definedName>
    <definedName name="Spain_2">#REF!</definedName>
    <definedName name="Spain_3">#REF!</definedName>
    <definedName name="Spain_4">#REF!</definedName>
    <definedName name="Spanner_Auto_File">"C:\My Documents\tinh cdo.x2a"</definedName>
    <definedName name="SPAPr.xls">#REF!</definedName>
    <definedName name="SPEC">#REF!</definedName>
    <definedName name="SpecialPrice" hidden="1">#REF!</definedName>
    <definedName name="SPECSUMMARY">#REF!</definedName>
    <definedName name="SPEMBA">#REF!</definedName>
    <definedName name="SPENING">#REF!</definedName>
    <definedName name="spirtus">#REF!</definedName>
    <definedName name="spj">#REF!</definedName>
    <definedName name="SPK">#REF!</definedName>
    <definedName name="SPL">#REF!</definedName>
    <definedName name="SPL_6">#REF!</definedName>
    <definedName name="SPL_8">#REF!</definedName>
    <definedName name="SPL_8_6">#REF!</definedName>
    <definedName name="split">#REF!</definedName>
    <definedName name="Split_Beton">#REF!</definedName>
    <definedName name="splitb">#REF!</definedName>
    <definedName name="splitb_1">#REF!</definedName>
    <definedName name="splitc">#REF!</definedName>
    <definedName name="splitc_1">#REF!</definedName>
    <definedName name="SPM_Cap">#REF!</definedName>
    <definedName name="SPOT_DATE">#REF!</definedName>
    <definedName name="SPOT_DATE_L">#REF!</definedName>
    <definedName name="SPOT1">#N/A</definedName>
    <definedName name="spp.regatta">#N/A</definedName>
    <definedName name="SPRAYER">#REF!</definedName>
    <definedName name="Spread">#N/A</definedName>
    <definedName name="SpreadsheetBuilder_1"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Spring_Knip">#REF!</definedName>
    <definedName name="spritus">#REF!</definedName>
    <definedName name="SQLLOOKUP">#REF!</definedName>
    <definedName name="SREHAB">#REF!</definedName>
    <definedName name="SRICost">#REF!</definedName>
    <definedName name="SRIIN">#REF!</definedName>
    <definedName name="ss"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S" hidden="1">#REF!</definedName>
    <definedName name="ss_1.2">#REF!</definedName>
    <definedName name="ssad" hidden="1">{"rp_only",#N/A,FALSE,"2225"}</definedName>
    <definedName name="ssad_1" hidden="1">{"rp_only",#N/A,FALSE,"2225"}</definedName>
    <definedName name="ssdffg" hidden="1">{#N/A,#N/A,FALSE,"Aging Summary";#N/A,#N/A,FALSE,"Ratio Analysis";#N/A,#N/A,FALSE,"Test 120 Day Accts";#N/A,#N/A,FALSE,"Tickmarks"}</definedName>
    <definedName name="ssdffsdfds" hidden="1">{"rp_only",#N/A,FALSE,"2225"}</definedName>
    <definedName name="ssdffsdfds_1" hidden="1">{"rp_only",#N/A,FALSE,"2225"}</definedName>
    <definedName name="ssdfsf" hidden="1">{"rp_only",#N/A,FALSE,"2225"}</definedName>
    <definedName name="ssdfsf_1" hidden="1">{"rp_only",#N/A,FALSE,"2225"}</definedName>
    <definedName name="SSDP" hidden="1">{#N/A,#N/A,FALSE,"Cipta-All";#N/A,#N/A,FALSE,"Individual"}</definedName>
    <definedName name="SSDP_1" hidden="1">{#N/A,#N/A,FALSE,"Cipta-All";#N/A,#N/A,FALSE,"Individual"}</definedName>
    <definedName name="SSE">#REF!</definedName>
    <definedName name="SSE_1">#REF!</definedName>
    <definedName name="SSE_5">#REF!</definedName>
    <definedName name="ssgsd" hidden="1">{"rp_only",#N/A,FALSE,"2225"}</definedName>
    <definedName name="ssgsd_1" hidden="1">{"rp_only",#N/A,FALSE,"2225"}</definedName>
    <definedName name="ssp" hidden="1">#REF!</definedName>
    <definedName name="ssppph29">#REF!</definedName>
    <definedName name="ssrs" hidden="1">{"with_oth_curr",#N/A,FALSE,"2225"}</definedName>
    <definedName name="ssrs_1" hidden="1">{"with_oth_curr",#N/A,FALSE,"2225"}</definedName>
    <definedName name="ss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hhh" localSheetId="8" hidden="1">{#N/A,#N/A,FALSE,"SumG";#N/A,#N/A,FALSE,"ElecG";#N/A,#N/A,FALSE,"MechG";#N/A,#N/A,FALSE,"GeotG";#N/A,#N/A,FALSE,"PrcsG";#N/A,#N/A,FALSE,"TunnG";#N/A,#N/A,FALSE,"CivlG";#N/A,#N/A,FALSE,"NtwkG";#N/A,#N/A,FALSE,"EstgG";#N/A,#N/A,FALSE,"PEngG"}</definedName>
    <definedName name="ssshhh" hidden="1">{#N/A,#N/A,FALSE,"SumG";#N/A,#N/A,FALSE,"ElecG";#N/A,#N/A,FALSE,"MechG";#N/A,#N/A,FALSE,"GeotG";#N/A,#N/A,FALSE,"PrcsG";#N/A,#N/A,FALSE,"TunnG";#N/A,#N/A,FALSE,"CivlG";#N/A,#N/A,FALSE,"NtwkG";#N/A,#N/A,FALSE,"EstgG";#N/A,#N/A,FALSE,"PEngG"}</definedName>
    <definedName name="SSSS" hidden="1">#REF!</definedName>
    <definedName name="ssss_1">#REF!</definedName>
    <definedName name="ssss_1_10">#REF!</definedName>
    <definedName name="ssss_10">#REF!</definedName>
    <definedName name="ssss_10_1">#REF!</definedName>
    <definedName name="ssss_11">#REF!</definedName>
    <definedName name="ssss_3">#REF!</definedName>
    <definedName name="ssss_3_1">#REF!</definedName>
    <definedName name="ssss_4">#REF!</definedName>
    <definedName name="ssss_4_10">#REF!</definedName>
    <definedName name="ssss_5">#REF!</definedName>
    <definedName name="ssss_5_1">#REF!</definedName>
    <definedName name="ssss_5_10">#REF!</definedName>
    <definedName name="ssss_6">#REF!</definedName>
    <definedName name="ssss_6_1">#REF!</definedName>
    <definedName name="ssss_6_10">#REF!</definedName>
    <definedName name="ssss_7">#REF!</definedName>
    <definedName name="ssss_7_10">#REF!</definedName>
    <definedName name="ssss_8">#REF!</definedName>
    <definedName name="ssss_8_10">#REF!</definedName>
    <definedName name="ssss_9">#REF!</definedName>
    <definedName name="ssss_9_10">#REF!</definedName>
    <definedName name="ssssdddd">#N/A</definedName>
    <definedName name="sssss" localSheetId="8" hidden="1">{#N/A,#N/A,FALSE,"SumD";#N/A,#N/A,FALSE,"ElecD";#N/A,#N/A,FALSE,"MechD";#N/A,#N/A,FALSE,"GeotD";#N/A,#N/A,FALSE,"PrcsD";#N/A,#N/A,FALSE,"TunnD";#N/A,#N/A,FALSE,"CivlD";#N/A,#N/A,FALSE,"NtwkD";#N/A,#N/A,FALSE,"EstgD";#N/A,#N/A,FALSE,"PEngD"}</definedName>
    <definedName name="sssss" hidden="1">{#N/A,#N/A,FALSE,"SumD";#N/A,#N/A,FALSE,"ElecD";#N/A,#N/A,FALSE,"MechD";#N/A,#N/A,FALSE,"GeotD";#N/A,#N/A,FALSE,"PrcsD";#N/A,#N/A,FALSE,"TunnD";#N/A,#N/A,FALSE,"CivlD";#N/A,#N/A,FALSE,"NtwkD";#N/A,#N/A,FALSE,"EstgD";#N/A,#N/A,FALSE,"PEngD"}</definedName>
    <definedName name="ssssssssss">#REF!</definedName>
    <definedName name="SSSSSSSSSSS">#REF!</definedName>
    <definedName name="ssus" hidden="1">{#N/A,#N/A,FALSE,"Aging Summary";#N/A,#N/A,FALSE,"Ratio Analysis";#N/A,#N/A,FALSE,"Test 120 Day Accts";#N/A,#N/A,FALSE,"Tickmarks"}</definedName>
    <definedName name="ssw">#REF!</definedName>
    <definedName name="ST">#REF!</definedName>
    <definedName name="st_1">#REF!</definedName>
    <definedName name="st_1_10">#REF!</definedName>
    <definedName name="st_10">#REF!</definedName>
    <definedName name="st_10_1">#REF!</definedName>
    <definedName name="st_11">#REF!</definedName>
    <definedName name="st_3">#REF!</definedName>
    <definedName name="st_3_1">#REF!</definedName>
    <definedName name="st_4">#REF!</definedName>
    <definedName name="st_4_10">#REF!</definedName>
    <definedName name="st_5">#REF!</definedName>
    <definedName name="st_5_1">#REF!</definedName>
    <definedName name="st_5_10">#REF!</definedName>
    <definedName name="st_6">#REF!</definedName>
    <definedName name="st_6_1">#REF!</definedName>
    <definedName name="st_6_10">#REF!</definedName>
    <definedName name="st_7">#REF!</definedName>
    <definedName name="st_7_10">#REF!</definedName>
    <definedName name="st_8">#REF!</definedName>
    <definedName name="st_8_10">#REF!</definedName>
    <definedName name="st_9">#REF!</definedName>
    <definedName name="st_9_10">#REF!</definedName>
    <definedName name="ST_TH2_131">3</definedName>
    <definedName name="STAFF_MESS">#REF!</definedName>
    <definedName name="StaffNoIn">#REF!</definedName>
    <definedName name="StaffNumbers">#REF!</definedName>
    <definedName name="STAFFWELFARE">#REF!</definedName>
    <definedName name="stamp">#REF!</definedName>
    <definedName name="stamper">#REF!</definedName>
    <definedName name="START">#REF!</definedName>
    <definedName name="Start_1">#REF!</definedName>
    <definedName name="Start_10">#REF!</definedName>
    <definedName name="Start_11">#REF!</definedName>
    <definedName name="Start_12">#REF!</definedName>
    <definedName name="Start_13">#REF!</definedName>
    <definedName name="Start_2">#REF!</definedName>
    <definedName name="Start_3">#REF!</definedName>
    <definedName name="Start_4">#REF!</definedName>
    <definedName name="Start_5">#REF!</definedName>
    <definedName name="Start_6">#REF!</definedName>
    <definedName name="Start_7">#REF!</definedName>
    <definedName name="Start_8">#REF!</definedName>
    <definedName name="Start_9">#REF!</definedName>
    <definedName name="startdata">#REF!</definedName>
    <definedName name="StartDate">#REF!</definedName>
    <definedName name="StartDateWindow">#REF!</definedName>
    <definedName name="STARTJOURNALIMPORT1">#REF!</definedName>
    <definedName name="STARTJOURNALIMPORT2">#REF!</definedName>
    <definedName name="startyear">#REF!</definedName>
    <definedName name="StartYearIn">#REF!</definedName>
    <definedName name="State">#REF!</definedName>
    <definedName name="stater">#REF!</definedName>
    <definedName name="Stationaries">#REF!</definedName>
    <definedName name="Status">#REF!</definedName>
    <definedName name="STATUSSS">#REF!</definedName>
    <definedName name="STD">#REF!</definedName>
    <definedName name="std1.5">#REF!</definedName>
    <definedName name="std1.5_1">#REF!</definedName>
    <definedName name="std1.5_1_10">#REF!</definedName>
    <definedName name="std1.5_10">#REF!</definedName>
    <definedName name="std1.5_5">#REF!</definedName>
    <definedName name="std100_1">#REF!</definedName>
    <definedName name="std100_1_10">#REF!</definedName>
    <definedName name="std100_1_3">#REF!</definedName>
    <definedName name="std100_1_5">#REF!</definedName>
    <definedName name="std100_10">#REF!</definedName>
    <definedName name="std100_10_1">#REF!</definedName>
    <definedName name="std100_11">#REF!</definedName>
    <definedName name="std100_3">#REF!</definedName>
    <definedName name="std100_3_1">#REF!</definedName>
    <definedName name="std100_4">#REF!</definedName>
    <definedName name="std100_4_10">#REF!</definedName>
    <definedName name="std100_5">#REF!</definedName>
    <definedName name="std100_5_1">#REF!</definedName>
    <definedName name="std100_5_10">#REF!</definedName>
    <definedName name="std100_6">#REF!</definedName>
    <definedName name="std100_6_10">#REF!</definedName>
    <definedName name="std100_7">#REF!</definedName>
    <definedName name="std100_7_10">#REF!</definedName>
    <definedName name="std100_8">#REF!</definedName>
    <definedName name="std100_8_10">#REF!</definedName>
    <definedName name="std100_9">#REF!</definedName>
    <definedName name="std100_9_10">#REF!</definedName>
    <definedName name="std150_1">#REF!</definedName>
    <definedName name="std150_1_10">#REF!</definedName>
    <definedName name="std150_1_3">#REF!</definedName>
    <definedName name="std150_1_5">#REF!</definedName>
    <definedName name="std150_10">#REF!</definedName>
    <definedName name="std150_10_1">#REF!</definedName>
    <definedName name="std150_11">#REF!</definedName>
    <definedName name="std150_3">#REF!</definedName>
    <definedName name="std150_3_1">#REF!</definedName>
    <definedName name="std150_4">#REF!</definedName>
    <definedName name="std150_4_10">#REF!</definedName>
    <definedName name="std150_5">#REF!</definedName>
    <definedName name="std150_5_1">#REF!</definedName>
    <definedName name="std150_5_10">#REF!</definedName>
    <definedName name="std150_6">#REF!</definedName>
    <definedName name="std150_6_10">#REF!</definedName>
    <definedName name="std150_7">#REF!</definedName>
    <definedName name="std150_7_10">#REF!</definedName>
    <definedName name="std150_8">#REF!</definedName>
    <definedName name="std150_8_10">#REF!</definedName>
    <definedName name="std150_9">#REF!</definedName>
    <definedName name="std150_9_10">#REF!</definedName>
    <definedName name="std2.5">#REF!</definedName>
    <definedName name="std2.5_1">#REF!</definedName>
    <definedName name="std2.5_1_10">#REF!</definedName>
    <definedName name="std2.5_10">#REF!</definedName>
    <definedName name="std2.5_5">#REF!</definedName>
    <definedName name="std2_1">#REF!</definedName>
    <definedName name="std2_1_10">#REF!</definedName>
    <definedName name="std2_10">#REF!</definedName>
    <definedName name="std2_5">#REF!</definedName>
    <definedName name="std3_1">#REF!</definedName>
    <definedName name="std3_1_10">#REF!</definedName>
    <definedName name="std3_10">#REF!</definedName>
    <definedName name="std3_5">#REF!</definedName>
    <definedName name="std4_1">#REF!</definedName>
    <definedName name="std4_1_10">#REF!</definedName>
    <definedName name="std4_10">#REF!</definedName>
    <definedName name="std4_5">#REF!</definedName>
    <definedName name="std50_1">#REF!</definedName>
    <definedName name="std50_1_10">#REF!</definedName>
    <definedName name="std50_1_3">#REF!</definedName>
    <definedName name="std50_1_5">#REF!</definedName>
    <definedName name="std50_10">#REF!</definedName>
    <definedName name="std50_10_1">#REF!</definedName>
    <definedName name="std50_11">#REF!</definedName>
    <definedName name="std50_3">#REF!</definedName>
    <definedName name="std50_3_1">#REF!</definedName>
    <definedName name="std50_4">#REF!</definedName>
    <definedName name="std50_4_10">#REF!</definedName>
    <definedName name="std50_5">#REF!</definedName>
    <definedName name="std50_5_1">#REF!</definedName>
    <definedName name="std50_5_10">#REF!</definedName>
    <definedName name="std50_6">#REF!</definedName>
    <definedName name="std50_6_10">#REF!</definedName>
    <definedName name="std50_7">#REF!</definedName>
    <definedName name="std50_7_10">#REF!</definedName>
    <definedName name="std50_8">#REF!</definedName>
    <definedName name="std50_8_10">#REF!</definedName>
    <definedName name="std50_9">#REF!</definedName>
    <definedName name="std50_9_10">#REF!</definedName>
    <definedName name="std65_1">#REF!</definedName>
    <definedName name="std65_1_10">#REF!</definedName>
    <definedName name="std65_1_3">#REF!</definedName>
    <definedName name="std65_1_5">#REF!</definedName>
    <definedName name="std65_10">#REF!</definedName>
    <definedName name="std65_10_1">#REF!</definedName>
    <definedName name="std65_11">#REF!</definedName>
    <definedName name="std65_3">#REF!</definedName>
    <definedName name="std65_3_1">#REF!</definedName>
    <definedName name="std65_4">#REF!</definedName>
    <definedName name="std65_4_10">#REF!</definedName>
    <definedName name="std65_5">#REF!</definedName>
    <definedName name="std65_5_1">#REF!</definedName>
    <definedName name="std65_5_10">#REF!</definedName>
    <definedName name="std65_6">#REF!</definedName>
    <definedName name="std65_6_10">#REF!</definedName>
    <definedName name="std65_7">#REF!</definedName>
    <definedName name="std65_7_10">#REF!</definedName>
    <definedName name="std65_8">#REF!</definedName>
    <definedName name="std65_8_10">#REF!</definedName>
    <definedName name="std65_9">#REF!</definedName>
    <definedName name="std65_9_10">#REF!</definedName>
    <definedName name="STDUNT2">#REF!</definedName>
    <definedName name="steelformwork">#REF!</definedName>
    <definedName name="steelrailing">#REF!</definedName>
    <definedName name="sten1">#REF!</definedName>
    <definedName name="sten23">#REF!</definedName>
    <definedName name="sten35">#REF!</definedName>
    <definedName name="sten57">#REF!</definedName>
    <definedName name="Step_1">#REF!</definedName>
    <definedName name="Step_2">#REF!</definedName>
    <definedName name="Step_3">#REF!</definedName>
    <definedName name="Step_4">#REF!</definedName>
    <definedName name="Step_5">#REF!</definedName>
    <definedName name="Step_6">#REF!</definedName>
    <definedName name="step_nosing">#REF!</definedName>
    <definedName name="Step1">#REF!</definedName>
    <definedName name="Step2">#REF!</definedName>
    <definedName name="Step3">#REF!</definedName>
    <definedName name="Step4">#REF!</definedName>
    <definedName name="Step5">#REF!</definedName>
    <definedName name="Step6">#REF!</definedName>
    <definedName name="stepnos">#REF!</definedName>
    <definedName name="stepnos_kerampolis">#REF!</definedName>
    <definedName name="stmix175">#REF!</definedName>
    <definedName name="stmix225">#REF!</definedName>
    <definedName name="STNIKAH">#REF!</definedName>
    <definedName name="stock_candi_mas_copy" hidden="1">{#N/A,#N/A,FALSE,"Sheet1";#N/A,#N/A,FALSE,"Sheet2"}</definedName>
    <definedName name="StocksBudget">OFFSET(#REF!,0,0,1,COUNT(#REF!))</definedName>
    <definedName name="StocksLastyear">OFFSET(#REF!,0,0,1,COUNT(#REF!))</definedName>
    <definedName name="StocksTitre">OFFSET(#REF!,0,0,1,COUNTA(#REF!))</definedName>
    <definedName name="Stone.Crusher">#REF!</definedName>
    <definedName name="STONECRUSHER">#REF!</definedName>
    <definedName name="Stonework">#REF!</definedName>
    <definedName name="stoot">#REF!</definedName>
    <definedName name="stootW">#REF!</definedName>
    <definedName name="STOP">#REF!</definedName>
    <definedName name="stop.ac">#REF!</definedName>
    <definedName name="stop.k">#REF!</definedName>
    <definedName name="STOP_1">#REF!</definedName>
    <definedName name="STOP_1_10">#REF!</definedName>
    <definedName name="STOP_10">#REF!</definedName>
    <definedName name="STOP_5">#REF!</definedName>
    <definedName name="Stop_kontak_sekualitas_broco">#REF!</definedName>
    <definedName name="Stop_kran_biasa">#REF!</definedName>
    <definedName name="Stop_kran_wasfhtafel">#REF!</definedName>
    <definedName name="STOP2">#REF!</definedName>
    <definedName name="STOP2_1">#REF!</definedName>
    <definedName name="STOP2_1_10">#REF!</definedName>
    <definedName name="STOP2_10">#REF!</definedName>
    <definedName name="STOP2_5">#REF!</definedName>
    <definedName name="STOP2E">#REF!</definedName>
    <definedName name="STOP2E_1">#REF!</definedName>
    <definedName name="STOP2E_1_10">#REF!</definedName>
    <definedName name="STOP2E_10">#REF!</definedName>
    <definedName name="STOP2E_5">#REF!</definedName>
    <definedName name="STOPE">#REF!</definedName>
    <definedName name="STOPE_1">#REF!</definedName>
    <definedName name="STOPE_1_10">#REF!</definedName>
    <definedName name="STOPE_10">#REF!</definedName>
    <definedName name="STOPE_5">#REF!</definedName>
    <definedName name="stopkontak3">#REF!</definedName>
    <definedName name="store">#REF!</definedName>
    <definedName name="STORES_INPUT">#REF!</definedName>
    <definedName name="Stot__3___5__cm">#REF!</definedName>
    <definedName name="Stressing316">#REF!</definedName>
    <definedName name="stressing400">#REF!</definedName>
    <definedName name="stressing405">#REF!</definedName>
    <definedName name="stressingdia316">#REF!</definedName>
    <definedName name="stressingdia400">#REF!</definedName>
    <definedName name="stressingdia405">#REF!</definedName>
    <definedName name="striping">#REF!</definedName>
    <definedName name="STROBO">#REF!</definedName>
    <definedName name="struktur">#REF!</definedName>
    <definedName name="struktur_1">#REF!</definedName>
    <definedName name="Struktur_globalcsd" hidden="1">#REF!</definedName>
    <definedName name="stt">#REF!</definedName>
    <definedName name="sttrwyet" hidden="1">{"rp_only",#N/A,FALSE,"2225"}</definedName>
    <definedName name="sttrwyet_1" hidden="1">{"rp_only",#N/A,FALSE,"2225"}</definedName>
    <definedName name="student">#REF!</definedName>
    <definedName name="SU_DIV">#REF!</definedName>
    <definedName name="SUB22_1">#REF!</definedName>
    <definedName name="SUB22_2">#REF!</definedName>
    <definedName name="SUB22_3">#REF!</definedName>
    <definedName name="SubAcqCostCap">#REF!</definedName>
    <definedName name="SubAcqCostCapIn">#REF!</definedName>
    <definedName name="SUBRY_1">#REF!</definedName>
    <definedName name="SUBRY_2">#REF!</definedName>
    <definedName name="SUBRY_3">#REF!</definedName>
    <definedName name="Subsidiary">#REF!</definedName>
    <definedName name="Substructure">#REF!</definedName>
    <definedName name="SUBT">#REF!</definedName>
    <definedName name="SUBT.FIELD_EXP">#REF!</definedName>
    <definedName name="SUBT.TEMP._WORK">#REF!</definedName>
    <definedName name="SUBT_1">#REF!</definedName>
    <definedName name="SUBT_1_10">#REF!</definedName>
    <definedName name="SUBT_10">#REF!</definedName>
    <definedName name="SUBT_5">#REF!</definedName>
    <definedName name="SUD" hidden="1">{#N/A,#N/A,FALSE,"Cost Report";#N/A,#N/A,FALSE,"Qtly Summ.";#N/A,#N/A,FALSE,"Mar  Qtr";#N/A,#N/A,FALSE,"Report Summary"}</definedName>
    <definedName name="SUD_1" hidden="1">{#N/A,#N/A,FALSE,"Cost Report";#N/A,#N/A,FALSE,"Qtly Summ.";#N/A,#N/A,FALSE,"Mar  Qtr";#N/A,#N/A,FALSE,"Report Summary"}</definedName>
    <definedName name="SUD_31.12.0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SI" hidden="1">{#N/A,#N/A,FALSE,"SUMMARY-NOV99";#N/A,#N/A,FALSE,"Labor";#N/A,#N/A,FALSE,"Warehouse";#N/A,#N/A,FALSE,"Fac Admin";#N/A,#N/A,FALSE,"Operations";#N/A,#N/A,FALSE,"Fixed MFG Sum";#N/A,#N/A,FALSE,"S&amp;M MARKETING SUMM";#N/A,#N/A,FALSE,"Selling";#N/A,#N/A,FALSE,"ADMIN SUMMARY"}</definedName>
    <definedName name="SUD_SI_1" hidden="1">{#N/A,#N/A,FALSE,"SUMMARY-NOV99";#N/A,#N/A,FALSE,"Labor";#N/A,#N/A,FALSE,"Warehouse";#N/A,#N/A,FALSE,"Fac Admin";#N/A,#N/A,FALSE,"Operations";#N/A,#N/A,FALSE,"Fixed MFG Sum";#N/A,#N/A,FALSE,"S&amp;M MARKETING SUMM";#N/A,#N/A,FALSE,"Selling";#N/A,#N/A,FALSE,"ADMIN SUMMARY"}</definedName>
    <definedName name="SUGENG">#N/A</definedName>
    <definedName name="sukamandi">#REF!</definedName>
    <definedName name="sum">#REF!</definedName>
    <definedName name="SUM_A">#REF!</definedName>
    <definedName name="SUM_B">#REF!</definedName>
    <definedName name="SUM_C">#REF!</definedName>
    <definedName name="SUM_D">#REF!</definedName>
    <definedName name="SUM_E">#REF!</definedName>
    <definedName name="SUM_F">#REF!</definedName>
    <definedName name="SUM_G">#REF!</definedName>
    <definedName name="SUM_H">#REF!</definedName>
    <definedName name="SUM_J">#REF!</definedName>
    <definedName name="SUM_K">#REF!</definedName>
    <definedName name="SUM_L">#REF!</definedName>
    <definedName name="SUM_M">#REF!</definedName>
    <definedName name="SUM_N">#REF!</definedName>
    <definedName name="SUM_O">#REF!</definedName>
    <definedName name="SUM_P">#REF!</definedName>
    <definedName name="sum_print_page_1">#REF!</definedName>
    <definedName name="sum_print_page_2">#REF!</definedName>
    <definedName name="sum_print_page_3">#REF!</definedName>
    <definedName name="SUM_Q">#REF!</definedName>
    <definedName name="SUM_R">#REF!</definedName>
    <definedName name="SUM_S">#REF!</definedName>
    <definedName name="SUM_T">#REF!</definedName>
    <definedName name="SUM1_1">#REF!</definedName>
    <definedName name="SUM1_5">#REF!</definedName>
    <definedName name="SUM2_1">#REF!</definedName>
    <definedName name="SUM2_1_10">#REF!</definedName>
    <definedName name="SUM2_10">#REF!</definedName>
    <definedName name="SUM2_5">#REF!</definedName>
    <definedName name="SUM2A">#REF!</definedName>
    <definedName name="SUM2A_1">#REF!</definedName>
    <definedName name="SUM2A_1_10">#REF!</definedName>
    <definedName name="SUM2A_10">#REF!</definedName>
    <definedName name="SUM2A_5">#REF!</definedName>
    <definedName name="SUM3_1">#REF!</definedName>
    <definedName name="SUM3_5">#REF!</definedName>
    <definedName name="SUMBER">#REF!</definedName>
    <definedName name="sumboq1">#REF!</definedName>
    <definedName name="sumboq2">#REF!</definedName>
    <definedName name="sumbq">#REF!</definedName>
    <definedName name="sumbq1">#REF!</definedName>
    <definedName name="sumbq2">#REF!</definedName>
    <definedName name="SUMI">#REF!</definedName>
    <definedName name="SUMI_1">#REF!</definedName>
    <definedName name="SUMI_1_10">#REF!</definedName>
    <definedName name="SUMI_10">#REF!</definedName>
    <definedName name="SUMI_5">#REF!</definedName>
    <definedName name="SUMM">#REF!</definedName>
    <definedName name="summar" localSheetId="8" hidden="1">{#N/A,#N/A,FALSE,"特殊室（ＢＱ表）"}</definedName>
    <definedName name="summar" hidden="1">{#N/A,#N/A,FALSE,"特殊室（ＢＱ表）"}</definedName>
    <definedName name="SUMMARY">#REF!</definedName>
    <definedName name="Summary_1Mult">#REF!</definedName>
    <definedName name="Summary_1MultHold">#REF!</definedName>
    <definedName name="summarybranches">#REF!</definedName>
    <definedName name="summaryofficers">#REF!</definedName>
    <definedName name="summarypph22">#REF!</definedName>
    <definedName name="summarypph23">#REF!</definedName>
    <definedName name="summarypph24">#REF!</definedName>
    <definedName name="summarypph25">#REF!</definedName>
    <definedName name="summarypphgvb">#REF!</definedName>
    <definedName name="summaryrecipients">#REF!</definedName>
    <definedName name="summaryshareholders">#REF!</definedName>
    <definedName name="Sumprint">#REF!</definedName>
    <definedName name="sumTB">#REF!</definedName>
    <definedName name="Sumur__peresapan_air_kotor_dan_kotoran">#REF!</definedName>
    <definedName name="SUMV">#REF!</definedName>
    <definedName name="sumXL">#REF!</definedName>
    <definedName name="Sundries">#REF!</definedName>
    <definedName name="SUP">#REF!</definedName>
    <definedName name="SUP_1">#REF!</definedName>
    <definedName name="SUP_5">#REF!</definedName>
    <definedName name="super">#REF!</definedName>
    <definedName name="supergloss">#REF!</definedName>
    <definedName name="Superstructure">#REF!</definedName>
    <definedName name="SUPFS">#REF!</definedName>
    <definedName name="SUPFS_1">#REF!</definedName>
    <definedName name="SUPFS_5">#REF!</definedName>
    <definedName name="SUPIR_TRUK">#REF!</definedName>
    <definedName name="SUPIR_TRUK_5">#REF!</definedName>
    <definedName name="SUPL">#REF!</definedName>
    <definedName name="SUPL.IX">#REF!</definedName>
    <definedName name="Supl.IXa">#REF!</definedName>
    <definedName name="Supl.IXb">#REF!</definedName>
    <definedName name="SUPL.X">#REF!</definedName>
    <definedName name="SUPL.XI">#REF!</definedName>
    <definedName name="SUPL.XII">#REF!</definedName>
    <definedName name="SuplXI">#REF!</definedName>
    <definedName name="SUPPLIES">#REF!</definedName>
    <definedName name="SUPT">#REF!</definedName>
    <definedName name="SUPT_1">#REF!</definedName>
    <definedName name="survey">#REF!</definedName>
    <definedName name="SUUKHOAN">#REF!</definedName>
    <definedName name="SUULAPRAP">#REF!</definedName>
    <definedName name="SUULAPRAP2">#REF!</definedName>
    <definedName name="svcxv" hidden="1">{"with_oth_curr",#N/A,FALSE,"2225"}</definedName>
    <definedName name="svcxv_1" hidden="1">{"with_oth_curr",#N/A,FALSE,"2225"}</definedName>
    <definedName name="sw">#REF!</definedName>
    <definedName name="sw35besi">#REF!</definedName>
    <definedName name="sw45besi">#REF!</definedName>
    <definedName name="swap">#REF!</definedName>
    <definedName name="SWAPS97">#REF!</definedName>
    <definedName name="SWAPSPMD">#REF!</definedName>
    <definedName name="SWAPSUSD">#REF!</definedName>
    <definedName name="SWIM">#REF!</definedName>
    <definedName name="SWITCH">#REF!</definedName>
    <definedName name="Switzerland_1">#REF!</definedName>
    <definedName name="Switzerland_2">#REF!</definedName>
    <definedName name="Switzerland_3">#REF!</definedName>
    <definedName name="Switzerland_4">#REF!</definedName>
    <definedName name="SYNCRFP3">#REF!</definedName>
    <definedName name="SYNTHCCUS">#REF!</definedName>
    <definedName name="synthccus1">#REF!</definedName>
    <definedName name="SYNTHHGH">#REF!</definedName>
    <definedName name="SYNTHHH">#REF!</definedName>
    <definedName name="SYNTHHI">#REF!</definedName>
    <definedName name="SYNTHNF">#REF!</definedName>
    <definedName name="SYNTHON">#REF!</definedName>
    <definedName name="SYNTHPMDI">#REF!</definedName>
    <definedName name="sz" hidden="1">{#N/A,#N/A,FALSE,"Sheet1";#N/A,#N/A,FALSE,"Sheet2"}</definedName>
    <definedName name="szperhead.txt">#REF!</definedName>
    <definedName name="szpertable.tbl">#REF!</definedName>
    <definedName name="t">#REF!</definedName>
    <definedName name="t.dos">#REF!</definedName>
    <definedName name="T_ACCOUNT">#REF!</definedName>
    <definedName name="T1_">#REF!</definedName>
    <definedName name="T10_">#REF!</definedName>
    <definedName name="t101p">#REF!</definedName>
    <definedName name="t103p">#REF!</definedName>
    <definedName name="t10nc1p">#REF!</definedName>
    <definedName name="t10vl1p">#REF!</definedName>
    <definedName name="t121p">#REF!</definedName>
    <definedName name="t123p">#REF!</definedName>
    <definedName name="t141p">#REF!</definedName>
    <definedName name="t143p">#REF!</definedName>
    <definedName name="t14nc3p">#REF!</definedName>
    <definedName name="t14vl3p">#REF!</definedName>
    <definedName name="T1ม04">#REF!</definedName>
    <definedName name="T1ม06">#REF!</definedName>
    <definedName name="T1ม10">#REF!</definedName>
    <definedName name="T1ม18">#REF!</definedName>
    <definedName name="T1ห04">#REF!</definedName>
    <definedName name="T1ห06">#REF!</definedName>
    <definedName name="T1ห10">#REF!</definedName>
    <definedName name="T1ห18">#REF!</definedName>
    <definedName name="T2_">#REF!</definedName>
    <definedName name="T2ม04">#REF!</definedName>
    <definedName name="T2ม06">#REF!</definedName>
    <definedName name="T2ม10">#REF!</definedName>
    <definedName name="T2ม18">#REF!</definedName>
    <definedName name="T2ห04">#REF!</definedName>
    <definedName name="T2ห06">#REF!</definedName>
    <definedName name="T2ห10">#REF!</definedName>
    <definedName name="T2ห18">#REF!</definedName>
    <definedName name="T3_">#REF!</definedName>
    <definedName name="T3ม1000">#REF!</definedName>
    <definedName name="T3ม1001">#REF!</definedName>
    <definedName name="T3ห1000">#REF!</definedName>
    <definedName name="T3ห1001">#REF!</definedName>
    <definedName name="T4_">#REF!</definedName>
    <definedName name="T44QUAN3">#REF!</definedName>
    <definedName name="T45GOVAP1">#REF!</definedName>
    <definedName name="T45HCUCHI">#REF!</definedName>
    <definedName name="T45HHOCMON">#REF!</definedName>
    <definedName name="T45QBINHCHANH">#REF!</definedName>
    <definedName name="T45QBINHTAN">#REF!</definedName>
    <definedName name="T45QBINHTHANH1">#REF!</definedName>
    <definedName name="T45QBINHTHANH2">#REF!</definedName>
    <definedName name="T45QGOVAP1">#REF!</definedName>
    <definedName name="T45QGOVAP2">#REF!</definedName>
    <definedName name="T45QPHUNHUAN">#REF!</definedName>
    <definedName name="T45QTANBINH2">#REF!</definedName>
    <definedName name="T45QTANHBINH1">#REF!</definedName>
    <definedName name="T45QTANPHU">#REF!</definedName>
    <definedName name="T45QTHUDUC1">#REF!</definedName>
    <definedName name="T45QTHUDUC2">#REF!</definedName>
    <definedName name="T45QUAN1">#REF!</definedName>
    <definedName name="T45QUAN10">#REF!</definedName>
    <definedName name="T45QUAN11">#REF!</definedName>
    <definedName name="T45QUAN12">#REF!</definedName>
    <definedName name="T45QUAN2">#REF!</definedName>
    <definedName name="T45QUAN3">#REF!</definedName>
    <definedName name="T45QUAN4">#REF!</definedName>
    <definedName name="T45QUAN6A">#REF!</definedName>
    <definedName name="T45QUAN6B">#REF!</definedName>
    <definedName name="T45QUAN7">#REF!</definedName>
    <definedName name="T45QUAN8B">#REF!</definedName>
    <definedName name="T45QUAN9">#REF!</definedName>
    <definedName name="T4ม1000">#REF!</definedName>
    <definedName name="T4ม1001">#REF!</definedName>
    <definedName name="T4ห1000">#REF!</definedName>
    <definedName name="T4ห1001">#REF!</definedName>
    <definedName name="T5_">#REF!</definedName>
    <definedName name="T6_">#REF!</definedName>
    <definedName name="T7_">#REF!</definedName>
    <definedName name="T8_">#REF!</definedName>
    <definedName name="T9_">#REF!</definedName>
    <definedName name="ta" hidden="1">{#N/A,#N/A,FALSE,"Aging Summary";#N/A,#N/A,FALSE,"Ratio Analysis";#N/A,#N/A,FALSE,"Test 120 Day Accts";#N/A,#N/A,FALSE,"Tickmarks"}</definedName>
    <definedName name="ta_1" hidden="1">{#N/A,#N/A,FALSE,"Aging Summary";#N/A,#N/A,FALSE,"Ratio Analysis";#N/A,#N/A,FALSE,"Test 120 Day Accts";#N/A,#N/A,FALSE,"Tickmarks"}</definedName>
    <definedName name="tab">#REF!</definedName>
    <definedName name="tab_acuan">#REF!</definedName>
    <definedName name="Tab14_Acqui_lig21">#REF!</definedName>
    <definedName name="Tabel" localSheetId="8">#REF!</definedName>
    <definedName name="Tabel">NA()</definedName>
    <definedName name="Tabel_Material">#REF!</definedName>
    <definedName name="TABEL1">#REF!</definedName>
    <definedName name="tabel2">#REF!</definedName>
    <definedName name="tabelbln">#REF!</definedName>
    <definedName name="TabelReeks">#REF!</definedName>
    <definedName name="Table">#REF!</definedName>
    <definedName name="Table_PrgStrat">#REF!</definedName>
    <definedName name="TABLE1">#REF!</definedName>
    <definedName name="TABLE1_Last_Month">#REF!</definedName>
    <definedName name="Table103Field1">#REF!</definedName>
    <definedName name="Table1165Field1">#REF!</definedName>
    <definedName name="Table1329Field1">#REF!</definedName>
    <definedName name="Table1813Field1">#REF!</definedName>
    <definedName name="TABLE1LASTMONTH">#REF!</definedName>
    <definedName name="Table2">#REF!</definedName>
    <definedName name="Table210Field1">#REF!</definedName>
    <definedName name="Table211Field1">#REF!</definedName>
    <definedName name="Table212Field65534">#REF!</definedName>
    <definedName name="Table2196Field65534">#REF!</definedName>
    <definedName name="Table221Field1">#REF!</definedName>
    <definedName name="Table273Field1">#REF!</definedName>
    <definedName name="Table276Field1">#REF!</definedName>
    <definedName name="Table29Field6">#REF!</definedName>
    <definedName name="table3">#REF!</definedName>
    <definedName name="Table366Field1">#REF!</definedName>
    <definedName name="Table418Field2">#REF!</definedName>
    <definedName name="Table439Field1">#REF!</definedName>
    <definedName name="Table47Field1">#REF!</definedName>
    <definedName name="Table505Field1">#REF!</definedName>
    <definedName name="Table506Field65534">#REF!</definedName>
    <definedName name="Table65530Field1">#REF!</definedName>
    <definedName name="Table65531Field1">#REF!</definedName>
    <definedName name="Table78Field65534">#REF!</definedName>
    <definedName name="Table7Field1">#REF!</definedName>
    <definedName name="tableau">#REF!</definedName>
    <definedName name="TableauCAhorsEssence">#REF!</definedName>
    <definedName name="TableauCoutCapital">#REF!</definedName>
    <definedName name="tableyears">#REF!</definedName>
    <definedName name="tac">#REF!</definedName>
    <definedName name="tac_amr">#REF!</definedName>
    <definedName name="TAC_AP">#REF!</definedName>
    <definedName name="tac_bgp">#REF!</definedName>
    <definedName name="TAC_bgp_ly">#REF!</definedName>
    <definedName name="TAC_BPPKA">#REF!</definedName>
    <definedName name="tac_bppka_ly">#REF!</definedName>
    <definedName name="TAC_EP">#REF!</definedName>
    <definedName name="TAC_EP_LY">#REF!</definedName>
    <definedName name="TAC_KP">#REF!</definedName>
    <definedName name="TAC_KP_LY">#REF!</definedName>
    <definedName name="TAC_LNG">#REF!</definedName>
    <definedName name="TAC_LNG_LY">#REF!</definedName>
    <definedName name="tac_LY">#REF!</definedName>
    <definedName name="TAC_P">#REF!</definedName>
    <definedName name="tac_pdn">#REF!</definedName>
    <definedName name="TAC_PDN_LY">#REF!</definedName>
    <definedName name="TAC_PKK">#REF!</definedName>
    <definedName name="TAC_PKK_LY">#REF!</definedName>
    <definedName name="TAC_TKY">#REF!</definedName>
    <definedName name="TAC_TKY_LY">#REF!</definedName>
    <definedName name="Tackcoat">#REF!</definedName>
    <definedName name="tadao">#REF!</definedName>
    <definedName name="taed" hidden="1">{#N/A,#N/A,TRUE,"Forecast &amp; Analysis";#N/A,#N/A,TRUE,"Market Values";#N/A,#N/A,TRUE,"Ratios";#N/A,#N/A,TRUE,"Regressions";#N/A,#N/A,TRUE,"Market Values";#N/A,#N/A,TRUE,"Parameters &amp; Results"}</definedName>
    <definedName name="TAGIHAN_LAINNYA">#REF!</definedName>
    <definedName name="tahap2" hidden="1">{#N/A,#N/A,FALSE,"REK";#N/A,#N/A,FALSE,"rab"}</definedName>
    <definedName name="TAHAP21" hidden="1">{#N/A,#N/A,FALSE,"REK";#N/A,#N/A,FALSE,"rab"}</definedName>
    <definedName name="tahap22" hidden="1">{#N/A,#N/A,FALSE,"REK";#N/A,#N/A,FALSE,"rab"}</definedName>
    <definedName name="TAHAP221" hidden="1">{#N/A,#N/A,FALSE,"REK";#N/A,#N/A,FALSE,"rab"}</definedName>
    <definedName name="tahap222" hidden="1">{#N/A,#N/A,FALSE,"REK";#N/A,#N/A,FALSE,"rab"}</definedName>
    <definedName name="tahap3" hidden="1">{#N/A,#N/A,FALSE,"REK";#N/A,#N/A,FALSE,"rab"}</definedName>
    <definedName name="tahoma">#REF!</definedName>
    <definedName name="TAKINGOFFSHEET">#REF!</definedName>
    <definedName name="talkaret">#REF!</definedName>
    <definedName name="TAM">#REF!</definedName>
    <definedName name="TAMBAH">#REF!</definedName>
    <definedName name="TAMPER">#REF!</definedName>
    <definedName name="TAMTINH">#REF!</definedName>
    <definedName name="Tanah">#REF!</definedName>
    <definedName name="Tanah_">#REF!</definedName>
    <definedName name="tanah_urug">#REF!</definedName>
    <definedName name="tanahmerah">#REF!</definedName>
    <definedName name="TANBINH1">#REF!</definedName>
    <definedName name="TANBINH2">#REF!</definedName>
    <definedName name="tandem">#REF!</definedName>
    <definedName name="Tandem.Roller">#REF!</definedName>
    <definedName name="TANDEMROLLER">#REF!</definedName>
    <definedName name="TANGCUONGGDP">#REF!</definedName>
    <definedName name="tanjd" hidden="1">#REF!</definedName>
    <definedName name="TANKER">#REF!</definedName>
    <definedName name="TANPHU">#REF!</definedName>
    <definedName name="tansubur">#REF!</definedName>
    <definedName name="tanurug">#REF!</definedName>
    <definedName name="tarikan">#REF!</definedName>
    <definedName name="tarikan_1">#REF!</definedName>
    <definedName name="tarikanb">#REF!</definedName>
    <definedName name="tarikanb_1">#REF!</definedName>
    <definedName name="tarikanc">#REF!</definedName>
    <definedName name="tarikanc_1">#REF!</definedName>
    <definedName name="tawar">#REF!</definedName>
    <definedName name="tawg16">#REF!</definedName>
    <definedName name="tawg16_1">#REF!</definedName>
    <definedName name="tawg16_1_10">#REF!</definedName>
    <definedName name="tawg16_10">#REF!</definedName>
    <definedName name="tawg16_10_1">#REF!</definedName>
    <definedName name="tawg16_11">#REF!</definedName>
    <definedName name="tawg16_3">#REF!</definedName>
    <definedName name="tawg16_3_1">#REF!</definedName>
    <definedName name="tawg16_4">#REF!</definedName>
    <definedName name="tawg16_4_10">#REF!</definedName>
    <definedName name="tawg16_5">#REF!</definedName>
    <definedName name="tawg16_5_1">#REF!</definedName>
    <definedName name="tawg16_5_10">#REF!</definedName>
    <definedName name="tawg16_6">#REF!</definedName>
    <definedName name="tawg16_6_10">#REF!</definedName>
    <definedName name="tawg16_7">#REF!</definedName>
    <definedName name="tawg16_7_10">#REF!</definedName>
    <definedName name="tawg16_8">#REF!</definedName>
    <definedName name="tawg16_8_10">#REF!</definedName>
    <definedName name="tawg16_9">#REF!</definedName>
    <definedName name="tawg16_9_10">#REF!</definedName>
    <definedName name="tax">#REF!</definedName>
    <definedName name="tax_ba">#REF!</definedName>
    <definedName name="Tax_holiday?">#REF!</definedName>
    <definedName name="TaxCorp">#REF!</definedName>
    <definedName name="TaxDepreCalc">#N/A</definedName>
    <definedName name="taxdueorpaidabroad">#REF!</definedName>
    <definedName name="TAXESPAYABLE">#REF!</definedName>
    <definedName name="TaxHolEndDate">#REF!</definedName>
    <definedName name="TaxHolPeriod">#REF!</definedName>
    <definedName name="TaxHolStartDate">#REF!</definedName>
    <definedName name="taxi">#REF!</definedName>
    <definedName name="taxis">#REF!</definedName>
    <definedName name="taxlosstotal">#REF!</definedName>
    <definedName name="TaxRates">#REF!</definedName>
    <definedName name="TaxTV">10%</definedName>
    <definedName name="TaxXL">5%</definedName>
    <definedName name="TB">#REF!</definedName>
    <definedName name="TB_2">#REF!</definedName>
    <definedName name="TB_ACC">#REF!</definedName>
    <definedName name="tb_acuan">#REF!</definedName>
    <definedName name="TB_AMT">#REF!</definedName>
    <definedName name="TB_Data">#REF!</definedName>
    <definedName name="tb00">#REF!</definedName>
    <definedName name="tb3889a">#REF!</definedName>
    <definedName name="TBA">#REF!</definedName>
    <definedName name="TBcf996774_447c_4fba_8682_a02ec1630951" hidden="1">#REF!</definedName>
    <definedName name="tbCY">#REF!</definedName>
    <definedName name="tbi">#REF!</definedName>
    <definedName name="tbi_1">#REF!</definedName>
    <definedName name="tbi_1_10">#REF!</definedName>
    <definedName name="tbi_10">#REF!</definedName>
    <definedName name="tbi_5">#REF!</definedName>
    <definedName name="TBL">#REF!</definedName>
    <definedName name="tbl_ProdInfo" hidden="1">#REF!</definedName>
    <definedName name="Tbl0312_AfterConsol">#REF!</definedName>
    <definedName name="Tbl0412_AfterClosing">#REF!</definedName>
    <definedName name="Tbl0412_AfterConsol">#REF!</definedName>
    <definedName name="Tbl0412AfterMForm">#REF!</definedName>
    <definedName name="Tbl0512_B4Closing">#REF!</definedName>
    <definedName name="tblorganisasi">#REF!</definedName>
    <definedName name="TBS">#REF!</definedName>
    <definedName name="tbsm5tl2x36">#REF!</definedName>
    <definedName name="tbsm5tl2x36_1">#REF!</definedName>
    <definedName name="tbsm5tl2x36_1_10">#REF!</definedName>
    <definedName name="tbsm5tl2x36_10">#REF!</definedName>
    <definedName name="tbsm5tl2x36_5">#REF!</definedName>
    <definedName name="tbsm5tl2x36nb">#REF!</definedName>
    <definedName name="tbsm5tl2x36nb_1">#REF!</definedName>
    <definedName name="tbsm5tl2x36nb_1_10">#REF!</definedName>
    <definedName name="tbsm5tl2x36nb_10">#REF!</definedName>
    <definedName name="tbsm5tl2x36nb_5">#REF!</definedName>
    <definedName name="tbt">#REF!</definedName>
    <definedName name="tbt_1">#REF!</definedName>
    <definedName name="tbt_1_10">#REF!</definedName>
    <definedName name="tbt_10">#REF!</definedName>
    <definedName name="tbt_5">#REF!</definedName>
    <definedName name="TBTLP">#REF!</definedName>
    <definedName name="tbtram">#REF!</definedName>
    <definedName name="TBV">#REF!</definedName>
    <definedName name="TC">#REF!</definedName>
    <definedName name="TC_NHANH1">#REF!</definedName>
    <definedName name="TC44HCUCHI">#REF!</definedName>
    <definedName name="TC44HHOCMON">#REF!</definedName>
    <definedName name="TC44QBINHCHANH">#REF!</definedName>
    <definedName name="TC44QBINHTAN">#REF!</definedName>
    <definedName name="TC44QBINHTHANH1">#REF!</definedName>
    <definedName name="TC44QBINHTHANH2">#REF!</definedName>
    <definedName name="TC44QGOVAP1">#REF!</definedName>
    <definedName name="TC44QGOVAP2">#REF!</definedName>
    <definedName name="TC44QPHUNHUAN">#REF!</definedName>
    <definedName name="TC44QTANBINH1">#REF!</definedName>
    <definedName name="TC44QTANBINH2">#REF!</definedName>
    <definedName name="TC44QTANPHU">#REF!</definedName>
    <definedName name="TC44QTHUDUC1">#REF!</definedName>
    <definedName name="TC44QTHUDUC2">#REF!</definedName>
    <definedName name="TC44QUAN1">#REF!</definedName>
    <definedName name="TC44QUAN10">#REF!</definedName>
    <definedName name="TC44QUAN11">#REF!</definedName>
    <definedName name="TC44QUAN12">#REF!</definedName>
    <definedName name="TC44QUAN2">#REF!</definedName>
    <definedName name="TC44QUAN32">#REF!</definedName>
    <definedName name="TC44QUAN4">#REF!</definedName>
    <definedName name="TC44QUAN5">#REF!</definedName>
    <definedName name="TC44QUAN6A">#REF!</definedName>
    <definedName name="TC44QUAN6B">#REF!</definedName>
    <definedName name="TC44QUAN7">#REF!</definedName>
    <definedName name="TC44QUAN8A">#REF!</definedName>
    <definedName name="TC44QUAN8B">#REF!</definedName>
    <definedName name="Tchuan">#REF!</definedName>
    <definedName name="TCONVIH">#REF!</definedName>
    <definedName name="TCONVRE">#REF!</definedName>
    <definedName name="TCONVRH">#REF!</definedName>
    <definedName name="TCV">#REF!</definedName>
    <definedName name="td">#REF!</definedName>
    <definedName name="td1p">#REF!</definedName>
    <definedName name="td3p">#REF!</definedName>
    <definedName name="tdfgd" hidden="1">{"rp_only",#N/A,FALSE,"2225"}</definedName>
    <definedName name="tdfgd_1" hidden="1">{"rp_only",#N/A,FALSE,"2225"}</definedName>
    <definedName name="TDFYDFYU">#REF!</definedName>
    <definedName name="tdnc1p">#REF!</definedName>
    <definedName name="tdo">#REF!</definedName>
    <definedName name="TDOM">#REF!</definedName>
    <definedName name="tdt" hidden="1">{"with_oth_curr",#N/A,FALSE,"2225"}</definedName>
    <definedName name="tdt_1" hidden="1">{"with_oth_curr",#N/A,FALSE,"2225"}</definedName>
    <definedName name="tdtr2cnc">#REF!</definedName>
    <definedName name="tdtr2cvl">#REF!</definedName>
    <definedName name="tdvl1p">#REF!</definedName>
    <definedName name="teacher">#REF!</definedName>
    <definedName name="teachers">#REF!</definedName>
    <definedName name="teak">#REF!</definedName>
    <definedName name="teak.o">#REF!</definedName>
    <definedName name="teak4_3x7">#REF!</definedName>
    <definedName name="teak4_4x8">#REF!</definedName>
    <definedName name="Teakwood">#REF!</definedName>
    <definedName name="teakwood_1">#REF!</definedName>
    <definedName name="teakwoodb">#REF!</definedName>
    <definedName name="teakwoodb_1">#REF!</definedName>
    <definedName name="teakwoodc">#REF!</definedName>
    <definedName name="teakwoodc_1">#REF!</definedName>
    <definedName name="team">#REF!</definedName>
    <definedName name="ted">#REF!</definedName>
    <definedName name="Tee__gip__ø_3_4">#REF!</definedName>
    <definedName name="Tee__pvc__ø_2___maspion_D">#REF!</definedName>
    <definedName name="Tee_gip__ø_1_2">#REF!</definedName>
    <definedName name="Tee_pvc__ø_4___maspion_D">#REF!</definedName>
    <definedName name="tehel">#REF!</definedName>
    <definedName name="tehelb">#REF!</definedName>
    <definedName name="tehelb_1">#REF!</definedName>
    <definedName name="tehelc">#REF!</definedName>
    <definedName name="tehelc_1">#REF!</definedName>
    <definedName name="Telephone">#REF!</definedName>
    <definedName name="Telford">#REF!</definedName>
    <definedName name="TELP">#REF!</definedName>
    <definedName name="TEM"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_BUILDING">#REF!</definedName>
    <definedName name="TEMP.ELEC_WATER">#REF!</definedName>
    <definedName name="TEMPLATENUMBER1">#REF!</definedName>
    <definedName name="TEMPLATENUMBER2">#REF!</definedName>
    <definedName name="TEMPLATESTYLE1">#REF!</definedName>
    <definedName name="TEMPLATESTYLE2">#REF!</definedName>
    <definedName name="TEMPLATETYPE1">#REF!</definedName>
    <definedName name="TEMPLATETYPE2">#REF!</definedName>
    <definedName name="TEMPORARY_WORK">#REF!</definedName>
    <definedName name="tenck">#REF!</definedName>
    <definedName name="Tend_Box" hidden="1">#REF!</definedName>
    <definedName name="tenvt">"""VLOOKUP($A5,'C:\My Documts\LQHAI\KHOI LUONG\DM.xls'!trlg,2,0)"""</definedName>
    <definedName name="ter" hidden="1">{"Variance Q4",#N/A,FALSE,"Var"}</definedName>
    <definedName name="ter_1" hidden="1">{"Variance Q4",#N/A,FALSE,"Var"}</definedName>
    <definedName name="ter_1_1">a27000_3112euro:#REF!</definedName>
    <definedName name="ter_1_1_1">a27000_3112euro:#REF!</definedName>
    <definedName name="ter_1_10">#REF!:#REF!</definedName>
    <definedName name="ter_10">#REF!:a27000_avret</definedName>
    <definedName name="ter_10_5">#REF!:#REF!</definedName>
    <definedName name="ter_2">#REF!:a27000_avret</definedName>
    <definedName name="ter_3">#REF!:a27000_avret</definedName>
    <definedName name="ter_5">#REF!:#REF!</definedName>
    <definedName name="ter_5_1">#REF!:#REF!</definedName>
    <definedName name="ter_5_5">#REF!:#REF!</definedName>
    <definedName name="ter_6">#REF!:#REF!</definedName>
    <definedName name="ter_6_5">#REF!:#REF!</definedName>
    <definedName name="ter_7">#REF!:#REF!</definedName>
    <definedName name="ter_7_5">#REF!:#REF!</definedName>
    <definedName name="ter_8">#REF!:#REF!</definedName>
    <definedName name="ter_8_5">#REF!:#REF!</definedName>
    <definedName name="ter_9">#REF!:#REF!</definedName>
    <definedName name="ter_9_5">#REF!:#REF!</definedName>
    <definedName name="teracota">#REF!</definedName>
    <definedName name="TERBIL">#REF!</definedName>
    <definedName name="tert" hidden="1">{"rp_only",#N/A,FALSE,"2225"}</definedName>
    <definedName name="tert_1" hidden="1">{"rp_only",#N/A,FALSE,"2225"}</definedName>
    <definedName name="terte" hidden="1">{"rp_only",#N/A,FALSE,"2225"}</definedName>
    <definedName name="terte_1" hidden="1">{"rp_only",#N/A,FALSE,"2225"}</definedName>
    <definedName name="tertertet" hidden="1">{"with_oth_curr",#N/A,FALSE,"2225"}</definedName>
    <definedName name="tertertet_1" hidden="1">{"with_oth_curr",#N/A,FALSE,"2225"}</definedName>
    <definedName name="TertiaryLevel">#REF!</definedName>
    <definedName name="TES">#REF!</definedName>
    <definedName name="test">#REF!</definedName>
    <definedName name="TEST_1">#REF!</definedName>
    <definedName name="TEST_1_10">#REF!</definedName>
    <definedName name="TEST_10">#REF!</definedName>
    <definedName name="test_11">#N/A</definedName>
    <definedName name="TEST_5">#REF!</definedName>
    <definedName name="TEST0">#REF!</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18">#REF!</definedName>
    <definedName name="TEST19">#REF!</definedName>
    <definedName name="test2" hidden="1">{"COGS DETAIL",#N/A,FALSE,"COGS"}</definedName>
    <definedName name="test2_1" hidden="1">{"COGS DETAIL",#N/A,FALSE,"COGS"}</definedName>
    <definedName name="TEST20">#REF!</definedName>
    <definedName name="TEST21">#REF!</definedName>
    <definedName name="TEST22">#REF!</definedName>
    <definedName name="TEST23">#REF!</definedName>
    <definedName name="TEST24">#REF!</definedName>
    <definedName name="TEST25">#REF!</definedName>
    <definedName name="TEST26">#REF!</definedName>
    <definedName name="TEST27">#REF!</definedName>
    <definedName name="TEST28">#REF!</definedName>
    <definedName name="TEST29">#REF!</definedName>
    <definedName name="test3" hidden="1">{"COGS SUMMARY",#N/A,FALSE,"COGS"}</definedName>
    <definedName name="test3_1" hidden="1">{"COGS SUMMARY",#N/A,FALSE,"COGS"}</definedName>
    <definedName name="TEST30">#REF!</definedName>
    <definedName name="TEST31">#REF!</definedName>
    <definedName name="TEST32">#REF!</definedName>
    <definedName name="TEST33">#REF!</definedName>
    <definedName name="test4" hidden="1">{"WORK IN PROCESS",#N/A,FALSE,"COGS"}</definedName>
    <definedName name="test4_1" hidden="1">{"WORK IN PROCESS",#N/A,FALSE,"COGS"}</definedName>
    <definedName name="test5" hidden="1">{"BUILD_MACHINERIES",#N/A,FALSE,"PREPAID-1"}</definedName>
    <definedName name="test5_1" hidden="1">{"BUILD_MACHINERIES",#N/A,FALSE,"PREPAID-1"}</definedName>
    <definedName name="test6" hidden="1">{"HOSPITALIZATION",#N/A,FALSE,"PREPAID-1"}</definedName>
    <definedName name="test6_1" hidden="1">{"HOSPITALIZATION",#N/A,FALSE,"PREPAID-1"}</definedName>
    <definedName name="test7" hidden="1">{"INV_INSURANCE",#N/A,FALSE,"PREPAID-1"}</definedName>
    <definedName name="test7_1" hidden="1">{"INV_INSURANCE",#N/A,FALSE,"PREPAID-1"}</definedName>
    <definedName name="test8" hidden="1">{"PERS_ACCD",#N/A,FALSE,"PREPAID-1"}</definedName>
    <definedName name="test8_1" hidden="1">{"PERS_ACCD",#N/A,FALSE,"PREPAID-1"}</definedName>
    <definedName name="test9" hidden="1">{"VEHICLE_INS",#N/A,FALSE,"PREPAID-1"}</definedName>
    <definedName name="test9_1" hidden="1">{"VEHICLE_INS",#N/A,FALSE,"PREPAID-1"}</definedName>
    <definedName name="TESTCOM">#REF!</definedName>
    <definedName name="TESTHKEY">#REF!</definedName>
    <definedName name="TESTKEYS">#REF!</definedName>
    <definedName name="testo">#REF!</definedName>
    <definedName name="testpile">#REF!</definedName>
    <definedName name="tests" hidden="1">{#N/A,#N/A,FALSE,"F_Plan";#N/A,#N/A,FALSE,"Parameter"}</definedName>
    <definedName name="TESTVKEY">#REF!</definedName>
    <definedName name="tete" hidden="1">{"rp_only",#N/A,FALSE,"2225"}</definedName>
    <definedName name="tete_1" hidden="1">{"rp_only",#N/A,FALSE,"2225"}</definedName>
    <definedName name="tetre" hidden="1">{"with_oth_curr",#N/A,FALSE,"2225"}</definedName>
    <definedName name="tetre_1" hidden="1">{"with_oth_curr",#N/A,FALSE,"2225"}</definedName>
    <definedName name="tetret" hidden="1">{"rp_only",#N/A,FALSE,"2225"}</definedName>
    <definedName name="tetret_1" hidden="1">{"rp_only",#N/A,FALSE,"2225"}</definedName>
    <definedName name="tetwe" hidden="1">{"with_oth_curr",#N/A,FALSE,"2225"}</definedName>
    <definedName name="tetwe_1" hidden="1">{"with_oth_curr",#N/A,FALSE,"2225"}</definedName>
    <definedName name="tewrty" hidden="1">{"rp_only",#N/A,FALSE,"2225"}</definedName>
    <definedName name="tewrty_1" hidden="1">{"rp_only",#N/A,FALSE,"2225"}</definedName>
    <definedName name="TEXP">#REF!</definedName>
    <definedName name="text">#REF!</definedName>
    <definedName name="TextRefCopy1">#REF!</definedName>
    <definedName name="TextRefCopy10">#REF!</definedName>
    <definedName name="TextRefCopy100">#REF!</definedName>
    <definedName name="TextRefCopy101">#REF!</definedName>
    <definedName name="TextRefCopy103">#REF!</definedName>
    <definedName name="TextRefCopy104">#REF!</definedName>
    <definedName name="TextRefCopy105">#REF!</definedName>
    <definedName name="TextRefCopy106">#REF!</definedName>
    <definedName name="TextRefCopy11">#REF!</definedName>
    <definedName name="TextRefCopy19">#REF!</definedName>
    <definedName name="TextRefCopy2">#REF!</definedName>
    <definedName name="TextRefCopy21">#REF!</definedName>
    <definedName name="TextRefCopy22">#REF!</definedName>
    <definedName name="TextRefCopy23">#REF!</definedName>
    <definedName name="TextRefCopy28">#REF!</definedName>
    <definedName name="TextRefCopy29">#REF!</definedName>
    <definedName name="TextRefCopy3">#REF!</definedName>
    <definedName name="TextRefCopy30">#REF!</definedName>
    <definedName name="TextRefCopy4">#REF!</definedName>
    <definedName name="TextRefCopy5">#REF!</definedName>
    <definedName name="TextRefCopy6">#REF!</definedName>
    <definedName name="TextRefCopy7">#REF!</definedName>
    <definedName name="TextRefCopy8">#REF!</definedName>
    <definedName name="TextRefCopy84">#REF!</definedName>
    <definedName name="TextRefCopy85">#REF!</definedName>
    <definedName name="TextRefCopy86">#REF!</definedName>
    <definedName name="TextRefCopy87">#REF!</definedName>
    <definedName name="TextRefCopy9">#REF!</definedName>
    <definedName name="TextRefCopy92">#REF!</definedName>
    <definedName name="TextRefCopy93">#REF!</definedName>
    <definedName name="TextRefCopy96">#REF!</definedName>
    <definedName name="TextRefCopy97">#REF!</definedName>
    <definedName name="TextRefCopy98">#REF!</definedName>
    <definedName name="TextRefCopy99">#REF!</definedName>
    <definedName name="TextRefCopyRangeCount" hidden="1">1</definedName>
    <definedName name="TFI_synth">#REF!</definedName>
    <definedName name="TFI_synth_bud">#REF!</definedName>
    <definedName name="tfiacc">#REF!</definedName>
    <definedName name="tg">#REF!</definedName>
    <definedName name="tgfgtg" hidden="1">{"rp_only",#N/A,FALSE,"2225"}</definedName>
    <definedName name="tgfgtg_1" hidden="1">{"rp_only",#N/A,FALSE,"2225"}</definedName>
    <definedName name="tgg" hidden="1">{"rp_only",#N/A,FALSE,"2225"}</definedName>
    <definedName name="tgg_1" hidden="1">{"rp_only",#N/A,FALSE,"2225"}</definedName>
    <definedName name="tgl">#REF!</definedName>
    <definedName name="tglabu2020">#REF!</definedName>
    <definedName name="TGrowth">#REF!</definedName>
    <definedName name="tgstainlis">#REF!</definedName>
    <definedName name="th">#REF!</definedName>
    <definedName name="THA">#N/A</definedName>
    <definedName name="THAI">#REF!</definedName>
    <definedName name="thamesport">#REF!</definedName>
    <definedName name="thang">#REF!</definedName>
    <definedName name="Thanh">#REF!</definedName>
    <definedName name="thanhtien">#REF!</definedName>
    <definedName name="Thao">#REF!</definedName>
    <definedName name="Theodolite">#REF!</definedName>
    <definedName name="thepban">#REF!</definedName>
    <definedName name="thepto">#REF!</definedName>
    <definedName name="ther">#REF!</definedName>
    <definedName name="ther_1">#REF!</definedName>
    <definedName name="ther_1_10">#REF!</definedName>
    <definedName name="ther_10">#REF!</definedName>
    <definedName name="ther_5">#REF!</definedName>
    <definedName name="thetichck">#REF!</definedName>
    <definedName name="THGO1pnc">#REF!</definedName>
    <definedName name="thht">#REF!</definedName>
    <definedName name="THI">#REF!</definedName>
    <definedName name="thinh">#REF!</definedName>
    <definedName name="thinner">#REF!</definedName>
    <definedName name="thkp3">#REF!</definedName>
    <definedName name="THN">#REF!</definedName>
    <definedName name="thomoc">#REF!</definedName>
    <definedName name="THOMOCCONGTRINH">#REF!</definedName>
    <definedName name="THONG1">#REF!</definedName>
    <definedName name="THONG2">#REF!</definedName>
    <definedName name="THONG3">#REF!</definedName>
    <definedName name="THONGKHOAN">#REF!</definedName>
    <definedName name="Thousand">#REF!</definedName>
    <definedName name="Three.Wheel.Rol">#REF!</definedName>
    <definedName name="THREEWHEELROLLER">#REF!</definedName>
    <definedName name="Threshold">#REF!</definedName>
    <definedName name="Throughput">#REF!</definedName>
    <definedName name="thtich1">#REF!</definedName>
    <definedName name="thtich2">#REF!</definedName>
    <definedName name="thtich3">#REF!</definedName>
    <definedName name="thtich4">#REF!</definedName>
    <definedName name="thtich5">#REF!</definedName>
    <definedName name="thtich6">#REF!</definedName>
    <definedName name="thtt">#REF!</definedName>
    <definedName name="THUDUC1">#REF!</definedName>
    <definedName name="THUDUC2">#REF!</definedName>
    <definedName name="thue">6</definedName>
    <definedName name="THUONG1">#REF!</definedName>
    <definedName name="THUONG2">#REF!</definedName>
    <definedName name="THUONG3">#REF!</definedName>
    <definedName name="THUONG4">#REF!</definedName>
    <definedName name="TI">#REF!</definedName>
    <definedName name="ti100_1">#REF!</definedName>
    <definedName name="ti100_5">#REF!</definedName>
    <definedName name="ti120_1">#REF!</definedName>
    <definedName name="ti120_5">#REF!</definedName>
    <definedName name="ti50_1">#REF!</definedName>
    <definedName name="ti50_5">#REF!</definedName>
    <definedName name="ti60_1">#REF!</definedName>
    <definedName name="ti60_5">#REF!</definedName>
    <definedName name="ti80_1">#REF!</definedName>
    <definedName name="ti80_1_10">#REF!</definedName>
    <definedName name="ti80_10">#REF!</definedName>
    <definedName name="ti80_5">#REF!</definedName>
    <definedName name="tiang">#REF!</definedName>
    <definedName name="Tiang_Pancang_28_x_28">#REF!</definedName>
    <definedName name="Tiang_Pancang_30_x_30">#REF!</definedName>
    <definedName name="tidak">#REF!</definedName>
    <definedName name="tidak_10">#REF!</definedName>
    <definedName name="tidak_5">#REF!</definedName>
    <definedName name="tidf10">#REF!</definedName>
    <definedName name="tidf10_1">#REF!</definedName>
    <definedName name="tidf10_1_10">#REF!</definedName>
    <definedName name="tidf10_10">#REF!</definedName>
    <definedName name="tidf10_10_1">#REF!</definedName>
    <definedName name="tidf10_11">#REF!</definedName>
    <definedName name="tidf10_3">#REF!</definedName>
    <definedName name="tidf10_3_1">#REF!</definedName>
    <definedName name="tidf10_4">#REF!</definedName>
    <definedName name="tidf10_4_10">#REF!</definedName>
    <definedName name="tidf10_5">#REF!</definedName>
    <definedName name="tidf10_5_1">#REF!</definedName>
    <definedName name="tidf10_5_10">#REF!</definedName>
    <definedName name="tidf10_6">#REF!</definedName>
    <definedName name="tidf10_6_10">#REF!</definedName>
    <definedName name="tidf10_7">#REF!</definedName>
    <definedName name="tidf10_7_10">#REF!</definedName>
    <definedName name="tidf10_8">#REF!</definedName>
    <definedName name="tidf10_8_10">#REF!</definedName>
    <definedName name="tidf10_9">#REF!</definedName>
    <definedName name="tidf10_9_10">#REF!</definedName>
    <definedName name="tidf100">#REF!</definedName>
    <definedName name="tidf100_1">#REF!</definedName>
    <definedName name="tidf100_1_10">#REF!</definedName>
    <definedName name="tidf100_10">#REF!</definedName>
    <definedName name="tidf100_10_1">#REF!</definedName>
    <definedName name="tidf100_11">#REF!</definedName>
    <definedName name="tidf350">#REF!</definedName>
    <definedName name="TIE">#REF!</definedName>
    <definedName name="tie_rod">#REF!</definedName>
    <definedName name="Tien">#REF!</definedName>
    <definedName name="Tiering_1">#REF!</definedName>
    <definedName name="Tiering_2">#REF!</definedName>
    <definedName name="Tiering_3">#REF!</definedName>
    <definedName name="Tiering_4">#REF!</definedName>
    <definedName name="Tiering_Old">#REF!</definedName>
    <definedName name="Tim_lan_xuat_hien">#REF!</definedName>
    <definedName name="tim_xuat_hien">#REF!</definedName>
    <definedName name="timbdat">#REF!</definedName>
    <definedName name="TIMBUN">#REF!</definedName>
    <definedName name="TIMBUNAN">#REF!</definedName>
    <definedName name="timdat">#REF!</definedName>
    <definedName name="timing">#REF!</definedName>
    <definedName name="tiner">#REF!</definedName>
    <definedName name="tinner">#REF!</definedName>
    <definedName name="tinner_1">#REF!</definedName>
    <definedName name="tinnerb">#REF!</definedName>
    <definedName name="tinnerb_1">#REF!</definedName>
    <definedName name="tinnerc">#REF!</definedName>
    <definedName name="tinnerc_1">#REF!</definedName>
    <definedName name="tioyo" hidden="1">{"with_oth_curr",#N/A,FALSE,"2225"}</definedName>
    <definedName name="tioyo_1" hidden="1">{"with_oth_curr",#N/A,FALSE,"2225"}</definedName>
    <definedName name="Tire.Roller">#REF!</definedName>
    <definedName name="TIREROLLER">#REF!</definedName>
    <definedName name="tirtr" hidden="1">{"with_oth_curr",#N/A,FALSE,"2225"}</definedName>
    <definedName name="tirtr_1" hidden="1">{"with_oth_curr",#N/A,FALSE,"2225"}</definedName>
    <definedName name="tit">#REF!</definedName>
    <definedName name="TITAN">#REF!</definedName>
    <definedName name="Titik_lampu">#REF!</definedName>
    <definedName name="Title">#REF!</definedName>
    <definedName name="Title1">#REF!</definedName>
    <definedName name="Titre12moisglissants">OFFSET(#REF!,0,0,1,COUNTA(#REF!))</definedName>
    <definedName name="tiyi" hidden="1">{"with_oth_curr",#N/A,FALSE,"2225"}</definedName>
    <definedName name="tiyi_1" hidden="1">{"with_oth_curr",#N/A,FALSE,"2225"}</definedName>
    <definedName name="tj" hidden="1">{#N/A,#N/A,FALSE,"REK";#N/A,#N/A,FALSE,"Bq-ARS"}</definedName>
    <definedName name="TK">#REF!</definedName>
    <definedName name="Tk.Batu">#REF!</definedName>
    <definedName name="Tk.Gali">#REF!</definedName>
    <definedName name="Tk.Kayu">#REF!</definedName>
    <definedName name="TK_01">#REF!</definedName>
    <definedName name="TK_03">#REF!</definedName>
    <definedName name="TK_03A">#REF!</definedName>
    <definedName name="TK_03B">#REF!</definedName>
    <definedName name="TK_04">#REF!</definedName>
    <definedName name="TK_04A">#REF!</definedName>
    <definedName name="TK_04B">#REF!</definedName>
    <definedName name="TK_13">#REF!</definedName>
    <definedName name="tk_batu">#REF!</definedName>
    <definedName name="tk_besi">#REF!</definedName>
    <definedName name="tk_cat">#REF!</definedName>
    <definedName name="tk_kayu">#REF!</definedName>
    <definedName name="TKCOÙ">#REF!</definedName>
    <definedName name="tki">#REF!</definedName>
    <definedName name="tkitc10x2x0.6">#REF!</definedName>
    <definedName name="tkledeng">#REF!</definedName>
    <definedName name="tklistrik">#REF!</definedName>
    <definedName name="TKNÔÏ">#REF!</definedName>
    <definedName name="tkplitur">#REF!</definedName>
    <definedName name="tl">#REF!</definedName>
    <definedName name="tl.2x">#REF!</definedName>
    <definedName name="tl1x18b">#REF!</definedName>
    <definedName name="tl1x18bnb">#REF!</definedName>
    <definedName name="tl1x18ep">#REF!</definedName>
    <definedName name="tl1x18gmsnb">#REF!</definedName>
    <definedName name="tl1x18tki">#REF!</definedName>
    <definedName name="tl1x18tkinb">#REF!</definedName>
    <definedName name="tl1x18tko">#REF!</definedName>
    <definedName name="tl1x18tkonb">#REF!</definedName>
    <definedName name="tl1x20">#REF!</definedName>
    <definedName name="tl1x36b">#REF!</definedName>
    <definedName name="tl1x36bimc">#REF!</definedName>
    <definedName name="tl1x36bnb">#REF!</definedName>
    <definedName name="tl1x36gmsnb">#REF!</definedName>
    <definedName name="tl1x36tbs">#REF!</definedName>
    <definedName name="tl1x36tbsnb">#REF!</definedName>
    <definedName name="tl1x36tki">#REF!</definedName>
    <definedName name="tl1x36tkinb">#REF!</definedName>
    <definedName name="tl1x36tko">#REF!</definedName>
    <definedName name="tl1x36tkonb">#REF!</definedName>
    <definedName name="tl1x40">#REF!</definedName>
    <definedName name="TL236METALLOV">#REF!</definedName>
    <definedName name="tl2x18tbsm2">#REF!</definedName>
    <definedName name="tl2x20">#REF!</definedName>
    <definedName name="tl2x36tbs">#REF!</definedName>
    <definedName name="tl2x36tbsnb">#REF!</definedName>
    <definedName name="tl2x36tki">#REF!</definedName>
    <definedName name="tl2x36tkinb">#REF!</definedName>
    <definedName name="tl2x36tko">#REF!</definedName>
    <definedName name="tl2x36tkonb">#REF!</definedName>
    <definedName name="tla2x18iac">#REF!</definedName>
    <definedName name="tla2x18iacbimc">#REF!</definedName>
    <definedName name="TLAC120">#REF!</definedName>
    <definedName name="TLAC35">#REF!</definedName>
    <definedName name="TLAC50">#REF!</definedName>
    <definedName name="TLAC70">#REF!</definedName>
    <definedName name="TLAC95">#REF!</definedName>
    <definedName name="tlb1x18">#REF!</definedName>
    <definedName name="tlb1x36">#REF!</definedName>
    <definedName name="tlb1x36bimc">#REF!</definedName>
    <definedName name="tlb1x36w">#REF!</definedName>
    <definedName name="tlbk1x36">#REF!</definedName>
    <definedName name="tlbvs2x18">#REF!</definedName>
    <definedName name="tlbvs2x18bimc">#REF!</definedName>
    <definedName name="tlc20bimc">#REF!</definedName>
    <definedName name="Tle">#REF!</definedName>
    <definedName name="tlidf250p">#REF!</definedName>
    <definedName name="TLOADER">#REF!</definedName>
    <definedName name="tlp">#REF!</definedName>
    <definedName name="tltko2x36">#REF!</definedName>
    <definedName name="tltko2x36bimc">#REF!</definedName>
    <definedName name="tltl20nb">#REF!</definedName>
    <definedName name="tluong">#REF!</definedName>
    <definedName name="TM">#REF!</definedName>
    <definedName name="TM_Opening_Euro">#REF!</definedName>
    <definedName name="TM_Opening_LC">#REF!</definedName>
    <definedName name="TMActual">OFFSET(#REF!,0,0,1,COUNT(#REF!))</definedName>
    <definedName name="TMBudget">OFFSET(#REF!,0,0,1,COUNT(#REF!))</definedName>
    <definedName name="TMjActual">OFFSET(#REF!,0,0,1,COUNT(#REF!))</definedName>
    <definedName name="TMjBudget">OFFSET(#REF!,0,0,1,COUNT(#REF!))</definedName>
    <definedName name="TMjLastyear">OFFSET(#REF!,0,0,1,COUNT(#REF!))</definedName>
    <definedName name="TMLastyear">OFFSET(#REF!,0,0,1,COUNT(#REF!))</definedName>
    <definedName name="TMN_No">#REF!</definedName>
    <definedName name="TMN_Raw_Mat_Description">#REF!</definedName>
    <definedName name="TmpGlobalExport0056">#REF!</definedName>
    <definedName name="TMTitre">OFFSET(#REF!,0,0,1,COUNTA(#REF!))</definedName>
    <definedName name="tnhtanam">#REF!</definedName>
    <definedName name="tnhurug">#REF!</definedName>
    <definedName name="TOCD">#REF!</definedName>
    <definedName name="today">#REF!</definedName>
    <definedName name="Today_">#REF!</definedName>
    <definedName name="TOMAY">#REF!</definedName>
    <definedName name="TOMAY2">#REF!</definedName>
    <definedName name="ton">#REF!</definedName>
    <definedName name="Tong_nhom">#REF!</definedName>
    <definedName name="tongbt">#REF!</definedName>
    <definedName name="tongcong">#REF!</definedName>
    <definedName name="tongdientich">#REF!</definedName>
    <definedName name="tonghop_t5">#REF!</definedName>
    <definedName name="tongthep">#REF!</definedName>
    <definedName name="tongthetich">#REF!</definedName>
    <definedName name="tools">#REF!</definedName>
    <definedName name="TOP">#REF!</definedName>
    <definedName name="topmanager">#REF!</definedName>
    <definedName name="toppaje">#REF!</definedName>
    <definedName name="topValuationTick">#REF!</definedName>
    <definedName name="TotAdminCost">#REF!</definedName>
    <definedName name="TOTAL">#REF!</definedName>
    <definedName name="Total_Adjustment">#REF!</definedName>
    <definedName name="total_Adjustment_June">#REF!</definedName>
    <definedName name="total_project_cost">#REF!</definedName>
    <definedName name="TOTAL_TEMP.__FE">#REF!</definedName>
    <definedName name="totalamount" hidden="1">#REF!</definedName>
    <definedName name="totalamt">#REF!</definedName>
    <definedName name="TotalCompany">#REF!</definedName>
    <definedName name="totalcredit154">#REF!</definedName>
    <definedName name="totald">#REF!</definedName>
    <definedName name="TotCommCost">#REF!</definedName>
    <definedName name="TotFixedCost">#REF!</definedName>
    <definedName name="TotLicFeeIn">#REF!</definedName>
    <definedName name="toto_A100">#REF!</definedName>
    <definedName name="toto_L521V1A">#REF!</definedName>
    <definedName name="toto_LW230J">#REF!</definedName>
    <definedName name="toto_S11N">#REF!</definedName>
    <definedName name="toto_S160V1">#REF!</definedName>
    <definedName name="toto_T23B13">#REF!</definedName>
    <definedName name="toto_T30ARQ13N">#REF!</definedName>
    <definedName name="toto_TS119AS5">#REF!</definedName>
    <definedName name="toto_TX1B">#REF!</definedName>
    <definedName name="toto_TX403SV3">#REF!</definedName>
    <definedName name="toto_TX4A">#REF!</definedName>
    <definedName name="toto_U57M">#REF!</definedName>
    <definedName name="TotOpsCost">#REF!</definedName>
    <definedName name="totTAlt5minplatTAlt6">#REF!</definedName>
    <definedName name="TotvalueAdded">#REF!</definedName>
    <definedName name="town_a">#REF!</definedName>
    <definedName name="town_b">#REF!</definedName>
    <definedName name="town_c">#REF!</definedName>
    <definedName name="town_d">#REF!</definedName>
    <definedName name="town_e">#REF!</definedName>
    <definedName name="tp">#REF!</definedName>
    <definedName name="TPLRP">#REF!</definedName>
    <definedName name="tpm">#REF!</definedName>
    <definedName name="Tprices">#REF!</definedName>
    <definedName name="tr" hidden="1">{#N/A,#N/A,FALSE,"Aging Summary";#N/A,#N/A,FALSE,"Ratio Analysis";#N/A,#N/A,FALSE,"Test 120 Day Accts";#N/A,#N/A,FALSE,"Tickmarks"}</definedName>
    <definedName name="Tra_DM_su_dung">#REF!</definedName>
    <definedName name="Tra_don_gia_KS">#REF!</definedName>
    <definedName name="Tra_DTCT">#REF!</definedName>
    <definedName name="Tra_tim_hang_mucPT_trung">#REF!</definedName>
    <definedName name="Tra_TL">#REF!</definedName>
    <definedName name="Tra_ty_le2">#REF!</definedName>
    <definedName name="Tra_ty_le3">#REF!</definedName>
    <definedName name="Tra_ty_le4">#REF!</definedName>
    <definedName name="Tra_ty_le5">#REF!</definedName>
    <definedName name="TRA_VAT_LIEU">#REF!</definedName>
    <definedName name="TRA_VL">#REF!</definedName>
    <definedName name="Track.Loader">#REF!</definedName>
    <definedName name="TRACKLOADER">#REF!</definedName>
    <definedName name="TRADE2">#REF!</definedName>
    <definedName name="TRADING">#REF!</definedName>
    <definedName name="trafo">#REF!</definedName>
    <definedName name="TRAILLER">#REF!</definedName>
    <definedName name="tralis">#REF!</definedName>
    <definedName name="traljend">#REF!</definedName>
    <definedName name="TRAM">#REF!</definedName>
    <definedName name="TRANS">#REF!</definedName>
    <definedName name="trans_n_min">#REF!</definedName>
    <definedName name="Trans_Transaction_Exp">#REF!</definedName>
    <definedName name="trans_y_group">#REF!</definedName>
    <definedName name="trans_y_min">#REF!</definedName>
    <definedName name="Transactionbefore05015">#REF!</definedName>
    <definedName name="TransationExportExcel">#REF!</definedName>
    <definedName name="TransExportbyDate">#REF!</definedName>
    <definedName name="TRANSF">#N/A</definedName>
    <definedName name="Transport">#REF!</definedName>
    <definedName name="traTNHH">#REF!</definedName>
    <definedName name="TRAVEL">#REF!</definedName>
    <definedName name="TRAVELLING">#REF!</definedName>
    <definedName name="TRAvH">#REF!</definedName>
    <definedName name="TRAVL">#REF!</definedName>
    <definedName name="trd">#REF!</definedName>
    <definedName name="treatkode">#REF!</definedName>
    <definedName name="trehgn" hidden="1">{"rp_only",#N/A,FALSE,"2225"}</definedName>
    <definedName name="trehgn_1" hidden="1">{"rp_only",#N/A,FALSE,"2225"}</definedName>
    <definedName name="trertert" hidden="1">{"rp_only",#N/A,FALSE,"2225"}</definedName>
    <definedName name="trertert_1" hidden="1">{"rp_only",#N/A,FALSE,"2225"}</definedName>
    <definedName name="trertetet" hidden="1">{"rp_only",#N/A,FALSE,"2225"}</definedName>
    <definedName name="trertetet_1" hidden="1">{"rp_only",#N/A,FALSE,"2225"}</definedName>
    <definedName name="tretert" hidden="1">{"rp_only",#N/A,FALSE,"2225"}</definedName>
    <definedName name="tretert_1" hidden="1">{"rp_only",#N/A,FALSE,"2225"}</definedName>
    <definedName name="trfdg" hidden="1">{"rp_only",#N/A,FALSE,"2225"}</definedName>
    <definedName name="trfdg_1" hidden="1">{"rp_only",#N/A,FALSE,"2225"}</definedName>
    <definedName name="trfg" hidden="1">{"rp_only",#N/A,FALSE,"2225"}</definedName>
    <definedName name="trfg_1" hidden="1">{"rp_only",#N/A,FALSE,"2225"}</definedName>
    <definedName name="TRI">#REF!</definedName>
    <definedName name="trip110">#REF!</definedName>
    <definedName name="tripalm110">#REF!</definedName>
    <definedName name="Triplek_Uk.2_2_mm">#REF!</definedName>
    <definedName name="Triplek_Uk.3_0_mm">#REF!</definedName>
    <definedName name="Triplek_Uk.4_0_mm">#REF!</definedName>
    <definedName name="Triplek_Uk.6_0_mm">#REF!</definedName>
    <definedName name="triplek12">#REF!</definedName>
    <definedName name="triplek12_1">#REF!</definedName>
    <definedName name="triplek12c">#REF!</definedName>
    <definedName name="triplek12c_1">#REF!</definedName>
    <definedName name="triplek3">#REF!</definedName>
    <definedName name="triplek3_1">#REF!</definedName>
    <definedName name="triplek3b">#REF!</definedName>
    <definedName name="triplek3b_1">#REF!</definedName>
    <definedName name="triplek3c">#REF!</definedName>
    <definedName name="triplek3c_1">#REF!</definedName>
    <definedName name="triplek4">#REF!</definedName>
    <definedName name="triplek4_1">#REF!</definedName>
    <definedName name="triplek4b">#REF!</definedName>
    <definedName name="triplek4b_1">#REF!</definedName>
    <definedName name="triplek4c">#REF!</definedName>
    <definedName name="triplek4c_1">#REF!</definedName>
    <definedName name="triplek9">#REF!</definedName>
    <definedName name="Tripleks_4_mm_4__x_8">#REF!</definedName>
    <definedName name="trisakti" hidden="1">{#N/A,#N/A,FALSE,"Aging Summary";#N/A,#N/A,FALSE,"Ratio Analysis";#N/A,#N/A,FALSE,"Test 120 Day Accts";#N/A,#N/A,FALSE,"Tickmarks"}</definedName>
    <definedName name="TRIX">#REF!</definedName>
    <definedName name="TRL">#REF!</definedName>
    <definedName name="trlg">#REF!</definedName>
    <definedName name="TRNP_REVENUE_IF">#REF!</definedName>
    <definedName name="tro">#REF!</definedName>
    <definedName name="TROLLER">#REF!</definedName>
    <definedName name="trplek12b">#REF!</definedName>
    <definedName name="trplek12b_1">#REF!</definedName>
    <definedName name="trret" hidden="1">{"rp_only",#N/A,FALSE,"2225"}</definedName>
    <definedName name="trret_1" hidden="1">{"rp_only",#N/A,FALSE,"2225"}</definedName>
    <definedName name="trruytry" hidden="1">{"rp_only",#N/A,FALSE,"2225"}</definedName>
    <definedName name="trruytry_1" hidden="1">{"rp_only",#N/A,FALSE,"2225"}</definedName>
    <definedName name="trsdtrsytes" hidden="1">{"rp_only",#N/A,FALSE,"2225"}</definedName>
    <definedName name="trsdtrsytes_1" hidden="1">{"rp_only",#N/A,FALSE,"2225"}</definedName>
    <definedName name="trtrtytr" hidden="1">{"with_oth_curr",#N/A,FALSE,"2225"}</definedName>
    <definedName name="trtrtytr_1" hidden="1">{"with_oth_curr",#N/A,FALSE,"2225"}</definedName>
    <definedName name="truck">#REF!</definedName>
    <definedName name="trUL">#REF!</definedName>
    <definedName name="Trung">#REF!</definedName>
    <definedName name="trungthu">#REF!</definedName>
    <definedName name="TRUSS">#REF!</definedName>
    <definedName name="TRY">#REF!</definedName>
    <definedName name="trygfh" hidden="1">{"rp_only",#N/A,FALSE,"2225"}</definedName>
    <definedName name="trygfh_1" hidden="1">{"rp_only",#N/A,FALSE,"2225"}</definedName>
    <definedName name="tryrty" hidden="1">{"rp_only",#N/A,FALSE,"2225"}</definedName>
    <definedName name="tryrty_1" hidden="1">{"rp_only",#N/A,FALSE,"2225"}</definedName>
    <definedName name="tryrtyfgh" hidden="1">{"rp_only",#N/A,FALSE,"2225"}</definedName>
    <definedName name="tryrtyfgh_1" hidden="1">{"rp_only",#N/A,FALSE,"2225"}</definedName>
    <definedName name="tryrtyrt" hidden="1">{"with_oth_curr",#N/A,FALSE,"2225"}</definedName>
    <definedName name="tryrtyrt_1" hidden="1">{"with_oth_curr",#N/A,FALSE,"2225"}</definedName>
    <definedName name="tryrtyrtyr" hidden="1">{"with_oth_curr",#N/A,FALSE,"2225"}</definedName>
    <definedName name="tryrtyrtyr_1" hidden="1">{"with_oth_curr",#N/A,FALSE,"2225"}</definedName>
    <definedName name="tryrtyrtyry" hidden="1">{"rp_only",#N/A,FALSE,"2225"}</definedName>
    <definedName name="tryrtyrtyry_1" hidden="1">{"rp_only",#N/A,FALSE,"2225"}</definedName>
    <definedName name="tryrtyry" hidden="1">{"rp_only",#N/A,FALSE,"2225"}</definedName>
    <definedName name="tryrtyry_1" hidden="1">{"rp_only",#N/A,FALSE,"2225"}</definedName>
    <definedName name="tryrtytry" hidden="1">{"rp_only",#N/A,FALSE,"2225"}</definedName>
    <definedName name="tryrtytry_1" hidden="1">{"rp_only",#N/A,FALSE,"2225"}</definedName>
    <definedName name="tryryrty" hidden="1">{"rp_only",#N/A,FALSE,"2225"}</definedName>
    <definedName name="tryryrty_1" hidden="1">{"rp_only",#N/A,FALSE,"2225"}</definedName>
    <definedName name="tryryryry" hidden="1">{"rp_only",#N/A,FALSE,"2225"}</definedName>
    <definedName name="tryryryry_1" hidden="1">{"rp_only",#N/A,FALSE,"2225"}</definedName>
    <definedName name="tryryughj" hidden="1">{"rp_only",#N/A,FALSE,"2225"}</definedName>
    <definedName name="tryryughj_1" hidden="1">{"rp_only",#N/A,FALSE,"2225"}</definedName>
    <definedName name="trytutit" hidden="1">{"rp_only",#N/A,FALSE,"2225"}</definedName>
    <definedName name="trytutit_1" hidden="1">{"rp_only",#N/A,FALSE,"2225"}</definedName>
    <definedName name="trytyhgf" hidden="1">{"rp_only",#N/A,FALSE,"2225"}</definedName>
    <definedName name="trytyhgf_1" hidden="1">{"rp_only",#N/A,FALSE,"2225"}</definedName>
    <definedName name="tryurtrui" hidden="1">{"with_oth_curr",#N/A,FALSE,"2225"}</definedName>
    <definedName name="tryurtrui_1" hidden="1">{"with_oth_curr",#N/A,FALSE,"2225"}</definedName>
    <definedName name="tryyty" hidden="1">{"rp_only",#N/A,FALSE,"2225"}</definedName>
    <definedName name="tryyty_1" hidden="1">{"rp_only",#N/A,FALSE,"2225"}</definedName>
    <definedName name="tryytytr" hidden="1">{"rp_only",#N/A,FALSE,"2225"}</definedName>
    <definedName name="tryytytr_1" hidden="1">{"rp_only",#N/A,FALSE,"2225"}</definedName>
    <definedName name="TS">HAJIME:OWARI</definedName>
    <definedName name="TSB1.">#REF!</definedName>
    <definedName name="TSB1_1">#REF!</definedName>
    <definedName name="tscb">#REF!</definedName>
    <definedName name="tscs3w">#REF!</definedName>
    <definedName name="tscs6w">#REF!</definedName>
    <definedName name="tshs15">#REF!</definedName>
    <definedName name="tshs6w">#REF!</definedName>
    <definedName name="tski">#REF!</definedName>
    <definedName name="tskie">#REF!</definedName>
    <definedName name="tsnya2x1.5">#REF!</definedName>
    <definedName name="tsnyafrc">#REF!</definedName>
    <definedName name="tso">#REF!</definedName>
    <definedName name="TT">#REF!</definedName>
    <definedName name="TT_1P">#REF!</definedName>
    <definedName name="TT_3p">#REF!</definedName>
    <definedName name="ttam">#REF!</definedName>
    <definedName name="ttao">#REF!</definedName>
    <definedName name="ttbt">#REF!</definedName>
    <definedName name="TTDesiredLevelOfEvidenceItems">#REF!</definedName>
    <definedName name="tthi">#REF!</definedName>
    <definedName name="ttklampu">#REF!</definedName>
    <definedName name="ttkstop">#REF!</definedName>
    <definedName name="ttronmk">#REF!</definedName>
    <definedName name="TTT"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hidden="1">{#N/A,#N/A,FALSE,"Aging Summary";#N/A,#N/A,FALSE,"Ratio Analysis";#N/A,#N/A,FALSE,"Test 120 Day Accts";#N/A,#N/A,FALSE,"Tickmarks"}</definedName>
    <definedName name="tttt" localSheetId="8" hidden="1">{"rp_only",#N/A,FALSE,"2225"}</definedName>
    <definedName name="tttt" hidden="1">{"'Sheet1'!$L$16"}</definedName>
    <definedName name="tttt_1" hidden="1">{"rp_only",#N/A,FALSE,"2225"}</definedName>
    <definedName name="ttttt0405">#REF!</definedName>
    <definedName name="tty" hidden="1">{"with_oth_curr",#N/A,FALSE,"2225"}</definedName>
    <definedName name="tty_1" hidden="1">{"with_oth_curr",#N/A,FALSE,"2225"}</definedName>
    <definedName name="ttyiiyiu" hidden="1">{"rp_only",#N/A,FALSE,"2225"}</definedName>
    <definedName name="ttyiiyiu_1" hidden="1">{"rp_only",#N/A,FALSE,"2225"}</definedName>
    <definedName name="tualangb">#REF!</definedName>
    <definedName name="tualangb_1">#REF!</definedName>
    <definedName name="Tuan">#REF!</definedName>
    <definedName name="TUAN45">#REF!</definedName>
    <definedName name="TUAN46">#REF!</definedName>
    <definedName name="TUAN48">#REF!</definedName>
    <definedName name="TUAN49">#REF!</definedName>
    <definedName name="TUAN50">#REF!</definedName>
    <definedName name="TUAN51">#REF!</definedName>
    <definedName name="TUAN52">#REF!</definedName>
    <definedName name="tuei" hidden="1">{"rp_only",#N/A,FALSE,"2225"}</definedName>
    <definedName name="tuei_1" hidden="1">{"rp_only",#N/A,FALSE,"2225"}</definedName>
    <definedName name="TUGAL1">#REF!</definedName>
    <definedName name="tuiyii" hidden="1">{"rp_only",#N/A,FALSE,"2225"}</definedName>
    <definedName name="tuiyii_1" hidden="1">{"rp_only",#N/A,FALSE,"2225"}</definedName>
    <definedName name="tukang">#REF!</definedName>
    <definedName name="Tukang_Batu">#REF!</definedName>
    <definedName name="TUKANG_BATU_SETENGAH_TERAMPIL">#REF!</definedName>
    <definedName name="TUKANG_BATU_TERAMPIL">#REF!</definedName>
    <definedName name="Tukang_Besi">#REF!</definedName>
    <definedName name="TUKANG_BESI_BETON_SETENGAH_TERAMPIL">#REF!</definedName>
    <definedName name="TUKANG_BESI_BETON_TERAMPIL">#REF!</definedName>
    <definedName name="TUKANG_BESI_PROFIL_SETENGAH_TERAMPIL">#REF!</definedName>
    <definedName name="TUKANG_BESI_PROFIL_TERAMPIL">#REF!</definedName>
    <definedName name="TUKANG_CAT___PELITUR_SETENGAH_TERAMPIL">#REF!</definedName>
    <definedName name="TUKANG_CAT___PELITUR_TERAMPIL">#REF!</definedName>
    <definedName name="TUKANG_GALI">#REF!</definedName>
    <definedName name="Tukang_Kayu">#REF!</definedName>
    <definedName name="TUKANG_KAYU_SETENGAH_TERAMPIL">#REF!</definedName>
    <definedName name="TUKANG_KAYU_TERAMPIL">#REF!</definedName>
    <definedName name="TUKANG_MEUBELAIR">#REF!</definedName>
    <definedName name="TUKANG_TAMAN">#REF!</definedName>
    <definedName name="tukangb">#REF!</definedName>
    <definedName name="tukangb_1">#REF!</definedName>
    <definedName name="tukangc">#REF!</definedName>
    <definedName name="tukangc_1">#REF!</definedName>
    <definedName name="tukl">#REF!</definedName>
    <definedName name="tulang24">#REF!</definedName>
    <definedName name="tulang39">#REF!</definedName>
    <definedName name="tulangb">#REF!</definedName>
    <definedName name="tulangc">#REF!</definedName>
    <definedName name="Turkey_1">#REF!</definedName>
    <definedName name="Turkey_2">#REF!</definedName>
    <definedName name="Turkey_3">#REF!</definedName>
    <definedName name="Turkey_4">#REF!</definedName>
    <definedName name="turnovercomments.cmt">#REF!</definedName>
    <definedName name="turnoverhead.txt">#REF!</definedName>
    <definedName name="turnovertable.tbl">#REF!</definedName>
    <definedName name="tututyut" hidden="1">{"rp_only",#N/A,FALSE,"2225"}</definedName>
    <definedName name="tututyut_1" hidden="1">{"rp_only",#N/A,FALSE,"2225"}</definedName>
    <definedName name="tututyutyuty" hidden="1">{"rp_only",#N/A,FALSE,"2225"}</definedName>
    <definedName name="tututyutyuty_1" hidden="1">{"rp_only",#N/A,FALSE,"2225"}</definedName>
    <definedName name="tutyuughj" hidden="1">{"rp_only",#N/A,FALSE,"2225"}</definedName>
    <definedName name="tutyuughj_1" hidden="1">{"rp_only",#N/A,FALSE,"2225"}</definedName>
    <definedName name="Tuyen">#REF!</definedName>
    <definedName name="tuytyu" hidden="1">{"with_oth_curr",#N/A,FALSE,"2225"}</definedName>
    <definedName name="tuytyu_1" hidden="1">{"with_oth_curr",#N/A,FALSE,"2225"}</definedName>
    <definedName name="tv">#REF!</definedName>
    <definedName name="tv75nc">#REF!</definedName>
    <definedName name="tv75vl">#REF!</definedName>
    <definedName name="Tweights">#REF!</definedName>
    <definedName name="twood">#REF!</definedName>
    <definedName name="twood110">#REF!</definedName>
    <definedName name="twood122">#REF!</definedName>
    <definedName name="twoodalm">#REF!</definedName>
    <definedName name="TwoStepMisstatementIdentified">#REF!</definedName>
    <definedName name="TwoStepTolerableEstMisstmtCalc">#REF!</definedName>
    <definedName name="twroller">#REF!</definedName>
    <definedName name="TX_BUD_03">#REF!</definedName>
    <definedName name="TX_R">#REF!</definedName>
    <definedName name="TXB11QBINHCHANH">#REF!</definedName>
    <definedName name="TXB11QBINHTAN">#REF!</definedName>
    <definedName name="TXB11QBINHTHANH1">#REF!</definedName>
    <definedName name="TXB11QBINHTHANH2">#REF!</definedName>
    <definedName name="TXB11QCUCHI">#REF!</definedName>
    <definedName name="TXB11QGOVAP1">#REF!</definedName>
    <definedName name="TXB11QGOVAP2">#REF!</definedName>
    <definedName name="TXB11QHOCMON">#REF!</definedName>
    <definedName name="TXB11QPHUNHUAN">#REF!</definedName>
    <definedName name="TXB11QTANBINH1">#REF!</definedName>
    <definedName name="TXB11QTANBINH2">#REF!</definedName>
    <definedName name="TXB11QTANPHU">#REF!</definedName>
    <definedName name="TXB11QTHUDUC1">#REF!</definedName>
    <definedName name="TXB11QTHUDUC2">#REF!</definedName>
    <definedName name="TXB11QUAN1">#REF!</definedName>
    <definedName name="TXB11QUAN10">#REF!</definedName>
    <definedName name="TXB11QUAN11">#REF!</definedName>
    <definedName name="TXB11QUAN12">#REF!</definedName>
    <definedName name="TXB11QUAN2">#REF!</definedName>
    <definedName name="TXB11QUAN4">#REF!</definedName>
    <definedName name="TXB11QUAN6B">#REF!</definedName>
    <definedName name="TXB11QUAN7">#REF!</definedName>
    <definedName name="TXB11QUAN8A">#REF!</definedName>
    <definedName name="TXB11QUAN8B">#REF!</definedName>
    <definedName name="TXB44QUAN5">#REF!</definedName>
    <definedName name="TXB44QUAN6A">#REF!</definedName>
    <definedName name="ty" hidden="1">{#N/A,#N/A,FALSE,"Aging Summary";#N/A,#N/A,FALSE,"Ratio Analysis";#N/A,#N/A,FALSE,"Test 120 Day Accts";#N/A,#N/A,FALSE,"Tickmarks"}</definedName>
    <definedName name="TY_Growth_Rate">#REF!</definedName>
    <definedName name="ty_le">#REF!</definedName>
    <definedName name="ty_le_BTN">#REF!</definedName>
    <definedName name="Ty_le1">#REF!</definedName>
    <definedName name="tya" hidden="1">{#N/A,#N/A,FALSE,"M01";#N/A,#N/A,FALSE,"M02";#N/A,#N/A,FALSE,"M03";#N/A,#N/A,FALSE,"M04";#N/A,#N/A,FALSE,"M05";#N/A,#N/A,FALSE,"M08"}</definedName>
    <definedName name="tygjhj" hidden="1">{"with_oth_curr",#N/A,FALSE,"2225"}</definedName>
    <definedName name="tygjhj_1" hidden="1">{"with_oth_curr",#N/A,FALSE,"2225"}</definedName>
    <definedName name="tyiyi" hidden="1">{"rp_only",#N/A,FALSE,"2225"}</definedName>
    <definedName name="tyiyi_1" hidden="1">{"rp_only",#N/A,FALSE,"2225"}</definedName>
    <definedName name="tyk">#REF!</definedName>
    <definedName name="TYLin" hidden="1">#REF!</definedName>
    <definedName name="typ" hidden="1">#REF!</definedName>
    <definedName name="Type">#REF!</definedName>
    <definedName name="type_magasin">#REF!</definedName>
    <definedName name="type1" hidden="1">#REF!</definedName>
    <definedName name="TYPE2">#REF!</definedName>
    <definedName name="TYPE3">#REF!</definedName>
    <definedName name="TYPICAL_FLOOR___7_LEVEL">#REF!</definedName>
    <definedName name="tyreroller">#REF!</definedName>
    <definedName name="tyrty" hidden="1">{"rp_only",#N/A,FALSE,"2225"}</definedName>
    <definedName name="tyrty_1" hidden="1">{"rp_only",#N/A,FALSE,"2225"}</definedName>
    <definedName name="tyrtyrt" hidden="1">{"rp_only",#N/A,FALSE,"2225"}</definedName>
    <definedName name="tyrtyrt_1" hidden="1">{"rp_only",#N/A,FALSE,"2225"}</definedName>
    <definedName name="tyrtyrtyry" hidden="1">{"rp_only",#N/A,FALSE,"2225"}</definedName>
    <definedName name="tyrtyrtyry_1" hidden="1">{"rp_only",#N/A,FALSE,"2225"}</definedName>
    <definedName name="tyrtyuu" hidden="1">{"rp_only",#N/A,FALSE,"2225"}</definedName>
    <definedName name="tyrtyuu_1" hidden="1">{"rp_only",#N/A,FALSE,"2225"}</definedName>
    <definedName name="tyrtyyt" hidden="1">{"rp_only",#N/A,FALSE,"2225"}</definedName>
    <definedName name="tyrtyyt_1" hidden="1">{"rp_only",#N/A,FALSE,"2225"}</definedName>
    <definedName name="tytrtyr" hidden="1">{"rp_only",#N/A,FALSE,"2225"}</definedName>
    <definedName name="tytrtyr_1" hidden="1">{"rp_only",#N/A,FALSE,"2225"}</definedName>
    <definedName name="tyuet" hidden="1">{"rp_only",#N/A,FALSE,"2225"}</definedName>
    <definedName name="tyuet_1" hidden="1">{"rp_only",#N/A,FALSE,"2225"}</definedName>
    <definedName name="tyujhb" hidden="1">{"rp_only",#N/A,FALSE,"2225"}</definedName>
    <definedName name="tyujhb_1" hidden="1">{"rp_only",#N/A,FALSE,"2225"}</definedName>
    <definedName name="tyurytrty" hidden="1">{"with_oth_curr",#N/A,FALSE,"2225"}</definedName>
    <definedName name="tyurytrty_1" hidden="1">{"with_oth_curr",#N/A,FALSE,"2225"}</definedName>
    <definedName name="tyutty" hidden="1">{"rp_only",#N/A,FALSE,"2225"}</definedName>
    <definedName name="tyutty_1" hidden="1">{"rp_only",#N/A,FALSE,"2225"}</definedName>
    <definedName name="tyutut" hidden="1">{"rp_only",#N/A,FALSE,"2225"}</definedName>
    <definedName name="tyutut_1" hidden="1">{"rp_only",#N/A,FALSE,"2225"}</definedName>
    <definedName name="tyutuyt" hidden="1">{"rp_only",#N/A,FALSE,"2225"}</definedName>
    <definedName name="tyutuyt_1" hidden="1">{"rp_only",#N/A,FALSE,"2225"}</definedName>
    <definedName name="tyutuyu" hidden="1">{"rp_only",#N/A,FALSE,"2225"}</definedName>
    <definedName name="tyutuyu_1" hidden="1">{"rp_only",#N/A,FALSE,"2225"}</definedName>
    <definedName name="tyutyut" hidden="1">{"rp_only",#N/A,FALSE,"2225"}</definedName>
    <definedName name="tyutyut_1" hidden="1">{"rp_only",#N/A,FALSE,"2225"}</definedName>
    <definedName name="tyutyutu" hidden="1">{"rp_only",#N/A,FALSE,"2225"}</definedName>
    <definedName name="tyutyutu_1" hidden="1">{"rp_only",#N/A,FALSE,"2225"}</definedName>
    <definedName name="tyutyuty" hidden="1">{"rp_only",#N/A,FALSE,"2225"}</definedName>
    <definedName name="tyutyuty_1" hidden="1">{"rp_only",#N/A,FALSE,"2225"}</definedName>
    <definedName name="tyutyutyu" hidden="1">{"rp_only",#N/A,FALSE,"2225"}</definedName>
    <definedName name="tyutyutyu_1" hidden="1">{"rp_only",#N/A,FALSE,"2225"}</definedName>
    <definedName name="tyutyutyut" hidden="1">{"rp_only",#N/A,FALSE,"2225"}</definedName>
    <definedName name="tyutyutyut_1" hidden="1">{"rp_only",#N/A,FALSE,"2225"}</definedName>
    <definedName name="tyutyutyutyu" hidden="1">{"rp_only",#N/A,FALSE,"2225"}</definedName>
    <definedName name="tyutyutyutyu_1" hidden="1">{"rp_only",#N/A,FALSE,"2225"}</definedName>
    <definedName name="tyutyutyutyuty" hidden="1">{"with_oth_curr",#N/A,FALSE,"2225"}</definedName>
    <definedName name="tyutyutyutyuty_1" hidden="1">{"with_oth_curr",#N/A,FALSE,"2225"}</definedName>
    <definedName name="tyutyutyutyutyu" hidden="1">{"with_oth_curr",#N/A,FALSE,"2225"}</definedName>
    <definedName name="tyutyutyutyutyu_1" hidden="1">{"with_oth_curr",#N/A,FALSE,"2225"}</definedName>
    <definedName name="tyuythjnhg" hidden="1">{"rp_only",#N/A,FALSE,"2225"}</definedName>
    <definedName name="tyuythjnhg_1" hidden="1">{"rp_only",#N/A,FALSE,"2225"}</definedName>
    <definedName name="tyuytut" hidden="1">{"with_oth_curr",#N/A,FALSE,"2225"}</definedName>
    <definedName name="tyuytut_1" hidden="1">{"with_oth_curr",#N/A,FALSE,"2225"}</definedName>
    <definedName name="tyuytuyt" hidden="1">{"rp_only",#N/A,FALSE,"2225"}</definedName>
    <definedName name="tyuytuyt_1" hidden="1">{"rp_only",#N/A,FALSE,"2225"}</definedName>
    <definedName name="tyuytyut" hidden="1">{"rp_only",#N/A,FALSE,"2225"}</definedName>
    <definedName name="tyuytyut_1" hidden="1">{"rp_only",#N/A,FALSE,"2225"}</definedName>
    <definedName name="tyyte" hidden="1">{"rp_only",#N/A,FALSE,"2225"}</definedName>
    <definedName name="tyyte_1" hidden="1">{"rp_only",#N/A,FALSE,"2225"}</definedName>
    <definedName name="u">#REF!</definedName>
    <definedName name="U.." hidden="1">{"rp_only",#N/A,FALSE,"2225"}</definedName>
    <definedName name="U.._1" hidden="1">{"rp_only",#N/A,FALSE,"2225"}</definedName>
    <definedName name="U.Angkutbesi">#REF!</definedName>
    <definedName name="U.Batu">#REF!</definedName>
    <definedName name="U.Bekisting">#REF!</definedName>
    <definedName name="U.BongkarBkst">#REF!</definedName>
    <definedName name="U.Conduit">#REF!</definedName>
    <definedName name="U.Cor1">#REF!</definedName>
    <definedName name="U.Cor2">#REF!</definedName>
    <definedName name="U.Curing">#REF!</definedName>
    <definedName name="U.Gelarbase">#REF!</definedName>
    <definedName name="U.Gelarps">#REF!</definedName>
    <definedName name="U.pabrikasibesi">#REF!</definedName>
    <definedName name="U.Siapcor">#REF!</definedName>
    <definedName name="U.Stelbesi">#REF!</definedName>
    <definedName name="U_1">#REF!</definedName>
    <definedName name="U2..." hidden="1">{"rp_only",#N/A,FALSE,"2225"}</definedName>
    <definedName name="U2..._1" hidden="1">{"rp_only",#N/A,FALSE,"2225"}</definedName>
    <definedName name="U30_FSA" hidden="1">#REF!</definedName>
    <definedName name="u52.">#REF!</definedName>
    <definedName name="ua" hidden="1">{#N/A,#N/A,FALSE,"Aging Summary";#N/A,#N/A,FALSE,"Ratio Analysis";#N/A,#N/A,FALSE,"Test 120 Day Accts";#N/A,#N/A,FALSE,"Tickmarks"}</definedName>
    <definedName name="ua_1" hidden="1">{#N/A,#N/A,FALSE,"Aging Summary";#N/A,#N/A,FALSE,"Ratio Analysis";#N/A,#N/A,FALSE,"Test 120 Day Accts";#N/A,#N/A,FALSE,"Tickmarks"}</definedName>
    <definedName name="UAasdsa" hidden="1">{"rp_only",#N/A,FALSE,"2225"}</definedName>
    <definedName name="UAasdsa_1" hidden="1">{"rp_only",#N/A,FALSE,"2225"}</definedName>
    <definedName name="UAHU">#REF!</definedName>
    <definedName name="ubak">#REF!</definedName>
    <definedName name="ubekb">#REF!</definedName>
    <definedName name="ubekbal">#REF!</definedName>
    <definedName name="ubekmult">#REF!</definedName>
    <definedName name="ubekp">#REF!</definedName>
    <definedName name="ubekpan">#REF!</definedName>
    <definedName name="Ubin_abu_abu_20x20_cm">#REF!</definedName>
    <definedName name="Ubin_wafel__20x20_cm">#REF!</definedName>
    <definedName name="ubrav">#REF!</definedName>
    <definedName name="ubttemp">#REF!</definedName>
    <definedName name="ucatbes">#REF!</definedName>
    <definedName name="ucatdal">#REF!</definedName>
    <definedName name="ucatkay">#REF!</definedName>
    <definedName name="ucatluar">#REF!</definedName>
    <definedName name="ucatplaf">#REF!</definedName>
    <definedName name="ucian">#REF!</definedName>
    <definedName name="ucor">#REF!</definedName>
    <definedName name="udo" hidden="1">{#N/A,#N/A,FALSE,"REK";#N/A,#N/A,FALSE,"rab"}</definedName>
    <definedName name="Udsfda" hidden="1">{"rp_only",#N/A,FALSE,"2225"}</definedName>
    <definedName name="Udsfda_1" hidden="1">{"rp_only",#N/A,FALSE,"2225"}</definedName>
    <definedName name="UFCU">#REF!</definedName>
    <definedName name="ufyuyur" hidden="1">{"with_oth_curr",#N/A,FALSE,"2225"}</definedName>
    <definedName name="ufyuyur_1" hidden="1">{"with_oth_curr",#N/A,FALSE,"2225"}</definedName>
    <definedName name="ugal">#REF!</definedName>
    <definedName name="Ugf" hidden="1">{"rp_only",#N/A,FALSE,"2225"}</definedName>
    <definedName name="Ugf_1" hidden="1">{"rp_only",#N/A,FALSE,"2225"}</definedName>
    <definedName name="ui" localSheetId="8" hidden="1">{#N/A,#N/A,FALSE,"Aging Summary";#N/A,#N/A,FALSE,"Ratio Analysis";#N/A,#N/A,FALSE,"Test 120 Day Accts";#N/A,#N/A,FALSE,"Tickmarks"}</definedName>
    <definedName name="ui">#REF!</definedName>
    <definedName name="uiiooui" hidden="1">{"rp_only",#N/A,FALSE,"2225"}</definedName>
    <definedName name="uiiooui_1" hidden="1">{"rp_only",#N/A,FALSE,"2225"}</definedName>
    <definedName name="uiouioo" hidden="1">{"rp_only",#N/A,FALSE,"2225"}</definedName>
    <definedName name="uiouioo_1" hidden="1">{"rp_only",#N/A,FALSE,"2225"}</definedName>
    <definedName name="uiouiou" hidden="1">{"rp_only",#N/A,FALSE,"2225"}</definedName>
    <definedName name="uiouiou_1" hidden="1">{"rp_only",#N/A,FALSE,"2225"}</definedName>
    <definedName name="uiouiouio" hidden="1">{"rp_only",#N/A,FALSE,"2225"}</definedName>
    <definedName name="uiouiouio_1" hidden="1">{"rp_only",#N/A,FALSE,"2225"}</definedName>
    <definedName name="uiouiouiouio" hidden="1">{"with_oth_curr",#N/A,FALSE,"2225"}</definedName>
    <definedName name="uiouiouiouio_1" hidden="1">{"with_oth_curr",#N/A,FALSE,"2225"}</definedName>
    <definedName name="uiouiouo" hidden="1">{"with_oth_curr",#N/A,FALSE,"2225"}</definedName>
    <definedName name="uiouiouo_1" hidden="1">{"with_oth_curr",#N/A,FALSE,"2225"}</definedName>
    <definedName name="uiouiouoi" hidden="1">{"with_oth_curr",#N/A,FALSE,"2225"}</definedName>
    <definedName name="uiouiouoi_1" hidden="1">{"with_oth_curr",#N/A,FALSE,"2225"}</definedName>
    <definedName name="uiouo" hidden="1">{"with_oth_curr",#N/A,FALSE,"2225"}</definedName>
    <definedName name="uiouo_1" hidden="1">{"with_oth_curr",#N/A,FALSE,"2225"}</definedName>
    <definedName name="uipuiouo" hidden="1">{"rp_only",#N/A,FALSE,"2225"}</definedName>
    <definedName name="uipuiouo_1" hidden="1">{"rp_only",#N/A,FALSE,"2225"}</definedName>
    <definedName name="uiui" hidden="1">{"rp_only",#N/A,FALSE,"2225"}</definedName>
    <definedName name="uiui_1" hidden="1">{"rp_only",#N/A,FALSE,"2225"}</definedName>
    <definedName name="uiuiyuiyu" hidden="1">{"rp_only",#N/A,FALSE,"2225"}</definedName>
    <definedName name="uiuiyuiyu_1" hidden="1">{"rp_only",#N/A,FALSE,"2225"}</definedName>
    <definedName name="uiyiouio" hidden="1">{"with_oth_curr",#N/A,FALSE,"2225"}</definedName>
    <definedName name="uiyiouio_1" hidden="1">{"with_oth_curr",#N/A,FALSE,"2225"}</definedName>
    <definedName name="uiyiyi" hidden="1">{"rp_only",#N/A,FALSE,"2225"}</definedName>
    <definedName name="uiyiyi_1" hidden="1">{"rp_only",#N/A,FALSE,"2225"}</definedName>
    <definedName name="uiyiyiyu" hidden="1">{"rp_only",#N/A,FALSE,"2225"}</definedName>
    <definedName name="uiyiyiyu_1" hidden="1">{"rp_only",#N/A,FALSE,"2225"}</definedName>
    <definedName name="uiyiyuiyiyu" hidden="1">{"rp_only",#N/A,FALSE,"2225"}</definedName>
    <definedName name="uiyiyuiyiyu_1" hidden="1">{"rp_only",#N/A,FALSE,"2225"}</definedName>
    <definedName name="uiyuiyiyi" hidden="1">{"rp_only",#N/A,FALSE,"2225"}</definedName>
    <definedName name="uiyuiyiyi_1" hidden="1">{"rp_only",#N/A,FALSE,"2225"}</definedName>
    <definedName name="uiyuiyui" hidden="1">{"rp_only",#N/A,FALSE,"2225"}</definedName>
    <definedName name="uiyuiyui_1" hidden="1">{"rp_only",#N/A,FALSE,"2225"}</definedName>
    <definedName name="uiyuiyuy" hidden="1">{"with_oth_curr",#N/A,FALSE,"2225"}</definedName>
    <definedName name="uiyuiyuy_1" hidden="1">{"with_oth_curr",#N/A,FALSE,"2225"}</definedName>
    <definedName name="uiyuyuiyui" hidden="1">{"rp_only",#N/A,FALSE,"2225"}</definedName>
    <definedName name="uiyuyuiyui_1" hidden="1">{"rp_only",#N/A,FALSE,"2225"}</definedName>
    <definedName name="uj" localSheetId="8" hidden="1">{#N/A,#N/A,FALSE,"SumG";#N/A,#N/A,FALSE,"ElecG";#N/A,#N/A,FALSE,"MechG";#N/A,#N/A,FALSE,"GeotG";#N/A,#N/A,FALSE,"PrcsG";#N/A,#N/A,FALSE,"TunnG";#N/A,#N/A,FALSE,"CivlG";#N/A,#N/A,FALSE,"NtwkG";#N/A,#N/A,FALSE,"EstgG";#N/A,#N/A,FALSE,"PEngG"}</definedName>
    <definedName name="uj" hidden="1">{#N/A,#N/A,FALSE,"SumG";#N/A,#N/A,FALSE,"ElecG";#N/A,#N/A,FALSE,"MechG";#N/A,#N/A,FALSE,"GeotG";#N/A,#N/A,FALSE,"PrcsG";#N/A,#N/A,FALSE,"TunnG";#N/A,#N/A,FALSE,"CivlG";#N/A,#N/A,FALSE,"NtwkG";#N/A,#N/A,FALSE,"EstgG";#N/A,#N/A,FALSE,"PEngG"}</definedName>
    <definedName name="ujhj" hidden="1">{"rp_only",#N/A,FALSE,"2225"}</definedName>
    <definedName name="ujhj_1" hidden="1">{"rp_only",#N/A,FALSE,"2225"}</definedName>
    <definedName name="UJUNG_PANDANG_AIRPORT_DEVELOPMENT_PROJECT">#REF!</definedName>
    <definedName name="UK">#REF!</definedName>
    <definedName name="uker20">#REF!</definedName>
    <definedName name="uker30">#REF!</definedName>
    <definedName name="UKK">#REF!</definedName>
    <definedName name="ukol15">#REF!</definedName>
    <definedName name="ukuran">#REF!</definedName>
    <definedName name="ulaker">#REF!</definedName>
    <definedName name="ulwp60">#REF!</definedName>
    <definedName name="um">#REF!</definedName>
    <definedName name="umadat">#REF!</definedName>
    <definedName name="UMAN">#REF!</definedName>
    <definedName name="umu">#REF!</definedName>
    <definedName name="UMUM">#REF!</definedName>
    <definedName name="UNEARNEDINCOME">#REF!</definedName>
    <definedName name="UNI_AA_VERSION" hidden="1">"202.1.0"</definedName>
    <definedName name="UNI_FILT_END" hidden="1">8</definedName>
    <definedName name="UNI_FILT_OFFSPEC" hidden="1">2</definedName>
    <definedName name="UNI_FILT_ONSPEC" hidden="1">1</definedName>
    <definedName name="UNI_FILT_START" hidden="1">4</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ND" hidden="1">16384</definedName>
    <definedName name="UNI_RET_EQUIP" hidden="1">1</definedName>
    <definedName name="UNI_RET_EVENT" hidden="1">4096</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START" hidden="1">8192</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fied_Customer_Name">#REF!</definedName>
    <definedName name="Unified_ID">#REF!</definedName>
    <definedName name="unit">#REF!</definedName>
    <definedName name="unitD">#REF!</definedName>
    <definedName name="UNP">#REF!</definedName>
    <definedName name="UNP_UPN">#REF!</definedName>
    <definedName name="UnrealisedExchg.">#REF!</definedName>
    <definedName name="UNREALIZEDPROFIT">#REF!</definedName>
    <definedName name="uoiiouoi" hidden="1">{"with_oth_curr",#N/A,FALSE,"2225"}</definedName>
    <definedName name="uoiiouoi_1" hidden="1">{"with_oth_curr",#N/A,FALSE,"2225"}</definedName>
    <definedName name="uotyuty" hidden="1">{"rp_only",#N/A,FALSE,"2225"}</definedName>
    <definedName name="uotyuty_1" hidden="1">{"rp_only",#N/A,FALSE,"2225"}</definedName>
    <definedName name="UP">#REF!</definedName>
    <definedName name="UPAH">#REF!</definedName>
    <definedName name="UPAH_BAHAN_CK">#REF!</definedName>
    <definedName name="Upah_pasang_pipa_GI__ø_1_2">#REF!</definedName>
    <definedName name="Upah_pasang_pipa_GI__ø_3_4">#REF!</definedName>
    <definedName name="Upah_pasang_pipa_pvc__ø_2">#REF!</definedName>
    <definedName name="Upah_pasang_pipa_pvc__ø_4">#REF!</definedName>
    <definedName name="Upah_valve">#REF!</definedName>
    <definedName name="upahbatu">#REF!</definedName>
    <definedName name="upahbesi">#REF!</definedName>
    <definedName name="upahbeton">#REF!</definedName>
    <definedName name="upahk175">#REF!</definedName>
    <definedName name="upahk350">#REF!</definedName>
    <definedName name="upahkb0">#REF!</definedName>
    <definedName name="Upahmacadam">#REF!</definedName>
    <definedName name="upahplester">#REF!</definedName>
    <definedName name="upahsirtu">#REF!</definedName>
    <definedName name="upahsloof">#REF!</definedName>
    <definedName name="upahtamen">#REF!</definedName>
    <definedName name="upahwf">#REF!</definedName>
    <definedName name="upasbk5">#REF!</definedName>
    <definedName name="upasbm3">#REF!</definedName>
    <definedName name="upasbm5">#REF!</definedName>
    <definedName name="UPAVI">#REF!</definedName>
    <definedName name="upc">#REF!</definedName>
    <definedName name="UPDOME">#REF!</definedName>
    <definedName name="UPFE">#REF!</definedName>
    <definedName name="Uph">#REF!</definedName>
    <definedName name="UPHD">#REF!</definedName>
    <definedName name="UPIDRS">#REF!</definedName>
    <definedName name="UPITC10X2">#REF!</definedName>
    <definedName name="Upkeep">#REF!</definedName>
    <definedName name="UPKEYPAD">#REF!</definedName>
    <definedName name="UPL">#REF!</definedName>
    <definedName name="uplest3">#REF!</definedName>
    <definedName name="uplest5">#REF!</definedName>
    <definedName name="Upload1">#REF!</definedName>
    <definedName name="Upload2">#REF!</definedName>
    <definedName name="Upload3">#REF!</definedName>
    <definedName name="Upload4">#REF!</definedName>
    <definedName name="Upload5">#REF!</definedName>
    <definedName name="UPPABX">#REF!</definedName>
    <definedName name="UPPANELSCRTY">#REF!</definedName>
    <definedName name="UPPATCH">#REF!</definedName>
    <definedName name="UPPIR">#REF!</definedName>
    <definedName name="UPPUSHB">#REF!</definedName>
    <definedName name="UPREFRIG1">#REF!</definedName>
    <definedName name="UPREFRIG2">#REF!</definedName>
    <definedName name="UPRG3M">#REF!</definedName>
    <definedName name="UPSTD">#REF!</definedName>
    <definedName name="UPSTROBO">#REF!</definedName>
    <definedName name="UPSWPATCH">#REF!</definedName>
    <definedName name="UPTBTLP">#REF!</definedName>
    <definedName name="UPTLP">#REF!</definedName>
    <definedName name="upurug">#REF!</definedName>
    <definedName name="urabat">#REF!</definedName>
    <definedName name="URAIAN">#REF!</definedName>
    <definedName name="Uraian_Pekerjaan">#REF!</definedName>
    <definedName name="URAIAN101">#REF!</definedName>
    <definedName name="URAIAN1021">#REF!</definedName>
    <definedName name="URAIAN1022">#REF!</definedName>
    <definedName name="URAIAN1031">#REF!</definedName>
    <definedName name="URAIAN1032">#REF!</definedName>
    <definedName name="URAIAN1041">#REF!</definedName>
    <definedName name="URAIAN1042">#REF!</definedName>
    <definedName name="URAIAN21">#REF!</definedName>
    <definedName name="URAIAN22E">#REF!</definedName>
    <definedName name="URAIAN22L">#REF!</definedName>
    <definedName name="URAIAN231">#REF!</definedName>
    <definedName name="URAIAN232">#REF!</definedName>
    <definedName name="URAIAN233">#REF!</definedName>
    <definedName name="URAIAN234">#REF!</definedName>
    <definedName name="URAIAN234L">#REF!</definedName>
    <definedName name="Uraian235">#REF!</definedName>
    <definedName name="Uraian236">#REF!</definedName>
    <definedName name="URAIAN241">#REF!</definedName>
    <definedName name="URAIAN242">#REF!</definedName>
    <definedName name="URAIAN243">#REF!</definedName>
    <definedName name="Uraian319">#REF!</definedName>
    <definedName name="Uraian324">#REF!</definedName>
    <definedName name="Uraian331">#REF!</definedName>
    <definedName name="Uraian346">#REF!</definedName>
    <definedName name="URAIAN421">#REF!</definedName>
    <definedName name="URAIAN422">#REF!</definedName>
    <definedName name="URAIAN423">#REF!</definedName>
    <definedName name="URAIAN424">#REF!</definedName>
    <definedName name="URAIAN425">#REF!</definedName>
    <definedName name="URAIAN426">#REF!</definedName>
    <definedName name="URAIAN427">#REF!</definedName>
    <definedName name="URAIAN511">#REF!</definedName>
    <definedName name="URAIAN512">#REF!</definedName>
    <definedName name="URAIAN521">#REF!</definedName>
    <definedName name="URAIAN522">#REF!</definedName>
    <definedName name="URAIAN541">#REF!</definedName>
    <definedName name="URAIAN542">#REF!</definedName>
    <definedName name="URAIAN611">#REF!</definedName>
    <definedName name="URAIAN612">#REF!</definedName>
    <definedName name="URAIAN621">#REF!</definedName>
    <definedName name="URAIAN622">#REF!</definedName>
    <definedName name="URAIAN623">#REF!</definedName>
    <definedName name="URAIAN624">#REF!</definedName>
    <definedName name="URAIAN631">#REF!</definedName>
    <definedName name="URAIAN632">#REF!</definedName>
    <definedName name="URAIAN633">#REF!</definedName>
    <definedName name="URAIAN634">#REF!</definedName>
    <definedName name="URAIAN635">#REF!</definedName>
    <definedName name="URAIAN635A">#REF!</definedName>
    <definedName name="URAIAN636">#REF!</definedName>
    <definedName name="URAIAN641L">#REF!</definedName>
    <definedName name="URAIAN642">#REF!</definedName>
    <definedName name="URAIAN65">#REF!</definedName>
    <definedName name="URAIAN651">#REF!</definedName>
    <definedName name="URAIAN661">#REF!</definedName>
    <definedName name="URAIAN662">#REF!</definedName>
    <definedName name="URAIAN66PERATA">#REF!</definedName>
    <definedName name="URAIAN66PERMUKAAN">#REF!</definedName>
    <definedName name="URAIAN711">#REF!</definedName>
    <definedName name="URAIAN714">#REF!</definedName>
    <definedName name="URAIAN721">#REF!</definedName>
    <definedName name="URAIAN731">#REF!</definedName>
    <definedName name="URAIAN732">#REF!</definedName>
    <definedName name="URAIAN733">#REF!</definedName>
    <definedName name="URAIAN734">#REF!</definedName>
    <definedName name="URAIAN735">#REF!</definedName>
    <definedName name="URAIAN744">#REF!</definedName>
    <definedName name="URAIAN745">#REF!</definedName>
    <definedName name="URAIAN7610">#REF!</definedName>
    <definedName name="URAIAN7612a">#REF!</definedName>
    <definedName name="URAIAN7612b">#REF!</definedName>
    <definedName name="URAIAN7612c">#REF!</definedName>
    <definedName name="URAIAN7613a">#REF!</definedName>
    <definedName name="URAIAN7613b">#REF!</definedName>
    <definedName name="URAIAN7613c">#REF!</definedName>
    <definedName name="URAIAN7614a">#REF!</definedName>
    <definedName name="URAIAN7614b">#REF!</definedName>
    <definedName name="URAIAN7614d">#REF!</definedName>
    <definedName name="URAIAN7614e">#REF!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9manual">#REF!</definedName>
    <definedName name="URAIAN79mekanis">#REF!</definedName>
    <definedName name="URAIAN811">#REF!</definedName>
    <definedName name="URAIAN812">#REF!</definedName>
    <definedName name="URAIAN813">#REF!</definedName>
    <definedName name="URAIAN814">#REF!</definedName>
    <definedName name="URAIAN815">#REF!</definedName>
    <definedName name="URAIAN817">#REF!</definedName>
    <definedName name="URAIAN818">#REF!</definedName>
    <definedName name="URAIAN819">#REF!</definedName>
    <definedName name="URAIAN82">#REF!</definedName>
    <definedName name="URAIAN83">#REF!</definedName>
    <definedName name="URAIAN910">#REF!</definedName>
    <definedName name="URAIAN911">#REF!</definedName>
    <definedName name="URAIAN912">#REF!</definedName>
    <definedName name="URAIAN913">#REF!</definedName>
    <definedName name="URAIAN914">#REF!</definedName>
    <definedName name="URAIAN915">#REF!</definedName>
    <definedName name="URAIAN916">#REF!</definedName>
    <definedName name="URAIAN917">#REF!</definedName>
    <definedName name="URAIAN918">#REF!</definedName>
    <definedName name="URAIAN919">#REF!</definedName>
    <definedName name="URAIAN920">#REF!</definedName>
    <definedName name="URAIAN94">#REF!</definedName>
    <definedName name="URAIAN95">#REF!</definedName>
    <definedName name="URAIAN96">#REF!</definedName>
    <definedName name="URAIAN97">#REF!</definedName>
    <definedName name="URAIAN98">#REF!</definedName>
    <definedName name="URAIAN99">#REF!</definedName>
    <definedName name="URAIANLatasirK">#REF!</definedName>
    <definedName name="URAIANLatasirKL">#REF!</definedName>
    <definedName name="ureserv">#REF!</definedName>
    <definedName name="urin">#REF!</definedName>
    <definedName name="urinoir">#REF!</definedName>
    <definedName name="urkemb">#REF!</definedName>
    <definedName name="urpas">#REF!</definedName>
    <definedName name="urpasir">#REF!</definedName>
    <definedName name="urug">#REF!</definedName>
    <definedName name="Urugan">#REF!</definedName>
    <definedName name="Urugan_Biasa">#REF!</definedName>
    <definedName name="Urugan_Pilihan">#REF!</definedName>
    <definedName name="urugbias3.21">#REF!</definedName>
    <definedName name="urugPilih">#REF!</definedName>
    <definedName name="us">#N/A</definedName>
    <definedName name="US_6">#REF!</definedName>
    <definedName name="Usadsa" hidden="1">{"with_oth_curr",#N/A,FALSE,"2225"}</definedName>
    <definedName name="Usadsa_1" hidden="1">{"with_oth_curr",#N/A,FALSE,"2225"}</definedName>
    <definedName name="usage">#REF!</definedName>
    <definedName name="USD">#REF!</definedName>
    <definedName name="USD_IDR">#REF!</definedName>
    <definedName name="USD00">#REF!</definedName>
    <definedName name="USDAUD_EST">#REF!</definedName>
    <definedName name="USDAUD_EST_L">#REF!</definedName>
    <definedName name="USDCAD_EST">#REF!</definedName>
    <definedName name="USDCAD_EST_L">#REF!</definedName>
    <definedName name="USDEC1">#REF!</definedName>
    <definedName name="USDEC2">#REF!</definedName>
    <definedName name="USDEC3">#REF!</definedName>
    <definedName name="USDEC4">#REF!</definedName>
    <definedName name="USDEC5">#REF!</definedName>
    <definedName name="USDEC6">#REF!</definedName>
    <definedName name="USDEC7">#REF!</definedName>
    <definedName name="USDEC8">#REF!</definedName>
    <definedName name="USDEC9">#REF!</definedName>
    <definedName name="USDR1">#REF!</definedName>
    <definedName name="USDR10">#REF!</definedName>
    <definedName name="USDR2">#REF!</definedName>
    <definedName name="USDR3">#REF!</definedName>
    <definedName name="USDR4">#REF!</definedName>
    <definedName name="USDR5">#REF!</definedName>
    <definedName name="USDR6">#REF!</definedName>
    <definedName name="USDR7">#REF!</definedName>
    <definedName name="USDR8">#REF!</definedName>
    <definedName name="USDR9">#REF!</definedName>
    <definedName name="USDS1">#REF!</definedName>
    <definedName name="USDS10">#REF!</definedName>
    <definedName name="USDS2">#REF!</definedName>
    <definedName name="USDS3">#REF!</definedName>
    <definedName name="USDS4">#REF!</definedName>
    <definedName name="USDS5">#REF!</definedName>
    <definedName name="USDS6">#REF!</definedName>
    <definedName name="USDS7">#REF!</definedName>
    <definedName name="USDS8">#REF!</definedName>
    <definedName name="USDS9">#REF!</definedName>
    <definedName name="Usdsaf" hidden="1">{"with_oth_curr",#N/A,FALSE,"2225"}</definedName>
    <definedName name="Usdsaf_1" hidden="1">{"with_oth_curr",#N/A,FALSE,"2225"}</definedName>
    <definedName name="USDZAR_EST">#REF!</definedName>
    <definedName name="USDZAR_EST_L">#REF!</definedName>
    <definedName name="useptick">#REF!</definedName>
    <definedName name="User_Country">#REF!</definedName>
    <definedName name="usg">#REF!</definedName>
    <definedName name="usgt">#REF!</definedName>
    <definedName name="USIA">#REF!</definedName>
    <definedName name="USMAN">#REF!</definedName>
    <definedName name="usname">#REF!</definedName>
    <definedName name="ustamp">#REF!</definedName>
    <definedName name="ut" hidden="1">#REF!</definedName>
    <definedName name="UT3LBG">#REF!</definedName>
    <definedName name="UTAIAN7614c">#REF!</definedName>
    <definedName name="UTAMA">#REF!</definedName>
    <definedName name="utd0.75">#REF!</definedName>
    <definedName name="utd1.25">#REF!</definedName>
    <definedName name="utd1.5">#REF!</definedName>
    <definedName name="uth">#REF!</definedName>
    <definedName name="utili">#REF!</definedName>
    <definedName name="Utilities">#REF!</definedName>
    <definedName name="utilizatio">#REF!</definedName>
    <definedName name="utilization">#REF!</definedName>
    <definedName name="UTILUNT2">#REF!</definedName>
    <definedName name="UTPCAT5e">#REF!</definedName>
    <definedName name="UTPCAT6">#REF!</definedName>
    <definedName name="utu5uythjmh" hidden="1">{"rp_only",#N/A,FALSE,"2225"}</definedName>
    <definedName name="utu5uythjmh_1" hidden="1">{"rp_only",#N/A,FALSE,"2225"}</definedName>
    <definedName name="utug" hidden="1">{"rp_only",#N/A,FALSE,"2225"}</definedName>
    <definedName name="utug_1" hidden="1">{"rp_only",#N/A,FALSE,"2225"}</definedName>
    <definedName name="utul24">#REF!</definedName>
    <definedName name="utul39">#REF!</definedName>
    <definedName name="ututyu" hidden="1">{"rp_only",#N/A,FALSE,"2225"}</definedName>
    <definedName name="ututyu_1" hidden="1">{"rp_only",#N/A,FALSE,"2225"}</definedName>
    <definedName name="utyhjhgj" hidden="1">{"rp_only",#N/A,FALSE,"2225"}</definedName>
    <definedName name="utyhjhgj_1" hidden="1">{"rp_only",#N/A,FALSE,"2225"}</definedName>
    <definedName name="utyutyutyu" hidden="1">{"rp_only",#N/A,FALSE,"2225"}</definedName>
    <definedName name="utyutyutyu_1" hidden="1">{"rp_only",#N/A,FALSE,"2225"}</definedName>
    <definedName name="utyutyuu" hidden="1">{"with_oth_curr",#N/A,FALSE,"2225"}</definedName>
    <definedName name="utyutyuu_1" hidden="1">{"with_oth_curr",#N/A,FALSE,"2225"}</definedName>
    <definedName name="uu" hidden="1">{#N/A,#N/A,FALSE,"Act.Fcst Costs"}</definedName>
    <definedName name="uu_1" hidden="1">{#N/A,#N/A,FALSE,"Act.Fcst Costs"}</definedName>
    <definedName name="uuk">#REF!</definedName>
    <definedName name="uuu" localSheetId="8" hidden="1">{#N/A,#N/A,FALSE,"Cost Report";"Geology",#N/A,FALSE,"Cost Summary";"Geolgy Recon",#N/A,FALSE,"UG Geology Rep."}</definedName>
    <definedName name="UUU" hidden="1">{#N/A,#N/A,FALSE,"CCTV"}</definedName>
    <definedName name="uuu_1" hidden="1">{#N/A,#N/A,FALSE,"Cost Report";"Geology",#N/A,FALSE,"Cost Summary";"Geolgy Recon",#N/A,FALSE,"UG Geology Rep."}</definedName>
    <definedName name="uv">#REF!</definedName>
    <definedName name="uwater">#REF!</definedName>
    <definedName name="uyiuuiy" hidden="1">{"rp_only",#N/A,FALSE,"2225"}</definedName>
    <definedName name="uyiuuiy_1" hidden="1">{"rp_only",#N/A,FALSE,"2225"}</definedName>
    <definedName name="uyiyiu" hidden="1">{"rp_only",#N/A,FALSE,"2225"}</definedName>
    <definedName name="uyiyiu_1" hidden="1">{"rp_only",#N/A,FALSE,"2225"}</definedName>
    <definedName name="uyiyiyiyi" hidden="1">{"rp_only",#N/A,FALSE,"2225"}</definedName>
    <definedName name="uyiyiyiyi_1" hidden="1">{"rp_only",#N/A,FALSE,"2225"}</definedName>
    <definedName name="uyiyiyui" hidden="1">{"rp_only",#N/A,FALSE,"2225"}</definedName>
    <definedName name="uyiyiyui_1" hidden="1">{"rp_only",#N/A,FALSE,"2225"}</definedName>
    <definedName name="uyiyuiouo" hidden="1">{"rp_only",#N/A,FALSE,"2225"}</definedName>
    <definedName name="uyiyuiouo_1" hidden="1">{"rp_only",#N/A,FALSE,"2225"}</definedName>
    <definedName name="uyiyuiyu" hidden="1">{"rp_only",#N/A,FALSE,"2225"}</definedName>
    <definedName name="uyiyuiyu_1" hidden="1">{"rp_only",#N/A,FALSE,"2225"}</definedName>
    <definedName name="uyiyuiyukj" hidden="1">{"with_oth_curr",#N/A,FALSE,"2225"}</definedName>
    <definedName name="uyiyuiyukj_1" hidden="1">{"with_oth_curr",#N/A,FALSE,"2225"}</definedName>
    <definedName name="uyjhgjgjf" hidden="1">{"with_oth_curr",#N/A,FALSE,"2225"}</definedName>
    <definedName name="uyjhgjgjf_1" hidden="1">{"with_oth_curr",#N/A,FALSE,"2225"}</definedName>
    <definedName name="uyrt">#REF!</definedName>
    <definedName name="uyutrutyu" hidden="1">{"rp_only",#N/A,FALSE,"2225"}</definedName>
    <definedName name="uyutrutyu_1" hidden="1">{"rp_only",#N/A,FALSE,"2225"}</definedName>
    <definedName name="uyyuoipoio" hidden="1">{"rp_only",#N/A,FALSE,"2225"}</definedName>
    <definedName name="uyyuoipoio_1" hidden="1">{"rp_only",#N/A,FALSE,"2225"}</definedName>
    <definedName name="uyyupoiygftryuoipopop" hidden="1">{"with_oth_curr",#N/A,FALSE,"2225"}</definedName>
    <definedName name="uyyupoiygftryuoipopop_1" hidden="1">{"with_oth_curr",#N/A,FALSE,"2225"}</definedName>
    <definedName name="v" hidden="1">{#N/A,#N/A,FALSE,"Aging Summary";#N/A,#N/A,FALSE,"Ratio Analysis";#N/A,#N/A,FALSE,"Test 120 Day Accts";#N/A,#N/A,FALSE,"Tickmarks"}</definedName>
    <definedName name="v.1">#REF!</definedName>
    <definedName name="v.10">#REF!</definedName>
    <definedName name="v.11">#REF!</definedName>
    <definedName name="v.11_1">#REF!</definedName>
    <definedName name="v.12">#REF!</definedName>
    <definedName name="v.13">#REF!</definedName>
    <definedName name="v.13_1">#REF!</definedName>
    <definedName name="v.14">#REF!</definedName>
    <definedName name="v.14_1">#REF!</definedName>
    <definedName name="v.15">#REF!</definedName>
    <definedName name="v.16">#REF!</definedName>
    <definedName name="v.2">#REF!</definedName>
    <definedName name="v.2_1">#REF!</definedName>
    <definedName name="v.3">#REF!</definedName>
    <definedName name="v.4">#REF!</definedName>
    <definedName name="v.5">#REF!</definedName>
    <definedName name="v.5_1">#REF!</definedName>
    <definedName name="v.6">#REF!</definedName>
    <definedName name="v.6_1">#REF!</definedName>
    <definedName name="v.7">#REF!</definedName>
    <definedName name="v.8">#REF!</definedName>
    <definedName name="v.9">#REF!</definedName>
    <definedName name="V_A">#REF!</definedName>
    <definedName name="V_B">#REF!</definedName>
    <definedName name="V_C">#REF!</definedName>
    <definedName name="V_D">#REF!</definedName>
    <definedName name="V_t_tõ">#REF!</definedName>
    <definedName name="VAÄT_LIEÄU">"ATRAM"</definedName>
    <definedName name="ValidZone">#REF!</definedName>
    <definedName name="valTickClear">#REF!</definedName>
    <definedName name="Valuation_Date">#REF!</definedName>
    <definedName name="valuation_firstRow">#REF!</definedName>
    <definedName name="valuationArea">#REF!</definedName>
    <definedName name="valuationClear">#REF!</definedName>
    <definedName name="value1">#REF!</definedName>
    <definedName name="values">#REF!</definedName>
    <definedName name="valuevx">42.314159</definedName>
    <definedName name="Valve">#REF!</definedName>
    <definedName name="van" localSheetId="8" hidden="1">{#N/A,#N/A,FALSE,"CCTV"}</definedName>
    <definedName name="van" hidden="1">{#N/A,#N/A,FALSE,"CCTV"}</definedName>
    <definedName name="VAR">#N/A</definedName>
    <definedName name="var_a">#REF!</definedName>
    <definedName name="VAR3X">#REF!</definedName>
    <definedName name="VarAdminCostIn">#REF!</definedName>
    <definedName name="variancecomments.cmt">#REF!</definedName>
    <definedName name="variancehead.txt">#REF!</definedName>
    <definedName name="variancetable.tbl">#REF!</definedName>
    <definedName name="Variation" localSheetId="8" hidden="1">{#N/A,#N/A,FALSE,"SumD";#N/A,#N/A,FALSE,"ElecD";#N/A,#N/A,FALSE,"MechD";#N/A,#N/A,FALSE,"GeotD";#N/A,#N/A,FALSE,"PrcsD";#N/A,#N/A,FALSE,"TunnD";#N/A,#N/A,FALSE,"CivlD";#N/A,#N/A,FALSE,"NtwkD";#N/A,#N/A,FALSE,"EstgD";#N/A,#N/A,FALSE,"PEngD"}</definedName>
    <definedName name="Variation" hidden="1">{#N/A,#N/A,FALSE,"SumD";#N/A,#N/A,FALSE,"ElecD";#N/A,#N/A,FALSE,"MechD";#N/A,#N/A,FALSE,"GeotD";#N/A,#N/A,FALSE,"PrcsD";#N/A,#N/A,FALSE,"TunnD";#N/A,#N/A,FALSE,"CivlD";#N/A,#N/A,FALSE,"NtwkD";#N/A,#N/A,FALSE,"EstgD";#N/A,#N/A,FALSE,"PEngD"}</definedName>
    <definedName name="VARIINST">#REF!</definedName>
    <definedName name="VARIPURC">#REF!</definedName>
    <definedName name="VARMIN3X">#REF!</definedName>
    <definedName name="VARMINSX">#REF!</definedName>
    <definedName name="varminsx1">#REF!</definedName>
    <definedName name="varminsx3">#REF!</definedName>
    <definedName name="varsx1">#REF!</definedName>
    <definedName name="varsx2">#REF!</definedName>
    <definedName name="varsx3">#REF!</definedName>
    <definedName name="VAS">#REF!</definedName>
    <definedName name="VAT" hidden="1">#REF!</definedName>
    <definedName name="VAT_SUM">#REF!</definedName>
    <definedName name="vb" hidden="1">{"WORK IN PROCESS",#N/A,FALSE,"COGS"}</definedName>
    <definedName name="vb_1" hidden="1">{"WORK IN PROCESS",#N/A,FALSE,"COGS"}</definedName>
    <definedName name="vbbnvn" hidden="1">{"rp_only",#N/A,FALSE,"2225"}</definedName>
    <definedName name="vbbnvn_1" hidden="1">{"rp_only",#N/A,FALSE,"2225"}</definedName>
    <definedName name="vbbvbvcv" hidden="1">{"with_oth_curr",#N/A,FALSE,"2225"}</definedName>
    <definedName name="vbbvbvcv_1" hidden="1">{"with_oth_curr",#N/A,FALSE,"2225"}</definedName>
    <definedName name="vbbxgtr" hidden="1">{"rp_only",#N/A,FALSE,"2225"}</definedName>
    <definedName name="vbbxgtr_1" hidden="1">{"rp_only",#N/A,FALSE,"2225"}</definedName>
    <definedName name="vbcbc" hidden="1">{"rp_only",#N/A,FALSE,"2225"}</definedName>
    <definedName name="vbcbc_1" hidden="1">{"rp_only",#N/A,FALSE,"2225"}</definedName>
    <definedName name="vbcbcb" hidden="1">{"rp_only",#N/A,FALSE,"2225"}</definedName>
    <definedName name="vbcbcb_1" hidden="1">{"rp_only",#N/A,FALSE,"2225"}</definedName>
    <definedName name="vbcbvcbbv" hidden="1">{"rp_only",#N/A,FALSE,"2225"}</definedName>
    <definedName name="vbcbvcbbv_1" hidden="1">{"rp_only",#N/A,FALSE,"2225"}</definedName>
    <definedName name="vbcbvcv" hidden="1">{"rp_only",#N/A,FALSE,"2225"}</definedName>
    <definedName name="vbcbvcv_1" hidden="1">{"rp_only",#N/A,FALSE,"2225"}</definedName>
    <definedName name="vbcvb" hidden="1">{"rp_only",#N/A,FALSE,"2225"}</definedName>
    <definedName name="vbcvb_1" hidden="1">{"rp_only",#N/A,FALSE,"2225"}</definedName>
    <definedName name="vbcvbcbvcvb" hidden="1">{"rp_only",#N/A,FALSE,"2225"}</definedName>
    <definedName name="vbcvbcbvcvb_1" hidden="1">{"rp_only",#N/A,FALSE,"2225"}</definedName>
    <definedName name="vbcvbcv" hidden="1">{"rp_only",#N/A,FALSE,"2225"}</definedName>
    <definedName name="vbcvbcv_1" hidden="1">{"rp_only",#N/A,FALSE,"2225"}</definedName>
    <definedName name="vbhgfhfghfgh" hidden="1">{"rp_only",#N/A,FALSE,"2225"}</definedName>
    <definedName name="vbhgfhfghfgh_1" hidden="1">{"rp_only",#N/A,FALSE,"2225"}</definedName>
    <definedName name="vbnvbnvn" hidden="1">{"with_oth_curr",#N/A,FALSE,"2225"}</definedName>
    <definedName name="vbnvbnvn_1" hidden="1">{"with_oth_curr",#N/A,FALSE,"2225"}</definedName>
    <definedName name="vbnvn" hidden="1">{"with_oth_curr",#N/A,FALSE,"2225"}</definedName>
    <definedName name="vbnvn_1" hidden="1">{"with_oth_curr",#N/A,FALSE,"2225"}</definedName>
    <definedName name="vbnvnvn" hidden="1">{"rp_only",#N/A,FALSE,"2225"}</definedName>
    <definedName name="vbnvnvn_1" hidden="1">{"rp_only",#N/A,FALSE,"2225"}</definedName>
    <definedName name="vbvb" hidden="1">{"rp_only",#N/A,FALSE,"2225"}</definedName>
    <definedName name="vbvb_1" hidden="1">{"rp_only",#N/A,FALSE,"2225"}</definedName>
    <definedName name="vbvc" hidden="1">{"with_oth_curr",#N/A,FALSE,"2225"}</definedName>
    <definedName name="vbvc_1" hidden="1">{"with_oth_curr",#N/A,FALSE,"2225"}</definedName>
    <definedName name="vbvgxc" hidden="1">{"with_oth_curr",#N/A,FALSE,"2225"}</definedName>
    <definedName name="vbvgxc_1" hidden="1">{"with_oth_curr",#N/A,FALSE,"2225"}</definedName>
    <definedName name="vbvnn" hidden="1">{"rp_only",#N/A,FALSE,"2225"}</definedName>
    <definedName name="vbvnn_1" hidden="1">{"rp_only",#N/A,FALSE,"2225"}</definedName>
    <definedName name="vbx" hidden="1">{"rp_only",#N/A,FALSE,"2225"}</definedName>
    <definedName name="vbx_1" hidden="1">{"rp_only",#N/A,FALSE,"2225"}</definedName>
    <definedName name="vc">#REF!</definedName>
    <definedName name="vcbbvb" hidden="1">{"rp_only",#N/A,FALSE,"2225"}</definedName>
    <definedName name="vcbbvb_1" hidden="1">{"rp_only",#N/A,FALSE,"2225"}</definedName>
    <definedName name="vcbcbc" hidden="1">{"rp_only",#N/A,FALSE,"2225"}</definedName>
    <definedName name="vcbcbc_1" hidden="1">{"rp_only",#N/A,FALSE,"2225"}</definedName>
    <definedName name="vcbcbcb" hidden="1">{"rp_only",#N/A,FALSE,"2225"}</definedName>
    <definedName name="vcbcbcb_1" hidden="1">{"rp_only",#N/A,FALSE,"2225"}</definedName>
    <definedName name="vcbcbv" hidden="1">{"with_oth_curr",#N/A,FALSE,"2225"}</definedName>
    <definedName name="vcbcbv_1" hidden="1">{"with_oth_curr",#N/A,FALSE,"2225"}</definedName>
    <definedName name="vcbcbvc" hidden="1">{"rp_only",#N/A,FALSE,"2225"}</definedName>
    <definedName name="vcbcbvc_1" hidden="1">{"rp_only",#N/A,FALSE,"2225"}</definedName>
    <definedName name="vcbccv" hidden="1">{"with_oth_curr",#N/A,FALSE,"2225"}</definedName>
    <definedName name="vcbccv_1" hidden="1">{"with_oth_curr",#N/A,FALSE,"2225"}</definedName>
    <definedName name="vcbcvb" hidden="1">{"with_oth_curr",#N/A,FALSE,"2225"}</definedName>
    <definedName name="vcbcvb_1" hidden="1">{"with_oth_curr",#N/A,FALSE,"2225"}</definedName>
    <definedName name="vcbcvbcb" hidden="1">{"rp_only",#N/A,FALSE,"2225"}</definedName>
    <definedName name="vcbcvbcb_1" hidden="1">{"rp_only",#N/A,FALSE,"2225"}</definedName>
    <definedName name="vcbcvbxcgfvasdfds" hidden="1">{"rp_only",#N/A,FALSE,"2225"}</definedName>
    <definedName name="vcbcvbxcgfvasdfds_1" hidden="1">{"rp_only",#N/A,FALSE,"2225"}</definedName>
    <definedName name="vcbcvc" hidden="1">{"rp_only",#N/A,FALSE,"2225"}</definedName>
    <definedName name="vcbcvc_1" hidden="1">{"rp_only",#N/A,FALSE,"2225"}</definedName>
    <definedName name="vcbvcb" hidden="1">{"rp_only",#N/A,FALSE,"2225"}</definedName>
    <definedName name="vcbvcb_1" hidden="1">{"rp_only",#N/A,FALSE,"2225"}</definedName>
    <definedName name="vcbvcbvcbv" hidden="1">{"with_oth_curr",#N/A,FALSE,"2225"}</definedName>
    <definedName name="vcbvcbvcbv_1" hidden="1">{"with_oth_curr",#N/A,FALSE,"2225"}</definedName>
    <definedName name="vccbcvb" hidden="1">{"rp_only",#N/A,FALSE,"2225"}</definedName>
    <definedName name="vccbcvb_1" hidden="1">{"rp_only",#N/A,FALSE,"2225"}</definedName>
    <definedName name="vccot">#REF!</definedName>
    <definedName name="vccvb" hidden="1">{"with_oth_curr",#N/A,FALSE,"2225"}</definedName>
    <definedName name="vccvb_1" hidden="1">{"with_oth_curr",#N/A,FALSE,"2225"}</definedName>
    <definedName name="vccvbcbcvb" hidden="1">{"with_oth_curr",#N/A,FALSE,"2225"}</definedName>
    <definedName name="vccvbcbcvb_1" hidden="1">{"with_oth_curr",#N/A,FALSE,"2225"}</definedName>
    <definedName name="vccvcxcxvvxccxvzxcvc" hidden="1">{"with_oth_curr",#N/A,FALSE,"2225"}</definedName>
    <definedName name="vccvcxcxvvxccxvzxcvc_1" hidden="1">{"with_oth_curr",#N/A,FALSE,"2225"}</definedName>
    <definedName name="vccvcxvcvxcxv" hidden="1">{"rp_only",#N/A,FALSE,"2225"}</definedName>
    <definedName name="vccvcxvcvxcxv_1" hidden="1">{"rp_only",#N/A,FALSE,"2225"}</definedName>
    <definedName name="vccvxcvxvcx" hidden="1">{"rp_only",#N/A,FALSE,"2225"}</definedName>
    <definedName name="vccvxcvxvcx_1" hidden="1">{"rp_only",#N/A,FALSE,"2225"}</definedName>
    <definedName name="vccvxcxzvvxczfdfdas" hidden="1">{"rp_only",#N/A,FALSE,"2225"}</definedName>
    <definedName name="vccvxcxzvvxczfdfdas_1" hidden="1">{"rp_only",#N/A,FALSE,"2225"}</definedName>
    <definedName name="vcd0.5">#REF!</definedName>
    <definedName name="vcd1.25">#REF!</definedName>
    <definedName name="vcd1.5">#REF!</definedName>
    <definedName name="vcd2.5">#REF!</definedName>
    <definedName name="vcgfdtg" hidden="1">{"rp_only",#N/A,FALSE,"2225"}</definedName>
    <definedName name="vcgfdtg_1" hidden="1">{"rp_only",#N/A,FALSE,"2225"}</definedName>
    <definedName name="VCHT">#REF!</definedName>
    <definedName name="vctb">#REF!</definedName>
    <definedName name="VCTT">#REF!</definedName>
    <definedName name="vcv" hidden="1">{"rp_only",#N/A,FALSE,"2225"}</definedName>
    <definedName name="vcv_1" hidden="1">{"rp_only",#N/A,FALSE,"2225"}</definedName>
    <definedName name="vcvb" hidden="1">{"rp_only",#N/A,FALSE,"2225"}</definedName>
    <definedName name="vcvb_1" hidden="1">{"rp_only",#N/A,FALSE,"2225"}</definedName>
    <definedName name="vcvbcb" hidden="1">{"rp_only",#N/A,FALSE,"2225"}</definedName>
    <definedName name="vcvbcb_1" hidden="1">{"rp_only",#N/A,FALSE,"2225"}</definedName>
    <definedName name="vcvbcvb" hidden="1">{"rp_only",#N/A,FALSE,"2225"}</definedName>
    <definedName name="vcvbcvb_1" hidden="1">{"rp_only",#N/A,FALSE,"2225"}</definedName>
    <definedName name="vcvbvb" hidden="1">{"with_oth_curr",#N/A,FALSE,"2225"}</definedName>
    <definedName name="vcvbvb_1" hidden="1">{"with_oth_curr",#N/A,FALSE,"2225"}</definedName>
    <definedName name="vcvccb" hidden="1">{"rp_only",#N/A,FALSE,"2225"}</definedName>
    <definedName name="vcvccb_1" hidden="1">{"rp_only",#N/A,FALSE,"2225"}</definedName>
    <definedName name="vcvccvvcxvzcx" hidden="1">{"rp_only",#N/A,FALSE,"2225"}</definedName>
    <definedName name="vcvccvvcxvzcx_1" hidden="1">{"rp_only",#N/A,FALSE,"2225"}</definedName>
    <definedName name="vcvcvcx" hidden="1">{"rp_only",#N/A,FALSE,"2225"}</definedName>
    <definedName name="vcvcvcx_1" hidden="1">{"rp_only",#N/A,FALSE,"2225"}</definedName>
    <definedName name="vcvvzcxvxczvxczvxcz" hidden="1">{"rp_only",#N/A,FALSE,"2225"}</definedName>
    <definedName name="vcvvzcxvxczvxczvxcz_1" hidden="1">{"rp_only",#N/A,FALSE,"2225"}</definedName>
    <definedName name="vcvxcvxcv" hidden="1">#REF!</definedName>
    <definedName name="vcvxcvxcvxcv" hidden="1">{"rp_only",#N/A,FALSE,"2225"}</definedName>
    <definedName name="vcvxcvxcvxcv_1" hidden="1">{"rp_only",#N/A,FALSE,"2225"}</definedName>
    <definedName name="vcx" hidden="1">{"rp_only",#N/A,FALSE,"2225"}</definedName>
    <definedName name="vcx_1" hidden="1">{"rp_only",#N/A,FALSE,"2225"}</definedName>
    <definedName name="vcxccxvvcx" hidden="1">{"rp_only",#N/A,FALSE,"2225"}</definedName>
    <definedName name="vcxccxvvcx_1" hidden="1">{"rp_only",#N/A,FALSE,"2225"}</definedName>
    <definedName name="vcxccxzvvcxcvxzvcxz" hidden="1">{"with_oth_curr",#N/A,FALSE,"2225"}</definedName>
    <definedName name="vcxccxzvvcxcvxzvcxz_1" hidden="1">{"with_oth_curr",#N/A,FALSE,"2225"}</definedName>
    <definedName name="vcxcvxcvxvcxz" hidden="1">{"rp_only",#N/A,FALSE,"2225"}</definedName>
    <definedName name="vcxcvxcvxvcxz_1" hidden="1">{"rp_only",#N/A,FALSE,"2225"}</definedName>
    <definedName name="vcxcvxcxvczxv" hidden="1">{"rp_only",#N/A,FALSE,"2225"}</definedName>
    <definedName name="vcxcvxcxvczxv_1" hidden="1">{"rp_only",#N/A,FALSE,"2225"}</definedName>
    <definedName name="vcxcvxxvczcvxzvcxz" hidden="1">{"rp_only",#N/A,FALSE,"2225"}</definedName>
    <definedName name="vcxcvxxvczcvxzvcxz_1" hidden="1">{"rp_only",#N/A,FALSE,"2225"}</definedName>
    <definedName name="vcxcvzvcx" hidden="1">{"rp_only",#N/A,FALSE,"2225"}</definedName>
    <definedName name="vcxcvzvcx_1" hidden="1">{"rp_only",#N/A,FALSE,"2225"}</definedName>
    <definedName name="vcxcxcvvxc" hidden="1">{"rp_only",#N/A,FALSE,"2225"}</definedName>
    <definedName name="vcxcxcvvxc_1" hidden="1">{"rp_only",#N/A,FALSE,"2225"}</definedName>
    <definedName name="vcxcxvvcx" hidden="1">{"with_oth_curr",#N/A,FALSE,"2225"}</definedName>
    <definedName name="vcxcxvvcx_1" hidden="1">{"with_oth_curr",#N/A,FALSE,"2225"}</definedName>
    <definedName name="vcxcxvvxczczxv" hidden="1">{"rp_only",#N/A,FALSE,"2225"}</definedName>
    <definedName name="vcxcxvvxczczxv_1" hidden="1">{"rp_only",#N/A,FALSE,"2225"}</definedName>
    <definedName name="vcxcxvzvczxxvczczxvcvxz" hidden="1">{"rp_only",#N/A,FALSE,"2225"}</definedName>
    <definedName name="vcxcxvzvczxxvczczxvcvxz_1" hidden="1">{"rp_only",#N/A,FALSE,"2225"}</definedName>
    <definedName name="vcxvccvxcvxcxvc" hidden="1">{"rp_only",#N/A,FALSE,"2225"}</definedName>
    <definedName name="vcxvccvxcvxcxvc_1" hidden="1">{"rp_only",#N/A,FALSE,"2225"}</definedName>
    <definedName name="vcxvccvxzvzcxdsfsd" hidden="1">{"rp_only",#N/A,FALSE,"2225"}</definedName>
    <definedName name="vcxvccvxzvzcxdsfsd_1" hidden="1">{"rp_only",#N/A,FALSE,"2225"}</definedName>
    <definedName name="vcxvcvcxvcxvc" hidden="1">{"rp_only",#N/A,FALSE,"2225"}</definedName>
    <definedName name="vcxvcvcxvcxvc_1" hidden="1">{"rp_only",#N/A,FALSE,"2225"}</definedName>
    <definedName name="vcxvcxcvcvxzvcxcvx" hidden="1">{"rp_only",#N/A,FALSE,"2225"}</definedName>
    <definedName name="vcxvcxcvcvxzvcxcvx_1" hidden="1">{"rp_only",#N/A,FALSE,"2225"}</definedName>
    <definedName name="vcxvcxcvxz" hidden="1">{"rp_only",#N/A,FALSE,"2225"}</definedName>
    <definedName name="vcxvcxcvxz_1" hidden="1">{"rp_only",#N/A,FALSE,"2225"}</definedName>
    <definedName name="vcxvcxczxvvxc" hidden="1">{"rp_only",#N/A,FALSE,"2225"}</definedName>
    <definedName name="vcxvcxczxvvxc_1" hidden="1">{"rp_only",#N/A,FALSE,"2225"}</definedName>
    <definedName name="vcxvcxvcvxcvcx" hidden="1">{"rp_only",#N/A,FALSE,"2225"}</definedName>
    <definedName name="vcxvcxvcvxcvcx_1" hidden="1">{"rp_only",#N/A,FALSE,"2225"}</definedName>
    <definedName name="vcxvcxvcxzvcx" hidden="1">{"with_oth_curr",#N/A,FALSE,"2225"}</definedName>
    <definedName name="vcxvcxvcxzvcx_1" hidden="1">{"with_oth_curr",#N/A,FALSE,"2225"}</definedName>
    <definedName name="vcxvcxvczxcxvvxc" hidden="1">{"rp_only",#N/A,FALSE,"2225"}</definedName>
    <definedName name="vcxvcxvczxcxvvxc_1" hidden="1">{"rp_only",#N/A,FALSE,"2225"}</definedName>
    <definedName name="vcxvczxzcxvczxvcvxz" hidden="1">{"rp_only",#N/A,FALSE,"2225"}</definedName>
    <definedName name="vcxvczxzcxvczxvcvxz_1" hidden="1">{"rp_only",#N/A,FALSE,"2225"}</definedName>
    <definedName name="vcxvxccvxzvcx" hidden="1">{"rp_only",#N/A,FALSE,"2225"}</definedName>
    <definedName name="vcxvxccvxzvcx_1" hidden="1">{"rp_only",#N/A,FALSE,"2225"}</definedName>
    <definedName name="vcxvxccxvvxcvcvcx" hidden="1">{"rp_only",#N/A,FALSE,"2225"}</definedName>
    <definedName name="vcxvxccxvvxcvcvcx_1" hidden="1">{"rp_only",#N/A,FALSE,"2225"}</definedName>
    <definedName name="vcxvxczcvx" hidden="1">{"with_oth_curr",#N/A,FALSE,"2225"}</definedName>
    <definedName name="vcxvxczcvx_1" hidden="1">{"with_oth_curr",#N/A,FALSE,"2225"}</definedName>
    <definedName name="vcxvxczvxc" hidden="1">{"with_oth_curr",#N/A,FALSE,"2225"}</definedName>
    <definedName name="vcxvxczvxc_1" hidden="1">{"with_oth_curr",#N/A,FALSE,"2225"}</definedName>
    <definedName name="vcxvxvcxvc" hidden="1">{"with_oth_curr",#N/A,FALSE,"2225"}</definedName>
    <definedName name="vcxvxvcxvc_1" hidden="1">{"with_oth_curr",#N/A,FALSE,"2225"}</definedName>
    <definedName name="vcxvxvxcvxbv" hidden="1">{"rp_only",#N/A,FALSE,"2225"}</definedName>
    <definedName name="vcxvxvxcvxbv_1" hidden="1">{"rp_only",#N/A,FALSE,"2225"}</definedName>
    <definedName name="vcxxcvcxv" hidden="1">{"rp_only",#N/A,FALSE,"2225"}</definedName>
    <definedName name="vcxxcvcxv_1" hidden="1">{"rp_only",#N/A,FALSE,"2225"}</definedName>
    <definedName name="vcxxcvvcx" hidden="1">{"rp_only",#N/A,FALSE,"2225"}</definedName>
    <definedName name="vcxxcvvcx_1" hidden="1">{"rp_only",#N/A,FALSE,"2225"}</definedName>
    <definedName name="vcxzcxvvcxcxvz" hidden="1">{"with_oth_curr",#N/A,FALSE,"2225"}</definedName>
    <definedName name="vcxzcxvvcxcxvz_1" hidden="1">{"with_oth_curr",#N/A,FALSE,"2225"}</definedName>
    <definedName name="vczxvcxzcvxzcvxzcvxz" hidden="1">{"rp_only",#N/A,FALSE,"2225"}</definedName>
    <definedName name="vczxvcxzcvxzcvxzcvxz_1" hidden="1">{"rp_only",#N/A,FALSE,"2225"}</definedName>
    <definedName name="vd">#REF!</definedName>
    <definedName name="vd3p">#REF!</definedName>
    <definedName name="VDrain">#REF!</definedName>
    <definedName name="vdvf" hidden="1">{"rp_only",#N/A,FALSE,"2225"}</definedName>
    <definedName name="vdvf_1" hidden="1">{"rp_only",#N/A,FALSE,"2225"}</definedName>
    <definedName name="vegetation">#REF!</definedName>
    <definedName name="vehic_insurance">#REF!</definedName>
    <definedName name="vehicle">#REF!</definedName>
    <definedName name="VEHICLES">#REF!</definedName>
    <definedName name="Vendor">#REF!</definedName>
    <definedName name="VENT">#REF!</definedName>
    <definedName name="Ventilating_Fan">#REF!</definedName>
    <definedName name="Ver">#REF!</definedName>
    <definedName name="vera">#REF!</definedName>
    <definedName name="verawatie" hidden="1">#REF!</definedName>
    <definedName name="Verge">#REF!</definedName>
    <definedName name="VergeEnd">#REF!</definedName>
    <definedName name="versionno">1</definedName>
    <definedName name="vertex42_copyright" hidden="1">"© 2015 Vertex42 LLC"</definedName>
    <definedName name="vertex42_id" hidden="1">"waterfall-chart.xlsx"</definedName>
    <definedName name="vertex42_title" hidden="1">"Waterfall Chart Template"</definedName>
    <definedName name="vertical">#REF!</definedName>
    <definedName name="vf" hidden="1">{#N/A,#N/A,FALSE,"Aging Summary";#N/A,#N/A,FALSE,"Ratio Analysis";#N/A,#N/A,FALSE,"Test 120 Day Accts";#N/A,#N/A,FALSE,"Tickmarks"}</definedName>
    <definedName name="VFBGXDJBF" hidden="1">{#N/A,#N/A,FALSE,"Aging Summary";#N/A,#N/A,FALSE,"Ratio Analysis";#N/A,#N/A,FALSE,"Test 120 Day Accts";#N/A,#N/A,FALSE,"Tickmarks"}</definedName>
    <definedName name="vfdfgfgffds" hidden="1">{"rp_only",#N/A,FALSE,"2225"}</definedName>
    <definedName name="vfdfgfgffds_1" hidden="1">{"rp_only",#N/A,FALSE,"2225"}</definedName>
    <definedName name="vffggfgthghgfgjjhhgfhjghjkjklhjl" hidden="1">{"with_oth_curr",#N/A,FALSE,"2225"}</definedName>
    <definedName name="vffggfgthghgfgjjhhgfhjghjkjklhjl_1" hidden="1">{"with_oth_curr",#N/A,FALSE,"2225"}</definedName>
    <definedName name="vffsdsgfs" hidden="1">{"rp_only",#N/A,FALSE,"2225"}</definedName>
    <definedName name="vffsdsgfs_1" hidden="1">{"rp_only",#N/A,FALSE,"2225"}</definedName>
    <definedName name="vfgffdsvdbbv" hidden="1">{"rp_only",#N/A,FALSE,"2225"}</definedName>
    <definedName name="vfgffdsvdbbv_1" hidden="1">{"rp_only",#N/A,FALSE,"2225"}</definedName>
    <definedName name="vggsffdghgghtg" hidden="1">{"rp_only",#N/A,FALSE,"2225"}</definedName>
    <definedName name="vggsffdghgghtg_1" hidden="1">{"rp_only",#N/A,FALSE,"2225"}</definedName>
    <definedName name="vgjh" localSheetId="8" hidden="1">{#N/A,#N/A,FALSE,"特殊室（ＢＱ表）"}</definedName>
    <definedName name="vgjh" hidden="1">{#N/A,#N/A,FALSE,"特殊室（ＢＱ表）"}</definedName>
    <definedName name="vgr" hidden="1">{#N/A,#N/A,TRUE,"TITLE";#N/A,#N/A,TRUE,"MKT Cellular Subs";#N/A,#N/A,TRUE,"Cellular sub ";#N/A,#N/A,TRUE,"P&amp;L - Cell";#N/A,#N/A,TRUE,"Rev &amp; Usage assump - Cell";#N/A,#N/A,TRUE,"Cost -  Cellular";"cellular",#N/A,TRUE,"Capex "}</definedName>
    <definedName name="vgr_1" hidden="1">{#N/A,#N/A,TRUE,"TITLE";#N/A,#N/A,TRUE,"MKT Cellular Subs";#N/A,#N/A,TRUE,"Cellular sub ";#N/A,#N/A,TRUE,"P&amp;L - Cell";#N/A,#N/A,TRUE,"Rev &amp; Usage assump - Cell";#N/A,#N/A,TRUE,"Cost -  Cellular";"cellular",#N/A,TRUE,"Capex "}</definedName>
    <definedName name="VI">#REF!</definedName>
    <definedName name="viai01">#REF!</definedName>
    <definedName name="viai02">#REF!</definedName>
    <definedName name="viai03">#REF!</definedName>
    <definedName name="viai04">#REF!</definedName>
    <definedName name="viai05">#REF!</definedName>
    <definedName name="viai06">#REF!</definedName>
    <definedName name="viai07">#REF!</definedName>
    <definedName name="viai08">#REF!</definedName>
    <definedName name="viai09">#REF!</definedName>
    <definedName name="viai10">#REF!</definedName>
    <definedName name="viai11">#REF!</definedName>
    <definedName name="viai12">#REF!</definedName>
    <definedName name="viai13">#REF!</definedName>
    <definedName name="viai14">#REF!</definedName>
    <definedName name="viai15">#REF!</definedName>
    <definedName name="viai16">#REF!</definedName>
    <definedName name="viaitotal">#REF!</definedName>
    <definedName name="vial17">#REF!</definedName>
    <definedName name="viap11">#REF!</definedName>
    <definedName name="viap12">#REF!</definedName>
    <definedName name="viap13">#REF!</definedName>
    <definedName name="viap14">#REF!</definedName>
    <definedName name="viap15">#REF!</definedName>
    <definedName name="viap16">#REF!</definedName>
    <definedName name="viar01">#REF!</definedName>
    <definedName name="viar02">#REF!</definedName>
    <definedName name="viar03">#REF!</definedName>
    <definedName name="viar04">#REF!</definedName>
    <definedName name="viar05">#REF!</definedName>
    <definedName name="viar06">#REF!</definedName>
    <definedName name="viar07">#REF!</definedName>
    <definedName name="viar08">#REF!</definedName>
    <definedName name="viar09">#REF!</definedName>
    <definedName name="viar10">#REF!</definedName>
    <definedName name="viar11">#REF!</definedName>
    <definedName name="viar12">#REF!</definedName>
    <definedName name="viar13">#REF!</definedName>
    <definedName name="viar14">#REF!</definedName>
    <definedName name="viar15">#REF!</definedName>
    <definedName name="viar16">#REF!</definedName>
    <definedName name="viaw01">#REF!</definedName>
    <definedName name="viaw02">#REF!</definedName>
    <definedName name="viaw03">#REF!</definedName>
    <definedName name="viaw04">#REF!</definedName>
    <definedName name="viaw05">#REF!</definedName>
    <definedName name="viaw06">#REF!</definedName>
    <definedName name="viaw07">#REF!</definedName>
    <definedName name="viaw08">#REF!</definedName>
    <definedName name="viaw09">#REF!</definedName>
    <definedName name="viaw10">#REF!</definedName>
    <definedName name="viaw11">#REF!</definedName>
    <definedName name="viaw12">#REF!</definedName>
    <definedName name="viaw13">#REF!</definedName>
    <definedName name="viaw14">#REF!</definedName>
    <definedName name="viaw15">#REF!</definedName>
    <definedName name="viaw16">#REF!</definedName>
    <definedName name="Vibrator">#REF!</definedName>
    <definedName name="Vibratory.Rolle">#REF!</definedName>
    <definedName name="Vibro">#REF!</definedName>
    <definedName name="Vibro.plate.Com">#REF!</definedName>
    <definedName name="VIBROROLLER">#REF!</definedName>
    <definedName name="vibtotal">#REF!</definedName>
    <definedName name="vidu">#REF!</definedName>
    <definedName name="View">#REF!</definedName>
    <definedName name="VII_L1">#REF!</definedName>
    <definedName name="VII_L2">#REF!</definedName>
    <definedName name="VII_L3">#REF!</definedName>
    <definedName name="VII_LATAP">#REF!</definedName>
    <definedName name="VII_LD">#REF!</definedName>
    <definedName name="viska" hidden="1">{#N/A,#N/A,FALSE,"Cost Report";#N/A,#N/A,FALSE,"Qtly Summ.";#N/A,#N/A,FALSE,"Mar  Qtr";#N/A,#N/A,FALSE,"Report Summary"}</definedName>
    <definedName name="viska_1" hidden="1">{#N/A,#N/A,FALSE,"Cost Report";#N/A,#N/A,FALSE,"Qtly Summ.";#N/A,#N/A,FALSE,"Mar  Qtr";#N/A,#N/A,FALSE,"Report Summary"}</definedName>
    <definedName name="VISNET">#REF!</definedName>
    <definedName name="VJVCJJ" hidden="1">#REF!</definedName>
    <definedName name="vl">#REF!</definedName>
    <definedName name="vl1p">#REF!</definedName>
    <definedName name="vl3p">#REF!</definedName>
    <definedName name="Vlcap0.7">#REF!</definedName>
    <definedName name="VLcap1">#REF!</definedName>
    <definedName name="vldn400">#REF!</definedName>
    <definedName name="vldn600">#REF!</definedName>
    <definedName name="vltram">#REF!</definedName>
    <definedName name="VLV">#REF!</definedName>
    <definedName name="VND">#REF!</definedName>
    <definedName name="vnnbnb" hidden="1">{"rp_only",#N/A,FALSE,"2225"}</definedName>
    <definedName name="vnnbnb_1" hidden="1">{"rp_only",#N/A,FALSE,"2225"}</definedName>
    <definedName name="vntf100">#REF!</definedName>
    <definedName name="vntf80">#REF!</definedName>
    <definedName name="vnvnb" hidden="1">{"rp_only",#N/A,FALSE,"2225"}</definedName>
    <definedName name="vnvnb_1" hidden="1">{"rp_only",#N/A,FALSE,"2225"}</definedName>
    <definedName name="voi">#REF!</definedName>
    <definedName name="vol">#REF!</definedName>
    <definedName name="vol_1">#REF!</definedName>
    <definedName name="vol1_1">#REF!</definedName>
    <definedName name="vol10_1">#REF!</definedName>
    <definedName name="vol11_1">#REF!</definedName>
    <definedName name="vol12_1">#REF!</definedName>
    <definedName name="vol13_1">#REF!</definedName>
    <definedName name="vol14_1">#REF!</definedName>
    <definedName name="vol15_1">#REF!</definedName>
    <definedName name="vol16_1">#REF!</definedName>
    <definedName name="vol2_1">#REF!</definedName>
    <definedName name="vol3_1">#REF!</definedName>
    <definedName name="vol4_1">#REF!</definedName>
    <definedName name="vol5_1">#REF!</definedName>
    <definedName name="vol6_1">#REF!</definedName>
    <definedName name="vol7_1">#REF!</definedName>
    <definedName name="vol8_1">#REF!</definedName>
    <definedName name="vol9_1">#REF!</definedName>
    <definedName name="VOLCons">#REF!</definedName>
    <definedName name="VOLProf">#REF!</definedName>
    <definedName name="VOLUME">#REF!</definedName>
    <definedName name="vp">#REF!</definedName>
    <definedName name="vr3p">#REF!</definedName>
    <definedName name="VROLLER">#REF!</definedName>
    <definedName name="VRP" hidden="1">{"'Feb 99'!$A$1:$G$30"}</definedName>
    <definedName name="VS_FRG">#REF!</definedName>
    <definedName name="VS_PRO">#REF!</definedName>
    <definedName name="VS_PS">#REF!</definedName>
    <definedName name="Vscope">#REF!</definedName>
    <definedName name="VTM_1" hidden="1">#REF!,#REF!,#REF!,#REF!,#REF!,#REF!</definedName>
    <definedName name="VTM_13" hidden="1">#REF!,#REF!,#REF!</definedName>
    <definedName name="VTM_14" hidden="1">#REF!,#REF!</definedName>
    <definedName name="VTM_15" hidden="1">#REF!,#REF!,#REF!,#REF!,#REF!,#REF!,#REF!,#REF!</definedName>
    <definedName name="VTM_17" hidden="1">#REF!,#REF!</definedName>
    <definedName name="vtu">#REF!</definedName>
    <definedName name="VÙ">#REF!</definedName>
    <definedName name="vung">#REF!</definedName>
    <definedName name="vungdcd">#REF!</definedName>
    <definedName name="vungdcl">#REF!</definedName>
    <definedName name="vungnhapk">#REF!</definedName>
    <definedName name="vungnhapl">#REF!</definedName>
    <definedName name="vungxuatk">#REF!</definedName>
    <definedName name="vungxuatl">#REF!</definedName>
    <definedName name="VUP">#REF!</definedName>
    <definedName name="vv" hidden="1">#REF!</definedName>
    <definedName name="vvv" hidden="1">{"DCF","UPSIDE CASE",FALSE,"Sheet1";"DCF","BASE CASE",FALSE,"Sheet1";"DCF","DOWNSIDE CASE",FALSE,"Sheet1"}</definedName>
    <definedName name="vvv_1" hidden="1">{"DCF","UPSIDE CASE",FALSE,"Sheet1";"DCF","BASE CASE",FALSE,"Sheet1";"DCF","DOWNSIDE CASE",FALSE,"Sheet1"}</definedName>
    <definedName name="vxcvcvcxvcxxcvx" hidden="1">{"rp_only",#N/A,FALSE,"2225"}</definedName>
    <definedName name="vxcvcvcxvcxxcvx_1" hidden="1">{"rp_only",#N/A,FALSE,"2225"}</definedName>
    <definedName name="vxcvcxvcxvcx" hidden="1">{"rp_only",#N/A,FALSE,"2225"}</definedName>
    <definedName name="vxcvcxvcxvcx_1" hidden="1">{"rp_only",#N/A,FALSE,"2225"}</definedName>
    <definedName name="vxcvcxvcxvcxcxvzvcxz" hidden="1">{"with_oth_curr",#N/A,FALSE,"2225"}</definedName>
    <definedName name="vxcvcxvcxvcxcxvzvcxz_1" hidden="1">{"with_oth_curr",#N/A,FALSE,"2225"}</definedName>
    <definedName name="vxcvcxvxcxcvvcx" hidden="1">{"rp_only",#N/A,FALSE,"2225"}</definedName>
    <definedName name="vxcvcxvxcxcvvcx_1" hidden="1">{"rp_only",#N/A,FALSE,"2225"}</definedName>
    <definedName name="vxcvxcv" hidden="1">{"with_oth_curr",#N/A,FALSE,"2225"}</definedName>
    <definedName name="vxcvxcv_1" hidden="1">{"with_oth_curr",#N/A,FALSE,"2225"}</definedName>
    <definedName name="vxcvxcvxcv" hidden="1">{"with_oth_curr",#N/A,FALSE,"2225"}</definedName>
    <definedName name="vxcvxcvxcv_1" hidden="1">{"with_oth_curr",#N/A,FALSE,"2225"}</definedName>
    <definedName name="vxcvxcvxcvxcvxcv" hidden="1">{"rp_only",#N/A,FALSE,"2225"}</definedName>
    <definedName name="vxcvxcvxcvxcvxcv_1" hidden="1">{"rp_only",#N/A,FALSE,"2225"}</definedName>
    <definedName name="vxczvczxvczxvxczvcxzcvxz" hidden="1">{"rp_only",#N/A,FALSE,"2225"}</definedName>
    <definedName name="vxczvczxvczxvxczvcxzcvxz_1" hidden="1">{"rp_only",#N/A,FALSE,"2225"}</definedName>
    <definedName name="vxvx" hidden="1">{"with_oth_curr",#N/A,FALSE,"2225"}</definedName>
    <definedName name="vxvx_1" hidden="1">{"with_oth_curr",#N/A,FALSE,"2225"}</definedName>
    <definedName name="vzcxcvvxcz" hidden="1">{"rp_only",#N/A,FALSE,"2225"}</definedName>
    <definedName name="vzcxcvvxcz_1" hidden="1">{"rp_only",#N/A,FALSE,"2225"}</definedName>
    <definedName name="vzcxvcxcxvcxv" hidden="1">{"with_oth_curr",#N/A,FALSE,"2225"}</definedName>
    <definedName name="vzcxvcxcxvcxv_1" hidden="1">{"with_oth_curr",#N/A,FALSE,"2225"}</definedName>
    <definedName name="vzxvzxvzxcv" hidden="1">{"rp_only",#N/A,FALSE,"2225"}</definedName>
    <definedName name="vzxvzxvzxcv_1" hidden="1">{"rp_only",#N/A,FALSE,"2225"}</definedName>
    <definedName name="w"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m">#REF!</definedName>
    <definedName name="w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S" hidden="1">#REF!</definedName>
    <definedName name="WA">#REF!</definedName>
    <definedName name="WACC">#REF!</definedName>
    <definedName name="wacc.beta.2weekly">#REF!</definedName>
    <definedName name="wacc.beta.5weekly">#REF!</definedName>
    <definedName name="wacc.beta.backup">#REF!</definedName>
    <definedName name="wacc.beta.index">#REF!</definedName>
    <definedName name="wacc.beta.term">#REF!</definedName>
    <definedName name="wacc.beta.type">#REF!</definedName>
    <definedName name="wacc.bond.1a">#REF!</definedName>
    <definedName name="wacc.bond.2a">#REF!</definedName>
    <definedName name="wacc.bond.3a">#REF!</definedName>
    <definedName name="wacc.bond.baa">#REF!</definedName>
    <definedName name="wacc.bond.corporate">#REF!</definedName>
    <definedName name="wacc.bond.rating">#REF!</definedName>
    <definedName name="wacc.bond.type">#REF!</definedName>
    <definedName name="wacc.rfr.10year">#REF!</definedName>
    <definedName name="wacc.rfr.30year">#REF!</definedName>
    <definedName name="wacc.rfr.select">#REF!</definedName>
    <definedName name="wacc.round.50bps">#REF!</definedName>
    <definedName name="wacc.round.none">#REF!</definedName>
    <definedName name="wacc.round.select">#REF!</definedName>
    <definedName name="wacc.ru1">#REF!</definedName>
    <definedName name="wacc.size.year">#REF!</definedName>
    <definedName name="wacc.structure.5year">#REF!</definedName>
    <definedName name="wacc.structure.select">#REF!</definedName>
    <definedName name="wacc.tax.ru1">#REF!</definedName>
    <definedName name="waccconso">#REF!</definedName>
    <definedName name="waccopco">#REF!</definedName>
    <definedName name="wafel2020">#REF!</definedName>
    <definedName name="walah"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pu" hidden="1">#REF!</definedName>
    <definedName name="WAPU23" hidden="1">#REF!</definedName>
    <definedName name="war">#REF!</definedName>
    <definedName name="WASALAM">#REF!</definedName>
    <definedName name="Water.Pump">#REF!</definedName>
    <definedName name="Water.Tanker">#REF!</definedName>
    <definedName name="water_pump">#REF!</definedName>
    <definedName name="water_tank">#REF!</definedName>
    <definedName name="WaterElec.">#REF!</definedName>
    <definedName name="Waterpas.Level">#REF!</definedName>
    <definedName name="waterpass">#REF!</definedName>
    <definedName name="WATERPUMP">#REF!</definedName>
    <definedName name="Watertank">#REF!</definedName>
    <definedName name="WATERTANKER">#REF!</definedName>
    <definedName name="watu">#REF!</definedName>
    <definedName name="watub">#REF!</definedName>
    <definedName name="watub_1">#REF!</definedName>
    <definedName name="watuc">#REF!</definedName>
    <definedName name="watuc_1">#REF!</definedName>
    <definedName name="wb">#REF!</definedName>
    <definedName name="wbi">#REF!</definedName>
    <definedName name="WBSdfsfd" hidden="1">{"rp_only",#N/A,FALSE,"2225"}</definedName>
    <definedName name="WBSdfsfd_1" hidden="1">{"rp_only",#N/A,FALSE,"2225"}</definedName>
    <definedName name="WBSgfdfsfds" hidden="1">{"rp_only",#N/A,FALSE,"2225"}</definedName>
    <definedName name="WBSgfdfsfds_1" hidden="1">{"rp_only",#N/A,FALSE,"2225"}</definedName>
    <definedName name="WC_CURRENT">#REF!</definedName>
    <definedName name="WC_CURRENT_L">#REF!</definedName>
    <definedName name="wcass1">#REF!</definedName>
    <definedName name="wcass2">#REF!</definedName>
    <definedName name="wcass3">#REF!</definedName>
    <definedName name="wcass4">#REF!</definedName>
    <definedName name="wcliab1">#REF!</definedName>
    <definedName name="wcliab2">#REF!</definedName>
    <definedName name="wd.k">#REF!</definedName>
    <definedName name="we" hidden="1">{#N/A,#N/A,FALSE,"Aging Summary";#N/A,#N/A,FALSE,"Ratio Analysis";#N/A,#N/A,FALSE,"Test 120 Day Accts";#N/A,#N/A,FALSE,"Tickmarks"}</definedName>
    <definedName name="WEAR">#REF!</definedName>
    <definedName name="wedus" hidden="1">#REF!</definedName>
    <definedName name="weeee" hidden="1">{"rp_only",#N/A,FALSE,"2225"}</definedName>
    <definedName name="weeee_1" hidden="1">{"rp_only",#N/A,FALSE,"2225"}</definedName>
    <definedName name="weert" hidden="1">{#N/A,#N/A,FALSE,"Aging Summary";#N/A,#N/A,FALSE,"Ratio Analysis";#N/A,#N/A,FALSE,"Test 120 Day Accts";#N/A,#N/A,FALSE,"Tickmarks"}</definedName>
    <definedName name="weew" hidden="1">{"rp_only",#N/A,FALSE,"2225"}</definedName>
    <definedName name="weew_1" hidden="1">{"rp_only",#N/A,FALSE,"2225"}</definedName>
    <definedName name="weftfdg" hidden="1">{"rp_only",#N/A,FALSE,"2225"}</definedName>
    <definedName name="weftfdg_1" hidden="1">{"rp_only",#N/A,FALSE,"2225"}</definedName>
    <definedName name="wegtgty" hidden="1">{#N/A,#N/A,FALSE,"REK";#N/A,#N/A,FALSE,"rab"}</definedName>
    <definedName name="Weight">#REF!</definedName>
    <definedName name="Weight__Kgr.___1_Mtr">#REF!</definedName>
    <definedName name="Weight__Kgr.___6_Mtr">#REF!</definedName>
    <definedName name="weq" localSheetId="8" hidden="1">{#N/A,#N/A,FALSE,"SumD";#N/A,#N/A,FALSE,"ElecD";#N/A,#N/A,FALSE,"MechD";#N/A,#N/A,FALSE,"GeotD";#N/A,#N/A,FALSE,"PrcsD";#N/A,#N/A,FALSE,"TunnD";#N/A,#N/A,FALSE,"CivlD";#N/A,#N/A,FALSE,"NtwkD";#N/A,#N/A,FALSE,"EstgD";#N/A,#N/A,FALSE,"PEngD"}</definedName>
    <definedName name="weq" hidden="1">{#N/A,#N/A,FALSE,"SumD";#N/A,#N/A,FALSE,"ElecD";#N/A,#N/A,FALSE,"MechD";#N/A,#N/A,FALSE,"GeotD";#N/A,#N/A,FALSE,"PrcsD";#N/A,#N/A,FALSE,"TunnD";#N/A,#N/A,FALSE,"CivlD";#N/A,#N/A,FALSE,"NtwkD";#N/A,#N/A,FALSE,"EstgD";#N/A,#N/A,FALSE,"PEngD"}</definedName>
    <definedName name="weqeqeq" hidden="1">{"rp_only",#N/A,FALSE,"2225"}</definedName>
    <definedName name="weqeqeq_1" hidden="1">{"rp_only",#N/A,FALSE,"2225"}</definedName>
    <definedName name="weqeqwe" hidden="1">{"rp_only",#N/A,FALSE,"2225"}</definedName>
    <definedName name="weqeqwe_1" hidden="1">{"rp_only",#N/A,FALSE,"2225"}</definedName>
    <definedName name="weqeqweq" hidden="1">{"rp_only",#N/A,FALSE,"2225"}</definedName>
    <definedName name="weqeqweq_1" hidden="1">{"rp_only",#N/A,FALSE,"2225"}</definedName>
    <definedName name="weqqewr" hidden="1">{"rp_only",#N/A,FALSE,"2225"}</definedName>
    <definedName name="weqqewr_1" hidden="1">{"rp_only",#N/A,FALSE,"2225"}</definedName>
    <definedName name="weqweqe" hidden="1">{"rp_only",#N/A,FALSE,"2225"}</definedName>
    <definedName name="weqweqe_1" hidden="1">{"rp_only",#N/A,FALSE,"2225"}</definedName>
    <definedName name="weqweqwe" hidden="1">{"with_oth_curr",#N/A,FALSE,"2225"}</definedName>
    <definedName name="weqweqwe_1" hidden="1">{"with_oth_curr",#N/A,FALSE,"2225"}</definedName>
    <definedName name="weqweqweq" hidden="1">{"rp_only",#N/A,FALSE,"2225"}</definedName>
    <definedName name="weqweqweq_1" hidden="1">{"rp_only",#N/A,FALSE,"2225"}</definedName>
    <definedName name="weqweqweqwe" hidden="1">{"with_oth_curr",#N/A,FALSE,"2225"}</definedName>
    <definedName name="weqweqweqwe_1" hidden="1">{"with_oth_curr",#N/A,FALSE,"2225"}</definedName>
    <definedName name="weqweqweqweewq" hidden="1">{"rp_only",#N/A,FALSE,"2225"}</definedName>
    <definedName name="weqweqweqweewq_1" hidden="1">{"rp_only",#N/A,FALSE,"2225"}</definedName>
    <definedName name="WERASD">#REF!</definedName>
    <definedName name="WERASD_1">#REF!</definedName>
    <definedName name="weree">#REF!</definedName>
    <definedName name="weree_1">#REF!</definedName>
    <definedName name="werew" hidden="1">{"with_oth_curr",#N/A,FALSE,"2225"}</definedName>
    <definedName name="werew_1" hidden="1">{"with_oth_curr",#N/A,FALSE,"2225"}</definedName>
    <definedName name="werewrw" hidden="1">{"rp_only",#N/A,FALSE,"2225"}</definedName>
    <definedName name="werewrw_1" hidden="1">{"rp_only",#N/A,FALSE,"2225"}</definedName>
    <definedName name="werg" hidden="1">{#N/A,#N/A,FALSE,"REK";#N/A,#N/A,FALSE,"rab"}</definedName>
    <definedName name="werqwerwqerwqe" hidden="1">{"rp_only",#N/A,FALSE,"2225"}</definedName>
    <definedName name="werqwerwqerwqe_1" hidden="1">{"rp_only",#N/A,FALSE,"2225"}</definedName>
    <definedName name="werrwqq" hidden="1">{"rp_only",#N/A,FALSE,"2225"}</definedName>
    <definedName name="werrwqq_1" hidden="1">{"rp_only",#N/A,FALSE,"2225"}</definedName>
    <definedName name="wert">#REF!</definedName>
    <definedName name="werwer" hidden="1">{"rp_only",#N/A,FALSE,"2225"}</definedName>
    <definedName name="werwer_1" hidden="1">{"rp_only",#N/A,FALSE,"2225"}</definedName>
    <definedName name="werwerw" hidden="1">{"with_oth_curr",#N/A,FALSE,"2225"}</definedName>
    <definedName name="werwerw_1" hidden="1">{"with_oth_curr",#N/A,FALSE,"2225"}</definedName>
    <definedName name="werwerwe" hidden="1">{"rp_only",#N/A,FALSE,"2225"}</definedName>
    <definedName name="werwerwe_1" hidden="1">{"rp_only",#N/A,FALSE,"2225"}</definedName>
    <definedName name="werwerwer" hidden="1">{"rp_only",#N/A,FALSE,"2225"}</definedName>
    <definedName name="werwerwer_1" hidden="1">{"rp_only",#N/A,FALSE,"2225"}</definedName>
    <definedName name="werwerwerw" hidden="1">{"rp_only",#N/A,FALSE,"2225"}</definedName>
    <definedName name="werwerwerw_1" hidden="1">{"rp_only",#N/A,FALSE,"2225"}</definedName>
    <definedName name="werwerwerwer" hidden="1">{"rp_only",#N/A,FALSE,"2225"}</definedName>
    <definedName name="werwerwerwer_1" hidden="1">{"rp_only",#N/A,FALSE,"2225"}</definedName>
    <definedName name="werwerwr" hidden="1">{"with_oth_curr",#N/A,FALSE,"2225"}</definedName>
    <definedName name="werwerwr_1" hidden="1">{"with_oth_curr",#N/A,FALSE,"2225"}</definedName>
    <definedName name="werwerwre" hidden="1">{"rp_only",#N/A,FALSE,"2225"}</definedName>
    <definedName name="werwerwre_1" hidden="1">{"rp_only",#N/A,FALSE,"2225"}</definedName>
    <definedName name="werwr" hidden="1">{"rp_only",#N/A,FALSE,"2225"}</definedName>
    <definedName name="werwr_1" hidden="1">{"rp_only",#N/A,FALSE,"2225"}</definedName>
    <definedName name="werwre" hidden="1">{"rp_only",#N/A,FALSE,"2225"}</definedName>
    <definedName name="werwre_1" hidden="1">{"rp_only",#N/A,FALSE,"2225"}</definedName>
    <definedName name="werwrer" hidden="1">{"rp_only",#N/A,FALSE,"2225"}</definedName>
    <definedName name="werwrer_1" hidden="1">{"rp_only",#N/A,FALSE,"2225"}</definedName>
    <definedName name="werwrt" hidden="1">{"with_oth_curr",#N/A,FALSE,"2225"}</definedName>
    <definedName name="werwrt_1" hidden="1">{"with_oth_curr",#N/A,FALSE,"2225"}</definedName>
    <definedName name="werwrwer" hidden="1">{"rp_only",#N/A,FALSE,"2225"}</definedName>
    <definedName name="werwrwer_1" hidden="1">{"rp_only",#N/A,FALSE,"2225"}</definedName>
    <definedName name="wesi">#REF!</definedName>
    <definedName name="wesib">#REF!</definedName>
    <definedName name="wesib_1">#REF!</definedName>
    <definedName name="wesic">#REF!</definedName>
    <definedName name="wesic_1">#REF!</definedName>
    <definedName name="wet" hidden="1">{#N/A,#N/A,FALSE,"REK";#N/A,#N/A,FALSE,"Bq-ARS"}</definedName>
    <definedName name="wetewtrtr" hidden="1">{"with_oth_curr",#N/A,FALSE,"2225"}</definedName>
    <definedName name="wetewtrtr_1" hidden="1">{"with_oth_curr",#N/A,FALSE,"2225"}</definedName>
    <definedName name="wetwerg" hidden="1">{#N/A,#N/A,FALSE,"REK";#N/A,#N/A,FALSE,"rab"}</definedName>
    <definedName name="wewee" hidden="1">{"rp_only",#N/A,FALSE,"2225"}</definedName>
    <definedName name="wewee_1" hidden="1">{"rp_only",#N/A,FALSE,"2225"}</definedName>
    <definedName name="wewqe" hidden="1">{"rp_only",#N/A,FALSE,"2225"}</definedName>
    <definedName name="wewqe_1" hidden="1">{"rp_only",#N/A,FALSE,"2225"}</definedName>
    <definedName name="weygt" hidden="1">{#N/A,#N/A,FALSE,"REK";#N/A,#N/A,FALSE,"Bq-ARS"}</definedName>
    <definedName name="wf" hidden="1">{#N/A,#N/A,FALSE,"Act.Fcst Costs"}</definedName>
    <definedName name="wfprof">#REF!</definedName>
    <definedName name="WFSDF" hidden="1">{"rp_only",#N/A,FALSE,"2225"}</definedName>
    <definedName name="WFSDF_1" hidden="1">{"rp_only",#N/A,FALSE,"2225"}</definedName>
    <definedName name="wgp_a">#REF!</definedName>
    <definedName name="wgp_b">#REF!</definedName>
    <definedName name="wgp_p">#REF!</definedName>
    <definedName name="wh">#REF!</definedName>
    <definedName name="whatever" hidden="1">{#N/A,#N/A,FALSE,"CHANGES";#N/A,#N/A,FALSE,"PROD SUMMARY";#N/A,#N/A,FALSE,"1995 PO SUM";#N/A,#N/A,FALSE,"1995 GEOG SUM";#N/A,#N/A,FALSE,"1996 PO SUM";#N/A,#N/A,FALSE,"1996 GEOG SUM"}</definedName>
    <definedName name="Wheel.Loader">#REF!</definedName>
    <definedName name="WHEELLOADER">#REF!</definedName>
    <definedName name="wheels4">#REF!</definedName>
    <definedName name="Whell_Roller">#REF!</definedName>
    <definedName name="wholeyear000">#REF!</definedName>
    <definedName name="wholeyearP1">#REF!</definedName>
    <definedName name="wholeyearP2">#REF!</definedName>
    <definedName name="whqnuionhd">#REF!</definedName>
    <definedName name="whs">#REF!</definedName>
    <definedName name="Width">#REF!</definedName>
    <definedName name="WILMAR_INTERNATIONAL_HOLDINGS_LTD__BVI">coname</definedName>
    <definedName name="WIN" hidden="1">{#N/A,#N/A,FALSE,"Sheet1";#N/A,#N/A,FALSE,"Sheet2"}</definedName>
    <definedName name="windak">#REF!</definedName>
    <definedName name="windhak">#REF!</definedName>
    <definedName name="windhak_1">#REF!</definedName>
    <definedName name="windhakb">#REF!</definedName>
    <definedName name="windhakb_1">#REF!</definedName>
    <definedName name="windhakc">#REF!</definedName>
    <definedName name="windhakc_1">#REF!</definedName>
    <definedName name="WindowDays">#REF!</definedName>
    <definedName name="WindowOffset">#REF!</definedName>
    <definedName name="WIP">#REF!</definedName>
    <definedName name="WIRE">#REF!</definedName>
    <definedName name="wire_mesh">#REF!</definedName>
    <definedName name="WIREM">#REF!</definedName>
    <definedName name="WISS" hidden="1">{#N/A,#N/A,FALSE,"Aging Summary";#N/A,#N/A,FALSE,"Ratio Analysis";#N/A,#N/A,FALSE,"Test 120 Day Accts";#N/A,#N/A,FALSE,"Tickmarks"}</definedName>
    <definedName name="witax" hidden="1">#REF!</definedName>
    <definedName name="Wj" hidden="1">{"WORK IN PROCESS",#N/A,FALSE,"COGS"}</definedName>
    <definedName name="Wj_1" hidden="1">{"WORK IN PROCESS",#N/A,FALSE,"COGS"}</definedName>
    <definedName name="wjs" localSheetId="8" hidden="1">{#N/A,#N/A,FALSE,"CCTV"}</definedName>
    <definedName name="wjs" hidden="1">{#N/A,#N/A,FALSE,"CCTV"}</definedName>
    <definedName name="WL25_1">#REF!</definedName>
    <definedName name="WL25_10">#REF!</definedName>
    <definedName name="WL25_11">#REF!</definedName>
    <definedName name="WL25_15">#REF!</definedName>
    <definedName name="WL25_16">#REF!</definedName>
    <definedName name="WL25_17">#REF!</definedName>
    <definedName name="WL25_2">#REF!</definedName>
    <definedName name="WL25_25">#REF!</definedName>
    <definedName name="WL25_27">#REF!</definedName>
    <definedName name="WL25_29">#REF!</definedName>
    <definedName name="WL25_3">#REF!</definedName>
    <definedName name="WL25_4">#REF!</definedName>
    <definedName name="WL25_5">#REF!</definedName>
    <definedName name="WL25_6">#REF!</definedName>
    <definedName name="WL25_7">#REF!</definedName>
    <definedName name="WL25_9">#REF!</definedName>
    <definedName name="WLOADER">#REF!</definedName>
    <definedName name="WMEMBER">#REF!</definedName>
    <definedName name="wop_a">#REF!</definedName>
    <definedName name="wop_b">#REF!</definedName>
    <definedName name="wop_p">#REF!</definedName>
    <definedName name="Work_in_process">#REF!</definedName>
    <definedName name="WORKSHOP">#REF!</definedName>
    <definedName name="wow" hidden="1">{#N/A,#N/A,FALSE,"Cost Report";"Geology",#N/A,FALSE,"Cost Summary";"Geolgy Recon",#N/A,FALSE,"UG Geology Rep."}</definedName>
    <definedName name="wow_1" hidden="1">{#N/A,#N/A,FALSE,"Cost Report";"Geology",#N/A,FALSE,"Cost Summary";"Geolgy Recon",#N/A,FALSE,"UG Geology Rep."}</definedName>
    <definedName name="wp">#REF!</definedName>
    <definedName name="wp_1">#REF!</definedName>
    <definedName name="wp_c">#REF!</definedName>
    <definedName name="WP_CF">#REF!</definedName>
    <definedName name="WPIS" hidden="1">{#N/A,#N/A,FALSE,"Aging Summary";#N/A,#N/A,FALSE,"Ratio Analysis";#N/A,#N/A,FALSE,"Test 120 Day Accts";#N/A,#N/A,FALSE,"Tickmarks"}</definedName>
    <definedName name="WPKUASA">#REF!</definedName>
    <definedName name="WPL">#REF!</definedName>
    <definedName name="WPL.Audit" hidden="1">{"with_oth_curr",#N/A,FALSE,"2225"}</definedName>
    <definedName name="WPL.Audit_1" hidden="1">{"with_oth_curr",#N/A,FALSE,"2225"}</definedName>
    <definedName name="wpnope">#REF!</definedName>
    <definedName name="wpnope2">#REF!</definedName>
    <definedName name="wpnope3">#REF!</definedName>
    <definedName name="wpnope4">#REF!</definedName>
    <definedName name="wpump">#REF!</definedName>
    <definedName name="WQ">#N/A</definedName>
    <definedName name="wqeqeq" hidden="1">{"rp_only",#N/A,FALSE,"2225"}</definedName>
    <definedName name="wqeqeq_1" hidden="1">{"rp_only",#N/A,FALSE,"2225"}</definedName>
    <definedName name="wqeqeqw" hidden="1">{"with_oth_curr",#N/A,FALSE,"2225"}</definedName>
    <definedName name="wqeqeqw_1" hidden="1">{"with_oth_curr",#N/A,FALSE,"2225"}</definedName>
    <definedName name="wqeqeweq" hidden="1">{"rp_only",#N/A,FALSE,"2225"}</definedName>
    <definedName name="wqeqeweq_1" hidden="1">{"rp_only",#N/A,FALSE,"2225"}</definedName>
    <definedName name="wqeqqweretty" hidden="1">{"rp_only",#N/A,FALSE,"2225"}</definedName>
    <definedName name="wqeqqweretty_1" hidden="1">{"rp_only",#N/A,FALSE,"2225"}</definedName>
    <definedName name="wqeqwe" hidden="1">{"with_oth_curr",#N/A,FALSE,"2225"}</definedName>
    <definedName name="wqeqwe_1" hidden="1">{"with_oth_curr",#N/A,FALSE,"2225"}</definedName>
    <definedName name="wqeqwewe" hidden="1">{"with_oth_curr",#N/A,FALSE,"2225"}</definedName>
    <definedName name="wqeqwewe_1" hidden="1">{"with_oth_curr",#N/A,FALSE,"2225"}</definedName>
    <definedName name="WQEYGT" hidden="1">{#N/A,#N/A,FALSE,"REK";#N/A,#N/A,FALSE,"rab"}</definedName>
    <definedName name="wqeygtQWET" hidden="1">{#N/A,#N/A,FALSE,"REK";#N/A,#N/A,FALSE,"rab"}</definedName>
    <definedName name="wqqwe" hidden="1">{"with_oth_curr",#N/A,FALSE,"2225"}</definedName>
    <definedName name="wqqwe_1" hidden="1">{"with_oth_curr",#N/A,FALSE,"2225"}</definedName>
    <definedName name="wqrwtrt" hidden="1">{"with_oth_curr",#N/A,FALSE,"2225"}</definedName>
    <definedName name="wqrwtrt_1" hidden="1">{"with_oth_curr",#N/A,FALSE,"2225"}</definedName>
    <definedName name="wqweer" hidden="1">{"with_oth_curr",#N/A,FALSE,"2225"}</definedName>
    <definedName name="wqweer_1" hidden="1">{"with_oth_curr",#N/A,FALSE,"2225"}</definedName>
    <definedName name="wqweqe" hidden="1">{"rp_only",#N/A,FALSE,"2225"}</definedName>
    <definedName name="wqweqe_1" hidden="1">{"rp_only",#N/A,FALSE,"2225"}</definedName>
    <definedName name="wqwqqw" hidden="1">{"with_oth_curr",#N/A,FALSE,"2225"}</definedName>
    <definedName name="wqwqqw_1" hidden="1">{"with_oth_curr",#N/A,FALSE,"2225"}</definedName>
    <definedName name="wr" hidden="1">{"'Feb 99'!$A$1:$G$30"}</definedName>
    <definedName name="wre"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rww" hidden="1">{"with_oth_curr",#N/A,FALSE,"2225"}</definedName>
    <definedName name="wrerww_1" hidden="1">{"with_oth_curr",#N/A,FALSE,"2225"}</definedName>
    <definedName name="wrewre" hidden="1">{"rp_only",#N/A,FALSE,"2225"}</definedName>
    <definedName name="wrewre_1" hidden="1">{"rp_only",#N/A,FALSE,"2225"}</definedName>
    <definedName name="wrg" hidden="1">{#N/A,#N/A,FALSE,"REK";#N/A,#N/A,FALSE,"rab"}</definedName>
    <definedName name="WRITE" localSheetId="8" hidden="1">{#N/A,#N/A,FALSE,"CCTV"}</definedName>
    <definedName name="WRITE" hidden="1">{#N/A,#N/A,FALSE,"CCTV"}</definedName>
    <definedName name="writeoff">#REF!</definedName>
    <definedName name="WRN" hidden="1">{#N/A,#N/A,FALSE,"INCOME STATE";#N/A,#N/A,FALSE,"TOT EXP";#N/A,#N/A,FALSE,"PROMO";#N/A,#N/A,FALSE,"NTS RP"}</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{#N/A,#N/A,TRUE,"1? ????";#N/A,#N/A,TRUE,"1-2? ?????";#N/A,#N/A,TRUE,"2? ??";#N/A,#N/A,TRUE,"2??? ????";#N/A,#N/A,TRUE,"3(1)? ????";#N/A,#N/A,TRUE,"??????";#N/A,#N/A,TRUE,"3(1)?7 ????";#N/A,#N/A,TRUE,"5? ???";#N/A,#N/A,TRUE,"5?2 ???(?)";#N/A,#N/A,TRUE,"6? ????";#N/A,#N/A,TRUE,"6? ??(?)";#N/A,#N/A,TRUE,"6? ??(?)";#N/A,#N/A,TRUE,"????";#N/A,#N/A,TRUE,"6-6(3)? ??(??)";#N/A,#N/A,TRUE,"9? ???(?)";#N/A,#N/A,TRUE,"9? ???(?)";#N/A,#N/A,TRUE,"10(3)? ????";#N/A,#N/A,TRUE,"10(4)? ????"}</definedName>
    <definedName name="wrn.??????????._1" hidden="1">{#N/A,#N/A,TRUE,"1? ????";#N/A,#N/A,TRUE,"1-2? ?????";#N/A,#N/A,TRUE,"2? ??";#N/A,#N/A,TRUE,"2??? ????";#N/A,#N/A,TRUE,"3(1)? ????";#N/A,#N/A,TRUE,"??????";#N/A,#N/A,TRUE,"3(1)?7 ????";#N/A,#N/A,TRUE,"5? ???";#N/A,#N/A,TRUE,"5?2 ???(?)";#N/A,#N/A,TRUE,"6? ????";#N/A,#N/A,TRUE,"6? ??(?)";#N/A,#N/A,TRUE,"6? ??(?)";#N/A,#N/A,TRUE,"????";#N/A,#N/A,TRUE,"6-6(3)? ??(??)";#N/A,#N/A,TRUE,"9? ???(?)";#N/A,#N/A,TRUE,"9? ???(?)";#N/A,#N/A,TRUE,"10(3)? ????";#N/A,#N/A,TRUE,"10(4)?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1." hidden="1">{#N/A,#N/A,FALSE,"Calc";#N/A,#N/A,FALSE,"Sensitivity";#N/A,#N/A,FALSE,"LT Earn.Dil.";#N/A,#N/A,FALSE,"Dil. AVP"}</definedName>
    <definedName name="wrn.10yp._.balance._.sheet." hidden="1">{"10yp balance sheet",#N/A,FALSE,"Celtel alternative 6"}</definedName>
    <definedName name="wrn.10yp._.capex." hidden="1">{"10yp capex",#N/A,FALSE,"Celtel alternative 6"}</definedName>
    <definedName name="wrn.10yp._.customers." hidden="1">{"10yp customers",#N/A,FALSE,"Celtel alternative 6"}</definedName>
    <definedName name="wrn.10yp._.graphs." hidden="1">{"10yp graphs",#N/A,FALSE,"Market Data"}</definedName>
    <definedName name="wrn.10yp._.key._.data." hidden="1">{"10yp key data",#N/A,FALSE,"Market Data"}</definedName>
    <definedName name="wrn.10yp._.profit._.and._.loss." hidden="1">{"10yp profit and loss",#N/A,FALSE,"Celtel alternative 6"}</definedName>
    <definedName name="wrn.10yp._.tariffs." hidden="1">{"10yp tariffs",#N/A,FALSE,"Celtel alternative 6"}</definedName>
    <definedName name="wrn.12._.Costs._.Act._.Fcast._.All." hidden="1">{#N/A,#N/A,FALSE,"Act.Fcst Costs"}</definedName>
    <definedName name="wrn.12._.Costs._.Act._.Fcast._.All._1" hidden="1">{#N/A,#N/A,FALSE,"Act.Fcst Costs"}</definedName>
    <definedName name="WRN.2." hidden="1">{#N/A,#N/A,FALSE,"Calc";#N/A,#N/A,FALSE,"Sensitivity";#N/A,#N/A,FALSE,"LT Earn.Dil.";#N/A,#N/A,FALSE,"Dil. AVP"}</definedName>
    <definedName name="wrn.2._.pagers." hidden="1">{"Cover",#N/A,FALSE,"Cover";"Summary",#N/A,FALSE,"Summarpage"}</definedName>
    <definedName name="wrn.2._.pagers._1" hidden="1">{"Cover",#N/A,FALSE,"Cover";"Summary",#N/A,FALSE,"Summarpage"}</definedName>
    <definedName name="wrn.50._.50." hidden="1">{"assumption 50 50",#N/A,TRUE,"Merger";"has gets cash",#N/A,TRUE,"Merger";"accretion dilution",#N/A,TRUE,"Merger";"comparison credit stats",#N/A,TRUE,"Merger";"pf credit stats",#N/A,TRUE,"Merger";"pf sheets",#N/A,TRUE,"Merger"}</definedName>
    <definedName name="wrn.97." hidden="1">{#N/A,#N/A,FALSE,"지침";#N/A,#N/A,FALSE,"환경분석";#N/A,#N/A,FALSE,"Sheet16"}</definedName>
    <definedName name="WRN.98." hidden="1">{#N/A,#N/A,FALSE,"지침";#N/A,#N/A,FALSE,"환경분석";#N/A,#N/A,FALSE,"Sheet16"}</definedName>
    <definedName name="wrn.AAA." hidden="1">{#N/A,#N/A,FALSE,"REK";#N/A,#N/A,FALSE,"Bq-ARS"}</definedName>
    <definedName name="wrn.ac30prn." hidden="1">{#N/A,#N/A,FALSE,"별표20 ";#N/A,#N/A,FALSE,"부표";#N/A,#N/A,FALSE,"품셈내역";#N/A,#N/A,FALSE,"품셈집계";#N/A,#N/A,FALSE,"내역서";#N/A,#N/A,FALSE,"집계표";#N/A,#N/A,FALSE,"표지";#N/A,#N/A,FALSE,"별표총괄표"}</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quisition_matrix." hidden="1">{"Acq_matrix",#N/A,FALSE,"Acquisition Matrix"}</definedName>
    <definedName name="wrn.Acquisition_matrix._1" hidden="1">{"Acq_matrix",#N/A,FALSE,"Acquisition Matrix"}</definedName>
    <definedName name="wrn.adj95." hidden="1">{"adj95mult",#N/A,FALSE,"COMPCO";"adj95est",#N/A,FALSE,"COMPCO"}</definedName>
    <definedName name="wrn.adj95._1" hidden="1">{"adj95mult",#N/A,FALSE,"COMPCO";"adj95est",#N/A,FALSE,"COMPCO"}</definedName>
    <definedName name="wrn.adm." hidden="1">{#N/A,#N/A,FALSE,"FIN-J";#N/A,#N/A,FALSE,"FIN-P";#N/A,#N/A,FALSE,"MIS";#N/A,#N/A,FALSE,"GM";#N/A,#N/A,FALSE,"GEN. TOTAL"}</definedName>
    <definedName name="wrn.adm._1" hidden="1">{#N/A,#N/A,FALSE,"FIN-J";#N/A,#N/A,FALSE,"FIN-P";#N/A,#N/A,FALSE,"MIS";#N/A,#N/A,FALSE,"GM";#N/A,#N/A,FALSE,"GEN. TOTAL"}</definedName>
    <definedName name="wrn.agind"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4" hidden="1">{#N/A,#N/A,FALSE,"Aging Summary";#N/A,#N/A,FALSE,"Ratio Analysis";#N/A,#N/A,FALSE,"Test 120 Day Accts";#N/A,#N/A,FALSE,"Tickmarks"}</definedName>
    <definedName name="wrn.Aging._.and._.Trend._.Analysis4_1" hidden="1">{#N/A,#N/A,FALSE,"Aging Summary";#N/A,#N/A,FALSE,"Ratio Analysis";#N/A,#N/A,FALSE,"Test 120 Day Accts";#N/A,#N/A,FALSE,"Tickmarks"}</definedName>
    <definedName name="wrn.Aging._.Trend._.Analysis1" hidden="1">{#N/A,#N/A,FALSE,"Aging Summary";#N/A,#N/A,FALSE,"Ratio Analysis";#N/A,#N/A,FALSE,"Test 120 Day Accts";#N/A,#N/A,FALSE,"Tickmarks"}</definedName>
    <definedName name="wrn.Aging._.Trend._.Analysis1_1" hidden="1">{#N/A,#N/A,FALSE,"Aging Summary";#N/A,#N/A,FALSE,"Ratio Analysis";#N/A,#N/A,FALSE,"Test 120 Day Accts";#N/A,#N/A,FALSE,"Tickmarks"}</definedName>
    <definedName name="wrn.aiap."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ll." localSheetId="8" hidden="1">{"a",#N/A,FALSE,"App DCF";"aa",#N/A,FALSE,"App DCF";"aaa",#N/A,FALSE,"App DCF";"aaaa",#N/A,FALSE,"App DCF";"aaaaa",#N/A,FALSE,"App DCF";"aaaaaa",#N/A,FALSE,"App DCF";"a",#N/A,FALSE,"Coated Eur DCF";"aa",#N/A,FALSE,"Coated Eur DCF";"aaa",#N/A,FALSE,"Coated Eur DCF";"aaaa",#N/A,FALSE,"Coated Eur DCF";"aaaaa",#N/A,FALSE,"Coated Eur DCF";"a",#N/A,FALSE,"Carb Th Eur DCF";"aa",#N/A,FALSE,"Carb Th Eur DCF";"aaa",#N/A,FALSE,"Carb Th Eur DCF";"aaaa",#N/A,FALSE,"Carb Th Eur DCF";"aaaaa",#N/A,FALSE,"Carb Th Eur DCF";"a",#N/A,FALSE,"Fine_Spec Eur DCF";"aa",#N/A,FALSE,"Fine_Spec Eur DCF";"aaa",#N/A,FALSE,"Fine_Spec Eur DCF";"aaaa",#N/A,FALSE,"Fine_Spec Eur DCF";"aaaaa",#N/A,FALSE,"Fine_Spec Eur DCF";"a",#N/A,FALSE,"Merchanting";"aa",#N/A,FALSE,"Merchanting";"aaa",#N/A,FALSE,"Merchanting";"aaaa",#N/A,FALSE,"Merchanting";"aaaaa",#N/A,FALSE,"Merchanting";"a",#N/A,FALSE,"Total";"aa",#N/A,FALSE,"Total";"aaa",#N/A,FALSE,"Total";"aaaa",#N/A,FALSE,"Total";"aaaaa",#N/A,FALSE,"Total"}</definedName>
    <definedName name="wrn.all." hidden="1">{#N/A,#N/A,FALSE,"Pricing";#N/A,#N/A,FALSE,"Summary";#N/A,#N/A,FALSE,"CompProd";#N/A,#N/A,FALSE,"CompJobhrs";#N/A,#N/A,FALSE,"Escalation";#N/A,#N/A,FALSE,"Contingency";#N/A,#N/A,FALSE,"GM";#N/A,#N/A,FALSE,"CompWage";#N/A,#N/A,FALSE,"costSum"}</definedName>
    <definedName name="wrn.All._.Affiliates."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Company._.Analyses."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lines." localSheetId="8" hidden="1">{#N/A,#N/A,FALSE,"Summary";#N/A,#N/A,FALSE,"3TJ";#N/A,#N/A,FALSE,"3TN";#N/A,#N/A,FALSE,"3TP";#N/A,#N/A,FALSE,"3SJ";#N/A,#N/A,FALSE,"3CJ";#N/A,#N/A,FALSE,"3CN";#N/A,#N/A,FALSE,"3CP";#N/A,#N/A,FALSE,"3A"}</definedName>
    <definedName name="wrn.all._.lines." hidden="1">{#N/A,#N/A,FALSE,"Summary";#N/A,#N/A,FALSE,"3TJ";#N/A,#N/A,FALSE,"3TN";#N/A,#N/A,FALSE,"3TP";#N/A,#N/A,FALSE,"3SJ";#N/A,#N/A,FALSE,"3CJ";#N/A,#N/A,FALSE,"3CN";#N/A,#N/A,FALSE,"3CP";#N/A,#N/A,FALSE,"3A"}</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pages." hidden="1">{#N/A,#N/A,TRUE,"Historicals";#N/A,#N/A,TRUE,"Charts";#N/A,#N/A,TRUE,"Forecasts"}</definedName>
    <definedName name="wrn.allpages._1" hidden="1">{#N/A,#N/A,TRUE,"Historicals";#N/A,#N/A,TRUE,"Charts";#N/A,#N/A,TRUE,"Forecasts"}</definedName>
    <definedName name="wrn.Annual._.Operating._.Earnings." hidden="1">{"Annual 1996",#N/A,FALSE,"Ann-Op (Mng)";"Annual 1996",#N/A,FALSE,"Ann-Op (Rep)";"Operating Vs. Reported Earnings",#N/A,FALSE,"Rpt-Op Inc"}</definedName>
    <definedName name="wrn.Annual._.Operating._.Earnings._1"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_.Operating._.Earnings1._1" hidden="1">{"Annual 1996",#N/A,FALSE,"Ann-Op (Mng)";"Annual 1996",#N/A,FALSE,"Ann-Op (Rep)";"Operating Vs. Reported Earnings",#N/A,FALSE,"Rpt-Op Inc"}</definedName>
    <definedName name="wrn.AQUIROR._.DCF." hidden="1">{"AQUIRORDCF",#N/A,FALSE,"Merger consequences";"Acquirorassns",#N/A,FALSE,"Merger consequences"}</definedName>
    <definedName name="wrn.AQUIROR._.DCF._1" hidden="1">{"AQUIRORDCF",#N/A,FALSE,"Merger consequences";"Acquirorassns",#N/A,FALSE,"Merger consequences"}</definedName>
    <definedName name="wrn.ar." hidden="1">{#N/A,#N/A,FALSE,"OUT  AREC"}</definedName>
    <definedName name="wrn.AR._.Meeting._.Schedules."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1" hidden="1">{#N/A,#N/A,FALSE,"OUT  AREC"}</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SUMP." hidden="1">{#N/A,#N/A,FALSE,"Sheet1"}</definedName>
    <definedName name="wrn.assumptions." hidden="1">{"casespecific",#N/A,FALSE,"Assumptions"}</definedName>
    <definedName name="wrn.Auto._.Comp." hidden="1">{#N/A,#N/A,FALSE,"Sheet1"}</definedName>
    <definedName name="wrn.away." hidden="1">{"away stand alones",#N/A,FALSE,"Target"}</definedName>
    <definedName name="wrn.Back._.Page." hidden="1">{"Back Page",#N/A,FALSE,"Front and Back"}</definedName>
    <definedName name="wrn.Back._.Page.2" hidden="1">{"Back Page",#N/A,FALSE,"Front and Back"}</definedName>
    <definedName name="wrn.Bao._.Cao." hidden="1">{#N/A,#N/A,FALSE,"Sheet1"}</definedName>
    <definedName name="wrn.BAOCAO." hidden="1">{#N/A,#N/A,FALSE,"sum";#N/A,#N/A,FALSE,"MARTV";#N/A,#N/A,FALSE,"APRTV"}</definedName>
    <definedName name="wrn.Barbara._.Modular._.Indirects." localSheetId="8" hidden="1">{#N/A,#N/A,FALSE,"COVER";#N/A,#N/A,FALSE,"RECAP";#N/A,#N/A,FALSE,"SANTA BARBARA NONMANUAL";#N/A,#N/A,FALSE,"CEQUIP";#N/A,#N/A,FALSE,"WRATE";#N/A,#N/A,FALSE,"INDIRECT";#N/A,#N/A,FALSE,"TRAIN";#N/A,#N/A,FALSE,"MANLOADED SCHEDULE"}</definedName>
    <definedName name="wrn.Barbara._.Modular._.Indirects." hidden="1">{#N/A,#N/A,FALSE,"COVER";#N/A,#N/A,FALSE,"RECAP";#N/A,#N/A,FALSE,"SANTA BARBARA NONMANUAL";#N/A,#N/A,FALSE,"CEQUIP";#N/A,#N/A,FALSE,"WRATE";#N/A,#N/A,FALSE,"INDIRECT";#N/A,#N/A,FALSE,"TRAIN";#N/A,#N/A,FALSE,"MANLOADED SCHEDULE"}</definedName>
    <definedName name="wrn.BM." localSheetId="8" hidden="1">{#N/A,#N/A,FALSE,"CCTV"}</definedName>
    <definedName name="wrn.BM." hidden="1">{#N/A,#N/A,FALSE,"CCTV"}</definedName>
    <definedName name="wrn.BOOK11." localSheetId="8" hidden="1">{"SUM",#N/A,FALSE,"summary";"BOOK11-1",#N/A,FALSE,"1CityGarden";"BOOK11-2",#N/A,FALSE,"2CountryGarden";"BOOK11-3",#N/A,FALSE,"3JUNGLE";"BOOK11-4CIVIL",#N/A,FALSE,"CIVIL"}</definedName>
    <definedName name="wrn.BOOK11." hidden="1">{"SUM",#N/A,FALSE,"summary";"BOOK11-1",#N/A,FALSE,"1CityGarden";"BOOK11-2",#N/A,FALSE,"2CountryGarden";"BOOK11-3",#N/A,FALSE,"3JUNGLE";"BOOK11-4CIVIL",#N/A,FALSE,"CIVIL"}</definedName>
    <definedName name="wrn.bp96." hidden="1">{#N/A,#N/A,FALSE,"INCOME STATE";#N/A,#N/A,FALSE,"TOT EXP";#N/A,#N/A,FALSE,"PROMO";#N/A,#N/A,FALSE,"NTS RP"}</definedName>
    <definedName name="wrn.bp96._1" hidden="1">{#N/A,#N/A,FALSE,"INCOME STATE";#N/A,#N/A,FALSE,"TOT EXP";#N/A,#N/A,FALSE,"PROMO";#N/A,#N/A,FALSE,"NTS RP"}</definedName>
    <definedName name="wrn.BPlan." hidden="1">{#N/A,#N/A,FALSE,"F_Plan";#N/A,#N/A,FALSE,"Parameter"}</definedName>
    <definedName name="wrn.brand." hidden="1">{#N/A,#N/A,FALSE,"ISEWAD";#N/A,#N/A,FALSE,"THAI";#N/A,#N/A,FALSE,"INDIA";#N/A,#N/A,FALSE,"MAL";#N/A,#N/A,FALSE,"SWA";#N/A,#N/A,FALSE,"INDO"}</definedName>
    <definedName name="wrn.BRAND.PL." hidden="1">{#N/A,#N/A,FALSE,"ISEWA";#N/A,#N/A,FALSE,"THAI";#N/A,#N/A,FALSE,"INDIA";#N/A,#N/A,FALSE,"CON-SING";#N/A,#N/A,FALSE,"MAL-SING";#N/A,#N/A,FALSE,"MAL";#N/A,#N/A,FALSE,"SING";#N/A,#N/A,FALSE,"CCNR";#N/A,#N/A,FALSE,"SWA";#N/A,#N/A,FALSE,"INDO";#N/A,#N/A,FALSE,"VN"}</definedName>
    <definedName name="wrn.BRAND.ST." hidden="1">{#N/A,#N/A,FALSE,"B-ISEWA";#N/A,#N/A,FALSE,"B-THAI";#N/A,#N/A,FALSE,"B-INDIA";#N/A,#N/A,FALSE,"B-CON-SING";#N/A,#N/A,FALSE,"B-MALSIN";#N/A,#N/A,FALSE,"B-SING";#N/A,#N/A,FALSE,"B-MAL";#N/A,#N/A,FALSE,"B-CCNR";#N/A,#N/A,FALSE,"B-SWA";#N/A,#N/A,FALSE,"B-INDO";#N/A,#N/A,FALSE,"B-VN"}</definedName>
    <definedName name="wrn.brian." hidden="1">{#N/A,#N/A,FALSE,"output";#N/A,#N/A,FALSE,"contrib";#N/A,#N/A,FALSE,"profile";#N/A,#N/A,FALSE,"comps"}</definedName>
    <definedName name="wrn.BSRP." hidden="1">{#N/A,#N/A,FALSE,"b_s &amp; p_l"}</definedName>
    <definedName name="wrn.BSUSD." hidden="1">{#N/A,#N/A,FALSE,"b_s &amp; p_l"}</definedName>
    <definedName name="wrn.BUDGET." hidden="1">{#N/A,#N/A,FALSE,"Cover";#N/A,#N/A,FALSE,"BS";#N/A,#N/A,FALSE,"PL";#N/A,#N/A,FALSE,"Prodn";#N/A,#N/A,FALSE,"Prodn 1";#N/A,#N/A,FALSE,"Prodn 2";#N/A,#N/A,FALSE,"GOH";#N/A,#N/A,FALSE,"CF"}</definedName>
    <definedName name="wrn.budget._.balance._.sheet." hidden="1">{"bugdet992000 balance sheet",#N/A,FALSE,"Celtel alternative 6"}</definedName>
    <definedName name="wrn.budget._.capex." hidden="1">{"budget992000 capex",#N/A,FALSE,"Celtel alternative 6"}</definedName>
    <definedName name="wrn.budget._.customers." hidden="1">{"budget992000_customers",#N/A,FALSE,"Celtel alternative 6"}</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profit._.and._.loss." hidden="1">{"budget992000 profit and loss",#N/A,FALSE,"Celtel alternative 6"}</definedName>
    <definedName name="wrn.budget._.tariffs._.and._.usage." hidden="1">{"budget992000 tariff and usage",#N/A,FALSE,"Celtel alternative 6"}</definedName>
    <definedName name="wrn.Can._.Sched._.1._.and._.2." hidden="1">{"SCH1B",#N/A,FALSE,"Canada";"SCH2B",#N/A,FALSE,"Canada"}</definedName>
    <definedName name="wrn.Can._.Schedule._.1." hidden="1">{"SCH1B",#N/A,FALSE,"Canada"}</definedName>
    <definedName name="wrn.Can._.Schedule._.2." hidden="1">{"SCH2B",#N/A,FALSE,"Canada"}</definedName>
    <definedName name="wrn.capital._.schedules." hidden="1">{"rf19",#N/A,FALSE,"RF19";"rf20",#N/A,FALSE,"RF20";"rf20a",#N/A,FALSE,"RF20A";"rf21",#N/A,FALSE,"RF21";"rf21a",#N/A,FALSE,"RF21A";"rf21b",#N/A,FALSE,"RF21B";"rf22",#N/A,FALSE,"RF22";"rf22a",#N/A,FALSE,"RF22A";"rf22b",#N/A,FALSE,"RF22B"}</definedName>
    <definedName name="wrn.capital._.schedules.1" hidden="1">{"rf19",#N/A,FALSE,"RF19";"rf20",#N/A,FALSE,"RF20";"rf20a",#N/A,FALSE,"RF20A";"rf21",#N/A,FALSE,"RF21";"rf21a",#N/A,FALSE,"RF21A";"rf21b",#N/A,FALSE,"RF21B";"rf22",#N/A,FALSE,"RF22";"rf22a",#N/A,FALSE,"RF22A";"rf22b",#N/A,FALSE,"RF22B"}</definedName>
    <definedName name="wrn.cash." hidden="1">{"assumption cash",#N/A,TRUE,"Merger";"has gets cash",#N/A,TRUE,"Merger";"accretion dilution",#N/A,TRUE,"Merger";"comparison credit stats",#N/A,TRUE,"Merger";"pf credit stats",#N/A,TRUE,"Merger";"pf sheets",#N/A,TRUE,"Merger"}</definedName>
    <definedName name="wrn.Cash._.Plan." hidden="1">{"cash plan",#N/A,FALSE,"fccashflow"}</definedName>
    <definedName name="wrn.cellular." hidden="1">{#N/A,#N/A,TRUE,"TITLE";#N/A,#N/A,TRUE,"MKT Cellular Subs";#N/A,#N/A,TRUE,"Cellular sub ";#N/A,#N/A,TRUE,"P&amp;L - Cell";#N/A,#N/A,TRUE,"Rev &amp; Usage assump - Cell";#N/A,#N/A,TRUE,"Cost -  Cellular";"cellular",#N/A,TRUE,"Capex "}</definedName>
    <definedName name="wrn.cellular._1" hidden="1">{#N/A,#N/A,TRUE,"TITLE";#N/A,#N/A,TRUE,"MKT Cellular Subs";#N/A,#N/A,TRUE,"Cellular sub ";#N/A,#N/A,TRUE,"P&amp;L - Cell";#N/A,#N/A,TRUE,"Rev &amp; Usage assump - Cell";#N/A,#N/A,TRUE,"Cost -  Cellular";"cellular",#N/A,TRUE,"Capex "}</definedName>
    <definedName name="wrn.chi._.tiÆt." hidden="1">{#N/A,#N/A,FALSE,"Chi tiÆt"}</definedName>
    <definedName name="wrn.CHIEF._.REVIEW." localSheetId="8" hidden="1">{#N/A,#N/A,FALSE,"Q&amp;AE";#N/A,#N/A,FALSE,"Params";#N/A,#N/A,FALSE,"ReconE";#N/A,#N/A,FALSE,"CostCompE";#N/A,#N/A,FALSE,"SummaryE";#N/A,#N/A,FALSE,"Detail";#N/A,#N/A,FALSE,"PayItem"}</definedName>
    <definedName name="wrn.CHIEF._.REVIEW." hidden="1">{#N/A,#N/A,FALSE,"Q&amp;AE";#N/A,#N/A,FALSE,"Params";#N/A,#N/A,FALSE,"ReconE";#N/A,#N/A,FALSE,"CostCompE";#N/A,#N/A,FALSE,"SummaryE";#N/A,#N/A,FALSE,"Detail";#N/A,#N/A,FALSE,"PayItem"}</definedName>
    <definedName name="wrn.Cider." hidden="1">{#N/A,#N/A,FALSE,"Cider Segment";#N/A,#N/A,FALSE,"Bulmers";#N/A,#N/A,FALSE,"Ritz";#N/A,#N/A,FALSE,"Stag";#N/A,#N/A,FALSE,"Cider Others"}</definedName>
    <definedName name="wrn.Cie_1."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RCUITS." localSheetId="8" hidden="1">{"DBANK",#N/A,FALSE,"PriceE";"CKTS",#N/A,FALSE,"PriceE"}</definedName>
    <definedName name="wrn.CIRCUITS." hidden="1">{"DBANK",#N/A,FALSE,"PriceE";"CKTS",#N/A,FALSE,"PriceE"}</definedName>
    <definedName name="wrn.COGS._.DETAIL." hidden="1">{"COGS DETAIL",#N/A,FALSE,"COGS"}</definedName>
    <definedName name="wrn.COGS._.DETAIL._1" hidden="1">{"COGS DETAIL",#N/A,FALSE,"COGS"}</definedName>
    <definedName name="wrn.COGS._.FG." hidden="1">{"F GOODS",#N/A,FALSE,"COGS"}</definedName>
    <definedName name="wrn.COGS._.FG._1" hidden="1">{"F GOODS",#N/A,FALSE,"COGS"}</definedName>
    <definedName name="wrn.COGS._.FOH." hidden="1">{"LABOR AND FOH",#N/A,FALSE,"COGS"}</definedName>
    <definedName name="wrn.COGS._.FOH._1" hidden="1">{"LABOR AND FOH",#N/A,FALSE,"COGS"}</definedName>
    <definedName name="wrn.COGS._.PARENT._.SEED." hidden="1">{"P SEED",#N/A,FALSE,"COGS"}</definedName>
    <definedName name="wrn.COGS._.PARENT._.SEED._1" hidden="1">{"P SEED",#N/A,FALSE,"COGS"}</definedName>
    <definedName name="wrn.COGS._.SUMMARY." hidden="1">{"COGS SUMMARY",#N/A,FALSE,"COGS"}</definedName>
    <definedName name="wrn.COGS._.SUMMARY._1" hidden="1">{"COGS SUMMARY",#N/A,FALSE,"COGS"}</definedName>
    <definedName name="wrn.COGS._.WIP." hidden="1">{"WORK IN PROCESS",#N/A,FALSE,"COGS"}</definedName>
    <definedName name="wrn.COGS._.WIP._1" hidden="1">{"WORK IN PROCESS",#N/A,FALSE,"COGS"}</definedName>
    <definedName name="wrn.compco." hidden="1">{"mult96",#N/A,FALSE,"PETCOMP";"est96",#N/A,FALSE,"PETCOMP";"mult95",#N/A,FALSE,"PETCOMP";"est95",#N/A,FALSE,"PETCOMP";"multltm",#N/A,FALSE,"PETCOMP";"resultltm",#N/A,FALSE,"PETCOMP"}</definedName>
    <definedName name="wrn.compco._1" hidden="1">{"mult96",#N/A,FALSE,"PETCOMP";"est96",#N/A,FALSE,"PETCOMP";"mult95",#N/A,FALSE,"PETCOMP";"est95",#N/A,FALSE,"PETCOMP";"multltm",#N/A,FALSE,"PETCOMP";"resultltm",#N/A,FALSE,"PETCOMP"}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s." hidden="1">{"comps",#N/A,FALSE,"comps";"notes",#N/A,FALSE,"comps"}</definedName>
    <definedName name="wrn.Consolidated._.Set." hidden="1">{"Consolidated IS w Ratios",#N/A,FALSE,"Consolidated";"Consolidated CF",#N/A,FALSE,"Consolidated";"Consolidated DCF",#N/A,FALSE,"Consolidated"}</definedName>
    <definedName name="wrn.contribution." hidden="1">{#N/A,#N/A,FALSE,"Contribution Analysis"}</definedName>
    <definedName name="wrn.control." hidden="1">{#N/A,#N/A,FALSE,"workingsheet"}</definedName>
    <definedName name="wrn.control._1" hidden="1">{#N/A,#N/A,FALSE,"workingsheet"}</definedName>
    <definedName name="wrn.cooper." hidden="1">{#N/A,#N/A,TRUE,"Pro Forma";#N/A,#N/A,TRUE,"PF_Bal";#N/A,#N/A,TRUE,"PF_INC";#N/A,#N/A,TRUE,"CBE";#N/A,#N/A,TRUE,"SWK"}</definedName>
    <definedName name="wrn.COST_SHEETS." localSheetId="8" hidden="1">{#N/A,#N/A,FALSE,"WBS 1.06";#N/A,#N/A,FALSE,"WBS 1.14";#N/A,#N/A,FALSE,"WBS 1.17";#N/A,#N/A,FALSE,"WBS 1.18"}</definedName>
    <definedName name="wrn.COST_SHEETS." hidden="1">{#N/A,#N/A,FALSE,"WBS 1.06";#N/A,#N/A,FALSE,"WBS 1.14";#N/A,#N/A,FALSE,"WBS 1.17";#N/A,#N/A,FALSE,"WBS 1.18"}</definedName>
    <definedName name="wrn.Country._.summarys." hidden="1">{"Indonesia Summary",#N/A,FALSE,"Sourcing";"Thailand Summary",#N/A,FALSE,"Sourcing"}</definedName>
    <definedName name="wrn.Country._.summarys._1" hidden="1">{"Indonesia Summary",#N/A,FALSE,"Sourcing";"Thailand Summary",#N/A,FALSE,"Sourcing"}</definedName>
    <definedName name="wrn.Cover." hidden="1">{"coverall",#N/A,FALSE,"Definitions";"cover1",#N/A,FALSE,"Definitions";"cover2",#N/A,FALSE,"Definitions";"cover3",#N/A,FALSE,"Definitions";"cover4",#N/A,FALSE,"Definitions";"cover5",#N/A,FALSE,"Definitions";"blank",#N/A,FALSE,"Definitions"}</definedName>
    <definedName name="wrn.CRT."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SC." hidden="1">{"page1",#N/A,TRUE,"CSC";"page2",#N/A,TRUE,"CSC"}</definedName>
    <definedName name="wrn.CSC2" hidden="1">{"page1",#N/A,TRUE,"CSC";"page2",#N/A,TRUE,"CSC"}</definedName>
    <definedName name="wrn.csc2." hidden="1">{#N/A,#N/A,FALSE,"ORIX CSC"}</definedName>
    <definedName name="wrn.data" hidden="1">{#N/A,#N/A,FALSE,"DATA"}</definedName>
    <definedName name="wrn.data." hidden="1">{#N/A,#N/A,FALSE,"DATA"}</definedName>
    <definedName name="wrn.data._1" hidden="1">{#N/A,#N/A,FALSE,"DATA"}</definedName>
    <definedName name="wrn.database." hidden="1">{"subs",#N/A,FALSE,"database ";"proportional",#N/A,FALSE,"database "}</definedName>
    <definedName name="wrn.dcf." hidden="1">{"mgmt forecast",#N/A,FALSE,"Mgmt Forecast";"dcf table",#N/A,FALSE,"Mgmt Forecast";"sensitivity",#N/A,FALSE,"Mgmt Forecast";"table inputs",#N/A,FALSE,"Mgmt Forecast";"calculations",#N/A,FALSE,"Mgmt Forecast"}</definedName>
    <definedName name="wrn.DCF_Terminal_Value_qchm." hidden="1">{"qchm_dcf",#N/A,FALSE,"QCHMDCF2";"qchm_terminal",#N/A,FALSE,"QCHMDCF2"}</definedName>
    <definedName name="wrn.DCF_Terminal_Value_qchm._1" hidden="1">{"qchm_dcf",#N/A,FALSE,"QCHMDCF2";"qchm_terminal",#N/A,FALSE,"QCHMDCF2"}</definedName>
    <definedName name="wrn.dd"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ebbie._.Hawkins." hidden="1">{"Admin Costs",#N/A,FALSE,"Act.Fcst Costs"}</definedName>
    <definedName name="wrn.Debbie._.Hawkins._1" hidden="1">{"Admin Costs",#N/A,FALSE,"Act.Fcst Costs"}</definedName>
    <definedName name="wrn.Detailed._.P._.and._.L." hidden="1">{"P and L Detail Page 1",#N/A,FALSE,"Data";"P and L Detail Page 2",#N/A,FALSE,"Data"}</definedName>
    <definedName name="wrn.Detailed._.P._.and._.L.2" hidden="1">{"P and L Detail Page 1",#N/A,FALSE,"Data";"P and L Detail Page 2",#N/A,FALSE,"Data"}</definedName>
    <definedName name="wrn.Detailed._.print."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il_anal." hidden="1">{"hiden",#N/A,FALSE,"14";"hidden",#N/A,FALSE,"16";"hidden",#N/A,FALSE,"18";"hidden",#N/A,FALSE,"20"}</definedName>
    <definedName name="wrn.document." hidden="1">{"consolidated",#N/A,FALSE,"Sheet1";"cms",#N/A,FALSE,"Sheet1";"fse",#N/A,FALSE,"Sheet1"}</definedName>
    <definedName name="wrn.documentaero." hidden="1">{"comps2",#N/A,FALSE,"AERO";"footnotes",#N/A,FALSE,"AERO"}</definedName>
    <definedName name="wrn.documenthand." hidden="1">{"comps",#N/A,FALSE,"HANDPACK";"footnotes",#N/A,FALSE,"HANDPACK"}</definedName>
    <definedName name="wrn.Economic._.Value._.Added._.Analysis." hidden="1">{"EVA",#N/A,FALSE,"EVA";"WACC",#N/A,FALSE,"WACC"}</definedName>
    <definedName name="wrn.Economic._.Value._.Added._.Analysis._1" hidden="1">{"EVA",#N/A,FALSE,"EVA";"WACC",#N/A,FALSE,"WACC"}</definedName>
    <definedName name="wrn.Employee._.Efficiency." hidden="1">{"Employee Efficiency",#N/A,FALSE,"Benchmarking"}</definedName>
    <definedName name="wrn.ENTITY." hidden="1">{"TREND1",#N/A,FALSE,"MDR";"TREND2",#N/A,FALSE,"MDR";"TREND3",#N/A,FALSE,"MDR"}</definedName>
    <definedName name="wrn.ENTITY._1" hidden="1">{"TREND1",#N/A,FALSE,"MDR";"TREND2",#N/A,FALSE,"MDR";"TREND3",#N/A,FALSE,"MDR"}</definedName>
    <definedName name="wrn.EO." hidden="1">{#N/A,#N/A,TRUE,"TITLE";#N/A,#N/A,TRUE,"Macro assumptions";#N/A,#N/A,TRUE,"Line roll out schedule";#N/A,#N/A,TRUE,"P&amp;L 109";#N/A,#N/A,TRUE,"EO109 BIZ ";#N/A,#N/A,TRUE,"Rev - 109";#N/A,#N/A,TRUE,"Costs-109";#N/A,#N/A,TRUE,"Capex - 109";#N/A,#N/A,TRUE,"Revenue shares"}</definedName>
    <definedName name="wrn.EO._1" hidden="1">{#N/A,#N/A,TRUE,"TITLE";#N/A,#N/A,TRUE,"Macro assumptions";#N/A,#N/A,TRUE,"Line roll out schedule";#N/A,#N/A,TRUE,"P&amp;L 109";#N/A,#N/A,TRUE,"EO109 BIZ ";#N/A,#N/A,TRUE,"Rev - 109";#N/A,#N/A,TRUE,"Costs-109";#N/A,#N/A,TRUE,"Capex - 109";#N/A,#N/A,TRUE,"Revenue shares"}</definedName>
    <definedName name="wrn.equity._.comps." hidden="1">{"equity comps",#N/A,FALSE,"CS Comps";"equity comps",#N/A,FALSE,"PS Comps";"equity comps",#N/A,FALSE,"GIC_Comps";"equity comps",#N/A,FALSE,"GIC2_Comps"}</definedName>
    <definedName name="wrn.Estimated._.Tax._.Annualized._.Method." hidden="1">{#N/A,#N/A,FALSE,"Summary";#N/A,#N/A,FALSE,"Adj to Option C";#N/A,#N/A,FALSE,"Dividend Analysis";#N/A,#N/A,FALSE,"Reserve Analysis";#N/A,#N/A,FALSE,"Depreciation";#N/A,#N/A,FALSE,"Other Tax Adj"}</definedName>
    <definedName name="wrn.Estimated._.Tax._.Annualized._.Method._1" hidden="1">{#N/A,#N/A,FALSE,"Summary";#N/A,#N/A,FALSE,"Adj to Option C";#N/A,#N/A,FALSE,"Dividend Analysis";#N/A,#N/A,FALSE,"Reserve Analysis";#N/A,#N/A,FALSE,"Depreciation";#N/A,#N/A,FALSE,"Other Tax Adj"}</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Base." hidden="1">{"Eur Base Top",#N/A,FALSE,"Europe Base";"Eur Base Bottom",#N/A,FALSE,"Europe Base"}</definedName>
    <definedName name="wrn.Europe._.Set." hidden="1">{"IS w Ratios",#N/A,FALSE,"Europe";"PF CF Europe",#N/A,FALSE,"Europe";"DCF Eur Matrix",#N/A,FALSE,"Europe"}</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p.." hidden="1">{#N/A,#N/A,FALSE,"EX-ISEWA -ccnr";#N/A,#N/A,FALSE,"EX - THAI";#N/A,#N/A,FALSE,"EX - INDIA";#N/A,#N/A,FALSE,"EX - MAL";#N/A,#N/A,FALSE,"EX - SWA";#N/A,#N/A,FALSE,"EX - INDO";#N/A,#N/A,FALSE,"EX - DIV";#N/A,#N/A,FALSE,"EX - CONS THAI";#N/A,#N/A,FALSE,"EX-GTS";#N/A,#N/A,FALSE,"EX-CCNR"}</definedName>
    <definedName name="wrn.Exports." hidden="1">{#N/A,#N/A,FALSE,"Exports";#N/A,#N/A,FALSE,"Carolans";#N/A,#N/A,FALSE,"Irish Mist";#N/A,#N/A,FALSE,"Tullamore Dew";#N/A,#N/A,FALSE,"Other Brands Exports";#N/A,#N/A,FALSE,"Frangelico";#N/A,#N/A,FALSE,"Mondoro";#N/A,#N/A,FALSE,"Aperol";#N/A,#N/A,FALSE,"Others Exports"}</definedName>
    <definedName name="wrn.Far._.East._.Set." hidden="1">{"IS FE with Ratios",#N/A,FALSE,"Far East";"PF CF Far East",#N/A,FALSE,"Far East";"DCF Far East Matrix",#N/A,FALSE,"Far East"}</definedName>
    <definedName name="wrn.FE._.Sensitivity." hidden="1">{"Far East Top",#N/A,FALSE,"FE Model";"Far East Mid",#N/A,FALSE,"FE Model";"Far East Base",#N/A,FALSE,"FE Model"}</definedName>
    <definedName name="wrn.Februari." hidden="1">{#N/A,#N/A,FALSE,"ENT96"}</definedName>
    <definedName name="wrn.Februari._1" hidden="1">{#N/A,#N/A,FALSE,"ENT96"}</definedName>
    <definedName name="wrn.FIN.ST." hidden="1">{#N/A,#N/A,FALSE,"ISEWA-ccnr";#N/A,#N/A,FALSE,"THAI";#N/A,#N/A,FALSE,"INDIA";#N/A,#N/A,FALSE,"CON.SING";#N/A,#N/A,FALSE,"MAL";#N/A,#N/A,FALSE,"CCNR";#N/A,#N/A,FALSE,"SWA";#N/A,#N/A,FALSE,"INDO";#N/A,#N/A,FALSE,"DIV";#N/A,#N/A,FALSE,"CONS.THAI";#N/A,#N/A,FALSE,"TPDL";#N/A,#N/A,FALSE,"FNCC";#N/A,#N/A,FALSE,"GTS"}</definedName>
    <definedName name="wrn.FINAL._.ESTIMATE." localSheetId="8" hidden="1">{#N/A,#N/A,FALSE,"ProjInfo";#N/A,#N/A,FALSE,"Params";#N/A,#N/A,FALSE,"Q&amp;AE";#N/A,#N/A,FALSE,"CostCompE";#N/A,#N/A,FALSE,"SummaryE";#N/A,#N/A,FALSE,"PayItem";#N/A,#N/A,FALSE,"Detail";#N/A,#N/A,FALSE,"ReconE"}</definedName>
    <definedName name="wrn.FINAL._.ESTIMATE." hidden="1">{#N/A,#N/A,FALSE,"ProjInfo";#N/A,#N/A,FALSE,"Params";#N/A,#N/A,FALSE,"Q&amp;AE";#N/A,#N/A,FALSE,"CostCompE";#N/A,#N/A,FALSE,"SummaryE";#N/A,#N/A,FALSE,"PayItem";#N/A,#N/A,FALSE,"Detail";#N/A,#N/A,FALSE,"ReconE"}</definedName>
    <definedName name="wrn.Financial._.Output." hidden="1">{"P and L",#N/A,FALSE,"Financial Output";"Cashflow",#N/A,FALSE,"Financial Output";"Balance Sheet",#N/A,FALSE,"Financial Output"}</definedName>
    <definedName name="wrn.Financial._.Output.2" hidden="1">{"P and L",#N/A,FALSE,"Financial Output";"Cashflow",#N/A,FALSE,"Financial Output";"Balance Sheet",#N/A,FALSE,"Financial Output"}</definedName>
    <definedName name="wrn.fir." hidden="1">{#N/A,#N/A,FALSE,"Sheet1";#N/A,#N/A,FALSE,"Sheet2"}</definedName>
    <definedName name="wrn.Five._.Year._.Record." hidden="1">{"Five Year Record",#N/A,FALSE,"Front and Back"}</definedName>
    <definedName name="wrn.Five._.Year._.Record.2" hidden="1">{"Five Year Record",#N/A,FALSE,"Front and Back"}</definedName>
    <definedName name="wrn.FLOCK_GROWING_SBG_2." hidden="1">{#N/A,#N/A,FALSE,"H.SBG"}</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hidden="1">{"cover a","4q",FALSE,"Cover";"Op Earn Mgd Q4",#N/A,FALSE,"Op-Earn (Mng)";"Op Earn Rpt Q4",#N/A,FALSE,"Op-Earn (Rpt)";"Loans",#N/A,FALSE,"Loans";"Credit Costs",#N/A,FALSE,"CCosts";"Net Interest Margin",#N/A,FALSE,"Margin";"Nonint Income",#N/A,FALSE,"NonII";"Nonint Exp",#N/A,FALSE,"NonIE";"Valuation",#N/A,FALSE,"Valuation"}</definedName>
    <definedName name="wrn.FORM931." hidden="1">{#N/A,#N/A,FALSE,"form912"}</definedName>
    <definedName name="wrn.Front._.Page." hidden="1">{"Front Page",#N/A,FALSE,"Front and Back"}</definedName>
    <definedName name="wrn.Front._.Page.2" hidden="1">{"Front Page",#N/A,FALSE,"Front and Back"}</definedName>
    <definedName name="wrn.Fuel._.oil._.option." localSheetId="8" hidden="1">{"FUEL OIL",#N/A,FALSE,"Option"}</definedName>
    <definedName name="wrn.Fuel._.oil._.option." hidden="1">{"FUEL OIL",#N/A,FALSE,"Option"}</definedName>
    <definedName name="wrn.full." hidden="1">{#N/A,#N/A,FALSE,"Income Statement";#N/A,#N/A,FALSE,"Balance Sheet";#N/A,#N/A,FALSE,"Cash Flow";#N/A,#N/A,FALSE,"D&amp;A";#N/A,#N/A,FALSE,"Capitalization";#N/A,#N/A,FALSE,"Debt Amortization";#N/A,#N/A,FALSE,"Deferred Taxes"}</definedName>
    <definedName name="wrn.Full._.model." hidden="1">{#N/A,#N/A,TRUE,"Cover sheet";#N/A,#N/A,TRUE,"DCF analysis";#N/A,#N/A,TRUE,"WACC calculation"}</definedName>
    <definedName name="wrn.Full._.Report." hidden="1">{#N/A,#N/A,FALSE,"COVER";#N/A,#N/A,FALSE,"VALUATION";#N/A,#N/A,FALSE,"FORECAST";#N/A,#N/A,FALSE,"FY ANALYSIS ";#N/A,#N/A,FALSE," HY ANALYSIS"}</definedName>
    <definedName name="wrn.Full._.Report._1" hidden="1">{#N/A,#N/A,FALSE,"COVER";#N/A,#N/A,FALSE,"VALUATION";#N/A,#N/A,FALSE,"FORECAST";#N/A,#N/A,FALSE,"FY ANALYSIS ";#N/A,#N/A,FALSE," HY ANALYSIS"}</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1" hidden="1">{#N/A,#N/A,FALSE,"Income Statement";#N/A,#N/A,FALSE,"Balance Sheet";#N/A,#N/A,FALSE,"Cash Flow";#N/A,#N/A,FALSE,"D&amp;A";#N/A,#N/A,FALSE,"Capitalization";#N/A,#N/A,FALSE,"Debt Amortization";#N/A,#N/A,FALSE,"Deferred Taxes"}</definedName>
    <definedName name="wrn.FULLYR._.CONTVAR." hidden="1">{"FULLYRCUR",#N/A,FALSE,"CONTRIBUTION VARIANCE - DEC LPE";"FULLYRPRIOR",#N/A,FALSE,"CONTRIBUTION VARIANCE - DEC LPE";"FULLYRVAR",#N/A,FALSE,"CONTRIBUTION VARIANCE - DEC LPE"}</definedName>
    <definedName name="wrn.Geographic._.Trends." hidden="1">{"Geographic P1",#N/A,FALSE,"Division &amp; Geog"}</definedName>
    <definedName name="wrn.Geographic._.Trends.2" hidden="1">{"Geographic P1",#N/A,FALSE,"Division &amp; Geog"}</definedName>
    <definedName name="wrn.George._.Viska." hidden="1">{#N/A,#N/A,FALSE,"Cost Report";#N/A,#N/A,FALSE,"Qtly Summ.";#N/A,#N/A,FALSE,"Mar  Qtr";#N/A,#N/A,FALSE,"Report Summary"}</definedName>
    <definedName name="wrn.George._.Viska._1" hidden="1">{#N/A,#N/A,FALSE,"Cost Report";#N/A,#N/A,FALSE,"Qtly Summ.";#N/A,#N/A,FALSE,"Mar  Qtr";#N/A,#N/A,FALSE,"Report Summary"}</definedName>
    <definedName name="wrn.Global._.CompCo." hidden="1">{"Outputs",#N/A,TRUE,"North America";"Outputs",#N/A,TRUE,"Europe";"Outputs",#N/A,TRUE,"Asia Pacific";"Outputs",#N/A,TRUE,"Latin America";"Outputs",#N/A,TRUE,"Wireless"}</definedName>
    <definedName name="wrn.Global._.CompCo._1" hidden="1">{"Outputs",#N/A,TRUE,"North America";"Outputs",#N/A,TRUE,"Europe";"Outputs",#N/A,TRUE,"Asia Pacific";"Outputs",#N/A,TRUE,"Latin America";"Outputs",#N/A,TRUE,"Wireless"}</definedName>
    <definedName name="wrn.GSA." hidden="1">{"summary",#N/A,FALSE,"SUMMARY"}</definedName>
    <definedName name="wrn.GSA._1" hidden="1">{"summary",#N/A,FALSE,"SUMMARY"}</definedName>
    <definedName name="wrn.HALFYRCONTVAR." hidden="1">{"HLFYRCUR",#N/A,FALSE,"CONTR VAR - ANY SPECIFIED MONTH";"HLFYRPRIOR",#N/A,FALSE,"CONTR VAR - ANY SPECIFIED MONTH";"HLFYRVAR",#N/A,FALSE,"CONTR VAR - ANY SPECIFIED MONTH"}</definedName>
    <definedName name="wrn.huy." hidden="1">{#N/A,#N/A,TRUE,"BAN LE"}</definedName>
    <definedName name="wrn.imp." hidden="1">{"vue1",#N/A,FALSE,"synthese";"vue2",#N/A,FALSE,"synthese"}</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_1" hidden="1">{#N/A,#N/A,FALSE,"Earnings";#N/A,#N/A,FALSE,"Overview";#N/A,#N/A,FALSE,"Summary";#N/A,#N/A,FALSE,"Summary II";#N/A,#N/A,FALSE,"R&amp;D";#N/A,#N/A,FALSE,"R&amp;D Forecast";#N/A,#N/A,FALSE,"Tax Adj";#N/A,#N/A,FALSE,"Goodwill";#N/A,#N/A,FALSE,"FX ";#N/A,#N/A,FALSE,"Consolidation";#N/A,#N/A,FALSE,"Provisions"}</definedName>
    <definedName name="wrn.INPUT." hidden="1">{#N/A,#N/A,FALSE,"12MFC"}</definedName>
    <definedName name="wrn.INPUT._1" hidden="1">{#N/A,#N/A,FALSE,"12MFC"}</definedName>
    <definedName name="wrn.Inputs." hidden="1">{"Inputs",#N/A,TRUE,"North America";"Inputs",#N/A,TRUE,"Europe";"Inputs",#N/A,TRUE,"Asia Pacific";"Inputs",#N/A,TRUE,"Latin America";"Inputs",#N/A,TRUE,"Wireless"}</definedName>
    <definedName name="wrn.Inputs._1" hidden="1">{"Inputs",#N/A,TRUE,"North America";"Inputs",#N/A,TRUE,"Europe";"Inputs",#N/A,TRUE,"Asia Pacific";"Inputs",#N/A,TRUE,"Latin America";"Inputs",#N/A,TRUE,"Wireless"}</definedName>
    <definedName name="wrn.INS._.BUILD._.MACH." hidden="1">{"BUILD_MACHINERIES",#N/A,FALSE,"PREPAID-1"}</definedName>
    <definedName name="wrn.INS._.BUILD._.MACH._1" hidden="1">{"BUILD_MACHINERIES",#N/A,FALSE,"PREPAID-1"}</definedName>
    <definedName name="wrn.INS._.HOSPITALIZATION." hidden="1">{"HOSPITALIZATION",#N/A,FALSE,"PREPAID-1"}</definedName>
    <definedName name="wrn.INS._.HOSPITALIZATION._1" hidden="1">{"HOSPITALIZATION",#N/A,FALSE,"PREPAID-1"}</definedName>
    <definedName name="wrn.INS._.INVENTORY." hidden="1">{"INV_INSURANCE",#N/A,FALSE,"PREPAID-1"}</definedName>
    <definedName name="wrn.INS._.INVENTORY._1" hidden="1">{"INV_INSURANCE",#N/A,FALSE,"PREPAID-1"}</definedName>
    <definedName name="wrn.INS._.PERS._.ACCD." hidden="1">{"PERS_ACCD",#N/A,FALSE,"PREPAID-1"}</definedName>
    <definedName name="wrn.INS._.PERS._.ACCD._1" hidden="1">{"PERS_ACCD",#N/A,FALSE,"PREPAID-1"}</definedName>
    <definedName name="wrn.ins_h.sbg." hidden="1">{#N/A,#N/A,FALSE,"H.SBG"}</definedName>
    <definedName name="wrn.international." hidden="1">{"sweden",#N/A,FALSE,"Sweden";"germany",#N/A,FALSE,"Germany";"portugal",#N/A,FALSE,"Portugal";"belgium",#N/A,FALSE,"Belgium";"japan",#N/A,FALSE,"Japan ";"italy",#N/A,FALSE,"Italy";"spain",#N/A,FALSE,"Spain";"korea",#N/A,FALSE,"Korea"}</definedName>
    <definedName name="wrn.Italy." hidden="1">{#N/A,#N/A,FALSE,"Italy";#N/A,#N/A,FALSE,"Aperol Italy";#N/A,#N/A,FALSE,"Aperol Soda Italy";#N/A,#N/A,FALSE,"Spumanti";#N/A,#N/A,FALSE,"Barbieri Liqueur Italy";#N/A,#N/A,FALSE,"Others Italy"}</definedName>
    <definedName name="wrn.Januari." hidden="1">{#N/A,#N/A,FALSE,"ENT96"}</definedName>
    <definedName name="wrn.Januari._1" hidden="1">{#N/A,#N/A,FALSE,"ENT96"}</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G._.FE._.Dollar." hidden="1">{"JG FE Top",#N/A,FALSE,"JG FE $";"JG FE Bottom",#N/A,FALSE,"JG FE $"}</definedName>
    <definedName name="wrn.JG._.FE._.Yen." hidden="1">{"JG FE Top",#N/A,FALSE,"JG FE ¥";"JG FE Bottom",#N/A,FALSE,"JG FE ¥"}</definedName>
    <definedName name="wrn.JVDEC04" hidden="1">{#N/A,#N/A,FALSE,"SUMMARY-NOV99";#N/A,#N/A,FALSE,"Labor";#N/A,#N/A,FALSE,"Warehouse";#N/A,#N/A,FALSE,"Fac Admin";#N/A,#N/A,FALSE,"Operations";#N/A,#N/A,FALSE,"Fixed MFG Sum";#N/A,#N/A,FALSE,"S&amp;M MARKETING SUMM";#N/A,#N/A,FALSE,"Selling";#N/A,#N/A,FALSE,"ADMIN SUMMARY"}</definedName>
    <definedName name="wrn.JVDEC04_1" hidden="1">{#N/A,#N/A,FALSE,"SUMMARY-NOV99";#N/A,#N/A,FALSE,"Labor";#N/A,#N/A,FALSE,"Warehouse";#N/A,#N/A,FALSE,"Fac Admin";#N/A,#N/A,FALSE,"Operations";#N/A,#N/A,FALSE,"Fixed MFG Sum";#N/A,#N/A,FALSE,"S&amp;M MARKETING SUMM";#N/A,#N/A,FALSE,"Selling";#N/A,#N/A,FALSE,"ADMIN SUMMARY"}</definedName>
    <definedName name="WRN.JVDEC05" hidden="1">{#N/A,#N/A,FALSE,"SUMMARY-NOV99";#N/A,#N/A,FALSE,"Labor";#N/A,#N/A,FALSE,"Warehouse";#N/A,#N/A,FALSE,"Fac Admin";#N/A,#N/A,FALSE,"Operations";#N/A,#N/A,FALSE,"Fixed MFG Sum";#N/A,#N/A,FALSE,"S&amp;M MARKETING SUMM";#N/A,#N/A,FALSE,"Selling";#N/A,#N/A,FALSE,"ADMIN SUMMARY"}</definedName>
    <definedName name="WRN.JVDEC05_1" hidden="1">{#N/A,#N/A,FALSE,"SUMMARY-NOV99";#N/A,#N/A,FALSE,"Labor";#N/A,#N/A,FALSE,"Warehouse";#N/A,#N/A,FALSE,"Fac Admin";#N/A,#N/A,FALSE,"Operations";#N/A,#N/A,FALSE,"Fixed MFG Sum";#N/A,#N/A,FALSE,"S&amp;M MARKETING SUMM";#N/A,#N/A,FALSE,"Selling";#N/A,#N/A,FALSE,"ADMIN SUMMARY"}</definedName>
    <definedName name="wrn.JVNOV04" hidden="1">{#N/A,#N/A,FALSE,"SUMMARY-NOV99";#N/A,#N/A,FALSE,"Labor";#N/A,#N/A,FALSE,"Warehouse";#N/A,#N/A,FALSE,"Fac Admin";#N/A,#N/A,FALSE,"Operations";#N/A,#N/A,FALSE,"Fixed MFG Sum";#N/A,#N/A,FALSE,"S&amp;M MARKETING SUMM";#N/A,#N/A,FALSE,"Selling";#N/A,#N/A,FALSE,"ADMIN SUMMARY"}</definedName>
    <definedName name="wrn.JVNOV04_1" hidden="1">{#N/A,#N/A,FALSE,"SUMMARY-NOV99";#N/A,#N/A,FALSE,"Labor";#N/A,#N/A,FALSE,"Warehouse";#N/A,#N/A,FALSE,"Fac Admin";#N/A,#N/A,FALSE,"Operations";#N/A,#N/A,FALSE,"Fixed MFG Sum";#N/A,#N/A,FALSE,"S&amp;M MARKETING SUMM";#N/A,#N/A,FALSE,"Selling";#N/A,#N/A,FALSE,"ADMIN SUMMARY"}</definedName>
    <definedName name="wrn.JVNOV99." hidden="1">{#N/A,#N/A,FALSE,"SUMMARY-NOV99";#N/A,#N/A,FALSE,"Labor";#N/A,#N/A,FALSE,"Warehouse";#N/A,#N/A,FALSE,"Fac Admin";#N/A,#N/A,FALSE,"Operations";#N/A,#N/A,FALSE,"Fixed MFG Sum";#N/A,#N/A,FALSE,"S&amp;M MARKETING SUMM";#N/A,#N/A,FALSE,"Selling";#N/A,#N/A,FALSE,"ADMIN SUMMARY"}</definedName>
    <definedName name="wrn.JVNOV99._1" hidden="1">{#N/A,#N/A,FALSE,"SUMMARY-NOV99";#N/A,#N/A,FALSE,"Labor";#N/A,#N/A,FALSE,"Warehouse";#N/A,#N/A,FALSE,"Fac Admin";#N/A,#N/A,FALSE,"Operations";#N/A,#N/A,FALSE,"Fixed MFG Sum";#N/A,#N/A,FALSE,"S&amp;M MARKETING SUMM";#N/A,#N/A,FALSE,"Selling";#N/A,#N/A,FALSE,"ADMIN SUMMARY"}</definedName>
    <definedName name="wrn.KESPCal." hidden="1">{#N/A,#N/A,FALSE,"Cipta-All";#N/A,#N/A,FALSE,"Individual"}</definedName>
    <definedName name="wrn.KESPCal._1" hidden="1">{#N/A,#N/A,FALSE,"Cipta-All";#N/A,#N/A,FALSE,"Individual"}</definedName>
    <definedName name="wrn.keyplan." hidden="1">{#N/A,#N/A,FALSE,"K-THAI";#N/A,#N/A,FALSE,"K-ISEWA-ccnr";#N/A,#N/A,FALSE,"K-INDIA";#N/A,#N/A,FALSE,"K-MAL";#N/A,#N/A,FALSE,"K-SWA";#N/A,#N/A,FALSE,"K-INDO";#N/A,#N/A,FALSE,"K-DIV";#N/A,#N/A,FALSE,"K-TPDL";#N/A,#N/A,FALSE,"K-CONS.THAI";#N/A,#N/A,FALSE,"K-FNCC";#N/A,#N/A,FALSE,"K-GTS"}</definedName>
    <definedName name="wrn.Landscape._.schs." hidden="1">{#N/A,#N/A,FALSE,"Sch10A-C";#N/A,#N/A,FALSE,"Sch10D-F";#N/A,#N/A,FALSE,"Sch10G";#N/A,#N/A,FALSE,"Sch11A";#N/A,#N/A,FALSE,"Sch11B";#N/A,#N/A,FALSE,"FinLeases";#N/A,#N/A,FALSE,"OpLeases";#N/A,#N/A,FALSE,"IntercoyAssets";#N/A,#N/A,FALSE,"IntercoyLiab";#N/A,#N/A,FALSE,"Oseaswsheet";#N/A,#N/A,FALSE,"CGTWsheet"}</definedName>
    <definedName name="wrn.Landscape._.schs._1" hidden="1">{#N/A,#N/A,FALSE,"Sch10A-C";#N/A,#N/A,FALSE,"Sch10D-F";#N/A,#N/A,FALSE,"Sch10G";#N/A,#N/A,FALSE,"Sch11A";#N/A,#N/A,FALSE,"Sch11B";#N/A,#N/A,FALSE,"FinLeases";#N/A,#N/A,FALSE,"OpLeases";#N/A,#N/A,FALSE,"IntercoyAssets";#N/A,#N/A,FALSE,"IntercoyLiab";#N/A,#N/A,FALSE,"Oseaswsheet";#N/A,#N/A,FALSE,"CGTWsheet"}</definedName>
    <definedName name="wrn.lbo." hidden="1">{"a",#N/A,FALSE,"LBO - 100%, No Sales";"aa",#N/A,FALSE,"LBO - 100%, No Sales";"aaa",#N/A,FALSE,"LBO - 100%, No Sales";"aaaa",#N/A,FALSE,"LBO - 100%, No Sales";"aaaaa",#N/A,FALSE,"LBO - 100%, No Sales";"aaaaaa",#N/A,FALSE,"LBO - 100%, No Sales";"aaaaaaa",#N/A,FALSE,"LBO - 100%, No Sales";"aaaaaaaa",#N/A,FALSE,"LBO - 100%, No Sales"}</definedName>
    <definedName name="wrn.lbo2."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3." hidden="1">{"a",#N/A,FALSE,"LBO - 100%, Sell C,CT 98......";"aa",#N/A,FALSE,"LBO - 100%, Sell C,CT 98......";"aaa",#N/A,FALSE,"LBO - 100%, Sell C,CT 98......";"aaaa",#N/A,FALSE,"LBO - 100%, Sell C,CT 98......";"aaaaa",#N/A,FALSE,"LBO - 100%, Sell C,CT 98......";"aaaaaa",#N/A,FALSE,"LBO - 100%, Sell C,CT 98......"}</definedName>
    <definedName name="wrn.Lewers."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II." hidden="1">{#N/A,#N/A,FALSE,"Assumps";#N/A,#N/A,FALSE,"Owned";#N/A,#N/A,FALSE,"Retail";#N/A,#N/A,FALSE,"Retail2";#N/A,#N/A,FALSE,"Parking";#N/A,#N/A,FALSE,"Manage";#N/A,#N/A,FALSE,"Manback";#N/A,#N/A,FALSE,"Invest";#N/A,#N/A,FALSE,"Commercial"}</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Line._.Efficiency." hidden="1">{"Line Efficiency",#N/A,FALSE,"Benchmarking"}</definedName>
    <definedName name="wrn.LOCAL." hidden="1">{"LOCAL",#N/A,FALSE,"conso";"LOCAL",#N/A,FALSE,"conso"}</definedName>
    <definedName name="wrn.LPEBYCOUNTRY." hidden="1">{"ASIALPE",#N/A,FALSE,"TOTAL AUSTRALASIAN LPE";"AUSTLPE",#N/A,FALSE,"TOTAL AUSTRALIAN LPE";"NZLPE",#N/A,FALSE,"NZ TOTAL - LPE";"FIJILPE",#N/A,FALSE,"FIJI - LPE"}</definedName>
    <definedName name="wrn.LPEBYOP."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VBUD."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PRIORMTH."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M." hidden="1">{#N/A,#N/A,FALSE,"M01";#N/A,#N/A,FALSE,"M02";#N/A,#N/A,FALSE,"M03";#N/A,#N/A,FALSE,"M04";#N/A,#N/A,FALSE,"M05";#N/A,#N/A,FALSE,"M08"}</definedName>
    <definedName name="wrn.Main._.Summary."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rio" hidden="1">{"Area1",#N/A,TRUE,"Obiettivo";"Area2",#N/A,TRUE,"Dati per Direzione"}</definedName>
    <definedName name="wrn.Mario." hidden="1">{"Area1",#N/A,TRUE,"Obiettivo";"Area2",#N/A,TRUE,"Dati per Direzione"}</definedName>
    <definedName name="wrn.markt." hidden="1">{#N/A,#N/A,FALSE,"M-ETH";#N/A,#N/A,FALSE,"M-PSO";#N/A,#N/A,FALSE,"M-BIO"}</definedName>
    <definedName name="wrn.markt._1" hidden="1">{#N/A,#N/A,FALSE,"M-ETH";#N/A,#N/A,FALSE,"M-PSO";#N/A,#N/A,FALSE,"M-BIO"}</definedName>
    <definedName name="wrn.Melbourne." hidden="1">{#N/A,#N/A,FALSE,"Cost Report";#N/A,#N/A,FALSE,"Sept Qtr";#N/A,#N/A,FALSE,"Qtly Summ.";#N/A,#N/A,FALSE,"Report Summary";#N/A,#N/A,FALSE,"Ammort &amp; Dep.";#N/A,#N/A,FALSE,"Rev. GIC Summ.";#N/A,#N/A,FALSE,"CAPEX";#N/A,#N/A,FALSE,"Stockpile Adj.";#N/A,#N/A,FALSE,"Cost Summary"}</definedName>
    <definedName name="wrn.Melbourne._1" hidden="1">{#N/A,#N/A,FALSE,"Cost Report";#N/A,#N/A,FALSE,"Sept Qtr";#N/A,#N/A,FALSE,"Qtly Summ.";#N/A,#N/A,FALSE,"Report Summary";#N/A,#N/A,FALSE,"Ammort &amp; Dep.";#N/A,#N/A,FALSE,"Rev. GIC Summ.";#N/A,#N/A,FALSE,"CAPEX";#N/A,#N/A,FALSE,"Stockpile Adj.";#N/A,#N/A,FALSE,"Cost Summary"}</definedName>
    <definedName name="wrn.memo." hidden="1">{#N/A,#N/A,TRUE,"financial";#N/A,#N/A,TRUE,"plants"}</definedName>
    <definedName name="wrn.merger."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_.PLANS." hidden="1">{"Assumptions1",#N/A,FALSE,"Assumptions";"MergerPlans1","20yearamort",FALSE,"MergerPlans";"MergerPlans1","40yearamort",FALSE,"MergerPlans";"MergerPlans2",#N/A,FALSE,"MergerPlans";"inputs",#N/A,FALSE,"MergerPlans"}</definedName>
    <definedName name="wrn.Month._.Report."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lyPL." hidden="1">{#N/A,#N/A,FALSE,"MonthlyPL"}</definedName>
    <definedName name="wrn.MPLTC." hidden="1">{#N/A,#N/A,FALSE,"Sheet1"}</definedName>
    <definedName name="wrn.Murray._.Simons." hidden="1">{#N/A,#N/A,FALSE,"Cost Report";#N/A,#N/A,FALSE,"Table 2.1";#N/A,#N/A,FALSE,"Plant Statistics";"Plant Costs",#N/A,FALSE,"Cost Summary"}</definedName>
    <definedName name="wrn.Murray._.Simons._1" hidden="1">{#N/A,#N/A,FALSE,"Cost Report";#N/A,#N/A,FALSE,"Table 2.1";#N/A,#N/A,FALSE,"Plant Statistics";"Plant Costs",#N/A,FALSE,"Cost Summary"}</definedName>
    <definedName name="wrn.NA._.Model._.T._.and._.B." hidden="1">{"NA Top",#N/A,FALSE,"NA Model";"NA Bottom",#N/A,FALSE,"NA Model"}</definedName>
    <definedName name="wrn.NA._.Sched._.1._.and._.2." hidden="1">{"SCH1C",#N/A,FALSE,"North America";"SCH2C",#N/A,FALSE,"North America"}</definedName>
    <definedName name="wrn.NA._.Schedule._.1." hidden="1">{"SCH1C",#N/A,FALSE,"North America"}</definedName>
    <definedName name="wrn.NA._.Schedule._.2." hidden="1">{"SCH2C",#N/A,FALSE,"North America"}</definedName>
    <definedName name="wrn.NA_ULV._.Tand._.B." hidden="1">{"NA Top",#N/A,FALSE,"NA-ULV";"NA Bottom",#N/A,FALSE,"NA-ULV"}</definedName>
    <definedName name="wrn.Normal." hidden="1">{#N/A,#N/A,FALSE,"Market Values I";#N/A,#N/A,FALSE,"Market Values II";#N/A,#N/A,FALSE,"DT Shareholding";#N/A,#N/A,FALSE,"Purchase of Sprint1";#N/A,#N/A,FALSE,"Purchase of Sprint2";#N/A,#N/A,FALSE,"Financial Impact1";#N/A,#N/A,FALSE,"Financial Impact2";#N/A,#N/A,FALSE,"Financial Impact3";#N/A,#N/A,FALSE,"Flowback"}</definedName>
    <definedName name="wrn.North._.America._.Set." hidden="1">{"NA Is w Ratios",#N/A,FALSE,"North America";"PF CFlow NA",#N/A,FALSE,"North America";"NA DCF Matrix",#N/A,FALSE,"North America"}</definedName>
    <definedName name="wrn.Outlook._.Report." hidden="1">{#N/A,#N/A,FALSE,"Outlook for Month ";#N/A,#N/A,FALSE,"Risk for Month ";#N/A,#N/A,FALSE,"Upside for Month"}</definedName>
    <definedName name="wrn.Outlook._.Report._1" hidden="1">{#N/A,#N/A,FALSE,"Outlook for Month ";#N/A,#N/A,FALSE,"Risk for Month ";#N/A,#N/A,FALSE,"Upside for Month"}</definedName>
    <definedName name="wrn.OUTPUT." hidden="1">{"DCF","UPSIDE CASE",FALSE,"Sheet1";"DCF","BASE CASE",FALSE,"Sheet1";"DCF","DOWNSIDE CASE",FALSE,"Sheet1"}</definedName>
    <definedName name="wrn.OUTPUT._1" hidden="1">{"DCF","UPSIDE CASE",FALSE,"Sheet1";"DCF","BASE CASE",FALSE,"Sheet1";"DCF","DOWNSIDE CASE",FALSE,"Sheet1"}</definedName>
    <definedName name="wrn.paging." hidden="1">{"paging",#N/A,TRUE,"TITLE";#N/A,#N/A,TRUE,"Paging subs";#N/A,#N/A,TRUE,"P&amp;L - Paging";#N/A,#N/A,TRUE,"Rev &amp; Usage Assump - Paging";#N/A,#N/A,TRUE,"Cost - Paging";"paging",#N/A,TRUE,"Capex "}</definedName>
    <definedName name="wrn.paging._1" hidden="1">{"paging",#N/A,TRUE,"TITLE";#N/A,#N/A,TRUE,"Paging subs";#N/A,#N/A,TRUE,"P&amp;L - Paging";#N/A,#N/A,TRUE,"Rev &amp; Usage Assump - Paging";#N/A,#N/A,TRUE,"Cost - Paging";"paging",#N/A,TRUE,"Capex "}</definedName>
    <definedName name="wrn.PARTNERSHIP." hidden="1">{#N/A,#N/A,FALSE,"BALANCE SHEET";#N/A,#N/A,FALSE,"PL ACCOUNT";#N/A,#N/A,FALSE,"FIXED ASSETS";#N/A,#N/A,FALSE,"HP (V)";#N/A,#N/A,FALSE,"TAX COMP";#N/A,#N/A,FALSE,"W&amp;T";#N/A,#N/A,FALSE,"RECONCILE"}</definedName>
    <definedName name="wrn.PARTNERSHIP._1" hidden="1">{#N/A,#N/A,FALSE,"BALANCE SHEET";#N/A,#N/A,FALSE,"PL ACCOUNT";#N/A,#N/A,FALSE,"FIXED ASSETS";#N/A,#N/A,FALSE,"HP (V)";#N/A,#N/A,FALSE,"TAX COMP";#N/A,#N/A,FALSE,"W&amp;T";#N/A,#N/A,FALSE,"RECONCILE"}</definedName>
    <definedName name="wrn.Payment." localSheetId="8" hidden="1">{#N/A,#N/A,TRUE,"General Summary";#N/A,#N/A,TRUE,"Preliminaries";#N/A,#N/A,TRUE,"Bill No4";#N/A,#N/A,TRUE,"BAL Cert";#N/A,#N/A,TRUE,"Valuation Info"}</definedName>
    <definedName name="wrn.Payment." hidden="1">{#N/A,#N/A,TRUE,"General Summary";#N/A,#N/A,TRUE,"Preliminaries";#N/A,#N/A,TRUE,"Bill No4";#N/A,#N/A,TRUE,"BAL Cert";#N/A,#N/A,TRUE,"Valuation Info"}</definedName>
    <definedName name="wrn.PERPACKPG3." hidden="1">{"DJH3",#N/A,FALSE,"PFL00805";"PJB3",#N/A,FALSE,"PFL00805";"JMD3",#N/A,FALSE,"PFL00805";"DNB3",#N/A,FALSE,"PFL00805";"MJP3",#N/A,FALSE,"PFL00805";"RAB3",#N/A,FALSE,"PFL00805";"GJW3",#N/A,FALSE,"PFL00805";"MASTER3",#N/A,FALSE,"PFL00805"}</definedName>
    <definedName name="wrn.Peter._.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WC1." hidden="1">{"Graphic",#N/A,TRUE,"Graphic"}</definedName>
    <definedName name="wrn.PEWC1._1" hidden="1">{"Graphic",#N/A,TRUE,"Graphic"}</definedName>
    <definedName name="wrn.PL." hidden="1">{"PL1",#N/A,TRUE,"REVENUE STATEMENT"}</definedName>
    <definedName name="wrn.PL._1" hidden="1">{"PL1",#N/A,TRUE,"REVENUE STATEMENT"}</definedName>
    <definedName name="wrn.plbscf." hidden="1">{"p_l",#N/A,FALSE,"Summary Accounts"}</definedName>
    <definedName name="wrn.PLRP." hidden="1">{#N/A,#N/A,FALSE,"b_s &amp; p_l"}</definedName>
    <definedName name="wrn.PLUSD." hidden="1">{#N/A,#N/A,FALSE,"b_s &amp; p_l"}</definedName>
    <definedName name="wrn.PRESENTATION." hidden="1">{#N/A,#N/A,TRUE,"PRODUCTION CAPEX OVERVIEW";#N/A,#N/A,TRUE,"Affiliate Detail";#N/A,#N/A,TRUE,"CAPEX PLANNING OVERVIEW"}</definedName>
    <definedName name="wrn.PrimeCo." hidden="1">{"print 1",#N/A,FALSE,"PrimeCo PCS";"print 2",#N/A,FALSE,"PrimeCo PCS";"valuation",#N/A,FALSE,"PrimeCo PCS"}</definedName>
    <definedName name="wrn.Principal." hidden="1">{#N/A,#N/A,FALSE,"Principal";#N/A,#N/A,FALSE,"Principal2"}</definedName>
    <definedName name="wrn.print." hidden="1">{#N/A,#N/A,FALSE,"FCF Corporate Services";#N/A,#N/A,FALSE,"FCF Assum Corporate Services";#N/A,#N/A,FALSE,"DCF Corp. Services Sensitivity";#N/A,#N/A,FALSE,"AVP Corporate Services";"FCF in percent",#N/A,FALSE,"FCF Corporate Services"}</definedName>
    <definedName name="wrn.Print._.all."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discussion." hidden="1">{"NMI_NMDI balance sheet",#N/A,FALSE,"NMI_NMDI";"NMI_NMDI profit loss",#N/A,FALSE,"NMI_NMDI";"NMI_NMDI Cashflow",#N/A,FALSE,"NMI_NMDI";"Stock position",#N/A,FALSE,"NMI_NMDI";"Point of discussion",#N/A,FALSE,"Point of discussion"}</definedName>
    <definedName name="wrn.Print._.discussion._1" hidden="1">{"NMI_NMDI balance sheet",#N/A,FALSE,"NMI_NMDI";"NMI_NMDI profit loss",#N/A,FALSE,"NMI_NMDI";"NMI_NMDI Cashflow",#N/A,FALSE,"NMI_NMDI";"Stock position",#N/A,FALSE,"NMI_NMDI";"Point of discussion",#N/A,FALSE,"Point of discussion"}</definedName>
    <definedName name="wrn.Print._.Europe._.TandB." hidden="1">{"Print Top",#N/A,FALSE,"Europe Model";"Print Bottom",#N/A,FALSE,"Europe Model"}</definedName>
    <definedName name="wrn.Print._.FE._.T._.and._.B." hidden="1">{"Far East Top",#N/A,FALSE,"FE Model";"Far East Bottom",#N/A,FALSE,"FE Model"}</definedName>
    <definedName name="wrn.print._.pages." hidden="1">{#N/A,#N/A,FALSE,"Spain MKT";#N/A,#N/A,FALSE,"Assumptions";#N/A,#N/A,FALSE,"Adve";#N/A,#N/A,FALSE,"E-Commerce";#N/A,#N/A,FALSE,"Opex";#N/A,#N/A,FALSE,"P&amp;L";#N/A,#N/A,FALSE,"FCF &amp; DCF"}</definedName>
    <definedName name="wrn.print._.standalone." hidden="1">{"standalone1",#N/A,FALSE,"DCFBase";"standalone2",#N/A,FALSE,"DCFBase"}</definedName>
    <definedName name="wrn.Print_CSC." hidden="1">{"CSC_1",#N/A,FALSE,"CSC Outputs";"CSC_2",#N/A,FALSE,"CSC Outputs"}</definedName>
    <definedName name="wrn.Print_CSC2" hidden="1">{"CSC_1",#N/A,FALSE,"CSC Outputs";"CSC_2",#N/A,FALSE,"CSC Outputs"}</definedName>
    <definedName name="wrn.printall." localSheetId="8" hidden="1">{"projections1",#N/A,FALSE,"projections";"dcf2",#N/A,FALSE,"dcf";"dcf no profit sharing",#N/A,FALSE,"dcf no profit sharing";"avp1",#N/A,FALSE,"avp"}</definedName>
    <definedName name="wrn.PrintAll." hidden="1">{#N/A,#N/A,FALSE,"Sheet1";#N/A,#N/A,FALSE,"Sheet2";#N/A,#N/A,FALSE,"Sheet3";#N/A,#N/A,FALSE,"Sheet4";#N/A,#N/A,FALSE,"Sheet5";#N/A,#N/A,FALSE,"Sheet6";#N/A,#N/A,FALSE,"Sheet7";#N/A,#N/A,FALSE,"Sheet8";#N/A,#N/A,FALSE,"Sheet9"}</definedName>
    <definedName name="wrn.PrintallD." localSheetId="8" hidden="1">{#N/A,#N/A,FALSE,"SumD";#N/A,#N/A,FALSE,"ElecD";#N/A,#N/A,FALSE,"MechD";#N/A,#N/A,FALSE,"GeotD";#N/A,#N/A,FALSE,"PrcsD";#N/A,#N/A,FALSE,"TunnD";#N/A,#N/A,FALSE,"CivlD";#N/A,#N/A,FALSE,"NtwkD";#N/A,#N/A,FALSE,"EstgD";#N/A,#N/A,FALSE,"PEngD"}</definedName>
    <definedName name="wrn.PrintallD." hidden="1">{#N/A,#N/A,FALSE,"SumD";#N/A,#N/A,FALSE,"ElecD";#N/A,#N/A,FALSE,"MechD";#N/A,#N/A,FALSE,"GeotD";#N/A,#N/A,FALSE,"PrcsD";#N/A,#N/A,FALSE,"TunnD";#N/A,#N/A,FALSE,"CivlD";#N/A,#N/A,FALSE,"NtwkD";#N/A,#N/A,FALSE,"EstgD";#N/A,#N/A,FALSE,"PEngD"}</definedName>
    <definedName name="wrn.PrintallG." localSheetId="8" hidden="1">{#N/A,#N/A,FALSE,"SumG";#N/A,#N/A,FALSE,"ElecG";#N/A,#N/A,FALSE,"MechG";#N/A,#N/A,FALSE,"GeotG";#N/A,#N/A,FALSE,"PrcsG";#N/A,#N/A,FALSE,"TunnG";#N/A,#N/A,FALSE,"CivlG";#N/A,#N/A,FALSE,"NtwkG";#N/A,#N/A,FALSE,"EstgG";#N/A,#N/A,FALSE,"PEngG"}</definedName>
    <definedName name="wrn.PrintallG." hidden="1">{#N/A,#N/A,FALSE,"SumG";#N/A,#N/A,FALSE,"ElecG";#N/A,#N/A,FALSE,"MechG";#N/A,#N/A,FALSE,"GeotG";#N/A,#N/A,FALSE,"PrcsG";#N/A,#N/A,FALSE,"TunnG";#N/A,#N/A,FALSE,"CivlG";#N/A,#N/A,FALSE,"NtwkG";#N/A,#N/A,FALSE,"EstgG";#N/A,#N/A,FALSE,"PEngG"}</definedName>
    <definedName name="wrn.PrintCurr." localSheetId="8" hidden="1">{#N/A,#N/A,FALSE,"Sheet1";#N/A,#N/A,FALSE,"Sheet2";#N/A,#N/A,FALSE,"Sheet3"}</definedName>
    <definedName name="wrn.PrintCurr." hidden="1">{#N/A,#N/A,FALSE,"Sheet1";#N/A,#N/A,FALSE,"Sheet2";#N/A,#N/A,FALSE,"Sheet3"}</definedName>
    <definedName name="wrn.PrintPrev1." localSheetId="8" hidden="1">{#N/A,#N/A,FALSE,"Sheet4";#N/A,#N/A,FALSE,"Sheet5";#N/A,#N/A,FALSE,"Sheet6"}</definedName>
    <definedName name="wrn.PrintPrev1." hidden="1">{#N/A,#N/A,FALSE,"Sheet4";#N/A,#N/A,FALSE,"Sheet5";#N/A,#N/A,FALSE,"Sheet6"}</definedName>
    <definedName name="wrn.PrintPrev2." localSheetId="8" hidden="1">{#N/A,#N/A,FALSE,"Sheet7";#N/A,#N/A,FALSE,"Sheet8";#N/A,#N/A,FALSE,"Sheet9"}</definedName>
    <definedName name="wrn.PrintPrev2." hidden="1">{#N/A,#N/A,FALSE,"Sheet7";#N/A,#N/A,FALSE,"Sheet8";#N/A,#N/A,FALSE,"Sheet9"}</definedName>
    <definedName name="wrn.Profit._.and._.Loss." hidden="1">{"Channel Month",#N/A,FALSE,"Profit &amp; Loss";"Month",#N/A,FALSE,"Profit &amp; Loss";"Channel Estimate",#N/A,FALSE,"Profit &amp; Loss";"Estimate",#N/A,FALSE,"Profit &amp; Loss";"Function Month",#N/A,FALSE,"Profit &amp; Loss";"Function Estimate",#N/A,FALSE,"Profit &amp; Loss"}</definedName>
    <definedName name="wrn.ProMonte." hidden="1">{#N/A,#N/A,FALSE,"Assump";"view1",#N/A,FALSE,"P&amp;L";"view2",#N/A,FALSE,"P&amp;L";#N/A,#N/A,FALSE,"P&amp;L PERC";"view1",#N/A,FALSE,"BS";"view2",#N/A,FALSE,"BS";#N/A,#N/A,FALSE,"CF";#N/A,#N/A,FALSE,"Debt Rep";#N/A,#N/A,FALSE,"Ratios";#N/A,#N/A,FALSE,"adjusted BS";#N/A,#N/A,FALSE,"96-97 P&amp;L";#N/A,#N/A,FALSE,"96-97 BS"}</definedName>
    <definedName name="wrn.Pulp." hidden="1">{"Pulp Production",#N/A,FALSE,"Pulp";"Pulp Earnings",#N/A,FALSE,"Pulp"}</definedName>
    <definedName name="wrn.Pulp._1" hidden="1">{"Pulp Production",#N/A,FALSE,"Pulp";"Pulp Earnings",#N/A,FALSE,"Pulp"}</definedName>
    <definedName name="wrn.Qtr._.Op._.Q1." hidden="1">{"Qtr Op Mgd Q1",#N/A,FALSE,"Qtr-Op (Mng)";"Qtr Op Rpt Q1",#N/A,FALSE,"Qtr-Op (Rpt)";"Operating Vs Reported",#N/A,FALSE,"Rpt-Op Inc"}</definedName>
    <definedName name="wrn.Qtr._.Op._.Q1._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2._1"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3._1"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2a._1" hidden="1">{"Qtr Op Mgd Q2",#N/A,FALSE,"Qtr-Op (Mng)";"Qtr Op Rpt Q2",#N/A,FALSE,"Qtr-Op (Rpt)";"Operating Vs Reported",#N/A,FALSE,"Rpt-Op Inc"}</definedName>
    <definedName name="wrn.Qtr_.Op._.Q4."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uater." hidden="1">{#N/A,#N/A,FALSE,"QR";#N/A,#N/A,FALSE,"R02";#N/A,#N/A,FALSE,"R04";#N/A,#N/A,FALSE,"R05";#N/A,#N/A,FALSE,"R08"}</definedName>
    <definedName name="wrn.rapport._.1." hidden="1">{#N/A,#N/A,TRUE,"Forecast &amp; Analysis";#N/A,#N/A,TRUE,"Market Values";#N/A,#N/A,TRUE,"Ratios";#N/A,#N/A,TRUE,"Regressions";#N/A,#N/A,TRUE,"Market Values";#N/A,#N/A,TRUE,"Parameters &amp; Results"}</definedName>
    <definedName name="wrn.ratios." hidden="1">{"ratios",#N/A,FALSE,"Summary Accounts"}</definedName>
    <definedName name="wrn.RE." hidden="1">{#N/A,#N/A,FALSE,"CurrRE( BAHT)";#N/A,#N/A,FALSE,"CurrRE";#N/A,#N/A,FALSE,"B";#N/A,#N/A,FALSE,"INV level "}</definedName>
    <definedName name="wrn.Redundant._.Equipment._.Option." localSheetId="8" hidden="1">{"pumps",#N/A,FALSE,"Option"}</definedName>
    <definedName name="wrn.Redundant._.Equipment._.Option." hidden="1">{"pumps",#N/A,FALSE,"Option"}</definedName>
    <definedName name="wrn.rep1." hidden="1">{#N/A,#N/A,FALSE,"ISEWA-ccnr";#N/A,#N/A,FALSE,"THAI";#N/A,#N/A,FALSE,"INDIA";#N/A,#N/A,FALSE,"CON-SING";#N/A,#N/A,FALSE,"MAL";#N/A,#N/A,FALSE,"CCNR";#N/A,#N/A,FALSE,"SWA";#N/A,#N/A,FALSE,"INDO";#N/A,#N/A,FALSE,"DIV";#N/A,#N/A,FALSE,"CONS.THAI";#N/A,#N/A,FALSE,"TPDL";#N/A,#N/A,FALSE,"FNCC";#N/A,#N/A,FALSE,"GTS"}</definedName>
    <definedName name="wrn.rep2." hidden="1">{#N/A,#N/A,FALSE,"P-ISEWA-ccnr";#N/A,#N/A,FALSE,"P-THAI";#N/A,#N/A,FALSE,"P-INDIA";#N/A,#N/A,FALSE,"P-CONSING";#N/A,#N/A,FALSE,"P-MAL";#N/A,#N/A,FALSE,"P-CCNR";#N/A,#N/A,FALSE,"P-SWA";#N/A,#N/A,FALSE,"P-INDO";#N/A,#N/A,FALSE,"P-DIV";#N/A,#N/A,FALSE,"P-CONS.THAI";#N/A,#N/A,FALSE,"P-GTS"}</definedName>
    <definedName name="wrn.Report." hidden="1">{#N/A,#N/A,FALSE,"COVER";#N/A,#N/A,FALSE,"FORECAST";#N/A,#N/A,FALSE,"VALUATION";#N/A,#N/A,FALSE,"FY ANALYSIS ";#N/A,#N/A,FALSE," HY ANALYSIS"}</definedName>
    <definedName name="wrn.Report._1" hidden="1">{#N/A,#N/A,FALSE,"COVER";#N/A,#N/A,FALSE,"FORECAST";#N/A,#N/A,FALSE,"VALUATION";#N/A,#N/A,FALSE,"FY ANALYSIS ";#N/A,#N/A,FALSE," HY ANALYSIS"}</definedName>
    <definedName name="wrn.Report1." localSheetId="8"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wrn.report1." hidden="1">{#N/A,#N/A,FALSE,"特殊室（ＢＱ表）"}</definedName>
    <definedName name="wrn.RHD._.RESERVE._.REPORT." hidden="1">{#N/A,#N/A,FALSE,"CHANGES";#N/A,#N/A,FALSE,"PROD SUMMARY";#N/A,#N/A,FALSE,"1995 PO SUM";#N/A,#N/A,FALSE,"1995 GEOG SUM";#N/A,#N/A,FALSE,"1996 PO SUM";#N/A,#N/A,FALSE,"1996 GEOG SUM"}</definedName>
    <definedName name="wrn.rhd.whatever" hidden="1">{#N/A,#N/A,FALSE,"CHANGES";#N/A,#N/A,FALSE,"PROD SUMMARY";#N/A,#N/A,FALSE,"1995 PO SUM";#N/A,#N/A,FALSE,"1995 GEOG SUM";#N/A,#N/A,FALSE,"1996 PO SUM";#N/A,#N/A,FALSE,"1996 GEOG SUM"}</definedName>
    <definedName name="wrn.riset." hidden="1">{#N/A,#N/A,FALSE,"REG";#N/A,#N/A,FALSE,"MED"}</definedName>
    <definedName name="wrn.riset._1" hidden="1">{#N/A,#N/A,FALSE,"REG";#N/A,#N/A,FALSE,"MED"}</definedName>
    <definedName name="wrn.Rob._.Smith." hidden="1">{#N/A,#N/A,FALSE,"Cost Report";"Geology",#N/A,FALSE,"Cost Summary";"Geolgy Recon",#N/A,FALSE,"UG Geology Rep."}</definedName>
    <definedName name="wrn.Rob._.Smith._1" hidden="1">{#N/A,#N/A,FALSE,"Cost Report";"Geology",#N/A,FALSE,"Cost Summary";"Geolgy Recon",#N/A,FALSE,"UG Geology Rep."}</definedName>
    <definedName name="wrn.rp_only." hidden="1">{"rp_only",#N/A,FALSE,"2225"}</definedName>
    <definedName name="wrn.rp_only.." hidden="1">{"rp_only",#N/A,FALSE,"2225"}</definedName>
    <definedName name="wrn.rp_only..." hidden="1">{"rp_only",#N/A,FALSE,"2225"}</definedName>
    <definedName name="wrn.rp_only..._1" hidden="1">{"rp_only",#N/A,FALSE,"2225"}</definedName>
    <definedName name="wrn.rp_only.._1" hidden="1">{"rp_only",#N/A,FALSE,"2225"}</definedName>
    <definedName name="wrn.rp_only._1" hidden="1">{"rp_only",#N/A,FALSE,"2225"}</definedName>
    <definedName name="wrn.RPT." hidden="1">{#N/A,#N/A,FALSE,"TOTFINAL";#N/A,#N/A,FALSE,"FINPLAN";#N/A,#N/A,FALSE,"TOTMOTADJ";#N/A,#N/A,FALSE,"tieEQ";#N/A,#N/A,FALSE,"G";#N/A,#N/A,FALSE,"ELIMS";#N/A,#N/A,FALSE,"NEXTEL ADJ";#N/A,#N/A,FALSE,"MIMS";#N/A,#N/A,FALSE,"LMPS";#N/A,#N/A,FALSE,"CNSS";#N/A,#N/A,FALSE,"CSS";#N/A,#N/A,FALSE,"MCG";#N/A,#N/A,FALSE,"AECS";#N/A,#N/A,FALSE,"SPS";#N/A,#N/A,FALSE,"CORP"}</definedName>
    <definedName name="wrn.RPT._1" hidden="1">{#N/A,#N/A,FALSE,"TOTFINAL";#N/A,#N/A,FALSE,"FINPLAN";#N/A,#N/A,FALSE,"TOTMOTADJ";#N/A,#N/A,FALSE,"tieEQ";#N/A,#N/A,FALSE,"G";#N/A,#N/A,FALSE,"ELIMS";#N/A,#N/A,FALSE,"NEXTEL ADJ";#N/A,#N/A,FALSE,"MIMS";#N/A,#N/A,FALSE,"LMPS";#N/A,#N/A,FALSE,"CNSS";#N/A,#N/A,FALSE,"CSS";#N/A,#N/A,FALSE,"MCG";#N/A,#N/A,FALSE,"AECS";#N/A,#N/A,FALSE,"SPS";#N/A,#N/A,FALSE,"CORP"}</definedName>
    <definedName name="wrn.rtpl." hidden="1">{#N/A,#N/A,FALSE,"REK-S-TPL";#N/A,#N/A,FALSE,"REK-TPML";#N/A,#N/A,FALSE,"RAB-TEMPEL"}</definedName>
    <definedName name="wrn.RTS." hidden="1">{"rts",#N/A,TRUE,"TITLE";#N/A,#N/A,TRUE,"P&amp;L - RTS";#N/A,#N/A,TRUE,"RTS biz";#N/A,#N/A,TRUE,"Cost - RTS";"RTS",#N/A,TRUE,"Capex "}</definedName>
    <definedName name="wrn.RTS._1" hidden="1">{"rts",#N/A,TRUE,"TITLE";#N/A,#N/A,TRUE,"P&amp;L - RTS";#N/A,#N/A,TRUE,"RTS biz";#N/A,#N/A,TRUE,"Cost - RTS";"RTS",#N/A,TRUE,"Capex "}</definedName>
    <definedName name="wrn.ry." hidden="1">{#N/A,#N/A,FALSE,"REK";#N/A,#N/A,FALSE,"rab"}</definedName>
    <definedName name="wrn.SA_MTHRE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pere."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BG_2." hidden="1">{#N/A,#N/A,FALSE,"ins_sbg_2"}</definedName>
    <definedName name="wrn.selling." hidden="1">{#N/A,#N/A,FALSE,"S-ETH";#N/A,#N/A,FALSE,"S-PSO"}</definedName>
    <definedName name="wrn.selling._1" hidden="1">{#N/A,#N/A,FALSE,"S-ETH";#N/A,#N/A,FALSE,"S-PSO"}</definedName>
    <definedName name="wrn.sensitivity." hidden="1">{"sensitivity",#N/A,FALSE,"Sensitivity"}</definedName>
    <definedName name="wrn.sensitivity._.analyses." hidden="1">{"general",#N/A,FALSE,"Assumptions"}</definedName>
    <definedName name="wrn.Seth."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II." hidden="1">{#N/A,#N/A,FALSE,"Assumps";#N/A,#N/A,FALSE,"Owned";#N/A,#N/A,FALSE,"Manage";#N/A,#N/A,FALSE,"Manback";#N/A,#N/A,FALSE,"Invest";#N/A,#N/A,FALSE,"Commercial"}</definedName>
    <definedName name="wrn.Simon._.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KSCS1." hidden="1">{#N/A,#N/A,FALSE,"Antony Financials";#N/A,#N/A,FALSE,"Cowboy Financials";#N/A,#N/A,FALSE,"Combined";#N/A,#N/A,FALSE,"Valuematrix";#N/A,#N/A,FALSE,"DCFAntony";#N/A,#N/A,FALSE,"DCFCowboy";#N/A,#N/A,FALSE,"DCFCombined"}</definedName>
    <definedName name="wrn.Soft._.Drinks." hidden="1">{#N/A,#N/A,FALSE,"Soft Drinks";#N/A,#N/A,FALSE,"Club Soft";#N/A,#N/A,FALSE,"Club Mixers";#N/A,#N/A,FALSE,"TK";#N/A,#N/A,FALSE,"Cidona";#N/A,#N/A,FALSE,"Britvic";#N/A,#N/A,FALSE,"Mi Wadi";#N/A,#N/A,FALSE,"Pepsi";#N/A,#N/A,FALSE,"7UP";#N/A,#N/A,FALSE,"Schweppes";#N/A,#N/A,FALSE,"Wholesale";#N/A,#N/A,FALSE,"Other Soft Drinks"}</definedName>
    <definedName name="wrn.stand_alone." hidden="1">{#N/A,#N/A,FALSE,"CBE";#N/A,#N/A,FALSE,"SWK"}</definedName>
    <definedName name="wrn.Standard." hidden="1">{"Financials",#N/A,FALSE,"Financials";"AVP",#N/A,FALSE,"AVP";"DCF",#N/A,FALSE,"DCF";"CSC",#N/A,FALSE,"CSC";"Deal_Comp",#N/A,FALSE,"DealComp"}</definedName>
    <definedName name="wrn.State._.Summary." hidden="1">{"Volume Month",#N/A,FALSE,"State Summary";"Profit Month",#N/A,FALSE,"State Summary";"Volume Estimate",#N/A,FALSE,"State Summary";"Profit Estimate",#N/A,FALSE,"State Summary"}</definedName>
    <definedName name="wrn.STG._.BLDG._.ENCLOSURE." localSheetId="8" hidden="1">{"turbine",#N/A,FALSE,"Option"}</definedName>
    <definedName name="wrn.STG._.BLDG._.ENCLOSURE." hidden="1">{"turbine",#N/A,FALSE,"Option"}</definedName>
    <definedName name="wrn.struckgi." localSheetId="8" hidden="1">{#N/A,#N/A,TRUE,"arnitower";#N/A,#N/A,TRUE,"arnigarage "}</definedName>
    <definedName name="wrn.struckgi." hidden="1">{#N/A,#N/A,TRUE,"arnitower";#N/A,#N/A,TRUE,"arnigarage "}</definedName>
    <definedName name="wrn.Summary." localSheetId="8" hidden="1">{"Section 1",#N/A,TRUE,"Summary";"Section 2",#N/A,TRUE,"Summary";"Section 3",#N/A,TRUE,"Summary";"Section 4",#N/A,TRUE,"Summary"}</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_.with._.short._.outputs."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1" hidden="1">{"Section 1",#N/A,TRUE,"Summary";"Section 2",#N/A,TRUE,"Summary";"Section 3",#N/A,TRUE,"Summary";"Section 4",#N/A,TRUE,"Summary"}</definedName>
    <definedName name="wrn.SummaryPgs." hidden="1">{#N/A,#N/A,FALSE,"CreditStat";#N/A,#N/A,FALSE,"SPbrkup";#N/A,#N/A,FALSE,"MerSPsyn";#N/A,#N/A,FALSE,"MerSPwKCsyn";#N/A,#N/A,FALSE,"MerSPwKCsyn (2)";#N/A,#N/A,FALSE,"CreditStat (2)"}</definedName>
    <definedName name="wrn.TARGET._.DCF." hidden="1">{"targetdcf",#N/A,FALSE,"Merger consequences";"TARGETASSU",#N/A,FALSE,"Merger consequences";"TERMINAL VALUE",#N/A,FALSE,"Merger consequences"}</definedName>
    <definedName name="wrn.TARGET._.DCF._1" hidden="1">{"targetdcf",#N/A,FALSE,"Merger consequences";"TARGETASSU",#N/A,FALSE,"Merger consequences";"TERMINAL VALUE",#N/A,FALSE,"Merger consequences"}</definedName>
    <definedName name="wrn.Tariff._.Analysis." hidden="1">{"Tarifica91",#N/A,FALSE,"Tariffs";"Tarifica92",#N/A,FALSE,"Tariffs";"Tarifica93",#N/A,FALSE,"Tariffs";"Tarifica94",#N/A,FALSE,"Tariffs";"Tarifica95",#N/A,FALSE,"Tariffs";"Tarifica96",#N/A,FALSE,"Tariffs"}</definedName>
    <definedName name="wrn.Tariff._.Comaprison." hidden="1">{"Tariff Comparison",#N/A,FALSE,"Benchmarking";"Tariff Comparison 2",#N/A,FALSE,"Benchmarking";"Tariff Comparison 3",#N/A,FALSE,"Benchmarking"}</definedName>
    <definedName name="wrn.TAX._.COMPUTATION." hidden="1">{#N/A,#N/A,FALSE,"TAX COMPUTATION";#N/A,#N/A,FALSE,"TAX SCHEDULE";#N/A,#N/A,FALSE,"ADDITIONS";#N/A,#N/A,FALSE,"W &amp; T"}</definedName>
    <definedName name="wrn.TAX._.COMPUTATION._1" hidden="1">{#N/A,#N/A,FALSE,"TAX COMPUTATION";#N/A,#N/A,FALSE,"TAX SCHEDULE";#N/A,#N/A,FALSE,"ADDITIONS";#N/A,#N/A,FALSE,"W &amp; T"}</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elstra._.Inputs." hidden="1">{"Inputs",#N/A,FALSE,"US_FL";"Inputs",#N/A,FALSE,"EUROPE_FL";"Inputs",#N/A,FALSE,"ASIA_FL"}</definedName>
    <definedName name="wrn.Telstra._.Inputs._1" hidden="1">{"Inputs",#N/A,FALSE,"US_FL";"Inputs",#N/A,FALSE,"EUROPE_FL";"Inputs",#N/A,FALSE,"ASIA_FL"}</definedName>
    <definedName name="wrn.Telstra._.Output." hidden="1">{"Output",#N/A,FALSE,"US_FL";"Output",#N/A,FALSE,"EUROPE_FL";"Output",#N/A,FALSE,"ASIA_FL"}</definedName>
    <definedName name="wrn.Telstra._.Output._1" hidden="1">{"Output",#N/A,FALSE,"US_FL";"Output",#N/A,FALSE,"EUROPE_FL";"Output",#N/A,FALSE,"ASIA_FL"}</definedName>
    <definedName name="wrn.test." hidden="1">{"test",#N/A,FALSE,"Dividend"}</definedName>
    <definedName name="wrn.test._1" hidden="1">{"test",#N/A,FALSE,"Dividend"}</definedName>
    <definedName name="wrn.Things." hidden="1">{#N/A,#N/A,FALSE,"Bank Rec Cover Sheet";#N/A,#N/A,FALSE,"Bank Rec Details"}</definedName>
    <definedName name="wrn.Things._1" hidden="1">{#N/A,#N/A,FALSE,"Bank Rec Cover Sheet";#N/A,#N/A,FALSE,"Bank Rec Details"}</definedName>
    <definedName name="wrn.totalcomp." hidden="1">{"comp1",#N/A,FALSE,"COMPS";"footnotes",#N/A,FALSE,"COMPS"}</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rans._.sum." hidden="1">{"trans assumptions",#N/A,FALSE,"Merger";"trans accretion",#N/A,FALSE,"Merger"}</definedName>
    <definedName name="wrn.Trial._.Balance." hidden="1">{#N/A,#N/A,FALSE,"TBF1"}</definedName>
    <definedName name="wrn.Trial._.Balance._1" hidden="1">{#N/A,#N/A,FALSE,"TBF1"}</definedName>
    <definedName name="wrn.tuan." hidden="1">{#N/A,#N/A,FALSE,"LEDGERSUMARY"}</definedName>
    <definedName name="wrn.tuan._1" hidden="1">{#N/A,#N/A,FALSE,"LEDGERSUMARY"}</definedName>
    <definedName name="wrn.Tweety." hidden="1">{#N/A,#N/A,FALSE,"A&amp;E";#N/A,#N/A,FALSE,"HighTop";#N/A,#N/A,FALSE,"JG";#N/A,#N/A,FALSE,"RI";#N/A,#N/A,FALSE,"woHT";#N/A,#N/A,FALSE,"woHT&amp;JG"}</definedName>
    <definedName name="wrn.Umsatz." hidden="1">{#N/A,#N/A,FALSE,"Umsatz";#N/A,#N/A,FALSE,"Base V.02";#N/A,#N/A,FALSE,"Charts"}</definedName>
    <definedName name="wrn.unitcase." hidden="1">{#N/A,#N/A,FALSE,"REPORTpg1";#N/A,#N/A,FALSE,"REPORTpg2";#N/A,#N/A,FALSE,"REPORTpg3"}</definedName>
    <definedName name="wrn.up." hidden="1">{"up stand alones",#N/A,FALSE,"Acquiror"}</definedName>
    <definedName name="wrn.Upper._.Case."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S._.Sched._.1._.and._.2." hidden="1">{"SCH1A",#N/A,FALSE,"US";"SCH2A",#N/A,FALSE,"US"}</definedName>
    <definedName name="wrn.US._.Schedule._.1." hidden="1">{"SCH1A",#N/A,FALSE,"US"}</definedName>
    <definedName name="wrn.US._.Schedule._.2." hidden="1">{"SCH2A",#N/A,FALSE,"US"}</definedName>
    <definedName name="wrn.UTL._.Position." hidden="1">{"UTL effect",#N/A,FALSE,"Sensitivity"}</definedName>
    <definedName name="wrn.valderrama." hidden="1">{"valderrama1",#N/A,FALSE,"Pro Forma";"valderrama",#N/A,FALSE,"Pro Forma"}</definedName>
    <definedName name="wrn.valuation." hidden="1">{#N/A,#N/A,FALSE,"Valuation";#N/A,#N/A,FALSE,"Valuation (5)";#N/A,#N/A,FALSE,"Valuation (2)";#N/A,#N/A,FALSE,"Valuation (3)"}</definedName>
    <definedName name="wrn.Valuation._.Package._.1."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riance." hidden="1">{#N/A,#N/A,FALSE,"M06";#N/A,#N/A,FALSE,"M07"}</definedName>
    <definedName name="wrn.Variance._.3." hidden="1">{"Variance Q3",#N/A,FALSE,"Var"}</definedName>
    <definedName name="wrn.Variance._.3._1" hidden="1">{"Variance Q3",#N/A,FALSE,"Var"}</definedName>
    <definedName name="wrn.Variance._.Q1." hidden="1">{"Variance Q1",#N/A,FALSE,"Var"}</definedName>
    <definedName name="wrn.Variance._.Q1._1" hidden="1">{"Variance Q1",#N/A,FALSE,"Var"}</definedName>
    <definedName name="wrn.Variance._.Q2." hidden="1">{"Variance Q2",#N/A,FALSE,"Var"}</definedName>
    <definedName name="wrn.Variance._.Q2._1" hidden="1">{"Variance Q2",#N/A,FALSE,"Var"}</definedName>
    <definedName name="wrn.Variance._.Q3." hidden="1">{"Variance Q3",#N/A,FALSE,"Var"}</definedName>
    <definedName name="wrn.Variance._.Q3._1" hidden="1">{"Variance Q3",#N/A,FALSE,"Var"}</definedName>
    <definedName name="wrn.Variance._.Q4" hidden="1">{"Variance Q4",#N/A,FALSE,"Var"}</definedName>
    <definedName name="wrn.Variance._.Q4." hidden="1">{"Variance Q4",#N/A,FALSE,"Var"}</definedName>
    <definedName name="wrn.Variance._.Q4._1" hidden="1">{"Variance Q4",#N/A,FALSE,"Var"}</definedName>
    <definedName name="wrn.Variance._.Q4_1" hidden="1">{"Variance Q4",#N/A,FALSE,"Var"}</definedName>
    <definedName name="wrn.vd." hidden="1">{#N/A,#N/A,TRUE,"BT M200 da 10x20"}</definedName>
    <definedName name="wrn.VECICLE_INS." hidden="1">{"VEHICLE_INS",#N/A,FALSE,"PREPAID-1"}</definedName>
    <definedName name="wrn.VECICLE_INS._1" hidden="1">{"VEHICLE_INS",#N/A,FALSE,"PREPAID-1"}</definedName>
    <definedName name="wrn.Wacc." hidden="1">{"Area1",#N/A,FALSE,"OREWACC";"Area2",#N/A,FALSE,"OREWACC"}</definedName>
    <definedName name="wrn.Wacc._1" hidden="1">{"Area1",#N/A,FALSE,"OREWACC";"Area2",#N/A,FALSE,"OREWACC"}</definedName>
    <definedName name="wrn.Water." hidden="1">{#N/A,#N/A,FALSE,"Water";#N/A,#N/A,FALSE,"Ballygowan";#N/A,#N/A,FALSE,"Volvic"}</definedName>
    <definedName name="wrn.whole._.document." hidden="1">{"page 1",#N/A,FALSE,"A";"page 2",#N/A,FALSE,"A";"page 3",#N/A,FALSE,"A";"page 4",#N/A,FALSE,"A";"page 5",#N/A,FALSE,"A";"page 6",#N/A,FALSE,"A";"page 7",#N/A,FALSE,"A";"page 8",#N/A,FALSE,"A";"page 9",#N/A,FALSE,"A";"page 10",#N/A,FALSE,"A";"page 11",#N/A,FALSE,"A";"page 12",#N/A,FALSE,"A";"page 13",#N/A,FALSE,"A";"page 14",#N/A,FALSE,"A"}</definedName>
    <definedName name="wrn.WholeShabang."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USE._.CT." localSheetId="8" hidden="1">{"WESTINGHOUSE",#N/A,FALSE,"Option"}</definedName>
    <definedName name="wrn.WHOUSE._.CT." hidden="1">{"WESTINGHOUSE",#N/A,FALSE,"Option"}</definedName>
    <definedName name="wrn.WineSpirits." hidden="1">{#N/A,#N/A,FALSE,"W&amp;Spirits";#N/A,#N/A,FALSE,"Grants";#N/A,#N/A,FALSE,"CCB"}</definedName>
    <definedName name="wrn.with_oth_curr." hidden="1">{"with_oth_curr",#N/A,FALSE,"2225"}</definedName>
    <definedName name="wrn.with_oth_curr.." hidden="1">{"with_oth_curr",#N/A,FALSE,"2225"}</definedName>
    <definedName name="wrn.with_oth_curr..." hidden="1">{"with_oth_curr",#N/A,FALSE,"2225"}</definedName>
    <definedName name="wrn.with_oth_curr..._1" hidden="1">{"with_oth_curr",#N/A,FALSE,"2225"}</definedName>
    <definedName name="wrn.with_oth_curr.._1" hidden="1">{"with_oth_curr",#N/A,FALSE,"2225"}</definedName>
    <definedName name="wrn.with_oth_curr._1" hidden="1">{"with_oth_curr",#N/A,FALSE,"2225"}</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세무"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손익보고." localSheetId="8"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실행예산."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_1" hidden="1">{#N/A,#N/A,FALSE,"INCOME STATE";#N/A,#N/A,FALSE,"TOT EXP";#N/A,#N/A,FALSE,"PROMO";#N/A,#N/A,FALSE,"NTS RP"}</definedName>
    <definedName name="wrn1.PLUSD." hidden="1">{#N/A,#N/A,FALSE,"b_s &amp; p_l"}</definedName>
    <definedName name="wrn2.Bplan." hidden="1">{#N/A,#N/A,FALSE,"F_Plan";#N/A,#N/A,FALSE,"Parameter"}</definedName>
    <definedName name="WRN2.Document" hidden="1">{"consolidated",#N/A,FALSE,"Sheet1";"cms",#N/A,FALSE,"Sheet1";"fse",#N/A,FALSE,"Sheet1"}</definedName>
    <definedName name="WRS" localSheetId="8" hidden="1">{"'장비'!$A$3:$M$12"}</definedName>
    <definedName name="WRS" hidden="1">{"'장비'!$A$3:$M$12"}</definedName>
    <definedName name="wrtwtw" hidden="1">{"rp_only",#N/A,FALSE,"2225"}</definedName>
    <definedName name="wrtwtw_1" hidden="1">{"rp_only",#N/A,FALSE,"2225"}</definedName>
    <definedName name="wrw" hidden="1">{"rp_only",#N/A,FALSE,"2225"}</definedName>
    <definedName name="wrw_1" hidden="1">{"rp_only",#N/A,FALSE,"2225"}</definedName>
    <definedName name="wrwe" hidden="1">{"'Feb 99'!$A$1:$G$30"}</definedName>
    <definedName name="wrwerw" hidden="1">{"rp_only",#N/A,FALSE,"2225"}</definedName>
    <definedName name="wrwerw_1" hidden="1">{"rp_only",#N/A,FALSE,"2225"}</definedName>
    <definedName name="wrwr" hidden="1">{"rp_only",#N/A,FALSE,"2225"}</definedName>
    <definedName name="wrwr_1" hidden="1">{"rp_only",#N/A,FALSE,"2225"}</definedName>
    <definedName name="WS">#REF!</definedName>
    <definedName name="ws_indirect" hidden="1">{#N/A,#N/A,FALSE,"Aging Summary";#N/A,#N/A,FALSE,"Ratio Analysis";#N/A,#N/A,FALSE,"Test 120 Day Accts";#N/A,#N/A,FALSE,"Tickmarks"}</definedName>
    <definedName name="ws_indirect_1" hidden="1">{#N/A,#N/A,FALSE,"Aging Summary";#N/A,#N/A,FALSE,"Ratio Analysis";#N/A,#N/A,FALSE,"Test 120 Day Accts";#N/A,#N/A,FALSE,"Tickmarks"}</definedName>
    <definedName name="wsd">#REF!</definedName>
    <definedName name="wtbcy">#REF!</definedName>
    <definedName name="wtbly">#REF!</definedName>
    <definedName name="wtc">#REF!</definedName>
    <definedName name="WTEFD" hidden="1">{"with_oth_curr",#N/A,FALSE,"2225"}</definedName>
    <definedName name="WTEFD_1" hidden="1">{"with_oth_curr",#N/A,FALSE,"2225"}</definedName>
    <definedName name="WTP_1">#REF!</definedName>
    <definedName name="WTP_2">#REF!</definedName>
    <definedName name="WTP_3">#REF!</definedName>
    <definedName name="wtwerwer" hidden="1">{"rp_only",#N/A,FALSE,"2225"}</definedName>
    <definedName name="wtwerwer_1" hidden="1">{"rp_only",#N/A,FALSE,"2225"}</definedName>
    <definedName name="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w" hidden="1">{"with_oth_curr",#N/A,FALSE,"2225"}</definedName>
    <definedName name="ww_1" hidden="1">{"with_oth_curr",#N/A,FALSE,"2225"}</definedName>
    <definedName name="WWRW" hidden="1">{"rp_only",#N/A,FALSE,"2225"}</definedName>
    <definedName name="WWRW_1" hidden="1">{"rp_only",#N/A,FALSE,"2225"}</definedName>
    <definedName name="www" hidden="1">{"Admin Costs",#N/A,FALSE,"Act.Fcst Costs"}</definedName>
    <definedName name="www_1" hidden="1">{"Admin Costs",#N/A,FALSE,"Act.Fcst Costs"}</definedName>
    <definedName name="wwwwwwww" hidden="1">{#N/A,#N/A,FALSE,"손익표지";#N/A,#N/A,FALSE,"손익계산";#N/A,#N/A,FALSE,"일반관리비";#N/A,#N/A,FALSE,"영업외수익";#N/A,#N/A,FALSE,"영업외비용";#N/A,#N/A,FALSE,"매출액";#N/A,#N/A,FALSE,"요약손익";#N/A,#N/A,FALSE,"요약대차";#N/A,#N/A,FALSE,"매출채권현황";#N/A,#N/A,FALSE,"매출채권명세"}</definedName>
    <definedName name="wzperhead.txt">#REF!</definedName>
    <definedName name="wzpertable.tbl">#REF!</definedName>
    <definedName name="x">Main.SAPF4Help()</definedName>
    <definedName name="X.1">#REF!</definedName>
    <definedName name="x1pind">#REF!</definedName>
    <definedName name="x1ping">#REF!</definedName>
    <definedName name="x1pint">#REF!</definedName>
    <definedName name="xbvcvbgfhgfh" hidden="1">{"rp_only",#N/A,FALSE,"2225"}</definedName>
    <definedName name="xbvcvbgfhgfh_1" hidden="1">{"rp_only",#N/A,FALSE,"2225"}</definedName>
    <definedName name="xc" localSheetId="8" hidden="1">{#N/A,#N/A,FALSE,"Aging Summary";#N/A,#N/A,FALSE,"Ratio Analysis";#N/A,#N/A,FALSE,"Test 120 Day Accts";#N/A,#N/A,FALSE,"Tickmarks"}</definedName>
    <definedName name="xc" hidden="1">{#N/A,#N/A,FALSE,"SumD";#N/A,#N/A,FALSE,"ElecD";#N/A,#N/A,FALSE,"MechD";#N/A,#N/A,FALSE,"GeotD";#N/A,#N/A,FALSE,"PrcsD";#N/A,#N/A,FALSE,"TunnD";#N/A,#N/A,FALSE,"CivlD";#N/A,#N/A,FALSE,"NtwkD";#N/A,#N/A,FALSE,"EstgD";#N/A,#N/A,FALSE,"PEngD"}</definedName>
    <definedName name="XCCT">0.5</definedName>
    <definedName name="xccvx" hidden="1">{"with_oth_curr",#N/A,FALSE,"2225"}</definedName>
    <definedName name="xccvx_1" hidden="1">{"with_oth_curr",#N/A,FALSE,"2225"}</definedName>
    <definedName name="xccxxcv" hidden="1">{"rp_only",#N/A,FALSE,"2225"}</definedName>
    <definedName name="xccxxcv_1" hidden="1">{"rp_only",#N/A,FALSE,"2225"}</definedName>
    <definedName name="xcss" hidden="1">#REF!</definedName>
    <definedName name="xcvcvxcvb" hidden="1">{"rp_only",#N/A,FALSE,"2225"}</definedName>
    <definedName name="xcvcvxcvb_1" hidden="1">{"rp_only",#N/A,FALSE,"2225"}</definedName>
    <definedName name="xcvvcxvcxz" hidden="1">{"with_oth_curr",#N/A,FALSE,"2225"}</definedName>
    <definedName name="xcvvcxvcxz_1" hidden="1">{"with_oth_curr",#N/A,FALSE,"2225"}</definedName>
    <definedName name="xcvxbvn" hidden="1">{"rp_only",#N/A,FALSE,"2225"}</definedName>
    <definedName name="xcvxbvn_1" hidden="1">{"rp_only",#N/A,FALSE,"2225"}</definedName>
    <definedName name="xcvxbxcvbcvb" hidden="1">{"rp_only",#N/A,FALSE,"2225"}</definedName>
    <definedName name="xcvxbxcvbcvb_1" hidden="1">{"rp_only",#N/A,FALSE,"2225"}</definedName>
    <definedName name="xcvxcbcvb" hidden="1">{"with_oth_curr",#N/A,FALSE,"2225"}</definedName>
    <definedName name="xcvxcbcvb_1" hidden="1">{"with_oth_curr",#N/A,FALSE,"2225"}</definedName>
    <definedName name="xcvxcbvcxbnvcnvb" hidden="1">{"rp_only",#N/A,FALSE,"2225"}</definedName>
    <definedName name="xcvxcbvcxbnvcnvb_1" hidden="1">{"rp_only",#N/A,FALSE,"2225"}</definedName>
    <definedName name="xcvxcvxcv" hidden="1">{"rp_only",#N/A,FALSE,"2225"}</definedName>
    <definedName name="xcvxcvxcv_1" hidden="1">{"rp_only",#N/A,FALSE,"2225"}</definedName>
    <definedName name="xcvxcvxcvxcv" hidden="1">{"rp_only",#N/A,FALSE,"2225"}</definedName>
    <definedName name="xcvxcvxcvxcv_1" hidden="1">{"rp_only",#N/A,FALSE,"2225"}</definedName>
    <definedName name="xcvxcvxcvxcvxcvc" hidden="1">{"rp_only",#N/A,FALSE,"2225"}</definedName>
    <definedName name="xcvxcvxcvxcvxcvc_1" hidden="1">{"rp_only",#N/A,FALSE,"2225"}</definedName>
    <definedName name="xcvxcvxcvxv" hidden="1">{"with_oth_curr",#N/A,FALSE,"2225"}</definedName>
    <definedName name="xcvxcvxcvxv_1" hidden="1">{"with_oth_curr",#N/A,FALSE,"2225"}</definedName>
    <definedName name="xcvxcvxcvxvx" hidden="1">{"rp_only",#N/A,FALSE,"2225"}</definedName>
    <definedName name="xcvxcvxcvxvx_1" hidden="1">{"rp_only",#N/A,FALSE,"2225"}</definedName>
    <definedName name="xcvxcvxv" hidden="1">{"with_oth_curr",#N/A,FALSE,"2225"}</definedName>
    <definedName name="xcvxcvxv_1" hidden="1">{"with_oth_curr",#N/A,FALSE,"2225"}</definedName>
    <definedName name="xcvxcvxvcv" hidden="1">{"rp_only",#N/A,FALSE,"2225"}</definedName>
    <definedName name="xcvxcvxvcv_1" hidden="1">{"rp_only",#N/A,FALSE,"2225"}</definedName>
    <definedName name="xcvxv" hidden="1">{"rp_only",#N/A,FALSE,"2225"}</definedName>
    <definedName name="xcvxv_1" hidden="1">{"rp_only",#N/A,FALSE,"2225"}</definedName>
    <definedName name="xcvxvc" hidden="1">{"rp_only",#N/A,FALSE,"2225"}</definedName>
    <definedName name="xcvxvc_1" hidden="1">{"rp_only",#N/A,FALSE,"2225"}</definedName>
    <definedName name="xcvxvcx" hidden="1">{"rp_only",#N/A,FALSE,"2225"}</definedName>
    <definedName name="xcvxvcx_1" hidden="1">{"rp_only",#N/A,FALSE,"2225"}</definedName>
    <definedName name="xcvxvx" hidden="1">{"rp_only",#N/A,FALSE,"2225"}</definedName>
    <definedName name="xcvxvx_1" hidden="1">{"rp_only",#N/A,FALSE,"2225"}</definedName>
    <definedName name="xcvxvxcvxcv" hidden="1">{"rp_only",#N/A,FALSE,"2225"}</definedName>
    <definedName name="xcvxvxcvxcv_1" hidden="1">{"rp_only",#N/A,FALSE,"2225"}</definedName>
    <definedName name="xcvxvxv" hidden="1">{"rp_only",#N/A,FALSE,"2225"}</definedName>
    <definedName name="xcvxvxv_1" hidden="1">{"rp_only",#N/A,FALSE,"2225"}</definedName>
    <definedName name="xcvxvxvx" hidden="1">{"rp_only",#N/A,FALSE,"2225"}</definedName>
    <definedName name="xcvxvxvx_1" hidden="1">{"rp_only",#N/A,FALSE,"2225"}</definedName>
    <definedName name="xcvxvxvxv" hidden="1">{"with_oth_curr",#N/A,FALSE,"2225"}</definedName>
    <definedName name="xcvxvxvxv_1" hidden="1">{"with_oth_curr",#N/A,FALSE,"2225"}</definedName>
    <definedName name="xcvzxvzxv" hidden="1">{"with_oth_curr",#N/A,FALSE,"2225"}</definedName>
    <definedName name="xcvzxvzxv_1" hidden="1">{"with_oth_curr",#N/A,FALSE,"2225"}</definedName>
    <definedName name="xczcz" hidden="1">{"rp_only",#N/A,FALSE,"2225"}</definedName>
    <definedName name="xczcz_1" hidden="1">{"rp_only",#N/A,FALSE,"2225"}</definedName>
    <definedName name="xczvxzvzxcv" hidden="1">{"with_oth_curr",#N/A,FALSE,"2225"}</definedName>
    <definedName name="xczvxzvzxcv_1" hidden="1">{"with_oth_curr",#N/A,FALSE,"2225"}</definedName>
    <definedName name="xd">#REF!</definedName>
    <definedName name="xepgo">#REF!</definedName>
    <definedName name="XEPGOTRUC">#REF!</definedName>
    <definedName name="XEPGOXUAN">#REF!</definedName>
    <definedName name="xfco">#REF!</definedName>
    <definedName name="xfco3p">#REF!</definedName>
    <definedName name="xfcotnc">#REF!</definedName>
    <definedName name="xfcotvl">#REF!</definedName>
    <definedName name="xfs" hidden="1">{"rp_only",#N/A,FALSE,"2225"}</definedName>
    <definedName name="xfs_1" hidden="1">{"rp_only",#N/A,FALSE,"2225"}</definedName>
    <definedName name="xgxgds" hidden="1">{"with_oth_curr",#N/A,FALSE,"2225"}</definedName>
    <definedName name="xgxgds_1" hidden="1">{"with_oth_curr",#N/A,FALSE,"2225"}</definedName>
    <definedName name="xh">#REF!</definedName>
    <definedName name="xhn">#REF!</definedName>
    <definedName name="XIAMEN">#REF!</definedName>
    <definedName name="xig">#REF!</definedName>
    <definedName name="xig1">#REF!</definedName>
    <definedName name="xig1p">#REF!</definedName>
    <definedName name="xig3p">#REF!</definedName>
    <definedName name="xignc3p">#REF!</definedName>
    <definedName name="xigvl3p">#REF!</definedName>
    <definedName name="xin">#REF!</definedName>
    <definedName name="xin190">#REF!</definedName>
    <definedName name="xin1903p">#REF!</definedName>
    <definedName name="xin2903p">#REF!</definedName>
    <definedName name="xin290nc3p">#REF!</definedName>
    <definedName name="xin290vl3p">#REF!</definedName>
    <definedName name="xin3p">#REF!</definedName>
    <definedName name="xind">#REF!</definedName>
    <definedName name="xind1p">#REF!</definedName>
    <definedName name="xind3p">#REF!</definedName>
    <definedName name="xindnc1p">#REF!</definedName>
    <definedName name="xindvl1p">#REF!</definedName>
    <definedName name="xing1p">#REF!</definedName>
    <definedName name="xingnc1p">#REF!</definedName>
    <definedName name="xingvl1p">#REF!</definedName>
    <definedName name="xinnc3p">#REF!</definedName>
    <definedName name="xint1p">#REF!</definedName>
    <definedName name="xinvl3p">#REF!</definedName>
    <definedName name="xit">#REF!</definedName>
    <definedName name="xit1">#REF!</definedName>
    <definedName name="xit1p">#REF!</definedName>
    <definedName name="xit23p">#REF!</definedName>
    <definedName name="xit2nc3p">#REF!</definedName>
    <definedName name="xit2vl3p">#REF!</definedName>
    <definedName name="xit3p">#REF!</definedName>
    <definedName name="xitnc3p">#REF!</definedName>
    <definedName name="xitvl3p">#REF!</definedName>
    <definedName name="xl">#REF!</definedName>
    <definedName name="xlc">#REF!</definedName>
    <definedName name="xlk">#REF!</definedName>
    <definedName name="xmp40">#REF!</definedName>
    <definedName name="xn">#REF!</definedName>
    <definedName name="xoanhapk">#REF!,#REF!</definedName>
    <definedName name="xoanhapl">#REF!,#REF!</definedName>
    <definedName name="xoaxuatk">#REF!</definedName>
    <definedName name="xoaxuatl">#REF!</definedName>
    <definedName name="xox" hidden="1">{#N/A,#N/A,FALSE,"Aging Summary";#N/A,#N/A,FALSE,"Ratio Analysis";#N/A,#N/A,FALSE,"Test 120 Day Accts";#N/A,#N/A,FALSE,"Tickmarks"}</definedName>
    <definedName name="xox_1" hidden="1">{#N/A,#N/A,FALSE,"Aging Summary";#N/A,#N/A,FALSE,"Ratio Analysis";#N/A,#N/A,FALSE,"Test 120 Day Accts";#N/A,#N/A,FALSE,"Tickmarks"}</definedName>
    <definedName name="xp" hidden="1">#REF!</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3" hidden="1">#REF!</definedName>
    <definedName name="XREF_COLUMN_4" hidden="1">#REF!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1</definedName>
    <definedName name="XRefCopy1" hidden="1">#REF!</definedName>
    <definedName name="XRefCopy10" hidden="1">#REF!</definedName>
    <definedName name="XRefCopy100" hidden="1">#REF!</definedName>
    <definedName name="XRefCopy100Row" hidden="1">#REF!</definedName>
    <definedName name="XRefCopy101" hidden="1">#REF!</definedName>
    <definedName name="XRefCopy101Row" hidden="1">#REF!</definedName>
    <definedName name="XRefCopy102" hidden="1">#REF!</definedName>
    <definedName name="XRefCopy102Row" hidden="1">#REF!</definedName>
    <definedName name="XRefCopy103" hidden="1">#REF!</definedName>
    <definedName name="XRefCopy103Row" hidden="1">#REF!</definedName>
    <definedName name="XRefCopy104"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 hidden="1">#REF!</definedName>
    <definedName name="XRefCopy107Row" hidden="1">#REF!</definedName>
    <definedName name="XRefCopy108" hidden="1">#REF!</definedName>
    <definedName name="XRefCopy108Row" hidden="1">#REF!</definedName>
    <definedName name="XRefCopy109" hidden="1">#REF!</definedName>
    <definedName name="XRefCopy109Row" hidden="1">#REF!</definedName>
    <definedName name="XRefCopy10Row" hidden="1">#REF!</definedName>
    <definedName name="XRefCopy11" hidden="1">#REF!</definedName>
    <definedName name="XRefCopy110" hidden="1">#REF!</definedName>
    <definedName name="XRefCopy110Row" hidden="1">#REF!</definedName>
    <definedName name="XRefCopy111"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Row" hidden="1">#REF!</definedName>
    <definedName name="XRefCopy12" hidden="1">#REF!</definedName>
    <definedName name="XRefCopy120" hidden="1">#REF!</definedName>
    <definedName name="XRefCopy120Row"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3Row" hidden="1">#REF!</definedName>
    <definedName name="XRefCopy124" hidden="1">#REF!</definedName>
    <definedName name="XRefCopy124Row" hidden="1">#REF!</definedName>
    <definedName name="XRefCopy125Row" hidden="1">#REF!</definedName>
    <definedName name="XRefCopy126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3" hidden="1">#REF!</definedName>
    <definedName name="XRefCopy23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7" hidden="1">#REF!</definedName>
    <definedName name="XRefCopy37Row" hidden="1">#REF!</definedName>
    <definedName name="XRefCopy38" hidden="1">#REF!</definedName>
    <definedName name="XRefCopy38Row" hidden="1">#REF!</definedName>
    <definedName name="XRefCopy39" hidden="1">#REF!</definedName>
    <definedName name="XRefCopy39Row" hidden="1">#REF!</definedName>
    <definedName name="XRefCopy3Row" hidden="1">#REF!</definedName>
    <definedName name="XRefCopy4" hidden="1">#REF!</definedName>
    <definedName name="XRefCopy40" hidden="1">#REF!</definedName>
    <definedName name="XRefCopy40Row" hidden="1">#REF!</definedName>
    <definedName name="XRefCopy41"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8" hidden="1">#REF!</definedName>
    <definedName name="XRefCopy48Row" hidden="1">#REF!</definedName>
    <definedName name="XRefCopy49" hidden="1">#REF!</definedName>
    <definedName name="XRefCopy4Row" hidden="1">#REF!</definedName>
    <definedName name="XRefCopy5" hidden="1">#REF!</definedName>
    <definedName name="XRefCopy50" hidden="1">#REF!</definedName>
    <definedName name="XRefCopy50Row" hidden="1">#REF!</definedName>
    <definedName name="XRefCopy51" hidden="1">#REF!</definedName>
    <definedName name="XRefCopy51Row" hidden="1">#REF!</definedName>
    <definedName name="XRefCopy52"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5Row" hidden="1">#REF!</definedName>
    <definedName name="XRefCopy56" hidden="1">#REF!</definedName>
    <definedName name="XRefCopy57" hidden="1">#REF!</definedName>
    <definedName name="XRefCopy58" hidden="1">#REF!</definedName>
    <definedName name="XRefCopy59" hidden="1">#REF!</definedName>
    <definedName name="XRefCopy5Row" hidden="1">#REF!</definedName>
    <definedName name="XRefCopy6" hidden="1">#REF!</definedName>
    <definedName name="XRefCopy60" hidden="1">#REF!</definedName>
    <definedName name="XRefCopy61" hidden="1">#REF!</definedName>
    <definedName name="XRefCopy62" hidden="1">#REF!</definedName>
    <definedName name="XRefCopy63" hidden="1">#REF!</definedName>
    <definedName name="XRefCopy64" hidden="1">#REF!</definedName>
    <definedName name="XRefCopy65" hidden="1">#REF!</definedName>
    <definedName name="XRefCopy66" hidden="1">#REF!</definedName>
    <definedName name="XRefCopy67" hidden="1">#REF!</definedName>
    <definedName name="XRefCopy68" hidden="1">#REF!</definedName>
    <definedName name="XRefCopy69" hidden="1">#REF!</definedName>
    <definedName name="XRefCopy6Row" hidden="1">#REF!</definedName>
    <definedName name="XRefCopy7" hidden="1">#REF!</definedName>
    <definedName name="XRefCopy70" hidden="1">#REF!</definedName>
    <definedName name="XRefCopy71" hidden="1">#REF!</definedName>
    <definedName name="XRefCopy72" hidden="1">#REF!</definedName>
    <definedName name="XRefCopy73" hidden="1">#REF!</definedName>
    <definedName name="XRefCopy74" hidden="1">#REF!</definedName>
    <definedName name="XRefCopy75" hidden="1">#REF!</definedName>
    <definedName name="XRefCopy76" hidden="1">#REF!</definedName>
    <definedName name="XRefCopy77" hidden="1">#REF!</definedName>
    <definedName name="XRefCopy78" hidden="1">#REF!</definedName>
    <definedName name="XRefCopy79" hidden="1">#REF!</definedName>
    <definedName name="XRefCopy7Row" hidden="1">#REF!</definedName>
    <definedName name="XRefCopy8" hidden="1">#REF!</definedName>
    <definedName name="XRefCopy80" hidden="1">#REF!</definedName>
    <definedName name="XRefCopy81" hidden="1">#REF!</definedName>
    <definedName name="XRefCopy82" hidden="1">#REF!</definedName>
    <definedName name="XRefCopy83" hidden="1">#REF!</definedName>
    <definedName name="XRefCopy84" hidden="1">#REF!</definedName>
    <definedName name="XRefCopy85" hidden="1">#REF!</definedName>
    <definedName name="XRefCopy86" hidden="1">#REF!</definedName>
    <definedName name="XRefCopy87" hidden="1">#REF!</definedName>
    <definedName name="XRefCopy88" hidden="1">#REF!</definedName>
    <definedName name="XRefCopy89" hidden="1">#REF!</definedName>
    <definedName name="XRefCopy8Row" hidden="1">#REF!</definedName>
    <definedName name="XRefCopy9" hidden="1">#REF!</definedName>
    <definedName name="XRefCopy90" hidden="1">#REF!</definedName>
    <definedName name="XRefCopy91"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8" hidden="1">#REF!</definedName>
    <definedName name="XRefCopy98Row" hidden="1">#REF!</definedName>
    <definedName name="XRefCopy99"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4"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1" hidden="1">#REF!</definedName>
    <definedName name="XRefPaste52" hidden="1">#REF!</definedName>
    <definedName name="XRefPaste53" hidden="1">#REF!</definedName>
    <definedName name="XRefPaste54" hidden="1">#REF!</definedName>
    <definedName name="XRefPaste55" hidden="1">#REF!</definedName>
    <definedName name="XRefPaste56" hidden="1">#REF!</definedName>
    <definedName name="XRefPaste57" hidden="1">#REF!</definedName>
    <definedName name="XRefPaste58" hidden="1">#REF!</definedName>
    <definedName name="XRefPaste59" hidden="1">#REF!</definedName>
    <definedName name="XRefPaste5Row" hidden="1">#REF!</definedName>
    <definedName name="XRefPaste6" hidden="1">#REF!</definedName>
    <definedName name="XRefPaste60" hidden="1">#REF!</definedName>
    <definedName name="XRefPaste61" hidden="1">#REF!</definedName>
    <definedName name="XRefPaste62" hidden="1">#REF!</definedName>
    <definedName name="XRefPaste63" hidden="1">#REF!</definedName>
    <definedName name="XRefPaste64" hidden="1">#REF!</definedName>
    <definedName name="XRefPaste65" hidden="1">#REF!</definedName>
    <definedName name="XRefPaste66" hidden="1">#REF!</definedName>
    <definedName name="XRefPaste67" hidden="1">#REF!</definedName>
    <definedName name="XRefPaste68" hidden="1">#REF!</definedName>
    <definedName name="XRefPaste69" hidden="1">#REF!</definedName>
    <definedName name="XRefPaste6Row" hidden="1">#REF!</definedName>
    <definedName name="XRefPaste7" hidden="1">#REF!</definedName>
    <definedName name="XRefPaste70" hidden="1">#REF!</definedName>
    <definedName name="XRefPaste71" hidden="1">#REF!</definedName>
    <definedName name="XRefPaste72" hidden="1">#REF!</definedName>
    <definedName name="XRefPaste73" hidden="1">#REF!</definedName>
    <definedName name="XRefPaste74" hidden="1">#REF!</definedName>
    <definedName name="XRefPaste75" hidden="1">#REF!</definedName>
    <definedName name="XRefPaste76" hidden="1">#REF!</definedName>
    <definedName name="XRefPaste77" hidden="1">#REF!</definedName>
    <definedName name="XRefPaste78" hidden="1">#REF!</definedName>
    <definedName name="XRefPaste79" hidden="1">#REF!</definedName>
    <definedName name="XRefPaste7Row" hidden="1">#REF!</definedName>
    <definedName name="XRefPaste8" hidden="1">#REF!</definedName>
    <definedName name="XRefPaste80" hidden="1">#REF!</definedName>
    <definedName name="XRefPaste81" hidden="1">#REF!</definedName>
    <definedName name="XRefPaste82" hidden="1">#REF!</definedName>
    <definedName name="XRefPaste83" hidden="1">#REF!</definedName>
    <definedName name="XRefPaste84" hidden="1">#REF!</definedName>
    <definedName name="XRefPaste85"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 hidden="1">#REF!</definedName>
    <definedName name="XRefPaste89Row" hidden="1">#REF!</definedName>
    <definedName name="XRefPaste8Row" hidden="1">#REF!</definedName>
    <definedName name="XRefPaste9" hidden="1">#REF!</definedName>
    <definedName name="XRefPaste90"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9</definedName>
    <definedName name="xRng_12cd6f277bf347cc950d7210c18f9130">#REF!</definedName>
    <definedName name="xRng_999d9ee8d60943658e8f1fdd2b9af59c">#REF!</definedName>
    <definedName name="xRng_ec36d7174c35481394121659a07f3fc4">#REF!</definedName>
    <definedName name="xsx">#REF!</definedName>
    <definedName name="XUAÁT">#REF!</definedName>
    <definedName name="Xuân">#REF!</definedName>
    <definedName name="xuattra">#REF!</definedName>
    <definedName name="XuatTT">#REF!</definedName>
    <definedName name="xvbgxgzfgdfd" hidden="1">{"with_oth_curr",#N/A,FALSE,"2225"}</definedName>
    <definedName name="xvbgxgzfgdfd_1" hidden="1">{"with_oth_curr",#N/A,FALSE,"2225"}</definedName>
    <definedName name="xvcxcv" hidden="1">{"rp_only",#N/A,FALSE,"2225"}</definedName>
    <definedName name="xvcxcv_1" hidden="1">{"rp_only",#N/A,FALSE,"2225"}</definedName>
    <definedName name="xvcxcvxvc" hidden="1">{"rp_only",#N/A,FALSE,"2225"}</definedName>
    <definedName name="xvcxcvxvc_1" hidden="1">{"rp_only",#N/A,FALSE,"2225"}</definedName>
    <definedName name="xvcxvcxvx" hidden="1">{"with_oth_curr",#N/A,FALSE,"2225"}</definedName>
    <definedName name="xvcxvcxvx_1" hidden="1">{"with_oth_curr",#N/A,FALSE,"2225"}</definedName>
    <definedName name="xvcxvcxxcvvxcxcvcxv" hidden="1">{"rp_only",#N/A,FALSE,"2225"}</definedName>
    <definedName name="xvcxvcxxcvvxcxcvcxv_1" hidden="1">{"rp_only",#N/A,FALSE,"2225"}</definedName>
    <definedName name="xvcxvx" hidden="1">{"rp_only",#N/A,FALSE,"2225"}</definedName>
    <definedName name="xvcxvx_1" hidden="1">{"rp_only",#N/A,FALSE,"2225"}</definedName>
    <definedName name="xvvcxcvxzcvxvcx" hidden="1">{"rp_only",#N/A,FALSE,"2225"}</definedName>
    <definedName name="xvvcxcvxzcvxvcx_1" hidden="1">{"rp_only",#N/A,FALSE,"2225"}</definedName>
    <definedName name="xvvx" hidden="1">{"rp_only",#N/A,FALSE,"2225"}</definedName>
    <definedName name="xvvx_1" hidden="1">{"rp_only",#N/A,FALSE,"2225"}</definedName>
    <definedName name="xvxcv" hidden="1">{"rp_only",#N/A,FALSE,"2225"}</definedName>
    <definedName name="xvxcv_1" hidden="1">{"rp_only",#N/A,FALSE,"2225"}</definedName>
    <definedName name="xvxcvvx" hidden="1">{"rp_only",#N/A,FALSE,"2225"}</definedName>
    <definedName name="xvxcvvx_1" hidden="1">{"rp_only",#N/A,FALSE,"2225"}</definedName>
    <definedName name="xvxcvx" hidden="1">{"with_oth_curr",#N/A,FALSE,"2225"}</definedName>
    <definedName name="xvxcvx_1" hidden="1">{"with_oth_curr",#N/A,FALSE,"2225"}</definedName>
    <definedName name="xvxcvxv" hidden="1">{"rp_only",#N/A,FALSE,"2225"}</definedName>
    <definedName name="xvxcvxv_1" hidden="1">{"rp_only",#N/A,FALSE,"2225"}</definedName>
    <definedName name="xvxv" hidden="1">{"rp_only",#N/A,FALSE,"2225"}</definedName>
    <definedName name="xvxv_1" hidden="1">{"rp_only",#N/A,FALSE,"2225"}</definedName>
    <definedName name="xvxvcv" hidden="1">{"rp_only",#N/A,FALSE,"2225"}</definedName>
    <definedName name="xvxvcv_1" hidden="1">{"rp_only",#N/A,FALSE,"2225"}</definedName>
    <definedName name="xvxvcx" hidden="1">{"with_oth_curr",#N/A,FALSE,"2225"}</definedName>
    <definedName name="xvxvcx_1" hidden="1">{"with_oth_curr",#N/A,FALSE,"2225"}</definedName>
    <definedName name="xvxvv" hidden="1">{"rp_only",#N/A,FALSE,"2225"}</definedName>
    <definedName name="xvxvv_1" hidden="1">{"rp_only",#N/A,FALSE,"2225"}</definedName>
    <definedName name="xvxx" hidden="1">{"rp_only",#N/A,FALSE,"2225"}</definedName>
    <definedName name="xvxx_1" hidden="1">{"rp_only",#N/A,FALSE,"2225"}</definedName>
    <definedName name="xx" localSheetId="8">#REF!</definedName>
    <definedName name="xx" hidden="1">{#N/A,#N/A,FALSE,"SumD";#N/A,#N/A,FALSE,"ElecD";#N/A,#N/A,FALSE,"MechD";#N/A,#N/A,FALSE,"GeotD";#N/A,#N/A,FALSE,"PrcsD";#N/A,#N/A,FALSE,"TunnD";#N/A,#N/A,FALSE,"CivlD";#N/A,#N/A,FALSE,"NtwkD";#N/A,#N/A,FALSE,"EstgD";#N/A,#N/A,FALSE,"PEngD"}</definedName>
    <definedName name="xxcv" hidden="1">{"rp_only",#N/A,FALSE,"2225"}</definedName>
    <definedName name="xxcv_1" hidden="1">{"rp_only",#N/A,FALSE,"2225"}</definedName>
    <definedName name="xxv" hidden="1">{"rp_only",#N/A,FALSE,"2225"}</definedName>
    <definedName name="xxv_1" hidden="1">{"rp_only",#N/A,FALSE,"2225"}</definedName>
    <definedName name="xxvxv" hidden="1">{"with_oth_curr",#N/A,FALSE,"2225"}</definedName>
    <definedName name="xxvxv_1" hidden="1">{"with_oth_curr",#N/A,FALSE,"2225"}</definedName>
    <definedName name="xxx">#REF!</definedName>
    <definedName name="xxx_1">#REF!</definedName>
    <definedName name="XXXAAAA" hidden="1">{"'Sheet1'!$L$16"}</definedName>
    <definedName name="xxxs">#REF!</definedName>
    <definedName name="xxxx">#REF!</definedName>
    <definedName name="xxxx_1">#REF!</definedName>
    <definedName name="xxxxx" hidden="1">{"10yp capex",#N/A,FALSE,"Celtel alternative 6"}</definedName>
    <definedName name="xxxxxx" hidden="1">{"10yp graphs",#N/A,FALSE,"Market Data"}</definedName>
    <definedName name="xxxxxxxxxxxx" hidden="1">{#N/A,#N/A,FALSE,"Summary";#N/A,#N/A,FALSE,"Adj to Option C";#N/A,#N/A,FALSE,"Dividend Analysis";#N/A,#N/A,FALSE,"Reserve Analysis";#N/A,#N/A,FALSE,"Depreciation";#N/A,#N/A,FALSE,"Other Tax Adj"}</definedName>
    <definedName name="xxxxxxxxxxxx_1" hidden="1">{#N/A,#N/A,FALSE,"Summary";#N/A,#N/A,FALSE,"Adj to Option C";#N/A,#N/A,FALSE,"Dividend Analysis";#N/A,#N/A,FALSE,"Reserve Analysis";#N/A,#N/A,FALSE,"Depreciation";#N/A,#N/A,FALSE,"Other Tax Adj"}</definedName>
    <definedName name="xxxxxxxxxxxxx" hidden="1">{"test",#N/A,FALSE,"Dividend"}</definedName>
    <definedName name="xxxxxxxxxxxxx_1" hidden="1">{"test",#N/A,FALSE,"Dividend"}</definedName>
    <definedName name="xyx">#REF!</definedName>
    <definedName name="xZafsfa" hidden="1">{"rp_only",#N/A,FALSE,"2225"}</definedName>
    <definedName name="xZafsfa_1" hidden="1">{"rp_only",#N/A,FALSE,"2225"}</definedName>
    <definedName name="xzc" hidden="1">{"rp_only",#N/A,FALSE,"2225"}</definedName>
    <definedName name="xzc_1" hidden="1">{"rp_only",#N/A,FALSE,"2225"}</definedName>
    <definedName name="xzcvxczvzxcv" hidden="1">{"rp_only",#N/A,FALSE,"2225"}</definedName>
    <definedName name="xzcvxczvzxcv_1" hidden="1">{"rp_only",#N/A,FALSE,"2225"}</definedName>
    <definedName name="xzcvxzcvzxcv" hidden="1">{"rp_only",#N/A,FALSE,"2225"}</definedName>
    <definedName name="xzcvxzcvzxcv_1" hidden="1">{"rp_only",#N/A,FALSE,"2225"}</definedName>
    <definedName name="xzcvxzvx" hidden="1">{"rp_only",#N/A,FALSE,"2225"}</definedName>
    <definedName name="xzcvxzvx_1" hidden="1">{"rp_only",#N/A,FALSE,"2225"}</definedName>
    <definedName name="xzcvzxcvxcv" hidden="1">{"rp_only",#N/A,FALSE,"2225"}</definedName>
    <definedName name="xzcvzxcvxcv_1" hidden="1">{"rp_only",#N/A,FALSE,"2225"}</definedName>
    <definedName name="xzcvzxcvxcvxzvxxc" hidden="1">{"with_oth_curr",#N/A,FALSE,"2225"}</definedName>
    <definedName name="xzcvzxcvxcvxzvxxc_1" hidden="1">{"with_oth_curr",#N/A,FALSE,"2225"}</definedName>
    <definedName name="xzcvzxcvxcvz" hidden="1">{"with_oth_curr",#N/A,FALSE,"2225"}</definedName>
    <definedName name="xzcvzxcvxcvz_1" hidden="1">{"with_oth_curr",#N/A,FALSE,"2225"}</definedName>
    <definedName name="xzcvzxvxzcvxzcv" hidden="1">{"rp_only",#N/A,FALSE,"2225"}</definedName>
    <definedName name="xzcvzxvxzcvxzcv_1" hidden="1">{"rp_only",#N/A,FALSE,"2225"}</definedName>
    <definedName name="xzcXczvczx" hidden="1">{"rp_only",#N/A,FALSE,"2225"}</definedName>
    <definedName name="xzcXczvczx_1" hidden="1">{"rp_only",#N/A,FALSE,"2225"}</definedName>
    <definedName name="xzczcvzxc" hidden="1">{"rp_only",#N/A,FALSE,"2225"}</definedName>
    <definedName name="xzczcvzxc_1" hidden="1">{"rp_only",#N/A,FALSE,"2225"}</definedName>
    <definedName name="xzczxcz" hidden="1">{"rp_only",#N/A,FALSE,"2225"}</definedName>
    <definedName name="xzczxcz_1" hidden="1">{"rp_only",#N/A,FALSE,"2225"}</definedName>
    <definedName name="xzvzxvxv" hidden="1">{"rp_only",#N/A,FALSE,"2225"}</definedName>
    <definedName name="xzvzxvxv_1" hidden="1">{"rp_only",#N/A,FALSE,"2225"}</definedName>
    <definedName name="xzzczx" hidden="1">{"with_oth_curr",#N/A,FALSE,"2225"}</definedName>
    <definedName name="xzzczx_1" hidden="1">{"with_oth_curr",#N/A,FALSE,"2225"}</definedName>
    <definedName name="y">#REF!</definedName>
    <definedName name="Y.Q">#REF!</definedName>
    <definedName name="ya" hidden="1">{#N/A,#N/A,FALSE,"Aging Summary";#N/A,#N/A,FALSE,"Ratio Analysis";#N/A,#N/A,FALSE,"Test 120 Day Accts";#N/A,#N/A,FALSE,"Tickmarks"}</definedName>
    <definedName name="ya_1" hidden="1">{#N/A,#N/A,FALSE,"Aging Summary";#N/A,#N/A,FALSE,"Ratio Analysis";#N/A,#N/A,FALSE,"Test 120 Day Accts";#N/A,#N/A,FALSE,"Tickmarks"}</definedName>
    <definedName name="YANTIAN">#REF!</definedName>
    <definedName name="yayuk" hidden="1">#REF!</definedName>
    <definedName name="Ybs_89">#REF!</definedName>
    <definedName name="Ybs_90">#REF!</definedName>
    <definedName name="Ybs_91">#REF!</definedName>
    <definedName name="Ybs_92">#REF!</definedName>
    <definedName name="Ybs_93">#REF!</definedName>
    <definedName name="Ybs_94">#REF!</definedName>
    <definedName name="Ybs_95">#REF!</definedName>
    <definedName name="Ybs_96">#REF!</definedName>
    <definedName name="Ybs_97">#REF!</definedName>
    <definedName name="Ybs_98">#REF!</definedName>
    <definedName name="Ybsf_89">#REF!</definedName>
    <definedName name="Ybsf_90">#REF!</definedName>
    <definedName name="Ybsf_91">#REF!</definedName>
    <definedName name="Ybsf_92">#REF!</definedName>
    <definedName name="Ycf_89">#REF!</definedName>
    <definedName name="Ycf_90">#REF!</definedName>
    <definedName name="Ycf_91">#REF!</definedName>
    <definedName name="Ycf_92">#REF!</definedName>
    <definedName name="yddfjfj">#REF!</definedName>
    <definedName name="ydru">#REF!</definedName>
    <definedName name="YEAR">#REF!</definedName>
    <definedName name="year01">#REF!</definedName>
    <definedName name="year02">#REF!</definedName>
    <definedName name="year03">#REF!</definedName>
    <definedName name="year04">#REF!</definedName>
    <definedName name="YearCell">#REF!</definedName>
    <definedName name="YEARS">#REF!</definedName>
    <definedName name="yeir">#REF!</definedName>
    <definedName name="yel">#REF!</definedName>
    <definedName name="yen">#REF!</definedName>
    <definedName name="yes" hidden="1">#REF!</definedName>
    <definedName name="yfj" hidden="1">{#N/A,#N/A,TRUE,"Cover sheet";#N/A,#N/A,TRUE,"INPUTS";#N/A,#N/A,TRUE,"OUTPUTS";#N/A,#N/A,TRUE,"VALUATION"}</definedName>
    <definedName name="ygtfrdes" hidden="1">{"rp_only",#N/A,FALSE,"2225"}</definedName>
    <definedName name="ygtfrdes_1" hidden="1">{"rp_only",#N/A,FALSE,"2225"}</definedName>
    <definedName name="yh" hidden="1">{#N/A,#N/A,FALSE,"Aging Summary";#N/A,#N/A,FALSE,"Ratio Analysis";#N/A,#N/A,FALSE,"Test 120 Day Accts";#N/A,#N/A,FALSE,"Tickmarks"}</definedName>
    <definedName name="yh_1" hidden="1">{#N/A,#N/A,FALSE,"Aging Summary";#N/A,#N/A,FALSE,"Ratio Analysis";#N/A,#N/A,FALSE,"Test 120 Day Accts";#N/A,#N/A,FALSE,"Tickmarks"}</definedName>
    <definedName name="Yield">#REF!</definedName>
    <definedName name="yiuyuiuy" hidden="1">{"rp_only",#N/A,FALSE,"2225"}</definedName>
    <definedName name="yiuyuiuy_1" hidden="1">{"rp_only",#N/A,FALSE,"2225"}</definedName>
    <definedName name="yiuyuiy" hidden="1">{"rp_only",#N/A,FALSE,"2225"}</definedName>
    <definedName name="yiuyuiy_1" hidden="1">{"rp_only",#N/A,FALSE,"2225"}</definedName>
    <definedName name="yiyuiyui" hidden="1">{"rp_only",#N/A,FALSE,"2225"}</definedName>
    <definedName name="yiyuiyui_1" hidden="1">{"rp_only",#N/A,FALSE,"2225"}</definedName>
    <definedName name="yiyuiyuiy" hidden="1">{"rp_only",#N/A,FALSE,"2225"}</definedName>
    <definedName name="yiyuiyuiy_1" hidden="1">{"rp_only",#N/A,FALSE,"2225"}</definedName>
    <definedName name="Ypl_01b">#REF!</definedName>
    <definedName name="Ypl_09">#REF!</definedName>
    <definedName name="yrdtytyt" localSheetId="8" hidden="1">{#N/A,#N/A,FALSE,"CCTV"}</definedName>
    <definedName name="yrdtytyt" hidden="1">{#N/A,#N/A,FALSE,"CCTV"}</definedName>
    <definedName name="YTD1">#REF!</definedName>
    <definedName name="YTD2">#REF!</definedName>
    <definedName name="ytdfy" hidden="1">#REF!</definedName>
    <definedName name="YTG">#REF!</definedName>
    <definedName name="ytiuiiu" hidden="1">{"rp_only",#N/A,FALSE,"2225"}</definedName>
    <definedName name="ytiuiiu_1" hidden="1">{"rp_only",#N/A,FALSE,"2225"}</definedName>
    <definedName name="ytre" hidden="1">{"rp_only",#N/A,FALSE,"2225"}</definedName>
    <definedName name="ytre_1" hidden="1">{"rp_only",#N/A,FALSE,"2225"}</definedName>
    <definedName name="ytreds" hidden="1">{"rp_only",#N/A,FALSE,"2225"}</definedName>
    <definedName name="ytreds_1" hidden="1">{"rp_only",#N/A,FALSE,"2225"}</definedName>
    <definedName name="ytrureu" hidden="1">{"rp_only",#N/A,FALSE,"2225"}</definedName>
    <definedName name="ytrureu_1" hidden="1">{"rp_only",#N/A,FALSE,"2225"}</definedName>
    <definedName name="ytry" hidden="1">{"rp_only",#N/A,FALSE,"2225"}</definedName>
    <definedName name="ytry_1" hidden="1">{"rp_only",#N/A,FALSE,"2225"}</definedName>
    <definedName name="ytryrtytry" hidden="1">{"rp_only",#N/A,FALSE,"2225"}</definedName>
    <definedName name="ytryrtytry_1" hidden="1">{"rp_only",#N/A,FALSE,"2225"}</definedName>
    <definedName name="yttu" hidden="1">{"rp_only",#N/A,FALSE,"2225"}</definedName>
    <definedName name="yttu_1" hidden="1">{"rp_only",#N/A,FALSE,"2225"}</definedName>
    <definedName name="ytughjn" hidden="1">{"rp_only",#N/A,FALSE,"2225"}</definedName>
    <definedName name="ytughjn_1" hidden="1">{"rp_only",#N/A,FALSE,"2225"}</definedName>
    <definedName name="ytuitiu" hidden="1">{"rp_only",#N/A,FALSE,"2225"}</definedName>
    <definedName name="ytuitiu_1" hidden="1">{"rp_only",#N/A,FALSE,"2225"}</definedName>
    <definedName name="ytutjuhvj" hidden="1">{"with_oth_curr",#N/A,FALSE,"2225"}</definedName>
    <definedName name="ytutjuhvj_1" hidden="1">{"with_oth_curr",#N/A,FALSE,"2225"}</definedName>
    <definedName name="ytutu" hidden="1">{"rp_only",#N/A,FALSE,"2225"}</definedName>
    <definedName name="ytutu_1" hidden="1">{"rp_only",#N/A,FALSE,"2225"}</definedName>
    <definedName name="ytutyu" hidden="1">{"with_oth_curr",#N/A,FALSE,"2225"}</definedName>
    <definedName name="ytutyu_1" hidden="1">{"with_oth_curr",#N/A,FALSE,"2225"}</definedName>
    <definedName name="ytutyutyu" hidden="1">{"with_oth_curr",#N/A,FALSE,"2225"}</definedName>
    <definedName name="ytutyutyu_1" hidden="1">{"with_oth_curr",#N/A,FALSE,"2225"}</definedName>
    <definedName name="ytutyutyutu" hidden="1">{"rp_only",#N/A,FALSE,"2225"}</definedName>
    <definedName name="ytutyutyutu_1" hidden="1">{"rp_only",#N/A,FALSE,"2225"}</definedName>
    <definedName name="ytuyjhb" hidden="1">{"rp_only",#N/A,FALSE,"2225"}</definedName>
    <definedName name="ytuyjhb_1" hidden="1">{"rp_only",#N/A,FALSE,"2225"}</definedName>
    <definedName name="ytytyt" hidden="1">{"rp_only",#N/A,FALSE,"2225"}</definedName>
    <definedName name="ytytyt_1" hidden="1">{"rp_only",#N/A,FALSE,"2225"}</definedName>
    <definedName name="ytyy" hidden="1">{"rp_only",#N/A,FALSE,"2225"}</definedName>
    <definedName name="ytyy_1" hidden="1">{"rp_only",#N/A,FALSE,"2225"}</definedName>
    <definedName name="yu" localSheetId="8" hidden="1">{#N/A,#N/A,FALSE,"Aging Summary";#N/A,#N/A,FALSE,"Ratio Analysis";#N/A,#N/A,FALSE,"Test 120 Day Accts";#N/A,#N/A,FALSE,"Tickmarks"}</definedName>
    <definedName name="yu">#REF!</definedName>
    <definedName name="yue">#REF!</definedName>
    <definedName name="yui">#REF!</definedName>
    <definedName name="yuiko">#REF!</definedName>
    <definedName name="yuiuyiyiyi" hidden="1">{"rp_only",#N/A,FALSE,"2225"}</definedName>
    <definedName name="yuiuyiyiyi_1" hidden="1">{"rp_only",#N/A,FALSE,"2225"}</definedName>
    <definedName name="yuiwrei">#REF!</definedName>
    <definedName name="yuiyiu" hidden="1">{"with_oth_curr",#N/A,FALSE,"2225"}</definedName>
    <definedName name="yuiyiu_1" hidden="1">{"with_oth_curr",#N/A,FALSE,"2225"}</definedName>
    <definedName name="yuiyiuyiy" hidden="1">{"rp_only",#N/A,FALSE,"2225"}</definedName>
    <definedName name="yuiyiuyiy_1" hidden="1">{"rp_only",#N/A,FALSE,"2225"}</definedName>
    <definedName name="yuiyiy" hidden="1">{"rp_only",#N/A,FALSE,"2225"}</definedName>
    <definedName name="yuiyiy_1" hidden="1">{"rp_only",#N/A,FALSE,"2225"}</definedName>
    <definedName name="yuiyiyi" hidden="1">{"rp_only",#N/A,FALSE,"2225"}</definedName>
    <definedName name="yuiyiyi_1" hidden="1">{"rp_only",#N/A,FALSE,"2225"}</definedName>
    <definedName name="yuiyiyiuy" hidden="1">{"rp_only",#N/A,FALSE,"2225"}</definedName>
    <definedName name="yuiyiyiuy_1" hidden="1">{"rp_only",#N/A,FALSE,"2225"}</definedName>
    <definedName name="yuiyiyiuyi" hidden="1">{"rp_only",#N/A,FALSE,"2225"}</definedName>
    <definedName name="yuiyiyiuyi_1" hidden="1">{"rp_only",#N/A,FALSE,"2225"}</definedName>
    <definedName name="yuiyiyiy" hidden="1">{"rp_only",#N/A,FALSE,"2225"}</definedName>
    <definedName name="yuiyiyiy_1" hidden="1">{"rp_only",#N/A,FALSE,"2225"}</definedName>
    <definedName name="yuiyiyuiyui" hidden="1">{"with_oth_curr",#N/A,FALSE,"2225"}</definedName>
    <definedName name="yuiyiyuiyui_1" hidden="1">{"with_oth_curr",#N/A,FALSE,"2225"}</definedName>
    <definedName name="yuiyui" hidden="1">{"rp_only",#N/A,FALSE,"2225"}</definedName>
    <definedName name="yuiyui_1" hidden="1">{"rp_only",#N/A,FALSE,"2225"}</definedName>
    <definedName name="yuiyuiyi" hidden="1">{"with_oth_curr",#N/A,FALSE,"2225"}</definedName>
    <definedName name="yuiyuiyi_1" hidden="1">{"with_oth_curr",#N/A,FALSE,"2225"}</definedName>
    <definedName name="yuiyuiyiui" hidden="1">{"with_oth_curr",#N/A,FALSE,"2225"}</definedName>
    <definedName name="yuiyuiyiui_1" hidden="1">{"with_oth_curr",#N/A,FALSE,"2225"}</definedName>
    <definedName name="yuiyuiyiyi" hidden="1">{"rp_only",#N/A,FALSE,"2225"}</definedName>
    <definedName name="yuiyuiyiyi_1" hidden="1">{"rp_only",#N/A,FALSE,"2225"}</definedName>
    <definedName name="yuiyuiyiyui" hidden="1">{"rp_only",#N/A,FALSE,"2225"}</definedName>
    <definedName name="yuiyuiyiyui_1" hidden="1">{"rp_only",#N/A,FALSE,"2225"}</definedName>
    <definedName name="yuiyuiyui" hidden="1">{"rp_only",#N/A,FALSE,"2225"}</definedName>
    <definedName name="yuiyuiyui_1" hidden="1">{"rp_only",#N/A,FALSE,"2225"}</definedName>
    <definedName name="yuiyuiyuiyu" hidden="1">{"rp_only",#N/A,FALSE,"2225"}</definedName>
    <definedName name="yuiyuiyuiyu_1" hidden="1">{"rp_only",#N/A,FALSE,"2225"}</definedName>
    <definedName name="yuiyuiyuiyui" hidden="1">{"rp_only",#N/A,FALSE,"2225"}</definedName>
    <definedName name="yuiyuiyuiyui_1" hidden="1">{"rp_only",#N/A,FALSE,"2225"}</definedName>
    <definedName name="yuli" hidden="1">{#N/A,#N/A,FALSE,"Aging Summary";#N/A,#N/A,FALSE,"Ratio Analysis";#N/A,#N/A,FALSE,"Test 120 Day Accts";#N/A,#N/A,FALSE,"Tickmarks"}</definedName>
    <definedName name="yuop" hidden="1">{#N/A,#N/A,FALSE,"Aging Summary";#N/A,#N/A,FALSE,"Ratio Analysis";#N/A,#N/A,FALSE,"Test 120 Day Accts";#N/A,#N/A,FALSE,"Tickmarks"}</definedName>
    <definedName name="yur">#REF!</definedName>
    <definedName name="yurty" hidden="1">{"with_oth_curr",#N/A,FALSE,"2225"}</definedName>
    <definedName name="yurty_1" hidden="1">{"with_oth_curr",#N/A,FALSE,"2225"}</definedName>
    <definedName name="yut">#REF!</definedName>
    <definedName name="yutijhkhj" hidden="1">{"rp_only",#N/A,FALSE,"2225"}</definedName>
    <definedName name="yutijhkhj_1" hidden="1">{"rp_only",#N/A,FALSE,"2225"}</definedName>
    <definedName name="yutred" hidden="1">{"rp_only",#N/A,FALSE,"2225"}</definedName>
    <definedName name="yutred_1" hidden="1">{"rp_only",#N/A,FALSE,"2225"}</definedName>
    <definedName name="yutu" hidden="1">{"with_oth_curr",#N/A,FALSE,"2225"}</definedName>
    <definedName name="yutu_1" hidden="1">{"with_oth_curr",#N/A,FALSE,"2225"}</definedName>
    <definedName name="yutut" hidden="1">{"with_oth_curr",#N/A,FALSE,"2225"}</definedName>
    <definedName name="yutut_1" hidden="1">{"with_oth_curr",#N/A,FALSE,"2225"}</definedName>
    <definedName name="yututu" hidden="1">{"rp_only",#N/A,FALSE,"2225"}</definedName>
    <definedName name="yututu_1" hidden="1">{"rp_only",#N/A,FALSE,"2225"}</definedName>
    <definedName name="yututyutu" hidden="1">{"rp_only",#N/A,FALSE,"2225"}</definedName>
    <definedName name="yututyutu_1" hidden="1">{"rp_only",#N/A,FALSE,"2225"}</definedName>
    <definedName name="yututyutyu" hidden="1">{"with_oth_curr",#N/A,FALSE,"2225"}</definedName>
    <definedName name="yututyutyu_1" hidden="1">{"with_oth_curr",#N/A,FALSE,"2225"}</definedName>
    <definedName name="yutuyt" hidden="1">{"with_oth_curr",#N/A,FALSE,"2225"}</definedName>
    <definedName name="yutuyt_1" hidden="1">{"with_oth_curr",#N/A,FALSE,"2225"}</definedName>
    <definedName name="yutytyr" hidden="1">{"rp_only",#N/A,FALSE,"2225"}</definedName>
    <definedName name="yutytyr_1" hidden="1">{"rp_only",#N/A,FALSE,"2225"}</definedName>
    <definedName name="yutyugj" hidden="1">{"rp_only",#N/A,FALSE,"2225"}</definedName>
    <definedName name="yutyugj_1" hidden="1">{"rp_only",#N/A,FALSE,"2225"}</definedName>
    <definedName name="yutyutu" hidden="1">{"with_oth_curr",#N/A,FALSE,"2225"}</definedName>
    <definedName name="yutyutu_1" hidden="1">{"with_oth_curr",#N/A,FALSE,"2225"}</definedName>
    <definedName name="yutyuty" hidden="1">{"rp_only",#N/A,FALSE,"2225"}</definedName>
    <definedName name="yutyuty_1" hidden="1">{"rp_only",#N/A,FALSE,"2225"}</definedName>
    <definedName name="yutyutyjugf" hidden="1">{"with_oth_curr",#N/A,FALSE,"2225"}</definedName>
    <definedName name="yutyutyjugf_1" hidden="1">{"with_oth_curr",#N/A,FALSE,"2225"}</definedName>
    <definedName name="yutyutyu" hidden="1">{"with_oth_curr",#N/A,FALSE,"2225"}</definedName>
    <definedName name="yutyutyu_1" hidden="1">{"with_oth_curr",#N/A,FALSE,"2225"}</definedName>
    <definedName name="yutyutyutu" hidden="1">{"rp_only",#N/A,FALSE,"2225"}</definedName>
    <definedName name="yutyutyutu_1" hidden="1">{"rp_only",#N/A,FALSE,"2225"}</definedName>
    <definedName name="yutyutyutyu" hidden="1">{"rp_only",#N/A,FALSE,"2225"}</definedName>
    <definedName name="yutyutyutyu_1" hidden="1">{"rp_only",#N/A,FALSE,"2225"}</definedName>
    <definedName name="yutyuytu" hidden="1">{"rp_only",#N/A,FALSE,"2225"}</definedName>
    <definedName name="yutyuytu_1" hidden="1">{"rp_only",#N/A,FALSE,"2225"}</definedName>
    <definedName name="yuuiou" hidden="1">{"rp_only",#N/A,FALSE,"2225"}</definedName>
    <definedName name="yuuiou_1" hidden="1">{"rp_only",#N/A,FALSE,"2225"}</definedName>
    <definedName name="yuuuuuuu" hidden="1">{"ratios",#N/A,FALSE,"Summary Accounts"}</definedName>
    <definedName name="yuyiyiyiy" hidden="1">{"rp_only",#N/A,FALSE,"2225"}</definedName>
    <definedName name="yuyiyiyiy_1" hidden="1">{"rp_only",#N/A,FALSE,"2225"}</definedName>
    <definedName name="yuytutyu" hidden="1">{"rp_only",#N/A,FALSE,"2225"}</definedName>
    <definedName name="yuytutyu_1" hidden="1">{"rp_only",#N/A,FALSE,"2225"}</definedName>
    <definedName name="yuz">#REF!</definedName>
    <definedName name="yy" localSheetId="8" hidden="1">#REF!</definedName>
    <definedName name="yy" hidden="1">{"'장비'!$A$3:$M$12"}</definedName>
    <definedName name="yyyy" hidden="1">{#N/A,#N/A,FALSE,"Sheet1";#N/A,#N/A,FALSE,"Sheet2"}</definedName>
    <definedName name="yyyy_1">#REF!</definedName>
    <definedName name="yyyyyy" hidden="1">{"p_l",#N/A,FALSE,"Summary Accounts"}</definedName>
    <definedName name="yyyyyyyyyyyy" hidden="1">{#N/A,#N/A,FALSE,"Sheet1";#N/A,#N/A,FALSE,"Sheet2"}</definedName>
    <definedName name="z">#REF!</definedName>
    <definedName name="Z_062F37CF_EA4D_4E44_8A25_30F7F8EE07FB_.wvu.PrintArea" hidden="1">#REF!</definedName>
    <definedName name="Z_062F37CF_EA4D_4E44_8A25_30F7F8EE07FB_.wvu.Rows" hidden="1">#REF!,#REF!</definedName>
    <definedName name="Z_0AAFF3E0_CA55_11D2_9003_006097E134DA_.wvu.PrintTitles" hidden="1">#REF!</definedName>
    <definedName name="Z_0E089934_D31C_4079_A7C8_91C6BCD46AB2_.wvu.Cols" hidden="1">#REF!</definedName>
    <definedName name="Z_10">#REF!</definedName>
    <definedName name="Z_11">#REF!</definedName>
    <definedName name="Z_12">#REF!</definedName>
    <definedName name="Z_13">#REF!</definedName>
    <definedName name="Z_14">#REF!</definedName>
    <definedName name="Z_15">#REF!</definedName>
    <definedName name="Z_16">#REF!</definedName>
    <definedName name="Z_17">#REF!</definedName>
    <definedName name="Z_2">#REF!</definedName>
    <definedName name="Z_2E37DAB9_2C48_4870_9674_3C43E540D8E6_.wvu.Cols" hidden="1">#REF!,#REF!,#REF!,#REF!,#REF!</definedName>
    <definedName name="Z_3">#REF!</definedName>
    <definedName name="Z_4">#REF!</definedName>
    <definedName name="Z_4900D912_D400_4A61_8DD9_12CD5711EDE2_.wvu.FilterData" hidden="1">#REF!</definedName>
    <definedName name="Z_49772C27_2B4F_4CCD_91A9_B9347ED704D7_.wvu.Cols" hidden="1">#REF!,#REF!,#REF!,#REF!,#REF!</definedName>
    <definedName name="Z_4A4DBCF5_6E02_43D6_8F4D_223D21633DB8_.wvu.PrintArea" hidden="1">#REF!</definedName>
    <definedName name="Z_4A4DBCF5_6E02_43D6_8F4D_223D21633DB8_.wvu.Rows" hidden="1">#REF!,#REF!</definedName>
    <definedName name="Z_4AC31E20_2858_11D2_9003_00609773139B_.wvu.PrintTitles" hidden="1">#REF!</definedName>
    <definedName name="Z_4B17CDC0_CA3E_11D2_8C74_006097E13547_.wvu.PrintTitles" hidden="1">#REF!</definedName>
    <definedName name="Z_5">#REF!</definedName>
    <definedName name="Z_5107985B_0AF1_481E_8B01_41E5AE471770_.wvu.FilterData" hidden="1">#REF!</definedName>
    <definedName name="Z_596DBCC3_D5DA_4DD7_8539_9824EE20BA08_.wvu.FilterData" hidden="1">#REF!</definedName>
    <definedName name="Z_6">#REF!</definedName>
    <definedName name="Z_60C09D59_E1B8_4DE0_84A5_C4D52EC877AC_.wvu.Rows" hidden="1">#REF!,#REF!,#REF!,#REF!,#REF!,#REF!,#REF!,#REF!,#REF!</definedName>
    <definedName name="Z_7">#REF!</definedName>
    <definedName name="Z_7F422981_74C8_11D3_AF87_83DAC7D352F1_.wvu.PrintArea" hidden="1">#REF!</definedName>
    <definedName name="Z_7F422981_74C8_11D3_AF87_83DAC7D352F1_.wvu.Rows" hidden="1">#REF!,#REF!,#REF!</definedName>
    <definedName name="Z_8">#REF!</definedName>
    <definedName name="Z_8C23BC22_7808_11D3_9EAE_0080C8D79764_.wvu.PrintArea" hidden="1">#REF!</definedName>
    <definedName name="Z_8C23BC22_7808_11D3_9EAE_0080C8D79764_.wvu.PrintTitles" hidden="1">#REF!</definedName>
    <definedName name="Z_9">#REF!</definedName>
    <definedName name="Z_905CC869_795C_4E5E_B879_52BB42470404_.wvu.FilterData" hidden="1">#REF!</definedName>
    <definedName name="Z_951381D6_C6D1_4C6C_A572_59CAF1F656FA_.wvu.Rows" hidden="1">#REF!</definedName>
    <definedName name="Z_9D561520_CA29_11D2_8A92_00105A646D8B_.wvu.PrintTitles" hidden="1">#REF!</definedName>
    <definedName name="Z_AD237283_5679_11D4_8D40_706103C1FFFD_.wvu.Cols" hidden="1">#REF!</definedName>
    <definedName name="Z_AD237283_5679_11D4_8D40_706103C1FFFD_.wvu.PrintArea" hidden="1">#REF!</definedName>
    <definedName name="Z_BF3024F3_270D_48C4_88A6_C15A57EEB7C7_.wvu.Cols" hidden="1">#REF!,#REF!</definedName>
    <definedName name="Z_BF3024F3_270D_48C4_88A6_C15A57EEB7C7_.wvu.FilterData" hidden="1">#REF!</definedName>
    <definedName name="Z_BF3024F3_270D_48C4_88A6_C15A57EEB7C7_.wvu.PrintArea" hidden="1">#REF!</definedName>
    <definedName name="Z_C5F07B99_5B9B_4D7E_8E51_7715CFFC23CA_.wvu.Rows" hidden="1">#REF!,#REF!,#REF!,#REF!,#REF!,#REF!,#REF!,#REF!,#REF!,#REF!,#REF!,#REF!,#REF!,#REF!,#REF!,#REF!</definedName>
    <definedName name="Z_C68F7E66_DBEE_4C62_8CE7_6B99B31303FC_.wvu.Rows" hidden="1">#REF!,#REF!,#REF!</definedName>
    <definedName name="Z_EFEE9F44_D9C6_11D1_B555_0060940C8B94_.wvu.FilterData" hidden="1">#REF!</definedName>
    <definedName name="Z_EFEE9F44_D9C6_11D1_B555_0060940C8B94_.wvu.PrintTitles" hidden="1">#REF!</definedName>
    <definedName name="ZAR">#REF!</definedName>
    <definedName name="zarspot">#REF!</definedName>
    <definedName name="zcvxzcvxzcv" hidden="1">{"with_oth_curr",#N/A,FALSE,"2225"}</definedName>
    <definedName name="zcvxzcvxzcv_1" hidden="1">{"with_oth_curr",#N/A,FALSE,"2225"}</definedName>
    <definedName name="zcvzvxzcv" hidden="1">{"rp_only",#N/A,FALSE,"2225"}</definedName>
    <definedName name="zcvzvxzcv_1" hidden="1">{"rp_only",#N/A,FALSE,"2225"}</definedName>
    <definedName name="zcxcxzcxzcxzczxczx" hidden="1">{"rp_only",#N/A,FALSE,"2225"}</definedName>
    <definedName name="zcxcxzcxzcxzczxczx_1" hidden="1">{"rp_only",#N/A,FALSE,"2225"}</definedName>
    <definedName name="zcxvxxcv" hidden="1">{"rp_only",#N/A,FALSE,"2225"}</definedName>
    <definedName name="zcxvxxcv_1" hidden="1">{"rp_only",#N/A,FALSE,"2225"}</definedName>
    <definedName name="zcxzxcz" hidden="1">{"rp_only",#N/A,FALSE,"2225"}</definedName>
    <definedName name="zcxzxcz_1" hidden="1">{"rp_only",#N/A,FALSE,"2225"}</definedName>
    <definedName name="zczczc" hidden="1">{"rp_only",#N/A,FALSE,"2225"}</definedName>
    <definedName name="zczczc_1" hidden="1">{"rp_only",#N/A,FALSE,"2225"}</definedName>
    <definedName name="zebo.2">#REF!</definedName>
    <definedName name="zebo.3">#REF!</definedName>
    <definedName name="zeqq" localSheetId="8" hidden="1">{"'장비'!$A$3:$M$12"}</definedName>
    <definedName name="zeqq" hidden="1">{"'장비'!$A$3:$M$12"}</definedName>
    <definedName name="zff" hidden="1">{"rp_only",#N/A,FALSE,"2225"}</definedName>
    <definedName name="zff_1" hidden="1">{"rp_only",#N/A,FALSE,"2225"}</definedName>
    <definedName name="zfgxdgd">#REF!</definedName>
    <definedName name="zfs" hidden="1">{"rp_only",#N/A,FALSE,"2225"}</definedName>
    <definedName name="zfs_1" hidden="1">{"rp_only",#N/A,FALSE,"2225"}</definedName>
    <definedName name="zfz" hidden="1">{"rp_only",#N/A,FALSE,"2225"}</definedName>
    <definedName name="zfz_1" hidden="1">{"rp_only",#N/A,FALSE,"2225"}</definedName>
    <definedName name="zfzf" hidden="1">{"rp_only",#N/A,FALSE,"2225"}</definedName>
    <definedName name="zfzf_1" hidden="1">{"rp_only",#N/A,FALSE,"2225"}</definedName>
    <definedName name="Zip">#REF!</definedName>
    <definedName name="znspot">#REF!</definedName>
    <definedName name="ZoneAnnées">#REF!</definedName>
    <definedName name="ZoneBFR">#REF!</definedName>
    <definedName name="ZoneDatesEffectifs">#REF!</definedName>
    <definedName name="ZoneDatesSurface">#REF!</definedName>
    <definedName name="ZoneEffectifs">#REF!</definedName>
    <definedName name="ZoneMagasinsCAhorsEssence">#REF!</definedName>
    <definedName name="ZoneMagBFR">#REF!</definedName>
    <definedName name="ZoneMagEffectifs">#REF!</definedName>
    <definedName name="ZoneMagSurfaces">#REF!</definedName>
    <definedName name="ZoneRemunBFR">#REF!</definedName>
    <definedName name="zs" hidden="1">#REF!</definedName>
    <definedName name="zsad" hidden="1">{"with_oth_curr",#N/A,FALSE,"2225"}</definedName>
    <definedName name="zsad_1" hidden="1">{"with_oth_curr",#N/A,FALSE,"2225"}</definedName>
    <definedName name="zSDsafdsg" hidden="1">{"with_oth_curr",#N/A,FALSE,"2225"}</definedName>
    <definedName name="zSDsafdsg_1" hidden="1">{"with_oth_curr",#N/A,FALSE,"2225"}</definedName>
    <definedName name="zse" localSheetId="8" hidden="1">{#N/A,#N/A,FALSE,"SumG";#N/A,#N/A,FALSE,"ElecG";#N/A,#N/A,FALSE,"MechG";#N/A,#N/A,FALSE,"GeotG";#N/A,#N/A,FALSE,"PrcsG";#N/A,#N/A,FALSE,"TunnG";#N/A,#N/A,FALSE,"CivlG";#N/A,#N/A,FALSE,"NtwkG";#N/A,#N/A,FALSE,"EstgG";#N/A,#N/A,FALSE,"PEngG"}</definedName>
    <definedName name="zse" hidden="1">{#N/A,#N/A,FALSE,"SumG";#N/A,#N/A,FALSE,"ElecG";#N/A,#N/A,FALSE,"MechG";#N/A,#N/A,FALSE,"GeotG";#N/A,#N/A,FALSE,"PrcsG";#N/A,#N/A,FALSE,"TunnG";#N/A,#N/A,FALSE,"CivlG";#N/A,#N/A,FALSE,"NtwkG";#N/A,#N/A,FALSE,"EstgG";#N/A,#N/A,FALSE,"PEngG"}</definedName>
    <definedName name="zvx" hidden="1">{"with_oth_curr",#N/A,FALSE,"2225"}</definedName>
    <definedName name="zvx_1" hidden="1">{"with_oth_curr",#N/A,FALSE,"2225"}</definedName>
    <definedName name="zx" hidden="1">{"with_oth_curr",#N/A,FALSE,"2225"}</definedName>
    <definedName name="zx_1" hidden="1">{"with_oth_curr",#N/A,FALSE,"2225"}</definedName>
    <definedName name="zxcvxcvzxcxzcv" hidden="1">{"with_oth_curr",#N/A,FALSE,"2225"}</definedName>
    <definedName name="zxcvxcvzxcxzcv_1" hidden="1">{"with_oth_curr",#N/A,FALSE,"2225"}</definedName>
    <definedName name="zxcvxzcvxzvcxzcvxzv" hidden="1">{"rp_only",#N/A,FALSE,"2225"}</definedName>
    <definedName name="zxcvxzcvxzvcxzcvxzv_1" hidden="1">{"rp_only",#N/A,FALSE,"2225"}</definedName>
    <definedName name="zxcvzxcv" hidden="1">{"rp_only",#N/A,FALSE,"2225"}</definedName>
    <definedName name="zxcvzxcv_1" hidden="1">{"rp_only",#N/A,FALSE,"2225"}</definedName>
    <definedName name="zxczcxzc" hidden="1">{"rp_only",#N/A,FALSE,"2225"}</definedName>
    <definedName name="zxczcxzc_1" hidden="1">{"rp_only",#N/A,FALSE,"2225"}</definedName>
    <definedName name="zxczcxzxcc" hidden="1">{"rp_only",#N/A,FALSE,"2225"}</definedName>
    <definedName name="zxczcxzxcc_1" hidden="1">{"rp_only",#N/A,FALSE,"2225"}</definedName>
    <definedName name="zxczcz" hidden="1">{"rp_only",#N/A,FALSE,"2225"}</definedName>
    <definedName name="zxczcz_1" hidden="1">{"rp_only",#N/A,FALSE,"2225"}</definedName>
    <definedName name="zxczczc" hidden="1">{"with_oth_curr",#N/A,FALSE,"2225"}</definedName>
    <definedName name="zxczczc_1" hidden="1">{"with_oth_curr",#N/A,FALSE,"2225"}</definedName>
    <definedName name="zxczxc" hidden="1">{"with_oth_curr",#N/A,FALSE,"2225"}</definedName>
    <definedName name="zxczxc_1" hidden="1">{"with_oth_curr",#N/A,FALSE,"2225"}</definedName>
    <definedName name="zxczxcvzxcxzv" hidden="1">{"with_oth_curr",#N/A,FALSE,"2225"}</definedName>
    <definedName name="zxczxcvzxcxzv_1" hidden="1">{"with_oth_curr",#N/A,FALSE,"2225"}</definedName>
    <definedName name="zxczxczxc" hidden="1">{"with_oth_curr",#N/A,FALSE,"2225"}</definedName>
    <definedName name="zxczxczxc_1" hidden="1">{"with_oth_curr",#N/A,FALSE,"2225"}</definedName>
    <definedName name="zxczxczxczxv" hidden="1">{"rp_only",#N/A,FALSE,"2225"}</definedName>
    <definedName name="zxczxczxczxv_1" hidden="1">{"rp_only",#N/A,FALSE,"2225"}</definedName>
    <definedName name="zxczzv" hidden="1">{"rp_only",#N/A,FALSE,"2225"}</definedName>
    <definedName name="zxczzv_1" hidden="1">{"rp_only",#N/A,FALSE,"2225"}</definedName>
    <definedName name="zxfz" hidden="1">{"rp_only",#N/A,FALSE,"2225"}</definedName>
    <definedName name="zxfz_1" hidden="1">{"rp_only",#N/A,FALSE,"2225"}</definedName>
    <definedName name="zxxzcz" hidden="1">{"with_oth_curr",#N/A,FALSE,"2225"}</definedName>
    <definedName name="zxxzcz_1" hidden="1">{"with_oth_curr",#N/A,FALSE,"2225"}</definedName>
    <definedName name="zxzczxc" hidden="1">{"rp_only",#N/A,FALSE,"2225"}</definedName>
    <definedName name="zxzczxc_1" hidden="1">{"rp_only",#N/A,FALSE,"2225"}</definedName>
    <definedName name="ZYX">#REF!</definedName>
    <definedName name="zz" localSheetId="8" hidden="1">{"with_oth_curr",#N/A,FALSE,"2225"}</definedName>
    <definedName name="zz" hidden="1">{#N/A,#N/A,FALSE,"SumD";#N/A,#N/A,FALSE,"ElecD";#N/A,#N/A,FALSE,"MechD";#N/A,#N/A,FALSE,"GeotD";#N/A,#N/A,FALSE,"PrcsD";#N/A,#N/A,FALSE,"TunnD";#N/A,#N/A,FALSE,"CivlD";#N/A,#N/A,FALSE,"NtwkD";#N/A,#N/A,FALSE,"EstgD";#N/A,#N/A,FALSE,"PEngD"}</definedName>
    <definedName name="zz_1" hidden="1">{"with_oth_curr",#N/A,FALSE,"2225"}</definedName>
    <definedName name="ZZZ">#REF!</definedName>
    <definedName name="zzzz">#REF!</definedName>
    <definedName name="zzzzzzz" hidden="1">{#N/A,#N/A,FALSE,"Sheet1";#N/A,#N/A,FALSE,"Sheet2"}</definedName>
    <definedName name="ฟำ2">#REF!</definedName>
    <definedName name="ม">#REF!</definedName>
    <definedName name="ม10">#REF!</definedName>
    <definedName name="ม1000">#REF!</definedName>
    <definedName name="ม1001">#REF!</definedName>
    <definedName name="ม18">#REF!</definedName>
    <definedName name="ม4">#REF!</definedName>
    <definedName name="ม6">#REF!</definedName>
    <definedName name="ม61018">#REF!</definedName>
    <definedName name="ห">#REF!</definedName>
    <definedName name="ห10">#REF!</definedName>
    <definedName name="ห1000">#REF!</definedName>
    <definedName name="ห1001">#REF!</definedName>
    <definedName name="ห18">#REF!</definedName>
    <definedName name="ห4">#REF!</definedName>
    <definedName name="ห6">#REF!</definedName>
    <definedName name="ห61018">#REF!</definedName>
    <definedName name="หม">#REF!</definedName>
    <definedName name="หม1000">#REF!</definedName>
    <definedName name="หม1001">#REF!</definedName>
    <definedName name="หม4">#REF!</definedName>
    <definedName name="หม61018">#REF!</definedName>
    <definedName name="า37">#REF!</definedName>
    <definedName name="าาา" hidden="1">{"'Model'!$A$1:$N$53"}</definedName>
    <definedName name="าาาา" hidden="1">{"'Model'!$A$1:$N$53"}</definedName>
    <definedName name="ㄱㄱㄱ" hidden="1">{#N/A,#N/A,FALSE,"손익표지";#N/A,#N/A,FALSE,"손익계산";#N/A,#N/A,FALSE,"일반관리비";#N/A,#N/A,FALSE,"영업외수익";#N/A,#N/A,FALSE,"영업외비용";#N/A,#N/A,FALSE,"매출액";#N/A,#N/A,FALSE,"요약손익";#N/A,#N/A,FALSE,"요약대차";#N/A,#N/A,FALSE,"매출채권현황";#N/A,#N/A,FALSE,"매출채권명세"}</definedName>
    <definedName name="ㄱㄷㄱㄷㄱㄱㅎㄺㄷ" localSheetId="8" hidden="1">{"'장비'!$A$3:$M$12"}</definedName>
    <definedName name="ㄱㄷㄱㄷㄱㄱㅎㄺㄷ" hidden="1">{"'장비'!$A$3:$M$12"}</definedName>
    <definedName name="가">BLCH</definedName>
    <definedName name="가나">BLCH</definedName>
    <definedName name="가나다라">BLCH</definedName>
    <definedName name="감리상주" hidden="1">{#N/A,#N/A,FALSE,"지침";#N/A,#N/A,FALSE,"환경분석";#N/A,#N/A,FALSE,"Sheet16"}</definedName>
    <definedName name="감리조서2">BLCH</definedName>
    <definedName name="갑지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강남Count">#REF!</definedName>
    <definedName name="강남Pattern">#REF!</definedName>
    <definedName name="강남Start">#REF!</definedName>
    <definedName name="강북">#REF!</definedName>
    <definedName name="강북신설">#REF!</definedName>
    <definedName name="견적조건" hidden="1">#REF!</definedName>
    <definedName name="견적품의서" localSheetId="8" hidden="1">{"'장비'!$A$3:$M$12"}</definedName>
    <definedName name="견적품의서" hidden="1">{"'장비'!$A$3:$M$12"}</definedName>
    <definedName name="경1">#REF!</definedName>
    <definedName name="계전2" hidden="1">#REF!</definedName>
    <definedName name="계정코드">#REF!</definedName>
    <definedName name="공기1" hidden="1">#REF!</definedName>
    <definedName name="광중계기">#REF!</definedName>
    <definedName name="구매자금">#REF!</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분">#REF!</definedName>
    <definedName name="국소카운팅">#REF!</definedName>
    <definedName name="기계">#REF!</definedName>
    <definedName name="기공" hidden="1">#REF!</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지국명">#REF!</definedName>
    <definedName name="기타자산_종업원채권_Y_List">#REF!</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ㄴㅁㄹㅈㄹ" hidden="1">#REF!</definedName>
    <definedName name="ㄴㅇㄹ" localSheetId="8" hidden="1">{#N/A,#N/A,FALSE,"CCTV"}</definedName>
    <definedName name="ㄴㅇㄹ" hidden="1">{#N/A,#N/A,FALSE,"CCTV"}</definedName>
    <definedName name="나"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남PICO">#REF!</definedName>
    <definedName name="내부거래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ㄷㄳ" localSheetId="8" hidden="1">{"'장비'!$A$3:$M$12"}</definedName>
    <definedName name="ㄷㄳ" hidden="1">{"'장비'!$A$3:$M$12"}</definedName>
    <definedName name="ㄷㄷㄷㄷ" localSheetId="8" hidden="1">{"'장비'!$A$3:$M$12"}</definedName>
    <definedName name="ㄷㄷㄷㄷ" hidden="1">{"'장비'!$A$3:$M$12"}</definedName>
    <definedName name="ㄷㅈㅂㄷ" localSheetId="8" hidden="1">{"'장비'!$A$3:$M$12"}</definedName>
    <definedName name="ㄷㅈㅂㄷ" hidden="1">{"'장비'!$A$3:$M$12"}</definedName>
    <definedName name="ㄷㅎㄹㅇ" hidden="1">#REF!</definedName>
    <definedName name="단가확정분내역" hidden="1">#REF!</definedName>
    <definedName name="단가확정분집계표" hidden="1">#REF!</definedName>
    <definedName name="당기대">#REF!</definedName>
    <definedName name="당기차">#REF!</definedName>
    <definedName name="당순">#REF!</definedName>
    <definedName name="당순순">#REF!</definedName>
    <definedName name="당알">#REF!</definedName>
    <definedName name="당알알">#REF!</definedName>
    <definedName name="당조">#REF!</definedName>
    <definedName name="대상">#REF!</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차">#REF!</definedName>
    <definedName name="동영" localSheetId="8" hidden="1">{#N/A,#N/A,FALSE,"CCTV"}</definedName>
    <definedName name="동영" hidden="1">{#N/A,#N/A,FALSE,"CCTV"}</definedName>
    <definedName name="동원인원계획">#REF!</definedName>
    <definedName name="ㄹㄹ" localSheetId="8">BLCH</definedName>
    <definedName name="ㄹㄹ" hidden="1">{"'장비'!$A$3:$M$12"}</definedName>
    <definedName name="ㅁ1">#REF!</definedName>
    <definedName name="ㅁㅁ" hidden="1">{#N/A,#N/A,FALSE,"손익표지";#N/A,#N/A,FALSE,"손익계산";#N/A,#N/A,FALSE,"일반관리비";#N/A,#N/A,FALSE,"영업외수익";#N/A,#N/A,FALSE,"영업외비용";#N/A,#N/A,FALSE,"매출액";#N/A,#N/A,FALSE,"요약손익";#N/A,#N/A,FALSE,"요약대차";#N/A,#N/A,FALSE,"매출채권현황";#N/A,#N/A,FALSE,"매출채권명세"}</definedName>
    <definedName name="ㅁㅁㅁ">BLCH</definedName>
    <definedName name="ㅁㅂ">#REF!</definedName>
    <definedName name="망">#REF!</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보고" hidden="1">{#N/A,#N/A,FALSE,"손익표지";#N/A,#N/A,FALSE,"손익계산";#N/A,#N/A,FALSE,"일반관리비";#N/A,#N/A,FALSE,"영업외수익";#N/A,#N/A,FALSE,"영업외비용";#N/A,#N/A,FALSE,"매출액";#N/A,#N/A,FALSE,"요약손익";#N/A,#N/A,FALSE,"요약대차";#N/A,#N/A,FALSE,"매출채권현황";#N/A,#N/A,FALSE,"매출채권명세"}</definedName>
    <definedName name="머지">#REF!</definedName>
    <definedName name="목ㄱ돋">BLCH</definedName>
    <definedName name="목동현대">BLCH</definedName>
    <definedName name="목표">#N/A</definedName>
    <definedName name="몰라">#REF!</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뭉" localSheetId="8" hidden="1">{"'장비'!$A$3:$M$12"}</definedName>
    <definedName name="뭉" hidden="1">{"'장비'!$A$3:$M$12"}</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ㅈㄱㅂㅈㄷㄱ" localSheetId="8" hidden="1">{"'장비'!$A$3:$M$12"}</definedName>
    <definedName name="ㅂㅈㄱㅂㅈㄷㄱ" hidden="1">{"'장비'!$A$3:$M$12"}</definedName>
    <definedName name="ㅂㅈㄷ" localSheetId="8" hidden="1">{"'장비'!$A$3:$M$12"}</definedName>
    <definedName name="ㅂㅈㄷ" hidden="1">{"'장비'!$A$3:$M$12"}</definedName>
    <definedName name="ㅂㅈㄷㄷㅂㅈㅈㅂ" localSheetId="8" hidden="1">{"'장비'!$A$3:$M$12"}</definedName>
    <definedName name="ㅂㅈㄷㄷㅂㅈㅈㅂ" hidden="1">{"'장비'!$A$3:$M$12"}</definedName>
    <definedName name="ㅂㅈㄷㅂㅈ" localSheetId="8" hidden="1">{"'장비'!$A$3:$M$12"}</definedName>
    <definedName name="ㅂㅈㄷㅂㅈ" hidden="1">{"'장비'!$A$3:$M$12"}</definedName>
    <definedName name="ㅂㅈㄷㅂㅈㅈㅂㄷ" localSheetId="8" hidden="1">{"'장비'!$A$3:$M$12"}</definedName>
    <definedName name="ㅂㅈㄷㅂㅈㅈㅂㄷ" hidden="1">{"'장비'!$A$3:$M$12"}</definedName>
    <definedName name="ㅂㅈㄷㅈㅂㄷ" localSheetId="8" hidden="1">{"'장비'!$A$3:$M$12"}</definedName>
    <definedName name="ㅂㅈㄷㅈㅂㄷ" hidden="1">{"'장비'!$A$3:$M$12"}</definedName>
    <definedName name="배관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본부">#REF!</definedName>
    <definedName name="본뷔">#REF!</definedName>
    <definedName name="부대공사" hidden="1">#REF!</definedName>
    <definedName name="부상">#REF!</definedName>
    <definedName name="분석">#REF!</definedName>
    <definedName name="분석4" hidden="1">{#N/A,#N/A,FALSE,"손익표지";#N/A,#N/A,FALSE,"손익계산";#N/A,#N/A,FALSE,"일반관리비";#N/A,#N/A,FALSE,"영업외수익";#N/A,#N/A,FALSE,"영업외비용";#N/A,#N/A,FALSE,"매출액";#N/A,#N/A,FALSE,"요약손익";#N/A,#N/A,FALSE,"요약대차";#N/A,#N/A,FALSE,"매출채권현황";#N/A,#N/A,FALSE,"매출채권명세"}</definedName>
    <definedName name="비교">#REF!</definedName>
    <definedName name="ㅅㄱㄱㄷ" localSheetId="8" hidden="1">{"'장비'!$A$3:$M$12"}</definedName>
    <definedName name="ㅅㄱㄱㄷ" hidden="1">{"'장비'!$A$3:$M$12"}</definedName>
    <definedName name="ㅅㅅㅅㅅㅅ" localSheetId="8" hidden="1">{"'장비'!$A$3:$M$12"}</definedName>
    <definedName name="ㅅㅅㅅㅅㅅ" hidden="1">{"'장비'!$A$3:$M$12"}</definedName>
    <definedName name="사급">#REF!</definedName>
    <definedName name="사업비최종" localSheetId="8"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상주" hidden="1">{#N/A,#N/A,FALSE,"지침";#N/A,#N/A,FALSE,"환경분석";#N/A,#N/A,FALSE,"Sheet16"}</definedName>
    <definedName name="상주감리" hidden="1">{#N/A,#N/A,FALSE,"지침";#N/A,#N/A,FALSE,"환경분석";#N/A,#N/A,FALSE,"Sheet16"}</definedName>
    <definedName name="서상">#REF!</definedName>
    <definedName name="석" hidden="1">{#N/A,#N/A,FALSE,"지침";#N/A,#N/A,FALSE,"환경분석";#N/A,#N/A,FALSE,"Sheet16"}</definedName>
    <definedName name="설계">#REF!</definedName>
    <definedName name="세율">#REF!</definedName>
    <definedName name="소제목">#REF!,#REF!,#REF!,#REF!,#REF!,#REF!,#REF!,#REF!,#REF!,#REF!,#REF!,#REF!,#REF!,#REF!,#REF!,#REF!,#REF!,#REF!</definedName>
    <definedName name="소집통지서">#REF!</definedName>
    <definedName name="손익">#REF!</definedName>
    <definedName name="쇼ㅗㅎ로" localSheetId="8" hidden="1">{"'장비'!$A$3:$M$12"}</definedName>
    <definedName name="쇼ㅗㅎ로" hidden="1">{"'장비'!$A$3:$M$12"}</definedName>
    <definedName name="수송2">#REF!</definedName>
    <definedName name="수요분석최종"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hidden="1">{#N/A,#N/A,FALSE,"손익표지";#N/A,#N/A,FALSE,"손익계산";#N/A,#N/A,FALSE,"일반관리비";#N/A,#N/A,FALSE,"영업외수익";#N/A,#N/A,FALSE,"영업외비용";#N/A,#N/A,FALSE,"매출액";#N/A,#N/A,FALSE,"요약손익";#N/A,#N/A,FALSE,"요약대차";#N/A,#N/A,FALSE,"매출채권현황";#N/A,#N/A,FALSE,"매출채권명세"}</definedName>
    <definedName name="순위">#REF!</definedName>
    <definedName name="순천_연향_1차">#REF!</definedName>
    <definedName name="승" hidden="1">{#N/A,#N/A,FALSE,"지침";#N/A,#N/A,FALSE,"환경분석";#N/A,#N/A,FALSE,"Sheet16"}</definedName>
    <definedName name="ㅇㅇ" hidden="1">{#N/A,#N/A,FALSE,"손익표지";#N/A,#N/A,FALSE,"손익계산";#N/A,#N/A,FALSE,"일반관리비";#N/A,#N/A,FALSE,"영업외수익";#N/A,#N/A,FALSE,"영업외비용";#N/A,#N/A,FALSE,"매출액";#N/A,#N/A,FALSE,"요약손익";#N/A,#N/A,FALSE,"요약대차";#N/A,#N/A,FALSE,"매출채권현황";#N/A,#N/A,FALSE,"매출채권명세"}</definedName>
    <definedName name="아아">#REF!</definedName>
    <definedName name="앙">BLCH</definedName>
    <definedName name="애">#N/A</definedName>
    <definedName name="애1">#N/A</definedName>
    <definedName name="애상">#N/A</definedName>
    <definedName name="야">#N/A</definedName>
    <definedName name="야간" hidden="1">{#N/A,#N/A,FALSE,"지침";#N/A,#N/A,FALSE,"환경분석";#N/A,#N/A,FALSE,"Sheet16"}</definedName>
    <definedName name="양식" hidden="1">{#N/A,#N/A,FALSE,"손익표지";#N/A,#N/A,FALSE,"손익계산";#N/A,#N/A,FALSE,"일반관리비";#N/A,#N/A,FALSE,"영업외수익";#N/A,#N/A,FALSE,"영업외비용";#N/A,#N/A,FALSE,"매출액";#N/A,#N/A,FALSE,"요약손익";#N/A,#N/A,FALSE,"요약대차";#N/A,#N/A,FALSE,"매출채권현황";#N/A,#N/A,FALSE,"매출채권명세"}</definedName>
    <definedName name="어금">#N/A</definedName>
    <definedName name="업무보고">#REF!</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연구및인력개발비세액공제">BLCH</definedName>
    <definedName name="연습" localSheetId="8" hidden="1">{#N/A,#N/A,FALSE,"손익표지";#N/A,#N/A,FALSE,"손익계산";#N/A,#N/A,FALSE,"일반관리비";#N/A,#N/A,FALSE,"영업외수익";#N/A,#N/A,FALSE,"영업외비용";#N/A,#N/A,FALSE,"매출액";#N/A,#N/A,FALSE,"요약손익";#N/A,#N/A,FALSE,"요약대차";#N/A,#N/A,FALSE,"매출채권현황";#N/A,#N/A,FALSE,"매출채권명세"}</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1" hidden="1">{#N/A,#N/A,FALSE,"손익표지";#N/A,#N/A,FALSE,"손익계산";#N/A,#N/A,FALSE,"일반관리비";#N/A,#N/A,FALSE,"영업외수익";#N/A,#N/A,FALSE,"영업외비용";#N/A,#N/A,FALSE,"매출액";#N/A,#N/A,FALSE,"요약손익";#N/A,#N/A,FALSE,"요약대차";#N/A,#N/A,FALSE,"매출채권현황";#N/A,#N/A,FALSE,"매출채권명세"}</definedName>
    <definedName name="연습3" hidden="1">{#N/A,#N/A,FALSE,"손익표지";#N/A,#N/A,FALSE,"손익계산";#N/A,#N/A,FALSE,"일반관리비";#N/A,#N/A,FALSE,"영업외수익";#N/A,#N/A,FALSE,"영업외비용";#N/A,#N/A,FALSE,"매출액";#N/A,#N/A,FALSE,"요약손익";#N/A,#N/A,FALSE,"요약대차";#N/A,#N/A,FALSE,"매출채권현황";#N/A,#N/A,FALSE,"매출채권명세"}</definedName>
    <definedName name="영업">#REF!</definedName>
    <definedName name="영업1">#REF!</definedName>
    <definedName name="영업2">#REF!</definedName>
    <definedName name="영역">#REF!</definedName>
    <definedName name="예수">#N/A</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#N/A</definedName>
    <definedName name="외화단기">#N/A</definedName>
    <definedName name="외화단기차입금">#N/A</definedName>
    <definedName name="외회">#N/A</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hidden="1">{#N/A,#N/A,FALSE,"손익표지";#N/A,#N/A,FALSE,"손익계산";#N/A,#N/A,FALSE,"일반관리비";#N/A,#N/A,FALSE,"영업외수익";#N/A,#N/A,FALSE,"영업외비용";#N/A,#N/A,FALSE,"매출액";#N/A,#N/A,FALSE,"요약손익";#N/A,#N/A,FALSE,"요약대차";#N/A,#N/A,FALSE,"매출채권현황";#N/A,#N/A,FALSE,"매출채권명세"}</definedName>
    <definedName name="원재료수불2">#REF!</definedName>
    <definedName name="월별투입" hidden="1">{#N/A,#N/A,FALSE,"지침";#N/A,#N/A,FALSE,"환경분석";#N/A,#N/A,FALSE,"Sheet16"}</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음..">#REF!</definedName>
    <definedName name="이설공사_광양07호_시설진행중">BLCH</definedName>
    <definedName name="이익"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인쇄영역">#REF!,#REF!,#REF!</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원현황3"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시">BLCH</definedName>
    <definedName name="자">#REF!</definedName>
    <definedName name="잔존가율">#REF!</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재고자산방법"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평가방법신고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전">#REF!</definedName>
    <definedName name="전기" localSheetId="8">#REF!</definedName>
    <definedName name="전기" hidden="1">{"'장비'!$A$3:$M$12"}</definedName>
    <definedName name="전기공사비교" localSheetId="8"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대">#REF!</definedName>
    <definedName name="전기차">#REF!</definedName>
    <definedName name="전순">#REF!</definedName>
    <definedName name="전순순">#REF!</definedName>
    <definedName name="전알">#REF!</definedName>
    <definedName name="전알알">#REF!</definedName>
    <definedName name="전입액">#REF!</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체">#REF!</definedName>
    <definedName name="점소">#N/A</definedName>
    <definedName name="접대비"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정렬">#N/A</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제일조정">#N/A</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주택매출">#REF!</definedName>
    <definedName name="주택사업본부">#REF!</definedName>
    <definedName name="주택원가">#REF!</definedName>
    <definedName name="주택최종">#REF!</definedName>
    <definedName name="준공">BLCH</definedName>
    <definedName name="준공2">BLCH</definedName>
    <definedName name="준공계2">BLCH</definedName>
    <definedName name="지분법">#N/A</definedName>
    <definedName name="진짜연습"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ㅊ1055">#REF!</definedName>
    <definedName name="차입금리">#REF!</definedName>
    <definedName name="찰샇기" hidden="1">#REF!</definedName>
    <definedName name="철골"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구사업본부">#REF!</definedName>
    <definedName name="철탑">#REF!</definedName>
    <definedName name="총괄표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최종"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추계합계">#REF!</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충상">#REF!</definedName>
    <definedName name="취소국소">BLCH</definedName>
    <definedName name="카메라" hidden="1">{#N/A,#N/A,FALSE,"지침";#N/A,#N/A,FALSE,"환경분석";#N/A,#N/A,FALSE,"Sheet16"}</definedName>
    <definedName name="카메라11" hidden="1">{#N/A,#N/A,FALSE,"지침";#N/A,#N/A,FALSE,"환경분석";#N/A,#N/A,FALSE,"Sheet16"}</definedName>
    <definedName name="카메라1212" hidden="1">{#N/A,#N/A,FALSE,"지침";#N/A,#N/A,FALSE,"환경분석";#N/A,#N/A,FALSE,"Sheet16"}</definedName>
    <definedName name="칷__?____?">#REF!</definedName>
    <definedName name="템플리트모듈1">BLCH</definedName>
    <definedName name="템플리트모듈2">BLCH</definedName>
    <definedName name="템플리트모듈3">BLCH</definedName>
    <definedName name="템플리트모듈4">BLCH</definedName>
    <definedName name="템플리트모듈5">BLCH</definedName>
    <definedName name="템플리트모듈6">BLCH</definedName>
    <definedName name="토건" localSheetId="8" hidden="1">{"'장비'!$A$3:$M$12"}</definedName>
    <definedName name="토건" hidden="1">{"'장비'!$A$3:$M$12"}</definedName>
    <definedName name="토건공사비대비r" localSheetId="8" hidden="1">{"'장비'!$A$3:$M$12"}</definedName>
    <definedName name="토건공사비대비r" hidden="1">{"'장비'!$A$3:$M$12"}</definedName>
    <definedName name="토건업체" localSheetId="8" hidden="1">{"'장비'!$A$3:$M$12"}</definedName>
    <definedName name="토건업체" hidden="1">{"'장비'!$A$3:$M$12"}</definedName>
    <definedName name="토건집계표r" localSheetId="8" hidden="1">{"'장비'!$A$3:$M$12"}</definedName>
    <definedName name="토건집계표r" hidden="1">{"'장비'!$A$3:$M$12"}</definedName>
    <definedName name="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목법규">#REF!</definedName>
    <definedName name="통신">#REF!</definedName>
    <definedName name="투찰예정가50" localSheetId="8" hidden="1">{"'장비'!$A$3:$M$12"}</definedName>
    <definedName name="투찰예정가50" hidden="1">{"'장비'!$A$3:$M$12"}</definedName>
    <definedName name="투찰예정본부장" localSheetId="8" hidden="1">{"'장비'!$A$3:$M$12"}</definedName>
    <definedName name="투찰예정본부장" hidden="1">{"'장비'!$A$3:$M$12"}</definedName>
    <definedName name="트레이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평균">#REF!</definedName>
    <definedName name="표표">#REF!</definedName>
    <definedName name="ㅎ1244">#REF!</definedName>
    <definedName name="ㅎㅎㅎ" hidden="1">#REF!</definedName>
    <definedName name="ㅎㅎㅎㅎ" localSheetId="8" hidden="1">{"'장비'!$A$3:$M$12"}</definedName>
    <definedName name="ㅎㅎㅎㅎ" hidden="1">{"'장비'!$A$3:$M$12"}</definedName>
    <definedName name="하" hidden="1">{#N/A,#N/A,FALSE,"지침";#N/A,#N/A,FALSE,"환경분석";#N/A,#N/A,FALSE,"Sheet16"}</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합계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현장" hidden="1">#REF!</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환율유가" hidden="1">{#N/A,#N/A,FALSE,"손익표지";#N/A,#N/A,FALSE,"손익계산";#N/A,#N/A,FALSE,"일반관리비";#N/A,#N/A,FALSE,"영업외수익";#N/A,#N/A,FALSE,"영업외비용";#N/A,#N/A,FALSE,"매출액";#N/A,#N/A,FALSE,"요약손익";#N/A,#N/A,FALSE,"요약대차";#N/A,#N/A,FALSE,"매출채권현황";#N/A,#N/A,FALSE,"매출채권명세"}</definedName>
    <definedName name="회사제시제조원가">#REF!</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ㅏ1" hidden="1">#REF!</definedName>
    <definedName name="ㅓ24">#REF!</definedName>
    <definedName name="ㅗ264">#REF!</definedName>
    <definedName name="ㅗ홓ㅎ로" localSheetId="8" hidden="1">{"'장비'!$A$3:$M$12"}</definedName>
    <definedName name="ㅗ홓ㅎ로" hidden="1">{"'장비'!$A$3:$M$12"}</definedName>
    <definedName name="ㅗㅗㅗ" hidden="1">#REF!</definedName>
    <definedName name="ㅗㅗㅗㅗㅗ" localSheetId="8" hidden="1">{"'장비'!$A$3:$M$12"}</definedName>
    <definedName name="ㅗㅗㅗㅗㅗ" hidden="1">{"'장비'!$A$3:$M$12"}</definedName>
    <definedName name="ㅛ" localSheetId="8" hidden="1">{"'장비'!$A$3:$M$12"}</definedName>
    <definedName name="ㅛ" hidden="1">{"'장비'!$A$3:$M$12"}</definedName>
    <definedName name="ㅛㅛㅛ" localSheetId="8" hidden="1">{"'장비'!$A$3:$M$12"}</definedName>
    <definedName name="ㅛㅛㅛ" hidden="1">{"'장비'!$A$3:$M$12"}</definedName>
    <definedName name="ㅠ뮤ㅐ" hidden="1">#REF!</definedName>
    <definedName name="ㅡ480">#REF!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8" i="14" l="1"/>
  <c r="F38" i="14"/>
  <c r="E38" i="14"/>
  <c r="G37" i="14"/>
  <c r="F37" i="14"/>
  <c r="E37" i="14"/>
  <c r="G36" i="14"/>
  <c r="F36" i="14"/>
  <c r="E36" i="14"/>
  <c r="G35" i="14"/>
  <c r="F35" i="14"/>
  <c r="E35" i="14"/>
  <c r="G34" i="14"/>
  <c r="F34" i="14"/>
  <c r="E34" i="14"/>
  <c r="G33" i="14"/>
  <c r="F33" i="14"/>
  <c r="E33" i="14"/>
  <c r="G32" i="14"/>
  <c r="F32" i="14"/>
  <c r="E32" i="14"/>
  <c r="B38" i="14"/>
  <c r="A38" i="14"/>
  <c r="B37" i="14"/>
  <c r="A37" i="14"/>
  <c r="B36" i="14"/>
  <c r="A36" i="14"/>
  <c r="B35" i="14"/>
  <c r="A35" i="14"/>
  <c r="B34" i="14"/>
  <c r="A34" i="14"/>
  <c r="B33" i="14"/>
  <c r="A33" i="14"/>
  <c r="B32" i="14"/>
  <c r="A32" i="14"/>
  <c r="G31" i="14"/>
  <c r="F31" i="14"/>
  <c r="E31" i="14"/>
  <c r="B31" i="14"/>
  <c r="A31" i="14"/>
  <c r="H291" i="23"/>
  <c r="H253" i="23"/>
  <c r="H252" i="23"/>
  <c r="L99" i="23"/>
  <c r="J99" i="23"/>
  <c r="I99" i="23"/>
  <c r="L98" i="23"/>
  <c r="J98" i="23"/>
  <c r="I98" i="23"/>
  <c r="AG23" i="14" l="1"/>
  <c r="AF23" i="14"/>
  <c r="AE23" i="14"/>
  <c r="AD23" i="14"/>
  <c r="AC23" i="14"/>
  <c r="AB23" i="14"/>
  <c r="AA23" i="14"/>
  <c r="Z23" i="14"/>
  <c r="Y23" i="14"/>
  <c r="X23" i="14"/>
  <c r="W23" i="14"/>
  <c r="V23" i="14"/>
  <c r="O463" i="24"/>
  <c r="N463" i="24"/>
  <c r="M463" i="24"/>
  <c r="L463" i="24"/>
  <c r="K463" i="24"/>
  <c r="J463" i="24"/>
  <c r="I463" i="24"/>
  <c r="H463" i="24"/>
  <c r="G463" i="24"/>
  <c r="F463" i="24"/>
  <c r="E463" i="24"/>
  <c r="D463" i="24"/>
  <c r="O512" i="24"/>
  <c r="N512" i="24"/>
  <c r="M512" i="24"/>
  <c r="L512" i="24"/>
  <c r="K512" i="24"/>
  <c r="J512" i="24"/>
  <c r="I512" i="24"/>
  <c r="H512" i="24"/>
  <c r="G512" i="24"/>
  <c r="F512" i="24"/>
  <c r="E512" i="24"/>
  <c r="D512" i="24"/>
  <c r="E460" i="24"/>
  <c r="F460" i="24"/>
  <c r="H460" i="24"/>
  <c r="I460" i="24"/>
  <c r="G459" i="24"/>
  <c r="G458" i="24"/>
  <c r="G457" i="24"/>
  <c r="G456" i="24"/>
  <c r="G455" i="24"/>
  <c r="G454" i="24"/>
  <c r="G453" i="24"/>
  <c r="G452" i="24"/>
  <c r="G451" i="24"/>
  <c r="G450" i="24"/>
  <c r="G449" i="24"/>
  <c r="G448" i="24"/>
  <c r="G447" i="24"/>
  <c r="G446" i="24"/>
  <c r="G445" i="24"/>
  <c r="G444" i="24"/>
  <c r="G443" i="24"/>
  <c r="G442" i="24"/>
  <c r="G441" i="24"/>
  <c r="G440" i="24"/>
  <c r="G439" i="24"/>
  <c r="G438" i="24"/>
  <c r="G437" i="24"/>
  <c r="G435" i="24"/>
  <c r="G432" i="24"/>
  <c r="G431" i="24"/>
  <c r="G430" i="24"/>
  <c r="G428" i="24"/>
  <c r="G426" i="24"/>
  <c r="G414" i="24"/>
  <c r="G413" i="24"/>
  <c r="G412" i="24"/>
  <c r="G411" i="24"/>
  <c r="G407" i="24"/>
  <c r="G406" i="24"/>
  <c r="G403" i="24"/>
  <c r="G401" i="24"/>
  <c r="G399" i="24"/>
  <c r="G398" i="24"/>
  <c r="G397" i="24"/>
  <c r="G396" i="24"/>
  <c r="G395" i="24"/>
  <c r="G394" i="24"/>
  <c r="G392" i="24"/>
  <c r="G390" i="24"/>
  <c r="G386" i="24"/>
  <c r="G385" i="24"/>
  <c r="G378" i="24"/>
  <c r="G372" i="24"/>
  <c r="G371" i="24"/>
  <c r="G369" i="24"/>
  <c r="G360" i="24"/>
  <c r="G359" i="24"/>
  <c r="G356" i="24"/>
  <c r="G340" i="24"/>
  <c r="G334" i="24"/>
  <c r="G333" i="24"/>
  <c r="G332" i="24"/>
  <c r="G330" i="24"/>
  <c r="G322" i="24"/>
  <c r="G318" i="24"/>
  <c r="G316" i="24"/>
  <c r="G312" i="24"/>
  <c r="G310" i="24"/>
  <c r="G308" i="24"/>
  <c r="G307" i="24"/>
  <c r="G296" i="24"/>
  <c r="G294" i="24"/>
  <c r="G291" i="24"/>
  <c r="G290" i="24"/>
  <c r="G284" i="24"/>
  <c r="G282" i="24"/>
  <c r="G278" i="24"/>
  <c r="G274" i="24"/>
  <c r="G270" i="24"/>
  <c r="G205" i="24"/>
  <c r="G204" i="24"/>
  <c r="G203" i="24"/>
  <c r="G202" i="24"/>
  <c r="G201" i="24"/>
  <c r="G200" i="24"/>
  <c r="G199" i="24"/>
  <c r="G198" i="24"/>
  <c r="G196" i="24"/>
  <c r="G194" i="24"/>
  <c r="G191" i="24"/>
  <c r="G190" i="24"/>
  <c r="G186" i="24"/>
  <c r="G183" i="24"/>
  <c r="G182" i="24"/>
  <c r="G181" i="24"/>
  <c r="G179" i="24"/>
  <c r="G178" i="24"/>
  <c r="G177" i="24"/>
  <c r="G176" i="24"/>
  <c r="G175" i="24"/>
  <c r="G174" i="24"/>
  <c r="G173" i="24"/>
  <c r="G172" i="24"/>
  <c r="G170" i="24"/>
  <c r="G167" i="24"/>
  <c r="G166" i="24"/>
  <c r="G165" i="24"/>
  <c r="G164" i="24"/>
  <c r="G163" i="24"/>
  <c r="G161" i="24"/>
  <c r="G159" i="24"/>
  <c r="G158" i="24"/>
  <c r="G157" i="24"/>
  <c r="G156" i="24"/>
  <c r="G154" i="24"/>
  <c r="G152" i="24"/>
  <c r="G149" i="24"/>
  <c r="G146" i="24"/>
  <c r="G145" i="24"/>
  <c r="G139" i="24"/>
  <c r="G136" i="24"/>
  <c r="G134" i="24"/>
  <c r="G132" i="24"/>
  <c r="G130" i="24"/>
  <c r="G129" i="24"/>
  <c r="G120" i="24"/>
  <c r="G119" i="24"/>
  <c r="G117" i="24"/>
  <c r="G106" i="24"/>
  <c r="G97" i="24"/>
  <c r="G89" i="24"/>
  <c r="G76" i="24"/>
  <c r="G75" i="24"/>
  <c r="G72" i="24"/>
  <c r="G60" i="24"/>
  <c r="G57" i="24"/>
  <c r="Y3" i="14" l="1"/>
  <c r="AD3" i="14"/>
  <c r="AC3" i="14"/>
  <c r="AB3" i="14"/>
  <c r="Z3" i="14"/>
  <c r="G460" i="24"/>
  <c r="AA3" i="14"/>
  <c r="AE3" i="14"/>
  <c r="AF3" i="14"/>
  <c r="W3" i="14"/>
  <c r="X3" i="14"/>
  <c r="AG3" i="14"/>
  <c r="V3" i="14"/>
  <c r="AG12" i="14"/>
  <c r="AF12" i="14"/>
  <c r="AE12" i="14"/>
  <c r="AD12" i="14"/>
  <c r="AC12" i="14"/>
  <c r="AB12" i="14"/>
  <c r="AA12" i="14"/>
  <c r="Z12" i="14"/>
  <c r="Y12" i="14"/>
  <c r="X12" i="14"/>
  <c r="W12" i="14"/>
  <c r="V12" i="14"/>
  <c r="AG11" i="14"/>
  <c r="AF11" i="14"/>
  <c r="AE11" i="14"/>
  <c r="AD11" i="14"/>
  <c r="AC11" i="14"/>
  <c r="AB11" i="14"/>
  <c r="AA11" i="14"/>
  <c r="Z11" i="14"/>
  <c r="Y11" i="14"/>
  <c r="X11" i="14"/>
  <c r="W11" i="14"/>
  <c r="V11" i="14"/>
  <c r="AG10" i="14"/>
  <c r="AF10" i="14"/>
  <c r="AE10" i="14"/>
  <c r="AD10" i="14"/>
  <c r="AC10" i="14"/>
  <c r="AB10" i="14"/>
  <c r="AA10" i="14"/>
  <c r="Z10" i="14"/>
  <c r="Y10" i="14"/>
  <c r="X10" i="14"/>
  <c r="W10" i="14"/>
  <c r="V10" i="14"/>
  <c r="BD31" i="10"/>
  <c r="BD30" i="10"/>
  <c r="BD29" i="10"/>
  <c r="BD28" i="10"/>
  <c r="BD27" i="10"/>
  <c r="BD26" i="10"/>
  <c r="BD25" i="10"/>
  <c r="BD24" i="10"/>
  <c r="BD23" i="10"/>
  <c r="BD22" i="10"/>
  <c r="BD21" i="10"/>
  <c r="BD20" i="10"/>
  <c r="BD19" i="10"/>
  <c r="BD18" i="10"/>
  <c r="BD17" i="10"/>
  <c r="BD16" i="10"/>
  <c r="BD15" i="10"/>
  <c r="BD14" i="10"/>
  <c r="BD13" i="10"/>
  <c r="BD12" i="10"/>
  <c r="BD11" i="10"/>
  <c r="BD10" i="10"/>
  <c r="BD9" i="10"/>
  <c r="BD8" i="10"/>
  <c r="BD7" i="10"/>
  <c r="BD6" i="10"/>
  <c r="BD5" i="10"/>
  <c r="BD4" i="10"/>
  <c r="O490" i="24"/>
  <c r="N490" i="24"/>
  <c r="M490" i="24"/>
  <c r="L490" i="24"/>
  <c r="K490" i="24"/>
  <c r="J490" i="24"/>
  <c r="I490" i="24"/>
  <c r="H490" i="24"/>
  <c r="G490" i="24"/>
  <c r="F490" i="24"/>
  <c r="E490" i="24"/>
  <c r="D490" i="24"/>
  <c r="C52" i="20"/>
  <c r="C52" i="21"/>
  <c r="I146" i="23" l="1"/>
  <c r="I145" i="23"/>
  <c r="I144" i="23"/>
  <c r="I143" i="23"/>
  <c r="I142" i="23"/>
  <c r="I141" i="23"/>
  <c r="I140" i="23"/>
  <c r="I139" i="23"/>
  <c r="I138" i="23"/>
  <c r="I137" i="23"/>
  <c r="I136" i="23"/>
  <c r="I135" i="23"/>
  <c r="I134" i="23"/>
  <c r="I133" i="23"/>
  <c r="I132" i="23"/>
  <c r="I131" i="23"/>
  <c r="I130" i="23"/>
  <c r="I129" i="23"/>
  <c r="I128" i="23"/>
  <c r="I127" i="23"/>
  <c r="I126" i="23"/>
  <c r="I125" i="23"/>
  <c r="I124" i="23"/>
  <c r="I123" i="23"/>
  <c r="I122" i="23"/>
  <c r="I121" i="23"/>
  <c r="I120" i="23"/>
  <c r="I119" i="23"/>
  <c r="I118" i="23"/>
  <c r="I117" i="23"/>
  <c r="I116" i="23"/>
  <c r="I115" i="23"/>
  <c r="I114" i="23"/>
  <c r="I113" i="23"/>
  <c r="I112" i="23"/>
  <c r="I111" i="23"/>
  <c r="I110" i="23"/>
  <c r="I109" i="23"/>
  <c r="I108" i="23"/>
  <c r="I107" i="23"/>
  <c r="I106" i="23"/>
  <c r="I105" i="23"/>
  <c r="I104" i="23"/>
  <c r="I103" i="23"/>
  <c r="I102" i="23"/>
  <c r="I101" i="23"/>
  <c r="I100" i="23"/>
  <c r="I97" i="23"/>
  <c r="I96" i="23"/>
  <c r="I95" i="23"/>
  <c r="I94" i="23"/>
  <c r="I93" i="23"/>
  <c r="I92" i="23"/>
  <c r="I91" i="23"/>
  <c r="I90" i="23"/>
  <c r="I89" i="23"/>
  <c r="I88" i="23"/>
  <c r="I87" i="23"/>
  <c r="I86" i="23"/>
  <c r="I85" i="23"/>
  <c r="I84" i="23"/>
  <c r="I83" i="23"/>
  <c r="I82" i="23"/>
  <c r="I81" i="23"/>
  <c r="I80" i="23"/>
  <c r="I79" i="23"/>
  <c r="I78" i="23"/>
  <c r="I77" i="23"/>
  <c r="I76" i="23"/>
  <c r="I75" i="23"/>
  <c r="I74" i="23"/>
  <c r="I73" i="23"/>
  <c r="I72" i="23"/>
  <c r="I71" i="23"/>
  <c r="I70" i="23"/>
  <c r="I69" i="23"/>
  <c r="I68" i="23"/>
  <c r="I67" i="23"/>
  <c r="I66" i="23"/>
  <c r="I65" i="23"/>
  <c r="I64" i="23"/>
  <c r="I63" i="23"/>
  <c r="I62" i="23"/>
  <c r="I61" i="23"/>
  <c r="I60" i="23"/>
  <c r="I59" i="23"/>
  <c r="I58" i="23"/>
  <c r="J68" i="23"/>
  <c r="J67" i="23"/>
  <c r="J66" i="23"/>
  <c r="B31" i="23"/>
  <c r="H228" i="23" l="1"/>
  <c r="V40" i="24" l="1"/>
  <c r="D41" i="24"/>
  <c r="O41" i="24"/>
  <c r="N41" i="24"/>
  <c r="M41" i="24"/>
  <c r="L41" i="24"/>
  <c r="K41" i="24"/>
  <c r="J41" i="24"/>
  <c r="I41" i="24"/>
  <c r="H41" i="24"/>
  <c r="G41" i="24"/>
  <c r="F41" i="24"/>
  <c r="E41" i="24"/>
  <c r="D40" i="24"/>
  <c r="E40" i="24" s="1"/>
  <c r="R40" i="24"/>
  <c r="O30" i="24"/>
  <c r="N30" i="24"/>
  <c r="M30" i="24"/>
  <c r="L30" i="24"/>
  <c r="K30" i="24"/>
  <c r="J30" i="24"/>
  <c r="I30" i="24"/>
  <c r="H30" i="24"/>
  <c r="G30" i="24"/>
  <c r="F30" i="24"/>
  <c r="E30" i="24"/>
  <c r="D30" i="24"/>
  <c r="O32" i="24"/>
  <c r="N32" i="24"/>
  <c r="M32" i="24"/>
  <c r="L32" i="24"/>
  <c r="K32" i="24"/>
  <c r="J32" i="24"/>
  <c r="I32" i="24"/>
  <c r="H32" i="24"/>
  <c r="G32" i="24"/>
  <c r="F32" i="24"/>
  <c r="E32" i="24"/>
  <c r="D32" i="24"/>
  <c r="D31" i="24"/>
  <c r="E31" i="24" s="1"/>
  <c r="C30" i="24"/>
  <c r="O42" i="24" l="1"/>
  <c r="G42" i="24"/>
  <c r="N42" i="24"/>
  <c r="F42" i="24"/>
  <c r="M42" i="24"/>
  <c r="E42" i="24"/>
  <c r="E43" i="24" s="1"/>
  <c r="W8" i="14" s="1"/>
  <c r="L42" i="24"/>
  <c r="D42" i="24"/>
  <c r="D43" i="24" s="1"/>
  <c r="V8" i="14" s="1"/>
  <c r="K42" i="24"/>
  <c r="J42" i="24"/>
  <c r="H42" i="24"/>
  <c r="I42" i="24"/>
  <c r="C42" i="24"/>
  <c r="C39" i="24"/>
  <c r="D33" i="24"/>
  <c r="D34" i="24" s="1"/>
  <c r="V9" i="14" s="1"/>
  <c r="F40" i="24"/>
  <c r="G40" i="24" s="1"/>
  <c r="H40" i="24" s="1"/>
  <c r="I40" i="24" s="1"/>
  <c r="E33" i="24"/>
  <c r="E34" i="24" s="1"/>
  <c r="W9" i="14" s="1"/>
  <c r="F31" i="24"/>
  <c r="F33" i="24" s="1"/>
  <c r="F34" i="24" s="1"/>
  <c r="X9" i="14" s="1"/>
  <c r="G43" i="24" l="1"/>
  <c r="Y8" i="14" s="1"/>
  <c r="H43" i="24"/>
  <c r="Z8" i="14" s="1"/>
  <c r="F43" i="24"/>
  <c r="X8" i="14" s="1"/>
  <c r="J40" i="24"/>
  <c r="I43" i="24"/>
  <c r="AA8" i="14" s="1"/>
  <c r="G31" i="24"/>
  <c r="J124" i="25"/>
  <c r="I124" i="25"/>
  <c r="H124" i="25"/>
  <c r="G124" i="25"/>
  <c r="F124" i="25"/>
  <c r="K123" i="25"/>
  <c r="J123" i="25"/>
  <c r="I123" i="25"/>
  <c r="H123" i="25"/>
  <c r="J122" i="25"/>
  <c r="J125" i="25" s="1"/>
  <c r="I122" i="25"/>
  <c r="H122" i="25"/>
  <c r="G122" i="25"/>
  <c r="F122" i="25"/>
  <c r="J119" i="25"/>
  <c r="I119" i="25"/>
  <c r="H119" i="25"/>
  <c r="G119" i="25"/>
  <c r="F119" i="25"/>
  <c r="E119" i="25"/>
  <c r="N118" i="25"/>
  <c r="N124" i="25" s="1"/>
  <c r="M118" i="25"/>
  <c r="M124" i="25" s="1"/>
  <c r="L118" i="25"/>
  <c r="L124" i="25" s="1"/>
  <c r="K118" i="25"/>
  <c r="K124" i="25" s="1"/>
  <c r="J118" i="25"/>
  <c r="I118" i="25"/>
  <c r="H118" i="25"/>
  <c r="G118" i="25"/>
  <c r="F118" i="25"/>
  <c r="E118" i="25"/>
  <c r="E124" i="25" s="1"/>
  <c r="D118" i="25"/>
  <c r="D124" i="25" s="1"/>
  <c r="C118" i="25"/>
  <c r="C124" i="25" s="1"/>
  <c r="N117" i="25"/>
  <c r="N123" i="25" s="1"/>
  <c r="M117" i="25"/>
  <c r="M123" i="25" s="1"/>
  <c r="L117" i="25"/>
  <c r="L123" i="25" s="1"/>
  <c r="K117" i="25"/>
  <c r="J117" i="25"/>
  <c r="I117" i="25"/>
  <c r="H117" i="25"/>
  <c r="G117" i="25"/>
  <c r="G123" i="25" s="1"/>
  <c r="F117" i="25"/>
  <c r="F123" i="25" s="1"/>
  <c r="E117" i="25"/>
  <c r="E123" i="25" s="1"/>
  <c r="D117" i="25"/>
  <c r="D123" i="25" s="1"/>
  <c r="C117" i="25"/>
  <c r="C123" i="25" s="1"/>
  <c r="N116" i="25"/>
  <c r="N122" i="25" s="1"/>
  <c r="N125" i="25" s="1"/>
  <c r="M116" i="25"/>
  <c r="M122" i="25" s="1"/>
  <c r="M125" i="25" s="1"/>
  <c r="L116" i="25"/>
  <c r="L122" i="25" s="1"/>
  <c r="L125" i="25" s="1"/>
  <c r="K116" i="25"/>
  <c r="J116" i="25"/>
  <c r="I116" i="25"/>
  <c r="H116" i="25"/>
  <c r="G116" i="25"/>
  <c r="F116" i="25"/>
  <c r="E116" i="25"/>
  <c r="E122" i="25" s="1"/>
  <c r="E125" i="25" s="1"/>
  <c r="D116" i="25"/>
  <c r="D119" i="25" s="1"/>
  <c r="C116" i="25"/>
  <c r="C122" i="25" s="1"/>
  <c r="C125" i="25" s="1"/>
  <c r="C114" i="25"/>
  <c r="C113" i="25"/>
  <c r="K91" i="25"/>
  <c r="M90" i="25"/>
  <c r="L90" i="25"/>
  <c r="K90" i="25"/>
  <c r="J90" i="25"/>
  <c r="J91" i="25" s="1"/>
  <c r="I90" i="25"/>
  <c r="I91" i="25" s="1"/>
  <c r="H90" i="25"/>
  <c r="H91" i="25" s="1"/>
  <c r="G90" i="25"/>
  <c r="F90" i="25"/>
  <c r="M89" i="25"/>
  <c r="L89" i="25"/>
  <c r="K89" i="25"/>
  <c r="J89" i="25"/>
  <c r="I89" i="25"/>
  <c r="H89" i="25"/>
  <c r="G89" i="25"/>
  <c r="F89" i="25"/>
  <c r="M88" i="25"/>
  <c r="M91" i="25" s="1"/>
  <c r="L88" i="25"/>
  <c r="L91" i="25" s="1"/>
  <c r="K88" i="25"/>
  <c r="J88" i="25"/>
  <c r="I88" i="25"/>
  <c r="H88" i="25"/>
  <c r="G88" i="25"/>
  <c r="G91" i="25" s="1"/>
  <c r="F88" i="25"/>
  <c r="N85" i="25"/>
  <c r="M85" i="25"/>
  <c r="L85" i="25"/>
  <c r="K85" i="25"/>
  <c r="J85" i="25"/>
  <c r="I85" i="25"/>
  <c r="H85" i="25"/>
  <c r="G85" i="25"/>
  <c r="F85" i="25"/>
  <c r="E85" i="25"/>
  <c r="D85" i="25"/>
  <c r="C85" i="25"/>
  <c r="L61" i="25"/>
  <c r="K61" i="25"/>
  <c r="J61" i="25"/>
  <c r="I61" i="25"/>
  <c r="H61" i="25"/>
  <c r="G61" i="25"/>
  <c r="F61" i="25"/>
  <c r="E61" i="25"/>
  <c r="L60" i="25"/>
  <c r="K60" i="25"/>
  <c r="J60" i="25"/>
  <c r="I60" i="25"/>
  <c r="H60" i="25"/>
  <c r="G60" i="25"/>
  <c r="F60" i="25"/>
  <c r="E60" i="25"/>
  <c r="L59" i="25"/>
  <c r="K59" i="25"/>
  <c r="J59" i="25"/>
  <c r="J62" i="25" s="1"/>
  <c r="I59" i="25"/>
  <c r="I62" i="25" s="1"/>
  <c r="H59" i="25"/>
  <c r="H62" i="25" s="1"/>
  <c r="G59" i="25"/>
  <c r="G62" i="25" s="1"/>
  <c r="F59" i="25"/>
  <c r="F62" i="25" s="1"/>
  <c r="E59" i="25"/>
  <c r="E62" i="25" s="1"/>
  <c r="N56" i="25"/>
  <c r="M56" i="25"/>
  <c r="L56" i="25"/>
  <c r="K56" i="25"/>
  <c r="J56" i="25"/>
  <c r="I56" i="25"/>
  <c r="H56" i="25"/>
  <c r="G56" i="25"/>
  <c r="F56" i="25"/>
  <c r="E56" i="25"/>
  <c r="D56" i="25"/>
  <c r="C56" i="25"/>
  <c r="C46" i="25"/>
  <c r="D46" i="25" s="1"/>
  <c r="E46" i="25" s="1"/>
  <c r="C45" i="25"/>
  <c r="C40" i="25"/>
  <c r="D38" i="25"/>
  <c r="C38" i="25"/>
  <c r="C41" i="25" s="1"/>
  <c r="E37" i="25"/>
  <c r="D37" i="25"/>
  <c r="C37" i="25"/>
  <c r="D36" i="25"/>
  <c r="C36" i="25"/>
  <c r="E36" i="25" s="1"/>
  <c r="C31" i="25"/>
  <c r="D27" i="25"/>
  <c r="C27" i="25"/>
  <c r="C21" i="25"/>
  <c r="O20" i="25"/>
  <c r="N20" i="25"/>
  <c r="M20" i="25"/>
  <c r="L20" i="25"/>
  <c r="C20" i="25"/>
  <c r="L19" i="25"/>
  <c r="S18" i="25" s="1"/>
  <c r="R18" i="25"/>
  <c r="Q18" i="25"/>
  <c r="P18" i="25"/>
  <c r="O18" i="25"/>
  <c r="N18" i="25"/>
  <c r="M18" i="25"/>
  <c r="R17" i="25"/>
  <c r="Q17" i="25"/>
  <c r="P17" i="25"/>
  <c r="O17" i="25"/>
  <c r="N17" i="25"/>
  <c r="M17" i="25"/>
  <c r="S16" i="25"/>
  <c r="R16" i="25"/>
  <c r="Q16" i="25"/>
  <c r="P16" i="25"/>
  <c r="O16" i="25"/>
  <c r="N16" i="25"/>
  <c r="M16" i="25"/>
  <c r="C11" i="25"/>
  <c r="C90" i="25" s="1"/>
  <c r="C8" i="25"/>
  <c r="E8" i="25" s="1"/>
  <c r="E7" i="25"/>
  <c r="E9" i="25" s="1"/>
  <c r="F9" i="25" s="1"/>
  <c r="C41" i="24"/>
  <c r="C32" i="24"/>
  <c r="O22" i="24"/>
  <c r="O23" i="24" s="1"/>
  <c r="AG7" i="14" s="1"/>
  <c r="N22" i="24"/>
  <c r="N23" i="24" s="1"/>
  <c r="AF7" i="14" s="1"/>
  <c r="M22" i="24"/>
  <c r="M23" i="24" s="1"/>
  <c r="AE7" i="14" s="1"/>
  <c r="L22" i="24"/>
  <c r="L23" i="24" s="1"/>
  <c r="AD7" i="14" s="1"/>
  <c r="K22" i="24"/>
  <c r="K23" i="24" s="1"/>
  <c r="AC7" i="14" s="1"/>
  <c r="J22" i="24"/>
  <c r="J23" i="24" s="1"/>
  <c r="AB7" i="14" s="1"/>
  <c r="I22" i="24"/>
  <c r="I23" i="24" s="1"/>
  <c r="AA7" i="14" s="1"/>
  <c r="H22" i="24"/>
  <c r="H23" i="24" s="1"/>
  <c r="Z7" i="14" s="1"/>
  <c r="G22" i="24"/>
  <c r="G23" i="24" s="1"/>
  <c r="Y7" i="14" s="1"/>
  <c r="F22" i="24"/>
  <c r="F23" i="24" s="1"/>
  <c r="X7" i="14" s="1"/>
  <c r="E22" i="24"/>
  <c r="E23" i="24" s="1"/>
  <c r="W7" i="14" s="1"/>
  <c r="D22" i="24"/>
  <c r="D23" i="24" s="1"/>
  <c r="V7" i="14" s="1"/>
  <c r="C22" i="24"/>
  <c r="C23" i="24" s="1"/>
  <c r="D15" i="24"/>
  <c r="K40" i="24" l="1"/>
  <c r="J43" i="24"/>
  <c r="AB8" i="14" s="1"/>
  <c r="H31" i="24"/>
  <c r="G33" i="24"/>
  <c r="G34" i="24" s="1"/>
  <c r="Y9" i="14" s="1"/>
  <c r="C43" i="24"/>
  <c r="E63" i="25"/>
  <c r="E68" i="25"/>
  <c r="E74" i="25" s="1"/>
  <c r="E69" i="25"/>
  <c r="E75" i="25" s="1"/>
  <c r="E67" i="25"/>
  <c r="H40" i="25"/>
  <c r="F63" i="25"/>
  <c r="F68" i="25" s="1"/>
  <c r="F74" i="25" s="1"/>
  <c r="H20" i="25"/>
  <c r="F69" i="25"/>
  <c r="F75" i="25" s="1"/>
  <c r="F67" i="25"/>
  <c r="E39" i="25"/>
  <c r="G69" i="25"/>
  <c r="G75" i="25" s="1"/>
  <c r="G63" i="25"/>
  <c r="G68" i="25" s="1"/>
  <c r="G74" i="25" s="1"/>
  <c r="H63" i="25"/>
  <c r="H69" i="25" s="1"/>
  <c r="H75" i="25" s="1"/>
  <c r="I64" i="25"/>
  <c r="I63" i="25"/>
  <c r="I69" i="25" s="1"/>
  <c r="I75" i="25" s="1"/>
  <c r="J63" i="25"/>
  <c r="J69" i="25" s="1"/>
  <c r="J75" i="25" s="1"/>
  <c r="E126" i="25"/>
  <c r="E132" i="25" s="1"/>
  <c r="E138" i="25" s="1"/>
  <c r="L92" i="25"/>
  <c r="L96" i="25" s="1"/>
  <c r="L102" i="25" s="1"/>
  <c r="L108" i="25" s="1"/>
  <c r="L97" i="25"/>
  <c r="L103" i="25" s="1"/>
  <c r="L109" i="25" s="1"/>
  <c r="H92" i="25"/>
  <c r="H98" i="25" s="1"/>
  <c r="H104" i="25" s="1"/>
  <c r="H110" i="25" s="1"/>
  <c r="H97" i="25"/>
  <c r="H103" i="25" s="1"/>
  <c r="H109" i="25" s="1"/>
  <c r="H96" i="25"/>
  <c r="H102" i="25" s="1"/>
  <c r="H108" i="25" s="1"/>
  <c r="M92" i="25"/>
  <c r="M96" i="25" s="1"/>
  <c r="M102" i="25" s="1"/>
  <c r="M108" i="25" s="1"/>
  <c r="M97" i="25"/>
  <c r="M103" i="25" s="1"/>
  <c r="M109" i="25" s="1"/>
  <c r="I92" i="25"/>
  <c r="I98" i="25" s="1"/>
  <c r="I104" i="25" s="1"/>
  <c r="I110" i="25" s="1"/>
  <c r="I97" i="25"/>
  <c r="I103" i="25" s="1"/>
  <c r="I109" i="25" s="1"/>
  <c r="I96" i="25"/>
  <c r="I102" i="25" s="1"/>
  <c r="I108" i="25" s="1"/>
  <c r="J96" i="25"/>
  <c r="J102" i="25" s="1"/>
  <c r="J108" i="25" s="1"/>
  <c r="O56" i="25"/>
  <c r="F91" i="25"/>
  <c r="D122" i="25"/>
  <c r="D125" i="25" s="1"/>
  <c r="G92" i="25"/>
  <c r="G96" i="25" s="1"/>
  <c r="G102" i="25" s="1"/>
  <c r="G108" i="25" s="1"/>
  <c r="K119" i="25"/>
  <c r="K122" i="25"/>
  <c r="K125" i="25" s="1"/>
  <c r="F125" i="25"/>
  <c r="K98" i="25"/>
  <c r="K104" i="25" s="1"/>
  <c r="K110" i="25" s="1"/>
  <c r="K96" i="25"/>
  <c r="K102" i="25" s="1"/>
  <c r="K108" i="25" s="1"/>
  <c r="M132" i="25"/>
  <c r="M138" i="25" s="1"/>
  <c r="M131" i="25"/>
  <c r="M137" i="25" s="1"/>
  <c r="M130" i="25"/>
  <c r="M136" i="25" s="1"/>
  <c r="G125" i="25"/>
  <c r="E38" i="25"/>
  <c r="K62" i="25"/>
  <c r="N132" i="25"/>
  <c r="N138" i="25" s="1"/>
  <c r="N131" i="25"/>
  <c r="N137" i="25" s="1"/>
  <c r="N130" i="25"/>
  <c r="N136" i="25" s="1"/>
  <c r="H125" i="25"/>
  <c r="L62" i="25"/>
  <c r="K97" i="25"/>
  <c r="K103" i="25" s="1"/>
  <c r="K109" i="25" s="1"/>
  <c r="C126" i="25"/>
  <c r="C132" i="25" s="1"/>
  <c r="C138" i="25" s="1"/>
  <c r="I125" i="25"/>
  <c r="N126" i="25"/>
  <c r="M126" i="25"/>
  <c r="E27" i="25"/>
  <c r="E29" i="25" s="1"/>
  <c r="F29" i="25" s="1"/>
  <c r="L63" i="25"/>
  <c r="L126" i="25"/>
  <c r="L132" i="25" s="1"/>
  <c r="L138" i="25" s="1"/>
  <c r="K126" i="25"/>
  <c r="J126" i="25"/>
  <c r="J132" i="25" s="1"/>
  <c r="J138" i="25" s="1"/>
  <c r="I126" i="25"/>
  <c r="C28" i="25"/>
  <c r="E28" i="25" s="1"/>
  <c r="J92" i="25"/>
  <c r="J98" i="25" s="1"/>
  <c r="J104" i="25" s="1"/>
  <c r="J110" i="25" s="1"/>
  <c r="K92" i="25"/>
  <c r="C59" i="25"/>
  <c r="C60" i="25"/>
  <c r="C61" i="25"/>
  <c r="D88" i="25"/>
  <c r="D89" i="25"/>
  <c r="D90" i="25"/>
  <c r="N119" i="25"/>
  <c r="D59" i="25"/>
  <c r="D60" i="25"/>
  <c r="D61" i="25"/>
  <c r="E88" i="25"/>
  <c r="E89" i="25"/>
  <c r="E90" i="25"/>
  <c r="C119" i="25"/>
  <c r="S17" i="25"/>
  <c r="M59" i="25"/>
  <c r="M60" i="25"/>
  <c r="M61" i="25"/>
  <c r="N88" i="25"/>
  <c r="N89" i="25"/>
  <c r="N90" i="25"/>
  <c r="L119" i="25"/>
  <c r="E16" i="25"/>
  <c r="E17" i="25"/>
  <c r="E18" i="25"/>
  <c r="N59" i="25"/>
  <c r="N60" i="25"/>
  <c r="N61" i="25"/>
  <c r="C88" i="25"/>
  <c r="C89" i="25"/>
  <c r="M119" i="25"/>
  <c r="L40" i="24" l="1"/>
  <c r="K43" i="24"/>
  <c r="AC8" i="14" s="1"/>
  <c r="I31" i="24"/>
  <c r="H33" i="24"/>
  <c r="H34" i="24" s="1"/>
  <c r="Z9" i="14" s="1"/>
  <c r="G126" i="25"/>
  <c r="G132" i="25" s="1"/>
  <c r="G138" i="25" s="1"/>
  <c r="D62" i="25"/>
  <c r="C130" i="25"/>
  <c r="C136" i="25" s="1"/>
  <c r="G98" i="25"/>
  <c r="G104" i="25" s="1"/>
  <c r="G110" i="25" s="1"/>
  <c r="N91" i="25"/>
  <c r="C131" i="25"/>
  <c r="C137" i="25" s="1"/>
  <c r="G97" i="25"/>
  <c r="G103" i="25" s="1"/>
  <c r="G109" i="25" s="1"/>
  <c r="L98" i="25"/>
  <c r="L104" i="25" s="1"/>
  <c r="L110" i="25" s="1"/>
  <c r="I67" i="25"/>
  <c r="F73" i="25"/>
  <c r="F70" i="25"/>
  <c r="D126" i="25"/>
  <c r="D132" i="25" s="1"/>
  <c r="D138" i="25" s="1"/>
  <c r="I68" i="25"/>
  <c r="I74" i="25" s="1"/>
  <c r="C91" i="25"/>
  <c r="F97" i="25"/>
  <c r="F103" i="25" s="1"/>
  <c r="F109" i="25" s="1"/>
  <c r="F96" i="25"/>
  <c r="F102" i="25" s="1"/>
  <c r="F108" i="25" s="1"/>
  <c r="F98" i="25"/>
  <c r="F104" i="25" s="1"/>
  <c r="F110" i="25" s="1"/>
  <c r="F92" i="25"/>
  <c r="M62" i="25"/>
  <c r="D91" i="25"/>
  <c r="L68" i="25"/>
  <c r="L74" i="25" s="1"/>
  <c r="L69" i="25"/>
  <c r="L75" i="25" s="1"/>
  <c r="L67" i="25"/>
  <c r="E130" i="25"/>
  <c r="E136" i="25" s="1"/>
  <c r="H126" i="25"/>
  <c r="H132" i="25" s="1"/>
  <c r="H138" i="25" s="1"/>
  <c r="F132" i="25"/>
  <c r="F138" i="25" s="1"/>
  <c r="F131" i="25"/>
  <c r="F137" i="25" s="1"/>
  <c r="F126" i="25"/>
  <c r="F130" i="25" s="1"/>
  <c r="F136" i="25" s="1"/>
  <c r="J130" i="25"/>
  <c r="J136" i="25" s="1"/>
  <c r="M98" i="25"/>
  <c r="M104" i="25" s="1"/>
  <c r="M110" i="25" s="1"/>
  <c r="E131" i="25"/>
  <c r="E137" i="25" s="1"/>
  <c r="H67" i="25"/>
  <c r="N62" i="25"/>
  <c r="L130" i="25"/>
  <c r="L136" i="25" s="1"/>
  <c r="J131" i="25"/>
  <c r="J137" i="25" s="1"/>
  <c r="H68" i="25"/>
  <c r="H74" i="25" s="1"/>
  <c r="C62" i="25"/>
  <c r="L131" i="25"/>
  <c r="L137" i="25" s="1"/>
  <c r="E73" i="25"/>
  <c r="E70" i="25"/>
  <c r="J67" i="25"/>
  <c r="E19" i="25"/>
  <c r="E91" i="25"/>
  <c r="K63" i="25"/>
  <c r="K68" i="25" s="1"/>
  <c r="K74" i="25" s="1"/>
  <c r="K132" i="25"/>
  <c r="K138" i="25" s="1"/>
  <c r="K131" i="25"/>
  <c r="K137" i="25" s="1"/>
  <c r="K130" i="25"/>
  <c r="K136" i="25" s="1"/>
  <c r="J97" i="25"/>
  <c r="J103" i="25" s="1"/>
  <c r="J109" i="25" s="1"/>
  <c r="J68" i="25"/>
  <c r="J74" i="25" s="1"/>
  <c r="G67" i="25"/>
  <c r="I132" i="25"/>
  <c r="I138" i="25" s="1"/>
  <c r="I131" i="25"/>
  <c r="I137" i="25" s="1"/>
  <c r="I130" i="25"/>
  <c r="I136" i="25" s="1"/>
  <c r="M40" i="24" l="1"/>
  <c r="L43" i="24"/>
  <c r="AD8" i="14" s="1"/>
  <c r="J31" i="24"/>
  <c r="I33" i="24"/>
  <c r="I34" i="24" s="1"/>
  <c r="AA9" i="14" s="1"/>
  <c r="I70" i="25"/>
  <c r="I73" i="25"/>
  <c r="C63" i="25"/>
  <c r="O62" i="25"/>
  <c r="C67" i="25"/>
  <c r="C69" i="25"/>
  <c r="C75" i="25" s="1"/>
  <c r="C68" i="25"/>
  <c r="C74" i="25" s="1"/>
  <c r="H130" i="25"/>
  <c r="H136" i="25" s="1"/>
  <c r="K67" i="25"/>
  <c r="H131" i="25"/>
  <c r="H137" i="25" s="1"/>
  <c r="C98" i="25"/>
  <c r="C104" i="25" s="1"/>
  <c r="C110" i="25" s="1"/>
  <c r="C97" i="25"/>
  <c r="C103" i="25" s="1"/>
  <c r="C109" i="25" s="1"/>
  <c r="C92" i="25"/>
  <c r="C96" i="25" s="1"/>
  <c r="C102" i="25" s="1"/>
  <c r="C108" i="25" s="1"/>
  <c r="N98" i="25"/>
  <c r="N104" i="25" s="1"/>
  <c r="N110" i="25" s="1"/>
  <c r="N97" i="25"/>
  <c r="N103" i="25" s="1"/>
  <c r="N109" i="25" s="1"/>
  <c r="N96" i="25"/>
  <c r="N102" i="25" s="1"/>
  <c r="N108" i="25" s="1"/>
  <c r="N92" i="25"/>
  <c r="K69" i="25"/>
  <c r="K75" i="25" s="1"/>
  <c r="N63" i="25"/>
  <c r="N69" i="25" s="1"/>
  <c r="N75" i="25" s="1"/>
  <c r="H70" i="25"/>
  <c r="H73" i="25"/>
  <c r="E92" i="25"/>
  <c r="E98" i="25" s="1"/>
  <c r="E104" i="25" s="1"/>
  <c r="E110" i="25" s="1"/>
  <c r="L73" i="25"/>
  <c r="L70" i="25"/>
  <c r="D130" i="25"/>
  <c r="D136" i="25" s="1"/>
  <c r="D63" i="25"/>
  <c r="D67" i="25" s="1"/>
  <c r="D69" i="25"/>
  <c r="D75" i="25" s="1"/>
  <c r="D68" i="25"/>
  <c r="D74" i="25" s="1"/>
  <c r="F38" i="25"/>
  <c r="G38" i="25" s="1"/>
  <c r="I38" i="25" s="1"/>
  <c r="J38" i="25" s="1"/>
  <c r="F18" i="25"/>
  <c r="G18" i="25" s="1"/>
  <c r="I18" i="25" s="1"/>
  <c r="J18" i="25" s="1"/>
  <c r="F17" i="25"/>
  <c r="G17" i="25" s="1"/>
  <c r="I17" i="25" s="1"/>
  <c r="J17" i="25" s="1"/>
  <c r="F16" i="25"/>
  <c r="G16" i="25" s="1"/>
  <c r="I16" i="25" s="1"/>
  <c r="J16" i="25" s="1"/>
  <c r="F37" i="25"/>
  <c r="G37" i="25" s="1"/>
  <c r="I37" i="25" s="1"/>
  <c r="J37" i="25" s="1"/>
  <c r="F41" i="25"/>
  <c r="F21" i="25"/>
  <c r="F36" i="25"/>
  <c r="G36" i="25" s="1"/>
  <c r="I36" i="25" s="1"/>
  <c r="J36" i="25" s="1"/>
  <c r="D131" i="25"/>
  <c r="D137" i="25" s="1"/>
  <c r="G70" i="25"/>
  <c r="G73" i="25"/>
  <c r="J70" i="25"/>
  <c r="J73" i="25"/>
  <c r="G130" i="25"/>
  <c r="G136" i="25" s="1"/>
  <c r="D92" i="25"/>
  <c r="D98" i="25" s="1"/>
  <c r="D104" i="25" s="1"/>
  <c r="D110" i="25" s="1"/>
  <c r="G131" i="25"/>
  <c r="G137" i="25" s="1"/>
  <c r="M63" i="25"/>
  <c r="M69" i="25" s="1"/>
  <c r="M75" i="25" s="1"/>
  <c r="N40" i="24" l="1"/>
  <c r="M43" i="24"/>
  <c r="AE8" i="14" s="1"/>
  <c r="K31" i="24"/>
  <c r="J33" i="24"/>
  <c r="J34" i="24" s="1"/>
  <c r="AB9" i="14" s="1"/>
  <c r="D70" i="25"/>
  <c r="D73" i="25"/>
  <c r="M68" i="25"/>
  <c r="M74" i="25" s="1"/>
  <c r="N68" i="25"/>
  <c r="N74" i="25" s="1"/>
  <c r="M67" i="25"/>
  <c r="N67" i="25"/>
  <c r="K70" i="25"/>
  <c r="K73" i="25"/>
  <c r="O74" i="25"/>
  <c r="O75" i="25"/>
  <c r="D96" i="25"/>
  <c r="D102" i="25" s="1"/>
  <c r="D108" i="25" s="1"/>
  <c r="C70" i="25"/>
  <c r="C73" i="25"/>
  <c r="D97" i="25"/>
  <c r="D103" i="25" s="1"/>
  <c r="D109" i="25" s="1"/>
  <c r="E96" i="25"/>
  <c r="E102" i="25" s="1"/>
  <c r="E108" i="25" s="1"/>
  <c r="E97" i="25"/>
  <c r="E103" i="25" s="1"/>
  <c r="E109" i="25" s="1"/>
  <c r="O63" i="25"/>
  <c r="P63" i="25" s="1"/>
  <c r="Q63" i="25" s="1"/>
  <c r="R63" i="25" s="1"/>
  <c r="O40" i="24" l="1"/>
  <c r="O43" i="24" s="1"/>
  <c r="AG8" i="14" s="1"/>
  <c r="N43" i="24"/>
  <c r="AF8" i="14" s="1"/>
  <c r="L31" i="24"/>
  <c r="K33" i="24"/>
  <c r="K34" i="24" s="1"/>
  <c r="AC9" i="14" s="1"/>
  <c r="N73" i="25"/>
  <c r="N70" i="25"/>
  <c r="M73" i="25"/>
  <c r="M70" i="25"/>
  <c r="O70" i="25" s="1"/>
  <c r="P70" i="25" s="1"/>
  <c r="O73" i="25"/>
  <c r="M31" i="24" l="1"/>
  <c r="L33" i="24"/>
  <c r="L34" i="24" s="1"/>
  <c r="AD9" i="14" s="1"/>
  <c r="N31" i="24" l="1"/>
  <c r="M33" i="24"/>
  <c r="M34" i="24" s="1"/>
  <c r="AE9" i="14" s="1"/>
  <c r="L67" i="23"/>
  <c r="L66" i="23"/>
  <c r="O31" i="24" l="1"/>
  <c r="N33" i="24"/>
  <c r="N34" i="24" s="1"/>
  <c r="AF9" i="14" s="1"/>
  <c r="BI31" i="10"/>
  <c r="BI30" i="10"/>
  <c r="BI29" i="10"/>
  <c r="BI28" i="10"/>
  <c r="BI27" i="10"/>
  <c r="BI26" i="10"/>
  <c r="BI25" i="10"/>
  <c r="BI24" i="10"/>
  <c r="BI23" i="10"/>
  <c r="BI22" i="10"/>
  <c r="BI21" i="10"/>
  <c r="BI20" i="10"/>
  <c r="BI19" i="10"/>
  <c r="BI18" i="10"/>
  <c r="BI17" i="10"/>
  <c r="BI16" i="10"/>
  <c r="BI15" i="10"/>
  <c r="BI14" i="10"/>
  <c r="BI13" i="10"/>
  <c r="BI12" i="10"/>
  <c r="BI11" i="10"/>
  <c r="BI10" i="10"/>
  <c r="BI9" i="10"/>
  <c r="BI8" i="10"/>
  <c r="BI7" i="10"/>
  <c r="BI6" i="10"/>
  <c r="BI5" i="10"/>
  <c r="BI4" i="10"/>
  <c r="H31" i="10"/>
  <c r="I31" i="10" s="1"/>
  <c r="D31" i="10"/>
  <c r="E31" i="10" s="1"/>
  <c r="C31" i="10"/>
  <c r="H30" i="10"/>
  <c r="J30" i="10" s="1"/>
  <c r="D30" i="10"/>
  <c r="E30" i="10" s="1"/>
  <c r="C30" i="10"/>
  <c r="H29" i="10"/>
  <c r="J29" i="10" s="1"/>
  <c r="D29" i="10"/>
  <c r="A29" i="10" s="1"/>
  <c r="C29" i="10"/>
  <c r="H28" i="10"/>
  <c r="J28" i="10" s="1"/>
  <c r="D28" i="10"/>
  <c r="B28" i="10" s="1"/>
  <c r="C28" i="10"/>
  <c r="H27" i="10"/>
  <c r="I27" i="10" s="1"/>
  <c r="BL27" i="10" s="1"/>
  <c r="D27" i="10"/>
  <c r="B27" i="10" s="1"/>
  <c r="C27" i="10"/>
  <c r="H26" i="10"/>
  <c r="J26" i="10" s="1"/>
  <c r="D26" i="10"/>
  <c r="E26" i="10" s="1"/>
  <c r="C26" i="10"/>
  <c r="H25" i="10"/>
  <c r="J25" i="10" s="1"/>
  <c r="D25" i="10"/>
  <c r="E25" i="10" s="1"/>
  <c r="C25" i="10"/>
  <c r="H24" i="10"/>
  <c r="J24" i="10" s="1"/>
  <c r="D24" i="10"/>
  <c r="E24" i="10" s="1"/>
  <c r="C24" i="10"/>
  <c r="H23" i="10"/>
  <c r="I23" i="10" s="1"/>
  <c r="BL23" i="10" s="1"/>
  <c r="D23" i="10"/>
  <c r="E23" i="10" s="1"/>
  <c r="C23" i="10"/>
  <c r="H22" i="10"/>
  <c r="J22" i="10" s="1"/>
  <c r="D22" i="10"/>
  <c r="A22" i="10" s="1"/>
  <c r="C22" i="10"/>
  <c r="H21" i="10"/>
  <c r="J21" i="10" s="1"/>
  <c r="D21" i="10"/>
  <c r="A21" i="10" s="1"/>
  <c r="C21" i="10"/>
  <c r="H20" i="10"/>
  <c r="I20" i="10" s="1"/>
  <c r="D20" i="10"/>
  <c r="B20" i="10" s="1"/>
  <c r="C20" i="10"/>
  <c r="H19" i="10"/>
  <c r="I19" i="10" s="1"/>
  <c r="D19" i="10"/>
  <c r="B19" i="10" s="1"/>
  <c r="C19" i="10"/>
  <c r="H18" i="10"/>
  <c r="J18" i="10" s="1"/>
  <c r="D18" i="10"/>
  <c r="E18" i="10" s="1"/>
  <c r="C18" i="10"/>
  <c r="H17" i="10"/>
  <c r="J17" i="10" s="1"/>
  <c r="D17" i="10"/>
  <c r="E17" i="10" s="1"/>
  <c r="C17" i="10"/>
  <c r="H16" i="10"/>
  <c r="J16" i="10" s="1"/>
  <c r="D16" i="10"/>
  <c r="E16" i="10" s="1"/>
  <c r="C16" i="10"/>
  <c r="H15" i="10"/>
  <c r="I15" i="10" s="1"/>
  <c r="BK15" i="10" s="1"/>
  <c r="D15" i="10"/>
  <c r="E15" i="10" s="1"/>
  <c r="C15" i="10"/>
  <c r="H14" i="10"/>
  <c r="J14" i="10" s="1"/>
  <c r="D14" i="10"/>
  <c r="B14" i="10" s="1"/>
  <c r="C14" i="10"/>
  <c r="H13" i="10"/>
  <c r="J13" i="10" s="1"/>
  <c r="D13" i="10"/>
  <c r="A13" i="10" s="1"/>
  <c r="C13" i="10"/>
  <c r="H12" i="10"/>
  <c r="I12" i="10" s="1"/>
  <c r="D12" i="10"/>
  <c r="B12" i="10" s="1"/>
  <c r="C12" i="10"/>
  <c r="H11" i="10"/>
  <c r="I11" i="10" s="1"/>
  <c r="BL11" i="10" s="1"/>
  <c r="D11" i="10"/>
  <c r="B11" i="10" s="1"/>
  <c r="C11" i="10"/>
  <c r="H10" i="10"/>
  <c r="J10" i="10" s="1"/>
  <c r="D10" i="10"/>
  <c r="B10" i="10" s="1"/>
  <c r="C10" i="10"/>
  <c r="H9" i="10"/>
  <c r="J9" i="10" s="1"/>
  <c r="D9" i="10"/>
  <c r="E9" i="10" s="1"/>
  <c r="C9" i="10"/>
  <c r="H8" i="10"/>
  <c r="I8" i="10" s="1"/>
  <c r="D8" i="10"/>
  <c r="E8" i="10" s="1"/>
  <c r="C8" i="10"/>
  <c r="H7" i="10"/>
  <c r="I7" i="10" s="1"/>
  <c r="BK7" i="10" s="1"/>
  <c r="D7" i="10"/>
  <c r="E7" i="10" s="1"/>
  <c r="C7" i="10"/>
  <c r="H6" i="10"/>
  <c r="J6" i="10" s="1"/>
  <c r="D6" i="10"/>
  <c r="E6" i="10" s="1"/>
  <c r="C6" i="10"/>
  <c r="H5" i="10"/>
  <c r="J5" i="10" s="1"/>
  <c r="D5" i="10"/>
  <c r="A5" i="10" s="1"/>
  <c r="C5" i="10"/>
  <c r="O33" i="24" l="1"/>
  <c r="O34" i="24" s="1"/>
  <c r="AG9" i="14" s="1"/>
  <c r="I24" i="10"/>
  <c r="BK24" i="10" s="1"/>
  <c r="J8" i="10"/>
  <c r="L8" i="10" s="1"/>
  <c r="J23" i="10"/>
  <c r="L23" i="10" s="1"/>
  <c r="BL7" i="10"/>
  <c r="BK23" i="10"/>
  <c r="J12" i="10"/>
  <c r="L12" i="10" s="1"/>
  <c r="J7" i="10"/>
  <c r="L7" i="10" s="1"/>
  <c r="J19" i="10"/>
  <c r="L19" i="10" s="1"/>
  <c r="B18" i="10"/>
  <c r="B29" i="10"/>
  <c r="A10" i="10"/>
  <c r="B13" i="10"/>
  <c r="A30" i="10"/>
  <c r="A18" i="10"/>
  <c r="B22" i="10"/>
  <c r="A14" i="10"/>
  <c r="E14" i="10"/>
  <c r="B17" i="10"/>
  <c r="BL20" i="10"/>
  <c r="BK20" i="10"/>
  <c r="BL12" i="10"/>
  <c r="BK12" i="10"/>
  <c r="J15" i="10"/>
  <c r="L15" i="10" s="1"/>
  <c r="J20" i="10"/>
  <c r="L20" i="10" s="1"/>
  <c r="A26" i="10"/>
  <c r="B9" i="10"/>
  <c r="E10" i="10"/>
  <c r="A6" i="10"/>
  <c r="B21" i="10"/>
  <c r="E22" i="10"/>
  <c r="B26" i="10"/>
  <c r="J27" i="10"/>
  <c r="L27" i="10" s="1"/>
  <c r="BK8" i="10"/>
  <c r="B6" i="10"/>
  <c r="L24" i="10"/>
  <c r="BL8" i="10"/>
  <c r="BK11" i="10"/>
  <c r="BK19" i="10"/>
  <c r="BK27" i="10"/>
  <c r="BL19" i="10"/>
  <c r="B30" i="10"/>
  <c r="J31" i="10"/>
  <c r="L31" i="10" s="1"/>
  <c r="I16" i="10"/>
  <c r="B25" i="10"/>
  <c r="B5" i="10"/>
  <c r="J11" i="10"/>
  <c r="L11" i="10" s="1"/>
  <c r="I28" i="10"/>
  <c r="BK31" i="10"/>
  <c r="BL15" i="10"/>
  <c r="BL31" i="10"/>
  <c r="A7" i="10"/>
  <c r="I9" i="10"/>
  <c r="E11" i="10"/>
  <c r="A15" i="10"/>
  <c r="I17" i="10"/>
  <c r="E19" i="10"/>
  <c r="A23" i="10"/>
  <c r="I25" i="10"/>
  <c r="E27" i="10"/>
  <c r="A31" i="10"/>
  <c r="B7" i="10"/>
  <c r="A8" i="10"/>
  <c r="I10" i="10"/>
  <c r="E12" i="10"/>
  <c r="B15" i="10"/>
  <c r="A16" i="10"/>
  <c r="I18" i="10"/>
  <c r="E20" i="10"/>
  <c r="B23" i="10"/>
  <c r="A24" i="10"/>
  <c r="I26" i="10"/>
  <c r="E28" i="10"/>
  <c r="B31" i="10"/>
  <c r="E5" i="10"/>
  <c r="B8" i="10"/>
  <c r="A9" i="10"/>
  <c r="E13" i="10"/>
  <c r="B16" i="10"/>
  <c r="A17" i="10"/>
  <c r="E21" i="10"/>
  <c r="B24" i="10"/>
  <c r="A25" i="10"/>
  <c r="E29" i="10"/>
  <c r="I5" i="10"/>
  <c r="A11" i="10"/>
  <c r="I13" i="10"/>
  <c r="A19" i="10"/>
  <c r="I21" i="10"/>
  <c r="A27" i="10"/>
  <c r="I29" i="10"/>
  <c r="I6" i="10"/>
  <c r="A12" i="10"/>
  <c r="I14" i="10"/>
  <c r="A20" i="10"/>
  <c r="I22" i="10"/>
  <c r="A28" i="10"/>
  <c r="I30" i="10"/>
  <c r="BL24" i="10" l="1"/>
  <c r="L21" i="10"/>
  <c r="BL21" i="10"/>
  <c r="BK21" i="10"/>
  <c r="L9" i="10"/>
  <c r="BL9" i="10"/>
  <c r="BK9" i="10"/>
  <c r="L29" i="10"/>
  <c r="BL29" i="10"/>
  <c r="BK29" i="10"/>
  <c r="L25" i="10"/>
  <c r="BL25" i="10"/>
  <c r="BK25" i="10"/>
  <c r="L22" i="10"/>
  <c r="BL22" i="10"/>
  <c r="BK22" i="10"/>
  <c r="L26" i="10"/>
  <c r="BK26" i="10"/>
  <c r="BL26" i="10"/>
  <c r="L10" i="10"/>
  <c r="BK10" i="10"/>
  <c r="BL10" i="10"/>
  <c r="L17" i="10"/>
  <c r="BL17" i="10"/>
  <c r="BK17" i="10"/>
  <c r="L13" i="10"/>
  <c r="BL13" i="10"/>
  <c r="BK13" i="10"/>
  <c r="L28" i="10"/>
  <c r="BL28" i="10"/>
  <c r="BK28" i="10"/>
  <c r="L14" i="10"/>
  <c r="BL14" i="10"/>
  <c r="BK14" i="10"/>
  <c r="L6" i="10"/>
  <c r="BL6" i="10"/>
  <c r="BK6" i="10"/>
  <c r="L18" i="10"/>
  <c r="BK18" i="10"/>
  <c r="BL18" i="10"/>
  <c r="L5" i="10"/>
  <c r="BL5" i="10"/>
  <c r="BK5" i="10"/>
  <c r="L30" i="10"/>
  <c r="BL30" i="10"/>
  <c r="BK30" i="10"/>
  <c r="L16" i="10"/>
  <c r="BL16" i="10"/>
  <c r="BK16" i="10"/>
  <c r="H4" i="10" l="1"/>
  <c r="J4" i="10" s="1"/>
  <c r="H331" i="23"/>
  <c r="H330" i="23"/>
  <c r="H329" i="23"/>
  <c r="H328" i="23"/>
  <c r="H327" i="23"/>
  <c r="H326" i="23"/>
  <c r="H325" i="23"/>
  <c r="H324" i="23"/>
  <c r="H323" i="23"/>
  <c r="H322" i="23"/>
  <c r="H321" i="23"/>
  <c r="H320" i="23"/>
  <c r="H319" i="23"/>
  <c r="H318" i="23"/>
  <c r="H317" i="23"/>
  <c r="H316" i="23"/>
  <c r="H315" i="23"/>
  <c r="H314" i="23"/>
  <c r="H313" i="23"/>
  <c r="H312" i="23"/>
  <c r="H311" i="23"/>
  <c r="H310" i="23"/>
  <c r="H309" i="23"/>
  <c r="H308" i="23"/>
  <c r="H307" i="23"/>
  <c r="H306" i="23"/>
  <c r="H305" i="23"/>
  <c r="H304" i="23"/>
  <c r="H303" i="23"/>
  <c r="H302" i="23"/>
  <c r="H301" i="23"/>
  <c r="H300" i="23"/>
  <c r="H299" i="23"/>
  <c r="H298" i="23"/>
  <c r="H297" i="23"/>
  <c r="H296" i="23"/>
  <c r="H295" i="23"/>
  <c r="H294" i="23"/>
  <c r="H293" i="23"/>
  <c r="H292" i="23"/>
  <c r="H290" i="23"/>
  <c r="H289" i="23"/>
  <c r="H288" i="23"/>
  <c r="H287" i="23"/>
  <c r="H286" i="23"/>
  <c r="H285" i="23"/>
  <c r="H284" i="23"/>
  <c r="H283" i="23"/>
  <c r="H282" i="23"/>
  <c r="H281" i="23"/>
  <c r="H280" i="23"/>
  <c r="H279" i="23"/>
  <c r="H278" i="23"/>
  <c r="H277" i="23"/>
  <c r="H276" i="23"/>
  <c r="H275" i="23"/>
  <c r="H274" i="23"/>
  <c r="H273" i="23"/>
  <c r="H272" i="23"/>
  <c r="H271" i="23"/>
  <c r="H270" i="23"/>
  <c r="H269" i="23"/>
  <c r="H268" i="23"/>
  <c r="H267" i="23"/>
  <c r="H266" i="23"/>
  <c r="H265" i="23"/>
  <c r="H264" i="23"/>
  <c r="H263" i="23"/>
  <c r="H262" i="23"/>
  <c r="H261" i="23"/>
  <c r="H260" i="23"/>
  <c r="H259" i="23"/>
  <c r="H258" i="23"/>
  <c r="H257" i="23"/>
  <c r="H256" i="23"/>
  <c r="H255" i="23"/>
  <c r="H254" i="23"/>
  <c r="H251" i="23"/>
  <c r="H250" i="23"/>
  <c r="H249" i="23"/>
  <c r="H248" i="23"/>
  <c r="H247" i="23"/>
  <c r="H246" i="23"/>
  <c r="H245" i="23"/>
  <c r="H244" i="23"/>
  <c r="H243" i="23"/>
  <c r="H242" i="23"/>
  <c r="H241" i="23"/>
  <c r="H240" i="23"/>
  <c r="H239" i="23"/>
  <c r="H238" i="23"/>
  <c r="H237" i="23"/>
  <c r="H236" i="23"/>
  <c r="H235" i="23"/>
  <c r="H234" i="23"/>
  <c r="H227" i="23"/>
  <c r="H226" i="23"/>
  <c r="H225" i="23"/>
  <c r="H224" i="23"/>
  <c r="H223" i="23"/>
  <c r="H222" i="23"/>
  <c r="H221" i="23"/>
  <c r="H220" i="23"/>
  <c r="H219" i="23"/>
  <c r="H218" i="23"/>
  <c r="H217" i="23"/>
  <c r="H216" i="23"/>
  <c r="H215" i="23"/>
  <c r="H214" i="23"/>
  <c r="H213" i="23"/>
  <c r="H212" i="23"/>
  <c r="H211" i="23"/>
  <c r="H210" i="23"/>
  <c r="H209" i="23"/>
  <c r="H208" i="23"/>
  <c r="H207" i="23"/>
  <c r="H206" i="23"/>
  <c r="H205" i="23"/>
  <c r="H204" i="23"/>
  <c r="H203" i="23"/>
  <c r="H202" i="23"/>
  <c r="H201" i="23"/>
  <c r="H200" i="23"/>
  <c r="H199" i="23"/>
  <c r="H198" i="23"/>
  <c r="H197" i="23"/>
  <c r="H196" i="23"/>
  <c r="H195" i="23"/>
  <c r="H194" i="23"/>
  <c r="H193" i="23"/>
  <c r="H192" i="23"/>
  <c r="H191" i="23"/>
  <c r="H190" i="23"/>
  <c r="H189" i="23"/>
  <c r="H188" i="23"/>
  <c r="H187" i="23"/>
  <c r="H186" i="23"/>
  <c r="H185" i="23"/>
  <c r="H184" i="23"/>
  <c r="H183" i="23"/>
  <c r="H182" i="23"/>
  <c r="H181" i="23"/>
  <c r="H180" i="23"/>
  <c r="H179" i="23"/>
  <c r="H178" i="23"/>
  <c r="H177" i="23"/>
  <c r="H176" i="23"/>
  <c r="H175" i="23"/>
  <c r="H174" i="23"/>
  <c r="H173" i="23"/>
  <c r="H172" i="23"/>
  <c r="H171" i="23"/>
  <c r="H170" i="23"/>
  <c r="H169" i="23"/>
  <c r="H168" i="23"/>
  <c r="H167" i="23"/>
  <c r="H166" i="23"/>
  <c r="H165" i="23"/>
  <c r="H164" i="23"/>
  <c r="H163" i="23"/>
  <c r="H162" i="23"/>
  <c r="H161" i="23"/>
  <c r="H160" i="23"/>
  <c r="H159" i="23"/>
  <c r="H158" i="23"/>
  <c r="H157" i="23"/>
  <c r="H156" i="23"/>
  <c r="H155" i="23"/>
  <c r="H154" i="23"/>
  <c r="H153" i="23"/>
  <c r="H152" i="23"/>
  <c r="L146" i="23"/>
  <c r="J146" i="23"/>
  <c r="L145" i="23"/>
  <c r="J145" i="23"/>
  <c r="L144" i="23"/>
  <c r="J144" i="23"/>
  <c r="L143" i="23"/>
  <c r="J143" i="23"/>
  <c r="L142" i="23"/>
  <c r="J142" i="23"/>
  <c r="L141" i="23"/>
  <c r="J141" i="23"/>
  <c r="L140" i="23"/>
  <c r="J140" i="23"/>
  <c r="L139" i="23"/>
  <c r="J139" i="23"/>
  <c r="L138" i="23"/>
  <c r="J138" i="23"/>
  <c r="L137" i="23"/>
  <c r="J137" i="23"/>
  <c r="L136" i="23"/>
  <c r="J136" i="23"/>
  <c r="L135" i="23"/>
  <c r="J135" i="23"/>
  <c r="L134" i="23"/>
  <c r="J134" i="23"/>
  <c r="L133" i="23"/>
  <c r="J133" i="23"/>
  <c r="L132" i="23"/>
  <c r="J132" i="23"/>
  <c r="L131" i="23"/>
  <c r="J131" i="23"/>
  <c r="L130" i="23"/>
  <c r="J130" i="23"/>
  <c r="L129" i="23"/>
  <c r="J129" i="23"/>
  <c r="L128" i="23"/>
  <c r="J128" i="23"/>
  <c r="L127" i="23"/>
  <c r="J127" i="23"/>
  <c r="L126" i="23"/>
  <c r="J126" i="23"/>
  <c r="L125" i="23"/>
  <c r="J125" i="23"/>
  <c r="L124" i="23"/>
  <c r="J124" i="23"/>
  <c r="L123" i="23"/>
  <c r="J123" i="23"/>
  <c r="L122" i="23"/>
  <c r="J122" i="23"/>
  <c r="L121" i="23"/>
  <c r="J121" i="23"/>
  <c r="L120" i="23"/>
  <c r="J120" i="23"/>
  <c r="L119" i="23"/>
  <c r="J119" i="23"/>
  <c r="L118" i="23"/>
  <c r="J118" i="23"/>
  <c r="L117" i="23"/>
  <c r="J117" i="23"/>
  <c r="L116" i="23"/>
  <c r="J116" i="23"/>
  <c r="L115" i="23"/>
  <c r="J115" i="23"/>
  <c r="L114" i="23"/>
  <c r="J114" i="23"/>
  <c r="L113" i="23"/>
  <c r="J113" i="23"/>
  <c r="L112" i="23"/>
  <c r="J112" i="23"/>
  <c r="L111" i="23"/>
  <c r="J111" i="23"/>
  <c r="L110" i="23"/>
  <c r="J110" i="23"/>
  <c r="L109" i="23"/>
  <c r="J109" i="23"/>
  <c r="L108" i="23"/>
  <c r="J108" i="23"/>
  <c r="L107" i="23"/>
  <c r="J107" i="23"/>
  <c r="L106" i="23"/>
  <c r="J106" i="23"/>
  <c r="L105" i="23"/>
  <c r="J105" i="23"/>
  <c r="L104" i="23"/>
  <c r="J104" i="23"/>
  <c r="L103" i="23"/>
  <c r="J103" i="23"/>
  <c r="L102" i="23"/>
  <c r="J102" i="23"/>
  <c r="L101" i="23"/>
  <c r="J101" i="23"/>
  <c r="L100" i="23"/>
  <c r="J100" i="23"/>
  <c r="L97" i="23"/>
  <c r="J97" i="23"/>
  <c r="L96" i="23"/>
  <c r="J96" i="23"/>
  <c r="L95" i="23"/>
  <c r="J95" i="23"/>
  <c r="L94" i="23"/>
  <c r="J94" i="23"/>
  <c r="L74" i="23"/>
  <c r="J74" i="23"/>
  <c r="L64" i="23"/>
  <c r="J64" i="23"/>
  <c r="L82" i="23"/>
  <c r="J82" i="23"/>
  <c r="L78" i="23"/>
  <c r="J78" i="23"/>
  <c r="L93" i="23"/>
  <c r="J93" i="23"/>
  <c r="L73" i="23"/>
  <c r="J73" i="23"/>
  <c r="L81" i="23"/>
  <c r="J81" i="23"/>
  <c r="L77" i="23"/>
  <c r="J77" i="23"/>
  <c r="L70" i="23"/>
  <c r="J70" i="23"/>
  <c r="L63" i="23"/>
  <c r="J63" i="23"/>
  <c r="L65" i="23"/>
  <c r="J65" i="23"/>
  <c r="L72" i="23"/>
  <c r="J72" i="23"/>
  <c r="L80" i="23"/>
  <c r="J80" i="23"/>
  <c r="L76" i="23"/>
  <c r="J76" i="23"/>
  <c r="L69" i="23"/>
  <c r="J69" i="23"/>
  <c r="L62" i="23"/>
  <c r="J62" i="23"/>
  <c r="L60" i="23"/>
  <c r="J60" i="23"/>
  <c r="L59" i="23"/>
  <c r="J59" i="23"/>
  <c r="L58" i="23"/>
  <c r="J58" i="23"/>
  <c r="C4" i="10" s="1"/>
  <c r="L92" i="23"/>
  <c r="J92" i="23"/>
  <c r="L91" i="23"/>
  <c r="J91" i="23"/>
  <c r="L71" i="23"/>
  <c r="J71" i="23"/>
  <c r="L90" i="23"/>
  <c r="J90" i="23"/>
  <c r="L79" i="23"/>
  <c r="J79" i="23"/>
  <c r="L75" i="23"/>
  <c r="J75" i="23"/>
  <c r="L68" i="23"/>
  <c r="L61" i="23"/>
  <c r="J61" i="23"/>
  <c r="L89" i="23"/>
  <c r="J89" i="23"/>
  <c r="L88" i="23"/>
  <c r="J88" i="23"/>
  <c r="L87" i="23"/>
  <c r="J87" i="23"/>
  <c r="L86" i="23"/>
  <c r="J86" i="23"/>
  <c r="L85" i="23"/>
  <c r="J85" i="23"/>
  <c r="L84" i="23"/>
  <c r="J84" i="23"/>
  <c r="L83" i="23"/>
  <c r="J83" i="23"/>
  <c r="D4" i="10" l="1"/>
  <c r="A4" i="10" s="1"/>
  <c r="F23" i="14"/>
  <c r="F12" i="14"/>
  <c r="F11" i="14"/>
  <c r="F5" i="14"/>
  <c r="F14" i="14"/>
  <c r="F25" i="14"/>
  <c r="F30" i="14"/>
  <c r="F22" i="14"/>
  <c r="F15" i="14"/>
  <c r="F26" i="14"/>
  <c r="F24" i="14"/>
  <c r="F21" i="14"/>
  <c r="F10" i="14"/>
  <c r="F20" i="14"/>
  <c r="F19" i="14"/>
  <c r="F9" i="14"/>
  <c r="F18" i="14"/>
  <c r="F8" i="14"/>
  <c r="F29" i="14"/>
  <c r="F17" i="14"/>
  <c r="F7" i="14"/>
  <c r="F28" i="14"/>
  <c r="F16" i="14"/>
  <c r="F6" i="14"/>
  <c r="F27" i="14"/>
  <c r="F4" i="14"/>
  <c r="F13" i="14"/>
  <c r="F3" i="14"/>
  <c r="G25" i="14"/>
  <c r="G13" i="14"/>
  <c r="G24" i="14"/>
  <c r="G11" i="14"/>
  <c r="G21" i="14"/>
  <c r="G20" i="14"/>
  <c r="G8" i="14"/>
  <c r="G7" i="14"/>
  <c r="G28" i="14"/>
  <c r="G27" i="14"/>
  <c r="G3" i="14"/>
  <c r="G10" i="14"/>
  <c r="G17" i="14"/>
  <c r="G16" i="14"/>
  <c r="G15" i="14"/>
  <c r="G26" i="14"/>
  <c r="G30" i="14"/>
  <c r="G23" i="14"/>
  <c r="G12" i="14"/>
  <c r="G22" i="14"/>
  <c r="G9" i="14"/>
  <c r="G19" i="14"/>
  <c r="G18" i="14"/>
  <c r="G6" i="14"/>
  <c r="G5" i="14"/>
  <c r="G14" i="14"/>
  <c r="G29" i="14"/>
  <c r="G4" i="14"/>
  <c r="I4" i="10"/>
  <c r="O506" i="24" l="1"/>
  <c r="O528" i="24" s="1"/>
  <c r="G506" i="24"/>
  <c r="G528" i="24" s="1"/>
  <c r="K505" i="24"/>
  <c r="K527" i="24" s="1"/>
  <c r="O504" i="24"/>
  <c r="O526" i="24" s="1"/>
  <c r="G504" i="24"/>
  <c r="G526" i="24" s="1"/>
  <c r="K503" i="24"/>
  <c r="K525" i="24" s="1"/>
  <c r="O502" i="24"/>
  <c r="O524" i="24" s="1"/>
  <c r="G502" i="24"/>
  <c r="G524" i="24" s="1"/>
  <c r="K501" i="24"/>
  <c r="K523" i="24" s="1"/>
  <c r="O500" i="24"/>
  <c r="O522" i="24" s="1"/>
  <c r="G500" i="24"/>
  <c r="G522" i="24" s="1"/>
  <c r="K499" i="24"/>
  <c r="K521" i="24" s="1"/>
  <c r="J497" i="24"/>
  <c r="J519" i="24" s="1"/>
  <c r="J496" i="24"/>
  <c r="J518" i="24" s="1"/>
  <c r="N495" i="24"/>
  <c r="N517" i="24" s="1"/>
  <c r="F495" i="24"/>
  <c r="F517" i="24" s="1"/>
  <c r="J494" i="24"/>
  <c r="J516" i="24" s="1"/>
  <c r="N493" i="24"/>
  <c r="N515" i="24" s="1"/>
  <c r="F493" i="24"/>
  <c r="F515" i="24" s="1"/>
  <c r="J492" i="24"/>
  <c r="J514" i="24" s="1"/>
  <c r="N491" i="24"/>
  <c r="N513" i="24" s="1"/>
  <c r="F491" i="24"/>
  <c r="F513" i="24" s="1"/>
  <c r="M500" i="24"/>
  <c r="M522" i="24" s="1"/>
  <c r="I499" i="24"/>
  <c r="I521" i="24" s="1"/>
  <c r="H496" i="24"/>
  <c r="H518" i="24" s="1"/>
  <c r="H494" i="24"/>
  <c r="H516" i="24" s="1"/>
  <c r="D493" i="24"/>
  <c r="D515" i="24" s="1"/>
  <c r="L491" i="24"/>
  <c r="L513" i="24" s="1"/>
  <c r="F496" i="24"/>
  <c r="F518" i="24" s="1"/>
  <c r="F494" i="24"/>
  <c r="F516" i="24" s="1"/>
  <c r="N492" i="24"/>
  <c r="N514" i="24" s="1"/>
  <c r="J491" i="24"/>
  <c r="J513" i="24" s="1"/>
  <c r="F505" i="24"/>
  <c r="F527" i="24" s="1"/>
  <c r="F503" i="24"/>
  <c r="F525" i="24" s="1"/>
  <c r="F501" i="24"/>
  <c r="F523" i="24" s="1"/>
  <c r="M496" i="24"/>
  <c r="M518" i="24" s="1"/>
  <c r="E494" i="24"/>
  <c r="E516" i="24" s="1"/>
  <c r="E492" i="24"/>
  <c r="E514" i="24" s="1"/>
  <c r="I506" i="24"/>
  <c r="I528" i="24" s="1"/>
  <c r="I504" i="24"/>
  <c r="I526" i="24" s="1"/>
  <c r="I502" i="24"/>
  <c r="I524" i="24" s="1"/>
  <c r="E501" i="24"/>
  <c r="E523" i="24" s="1"/>
  <c r="E499" i="24"/>
  <c r="E521" i="24" s="1"/>
  <c r="H495" i="24"/>
  <c r="H517" i="24" s="1"/>
  <c r="H493" i="24"/>
  <c r="H515" i="24" s="1"/>
  <c r="D505" i="24"/>
  <c r="D527" i="24" s="1"/>
  <c r="D503" i="24"/>
  <c r="D525" i="24" s="1"/>
  <c r="H502" i="24"/>
  <c r="H524" i="24" s="1"/>
  <c r="L499" i="24"/>
  <c r="L521" i="24" s="1"/>
  <c r="G495" i="24"/>
  <c r="G517" i="24" s="1"/>
  <c r="G493" i="24"/>
  <c r="G515" i="24" s="1"/>
  <c r="G491" i="24"/>
  <c r="G513" i="24" s="1"/>
  <c r="N506" i="24"/>
  <c r="N528" i="24" s="1"/>
  <c r="F506" i="24"/>
  <c r="F528" i="24" s="1"/>
  <c r="J505" i="24"/>
  <c r="J527" i="24" s="1"/>
  <c r="N504" i="24"/>
  <c r="N526" i="24" s="1"/>
  <c r="F504" i="24"/>
  <c r="F526" i="24" s="1"/>
  <c r="J503" i="24"/>
  <c r="J525" i="24" s="1"/>
  <c r="N502" i="24"/>
  <c r="N524" i="24" s="1"/>
  <c r="F502" i="24"/>
  <c r="F524" i="24" s="1"/>
  <c r="J501" i="24"/>
  <c r="J523" i="24" s="1"/>
  <c r="N500" i="24"/>
  <c r="N522" i="24" s="1"/>
  <c r="F500" i="24"/>
  <c r="F522" i="24" s="1"/>
  <c r="J499" i="24"/>
  <c r="J521" i="24" s="1"/>
  <c r="I497" i="24"/>
  <c r="I519" i="24" s="1"/>
  <c r="I496" i="24"/>
  <c r="I518" i="24" s="1"/>
  <c r="M495" i="24"/>
  <c r="M517" i="24" s="1"/>
  <c r="E495" i="24"/>
  <c r="E517" i="24" s="1"/>
  <c r="I494" i="24"/>
  <c r="I516" i="24" s="1"/>
  <c r="M493" i="24"/>
  <c r="M515" i="24" s="1"/>
  <c r="E493" i="24"/>
  <c r="E515" i="24" s="1"/>
  <c r="I492" i="24"/>
  <c r="I514" i="24" s="1"/>
  <c r="M491" i="24"/>
  <c r="M513" i="24" s="1"/>
  <c r="E491" i="24"/>
  <c r="E513" i="24" s="1"/>
  <c r="E506" i="24"/>
  <c r="E528" i="24" s="1"/>
  <c r="I505" i="24"/>
  <c r="I527" i="24" s="1"/>
  <c r="M504" i="24"/>
  <c r="M526" i="24" s="1"/>
  <c r="E504" i="24"/>
  <c r="E526" i="24" s="1"/>
  <c r="I503" i="24"/>
  <c r="I525" i="24" s="1"/>
  <c r="E502" i="24"/>
  <c r="E524" i="24" s="1"/>
  <c r="I501" i="24"/>
  <c r="I523" i="24" s="1"/>
  <c r="E500" i="24"/>
  <c r="E522" i="24" s="1"/>
  <c r="H497" i="24"/>
  <c r="H519" i="24" s="1"/>
  <c r="D495" i="24"/>
  <c r="D517" i="24" s="1"/>
  <c r="L493" i="24"/>
  <c r="L515" i="24" s="1"/>
  <c r="H492" i="24"/>
  <c r="H514" i="24" s="1"/>
  <c r="D491" i="24"/>
  <c r="D513" i="24" s="1"/>
  <c r="N494" i="24"/>
  <c r="N516" i="24" s="1"/>
  <c r="F492" i="24"/>
  <c r="F514" i="24" s="1"/>
  <c r="N503" i="24"/>
  <c r="N525" i="24" s="1"/>
  <c r="N501" i="24"/>
  <c r="N523" i="24" s="1"/>
  <c r="F499" i="24"/>
  <c r="F521" i="24" s="1"/>
  <c r="M494" i="24"/>
  <c r="M516" i="24" s="1"/>
  <c r="I493" i="24"/>
  <c r="I515" i="24" s="1"/>
  <c r="I491" i="24"/>
  <c r="I513" i="24" s="1"/>
  <c r="M505" i="24"/>
  <c r="M527" i="24" s="1"/>
  <c r="E503" i="24"/>
  <c r="E525" i="24" s="1"/>
  <c r="M499" i="24"/>
  <c r="M521" i="24" s="1"/>
  <c r="L496" i="24"/>
  <c r="L518" i="24" s="1"/>
  <c r="D494" i="24"/>
  <c r="D516" i="24" s="1"/>
  <c r="D492" i="24"/>
  <c r="D514" i="24" s="1"/>
  <c r="L505" i="24"/>
  <c r="L527" i="24" s="1"/>
  <c r="L503" i="24"/>
  <c r="L525" i="24" s="1"/>
  <c r="D501" i="24"/>
  <c r="D523" i="24" s="1"/>
  <c r="K496" i="24"/>
  <c r="K518" i="24" s="1"/>
  <c r="O493" i="24"/>
  <c r="O515" i="24" s="1"/>
  <c r="O491" i="24"/>
  <c r="O513" i="24" s="1"/>
  <c r="M506" i="24"/>
  <c r="M528" i="24" s="1"/>
  <c r="M502" i="24"/>
  <c r="M524" i="24" s="1"/>
  <c r="L495" i="24"/>
  <c r="L517" i="24" s="1"/>
  <c r="E496" i="24"/>
  <c r="E518" i="24" s="1"/>
  <c r="M501" i="24"/>
  <c r="M523" i="24" s="1"/>
  <c r="L492" i="24"/>
  <c r="L514" i="24" s="1"/>
  <c r="H500" i="24"/>
  <c r="H522" i="24" s="1"/>
  <c r="L506" i="24"/>
  <c r="L528" i="24" s="1"/>
  <c r="D506" i="24"/>
  <c r="D528" i="24" s="1"/>
  <c r="H505" i="24"/>
  <c r="H527" i="24" s="1"/>
  <c r="L504" i="24"/>
  <c r="L526" i="24" s="1"/>
  <c r="D504" i="24"/>
  <c r="D526" i="24" s="1"/>
  <c r="H503" i="24"/>
  <c r="H525" i="24" s="1"/>
  <c r="L502" i="24"/>
  <c r="L524" i="24" s="1"/>
  <c r="D502" i="24"/>
  <c r="D524" i="24" s="1"/>
  <c r="H501" i="24"/>
  <c r="H523" i="24" s="1"/>
  <c r="L500" i="24"/>
  <c r="L522" i="24" s="1"/>
  <c r="D500" i="24"/>
  <c r="D522" i="24" s="1"/>
  <c r="H499" i="24"/>
  <c r="H521" i="24" s="1"/>
  <c r="O496" i="24"/>
  <c r="O518" i="24" s="1"/>
  <c r="G496" i="24"/>
  <c r="G518" i="24" s="1"/>
  <c r="K495" i="24"/>
  <c r="K517" i="24" s="1"/>
  <c r="O494" i="24"/>
  <c r="O516" i="24" s="1"/>
  <c r="G494" i="24"/>
  <c r="G516" i="24" s="1"/>
  <c r="K493" i="24"/>
  <c r="K515" i="24" s="1"/>
  <c r="O492" i="24"/>
  <c r="O514" i="24" s="1"/>
  <c r="G492" i="24"/>
  <c r="G514" i="24" s="1"/>
  <c r="K491" i="24"/>
  <c r="K513" i="24" s="1"/>
  <c r="K506" i="24"/>
  <c r="K528" i="24" s="1"/>
  <c r="O505" i="24"/>
  <c r="O527" i="24" s="1"/>
  <c r="G505" i="24"/>
  <c r="G527" i="24" s="1"/>
  <c r="K504" i="24"/>
  <c r="K526" i="24" s="1"/>
  <c r="O503" i="24"/>
  <c r="O525" i="24" s="1"/>
  <c r="G503" i="24"/>
  <c r="G525" i="24" s="1"/>
  <c r="K502" i="24"/>
  <c r="K524" i="24" s="1"/>
  <c r="O501" i="24"/>
  <c r="O523" i="24" s="1"/>
  <c r="G501" i="24"/>
  <c r="G523" i="24" s="1"/>
  <c r="K500" i="24"/>
  <c r="K522" i="24" s="1"/>
  <c r="O499" i="24"/>
  <c r="O521" i="24" s="1"/>
  <c r="G499" i="24"/>
  <c r="G521" i="24" s="1"/>
  <c r="N496" i="24"/>
  <c r="N518" i="24" s="1"/>
  <c r="J495" i="24"/>
  <c r="J517" i="24" s="1"/>
  <c r="J493" i="24"/>
  <c r="J515" i="24" s="1"/>
  <c r="J504" i="24"/>
  <c r="J526" i="24" s="1"/>
  <c r="J502" i="24"/>
  <c r="J524" i="24" s="1"/>
  <c r="N499" i="24"/>
  <c r="N521" i="24" s="1"/>
  <c r="I495" i="24"/>
  <c r="I517" i="24" s="1"/>
  <c r="M492" i="24"/>
  <c r="M514" i="24" s="1"/>
  <c r="E505" i="24"/>
  <c r="E527" i="24" s="1"/>
  <c r="M503" i="24"/>
  <c r="M525" i="24" s="1"/>
  <c r="I500" i="24"/>
  <c r="I522" i="24" s="1"/>
  <c r="D496" i="24"/>
  <c r="D518" i="24" s="1"/>
  <c r="L494" i="24"/>
  <c r="L516" i="24" s="1"/>
  <c r="H491" i="24"/>
  <c r="H513" i="24" s="1"/>
  <c r="H506" i="24"/>
  <c r="H528" i="24" s="1"/>
  <c r="H504" i="24"/>
  <c r="H526" i="24" s="1"/>
  <c r="L501" i="24"/>
  <c r="L523" i="24" s="1"/>
  <c r="O495" i="24"/>
  <c r="O517" i="24" s="1"/>
  <c r="K494" i="24"/>
  <c r="K516" i="24" s="1"/>
  <c r="K492" i="24"/>
  <c r="K514" i="24" s="1"/>
  <c r="J506" i="24"/>
  <c r="J528" i="24" s="1"/>
  <c r="N505" i="24"/>
  <c r="N527" i="24" s="1"/>
  <c r="J500" i="24"/>
  <c r="J522" i="24" s="1"/>
  <c r="D499" i="24"/>
  <c r="D521" i="24" s="1"/>
  <c r="E497" i="24"/>
  <c r="E519" i="24" s="1"/>
  <c r="M497" i="24"/>
  <c r="M519" i="24" s="1"/>
  <c r="N497" i="24"/>
  <c r="N519" i="24" s="1"/>
  <c r="L497" i="24"/>
  <c r="L519" i="24" s="1"/>
  <c r="F497" i="24"/>
  <c r="F519" i="24" s="1"/>
  <c r="K497" i="24"/>
  <c r="K519" i="24" s="1"/>
  <c r="G497" i="24"/>
  <c r="G519" i="24" s="1"/>
  <c r="D497" i="24"/>
  <c r="D519" i="24" s="1"/>
  <c r="O497" i="24"/>
  <c r="O519" i="24" s="1"/>
  <c r="E4" i="10"/>
  <c r="L4" i="10" s="1"/>
  <c r="B4" i="10"/>
  <c r="BL4" i="10"/>
  <c r="U29" i="14"/>
  <c r="U28" i="14"/>
  <c r="U27" i="14"/>
  <c r="U26" i="14"/>
  <c r="U25" i="14"/>
  <c r="U24" i="14"/>
  <c r="U23" i="14"/>
  <c r="U20" i="14"/>
  <c r="U16" i="14"/>
  <c r="U15" i="14"/>
  <c r="U14" i="14"/>
  <c r="U13" i="14"/>
  <c r="U6" i="14"/>
  <c r="AU3675" i="17" l="1"/>
  <c r="AU3674" i="17"/>
  <c r="AU3673" i="17"/>
  <c r="AU3672" i="17"/>
  <c r="AU3671" i="17"/>
  <c r="AU3670" i="17"/>
  <c r="AU3669" i="17"/>
  <c r="AU3668" i="17"/>
  <c r="AU3667" i="17"/>
  <c r="AU3666" i="17"/>
  <c r="AU3665" i="17"/>
  <c r="AU3664" i="17"/>
  <c r="AU3663" i="17"/>
  <c r="AU3662" i="17"/>
  <c r="AU3661" i="17"/>
  <c r="AU3660" i="17"/>
  <c r="AU3659" i="17"/>
  <c r="AU3658" i="17"/>
  <c r="AU3657" i="17"/>
  <c r="AU3656" i="17"/>
  <c r="AU3655" i="17"/>
  <c r="AU3654" i="17"/>
  <c r="AU3653" i="17"/>
  <c r="AU3652" i="17"/>
  <c r="AU3651" i="17"/>
  <c r="AU3650" i="17"/>
  <c r="AU3649" i="17"/>
  <c r="AU3648" i="17"/>
  <c r="AU3647" i="17"/>
  <c r="AU3646" i="17"/>
  <c r="AU3645" i="17"/>
  <c r="AU3644" i="17"/>
  <c r="AU3643" i="17"/>
  <c r="AU3642" i="17"/>
  <c r="AU3641" i="17"/>
  <c r="AU3640" i="17"/>
  <c r="AU3639" i="17"/>
  <c r="AU3638" i="17"/>
  <c r="AU3637" i="17"/>
  <c r="AU3636" i="17"/>
  <c r="AU3635" i="17"/>
  <c r="AU3634" i="17"/>
  <c r="AU3633" i="17"/>
  <c r="AU3632" i="17"/>
  <c r="AU3631" i="17"/>
  <c r="AU3630" i="17"/>
  <c r="AU3629" i="17"/>
  <c r="AU3628" i="17"/>
  <c r="AU3627" i="17"/>
  <c r="AU3626" i="17"/>
  <c r="AU3625" i="17"/>
  <c r="AU3624" i="17"/>
  <c r="AU3623" i="17"/>
  <c r="AU3622" i="17"/>
  <c r="AU3621" i="17"/>
  <c r="AU3620" i="17"/>
  <c r="AU3619" i="17"/>
  <c r="AU3618" i="17"/>
  <c r="AU3617" i="17"/>
  <c r="AU3616" i="17"/>
  <c r="AU3615" i="17"/>
  <c r="AU3614" i="17"/>
  <c r="AU3613" i="17"/>
  <c r="AU3612" i="17"/>
  <c r="AU3611" i="17"/>
  <c r="AU3610" i="17"/>
  <c r="AU3609" i="17"/>
  <c r="AU3608" i="17"/>
  <c r="AU3607" i="17"/>
  <c r="AU3606" i="17"/>
  <c r="AU3605" i="17"/>
  <c r="AU3604" i="17"/>
  <c r="AU3603" i="17"/>
  <c r="AU3602" i="17"/>
  <c r="AU3601" i="17"/>
  <c r="AU3600" i="17"/>
  <c r="AU3599" i="17"/>
  <c r="AU3598" i="17"/>
  <c r="AU3597" i="17"/>
  <c r="AU3596" i="17"/>
  <c r="AU3595" i="17"/>
  <c r="AU3594" i="17"/>
  <c r="AU3593" i="17"/>
  <c r="AU3592" i="17"/>
  <c r="AU3591" i="17"/>
  <c r="AU3590" i="17"/>
  <c r="AU3589" i="17"/>
  <c r="AU3588" i="17"/>
  <c r="AU3587" i="17"/>
  <c r="AU3586" i="17"/>
  <c r="AU3585" i="17"/>
  <c r="AU3584" i="17"/>
  <c r="AU3583" i="17"/>
  <c r="AU3582" i="17"/>
  <c r="AU3581" i="17"/>
  <c r="AU3580" i="17"/>
  <c r="AU3579" i="17"/>
  <c r="AU3578" i="17"/>
  <c r="AU3577" i="17"/>
  <c r="AU3576" i="17"/>
  <c r="AU3575" i="17"/>
  <c r="AU3574" i="17"/>
  <c r="AU3573" i="17"/>
  <c r="AU3572" i="17"/>
  <c r="AU3571" i="17"/>
  <c r="AU3570" i="17"/>
  <c r="AU3569" i="17"/>
  <c r="AU3568" i="17"/>
  <c r="AU3567" i="17"/>
  <c r="AU3566" i="17"/>
  <c r="AU3565" i="17"/>
  <c r="AU3564" i="17"/>
  <c r="AU3563" i="17"/>
  <c r="AU3562" i="17"/>
  <c r="AU3561" i="17"/>
  <c r="AU3560" i="17"/>
  <c r="AU3559" i="17"/>
  <c r="AU3558" i="17"/>
  <c r="AU3557" i="17"/>
  <c r="AU3556" i="17"/>
  <c r="AU3555" i="17"/>
  <c r="AU3554" i="17"/>
  <c r="AU3553" i="17"/>
  <c r="AU3552" i="17"/>
  <c r="AU3551" i="17"/>
  <c r="AU3550" i="17"/>
  <c r="AU3549" i="17"/>
  <c r="AU3548" i="17"/>
  <c r="AU3547" i="17"/>
  <c r="AU3546" i="17"/>
  <c r="AU3545" i="17"/>
  <c r="AU3544" i="17"/>
  <c r="AU3543" i="17"/>
  <c r="AU3542" i="17"/>
  <c r="AU3541" i="17"/>
  <c r="AU3540" i="17"/>
  <c r="AU3539" i="17"/>
  <c r="AU3538" i="17"/>
  <c r="AU3537" i="17"/>
  <c r="AU3536" i="17"/>
  <c r="AU3535" i="17"/>
  <c r="AU3534" i="17"/>
  <c r="AU3533" i="17"/>
  <c r="AU3532" i="17"/>
  <c r="AU3531" i="17"/>
  <c r="AU3530" i="17"/>
  <c r="AU3529" i="17"/>
  <c r="AU3528" i="17"/>
  <c r="AU3527" i="17"/>
  <c r="AU3526" i="17"/>
  <c r="AU3525" i="17"/>
  <c r="AU3524" i="17"/>
  <c r="AU3523" i="17"/>
  <c r="AU3522" i="17"/>
  <c r="AU3521" i="17"/>
  <c r="AU3520" i="17"/>
  <c r="AU3519" i="17"/>
  <c r="AU3518" i="17"/>
  <c r="AU3517" i="17"/>
  <c r="AU3516" i="17"/>
  <c r="AU3515" i="17"/>
  <c r="AU3514" i="17"/>
  <c r="AU3513" i="17"/>
  <c r="AU3512" i="17"/>
  <c r="AU3511" i="17"/>
  <c r="AU3510" i="17"/>
  <c r="AU3509" i="17"/>
  <c r="AU3508" i="17"/>
  <c r="AU3507" i="17"/>
  <c r="AU3506" i="17"/>
  <c r="AU3505" i="17"/>
  <c r="AU3504" i="17"/>
  <c r="AU3503" i="17"/>
  <c r="AU3502" i="17"/>
  <c r="AU3501" i="17"/>
  <c r="AU3500" i="17"/>
  <c r="AU3499" i="17"/>
  <c r="AU3498" i="17"/>
  <c r="AU3497" i="17"/>
  <c r="AU3496" i="17"/>
  <c r="AU3495" i="17"/>
  <c r="AU3494" i="17"/>
  <c r="AU3493" i="17"/>
  <c r="AU3492" i="17"/>
  <c r="AU3491" i="17"/>
  <c r="AU3490" i="17"/>
  <c r="AU3489" i="17"/>
  <c r="AU3488" i="17"/>
  <c r="AU3487" i="17"/>
  <c r="AU3486" i="17"/>
  <c r="AU3485" i="17"/>
  <c r="AU3484" i="17"/>
  <c r="AU3483" i="17"/>
  <c r="AU3482" i="17"/>
  <c r="AU3481" i="17"/>
  <c r="AU3480" i="17"/>
  <c r="AU3479" i="17"/>
  <c r="AU3478" i="17"/>
  <c r="AU3477" i="17"/>
  <c r="AU3476" i="17"/>
  <c r="AU3475" i="17"/>
  <c r="AU3474" i="17"/>
  <c r="AU3473" i="17"/>
  <c r="AU3472" i="17"/>
  <c r="AU3471" i="17"/>
  <c r="AU3470" i="17"/>
  <c r="AU3469" i="17"/>
  <c r="AU3468" i="17"/>
  <c r="AU3467" i="17"/>
  <c r="AU3466" i="17"/>
  <c r="AU3465" i="17"/>
  <c r="AU3464" i="17"/>
  <c r="AU3463" i="17"/>
  <c r="AU3462" i="17"/>
  <c r="AU3461" i="17"/>
  <c r="AU3460" i="17"/>
  <c r="AU3459" i="17"/>
  <c r="AU3458" i="17"/>
  <c r="AU3457" i="17"/>
  <c r="AU3456" i="17"/>
  <c r="AU3455" i="17"/>
  <c r="AU3454" i="17"/>
  <c r="AU3453" i="17"/>
  <c r="AU3452" i="17"/>
  <c r="AU3451" i="17"/>
  <c r="AU3450" i="17"/>
  <c r="AU3449" i="17"/>
  <c r="AU3448" i="17"/>
  <c r="AU3447" i="17"/>
  <c r="AU3446" i="17"/>
  <c r="AU3445" i="17"/>
  <c r="AU3444" i="17"/>
  <c r="AU3443" i="17"/>
  <c r="AU3442" i="17"/>
  <c r="AU3441" i="17"/>
  <c r="AU3440" i="17"/>
  <c r="AU3439" i="17"/>
  <c r="AU3438" i="17"/>
  <c r="AU3437" i="17"/>
  <c r="AU3436" i="17"/>
  <c r="AU3435" i="17"/>
  <c r="AU3434" i="17"/>
  <c r="AU3433" i="17"/>
  <c r="AU3432" i="17"/>
  <c r="AU3431" i="17"/>
  <c r="AU3430" i="17"/>
  <c r="AU3429" i="17"/>
  <c r="AU3428" i="17"/>
  <c r="AU3427" i="17"/>
  <c r="AU3426" i="17"/>
  <c r="AU3425" i="17"/>
  <c r="AU3424" i="17"/>
  <c r="AU3423" i="17"/>
  <c r="AU3422" i="17"/>
  <c r="AU3421" i="17"/>
  <c r="AU3420" i="17"/>
  <c r="AU3419" i="17"/>
  <c r="AU3418" i="17"/>
  <c r="AU3417" i="17"/>
  <c r="AU3416" i="17"/>
  <c r="AU3415" i="17"/>
  <c r="AU3414" i="17"/>
  <c r="AU3413" i="17"/>
  <c r="AU3412" i="17"/>
  <c r="AU3411" i="17"/>
  <c r="AU3410" i="17"/>
  <c r="AU3409" i="17"/>
  <c r="AU3408" i="17"/>
  <c r="AU3407" i="17"/>
  <c r="AU3406" i="17"/>
  <c r="AU3405" i="17"/>
  <c r="AU3404" i="17"/>
  <c r="AU3403" i="17"/>
  <c r="AU3402" i="17"/>
  <c r="AU3401" i="17"/>
  <c r="AU3400" i="17"/>
  <c r="AU3399" i="17"/>
  <c r="AU3398" i="17"/>
  <c r="AU3397" i="17"/>
  <c r="AU3396" i="17"/>
  <c r="AU3395" i="17"/>
  <c r="AU3394" i="17"/>
  <c r="AU3393" i="17"/>
  <c r="AU3392" i="17"/>
  <c r="AU3391" i="17"/>
  <c r="AU3390" i="17"/>
  <c r="AU3389" i="17"/>
  <c r="AU3388" i="17"/>
  <c r="AU3387" i="17"/>
  <c r="AU3386" i="17"/>
  <c r="AU3385" i="17"/>
  <c r="AU3384" i="17"/>
  <c r="AU3383" i="17"/>
  <c r="AU3382" i="17"/>
  <c r="AU3381" i="17"/>
  <c r="AU3380" i="17"/>
  <c r="AU3379" i="17"/>
  <c r="AU3378" i="17"/>
  <c r="AU3377" i="17"/>
  <c r="AU3376" i="17"/>
  <c r="AU3375" i="17"/>
  <c r="AU3374" i="17"/>
  <c r="AU3373" i="17"/>
  <c r="AU3372" i="17"/>
  <c r="AU3371" i="17"/>
  <c r="AU3370" i="17"/>
  <c r="AU3369" i="17"/>
  <c r="AU3368" i="17"/>
  <c r="AU3367" i="17"/>
  <c r="AU3366" i="17"/>
  <c r="AU3365" i="17"/>
  <c r="AU3364" i="17"/>
  <c r="AU3363" i="17"/>
  <c r="AU3362" i="17"/>
  <c r="AU3361" i="17"/>
  <c r="AU3360" i="17"/>
  <c r="AU3359" i="17"/>
  <c r="AU3358" i="17"/>
  <c r="AU3357" i="17"/>
  <c r="AU3356" i="17"/>
  <c r="AU3355" i="17"/>
  <c r="AU3354" i="17"/>
  <c r="AU3353" i="17"/>
  <c r="AU3352" i="17"/>
  <c r="AU3351" i="17"/>
  <c r="AU3350" i="17"/>
  <c r="AU3349" i="17"/>
  <c r="AU3348" i="17"/>
  <c r="AU3347" i="17"/>
  <c r="AU3346" i="17"/>
  <c r="AU3345" i="17"/>
  <c r="AU3344" i="17"/>
  <c r="AU3343" i="17"/>
  <c r="AU3342" i="17"/>
  <c r="AU3341" i="17"/>
  <c r="AU3340" i="17"/>
  <c r="AU3339" i="17"/>
  <c r="AU3338" i="17"/>
  <c r="AU3337" i="17"/>
  <c r="AU3336" i="17"/>
  <c r="AU3335" i="17"/>
  <c r="AU3334" i="17"/>
  <c r="AU3333" i="17"/>
  <c r="AU3332" i="17"/>
  <c r="AU3331" i="17"/>
  <c r="AU3330" i="17"/>
  <c r="AU3329" i="17"/>
  <c r="AU3328" i="17"/>
  <c r="AU3327" i="17"/>
  <c r="AU3326" i="17"/>
  <c r="AU3325" i="17"/>
  <c r="AU3324" i="17"/>
  <c r="AU3323" i="17"/>
  <c r="AU3322" i="17"/>
  <c r="AU3321" i="17"/>
  <c r="AU3320" i="17"/>
  <c r="AU3319" i="17"/>
  <c r="AU3318" i="17"/>
  <c r="AU3317" i="17"/>
  <c r="AU3316" i="17"/>
  <c r="AU3315" i="17"/>
  <c r="AU3314" i="17"/>
  <c r="AU3313" i="17"/>
  <c r="AU3312" i="17"/>
  <c r="AU3311" i="17"/>
  <c r="AU3310" i="17"/>
  <c r="AU3309" i="17"/>
  <c r="AU3308" i="17"/>
  <c r="AU3307" i="17"/>
  <c r="AU3306" i="17"/>
  <c r="AU3305" i="17"/>
  <c r="AU3304" i="17"/>
  <c r="AU3303" i="17"/>
  <c r="AU3302" i="17"/>
  <c r="AU3301" i="17"/>
  <c r="AU3300" i="17"/>
  <c r="AU3299" i="17"/>
  <c r="AU3298" i="17"/>
  <c r="AU3297" i="17"/>
  <c r="AU3296" i="17"/>
  <c r="AU3295" i="17"/>
  <c r="AU3294" i="17"/>
  <c r="AU3293" i="17"/>
  <c r="AU3292" i="17"/>
  <c r="AU3291" i="17"/>
  <c r="AU3290" i="17"/>
  <c r="AU3289" i="17"/>
  <c r="AU3288" i="17"/>
  <c r="AU3287" i="17"/>
  <c r="AU3286" i="17"/>
  <c r="AU3285" i="17"/>
  <c r="AU3284" i="17"/>
  <c r="AU3283" i="17"/>
  <c r="AU3282" i="17"/>
  <c r="AU3281" i="17"/>
  <c r="AU3280" i="17"/>
  <c r="AU3279" i="17"/>
  <c r="AU3278" i="17"/>
  <c r="AU3277" i="17"/>
  <c r="AU3276" i="17"/>
  <c r="AU3275" i="17"/>
  <c r="AU3274" i="17"/>
  <c r="AU3273" i="17"/>
  <c r="AU3272" i="17"/>
  <c r="AU3271" i="17"/>
  <c r="AU3270" i="17"/>
  <c r="AU3269" i="17"/>
  <c r="AU3268" i="17"/>
  <c r="AU3267" i="17"/>
  <c r="AU3266" i="17"/>
  <c r="AU3265" i="17"/>
  <c r="AU3264" i="17"/>
  <c r="AU3263" i="17"/>
  <c r="AU3262" i="17"/>
  <c r="AU3261" i="17"/>
  <c r="AU3260" i="17"/>
  <c r="AU3259" i="17"/>
  <c r="AU3258" i="17"/>
  <c r="AU3257" i="17"/>
  <c r="AU3256" i="17"/>
  <c r="AU3255" i="17"/>
  <c r="AU3254" i="17"/>
  <c r="AU3253" i="17"/>
  <c r="AU3252" i="17"/>
  <c r="AU3251" i="17"/>
  <c r="AU3250" i="17"/>
  <c r="AU3249" i="17"/>
  <c r="AU3248" i="17"/>
  <c r="AU3247" i="17"/>
  <c r="AU3246" i="17"/>
  <c r="AU3245" i="17"/>
  <c r="AU3244" i="17"/>
  <c r="AU3243" i="17"/>
  <c r="AU3242" i="17"/>
  <c r="AU3241" i="17"/>
  <c r="AU3240" i="17"/>
  <c r="AU3239" i="17"/>
  <c r="AU3238" i="17"/>
  <c r="AU3237" i="17"/>
  <c r="AU3236" i="17"/>
  <c r="AU3235" i="17"/>
  <c r="AU3234" i="17"/>
  <c r="AU3233" i="17"/>
  <c r="AU3232" i="17"/>
  <c r="AU3231" i="17"/>
  <c r="AU3230" i="17"/>
  <c r="AU3229" i="17"/>
  <c r="AU3228" i="17"/>
  <c r="AU3227" i="17"/>
  <c r="AU3226" i="17"/>
  <c r="AU3225" i="17"/>
  <c r="AU3224" i="17"/>
  <c r="AU3223" i="17"/>
  <c r="AU3222" i="17"/>
  <c r="AU3221" i="17"/>
  <c r="AU3220" i="17"/>
  <c r="AU3219" i="17"/>
  <c r="AU3218" i="17"/>
  <c r="AU3217" i="17"/>
  <c r="AU3216" i="17"/>
  <c r="AU3215" i="17"/>
  <c r="AU3214" i="17"/>
  <c r="AU3213" i="17"/>
  <c r="AU3212" i="17"/>
  <c r="AU3211" i="17"/>
  <c r="AU3210" i="17"/>
  <c r="AU3209" i="17"/>
  <c r="AU3208" i="17"/>
  <c r="AU3207" i="17"/>
  <c r="AU3206" i="17"/>
  <c r="AU3205" i="17"/>
  <c r="AU3204" i="17"/>
  <c r="AU3203" i="17"/>
  <c r="AU3202" i="17"/>
  <c r="AU3201" i="17"/>
  <c r="AU3200" i="17"/>
  <c r="AU3199" i="17"/>
  <c r="AU3198" i="17"/>
  <c r="AU3197" i="17"/>
  <c r="AU3196" i="17"/>
  <c r="AU3195" i="17"/>
  <c r="AU3194" i="17"/>
  <c r="AU3193" i="17"/>
  <c r="AU3192" i="17"/>
  <c r="AU3191" i="17"/>
  <c r="AU3190" i="17"/>
  <c r="AU3189" i="17"/>
  <c r="AU3188" i="17"/>
  <c r="AU3187" i="17"/>
  <c r="AU3186" i="17"/>
  <c r="AU3185" i="17"/>
  <c r="AU3184" i="17"/>
  <c r="AU3183" i="17"/>
  <c r="AU3182" i="17"/>
  <c r="AU3181" i="17"/>
  <c r="AU3180" i="17"/>
  <c r="AU3179" i="17"/>
  <c r="AU3178" i="17"/>
  <c r="AU3177" i="17"/>
  <c r="AU3176" i="17"/>
  <c r="AU3175" i="17"/>
  <c r="AU3174" i="17"/>
  <c r="AU3173" i="17"/>
  <c r="AU3172" i="17"/>
  <c r="AU3171" i="17"/>
  <c r="AU3170" i="17"/>
  <c r="AU3169" i="17"/>
  <c r="AU3168" i="17"/>
  <c r="AU3167" i="17"/>
  <c r="AU3166" i="17"/>
  <c r="AU3165" i="17"/>
  <c r="AU3164" i="17"/>
  <c r="AU3163" i="17"/>
  <c r="AU3162" i="17"/>
  <c r="AU3161" i="17"/>
  <c r="AU3160" i="17"/>
  <c r="AU3159" i="17"/>
  <c r="AU3158" i="17"/>
  <c r="AU3157" i="17"/>
  <c r="AU3156" i="17"/>
  <c r="AU3155" i="17"/>
  <c r="AU3154" i="17"/>
  <c r="AU3153" i="17"/>
  <c r="AU3152" i="17"/>
  <c r="AU3151" i="17"/>
  <c r="AU3150" i="17"/>
  <c r="AU3149" i="17"/>
  <c r="AU3148" i="17"/>
  <c r="AU3147" i="17"/>
  <c r="AU3146" i="17"/>
  <c r="AU3145" i="17"/>
  <c r="AU3144" i="17"/>
  <c r="AU3143" i="17"/>
  <c r="AU3142" i="17"/>
  <c r="AU3141" i="17"/>
  <c r="AU3140" i="17"/>
  <c r="AU3139" i="17"/>
  <c r="AU3138" i="17"/>
  <c r="AU3137" i="17"/>
  <c r="AU3136" i="17"/>
  <c r="AU3135" i="17"/>
  <c r="AU3134" i="17"/>
  <c r="AU3133" i="17"/>
  <c r="AU3132" i="17"/>
  <c r="AU3131" i="17"/>
  <c r="AU3130" i="17"/>
  <c r="AU3129" i="17"/>
  <c r="AU3128" i="17"/>
  <c r="AU3127" i="17"/>
  <c r="AU3126" i="17"/>
  <c r="AU3125" i="17"/>
  <c r="AU3124" i="17"/>
  <c r="AU3123" i="17"/>
  <c r="AU3122" i="17"/>
  <c r="AU3121" i="17"/>
  <c r="AU3120" i="17"/>
  <c r="AU3119" i="17"/>
  <c r="AU3118" i="17"/>
  <c r="AU3117" i="17"/>
  <c r="AU3116" i="17"/>
  <c r="AU3115" i="17"/>
  <c r="AU3114" i="17"/>
  <c r="AU3113" i="17"/>
  <c r="AU3112" i="17"/>
  <c r="AU3111" i="17"/>
  <c r="AU3110" i="17"/>
  <c r="AU3109" i="17"/>
  <c r="AU3108" i="17"/>
  <c r="AU3107" i="17"/>
  <c r="AU3106" i="17"/>
  <c r="AU3105" i="17"/>
  <c r="AU3104" i="17"/>
  <c r="AU3103" i="17"/>
  <c r="AU3102" i="17"/>
  <c r="AU3101" i="17"/>
  <c r="AU3100" i="17"/>
  <c r="AU3099" i="17"/>
  <c r="AU3098" i="17"/>
  <c r="AU3097" i="17"/>
  <c r="AU3096" i="17"/>
  <c r="AU3095" i="17"/>
  <c r="AU3094" i="17"/>
  <c r="AU3093" i="17"/>
  <c r="AU3092" i="17"/>
  <c r="AU3091" i="17"/>
  <c r="AU3090" i="17"/>
  <c r="AU3089" i="17"/>
  <c r="AU3088" i="17"/>
  <c r="AU3087" i="17"/>
  <c r="AU3086" i="17"/>
  <c r="AU3085" i="17"/>
  <c r="AU3084" i="17"/>
  <c r="AU3083" i="17"/>
  <c r="AU3082" i="17"/>
  <c r="AU3081" i="17"/>
  <c r="AU3080" i="17"/>
  <c r="AU3079" i="17"/>
  <c r="AU3078" i="17"/>
  <c r="AU3077" i="17"/>
  <c r="AU3076" i="17"/>
  <c r="AU3075" i="17"/>
  <c r="AU3074" i="17"/>
  <c r="AU3073" i="17"/>
  <c r="AU3072" i="17"/>
  <c r="AU3071" i="17"/>
  <c r="AU3070" i="17"/>
  <c r="AU3069" i="17"/>
  <c r="AU3068" i="17"/>
  <c r="AU3067" i="17"/>
  <c r="AU3066" i="17"/>
  <c r="AU3065" i="17"/>
  <c r="AU3064" i="17"/>
  <c r="AU3063" i="17"/>
  <c r="AU3062" i="17"/>
  <c r="AU3061" i="17"/>
  <c r="AU3060" i="17"/>
  <c r="AU3059" i="17"/>
  <c r="AU3058" i="17"/>
  <c r="AU3057" i="17"/>
  <c r="AU3056" i="17"/>
  <c r="AU3055" i="17"/>
  <c r="AU3054" i="17"/>
  <c r="AU3053" i="17"/>
  <c r="AU3052" i="17"/>
  <c r="AU3051" i="17"/>
  <c r="AU3050" i="17"/>
  <c r="AU3049" i="17"/>
  <c r="AU3048" i="17"/>
  <c r="AU3047" i="17"/>
  <c r="AU3046" i="17"/>
  <c r="AU3045" i="17"/>
  <c r="AU3044" i="17"/>
  <c r="AU3043" i="17"/>
  <c r="AU3042" i="17"/>
  <c r="AU3041" i="17"/>
  <c r="AU3040" i="17"/>
  <c r="AU3039" i="17"/>
  <c r="AU3038" i="17"/>
  <c r="AU3037" i="17"/>
  <c r="AU3036" i="17"/>
  <c r="AU3035" i="17"/>
  <c r="AU3034" i="17"/>
  <c r="AU3033" i="17"/>
  <c r="AU3032" i="17"/>
  <c r="AU3031" i="17"/>
  <c r="AU3030" i="17"/>
  <c r="AU3029" i="17"/>
  <c r="AU3028" i="17"/>
  <c r="AU3027" i="17"/>
  <c r="AU3026" i="17"/>
  <c r="AU3025" i="17"/>
  <c r="AU3024" i="17"/>
  <c r="AU3023" i="17"/>
  <c r="AU3022" i="17"/>
  <c r="AU3021" i="17"/>
  <c r="AU3020" i="17"/>
  <c r="AU3019" i="17"/>
  <c r="AU3018" i="17"/>
  <c r="AU3017" i="17"/>
  <c r="AU3016" i="17"/>
  <c r="AU3015" i="17"/>
  <c r="AU3014" i="17"/>
  <c r="AU3013" i="17"/>
  <c r="AU3012" i="17"/>
  <c r="AU3011" i="17"/>
  <c r="AU3010" i="17"/>
  <c r="AU3009" i="17"/>
  <c r="AU3008" i="17"/>
  <c r="AU3007" i="17"/>
  <c r="AU3006" i="17"/>
  <c r="AU3005" i="17"/>
  <c r="AU3004" i="17"/>
  <c r="AU3003" i="17"/>
  <c r="AU3002" i="17"/>
  <c r="AU3001" i="17"/>
  <c r="AU3000" i="17"/>
  <c r="AU2999" i="17"/>
  <c r="AU2998" i="17"/>
  <c r="AU2997" i="17"/>
  <c r="AU2996" i="17"/>
  <c r="AU2995" i="17"/>
  <c r="AU2994" i="17"/>
  <c r="AU2993" i="17"/>
  <c r="AU2992" i="17"/>
  <c r="AU2991" i="17"/>
  <c r="AU2990" i="17"/>
  <c r="AU2989" i="17"/>
  <c r="AU2988" i="17"/>
  <c r="AU2987" i="17"/>
  <c r="AU2986" i="17"/>
  <c r="AU2985" i="17"/>
  <c r="AU2984" i="17"/>
  <c r="AU2983" i="17"/>
  <c r="AU2982" i="17"/>
  <c r="AU2981" i="17"/>
  <c r="AU2980" i="17"/>
  <c r="AU2979" i="17"/>
  <c r="AU2978" i="17"/>
  <c r="AU2977" i="17"/>
  <c r="AU2976" i="17"/>
  <c r="AU2975" i="17"/>
  <c r="AU2974" i="17"/>
  <c r="AU2973" i="17"/>
  <c r="AU2972" i="17"/>
  <c r="AU2971" i="17"/>
  <c r="AU2970" i="17"/>
  <c r="AU2969" i="17"/>
  <c r="AU2968" i="17"/>
  <c r="AU2967" i="17"/>
  <c r="AU2966" i="17"/>
  <c r="AU2965" i="17"/>
  <c r="AU2964" i="17"/>
  <c r="AU2963" i="17"/>
  <c r="AU2962" i="17"/>
  <c r="AU2961" i="17"/>
  <c r="AU2960" i="17"/>
  <c r="AU2959" i="17"/>
  <c r="AU2958" i="17"/>
  <c r="AU2957" i="17"/>
  <c r="AU2956" i="17"/>
  <c r="AU2955" i="17"/>
  <c r="AU2954" i="17"/>
  <c r="AU2953" i="17"/>
  <c r="AU2952" i="17"/>
  <c r="AU2951" i="17"/>
  <c r="AU2950" i="17"/>
  <c r="AU2949" i="17"/>
  <c r="AU2948" i="17"/>
  <c r="AU2947" i="17"/>
  <c r="AU2946" i="17"/>
  <c r="AU2945" i="17"/>
  <c r="AU2944" i="17"/>
  <c r="AU2943" i="17"/>
  <c r="AU2942" i="17"/>
  <c r="AU2941" i="17"/>
  <c r="AU2940" i="17"/>
  <c r="AU2939" i="17"/>
  <c r="AU2938" i="17"/>
  <c r="AU2937" i="17"/>
  <c r="AU2936" i="17"/>
  <c r="AU2935" i="17"/>
  <c r="AU2934" i="17"/>
  <c r="AU2933" i="17"/>
  <c r="AU2932" i="17"/>
  <c r="AU2931" i="17"/>
  <c r="AU2930" i="17"/>
  <c r="AU2929" i="17"/>
  <c r="AU2928" i="17"/>
  <c r="AU2927" i="17"/>
  <c r="AU2926" i="17"/>
  <c r="AU2925" i="17"/>
  <c r="AU2924" i="17"/>
  <c r="AU2923" i="17"/>
  <c r="AU2922" i="17"/>
  <c r="AU2921" i="17"/>
  <c r="AU2920" i="17"/>
  <c r="AU2919" i="17"/>
  <c r="AU2918" i="17"/>
  <c r="AU2917" i="17"/>
  <c r="AU2916" i="17"/>
  <c r="AU2915" i="17"/>
  <c r="AU2914" i="17"/>
  <c r="AU2913" i="17"/>
  <c r="AU2912" i="17"/>
  <c r="AU2911" i="17"/>
  <c r="AU2910" i="17"/>
  <c r="AU2909" i="17"/>
  <c r="AU2908" i="17"/>
  <c r="AU2907" i="17"/>
  <c r="AU2906" i="17"/>
  <c r="AU2905" i="17"/>
  <c r="AU2904" i="17"/>
  <c r="AU2903" i="17"/>
  <c r="AU2902" i="17"/>
  <c r="AU2901" i="17"/>
  <c r="AU2900" i="17"/>
  <c r="AU2899" i="17"/>
  <c r="AU2898" i="17"/>
  <c r="AU2897" i="17"/>
  <c r="AU2896" i="17"/>
  <c r="AU2895" i="17"/>
  <c r="AU2894" i="17"/>
  <c r="AU2893" i="17"/>
  <c r="AU2892" i="17"/>
  <c r="AU2891" i="17"/>
  <c r="AU2890" i="17"/>
  <c r="AU2889" i="17"/>
  <c r="AU2888" i="17"/>
  <c r="AU2887" i="17"/>
  <c r="AU2886" i="17"/>
  <c r="AU2885" i="17"/>
  <c r="AU2884" i="17"/>
  <c r="AU2883" i="17"/>
  <c r="AU2882" i="17"/>
  <c r="AU2881" i="17"/>
  <c r="AU2880" i="17"/>
  <c r="AU2879" i="17"/>
  <c r="AU2878" i="17"/>
  <c r="AU2877" i="17"/>
  <c r="AU2876" i="17"/>
  <c r="AU2875" i="17"/>
  <c r="AU2874" i="17"/>
  <c r="AU2873" i="17"/>
  <c r="AU2872" i="17"/>
  <c r="AU2871" i="17"/>
  <c r="AU2870" i="17"/>
  <c r="AU2869" i="17"/>
  <c r="AU2868" i="17"/>
  <c r="AU2867" i="17"/>
  <c r="AU2866" i="17"/>
  <c r="AU2865" i="17"/>
  <c r="AU2864" i="17"/>
  <c r="AU2863" i="17"/>
  <c r="AU2862" i="17"/>
  <c r="AU2861" i="17"/>
  <c r="AU2860" i="17"/>
  <c r="AU2859" i="17"/>
  <c r="AU2858" i="17"/>
  <c r="AU2857" i="17"/>
  <c r="AU2856" i="17"/>
  <c r="AU2855" i="17"/>
  <c r="AU2854" i="17"/>
  <c r="AU2853" i="17"/>
  <c r="AU2852" i="17"/>
  <c r="AU2851" i="17"/>
  <c r="AU2850" i="17"/>
  <c r="AU2849" i="17"/>
  <c r="AU2848" i="17"/>
  <c r="AU2847" i="17"/>
  <c r="AU2846" i="17"/>
  <c r="AU2845" i="17"/>
  <c r="AU2844" i="17"/>
  <c r="AU2843" i="17"/>
  <c r="AU2842" i="17"/>
  <c r="AU2841" i="17"/>
  <c r="AU2840" i="17"/>
  <c r="AU2839" i="17"/>
  <c r="AU2838" i="17"/>
  <c r="AU2837" i="17"/>
  <c r="AU2836" i="17"/>
  <c r="AU2835" i="17"/>
  <c r="AU2834" i="17"/>
  <c r="AU2833" i="17"/>
  <c r="AU2832" i="17"/>
  <c r="AU2831" i="17"/>
  <c r="AU2830" i="17"/>
  <c r="AU2829" i="17"/>
  <c r="AU2828" i="17"/>
  <c r="AU2827" i="17"/>
  <c r="AU2826" i="17"/>
  <c r="AU2825" i="17"/>
  <c r="AU2824" i="17"/>
  <c r="AU2823" i="17"/>
  <c r="AU2822" i="17"/>
  <c r="AU2821" i="17"/>
  <c r="AU2820" i="17"/>
  <c r="AU2819" i="17"/>
  <c r="AU2818" i="17"/>
  <c r="AU2817" i="17"/>
  <c r="AU2816" i="17"/>
  <c r="AU2815" i="17"/>
  <c r="AU2814" i="17"/>
  <c r="AU2813" i="17"/>
  <c r="AU2812" i="17"/>
  <c r="AU2811" i="17"/>
  <c r="AU2810" i="17"/>
  <c r="AU2809" i="17"/>
  <c r="AU2808" i="17"/>
  <c r="AU2807" i="17"/>
  <c r="AU2806" i="17"/>
  <c r="AU2805" i="17"/>
  <c r="AU2804" i="17"/>
  <c r="AU2803" i="17"/>
  <c r="AU2802" i="17"/>
  <c r="AU2801" i="17"/>
  <c r="AU2800" i="17"/>
  <c r="AU2799" i="17"/>
  <c r="AU2798" i="17"/>
  <c r="AU2797" i="17"/>
  <c r="AU2796" i="17"/>
  <c r="AU2795" i="17"/>
  <c r="AU2794" i="17"/>
  <c r="AU2793" i="17"/>
  <c r="AU2792" i="17"/>
  <c r="AU2791" i="17"/>
  <c r="AU2790" i="17"/>
  <c r="AU2789" i="17"/>
  <c r="AU2788" i="17"/>
  <c r="AU2787" i="17"/>
  <c r="AU2786" i="17"/>
  <c r="AU2785" i="17"/>
  <c r="AU2784" i="17"/>
  <c r="AU2783" i="17"/>
  <c r="AU2782" i="17"/>
  <c r="AU2781" i="17"/>
  <c r="AU2780" i="17"/>
  <c r="AU2779" i="17"/>
  <c r="AU2778" i="17"/>
  <c r="AU2777" i="17"/>
  <c r="AU2776" i="17"/>
  <c r="AU2775" i="17"/>
  <c r="AU2774" i="17"/>
  <c r="AU2773" i="17"/>
  <c r="AU2772" i="17"/>
  <c r="AU2771" i="17"/>
  <c r="AU2770" i="17"/>
  <c r="AU2769" i="17"/>
  <c r="AU2768" i="17"/>
  <c r="AU2767" i="17"/>
  <c r="AU2766" i="17"/>
  <c r="AU2765" i="17"/>
  <c r="AU2764" i="17"/>
  <c r="AU2763" i="17"/>
  <c r="AU2762" i="17"/>
  <c r="AU2761" i="17"/>
  <c r="AU2760" i="17"/>
  <c r="AU2759" i="17"/>
  <c r="AU2758" i="17"/>
  <c r="AU2757" i="17"/>
  <c r="AU2756" i="17"/>
  <c r="AU2755" i="17"/>
  <c r="AU2754" i="17"/>
  <c r="AU2753" i="17"/>
  <c r="AU2752" i="17"/>
  <c r="AU2751" i="17"/>
  <c r="AU2750" i="17"/>
  <c r="AU2749" i="17"/>
  <c r="AU2748" i="17"/>
  <c r="AU2747" i="17"/>
  <c r="AU2746" i="17"/>
  <c r="AU2745" i="17"/>
  <c r="AU2744" i="17"/>
  <c r="AU2743" i="17"/>
  <c r="AU2742" i="17"/>
  <c r="AU2741" i="17"/>
  <c r="AU2740" i="17"/>
  <c r="AU2739" i="17"/>
  <c r="AU2738" i="17"/>
  <c r="AU2737" i="17"/>
  <c r="AU2736" i="17"/>
  <c r="AU2735" i="17"/>
  <c r="AU2734" i="17"/>
  <c r="AU2733" i="17"/>
  <c r="AU2732" i="17"/>
  <c r="AU2731" i="17"/>
  <c r="AU2730" i="17"/>
  <c r="AU2729" i="17"/>
  <c r="AU2728" i="17"/>
  <c r="AU2727" i="17"/>
  <c r="AU2726" i="17"/>
  <c r="AU2725" i="17"/>
  <c r="AU2724" i="17"/>
  <c r="AU2723" i="17"/>
  <c r="AU2722" i="17"/>
  <c r="AU2721" i="17"/>
  <c r="AU2720" i="17"/>
  <c r="AU2719" i="17"/>
  <c r="AU2718" i="17"/>
  <c r="AU2717" i="17"/>
  <c r="AU2716" i="17"/>
  <c r="AU2715" i="17"/>
  <c r="AU2714" i="17"/>
  <c r="AU2713" i="17"/>
  <c r="AU2712" i="17"/>
  <c r="AU2711" i="17"/>
  <c r="AU2710" i="17"/>
  <c r="AU2709" i="17"/>
  <c r="AU2708" i="17"/>
  <c r="AU2707" i="17"/>
  <c r="AU2706" i="17"/>
  <c r="AU2705" i="17"/>
  <c r="AU2704" i="17"/>
  <c r="AU2703" i="17"/>
  <c r="AU2702" i="17"/>
  <c r="AU2701" i="17"/>
  <c r="AU2700" i="17"/>
  <c r="AU2699" i="17"/>
  <c r="AU2698" i="17"/>
  <c r="AU2697" i="17"/>
  <c r="AU2696" i="17"/>
  <c r="AU2695" i="17"/>
  <c r="AU2694" i="17"/>
  <c r="AU2693" i="17"/>
  <c r="AU2692" i="17"/>
  <c r="AU2691" i="17"/>
  <c r="AU2690" i="17"/>
  <c r="AU2689" i="17"/>
  <c r="AU2688" i="17"/>
  <c r="AU2687" i="17"/>
  <c r="AU2686" i="17"/>
  <c r="AU2685" i="17"/>
  <c r="AU2684" i="17"/>
  <c r="AU2683" i="17"/>
  <c r="AU2682" i="17"/>
  <c r="AU2681" i="17"/>
  <c r="AU2680" i="17"/>
  <c r="AU2679" i="17"/>
  <c r="AU2678" i="17"/>
  <c r="AU2677" i="17"/>
  <c r="AU2676" i="17"/>
  <c r="AU2675" i="17"/>
  <c r="AU2674" i="17"/>
  <c r="AU2673" i="17"/>
  <c r="AU2672" i="17"/>
  <c r="AU2671" i="17"/>
  <c r="AU2670" i="17"/>
  <c r="AU2669" i="17"/>
  <c r="AU2668" i="17"/>
  <c r="AU2667" i="17"/>
  <c r="AU2666" i="17"/>
  <c r="AU2665" i="17"/>
  <c r="AU2664" i="17"/>
  <c r="AU2663" i="17"/>
  <c r="AU2662" i="17"/>
  <c r="AU2661" i="17"/>
  <c r="AU2660" i="17"/>
  <c r="AU2659" i="17"/>
  <c r="AU2658" i="17"/>
  <c r="AU2657" i="17"/>
  <c r="AU2656" i="17"/>
  <c r="AU2655" i="17"/>
  <c r="AU2654" i="17"/>
  <c r="AU2653" i="17"/>
  <c r="AU2652" i="17"/>
  <c r="AU2651" i="17"/>
  <c r="AU2650" i="17"/>
  <c r="AU2649" i="17"/>
  <c r="AU2648" i="17"/>
  <c r="AU2647" i="17"/>
  <c r="AU2646" i="17"/>
  <c r="AU2645" i="17"/>
  <c r="AU2644" i="17"/>
  <c r="AU2643" i="17"/>
  <c r="AU2642" i="17"/>
  <c r="AU2641" i="17"/>
  <c r="AU2640" i="17"/>
  <c r="AU2639" i="17"/>
  <c r="AU2638" i="17"/>
  <c r="AU2637" i="17"/>
  <c r="AU2636" i="17"/>
  <c r="AU2635" i="17"/>
  <c r="AU2634" i="17"/>
  <c r="AU2633" i="17"/>
  <c r="AU2632" i="17"/>
  <c r="AU2631" i="17"/>
  <c r="AU2630" i="17"/>
  <c r="AU2629" i="17"/>
  <c r="AU2628" i="17"/>
  <c r="AU2627" i="17"/>
  <c r="AU2626" i="17"/>
  <c r="AU2625" i="17"/>
  <c r="AU2624" i="17"/>
  <c r="AU2623" i="17"/>
  <c r="AU2622" i="17"/>
  <c r="AU2621" i="17"/>
  <c r="AU2620" i="17"/>
  <c r="AU2619" i="17"/>
  <c r="AU2618" i="17"/>
  <c r="AU2617" i="17"/>
  <c r="AU2616" i="17"/>
  <c r="AU2615" i="17"/>
  <c r="AU2614" i="17"/>
  <c r="AU2613" i="17"/>
  <c r="AU2612" i="17"/>
  <c r="AU2611" i="17"/>
  <c r="AU2610" i="17"/>
  <c r="AU2609" i="17"/>
  <c r="AU2608" i="17"/>
  <c r="AU2607" i="17"/>
  <c r="AU2606" i="17"/>
  <c r="AU2605" i="17"/>
  <c r="AU2604" i="17"/>
  <c r="AU2603" i="17"/>
  <c r="AU2602" i="17"/>
  <c r="AU2601" i="17"/>
  <c r="AU2600" i="17"/>
  <c r="AU2599" i="17"/>
  <c r="AU2598" i="17"/>
  <c r="AU2597" i="17"/>
  <c r="AU2596" i="17"/>
  <c r="AU2595" i="17"/>
  <c r="AU2594" i="17"/>
  <c r="AU2593" i="17"/>
  <c r="AU2592" i="17"/>
  <c r="AU2591" i="17"/>
  <c r="AU2590" i="17"/>
  <c r="AU2589" i="17"/>
  <c r="AU2588" i="17"/>
  <c r="AU2587" i="17"/>
  <c r="AU2586" i="17"/>
  <c r="AU2585" i="17"/>
  <c r="AU2584" i="17"/>
  <c r="AU2583" i="17"/>
  <c r="AU2582" i="17"/>
  <c r="AU2581" i="17"/>
  <c r="AU2580" i="17"/>
  <c r="AU2579" i="17"/>
  <c r="AU2578" i="17"/>
  <c r="AU2577" i="17"/>
  <c r="AU2576" i="17"/>
  <c r="AU2575" i="17"/>
  <c r="AU2574" i="17"/>
  <c r="AU2573" i="17"/>
  <c r="AU2572" i="17"/>
  <c r="AU2571" i="17"/>
  <c r="AU2570" i="17"/>
  <c r="AU2569" i="17"/>
  <c r="AU2568" i="17"/>
  <c r="AU2567" i="17"/>
  <c r="AU2566" i="17"/>
  <c r="AU2565" i="17"/>
  <c r="AU2564" i="17"/>
  <c r="AU2563" i="17"/>
  <c r="AU2562" i="17"/>
  <c r="AU2561" i="17"/>
  <c r="AU2560" i="17"/>
  <c r="AU2559" i="17"/>
  <c r="AU2558" i="17"/>
  <c r="AU2557" i="17"/>
  <c r="AU2556" i="17"/>
  <c r="AU2555" i="17"/>
  <c r="AU2554" i="17"/>
  <c r="AU2553" i="17"/>
  <c r="AU2552" i="17"/>
  <c r="AU2551" i="17"/>
  <c r="AU2550" i="17"/>
  <c r="AU2549" i="17"/>
  <c r="AU2548" i="17"/>
  <c r="AU2547" i="17"/>
  <c r="AU2546" i="17"/>
  <c r="AU2545" i="17"/>
  <c r="AU2544" i="17"/>
  <c r="AU2543" i="17"/>
  <c r="AU2542" i="17"/>
  <c r="AU2541" i="17"/>
  <c r="AU2540" i="17"/>
  <c r="AU2539" i="17"/>
  <c r="AU2538" i="17"/>
  <c r="AU2537" i="17"/>
  <c r="AU2536" i="17"/>
  <c r="AU2535" i="17"/>
  <c r="AU2534" i="17"/>
  <c r="AU2533" i="17"/>
  <c r="AU2532" i="17"/>
  <c r="AU2531" i="17"/>
  <c r="AU2530" i="17"/>
  <c r="AU2529" i="17"/>
  <c r="AU2528" i="17"/>
  <c r="AU2527" i="17"/>
  <c r="AU2526" i="17"/>
  <c r="AU2525" i="17"/>
  <c r="AU2524" i="17"/>
  <c r="AU2523" i="17"/>
  <c r="AU2522" i="17"/>
  <c r="AU2521" i="17"/>
  <c r="AU2520" i="17"/>
  <c r="AU2519" i="17"/>
  <c r="AU2518" i="17"/>
  <c r="AU2517" i="17"/>
  <c r="AU2516" i="17"/>
  <c r="AU2515" i="17"/>
  <c r="AU2514" i="17"/>
  <c r="AU2513" i="17"/>
  <c r="AU2512" i="17"/>
  <c r="AU2511" i="17"/>
  <c r="AU2510" i="17"/>
  <c r="AU2509" i="17"/>
  <c r="AU2508" i="17"/>
  <c r="AU2507" i="17"/>
  <c r="AU2506" i="17"/>
  <c r="AU2505" i="17"/>
  <c r="AU2504" i="17"/>
  <c r="AU2503" i="17"/>
  <c r="AU2502" i="17"/>
  <c r="AU2501" i="17"/>
  <c r="AU2500" i="17"/>
  <c r="AU2499" i="17"/>
  <c r="AU2498" i="17"/>
  <c r="AU2497" i="17"/>
  <c r="AU2496" i="17"/>
  <c r="AU2495" i="17"/>
  <c r="AU2494" i="17"/>
  <c r="AU2493" i="17"/>
  <c r="AU2492" i="17"/>
  <c r="AU2491" i="17"/>
  <c r="AU2490" i="17"/>
  <c r="AU2489" i="17"/>
  <c r="AU2488" i="17"/>
  <c r="AU2487" i="17"/>
  <c r="AU2486" i="17"/>
  <c r="AU2485" i="17"/>
  <c r="AU2484" i="17"/>
  <c r="AU2483" i="17"/>
  <c r="AU2482" i="17"/>
  <c r="AU2481" i="17"/>
  <c r="AU2480" i="17"/>
  <c r="AU2479" i="17"/>
  <c r="AU2478" i="17"/>
  <c r="AU2477" i="17"/>
  <c r="AU2476" i="17"/>
  <c r="AU2475" i="17"/>
  <c r="AU2474" i="17"/>
  <c r="AU2473" i="17"/>
  <c r="AU2472" i="17"/>
  <c r="AU2471" i="17"/>
  <c r="AU2470" i="17"/>
  <c r="AU2469" i="17"/>
  <c r="AU2468" i="17"/>
  <c r="AU2467" i="17"/>
  <c r="AU2466" i="17"/>
  <c r="AU2465" i="17"/>
  <c r="AU2464" i="17"/>
  <c r="AU2463" i="17"/>
  <c r="AU2462" i="17"/>
  <c r="AU2461" i="17"/>
  <c r="AU2460" i="17"/>
  <c r="AU2459" i="17"/>
  <c r="AU2458" i="17"/>
  <c r="AU2457" i="17"/>
  <c r="AU2456" i="17"/>
  <c r="AU2455" i="17"/>
  <c r="AU2454" i="17"/>
  <c r="AU2453" i="17"/>
  <c r="AU2452" i="17"/>
  <c r="AU2451" i="17"/>
  <c r="AU2450" i="17"/>
  <c r="AU2449" i="17"/>
  <c r="AU2448" i="17"/>
  <c r="AU2447" i="17"/>
  <c r="AU2446" i="17"/>
  <c r="AU2445" i="17"/>
  <c r="AU2444" i="17"/>
  <c r="AU2443" i="17"/>
  <c r="AU2442" i="17"/>
  <c r="AU2441" i="17"/>
  <c r="AU2440" i="17"/>
  <c r="AU2439" i="17"/>
  <c r="AU2438" i="17"/>
  <c r="AU2437" i="17"/>
  <c r="AU2436" i="17"/>
  <c r="AU2435" i="17"/>
  <c r="AU2434" i="17"/>
  <c r="AU2433" i="17"/>
  <c r="AU2432" i="17"/>
  <c r="AU2431" i="17"/>
  <c r="AU2430" i="17"/>
  <c r="AU2429" i="17"/>
  <c r="AU2428" i="17"/>
  <c r="AU2427" i="17"/>
  <c r="AU2426" i="17"/>
  <c r="AU2425" i="17"/>
  <c r="AU2424" i="17"/>
  <c r="AU2423" i="17"/>
  <c r="AU2422" i="17"/>
  <c r="AU2421" i="17"/>
  <c r="AU2420" i="17"/>
  <c r="AU2419" i="17"/>
  <c r="AU2418" i="17"/>
  <c r="AU2417" i="17"/>
  <c r="AU2416" i="17"/>
  <c r="AU2415" i="17"/>
  <c r="AU2414" i="17"/>
  <c r="AU2413" i="17"/>
  <c r="AU2412" i="17"/>
  <c r="AU2411" i="17"/>
  <c r="AU2410" i="17"/>
  <c r="AU2409" i="17"/>
  <c r="AU2408" i="17"/>
  <c r="AU2407" i="17"/>
  <c r="AU2406" i="17"/>
  <c r="AU2405" i="17"/>
  <c r="AU2404" i="17"/>
  <c r="AU2403" i="17"/>
  <c r="AU2402" i="17"/>
  <c r="AU2401" i="17"/>
  <c r="AU2400" i="17"/>
  <c r="AU2399" i="17"/>
  <c r="AU2398" i="17"/>
  <c r="AU2397" i="17"/>
  <c r="AU2396" i="17"/>
  <c r="AU2395" i="17"/>
  <c r="AU2394" i="17"/>
  <c r="AU2393" i="17"/>
  <c r="AU2392" i="17"/>
  <c r="AU2391" i="17"/>
  <c r="AU2390" i="17"/>
  <c r="AU2389" i="17"/>
  <c r="AU2388" i="17"/>
  <c r="AU2387" i="17"/>
  <c r="AU2386" i="17"/>
  <c r="AU2385" i="17"/>
  <c r="AU2384" i="17"/>
  <c r="AU2383" i="17"/>
  <c r="AU2382" i="17"/>
  <c r="AU2381" i="17"/>
  <c r="AU2380" i="17"/>
  <c r="AU2379" i="17"/>
  <c r="AU2378" i="17"/>
  <c r="AU2377" i="17"/>
  <c r="AU2376" i="17"/>
  <c r="AU2375" i="17"/>
  <c r="AU2374" i="17"/>
  <c r="AU2373" i="17"/>
  <c r="AU2372" i="17"/>
  <c r="AU2371" i="17"/>
  <c r="AU2370" i="17"/>
  <c r="AU2369" i="17"/>
  <c r="AU2368" i="17"/>
  <c r="AU2367" i="17"/>
  <c r="AU2366" i="17"/>
  <c r="AU2365" i="17"/>
  <c r="AU2364" i="17"/>
  <c r="AU2363" i="17"/>
  <c r="AU2362" i="17"/>
  <c r="AU2361" i="17"/>
  <c r="AU2360" i="17"/>
  <c r="AU2359" i="17"/>
  <c r="AU2358" i="17"/>
  <c r="AU2357" i="17"/>
  <c r="AU2356" i="17"/>
  <c r="AU2355" i="17"/>
  <c r="AU2354" i="17"/>
  <c r="AU2353" i="17"/>
  <c r="AU2352" i="17"/>
  <c r="AU2351" i="17"/>
  <c r="AU2350" i="17"/>
  <c r="AU2349" i="17"/>
  <c r="AU2348" i="17"/>
  <c r="AU2347" i="17"/>
  <c r="AU2346" i="17"/>
  <c r="AU2345" i="17"/>
  <c r="AU2344" i="17"/>
  <c r="AU2343" i="17"/>
  <c r="AU2342" i="17"/>
  <c r="AU2341" i="17"/>
  <c r="AU2340" i="17"/>
  <c r="AU2339" i="17"/>
  <c r="AU2338" i="17"/>
  <c r="AU2337" i="17"/>
  <c r="AU2336" i="17"/>
  <c r="AU2335" i="17"/>
  <c r="AU2334" i="17"/>
  <c r="AU2333" i="17"/>
  <c r="AU2332" i="17"/>
  <c r="AU2331" i="17"/>
  <c r="AU2330" i="17"/>
  <c r="AU2329" i="17"/>
  <c r="AU2328" i="17"/>
  <c r="AU2327" i="17"/>
  <c r="AU2326" i="17"/>
  <c r="AU2325" i="17"/>
  <c r="AU2324" i="17"/>
  <c r="AU2323" i="17"/>
  <c r="AU2322" i="17"/>
  <c r="AU2321" i="17"/>
  <c r="AU2320" i="17"/>
  <c r="AU2319" i="17"/>
  <c r="AU2318" i="17"/>
  <c r="AU2317" i="17"/>
  <c r="AU2316" i="17"/>
  <c r="AU2315" i="17"/>
  <c r="AU2314" i="17"/>
  <c r="AU2313" i="17"/>
  <c r="AU2312" i="17"/>
  <c r="AU2311" i="17"/>
  <c r="AU2310" i="17"/>
  <c r="AU2309" i="17"/>
  <c r="AU2308" i="17"/>
  <c r="AU2307" i="17"/>
  <c r="AU2306" i="17"/>
  <c r="AU2305" i="17"/>
  <c r="AU2304" i="17"/>
  <c r="AU2303" i="17"/>
  <c r="AU2302" i="17"/>
  <c r="AU2301" i="17"/>
  <c r="AU2300" i="17"/>
  <c r="AU2299" i="17"/>
  <c r="AU2298" i="17"/>
  <c r="AU2297" i="17"/>
  <c r="AU2296" i="17"/>
  <c r="AU2295" i="17"/>
  <c r="AU2294" i="17"/>
  <c r="AU2293" i="17"/>
  <c r="AU2292" i="17"/>
  <c r="AU2291" i="17"/>
  <c r="AU2290" i="17"/>
  <c r="AU2289" i="17"/>
  <c r="AU2288" i="17"/>
  <c r="AU2287" i="17"/>
  <c r="AU2286" i="17"/>
  <c r="AU2285" i="17"/>
  <c r="AU2284" i="17"/>
  <c r="AU2283" i="17"/>
  <c r="AU2282" i="17"/>
  <c r="AU2281" i="17"/>
  <c r="AU2280" i="17"/>
  <c r="AU2279" i="17"/>
  <c r="AU2278" i="17"/>
  <c r="AU2277" i="17"/>
  <c r="AU2276" i="17"/>
  <c r="AU2275" i="17"/>
  <c r="AU2274" i="17"/>
  <c r="AU2273" i="17"/>
  <c r="AU2272" i="17"/>
  <c r="AU2271" i="17"/>
  <c r="AU2270" i="17"/>
  <c r="AU2269" i="17"/>
  <c r="AU2268" i="17"/>
  <c r="AU2267" i="17"/>
  <c r="AU2266" i="17"/>
  <c r="AU2265" i="17"/>
  <c r="AU2264" i="17"/>
  <c r="AU2263" i="17"/>
  <c r="AU2262" i="17"/>
  <c r="AU2261" i="17"/>
  <c r="AU2260" i="17"/>
  <c r="AU2259" i="17"/>
  <c r="AU2258" i="17"/>
  <c r="AU2257" i="17"/>
  <c r="AU2256" i="17"/>
  <c r="AU2255" i="17"/>
  <c r="AU2254" i="17"/>
  <c r="AU2253" i="17"/>
  <c r="AU2252" i="17"/>
  <c r="AU2251" i="17"/>
  <c r="AU2250" i="17"/>
  <c r="AU2249" i="17"/>
  <c r="AU2248" i="17"/>
  <c r="AU2247" i="17"/>
  <c r="AU2246" i="17"/>
  <c r="AU2245" i="17"/>
  <c r="AU2244" i="17"/>
  <c r="AU2243" i="17"/>
  <c r="AU2242" i="17"/>
  <c r="AU2241" i="17"/>
  <c r="AU2240" i="17"/>
  <c r="AU2239" i="17"/>
  <c r="AU2238" i="17"/>
  <c r="AU2237" i="17"/>
  <c r="AU2236" i="17"/>
  <c r="AU2235" i="17"/>
  <c r="AU2234" i="17"/>
  <c r="AU2233" i="17"/>
  <c r="AU2232" i="17"/>
  <c r="AU2231" i="17"/>
  <c r="AU2230" i="17"/>
  <c r="AU2229" i="17"/>
  <c r="AU2228" i="17"/>
  <c r="AU2227" i="17"/>
  <c r="AU2226" i="17"/>
  <c r="AU2225" i="17"/>
  <c r="AU2224" i="17"/>
  <c r="AU2223" i="17"/>
  <c r="AU2222" i="17"/>
  <c r="AU2221" i="17"/>
  <c r="AU2220" i="17"/>
  <c r="AU2219" i="17"/>
  <c r="AU2218" i="17"/>
  <c r="AU2217" i="17"/>
  <c r="AU2216" i="17"/>
  <c r="AU2215" i="17"/>
  <c r="AU2214" i="17"/>
  <c r="AU2213" i="17"/>
  <c r="AU2212" i="17"/>
  <c r="AU2211" i="17"/>
  <c r="AU2210" i="17"/>
  <c r="AU2209" i="17"/>
  <c r="AU2208" i="17"/>
  <c r="AU2207" i="17"/>
  <c r="AU2206" i="17"/>
  <c r="AU2205" i="17"/>
  <c r="AU2204" i="17"/>
  <c r="AU2203" i="17"/>
  <c r="AU2202" i="17"/>
  <c r="AU2201" i="17"/>
  <c r="AU2200" i="17"/>
  <c r="AU2199" i="17"/>
  <c r="AU2198" i="17"/>
  <c r="AU2197" i="17"/>
  <c r="AU2196" i="17"/>
  <c r="AU2195" i="17"/>
  <c r="AU2194" i="17"/>
  <c r="AU2193" i="17"/>
  <c r="AU2192" i="17"/>
  <c r="AU2191" i="17"/>
  <c r="AU2190" i="17"/>
  <c r="AU2189" i="17"/>
  <c r="AU2188" i="17"/>
  <c r="AU2187" i="17"/>
  <c r="AU2186" i="17"/>
  <c r="AU2185" i="17"/>
  <c r="AU2184" i="17"/>
  <c r="AU2183" i="17"/>
  <c r="AU2182" i="17"/>
  <c r="AU2181" i="17"/>
  <c r="AU2180" i="17"/>
  <c r="AU2179" i="17"/>
  <c r="AU2178" i="17"/>
  <c r="AU2177" i="17"/>
  <c r="AU2176" i="17"/>
  <c r="AU2175" i="17"/>
  <c r="AU2174" i="17"/>
  <c r="AU2173" i="17"/>
  <c r="AU2172" i="17"/>
  <c r="AU2171" i="17"/>
  <c r="AU2170" i="17"/>
  <c r="AU2169" i="17"/>
  <c r="AU2168" i="17"/>
  <c r="AU2167" i="17"/>
  <c r="AU2166" i="17"/>
  <c r="AU2165" i="17"/>
  <c r="AU2164" i="17"/>
  <c r="AU2163" i="17"/>
  <c r="AU2162" i="17"/>
  <c r="AU2161" i="17"/>
  <c r="AU2160" i="17"/>
  <c r="AU2159" i="17"/>
  <c r="AU2158" i="17"/>
  <c r="AU2157" i="17"/>
  <c r="AU2156" i="17"/>
  <c r="AU2155" i="17"/>
  <c r="AU2154" i="17"/>
  <c r="AU2153" i="17"/>
  <c r="AU2152" i="17"/>
  <c r="AU2151" i="17"/>
  <c r="AU2150" i="17"/>
  <c r="AU2149" i="17"/>
  <c r="AU2148" i="17"/>
  <c r="AU2147" i="17"/>
  <c r="AU2146" i="17"/>
  <c r="AU2145" i="17"/>
  <c r="AU2144" i="17"/>
  <c r="AU2143" i="17"/>
  <c r="AU2142" i="17"/>
  <c r="AU2141" i="17"/>
  <c r="AU2140" i="17"/>
  <c r="AU2139" i="17"/>
  <c r="AU2138" i="17"/>
  <c r="AU2137" i="17"/>
  <c r="AU2136" i="17"/>
  <c r="AU2135" i="17"/>
  <c r="AU2134" i="17"/>
  <c r="AU2133" i="17"/>
  <c r="AU2132" i="17"/>
  <c r="AU2131" i="17"/>
  <c r="AU2130" i="17"/>
  <c r="AU2129" i="17"/>
  <c r="AU2128" i="17"/>
  <c r="AU2127" i="17"/>
  <c r="AU2126" i="17"/>
  <c r="AU2125" i="17"/>
  <c r="AU2124" i="17"/>
  <c r="AU2123" i="17"/>
  <c r="AU2122" i="17"/>
  <c r="AU2121" i="17"/>
  <c r="AU2120" i="17"/>
  <c r="AU2119" i="17"/>
  <c r="AU2118" i="17"/>
  <c r="AU2117" i="17"/>
  <c r="AU2116" i="17"/>
  <c r="AU2115" i="17"/>
  <c r="AU2114" i="17"/>
  <c r="AU2113" i="17"/>
  <c r="AU2112" i="17"/>
  <c r="AU2111" i="17"/>
  <c r="AU2110" i="17"/>
  <c r="AU2109" i="17"/>
  <c r="AU2108" i="17"/>
  <c r="AU2107" i="17"/>
  <c r="AU2106" i="17"/>
  <c r="AU2105" i="17"/>
  <c r="AU2104" i="17"/>
  <c r="AU2103" i="17"/>
  <c r="AU2102" i="17"/>
  <c r="AU2101" i="17"/>
  <c r="AU2100" i="17"/>
  <c r="AU2099" i="17"/>
  <c r="AU2098" i="17"/>
  <c r="AU2097" i="17"/>
  <c r="AU2096" i="17"/>
  <c r="AU2095" i="17"/>
  <c r="AU2094" i="17"/>
  <c r="AU2093" i="17"/>
  <c r="AU2092" i="17"/>
  <c r="AU2091" i="17"/>
  <c r="AU2090" i="17"/>
  <c r="AU2089" i="17"/>
  <c r="AU2088" i="17"/>
  <c r="AU2087" i="17"/>
  <c r="AU2086" i="17"/>
  <c r="AU2085" i="17"/>
  <c r="AU2084" i="17"/>
  <c r="AU2083" i="17"/>
  <c r="AU2082" i="17"/>
  <c r="AU2081" i="17"/>
  <c r="AU2080" i="17"/>
  <c r="AU2079" i="17"/>
  <c r="AU2078" i="17"/>
  <c r="AU2077" i="17"/>
  <c r="AU2076" i="17"/>
  <c r="AU2075" i="17"/>
  <c r="AU2074" i="17"/>
  <c r="AU2073" i="17"/>
  <c r="AU2072" i="17"/>
  <c r="AU2071" i="17"/>
  <c r="AU2070" i="17"/>
  <c r="AU2069" i="17"/>
  <c r="AU2068" i="17"/>
  <c r="AU2067" i="17"/>
  <c r="AU2066" i="17"/>
  <c r="AU2065" i="17"/>
  <c r="AU2064" i="17"/>
  <c r="AU2063" i="17"/>
  <c r="AU2062" i="17"/>
  <c r="AU2061" i="17"/>
  <c r="AU2060" i="17"/>
  <c r="AU2059" i="17"/>
  <c r="AU2058" i="17"/>
  <c r="AU2057" i="17"/>
  <c r="AU2056" i="17"/>
  <c r="AU2055" i="17"/>
  <c r="AU2054" i="17"/>
  <c r="AU2053" i="17"/>
  <c r="AU2052" i="17"/>
  <c r="AU2051" i="17"/>
  <c r="AU2050" i="17"/>
  <c r="AU2049" i="17"/>
  <c r="AU2048" i="17"/>
  <c r="AU2047" i="17"/>
  <c r="AU2046" i="17"/>
  <c r="AU2045" i="17"/>
  <c r="AU2044" i="17"/>
  <c r="AU2043" i="17"/>
  <c r="AU2042" i="17"/>
  <c r="AU2041" i="17"/>
  <c r="AU2040" i="17"/>
  <c r="AU2039" i="17"/>
  <c r="AU2038" i="17"/>
  <c r="AU2037" i="17"/>
  <c r="AU2036" i="17"/>
  <c r="AU2035" i="17"/>
  <c r="AU2034" i="17"/>
  <c r="AU2033" i="17"/>
  <c r="AU2032" i="17"/>
  <c r="AU2031" i="17"/>
  <c r="AU2030" i="17"/>
  <c r="AU2029" i="17"/>
  <c r="AU2028" i="17"/>
  <c r="AU2027" i="17"/>
  <c r="AU2026" i="17"/>
  <c r="AU2025" i="17"/>
  <c r="AU2024" i="17"/>
  <c r="AU2023" i="17"/>
  <c r="AU2022" i="17"/>
  <c r="AU2021" i="17"/>
  <c r="AU2020" i="17"/>
  <c r="AU2019" i="17"/>
  <c r="AU2018" i="17"/>
  <c r="AU2017" i="17"/>
  <c r="AU2016" i="17"/>
  <c r="AU2015" i="17"/>
  <c r="AU2014" i="17"/>
  <c r="AU2013" i="17"/>
  <c r="AU2012" i="17"/>
  <c r="AU2011" i="17"/>
  <c r="AU2010" i="17"/>
  <c r="AU2009" i="17"/>
  <c r="AU2008" i="17"/>
  <c r="AU2007" i="17"/>
  <c r="AU2006" i="17"/>
  <c r="AU2005" i="17"/>
  <c r="AU2004" i="17"/>
  <c r="AU2003" i="17"/>
  <c r="AU2002" i="17"/>
  <c r="AU2001" i="17"/>
  <c r="AU2000" i="17"/>
  <c r="AU1999" i="17"/>
  <c r="AU1998" i="17"/>
  <c r="AU1997" i="17"/>
  <c r="AU1996" i="17"/>
  <c r="AU1995" i="17"/>
  <c r="AU1994" i="17"/>
  <c r="AU1993" i="17"/>
  <c r="AU1992" i="17"/>
  <c r="AU1991" i="17"/>
  <c r="AU1990" i="17"/>
  <c r="AU1989" i="17"/>
  <c r="AU1988" i="17"/>
  <c r="AU1987" i="17"/>
  <c r="AU1986" i="17"/>
  <c r="AU1985" i="17"/>
  <c r="AU1984" i="17"/>
  <c r="AU1983" i="17"/>
  <c r="AU1982" i="17"/>
  <c r="AU1981" i="17"/>
  <c r="AU1980" i="17"/>
  <c r="AU1979" i="17"/>
  <c r="AU1978" i="17"/>
  <c r="AU1977" i="17"/>
  <c r="AU1976" i="17"/>
  <c r="AU1975" i="17"/>
  <c r="AU1974" i="17"/>
  <c r="AU1973" i="17"/>
  <c r="AU1972" i="17"/>
  <c r="AU1971" i="17"/>
  <c r="AU1970" i="17"/>
  <c r="AU1969" i="17"/>
  <c r="AU1968" i="17"/>
  <c r="AU1967" i="17"/>
  <c r="AU1966" i="17"/>
  <c r="AU1965" i="17"/>
  <c r="AU1964" i="17"/>
  <c r="AU1963" i="17"/>
  <c r="AU1962" i="17"/>
  <c r="AU1961" i="17"/>
  <c r="AU1960" i="17"/>
  <c r="AU1959" i="17"/>
  <c r="AU1958" i="17"/>
  <c r="AU1957" i="17"/>
  <c r="AU1956" i="17"/>
  <c r="AU1955" i="17"/>
  <c r="AU1954" i="17"/>
  <c r="AU1953" i="17"/>
  <c r="AU1952" i="17"/>
  <c r="AU1951" i="17"/>
  <c r="AU1950" i="17"/>
  <c r="AU1949" i="17"/>
  <c r="AU1948" i="17"/>
  <c r="AU1947" i="17"/>
  <c r="AU1946" i="17"/>
  <c r="AU1945" i="17"/>
  <c r="AU1944" i="17"/>
  <c r="AU1943" i="17"/>
  <c r="AU1942" i="17"/>
  <c r="AU1941" i="17"/>
  <c r="AU1940" i="17"/>
  <c r="AU1939" i="17"/>
  <c r="AU1938" i="17"/>
  <c r="AU1937" i="17"/>
  <c r="AU1936" i="17"/>
  <c r="AU1935" i="17"/>
  <c r="AU1934" i="17"/>
  <c r="AU1933" i="17"/>
  <c r="AU1932" i="17"/>
  <c r="AU1931" i="17"/>
  <c r="AU1930" i="17"/>
  <c r="AU1929" i="17"/>
  <c r="AU1928" i="17"/>
  <c r="AU1927" i="17"/>
  <c r="AU1926" i="17"/>
  <c r="AU1925" i="17"/>
  <c r="AU1924" i="17"/>
  <c r="AU1923" i="17"/>
  <c r="AU1922" i="17"/>
  <c r="AU1921" i="17"/>
  <c r="AU1920" i="17"/>
  <c r="AU1919" i="17"/>
  <c r="AU1918" i="17"/>
  <c r="AU1917" i="17"/>
  <c r="AU1916" i="17"/>
  <c r="AU1915" i="17"/>
  <c r="AU1914" i="17"/>
  <c r="AU1913" i="17"/>
  <c r="AU1912" i="17"/>
  <c r="AU1911" i="17"/>
  <c r="AU1910" i="17"/>
  <c r="AU1909" i="17"/>
  <c r="AU1908" i="17"/>
  <c r="AU1907" i="17"/>
  <c r="AU1906" i="17"/>
  <c r="AU1905" i="17"/>
  <c r="AU1904" i="17"/>
  <c r="AU1903" i="17"/>
  <c r="AU1902" i="17"/>
  <c r="AU1901" i="17"/>
  <c r="AU1900" i="17"/>
  <c r="AU1899" i="17"/>
  <c r="AU1898" i="17"/>
  <c r="AU1897" i="17"/>
  <c r="AU1896" i="17"/>
  <c r="AU1895" i="17"/>
  <c r="AU1894" i="17"/>
  <c r="AU1893" i="17"/>
  <c r="AU1892" i="17"/>
  <c r="AU1891" i="17"/>
  <c r="AU1890" i="17"/>
  <c r="AU1889" i="17"/>
  <c r="AU1888" i="17"/>
  <c r="AU1887" i="17"/>
  <c r="AU1886" i="17"/>
  <c r="AU1885" i="17"/>
  <c r="AU1884" i="17"/>
  <c r="AU1883" i="17"/>
  <c r="AU1882" i="17"/>
  <c r="AU1881" i="17"/>
  <c r="AU1880" i="17"/>
  <c r="AU1879" i="17"/>
  <c r="AU1878" i="17"/>
  <c r="AU1877" i="17"/>
  <c r="AU1876" i="17"/>
  <c r="AU1875" i="17"/>
  <c r="AU1874" i="17"/>
  <c r="AU1873" i="17"/>
  <c r="AU1872" i="17"/>
  <c r="AU1871" i="17"/>
  <c r="AU1870" i="17"/>
  <c r="AU1869" i="17"/>
  <c r="AU1868" i="17"/>
  <c r="AU1867" i="17"/>
  <c r="AU1866" i="17"/>
  <c r="AU1865" i="17"/>
  <c r="AU1864" i="17"/>
  <c r="AU1863" i="17"/>
  <c r="AU1862" i="17"/>
  <c r="AU1861" i="17"/>
  <c r="AU1860" i="17"/>
  <c r="AU1859" i="17"/>
  <c r="AU1858" i="17"/>
  <c r="AU1857" i="17"/>
  <c r="AU1856" i="17"/>
  <c r="AU1855" i="17"/>
  <c r="AU1854" i="17"/>
  <c r="AU1853" i="17"/>
  <c r="AU1852" i="17"/>
  <c r="AU1851" i="17"/>
  <c r="AU1850" i="17"/>
  <c r="AU1849" i="17"/>
  <c r="AU1848" i="17"/>
  <c r="AU1847" i="17"/>
  <c r="AU1846" i="17"/>
  <c r="AU1845" i="17"/>
  <c r="AU1844" i="17"/>
  <c r="AU1843" i="17"/>
  <c r="AU1842" i="17"/>
  <c r="AU1841" i="17"/>
  <c r="AU1840" i="17"/>
  <c r="AU1839" i="17"/>
  <c r="AU1838" i="17"/>
  <c r="AU1837" i="17"/>
  <c r="AU1836" i="17"/>
  <c r="AU1835" i="17"/>
  <c r="AU1834" i="17"/>
  <c r="AU1833" i="17"/>
  <c r="AU1832" i="17"/>
  <c r="AU1831" i="17"/>
  <c r="AU1830" i="17"/>
  <c r="AU1829" i="17"/>
  <c r="AU1828" i="17"/>
  <c r="AU1827" i="17"/>
  <c r="AU1826" i="17"/>
  <c r="AU1825" i="17"/>
  <c r="AU1824" i="17"/>
  <c r="AU1823" i="17"/>
  <c r="AU1822" i="17"/>
  <c r="AU1821" i="17"/>
  <c r="AU1820" i="17"/>
  <c r="AU1819" i="17"/>
  <c r="AU1818" i="17"/>
  <c r="AU1817" i="17"/>
  <c r="AU1816" i="17"/>
  <c r="AU1815" i="17"/>
  <c r="AU1814" i="17"/>
  <c r="AU1813" i="17"/>
  <c r="AU1812" i="17"/>
  <c r="AU1811" i="17"/>
  <c r="AU1810" i="17"/>
  <c r="AU1809" i="17"/>
  <c r="AU1808" i="17"/>
  <c r="AU1807" i="17"/>
  <c r="AU1806" i="17"/>
  <c r="AU1805" i="17"/>
  <c r="AU1804" i="17"/>
  <c r="AU1803" i="17"/>
  <c r="AU1802" i="17"/>
  <c r="AU1801" i="17"/>
  <c r="AU1800" i="17"/>
  <c r="AU1799" i="17"/>
  <c r="AU1798" i="17"/>
  <c r="AU1797" i="17"/>
  <c r="AU1796" i="17"/>
  <c r="AU1795" i="17"/>
  <c r="AU1794" i="17"/>
  <c r="AU1793" i="17"/>
  <c r="AU1792" i="17"/>
  <c r="AU1791" i="17"/>
  <c r="AU1790" i="17"/>
  <c r="AU1789" i="17"/>
  <c r="AU1788" i="17"/>
  <c r="AU1787" i="17"/>
  <c r="AU1786" i="17"/>
  <c r="AU1785" i="17"/>
  <c r="AU1784" i="17"/>
  <c r="AU1783" i="17"/>
  <c r="AU1782" i="17"/>
  <c r="AU1781" i="17"/>
  <c r="AU1780" i="17"/>
  <c r="AU1779" i="17"/>
  <c r="AU1778" i="17"/>
  <c r="AU1777" i="17"/>
  <c r="AU1776" i="17"/>
  <c r="AU1775" i="17"/>
  <c r="AU1774" i="17"/>
  <c r="AU1773" i="17"/>
  <c r="AU1772" i="17"/>
  <c r="AU1771" i="17"/>
  <c r="AU1770" i="17"/>
  <c r="AU1769" i="17"/>
  <c r="AU1768" i="17"/>
  <c r="AU1767" i="17"/>
  <c r="AU1766" i="17"/>
  <c r="AU1765" i="17"/>
  <c r="AU1764" i="17"/>
  <c r="AU1763" i="17"/>
  <c r="AU1762" i="17"/>
  <c r="AU1761" i="17"/>
  <c r="AU1760" i="17"/>
  <c r="AU1759" i="17"/>
  <c r="AU1758" i="17"/>
  <c r="AU1757" i="17"/>
  <c r="AU1756" i="17"/>
  <c r="AU1755" i="17"/>
  <c r="AU1754" i="17"/>
  <c r="AU1753" i="17"/>
  <c r="AU1752" i="17"/>
  <c r="AU1751" i="17"/>
  <c r="AU1750" i="17"/>
  <c r="AU1749" i="17"/>
  <c r="AU1748" i="17"/>
  <c r="AU1747" i="17"/>
  <c r="AU1746" i="17"/>
  <c r="AU1745" i="17"/>
  <c r="AU1744" i="17"/>
  <c r="AU1743" i="17"/>
  <c r="AU1742" i="17"/>
  <c r="AU1741" i="17"/>
  <c r="AU1740" i="17"/>
  <c r="AU1739" i="17"/>
  <c r="AU1738" i="17"/>
  <c r="AU1737" i="17"/>
  <c r="AU1736" i="17"/>
  <c r="AU1735" i="17"/>
  <c r="AU1734" i="17"/>
  <c r="AU1733" i="17"/>
  <c r="AU1732" i="17"/>
  <c r="AU1731" i="17"/>
  <c r="AU1730" i="17"/>
  <c r="AU1729" i="17"/>
  <c r="AU1728" i="17"/>
  <c r="AU1727" i="17"/>
  <c r="AU1726" i="17"/>
  <c r="AU1725" i="17"/>
  <c r="AU1724" i="17"/>
  <c r="AU1723" i="17"/>
  <c r="AU1722" i="17"/>
  <c r="AU1721" i="17"/>
  <c r="AU1720" i="17"/>
  <c r="AU1719" i="17"/>
  <c r="AU1718" i="17"/>
  <c r="AU1717" i="17"/>
  <c r="AU1716" i="17"/>
  <c r="AU1715" i="17"/>
  <c r="AU1714" i="17"/>
  <c r="AU1713" i="17"/>
  <c r="AU1712" i="17"/>
  <c r="AU1711" i="17"/>
  <c r="AU1710" i="17"/>
  <c r="AU1709" i="17"/>
  <c r="AU1708" i="17"/>
  <c r="AU1707" i="17"/>
  <c r="AU1706" i="17"/>
  <c r="AU1705" i="17"/>
  <c r="AU1704" i="17"/>
  <c r="AU1703" i="17"/>
  <c r="AU1702" i="17"/>
  <c r="AU1701" i="17"/>
  <c r="AU1700" i="17"/>
  <c r="AU1699" i="17"/>
  <c r="AU1698" i="17"/>
  <c r="AU1697" i="17"/>
  <c r="AU1696" i="17"/>
  <c r="AU1695" i="17"/>
  <c r="AU1694" i="17"/>
  <c r="AU1693" i="17"/>
  <c r="AU1692" i="17"/>
  <c r="AU1691" i="17"/>
  <c r="AU1690" i="17"/>
  <c r="AU1689" i="17"/>
  <c r="AU1688" i="17"/>
  <c r="AU1687" i="17"/>
  <c r="AU1686" i="17"/>
  <c r="AU1685" i="17"/>
  <c r="AU1684" i="17"/>
  <c r="AU1683" i="17"/>
  <c r="AU1682" i="17"/>
  <c r="AU1681" i="17"/>
  <c r="AU1680" i="17"/>
  <c r="AU1679" i="17"/>
  <c r="AU1678" i="17"/>
  <c r="AU1677" i="17"/>
  <c r="AU1676" i="17"/>
  <c r="AU1675" i="17"/>
  <c r="AU1674" i="17"/>
  <c r="AU1673" i="17"/>
  <c r="AU1672" i="17"/>
  <c r="AU1671" i="17"/>
  <c r="AU1670" i="17"/>
  <c r="AU1669" i="17"/>
  <c r="AU1668" i="17"/>
  <c r="AU1667" i="17"/>
  <c r="AU1666" i="17"/>
  <c r="AU1665" i="17"/>
  <c r="AU1664" i="17"/>
  <c r="AU1663" i="17"/>
  <c r="AU1662" i="17"/>
  <c r="AU1661" i="17"/>
  <c r="AU1660" i="17"/>
  <c r="AU1659" i="17"/>
  <c r="AU1658" i="17"/>
  <c r="AU1657" i="17"/>
  <c r="AU1656" i="17"/>
  <c r="AU1655" i="17"/>
  <c r="AU1654" i="17"/>
  <c r="AU1653" i="17"/>
  <c r="AU1652" i="17"/>
  <c r="AU1651" i="17"/>
  <c r="AU1650" i="17"/>
  <c r="AU1649" i="17"/>
  <c r="AU1648" i="17"/>
  <c r="AU1647" i="17"/>
  <c r="AU1646" i="17"/>
  <c r="AU1645" i="17"/>
  <c r="AU1644" i="17"/>
  <c r="AU1643" i="17"/>
  <c r="AU1642" i="17"/>
  <c r="AU1641" i="17"/>
  <c r="AU1640" i="17"/>
  <c r="AU1639" i="17"/>
  <c r="AU1638" i="17"/>
  <c r="AU1637" i="17"/>
  <c r="AU1636" i="17"/>
  <c r="AU1635" i="17"/>
  <c r="AU1634" i="17"/>
  <c r="AU1633" i="17"/>
  <c r="AU1632" i="17"/>
  <c r="AU1631" i="17"/>
  <c r="AU1630" i="17"/>
  <c r="AU1629" i="17"/>
  <c r="AU1628" i="17"/>
  <c r="AU1627" i="17"/>
  <c r="AU1626" i="17"/>
  <c r="AU1625" i="17"/>
  <c r="AU1624" i="17"/>
  <c r="AU1623" i="17"/>
  <c r="AU1622" i="17"/>
  <c r="AU1621" i="17"/>
  <c r="AU1620" i="17"/>
  <c r="AU1619" i="17"/>
  <c r="AU1618" i="17"/>
  <c r="AU1617" i="17"/>
  <c r="AU1616" i="17"/>
  <c r="AU1615" i="17"/>
  <c r="AU1614" i="17"/>
  <c r="AU1613" i="17"/>
  <c r="AU1612" i="17"/>
  <c r="AU1611" i="17"/>
  <c r="AU1610" i="17"/>
  <c r="AU1609" i="17"/>
  <c r="AU1608" i="17"/>
  <c r="AU1607" i="17"/>
  <c r="AU1606" i="17"/>
  <c r="AU1605" i="17"/>
  <c r="AU1604" i="17"/>
  <c r="AU1603" i="17"/>
  <c r="AU1602" i="17"/>
  <c r="AU1601" i="17"/>
  <c r="AU1600" i="17"/>
  <c r="AU1599" i="17"/>
  <c r="AU1598" i="17"/>
  <c r="AU1597" i="17"/>
  <c r="AU1596" i="17"/>
  <c r="AU1595" i="17"/>
  <c r="AU1594" i="17"/>
  <c r="AU1593" i="17"/>
  <c r="AU1592" i="17"/>
  <c r="AU1591" i="17"/>
  <c r="AU1590" i="17"/>
  <c r="AU1589" i="17"/>
  <c r="AU1588" i="17"/>
  <c r="AU1587" i="17"/>
  <c r="AU1586" i="17"/>
  <c r="AU1585" i="17"/>
  <c r="AU1584" i="17"/>
  <c r="AU1583" i="17"/>
  <c r="AU1582" i="17"/>
  <c r="AU1581" i="17"/>
  <c r="AU1580" i="17"/>
  <c r="AU1579" i="17"/>
  <c r="AU1578" i="17"/>
  <c r="AU1577" i="17"/>
  <c r="AU1576" i="17"/>
  <c r="AU1575" i="17"/>
  <c r="AU1574" i="17"/>
  <c r="AU1573" i="17"/>
  <c r="AU1572" i="17"/>
  <c r="AU1571" i="17"/>
  <c r="AU1570" i="17"/>
  <c r="AU1569" i="17"/>
  <c r="AU1568" i="17"/>
  <c r="AU1567" i="17"/>
  <c r="AU1566" i="17"/>
  <c r="AU1565" i="17"/>
  <c r="AU1564" i="17"/>
  <c r="AU1563" i="17"/>
  <c r="AU1562" i="17"/>
  <c r="AU1561" i="17"/>
  <c r="AU1560" i="17"/>
  <c r="AU1559" i="17"/>
  <c r="AU1558" i="17"/>
  <c r="AU1557" i="17"/>
  <c r="AU1556" i="17"/>
  <c r="AU1555" i="17"/>
  <c r="AU1554" i="17"/>
  <c r="AU1553" i="17"/>
  <c r="AU1552" i="17"/>
  <c r="AU1551" i="17"/>
  <c r="AU1550" i="17"/>
  <c r="AU1549" i="17"/>
  <c r="AU1548" i="17"/>
  <c r="AU1547" i="17"/>
  <c r="AU1546" i="17"/>
  <c r="AU1545" i="17"/>
  <c r="AU1544" i="17"/>
  <c r="AU1543" i="17"/>
  <c r="AU1542" i="17"/>
  <c r="AU1541" i="17"/>
  <c r="AU1540" i="17"/>
  <c r="AU1539" i="17"/>
  <c r="AU1538" i="17"/>
  <c r="AU1537" i="17"/>
  <c r="AU1536" i="17"/>
  <c r="AU1535" i="17"/>
  <c r="AU1534" i="17"/>
  <c r="AU1533" i="17"/>
  <c r="AU1532" i="17"/>
  <c r="AU1531" i="17"/>
  <c r="AU1530" i="17"/>
  <c r="AU1529" i="17"/>
  <c r="AU1528" i="17"/>
  <c r="AU1527" i="17"/>
  <c r="AU1526" i="17"/>
  <c r="AU1525" i="17"/>
  <c r="AU1524" i="17"/>
  <c r="AU1523" i="17"/>
  <c r="AU1522" i="17"/>
  <c r="AU1521" i="17"/>
  <c r="AU1520" i="17"/>
  <c r="AU1519" i="17"/>
  <c r="AU1518" i="17"/>
  <c r="AU1517" i="17"/>
  <c r="AU1516" i="17"/>
  <c r="AU1515" i="17"/>
  <c r="AU1514" i="17"/>
  <c r="AU1513" i="17"/>
  <c r="AU1512" i="17"/>
  <c r="AU1511" i="17"/>
  <c r="AU1510" i="17"/>
  <c r="AU1509" i="17"/>
  <c r="AU1508" i="17"/>
  <c r="AU1507" i="17"/>
  <c r="AU1506" i="17"/>
  <c r="AU1505" i="17"/>
  <c r="AU1504" i="17"/>
  <c r="AU1503" i="17"/>
  <c r="AU1502" i="17"/>
  <c r="AU1501" i="17"/>
  <c r="AU1500" i="17"/>
  <c r="AU1499" i="17"/>
  <c r="AU1498" i="17"/>
  <c r="AU1497" i="17"/>
  <c r="AU1496" i="17"/>
  <c r="AU1495" i="17"/>
  <c r="AU1494" i="17"/>
  <c r="AU1493" i="17"/>
  <c r="AU1492" i="17"/>
  <c r="AU1491" i="17"/>
  <c r="AU1490" i="17"/>
  <c r="AU1489" i="17"/>
  <c r="AU1488" i="17"/>
  <c r="AU1487" i="17"/>
  <c r="AU1486" i="17"/>
  <c r="AU1485" i="17"/>
  <c r="AU1484" i="17"/>
  <c r="AU1483" i="17"/>
  <c r="AU1482" i="17"/>
  <c r="AU1481" i="17"/>
  <c r="AU1480" i="17"/>
  <c r="AU1479" i="17"/>
  <c r="AU1478" i="17"/>
  <c r="AU1477" i="17"/>
  <c r="AU1476" i="17"/>
  <c r="AU1475" i="17"/>
  <c r="AU1474" i="17"/>
  <c r="AU1473" i="17"/>
  <c r="AU1472" i="17"/>
  <c r="AU1471" i="17"/>
  <c r="AU1470" i="17"/>
  <c r="AU1469" i="17"/>
  <c r="AU1468" i="17"/>
  <c r="AU1467" i="17"/>
  <c r="AU1466" i="17"/>
  <c r="AU1465" i="17"/>
  <c r="AU1464" i="17"/>
  <c r="AU1463" i="17"/>
  <c r="AU1462" i="17"/>
  <c r="AU1461" i="17"/>
  <c r="AU1460" i="17"/>
  <c r="AU1459" i="17"/>
  <c r="AU1458" i="17"/>
  <c r="AU1457" i="17"/>
  <c r="AU1456" i="17"/>
  <c r="AU1455" i="17"/>
  <c r="AU1454" i="17"/>
  <c r="AU1453" i="17"/>
  <c r="AU1452" i="17"/>
  <c r="AU1451" i="17"/>
  <c r="AU1450" i="17"/>
  <c r="AU1449" i="17"/>
  <c r="AU1448" i="17"/>
  <c r="AU1447" i="17"/>
  <c r="AU1446" i="17"/>
  <c r="AU1445" i="17"/>
  <c r="AU1444" i="17"/>
  <c r="AU1443" i="17"/>
  <c r="AU1442" i="17"/>
  <c r="AU1441" i="17"/>
  <c r="AU1440" i="17"/>
  <c r="AU1439" i="17"/>
  <c r="AU1438" i="17"/>
  <c r="AU1437" i="17"/>
  <c r="AU1436" i="17"/>
  <c r="AU1435" i="17"/>
  <c r="AU1434" i="17"/>
  <c r="AU1433" i="17"/>
  <c r="AU1432" i="17"/>
  <c r="AU1431" i="17"/>
  <c r="AU1430" i="17"/>
  <c r="AU1429" i="17"/>
  <c r="AU1428" i="17"/>
  <c r="AU1427" i="17"/>
  <c r="AU1426" i="17"/>
  <c r="AU1425" i="17"/>
  <c r="AU1424" i="17"/>
  <c r="AU1423" i="17"/>
  <c r="AU1422" i="17"/>
  <c r="AU1421" i="17"/>
  <c r="AU1420" i="17"/>
  <c r="AU1419" i="17"/>
  <c r="AU1418" i="17"/>
  <c r="AU1417" i="17"/>
  <c r="AU1416" i="17"/>
  <c r="AU1415" i="17"/>
  <c r="AU1414" i="17"/>
  <c r="AU1413" i="17"/>
  <c r="AU1412" i="17"/>
  <c r="AU1411" i="17"/>
  <c r="AU1410" i="17"/>
  <c r="AU1409" i="17"/>
  <c r="AU1408" i="17"/>
  <c r="AU1407" i="17"/>
  <c r="AU1406" i="17"/>
  <c r="AU1405" i="17"/>
  <c r="AU1404" i="17"/>
  <c r="AU1403" i="17"/>
  <c r="AU1402" i="17"/>
  <c r="AU1401" i="17"/>
  <c r="AU1400" i="17"/>
  <c r="AU1399" i="17"/>
  <c r="AU1398" i="17"/>
  <c r="AU1397" i="17"/>
  <c r="AU1396" i="17"/>
  <c r="AU1395" i="17"/>
  <c r="AU1394" i="17"/>
  <c r="AU1393" i="17"/>
  <c r="AU1392" i="17"/>
  <c r="AU1391" i="17"/>
  <c r="AU1390" i="17"/>
  <c r="AU1389" i="17"/>
  <c r="AU1388" i="17"/>
  <c r="AU1387" i="17"/>
  <c r="AU1386" i="17"/>
  <c r="AU1385" i="17"/>
  <c r="AU1384" i="17"/>
  <c r="AU1383" i="17"/>
  <c r="AU1382" i="17"/>
  <c r="AU1381" i="17"/>
  <c r="AU1380" i="17"/>
  <c r="AU1379" i="17"/>
  <c r="AU1378" i="17"/>
  <c r="AU1377" i="17"/>
  <c r="AU1376" i="17"/>
  <c r="AU1375" i="17"/>
  <c r="AU1374" i="17"/>
  <c r="AU1373" i="17"/>
  <c r="AU1372" i="17"/>
  <c r="AU1371" i="17"/>
  <c r="AU1370" i="17"/>
  <c r="AU1369" i="17"/>
  <c r="AU1368" i="17"/>
  <c r="AU1367" i="17"/>
  <c r="AU1366" i="17"/>
  <c r="AU1365" i="17"/>
  <c r="AU1364" i="17"/>
  <c r="AU1363" i="17"/>
  <c r="AU1362" i="17"/>
  <c r="AU1361" i="17"/>
  <c r="AU1360" i="17"/>
  <c r="AU1359" i="17"/>
  <c r="AU1358" i="17"/>
  <c r="AU1357" i="17"/>
  <c r="AU1356" i="17"/>
  <c r="AU1355" i="17"/>
  <c r="AU1354" i="17"/>
  <c r="AU1353" i="17"/>
  <c r="AU1352" i="17"/>
  <c r="AU1351" i="17"/>
  <c r="AU1350" i="17"/>
  <c r="AU1349" i="17"/>
  <c r="AU1348" i="17"/>
  <c r="AU1347" i="17"/>
  <c r="AU1346" i="17"/>
  <c r="AU1345" i="17"/>
  <c r="AU1344" i="17"/>
  <c r="AU1343" i="17"/>
  <c r="AU1342" i="17"/>
  <c r="AU1341" i="17"/>
  <c r="AU1340" i="17"/>
  <c r="AU1339" i="17"/>
  <c r="AU1338" i="17"/>
  <c r="AU1337" i="17"/>
  <c r="AU1336" i="17"/>
  <c r="AU1335" i="17"/>
  <c r="AU1334" i="17"/>
  <c r="AU1333" i="17"/>
  <c r="AU1332" i="17"/>
  <c r="AU1331" i="17"/>
  <c r="AU1330" i="17"/>
  <c r="AU1329" i="17"/>
  <c r="AU1328" i="17"/>
  <c r="AU1327" i="17"/>
  <c r="AU1326" i="17"/>
  <c r="AU1325" i="17"/>
  <c r="AU1324" i="17"/>
  <c r="AU1323" i="17"/>
  <c r="AU1322" i="17"/>
  <c r="AU1321" i="17"/>
  <c r="AU1320" i="17"/>
  <c r="AU1319" i="17"/>
  <c r="AU1318" i="17"/>
  <c r="AU1317" i="17"/>
  <c r="AU1316" i="17"/>
  <c r="AU1315" i="17"/>
  <c r="AU1314" i="17"/>
  <c r="AU1313" i="17"/>
  <c r="AU1312" i="17"/>
  <c r="AU1311" i="17"/>
  <c r="AU1310" i="17"/>
  <c r="AU1309" i="17"/>
  <c r="AU1308" i="17"/>
  <c r="AU1307" i="17"/>
  <c r="AU1306" i="17"/>
  <c r="AU1305" i="17"/>
  <c r="AU1304" i="17"/>
  <c r="AU1303" i="17"/>
  <c r="AU1302" i="17"/>
  <c r="AU1301" i="17"/>
  <c r="AU1300" i="17"/>
  <c r="AU1299" i="17"/>
  <c r="AU1298" i="17"/>
  <c r="AU1297" i="17"/>
  <c r="AU1296" i="17"/>
  <c r="AU1295" i="17"/>
  <c r="AU1294" i="17"/>
  <c r="AU1293" i="17"/>
  <c r="AU1292" i="17"/>
  <c r="AU1291" i="17"/>
  <c r="AU1290" i="17"/>
  <c r="AU1289" i="17"/>
  <c r="AU1288" i="17"/>
  <c r="AU1287" i="17"/>
  <c r="AU1286" i="17"/>
  <c r="AU1285" i="17"/>
  <c r="AU1284" i="17"/>
  <c r="AU1283" i="17"/>
  <c r="AU1282" i="17"/>
  <c r="AU1281" i="17"/>
  <c r="AU1280" i="17"/>
  <c r="AU1279" i="17"/>
  <c r="AU1278" i="17"/>
  <c r="AU1277" i="17"/>
  <c r="AU1276" i="17"/>
  <c r="AU1275" i="17"/>
  <c r="AU1274" i="17"/>
  <c r="AU1273" i="17"/>
  <c r="AU1272" i="17"/>
  <c r="AU1271" i="17"/>
  <c r="AU1270" i="17"/>
  <c r="AU1269" i="17"/>
  <c r="AU1268" i="17"/>
  <c r="AU1267" i="17"/>
  <c r="AU1266" i="17"/>
  <c r="AU1265" i="17"/>
  <c r="AU1264" i="17"/>
  <c r="AU1263" i="17"/>
  <c r="AU1262" i="17"/>
  <c r="AU1261" i="17"/>
  <c r="AU1260" i="17"/>
  <c r="AU1259" i="17"/>
  <c r="AU1258" i="17"/>
  <c r="AU1257" i="17"/>
  <c r="AU1256" i="17"/>
  <c r="AU1255" i="17"/>
  <c r="AU1254" i="17"/>
  <c r="AU1253" i="17"/>
  <c r="AU1252" i="17"/>
  <c r="AU1251" i="17"/>
  <c r="AU1250" i="17"/>
  <c r="AU1249" i="17"/>
  <c r="AU1248" i="17"/>
  <c r="AU1247" i="17"/>
  <c r="AU1246" i="17"/>
  <c r="AU1245" i="17"/>
  <c r="AU1244" i="17"/>
  <c r="AU1243" i="17"/>
  <c r="AU1242" i="17"/>
  <c r="AU1241" i="17"/>
  <c r="AU1240" i="17"/>
  <c r="AU1239" i="17"/>
  <c r="AU1238" i="17"/>
  <c r="AU1237" i="17"/>
  <c r="AU1236" i="17"/>
  <c r="AU1235" i="17"/>
  <c r="AU1234" i="17"/>
  <c r="AU1233" i="17"/>
  <c r="AU1232" i="17"/>
  <c r="AU1231" i="17"/>
  <c r="AU1230" i="17"/>
  <c r="AU1229" i="17"/>
  <c r="AU1228" i="17"/>
  <c r="AU1227" i="17"/>
  <c r="AU1226" i="17"/>
  <c r="AU1225" i="17"/>
  <c r="AU1224" i="17"/>
  <c r="AU1223" i="17"/>
  <c r="AU1222" i="17"/>
  <c r="AU1221" i="17"/>
  <c r="AU1220" i="17"/>
  <c r="AU1219" i="17"/>
  <c r="AU1218" i="17"/>
  <c r="AU1217" i="17"/>
  <c r="AU1216" i="17"/>
  <c r="AU1215" i="17"/>
  <c r="AU1214" i="17"/>
  <c r="AU1213" i="17"/>
  <c r="AU1212" i="17"/>
  <c r="AU1211" i="17"/>
  <c r="AU1210" i="17"/>
  <c r="AU1209" i="17"/>
  <c r="AU1208" i="17"/>
  <c r="AU1207" i="17"/>
  <c r="AU1206" i="17"/>
  <c r="AU1205" i="17"/>
  <c r="AU1204" i="17"/>
  <c r="AU1203" i="17"/>
  <c r="AU1202" i="17"/>
  <c r="AU1201" i="17"/>
  <c r="AU1200" i="17"/>
  <c r="AU1199" i="17"/>
  <c r="AU1198" i="17"/>
  <c r="AU1197" i="17"/>
  <c r="AU1196" i="17"/>
  <c r="AU1195" i="17"/>
  <c r="AU1194" i="17"/>
  <c r="AU1193" i="17"/>
  <c r="AU1192" i="17"/>
  <c r="AU1191" i="17"/>
  <c r="AU1190" i="17"/>
  <c r="AU1189" i="17"/>
  <c r="AU1188" i="17"/>
  <c r="AU1187" i="17"/>
  <c r="AU1186" i="17"/>
  <c r="AU1185" i="17"/>
  <c r="AU1184" i="17"/>
  <c r="AU1183" i="17"/>
  <c r="AU1182" i="17"/>
  <c r="AU1181" i="17"/>
  <c r="AU1180" i="17"/>
  <c r="AU1179" i="17"/>
  <c r="AU1178" i="17"/>
  <c r="AU1177" i="17"/>
  <c r="AU1176" i="17"/>
  <c r="AU1175" i="17"/>
  <c r="AU1174" i="17"/>
  <c r="AU1173" i="17"/>
  <c r="AU1172" i="17"/>
  <c r="AU1171" i="17"/>
  <c r="AU1170" i="17"/>
  <c r="AU1169" i="17"/>
  <c r="AU1168" i="17"/>
  <c r="AU1167" i="17"/>
  <c r="AU1166" i="17"/>
  <c r="AU1165" i="17"/>
  <c r="AU1164" i="17"/>
  <c r="AU1163" i="17"/>
  <c r="AU1162" i="17"/>
  <c r="AU1161" i="17"/>
  <c r="AU1160" i="17"/>
  <c r="AU1159" i="17"/>
  <c r="AU1158" i="17"/>
  <c r="AU1157" i="17"/>
  <c r="AU1156" i="17"/>
  <c r="AU1155" i="17"/>
  <c r="AU1154" i="17"/>
  <c r="AU1153" i="17"/>
  <c r="AU1152" i="17"/>
  <c r="AU1151" i="17"/>
  <c r="AU1150" i="17"/>
  <c r="AU1149" i="17"/>
  <c r="AU1148" i="17"/>
  <c r="AU1147" i="17"/>
  <c r="AU1146" i="17"/>
  <c r="AU1145" i="17"/>
  <c r="AU1144" i="17"/>
  <c r="AU1143" i="17"/>
  <c r="AU1142" i="17"/>
  <c r="AU1141" i="17"/>
  <c r="AU1140" i="17"/>
  <c r="AU1139" i="17"/>
  <c r="AU1138" i="17"/>
  <c r="AU1137" i="17"/>
  <c r="AU1136" i="17"/>
  <c r="AU1135" i="17"/>
  <c r="AU1134" i="17"/>
  <c r="AU1133" i="17"/>
  <c r="AU1132" i="17"/>
  <c r="AU1131" i="17"/>
  <c r="AU1130" i="17"/>
  <c r="AU1129" i="17"/>
  <c r="AU1128" i="17"/>
  <c r="AU1127" i="17"/>
  <c r="AU1126" i="17"/>
  <c r="AU1125" i="17"/>
  <c r="AU1124" i="17"/>
  <c r="AU1123" i="17"/>
  <c r="AU1122" i="17"/>
  <c r="AU1121" i="17"/>
  <c r="AU1120" i="17"/>
  <c r="AU1119" i="17"/>
  <c r="AU1118" i="17"/>
  <c r="AU1117" i="17"/>
  <c r="AU1116" i="17"/>
  <c r="AU1115" i="17"/>
  <c r="AU1114" i="17"/>
  <c r="AU1113" i="17"/>
  <c r="AU1112" i="17"/>
  <c r="AU1111" i="17"/>
  <c r="AU1110" i="17"/>
  <c r="AU1109" i="17"/>
  <c r="AU1108" i="17"/>
  <c r="AU1107" i="17"/>
  <c r="AU1106" i="17"/>
  <c r="AU1105" i="17"/>
  <c r="AU1104" i="17"/>
  <c r="AU1103" i="17"/>
  <c r="AU1102" i="17"/>
  <c r="AU1101" i="17"/>
  <c r="AU1100" i="17"/>
  <c r="AU1099" i="17"/>
  <c r="AU1098" i="17"/>
  <c r="AU1097" i="17"/>
  <c r="AU1096" i="17"/>
  <c r="AU1095" i="17"/>
  <c r="AU1094" i="17"/>
  <c r="AU1093" i="17"/>
  <c r="AU1092" i="17"/>
  <c r="AU1091" i="17"/>
  <c r="AU1090" i="17"/>
  <c r="AU1089" i="17"/>
  <c r="AU1088" i="17"/>
  <c r="AU1087" i="17"/>
  <c r="AU1086" i="17"/>
  <c r="AU1085" i="17"/>
  <c r="AU1084" i="17"/>
  <c r="AU1083" i="17"/>
  <c r="AU1082" i="17"/>
  <c r="AU1081" i="17"/>
  <c r="AU1080" i="17"/>
  <c r="AU1079" i="17"/>
  <c r="AU1078" i="17"/>
  <c r="AU1077" i="17"/>
  <c r="AU1076" i="17"/>
  <c r="AU1075" i="17"/>
  <c r="AU1074" i="17"/>
  <c r="AU1073" i="17"/>
  <c r="AU1072" i="17"/>
  <c r="AU1071" i="17"/>
  <c r="AU1070" i="17"/>
  <c r="AU1069" i="17"/>
  <c r="AU1068" i="17"/>
  <c r="AU1067" i="17"/>
  <c r="AU1066" i="17"/>
  <c r="AU1065" i="17"/>
  <c r="AU1064" i="17"/>
  <c r="AU1063" i="17"/>
  <c r="AU1062" i="17"/>
  <c r="AU1061" i="17"/>
  <c r="AU1060" i="17"/>
  <c r="AU1059" i="17"/>
  <c r="AU1058" i="17"/>
  <c r="AU1057" i="17"/>
  <c r="AU1056" i="17"/>
  <c r="AU1055" i="17"/>
  <c r="AU1054" i="17"/>
  <c r="AU1053" i="17"/>
  <c r="AU1052" i="17"/>
  <c r="AU1051" i="17"/>
  <c r="AU1050" i="17"/>
  <c r="AU1049" i="17"/>
  <c r="AU1048" i="17"/>
  <c r="AU1047" i="17"/>
  <c r="AU1046" i="17"/>
  <c r="AU1045" i="17"/>
  <c r="AU1044" i="17"/>
  <c r="AU1043" i="17"/>
  <c r="AU1042" i="17"/>
  <c r="AU1041" i="17"/>
  <c r="AU1040" i="17"/>
  <c r="AU1039" i="17"/>
  <c r="AU1038" i="17"/>
  <c r="AU1037" i="17"/>
  <c r="AU1036" i="17"/>
  <c r="AU1035" i="17"/>
  <c r="AU1034" i="17"/>
  <c r="AU1033" i="17"/>
  <c r="AU1032" i="17"/>
  <c r="AU1031" i="17"/>
  <c r="AU1030" i="17"/>
  <c r="AU1029" i="17"/>
  <c r="AU1028" i="17"/>
  <c r="AU1027" i="17"/>
  <c r="AU1026" i="17"/>
  <c r="AU1025" i="17"/>
  <c r="AU1024" i="17"/>
  <c r="AU1023" i="17"/>
  <c r="AU1022" i="17"/>
  <c r="AU1021" i="17"/>
  <c r="AU1020" i="17"/>
  <c r="AU1019" i="17"/>
  <c r="AU1018" i="17"/>
  <c r="AU1017" i="17"/>
  <c r="AU1016" i="17"/>
  <c r="AU1015" i="17"/>
  <c r="AU1014" i="17"/>
  <c r="AU1013" i="17"/>
  <c r="AU1012" i="17"/>
  <c r="AU1011" i="17"/>
  <c r="AU1010" i="17"/>
  <c r="AU1009" i="17"/>
  <c r="AU1008" i="17"/>
  <c r="AU1007" i="17"/>
  <c r="AU1006" i="17"/>
  <c r="AU1005" i="17"/>
  <c r="AU1004" i="17"/>
  <c r="AU1003" i="17"/>
  <c r="AU1002" i="17"/>
  <c r="AU1001" i="17"/>
  <c r="AU1000" i="17"/>
  <c r="AU999" i="17"/>
  <c r="AU998" i="17"/>
  <c r="AU997" i="17"/>
  <c r="AU996" i="17"/>
  <c r="AU995" i="17"/>
  <c r="AU994" i="17"/>
  <c r="AU993" i="17"/>
  <c r="AU992" i="17"/>
  <c r="AU991" i="17"/>
  <c r="AU990" i="17"/>
  <c r="AU989" i="17"/>
  <c r="AU988" i="17"/>
  <c r="AU987" i="17"/>
  <c r="AU986" i="17"/>
  <c r="AU985" i="17"/>
  <c r="AU984" i="17"/>
  <c r="AU983" i="17"/>
  <c r="AU982" i="17"/>
  <c r="AU981" i="17"/>
  <c r="AU980" i="17"/>
  <c r="AU979" i="17"/>
  <c r="AU978" i="17"/>
  <c r="AU977" i="17"/>
  <c r="AU976" i="17"/>
  <c r="AU975" i="17"/>
  <c r="AU974" i="17"/>
  <c r="AU973" i="17"/>
  <c r="AU972" i="17"/>
  <c r="AU971" i="17"/>
  <c r="AU970" i="17"/>
  <c r="AU969" i="17"/>
  <c r="AU968" i="17"/>
  <c r="AU967" i="17"/>
  <c r="AU966" i="17"/>
  <c r="AU965" i="17"/>
  <c r="AU964" i="17"/>
  <c r="AU963" i="17"/>
  <c r="AU962" i="17"/>
  <c r="AU961" i="17"/>
  <c r="AU960" i="17"/>
  <c r="U8" i="14" s="1"/>
  <c r="AU959" i="17"/>
  <c r="AU958" i="17"/>
  <c r="AU957" i="17"/>
  <c r="AU956" i="17"/>
  <c r="AU955" i="17"/>
  <c r="AU954" i="17"/>
  <c r="AU953" i="17"/>
  <c r="AU952" i="17"/>
  <c r="AU951" i="17"/>
  <c r="AU950" i="17"/>
  <c r="AU949" i="17"/>
  <c r="AU948" i="17"/>
  <c r="AU947" i="17"/>
  <c r="AU946" i="17"/>
  <c r="AU945" i="17"/>
  <c r="AU944" i="17"/>
  <c r="AU943" i="17"/>
  <c r="AU942" i="17"/>
  <c r="AU941" i="17"/>
  <c r="AU940" i="17"/>
  <c r="AU939" i="17"/>
  <c r="AU938" i="17"/>
  <c r="AU937" i="17"/>
  <c r="AU936" i="17"/>
  <c r="AU935" i="17"/>
  <c r="AU934" i="17"/>
  <c r="AU933" i="17"/>
  <c r="AU932" i="17"/>
  <c r="AU931" i="17"/>
  <c r="AU930" i="17"/>
  <c r="AU929" i="17"/>
  <c r="AU928" i="17"/>
  <c r="AU927" i="17"/>
  <c r="AU926" i="17"/>
  <c r="AU925" i="17"/>
  <c r="AU924" i="17"/>
  <c r="AU923" i="17"/>
  <c r="AU922" i="17"/>
  <c r="AU921" i="17"/>
  <c r="AU920" i="17"/>
  <c r="AU919" i="17"/>
  <c r="AU918" i="17"/>
  <c r="AU917" i="17"/>
  <c r="AU916" i="17"/>
  <c r="AU915" i="17"/>
  <c r="AU914" i="17"/>
  <c r="AU913" i="17"/>
  <c r="AU912" i="17"/>
  <c r="AU911" i="17"/>
  <c r="AU910" i="17"/>
  <c r="AU909" i="17"/>
  <c r="AU908" i="17"/>
  <c r="AU907" i="17"/>
  <c r="AU906" i="17"/>
  <c r="AU905" i="17"/>
  <c r="AU904" i="17"/>
  <c r="AU903" i="17"/>
  <c r="AU902" i="17"/>
  <c r="AU901" i="17"/>
  <c r="AU900" i="17"/>
  <c r="AU899" i="17"/>
  <c r="AU898" i="17"/>
  <c r="AU897" i="17"/>
  <c r="AU896" i="17"/>
  <c r="AU895" i="17"/>
  <c r="AU894" i="17"/>
  <c r="AU893" i="17"/>
  <c r="AU892" i="17"/>
  <c r="AU891" i="17"/>
  <c r="AU890" i="17"/>
  <c r="AU889" i="17"/>
  <c r="AU888" i="17"/>
  <c r="AU887" i="17"/>
  <c r="AU886" i="17"/>
  <c r="AU885" i="17"/>
  <c r="AU884" i="17"/>
  <c r="AU883" i="17"/>
  <c r="AU882" i="17"/>
  <c r="AU881" i="17"/>
  <c r="AU880" i="17"/>
  <c r="AU879" i="17"/>
  <c r="AU878" i="17"/>
  <c r="AU877" i="17"/>
  <c r="AU876" i="17"/>
  <c r="AU875" i="17"/>
  <c r="AU874" i="17"/>
  <c r="AU873" i="17"/>
  <c r="AU872" i="17"/>
  <c r="AU871" i="17"/>
  <c r="AU870" i="17"/>
  <c r="AU869" i="17"/>
  <c r="AU868" i="17"/>
  <c r="AU867" i="17"/>
  <c r="AU866" i="17"/>
  <c r="AU865" i="17"/>
  <c r="AU864" i="17"/>
  <c r="AU863" i="17"/>
  <c r="AU862" i="17"/>
  <c r="AU861" i="17"/>
  <c r="AU860" i="17"/>
  <c r="AU859" i="17"/>
  <c r="AU858" i="17"/>
  <c r="AU857" i="17"/>
  <c r="AU856" i="17"/>
  <c r="AU855" i="17"/>
  <c r="AU854" i="17"/>
  <c r="AU853" i="17"/>
  <c r="AU852" i="17"/>
  <c r="AU851" i="17"/>
  <c r="AU850" i="17"/>
  <c r="AU849" i="17"/>
  <c r="AU848" i="17"/>
  <c r="AU847" i="17"/>
  <c r="AU846" i="17"/>
  <c r="AU845" i="17"/>
  <c r="AU844" i="17"/>
  <c r="AU843" i="17"/>
  <c r="AU842" i="17"/>
  <c r="AU841" i="17"/>
  <c r="AU840" i="17"/>
  <c r="AU839" i="17"/>
  <c r="AU838" i="17"/>
  <c r="AU837" i="17"/>
  <c r="AU836" i="17"/>
  <c r="AU835" i="17"/>
  <c r="AU834" i="17"/>
  <c r="AU833" i="17"/>
  <c r="AU832" i="17"/>
  <c r="AU831" i="17"/>
  <c r="AU830" i="17"/>
  <c r="AU829" i="17"/>
  <c r="AU828" i="17"/>
  <c r="AU827" i="17"/>
  <c r="AU826" i="17"/>
  <c r="AU825" i="17"/>
  <c r="AU824" i="17"/>
  <c r="AU823" i="17"/>
  <c r="AU822" i="17"/>
  <c r="AU821" i="17"/>
  <c r="AU820" i="17"/>
  <c r="AU819" i="17"/>
  <c r="AU818" i="17"/>
  <c r="AU817" i="17"/>
  <c r="AU816" i="17"/>
  <c r="AU815" i="17"/>
  <c r="AU814" i="17"/>
  <c r="AU813" i="17"/>
  <c r="AU812" i="17"/>
  <c r="AU811" i="17"/>
  <c r="AU810" i="17"/>
  <c r="AU809" i="17"/>
  <c r="AU808" i="17"/>
  <c r="AU807" i="17"/>
  <c r="AU806" i="17"/>
  <c r="AU805" i="17"/>
  <c r="AU804" i="17"/>
  <c r="AU803" i="17"/>
  <c r="AU802" i="17"/>
  <c r="AU801" i="17"/>
  <c r="AU800" i="17"/>
  <c r="AU799" i="17"/>
  <c r="AU798" i="17"/>
  <c r="AU797" i="17"/>
  <c r="AU796" i="17"/>
  <c r="AU795" i="17"/>
  <c r="AU794" i="17"/>
  <c r="AU793" i="17"/>
  <c r="AU792" i="17"/>
  <c r="AU791" i="17"/>
  <c r="AU790" i="17"/>
  <c r="AU789" i="17"/>
  <c r="AU788" i="17"/>
  <c r="AU787" i="17"/>
  <c r="AU786" i="17"/>
  <c r="AU785" i="17"/>
  <c r="AU784" i="17"/>
  <c r="AU783" i="17"/>
  <c r="AU782" i="17"/>
  <c r="AU781" i="17"/>
  <c r="AU780" i="17"/>
  <c r="AU779" i="17"/>
  <c r="AU778" i="17"/>
  <c r="AU777" i="17"/>
  <c r="AU776" i="17"/>
  <c r="AU775" i="17"/>
  <c r="AU774" i="17"/>
  <c r="AU773" i="17"/>
  <c r="AU772" i="17"/>
  <c r="AU771" i="17"/>
  <c r="AU770" i="17"/>
  <c r="AU769" i="17"/>
  <c r="AU768" i="17"/>
  <c r="AU767" i="17"/>
  <c r="AU766" i="17"/>
  <c r="AU765" i="17"/>
  <c r="AU764" i="17"/>
  <c r="AU763" i="17"/>
  <c r="AU762" i="17"/>
  <c r="AU761" i="17"/>
  <c r="AU760" i="17"/>
  <c r="AU759" i="17"/>
  <c r="AU758" i="17"/>
  <c r="AU757" i="17"/>
  <c r="AU756" i="17"/>
  <c r="AU755" i="17"/>
  <c r="AU754" i="17"/>
  <c r="AU753" i="17"/>
  <c r="AU752" i="17"/>
  <c r="AU751" i="17"/>
  <c r="AU750" i="17"/>
  <c r="AU749" i="17"/>
  <c r="AU748" i="17"/>
  <c r="AU747" i="17"/>
  <c r="AU746" i="17"/>
  <c r="AU745" i="17"/>
  <c r="AU744" i="17"/>
  <c r="AU743" i="17"/>
  <c r="AU742" i="17"/>
  <c r="AU741" i="17"/>
  <c r="AU740" i="17"/>
  <c r="AU739" i="17"/>
  <c r="AU738" i="17"/>
  <c r="AU737" i="17"/>
  <c r="AU736" i="17"/>
  <c r="AU735" i="17"/>
  <c r="AU734" i="17"/>
  <c r="AU733" i="17"/>
  <c r="AU732" i="17"/>
  <c r="AU731" i="17"/>
  <c r="AU730" i="17"/>
  <c r="AU729" i="17"/>
  <c r="AU728" i="17"/>
  <c r="AU727" i="17"/>
  <c r="AU726" i="17"/>
  <c r="AU725" i="17"/>
  <c r="AU724" i="17"/>
  <c r="AU723" i="17"/>
  <c r="AU722" i="17"/>
  <c r="AU721" i="17"/>
  <c r="AU720" i="17"/>
  <c r="AU719" i="17"/>
  <c r="AU718" i="17"/>
  <c r="AU717" i="17"/>
  <c r="AU716" i="17"/>
  <c r="AU715" i="17"/>
  <c r="AU714" i="17"/>
  <c r="AU713" i="17"/>
  <c r="AU712" i="17"/>
  <c r="AU711" i="17"/>
  <c r="AU710" i="17"/>
  <c r="AU709" i="17"/>
  <c r="AU708" i="17"/>
  <c r="AU707" i="17"/>
  <c r="AU706" i="17"/>
  <c r="AU705" i="17"/>
  <c r="AU704" i="17"/>
  <c r="AU703" i="17"/>
  <c r="AU702" i="17"/>
  <c r="AU701" i="17"/>
  <c r="AU700" i="17"/>
  <c r="AU699" i="17"/>
  <c r="AU698" i="17"/>
  <c r="AU697" i="17"/>
  <c r="AU696" i="17"/>
  <c r="AU695" i="17"/>
  <c r="AU694" i="17"/>
  <c r="AU693" i="17"/>
  <c r="AU692" i="17"/>
  <c r="AU691" i="17"/>
  <c r="AU690" i="17"/>
  <c r="AU689" i="17"/>
  <c r="AU688" i="17"/>
  <c r="AU687" i="17"/>
  <c r="AU686" i="17"/>
  <c r="AU685" i="17"/>
  <c r="AU684" i="17"/>
  <c r="AU683" i="17"/>
  <c r="AU682" i="17"/>
  <c r="AU681" i="17"/>
  <c r="AU680" i="17"/>
  <c r="AU679" i="17"/>
  <c r="AU678" i="17"/>
  <c r="AU677" i="17"/>
  <c r="AU676" i="17"/>
  <c r="AU675" i="17"/>
  <c r="AU674" i="17"/>
  <c r="AU673" i="17"/>
  <c r="AU672" i="17"/>
  <c r="AU671" i="17"/>
  <c r="AU670" i="17"/>
  <c r="AU669" i="17"/>
  <c r="AU668" i="17"/>
  <c r="AU667" i="17"/>
  <c r="AU666" i="17"/>
  <c r="AU665" i="17"/>
  <c r="AU664" i="17"/>
  <c r="AU663" i="17"/>
  <c r="AU662" i="17"/>
  <c r="AU661" i="17"/>
  <c r="AU660" i="17"/>
  <c r="AU659" i="17"/>
  <c r="AU658" i="17"/>
  <c r="AU657" i="17"/>
  <c r="AU656" i="17"/>
  <c r="AU655" i="17"/>
  <c r="AU654" i="17"/>
  <c r="AU653" i="17"/>
  <c r="AU652" i="17"/>
  <c r="AU651" i="17"/>
  <c r="AU650" i="17"/>
  <c r="AU649" i="17"/>
  <c r="AU648" i="17"/>
  <c r="AU647" i="17"/>
  <c r="AU646" i="17"/>
  <c r="AU645" i="17"/>
  <c r="AU644" i="17"/>
  <c r="AU643" i="17"/>
  <c r="AU642" i="17"/>
  <c r="AU641" i="17"/>
  <c r="AU640" i="17"/>
  <c r="AU639" i="17"/>
  <c r="AU638" i="17"/>
  <c r="AU637" i="17"/>
  <c r="AU636" i="17"/>
  <c r="AU635" i="17"/>
  <c r="AU634" i="17"/>
  <c r="AU633" i="17"/>
  <c r="AU632" i="17"/>
  <c r="AU631" i="17"/>
  <c r="AU630" i="17"/>
  <c r="AU629" i="17"/>
  <c r="AU628" i="17"/>
  <c r="AU627" i="17"/>
  <c r="AU626" i="17"/>
  <c r="AU625" i="17"/>
  <c r="AU624" i="17"/>
  <c r="AU623" i="17"/>
  <c r="AU622" i="17"/>
  <c r="AU621" i="17"/>
  <c r="AU620" i="17"/>
  <c r="AU619" i="17"/>
  <c r="AU618" i="17"/>
  <c r="AU617" i="17"/>
  <c r="AU616" i="17"/>
  <c r="AU615" i="17"/>
  <c r="AU614" i="17"/>
  <c r="AU613" i="17"/>
  <c r="AU612" i="17"/>
  <c r="AU611" i="17"/>
  <c r="AU610" i="17"/>
  <c r="AU609" i="17"/>
  <c r="AU608" i="17"/>
  <c r="AU607" i="17"/>
  <c r="AU606" i="17"/>
  <c r="AU605" i="17"/>
  <c r="AU604" i="17"/>
  <c r="AU603" i="17"/>
  <c r="AU602" i="17"/>
  <c r="AU601" i="17"/>
  <c r="AU600" i="17"/>
  <c r="AU599" i="17"/>
  <c r="AU598" i="17"/>
  <c r="AU597" i="17"/>
  <c r="AU596" i="17"/>
  <c r="AU595" i="17"/>
  <c r="AU594" i="17"/>
  <c r="AU593" i="17"/>
  <c r="AU592" i="17"/>
  <c r="AU591" i="17"/>
  <c r="AU590" i="17"/>
  <c r="AU589" i="17"/>
  <c r="AU588" i="17"/>
  <c r="AU587" i="17"/>
  <c r="AU586" i="17"/>
  <c r="AU585" i="17"/>
  <c r="AU584" i="17"/>
  <c r="AU583" i="17"/>
  <c r="AU582" i="17"/>
  <c r="AU581" i="17"/>
  <c r="AU580" i="17"/>
  <c r="AU579" i="17"/>
  <c r="AU578" i="17"/>
  <c r="AU577" i="17"/>
  <c r="AU576" i="17"/>
  <c r="AU575" i="17"/>
  <c r="AU574" i="17"/>
  <c r="AU573" i="17"/>
  <c r="AU572" i="17"/>
  <c r="AU571" i="17"/>
  <c r="AU570" i="17"/>
  <c r="AU569" i="17"/>
  <c r="AU568" i="17"/>
  <c r="AU567" i="17"/>
  <c r="AU566" i="17"/>
  <c r="AU565" i="17"/>
  <c r="AU564" i="17"/>
  <c r="AU563" i="17"/>
  <c r="AU562" i="17"/>
  <c r="AU561" i="17"/>
  <c r="AU560" i="17"/>
  <c r="AU559" i="17"/>
  <c r="AU558" i="17"/>
  <c r="AU557" i="17"/>
  <c r="AU556" i="17"/>
  <c r="AU555" i="17"/>
  <c r="AU554" i="17"/>
  <c r="AU553" i="17"/>
  <c r="AU552" i="17"/>
  <c r="AU551" i="17"/>
  <c r="AU550" i="17"/>
  <c r="AU549" i="17"/>
  <c r="AU548" i="17"/>
  <c r="AU547" i="17"/>
  <c r="AU546" i="17"/>
  <c r="AU545" i="17"/>
  <c r="AU544" i="17"/>
  <c r="AU543" i="17"/>
  <c r="AU542" i="17"/>
  <c r="AU541" i="17"/>
  <c r="AU540" i="17"/>
  <c r="AU539" i="17"/>
  <c r="AU538" i="17"/>
  <c r="AU537" i="17"/>
  <c r="AU536" i="17"/>
  <c r="AU535" i="17"/>
  <c r="AU534" i="17"/>
  <c r="AU533" i="17"/>
  <c r="AU532" i="17"/>
  <c r="AU531" i="17"/>
  <c r="AU530" i="17"/>
  <c r="AU529" i="17"/>
  <c r="AU528" i="17"/>
  <c r="AU527" i="17"/>
  <c r="AU526" i="17"/>
  <c r="AU525" i="17"/>
  <c r="AU524" i="17"/>
  <c r="AU523" i="17"/>
  <c r="AU522" i="17"/>
  <c r="AU521" i="17"/>
  <c r="AU520" i="17"/>
  <c r="AU519" i="17"/>
  <c r="AU518" i="17"/>
  <c r="AU517" i="17"/>
  <c r="AU516" i="17"/>
  <c r="AU515" i="17"/>
  <c r="AU514" i="17"/>
  <c r="AU513" i="17"/>
  <c r="AU512" i="17"/>
  <c r="AU511" i="17"/>
  <c r="AU510" i="17"/>
  <c r="AU509" i="17"/>
  <c r="AU508" i="17"/>
  <c r="AU507" i="17"/>
  <c r="AU506" i="17"/>
  <c r="AU505" i="17"/>
  <c r="AU504" i="17"/>
  <c r="AU503" i="17"/>
  <c r="AU502" i="17"/>
  <c r="AU501" i="17"/>
  <c r="AU500" i="17"/>
  <c r="AU499" i="17"/>
  <c r="AU498" i="17"/>
  <c r="AU497" i="17"/>
  <c r="AU496" i="17"/>
  <c r="AU495" i="17"/>
  <c r="AU494" i="17"/>
  <c r="AU493" i="17"/>
  <c r="AU492" i="17"/>
  <c r="AU491" i="17"/>
  <c r="AU490" i="17"/>
  <c r="AU489" i="17"/>
  <c r="AU488" i="17"/>
  <c r="AU487" i="17"/>
  <c r="AU486" i="17"/>
  <c r="AU485" i="17"/>
  <c r="AU484" i="17"/>
  <c r="AU483" i="17"/>
  <c r="AU482" i="17"/>
  <c r="AU481" i="17"/>
  <c r="AU480" i="17"/>
  <c r="AU479" i="17"/>
  <c r="AU478" i="17"/>
  <c r="AU477" i="17"/>
  <c r="AU476" i="17"/>
  <c r="AU475" i="17"/>
  <c r="AU474" i="17"/>
  <c r="AU473" i="17"/>
  <c r="AU472" i="17"/>
  <c r="AU471" i="17"/>
  <c r="AU470" i="17"/>
  <c r="AU469" i="17"/>
  <c r="AU468" i="17"/>
  <c r="AU467" i="17"/>
  <c r="AU466" i="17"/>
  <c r="AU465" i="17"/>
  <c r="AU464" i="17"/>
  <c r="AU463" i="17"/>
  <c r="AU462" i="17"/>
  <c r="AU461" i="17"/>
  <c r="AU460" i="17"/>
  <c r="AU459" i="17"/>
  <c r="AU458" i="17"/>
  <c r="AU457" i="17"/>
  <c r="AU456" i="17"/>
  <c r="AU455" i="17"/>
  <c r="AU454" i="17"/>
  <c r="AU453" i="17"/>
  <c r="AU452" i="17"/>
  <c r="AU451" i="17"/>
  <c r="AU450" i="17"/>
  <c r="AU449" i="17"/>
  <c r="AU448" i="17"/>
  <c r="AU447" i="17"/>
  <c r="AU446" i="17"/>
  <c r="AU445" i="17"/>
  <c r="AU444" i="17"/>
  <c r="AU443" i="17"/>
  <c r="AU442" i="17"/>
  <c r="AU441" i="17"/>
  <c r="AU440" i="17"/>
  <c r="AU439" i="17"/>
  <c r="AU438" i="17"/>
  <c r="AU437" i="17"/>
  <c r="AU436" i="17"/>
  <c r="AU435" i="17"/>
  <c r="AU434" i="17"/>
  <c r="AU433" i="17"/>
  <c r="AU432" i="17"/>
  <c r="AU431" i="17"/>
  <c r="AU430" i="17"/>
  <c r="AU429" i="17"/>
  <c r="AU428" i="17"/>
  <c r="AU427" i="17"/>
  <c r="AU426" i="17"/>
  <c r="AU425" i="17"/>
  <c r="AU424" i="17"/>
  <c r="AU423" i="17"/>
  <c r="AU422" i="17"/>
  <c r="AU421" i="17"/>
  <c r="AU420" i="17"/>
  <c r="AU419" i="17"/>
  <c r="AU418" i="17"/>
  <c r="AU417" i="17"/>
  <c r="AU416" i="17"/>
  <c r="AU415" i="17"/>
  <c r="AU414" i="17"/>
  <c r="AU413" i="17"/>
  <c r="AU412" i="17"/>
  <c r="AU411" i="17"/>
  <c r="AU410" i="17"/>
  <c r="AU409" i="17"/>
  <c r="AU408" i="17"/>
  <c r="AU407" i="17"/>
  <c r="AU406" i="17"/>
  <c r="AU405" i="17"/>
  <c r="AU404" i="17"/>
  <c r="AU403" i="17"/>
  <c r="AU402" i="17"/>
  <c r="AU401" i="17"/>
  <c r="AU400" i="17"/>
  <c r="AU399" i="17"/>
  <c r="AU398" i="17"/>
  <c r="AU397" i="17"/>
  <c r="AU396" i="17"/>
  <c r="AU395" i="17"/>
  <c r="AU394" i="17"/>
  <c r="AU393" i="17"/>
  <c r="AU392" i="17"/>
  <c r="AU391" i="17"/>
  <c r="AU390" i="17"/>
  <c r="AU389" i="17"/>
  <c r="AU388" i="17"/>
  <c r="AU387" i="17"/>
  <c r="AU386" i="17"/>
  <c r="AU385" i="17"/>
  <c r="AU384" i="17"/>
  <c r="AU383" i="17"/>
  <c r="AU382" i="17"/>
  <c r="AU381" i="17"/>
  <c r="AU380" i="17"/>
  <c r="AU379" i="17"/>
  <c r="AU378" i="17"/>
  <c r="AU377" i="17"/>
  <c r="AU376" i="17"/>
  <c r="AU375" i="17"/>
  <c r="AU374" i="17"/>
  <c r="AU373" i="17"/>
  <c r="AU372" i="17"/>
  <c r="AU371" i="17"/>
  <c r="AU370" i="17"/>
  <c r="AU369" i="17"/>
  <c r="AU368" i="17"/>
  <c r="AU367" i="17"/>
  <c r="AU366" i="17"/>
  <c r="AU365" i="17"/>
  <c r="AU364" i="17"/>
  <c r="AU363" i="17"/>
  <c r="AU362" i="17"/>
  <c r="AU361" i="17"/>
  <c r="AU360" i="17"/>
  <c r="AU359" i="17"/>
  <c r="AU358" i="17"/>
  <c r="AU357" i="17"/>
  <c r="AU356" i="17"/>
  <c r="AU355" i="17"/>
  <c r="AU354" i="17"/>
  <c r="AU353" i="17"/>
  <c r="AU352" i="17"/>
  <c r="AU351" i="17"/>
  <c r="AU350" i="17"/>
  <c r="AU349" i="17"/>
  <c r="AU348" i="17"/>
  <c r="AU347" i="17"/>
  <c r="AU346" i="17"/>
  <c r="AU345" i="17"/>
  <c r="AU344" i="17"/>
  <c r="AU343" i="17"/>
  <c r="AU342" i="17"/>
  <c r="AU341" i="17"/>
  <c r="AU340" i="17"/>
  <c r="AU339" i="17"/>
  <c r="AU338" i="17"/>
  <c r="AU337" i="17"/>
  <c r="AU336" i="17"/>
  <c r="AU335" i="17"/>
  <c r="AU334" i="17"/>
  <c r="AU333" i="17"/>
  <c r="AU332" i="17"/>
  <c r="AU331" i="17"/>
  <c r="AU330" i="17"/>
  <c r="AU329" i="17"/>
  <c r="AU328" i="17"/>
  <c r="AU327" i="17"/>
  <c r="AU326" i="17"/>
  <c r="AU325" i="17"/>
  <c r="AU324" i="17"/>
  <c r="AU323" i="17"/>
  <c r="AU322" i="17"/>
  <c r="AU321" i="17"/>
  <c r="AU320" i="17"/>
  <c r="AU319" i="17"/>
  <c r="AU318" i="17"/>
  <c r="AU317" i="17"/>
  <c r="AU316" i="17"/>
  <c r="AU315" i="17"/>
  <c r="AU314" i="17"/>
  <c r="AU313" i="17"/>
  <c r="AU312" i="17"/>
  <c r="AU311" i="17"/>
  <c r="AU310" i="17"/>
  <c r="AU309" i="17"/>
  <c r="AU308" i="17"/>
  <c r="AU307" i="17"/>
  <c r="AU306" i="17"/>
  <c r="AU305" i="17"/>
  <c r="AU304" i="17"/>
  <c r="AU303" i="17"/>
  <c r="AU302" i="17"/>
  <c r="AU301" i="17"/>
  <c r="AU300" i="17"/>
  <c r="AU299" i="17"/>
  <c r="AU298" i="17"/>
  <c r="AU297" i="17"/>
  <c r="AU296" i="17"/>
  <c r="AU295" i="17"/>
  <c r="AU294" i="17"/>
  <c r="AU293" i="17"/>
  <c r="AU292" i="17"/>
  <c r="AU291" i="17"/>
  <c r="AU290" i="17"/>
  <c r="AU289" i="17"/>
  <c r="AU288" i="17"/>
  <c r="AU287" i="17"/>
  <c r="AU286" i="17"/>
  <c r="AU285" i="17"/>
  <c r="AU284" i="17"/>
  <c r="AU283" i="17"/>
  <c r="AU282" i="17"/>
  <c r="AU281" i="17"/>
  <c r="AU280" i="17"/>
  <c r="AU279" i="17"/>
  <c r="AU278" i="17"/>
  <c r="AU277" i="17"/>
  <c r="AU276" i="17"/>
  <c r="AU275" i="17"/>
  <c r="AU274" i="17"/>
  <c r="AU273" i="17"/>
  <c r="AU272" i="17"/>
  <c r="AU271" i="17"/>
  <c r="AU270" i="17"/>
  <c r="AU269" i="17"/>
  <c r="AU268" i="17"/>
  <c r="AU267" i="17"/>
  <c r="AU266" i="17"/>
  <c r="AU265" i="17"/>
  <c r="AU264" i="17"/>
  <c r="AU263" i="17"/>
  <c r="AU262" i="17"/>
  <c r="AU261" i="17"/>
  <c r="AU260" i="17"/>
  <c r="AU259" i="17"/>
  <c r="AU258" i="17"/>
  <c r="AU257" i="17"/>
  <c r="AU256" i="17"/>
  <c r="AU255" i="17"/>
  <c r="AU254" i="17"/>
  <c r="AU253" i="17"/>
  <c r="AU252" i="17"/>
  <c r="AU251" i="17"/>
  <c r="AU250" i="17"/>
  <c r="AU249" i="17"/>
  <c r="AU248" i="17"/>
  <c r="AU247" i="17"/>
  <c r="AU246" i="17"/>
  <c r="AU245" i="17"/>
  <c r="AU244" i="17"/>
  <c r="AU243" i="17"/>
  <c r="AU242" i="17"/>
  <c r="AU241" i="17"/>
  <c r="AU240" i="17"/>
  <c r="AU239" i="17"/>
  <c r="AU238" i="17"/>
  <c r="AU237" i="17"/>
  <c r="AU236" i="17"/>
  <c r="AU235" i="17"/>
  <c r="AU234" i="17"/>
  <c r="AU233" i="17"/>
  <c r="AU232" i="17"/>
  <c r="AU231" i="17"/>
  <c r="AU230" i="17"/>
  <c r="AU229" i="17"/>
  <c r="AU228" i="17"/>
  <c r="AU227" i="17"/>
  <c r="AU226" i="17"/>
  <c r="AU225" i="17"/>
  <c r="AU224" i="17"/>
  <c r="AU223" i="17"/>
  <c r="AU222" i="17"/>
  <c r="AU221" i="17"/>
  <c r="AU220" i="17"/>
  <c r="AU219" i="17"/>
  <c r="AU218" i="17"/>
  <c r="AU217" i="17"/>
  <c r="AU216" i="17"/>
  <c r="AU215" i="17"/>
  <c r="AU214" i="17"/>
  <c r="AU213" i="17"/>
  <c r="AU212" i="17"/>
  <c r="AU211" i="17"/>
  <c r="AU210" i="17"/>
  <c r="AU209" i="17"/>
  <c r="AU208" i="17"/>
  <c r="AU207" i="17"/>
  <c r="AU206" i="17"/>
  <c r="AU205" i="17"/>
  <c r="AU204" i="17"/>
  <c r="AU203" i="17"/>
  <c r="AU202" i="17"/>
  <c r="AU201" i="17"/>
  <c r="AU200" i="17"/>
  <c r="AU199" i="17"/>
  <c r="AU198" i="17"/>
  <c r="AU197" i="17"/>
  <c r="AU196" i="17"/>
  <c r="AU195" i="17"/>
  <c r="AU194" i="17"/>
  <c r="AU193" i="17"/>
  <c r="AU192" i="17"/>
  <c r="AU191" i="17"/>
  <c r="AU190" i="17"/>
  <c r="AU189" i="17"/>
  <c r="AU188" i="17"/>
  <c r="AU187" i="17"/>
  <c r="AU186" i="17"/>
  <c r="AU185" i="17"/>
  <c r="AU184" i="17"/>
  <c r="AU183" i="17"/>
  <c r="AU182" i="17"/>
  <c r="AU181" i="17"/>
  <c r="AU180" i="17"/>
  <c r="AU179" i="17"/>
  <c r="AU178" i="17"/>
  <c r="AU177" i="17"/>
  <c r="AU176" i="17"/>
  <c r="AU175" i="17"/>
  <c r="AU174" i="17"/>
  <c r="AU173" i="17"/>
  <c r="AU172" i="17"/>
  <c r="AU171" i="17"/>
  <c r="AU170" i="17"/>
  <c r="AU169" i="17"/>
  <c r="AU168" i="17"/>
  <c r="AU167" i="17"/>
  <c r="AU166" i="17"/>
  <c r="AU165" i="17"/>
  <c r="AU164" i="17"/>
  <c r="AU163" i="17"/>
  <c r="AU162" i="17"/>
  <c r="AU161" i="17"/>
  <c r="AU160" i="17"/>
  <c r="AU159" i="17"/>
  <c r="AU158" i="17"/>
  <c r="AU157" i="17"/>
  <c r="AU156" i="17"/>
  <c r="AU155" i="17"/>
  <c r="AU154" i="17"/>
  <c r="AU153" i="17"/>
  <c r="AU152" i="17"/>
  <c r="AU151" i="17"/>
  <c r="AU150" i="17"/>
  <c r="AU149" i="17"/>
  <c r="AU148" i="17"/>
  <c r="AU147" i="17"/>
  <c r="AU146" i="17"/>
  <c r="AU145" i="17"/>
  <c r="AU144" i="17"/>
  <c r="AU143" i="17"/>
  <c r="AU142" i="17"/>
  <c r="AU141" i="17"/>
  <c r="AU140" i="17"/>
  <c r="AU139" i="17"/>
  <c r="AU138" i="17"/>
  <c r="AU137" i="17"/>
  <c r="AU136" i="17"/>
  <c r="AU135" i="17"/>
  <c r="AU134" i="17"/>
  <c r="AU133" i="17"/>
  <c r="AU132" i="17"/>
  <c r="AU131" i="17"/>
  <c r="AU130" i="17"/>
  <c r="AU129" i="17"/>
  <c r="AU128" i="17"/>
  <c r="AU127" i="17"/>
  <c r="AU126" i="17"/>
  <c r="AU125" i="17"/>
  <c r="AU124" i="17"/>
  <c r="AU123" i="17"/>
  <c r="AU122" i="17"/>
  <c r="AU121" i="17"/>
  <c r="AU120" i="17"/>
  <c r="AU119" i="17"/>
  <c r="AU118" i="17"/>
  <c r="AU117" i="17"/>
  <c r="AU116" i="17"/>
  <c r="AU115" i="17"/>
  <c r="AU114" i="17"/>
  <c r="AU113" i="17"/>
  <c r="AU112" i="17"/>
  <c r="AU111" i="17"/>
  <c r="AU110" i="17"/>
  <c r="AU109" i="17"/>
  <c r="AU108" i="17"/>
  <c r="AU107" i="17"/>
  <c r="AU106" i="17"/>
  <c r="AU105" i="17"/>
  <c r="AU104" i="17"/>
  <c r="AU103" i="17"/>
  <c r="AU102" i="17"/>
  <c r="AU101" i="17"/>
  <c r="AU100" i="17"/>
  <c r="AU99" i="17"/>
  <c r="AU98" i="17"/>
  <c r="AU97" i="17"/>
  <c r="U17" i="14" s="1"/>
  <c r="AU96" i="17"/>
  <c r="AU95" i="17"/>
  <c r="AU94" i="17"/>
  <c r="AU93" i="17"/>
  <c r="AU92" i="17"/>
  <c r="AU91" i="17"/>
  <c r="AU90" i="17"/>
  <c r="AU89" i="17"/>
  <c r="AU88" i="17"/>
  <c r="AU87" i="17"/>
  <c r="AU86" i="17"/>
  <c r="AU85" i="17"/>
  <c r="AU84" i="17"/>
  <c r="AU83" i="17"/>
  <c r="AU82" i="17"/>
  <c r="AU81" i="17"/>
  <c r="AU80" i="17"/>
  <c r="AU79" i="17"/>
  <c r="AU78" i="17"/>
  <c r="AU77" i="17"/>
  <c r="AU76" i="17"/>
  <c r="AU75" i="17"/>
  <c r="AU74" i="17"/>
  <c r="AU73" i="17"/>
  <c r="AU72" i="17"/>
  <c r="AU71" i="17"/>
  <c r="AU70" i="17"/>
  <c r="AU69" i="17"/>
  <c r="AU68" i="17"/>
  <c r="AU67" i="17"/>
  <c r="AU66" i="17"/>
  <c r="AU65" i="17"/>
  <c r="AU64" i="17"/>
  <c r="AU63" i="17"/>
  <c r="AU62" i="17"/>
  <c r="AU61" i="17"/>
  <c r="AU60" i="17"/>
  <c r="AU59" i="17"/>
  <c r="AU58" i="17"/>
  <c r="AU57" i="17"/>
  <c r="AU56" i="17"/>
  <c r="AU55" i="17"/>
  <c r="AU54" i="17"/>
  <c r="AU53" i="17"/>
  <c r="U19" i="14" s="1"/>
  <c r="AU52" i="17"/>
  <c r="AU51" i="17"/>
  <c r="AU50" i="17"/>
  <c r="AU49" i="17"/>
  <c r="AU48" i="17"/>
  <c r="AU47" i="17"/>
  <c r="AU46" i="17"/>
  <c r="AU45" i="17"/>
  <c r="AU44" i="17"/>
  <c r="AU43" i="17"/>
  <c r="AU42" i="17"/>
  <c r="AU41" i="17"/>
  <c r="AU40" i="17"/>
  <c r="AU39" i="17"/>
  <c r="AU38" i="17"/>
  <c r="AU37" i="17"/>
  <c r="AU36" i="17"/>
  <c r="AU35" i="17"/>
  <c r="AU34" i="17"/>
  <c r="AU33" i="17"/>
  <c r="AU32" i="17"/>
  <c r="AU31" i="17"/>
  <c r="AU30" i="17"/>
  <c r="AU29" i="17"/>
  <c r="AU28" i="17"/>
  <c r="AU27" i="17"/>
  <c r="AU26" i="17"/>
  <c r="AU25" i="17"/>
  <c r="AU24" i="17"/>
  <c r="AU23" i="17"/>
  <c r="AU22" i="17"/>
  <c r="AU21" i="17"/>
  <c r="AU20" i="17"/>
  <c r="AU19" i="17"/>
  <c r="AU18" i="17"/>
  <c r="AU17" i="17"/>
  <c r="AU16" i="17"/>
  <c r="AU15" i="17"/>
  <c r="AU14" i="17"/>
  <c r="AU13" i="17"/>
  <c r="AU12" i="17"/>
  <c r="AU11" i="17"/>
  <c r="AU10" i="17"/>
  <c r="AU9" i="17"/>
  <c r="AU8" i="17"/>
  <c r="AU7" i="17"/>
  <c r="AU6" i="17"/>
  <c r="AU5" i="17"/>
  <c r="AU4" i="17"/>
  <c r="AU3" i="17"/>
  <c r="AU2" i="17"/>
  <c r="AR30" i="14"/>
  <c r="AH30" i="14"/>
  <c r="AR28" i="14"/>
  <c r="AH28" i="14"/>
  <c r="AR27" i="14"/>
  <c r="AH27" i="14"/>
  <c r="AR26" i="14"/>
  <c r="AH26" i="14"/>
  <c r="AR25" i="14"/>
  <c r="AH25" i="14"/>
  <c r="AR24" i="14"/>
  <c r="AH24" i="14"/>
  <c r="AR23" i="14"/>
  <c r="AH23" i="14"/>
  <c r="AR22" i="14"/>
  <c r="AH22" i="14"/>
  <c r="AR21" i="14"/>
  <c r="AH21" i="14"/>
  <c r="AR20" i="14"/>
  <c r="AH20" i="14"/>
  <c r="AR19" i="14"/>
  <c r="AH19" i="14"/>
  <c r="AR18" i="14"/>
  <c r="AH18" i="14"/>
  <c r="AR17" i="14"/>
  <c r="AH17" i="14"/>
  <c r="AR16" i="14"/>
  <c r="AH16" i="14"/>
  <c r="AR15" i="14"/>
  <c r="AH15" i="14"/>
  <c r="AR14" i="14"/>
  <c r="AH14" i="14"/>
  <c r="AR13" i="14"/>
  <c r="AH13" i="14"/>
  <c r="AR12" i="14"/>
  <c r="AH12" i="14"/>
  <c r="AR11" i="14"/>
  <c r="AH11" i="14"/>
  <c r="AR10" i="14"/>
  <c r="AH10" i="14"/>
  <c r="AR9" i="14"/>
  <c r="AH9" i="14"/>
  <c r="AR8" i="14"/>
  <c r="AH8" i="14"/>
  <c r="AR7" i="14"/>
  <c r="AH7" i="14"/>
  <c r="AR6" i="14"/>
  <c r="AH6" i="14"/>
  <c r="AR5" i="14"/>
  <c r="AH5" i="14"/>
  <c r="AR4" i="14"/>
  <c r="AH4" i="14"/>
  <c r="M30" i="14"/>
  <c r="L30" i="14"/>
  <c r="K30" i="14"/>
  <c r="J30" i="14"/>
  <c r="I30" i="14"/>
  <c r="H30" i="14"/>
  <c r="M29" i="14"/>
  <c r="L29" i="14"/>
  <c r="K29" i="14"/>
  <c r="J29" i="14"/>
  <c r="I29" i="14"/>
  <c r="H29" i="14"/>
  <c r="M28" i="14"/>
  <c r="L28" i="14"/>
  <c r="K28" i="14"/>
  <c r="J28" i="14"/>
  <c r="I28" i="14"/>
  <c r="H28" i="14"/>
  <c r="M27" i="14"/>
  <c r="L27" i="14"/>
  <c r="K27" i="14"/>
  <c r="J27" i="14"/>
  <c r="I27" i="14"/>
  <c r="H27" i="14"/>
  <c r="M26" i="14"/>
  <c r="L26" i="14"/>
  <c r="K26" i="14"/>
  <c r="J26" i="14"/>
  <c r="I26" i="14"/>
  <c r="H26" i="14"/>
  <c r="M25" i="14"/>
  <c r="L25" i="14"/>
  <c r="K25" i="14"/>
  <c r="J25" i="14"/>
  <c r="I25" i="14"/>
  <c r="H25" i="14"/>
  <c r="M24" i="14"/>
  <c r="L24" i="14"/>
  <c r="K24" i="14"/>
  <c r="J24" i="14"/>
  <c r="I24" i="14"/>
  <c r="H24" i="14"/>
  <c r="M23" i="14"/>
  <c r="L23" i="14"/>
  <c r="K23" i="14"/>
  <c r="J23" i="14"/>
  <c r="I23" i="14"/>
  <c r="H23" i="14"/>
  <c r="M22" i="14"/>
  <c r="L22" i="14"/>
  <c r="K22" i="14"/>
  <c r="J22" i="14"/>
  <c r="I22" i="14"/>
  <c r="H22" i="14"/>
  <c r="M21" i="14"/>
  <c r="L21" i="14"/>
  <c r="K21" i="14"/>
  <c r="J21" i="14"/>
  <c r="I21" i="14"/>
  <c r="H21" i="14"/>
  <c r="M20" i="14"/>
  <c r="L20" i="14"/>
  <c r="K20" i="14"/>
  <c r="J20" i="14"/>
  <c r="I20" i="14"/>
  <c r="H20" i="14"/>
  <c r="M19" i="14"/>
  <c r="L19" i="14"/>
  <c r="K19" i="14"/>
  <c r="J19" i="14"/>
  <c r="I19" i="14"/>
  <c r="H19" i="14"/>
  <c r="M18" i="14"/>
  <c r="L18" i="14"/>
  <c r="K18" i="14"/>
  <c r="J18" i="14"/>
  <c r="I18" i="14"/>
  <c r="H18" i="14"/>
  <c r="M17" i="14"/>
  <c r="L17" i="14"/>
  <c r="K17" i="14"/>
  <c r="J17" i="14"/>
  <c r="I17" i="14"/>
  <c r="H17" i="14"/>
  <c r="M16" i="14"/>
  <c r="L16" i="14"/>
  <c r="K16" i="14"/>
  <c r="J16" i="14"/>
  <c r="I16" i="14"/>
  <c r="H16" i="14"/>
  <c r="M15" i="14"/>
  <c r="L15" i="14"/>
  <c r="K15" i="14"/>
  <c r="J15" i="14"/>
  <c r="I15" i="14"/>
  <c r="H15" i="14"/>
  <c r="M14" i="14"/>
  <c r="L14" i="14"/>
  <c r="K14" i="14"/>
  <c r="J14" i="14"/>
  <c r="I14" i="14"/>
  <c r="H14" i="14"/>
  <c r="M13" i="14"/>
  <c r="L13" i="14"/>
  <c r="K13" i="14"/>
  <c r="J13" i="14"/>
  <c r="I13" i="14"/>
  <c r="H13" i="14"/>
  <c r="M12" i="14"/>
  <c r="L12" i="14"/>
  <c r="K12" i="14"/>
  <c r="J12" i="14"/>
  <c r="I12" i="14"/>
  <c r="H12" i="14"/>
  <c r="M11" i="14"/>
  <c r="L11" i="14"/>
  <c r="K11" i="14"/>
  <c r="J11" i="14"/>
  <c r="I11" i="14"/>
  <c r="H11" i="14"/>
  <c r="M10" i="14"/>
  <c r="L10" i="14"/>
  <c r="K10" i="14"/>
  <c r="J10" i="14"/>
  <c r="I10" i="14"/>
  <c r="H10" i="14"/>
  <c r="M9" i="14"/>
  <c r="L9" i="14"/>
  <c r="K9" i="14"/>
  <c r="J9" i="14"/>
  <c r="I9" i="14"/>
  <c r="H9" i="14"/>
  <c r="M8" i="14"/>
  <c r="L8" i="14"/>
  <c r="K8" i="14"/>
  <c r="J8" i="14"/>
  <c r="I8" i="14"/>
  <c r="H8" i="14"/>
  <c r="M7" i="14"/>
  <c r="L7" i="14"/>
  <c r="K7" i="14"/>
  <c r="J7" i="14"/>
  <c r="I7" i="14"/>
  <c r="H7" i="14"/>
  <c r="M6" i="14"/>
  <c r="L6" i="14"/>
  <c r="K6" i="14"/>
  <c r="J6" i="14"/>
  <c r="I6" i="14"/>
  <c r="H6" i="14"/>
  <c r="M5" i="14"/>
  <c r="L5" i="14"/>
  <c r="K5" i="14"/>
  <c r="J5" i="14"/>
  <c r="I5" i="14"/>
  <c r="H5" i="14"/>
  <c r="M4" i="14"/>
  <c r="L4" i="14"/>
  <c r="K4" i="14"/>
  <c r="J4" i="14"/>
  <c r="I4" i="14"/>
  <c r="H4" i="14"/>
  <c r="M3" i="14"/>
  <c r="L3" i="14"/>
  <c r="K3" i="14"/>
  <c r="J3" i="14"/>
  <c r="I3" i="14"/>
  <c r="H3" i="14"/>
  <c r="U12" i="14" l="1"/>
  <c r="U21" i="14"/>
  <c r="U18" i="14"/>
  <c r="U10" i="14"/>
  <c r="U3" i="14"/>
  <c r="U30" i="14"/>
  <c r="U11" i="14"/>
  <c r="U22" i="14"/>
  <c r="U4" i="14"/>
  <c r="U5" i="14"/>
  <c r="U9" i="14"/>
  <c r="U7" i="14"/>
  <c r="AI5" i="14"/>
  <c r="AI10" i="14"/>
  <c r="AI17" i="14"/>
  <c r="AI11" i="14"/>
  <c r="AI14" i="14"/>
  <c r="AI20" i="14"/>
  <c r="AI22" i="14"/>
  <c r="AI13" i="14"/>
  <c r="AI19" i="14"/>
  <c r="AI23" i="14"/>
  <c r="AI9" i="14"/>
  <c r="AI15" i="14"/>
  <c r="AI21" i="14"/>
  <c r="AI25" i="14"/>
  <c r="AI28" i="14"/>
  <c r="AI12" i="14"/>
  <c r="AI30" i="14"/>
  <c r="AI4" i="14"/>
  <c r="AI6" i="14"/>
  <c r="AI16" i="14"/>
  <c r="AI26" i="14"/>
  <c r="AI7" i="14"/>
  <c r="AI27" i="14"/>
  <c r="AI18" i="14"/>
  <c r="AI8" i="14"/>
  <c r="AI24" i="14"/>
  <c r="F896" i="18"/>
  <c r="F895" i="18"/>
  <c r="F894" i="18"/>
  <c r="F893" i="18"/>
  <c r="F892" i="18"/>
  <c r="F891" i="18"/>
  <c r="F890" i="18"/>
  <c r="F889" i="18"/>
  <c r="F888" i="18"/>
  <c r="F887" i="18"/>
  <c r="F886" i="18"/>
  <c r="F885" i="18"/>
  <c r="F884" i="18"/>
  <c r="F883" i="18"/>
  <c r="F882" i="18"/>
  <c r="F881" i="18"/>
  <c r="F880" i="18"/>
  <c r="F879" i="18"/>
  <c r="F878" i="18"/>
  <c r="F877" i="18"/>
  <c r="F876" i="18"/>
  <c r="F875" i="18"/>
  <c r="F874" i="18"/>
  <c r="F873" i="18"/>
  <c r="F872" i="18"/>
  <c r="F871" i="18"/>
  <c r="F870" i="18"/>
  <c r="F869" i="18"/>
  <c r="F868" i="18"/>
  <c r="F867" i="18"/>
  <c r="F866" i="18"/>
  <c r="F865" i="18"/>
  <c r="F864" i="18"/>
  <c r="F863" i="18"/>
  <c r="F862" i="18"/>
  <c r="F861" i="18"/>
  <c r="F860" i="18"/>
  <c r="F859" i="18"/>
  <c r="F858" i="18"/>
  <c r="F857" i="18"/>
  <c r="C722" i="18"/>
  <c r="D311" i="18"/>
  <c r="D310" i="18"/>
  <c r="D309" i="18"/>
  <c r="D308" i="18"/>
  <c r="D307" i="18"/>
  <c r="D306" i="18"/>
  <c r="D305" i="18"/>
  <c r="D304" i="18"/>
  <c r="D303" i="18"/>
  <c r="D302" i="18"/>
  <c r="D301" i="18"/>
  <c r="D300" i="18"/>
  <c r="D299" i="18"/>
  <c r="D298" i="18"/>
  <c r="D297" i="18"/>
  <c r="D296" i="18"/>
  <c r="D295" i="18"/>
  <c r="D294" i="18"/>
  <c r="D293" i="18"/>
  <c r="D292"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AU159" i="18"/>
  <c r="AT159" i="18"/>
  <c r="AU158" i="18"/>
  <c r="AT158" i="18"/>
  <c r="AU157" i="18"/>
  <c r="AT157" i="18"/>
  <c r="AU156" i="18"/>
  <c r="AT156" i="18"/>
  <c r="AU155" i="18"/>
  <c r="AT155" i="18"/>
  <c r="AU154" i="18"/>
  <c r="AT154" i="18"/>
  <c r="AU153" i="18"/>
  <c r="AT153" i="18"/>
  <c r="AU152" i="18"/>
  <c r="AT152" i="18"/>
  <c r="AU151" i="18"/>
  <c r="AT151" i="18"/>
  <c r="AU150" i="18"/>
  <c r="AT150" i="18"/>
  <c r="AU149" i="18"/>
  <c r="AT149" i="18"/>
  <c r="AU148" i="18"/>
  <c r="AT148" i="18"/>
  <c r="AU147" i="18"/>
  <c r="AT147" i="18"/>
  <c r="AU146" i="18"/>
  <c r="AT146" i="18"/>
  <c r="AU145" i="18"/>
  <c r="AT145" i="18"/>
  <c r="AU144" i="18"/>
  <c r="AT144" i="18"/>
  <c r="AU143" i="18"/>
  <c r="AT143" i="18"/>
  <c r="AU142" i="18"/>
  <c r="AT142" i="18"/>
  <c r="AU141" i="18"/>
  <c r="AT141" i="18"/>
  <c r="AU140" i="18"/>
  <c r="AT140" i="18"/>
  <c r="AU139" i="18"/>
  <c r="AT139" i="18"/>
  <c r="AU138" i="18"/>
  <c r="AT138" i="18"/>
  <c r="AU137" i="18"/>
  <c r="AT137" i="18"/>
  <c r="AU136" i="18"/>
  <c r="AT136" i="18"/>
  <c r="AU135" i="18"/>
  <c r="AT135" i="18"/>
  <c r="AU134" i="18"/>
  <c r="AT134" i="18"/>
  <c r="AU133" i="18"/>
  <c r="AT133" i="18"/>
  <c r="AU132" i="18"/>
  <c r="AT132" i="18"/>
  <c r="AU131" i="18"/>
  <c r="AT131" i="18"/>
  <c r="AU130" i="18"/>
  <c r="AT130" i="18"/>
  <c r="AU129" i="18"/>
  <c r="AT129" i="18"/>
  <c r="AU128" i="18"/>
  <c r="AT128" i="18"/>
  <c r="AU127" i="18"/>
  <c r="AT127" i="18"/>
  <c r="AU126" i="18"/>
  <c r="AT126" i="18"/>
  <c r="AU125" i="18"/>
  <c r="AT125" i="18"/>
  <c r="AU124" i="18"/>
  <c r="AT124" i="18"/>
  <c r="AU123" i="18"/>
  <c r="AT123" i="18"/>
  <c r="AU122" i="18"/>
  <c r="AT122" i="18"/>
  <c r="AU121" i="18"/>
  <c r="AT121" i="18"/>
  <c r="AU120" i="18"/>
  <c r="AT120" i="18"/>
  <c r="AU119" i="18"/>
  <c r="AT119" i="18"/>
  <c r="AU118" i="18"/>
  <c r="AT118" i="18"/>
  <c r="AU117" i="18"/>
  <c r="AT117" i="18"/>
  <c r="AU116" i="18"/>
  <c r="AT116" i="18"/>
  <c r="AU115" i="18"/>
  <c r="AT115" i="18"/>
  <c r="AU114" i="18"/>
  <c r="AT114" i="18"/>
  <c r="AU113" i="18"/>
  <c r="AT113" i="18"/>
  <c r="AU112" i="18"/>
  <c r="AT112" i="18"/>
  <c r="AU111" i="18"/>
  <c r="AT111" i="18"/>
  <c r="AU110" i="18"/>
  <c r="AT110" i="18"/>
  <c r="AU109" i="18"/>
  <c r="AT109" i="18"/>
  <c r="AU108" i="18"/>
  <c r="AT108" i="18"/>
  <c r="AU107" i="18"/>
  <c r="AT107" i="18"/>
  <c r="AU106" i="18"/>
  <c r="AT106" i="18"/>
  <c r="AU105" i="18"/>
  <c r="AT105" i="18"/>
  <c r="AU104" i="18"/>
  <c r="AT104" i="18"/>
  <c r="AU103" i="18"/>
  <c r="AT103" i="18"/>
  <c r="AU102" i="18"/>
  <c r="AT102" i="18"/>
  <c r="AU101" i="18"/>
  <c r="AT101" i="18"/>
  <c r="AU100" i="18"/>
  <c r="AT100" i="18"/>
  <c r="AU99" i="18"/>
  <c r="AT99" i="18"/>
  <c r="AU98" i="18"/>
  <c r="AT98" i="18"/>
  <c r="AU97" i="18"/>
  <c r="AT97" i="18"/>
  <c r="AU96" i="18"/>
  <c r="AT96" i="18"/>
  <c r="AU95" i="18"/>
  <c r="AT95" i="18"/>
  <c r="AU94" i="18"/>
  <c r="AT94" i="18"/>
  <c r="AU93" i="18"/>
  <c r="AT93" i="18"/>
  <c r="AU92" i="18"/>
  <c r="AT92" i="18"/>
  <c r="AU91" i="18"/>
  <c r="AT91" i="18"/>
  <c r="AU90" i="18"/>
  <c r="AT90" i="18"/>
  <c r="AU89" i="18"/>
  <c r="AT89" i="18"/>
  <c r="AU88" i="18"/>
  <c r="AT88" i="18"/>
  <c r="AU87" i="18"/>
  <c r="AT87" i="18"/>
  <c r="AU86" i="18"/>
  <c r="AT86" i="18"/>
  <c r="AU85" i="18"/>
  <c r="AT85" i="18"/>
  <c r="AU84" i="18"/>
  <c r="AT84" i="18"/>
  <c r="AU83" i="18"/>
  <c r="AT83" i="18"/>
  <c r="AU82" i="18"/>
  <c r="AT82" i="18"/>
  <c r="AU81" i="18"/>
  <c r="AT81" i="18"/>
  <c r="AU80" i="18"/>
  <c r="AT80" i="18"/>
  <c r="AU79" i="18"/>
  <c r="AT79" i="18"/>
  <c r="AU78" i="18"/>
  <c r="AT78" i="18"/>
  <c r="AU77" i="18"/>
  <c r="AT77" i="18"/>
  <c r="AU76" i="18"/>
  <c r="AT76" i="18"/>
  <c r="AU75" i="18"/>
  <c r="AT75" i="18"/>
  <c r="AU74" i="18"/>
  <c r="AT74" i="18"/>
  <c r="AU73" i="18"/>
  <c r="AT73" i="18"/>
  <c r="AU72" i="18"/>
  <c r="AT72" i="18"/>
  <c r="AU71" i="18"/>
  <c r="AT71" i="18"/>
  <c r="AU70" i="18"/>
  <c r="AT70" i="18"/>
  <c r="AU69" i="18"/>
  <c r="AT69" i="18"/>
  <c r="AU68" i="18"/>
  <c r="AT68" i="18"/>
  <c r="AU67" i="18"/>
  <c r="AT67" i="18"/>
  <c r="AU66" i="18"/>
  <c r="AT66" i="18"/>
  <c r="AU65" i="18"/>
  <c r="AT65" i="18"/>
  <c r="AU64" i="18"/>
  <c r="AT64" i="18"/>
  <c r="D57" i="18"/>
  <c r="D56" i="18"/>
  <c r="D55" i="18"/>
  <c r="D54" i="18"/>
  <c r="D53" i="18"/>
  <c r="D52"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T30" i="14" l="1"/>
  <c r="T27" i="14" l="1"/>
  <c r="T11" i="14"/>
  <c r="T18" i="14"/>
  <c r="T10" i="14"/>
  <c r="T17" i="14"/>
  <c r="T26" i="14"/>
  <c r="T16" i="14"/>
  <c r="T25" i="14"/>
  <c r="T19" i="14"/>
  <c r="T20" i="14"/>
  <c r="T5" i="14"/>
  <c r="T6" i="14"/>
  <c r="T21" i="14"/>
  <c r="T22" i="14"/>
  <c r="T29" i="14"/>
  <c r="T7" i="14"/>
  <c r="T13" i="14"/>
  <c r="T4" i="14"/>
  <c r="T28" i="14"/>
  <c r="T8" i="14"/>
  <c r="T14" i="14"/>
  <c r="T23" i="14"/>
  <c r="T12" i="14"/>
  <c r="T9" i="14"/>
  <c r="T15" i="14"/>
  <c r="T24" i="14"/>
  <c r="T3" i="14"/>
  <c r="F856" i="18" l="1"/>
  <c r="F855" i="18"/>
  <c r="F854" i="18"/>
  <c r="F853" i="18"/>
  <c r="F852" i="18"/>
  <c r="F851" i="18"/>
  <c r="F850" i="18"/>
  <c r="F849" i="18"/>
  <c r="F848" i="18"/>
  <c r="F847" i="18"/>
  <c r="F846" i="18"/>
  <c r="F845" i="18"/>
  <c r="F844" i="18"/>
  <c r="F843" i="18"/>
  <c r="F842" i="18"/>
  <c r="F841" i="18"/>
  <c r="F840" i="18"/>
  <c r="F839" i="18"/>
  <c r="F838" i="18"/>
  <c r="F837" i="18"/>
  <c r="F836" i="18"/>
  <c r="F835" i="18"/>
  <c r="D823" i="18"/>
  <c r="D822" i="18"/>
  <c r="D821" i="18"/>
  <c r="D820" i="18"/>
  <c r="D819" i="18"/>
  <c r="D818" i="18"/>
  <c r="D817" i="18"/>
  <c r="D816" i="18"/>
  <c r="D815" i="18"/>
  <c r="D814" i="18"/>
  <c r="D813" i="18"/>
  <c r="D812" i="18"/>
  <c r="D811" i="18"/>
  <c r="D810" i="18"/>
  <c r="D809" i="18"/>
  <c r="D808" i="18"/>
  <c r="D807" i="18"/>
  <c r="D806" i="18"/>
  <c r="D805" i="18"/>
  <c r="D804" i="18"/>
  <c r="D803" i="18"/>
  <c r="D802" i="18"/>
  <c r="D801" i="18"/>
  <c r="D800" i="18"/>
  <c r="D799" i="18"/>
  <c r="D798" i="18"/>
  <c r="D797" i="18"/>
  <c r="D796" i="18"/>
  <c r="D795" i="18"/>
  <c r="D794" i="18"/>
  <c r="D793" i="18"/>
  <c r="D792" i="18"/>
  <c r="D791" i="18"/>
  <c r="D790" i="18"/>
  <c r="D789" i="18"/>
  <c r="D788" i="18"/>
  <c r="D787" i="18"/>
  <c r="D786" i="18"/>
  <c r="D785" i="18"/>
  <c r="D784" i="18"/>
  <c r="D783" i="18"/>
  <c r="D782" i="18"/>
  <c r="D781" i="18"/>
  <c r="D780" i="18"/>
  <c r="D779" i="18"/>
  <c r="D778" i="18"/>
  <c r="D777" i="18"/>
  <c r="D776" i="18"/>
  <c r="D775" i="18"/>
  <c r="D774" i="18"/>
  <c r="D773" i="18"/>
  <c r="D772" i="18"/>
  <c r="D771" i="18"/>
  <c r="D313" i="18"/>
  <c r="AU160" i="18"/>
  <c r="N133" i="18"/>
  <c r="M133" i="18"/>
  <c r="N125" i="18"/>
  <c r="M125" i="18"/>
  <c r="N124" i="18"/>
  <c r="M124" i="18"/>
  <c r="N123" i="18"/>
  <c r="M123" i="18"/>
  <c r="N122" i="18"/>
  <c r="M122" i="18"/>
  <c r="N121" i="18"/>
  <c r="M121" i="18"/>
  <c r="N120" i="18"/>
  <c r="M120" i="18"/>
  <c r="N119" i="18"/>
  <c r="M119" i="18"/>
  <c r="N118" i="18"/>
  <c r="M118" i="18"/>
  <c r="N117" i="18"/>
  <c r="M117" i="18"/>
  <c r="N116" i="18"/>
  <c r="M116" i="18"/>
  <c r="N115" i="18"/>
  <c r="M115" i="18"/>
  <c r="N114" i="18"/>
  <c r="M114" i="18"/>
  <c r="N113" i="18"/>
  <c r="M113" i="18"/>
  <c r="N112" i="18"/>
  <c r="M112" i="18"/>
  <c r="N111" i="18"/>
  <c r="M111" i="18"/>
  <c r="N110" i="18"/>
  <c r="M110" i="18"/>
  <c r="N109" i="18"/>
  <c r="M109" i="18"/>
  <c r="N107" i="18"/>
  <c r="M107" i="18"/>
  <c r="N106" i="18"/>
  <c r="M106" i="18"/>
  <c r="N104" i="18"/>
  <c r="M104" i="18"/>
  <c r="N103" i="18"/>
  <c r="M103" i="18"/>
  <c r="N102" i="18"/>
  <c r="M102" i="18"/>
  <c r="N101" i="18"/>
  <c r="M101" i="18"/>
  <c r="N100" i="18"/>
  <c r="M100" i="18"/>
  <c r="N99" i="18"/>
  <c r="M99" i="18"/>
  <c r="N98" i="18"/>
  <c r="M98" i="18"/>
  <c r="N97" i="18"/>
  <c r="M97" i="18"/>
  <c r="N96" i="18"/>
  <c r="M96" i="18"/>
  <c r="N95" i="18"/>
  <c r="M95" i="18"/>
  <c r="N94" i="18"/>
  <c r="M94" i="18"/>
  <c r="N93" i="18"/>
  <c r="M93" i="18"/>
  <c r="N92" i="18"/>
  <c r="M92" i="18"/>
  <c r="N91" i="18"/>
  <c r="M91" i="18"/>
  <c r="N90" i="18"/>
  <c r="M90" i="18"/>
  <c r="N89" i="18"/>
  <c r="M89" i="18"/>
  <c r="N88" i="18"/>
  <c r="M88" i="18"/>
  <c r="N87" i="18"/>
  <c r="M87" i="18"/>
  <c r="N86" i="18"/>
  <c r="M86" i="18"/>
  <c r="N85" i="18"/>
  <c r="M85" i="18"/>
  <c r="N84" i="18"/>
  <c r="M84" i="18"/>
  <c r="N83" i="18"/>
  <c r="M83" i="18"/>
  <c r="N82" i="18"/>
  <c r="M82" i="18"/>
  <c r="N81" i="18"/>
  <c r="M81" i="18"/>
  <c r="N80" i="18"/>
  <c r="M80" i="18"/>
  <c r="N79" i="18"/>
  <c r="M79" i="18"/>
  <c r="N78" i="18"/>
  <c r="M78" i="18"/>
  <c r="N77" i="18"/>
  <c r="M77" i="18"/>
  <c r="N76" i="18"/>
  <c r="M76" i="18"/>
  <c r="N75" i="18"/>
  <c r="M75" i="18"/>
  <c r="N74" i="18"/>
  <c r="M74" i="18"/>
  <c r="N73" i="18"/>
  <c r="M73" i="18"/>
  <c r="N105" i="18"/>
  <c r="M105" i="18"/>
  <c r="N72" i="18"/>
  <c r="M72" i="18"/>
  <c r="N71" i="18"/>
  <c r="M71" i="18"/>
  <c r="N70" i="18"/>
  <c r="M70" i="18"/>
  <c r="N69" i="18"/>
  <c r="M69" i="18"/>
  <c r="N68" i="18"/>
  <c r="M68" i="18"/>
  <c r="N67" i="18"/>
  <c r="M67" i="18"/>
  <c r="N66" i="18"/>
  <c r="M66" i="18"/>
  <c r="N65" i="18"/>
  <c r="M65" i="18"/>
  <c r="N64" i="18"/>
  <c r="M64" i="18"/>
  <c r="AU63" i="18"/>
  <c r="AT63" i="18"/>
  <c r="N63" i="18"/>
  <c r="M63" i="18"/>
  <c r="AV6" i="14" l="1"/>
  <c r="AV17" i="14"/>
  <c r="AV18" i="14"/>
  <c r="AV19" i="14"/>
  <c r="AV23" i="14"/>
  <c r="AV24" i="14"/>
  <c r="AV28" i="14"/>
  <c r="AV29" i="14"/>
  <c r="AR29" i="14"/>
  <c r="AH29" i="14"/>
  <c r="AV27" i="14"/>
  <c r="AV26" i="14"/>
  <c r="AV25" i="14"/>
  <c r="AV21" i="14"/>
  <c r="AV20" i="14"/>
  <c r="AV14" i="14"/>
  <c r="AV13" i="14"/>
  <c r="AV10" i="14"/>
  <c r="AV9" i="14"/>
  <c r="AV8" i="14"/>
  <c r="AV5" i="14"/>
  <c r="AR3" i="14"/>
  <c r="AH3" i="14"/>
  <c r="AI3" i="14" l="1"/>
  <c r="AI29" i="14"/>
  <c r="AV22" i="14"/>
  <c r="AV4" i="14"/>
  <c r="AV11" i="14"/>
  <c r="AV7" i="14"/>
  <c r="AV3" i="14"/>
  <c r="AV15" i="14"/>
  <c r="AV16" i="14"/>
  <c r="AV12" i="14"/>
  <c r="BC31" i="10" l="1"/>
  <c r="AO31" i="10"/>
  <c r="AA31" i="10"/>
  <c r="BC30" i="10"/>
  <c r="AO30" i="10"/>
  <c r="AA30" i="10"/>
  <c r="BC29" i="10"/>
  <c r="AO29" i="10"/>
  <c r="AA29" i="10"/>
  <c r="BC28" i="10"/>
  <c r="AO28" i="10"/>
  <c r="AA28" i="10"/>
  <c r="BC27" i="10"/>
  <c r="AO27" i="10"/>
  <c r="AA27" i="10"/>
  <c r="BC26" i="10"/>
  <c r="AO26" i="10"/>
  <c r="AA26" i="10"/>
  <c r="BC25" i="10"/>
  <c r="AO25" i="10"/>
  <c r="AA25" i="10"/>
  <c r="BC24" i="10"/>
  <c r="AO24" i="10"/>
  <c r="AA24" i="10"/>
  <c r="BC23" i="10"/>
  <c r="AO23" i="10"/>
  <c r="AA23" i="10"/>
  <c r="BC22" i="10"/>
  <c r="AO22" i="10"/>
  <c r="AA22" i="10"/>
  <c r="BC21" i="10"/>
  <c r="AO21" i="10"/>
  <c r="AA21" i="10"/>
  <c r="BC20" i="10"/>
  <c r="AO20" i="10"/>
  <c r="AA20" i="10"/>
  <c r="BC19" i="10"/>
  <c r="AO19" i="10"/>
  <c r="AA19" i="10"/>
  <c r="BC18" i="10"/>
  <c r="AO18" i="10"/>
  <c r="AA18" i="10"/>
  <c r="BC17" i="10"/>
  <c r="AO17" i="10"/>
  <c r="AA17" i="10"/>
  <c r="BC16" i="10"/>
  <c r="AO16" i="10"/>
  <c r="AA16" i="10"/>
  <c r="BC15" i="10"/>
  <c r="AO15" i="10"/>
  <c r="AA15" i="10"/>
  <c r="BC14" i="10"/>
  <c r="AO14" i="10"/>
  <c r="AA14" i="10"/>
  <c r="BC13" i="10"/>
  <c r="BC12" i="10"/>
  <c r="BC11" i="10"/>
  <c r="BC10" i="10"/>
  <c r="BC9" i="10"/>
  <c r="BC8" i="10"/>
  <c r="BC7" i="10"/>
  <c r="BC6" i="10"/>
  <c r="BC5" i="10"/>
  <c r="BC4" i="10"/>
  <c r="AO13" i="10"/>
  <c r="AO12" i="10"/>
  <c r="AO11" i="10"/>
  <c r="AO10" i="10"/>
  <c r="AO9" i="10"/>
  <c r="AO8" i="10"/>
  <c r="AO7" i="10"/>
  <c r="AO6" i="10"/>
  <c r="AO5" i="10"/>
  <c r="AO4" i="10"/>
  <c r="AA13" i="10" l="1"/>
  <c r="AA12" i="10"/>
  <c r="AA11" i="10"/>
  <c r="AA10" i="10"/>
  <c r="AA9" i="10"/>
  <c r="AA7" i="10"/>
  <c r="AA6" i="10"/>
  <c r="AA5" i="10"/>
  <c r="AA4" i="10"/>
  <c r="BK4" i="10" l="1"/>
  <c r="AA8" i="10" l="1"/>
  <c r="AA1"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AK2" authorId="0" shapeId="0" xr:uid="{42B89A6A-F93F-439D-B67A-1C66DE9172CC}">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Nazla Sagita</author>
    <author>Audrey Tejawijaya</author>
  </authors>
  <commentList>
    <comment ref="D7" authorId="0" shapeId="0" xr:uid="{A5784BF0-5D41-4348-A40F-16B7BDDC8F00}">
      <text>
        <r>
          <rPr>
            <sz val="10"/>
            <color indexed="81"/>
            <rFont val="Aptos Narrow"/>
            <family val="2"/>
          </rPr>
          <t>Filled in with production target</t>
        </r>
      </text>
    </comment>
    <comment ref="C15" authorId="0" shapeId="0" xr:uid="{E49450F2-9A09-4CDE-995C-AC91EF2F028E}">
      <text>
        <r>
          <rPr>
            <sz val="10"/>
            <color indexed="81"/>
            <rFont val="Aptos Narrow"/>
            <family val="2"/>
          </rPr>
          <t>filled in with yield target 2026</t>
        </r>
      </text>
    </comment>
    <comment ref="D19" authorId="0" shapeId="0" xr:uid="{D07C5E79-45B1-4B57-8224-3401A1216C5F}">
      <text>
        <r>
          <rPr>
            <sz val="10"/>
            <color indexed="81"/>
            <rFont val="Aptos Narrow"/>
            <family val="2"/>
          </rPr>
          <t>Filled in with consumption/ton target for 2026</t>
        </r>
      </text>
    </comment>
    <comment ref="B23" authorId="0" shapeId="0" xr:uid="{065CAB20-255D-451B-A3CB-E8DE751A0267}">
      <text>
        <r>
          <rPr>
            <sz val="10"/>
            <color indexed="81"/>
            <rFont val="Aptos"/>
            <family val="2"/>
          </rPr>
          <t>Include 2% tax for electricity usage</t>
        </r>
      </text>
    </comment>
    <comment ref="H48" authorId="1" shapeId="0" xr:uid="{D47EECF6-C476-4A08-A5F6-F22D26A2914E}">
      <text>
        <r>
          <rPr>
            <sz val="9"/>
            <color indexed="81"/>
            <rFont val="Tahoma"/>
            <family val="2"/>
          </rPr>
          <t>Filled in with consumption/ton target for 2026</t>
        </r>
      </text>
    </comment>
    <comment ref="I48" authorId="1" shapeId="0" xr:uid="{6D504CDD-A357-45A9-ADF5-9792F03A45AD}">
      <text>
        <r>
          <rPr>
            <sz val="9"/>
            <color indexed="81"/>
            <rFont val="Tahoma"/>
            <family val="2"/>
          </rPr>
          <t>Filled in with cost/ton target for 2026</t>
        </r>
      </text>
    </comment>
    <comment ref="C467" authorId="0" shapeId="0" xr:uid="{6B4B2D46-5407-406A-96FD-1ADFF6EF74E4}">
      <text>
        <r>
          <rPr>
            <sz val="10"/>
            <color indexed="81"/>
            <rFont val="Aptos Narrow"/>
            <family val="2"/>
          </rPr>
          <t>Filled in with machine type or area</t>
        </r>
      </text>
    </comment>
    <comment ref="D467" authorId="0" shapeId="0" xr:uid="{C57ADC97-2225-44E0-80A9-100F1809A828}">
      <text>
        <r>
          <rPr>
            <sz val="10"/>
            <color indexed="81"/>
            <rFont val="Aptos Narrow"/>
            <family val="2"/>
          </rPr>
          <t>Asset type that required maintenance (Dropdown option)</t>
        </r>
      </text>
    </comment>
    <comment ref="E467" authorId="0" shapeId="0" xr:uid="{8281B0BB-BD67-4261-8BB1-F8485E5B48FD}">
      <text>
        <r>
          <rPr>
            <sz val="10"/>
            <color indexed="81"/>
            <rFont val="Aptos Narrow"/>
            <family val="2"/>
          </rPr>
          <t>- Preventive
- corrective
- spareparts usage</t>
        </r>
      </text>
    </comment>
    <comment ref="F467" authorId="0" shapeId="0" xr:uid="{749C292F-9897-4047-9159-06D0297D3DDA}">
      <text>
        <r>
          <rPr>
            <sz val="10"/>
            <color indexed="81"/>
            <rFont val="Aptos Narrow"/>
            <family val="2"/>
          </rPr>
          <t>- Monthly
- quarterly
-yearly
- etc</t>
        </r>
      </text>
    </comment>
    <comment ref="H467" authorId="0" shapeId="0" xr:uid="{7A403A1E-6970-4F74-AFE2-F442AD9A8459}">
      <text>
        <r>
          <rPr>
            <sz val="10"/>
            <color indexed="81"/>
            <rFont val="Aptos Narrow"/>
            <family val="2"/>
          </rPr>
          <t>Insert with planned period for maintenance</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<sst xmlns="http://schemas.openxmlformats.org/spreadsheetml/2006/main" count="158996" uniqueCount="5457">
  <si>
    <t>Petunjuk Umum</t>
  </si>
  <si>
    <t>•</t>
  </si>
  <si>
    <t>Setiap Departemen wajib menunjuk PIC anggaran (selain manager) untuk mempermudah pemberitahuan terkini terkait dengan perubahan/tambahan peraturan/kebijakan</t>
  </si>
  <si>
    <t>Petunjuk Rinci/Detail</t>
  </si>
  <si>
    <t>- COVER</t>
  </si>
  <si>
    <t>Sheet 1 : Cover</t>
  </si>
  <si>
    <t>Cover</t>
  </si>
  <si>
    <t>Harap isi masing-masing bagian sesuai urutan dibawah.</t>
  </si>
  <si>
    <t xml:space="preserve">Year                                   </t>
  </si>
  <si>
    <t>Diisi dengan tahun perencanaan budget</t>
  </si>
  <si>
    <t>BU/SU</t>
  </si>
  <si>
    <t>Directorate</t>
  </si>
  <si>
    <t>Diisi sesuai dengan Direktorat yang tertera di list.</t>
  </si>
  <si>
    <t>Div. /Dept.</t>
  </si>
  <si>
    <t>Division / Department</t>
  </si>
  <si>
    <t>BU</t>
  </si>
  <si>
    <t>BP</t>
  </si>
  <si>
    <t>LSM</t>
  </si>
  <si>
    <t>SMS1</t>
  </si>
  <si>
    <t>SU</t>
  </si>
  <si>
    <t>CEM</t>
  </si>
  <si>
    <t>PPIC</t>
  </si>
  <si>
    <t>QAQC</t>
  </si>
  <si>
    <t>SSC</t>
  </si>
  <si>
    <t>Siapkan approval sesuai dengan approval matrix Divisi / Departement masing-masing</t>
  </si>
  <si>
    <t>Diisi bila department/divisi terkait mempunyai capex/project budget untuk periode ini.</t>
  </si>
  <si>
    <t>Profit Center / Cost Center</t>
  </si>
  <si>
    <t>Expense / Nama Project</t>
  </si>
  <si>
    <t>Detail Activity</t>
  </si>
  <si>
    <t>Priority</t>
  </si>
  <si>
    <t>Basis Calculation</t>
  </si>
  <si>
    <t>Basis perhitungan nilai assumsi untuk aktivitas project/capex terkait.</t>
  </si>
  <si>
    <t>Estimation Start Date</t>
  </si>
  <si>
    <t>Estimasi / target Project dimulai</t>
  </si>
  <si>
    <t>Estimation Finish Date</t>
  </si>
  <si>
    <t xml:space="preserve">Estimasi / target Project selesai </t>
  </si>
  <si>
    <t>Table 2.1. List Ledger Capex / Project</t>
  </si>
  <si>
    <t>No (SAP)</t>
  </si>
  <si>
    <t>Name (SAP)</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</si>
  <si>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</si>
  <si>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</si>
  <si>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</si>
  <si>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</si>
  <si>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</si>
  <si>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</si>
  <si>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</si>
  <si>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</si>
  <si>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</si>
  <si>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FA - Overhaul Asset</t>
  </si>
  <si>
    <t>Intangible Asset - Licence</t>
  </si>
  <si>
    <t>FA - LVA Office and Other Equipment</t>
  </si>
  <si>
    <t>PROJECT</t>
  </si>
  <si>
    <t>FA - Assets Under Construction - Building</t>
  </si>
  <si>
    <t>FA - Assets Under Construction - Machinery</t>
  </si>
  <si>
    <t>FA - Assets Under Construction - Equipment</t>
  </si>
  <si>
    <t>FA - Assets Under Construction - Heavy Equipment</t>
  </si>
  <si>
    <t>FA-Assets Under Construction-Leasehold improvement</t>
  </si>
  <si>
    <t>FA-Assets Under Construction - Intangible Asset</t>
  </si>
  <si>
    <t>Annual Budget</t>
  </si>
  <si>
    <t>:</t>
  </si>
  <si>
    <t>Prepared by :</t>
  </si>
  <si>
    <t>(Surasak Poonkerd)</t>
  </si>
  <si>
    <t>Reviewed by :</t>
  </si>
  <si>
    <t>Deputy Head Of Finance</t>
  </si>
  <si>
    <t>Deputy President Director</t>
  </si>
  <si>
    <t>President Director</t>
  </si>
  <si>
    <t>(Nazla Sagita)</t>
  </si>
  <si>
    <t>(Catherine Sandra)</t>
  </si>
  <si>
    <t>(Yohanes Yamin)</t>
  </si>
  <si>
    <t>(Mamoru Nakata)</t>
  </si>
  <si>
    <t>(Tony Taniwan)</t>
  </si>
  <si>
    <t>FINANCIAL PLANNING &amp; TRANSACTION SENIOR MANAGER</t>
  </si>
  <si>
    <t>Approved by :</t>
  </si>
  <si>
    <t>Board Of Director</t>
  </si>
  <si>
    <t>Board Of Commisioners</t>
  </si>
  <si>
    <t>BU/HO</t>
  </si>
  <si>
    <t>Cost Center</t>
  </si>
  <si>
    <t>Cost Center Description</t>
  </si>
  <si>
    <t>Ledger Description</t>
  </si>
  <si>
    <t>Ledger Account</t>
  </si>
  <si>
    <t>Classification</t>
  </si>
  <si>
    <t>Sequence Number</t>
  </si>
  <si>
    <t>Project Name / Capex Name</t>
  </si>
  <si>
    <t>Detail Activity / Project Description</t>
  </si>
  <si>
    <t>Basis Calculation
(Unit/Qty/Freq/Month)</t>
  </si>
  <si>
    <t>Original Currency 
(USD/IDR)</t>
  </si>
  <si>
    <t>Original Currency Value</t>
  </si>
  <si>
    <t>Supporting Document</t>
  </si>
  <si>
    <t>Medium</t>
  </si>
  <si>
    <t>USD</t>
  </si>
  <si>
    <t>Vendor Quotation</t>
  </si>
  <si>
    <t>IT</t>
  </si>
  <si>
    <t>High</t>
  </si>
  <si>
    <t>BP1 ELECTRICAL DEPARTMENT</t>
  </si>
  <si>
    <t>BP1 MECHANICAL DEPARTMENT</t>
  </si>
  <si>
    <t>Low</t>
  </si>
  <si>
    <t>Mapping</t>
  </si>
  <si>
    <t>Human Resources</t>
  </si>
  <si>
    <t>General Affairs</t>
  </si>
  <si>
    <t>Sales</t>
  </si>
  <si>
    <t>Finance</t>
  </si>
  <si>
    <t>Supply Chain Management</t>
  </si>
  <si>
    <t>Information Technology</t>
  </si>
  <si>
    <t>Board of Director</t>
  </si>
  <si>
    <t>Treasury &amp; Finance</t>
  </si>
  <si>
    <t>Strategic Sourcing &amp; Procurement</t>
  </si>
  <si>
    <t>Sales &amp; Procurement</t>
  </si>
  <si>
    <t>Corp. Planning &amp; Sustainability</t>
  </si>
  <si>
    <t>Regulatory</t>
  </si>
  <si>
    <t>Accounting &amp; Reporting</t>
  </si>
  <si>
    <t>Internal Audit</t>
  </si>
  <si>
    <t>Corporate Communication</t>
  </si>
  <si>
    <t>Financial Planning &amp; Analysis</t>
  </si>
  <si>
    <t>Custom &amp; Logistic</t>
  </si>
  <si>
    <t>Environment</t>
  </si>
  <si>
    <t>Fixed Asset Management</t>
  </si>
  <si>
    <t>Warehouse &amp; Inventory</t>
  </si>
  <si>
    <t>Taxation</t>
  </si>
  <si>
    <t>Legal</t>
  </si>
  <si>
    <t>GRP Medan</t>
  </si>
  <si>
    <t>Finance &amp; Accounting</t>
  </si>
  <si>
    <t>SCM</t>
  </si>
  <si>
    <t>Health &amp; Safety</t>
  </si>
  <si>
    <t>HR</t>
  </si>
  <si>
    <t>GA</t>
  </si>
  <si>
    <t>BOD</t>
  </si>
  <si>
    <t>Accounting</t>
  </si>
  <si>
    <t>Procurement</t>
  </si>
  <si>
    <t>TO</t>
  </si>
  <si>
    <t>KSO</t>
  </si>
  <si>
    <t>CC_HR</t>
  </si>
  <si>
    <t>10301HR001</t>
  </si>
  <si>
    <t>10301GA001</t>
  </si>
  <si>
    <t>10301SM001</t>
  </si>
  <si>
    <t>10301BD001</t>
  </si>
  <si>
    <t>10301CL001</t>
  </si>
  <si>
    <t>10301FA002</t>
  </si>
  <si>
    <t>10301SC001</t>
  </si>
  <si>
    <t>10301IT001</t>
  </si>
  <si>
    <t>10301TO001</t>
  </si>
  <si>
    <t>10302KS001</t>
  </si>
  <si>
    <t>CC_Sales</t>
  </si>
  <si>
    <t>10301HR002</t>
  </si>
  <si>
    <t>10301GA002</t>
  </si>
  <si>
    <t>10301SM003</t>
  </si>
  <si>
    <t>10301CS001</t>
  </si>
  <si>
    <t>10301IT003</t>
  </si>
  <si>
    <t>10301TO002</t>
  </si>
  <si>
    <t>CC_GA</t>
  </si>
  <si>
    <t>10301HR003</t>
  </si>
  <si>
    <t>10301GA003</t>
  </si>
  <si>
    <t>10301SM002</t>
  </si>
  <si>
    <t>10301MS005</t>
  </si>
  <si>
    <t>10301TO003</t>
  </si>
  <si>
    <t>CC_BOD</t>
  </si>
  <si>
    <t>10301HR004</t>
  </si>
  <si>
    <t>10301GA004</t>
  </si>
  <si>
    <t>Corplan</t>
  </si>
  <si>
    <t>10301MS004</t>
  </si>
  <si>
    <t>Treasury Finance</t>
  </si>
  <si>
    <t>10301TO004</t>
  </si>
  <si>
    <t>CC_Corplan</t>
  </si>
  <si>
    <t>10301HR005</t>
  </si>
  <si>
    <t>10301GA005</t>
  </si>
  <si>
    <t>10301CP001</t>
  </si>
  <si>
    <t>10301FA001</t>
  </si>
  <si>
    <t>10301SC004</t>
  </si>
  <si>
    <t>10301MS009</t>
  </si>
  <si>
    <t>CC_IA</t>
  </si>
  <si>
    <t>10301HR007</t>
  </si>
  <si>
    <t>10301GA008</t>
  </si>
  <si>
    <t>10301FA006</t>
  </si>
  <si>
    <t>10301SC003</t>
  </si>
  <si>
    <t>10301HR006</t>
  </si>
  <si>
    <t>10301MS001</t>
  </si>
  <si>
    <t>CorComm</t>
  </si>
  <si>
    <t>10301SC005</t>
  </si>
  <si>
    <t>CC_HS</t>
  </si>
  <si>
    <t>10301HR008</t>
  </si>
  <si>
    <t>IA</t>
  </si>
  <si>
    <t>10301MS008</t>
  </si>
  <si>
    <t>10301SC002</t>
  </si>
  <si>
    <t>10301IA001</t>
  </si>
  <si>
    <t>10301MS002</t>
  </si>
  <si>
    <t>FPA</t>
  </si>
  <si>
    <t>10301SC006</t>
  </si>
  <si>
    <t>CC_Environment</t>
  </si>
  <si>
    <t>10301MS006</t>
  </si>
  <si>
    <t>10301FA004</t>
  </si>
  <si>
    <t>10301SC007</t>
  </si>
  <si>
    <t>CC_CorComm</t>
  </si>
  <si>
    <t>10301MS007</t>
  </si>
  <si>
    <t>10301FA005</t>
  </si>
  <si>
    <t>CC_Accounting</t>
  </si>
  <si>
    <t>HSE</t>
  </si>
  <si>
    <t>10301PR001</t>
  </si>
  <si>
    <t>CC_FPA</t>
  </si>
  <si>
    <t>10301HS001</t>
  </si>
  <si>
    <t>10301PR002</t>
  </si>
  <si>
    <t>CC_Tax</t>
  </si>
  <si>
    <t>10301MS003</t>
  </si>
  <si>
    <t>FAM</t>
  </si>
  <si>
    <t>CC_FinanceTreasury</t>
  </si>
  <si>
    <t>10301FA007</t>
  </si>
  <si>
    <t>CC_FAM</t>
  </si>
  <si>
    <t>CC_IT</t>
  </si>
  <si>
    <t>10301HS002</t>
  </si>
  <si>
    <t>CC_Procurement</t>
  </si>
  <si>
    <t>Tax</t>
  </si>
  <si>
    <t>Weighbridge</t>
  </si>
  <si>
    <t>10301FA003</t>
  </si>
  <si>
    <t>CC_Warehouse</t>
  </si>
  <si>
    <t>CC_CSR</t>
  </si>
  <si>
    <t>Government Relation</t>
  </si>
  <si>
    <t>Cost Center List</t>
  </si>
  <si>
    <t>Profit Center</t>
  </si>
  <si>
    <t>Valid From</t>
  </si>
  <si>
    <t>Valid to</t>
  </si>
  <si>
    <t>Cost Center Category</t>
  </si>
  <si>
    <t>Currency</t>
  </si>
  <si>
    <t>Active / Not Active</t>
  </si>
  <si>
    <t>Remarks</t>
  </si>
  <si>
    <t>01.01.2024</t>
  </si>
  <si>
    <t>31.12.9999</t>
  </si>
  <si>
    <t>W</t>
  </si>
  <si>
    <t>Active</t>
  </si>
  <si>
    <t>BOARD OF DIRECTORS</t>
  </si>
  <si>
    <t>CORPORATE LEGAL</t>
  </si>
  <si>
    <t>CL</t>
  </si>
  <si>
    <t>CORP. PLAN&amp;STRATEGY</t>
  </si>
  <si>
    <t>CORPORATE SECRETARY</t>
  </si>
  <si>
    <t>TREASURY</t>
  </si>
  <si>
    <t>FA</t>
  </si>
  <si>
    <t>ACCOUNTING</t>
  </si>
  <si>
    <t>TAX</t>
  </si>
  <si>
    <t>FIN. PLAN &amp; ANALYSIS</t>
  </si>
  <si>
    <t>FINANCE</t>
  </si>
  <si>
    <t>FIXED ASSET MGT</t>
  </si>
  <si>
    <t>10.08.2022</t>
  </si>
  <si>
    <t>10301FA999</t>
  </si>
  <si>
    <t>OTHER</t>
  </si>
  <si>
    <t>For Rounding</t>
  </si>
  <si>
    <t>PROPERTY MAINTENANCE</t>
  </si>
  <si>
    <t>HOUSEKEEPING</t>
  </si>
  <si>
    <t>GA CUSTOMER CARE</t>
  </si>
  <si>
    <t>FOOD &amp; BEVERAGE</t>
  </si>
  <si>
    <t>LANDSCAPE</t>
  </si>
  <si>
    <t>CORP. VEHICLE MGT.</t>
  </si>
  <si>
    <t>10301GA009</t>
  </si>
  <si>
    <t>TALENT MANAGEMENT</t>
  </si>
  <si>
    <t>HR ADMINISTRATION</t>
  </si>
  <si>
    <t>INDUSTRIAL RELATIONS</t>
  </si>
  <si>
    <t>PAYROLL, COMPBEN.</t>
  </si>
  <si>
    <t>TALENT ACQ. &amp; DEV.</t>
  </si>
  <si>
    <t>HR PROJECTS</t>
  </si>
  <si>
    <t>HEALTH &amp; SAFETY</t>
  </si>
  <si>
    <t>HS</t>
  </si>
  <si>
    <t>ENVIRONMENT</t>
  </si>
  <si>
    <t>INTERNAL AUDIT</t>
  </si>
  <si>
    <t>IT INFRASTRUCTURE</t>
  </si>
  <si>
    <t>IT ERP</t>
  </si>
  <si>
    <t>SECURITY ADMIN</t>
  </si>
  <si>
    <t>COMMUNITY DEV.</t>
  </si>
  <si>
    <t>LAND MANAGEMENT</t>
  </si>
  <si>
    <t>CSR &amp; CORP. SPONSOR.</t>
  </si>
  <si>
    <t>INDUSTRY ASSOCIATION</t>
  </si>
  <si>
    <t>LICENSES &amp; PERMITS</t>
  </si>
  <si>
    <t>WEBSITE MASTER</t>
  </si>
  <si>
    <t>PR</t>
  </si>
  <si>
    <t>MEDIA REL/PRESS CONF</t>
  </si>
  <si>
    <t>PROCUREMENT</t>
  </si>
  <si>
    <t>WAREHOUSE</t>
  </si>
  <si>
    <t>SCM INVENTORY</t>
  </si>
  <si>
    <t>16.12.2022</t>
  </si>
  <si>
    <t>SCM WAREHOUSE FG</t>
  </si>
  <si>
    <t>01.01.2023</t>
  </si>
  <si>
    <t>SALES</t>
  </si>
  <si>
    <t>SM</t>
  </si>
  <si>
    <t>V</t>
  </si>
  <si>
    <t>MARKETING</t>
  </si>
  <si>
    <t>LOGISTICS SALES</t>
  </si>
  <si>
    <t>10301IT002</t>
  </si>
  <si>
    <t>Old BPM Cost Center</t>
  </si>
  <si>
    <t>10131PP001</t>
  </si>
  <si>
    <t xml:space="preserve">LSM PRODUCTION DEPT </t>
  </si>
  <si>
    <t>10131PP009</t>
  </si>
  <si>
    <t xml:space="preserve">LSM REPAIR </t>
  </si>
  <si>
    <t>10131PP010</t>
  </si>
  <si>
    <t xml:space="preserve">LSM ROLLER </t>
  </si>
  <si>
    <t>10131PS001</t>
  </si>
  <si>
    <t xml:space="preserve">LSM ELECTRICAL DEPARTMENT </t>
  </si>
  <si>
    <t>10131PS002</t>
  </si>
  <si>
    <t xml:space="preserve">LSM MECHANICAL DEPARTMENT </t>
  </si>
  <si>
    <t>10131PS003</t>
  </si>
  <si>
    <t xml:space="preserve">LSM PPIC DEPARTMENT </t>
  </si>
  <si>
    <t>10131PS004</t>
  </si>
  <si>
    <t xml:space="preserve">LSM QA/QC DEPARTMENT </t>
  </si>
  <si>
    <t>10131PS006</t>
  </si>
  <si>
    <t xml:space="preserve">LSM CRANE DEPARTMENT </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</si>
  <si>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</si>
  <si>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</si>
  <si>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</si>
  <si>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</si>
  <si>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</si>
  <si>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</si>
  <si>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</si>
  <si>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</si>
  <si>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</si>
  <si>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</si>
  <si>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</si>
  <si>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</si>
  <si>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</si>
  <si>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</si>
  <si>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</si>
  <si>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SMS1 ELECTRICAL DEPARTMENT</t>
  </si>
  <si>
    <t>10101PS002</t>
  </si>
  <si>
    <t>SMS1 MECHANICAL DEPARTMENT</t>
  </si>
  <si>
    <t>10101PS003</t>
  </si>
  <si>
    <t>SMS1 PPIC DEPARTMENT</t>
  </si>
  <si>
    <t>10101PS004</t>
  </si>
  <si>
    <t>SMS1 QA/QC DEPARTMENT</t>
  </si>
  <si>
    <t>10101PS005</t>
  </si>
  <si>
    <t>SMS1 WAREHOUSE DEPARTMENT</t>
  </si>
  <si>
    <t>10101PS006</t>
  </si>
  <si>
    <t>SMS1 CRANE DEPARTMENT</t>
  </si>
  <si>
    <t>10101PS007</t>
  </si>
  <si>
    <t>SMS1 OFFICE DEPARTMENT</t>
  </si>
  <si>
    <t>10101PS008</t>
  </si>
  <si>
    <t>SMS1 STRUCTURE MANUFACTURING</t>
  </si>
  <si>
    <t>10103PP001</t>
  </si>
  <si>
    <t>BP1 PRODUCTION DEPT</t>
  </si>
  <si>
    <t>BP1</t>
  </si>
  <si>
    <t>10103PP002</t>
  </si>
  <si>
    <t>10103PP003</t>
  </si>
  <si>
    <t>BP1 BREAKDOWN</t>
  </si>
  <si>
    <t>10103PP004</t>
  </si>
  <si>
    <t>10103PP005</t>
  </si>
  <si>
    <t>10103PP006</t>
  </si>
  <si>
    <t>BP1 STRAIGHTENING</t>
  </si>
  <si>
    <t>10103PP007</t>
  </si>
  <si>
    <t>BP1 COLD SAW</t>
  </si>
  <si>
    <t>10103PP008</t>
  </si>
  <si>
    <t>BP1 STOCKING BED</t>
  </si>
  <si>
    <t>10103PP009</t>
  </si>
  <si>
    <t>BP1 REPAIR</t>
  </si>
  <si>
    <t>10103PP010</t>
  </si>
  <si>
    <t>10103PS001</t>
  </si>
  <si>
    <t>10103PS002</t>
  </si>
  <si>
    <t>10103PS003</t>
  </si>
  <si>
    <t>BP1 PPIC DEPARTMENT</t>
  </si>
  <si>
    <t>10103PS004</t>
  </si>
  <si>
    <t>BP1 QA/QC DEPARTMENT</t>
  </si>
  <si>
    <t>10103PS005</t>
  </si>
  <si>
    <t>BP1 WAREHOUSE DEPARTMENT</t>
  </si>
  <si>
    <t>10103PS006</t>
  </si>
  <si>
    <t>BP1 CRANE DEPARTMENT</t>
  </si>
  <si>
    <t>10103PS007</t>
  </si>
  <si>
    <t>10103PS008</t>
  </si>
  <si>
    <t>10201PS001</t>
  </si>
  <si>
    <t>SSC ELECTRICAL DEPARTMENT</t>
  </si>
  <si>
    <t>10201PS002</t>
  </si>
  <si>
    <t>SSC MECHANICAL DEPARTMENT</t>
  </si>
  <si>
    <t>10201PS003</t>
  </si>
  <si>
    <t>SSC PPIC DEPARTMENT</t>
  </si>
  <si>
    <t>10201PS004</t>
  </si>
  <si>
    <t>SSC QA/QC DEPARTMENT</t>
  </si>
  <si>
    <t>10201PS005</t>
  </si>
  <si>
    <t>10201PS006</t>
  </si>
  <si>
    <t>SSC CRANE DEPARTMENT</t>
  </si>
  <si>
    <t>10201PS007</t>
  </si>
  <si>
    <t>10201PS008</t>
  </si>
  <si>
    <t>10201SU001</t>
  </si>
  <si>
    <t>SSC PROD. DEPARTMENT</t>
  </si>
  <si>
    <t>10201SU002</t>
  </si>
  <si>
    <t>10201SU003</t>
  </si>
  <si>
    <t>10201SU004</t>
  </si>
  <si>
    <t>10201SU005</t>
  </si>
  <si>
    <t>10201SU006</t>
  </si>
  <si>
    <t>10201SU007</t>
  </si>
  <si>
    <t>10201SU008</t>
  </si>
  <si>
    <t>10201SU009</t>
  </si>
  <si>
    <t>10201SU010</t>
  </si>
  <si>
    <t>10201SU011</t>
  </si>
  <si>
    <t>10201SU012</t>
  </si>
  <si>
    <t>10201SU013</t>
  </si>
  <si>
    <t>10201SU014</t>
  </si>
  <si>
    <t>10201SU015</t>
  </si>
  <si>
    <t>10201SU016</t>
  </si>
  <si>
    <t>10201SU017</t>
  </si>
  <si>
    <t>10201SU018</t>
  </si>
  <si>
    <t>10201SU019</t>
  </si>
  <si>
    <t>SSC HECULES</t>
  </si>
  <si>
    <t>10201SU020</t>
  </si>
  <si>
    <t>10202SU006</t>
  </si>
  <si>
    <t>TECH SUPPORT PPIC</t>
  </si>
  <si>
    <t>10202SU007</t>
  </si>
  <si>
    <t>TECH SUPPORTING QA</t>
  </si>
  <si>
    <t>10202SU009</t>
  </si>
  <si>
    <t>ELECTRICAL MT &amp; PROJ</t>
  </si>
  <si>
    <t>10202SU017</t>
  </si>
  <si>
    <t>MACHINE SHOP</t>
  </si>
  <si>
    <t>GL Account List</t>
  </si>
  <si>
    <t>G/L account</t>
  </si>
  <si>
    <t>Long Text</t>
  </si>
  <si>
    <t>15000000</t>
  </si>
  <si>
    <t>FIXED ASSET</t>
  </si>
  <si>
    <t>15000010</t>
  </si>
  <si>
    <t>15000020</t>
  </si>
  <si>
    <t>15000030</t>
  </si>
  <si>
    <t>15000040</t>
  </si>
  <si>
    <t>15000050</t>
  </si>
  <si>
    <t>15000060</t>
  </si>
  <si>
    <t>15000070</t>
  </si>
  <si>
    <t>15000080</t>
  </si>
  <si>
    <t>15000090</t>
  </si>
  <si>
    <t>15200000</t>
  </si>
  <si>
    <t>15020010</t>
  </si>
  <si>
    <t>15020020</t>
  </si>
  <si>
    <t>15020030</t>
  </si>
  <si>
    <t>15020040</t>
  </si>
  <si>
    <t>15020080</t>
  </si>
  <si>
    <t>60100010</t>
  </si>
  <si>
    <t>IDL Salaries &amp; Wages</t>
  </si>
  <si>
    <t>60100020</t>
  </si>
  <si>
    <t>IDL Overtime</t>
  </si>
  <si>
    <t>60100030</t>
  </si>
  <si>
    <t>IDL THR</t>
  </si>
  <si>
    <t>60100040</t>
  </si>
  <si>
    <t>IDL Allowances</t>
  </si>
  <si>
    <t>60100050</t>
  </si>
  <si>
    <t>IDL Social Security</t>
  </si>
  <si>
    <t>60100060</t>
  </si>
  <si>
    <t>IDL Contract Employee Pay</t>
  </si>
  <si>
    <t>60100070</t>
  </si>
  <si>
    <t>IDL  Incentives</t>
  </si>
  <si>
    <t>60100080</t>
  </si>
  <si>
    <t>IDL Employee Income Tax</t>
  </si>
  <si>
    <t>60100090</t>
  </si>
  <si>
    <t>IDL Bonus</t>
  </si>
  <si>
    <t>60100100</t>
  </si>
  <si>
    <t>IDL Severance Pay</t>
  </si>
  <si>
    <t>60100110</t>
  </si>
  <si>
    <t>IDL Employee Insurance</t>
  </si>
  <si>
    <t>60100120</t>
  </si>
  <si>
    <t>IDL Others</t>
  </si>
  <si>
    <t>60200010</t>
  </si>
  <si>
    <t>Provision for Employee Benefits</t>
  </si>
  <si>
    <t>60300010</t>
  </si>
  <si>
    <t>Outsourcing Services</t>
  </si>
  <si>
    <t>60300020</t>
  </si>
  <si>
    <t>Event Services</t>
  </si>
  <si>
    <t>60300030</t>
  </si>
  <si>
    <t>Construction Services</t>
  </si>
  <si>
    <t>60300040</t>
  </si>
  <si>
    <t>Planning Services</t>
  </si>
  <si>
    <t>60300050</t>
  </si>
  <si>
    <t>Construction Monitoring Services</t>
  </si>
  <si>
    <t>60300060</t>
  </si>
  <si>
    <t>Calibration Services</t>
  </si>
  <si>
    <t>60600010</t>
  </si>
  <si>
    <t>Utilities - Electricity Expenses</t>
  </si>
  <si>
    <t>60600020</t>
  </si>
  <si>
    <t>Utilities - Water Expenses</t>
  </si>
  <si>
    <t>60600030</t>
  </si>
  <si>
    <t>Utilities - Oxigent, CO2, Elpiji,  Argon</t>
  </si>
  <si>
    <t>60600040</t>
  </si>
  <si>
    <t>Utilities - Gas PGN (Perusahaan Gas Negara)</t>
  </si>
  <si>
    <t>60600050</t>
  </si>
  <si>
    <t>Utilities - Factory Sundries</t>
  </si>
  <si>
    <t>60700010</t>
  </si>
  <si>
    <t>Fuel</t>
  </si>
  <si>
    <t>60800010</t>
  </si>
  <si>
    <t>RM Exp - Buidings Services</t>
  </si>
  <si>
    <t>60800020</t>
  </si>
  <si>
    <t>RM Exp - Machinery and Equipment</t>
  </si>
  <si>
    <t>60800030</t>
  </si>
  <si>
    <t>RM Exp - Heavy Equipment</t>
  </si>
  <si>
    <t>60800040</t>
  </si>
  <si>
    <t>RM Exp - Vehicles</t>
  </si>
  <si>
    <t>60800050</t>
  </si>
  <si>
    <t>RM Exp - Furniture and Fixtures</t>
  </si>
  <si>
    <t>60800060</t>
  </si>
  <si>
    <t>RM Exp - Office and Other Equipment</t>
  </si>
  <si>
    <t>60800070</t>
  </si>
  <si>
    <t>RM Exp - Water Treatment</t>
  </si>
  <si>
    <t>60800080</t>
  </si>
  <si>
    <t>RM Exp - Low Value Asset</t>
  </si>
  <si>
    <t>60900010</t>
  </si>
  <si>
    <t>Depre. Building and Structure</t>
  </si>
  <si>
    <t>60900020</t>
  </si>
  <si>
    <t>Depre. Machinery and Equipment</t>
  </si>
  <si>
    <t>60900030</t>
  </si>
  <si>
    <t>Depre. Equipment and Supplies</t>
  </si>
  <si>
    <t>60900040</t>
  </si>
  <si>
    <t>Depre. Heavy Equipment</t>
  </si>
  <si>
    <t>60900050</t>
  </si>
  <si>
    <t>Depre. Vehicles</t>
  </si>
  <si>
    <t>60900060</t>
  </si>
  <si>
    <t>Depre. Furniture and Fixtures</t>
  </si>
  <si>
    <t>60900070</t>
  </si>
  <si>
    <t>Depre. Office and Other Equipment</t>
  </si>
  <si>
    <t>60900080</t>
  </si>
  <si>
    <t>Depre. Leasehold Improvement</t>
  </si>
  <si>
    <t>60900090</t>
  </si>
  <si>
    <t>Depre. Overhaul Asset</t>
  </si>
  <si>
    <t>60900100</t>
  </si>
  <si>
    <t>Depre. - Invest. Prop Building and Structure</t>
  </si>
  <si>
    <t>60900190</t>
  </si>
  <si>
    <t>Adjustment Depreciation</t>
  </si>
  <si>
    <t>61000010</t>
  </si>
  <si>
    <t>Amortz Land and Landright</t>
  </si>
  <si>
    <t>61000020</t>
  </si>
  <si>
    <t>Amortz Building and Structure</t>
  </si>
  <si>
    <t>61000030</t>
  </si>
  <si>
    <t>Amortz  Machinery and Equipment</t>
  </si>
  <si>
    <t>61000040</t>
  </si>
  <si>
    <t>Amortz  Intangible Asset</t>
  </si>
  <si>
    <t>61100010</t>
  </si>
  <si>
    <t>Steel  Laboratorium Expenses</t>
  </si>
  <si>
    <t>61200010</t>
  </si>
  <si>
    <t>EE - Freight</t>
  </si>
  <si>
    <t>61200020</t>
  </si>
  <si>
    <t>EE - In Land  Transportation</t>
  </si>
  <si>
    <t>61200030</t>
  </si>
  <si>
    <t>EE - Certificate</t>
  </si>
  <si>
    <t>61200040</t>
  </si>
  <si>
    <t>EE - Customs Duty</t>
  </si>
  <si>
    <t>61200050</t>
  </si>
  <si>
    <t>EE - Banking Expenses</t>
  </si>
  <si>
    <t>61200060</t>
  </si>
  <si>
    <t>EE - Insurance</t>
  </si>
  <si>
    <t>61200070</t>
  </si>
  <si>
    <t>EE - Stevedoring Cost</t>
  </si>
  <si>
    <t>61200080</t>
  </si>
  <si>
    <t>EE - Demurage</t>
  </si>
  <si>
    <t>61200090</t>
  </si>
  <si>
    <t>EE - Others</t>
  </si>
  <si>
    <t>61300010</t>
  </si>
  <si>
    <t>IE - Freight</t>
  </si>
  <si>
    <t>Ada transaksi</t>
  </si>
  <si>
    <t>61300020</t>
  </si>
  <si>
    <t>IE - In Land  Transportation</t>
  </si>
  <si>
    <t>61300030</t>
  </si>
  <si>
    <t>IE - Certificate</t>
  </si>
  <si>
    <t>61300040</t>
  </si>
  <si>
    <t>IE - Customs Duty</t>
  </si>
  <si>
    <t>61300050</t>
  </si>
  <si>
    <t>IE - Banking Expenses</t>
  </si>
  <si>
    <t>61300060</t>
  </si>
  <si>
    <t>IE - Insurance</t>
  </si>
  <si>
    <t>61300070</t>
  </si>
  <si>
    <t>IE - Stevedoring Cost</t>
  </si>
  <si>
    <t>61300080</t>
  </si>
  <si>
    <t>IE - Demurage</t>
  </si>
  <si>
    <t>61300090</t>
  </si>
  <si>
    <t>IE - Others</t>
  </si>
  <si>
    <t>61400010</t>
  </si>
  <si>
    <t>AE - Advertising and Promotion Expenses</t>
  </si>
  <si>
    <t>61400020</t>
  </si>
  <si>
    <t>AE - Material and Gift</t>
  </si>
  <si>
    <t>61400030</t>
  </si>
  <si>
    <t>AE - Exhibition and Sponsorship</t>
  </si>
  <si>
    <t>61500010</t>
  </si>
  <si>
    <t>TE - Seminar</t>
  </si>
  <si>
    <t>61500020</t>
  </si>
  <si>
    <t>TE - Training</t>
  </si>
  <si>
    <t>61500030</t>
  </si>
  <si>
    <t>TE - Others Training &amp; Seminar</t>
  </si>
  <si>
    <t>61600010</t>
  </si>
  <si>
    <t>Ins. Exp. - Insurance of Building</t>
  </si>
  <si>
    <t>61600020</t>
  </si>
  <si>
    <t>Ins. Exp. - Insurance of Machinery</t>
  </si>
  <si>
    <t>61600030</t>
  </si>
  <si>
    <t>Ins. Exp. - Insurance of Vehicle</t>
  </si>
  <si>
    <t>61600040</t>
  </si>
  <si>
    <t>Ins. Exp. - Insurance of Public and Product Liabil</t>
  </si>
  <si>
    <t>61600050</t>
  </si>
  <si>
    <t>Ins. Exp. - Insurance of DL Employee</t>
  </si>
  <si>
    <t>61600060</t>
  </si>
  <si>
    <t>Ins. Exp. - Insurance of IDL Employee</t>
  </si>
  <si>
    <t>61600070</t>
  </si>
  <si>
    <t>Ins. Exp. - Insurance Others</t>
  </si>
  <si>
    <t>61700010</t>
  </si>
  <si>
    <t>RE - Rental Warehouse</t>
  </si>
  <si>
    <t>61700030</t>
  </si>
  <si>
    <t>RE - Rental Vehicle</t>
  </si>
  <si>
    <t>61700040</t>
  </si>
  <si>
    <t>RE - Rental Land</t>
  </si>
  <si>
    <t>61700050</t>
  </si>
  <si>
    <t>RE - Rental Building / Office</t>
  </si>
  <si>
    <t>61700060</t>
  </si>
  <si>
    <t>RE - Rental Machinery</t>
  </si>
  <si>
    <t>61700070</t>
  </si>
  <si>
    <t>RE - Rental Other</t>
  </si>
  <si>
    <t>61800010</t>
  </si>
  <si>
    <t>PT Exp. - Telecommunication &amp; Internet</t>
  </si>
  <si>
    <t>61800020</t>
  </si>
  <si>
    <t>PT Exp. - Postage and Courier</t>
  </si>
  <si>
    <t>61800030</t>
  </si>
  <si>
    <t>PT Exp. - Stamp Duty</t>
  </si>
  <si>
    <t>61800090</t>
  </si>
  <si>
    <t>PT Exp. - Others</t>
  </si>
  <si>
    <t>61900010</t>
  </si>
  <si>
    <t>PF - Legal Fee</t>
  </si>
  <si>
    <t>61900020</t>
  </si>
  <si>
    <t>PF - Tax Consultan Fee</t>
  </si>
  <si>
    <t>61900030</t>
  </si>
  <si>
    <t>PF - Audit Fee</t>
  </si>
  <si>
    <t>61900040</t>
  </si>
  <si>
    <t>PF - Surveyor Fee</t>
  </si>
  <si>
    <t>PF - Management Fee</t>
  </si>
  <si>
    <t>61900090</t>
  </si>
  <si>
    <t>PF - Other Professional Fees</t>
  </si>
  <si>
    <t>62000010</t>
  </si>
  <si>
    <t>Ent. Exp - Sample Marketing</t>
  </si>
  <si>
    <t>62000020</t>
  </si>
  <si>
    <t>Ent. Exp - Donation and Social Contribution</t>
  </si>
  <si>
    <t>62000040</t>
  </si>
  <si>
    <t>Ent. Exp - Others Entertainment</t>
  </si>
  <si>
    <t>62100010</t>
  </si>
  <si>
    <t>TL - Land and Property Tax</t>
  </si>
  <si>
    <t>62100020</t>
  </si>
  <si>
    <t>TL - IMB</t>
  </si>
  <si>
    <t>62100030</t>
  </si>
  <si>
    <t>TL - Restribution</t>
  </si>
  <si>
    <t>62100040</t>
  </si>
  <si>
    <t>TL - SIM, STNK</t>
  </si>
  <si>
    <t>62100050</t>
  </si>
  <si>
    <t>TL - Others Tax and License</t>
  </si>
  <si>
    <t>62200010</t>
  </si>
  <si>
    <t>Stationery Expenses</t>
  </si>
  <si>
    <t>62200020</t>
  </si>
  <si>
    <t>Printing and Supplies Expenses</t>
  </si>
  <si>
    <t>62300010</t>
  </si>
  <si>
    <t>Meeting Expenses</t>
  </si>
  <si>
    <t>62300020</t>
  </si>
  <si>
    <t>Ceremony Expenses</t>
  </si>
  <si>
    <t>62400030</t>
  </si>
  <si>
    <t>Gen. Transp. Travelling Expenses</t>
  </si>
  <si>
    <t>62400040</t>
  </si>
  <si>
    <t>Gen. Transp. Others</t>
  </si>
  <si>
    <t>62400060</t>
  </si>
  <si>
    <t>Gen. Transp. Freight Local</t>
  </si>
  <si>
    <t>62500010</t>
  </si>
  <si>
    <t>Waste Removal Expenses</t>
  </si>
  <si>
    <t>62600010</t>
  </si>
  <si>
    <t>Household Equipment Expenses</t>
  </si>
  <si>
    <t>62600020</t>
  </si>
  <si>
    <t>Factory Equipment Expenses</t>
  </si>
  <si>
    <t>62600030</t>
  </si>
  <si>
    <t>Office Equipment Expenses</t>
  </si>
  <si>
    <t>62700010</t>
  </si>
  <si>
    <t>Commission Expense</t>
  </si>
  <si>
    <t>62900010</t>
  </si>
  <si>
    <t>Association and Membership</t>
  </si>
  <si>
    <t>62900020</t>
  </si>
  <si>
    <t>Subscriptions and Periodicals</t>
  </si>
  <si>
    <t>63000010</t>
  </si>
  <si>
    <t>Project Cost</t>
  </si>
  <si>
    <t>63100010</t>
  </si>
  <si>
    <t>Material Used</t>
  </si>
  <si>
    <t>63100020</t>
  </si>
  <si>
    <t>Consumable Used</t>
  </si>
  <si>
    <t>63100030</t>
  </si>
  <si>
    <t>Spareparts Consumption</t>
  </si>
  <si>
    <t>63200010</t>
  </si>
  <si>
    <t>FA cost Variance</t>
  </si>
  <si>
    <t>63900010</t>
  </si>
  <si>
    <t>Miscellaneous Expenses</t>
  </si>
  <si>
    <t>63900020</t>
  </si>
  <si>
    <t>Other Miscellaneous Exp. Rounding</t>
  </si>
  <si>
    <t>63900021</t>
  </si>
  <si>
    <t>SU Allocation Overhead</t>
  </si>
  <si>
    <t>69922010</t>
  </si>
  <si>
    <t>Project Settlement to Asset</t>
  </si>
  <si>
    <t>62800010</t>
  </si>
  <si>
    <t>Bank Charges</t>
  </si>
  <si>
    <t>Move to Non Opex</t>
  </si>
  <si>
    <t>GL Group</t>
  </si>
  <si>
    <t>Account Group</t>
  </si>
  <si>
    <t>From G/L Account</t>
  </si>
  <si>
    <t>To G/L Account</t>
  </si>
  <si>
    <t>Meaning</t>
  </si>
  <si>
    <t>100</t>
  </si>
  <si>
    <t>10000000</t>
  </si>
  <si>
    <t>10099999</t>
  </si>
  <si>
    <t>100-Petty Cash</t>
  </si>
  <si>
    <t>Petty Cash</t>
  </si>
  <si>
    <t>101</t>
  </si>
  <si>
    <t>10100000</t>
  </si>
  <si>
    <t>10199999</t>
  </si>
  <si>
    <t>101-Cash in Banks</t>
  </si>
  <si>
    <t>Cash in Banks</t>
  </si>
  <si>
    <t>102</t>
  </si>
  <si>
    <t>10200000</t>
  </si>
  <si>
    <t>10299999</t>
  </si>
  <si>
    <t>102-Short term investment</t>
  </si>
  <si>
    <t>Short term investment</t>
  </si>
  <si>
    <t>103</t>
  </si>
  <si>
    <t>10300000</t>
  </si>
  <si>
    <t>10399999</t>
  </si>
  <si>
    <t>103-Trade Receivables</t>
  </si>
  <si>
    <t>Trade Receivables</t>
  </si>
  <si>
    <t>104</t>
  </si>
  <si>
    <t>10400000</t>
  </si>
  <si>
    <t>10499999</t>
  </si>
  <si>
    <t>104-Other Receivables</t>
  </si>
  <si>
    <t>Other Receivables</t>
  </si>
  <si>
    <t>105</t>
  </si>
  <si>
    <t>10500000</t>
  </si>
  <si>
    <t>10599999</t>
  </si>
  <si>
    <t>105-Inventories</t>
  </si>
  <si>
    <t>Inventories</t>
  </si>
  <si>
    <t>106</t>
  </si>
  <si>
    <t>10600000</t>
  </si>
  <si>
    <t>10699999</t>
  </si>
  <si>
    <t>106-Advance for purchase-trade</t>
  </si>
  <si>
    <t>Advance for purchase-trade</t>
  </si>
  <si>
    <t>107</t>
  </si>
  <si>
    <t>10700000</t>
  </si>
  <si>
    <t>10799999</t>
  </si>
  <si>
    <t>107-Advance for purchase-non t</t>
  </si>
  <si>
    <t>Advance for purchase-non t</t>
  </si>
  <si>
    <t>108</t>
  </si>
  <si>
    <t>10800000</t>
  </si>
  <si>
    <t>10899999</t>
  </si>
  <si>
    <t>108-Prepaid expenses</t>
  </si>
  <si>
    <t>Prepaid expenses</t>
  </si>
  <si>
    <t>109</t>
  </si>
  <si>
    <t>10900000</t>
  </si>
  <si>
    <t>10999999</t>
  </si>
  <si>
    <t>109-Derivative-Current</t>
  </si>
  <si>
    <t>Derivative-Current</t>
  </si>
  <si>
    <t>110</t>
  </si>
  <si>
    <t>11000000</t>
  </si>
  <si>
    <t>11099999</t>
  </si>
  <si>
    <t>110-Prepaid tax</t>
  </si>
  <si>
    <t>Prepaid tax</t>
  </si>
  <si>
    <t>150</t>
  </si>
  <si>
    <t>15099999</t>
  </si>
  <si>
    <t>150-Fixed Assets</t>
  </si>
  <si>
    <t>Fixed Assets</t>
  </si>
  <si>
    <t>151</t>
  </si>
  <si>
    <t>15100000</t>
  </si>
  <si>
    <t>15199999</t>
  </si>
  <si>
    <t>151-Investment properties</t>
  </si>
  <si>
    <t>Investment properties</t>
  </si>
  <si>
    <t>152</t>
  </si>
  <si>
    <t>15299999</t>
  </si>
  <si>
    <t>152-Intangible Assets</t>
  </si>
  <si>
    <t>Intangible Assets</t>
  </si>
  <si>
    <t>153</t>
  </si>
  <si>
    <t>15300000</t>
  </si>
  <si>
    <t>15399999</t>
  </si>
  <si>
    <t>153-Advance for purchase FA-no</t>
  </si>
  <si>
    <t>Advance for purchase FA-no</t>
  </si>
  <si>
    <t>154</t>
  </si>
  <si>
    <t>15400000</t>
  </si>
  <si>
    <t>15499999</t>
  </si>
  <si>
    <t>154-Refundable Deposits</t>
  </si>
  <si>
    <t>Refundable Deposits</t>
  </si>
  <si>
    <t>155</t>
  </si>
  <si>
    <t>15500000</t>
  </si>
  <si>
    <t>15599999</t>
  </si>
  <si>
    <t>155-Deferred tax assets</t>
  </si>
  <si>
    <t>Deferred tax assets</t>
  </si>
  <si>
    <t>156</t>
  </si>
  <si>
    <t>15600000</t>
  </si>
  <si>
    <t>15699999</t>
  </si>
  <si>
    <t>156-Claim for tax refund</t>
  </si>
  <si>
    <t>Claim for tax refund</t>
  </si>
  <si>
    <t>157</t>
  </si>
  <si>
    <t>15700000</t>
  </si>
  <si>
    <t>15799999</t>
  </si>
  <si>
    <t>157-Derivative-Non Current</t>
  </si>
  <si>
    <t>Derivative-Non Current</t>
  </si>
  <si>
    <t>159</t>
  </si>
  <si>
    <t>15900000</t>
  </si>
  <si>
    <t>15999999</t>
  </si>
  <si>
    <t>159-Deferred charge cost</t>
  </si>
  <si>
    <t>Deferred charge cost</t>
  </si>
  <si>
    <t>160</t>
  </si>
  <si>
    <t>16000000</t>
  </si>
  <si>
    <t>16099999</t>
  </si>
  <si>
    <t>160-Long term investment</t>
  </si>
  <si>
    <t>Long term investment</t>
  </si>
  <si>
    <t>190</t>
  </si>
  <si>
    <t>19000000</t>
  </si>
  <si>
    <t>19099999</t>
  </si>
  <si>
    <t>190-Other non-current assets</t>
  </si>
  <si>
    <t>Other non-current assets</t>
  </si>
  <si>
    <t>200</t>
  </si>
  <si>
    <t>20000000</t>
  </si>
  <si>
    <t>20099999</t>
  </si>
  <si>
    <t>200-Short-term loan</t>
  </si>
  <si>
    <t>Short-term loan</t>
  </si>
  <si>
    <t>201</t>
  </si>
  <si>
    <t>20100000</t>
  </si>
  <si>
    <t>20199999</t>
  </si>
  <si>
    <t>201-Trade payables</t>
  </si>
  <si>
    <t>Trade payables</t>
  </si>
  <si>
    <t>202</t>
  </si>
  <si>
    <t>20200000</t>
  </si>
  <si>
    <t>20299999</t>
  </si>
  <si>
    <t>202-Accrued AP</t>
  </si>
  <si>
    <t>Accrued AP</t>
  </si>
  <si>
    <t>203</t>
  </si>
  <si>
    <t>20300000</t>
  </si>
  <si>
    <t>20399999</t>
  </si>
  <si>
    <t>203-Other payables</t>
  </si>
  <si>
    <t>Other payables</t>
  </si>
  <si>
    <t>204</t>
  </si>
  <si>
    <t>20400000</t>
  </si>
  <si>
    <t>20499999</t>
  </si>
  <si>
    <t>204-Advance from customer-tra</t>
  </si>
  <si>
    <t>Advance from customer-tra</t>
  </si>
  <si>
    <t>205</t>
  </si>
  <si>
    <t>20500000</t>
  </si>
  <si>
    <t>20599999</t>
  </si>
  <si>
    <t>205-Advance from customer-non</t>
  </si>
  <si>
    <t>Advance from customer-non</t>
  </si>
  <si>
    <t>206</t>
  </si>
  <si>
    <t>20600000</t>
  </si>
  <si>
    <t>20699999</t>
  </si>
  <si>
    <t>206-Accrual</t>
  </si>
  <si>
    <t>Accrual</t>
  </si>
  <si>
    <t>207</t>
  </si>
  <si>
    <t>20700000</t>
  </si>
  <si>
    <t>20799999</t>
  </si>
  <si>
    <t>207-Tax payable</t>
  </si>
  <si>
    <t>Tax payable</t>
  </si>
  <si>
    <t>208</t>
  </si>
  <si>
    <t>20800000</t>
  </si>
  <si>
    <t>20899999</t>
  </si>
  <si>
    <t>208-Short-term employee benefi</t>
  </si>
  <si>
    <t>Short-term employee benefi</t>
  </si>
  <si>
    <t>209</t>
  </si>
  <si>
    <t>20900000</t>
  </si>
  <si>
    <t>20999999</t>
  </si>
  <si>
    <t>209-Short-term lease liabiliti</t>
  </si>
  <si>
    <t>Short-term lease liabiliti</t>
  </si>
  <si>
    <t>210</t>
  </si>
  <si>
    <t>21000000</t>
  </si>
  <si>
    <t>21999999</t>
  </si>
  <si>
    <t>210-Current portion of LT Loan</t>
  </si>
  <si>
    <t>Current portion of LT Loan</t>
  </si>
  <si>
    <t>211</t>
  </si>
  <si>
    <t>21100000</t>
  </si>
  <si>
    <t>21199999</t>
  </si>
  <si>
    <t>211-Unearned Revenue-Liabiliti</t>
  </si>
  <si>
    <t>Unearned Revenue-Liabiliti</t>
  </si>
  <si>
    <t>219</t>
  </si>
  <si>
    <t>21900000</t>
  </si>
  <si>
    <t>219-Derivative-Current</t>
  </si>
  <si>
    <t>240</t>
  </si>
  <si>
    <t>24000000</t>
  </si>
  <si>
    <t>24099999</t>
  </si>
  <si>
    <t>240-Other current liabilities</t>
  </si>
  <si>
    <t>Other current liabilities</t>
  </si>
  <si>
    <t>250</t>
  </si>
  <si>
    <t>25000000</t>
  </si>
  <si>
    <t>25099999</t>
  </si>
  <si>
    <t>250-Long term loan</t>
  </si>
  <si>
    <t>Long term loan</t>
  </si>
  <si>
    <t>251</t>
  </si>
  <si>
    <t>25100000</t>
  </si>
  <si>
    <t>25199999</t>
  </si>
  <si>
    <t>251-Due from related party</t>
  </si>
  <si>
    <t>Due from related party</t>
  </si>
  <si>
    <t>252</t>
  </si>
  <si>
    <t>25200000</t>
  </si>
  <si>
    <t>25299999</t>
  </si>
  <si>
    <t>252-Lease liabilities</t>
  </si>
  <si>
    <t>Lease liabilities</t>
  </si>
  <si>
    <t>253</t>
  </si>
  <si>
    <t>25300000</t>
  </si>
  <si>
    <t>25399999</t>
  </si>
  <si>
    <t>253-LT employee benefit lia</t>
  </si>
  <si>
    <t>LT employee benefit lia</t>
  </si>
  <si>
    <t>259</t>
  </si>
  <si>
    <t>25900000</t>
  </si>
  <si>
    <t>25999999</t>
  </si>
  <si>
    <t>259-Derivative-Non Current</t>
  </si>
  <si>
    <t>290</t>
  </si>
  <si>
    <t>29000000</t>
  </si>
  <si>
    <t>29099999</t>
  </si>
  <si>
    <t>290-Other non current liabilit</t>
  </si>
  <si>
    <t>Other non current liabilit</t>
  </si>
  <si>
    <t>299</t>
  </si>
  <si>
    <t>29900000</t>
  </si>
  <si>
    <t>29999999</t>
  </si>
  <si>
    <t>299-Zero balancing account</t>
  </si>
  <si>
    <t>Zero balancing account</t>
  </si>
  <si>
    <t>301</t>
  </si>
  <si>
    <t>30100000</t>
  </si>
  <si>
    <t>30199999</t>
  </si>
  <si>
    <t>301-Share capital</t>
  </si>
  <si>
    <t>Share capital</t>
  </si>
  <si>
    <t>302</t>
  </si>
  <si>
    <t>30200000</t>
  </si>
  <si>
    <t>30299999</t>
  </si>
  <si>
    <t>302-Additional paid in capital</t>
  </si>
  <si>
    <t>Additional paid in capital</t>
  </si>
  <si>
    <t>303</t>
  </si>
  <si>
    <t>30300000</t>
  </si>
  <si>
    <t>30399999</t>
  </si>
  <si>
    <t>303-Difference from FA Re</t>
  </si>
  <si>
    <t>Difference from FA Re</t>
  </si>
  <si>
    <t>304</t>
  </si>
  <si>
    <t>30400000</t>
  </si>
  <si>
    <t>30499999</t>
  </si>
  <si>
    <t>304-Retained earning</t>
  </si>
  <si>
    <t>Retained earning</t>
  </si>
  <si>
    <t>305</t>
  </si>
  <si>
    <t>30500000</t>
  </si>
  <si>
    <t>30599999</t>
  </si>
  <si>
    <t>305-Current year net income/lo</t>
  </si>
  <si>
    <t>Current year net income/lo</t>
  </si>
  <si>
    <t>306</t>
  </si>
  <si>
    <t>30600000</t>
  </si>
  <si>
    <t>30699999</t>
  </si>
  <si>
    <t>306-Other comprehensive income</t>
  </si>
  <si>
    <t>Other comprehensive income</t>
  </si>
  <si>
    <t>399</t>
  </si>
  <si>
    <t>39900000</t>
  </si>
  <si>
    <t>39999999</t>
  </si>
  <si>
    <t>399-Clearing account</t>
  </si>
  <si>
    <t>Clearing account</t>
  </si>
  <si>
    <t>401</t>
  </si>
  <si>
    <t>40100000</t>
  </si>
  <si>
    <t>40199999</t>
  </si>
  <si>
    <t>401-Sales Goods</t>
  </si>
  <si>
    <t>Sales Goods</t>
  </si>
  <si>
    <t>402</t>
  </si>
  <si>
    <t>40200000</t>
  </si>
  <si>
    <t>40299999</t>
  </si>
  <si>
    <t>402-Sales Discount-Goods</t>
  </si>
  <si>
    <t>Sales Discount-Goods</t>
  </si>
  <si>
    <t>403</t>
  </si>
  <si>
    <t>40300000</t>
  </si>
  <si>
    <t>40399999</t>
  </si>
  <si>
    <t>403-Sales Return-goods</t>
  </si>
  <si>
    <t>Sales Return-goods</t>
  </si>
  <si>
    <t>404</t>
  </si>
  <si>
    <t>40400000</t>
  </si>
  <si>
    <t>40499999</t>
  </si>
  <si>
    <t>404-Unearned Revenue</t>
  </si>
  <si>
    <t>Unearned Revenue</t>
  </si>
  <si>
    <t>410</t>
  </si>
  <si>
    <t>41000000</t>
  </si>
  <si>
    <t>41099999</t>
  </si>
  <si>
    <t>410-Sales Services</t>
  </si>
  <si>
    <t>Sales Services</t>
  </si>
  <si>
    <t>411</t>
  </si>
  <si>
    <t>41100000</t>
  </si>
  <si>
    <t>41199999</t>
  </si>
  <si>
    <t>411-Sales Discount-Service</t>
  </si>
  <si>
    <t>Sales Discount-Service</t>
  </si>
  <si>
    <t>500</t>
  </si>
  <si>
    <t>50000000</t>
  </si>
  <si>
    <t>50099999</t>
  </si>
  <si>
    <t>500-COGS</t>
  </si>
  <si>
    <t>COGS</t>
  </si>
  <si>
    <t>501</t>
  </si>
  <si>
    <t>50100000</t>
  </si>
  <si>
    <t>50199999</t>
  </si>
  <si>
    <t>501-Direct material</t>
  </si>
  <si>
    <t>Direct material</t>
  </si>
  <si>
    <t>502</t>
  </si>
  <si>
    <t>50200000</t>
  </si>
  <si>
    <t>50299999</t>
  </si>
  <si>
    <t>502-Indirect material</t>
  </si>
  <si>
    <t>Indirect material</t>
  </si>
  <si>
    <t>503</t>
  </si>
  <si>
    <t>50300000</t>
  </si>
  <si>
    <t>50399999</t>
  </si>
  <si>
    <t>503-Direct labor</t>
  </si>
  <si>
    <t>Direct labor</t>
  </si>
  <si>
    <t>504</t>
  </si>
  <si>
    <t>50400000</t>
  </si>
  <si>
    <t>50499999</t>
  </si>
  <si>
    <t>504-Provision for Employee Ben</t>
  </si>
  <si>
    <t>Provision for Employee Ben</t>
  </si>
  <si>
    <t>505</t>
  </si>
  <si>
    <t>50500000</t>
  </si>
  <si>
    <t>50599999</t>
  </si>
  <si>
    <t>505-Third Parties Services</t>
  </si>
  <si>
    <t>Third Parties Services</t>
  </si>
  <si>
    <t>506</t>
  </si>
  <si>
    <t>50600000</t>
  </si>
  <si>
    <t>50699999</t>
  </si>
  <si>
    <t>506-Utilities</t>
  </si>
  <si>
    <t>Utilities</t>
  </si>
  <si>
    <t>507</t>
  </si>
  <si>
    <t>50700000</t>
  </si>
  <si>
    <t>50799999</t>
  </si>
  <si>
    <t>507-Fuel Cost</t>
  </si>
  <si>
    <t>Fuel Cost</t>
  </si>
  <si>
    <t>508</t>
  </si>
  <si>
    <t>50800000</t>
  </si>
  <si>
    <t>50899999</t>
  </si>
  <si>
    <t>508-Repairs &amp; Maintenance Exp</t>
  </si>
  <si>
    <t>Repairs &amp; Maintenance Exp</t>
  </si>
  <si>
    <t>509</t>
  </si>
  <si>
    <t>50900000</t>
  </si>
  <si>
    <t>50999999</t>
  </si>
  <si>
    <t>509-Depreciation &amp; Amort.</t>
  </si>
  <si>
    <t>Depreciation &amp; Amort.</t>
  </si>
  <si>
    <t>510</t>
  </si>
  <si>
    <t>51000000</t>
  </si>
  <si>
    <t>51099999</t>
  </si>
  <si>
    <t>510-Depreciation &amp; Amort. RoU</t>
  </si>
  <si>
    <t>Depreciation &amp; Amort. RoU</t>
  </si>
  <si>
    <t>511</t>
  </si>
  <si>
    <t>51100000</t>
  </si>
  <si>
    <t>51199999</t>
  </si>
  <si>
    <t>511-Laboratory Cost</t>
  </si>
  <si>
    <t>Laboratory Cost</t>
  </si>
  <si>
    <t>512</t>
  </si>
  <si>
    <t>51200000</t>
  </si>
  <si>
    <t>51299999</t>
  </si>
  <si>
    <t>512-Export Expenses</t>
  </si>
  <si>
    <t>Export Expenses</t>
  </si>
  <si>
    <t>513</t>
  </si>
  <si>
    <t>51300000</t>
  </si>
  <si>
    <t>51399999</t>
  </si>
  <si>
    <t>513-Import Expenses</t>
  </si>
  <si>
    <t>Import Expenses</t>
  </si>
  <si>
    <t>514</t>
  </si>
  <si>
    <t>51400000</t>
  </si>
  <si>
    <t>51499999</t>
  </si>
  <si>
    <t>514-Advertising Expenses</t>
  </si>
  <si>
    <t>Advertising Expenses</t>
  </si>
  <si>
    <t>515</t>
  </si>
  <si>
    <t>51500000</t>
  </si>
  <si>
    <t>51599999</t>
  </si>
  <si>
    <t>515-Training Expenses</t>
  </si>
  <si>
    <t>Training Expenses</t>
  </si>
  <si>
    <t>516</t>
  </si>
  <si>
    <t>51600000</t>
  </si>
  <si>
    <t>51699999</t>
  </si>
  <si>
    <t>516-Insurance Expenses</t>
  </si>
  <si>
    <t>Insurance Expenses</t>
  </si>
  <si>
    <t>517</t>
  </si>
  <si>
    <t>51700000</t>
  </si>
  <si>
    <t>51799999</t>
  </si>
  <si>
    <t>517-Rental Expenses</t>
  </si>
  <si>
    <t>Rental Expenses</t>
  </si>
  <si>
    <t>518</t>
  </si>
  <si>
    <t>51800000</t>
  </si>
  <si>
    <t>51899999</t>
  </si>
  <si>
    <t>518-Postage &amp; Telecom. E</t>
  </si>
  <si>
    <t>Postage &amp; Telecom. E</t>
  </si>
  <si>
    <t>519</t>
  </si>
  <si>
    <t>51900000</t>
  </si>
  <si>
    <t>51999999</t>
  </si>
  <si>
    <t>519-Professional Fees</t>
  </si>
  <si>
    <t>Professional Fees</t>
  </si>
  <si>
    <t>520</t>
  </si>
  <si>
    <t>52000000</t>
  </si>
  <si>
    <t>52099999</t>
  </si>
  <si>
    <t>520-Entertainment Expenses</t>
  </si>
  <si>
    <t>Entertainment Expenses</t>
  </si>
  <si>
    <t>521</t>
  </si>
  <si>
    <t>52100000</t>
  </si>
  <si>
    <t>52199999</t>
  </si>
  <si>
    <t>521-Tax and Licenses Expenses</t>
  </si>
  <si>
    <t>Tax and Licenses Expenses</t>
  </si>
  <si>
    <t>522</t>
  </si>
  <si>
    <t>52200000</t>
  </si>
  <si>
    <t>52299999</t>
  </si>
  <si>
    <t>522-Stationery &amp; Supplies Expe</t>
  </si>
  <si>
    <t>Stationery &amp; Supplies Expe</t>
  </si>
  <si>
    <t>523</t>
  </si>
  <si>
    <t>52300000</t>
  </si>
  <si>
    <t>52399999</t>
  </si>
  <si>
    <t>523-Meeting &amp; Ceremony Expense</t>
  </si>
  <si>
    <t>Meeting &amp; Ceremony Expense</t>
  </si>
  <si>
    <t>524</t>
  </si>
  <si>
    <t>52400000</t>
  </si>
  <si>
    <t>52499999</t>
  </si>
  <si>
    <t>524-General Transportation Exp</t>
  </si>
  <si>
    <t>General Transportation Exp</t>
  </si>
  <si>
    <t>525</t>
  </si>
  <si>
    <t>52500000</t>
  </si>
  <si>
    <t>52599999</t>
  </si>
  <si>
    <t>525-Waste Removal Expenses</t>
  </si>
  <si>
    <t>526</t>
  </si>
  <si>
    <t>52600000</t>
  </si>
  <si>
    <t>52699999</t>
  </si>
  <si>
    <t>526-Equipment Expenses</t>
  </si>
  <si>
    <t>Equipment Expenses</t>
  </si>
  <si>
    <t>527</t>
  </si>
  <si>
    <t>52700000</t>
  </si>
  <si>
    <t>52799999</t>
  </si>
  <si>
    <t>527-Scraping/Demolition</t>
  </si>
  <si>
    <t>Scraping/Demolition</t>
  </si>
  <si>
    <t>528</t>
  </si>
  <si>
    <t>52800000</t>
  </si>
  <si>
    <t>52899999</t>
  </si>
  <si>
    <t>628-Bank Charges</t>
  </si>
  <si>
    <t>529</t>
  </si>
  <si>
    <t>52900000</t>
  </si>
  <si>
    <t>52999999</t>
  </si>
  <si>
    <t>529-Membership &amp; Sponsorship</t>
  </si>
  <si>
    <t>Membership &amp; Sponsorship</t>
  </si>
  <si>
    <t>530</t>
  </si>
  <si>
    <t>53000000</t>
  </si>
  <si>
    <t>53099999</t>
  </si>
  <si>
    <t>530-Project Cost</t>
  </si>
  <si>
    <t>531</t>
  </si>
  <si>
    <t>53100000</t>
  </si>
  <si>
    <t>53199999</t>
  </si>
  <si>
    <t>531-Spareparts Consumption</t>
  </si>
  <si>
    <t>532</t>
  </si>
  <si>
    <t>53200000</t>
  </si>
  <si>
    <t>53299999</t>
  </si>
  <si>
    <t>532-Provision of Inventory</t>
  </si>
  <si>
    <t>Provision of Inventory</t>
  </si>
  <si>
    <t>533</t>
  </si>
  <si>
    <t>53300000</t>
  </si>
  <si>
    <t>53399999</t>
  </si>
  <si>
    <t>533-Write off Inven. Scrap</t>
  </si>
  <si>
    <t>Write off Inven. Scrap</t>
  </si>
  <si>
    <t>539</t>
  </si>
  <si>
    <t>53900000</t>
  </si>
  <si>
    <t>53999999</t>
  </si>
  <si>
    <t>639-Miscellaneous Expenses</t>
  </si>
  <si>
    <t>550</t>
  </si>
  <si>
    <t>55000000</t>
  </si>
  <si>
    <t>55099999</t>
  </si>
  <si>
    <t>550-COGS Ineffeciency</t>
  </si>
  <si>
    <t>COGS Ineffeciency</t>
  </si>
  <si>
    <t>551</t>
  </si>
  <si>
    <t>55100000</t>
  </si>
  <si>
    <t>55199999</t>
  </si>
  <si>
    <t>551-COGS-Inventory Adjustment</t>
  </si>
  <si>
    <t>COGS-Inventory Adjustment</t>
  </si>
  <si>
    <t>552</t>
  </si>
  <si>
    <t>55200000</t>
  </si>
  <si>
    <t>55299999</t>
  </si>
  <si>
    <t>552-Overhead Expense</t>
  </si>
  <si>
    <t>Overhead Expense</t>
  </si>
  <si>
    <t>580</t>
  </si>
  <si>
    <t>58000000</t>
  </si>
  <si>
    <t>58099999</t>
  </si>
  <si>
    <t>580-Allocation Overhead</t>
  </si>
  <si>
    <t>Allocation Overhead</t>
  </si>
  <si>
    <t>590</t>
  </si>
  <si>
    <t>59000000</t>
  </si>
  <si>
    <t>59099999</t>
  </si>
  <si>
    <t>590-Variance</t>
  </si>
  <si>
    <t>Variance</t>
  </si>
  <si>
    <t>591</t>
  </si>
  <si>
    <t>59100000</t>
  </si>
  <si>
    <t>59199999</t>
  </si>
  <si>
    <t>591-Offseting WIOP</t>
  </si>
  <si>
    <t>Offseting WIOP</t>
  </si>
  <si>
    <t>599</t>
  </si>
  <si>
    <t>59900000</t>
  </si>
  <si>
    <t>59999999</t>
  </si>
  <si>
    <t>599-Production Output Control</t>
  </si>
  <si>
    <t>Production Output Control</t>
  </si>
  <si>
    <t>601</t>
  </si>
  <si>
    <t>60100000</t>
  </si>
  <si>
    <t>60199999</t>
  </si>
  <si>
    <t>601-Employee Cost</t>
  </si>
  <si>
    <t>Employee Cost</t>
  </si>
  <si>
    <t>602</t>
  </si>
  <si>
    <t>60200000</t>
  </si>
  <si>
    <t>60299999</t>
  </si>
  <si>
    <t>602-Provision for Employee Ben</t>
  </si>
  <si>
    <t>603</t>
  </si>
  <si>
    <t>60300000</t>
  </si>
  <si>
    <t>60399999</t>
  </si>
  <si>
    <t>603-Services Expense</t>
  </si>
  <si>
    <t>Services Expense</t>
  </si>
  <si>
    <t>606</t>
  </si>
  <si>
    <t>60600000</t>
  </si>
  <si>
    <t>60699999</t>
  </si>
  <si>
    <t>606-Utilities</t>
  </si>
  <si>
    <t>607</t>
  </si>
  <si>
    <t>60700000</t>
  </si>
  <si>
    <t>60799999</t>
  </si>
  <si>
    <t>607-Fuel Cost</t>
  </si>
  <si>
    <t>608</t>
  </si>
  <si>
    <t>60800000</t>
  </si>
  <si>
    <t>60899999</t>
  </si>
  <si>
    <t>608-Repairs &amp; Maintenance Expe</t>
  </si>
  <si>
    <t>Repairs &amp; Maintenance Expe</t>
  </si>
  <si>
    <t>609</t>
  </si>
  <si>
    <t>60900000</t>
  </si>
  <si>
    <t>60999999</t>
  </si>
  <si>
    <t>609-Depreciation &amp; Amort</t>
  </si>
  <si>
    <t>Depreciation &amp; Amort</t>
  </si>
  <si>
    <t>610</t>
  </si>
  <si>
    <t>61000000</t>
  </si>
  <si>
    <t>61099999</t>
  </si>
  <si>
    <t>610-Depreciation &amp; Amort RoU</t>
  </si>
  <si>
    <t>Depreciation &amp; Amort RoU</t>
  </si>
  <si>
    <t>611</t>
  </si>
  <si>
    <t>61100000</t>
  </si>
  <si>
    <t>61199999</t>
  </si>
  <si>
    <t>611-Laboratory Cost</t>
  </si>
  <si>
    <t>612</t>
  </si>
  <si>
    <t>61200000</t>
  </si>
  <si>
    <t>61299999</t>
  </si>
  <si>
    <t>612-Export Expenses</t>
  </si>
  <si>
    <t>613</t>
  </si>
  <si>
    <t>61300000</t>
  </si>
  <si>
    <t>61399999</t>
  </si>
  <si>
    <t>613-Import Expenses</t>
  </si>
  <si>
    <t>614</t>
  </si>
  <si>
    <t>61400000</t>
  </si>
  <si>
    <t>61499999</t>
  </si>
  <si>
    <t>614-Advertising Expenses</t>
  </si>
  <si>
    <t>615</t>
  </si>
  <si>
    <t>61500000</t>
  </si>
  <si>
    <t>61599999</t>
  </si>
  <si>
    <t>615-Training Expenses</t>
  </si>
  <si>
    <t>616</t>
  </si>
  <si>
    <t>61600000</t>
  </si>
  <si>
    <t>61699999</t>
  </si>
  <si>
    <t>616-Insurance Expenses</t>
  </si>
  <si>
    <t>617</t>
  </si>
  <si>
    <t>61700000</t>
  </si>
  <si>
    <t>61799999</t>
  </si>
  <si>
    <t>617-Rental Expenses</t>
  </si>
  <si>
    <t>618</t>
  </si>
  <si>
    <t>61800000</t>
  </si>
  <si>
    <t>61899999</t>
  </si>
  <si>
    <t>618-Postage &amp; Telecom E</t>
  </si>
  <si>
    <t>Postage &amp; Telecom E</t>
  </si>
  <si>
    <t>619</t>
  </si>
  <si>
    <t>61900000</t>
  </si>
  <si>
    <t>61999999</t>
  </si>
  <si>
    <t>619-Professional Fees</t>
  </si>
  <si>
    <t>620</t>
  </si>
  <si>
    <t>62000000</t>
  </si>
  <si>
    <t>62099999</t>
  </si>
  <si>
    <t>620-Entertainment Expenses</t>
  </si>
  <si>
    <t>621</t>
  </si>
  <si>
    <t>62100000</t>
  </si>
  <si>
    <t>62199999</t>
  </si>
  <si>
    <t>621-Tax and Licenses Expenses</t>
  </si>
  <si>
    <t>622</t>
  </si>
  <si>
    <t>62200000</t>
  </si>
  <si>
    <t>62299999</t>
  </si>
  <si>
    <t>622-Stationery &amp; Supplies Expe</t>
  </si>
  <si>
    <t>623</t>
  </si>
  <si>
    <t>62300000</t>
  </si>
  <si>
    <t>62399999</t>
  </si>
  <si>
    <t>623-Meeting &amp; Ceremony Expense</t>
  </si>
  <si>
    <t>624</t>
  </si>
  <si>
    <t>62400000</t>
  </si>
  <si>
    <t>62499999</t>
  </si>
  <si>
    <t>624-General Transportation Exp</t>
  </si>
  <si>
    <t>625</t>
  </si>
  <si>
    <t>62500000</t>
  </si>
  <si>
    <t>62599999</t>
  </si>
  <si>
    <t>625-Waste Removal Expenses</t>
  </si>
  <si>
    <t>626</t>
  </si>
  <si>
    <t>62600000</t>
  </si>
  <si>
    <t>62699999</t>
  </si>
  <si>
    <t>626-Equipment Expenses</t>
  </si>
  <si>
    <t>627</t>
  </si>
  <si>
    <t>62700000</t>
  </si>
  <si>
    <t>62799999</t>
  </si>
  <si>
    <t>627-Commission Expense</t>
  </si>
  <si>
    <t>628</t>
  </si>
  <si>
    <t>62800000</t>
  </si>
  <si>
    <t>62899999</t>
  </si>
  <si>
    <t>629</t>
  </si>
  <si>
    <t>62900000</t>
  </si>
  <si>
    <t>62999999</t>
  </si>
  <si>
    <t>629-Membership &amp; Sponsorship</t>
  </si>
  <si>
    <t>630</t>
  </si>
  <si>
    <t>63000000</t>
  </si>
  <si>
    <t>63099999</t>
  </si>
  <si>
    <t>630-Project Cost</t>
  </si>
  <si>
    <t>631</t>
  </si>
  <si>
    <t>63100000</t>
  </si>
  <si>
    <t>63199999</t>
  </si>
  <si>
    <t>631-R&amp;M Material Consumption</t>
  </si>
  <si>
    <t>R&amp;M Material Consumption</t>
  </si>
  <si>
    <t>632</t>
  </si>
  <si>
    <t>63200000</t>
  </si>
  <si>
    <t>63299999</t>
  </si>
  <si>
    <t>632-FA cost Variance</t>
  </si>
  <si>
    <t>639</t>
  </si>
  <si>
    <t>63900000</t>
  </si>
  <si>
    <t>63999999</t>
  </si>
  <si>
    <t>699</t>
  </si>
  <si>
    <t>69900000</t>
  </si>
  <si>
    <t>69999999</t>
  </si>
  <si>
    <t>699-Production Settlement</t>
  </si>
  <si>
    <t>Production Settlement</t>
  </si>
  <si>
    <t>701</t>
  </si>
  <si>
    <t>70100000</t>
  </si>
  <si>
    <t>70199999</t>
  </si>
  <si>
    <t>701-Gain (Loss) on Disposal FA</t>
  </si>
  <si>
    <t>Gain (Loss) on Disposal FA</t>
  </si>
  <si>
    <t>702</t>
  </si>
  <si>
    <t>70200000</t>
  </si>
  <si>
    <t>70299999</t>
  </si>
  <si>
    <t>702-Non Operating Income</t>
  </si>
  <si>
    <t>Non Operating Income</t>
  </si>
  <si>
    <t>705</t>
  </si>
  <si>
    <t>70500000</t>
  </si>
  <si>
    <t>70599999</t>
  </si>
  <si>
    <t>705-Forex Gain (Loss)-Realized</t>
  </si>
  <si>
    <t>Forex Gain (Loss)-Realized</t>
  </si>
  <si>
    <t>706</t>
  </si>
  <si>
    <t>70600000</t>
  </si>
  <si>
    <t>70699999</t>
  </si>
  <si>
    <t>706-Forex Gain (Loss)-Unrealiz</t>
  </si>
  <si>
    <t>Forex Gain (Loss)-Unrealiz</t>
  </si>
  <si>
    <t>709</t>
  </si>
  <si>
    <t>70900000</t>
  </si>
  <si>
    <t>70999999</t>
  </si>
  <si>
    <t>709-Other Service Income</t>
  </si>
  <si>
    <t>Other Service Income</t>
  </si>
  <si>
    <t>720</t>
  </si>
  <si>
    <t>72000000</t>
  </si>
  <si>
    <t>72099999</t>
  </si>
  <si>
    <t>720-Interest Income</t>
  </si>
  <si>
    <t>Interest Income</t>
  </si>
  <si>
    <t>730</t>
  </si>
  <si>
    <t>73000000</t>
  </si>
  <si>
    <t>73099999</t>
  </si>
  <si>
    <t>730-Interest Expense STL &amp; OD</t>
  </si>
  <si>
    <t>Interest Expense STL &amp; OD</t>
  </si>
  <si>
    <t>731</t>
  </si>
  <si>
    <t>73100000</t>
  </si>
  <si>
    <t>73199999</t>
  </si>
  <si>
    <t>731-Interest Expense LTD</t>
  </si>
  <si>
    <t>Interest Expense LTD</t>
  </si>
  <si>
    <t>732</t>
  </si>
  <si>
    <t>73200000</t>
  </si>
  <si>
    <t>73299999</t>
  </si>
  <si>
    <t>732-Interest exp-Lease lia</t>
  </si>
  <si>
    <t>Interest exp-Lease lia</t>
  </si>
  <si>
    <t>733</t>
  </si>
  <si>
    <t>73300000</t>
  </si>
  <si>
    <t>73399999</t>
  </si>
  <si>
    <t>733-Interest Exp Other Sources</t>
  </si>
  <si>
    <t>Interest Exp Other Sources</t>
  </si>
  <si>
    <t>901</t>
  </si>
  <si>
    <t>90100000</t>
  </si>
  <si>
    <t>90199999</t>
  </si>
  <si>
    <t>901-Current Income Tax</t>
  </si>
  <si>
    <t>Current Income Tax</t>
  </si>
  <si>
    <t>999</t>
  </si>
  <si>
    <t>99900000</t>
  </si>
  <si>
    <t>99999999</t>
  </si>
  <si>
    <t>999-Secondary Acc. Cost Alloc</t>
  </si>
  <si>
    <t>Secondary Acc. Cost Alloc</t>
  </si>
  <si>
    <t>BSPL Mapping</t>
  </si>
  <si>
    <t>G/L Account</t>
  </si>
  <si>
    <t>G/L Account Text</t>
  </si>
  <si>
    <t>Expense Mapping Report Opex Analysis</t>
  </si>
  <si>
    <t>Sales 3rd Local Flat</t>
  </si>
  <si>
    <t>Sales 3rd Local long</t>
  </si>
  <si>
    <t>Sales 3rd Local DS</t>
  </si>
  <si>
    <t>Sales 3rd Exp Flat</t>
  </si>
  <si>
    <t>Sales 3rd Exp DS</t>
  </si>
  <si>
    <t>Service 3rd local</t>
  </si>
  <si>
    <t>COGS flat</t>
  </si>
  <si>
    <t>Offs. COGS flat</t>
  </si>
  <si>
    <t>COGS  long</t>
  </si>
  <si>
    <t>Offs. COGS long</t>
  </si>
  <si>
    <t>COGS  DS</t>
  </si>
  <si>
    <t>Offs. COGS  DS</t>
  </si>
  <si>
    <t>COGS Raw Material</t>
  </si>
  <si>
    <t>Different Mapping of GL</t>
  </si>
  <si>
    <t>COGS Supp Material</t>
  </si>
  <si>
    <t>COGS Direct Labor</t>
  </si>
  <si>
    <t>COGS 3rd Party Servc</t>
  </si>
  <si>
    <t>COGS Machine Depre</t>
  </si>
  <si>
    <t>COGS Utl. Electricit</t>
  </si>
  <si>
    <t>COGS Utl. Gas</t>
  </si>
  <si>
    <t>COGS Maint Direct</t>
  </si>
  <si>
    <t>COGS Maint Alloc</t>
  </si>
  <si>
    <t>COGS Overhd Rental</t>
  </si>
  <si>
    <t>COGS Overhd Others</t>
  </si>
  <si>
    <t>COGS Subcont Fee</t>
  </si>
  <si>
    <t>Direct Material DS</t>
  </si>
  <si>
    <t>Inventory Used</t>
  </si>
  <si>
    <t>Consumable Material</t>
  </si>
  <si>
    <t>DL Salaries &amp; Wages</t>
  </si>
  <si>
    <t>DL Overtime</t>
  </si>
  <si>
    <t>DL THR</t>
  </si>
  <si>
    <t>DL Allowances</t>
  </si>
  <si>
    <t>DL Social Security</t>
  </si>
  <si>
    <t>DL Incentives</t>
  </si>
  <si>
    <t>DL Employee tax</t>
  </si>
  <si>
    <t>DL Bonus</t>
  </si>
  <si>
    <t>DL Severance Pay</t>
  </si>
  <si>
    <t>Salary, wages and allowance</t>
  </si>
  <si>
    <t>DL Others</t>
  </si>
  <si>
    <t>Subcon expense</t>
  </si>
  <si>
    <t>Miscellaneous expense</t>
  </si>
  <si>
    <t>Packing Cost</t>
  </si>
  <si>
    <t>Others 3rd Services</t>
  </si>
  <si>
    <t>Utl Electricity</t>
  </si>
  <si>
    <t>Utl Oxygen</t>
  </si>
  <si>
    <t>Utl Gas</t>
  </si>
  <si>
    <t>Utl Factory</t>
  </si>
  <si>
    <t>RM Exp - Building</t>
  </si>
  <si>
    <t>RM Exp - Machinery</t>
  </si>
  <si>
    <t>RM Exp - Office Eq</t>
  </si>
  <si>
    <t>RM Exp - Water Trt</t>
  </si>
  <si>
    <t>Depre. Building</t>
  </si>
  <si>
    <t>Depreciation and Amortization Expenses</t>
  </si>
  <si>
    <t>Depre. Machinery</t>
  </si>
  <si>
    <t>Depre. E&amp;S</t>
  </si>
  <si>
    <t>Depre. Heavy Eq</t>
  </si>
  <si>
    <t>Depre. Furniture</t>
  </si>
  <si>
    <t>Depre. Office Eq</t>
  </si>
  <si>
    <t>Depre. Leasehold Imp</t>
  </si>
  <si>
    <t>Amortz Land</t>
  </si>
  <si>
    <t>Amortz  Machinery</t>
  </si>
  <si>
    <t>Adj - Depreciation</t>
  </si>
  <si>
    <t>IE - Stevedoring Cos</t>
  </si>
  <si>
    <t>Ins. Exp. - Machine</t>
  </si>
  <si>
    <t>Ins. Exp. - DL Emp</t>
  </si>
  <si>
    <t>RE -  Vehicle</t>
  </si>
  <si>
    <t>PT Exp. - Telephone</t>
  </si>
  <si>
    <t>Entertainment Others</t>
  </si>
  <si>
    <t>Printing</t>
  </si>
  <si>
    <t>Meeting</t>
  </si>
  <si>
    <t>Gen. Transp. Travel</t>
  </si>
  <si>
    <t>Gen. Transp. Freight</t>
  </si>
  <si>
    <t>Factory Equipment</t>
  </si>
  <si>
    <t>Office Equipment</t>
  </si>
  <si>
    <t>Spareparts Consump.</t>
  </si>
  <si>
    <t>Miscellaneous Exp.</t>
  </si>
  <si>
    <t>SU Alloc. Overhead</t>
  </si>
  <si>
    <t>Inv Adj-Othr Mat</t>
  </si>
  <si>
    <t>Price Variance</t>
  </si>
  <si>
    <t>Offsetting WIP</t>
  </si>
  <si>
    <t>Production Output</t>
  </si>
  <si>
    <t>Stndrd to StndrdCost</t>
  </si>
  <si>
    <t>Project Settlement</t>
  </si>
  <si>
    <t>IDL Contract Employe</t>
  </si>
  <si>
    <t>IDL Employee tax</t>
  </si>
  <si>
    <t>Prov Empben</t>
  </si>
  <si>
    <t>Employee benefits</t>
  </si>
  <si>
    <t>Utl Water</t>
  </si>
  <si>
    <t>RM Exp - Buiding</t>
  </si>
  <si>
    <t>Repairs and maintenance</t>
  </si>
  <si>
    <t>RM Exp - Furniture</t>
  </si>
  <si>
    <t>RM Exp - LVA</t>
  </si>
  <si>
    <t>IP - Depre Building</t>
  </si>
  <si>
    <t>Amortz  Intangible A</t>
  </si>
  <si>
    <t>Export</t>
  </si>
  <si>
    <t>EE - Banking Expense</t>
  </si>
  <si>
    <t>EE - In Land  Transp</t>
  </si>
  <si>
    <t>Import</t>
  </si>
  <si>
    <t>IE - Banking Expense</t>
  </si>
  <si>
    <t>AE - Advertising and</t>
  </si>
  <si>
    <t>Advertising</t>
  </si>
  <si>
    <t>AE - Material Gift</t>
  </si>
  <si>
    <t>AE - Exhibit Sponsor</t>
  </si>
  <si>
    <t xml:space="preserve">Training </t>
  </si>
  <si>
    <t>Ins. Exp. - Building</t>
  </si>
  <si>
    <t>Insurance</t>
  </si>
  <si>
    <t>Ins. Exp. - PL</t>
  </si>
  <si>
    <t>Ins. Exp. - Others</t>
  </si>
  <si>
    <t>Ins. Exp. - IDL Emp</t>
  </si>
  <si>
    <t>Rental</t>
  </si>
  <si>
    <t>RE -  Building</t>
  </si>
  <si>
    <t>RE -  Other</t>
  </si>
  <si>
    <t>Postage and telecomunication</t>
  </si>
  <si>
    <t>PT Exp. - Postage</t>
  </si>
  <si>
    <t>Professional fees</t>
  </si>
  <si>
    <t>PF - Tax Consultan</t>
  </si>
  <si>
    <t>PF - Other Professio</t>
  </si>
  <si>
    <t>Ent Donation &amp; SC</t>
  </si>
  <si>
    <t xml:space="preserve">Entertainment </t>
  </si>
  <si>
    <t>TL - Land and Proper</t>
  </si>
  <si>
    <t>Tax and license</t>
  </si>
  <si>
    <t>TL - Others Tax and</t>
  </si>
  <si>
    <t>Stationery and supplies</t>
  </si>
  <si>
    <t>Meeting and ceremony</t>
  </si>
  <si>
    <t>General transportation</t>
  </si>
  <si>
    <t>Waste Removal Exp</t>
  </si>
  <si>
    <t>Household Equipment</t>
  </si>
  <si>
    <t>Comission Expenses</t>
  </si>
  <si>
    <t>Assc and Member</t>
  </si>
  <si>
    <t>Subscribe and Period</t>
  </si>
  <si>
    <t>Other Misc Exp Round</t>
  </si>
  <si>
    <t>G(L) Disposal FA</t>
  </si>
  <si>
    <t>Gain / (Loss) on disposal FA</t>
  </si>
  <si>
    <t>Rental Income</t>
  </si>
  <si>
    <t>Rental income</t>
  </si>
  <si>
    <t>Other Non Operating</t>
  </si>
  <si>
    <t>Other Non Operating expense (income)</t>
  </si>
  <si>
    <t>Bad Debt Charges</t>
  </si>
  <si>
    <t>Scrap Income</t>
  </si>
  <si>
    <t>Scrap from disposal</t>
  </si>
  <si>
    <t>Scrap from others</t>
  </si>
  <si>
    <t>By-product Income</t>
  </si>
  <si>
    <t>Forex Realized</t>
  </si>
  <si>
    <t>Foreign exchange gain/(loss) - Realized</t>
  </si>
  <si>
    <t>Forex Unrealized</t>
  </si>
  <si>
    <t>Foreign exchange gain/(loss) - Unrealized</t>
  </si>
  <si>
    <t>Free of Charge</t>
  </si>
  <si>
    <t>Finance income</t>
  </si>
  <si>
    <t>Interest STL</t>
  </si>
  <si>
    <t>Finance cost</t>
  </si>
  <si>
    <t>Interest LTL</t>
  </si>
  <si>
    <t>Interest Lease</t>
  </si>
  <si>
    <t>Lease Liabilities (Interest)</t>
  </si>
  <si>
    <t>Maintenance Cost Set</t>
  </si>
  <si>
    <t>SU Maintenance Cost</t>
  </si>
  <si>
    <t>SU - Overhead Cost A</t>
  </si>
  <si>
    <t>Heavy Equipment Allo</t>
  </si>
  <si>
    <t>Maintenance Allocati</t>
  </si>
  <si>
    <t>Direct Labor Cost</t>
  </si>
  <si>
    <t>3rd Party Services</t>
  </si>
  <si>
    <t>Machine Depreciation</t>
  </si>
  <si>
    <t>Utility - Electricti</t>
  </si>
  <si>
    <t>Utility - Gas Cost</t>
  </si>
  <si>
    <t>Maintenance Direct C</t>
  </si>
  <si>
    <t>Overhead - Rental Co</t>
  </si>
  <si>
    <t>Other Overhead Cost</t>
  </si>
  <si>
    <t>Maintenance Labor Co</t>
  </si>
  <si>
    <t>GL Account</t>
  </si>
  <si>
    <t>GL Description</t>
  </si>
  <si>
    <t>IO Capex FA (Group)</t>
  </si>
  <si>
    <t>A0125</t>
  </si>
  <si>
    <t>A0225</t>
  </si>
  <si>
    <t>A0325</t>
  </si>
  <si>
    <t>A0425</t>
  </si>
  <si>
    <t>A0525</t>
  </si>
  <si>
    <t>A0625</t>
  </si>
  <si>
    <t>A0725</t>
  </si>
  <si>
    <t>A0825</t>
  </si>
  <si>
    <t>A0925</t>
  </si>
  <si>
    <t>A1025</t>
  </si>
  <si>
    <t>A1125</t>
  </si>
  <si>
    <t>A1225</t>
  </si>
  <si>
    <t>CAPEX PRIORITY</t>
  </si>
  <si>
    <t>Description</t>
  </si>
  <si>
    <t>Recurring activities</t>
  </si>
  <si>
    <t>aktivitas dan biaya yg diprediksi kemungkinan besar akan terjadi di tahun anggaran tersebut</t>
  </si>
  <si>
    <t>aktivitas dan biaya cadangan</t>
  </si>
  <si>
    <t>CAPEX SUPPORTING DOC</t>
  </si>
  <si>
    <t>OPEX SUPPORTING DOC</t>
  </si>
  <si>
    <t>RAB</t>
  </si>
  <si>
    <t>Internal Memo</t>
  </si>
  <si>
    <t>Marketplace</t>
  </si>
  <si>
    <t>ORI CURRENCY</t>
  </si>
  <si>
    <t>IDR</t>
  </si>
  <si>
    <t>Exchange rate (USD)</t>
  </si>
  <si>
    <t>Total 2026</t>
  </si>
  <si>
    <t>Estimated expense recorded (based on GRN)</t>
  </si>
  <si>
    <t>Estimated budget consumed (based on PO)</t>
  </si>
  <si>
    <t>Amount
(IDR)</t>
  </si>
  <si>
    <t>Why this budget required?
(Justification)</t>
  </si>
  <si>
    <t>Payment Terms</t>
  </si>
  <si>
    <t>PETUNJUK PENGISIAN ANGGARAN TAHUNAN (MASTER BUDGET) PERIODE 2026</t>
  </si>
  <si>
    <t xml:space="preserve">Lembar kerja anggaran tahunan (master budget template) dibuat dengan menyesuaikan struktur organisasi per Juli 2025 serta cost center terkait </t>
  </si>
  <si>
    <t>Rencana Aktivitas yang akan dilakukan di tahun 2026</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</si>
  <si>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</si>
  <si>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</si>
  <si>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</si>
  <si>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</si>
  <si>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</si>
  <si>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Sheet 2 : Capex Detail</t>
  </si>
  <si>
    <t xml:space="preserve">Diisi dengan deskripsi jenis capex/project yang dibudgetkan.
 Contoh:
   - Beautification of Factory
   - Laptop
   - Plant Upgrade and Modification </t>
  </si>
  <si>
    <t>Jan - Dec 2026</t>
  </si>
  <si>
    <t>Jumlah anggaran per ledger dan per bulan yang dibutuhkan di tahun 2026
- Disajikan dalam mata uang IDR
- Nilai yang dibudgetkan adalah nilai DPP(exclude PPn)
- Nilai yang diisi didetailkan berdasakan detail aktivitas</t>
  </si>
  <si>
    <t>Original Currency</t>
  </si>
  <si>
    <t>Diisi informasi nominal sesuai mata uang asli</t>
  </si>
  <si>
    <t>Diisi informasi syarat pembayaran untuk aktivitas project/capex terkait.</t>
  </si>
  <si>
    <t>Diisi bila department/divisi terkait mempunyai biaya operasional budget untuk periode ini.</t>
  </si>
  <si>
    <t>Jika terdapat Purchase Order yang masih akan menggantung dan belum terealisasi hingga akhir tahun (belum di GRN), harap menambahkan sebagai aktivitas yang akan terjadi di 2026.</t>
  </si>
  <si>
    <t>Master Activity Code 
(IO Number)</t>
  </si>
  <si>
    <t>Detail Activity (Spesific detail of activity)</t>
  </si>
  <si>
    <t>Budget 2025</t>
  </si>
  <si>
    <t>Actual Realisation 
(Jan-Jul 2025)</t>
  </si>
  <si>
    <t>Aktual biaya Januari - Juli 2025.
- Tidak perlu diisi
- Disajikan dalam mata uang IDR</t>
  </si>
  <si>
    <t>Outstanding PO 2025</t>
  </si>
  <si>
    <t>Level of Requirement</t>
  </si>
  <si>
    <t>Type of Expense</t>
  </si>
  <si>
    <t>Supplier / Vendor</t>
  </si>
  <si>
    <t>Basis Calculation
(Price per Unit)</t>
  </si>
  <si>
    <t>Basis Calculation
in Original Currency</t>
  </si>
  <si>
    <t>Sheet 4 : Activity Master</t>
  </si>
  <si>
    <t>Bagian 1. Existing Master Activity</t>
  </si>
  <si>
    <t>Aktivitas yang sudah terdaftar selama tahun 2025.</t>
  </si>
  <si>
    <t>Bagian 2. Proposed New Activity 2026</t>
  </si>
  <si>
    <t>Jika terdapat aktivitas baru yang belum mempunyai master activity.</t>
  </si>
  <si>
    <t>Master Activity Code</t>
  </si>
  <si>
    <t>Master Activity Description</t>
  </si>
  <si>
    <t>DL Employee Income Tax</t>
  </si>
  <si>
    <t>Biaya cadangan untuk imbalan pisah karyawan pensiun.</t>
  </si>
  <si>
    <t>Biaya upah untuk tenaga outsourcing/pekerja harian</t>
  </si>
  <si>
    <t>Biaya pajak dan perijinan atas tanah.</t>
  </si>
  <si>
    <t>Biaya pajak dan perijinan atas retribusi.</t>
  </si>
  <si>
    <t>Biaya pajak dan perijinan atas kendaraan.</t>
  </si>
  <si>
    <t>TL - Others Tax and Lisence</t>
  </si>
  <si>
    <t>Biaya pemakaian/pembelian perlengkapan office.
Contoh: Alat tulis</t>
  </si>
  <si>
    <t>Biaya untuk semua jenis percetakan dan photocopy.
Contoh: cetak invoice, faktur, kwitansi, kartu nama dll</t>
  </si>
  <si>
    <t>Biaya keperluan rapat dinas, konferensi dan lain-lain.</t>
  </si>
  <si>
    <t>Biaya pengadaaan acara khusus perusahaan, seperti halal bihalal, perayaan natal, ulang tahun perusahaan, perayaan 17 Agustus, dan lain-lain.</t>
  </si>
  <si>
    <t>Biaya tiket perjalanan dinas dan akomodasi perjalanan (contoh seperti biaya penginapan, swab saat perjalanan dinas,dll)</t>
  </si>
  <si>
    <t>Biaya yang terkait dengan pengiriman barang ke customer lokal</t>
  </si>
  <si>
    <t>Biaya (jasa dan barang) untuk pengolahan limbah pabrik.</t>
  </si>
  <si>
    <t>Biaya iuran keanggotaan</t>
  </si>
  <si>
    <t>Biaya berlangganan website, majalah, dll</t>
  </si>
  <si>
    <t>GUIDANCES FOR FILLING OUT THE ANNUAL BUDGET (MASTER BUDGET) FOR THE PERIOD 2026</t>
  </si>
  <si>
    <t>General Guidances</t>
  </si>
  <si>
    <t>Estimated / target project start date</t>
  </si>
  <si>
    <t>Estimated / target project completion date</t>
  </si>
  <si>
    <t>Section 1. Existing Master Activity</t>
  </si>
  <si>
    <t>Section 2. Proposed New Activity 2026</t>
  </si>
  <si>
    <t>Membership fees</t>
  </si>
  <si>
    <t>Production &amp; Roll Shop BP Senior Manager</t>
  </si>
  <si>
    <t>(Bayu Kurniawan)</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</si>
  <si>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</si>
  <si>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</si>
  <si>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</si>
  <si>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</si>
  <si>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</si>
  <si>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</si>
  <si>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</si>
  <si>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</si>
  <si>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</si>
  <si>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</si>
  <si>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</si>
  <si>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</si>
  <si>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Annual Budget
2026</t>
  </si>
  <si>
    <t>Control</t>
  </si>
  <si>
    <t>New Activity 2026</t>
  </si>
  <si>
    <t>Amount Budget 2026
(Original Currency)</t>
  </si>
  <si>
    <t>Amount Budget 2026
(IDR)</t>
  </si>
  <si>
    <t>Ledger Expense Group / Type</t>
  </si>
  <si>
    <t>Selling / GA</t>
  </si>
  <si>
    <t>RE -  Machinery</t>
  </si>
  <si>
    <t>RM Exp - Heavy Eq</t>
  </si>
  <si>
    <t>GL Account Description</t>
  </si>
  <si>
    <t/>
  </si>
  <si>
    <t>Consumables</t>
  </si>
  <si>
    <t>Consumable Material Used</t>
  </si>
  <si>
    <t>Direct Labor - Fixed</t>
  </si>
  <si>
    <t>DL Contract Employee</t>
  </si>
  <si>
    <t>Provision for Employee Benefits &amp; Severence Pay</t>
  </si>
  <si>
    <t>DL Emp Insurance</t>
  </si>
  <si>
    <t>Direct Labor - Variable</t>
  </si>
  <si>
    <t>Repair &amp; Maintenance</t>
  </si>
  <si>
    <t>RM Exp - Buildings Services</t>
  </si>
  <si>
    <t>Entertaiment</t>
  </si>
  <si>
    <t>Equipment expenses</t>
  </si>
  <si>
    <t>Third party services</t>
  </si>
  <si>
    <t>General Transportation</t>
  </si>
  <si>
    <t>Sub Contractor Expenses</t>
  </si>
  <si>
    <t>Other Third Parties Services</t>
  </si>
  <si>
    <t>Utilities - Gas</t>
  </si>
  <si>
    <t>Utilities - Oxigent</t>
  </si>
  <si>
    <t>Utilities - Oxigent, CO2, Elpiji, Argon</t>
  </si>
  <si>
    <t>Misc</t>
  </si>
  <si>
    <t>Postage &amp; Telecommunication</t>
  </si>
  <si>
    <t>Professional Fee</t>
  </si>
  <si>
    <t>Stationery &amp; Printing</t>
  </si>
  <si>
    <t>N/A</t>
  </si>
  <si>
    <t>Jan 2025
(USD)</t>
  </si>
  <si>
    <t>Feb 2025
(USD)</t>
  </si>
  <si>
    <t>Mar 2025
(USD)</t>
  </si>
  <si>
    <t>Apr 2025
(USD)</t>
  </si>
  <si>
    <t>May 2025
(USD)</t>
  </si>
  <si>
    <t>Jun 2025
(USD)</t>
  </si>
  <si>
    <t>Jul 2025
(USD)</t>
  </si>
  <si>
    <t>Justification</t>
  </si>
  <si>
    <t>Fiscal Year</t>
  </si>
  <si>
    <t>Posting period</t>
  </si>
  <si>
    <t>Company Code</t>
  </si>
  <si>
    <t>Document type</t>
  </si>
  <si>
    <t>Posting Date</t>
  </si>
  <si>
    <t>Text</t>
  </si>
  <si>
    <t>Document Header Text</t>
  </si>
  <si>
    <t>Document Number</t>
  </si>
  <si>
    <t>Clearing Document</t>
  </si>
  <si>
    <t>G/L Account: Long Text</t>
  </si>
  <si>
    <t>Document Date</t>
  </si>
  <si>
    <t>Assignment</t>
  </si>
  <si>
    <t>Reference</t>
  </si>
  <si>
    <t>Clearing Date</t>
  </si>
  <si>
    <t>Document Currency Key</t>
  </si>
  <si>
    <t>Document Currency Value</t>
  </si>
  <si>
    <t>Company Code Currency Key</t>
  </si>
  <si>
    <t>Company Code Currency Value</t>
  </si>
  <si>
    <t>Cost Center: Long Text</t>
  </si>
  <si>
    <t>Reversed With</t>
  </si>
  <si>
    <t>Reference Key 1</t>
  </si>
  <si>
    <t>Ref.Key2/Pay. Rate</t>
  </si>
  <si>
    <t>Reference key 3</t>
  </si>
  <si>
    <t>Account type</t>
  </si>
  <si>
    <t>Document Status</t>
  </si>
  <si>
    <t>Entry Date</t>
  </si>
  <si>
    <t>WBS Element</t>
  </si>
  <si>
    <t>Network</t>
  </si>
  <si>
    <t>Cost Object</t>
  </si>
  <si>
    <t>Purchasing Document</t>
  </si>
  <si>
    <t>Profit Center: Long Text</t>
  </si>
  <si>
    <t>Profit Center: Short Text</t>
  </si>
  <si>
    <t>Quantity</t>
  </si>
  <si>
    <t>Unit of Measure</t>
  </si>
  <si>
    <t>Quantity +/- Sign</t>
  </si>
  <si>
    <t>Material</t>
  </si>
  <si>
    <t>Material: Description</t>
  </si>
  <si>
    <t>Order</t>
  </si>
  <si>
    <t>Category</t>
  </si>
  <si>
    <t>PO SEISMIC</t>
  </si>
  <si>
    <t>SEISMIC 
(Y/N)</t>
  </si>
  <si>
    <t>2025</t>
  </si>
  <si>
    <t>1</t>
  </si>
  <si>
    <t>GGRP</t>
  </si>
  <si>
    <t>KR</t>
  </si>
  <si>
    <t>P/ TAGIHAN PENGGUNAAN GAS JANUARI 2025</t>
  </si>
  <si>
    <t>08002500017980649/030225</t>
  </si>
  <si>
    <t>2200000089</t>
  </si>
  <si>
    <t>NON PO</t>
  </si>
  <si>
    <t>013012528731</t>
  </si>
  <si>
    <t>101030</t>
  </si>
  <si>
    <t>S</t>
  </si>
  <si>
    <t>BP1 Production Division</t>
  </si>
  <si>
    <t>BP1 Production Div</t>
  </si>
  <si>
    <t>Repair</t>
  </si>
  <si>
    <t>N</t>
  </si>
  <si>
    <t>JV</t>
  </si>
  <si>
    <t>FPA - Accrue Electric Expense Jan 2025 (BP1)</t>
  </si>
  <si>
    <t>FPA  - Accrue Electricity</t>
  </si>
  <si>
    <t>6200000028</t>
  </si>
  <si>
    <t>20250131</t>
  </si>
  <si>
    <t>FPA -  ACCRUE</t>
  </si>
  <si>
    <t>GAJI PERIODE JANUARI 2025</t>
  </si>
  <si>
    <t>NP</t>
  </si>
  <si>
    <t>2200000072</t>
  </si>
  <si>
    <t>007/HR-PY/GYS/FA</t>
  </si>
  <si>
    <t>CO</t>
  </si>
  <si>
    <t>WE</t>
  </si>
  <si>
    <t>1200001271</t>
  </si>
  <si>
    <t>20250120</t>
  </si>
  <si>
    <t>SJ-MCM/2501003</t>
  </si>
  <si>
    <t>4100019650</t>
  </si>
  <si>
    <t>PC</t>
  </si>
  <si>
    <t>+</t>
  </si>
  <si>
    <t>SA</t>
  </si>
  <si>
    <t>ACR - Annual Bonus FY 2025</t>
  </si>
  <si>
    <t>ACT - ACCRUE BONUS 2025</t>
  </si>
  <si>
    <t>6100003321</t>
  </si>
  <si>
    <t>Data From HR</t>
  </si>
  <si>
    <t>ACT - ACCRUE</t>
  </si>
  <si>
    <t>FPA - Accrue Electric Expense Jan 2025 (CEM)</t>
  </si>
  <si>
    <t>1200001471</t>
  </si>
  <si>
    <t>20250122</t>
  </si>
  <si>
    <t>0104/T/0125</t>
  </si>
  <si>
    <t>4100016605</t>
  </si>
  <si>
    <t>KG</t>
  </si>
  <si>
    <t>P/ PESANGON BLN JANUARI 2025-BNI</t>
  </si>
  <si>
    <t>2200000039</t>
  </si>
  <si>
    <t>004/HR-PY/GYS/FA</t>
  </si>
  <si>
    <t>ACT - ACCRUE EBO 2025</t>
  </si>
  <si>
    <t>6200000033</t>
  </si>
  <si>
    <t>WA</t>
  </si>
  <si>
    <t>BEARING ROLL VERTICAL MILL ROUGHING</t>
  </si>
  <si>
    <t>1100000571</t>
  </si>
  <si>
    <t>20250115</t>
  </si>
  <si>
    <t>PBGP15000000001589</t>
  </si>
  <si>
    <t>BEARING - NP 292594-902A1 TIMKEN</t>
  </si>
  <si>
    <t>25 Employee (10103PP001)</t>
  </si>
  <si>
    <t>1200001717</t>
  </si>
  <si>
    <t>20250130</t>
  </si>
  <si>
    <t>003INV-NSP/I/25</t>
  </si>
  <si>
    <t>4200002683</t>
  </si>
  <si>
    <t>AU</t>
  </si>
  <si>
    <t>BPJS KETENAGAKERJAAN BULAN JAN 2025</t>
  </si>
  <si>
    <t>2200000069</t>
  </si>
  <si>
    <t>005/HR-PY/GYS/FA</t>
  </si>
  <si>
    <t>ACCRUED THR PERIODE MAR 2024 - FEB 2025</t>
  </si>
  <si>
    <t>ACCRUED THR PERIODE 2025</t>
  </si>
  <si>
    <t>6100000928</t>
  </si>
  <si>
    <t>-</t>
  </si>
  <si>
    <t>SSC - Production Division</t>
  </si>
  <si>
    <t>GERGAJI CUTTING 1B</t>
  </si>
  <si>
    <t>1100000018</t>
  </si>
  <si>
    <t>20250103</t>
  </si>
  <si>
    <t>CSMC32000000001915</t>
  </si>
  <si>
    <t>SAW BLADE - 2000X15MM DWG:322.18.075</t>
  </si>
  <si>
    <t>M</t>
  </si>
  <si>
    <t>HR - Accrued WHT 21 - Jan 2025</t>
  </si>
  <si>
    <t>HR -  Accrue WHT 21</t>
  </si>
  <si>
    <t>6200000023</t>
  </si>
  <si>
    <t>HR - ACCRUE</t>
  </si>
  <si>
    <t>MAINTENANCE FURNACE BEAM PLANT</t>
  </si>
  <si>
    <t>1100000107</t>
  </si>
  <si>
    <t>20250106</t>
  </si>
  <si>
    <t>CCHC12000000002760</t>
  </si>
  <si>
    <t>CASTABLE VESUVIUS A1700</t>
  </si>
  <si>
    <t>AB</t>
  </si>
  <si>
    <t>ACT - Alokasi Alindo Jan 2025</t>
  </si>
  <si>
    <t>ACT - ALOKASI ALINDO</t>
  </si>
  <si>
    <t>6900000080</t>
  </si>
  <si>
    <t>ACT - ALOKASI</t>
  </si>
  <si>
    <t>6200000022</t>
  </si>
  <si>
    <t>6200000050</t>
  </si>
  <si>
    <t>4200000010-1</t>
  </si>
  <si>
    <t>BPJS KESEHATAN BULAN JANUARI 2025</t>
  </si>
  <si>
    <t>2200000001</t>
  </si>
  <si>
    <t>001/HR-PY/GYS/FA</t>
  </si>
  <si>
    <t>3.914 ORG (BP)</t>
  </si>
  <si>
    <t>1200001500</t>
  </si>
  <si>
    <t>20250123</t>
  </si>
  <si>
    <t>25-DRX000003</t>
  </si>
  <si>
    <t>4200002669</t>
  </si>
  <si>
    <t>UNT</t>
  </si>
  <si>
    <t>20250110</t>
  </si>
  <si>
    <t>SEAL BEARING CHOCK MILL ROUGHING</t>
  </si>
  <si>
    <t>1100000313</t>
  </si>
  <si>
    <t>20250111</t>
  </si>
  <si>
    <t>PSEP15000000006171</t>
  </si>
  <si>
    <t>SEAL - CR2000239</t>
  </si>
  <si>
    <t>20250117</t>
  </si>
  <si>
    <t>20250109</t>
  </si>
  <si>
    <t>BT</t>
  </si>
  <si>
    <t>DR</t>
  </si>
  <si>
    <t>CCHC12000000000073</t>
  </si>
  <si>
    <t>GREASE WRNL @178KG PERTAMINA</t>
  </si>
  <si>
    <t>20250107</t>
  </si>
  <si>
    <t>1200000900</t>
  </si>
  <si>
    <t>5100120461</t>
  </si>
  <si>
    <t>4100013602</t>
  </si>
  <si>
    <t>1200001519</t>
  </si>
  <si>
    <t>00050</t>
  </si>
  <si>
    <t>4100020051</t>
  </si>
  <si>
    <t>INSENTIF PRODUKSI BULAN DES 2024-BNI</t>
  </si>
  <si>
    <t>2200000038</t>
  </si>
  <si>
    <t>003/HR-PY/GYS/FA</t>
  </si>
  <si>
    <t>20250121</t>
  </si>
  <si>
    <t>L</t>
  </si>
  <si>
    <t>20250116</t>
  </si>
  <si>
    <t>RE</t>
  </si>
  <si>
    <t>BM PO 4100009470</t>
  </si>
  <si>
    <t>2100000249</t>
  </si>
  <si>
    <t>4100009470</t>
  </si>
  <si>
    <t>20250110000568</t>
  </si>
  <si>
    <t>20250108</t>
  </si>
  <si>
    <t>3 Employee (10103PS001)</t>
  </si>
  <si>
    <t>20250124</t>
  </si>
  <si>
    <t>1200001833</t>
  </si>
  <si>
    <t>SJ-VMG/25/029</t>
  </si>
  <si>
    <t>4100020581</t>
  </si>
  <si>
    <t>1200000901</t>
  </si>
  <si>
    <t>5100120459</t>
  </si>
  <si>
    <t>4100005684</t>
  </si>
  <si>
    <t>PAHAT BUBUT ROLL PRODUKSI</t>
  </si>
  <si>
    <t>1100000651</t>
  </si>
  <si>
    <t>CSMC32000000000534</t>
  </si>
  <si>
    <t>KNIFE - HB20 RM 19x19x70 BOHLERIT</t>
  </si>
  <si>
    <t>1200001648</t>
  </si>
  <si>
    <t>20250128</t>
  </si>
  <si>
    <t>240125-14</t>
  </si>
  <si>
    <t>4100019652</t>
  </si>
  <si>
    <t>1200001662</t>
  </si>
  <si>
    <t>25/01/123</t>
  </si>
  <si>
    <t>4100020551</t>
  </si>
  <si>
    <t>JASA FABRIKASI WALK WAY PLATFORM</t>
  </si>
  <si>
    <t>1200001891</t>
  </si>
  <si>
    <t>BAPP 3/01/2025</t>
  </si>
  <si>
    <t>4200002434</t>
  </si>
  <si>
    <t>LOT</t>
  </si>
  <si>
    <t>1200001718</t>
  </si>
  <si>
    <t>IURAN SPMI BULAN JANUARI 2025</t>
  </si>
  <si>
    <t>2200000073</t>
  </si>
  <si>
    <t>009/HR-PY/GYS/FA</t>
  </si>
  <si>
    <t>2100000636</t>
  </si>
  <si>
    <t>25-00083</t>
  </si>
  <si>
    <t>202550000393570001</t>
  </si>
  <si>
    <t>0</t>
  </si>
  <si>
    <t>FIBER BLANGKET DAPUR BP1</t>
  </si>
  <si>
    <t>1100001205</t>
  </si>
  <si>
    <t>ROL</t>
  </si>
  <si>
    <t>CSMC32000000000929</t>
  </si>
  <si>
    <t>CERAMIC FIBER BLANKET 7200X600X25,4MM</t>
  </si>
  <si>
    <t>1200001659</t>
  </si>
  <si>
    <t>2501/00657</t>
  </si>
  <si>
    <t>4100020734</t>
  </si>
  <si>
    <t>CCHC12000000000052</t>
  </si>
  <si>
    <t>DIESEL OIL - SOLAR</t>
  </si>
  <si>
    <t>SERVICE BEARING HORIZONTAL DAN VERTICAL</t>
  </si>
  <si>
    <t>1100001076</t>
  </si>
  <si>
    <t>20250125</t>
  </si>
  <si>
    <t>SEA FREIGHT PO 4100015931</t>
  </si>
  <si>
    <t>05002500001268555/080125</t>
  </si>
  <si>
    <t>2100000440</t>
  </si>
  <si>
    <t>4100003521,4249,42</t>
  </si>
  <si>
    <t>1.1.0003.25</t>
  </si>
  <si>
    <t>1100000006</t>
  </si>
  <si>
    <t>20250102</t>
  </si>
  <si>
    <t>1200000442</t>
  </si>
  <si>
    <t>SJ2500478</t>
  </si>
  <si>
    <t>4100020144</t>
  </si>
  <si>
    <t>1200001482</t>
  </si>
  <si>
    <t>2025.01.00242</t>
  </si>
  <si>
    <t>4100020508</t>
  </si>
  <si>
    <t>BIAYA TRUCKING PO 4100002979</t>
  </si>
  <si>
    <t>RP</t>
  </si>
  <si>
    <t>2100000051</t>
  </si>
  <si>
    <t>4100002979</t>
  </si>
  <si>
    <t>662/BADUI/12/202</t>
  </si>
  <si>
    <t>20250113</t>
  </si>
  <si>
    <t>REPAIR BESI WF DAN H BEAM</t>
  </si>
  <si>
    <t>1100000678</t>
  </si>
  <si>
    <t>CSMC32000000000367</t>
  </si>
  <si>
    <t>GRINDING WHEEL 7"(180X6X22.23MM)</t>
  </si>
  <si>
    <t>BIAYA EX WORKS CHARGES PO 4100006384</t>
  </si>
  <si>
    <t>0500112420132191/31122024</t>
  </si>
  <si>
    <t>2100000170</t>
  </si>
  <si>
    <t>4100014649,6384</t>
  </si>
  <si>
    <t>INFP/2445179</t>
  </si>
  <si>
    <t>1100000709</t>
  </si>
  <si>
    <t>2100000196</t>
  </si>
  <si>
    <t>RETUR</t>
  </si>
  <si>
    <t>0100082465122876/12122024</t>
  </si>
  <si>
    <t>2200000004</t>
  </si>
  <si>
    <t>DNB/2412/00067</t>
  </si>
  <si>
    <t>REPLACEMENT</t>
  </si>
  <si>
    <t>1100001141</t>
  </si>
  <si>
    <t>CAR</t>
  </si>
  <si>
    <t>CSMC32000000002814</t>
  </si>
  <si>
    <t>CERAMIC FIBER BLANKET 3600X610X50MM</t>
  </si>
  <si>
    <t>CAN</t>
  </si>
  <si>
    <t>CSMC32000000000663</t>
  </si>
  <si>
    <t>WELDING ELECTRODE AWS E7018 4,0MM</t>
  </si>
  <si>
    <t>1200001472</t>
  </si>
  <si>
    <t>0105/T/0125</t>
  </si>
  <si>
    <t>4100020468</t>
  </si>
  <si>
    <t>CCHC12000000000037</t>
  </si>
  <si>
    <t>CASTABLE CRITERION A60</t>
  </si>
  <si>
    <t>1200001655</t>
  </si>
  <si>
    <t>12/01/25</t>
  </si>
  <si>
    <t>4100020723</t>
  </si>
  <si>
    <t>PGSP15000000019962</t>
  </si>
  <si>
    <t>CASTABLE - BLU-RAM-HS</t>
  </si>
  <si>
    <t>1200001660</t>
  </si>
  <si>
    <t>OUT2501/00615</t>
  </si>
  <si>
    <t>4100020782</t>
  </si>
  <si>
    <t>BIAYA THC,DOC FEE,ADM FEE PO 4100018923</t>
  </si>
  <si>
    <t>2100000032</t>
  </si>
  <si>
    <t>4100018923</t>
  </si>
  <si>
    <t>557-CTC/BADUI/12</t>
  </si>
  <si>
    <t>BIAYA THC,DOC FEE,ADM FEE PO 4100016861</t>
  </si>
  <si>
    <t>BIAYA THC,DOC FEE,ADM FEE PO 4100017462</t>
  </si>
  <si>
    <t>MANAGEMENT FEE 3.914 ORG (BP)</t>
  </si>
  <si>
    <t>1200001502</t>
  </si>
  <si>
    <t>BIAYA STORAGE,LIFT ON PO 4100018923</t>
  </si>
  <si>
    <t>BIAYA STORAGE,LIFT ON PO 4100016861</t>
  </si>
  <si>
    <t>BIAYA STORAGE,LIFT ON PO 4100017462</t>
  </si>
  <si>
    <t>PAHAT EMBOS LOGO SNI-GSG-GYS-GEMPA</t>
  </si>
  <si>
    <t>1100000102</t>
  </si>
  <si>
    <t>CSMC32000000000557</t>
  </si>
  <si>
    <t>KNIFE - 5/8" x 6"</t>
  </si>
  <si>
    <t>MEKANIK PRODUKSI &amp; ROLLSHOP</t>
  </si>
  <si>
    <t>1100000045</t>
  </si>
  <si>
    <t>20250104</t>
  </si>
  <si>
    <t>1100001089</t>
  </si>
  <si>
    <t>1100000151</t>
  </si>
  <si>
    <t>CSMC32000000002364</t>
  </si>
  <si>
    <t>WELDING ELECTRODE - AWS E6013 4,0MM</t>
  </si>
  <si>
    <t>1200001675</t>
  </si>
  <si>
    <t>240125-02</t>
  </si>
  <si>
    <t>4100020556</t>
  </si>
  <si>
    <t>CSMC32000000002597</t>
  </si>
  <si>
    <t>PAINT THINNER - SYNTHETIC @20LTR</t>
  </si>
  <si>
    <t>1100000095</t>
  </si>
  <si>
    <t>PAA</t>
  </si>
  <si>
    <t>CSMC32000000000324</t>
  </si>
  <si>
    <t>GLOVE - KOMBINASI LOKAL</t>
  </si>
  <si>
    <t>1100000314</t>
  </si>
  <si>
    <t>REPAIR BESI</t>
  </si>
  <si>
    <t>1100000930</t>
  </si>
  <si>
    <t>BIAYA INKLARING PO 4100002979</t>
  </si>
  <si>
    <t>BIAYA TRUCKING PO 4100018923</t>
  </si>
  <si>
    <t>2100000046</t>
  </si>
  <si>
    <t>695/BADUI/12</t>
  </si>
  <si>
    <t>BIAYA TRUCKING PO 4100016861</t>
  </si>
  <si>
    <t>BIAYA TRUCKING PO 4100014649</t>
  </si>
  <si>
    <t>2100000340</t>
  </si>
  <si>
    <t>715/BADUI/12/202</t>
  </si>
  <si>
    <t>PACKING PIPA AIR PENDINGIN CHOCK BD</t>
  </si>
  <si>
    <t>1100000377</t>
  </si>
  <si>
    <t>EA</t>
  </si>
  <si>
    <t>CSMC32000000001769</t>
  </si>
  <si>
    <t>PACKING KLINGRIT - 4,0MMX1,2MTRX1,2MTR</t>
  </si>
  <si>
    <t>1100000574</t>
  </si>
  <si>
    <t>CSMC32000000002592</t>
  </si>
  <si>
    <t>PAINT SYNTHETIC - LEMON YELLOW @4KG</t>
  </si>
  <si>
    <t>U CAT HANDRAIL CRANE WH BP1</t>
  </si>
  <si>
    <t>1100000870</t>
  </si>
  <si>
    <t>CSMC32000000002594</t>
  </si>
  <si>
    <t>PAINT SYNTHETIC - SUPER BLACK @4KG</t>
  </si>
  <si>
    <t>CSMC32000000002796</t>
  </si>
  <si>
    <t>DUST MASK -KN 95</t>
  </si>
  <si>
    <t>BIAYA INSURANCE PO 4100012976</t>
  </si>
  <si>
    <t>2100000561</t>
  </si>
  <si>
    <t>4100012976</t>
  </si>
  <si>
    <t>001447/DNH/10/01</t>
  </si>
  <si>
    <t>IURAN LOMENIK BULAN JANUARI 2025</t>
  </si>
  <si>
    <t>2200000074</t>
  </si>
  <si>
    <t>010/HR-PY/GYS/FA</t>
  </si>
  <si>
    <t>CSMC32000000000358</t>
  </si>
  <si>
    <t>GRINDING WHEEL 8"X1"X1.1/4" GC100 HIJAU</t>
  </si>
  <si>
    <t>PERBAIKAN ATAP BEAM PLANT</t>
  </si>
  <si>
    <t>PBNP15000000027118</t>
  </si>
  <si>
    <t>FASTENER/ROOFING-M.5 X 75MM (12X75) (L)</t>
  </si>
  <si>
    <t>LAS SERVICE GUIDE PRODUKSI</t>
  </si>
  <si>
    <t>1100000374</t>
  </si>
  <si>
    <t>U/ GERINDAAN REPAIR PK 1</t>
  </si>
  <si>
    <t>1100000262</t>
  </si>
  <si>
    <t>PCRP25000000000117</t>
  </si>
  <si>
    <t>CARBON BRUSH E-64 BOSCH</t>
  </si>
  <si>
    <t>CSMC32000000002362</t>
  </si>
  <si>
    <t>WELDING ELECTRODE AWS E7018 3,2MM</t>
  </si>
  <si>
    <t>1200000668</t>
  </si>
  <si>
    <t>07/01/24</t>
  </si>
  <si>
    <t>4100020081</t>
  </si>
  <si>
    <t>RIM</t>
  </si>
  <si>
    <t>U/ PENDANT CRANE ABUS</t>
  </si>
  <si>
    <t>PPOP25000000009848</t>
  </si>
  <si>
    <t>CONTACT BLOCK - XEN G1191 SPRING RETURN</t>
  </si>
  <si>
    <t>1200001816</t>
  </si>
  <si>
    <t>0076</t>
  </si>
  <si>
    <t>4100020725</t>
  </si>
  <si>
    <t>BAUT PIPA AIR PENDINGIN CHOCK BD</t>
  </si>
  <si>
    <t>1100000252</t>
  </si>
  <si>
    <t>PBNP15000000002844</t>
  </si>
  <si>
    <t>BOLT AND NUT - M.20 X 80MM HITAM</t>
  </si>
  <si>
    <t>BIAYA DO DESTINATION PO 4100006384</t>
  </si>
  <si>
    <t>BAUT SPAN CHOCK BD</t>
  </si>
  <si>
    <t>1100000712</t>
  </si>
  <si>
    <t>PBNP15000000002466</t>
  </si>
  <si>
    <t>BOLT M.20 X 80MM HITAM</t>
  </si>
  <si>
    <t>MEKANIK PRODUKSI &amp; SERVICE GUIDE</t>
  </si>
  <si>
    <t>1100000156</t>
  </si>
  <si>
    <t>PGSP25000000010603</t>
  </si>
  <si>
    <t>ELECTRODE HOLDER - WEH 800 800A WELDCRAF</t>
  </si>
  <si>
    <t>CSMC32000000000365</t>
  </si>
  <si>
    <t>GRINDING WHEEL 4"(100X2.5X15.88MM) WA60</t>
  </si>
  <si>
    <t>CSMC32000000000327</t>
  </si>
  <si>
    <t>GLOVE - KULIT PANJANG</t>
  </si>
  <si>
    <t>CSMC32000000002898</t>
  </si>
  <si>
    <t>PAINT FLINKOTE</t>
  </si>
  <si>
    <t>BIAYA LIFT OFF PO 4100018923</t>
  </si>
  <si>
    <t>BIAYA LIFT OFF PO 4100016861</t>
  </si>
  <si>
    <t>BIAYA LIFT OFF PO 4100017462</t>
  </si>
  <si>
    <t>BAUT MILL PIPA AIR PENDINGIN CHOCK BD</t>
  </si>
  <si>
    <t>PBNP15000000002912</t>
  </si>
  <si>
    <t>BOLT AND NUT - M.20 X 80MM</t>
  </si>
  <si>
    <t>BIAYA INSURANCE PO 4100013803</t>
  </si>
  <si>
    <t>2100000545</t>
  </si>
  <si>
    <t>003778/DNH/10/01</t>
  </si>
  <si>
    <t>BIAYA INSURANCE PO 4100015931</t>
  </si>
  <si>
    <t>BIAYA INSURANCE PO 4100013971</t>
  </si>
  <si>
    <t>1100001261</t>
  </si>
  <si>
    <t>BIAYA MECHANIC PO 4100006384</t>
  </si>
  <si>
    <t>PERBAIKAN ATAP BEAM PLAT</t>
  </si>
  <si>
    <t>CSMC32000000002363</t>
  </si>
  <si>
    <t>WELDING ELECTRODE - AWS E6013 3,2MM</t>
  </si>
  <si>
    <t>BIAYA STORAGE PO 4100014649</t>
  </si>
  <si>
    <t>2100000460</t>
  </si>
  <si>
    <t>572-CTC/BADUI/12</t>
  </si>
  <si>
    <t>CSMC32000000000370</t>
  </si>
  <si>
    <t>GRINDING WHEEL CUTTING 16"(405X3X25.4MM)</t>
  </si>
  <si>
    <t>BIAYA INKLARING PO 4100014649</t>
  </si>
  <si>
    <t>CSMC32000000000974</t>
  </si>
  <si>
    <t>CUTTING TIP NO. 6 106 HC KOIKE</t>
  </si>
  <si>
    <t>1200000246</t>
  </si>
  <si>
    <t>060125-05</t>
  </si>
  <si>
    <t>SAFETY WELDER GUIDE SHIFT A&amp;B (MUHAIMIN/KHAERUDIN)</t>
  </si>
  <si>
    <t>1100001030</t>
  </si>
  <si>
    <t>PGSP15000000026963</t>
  </si>
  <si>
    <t>SAFETY CHEST - COLOUR GREY</t>
  </si>
  <si>
    <t>CSMC32000000000621</t>
  </si>
  <si>
    <t>RAG LOCAL</t>
  </si>
  <si>
    <t>PGSP15000000026964</t>
  </si>
  <si>
    <t>SAFETY ARM - COLOUR GREY</t>
  </si>
  <si>
    <t>SEA FREIGHT PO 4100013803</t>
  </si>
  <si>
    <t>UNTUK POTONG SENG PEMBUATAN KANOPI OFFICE LISTRIK</t>
  </si>
  <si>
    <t>1100000042</t>
  </si>
  <si>
    <t>CSMC32000000000368</t>
  </si>
  <si>
    <t>GRINDING WHEEL 6"(150X6X22.23MM)</t>
  </si>
  <si>
    <t>U/ SELECTOR SWITCH MEJA OPERATOR</t>
  </si>
  <si>
    <t>PGSP15000000023675</t>
  </si>
  <si>
    <t>CONTACT BLOCK - TYPE:ZBE-101</t>
  </si>
  <si>
    <t>1200000890</t>
  </si>
  <si>
    <t>0029</t>
  </si>
  <si>
    <t>4100018955</t>
  </si>
  <si>
    <t>BIAYA SUBMIT PIB PO 4100002979</t>
  </si>
  <si>
    <t>BIAYA INKLARING PO 4100018923</t>
  </si>
  <si>
    <t>BIAYA INKLARING PO 4100016861</t>
  </si>
  <si>
    <t>SEA FREIGHT PO 4100013971</t>
  </si>
  <si>
    <t>1200000891</t>
  </si>
  <si>
    <t>0024</t>
  </si>
  <si>
    <t>4100020150</t>
  </si>
  <si>
    <t>BIAYA CFS PO 4100006384</t>
  </si>
  <si>
    <t>1100000698</t>
  </si>
  <si>
    <t>Untuk keperluan Produksi BP1</t>
  </si>
  <si>
    <t>1100000598</t>
  </si>
  <si>
    <t>Untuk keperluan produksi BP1</t>
  </si>
  <si>
    <t>CSMC32000000001956</t>
  </si>
  <si>
    <t>STEEL CHALK 125X12X5MM FERRARI</t>
  </si>
  <si>
    <t>BAUT SPI RING NUT ROUGHING</t>
  </si>
  <si>
    <t>PBNP15000000002403</t>
  </si>
  <si>
    <t>BOLT - L M.12 X 40MM</t>
  </si>
  <si>
    <t>U/ MAINTENANCE PART - PART KELISTRIKAN BP</t>
  </si>
  <si>
    <t>BAUT SPI RING NUT FINISHING</t>
  </si>
  <si>
    <t>PBNP15000000002464</t>
  </si>
  <si>
    <t>BOLT - L M.12 X 35MM</t>
  </si>
  <si>
    <t>BIAYA SUBMIT PIB PO 4100014649</t>
  </si>
  <si>
    <t>CSMC32000000000871</t>
  </si>
  <si>
    <t>BRUSH 3" ETERNA</t>
  </si>
  <si>
    <t>CSMC32000000000658</t>
  </si>
  <si>
    <t>WELDING CAP - BLACK</t>
  </si>
  <si>
    <t>BIAYA SUBMIT PIB PO 4100018923</t>
  </si>
  <si>
    <t>BIAYA SUBMIT PIB PO 4100016861</t>
  </si>
  <si>
    <t>BAUT RING NUT ASSEMBLY ROLL CHOCK MILL UR</t>
  </si>
  <si>
    <t>PBNP15000000002807</t>
  </si>
  <si>
    <t>BOLT AND NUT - M.12 x 35MM HITAM</t>
  </si>
  <si>
    <t>CSMC32000000002214</t>
  </si>
  <si>
    <t>WIRE BRUSH BAJA GAGANG KAYU RRT</t>
  </si>
  <si>
    <t>BIAYA OCEAN FREIGHT PO 4100006384</t>
  </si>
  <si>
    <t>U/ PASANG BARU PANEL HIDROLIK ROLL CHANGE</t>
  </si>
  <si>
    <t>PGSP15000000015705</t>
  </si>
  <si>
    <t>SELECTOR SWITCH LB2-ED33 AS0848-LARKI</t>
  </si>
  <si>
    <t>CSMC32000000000190</t>
  </si>
  <si>
    <t>ABRASIVE PAPER - NO. 150 EAGLE</t>
  </si>
  <si>
    <t>Untuk Buang Sampah di office BP</t>
  </si>
  <si>
    <t>1100000188</t>
  </si>
  <si>
    <t>PAC</t>
  </si>
  <si>
    <t>CPKC22000000001873</t>
  </si>
  <si>
    <t>RT-PLASTIK SAMPAH - BESAR 120LTR</t>
  </si>
  <si>
    <t>PGSP15000000011867</t>
  </si>
  <si>
    <t>HOSE CLAMP 3/4" STAINLESS STEEL</t>
  </si>
  <si>
    <t>CSMC32000000000705</t>
  </si>
  <si>
    <t>WELDING GLASS BLACK GERMANY OULEXTRO</t>
  </si>
  <si>
    <t>2100000486</t>
  </si>
  <si>
    <t>20251000005318</t>
  </si>
  <si>
    <t>20251000005320</t>
  </si>
  <si>
    <t>TN</t>
  </si>
  <si>
    <t>1900000002</t>
  </si>
  <si>
    <t>Food &amp; Beverage Dec 2024 ( management Fee)</t>
  </si>
  <si>
    <t>Food &amp; Beverage Dec 2024</t>
  </si>
  <si>
    <t>6900000022</t>
  </si>
  <si>
    <t>6200000661</t>
  </si>
  <si>
    <t>FPA - Underaccrue Gas Expense Dec 2024 BU</t>
  </si>
  <si>
    <t>6100003325</t>
  </si>
  <si>
    <t>2</t>
  </si>
  <si>
    <t>REGREASING BEARING SERVICE</t>
  </si>
  <si>
    <t>1100001365</t>
  </si>
  <si>
    <t>20250203</t>
  </si>
  <si>
    <t>SS400</t>
  </si>
  <si>
    <t>U Cat stoper dan roll table penurunan prod bp1</t>
  </si>
  <si>
    <t>1100001380</t>
  </si>
  <si>
    <t>CSMC32000000002589</t>
  </si>
  <si>
    <t>PAINT SYNTHETIC - AGE GREEN @4KG</t>
  </si>
  <si>
    <t>CSMC32000000000872</t>
  </si>
  <si>
    <t>BRUSH - 4" ETERNA</t>
  </si>
  <si>
    <t>1100001385</t>
  </si>
  <si>
    <t>CSMC32000000000875</t>
  </si>
  <si>
    <t>BRUSH - ROLL 4" PAKAI GAGANG</t>
  </si>
  <si>
    <t>1200001908</t>
  </si>
  <si>
    <t>010/SJ/-2025</t>
  </si>
  <si>
    <t>4100019581</t>
  </si>
  <si>
    <t>025/I/30/001</t>
  </si>
  <si>
    <t>4100020552</t>
  </si>
  <si>
    <t>1200001913</t>
  </si>
  <si>
    <t>1200001916</t>
  </si>
  <si>
    <t>16/01/25</t>
  </si>
  <si>
    <t>1100001396</t>
  </si>
  <si>
    <t>20250204</t>
  </si>
  <si>
    <t>1100001399</t>
  </si>
  <si>
    <t>SAFETY WELDER GUIDE</t>
  </si>
  <si>
    <t>1100001400</t>
  </si>
  <si>
    <t>WELDER MEKANIK PRODUKSI &amp; ROLLSHOP</t>
  </si>
  <si>
    <t>MEKANIK PRODUKSI</t>
  </si>
  <si>
    <t>PGSP15000000012887</t>
  </si>
  <si>
    <t>MEASURE TAPE - 7.5 MTR</t>
  </si>
  <si>
    <t>PGSP15000000027302</t>
  </si>
  <si>
    <t>SAFETY GLASSES - WHITE UV400 SAND</t>
  </si>
  <si>
    <t>20250205</t>
  </si>
  <si>
    <t>CSMC32000000000325</t>
  </si>
  <si>
    <t>GLOVE - KATUN 5 BENANG "KUDA"</t>
  </si>
  <si>
    <t>GERINDA PAHAT BUBUT</t>
  </si>
  <si>
    <t>1100001456</t>
  </si>
  <si>
    <t>5R AREA BUBUTAN</t>
  </si>
  <si>
    <t>CPKC22000000001883</t>
  </si>
  <si>
    <t>RT-SAPU LIDI PAKAI GAGANG</t>
  </si>
  <si>
    <t>CPKC22000000001884</t>
  </si>
  <si>
    <t>RT-SAPU PLASTIK</t>
  </si>
  <si>
    <t>SEAL BEARING VERTICAL</t>
  </si>
  <si>
    <t>1100001459</t>
  </si>
  <si>
    <t>PSEP15000000021311</t>
  </si>
  <si>
    <t>SEAL ID.476,00+0-0,4XOD.515,00+0,091</t>
  </si>
  <si>
    <t>SEAL BEARING CHOCK HORIZONTAL</t>
  </si>
  <si>
    <t>Jasa langsir oli (sludge)+grease bekas</t>
  </si>
  <si>
    <t>1200002032</t>
  </si>
  <si>
    <t>02/GMP-GYS/I/25</t>
  </si>
  <si>
    <t>4200002602</t>
  </si>
  <si>
    <t>KGS</t>
  </si>
  <si>
    <t>BPJS KESEHATAN BULAN FEBRUARI 2025</t>
  </si>
  <si>
    <t>2200000093</t>
  </si>
  <si>
    <t>1900000016</t>
  </si>
  <si>
    <t>2200000094</t>
  </si>
  <si>
    <t>U cut platefomr walkway bp1</t>
  </si>
  <si>
    <t>1100001479</t>
  </si>
  <si>
    <t>u cat dudukan motoran penurunan prod bp</t>
  </si>
  <si>
    <t>CSMC32000000002591</t>
  </si>
  <si>
    <t>PAINT SYNTHETIC - GREY @4KG</t>
  </si>
  <si>
    <t>U cut plateform walkway bp1</t>
  </si>
  <si>
    <t>20250206</t>
  </si>
  <si>
    <t>1200002099</t>
  </si>
  <si>
    <t>050225-04</t>
  </si>
  <si>
    <t>4100020841</t>
  </si>
  <si>
    <t>Pemasangan walkway BP1</t>
  </si>
  <si>
    <t>1100001497</t>
  </si>
  <si>
    <t>LSBF-2000000021</t>
  </si>
  <si>
    <t>HB-JIS G 3101 SS 400 150X150X12000</t>
  </si>
  <si>
    <t>7100000948</t>
  </si>
  <si>
    <t>UL-RBMF-0000003</t>
  </si>
  <si>
    <t>HB-JIS G 3101 SS 400 150x150x12000-UL</t>
  </si>
  <si>
    <t>1100001498</t>
  </si>
  <si>
    <t>BEARING CENTER MESIN BUBUT 12</t>
  </si>
  <si>
    <t>1100001508</t>
  </si>
  <si>
    <t>PBGP15000000001462</t>
  </si>
  <si>
    <t>BEARING 22215</t>
  </si>
  <si>
    <t>PBGP15000000001818</t>
  </si>
  <si>
    <t>BEARING - 29412</t>
  </si>
  <si>
    <t>1100001509</t>
  </si>
  <si>
    <t>Flight Ticket Bayu Kurniawan CGK-BKK</t>
  </si>
  <si>
    <t>1200002177</t>
  </si>
  <si>
    <t>20250207</t>
  </si>
  <si>
    <t>STI01-25010005</t>
  </si>
  <si>
    <t>4200002727</t>
  </si>
  <si>
    <t>Flight Ticket Raka Dwi Anggara CGK-BKK</t>
  </si>
  <si>
    <t>Flight Ticket Bayu Kurniawan BKK-CGK</t>
  </si>
  <si>
    <t>Flight Ticket Raka Dwi Anggara BKK-CGK</t>
  </si>
  <si>
    <t>Hotel in Bangkok Bayu K.&amp; Raka D.A</t>
  </si>
  <si>
    <t>1200002178</t>
  </si>
  <si>
    <t>SHI01-25010002</t>
  </si>
  <si>
    <t>Hotel in Rayong Bayu K. &amp; Raka D.A</t>
  </si>
  <si>
    <t>1200002179</t>
  </si>
  <si>
    <t>SHI01-25010001</t>
  </si>
  <si>
    <t>PACKING CHOCK BEARING HORIZONTAL</t>
  </si>
  <si>
    <t>1100001552</t>
  </si>
  <si>
    <t>CSMC32000000001760</t>
  </si>
  <si>
    <t>PACKING KLINGRIT 0,5MMX1,2MTRX1,2MTR</t>
  </si>
  <si>
    <t>CSMC32000000001762</t>
  </si>
  <si>
    <t>PACKING KLINGRIT 1,0MMX1,2MTRX1,2MTR</t>
  </si>
  <si>
    <t>CSMC32000000001765</t>
  </si>
  <si>
    <t>PACKING KLINGRIT 2,0MMX1,2MTRX1,2MTR</t>
  </si>
  <si>
    <t>CSMC32000000001767</t>
  </si>
  <si>
    <t>PACKING KLINGRIT 3,0MMX1,2MTRX1,2MTR</t>
  </si>
  <si>
    <t>2100000791</t>
  </si>
  <si>
    <t>20251000005427</t>
  </si>
  <si>
    <t>2100000794</t>
  </si>
  <si>
    <t>20251000005426</t>
  </si>
  <si>
    <t>PACKING PIPA AIR PENDINGIN ROLL BD</t>
  </si>
  <si>
    <t>1100001567</t>
  </si>
  <si>
    <t>20250208</t>
  </si>
  <si>
    <t>BAUT TAHANAN RING NUT ASSEMBLY ROLL CHOCK</t>
  </si>
  <si>
    <t>1100001568</t>
  </si>
  <si>
    <t>PBNP15000000002863</t>
  </si>
  <si>
    <t>BOLT AND NUT M.12 X 100MM HITAM</t>
  </si>
  <si>
    <t>RING BAUT MESIN BUBUT</t>
  </si>
  <si>
    <t>PRGP15000000005154</t>
  </si>
  <si>
    <t>RING - PLATE M.20</t>
  </si>
  <si>
    <t>PRGP15000000021461</t>
  </si>
  <si>
    <t>RING - PLATE M.16 HITAM 8.8</t>
  </si>
  <si>
    <t>1100001585</t>
  </si>
  <si>
    <t>20250210</t>
  </si>
  <si>
    <t>1100001592</t>
  </si>
  <si>
    <t>MEKANIK ROLL HANDLING</t>
  </si>
  <si>
    <t>BM PO 4100015601</t>
  </si>
  <si>
    <t>2100000841</t>
  </si>
  <si>
    <t>4100012356,14832</t>
  </si>
  <si>
    <t>20250124000600</t>
  </si>
  <si>
    <t>20250212</t>
  </si>
  <si>
    <t>1200002394</t>
  </si>
  <si>
    <t>2502038</t>
  </si>
  <si>
    <t>4100020780</t>
  </si>
  <si>
    <t>1200002404</t>
  </si>
  <si>
    <t>ABS250210646</t>
  </si>
  <si>
    <t>4100021008</t>
  </si>
  <si>
    <t>Jasa SPK 100%</t>
  </si>
  <si>
    <t>1200002423</t>
  </si>
  <si>
    <t>4200002700</t>
  </si>
  <si>
    <t>1200002424</t>
  </si>
  <si>
    <t>4200002744</t>
  </si>
  <si>
    <t>Jasa SPK 105%</t>
  </si>
  <si>
    <t>1200002430</t>
  </si>
  <si>
    <t>4200002701</t>
  </si>
  <si>
    <t>1200002432</t>
  </si>
  <si>
    <t>4200002705</t>
  </si>
  <si>
    <t>1200002436</t>
  </si>
  <si>
    <t>4200002706</t>
  </si>
  <si>
    <t>1200002438</t>
  </si>
  <si>
    <t>4200002702</t>
  </si>
  <si>
    <t>1200002440</t>
  </si>
  <si>
    <t>4200002704</t>
  </si>
  <si>
    <t>SERVICE BEARING VERTICAL DAN HORIZONTAL</t>
  </si>
  <si>
    <t>1100001771</t>
  </si>
  <si>
    <t>20250213</t>
  </si>
  <si>
    <t>1100001772</t>
  </si>
  <si>
    <t>BIAYA INSURANCE PO 4100007575</t>
  </si>
  <si>
    <t>2100000924</t>
  </si>
  <si>
    <t>4100007575</t>
  </si>
  <si>
    <t>008103/DNH/10/01</t>
  </si>
  <si>
    <t>1200002463</t>
  </si>
  <si>
    <t>120225-11</t>
  </si>
  <si>
    <t>Langsir Repair-BP</t>
  </si>
  <si>
    <t>1200002503</t>
  </si>
  <si>
    <t>4200002764</t>
  </si>
  <si>
    <t>1200002532</t>
  </si>
  <si>
    <t>4200002765</t>
  </si>
  <si>
    <t>BIAYA INKLARING PO 4100015931</t>
  </si>
  <si>
    <t>2100000964</t>
  </si>
  <si>
    <t>4100003521,4249</t>
  </si>
  <si>
    <t>026/BADUI/01/202</t>
  </si>
  <si>
    <t>BIAYA INKLARING PO 4100013803</t>
  </si>
  <si>
    <t>BIAYA INKLARING PO 4100013971</t>
  </si>
  <si>
    <t>BIAYA SUBMIT PIB PO 4100015931</t>
  </si>
  <si>
    <t>BIAYA SUBMIT PIB PO 4100013803</t>
  </si>
  <si>
    <t>BIAYA SUBMIT PIB PO 4100013971</t>
  </si>
  <si>
    <t>BIAYA TRUCKING PO 4100015931</t>
  </si>
  <si>
    <t>BIAYA TRUCKING PO 4100013803</t>
  </si>
  <si>
    <t>BIAYA TRUCKING PO 4100013971</t>
  </si>
  <si>
    <t>BUSINESS TRIP TO RAYONG 17-23 FEBRUARY 2025</t>
  </si>
  <si>
    <t>2200000109</t>
  </si>
  <si>
    <t>006/GYS/BTCF/I/2</t>
  </si>
  <si>
    <t>1200002561</t>
  </si>
  <si>
    <t>20250214</t>
  </si>
  <si>
    <t>70635</t>
  </si>
  <si>
    <t>4100020985</t>
  </si>
  <si>
    <t>u ulang dinding roll dan gearbox penurunan prod bp</t>
  </si>
  <si>
    <t>1100001863</t>
  </si>
  <si>
    <t>2200000117</t>
  </si>
  <si>
    <t>004/GYS/BTCF/I/2</t>
  </si>
  <si>
    <t>1200002596</t>
  </si>
  <si>
    <t>4200002768</t>
  </si>
  <si>
    <t>1200002601</t>
  </si>
  <si>
    <t>SY2502-0744</t>
  </si>
  <si>
    <t>4100021009</t>
  </si>
  <si>
    <t>1200002603</t>
  </si>
  <si>
    <t>4200002707</t>
  </si>
  <si>
    <t>1200002608</t>
  </si>
  <si>
    <t>4200002745</t>
  </si>
  <si>
    <t>1200002609</t>
  </si>
  <si>
    <t>4200002746</t>
  </si>
  <si>
    <t>1200002613</t>
  </si>
  <si>
    <t>4200002747</t>
  </si>
  <si>
    <t>2200000119</t>
  </si>
  <si>
    <t>005/GYS/BTCF/I/2</t>
  </si>
  <si>
    <t>1100001879</t>
  </si>
  <si>
    <t>20250215</t>
  </si>
  <si>
    <t>PERSIAPAN REPAIR BESI H BEAM DAN WF</t>
  </si>
  <si>
    <t>1100001896</t>
  </si>
  <si>
    <t>20250217</t>
  </si>
  <si>
    <t>INSENTIF PRODUKSI BULAN JAN 2025-BNI</t>
  </si>
  <si>
    <t>2200000120</t>
  </si>
  <si>
    <t>1200002668</t>
  </si>
  <si>
    <t>250203776</t>
  </si>
  <si>
    <t>4100021155</t>
  </si>
  <si>
    <t>1200002669</t>
  </si>
  <si>
    <t>4200002740</t>
  </si>
  <si>
    <t>1200002671</t>
  </si>
  <si>
    <t>4200002741</t>
  </si>
  <si>
    <t>1200002672</t>
  </si>
  <si>
    <t>4200002738</t>
  </si>
  <si>
    <t>1200002673</t>
  </si>
  <si>
    <t>4200002735</t>
  </si>
  <si>
    <t>1200002681</t>
  </si>
  <si>
    <t>448</t>
  </si>
  <si>
    <t>4100021336</t>
  </si>
  <si>
    <t>SET</t>
  </si>
  <si>
    <t>1200002739</t>
  </si>
  <si>
    <t>20250218</t>
  </si>
  <si>
    <t>BM PO 4100012976</t>
  </si>
  <si>
    <t>2100001063</t>
  </si>
  <si>
    <t>20250217000571</t>
  </si>
  <si>
    <t>1200002749</t>
  </si>
  <si>
    <t>014/KSS</t>
  </si>
  <si>
    <t>4100020944</t>
  </si>
  <si>
    <t>1200002751</t>
  </si>
  <si>
    <t>170125-02</t>
  </si>
  <si>
    <t>1200002792</t>
  </si>
  <si>
    <t>009/INV-NSP/II/</t>
  </si>
  <si>
    <t>4200001704</t>
  </si>
  <si>
    <t>BM PO 4100007575</t>
  </si>
  <si>
    <t>04002500024717485/250125</t>
  </si>
  <si>
    <t>2100000995</t>
  </si>
  <si>
    <t>D000376864</t>
  </si>
  <si>
    <t>ADVANCE PAYMENT,BONDED STORAGE PO 4100007575</t>
  </si>
  <si>
    <t>20250220</t>
  </si>
  <si>
    <t>Jasa pemakaian mobil Tadano</t>
  </si>
  <si>
    <t>1200002867</t>
  </si>
  <si>
    <t>BAPP/05/02/2025</t>
  </si>
  <si>
    <t>4200002689</t>
  </si>
  <si>
    <t>Jasa operator Tadano</t>
  </si>
  <si>
    <t>Consumable solar</t>
  </si>
  <si>
    <t>BAUT CVER SHAFT VERTICAL</t>
  </si>
  <si>
    <t>1100002038</t>
  </si>
  <si>
    <t>PBNP15000000002410</t>
  </si>
  <si>
    <t>BOLT L M.16 X 75MM</t>
  </si>
  <si>
    <t>O RING SHAFT BEARING VERTICAL</t>
  </si>
  <si>
    <t>PGSP15000000019392</t>
  </si>
  <si>
    <t>ORING - 6MM</t>
  </si>
  <si>
    <t>OPERATOR MESIN BUBUT</t>
  </si>
  <si>
    <t>REPAIR BESI H BEAM DAN WF</t>
  </si>
  <si>
    <t>1100002039</t>
  </si>
  <si>
    <t>1200002888</t>
  </si>
  <si>
    <t>0250399</t>
  </si>
  <si>
    <t>4100020781</t>
  </si>
  <si>
    <t>1200002936</t>
  </si>
  <si>
    <t>4200002726</t>
  </si>
  <si>
    <t>1200002943</t>
  </si>
  <si>
    <t>4200002734</t>
  </si>
  <si>
    <t>20250221</t>
  </si>
  <si>
    <t>BEARING CHOCK HORIZONTAL UR</t>
  </si>
  <si>
    <t>1100002122</t>
  </si>
  <si>
    <t>PBGP15000000001587</t>
  </si>
  <si>
    <t>BEARING NP538615-902A1/LM769348ADW-902A1</t>
  </si>
  <si>
    <t>1200003010</t>
  </si>
  <si>
    <t>0025</t>
  </si>
  <si>
    <t>4100021332</t>
  </si>
  <si>
    <t>OCEAN FREIGHT PO 4100009470</t>
  </si>
  <si>
    <t>05002500026388138/100225</t>
  </si>
  <si>
    <t>2100001268</t>
  </si>
  <si>
    <t>INFP/2501001</t>
  </si>
  <si>
    <t>EX WORKS CHARGES,CFS,DO DEST PO 4100009470</t>
  </si>
  <si>
    <t>PEMBAYARAN INSURANCE PO 4100014832</t>
  </si>
  <si>
    <t>2100001256</t>
  </si>
  <si>
    <t>4100012356,14832,1</t>
  </si>
  <si>
    <t>001732/DNH/10/02</t>
  </si>
  <si>
    <t>PEMBAYARAN INSURANCE PO 4100015601</t>
  </si>
  <si>
    <t>20250225</t>
  </si>
  <si>
    <t>1200003148</t>
  </si>
  <si>
    <t>SJT2502/00788</t>
  </si>
  <si>
    <t>4100014934</t>
  </si>
  <si>
    <t>BIAYA THC,DOC FEE,ADM FEE PO 4100013803</t>
  </si>
  <si>
    <t>2100001305</t>
  </si>
  <si>
    <t>019-CTC/BADUI/01</t>
  </si>
  <si>
    <t>BIAYA THC,DOC FEE,ADM FEE PO 4100015931</t>
  </si>
  <si>
    <t>BIAYA THC,DOC FEE,ADM FEE PO 4100013971</t>
  </si>
  <si>
    <t>BIAYA STORAGE,LIFT ON PO 4100013803</t>
  </si>
  <si>
    <t>BIAYA STORAGE,LIFT ON PO 4100015931</t>
  </si>
  <si>
    <t>BIAYA STORAGE,LIFT ON PO 4100013971</t>
  </si>
  <si>
    <t>BIAYA LIFT OFF,ADM FEE PO 4100013803</t>
  </si>
  <si>
    <t>BIAYA LIFT OFF,ADM FEE PO 4100015931</t>
  </si>
  <si>
    <t>BIAYA LIFT OFF,ADM FEE PO 4100013971</t>
  </si>
  <si>
    <t>BPJS KETENAGAKERJAAN BULAN FEB 2025</t>
  </si>
  <si>
    <t>2200000134</t>
  </si>
  <si>
    <t>MEDICAL CLAIM JANUARI 2025 BNI</t>
  </si>
  <si>
    <t>2200000135</t>
  </si>
  <si>
    <t>006/HR-PY/GYS/FA</t>
  </si>
  <si>
    <t>6100004448</t>
  </si>
  <si>
    <t>GAJI PERIODE FEBRUARI 2025</t>
  </si>
  <si>
    <t>2200000136</t>
  </si>
  <si>
    <t>6100004464</t>
  </si>
  <si>
    <t>ACR - Monthly provision EBO 2025</t>
  </si>
  <si>
    <t>6100004465</t>
  </si>
  <si>
    <t>20250228</t>
  </si>
  <si>
    <t>CSMC32000000000193</t>
  </si>
  <si>
    <t>ABRASIVE RADIAL - 4" NO.180 BUNGA 3R SAN</t>
  </si>
  <si>
    <t>1100002428</t>
  </si>
  <si>
    <t>SERVICE GUIDE PRODUKSI</t>
  </si>
  <si>
    <t>1200003358</t>
  </si>
  <si>
    <t>010/INV-NSP/II</t>
  </si>
  <si>
    <t>4200002882</t>
  </si>
  <si>
    <t>1200003359</t>
  </si>
  <si>
    <t>04022500048078870/240225</t>
  </si>
  <si>
    <t>2100001420</t>
  </si>
  <si>
    <t>011/GA-GYS/VII/2</t>
  </si>
  <si>
    <t>20251000005727</t>
  </si>
  <si>
    <t>20251000005728</t>
  </si>
  <si>
    <t>1200003430</t>
  </si>
  <si>
    <t>4200001581</t>
  </si>
  <si>
    <t>1200003435</t>
  </si>
  <si>
    <t>4200001812</t>
  </si>
  <si>
    <t>1200003436</t>
  </si>
  <si>
    <t>4200001950</t>
  </si>
  <si>
    <t>1100002562</t>
  </si>
  <si>
    <t>3.965 ORG (BP)</t>
  </si>
  <si>
    <t>1200003466</t>
  </si>
  <si>
    <t>25-DRX000011</t>
  </si>
  <si>
    <t>4200002876</t>
  </si>
  <si>
    <t>PEMAKAIAN BARU AREA ASSEMBLY ROLL CHOCK PRODUKSI</t>
  </si>
  <si>
    <t>1100002563</t>
  </si>
  <si>
    <t>PGSP15000000017874</t>
  </si>
  <si>
    <t>WELDING CABLE - 70MM (80%) ORANGE</t>
  </si>
  <si>
    <t>MANAGEMENT FEE BP (3.965 ORG)</t>
  </si>
  <si>
    <t>1200003468</t>
  </si>
  <si>
    <t>1900000034</t>
  </si>
  <si>
    <t>2100001463</t>
  </si>
  <si>
    <t>010/INV-NSP/II/2</t>
  </si>
  <si>
    <t>BIAYA INKLARING PO 4100009470</t>
  </si>
  <si>
    <t>2100001493</t>
  </si>
  <si>
    <t>081/BADUI/02/202</t>
  </si>
  <si>
    <t>SUBMIT PIB PO 4100009470</t>
  </si>
  <si>
    <t>BIAYA TRUCKING PO 4100009470</t>
  </si>
  <si>
    <t>1900000036</t>
  </si>
  <si>
    <t>2100001546</t>
  </si>
  <si>
    <t>20251000005762</t>
  </si>
  <si>
    <t>20251000005764</t>
  </si>
  <si>
    <t>2100001560</t>
  </si>
  <si>
    <t>SCM - Accrue Langsir Repair  - BP Feb 2025</t>
  </si>
  <si>
    <t>SCM - Accrue Langsir</t>
  </si>
  <si>
    <t>6200000089</t>
  </si>
  <si>
    <t>PR 1200002833</t>
  </si>
  <si>
    <t>SCM - ACCRUE</t>
  </si>
  <si>
    <t>HR - Accrued WHT 21 - Feb 2025</t>
  </si>
  <si>
    <t>HR - Accrue WHT 21</t>
  </si>
  <si>
    <t>6200000091</t>
  </si>
  <si>
    <t>FPA - To reclassify misclassification spare part</t>
  </si>
  <si>
    <t>FPA - Reclass Sparepart</t>
  </si>
  <si>
    <t>6200000098</t>
  </si>
  <si>
    <t>FPA - RECLASS</t>
  </si>
  <si>
    <t>HR - ACCRUE IURAN SPMI  FEB 2025</t>
  </si>
  <si>
    <t>HR-Accrue SPMI &amp; Lomenik</t>
  </si>
  <si>
    <t>6200000103</t>
  </si>
  <si>
    <t>HR - ACCRUE IURAN LOMENIK FEB 2025</t>
  </si>
  <si>
    <t>FPA - Alokasi Alindo Feb 2025</t>
  </si>
  <si>
    <t>FPA - Alokasi ALINDO</t>
  </si>
  <si>
    <t>6200000077</t>
  </si>
  <si>
    <t>FPA - ACCRUE</t>
  </si>
  <si>
    <t>FPA - Accrue Electric Expense Feb 2025 (BP1)</t>
  </si>
  <si>
    <t>FPA - Accrue Electricity</t>
  </si>
  <si>
    <t>6200000052</t>
  </si>
  <si>
    <t>FPA - Accrue Electric Expense Feb 2025 (CEM)</t>
  </si>
  <si>
    <t>FPA - Accrue Gas Expense Feb 2025 (BP1)</t>
  </si>
  <si>
    <t>FPA - Accrue Gas</t>
  </si>
  <si>
    <t>6200000079</t>
  </si>
  <si>
    <t>3</t>
  </si>
  <si>
    <t>20250304</t>
  </si>
  <si>
    <t>1100002655</t>
  </si>
  <si>
    <t>1100002656</t>
  </si>
  <si>
    <t>1100002678</t>
  </si>
  <si>
    <t>Jasa Retensi 3%</t>
  </si>
  <si>
    <t>1200003637</t>
  </si>
  <si>
    <t>4200001592</t>
  </si>
  <si>
    <t>1200003639</t>
  </si>
  <si>
    <t>4200001792</t>
  </si>
  <si>
    <t>1200003640</t>
  </si>
  <si>
    <t>4200002004</t>
  </si>
  <si>
    <t>1200003641</t>
  </si>
  <si>
    <t>4200002238</t>
  </si>
  <si>
    <t>1200003642</t>
  </si>
  <si>
    <t>4200002396</t>
  </si>
  <si>
    <t>1200003645</t>
  </si>
  <si>
    <t>4200002575</t>
  </si>
  <si>
    <t>1200003661</t>
  </si>
  <si>
    <t>20250305</t>
  </si>
  <si>
    <t>4200001591</t>
  </si>
  <si>
    <t>1200003662</t>
  </si>
  <si>
    <t>4200001790</t>
  </si>
  <si>
    <t>1200003663</t>
  </si>
  <si>
    <t>4200002003</t>
  </si>
  <si>
    <t>1200003664</t>
  </si>
  <si>
    <t>4200002237</t>
  </si>
  <si>
    <t>1200003665</t>
  </si>
  <si>
    <t>4200002395</t>
  </si>
  <si>
    <t>1200003666</t>
  </si>
  <si>
    <t>4200002574</t>
  </si>
  <si>
    <t>IURAN SPMI BULAN FEBRUARI 2025</t>
  </si>
  <si>
    <t>2200000162</t>
  </si>
  <si>
    <t>IURAN LOMENIK BULAN FEBRUARI 2025</t>
  </si>
  <si>
    <t>2200000163</t>
  </si>
  <si>
    <t>Jasa / Instalasi SKID PIPE Material SRIC</t>
  </si>
  <si>
    <t>1200003674</t>
  </si>
  <si>
    <t>022/BAT-BAP/0125</t>
  </si>
  <si>
    <t>4200002147</t>
  </si>
  <si>
    <t>20250306</t>
  </si>
  <si>
    <t>u cat pemasangan walkway di area penurunan prod bp</t>
  </si>
  <si>
    <t>1100002809</t>
  </si>
  <si>
    <t>u membersikan area walkway bp 1</t>
  </si>
  <si>
    <t>u membersikan area bawah walkway bp 1</t>
  </si>
  <si>
    <t>BPJS KESEHATAN BULAN MARET 2025</t>
  </si>
  <si>
    <t>2200000166</t>
  </si>
  <si>
    <t>002/HR-PY/GYS/FA</t>
  </si>
  <si>
    <t>20250307</t>
  </si>
  <si>
    <t>1200003774</t>
  </si>
  <si>
    <t>9507963323</t>
  </si>
  <si>
    <t>4100020847</t>
  </si>
  <si>
    <t>1200003792</t>
  </si>
  <si>
    <t>4200002915</t>
  </si>
  <si>
    <t>UNTUK MEKANIK PRODUKSI  : AGUS SUWANTO 960104004</t>
  </si>
  <si>
    <t>1100002884</t>
  </si>
  <si>
    <t>20250308</t>
  </si>
  <si>
    <t>UNTUK PROSES HARDENING SAW BLADE</t>
  </si>
  <si>
    <t>CCHC12000000002610</t>
  </si>
  <si>
    <t>AQUA QUENCH 140</t>
  </si>
  <si>
    <t>20250310</t>
  </si>
  <si>
    <t>BAUT TUTUP SHAFT ROLL VERTICAL</t>
  </si>
  <si>
    <t>1100002953</t>
  </si>
  <si>
    <t>PBNP15000000002684</t>
  </si>
  <si>
    <t>BOLT - L 3/4" X 3"</t>
  </si>
  <si>
    <t>BAUT ASSEMBLY ROLL CHOCK  UR</t>
  </si>
  <si>
    <t>20250311</t>
  </si>
  <si>
    <t>1100003019</t>
  </si>
  <si>
    <t>CSMC32000000002039</t>
  </si>
  <si>
    <t>WELDING ELECTRODE AWS E309MOL16 3,2MM</t>
  </si>
  <si>
    <t>1200003941</t>
  </si>
  <si>
    <t>SRA/07/2503/0028</t>
  </si>
  <si>
    <t>4100018276</t>
  </si>
  <si>
    <t>BIAYA STORAGE PO 4100009470</t>
  </si>
  <si>
    <t>2100001701</t>
  </si>
  <si>
    <t>044-CTC/BADUI/02</t>
  </si>
  <si>
    <t>Baut shaft bearing roll vertical UR</t>
  </si>
  <si>
    <t>1100003035</t>
  </si>
  <si>
    <t>OCEAN FREIGHT PO 4100014832</t>
  </si>
  <si>
    <t>0500032597938671/03032025</t>
  </si>
  <si>
    <t>2100001723</t>
  </si>
  <si>
    <t>INFP/2504892</t>
  </si>
  <si>
    <t>OCEAN FREIGHT PO 4100015601</t>
  </si>
  <si>
    <t>CFS CHARGES,DO DESTINATION PO 4100014832</t>
  </si>
  <si>
    <t>CFS CHARGES,DO DESTINATION PO 4100015601</t>
  </si>
  <si>
    <t>1100003042</t>
  </si>
  <si>
    <t>CSMC32000000000188</t>
  </si>
  <si>
    <t>ABRASIVE PAPER - NO. 600 EAGLE</t>
  </si>
  <si>
    <t>1200003974</t>
  </si>
  <si>
    <t>012/INV-NSP/III/2025</t>
  </si>
  <si>
    <t>1200004014</t>
  </si>
  <si>
    <t>20250312</t>
  </si>
  <si>
    <t>012/INV-NSP/III/</t>
  </si>
  <si>
    <t>4200001905</t>
  </si>
  <si>
    <t>1200004016</t>
  </si>
  <si>
    <t>4200002928</t>
  </si>
  <si>
    <t>1200004018</t>
  </si>
  <si>
    <t>4200002929</t>
  </si>
  <si>
    <t>1200004019</t>
  </si>
  <si>
    <t>4200002931</t>
  </si>
  <si>
    <t>1200004023</t>
  </si>
  <si>
    <t>4200002925</t>
  </si>
  <si>
    <t>OCEAN FREIGHT PO 4100012976</t>
  </si>
  <si>
    <t>0500032597938670/03032025</t>
  </si>
  <si>
    <t>2100001710</t>
  </si>
  <si>
    <t>INFP/2504891</t>
  </si>
  <si>
    <t>CFS CHARGES,DO DESTINATION PO 4100012976</t>
  </si>
  <si>
    <t>04012500053404900/040325</t>
  </si>
  <si>
    <t>2100001778</t>
  </si>
  <si>
    <t>20251000005901</t>
  </si>
  <si>
    <t>1200004173</t>
  </si>
  <si>
    <t>20250314</t>
  </si>
  <si>
    <t>4200002932</t>
  </si>
  <si>
    <t>1200004177</t>
  </si>
  <si>
    <t>4200002933</t>
  </si>
  <si>
    <t>1200004181</t>
  </si>
  <si>
    <t>4200002934</t>
  </si>
  <si>
    <t>1200004182</t>
  </si>
  <si>
    <t>4200002935</t>
  </si>
  <si>
    <t>1200004186</t>
  </si>
  <si>
    <t>4200002936</t>
  </si>
  <si>
    <t>1200004187</t>
  </si>
  <si>
    <t>4200002937</t>
  </si>
  <si>
    <t>PENGECATAN MANIPULATOR BD UR UE DAN UF</t>
  </si>
  <si>
    <t>1100003206</t>
  </si>
  <si>
    <t>CAT RUANGAN PULPIT BD</t>
  </si>
  <si>
    <t>CSMC32000000002595</t>
  </si>
  <si>
    <t>PAINT SYNTHETIC - SUPER WHITE @4KG</t>
  </si>
  <si>
    <t>1200004201</t>
  </si>
  <si>
    <t>SY2503-0657</t>
  </si>
  <si>
    <t>4100021710</t>
  </si>
  <si>
    <t>1200004238</t>
  </si>
  <si>
    <t>013/INV-NSP/III/</t>
  </si>
  <si>
    <t>4200002984</t>
  </si>
  <si>
    <t>1200004243</t>
  </si>
  <si>
    <t>20250315</t>
  </si>
  <si>
    <t>1100003263</t>
  </si>
  <si>
    <t>BAUT RING ASSEMBLY ROLL CHOCK</t>
  </si>
  <si>
    <t>PBNP15000000026926</t>
  </si>
  <si>
    <t>BOLT AND NUT M.12 X 90MM GRADE 8.8 HITAM</t>
  </si>
  <si>
    <t>HOUSEKEEPING BEAM PLANT</t>
  </si>
  <si>
    <t>1100003276</t>
  </si>
  <si>
    <t>MEKANIK pRODUKSI &amp; ROLLSHOP</t>
  </si>
  <si>
    <t>1100003277</t>
  </si>
  <si>
    <t>PGSP15000000011857</t>
  </si>
  <si>
    <t>HOSE CLAMP 1" STAINLESS STEEL</t>
  </si>
  <si>
    <t>04002500054811257/050325</t>
  </si>
  <si>
    <t>2100001883</t>
  </si>
  <si>
    <t>20251000005972</t>
  </si>
  <si>
    <t>20251000005973</t>
  </si>
  <si>
    <t>1100003308</t>
  </si>
  <si>
    <t>20250317</t>
  </si>
  <si>
    <t>INSENTIF PRODUKSI BULAN FEB 2025-BNI</t>
  </si>
  <si>
    <t>2200000187</t>
  </si>
  <si>
    <t>1100003312</t>
  </si>
  <si>
    <t>1100003355</t>
  </si>
  <si>
    <t>1100003357</t>
  </si>
  <si>
    <t>BAUT LINER CHOCK VERTICAL UF</t>
  </si>
  <si>
    <t>1100003360</t>
  </si>
  <si>
    <t>PBNP15000000002406</t>
  </si>
  <si>
    <t>BOLT - M.20 X 50MM HITAM 8.8</t>
  </si>
  <si>
    <t>20250318</t>
  </si>
  <si>
    <t>1200004324</t>
  </si>
  <si>
    <t>14/03/2025</t>
  </si>
  <si>
    <t>4100021730</t>
  </si>
  <si>
    <t>THR KARYAWAN PT. GYS TAHUN 2025 BNI</t>
  </si>
  <si>
    <t>2200000192</t>
  </si>
  <si>
    <t>1100003433</t>
  </si>
  <si>
    <t>20250319</t>
  </si>
  <si>
    <t>MESIN POTONG BUBUTAN BESAR</t>
  </si>
  <si>
    <t>6900000228</t>
  </si>
  <si>
    <t>6900000234</t>
  </si>
  <si>
    <t>1200004432</t>
  </si>
  <si>
    <t>25/03/060</t>
  </si>
  <si>
    <t>4100021697</t>
  </si>
  <si>
    <t>20250320</t>
  </si>
  <si>
    <t>1100003471</t>
  </si>
  <si>
    <t>1200004490</t>
  </si>
  <si>
    <t>190325-04</t>
  </si>
  <si>
    <t>4100021813</t>
  </si>
  <si>
    <t>1200004494</t>
  </si>
  <si>
    <t>9508102022</t>
  </si>
  <si>
    <t>4100021774</t>
  </si>
  <si>
    <t>1200004495</t>
  </si>
  <si>
    <t>9508089870</t>
  </si>
  <si>
    <t>1200004496</t>
  </si>
  <si>
    <t>190325-07</t>
  </si>
  <si>
    <t>4100021829</t>
  </si>
  <si>
    <t>1200004504</t>
  </si>
  <si>
    <t>ABS250316045</t>
  </si>
  <si>
    <t>4100021848</t>
  </si>
  <si>
    <t>MEDICAL CLAIM FEBRUARI 2025 BNI</t>
  </si>
  <si>
    <t>2200000194</t>
  </si>
  <si>
    <t>BPJS KETENAGAKERJAAN BULAN MARET 2025</t>
  </si>
  <si>
    <t>2200000199</t>
  </si>
  <si>
    <t>1100003652</t>
  </si>
  <si>
    <t>20250324</t>
  </si>
  <si>
    <t>PBNP15000000027243</t>
  </si>
  <si>
    <t>BOLT AND NUT M.20 X 130MM HITAM</t>
  </si>
  <si>
    <t>PBNP15000000002668</t>
  </si>
  <si>
    <t>BOLT M.20 X 140MM</t>
  </si>
  <si>
    <t>1200004618</t>
  </si>
  <si>
    <t>03662</t>
  </si>
  <si>
    <t>4100021897</t>
  </si>
  <si>
    <t>1200004619</t>
  </si>
  <si>
    <t>210325/14</t>
  </si>
  <si>
    <t>4100021903</t>
  </si>
  <si>
    <t>ZAK</t>
  </si>
  <si>
    <t>NUT PIN RANTAI MESIN BUBUT 07</t>
  </si>
  <si>
    <t>1100003655</t>
  </si>
  <si>
    <t>PBNP15000000003028</t>
  </si>
  <si>
    <t>NUT M.14 HITAM</t>
  </si>
  <si>
    <t>LAS PAHAT BUBUT</t>
  </si>
  <si>
    <t>CSMC32000000000692</t>
  </si>
  <si>
    <t>WELDING ELECTRODE - BRONZE 4,0MM</t>
  </si>
  <si>
    <t>6100007591</t>
  </si>
  <si>
    <t>6100007592</t>
  </si>
  <si>
    <t>20250331</t>
  </si>
  <si>
    <t>BM PO 4100021618</t>
  </si>
  <si>
    <t>0400022599497851/11032025</t>
  </si>
  <si>
    <t>2100002107</t>
  </si>
  <si>
    <t>4100021618</t>
  </si>
  <si>
    <t>400000665427</t>
  </si>
  <si>
    <t>DISBURSMENT FEE PO 4100021618</t>
  </si>
  <si>
    <t>GAJI PERIODE MARET 2025</t>
  </si>
  <si>
    <t>2200000215</t>
  </si>
  <si>
    <t>011/HR-PY/GYS/FA</t>
  </si>
  <si>
    <t>20250325</t>
  </si>
  <si>
    <t>1200004724</t>
  </si>
  <si>
    <t>210325-13</t>
  </si>
  <si>
    <t>4100021861</t>
  </si>
  <si>
    <t>26 Employee (10103PP001)</t>
  </si>
  <si>
    <t>1200004738</t>
  </si>
  <si>
    <t>017/INV-NSP/III/</t>
  </si>
  <si>
    <t>4200003047</t>
  </si>
  <si>
    <t>1200004739</t>
  </si>
  <si>
    <t>04002500081258392/240325</t>
  </si>
  <si>
    <t>2100002148</t>
  </si>
  <si>
    <t>20251000006117</t>
  </si>
  <si>
    <t>20251000006118</t>
  </si>
  <si>
    <t>1200004810</t>
  </si>
  <si>
    <t>20250326</t>
  </si>
  <si>
    <t>019/INV-NSP/III</t>
  </si>
  <si>
    <t>4200002154</t>
  </si>
  <si>
    <t>P/TAGIHAN PENGGUNAN GAS MARET 2025</t>
  </si>
  <si>
    <t>08002500087923039/030425</t>
  </si>
  <si>
    <t>2200000225</t>
  </si>
  <si>
    <t>013032580206</t>
  </si>
  <si>
    <t>AR - Reclass cost repair invoice PT. Dewi Sri</t>
  </si>
  <si>
    <t>AR - Reclass GL-420000026</t>
  </si>
  <si>
    <t>6200000127</t>
  </si>
  <si>
    <t>4200000026</t>
  </si>
  <si>
    <t>AR - RECLASS</t>
  </si>
  <si>
    <t>IURAN SPMI BULAN MARET 2025</t>
  </si>
  <si>
    <t>2200000226</t>
  </si>
  <si>
    <t>IURAN LOMENIK BULAN MARET 2025</t>
  </si>
  <si>
    <t>2200000227</t>
  </si>
  <si>
    <t>ACR - Realisasi Accrue THR tahun 2025</t>
  </si>
  <si>
    <t>ACT - Realisasi THR 2025</t>
  </si>
  <si>
    <t>6200000157</t>
  </si>
  <si>
    <t>HR - ACCRUE IURAN SPMI MAR 2025</t>
  </si>
  <si>
    <t>HR - Accrue SPMI &amp; Lomeni</t>
  </si>
  <si>
    <t>6200000156</t>
  </si>
  <si>
    <t>HR - ACCRUE IURAN LOMENIK MAR 2025</t>
  </si>
  <si>
    <t>SCM - Accrue Langsir Repair - BP Mar 2025</t>
  </si>
  <si>
    <t>6200000162</t>
  </si>
  <si>
    <t>FPA - Alokasi Alindo Mar 2025</t>
  </si>
  <si>
    <t>6200000160</t>
  </si>
  <si>
    <t>HR - Accrued WHT 21 - Mar 2025</t>
  </si>
  <si>
    <t>6200000165</t>
  </si>
  <si>
    <t>FPA - Accrue Electric Expense Mar 2025 (BP1)</t>
  </si>
  <si>
    <t>6200000166</t>
  </si>
  <si>
    <t>6900000279</t>
  </si>
  <si>
    <t>FPA - Accrue Electric Expense Mar 2025 (CEM)</t>
  </si>
  <si>
    <t>6200000159</t>
  </si>
  <si>
    <t>ACT - Reclass BS</t>
  </si>
  <si>
    <t>6200000177</t>
  </si>
  <si>
    <t>ACT - RECLASS</t>
  </si>
  <si>
    <t>FPA - Accrue Factory Sudries - Mar 25</t>
  </si>
  <si>
    <t>FPA - Accrue Utilities</t>
  </si>
  <si>
    <t>6200000176</t>
  </si>
  <si>
    <t>4</t>
  </si>
  <si>
    <t>20250410</t>
  </si>
  <si>
    <t>BIAYA INKLARING PO 4100014832</t>
  </si>
  <si>
    <t>2100002370</t>
  </si>
  <si>
    <t>135/BADUI/03/202</t>
  </si>
  <si>
    <t>BIAYA INKLARING PO 4100015601</t>
  </si>
  <si>
    <t>SUBMIT PIB PO 4100012976</t>
  </si>
  <si>
    <t>2100002373</t>
  </si>
  <si>
    <t>136/BADUI/03/202</t>
  </si>
  <si>
    <t>BIAYA INKLARING PO 4100012976</t>
  </si>
  <si>
    <t>20250416</t>
  </si>
  <si>
    <t>20250417</t>
  </si>
  <si>
    <t>20250411</t>
  </si>
  <si>
    <t>20250415</t>
  </si>
  <si>
    <t>BM PO 4100018016</t>
  </si>
  <si>
    <t>2100002268</t>
  </si>
  <si>
    <t>4100018016,15332</t>
  </si>
  <si>
    <t>20250319008371</t>
  </si>
  <si>
    <t>BM PO 4100015332</t>
  </si>
  <si>
    <t>SUBMIT PIB PO 4100014832</t>
  </si>
  <si>
    <t>SUBMIT PIB PO 4100015601</t>
  </si>
  <si>
    <t>BIAYA TRUCKING PO 4100014832</t>
  </si>
  <si>
    <t>BIAYA TRUCKING PO 4100015601</t>
  </si>
  <si>
    <t>BIAYA TRUCKING PO 4100012976</t>
  </si>
  <si>
    <t>FUEL SURCHARGE,DOC FEE PO 4100015332</t>
  </si>
  <si>
    <t>0400042556289460/15042025</t>
  </si>
  <si>
    <t>2100002493</t>
  </si>
  <si>
    <t>4100015332,18016</t>
  </si>
  <si>
    <t>100001060917</t>
  </si>
  <si>
    <t>FUEL SURCHARGE,DOC FEE PO 4100018016</t>
  </si>
  <si>
    <t>WAREHOUSE FEE,DOC FEE PO 4100015332</t>
  </si>
  <si>
    <t>WAREHOUSE FEE,DOC FEE PO 4100018016</t>
  </si>
  <si>
    <t>BIAYA STORAGE PO 4100012976</t>
  </si>
  <si>
    <t>2100002572</t>
  </si>
  <si>
    <t>080-CTC/BADUI/03</t>
  </si>
  <si>
    <t>BIAYA STORAGE PO 4100012356</t>
  </si>
  <si>
    <t>2100002573</t>
  </si>
  <si>
    <t>079-CTC/BADUI/03</t>
  </si>
  <si>
    <t>BIAYA STORAGE PO 4100014832</t>
  </si>
  <si>
    <t>BIAYA STORAGE PO 4100015601</t>
  </si>
  <si>
    <t>2100002379</t>
  </si>
  <si>
    <t>BM PO 4100016337</t>
  </si>
  <si>
    <t>2100002391</t>
  </si>
  <si>
    <t>4100016337,18182</t>
  </si>
  <si>
    <t>20250411000694</t>
  </si>
  <si>
    <t>BM PO 4100018182</t>
  </si>
  <si>
    <t>AIR FREIGHT CHARGES PO 4100015332</t>
  </si>
  <si>
    <t>AIR FREIGHT CHARGES PO 4100018016</t>
  </si>
  <si>
    <t>1900000050</t>
  </si>
  <si>
    <t>UNTUK ROLL UF WF 600X200</t>
  </si>
  <si>
    <t>1100004088</t>
  </si>
  <si>
    <t>PGSP15000000016194</t>
  </si>
  <si>
    <t>SLEEVE RING UFH WF 600X200, Ø1282X577MM</t>
  </si>
  <si>
    <t>1100004117</t>
  </si>
  <si>
    <t>1100004118</t>
  </si>
  <si>
    <t>20250422</t>
  </si>
  <si>
    <t>1100003874</t>
  </si>
  <si>
    <t>20250409</t>
  </si>
  <si>
    <t>MEKANIK SERVICE MESIN BUBUT</t>
  </si>
  <si>
    <t>1100003982</t>
  </si>
  <si>
    <t>20250414</t>
  </si>
  <si>
    <t>PBGP15000000002046</t>
  </si>
  <si>
    <t>BEARING 6205 ZZ</t>
  </si>
  <si>
    <t>1100004008</t>
  </si>
  <si>
    <t>20250421</t>
  </si>
  <si>
    <t>20250408</t>
  </si>
  <si>
    <t>CCHC12000000000012</t>
  </si>
  <si>
    <t>ADHESIVE PLASTIC STEEL EPOXY 5 MENIT</t>
  </si>
  <si>
    <t>CLAMPING SELANG PIPA AIR PENDINGIN ROLL</t>
  </si>
  <si>
    <t>1100004012</t>
  </si>
  <si>
    <t>CPKC22000000000178</t>
  </si>
  <si>
    <t>BAND IT PLATE 1/2"</t>
  </si>
  <si>
    <t>GERGAJI CUTTING 3</t>
  </si>
  <si>
    <t>1100004086</t>
  </si>
  <si>
    <t>CSMC32000000001917</t>
  </si>
  <si>
    <t>CIRCULAR COLD SAW BLADE, 1700X380X10MM</t>
  </si>
  <si>
    <t>WELDER PRODUKSI &amp; ROLLSHOP</t>
  </si>
  <si>
    <t>PRGP15000000005120</t>
  </si>
  <si>
    <t>RING PER M.12</t>
  </si>
  <si>
    <t>BAUT SPI ASSEMBLY ROLL CHOCK</t>
  </si>
  <si>
    <t>BAUT ASSEMBLY ROLL CHOCK UR UF</t>
  </si>
  <si>
    <t>1100004041</t>
  </si>
  <si>
    <t>MEKANIK ROLLSHOP</t>
  </si>
  <si>
    <t>1100004089</t>
  </si>
  <si>
    <t>PAHAT BUBUT ROLL</t>
  </si>
  <si>
    <t>1100004002</t>
  </si>
  <si>
    <t>CSMC32000000000357</t>
  </si>
  <si>
    <t>GRINDING WHEEL 8"X1"X1.1/4" A46 ABU ABU</t>
  </si>
  <si>
    <t>1100004340</t>
  </si>
  <si>
    <t>20250423</t>
  </si>
  <si>
    <t>SEAL BEARING ROLL VERTICAL</t>
  </si>
  <si>
    <t>1100004003</t>
  </si>
  <si>
    <t>OPERATOR MESIN BUBUTAN</t>
  </si>
  <si>
    <t>CSMC32000000000187</t>
  </si>
  <si>
    <t>ABRASIVE PAPER NO. 500 EAGLE</t>
  </si>
  <si>
    <t>CSMC32000000000186</t>
  </si>
  <si>
    <t>ABRASIVE PAPER NO. 360 EAGLE</t>
  </si>
  <si>
    <t>MEKANIK ROLLHANDLING</t>
  </si>
  <si>
    <t>u Pemasangan atap fiber di area warehouse bp1 pk2</t>
  </si>
  <si>
    <t>1100003836</t>
  </si>
  <si>
    <t>PRGP15000000018845</t>
  </si>
  <si>
    <t>RING - PER M.16</t>
  </si>
  <si>
    <t>BAUT TUTUP SEAL CHOCK</t>
  </si>
  <si>
    <t>1100004052</t>
  </si>
  <si>
    <t>PBNP15000000003137</t>
  </si>
  <si>
    <t>BOLT – M.12 X 30MM GRADE 8.8 HITAM</t>
  </si>
  <si>
    <t>u pemasangan atap fiber wh bp1 pk1 dan pk2</t>
  </si>
  <si>
    <t>1100003917</t>
  </si>
  <si>
    <t>LAS SERVICE GUIDE</t>
  </si>
  <si>
    <t>1100003861</t>
  </si>
  <si>
    <t>1100004056</t>
  </si>
  <si>
    <t>1100004166</t>
  </si>
  <si>
    <t>1100004351</t>
  </si>
  <si>
    <t>1100004364</t>
  </si>
  <si>
    <t>MAINTENANCE FURNACE</t>
  </si>
  <si>
    <t>1100004468</t>
  </si>
  <si>
    <t>20250425</t>
  </si>
  <si>
    <t>PBNP15000000002501</t>
  </si>
  <si>
    <t>BOLT - L M.12 X 75MM</t>
  </si>
  <si>
    <t>BAUT ASSEMBLY ROLL CHOCK EDGER</t>
  </si>
  <si>
    <t>PBNP15000000002818</t>
  </si>
  <si>
    <t>BOLT AND NUT - M.12 X 75MM</t>
  </si>
  <si>
    <t>GAJI PERIODE APRIL 2025</t>
  </si>
  <si>
    <t>2200000290</t>
  </si>
  <si>
    <t>016/HR-PY/GYS/FA</t>
  </si>
  <si>
    <t>6900000304</t>
  </si>
  <si>
    <t>20250407</t>
  </si>
  <si>
    <t>BPJS KESEHATAN BULAN APRIL 2025</t>
  </si>
  <si>
    <t>2200000228</t>
  </si>
  <si>
    <t>BPJS KETENAGAKERJAAN BULAN APR 2025</t>
  </si>
  <si>
    <t>2200000291</t>
  </si>
  <si>
    <t>018/HR-PY/GYS/FA</t>
  </si>
  <si>
    <t>BONUS PKB TAHUN 2025-BNI</t>
  </si>
  <si>
    <t>2200000297</t>
  </si>
  <si>
    <t>019/HR-PY/GYS/FA</t>
  </si>
  <si>
    <t>INSENTIF PRODUKSI BULAN MARET 2025-BNI</t>
  </si>
  <si>
    <t>2200000266</t>
  </si>
  <si>
    <t>P/ PESANGON BLN APRIL 2025-BNI</t>
  </si>
  <si>
    <t>2200000244</t>
  </si>
  <si>
    <t>6900000302</t>
  </si>
  <si>
    <t>1200006078</t>
  </si>
  <si>
    <t>20250428</t>
  </si>
  <si>
    <t>084183224/04/25</t>
  </si>
  <si>
    <t>4100022181</t>
  </si>
  <si>
    <t>3.641 ORG (BP)</t>
  </si>
  <si>
    <t>1200005054</t>
  </si>
  <si>
    <t>25-DRX000016</t>
  </si>
  <si>
    <t>4200003086</t>
  </si>
  <si>
    <t>MANAGEMENT FEE 3.641 ORG (BP)</t>
  </si>
  <si>
    <t>1200005056</t>
  </si>
  <si>
    <t>1200005669</t>
  </si>
  <si>
    <t>087/KS/SJ/04/25</t>
  </si>
  <si>
    <t>4100021990</t>
  </si>
  <si>
    <t>1200005672</t>
  </si>
  <si>
    <t>210425-02</t>
  </si>
  <si>
    <t>4100022114</t>
  </si>
  <si>
    <t>1200005708</t>
  </si>
  <si>
    <t>1200005822</t>
  </si>
  <si>
    <t>DO/25/04/092</t>
  </si>
  <si>
    <t>4100022117</t>
  </si>
  <si>
    <t>025</t>
  </si>
  <si>
    <t>1200006087</t>
  </si>
  <si>
    <t>022/INV-NSP/IV/2</t>
  </si>
  <si>
    <t>4200003181</t>
  </si>
  <si>
    <t>29 Employee (10103PP001)</t>
  </si>
  <si>
    <t>1200006086</t>
  </si>
  <si>
    <t>1200004930</t>
  </si>
  <si>
    <t>003/SJ/ETI/04</t>
  </si>
  <si>
    <t>4100021898</t>
  </si>
  <si>
    <t>1200005513</t>
  </si>
  <si>
    <t>250408224</t>
  </si>
  <si>
    <t>4100022169</t>
  </si>
  <si>
    <t>1200005573</t>
  </si>
  <si>
    <t>00240</t>
  </si>
  <si>
    <t>4100021792</t>
  </si>
  <si>
    <t>CRANE TADANO</t>
  </si>
  <si>
    <t>1200005926</t>
  </si>
  <si>
    <t>BAPP 16/04/2025</t>
  </si>
  <si>
    <t>4200003068</t>
  </si>
  <si>
    <t>operator</t>
  </si>
  <si>
    <t>1200005301</t>
  </si>
  <si>
    <t>250087</t>
  </si>
  <si>
    <t>4100022043</t>
  </si>
  <si>
    <t>solar</t>
  </si>
  <si>
    <t>1200005964</t>
  </si>
  <si>
    <t>00250</t>
  </si>
  <si>
    <t>4100020676</t>
  </si>
  <si>
    <t>1200006038</t>
  </si>
  <si>
    <t>250425-08</t>
  </si>
  <si>
    <t>4100022241</t>
  </si>
  <si>
    <t>1200005298</t>
  </si>
  <si>
    <t>4200003115</t>
  </si>
  <si>
    <t>1200005374</t>
  </si>
  <si>
    <t>4200003126</t>
  </si>
  <si>
    <t>1200005375</t>
  </si>
  <si>
    <t>4200003127</t>
  </si>
  <si>
    <t>1200005376</t>
  </si>
  <si>
    <t>4200003124</t>
  </si>
  <si>
    <t>1200005377</t>
  </si>
  <si>
    <t>4200003125</t>
  </si>
  <si>
    <t>1200005378</t>
  </si>
  <si>
    <t>4200003120</t>
  </si>
  <si>
    <t>1200005401</t>
  </si>
  <si>
    <t>4200003114</t>
  </si>
  <si>
    <t>1200005402</t>
  </si>
  <si>
    <t>4200003113</t>
  </si>
  <si>
    <t>1200005403</t>
  </si>
  <si>
    <t>4200003112</t>
  </si>
  <si>
    <t>1200005463</t>
  </si>
  <si>
    <t>4200003142</t>
  </si>
  <si>
    <t>1200005016</t>
  </si>
  <si>
    <t>09/04/2025</t>
  </si>
  <si>
    <t>4100021866</t>
  </si>
  <si>
    <t>1200005260</t>
  </si>
  <si>
    <t>1200005677</t>
  </si>
  <si>
    <t>2504/00155</t>
  </si>
  <si>
    <t>4100021868</t>
  </si>
  <si>
    <t>1200006051</t>
  </si>
  <si>
    <t>1200005261</t>
  </si>
  <si>
    <t>4200003100</t>
  </si>
  <si>
    <t>2100002306</t>
  </si>
  <si>
    <t>20251000006218</t>
  </si>
  <si>
    <t>20251000006220</t>
  </si>
  <si>
    <t>04002500111625595/240425</t>
  </si>
  <si>
    <t>2100002662</t>
  </si>
  <si>
    <t>20251000006382</t>
  </si>
  <si>
    <t>20251000006383</t>
  </si>
  <si>
    <t>1200006160</t>
  </si>
  <si>
    <t>20250429</t>
  </si>
  <si>
    <t>024/INV-NSP/IV/</t>
  </si>
  <si>
    <t>4200002338</t>
  </si>
  <si>
    <t>ANNUAL BONUS TAHUN 2024</t>
  </si>
  <si>
    <t>2200000301</t>
  </si>
  <si>
    <t>020/HR-PY/GYS/FA</t>
  </si>
  <si>
    <t>04002500112661221/250425</t>
  </si>
  <si>
    <t>2100002715</t>
  </si>
  <si>
    <t>4200002331</t>
  </si>
  <si>
    <t>024/INV-NSP/IV/2</t>
  </si>
  <si>
    <t>20251000006392</t>
  </si>
  <si>
    <t>IURAN SPMI BULAN APRIL 2025</t>
  </si>
  <si>
    <t>2200000303</t>
  </si>
  <si>
    <t>21/HR-PY/GYS/FA/</t>
  </si>
  <si>
    <t>IURAN LOMENIK BULAN APRIL 2025</t>
  </si>
  <si>
    <t>2200000304</t>
  </si>
  <si>
    <t>20250430</t>
  </si>
  <si>
    <t>PBNP15000000002457</t>
  </si>
  <si>
    <t>BOLT L M.20 X 40MM</t>
  </si>
  <si>
    <t>1100004613</t>
  </si>
  <si>
    <t>2.132 ORG (BP)</t>
  </si>
  <si>
    <t>1200006271</t>
  </si>
  <si>
    <t>25-DRX000028</t>
  </si>
  <si>
    <t>4200003185</t>
  </si>
  <si>
    <t>MANAGEMENT FEE 2.132 ORG (BP)</t>
  </si>
  <si>
    <t>1200006273</t>
  </si>
  <si>
    <t>1100004619</t>
  </si>
  <si>
    <t>Jasa pemakaian mobil trailer</t>
  </si>
  <si>
    <t>1200006285</t>
  </si>
  <si>
    <t>BAPP 26/04/2025</t>
  </si>
  <si>
    <t>4200003154</t>
  </si>
  <si>
    <t>1100004667</t>
  </si>
  <si>
    <t>MEKANIK SERVICE BEARING</t>
  </si>
  <si>
    <t>1100004669</t>
  </si>
  <si>
    <t>MEKANIK RAKIT ROLL</t>
  </si>
  <si>
    <t>6100010362</t>
  </si>
  <si>
    <t>6100010363</t>
  </si>
  <si>
    <t>SAFETY OPERATOR MESIN BUBUT SHIFT A</t>
  </si>
  <si>
    <t>1100004713</t>
  </si>
  <si>
    <t>PGSP15000000027567</t>
  </si>
  <si>
    <t>SAFETY GLASSES -GOOGLE CLEAR</t>
  </si>
  <si>
    <t>1200006426</t>
  </si>
  <si>
    <t>2100002798</t>
  </si>
  <si>
    <t>20251000006407</t>
  </si>
  <si>
    <t>20251000006409</t>
  </si>
  <si>
    <t>AIR FREIGHT PO 4100021618</t>
  </si>
  <si>
    <t>0400022599498027/11032025</t>
  </si>
  <si>
    <t>2100002825</t>
  </si>
  <si>
    <t>100001055329</t>
  </si>
  <si>
    <t>FUEL SURCHARGE PO 4100021618</t>
  </si>
  <si>
    <t>DOC FEE PO 4100021618</t>
  </si>
  <si>
    <t>HR - Accrued WHT 21 - Apr 2025</t>
  </si>
  <si>
    <t>6200000205</t>
  </si>
  <si>
    <t>SCM - Accrue Langsir Repair  - BP Apr 2025</t>
  </si>
  <si>
    <t>6200000208</t>
  </si>
  <si>
    <t>FPA - Accrue Electric Expense Apr 2025 (BP1)</t>
  </si>
  <si>
    <t>6200000211</t>
  </si>
  <si>
    <t>FPA - Accrue Electric Expense Apr 2025 (CEM)</t>
  </si>
  <si>
    <t>JV. Reversal Accrual Bonus FY 2024</t>
  </si>
  <si>
    <t>Amor. Realisasi Bonus</t>
  </si>
  <si>
    <t>6100011977</t>
  </si>
  <si>
    <t>019&amp;020/HR-PY/GYS/FA</t>
  </si>
  <si>
    <t>6200000220</t>
  </si>
  <si>
    <t>FPA - Accrue Gas Expense Apr 2025 (BP1)</t>
  </si>
  <si>
    <t>6200000215</t>
  </si>
  <si>
    <t>FPA -Reclass missclass sparepart</t>
  </si>
  <si>
    <t>ACR - THR April 2025 - March 2026</t>
  </si>
  <si>
    <t>ACT - ACCRUE THR 2026</t>
  </si>
  <si>
    <t>6100012011</t>
  </si>
  <si>
    <t>FPA - Alokasi Alindo Apr 2025</t>
  </si>
  <si>
    <t>6200000223</t>
  </si>
  <si>
    <t>FPA - Alokasi ALIN</t>
  </si>
  <si>
    <t>5</t>
  </si>
  <si>
    <t>20250502</t>
  </si>
  <si>
    <t>Consumable</t>
  </si>
  <si>
    <t>u pemasangan atap fiber di area wh pk1. pk2</t>
  </si>
  <si>
    <t>1100004737</t>
  </si>
  <si>
    <t>1100004738</t>
  </si>
  <si>
    <t>1200006467</t>
  </si>
  <si>
    <t>30/04/2025</t>
  </si>
  <si>
    <t>4100022655</t>
  </si>
  <si>
    <t>u perbaikan atap warehouse bp1 area pk1 &amp;pk2 a b</t>
  </si>
  <si>
    <t>1100004764</t>
  </si>
  <si>
    <t>20250503</t>
  </si>
  <si>
    <t>20250505</t>
  </si>
  <si>
    <t>CSMC32000000000671</t>
  </si>
  <si>
    <t>WELDING ELECTRODE - AWS ENI-CI 4,0MM</t>
  </si>
  <si>
    <t>1200006522</t>
  </si>
  <si>
    <t>PS00250500567</t>
  </si>
  <si>
    <t>4100022767</t>
  </si>
  <si>
    <t>1100004805</t>
  </si>
  <si>
    <t>1100004806</t>
  </si>
  <si>
    <t>WELDER PRODUKSI</t>
  </si>
  <si>
    <t>1100004807</t>
  </si>
  <si>
    <t>MEKANIK SERVICE GUIDE</t>
  </si>
  <si>
    <t>1100004808</t>
  </si>
  <si>
    <t>HOUSKEEPING</t>
  </si>
  <si>
    <t>MEKANIK WELDER</t>
  </si>
  <si>
    <t>20250506</t>
  </si>
  <si>
    <t>PGSP15000000010515</t>
  </si>
  <si>
    <t>DOUBLE NIPPLE 1/4" GALVANIS NPT 60°</t>
  </si>
  <si>
    <t>1100004841</t>
  </si>
  <si>
    <t>BPJS KESEHATAN BULAN MEI 2025</t>
  </si>
  <si>
    <t>2200000313</t>
  </si>
  <si>
    <t>PERBAIKAN FURNACE BEAM PLANT</t>
  </si>
  <si>
    <t>1100004864</t>
  </si>
  <si>
    <t>20250507</t>
  </si>
  <si>
    <t>CCHC12000000000055</t>
  </si>
  <si>
    <t>MORTAR SK-36</t>
  </si>
  <si>
    <t>1200006744</t>
  </si>
  <si>
    <t>ABS250504509</t>
  </si>
  <si>
    <t>4100022865</t>
  </si>
  <si>
    <t>ASSEMBLY ROLL STRAIGHTENING</t>
  </si>
  <si>
    <t>1100004934</t>
  </si>
  <si>
    <t>PBSP15000000009200</t>
  </si>
  <si>
    <t>BUSHING ID 470 X OD 475 X 750MM Steel</t>
  </si>
  <si>
    <t>PBSP15000000009201</t>
  </si>
  <si>
    <t>SPI  32MM X 60 X 550MM  Material Steel</t>
  </si>
  <si>
    <t>1100004944</t>
  </si>
  <si>
    <t>20250508</t>
  </si>
  <si>
    <t>1100004947</t>
  </si>
  <si>
    <t>1100004948</t>
  </si>
  <si>
    <t>1200006792</t>
  </si>
  <si>
    <t>SY2505-0325</t>
  </si>
  <si>
    <t>4100022584</t>
  </si>
  <si>
    <t>1200006814</t>
  </si>
  <si>
    <t>070525-05</t>
  </si>
  <si>
    <t>4100022823</t>
  </si>
  <si>
    <t>1200006820</t>
  </si>
  <si>
    <t>DO/25/05/020</t>
  </si>
  <si>
    <t>4100022770</t>
  </si>
  <si>
    <t>1200006822</t>
  </si>
  <si>
    <t>07/05/25</t>
  </si>
  <si>
    <t>4100022869</t>
  </si>
  <si>
    <t>1200006862</t>
  </si>
  <si>
    <t>SY2504-1042</t>
  </si>
  <si>
    <t>4100021864</t>
  </si>
  <si>
    <t>1200006896</t>
  </si>
  <si>
    <t>4200003228</t>
  </si>
  <si>
    <t>20250513</t>
  </si>
  <si>
    <t>BIAYA STORAGE PO 4100016337</t>
  </si>
  <si>
    <t>2100002991</t>
  </si>
  <si>
    <t>117-CTC/BADUI/04</t>
  </si>
  <si>
    <t>BIAYA STORAGE PO 4100018182</t>
  </si>
  <si>
    <t>BIAYA INKLARING PO 4100016337</t>
  </si>
  <si>
    <t>2100002990</t>
  </si>
  <si>
    <t>196/BADUI/04/202</t>
  </si>
  <si>
    <t>BIAYA INKLARING PO 4100018182</t>
  </si>
  <si>
    <t>SUBMIT PIB PO 4100016337</t>
  </si>
  <si>
    <t>SUBMIT PIB PO 4100018182</t>
  </si>
  <si>
    <t>BIAYA TRUCKING PO 4100016337</t>
  </si>
  <si>
    <t>BIAYA TRUCKING PO 4100018182</t>
  </si>
  <si>
    <t>GERINDA PAHAT BUBUT ROLL</t>
  </si>
  <si>
    <t>1100005124</t>
  </si>
  <si>
    <t>PERBAIKAN FURNACE</t>
  </si>
  <si>
    <t>CSMC32000000000660</t>
  </si>
  <si>
    <t>WELDING ELECTRODE - AWS E309L16 4,0MM</t>
  </si>
  <si>
    <t>UNTUK PACKING PIPA AIR PENDINGIN ROLL CHOCK BD</t>
  </si>
  <si>
    <t>1100005125</t>
  </si>
  <si>
    <t>CSMC32000000001770</t>
  </si>
  <si>
    <t>PACKING KLINGRIT 5,0MMX1,2MTRX1,2MTR</t>
  </si>
  <si>
    <t>1100005126</t>
  </si>
  <si>
    <t>PVVP15000000006421</t>
  </si>
  <si>
    <t>BALL VALVE 1/4" KITZ</t>
  </si>
  <si>
    <t>1200007019</t>
  </si>
  <si>
    <t>090525-06</t>
  </si>
  <si>
    <t>4100022906</t>
  </si>
  <si>
    <t>BM PO 4100014649</t>
  </si>
  <si>
    <t>2100003015</t>
  </si>
  <si>
    <t>4100014649</t>
  </si>
  <si>
    <t>20250509000735</t>
  </si>
  <si>
    <t>20250514</t>
  </si>
  <si>
    <t>1100005243</t>
  </si>
  <si>
    <t>1200007156</t>
  </si>
  <si>
    <t>1100005265</t>
  </si>
  <si>
    <t>1200007179</t>
  </si>
  <si>
    <t>4200003232</t>
  </si>
  <si>
    <t>20250515</t>
  </si>
  <si>
    <t>1200007250</t>
  </si>
  <si>
    <t>4200003243</t>
  </si>
  <si>
    <t>1200007274</t>
  </si>
  <si>
    <t>4200003244</t>
  </si>
  <si>
    <t>1200007276</t>
  </si>
  <si>
    <t>4200003245</t>
  </si>
  <si>
    <t>1100005473</t>
  </si>
  <si>
    <t>20250519</t>
  </si>
  <si>
    <t>1200007482</t>
  </si>
  <si>
    <t>DOSU-251103628</t>
  </si>
  <si>
    <t>4100023088</t>
  </si>
  <si>
    <t>1200007503</t>
  </si>
  <si>
    <t>2025007640</t>
  </si>
  <si>
    <t>4100021791</t>
  </si>
  <si>
    <t>1200007508</t>
  </si>
  <si>
    <t>4200003233</t>
  </si>
  <si>
    <t>1200007509</t>
  </si>
  <si>
    <t>4200003234</t>
  </si>
  <si>
    <t>1200007510</t>
  </si>
  <si>
    <t>4200003239</t>
  </si>
  <si>
    <t>1200007511</t>
  </si>
  <si>
    <t>4200003238</t>
  </si>
  <si>
    <t>1200007512</t>
  </si>
  <si>
    <t>4200003237</t>
  </si>
  <si>
    <t>1200007513</t>
  </si>
  <si>
    <t>4200003236</t>
  </si>
  <si>
    <t>CSMC32000000000192</t>
  </si>
  <si>
    <t>ABRASIVE RADIAL 4# NO.180 BUNGA</t>
  </si>
  <si>
    <t>20250520</t>
  </si>
  <si>
    <t>1200007625</t>
  </si>
  <si>
    <t>20250521</t>
  </si>
  <si>
    <t>u produksi bp1</t>
  </si>
  <si>
    <t>1100005561</t>
  </si>
  <si>
    <t>CSMC32000000003012</t>
  </si>
  <si>
    <t>CARBON FULL RESIN UK.110X300 METER SONY</t>
  </si>
  <si>
    <t>SEAL BEARIG CHOCK HORIZONTAL UR&amp;UF</t>
  </si>
  <si>
    <t>1100005596</t>
  </si>
  <si>
    <t>BAUT TUTUP SEAL CHOCK BEARING</t>
  </si>
  <si>
    <t>PBNP15000000002450</t>
  </si>
  <si>
    <t>BOLT - L M.12 X 30MM</t>
  </si>
  <si>
    <t>ASSEMBLY ROLL CHOCK</t>
  </si>
  <si>
    <t>1100005597</t>
  </si>
  <si>
    <t>PBNP15000000002583</t>
  </si>
  <si>
    <t>BOLT L M.12 X 80MM</t>
  </si>
  <si>
    <t>ASSEMBLY ROLL CHOCK BD</t>
  </si>
  <si>
    <t>PERBAIKAN ATAP MONITOR AREA PRODUKSI BP</t>
  </si>
  <si>
    <t>1100005598</t>
  </si>
  <si>
    <t>6900000330</t>
  </si>
  <si>
    <t>BPJS KETENAGAKERJAAN BULAN MEI 2025</t>
  </si>
  <si>
    <t>2200000341</t>
  </si>
  <si>
    <t>u perbaikan atap seng area bp 1 wh</t>
  </si>
  <si>
    <t>1100005624</t>
  </si>
  <si>
    <t>20250522</t>
  </si>
  <si>
    <t>1200007866</t>
  </si>
  <si>
    <t>20250523</t>
  </si>
  <si>
    <t>4200001764</t>
  </si>
  <si>
    <t>SERVICE BEARING VERTICAL &amp; HORIZONTAL</t>
  </si>
  <si>
    <t>1100005655</t>
  </si>
  <si>
    <t>1100005657</t>
  </si>
  <si>
    <t>1200007873</t>
  </si>
  <si>
    <t>JT574657</t>
  </si>
  <si>
    <t>4100023253</t>
  </si>
  <si>
    <t>PERBAIKAN ATAP</t>
  </si>
  <si>
    <t>1100005670</t>
  </si>
  <si>
    <t>1100005671</t>
  </si>
  <si>
    <t>BUAT LOGO SNI</t>
  </si>
  <si>
    <t>1200007922</t>
  </si>
  <si>
    <t>4200001994</t>
  </si>
  <si>
    <t>1200007924</t>
  </si>
  <si>
    <t>4200002214</t>
  </si>
  <si>
    <t>1200007925</t>
  </si>
  <si>
    <t>4200002380</t>
  </si>
  <si>
    <t>1200007929</t>
  </si>
  <si>
    <t>4200002586</t>
  </si>
  <si>
    <t>1200007930</t>
  </si>
  <si>
    <t>1200007931</t>
  </si>
  <si>
    <t>1200007935</t>
  </si>
  <si>
    <t>4200001765</t>
  </si>
  <si>
    <t>1200007939</t>
  </si>
  <si>
    <t>4200001997</t>
  </si>
  <si>
    <t>1200007940</t>
  </si>
  <si>
    <t>SJ-MCM/2505021</t>
  </si>
  <si>
    <t>4100022941</t>
  </si>
  <si>
    <t>1200007941</t>
  </si>
  <si>
    <t>4200002215</t>
  </si>
  <si>
    <t>1200007951</t>
  </si>
  <si>
    <t>4200002382</t>
  </si>
  <si>
    <t>1200007952</t>
  </si>
  <si>
    <t>4200002577</t>
  </si>
  <si>
    <t>1200007953</t>
  </si>
  <si>
    <t>1200007956</t>
  </si>
  <si>
    <t>4200001766</t>
  </si>
  <si>
    <t>1200007957</t>
  </si>
  <si>
    <t>4200001999</t>
  </si>
  <si>
    <t>1200007958</t>
  </si>
  <si>
    <t>4200002216</t>
  </si>
  <si>
    <t>1200007959</t>
  </si>
  <si>
    <t>4200002383</t>
  </si>
  <si>
    <t>1200007960</t>
  </si>
  <si>
    <t>4200002578</t>
  </si>
  <si>
    <t>1200007961</t>
  </si>
  <si>
    <t>1200007962</t>
  </si>
  <si>
    <t>1200007966</t>
  </si>
  <si>
    <t>20250524</t>
  </si>
  <si>
    <t>1100005703</t>
  </si>
  <si>
    <t>UNTUK GERGAJI CUTTING 2 BP</t>
  </si>
  <si>
    <t>1100005704</t>
  </si>
  <si>
    <t>CSMC32000000001913</t>
  </si>
  <si>
    <t>SAW BLADE - 1900X350X12MM</t>
  </si>
  <si>
    <t>20250526</t>
  </si>
  <si>
    <t>1200008088</t>
  </si>
  <si>
    <t>GAJI PERIODE MEI 2025</t>
  </si>
  <si>
    <t>2200000351</t>
  </si>
  <si>
    <t>20250527</t>
  </si>
  <si>
    <t>1200008120</t>
  </si>
  <si>
    <t>029/INV-NSP/V/25</t>
  </si>
  <si>
    <t>4200003345</t>
  </si>
  <si>
    <t>1200008121</t>
  </si>
  <si>
    <t>PAHAT BUBUT ROLL FINISHING</t>
  </si>
  <si>
    <t>1100005837</t>
  </si>
  <si>
    <t>CSMC32000000000744</t>
  </si>
  <si>
    <t>*KNIFE - HB10 20X60X10 BOEHLERIT</t>
  </si>
  <si>
    <t>04002500146267453/230525</t>
  </si>
  <si>
    <t>2100003425</t>
  </si>
  <si>
    <t>029/INV-NSP/V/20</t>
  </si>
  <si>
    <t>20251000006714</t>
  </si>
  <si>
    <t>20251000006715</t>
  </si>
  <si>
    <t>untuk keperluan Pembuatan tangga crane BP1</t>
  </si>
  <si>
    <t>1100005841</t>
  </si>
  <si>
    <t>OCEAN FREIGHT PO 4100020236</t>
  </si>
  <si>
    <t>05002500137459607/150525</t>
  </si>
  <si>
    <t>2100003420</t>
  </si>
  <si>
    <t>4100020236</t>
  </si>
  <si>
    <t>JKOII25050232</t>
  </si>
  <si>
    <t>BIAYA CFS,OTHERS,MEKANIK PO 4100020236</t>
  </si>
  <si>
    <t>OCEAN FREIGHT PO 4100014649</t>
  </si>
  <si>
    <t>2100003423</t>
  </si>
  <si>
    <t>IV25050175</t>
  </si>
  <si>
    <t>EXWORK CHARGES,CFS,OTHERS PO 4100014649</t>
  </si>
  <si>
    <t>BIAYA MEKANIK PO 4100014649</t>
  </si>
  <si>
    <t>1200008160</t>
  </si>
  <si>
    <t>2500342</t>
  </si>
  <si>
    <t>4100023142</t>
  </si>
  <si>
    <t>INSENTIF PRODUKSI BULAN APRIL 2025-BNI</t>
  </si>
  <si>
    <t>2200000357</t>
  </si>
  <si>
    <t>IURAN SPMI BULAN MEI 2025</t>
  </si>
  <si>
    <t>2200000374</t>
  </si>
  <si>
    <t>013/HR-PY/GYS/FA</t>
  </si>
  <si>
    <t>IURAN LOMENIK BULAN MEI 2025</t>
  </si>
  <si>
    <t>2200000375</t>
  </si>
  <si>
    <t>014/HR-PY/GYS/FA</t>
  </si>
  <si>
    <t>1100005903</t>
  </si>
  <si>
    <t>20250528</t>
  </si>
  <si>
    <t>OIL SEAL MESIN BUBUT 14</t>
  </si>
  <si>
    <t>1100005904</t>
  </si>
  <si>
    <t>PSEP15000000006051</t>
  </si>
  <si>
    <t>SEAL - TC 100X130X13MM</t>
  </si>
  <si>
    <t>3.290 ORG (BP)</t>
  </si>
  <si>
    <t>1200008300</t>
  </si>
  <si>
    <t>25-DRX000033</t>
  </si>
  <si>
    <t>4200003355</t>
  </si>
  <si>
    <t>MANAGEMENT FEE 3.290 ORG (BP)</t>
  </si>
  <si>
    <t>1200008302</t>
  </si>
  <si>
    <t>BIAYA INSURANCE PO 4100021618</t>
  </si>
  <si>
    <t>2100003505</t>
  </si>
  <si>
    <t>005535/DNH/10/05</t>
  </si>
  <si>
    <t>1200008345</t>
  </si>
  <si>
    <t>20250530</t>
  </si>
  <si>
    <t>031/INV-NSP/V/25</t>
  </si>
  <si>
    <t>4200002523</t>
  </si>
  <si>
    <t>1200008372</t>
  </si>
  <si>
    <t>280525-01</t>
  </si>
  <si>
    <t>4100023412</t>
  </si>
  <si>
    <t>04002500147590905/260525</t>
  </si>
  <si>
    <t>2100003519</t>
  </si>
  <si>
    <t>031/INV-NSP/V/20</t>
  </si>
  <si>
    <t>20251000006743</t>
  </si>
  <si>
    <t>1900000072</t>
  </si>
  <si>
    <t>2100003531</t>
  </si>
  <si>
    <t>20250531</t>
  </si>
  <si>
    <t>6100013022</t>
  </si>
  <si>
    <t>6100013023</t>
  </si>
  <si>
    <t>6100013031</t>
  </si>
  <si>
    <t>6100013032</t>
  </si>
  <si>
    <t>1100006128</t>
  </si>
  <si>
    <t>1100006129</t>
  </si>
  <si>
    <t>PGSP15000000010176</t>
  </si>
  <si>
    <t>CUTTING NOZZLE 6290-6NFF 200-300 HARRIS</t>
  </si>
  <si>
    <t>1200008554</t>
  </si>
  <si>
    <t>051/GMP-GYS/V/25</t>
  </si>
  <si>
    <t>4200002960</t>
  </si>
  <si>
    <t>kgs</t>
  </si>
  <si>
    <t>Jasa langsir oli (sludge) - Tambahan</t>
  </si>
  <si>
    <t>1200008558</t>
  </si>
  <si>
    <t>4200003364</t>
  </si>
  <si>
    <t>Jasa Service Langsir Lumpur (Tambahan)</t>
  </si>
  <si>
    <t>1200008560</t>
  </si>
  <si>
    <t>053/GMP-GYS/V/25</t>
  </si>
  <si>
    <t>4200003362</t>
  </si>
  <si>
    <t>Jasa service langsir lumpur oli (sludge)</t>
  </si>
  <si>
    <t>1200008562</t>
  </si>
  <si>
    <t>054/GMP-GYS/V/25</t>
  </si>
  <si>
    <t>4200003363</t>
  </si>
  <si>
    <t>Jasa service langsir lumpur</t>
  </si>
  <si>
    <t>1200008566</t>
  </si>
  <si>
    <t>052/GMP-GYS/V/25</t>
  </si>
  <si>
    <t>4200003361</t>
  </si>
  <si>
    <t>BIAYA INSURANCE PO 4100014649</t>
  </si>
  <si>
    <t>2100003547</t>
  </si>
  <si>
    <t>004423/DNH/10/05</t>
  </si>
  <si>
    <t>BIAYA INSURANCE PO 4100016337</t>
  </si>
  <si>
    <t>2100003549</t>
  </si>
  <si>
    <t>005529/DNH/10/05</t>
  </si>
  <si>
    <t>BIAYA INSURANCE PO 4100018182</t>
  </si>
  <si>
    <t>BIAYA INSURANCE PO 4100020236</t>
  </si>
  <si>
    <t>2100003550</t>
  </si>
  <si>
    <t>004424/DNH/10/05</t>
  </si>
  <si>
    <t>1100006151</t>
  </si>
  <si>
    <t>u carbon sticker prod bp1</t>
  </si>
  <si>
    <t>1100006171</t>
  </si>
  <si>
    <t>BIAYA THC,DOC FEE PO 4100013473</t>
  </si>
  <si>
    <t>2100003605</t>
  </si>
  <si>
    <t>4100013473</t>
  </si>
  <si>
    <t>126-CTC/BADUI/05</t>
  </si>
  <si>
    <t>BIAYA STORAGE PO 4100013473</t>
  </si>
  <si>
    <t>BIAYA LIFT OFF PO 4100013473</t>
  </si>
  <si>
    <t>HR - Accrued WHT 21 - May 2025</t>
  </si>
  <si>
    <t>6200000248</t>
  </si>
  <si>
    <t>SCM - Accrue Langsir Repair  - BP May 2025</t>
  </si>
  <si>
    <t>6200000253</t>
  </si>
  <si>
    <t>275/PBL/SPK/GYS/12</t>
  </si>
  <si>
    <t>FPA - Accrue Gas Expense Mei 2025 (BP1)</t>
  </si>
  <si>
    <t>6200000262</t>
  </si>
  <si>
    <t>6900000352</t>
  </si>
  <si>
    <t>FPA - Accrue Electric Expense Mei 2025 (BP1)</t>
  </si>
  <si>
    <t>6200000264</t>
  </si>
  <si>
    <t>FPA - Accrue Electric Expense Mei 2025 (CEM)</t>
  </si>
  <si>
    <t>6200000272</t>
  </si>
  <si>
    <t>FPA - Alokasi Alindo Mei 2025</t>
  </si>
  <si>
    <t>6200000271</t>
  </si>
  <si>
    <t>FPA - Accrue Gas Expense May 2025 (BP1)</t>
  </si>
  <si>
    <t>6200000274</t>
  </si>
  <si>
    <t>6</t>
  </si>
  <si>
    <t>1200008550</t>
  </si>
  <si>
    <t>20250602</t>
  </si>
  <si>
    <t>1200008559</t>
  </si>
  <si>
    <t>20250603</t>
  </si>
  <si>
    <t>1200008704</t>
  </si>
  <si>
    <t>300525-03</t>
  </si>
  <si>
    <t>4100023358</t>
  </si>
  <si>
    <t>1200008706</t>
  </si>
  <si>
    <t>1200008707</t>
  </si>
  <si>
    <t>BAUT LINER CHOCK BD</t>
  </si>
  <si>
    <t>1100006242</t>
  </si>
  <si>
    <t>PBNP15000000002405</t>
  </si>
  <si>
    <t>BOLT - L M.20 X 30MM</t>
  </si>
  <si>
    <t>BAUT SEAL CHOCK HORIZONTAL</t>
  </si>
  <si>
    <t>1100006243</t>
  </si>
  <si>
    <t>CSMC32000000000931</t>
  </si>
  <si>
    <t>PYRO BLOCK SIZE:305X305X310MM</t>
  </si>
  <si>
    <t>1200008724</t>
  </si>
  <si>
    <t>044/SJ-2025</t>
  </si>
  <si>
    <t>4100022585</t>
  </si>
  <si>
    <t>1200008725</t>
  </si>
  <si>
    <t>BPJS KESEHATAN BULAN JUNI 2025</t>
  </si>
  <si>
    <t>2200000390</t>
  </si>
  <si>
    <t>BAUT SHAFT ROLL VERTICAL</t>
  </si>
  <si>
    <t>1100006312</t>
  </si>
  <si>
    <t>20250604</t>
  </si>
  <si>
    <t>20250605</t>
  </si>
  <si>
    <t>1200008898</t>
  </si>
  <si>
    <t>040625-19</t>
  </si>
  <si>
    <t>BIAYA INSURANCE PO 4100015332</t>
  </si>
  <si>
    <t>2100003715</t>
  </si>
  <si>
    <t>005362/DNH/10/03</t>
  </si>
  <si>
    <t>1100006386</t>
  </si>
  <si>
    <t>20250609</t>
  </si>
  <si>
    <t>BAUT PRESS FIBER CHOCK BD</t>
  </si>
  <si>
    <t>1100006387</t>
  </si>
  <si>
    <t>BAUT SPI ROLL CHOCK BD</t>
  </si>
  <si>
    <t>PBNP15000000002425</t>
  </si>
  <si>
    <t>BOLT L M.16 X 60MM</t>
  </si>
  <si>
    <t>20250610</t>
  </si>
  <si>
    <t>ADVANCE PAYMENT,BONDED STORAGE PO 4100021236</t>
  </si>
  <si>
    <t>04002500149838083/210525</t>
  </si>
  <si>
    <t>2100003784</t>
  </si>
  <si>
    <t>4100021236</t>
  </si>
  <si>
    <t>D000460273</t>
  </si>
  <si>
    <t>1200009126</t>
  </si>
  <si>
    <t>09/06/25</t>
  </si>
  <si>
    <t>4100023905</t>
  </si>
  <si>
    <t>RING PER BAUT M16</t>
  </si>
  <si>
    <t>1100006454</t>
  </si>
  <si>
    <t>RING PER BAUT M12</t>
  </si>
  <si>
    <t>RING PERBAUT M20</t>
  </si>
  <si>
    <t>PRGP15000000005131</t>
  </si>
  <si>
    <t>RING PER M.20</t>
  </si>
  <si>
    <t>20250611</t>
  </si>
  <si>
    <t>1200009345</t>
  </si>
  <si>
    <t>4200003399</t>
  </si>
  <si>
    <t>20250612</t>
  </si>
  <si>
    <t>u Sticker Penurunan produksi BP1</t>
  </si>
  <si>
    <t>1100006545</t>
  </si>
  <si>
    <t>CSMC32000000002942</t>
  </si>
  <si>
    <t>STICKER LABEL PRINTER P=11.0 CM L=7.0 CM</t>
  </si>
  <si>
    <t>1100006546</t>
  </si>
  <si>
    <t>POTONG PAHAT BUBUT</t>
  </si>
  <si>
    <t>1100006597</t>
  </si>
  <si>
    <t>20250613</t>
  </si>
  <si>
    <t>1200009576</t>
  </si>
  <si>
    <t>BBK/2506/07255</t>
  </si>
  <si>
    <t>4100023934</t>
  </si>
  <si>
    <t>1200009580</t>
  </si>
  <si>
    <t>SJ25-007634</t>
  </si>
  <si>
    <t>4100023969</t>
  </si>
  <si>
    <t>1200009583</t>
  </si>
  <si>
    <t>SJ25-007583</t>
  </si>
  <si>
    <t>4100023646</t>
  </si>
  <si>
    <t>CSMC32000000002951</t>
  </si>
  <si>
    <t>PAINT SPRAY - WHITE NO.940 300CC OXYGEN</t>
  </si>
  <si>
    <t>20250616</t>
  </si>
  <si>
    <t>INSENTIF PRODUKSI BULAN MEI 2025-BNI</t>
  </si>
  <si>
    <t>2200000419</t>
  </si>
  <si>
    <t>1200009687</t>
  </si>
  <si>
    <t>SJMG2506-0824</t>
  </si>
  <si>
    <t>4100024234</t>
  </si>
  <si>
    <t>1200009688</t>
  </si>
  <si>
    <t>P250353</t>
  </si>
  <si>
    <t>4100023392</t>
  </si>
  <si>
    <t>1200009737</t>
  </si>
  <si>
    <t>4200003431</t>
  </si>
  <si>
    <t>1200009738</t>
  </si>
  <si>
    <t>4200003435</t>
  </si>
  <si>
    <t>1200009739</t>
  </si>
  <si>
    <t>4200003436</t>
  </si>
  <si>
    <t>1200009741</t>
  </si>
  <si>
    <t>4200003437</t>
  </si>
  <si>
    <t>1100006786</t>
  </si>
  <si>
    <t>20250617</t>
  </si>
  <si>
    <t>Untuk pembuatan tangga crane di area bloom yard BP</t>
  </si>
  <si>
    <t>1100006787</t>
  </si>
  <si>
    <t>CSMC32000000002596</t>
  </si>
  <si>
    <t>PAINT SYNTHETIC - YELLOW PU @4KG</t>
  </si>
  <si>
    <t>PACKING CHOCK BEARING</t>
  </si>
  <si>
    <t>1100006788</t>
  </si>
  <si>
    <t>AIR FREIGHT CHARGES PO 4100021236</t>
  </si>
  <si>
    <t>05002500152374121/310525</t>
  </si>
  <si>
    <t>2100003952</t>
  </si>
  <si>
    <t>JKTIR00870459</t>
  </si>
  <si>
    <t>BIAYA STORAGE PO 4100020236</t>
  </si>
  <si>
    <t>2100003801</t>
  </si>
  <si>
    <t>144-CTC/BADUI/06</t>
  </si>
  <si>
    <t>2100003804</t>
  </si>
  <si>
    <t>141-CTC/BADUI/06</t>
  </si>
  <si>
    <t>untuk keperluan repair</t>
  </si>
  <si>
    <t>1100006795</t>
  </si>
  <si>
    <t>1100006834</t>
  </si>
  <si>
    <t>20250618</t>
  </si>
  <si>
    <t>1100006838</t>
  </si>
  <si>
    <t>MEKANIK ROLLSHOP &amp; PRODUKSI</t>
  </si>
  <si>
    <t>1200009943</t>
  </si>
  <si>
    <t>4200003443</t>
  </si>
  <si>
    <t>1200009944</t>
  </si>
  <si>
    <t>4200003438</t>
  </si>
  <si>
    <t>1200009945</t>
  </si>
  <si>
    <t>4200003441</t>
  </si>
  <si>
    <t>1200009947</t>
  </si>
  <si>
    <t>4200003442</t>
  </si>
  <si>
    <t>1200009948</t>
  </si>
  <si>
    <t>4200003439</t>
  </si>
  <si>
    <t>1100006850</t>
  </si>
  <si>
    <t>1200009950</t>
  </si>
  <si>
    <t>4200003447</t>
  </si>
  <si>
    <t>20250619</t>
  </si>
  <si>
    <t>1200010013</t>
  </si>
  <si>
    <t>250613494.SI</t>
  </si>
  <si>
    <t>4100024179</t>
  </si>
  <si>
    <t>Untuk keperluan repair</t>
  </si>
  <si>
    <t>1100006955</t>
  </si>
  <si>
    <t>1100006964</t>
  </si>
  <si>
    <t>1100006965</t>
  </si>
  <si>
    <t>RING BAUT M12</t>
  </si>
  <si>
    <t>PRGP15000000019578</t>
  </si>
  <si>
    <t>RING - PER M.12</t>
  </si>
  <si>
    <t>IDENTIFIKASI ROLL</t>
  </si>
  <si>
    <t>1100006966</t>
  </si>
  <si>
    <t>BPJS KETENAGAKERJAAN BULAN JUNI 2025</t>
  </si>
  <si>
    <t>2200000431</t>
  </si>
  <si>
    <t>20250620</t>
  </si>
  <si>
    <t>MEKANIK SERCVICE MESIN BUBUTAN</t>
  </si>
  <si>
    <t>1100006980</t>
  </si>
  <si>
    <t>3.816 ORG (BP)</t>
  </si>
  <si>
    <t>1200010043</t>
  </si>
  <si>
    <t>25-DRX000042</t>
  </si>
  <si>
    <t>4200003491</t>
  </si>
  <si>
    <t>MANAGEMENT FEE 3.816 ORG (BP)</t>
  </si>
  <si>
    <t>1200010047</t>
  </si>
  <si>
    <t>1200010063</t>
  </si>
  <si>
    <t>DOD25-26037</t>
  </si>
  <si>
    <t>4100024331</t>
  </si>
  <si>
    <t>MEDICAL CLAIM MEI 2025 BNI</t>
  </si>
  <si>
    <t>2200000433</t>
  </si>
  <si>
    <t>008/HR-PY/GYS/FA</t>
  </si>
  <si>
    <t>20250623</t>
  </si>
  <si>
    <t>1100007116</t>
  </si>
  <si>
    <t>20250608</t>
  </si>
  <si>
    <t>PBNP15000000002491</t>
  </si>
  <si>
    <t>BOLT - M.12 X 75MM HITAM</t>
  </si>
  <si>
    <t>1100007142</t>
  </si>
  <si>
    <t>1200010183</t>
  </si>
  <si>
    <t>PS00250604917</t>
  </si>
  <si>
    <t>4100024598</t>
  </si>
  <si>
    <t>2100004147</t>
  </si>
  <si>
    <t>20251000007021</t>
  </si>
  <si>
    <t>20251000007023</t>
  </si>
  <si>
    <t>2100004173</t>
  </si>
  <si>
    <t>235/BADUI/06/202</t>
  </si>
  <si>
    <t>SUBMIT PIB PO 4100014649</t>
  </si>
  <si>
    <t>20250624</t>
  </si>
  <si>
    <t>2100004207</t>
  </si>
  <si>
    <t>000036/DNH/10/01</t>
  </si>
  <si>
    <t>6900000365</t>
  </si>
  <si>
    <t>1100007181</t>
  </si>
  <si>
    <t>1100007182</t>
  </si>
  <si>
    <t>CCHC12000000000007</t>
  </si>
  <si>
    <t>ADHESIVE - 2 GR ARON ALPHA</t>
  </si>
  <si>
    <t>1100007183</t>
  </si>
  <si>
    <t>CSMC32000000000682</t>
  </si>
  <si>
    <t>WELDING ELECTRODE AWS E309L16 3,2MM</t>
  </si>
  <si>
    <t>1200010388</t>
  </si>
  <si>
    <t>4200003444</t>
  </si>
  <si>
    <t>20250625</t>
  </si>
  <si>
    <t>GAJI PERIODE JUNI 2025</t>
  </si>
  <si>
    <t>2200000435</t>
  </si>
  <si>
    <t>GAJI KE-13 EXPAT PRORATE 2025</t>
  </si>
  <si>
    <t>BIAYA INSURANCE PO 4100018923</t>
  </si>
  <si>
    <t>2100004239</t>
  </si>
  <si>
    <t>4100018923,16861,1</t>
  </si>
  <si>
    <t>000635/DNH/10/01</t>
  </si>
  <si>
    <t>BIAYA INSURANCE PO 4100016861</t>
  </si>
  <si>
    <t>BIAYA INSURANCE PO 4100017462</t>
  </si>
  <si>
    <t>1200010450</t>
  </si>
  <si>
    <t>00417</t>
  </si>
  <si>
    <t>4100023541</t>
  </si>
  <si>
    <t>1100007271</t>
  </si>
  <si>
    <t>20250626</t>
  </si>
  <si>
    <t>1200010548</t>
  </si>
  <si>
    <t>0125</t>
  </si>
  <si>
    <t>4100023431</t>
  </si>
  <si>
    <t>1200010549</t>
  </si>
  <si>
    <t>01251388</t>
  </si>
  <si>
    <t>1200010577</t>
  </si>
  <si>
    <t>250625-04</t>
  </si>
  <si>
    <t>4100024427</t>
  </si>
  <si>
    <t>1200010591</t>
  </si>
  <si>
    <t>250625-08</t>
  </si>
  <si>
    <t>4100022717</t>
  </si>
  <si>
    <t>1200010592</t>
  </si>
  <si>
    <t>250625-07</t>
  </si>
  <si>
    <t>4100024634</t>
  </si>
  <si>
    <t>1200010621</t>
  </si>
  <si>
    <t>035/INV-NSP/VI</t>
  </si>
  <si>
    <t>4200003523</t>
  </si>
  <si>
    <t>1200010622</t>
  </si>
  <si>
    <t>20250630</t>
  </si>
  <si>
    <t>IURAN SPMI BULAN JUNI 2025</t>
  </si>
  <si>
    <t>2200000455</t>
  </si>
  <si>
    <t>012/HR-PY/GYS/FA</t>
  </si>
  <si>
    <t>04002500183567179/240625</t>
  </si>
  <si>
    <t>2100004318</t>
  </si>
  <si>
    <t>035/INV-NSP/VI/2</t>
  </si>
  <si>
    <t>20251000007069</t>
  </si>
  <si>
    <t>6100016606</t>
  </si>
  <si>
    <t>6100016607</t>
  </si>
  <si>
    <t>6100016616</t>
  </si>
  <si>
    <t>6100016617</t>
  </si>
  <si>
    <t>1200010734</t>
  </si>
  <si>
    <t>BBK/2506/17857</t>
  </si>
  <si>
    <t>4100024880</t>
  </si>
  <si>
    <t>1200010744</t>
  </si>
  <si>
    <t>BBK/2506/18210</t>
  </si>
  <si>
    <t>4100024632</t>
  </si>
  <si>
    <t>IURAN LOMENIK BULAN JUNI 2025</t>
  </si>
  <si>
    <t>2200000467</t>
  </si>
  <si>
    <t>Reclass Expense Import to Project - June 2025</t>
  </si>
  <si>
    <t>ACT - Project Adjustment</t>
  </si>
  <si>
    <t>6200000306</t>
  </si>
  <si>
    <t>4100016861, 18923</t>
  </si>
  <si>
    <t>HR - Accrued WHT 21 - June 2025</t>
  </si>
  <si>
    <t>6200000310</t>
  </si>
  <si>
    <t>SCM - Accrue Langsir Repair  - BP June 2025</t>
  </si>
  <si>
    <t>6200000308</t>
  </si>
  <si>
    <t>PR 1200003455</t>
  </si>
  <si>
    <t>FPA - Accrue Electric Expense June 2025 (BP1)</t>
  </si>
  <si>
    <t>6200000328</t>
  </si>
  <si>
    <t>FPA - Alokasi Alindo June 2025</t>
  </si>
  <si>
    <t>6200000329</t>
  </si>
  <si>
    <t>6900000400</t>
  </si>
  <si>
    <t>FPA - Accrue Gas Expense June 2025 (BP1)</t>
  </si>
  <si>
    <t>6200000331</t>
  </si>
  <si>
    <t>6200000332</t>
  </si>
  <si>
    <t>PD Office</t>
  </si>
  <si>
    <t>Board of Directors</t>
  </si>
  <si>
    <t>IT ANALYTICS</t>
  </si>
  <si>
    <t>10301BD002</t>
  </si>
  <si>
    <t>HEAD OF PRODUCTION</t>
  </si>
  <si>
    <t>28.08.2024</t>
  </si>
  <si>
    <t>BD</t>
  </si>
  <si>
    <t>10301FA008</t>
  </si>
  <si>
    <t>HEAD OF FINANCE EXP</t>
  </si>
  <si>
    <t>06.08.2024</t>
  </si>
  <si>
    <t>HEAD OF HRGA EXPENSE</t>
  </si>
  <si>
    <t>10301IT004</t>
  </si>
  <si>
    <t>HEAD OF IT EXPENSES</t>
  </si>
  <si>
    <t>10301SC008</t>
  </si>
  <si>
    <t>HEAD OF PROCUREMENT</t>
  </si>
  <si>
    <t>10301SC009</t>
  </si>
  <si>
    <t>HEAD OF SCM</t>
  </si>
  <si>
    <t>10301SM004</t>
  </si>
  <si>
    <t>HEAD OF SALES EXP</t>
  </si>
  <si>
    <t>Project ID combination</t>
  </si>
  <si>
    <t>List of project ID Group</t>
  </si>
  <si>
    <t>Project ID (Group)</t>
  </si>
  <si>
    <t>Asset type</t>
  </si>
  <si>
    <t xml:space="preserve">Year </t>
  </si>
  <si>
    <t>1)</t>
  </si>
  <si>
    <t>Service Unit (SU) and Business unit (BU)</t>
  </si>
  <si>
    <t>List BU/SU &amp; HO</t>
  </si>
  <si>
    <t>Code</t>
  </si>
  <si>
    <t>SMS</t>
  </si>
  <si>
    <t>MSN</t>
  </si>
  <si>
    <t>HO</t>
  </si>
  <si>
    <t>HRGA</t>
  </si>
  <si>
    <t>QHSE</t>
  </si>
  <si>
    <t>SL</t>
  </si>
  <si>
    <t>CP</t>
  </si>
  <si>
    <t>SC</t>
  </si>
  <si>
    <t>Investment Order Combination</t>
  </si>
  <si>
    <t>Name</t>
  </si>
  <si>
    <t>Compliance &amp; GovRel</t>
  </si>
  <si>
    <t>10301MS010</t>
  </si>
  <si>
    <t>HEAD OF PD OFFICE</t>
  </si>
  <si>
    <t>10301PR003</t>
  </si>
  <si>
    <t>SCM LOGISTICS</t>
  </si>
  <si>
    <t>SCM WAREHOUSE SPC</t>
  </si>
  <si>
    <t>SCM GRADER</t>
  </si>
  <si>
    <t>SMS1 ELECTRICAL DEPT</t>
  </si>
  <si>
    <t>SMS1 MECHANICAL DEPT</t>
  </si>
  <si>
    <t>SMS1 PPIC DEPT</t>
  </si>
  <si>
    <t>SMS1 QA/QC DEPT</t>
  </si>
  <si>
    <t>SMS1 WAREHOUSE DEPT</t>
  </si>
  <si>
    <t>SMS1 CRANE DEPARTMEN</t>
  </si>
  <si>
    <t>SMS1 OFFICE DEPT</t>
  </si>
  <si>
    <t>SMS1 STR.MFACTURING</t>
  </si>
  <si>
    <t>LSM PRODUCTION DEPT</t>
  </si>
  <si>
    <t>LSM ROLL SHOP</t>
  </si>
  <si>
    <t>LSM ELECTRICAL DEPT</t>
  </si>
  <si>
    <t>LSM MECHANICAL DEPT</t>
  </si>
  <si>
    <t>LSM PPIC DEPARTMENT</t>
  </si>
  <si>
    <t>LSM QA/QC DEPARTMENT</t>
  </si>
  <si>
    <t>LSM CRANE DEPARTMENT</t>
  </si>
  <si>
    <t>SSC ELECTRICAL DEPT</t>
  </si>
  <si>
    <t>SSC MECHANICAL DEPT</t>
  </si>
  <si>
    <t>SSC PPIC DEPT</t>
  </si>
  <si>
    <t>SSC QA/QC DEPT</t>
  </si>
  <si>
    <t>SSC WAREHOUSE DEPT</t>
  </si>
  <si>
    <t>SSC OFFICE DEPT</t>
  </si>
  <si>
    <t>SSC STR.MFACTURING</t>
  </si>
  <si>
    <t>SSC DAITO ST5070</t>
  </si>
  <si>
    <t>SSC DAITO ST6090</t>
  </si>
  <si>
    <t>SSC DAITO GA8010</t>
  </si>
  <si>
    <t>SSC TRENJAEGER PMC</t>
  </si>
  <si>
    <t>SSC WAGNER KV6</t>
  </si>
  <si>
    <t>SSC KALTENBACH HDM</t>
  </si>
  <si>
    <t>SSC EVERISING H 1060</t>
  </si>
  <si>
    <t>SSC VERN BEHRINGERHB</t>
  </si>
  <si>
    <t>SSC FICE LTTB 200-61</t>
  </si>
  <si>
    <t>SSC KOIKE PORTABLE</t>
  </si>
  <si>
    <t>SSC YAMA CUTTING TOR</t>
  </si>
  <si>
    <t>SSC DAIT DNF 1000</t>
  </si>
  <si>
    <t>SSC VERNET BEHRINGER</t>
  </si>
  <si>
    <t>SSC FICE LFB 200-49S</t>
  </si>
  <si>
    <t>SSC NITTO KOHKI</t>
  </si>
  <si>
    <t>SSC MAKI G. 4" 9553</t>
  </si>
  <si>
    <t>SSC MAKI G. 6" 6020</t>
  </si>
  <si>
    <t>SSC HARIS F43</t>
  </si>
  <si>
    <t>CTSP</t>
  </si>
  <si>
    <t>QA/QC</t>
  </si>
  <si>
    <t>BP1 WALK BEAM FURNA</t>
  </si>
  <si>
    <t>BP1 TANDEM &amp; UNI.FIN</t>
  </si>
  <si>
    <t>BP1 HOT SAW &amp; CO.BED</t>
  </si>
  <si>
    <t>BP1 ELECTRICAL DEPT</t>
  </si>
  <si>
    <t>BP1 MECHANICAL DEPT</t>
  </si>
  <si>
    <t>BP1 PPIC DEPT</t>
  </si>
  <si>
    <t>BP1 QA/QC DEPT</t>
  </si>
  <si>
    <t>BP1 OFFICE DEPT</t>
  </si>
  <si>
    <t>IO/Project ID Group</t>
  </si>
  <si>
    <t>IO/Project ID</t>
  </si>
  <si>
    <t>CMM</t>
  </si>
  <si>
    <t>Legal &amp; Compliance</t>
  </si>
  <si>
    <t>Regulatory &amp; External Affairs</t>
  </si>
  <si>
    <t>Sustainability/ESG</t>
  </si>
  <si>
    <t>ST</t>
  </si>
  <si>
    <t>Sustainability</t>
  </si>
  <si>
    <t>Corporate Planning</t>
  </si>
  <si>
    <t>SCM Logistics</t>
  </si>
  <si>
    <t>SCM Warehouse &amp; Inventory</t>
  </si>
  <si>
    <t>SCM Grader</t>
  </si>
  <si>
    <t>Plant Manager</t>
  </si>
  <si>
    <t>Financial Planning &amp; Analysis Manager</t>
  </si>
  <si>
    <t>Finance &amp; Accounting General Manager</t>
  </si>
  <si>
    <t>Kategori</t>
  </si>
  <si>
    <t>PRODUCTION</t>
  </si>
  <si>
    <t>Sales document</t>
  </si>
  <si>
    <t>Invoice Reference</t>
  </si>
  <si>
    <t>Cost Center: Short Text</t>
  </si>
  <si>
    <t>Asset</t>
  </si>
  <si>
    <t>Sub-number</t>
  </si>
  <si>
    <t>Reverse Posting Date</t>
  </si>
  <si>
    <t>Hard Currency Value</t>
  </si>
  <si>
    <t>Hard Currency Key</t>
  </si>
  <si>
    <t>Tax Code</t>
  </si>
  <si>
    <t>Vendor</t>
  </si>
  <si>
    <t>Vendor Account: Name 1</t>
  </si>
  <si>
    <t>Customer</t>
  </si>
  <si>
    <t>Customer Account: Name 1</t>
  </si>
  <si>
    <t>User Name</t>
  </si>
  <si>
    <t>Reversal document</t>
  </si>
  <si>
    <t>5700000000</t>
  </si>
  <si>
    <t>AF</t>
  </si>
  <si>
    <t>AFB/01/2025/001/01</t>
  </si>
  <si>
    <t>241121001</t>
  </si>
  <si>
    <t>130300000325</t>
  </si>
  <si>
    <t>130100000353</t>
  </si>
  <si>
    <t>130300000342</t>
  </si>
  <si>
    <t>130100000135</t>
  </si>
  <si>
    <t>130100000195</t>
  </si>
  <si>
    <t>130100000157</t>
  </si>
  <si>
    <t>130100000269</t>
  </si>
  <si>
    <t>130100000158</t>
  </si>
  <si>
    <t>130100000349</t>
  </si>
  <si>
    <t>130300000340</t>
  </si>
  <si>
    <t>130100000164</t>
  </si>
  <si>
    <t>130100000278</t>
  </si>
  <si>
    <t>130100000355</t>
  </si>
  <si>
    <t>130100000332</t>
  </si>
  <si>
    <t>130100000198</t>
  </si>
  <si>
    <t>130300000351</t>
  </si>
  <si>
    <t>130100000339</t>
  </si>
  <si>
    <t>130100000163</t>
  </si>
  <si>
    <t>130100000354</t>
  </si>
  <si>
    <t>130300000345</t>
  </si>
  <si>
    <t>130100000268</t>
  </si>
  <si>
    <t>130100000171</t>
  </si>
  <si>
    <t>130100000159</t>
  </si>
  <si>
    <t>130300000331</t>
  </si>
  <si>
    <t>130100000358</t>
  </si>
  <si>
    <t>130100000335</t>
  </si>
  <si>
    <t>130100000338</t>
  </si>
  <si>
    <t>130100000178</t>
  </si>
  <si>
    <t>130100000166</t>
  </si>
  <si>
    <t>130100000167</t>
  </si>
  <si>
    <t>130300000332</t>
  </si>
  <si>
    <t>130100000162</t>
  </si>
  <si>
    <t>130300000349</t>
  </si>
  <si>
    <t>130300000323</t>
  </si>
  <si>
    <t>130100000173</t>
  </si>
  <si>
    <t>130300000343</t>
  </si>
  <si>
    <t>130100000334</t>
  </si>
  <si>
    <t>130300000327</t>
  </si>
  <si>
    <t>130300000341</t>
  </si>
  <si>
    <t>130300000328</t>
  </si>
  <si>
    <t>130100000174</t>
  </si>
  <si>
    <t>130100000177</t>
  </si>
  <si>
    <t>130100000279</t>
  </si>
  <si>
    <t>130100000277</t>
  </si>
  <si>
    <t>130100000199</t>
  </si>
  <si>
    <t>130100000340</t>
  </si>
  <si>
    <t>130300000350</t>
  </si>
  <si>
    <t>130300000333</t>
  </si>
  <si>
    <t>130100000160</t>
  </si>
  <si>
    <t>130300000326</t>
  </si>
  <si>
    <t>130300000324</t>
  </si>
  <si>
    <t>130100000275</t>
  </si>
  <si>
    <t>130100000356</t>
  </si>
  <si>
    <t>130100000180</t>
  </si>
  <si>
    <t>130100000197</t>
  </si>
  <si>
    <t>130100000165</t>
  </si>
  <si>
    <t>130300000105</t>
  </si>
  <si>
    <t>130100000276</t>
  </si>
  <si>
    <t>130100000273</t>
  </si>
  <si>
    <t>130100000272</t>
  </si>
  <si>
    <t>130100000175</t>
  </si>
  <si>
    <t>130100000200</t>
  </si>
  <si>
    <t>130100000131</t>
  </si>
  <si>
    <t>130300000352</t>
  </si>
  <si>
    <t>130100000348</t>
  </si>
  <si>
    <t>130300000338</t>
  </si>
  <si>
    <t>130100000331</t>
  </si>
  <si>
    <t>130100000359</t>
  </si>
  <si>
    <t>130100000337</t>
  </si>
  <si>
    <t>130100000351</t>
  </si>
  <si>
    <t>130300000337</t>
  </si>
  <si>
    <t>130100000274</t>
  </si>
  <si>
    <t>130100000333</t>
  </si>
  <si>
    <t>130100000330</t>
  </si>
  <si>
    <t>130100000350</t>
  </si>
  <si>
    <t>130100000352</t>
  </si>
  <si>
    <t>130100000133</t>
  </si>
  <si>
    <t>130300000321</t>
  </si>
  <si>
    <t>130100000357</t>
  </si>
  <si>
    <t>130300000320</t>
  </si>
  <si>
    <t>130300000095</t>
  </si>
  <si>
    <t>130100000161</t>
  </si>
  <si>
    <t>130100000132</t>
  </si>
  <si>
    <t>130100000172</t>
  </si>
  <si>
    <t>130100000196</t>
  </si>
  <si>
    <t>130100000336</t>
  </si>
  <si>
    <t>130100000168</t>
  </si>
  <si>
    <t>130100000156</t>
  </si>
  <si>
    <t>130100000179</t>
  </si>
  <si>
    <t>130300000353</t>
  </si>
  <si>
    <t>130300000334</t>
  </si>
  <si>
    <t>130300000101</t>
  </si>
  <si>
    <t>130300000329</t>
  </si>
  <si>
    <t>130100000176</t>
  </si>
  <si>
    <t>130100000341</t>
  </si>
  <si>
    <t>5700000001</t>
  </si>
  <si>
    <t>130300000580</t>
  </si>
  <si>
    <t>130300000585</t>
  </si>
  <si>
    <t>130300000507</t>
  </si>
  <si>
    <t>130300000386</t>
  </si>
  <si>
    <t>130300000524</t>
  </si>
  <si>
    <t>130300000393</t>
  </si>
  <si>
    <t>130300000510</t>
  </si>
  <si>
    <t>130300000525</t>
  </si>
  <si>
    <t>130300000520</t>
  </si>
  <si>
    <t>130300000563</t>
  </si>
  <si>
    <t>130300000389</t>
  </si>
  <si>
    <t>130300000519</t>
  </si>
  <si>
    <t>130300000565</t>
  </si>
  <si>
    <t>130300000515</t>
  </si>
  <si>
    <t>130300000395</t>
  </si>
  <si>
    <t>130300000533</t>
  </si>
  <si>
    <t>130300000579</t>
  </si>
  <si>
    <t>130300000529</t>
  </si>
  <si>
    <t>130300000562</t>
  </si>
  <si>
    <t>130300000568</t>
  </si>
  <si>
    <t>130300000561</t>
  </si>
  <si>
    <t>130300000392</t>
  </si>
  <si>
    <t>130300000572</t>
  </si>
  <si>
    <t>130300000513</t>
  </si>
  <si>
    <t>130300000397</t>
  </si>
  <si>
    <t>130300000532</t>
  </si>
  <si>
    <t>130300000558</t>
  </si>
  <si>
    <t>130300000388</t>
  </si>
  <si>
    <t>130300000531</t>
  </si>
  <si>
    <t>130300000506</t>
  </si>
  <si>
    <t>130300000571</t>
  </si>
  <si>
    <t>130300000357</t>
  </si>
  <si>
    <t>130300000575</t>
  </si>
  <si>
    <t>130300000521</t>
  </si>
  <si>
    <t>130300000390</t>
  </si>
  <si>
    <t>130300000512</t>
  </si>
  <si>
    <t>130300000573</t>
  </si>
  <si>
    <t>130300000508</t>
  </si>
  <si>
    <t>130300000530</t>
  </si>
  <si>
    <t>130300000570</t>
  </si>
  <si>
    <t>130300000511</t>
  </si>
  <si>
    <t>130300000527</t>
  </si>
  <si>
    <t>130300000569</t>
  </si>
  <si>
    <t>130300000582</t>
  </si>
  <si>
    <t>130300000526</t>
  </si>
  <si>
    <t>130300000516</t>
  </si>
  <si>
    <t>130300000399</t>
  </si>
  <si>
    <t>130300000522</t>
  </si>
  <si>
    <t>130300000557</t>
  </si>
  <si>
    <t>130300000400</t>
  </si>
  <si>
    <t>130300000401</t>
  </si>
  <si>
    <t>130300000528</t>
  </si>
  <si>
    <t>130300000567</t>
  </si>
  <si>
    <t>130300000564</t>
  </si>
  <si>
    <t>130300000394</t>
  </si>
  <si>
    <t>130300000517</t>
  </si>
  <si>
    <t>130300000356</t>
  </si>
  <si>
    <t>130300000583</t>
  </si>
  <si>
    <t>130300000398</t>
  </si>
  <si>
    <t>130300000574</t>
  </si>
  <si>
    <t>130300000578</t>
  </si>
  <si>
    <t>130300000509</t>
  </si>
  <si>
    <t>130300000581</t>
  </si>
  <si>
    <t>130300000584</t>
  </si>
  <si>
    <t>130300000402</t>
  </si>
  <si>
    <t>130300000560</t>
  </si>
  <si>
    <t>130300000576</t>
  </si>
  <si>
    <t>130300000523</t>
  </si>
  <si>
    <t>130300000391</t>
  </si>
  <si>
    <t>130300000577</t>
  </si>
  <si>
    <t>130300000396</t>
  </si>
  <si>
    <t>130300000559</t>
  </si>
  <si>
    <t>130300000514</t>
  </si>
  <si>
    <t>130300000566</t>
  </si>
  <si>
    <t>130300000518</t>
  </si>
  <si>
    <t>5700000002</t>
  </si>
  <si>
    <t>120600000087</t>
  </si>
  <si>
    <t>130100000112</t>
  </si>
  <si>
    <t>120600000086</t>
  </si>
  <si>
    <t>120600000150</t>
  </si>
  <si>
    <t>130100000114</t>
  </si>
  <si>
    <t>120600000151</t>
  </si>
  <si>
    <t>120600000079</t>
  </si>
  <si>
    <t>121300000062</t>
  </si>
  <si>
    <t>10130PP001</t>
  </si>
  <si>
    <t>BP2 PRODUCTION DEPT</t>
  </si>
  <si>
    <t>121300000038</t>
  </si>
  <si>
    <t>130100000126</t>
  </si>
  <si>
    <t>121300000057</t>
  </si>
  <si>
    <t>130100000121</t>
  </si>
  <si>
    <t>121300000061</t>
  </si>
  <si>
    <t>121300000070</t>
  </si>
  <si>
    <t>121300000051</t>
  </si>
  <si>
    <t>121300000067</t>
  </si>
  <si>
    <t>121300000007</t>
  </si>
  <si>
    <t>130100000118</t>
  </si>
  <si>
    <t>121300000039</t>
  </si>
  <si>
    <t>120600000148</t>
  </si>
  <si>
    <t>120600000093</t>
  </si>
  <si>
    <t>130100000122</t>
  </si>
  <si>
    <t>121300000032</t>
  </si>
  <si>
    <t>121300000069</t>
  </si>
  <si>
    <t>121300000004</t>
  </si>
  <si>
    <t>121300000068</t>
  </si>
  <si>
    <t>121300000030</t>
  </si>
  <si>
    <t>130100000107</t>
  </si>
  <si>
    <t>120600000159</t>
  </si>
  <si>
    <t>121300000059</t>
  </si>
  <si>
    <t>121300000042</t>
  </si>
  <si>
    <t>121300000066</t>
  </si>
  <si>
    <t>121300000055</t>
  </si>
  <si>
    <t>121300000035</t>
  </si>
  <si>
    <t>121300000063</t>
  </si>
  <si>
    <t>121300000044</t>
  </si>
  <si>
    <t>130100000117</t>
  </si>
  <si>
    <t>130100000108</t>
  </si>
  <si>
    <t>121300000034</t>
  </si>
  <si>
    <t>121300000050</t>
  </si>
  <si>
    <t>130100000105</t>
  </si>
  <si>
    <t>121300000006</t>
  </si>
  <si>
    <t>130100000119</t>
  </si>
  <si>
    <t>130100000128</t>
  </si>
  <si>
    <t>130100000120</t>
  </si>
  <si>
    <t>130100000130</t>
  </si>
  <si>
    <t>130100000123</t>
  </si>
  <si>
    <t>130100000125</t>
  </si>
  <si>
    <t>121300000053</t>
  </si>
  <si>
    <t>130100000116</t>
  </si>
  <si>
    <t>120600000149</t>
  </si>
  <si>
    <t>121300000040</t>
  </si>
  <si>
    <t>121300000060</t>
  </si>
  <si>
    <t>121300000054</t>
  </si>
  <si>
    <t>130100000106</t>
  </si>
  <si>
    <t>121300000064</t>
  </si>
  <si>
    <t>121300000056</t>
  </si>
  <si>
    <t>121300000049</t>
  </si>
  <si>
    <t>121300000002</t>
  </si>
  <si>
    <t>130100000113</t>
  </si>
  <si>
    <t>121300000031</t>
  </si>
  <si>
    <t>121300000046</t>
  </si>
  <si>
    <t>121300000065</t>
  </si>
  <si>
    <t>121300000043</t>
  </si>
  <si>
    <t>130100000110</t>
  </si>
  <si>
    <t>121300000058</t>
  </si>
  <si>
    <t>130100000109</t>
  </si>
  <si>
    <t>121300000029</t>
  </si>
  <si>
    <t>130100000111</t>
  </si>
  <si>
    <t>130100000124</t>
  </si>
  <si>
    <t>120600000083</t>
  </si>
  <si>
    <t>120600000158</t>
  </si>
  <si>
    <t>130100000115</t>
  </si>
  <si>
    <t>121300000045</t>
  </si>
  <si>
    <t>121300000033</t>
  </si>
  <si>
    <t>121300000048</t>
  </si>
  <si>
    <t>130100000097</t>
  </si>
  <si>
    <t>130100000129</t>
  </si>
  <si>
    <t>121300000052</t>
  </si>
  <si>
    <t>121300000047</t>
  </si>
  <si>
    <t>121300000037</t>
  </si>
  <si>
    <t>121300000041</t>
  </si>
  <si>
    <t>121300000036</t>
  </si>
  <si>
    <t>5700000004</t>
  </si>
  <si>
    <t>120200000038</t>
  </si>
  <si>
    <t>120600000030</t>
  </si>
  <si>
    <t>120600000059</t>
  </si>
  <si>
    <t>120600000004</t>
  </si>
  <si>
    <t>120600000051</t>
  </si>
  <si>
    <t>120200000039</t>
  </si>
  <si>
    <t>120600000052</t>
  </si>
  <si>
    <t>120600000002</t>
  </si>
  <si>
    <t>120600000016</t>
  </si>
  <si>
    <t>120600000013</t>
  </si>
  <si>
    <t>120200000001</t>
  </si>
  <si>
    <t>120200000012</t>
  </si>
  <si>
    <t>120200000007</t>
  </si>
  <si>
    <t>120600000026</t>
  </si>
  <si>
    <t>120600000053</t>
  </si>
  <si>
    <t>120600000039</t>
  </si>
  <si>
    <t>120200000009</t>
  </si>
  <si>
    <t>120600000073</t>
  </si>
  <si>
    <t>120500000002</t>
  </si>
  <si>
    <t>120600000040</t>
  </si>
  <si>
    <t>120600000032</t>
  </si>
  <si>
    <t>120600000006</t>
  </si>
  <si>
    <t>120600000037</t>
  </si>
  <si>
    <t>120600000061</t>
  </si>
  <si>
    <t>120600000045</t>
  </si>
  <si>
    <t>120600000009</t>
  </si>
  <si>
    <t>120600000005</t>
  </si>
  <si>
    <t>120600000031</t>
  </si>
  <si>
    <t>120200000010</t>
  </si>
  <si>
    <t>120600000035</t>
  </si>
  <si>
    <t>120200000025</t>
  </si>
  <si>
    <t>120600000044</t>
  </si>
  <si>
    <t>120600000050</t>
  </si>
  <si>
    <t>120600000063</t>
  </si>
  <si>
    <t>120600000038</t>
  </si>
  <si>
    <t>120200000002</t>
  </si>
  <si>
    <t>120200000004</t>
  </si>
  <si>
    <t>120400000001</t>
  </si>
  <si>
    <t>120600000065</t>
  </si>
  <si>
    <t>120200000016</t>
  </si>
  <si>
    <t>120600000029</t>
  </si>
  <si>
    <t>120600000060</t>
  </si>
  <si>
    <t>120500000005</t>
  </si>
  <si>
    <t>120600000025</t>
  </si>
  <si>
    <t>120600000066</t>
  </si>
  <si>
    <t>120600000017</t>
  </si>
  <si>
    <t>120600000046</t>
  </si>
  <si>
    <t>120600000028</t>
  </si>
  <si>
    <t>120200000013</t>
  </si>
  <si>
    <t>120600000021</t>
  </si>
  <si>
    <t>120600000042</t>
  </si>
  <si>
    <t>120600000001</t>
  </si>
  <si>
    <t>120600000055</t>
  </si>
  <si>
    <t>120200000006</t>
  </si>
  <si>
    <t>120600000015</t>
  </si>
  <si>
    <t>120200000014</t>
  </si>
  <si>
    <t>120600000047</t>
  </si>
  <si>
    <t>120600000014</t>
  </si>
  <si>
    <t>120600000048</t>
  </si>
  <si>
    <t>120600000069</t>
  </si>
  <si>
    <t>120500000006</t>
  </si>
  <si>
    <t>120500000003</t>
  </si>
  <si>
    <t>120600000071</t>
  </si>
  <si>
    <t>120500000001</t>
  </si>
  <si>
    <t>120600000007</t>
  </si>
  <si>
    <t>5700000005</t>
  </si>
  <si>
    <t>130300000721</t>
  </si>
  <si>
    <t>130300000707</t>
  </si>
  <si>
    <t>130300000719</t>
  </si>
  <si>
    <t>130300000722</t>
  </si>
  <si>
    <t>130300000704</t>
  </si>
  <si>
    <t>130300000711</t>
  </si>
  <si>
    <t>130300000715</t>
  </si>
  <si>
    <t>130300000705</t>
  </si>
  <si>
    <t>130300000712</t>
  </si>
  <si>
    <t>130300000714</t>
  </si>
  <si>
    <t>130300000703</t>
  </si>
  <si>
    <t>130300000716</t>
  </si>
  <si>
    <t>130300000702</t>
  </si>
  <si>
    <t>130300000723</t>
  </si>
  <si>
    <t>130300000713</t>
  </si>
  <si>
    <t>130300000718</t>
  </si>
  <si>
    <t>130300000709</t>
  </si>
  <si>
    <t>130300000717</t>
  </si>
  <si>
    <t>130300000708</t>
  </si>
  <si>
    <t>130300000706</t>
  </si>
  <si>
    <t>130300000720</t>
  </si>
  <si>
    <t>130300000710</t>
  </si>
  <si>
    <t>130300000724</t>
  </si>
  <si>
    <t>5700000006</t>
  </si>
  <si>
    <t>160100000107</t>
  </si>
  <si>
    <t>160100000116</t>
  </si>
  <si>
    <t>160100000113</t>
  </si>
  <si>
    <t>160100000109</t>
  </si>
  <si>
    <t>160100000114</t>
  </si>
  <si>
    <t>160100000112</t>
  </si>
  <si>
    <t>160100000123</t>
  </si>
  <si>
    <t>160100000108</t>
  </si>
  <si>
    <t>160100000117</t>
  </si>
  <si>
    <t>160100000120</t>
  </si>
  <si>
    <t>160100000118</t>
  </si>
  <si>
    <t>160100000119</t>
  </si>
  <si>
    <t>160100000104</t>
  </si>
  <si>
    <t>160100000122</t>
  </si>
  <si>
    <t>160100000106</t>
  </si>
  <si>
    <t>160100000124</t>
  </si>
  <si>
    <t>160100000121</t>
  </si>
  <si>
    <t>160100000115</t>
  </si>
  <si>
    <t>160100000105</t>
  </si>
  <si>
    <t>5700000007</t>
  </si>
  <si>
    <t>170100000094</t>
  </si>
  <si>
    <t>170100000065</t>
  </si>
  <si>
    <t>170100000095</t>
  </si>
  <si>
    <t>170100000080</t>
  </si>
  <si>
    <t>170100000067</t>
  </si>
  <si>
    <t>170100000057</t>
  </si>
  <si>
    <t>170100000045</t>
  </si>
  <si>
    <t>170100000058</t>
  </si>
  <si>
    <t>5700000008</t>
  </si>
  <si>
    <t>130600000005</t>
  </si>
  <si>
    <t>130600000006</t>
  </si>
  <si>
    <t>130600000003</t>
  </si>
  <si>
    <t>130600000002</t>
  </si>
  <si>
    <t>130600000001</t>
  </si>
  <si>
    <t>130800000001</t>
  </si>
  <si>
    <t>130600000004</t>
  </si>
  <si>
    <t>130600000007</t>
  </si>
  <si>
    <t>5700000009</t>
  </si>
  <si>
    <t>110400000013</t>
  </si>
  <si>
    <t>110100000018</t>
  </si>
  <si>
    <t>120100000005</t>
  </si>
  <si>
    <t>120100000006</t>
  </si>
  <si>
    <t>120100000019</t>
  </si>
  <si>
    <t>110100000007</t>
  </si>
  <si>
    <t>120100000013</t>
  </si>
  <si>
    <t>120100000010</t>
  </si>
  <si>
    <t>110400000004</t>
  </si>
  <si>
    <t>120100000015</t>
  </si>
  <si>
    <t>110400000011</t>
  </si>
  <si>
    <t>110100000004</t>
  </si>
  <si>
    <t>120100000008</t>
  </si>
  <si>
    <t>110100000003</t>
  </si>
  <si>
    <t>110100000010</t>
  </si>
  <si>
    <t>120100000018</t>
  </si>
  <si>
    <t>120100000017</t>
  </si>
  <si>
    <t>120100000022</t>
  </si>
  <si>
    <t>120100000009</t>
  </si>
  <si>
    <t>120100000012</t>
  </si>
  <si>
    <t>5700000012</t>
  </si>
  <si>
    <t>170500000059</t>
  </si>
  <si>
    <t>170500000048</t>
  </si>
  <si>
    <t>170700000022</t>
  </si>
  <si>
    <t>170500000053</t>
  </si>
  <si>
    <t>170700000052</t>
  </si>
  <si>
    <t>170700000023</t>
  </si>
  <si>
    <t>170500000049</t>
  </si>
  <si>
    <t>170700000049</t>
  </si>
  <si>
    <t>170700000050</t>
  </si>
  <si>
    <t>170500000060</t>
  </si>
  <si>
    <t>170500000051</t>
  </si>
  <si>
    <t>170700000026</t>
  </si>
  <si>
    <t>170500000052</t>
  </si>
  <si>
    <t>170700000051</t>
  </si>
  <si>
    <t>8100001370</t>
  </si>
  <si>
    <t>1003-09   BP1 - Other Overhead Cost</t>
  </si>
  <si>
    <t>2207110001</t>
  </si>
  <si>
    <t>1003-03   BP1 - Machines Depreciation Co</t>
  </si>
  <si>
    <t>5700000014</t>
  </si>
  <si>
    <t>AFB/01/2025/002/01</t>
  </si>
  <si>
    <t>5700000015</t>
  </si>
  <si>
    <t>5700000016</t>
  </si>
  <si>
    <t>5700000017</t>
  </si>
  <si>
    <t>5700000018</t>
  </si>
  <si>
    <t>5700000019</t>
  </si>
  <si>
    <t>5700000020</t>
  </si>
  <si>
    <t>5700000021</t>
  </si>
  <si>
    <t>5700000023</t>
  </si>
  <si>
    <t>5700000027</t>
  </si>
  <si>
    <t>8100002740</t>
  </si>
  <si>
    <t>250203001</t>
  </si>
  <si>
    <t>8100002741</t>
  </si>
  <si>
    <t>5700000028</t>
  </si>
  <si>
    <t>AFB/01/2025/003/01</t>
  </si>
  <si>
    <t>5700000029</t>
  </si>
  <si>
    <t>5700000030</t>
  </si>
  <si>
    <t>5700000031</t>
  </si>
  <si>
    <t>5700000032</t>
  </si>
  <si>
    <t>5700000034</t>
  </si>
  <si>
    <t>170100000107</t>
  </si>
  <si>
    <t>5700000036</t>
  </si>
  <si>
    <t>130100000364</t>
  </si>
  <si>
    <t>130100000362</t>
  </si>
  <si>
    <t>130100000363</t>
  </si>
  <si>
    <t>130100000361</t>
  </si>
  <si>
    <t>5700000037</t>
  </si>
  <si>
    <t>5700000041</t>
  </si>
  <si>
    <t>8100003991</t>
  </si>
  <si>
    <t>5700000042</t>
  </si>
  <si>
    <t>AFB/01/2025/004/01</t>
  </si>
  <si>
    <t>5700000043</t>
  </si>
  <si>
    <t>5700000044</t>
  </si>
  <si>
    <t>5700000045</t>
  </si>
  <si>
    <t>5700000048</t>
  </si>
  <si>
    <t>5700000049</t>
  </si>
  <si>
    <t>5700000050</t>
  </si>
  <si>
    <t>130100000365</t>
  </si>
  <si>
    <t>130100000366</t>
  </si>
  <si>
    <t>5700000051</t>
  </si>
  <si>
    <t>5700000053</t>
  </si>
  <si>
    <t>5700000055</t>
  </si>
  <si>
    <t>5700000056</t>
  </si>
  <si>
    <t>170100000108</t>
  </si>
  <si>
    <t>8100005330</t>
  </si>
  <si>
    <t>8100005356</t>
  </si>
  <si>
    <t>5700000059</t>
  </si>
  <si>
    <t>AFB/01/2025/005/01</t>
  </si>
  <si>
    <t>5700000060</t>
  </si>
  <si>
    <t>5700000061</t>
  </si>
  <si>
    <t>130100000418</t>
  </si>
  <si>
    <t>130100000416</t>
  </si>
  <si>
    <t>130100000419</t>
  </si>
  <si>
    <t>130100000417</t>
  </si>
  <si>
    <t>130100000415</t>
  </si>
  <si>
    <t>130100000420</t>
  </si>
  <si>
    <t>5700000062</t>
  </si>
  <si>
    <t>5700000063</t>
  </si>
  <si>
    <t>5700000064</t>
  </si>
  <si>
    <t>5700000066</t>
  </si>
  <si>
    <t>5700000069</t>
  </si>
  <si>
    <t>5700000070</t>
  </si>
  <si>
    <t>5700000071</t>
  </si>
  <si>
    <t>8100007072</t>
  </si>
  <si>
    <t>8100007146</t>
  </si>
  <si>
    <t>5700000072</t>
  </si>
  <si>
    <t>AFB/01/2025/006/01</t>
  </si>
  <si>
    <t>5700000073</t>
  </si>
  <si>
    <t>5700000074</t>
  </si>
  <si>
    <t>5700000075</t>
  </si>
  <si>
    <t>5700000076</t>
  </si>
  <si>
    <t>5700000078</t>
  </si>
  <si>
    <t>5700000080</t>
  </si>
  <si>
    <t>5700000081</t>
  </si>
  <si>
    <t>5700000083</t>
  </si>
  <si>
    <t>5700000086</t>
  </si>
  <si>
    <t>5700000087</t>
  </si>
  <si>
    <t>8100008921</t>
  </si>
  <si>
    <t>8100009199</t>
  </si>
  <si>
    <t>Month</t>
  </si>
  <si>
    <t>ELECTRICAL</t>
  </si>
  <si>
    <t>MECHANICAL</t>
  </si>
  <si>
    <t>OFFICE</t>
  </si>
  <si>
    <t>BP2 PRODUCTION</t>
  </si>
  <si>
    <t>KATEGORI</t>
  </si>
  <si>
    <t>PD OFFICE</t>
  </si>
  <si>
    <t>LEGAL &amp; COMPLIANCE</t>
  </si>
  <si>
    <t>IT BUSINESS SOLUTION</t>
  </si>
  <si>
    <t>REGULATORY &amp; EXT AFFAIRS</t>
  </si>
  <si>
    <t>SALES &amp; PROCUREMENT</t>
  </si>
  <si>
    <t>BP PRODUCTION DEPT</t>
  </si>
  <si>
    <t>BP REPAIR</t>
  </si>
  <si>
    <t>BP ROLL SHOP DEPT</t>
  </si>
  <si>
    <t>BP CRANE DEPARTMENT</t>
  </si>
  <si>
    <t>BP OFFICE DEPARTMENT</t>
  </si>
  <si>
    <t>BP STRUCTURE MANUFACTURING</t>
  </si>
  <si>
    <t>10200</t>
  </si>
  <si>
    <t>10202SU001</t>
  </si>
  <si>
    <t>PRODUCTION REPAIR</t>
  </si>
  <si>
    <t>Sustainability (ESG)</t>
  </si>
  <si>
    <t>Business Unit (BU)</t>
  </si>
  <si>
    <t>Service Unit (SU)</t>
  </si>
  <si>
    <t>General Counsel</t>
  </si>
  <si>
    <t>Government Relation &amp; EA</t>
  </si>
  <si>
    <t>Compliance &amp; Governance</t>
  </si>
  <si>
    <t>Permit &amp; Licensing</t>
  </si>
  <si>
    <t>CC_CorLegal</t>
  </si>
  <si>
    <t>CC_CorSec</t>
  </si>
  <si>
    <t>CC_LandManagement</t>
  </si>
  <si>
    <t>CC_LicensePermit</t>
  </si>
  <si>
    <t>CC_ComDev</t>
  </si>
  <si>
    <t>CC_IndustryAssociation</t>
  </si>
  <si>
    <t>CC_ComplianceGovrel</t>
  </si>
  <si>
    <t>CC_Logistics</t>
  </si>
  <si>
    <t>CC_Grader</t>
  </si>
  <si>
    <t>CC_LSM</t>
  </si>
  <si>
    <t>CC_SMS</t>
  </si>
  <si>
    <t>CC_BP</t>
  </si>
  <si>
    <t>CC_SSC</t>
  </si>
  <si>
    <t>CC_Electrical</t>
  </si>
  <si>
    <t>CC_Mechanical</t>
  </si>
  <si>
    <t>CC_PPIC</t>
  </si>
  <si>
    <t>CC_QAQC</t>
  </si>
  <si>
    <t>CC_MSN</t>
  </si>
  <si>
    <t>proposed to PD Office</t>
  </si>
  <si>
    <t>CG</t>
  </si>
  <si>
    <t>PL</t>
  </si>
  <si>
    <t>GR</t>
  </si>
  <si>
    <t>REPAIR</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</si>
  <si>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</si>
  <si>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</si>
  <si>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</si>
  <si>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</si>
  <si>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</si>
  <si>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</si>
  <si>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</si>
  <si>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</si>
  <si>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</si>
  <si>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</si>
  <si>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Department</t>
  </si>
  <si>
    <t>Diisi sesuai dengan Departement yang tertera di list.</t>
  </si>
  <si>
    <t>Table1.1. Directorate List:
(Following July 2025 organizational structure)</t>
  </si>
  <si>
    <t>Table1.2. Department List:
(Following to July 2025 organizational structure)</t>
  </si>
  <si>
    <t>Directorate/ Division</t>
  </si>
  <si>
    <t>Electrical</t>
  </si>
  <si>
    <t>Mechanical</t>
  </si>
  <si>
    <t xml:space="preserve">HRGA </t>
  </si>
  <si>
    <t>IT Infrastructure</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</si>
  <si>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</si>
  <si>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</si>
  <si>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</si>
  <si>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</si>
  <si>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</si>
  <si>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</si>
  <si>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</si>
  <si>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</si>
  <si>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</si>
  <si>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</si>
  <si>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</si>
  <si>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</si>
  <si>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</si>
  <si>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</si>
  <si>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</si>
  <si>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</si>
  <si>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</si>
  <si>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</si>
  <si>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</si>
  <si>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</si>
  <si>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</si>
  <si>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</si>
  <si>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</si>
  <si>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</si>
  <si>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</si>
  <si>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</si>
  <si>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</si>
  <si>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</si>
  <si>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</si>
  <si>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</si>
  <si>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</si>
  <si>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</si>
  <si>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</si>
  <si>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</si>
  <si>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</si>
  <si>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</si>
  <si>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</si>
  <si>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</si>
  <si>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</si>
  <si>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</si>
  <si>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</si>
  <si>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</si>
  <si>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</si>
  <si>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</si>
  <si>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</si>
  <si>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</si>
  <si>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</si>
  <si>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</si>
  <si>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</si>
  <si>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Justification of the budget</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</si>
  <si>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</si>
  <si>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</si>
  <si>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</si>
  <si>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</si>
  <si>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</si>
  <si>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</si>
  <si>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</si>
  <si>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</si>
  <si>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</si>
  <si>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</si>
  <si>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</si>
  <si>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</si>
  <si>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</si>
  <si>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</si>
  <si>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</si>
  <si>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</si>
  <si>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</si>
  <si>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</si>
  <si>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</si>
  <si>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</si>
  <si>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</si>
  <si>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</si>
  <si>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</si>
  <si>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</si>
  <si>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</si>
  <si>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</si>
  <si>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</si>
  <si>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</si>
  <si>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</si>
  <si>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Asuransi kesehatan atau asuransi lainnya - Produksi</t>
  </si>
  <si>
    <t>DL Meal Allowances</t>
  </si>
  <si>
    <t>Tunjangan tambahan seperti biaya makan - Produksi</t>
  </si>
  <si>
    <t>Biaya lainnya yang tidak termasuk kategori khusus - Produksi</t>
  </si>
  <si>
    <t>Biaya provisi atas employee benefit</t>
  </si>
  <si>
    <t>Biaya subcontractor dan fabrikasi menggunakan pihak ketiga</t>
  </si>
  <si>
    <t>Biaya packing menggunakan pihak ketiga</t>
  </si>
  <si>
    <t>Biaya jasa kalibrasi menggunakan pihak ketiga</t>
  </si>
  <si>
    <t>Biaya listrik dari PLN</t>
  </si>
  <si>
    <t xml:space="preserve">Biaya air bersih </t>
  </si>
  <si>
    <t>Utilities - Oxigent (O2)</t>
  </si>
  <si>
    <t xml:space="preserve">Biaya Oxigen </t>
  </si>
  <si>
    <t>Biaya gas industri dari PGN</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</si>
  <si>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</si>
  <si>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</si>
  <si>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</si>
  <si>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</si>
  <si>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</si>
  <si>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</si>
  <si>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</si>
  <si>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</si>
  <si>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</si>
  <si>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</si>
  <si>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</si>
  <si>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</si>
  <si>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</si>
  <si>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</si>
  <si>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</si>
  <si>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</si>
  <si>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</si>
  <si>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</si>
  <si>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</si>
  <si>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</si>
  <si>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</si>
  <si>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</si>
  <si>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</si>
  <si>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</si>
  <si>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</si>
  <si>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</si>
  <si>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</si>
  <si>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</si>
  <si>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</si>
  <si>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</si>
  <si>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</si>
  <si>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</si>
  <si>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</si>
  <si>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</si>
  <si>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</si>
  <si>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</si>
  <si>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</si>
  <si>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</si>
  <si>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</si>
  <si>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</si>
  <si>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</si>
  <si>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</si>
  <si>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</si>
  <si>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</si>
  <si>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</si>
  <si>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</si>
  <si>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</si>
  <si>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</si>
  <si>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</si>
  <si>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</si>
  <si>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</si>
  <si>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</si>
  <si>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</si>
  <si>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</si>
  <si>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</si>
  <si>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</si>
  <si>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</si>
  <si>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</si>
  <si>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</si>
  <si>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</si>
  <si>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</si>
  <si>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</si>
  <si>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</si>
  <si>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</si>
  <si>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</si>
  <si>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</si>
  <si>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</si>
  <si>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</si>
  <si>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</si>
  <si>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</si>
  <si>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</si>
  <si>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</si>
  <si>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</si>
  <si>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</si>
  <si>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</si>
  <si>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</si>
  <si>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</si>
  <si>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</si>
  <si>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</si>
  <si>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</si>
  <si>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</si>
  <si>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</si>
  <si>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</si>
  <si>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</si>
  <si>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</si>
  <si>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</si>
  <si>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</si>
  <si>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</si>
  <si>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</si>
  <si>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</si>
  <si>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</si>
  <si>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</si>
  <si>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</si>
  <si>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</si>
  <si>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</si>
  <si>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</si>
  <si>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</si>
  <si>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</si>
  <si>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</si>
  <si>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</si>
  <si>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</si>
  <si>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</si>
  <si>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</si>
  <si>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</si>
  <si>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</si>
  <si>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</si>
  <si>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CSR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</si>
  <si>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</si>
  <si>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</si>
  <si>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</si>
  <si>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</si>
  <si>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</si>
  <si>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</si>
  <si>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</si>
  <si>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</si>
  <si>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</si>
  <si>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</si>
  <si>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</si>
  <si>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</si>
  <si>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</si>
  <si>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</si>
  <si>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</si>
  <si>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</si>
  <si>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</si>
  <si>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</si>
  <si>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</si>
  <si>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</si>
  <si>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</si>
  <si>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</si>
  <si>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</si>
  <si>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</si>
  <si>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</si>
  <si>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</si>
  <si>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</si>
  <si>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</si>
  <si>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</si>
  <si>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</si>
  <si>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</si>
  <si>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</si>
  <si>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</si>
  <si>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</si>
  <si>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</si>
  <si>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</si>
  <si>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</si>
  <si>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</si>
  <si>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</si>
  <si>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</si>
  <si>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</si>
  <si>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</si>
  <si>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</si>
  <si>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</si>
  <si>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</si>
  <si>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</si>
  <si>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</si>
  <si>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</si>
  <si>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</si>
  <si>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</si>
  <si>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</si>
  <si>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</si>
  <si>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</si>
  <si>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</si>
  <si>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</si>
  <si>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</si>
  <si>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</si>
  <si>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</si>
  <si>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</si>
  <si>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</si>
  <si>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</si>
  <si>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</si>
  <si>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</si>
  <si>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</si>
  <si>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</si>
  <si>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</si>
  <si>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</si>
  <si>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</si>
  <si>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</si>
  <si>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</si>
  <si>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</si>
  <si>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</si>
  <si>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</si>
  <si>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</si>
  <si>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</si>
  <si>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</si>
  <si>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</si>
  <si>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</si>
  <si>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</si>
  <si>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</si>
  <si>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</si>
  <si>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</si>
  <si>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</si>
  <si>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</si>
  <si>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</si>
  <si>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</si>
  <si>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</si>
  <si>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</si>
  <si>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</si>
  <si>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</si>
  <si>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</si>
  <si>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</si>
  <si>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</si>
  <si>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</si>
  <si>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</si>
  <si>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</si>
  <si>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</si>
  <si>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</si>
  <si>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</si>
  <si>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</si>
  <si>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</si>
  <si>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</si>
  <si>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</si>
  <si>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</si>
  <si>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</si>
  <si>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</si>
  <si>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</si>
  <si>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</si>
  <si>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</si>
  <si>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</si>
  <si>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</si>
  <si>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</si>
  <si>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</si>
  <si>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</si>
  <si>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</si>
  <si>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</si>
  <si>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</si>
  <si>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</si>
  <si>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</si>
  <si>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</si>
  <si>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</si>
  <si>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</si>
  <si>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</si>
  <si>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</si>
  <si>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</si>
  <si>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</si>
  <si>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</si>
  <si>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</si>
  <si>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</si>
  <si>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</si>
  <si>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</si>
  <si>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</si>
  <si>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</si>
  <si>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</si>
  <si>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</si>
  <si>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</si>
  <si>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</si>
  <si>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</si>
  <si>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</si>
  <si>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</si>
  <si>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</si>
  <si>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</si>
  <si>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</si>
  <si>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</si>
  <si>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</si>
  <si>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</si>
  <si>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</si>
  <si>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</si>
  <si>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</si>
  <si>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</si>
  <si>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</si>
  <si>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</si>
  <si>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</si>
  <si>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</si>
  <si>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</si>
  <si>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</si>
  <si>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</si>
  <si>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</si>
  <si>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</si>
  <si>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</si>
  <si>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</si>
  <si>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</si>
  <si>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</si>
  <si>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</si>
  <si>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</si>
  <si>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</si>
  <si>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</si>
  <si>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</si>
  <si>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</si>
  <si>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</si>
  <si>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</si>
  <si>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</si>
  <si>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</si>
  <si>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</si>
  <si>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</si>
  <si>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</si>
  <si>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</si>
  <si>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</si>
  <si>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</si>
  <si>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</si>
  <si>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</si>
  <si>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</si>
  <si>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</si>
  <si>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</si>
  <si>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</si>
  <si>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</si>
  <si>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</si>
  <si>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</si>
  <si>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</si>
  <si>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</si>
  <si>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</si>
  <si>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</si>
  <si>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</si>
  <si>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</si>
  <si>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</si>
  <si>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</si>
  <si>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</si>
  <si>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</si>
  <si>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</si>
  <si>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</si>
  <si>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</si>
  <si>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</si>
  <si>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</si>
  <si>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</si>
  <si>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</si>
  <si>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</si>
  <si>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</si>
  <si>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</si>
  <si>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</si>
  <si>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</si>
  <si>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</si>
  <si>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</si>
  <si>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</si>
  <si>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</si>
  <si>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</si>
  <si>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</si>
  <si>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</si>
  <si>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</si>
  <si>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</si>
  <si>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</si>
  <si>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</si>
  <si>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</si>
  <si>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</si>
  <si>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</si>
  <si>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</si>
  <si>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</si>
  <si>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</si>
  <si>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</si>
  <si>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</si>
  <si>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</si>
  <si>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</si>
  <si>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</si>
  <si>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</si>
  <si>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</si>
  <si>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</si>
  <si>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</si>
  <si>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</si>
  <si>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</si>
  <si>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</si>
  <si>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</si>
  <si>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</si>
  <si>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</si>
  <si>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</si>
  <si>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</si>
  <si>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</si>
  <si>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</si>
  <si>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</si>
  <si>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</si>
  <si>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</si>
  <si>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</si>
  <si>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w</t>
  </si>
  <si>
    <t>Actual
Jan-Jun 2025
(USD)</t>
  </si>
  <si>
    <t>Actual
Jan-Jun 2025
(IDR)</t>
  </si>
  <si>
    <t>Exchange Rate</t>
  </si>
  <si>
    <t>Aug 2025
(USD)</t>
  </si>
  <si>
    <t>Sep 2025
(USD)</t>
  </si>
  <si>
    <t>Oct 2025
(USD)</t>
  </si>
  <si>
    <t>Nov 2025
(USD)</t>
  </si>
  <si>
    <t>Dec 2025
(USD)</t>
  </si>
  <si>
    <t>Amount (IDR)</t>
  </si>
  <si>
    <t>Note:</t>
  </si>
  <si>
    <t>Cost centre</t>
  </si>
  <si>
    <t>Cost centre code</t>
  </si>
  <si>
    <t>Cost centre description</t>
  </si>
  <si>
    <t>Project ID - Code</t>
  </si>
  <si>
    <t>IO - Code</t>
  </si>
  <si>
    <t>PD</t>
  </si>
  <si>
    <t>CLC</t>
  </si>
  <si>
    <t>Accounting &amp; Fixed Asset Management</t>
  </si>
  <si>
    <t>PROJECT ENGINEERING</t>
  </si>
  <si>
    <t>List General Ledger</t>
  </si>
  <si>
    <t>Table 3.3. List Ledger CAPEX</t>
  </si>
  <si>
    <t>IO &amp; Project ID - Group</t>
  </si>
  <si>
    <t>Related Departments</t>
  </si>
  <si>
    <t>CAPEX Priority</t>
  </si>
  <si>
    <t>CAPEX</t>
  </si>
  <si>
    <t>OPEX</t>
  </si>
  <si>
    <t>BU/SU/HO</t>
  </si>
  <si>
    <t>A0126</t>
  </si>
  <si>
    <t>A0226</t>
  </si>
  <si>
    <t>A0326</t>
  </si>
  <si>
    <t>A0426</t>
  </si>
  <si>
    <t>A0526</t>
  </si>
  <si>
    <t>A0626</t>
  </si>
  <si>
    <t>A0726</t>
  </si>
  <si>
    <t>A0826</t>
  </si>
  <si>
    <t>A0926</t>
  </si>
  <si>
    <t>A1126</t>
  </si>
  <si>
    <t>LSM REPAIR</t>
  </si>
  <si>
    <t>Production QTY</t>
  </si>
  <si>
    <t>Avg 2025</t>
  </si>
  <si>
    <t>Jan 2026</t>
  </si>
  <si>
    <t>Feb 2026</t>
  </si>
  <si>
    <t>Mar 2026</t>
  </si>
  <si>
    <t>Apr 2026</t>
  </si>
  <si>
    <t>May 2026</t>
  </si>
  <si>
    <t>Jun 2026</t>
  </si>
  <si>
    <t>Jul 2026</t>
  </si>
  <si>
    <t>Aug 2026</t>
  </si>
  <si>
    <t>Sep 2026</t>
  </si>
  <si>
    <t>Oct 2026</t>
  </si>
  <si>
    <t>Nov 2026</t>
  </si>
  <si>
    <t>Dec 2026</t>
  </si>
  <si>
    <t>Yield</t>
  </si>
  <si>
    <t>Average yield 2025</t>
  </si>
  <si>
    <t>Est. Yield 2026</t>
  </si>
  <si>
    <t>Improvement</t>
  </si>
  <si>
    <t>Consumption/ton</t>
  </si>
  <si>
    <t>Rate Listrik (Cost/Kwh)</t>
  </si>
  <si>
    <t>Amount</t>
  </si>
  <si>
    <t>Rate Gas</t>
  </si>
  <si>
    <t>MTOP/Monthly fee</t>
  </si>
  <si>
    <t>Rate liquid (cost/sm3)</t>
  </si>
  <si>
    <t>Listrik</t>
  </si>
  <si>
    <t>Total amount</t>
  </si>
  <si>
    <t>Material name</t>
  </si>
  <si>
    <t>UOM</t>
  </si>
  <si>
    <t>Consumption/Ton</t>
  </si>
  <si>
    <t>FLUXES</t>
  </si>
  <si>
    <t>CALCINED LIME</t>
  </si>
  <si>
    <t>FERRO ALLOY</t>
  </si>
  <si>
    <t>ALUMINIUM INGOT</t>
  </si>
  <si>
    <t>CALCIUM SILICIED LUMPS</t>
  </si>
  <si>
    <t>CARBON</t>
  </si>
  <si>
    <t>CALCINED PETROLEUM COKE</t>
  </si>
  <si>
    <t>CALSIUM CARBIDE 4/30</t>
  </si>
  <si>
    <t>EAF CHARGE CARBON</t>
  </si>
  <si>
    <t>DOLOLIME</t>
  </si>
  <si>
    <t>REFRACTORY</t>
  </si>
  <si>
    <t>DOLOMITE MORTAR DHL</t>
  </si>
  <si>
    <t>ELECTRICAL SUPPLIES</t>
  </si>
  <si>
    <t>LAMP BULB 36W TL 220V PHILIPS</t>
  </si>
  <si>
    <t>LAMP BULB 18W TL 220V PHILIPS</t>
  </si>
  <si>
    <t xml:space="preserve"> </t>
  </si>
  <si>
    <t>LAMP BULB 12V,25W KAKI SATU</t>
  </si>
  <si>
    <t>LAMP STARTER S10 220V PHILIPS</t>
  </si>
  <si>
    <t>FERRO SILICON</t>
  </si>
  <si>
    <t>FERRO SILICON GRADE 75%</t>
  </si>
  <si>
    <t>GRAPHITE ELECTRODE</t>
  </si>
  <si>
    <t>EAF GRAPHITE ELECTRODE</t>
  </si>
  <si>
    <t>LHF GRAPHITE ELECTRODE</t>
  </si>
  <si>
    <t>EAF CARBON RAISER</t>
  </si>
  <si>
    <t>CASTABLE PERMANENT LINING</t>
  </si>
  <si>
    <t>LADLE SAFETY BRICK</t>
  </si>
  <si>
    <t>CPT</t>
  </si>
  <si>
    <t>SANIT E124 AC6302/42</t>
  </si>
  <si>
    <t>BACK FILLING MASS</t>
  </si>
  <si>
    <t>SANIT 185 MAW 0-3V AC6404C42</t>
  </si>
  <si>
    <t>OTHER EXPENSES</t>
  </si>
  <si>
    <t>SAW BLADE - 2100x15MM, 440TEETH</t>
  </si>
  <si>
    <t>GREASE - HDX-2 @178KG PERTAMINA</t>
  </si>
  <si>
    <t>OTHER OPERATION</t>
  </si>
  <si>
    <t>FLYING TUNDISH NOZZLE 15</t>
  </si>
  <si>
    <t>GREASE SGX-NL @178KG PERTAMINA</t>
  </si>
  <si>
    <t>LADLE LIP CASTABLE</t>
  </si>
  <si>
    <t>FIXED TUNDISH NOZZLE 17.5</t>
  </si>
  <si>
    <t>ANKO FORM A96MAS 0-15-IN LRC53</t>
  </si>
  <si>
    <t>SUB ENTRY SHROUD BBL SMS1</t>
  </si>
  <si>
    <t>ANKERPERM SEG-96M VKZ2027T</t>
  </si>
  <si>
    <t>CASTABLE VISUVIUS A60</t>
  </si>
  <si>
    <t>SAW BLADE - CIRCULAR SAW BLADE SIZE:1800</t>
  </si>
  <si>
    <t>MgO Ball</t>
  </si>
  <si>
    <t>FIXED TUNDISH NOZZLE 21</t>
  </si>
  <si>
    <t>LADLE SHROUD</t>
  </si>
  <si>
    <t>FILTER ELEMENT SECONDARY P/N : 5929-0101</t>
  </si>
  <si>
    <t>BLANK NOZZLE TUNDISH</t>
  </si>
  <si>
    <t>ANKO FORM A97S 0-15-IN AC6084</t>
  </si>
  <si>
    <t>ANKERMIX-NP 13 TR</t>
  </si>
  <si>
    <t>SUB ENTRY NOZZLE OPEN CASTING</t>
  </si>
  <si>
    <t>FLYING TUNDISH NOZZLE 18</t>
  </si>
  <si>
    <t>CASTABLE RAMMING MIX TUNDISH</t>
  </si>
  <si>
    <t>ANKERPERM SEG-96M VKZ1927</t>
  </si>
  <si>
    <t>PAC LIQUID - POLY ALUMINIUM CHLORIDE</t>
  </si>
  <si>
    <t>FLYING TUNDISH NOZZLE 17</t>
  </si>
  <si>
    <t>SANIT 180MAW 0-6 V AC6106C42</t>
  </si>
  <si>
    <t>INSULATING BOARD 1200X1000X10MM</t>
  </si>
  <si>
    <t>FILTER ELEMENT - FINAL FILTER ELEMENT P/</t>
  </si>
  <si>
    <t>RAMMING MIX</t>
  </si>
  <si>
    <t>BOTTOM RAMMING - LADLE SMS1</t>
  </si>
  <si>
    <t>FILTER ELEMENT - OD.163XTHX 1.5X920MM</t>
  </si>
  <si>
    <t>BAG JUMBO BAG 1 TON</t>
  </si>
  <si>
    <t>GREASE HIGH TEMP FUCHS RENOLIT HV-TAC2</t>
  </si>
  <si>
    <t>LADLE SHROUD GASKET </t>
  </si>
  <si>
    <t>GRINDING STONE - 200X50X25MM TYPE:37C24T</t>
  </si>
  <si>
    <t>GRAM PAKU GRAM PAKU</t>
  </si>
  <si>
    <t>FLOUR SPAR</t>
  </si>
  <si>
    <t>KULIT PADI SEKAM</t>
  </si>
  <si>
    <t>FILTER ELEMENT PRIMARY P/N: 5929-0101-10</t>
  </si>
  <si>
    <t>EBT TAPHOLE FILLER</t>
  </si>
  <si>
    <t>EBT HOT REPAIR</t>
  </si>
  <si>
    <t>FILTER ELEMENT - OD.163 X THX 2 X 920MM</t>
  </si>
  <si>
    <t>GUNNING MATERIAL YK 100B</t>
  </si>
  <si>
    <t>FILTER ELEMENT - PRIMARY FILTER ELEMENT,</t>
  </si>
  <si>
    <t>NOZFIL 140</t>
  </si>
  <si>
    <t>ATK-RESIN PRINTER RIBBON WAX 110X300MTR</t>
  </si>
  <si>
    <t>FILTER ELEMENT P.N : 17.90.PWR10-H0Z-0-V</t>
  </si>
  <si>
    <t>FILTER ELEMENT - FLUID P/N. 02250139-996</t>
  </si>
  <si>
    <t>RESITECT A 94-03</t>
  </si>
  <si>
    <t>LF SAMP-O-LINE</t>
  </si>
  <si>
    <t>RESITECT A 83VC-07</t>
  </si>
  <si>
    <t>BAND IT PLATE - 3/4"</t>
  </si>
  <si>
    <t>BANDSAW BLADE 7600x54x1.6x2/3TPI M42</t>
  </si>
  <si>
    <t>END BLOCK PN-LIS-E-MT-10A</t>
  </si>
  <si>
    <t>PACKING REMES - 16X16MM</t>
  </si>
  <si>
    <t>SPIDOL SNOWMAN WHITE MARKER</t>
  </si>
  <si>
    <t>RUBBER - ID.17xOD.60x30MM</t>
  </si>
  <si>
    <t>KNIFE - 3/4" x 6"</t>
  </si>
  <si>
    <t>ASBESTOS KAIN 3MM @50KG</t>
  </si>
  <si>
    <t>KNIFE - 3/4" X 1/4" X 6"</t>
  </si>
  <si>
    <t>DUST MASK - MONCONG HITAM</t>
  </si>
  <si>
    <t>KNIFE - 1/2" x 6"</t>
  </si>
  <si>
    <t>FILTER ELEMENT - OD.104X1,5X179MM</t>
  </si>
  <si>
    <t>PACKING REMES 14X14MM</t>
  </si>
  <si>
    <t>PACKING REMES 12X12MM WHITE</t>
  </si>
  <si>
    <t>FILTER REFRIGERANT FILTER, 88320001-063</t>
  </si>
  <si>
    <t>ASBESTOS - TALI 1/2" @5KG</t>
  </si>
  <si>
    <t>BAND IT TERMINAL 1/2" (C-254 BUCKLE)</t>
  </si>
  <si>
    <t>LAP TISSUE SABER 70</t>
  </si>
  <si>
    <t>RUBBER FOR DIAPHRAGM VALVE 1/2"-20BAR</t>
  </si>
  <si>
    <t>SAW BLADE 16" DIAMOND</t>
  </si>
  <si>
    <t>FIBER ROPES 3.0MM UNITED</t>
  </si>
  <si>
    <t>BRUSH ROLL 4" TANPA GAGANG</t>
  </si>
  <si>
    <t>PACKING REMES 10X10MM WHITE</t>
  </si>
  <si>
    <t>RT-KARUNG PLASTIK BEKAS 25 KG</t>
  </si>
  <si>
    <t>PACKING REMES 8X8MM</t>
  </si>
  <si>
    <t>MOUNTED STONE A3 25X70X6X38MM KINIK</t>
  </si>
  <si>
    <t>GRINDING WHEEL 4"(100X6X15.88MM)</t>
  </si>
  <si>
    <t>MOUNTED STONE 25X25X6MM</t>
  </si>
  <si>
    <t>ELECTRIC TAPE BLACK 0.18 MMX5/8" 5 YDS</t>
  </si>
  <si>
    <t>GRINDING WHEEL CUTTING 14"(355X3X25.4MM)</t>
  </si>
  <si>
    <t>BRUSH - ROLL 9" PAKAI GAGANG</t>
  </si>
  <si>
    <t>SEAL TAPE PTFE 12MMX0,075MMx10MTR</t>
  </si>
  <si>
    <t>HAND TAP M12X1.75MM SKC</t>
  </si>
  <si>
    <t>ROPE - RAPIA ROL BESAR</t>
  </si>
  <si>
    <t>NYLON ROPES WHITE LOCAL</t>
  </si>
  <si>
    <t>BRUSH 2" ETERNA</t>
  </si>
  <si>
    <t>OTHER MATERIAL &amp; SUPPLIES</t>
  </si>
  <si>
    <t>GREASE LITHIUM EP NLGI 2</t>
  </si>
  <si>
    <t>ALPHAGAZ 200 BAR @ 50LTR</t>
  </si>
  <si>
    <t>ADHESIVE GASKET PERMATEK 2C @311gr</t>
  </si>
  <si>
    <t>ABRASIVE ROLL P80 (6"X48") VAN BELT</t>
  </si>
  <si>
    <t>ADHESIVE EHA BOND 0.95L KLEBSTOFF</t>
  </si>
  <si>
    <t>ADHESIVE - BLUE GASKET SILICON</t>
  </si>
  <si>
    <t>ADHESIVE SEALANT SILICONE CLEAR 300ML</t>
  </si>
  <si>
    <t>CONTACT TIP - CO2 1.2MM P/N:W000010836</t>
  </si>
  <si>
    <t>CONTACT TIP - CO2 1.6MM</t>
  </si>
  <si>
    <t>WELDING SPRAY - SILANT SILICONE RELEASE</t>
  </si>
  <si>
    <t>ABRASIVE PAPER NO. 100 EAGLE</t>
  </si>
  <si>
    <t>WELDING GLASS WHITE 3MM LOCAL</t>
  </si>
  <si>
    <t>Oxygen (SAMATOR)</t>
  </si>
  <si>
    <t>GAS OXYGEN LIQUID (O2)</t>
  </si>
  <si>
    <t>EAF COLD FETLING MATERIAL</t>
  </si>
  <si>
    <t>EAF BRICK SLAG ZONE 45/10</t>
  </si>
  <si>
    <t>EAF BRICK SIDEWALL 45/10</t>
  </si>
  <si>
    <t>EAF BRICK SLAG ZONE 35/0</t>
  </si>
  <si>
    <t>TUNDISH WORKING LINING SPRAY MASS</t>
  </si>
  <si>
    <t>EAF BRICK HOT SPOT 35/8</t>
  </si>
  <si>
    <t>EAF BRICK SLAG ZONE 45/0</t>
  </si>
  <si>
    <t>EAF BRICK SIDEWALL 35/8</t>
  </si>
  <si>
    <t>LADLE BRICK YC-MCA-607 SLAG ZONE MK8/16</t>
  </si>
  <si>
    <t>EAF BRICK SIDEWALL 45/60</t>
  </si>
  <si>
    <t>LADLE BRICK SLAG LINE R52 MK8/16</t>
  </si>
  <si>
    <t>EAF HOT FETLING MATERIAL</t>
  </si>
  <si>
    <t>EAF BRICK HOT SPOT 45/10</t>
  </si>
  <si>
    <t>EAF BRICK SLAG ZONE 45/60</t>
  </si>
  <si>
    <t>LADLE BRICK-YC-MCA-607 SLAG ZONE MK8/16</t>
  </si>
  <si>
    <t>EAF BRICK HOT SPOT 45/60</t>
  </si>
  <si>
    <t>LADLE BRICK TRL DOLO 5R1 25/0</t>
  </si>
  <si>
    <t>LADLE BRICK TRL DOLO 7R1-Q 8/8</t>
  </si>
  <si>
    <t>LADLE BRICK SINDOFORM R40-6 MK 8/8</t>
  </si>
  <si>
    <t>EAF BRICK SIDEWALL 45/0</t>
  </si>
  <si>
    <t>EAF BRICK SIDEWALL 35/0</t>
  </si>
  <si>
    <t>LADLE BRICK SINDOFORM R40-3 MK 6/20</t>
  </si>
  <si>
    <t>LADLE BRICK TRL DOLO 5R1 6/20</t>
  </si>
  <si>
    <t>LADLE BRICK SLAG LINE R52 MK8/30</t>
  </si>
  <si>
    <t>LADLE BRICK TRL DOLO 7R1-Q 6/20</t>
  </si>
  <si>
    <t>LADLE BRICK SINDOFORM R40-3 23/0</t>
  </si>
  <si>
    <t>LADLE BRICK-YC-MCA-304 SIDEWALL MK6/8</t>
  </si>
  <si>
    <t>LADLE BRICK TRL DOLO 7R1-Q 8/40</t>
  </si>
  <si>
    <t>LADLE BRICK YC-MCA-304 BOTTOM MK 9/0</t>
  </si>
  <si>
    <t>TUNDISH IMPACT POT</t>
  </si>
  <si>
    <t>LADLE BRICK SINDOFORM R40-6 MK 8/40</t>
  </si>
  <si>
    <t>LADLE BRICK SINDOFORM R40-3 MK 6/8</t>
  </si>
  <si>
    <t>LADLE BRICK YC-MCA-607 SLAG ZONE MK8/30</t>
  </si>
  <si>
    <t>EAF SAFETY BRICK</t>
  </si>
  <si>
    <t>LADLE BRICK TRL DOLO 5R1 6/8</t>
  </si>
  <si>
    <t>EAF BRICK HOT SPOT 45/0</t>
  </si>
  <si>
    <t>LADLE BRICK-YC-MCA-304 SIDEWALL MK6/25</t>
  </si>
  <si>
    <t>TUNDISH IMPACT PAD</t>
  </si>
  <si>
    <t>LADLE BRICK TRL DOLO 7R1-Q 6/8</t>
  </si>
  <si>
    <t>LADLE BRICK-YC-MCA-607 SLAG ZONE MK8/30</t>
  </si>
  <si>
    <t>TUNDISH COVERING POWDER</t>
  </si>
  <si>
    <t>LADLE BRICK-YC-MCA-607 BOTTOM MK30/0</t>
  </si>
  <si>
    <t>LADLE BRICK SINDOFORM R40-6 30/0</t>
  </si>
  <si>
    <t>LADLE BRICK TRL DOLO 7R1-Q 30/0</t>
  </si>
  <si>
    <t>LADLE BRICK SINDOFORM R40-3 MK 8/8</t>
  </si>
  <si>
    <t>EAF BRICK DOOR BRICK</t>
  </si>
  <si>
    <t>LADLE BRICK SINDOFORM R40-3 MK 8/40</t>
  </si>
  <si>
    <t>LADLE BRICK YC-MCA-304 SIDEWALL MK 7/8</t>
  </si>
  <si>
    <t>LADLE BRICK YC-MCA-304 SIDEWALL MK 7/30</t>
  </si>
  <si>
    <t>Ladle Brick YC-MCA-304 Bottom MK 9/0/80</t>
  </si>
  <si>
    <t>LADLE BRICK SINDOFORM R40-3 23/0/75</t>
  </si>
  <si>
    <t>EAF SAMP-O-LINE</t>
  </si>
  <si>
    <t>SILICON CARBIDE</t>
  </si>
  <si>
    <t>SILICON MANGANESE</t>
  </si>
  <si>
    <t>SPARE &amp; MAINTENANCE</t>
  </si>
  <si>
    <t>BRAKE PAD - P/N 8.251.560. SB14.31</t>
  </si>
  <si>
    <t>MNC LOWER NOZZLE R274/14.0</t>
  </si>
  <si>
    <t>MNC LOWER NOZZLE R274/14.5</t>
  </si>
  <si>
    <t>NOZZLE SAND LADLE</t>
  </si>
  <si>
    <t>INSERT KGMN 800-08-T NC6315</t>
  </si>
  <si>
    <t>MNC LOWER NOZZLE R274/15.0</t>
  </si>
  <si>
    <t>WELDING ELECTRODE - AWS E309MOL16 4,0MM</t>
  </si>
  <si>
    <t>WELDING ELECTRODE - AWS ER70S-6 1,2MM</t>
  </si>
  <si>
    <t>BRAKE LINING - 250X12T P/N : 33</t>
  </si>
  <si>
    <t>TUBE BLOCK TAPE HOLE BRICK</t>
  </si>
  <si>
    <t>WELDING ELECTRODE UTP S 65-AP Ø4.0MM</t>
  </si>
  <si>
    <t>INSERT VNMG 160408 NC 6310 KORLOY</t>
  </si>
  <si>
    <t>INSERT - CNMG 120408</t>
  </si>
  <si>
    <t>INSERT KGMN 800-08-T PC5300</t>
  </si>
  <si>
    <t>INSERT - CNMA 120412 FOR HARDNESS 59 HRC</t>
  </si>
  <si>
    <t>WELDING ELECTRODE AWS ENI-CI 3,2MM</t>
  </si>
  <si>
    <t>BRAKE LINING - TE 400 262X242X140X13MM</t>
  </si>
  <si>
    <t>BRAKE LINING 245X140X15MM DWG: KT.05</t>
  </si>
  <si>
    <t>DRILL - 22MM TAPER NACHI</t>
  </si>
  <si>
    <t>BRAKE LINING - TE 630 385x410x225x17MM</t>
  </si>
  <si>
    <t>WIPER SEAL OD.130XID.105XT.13MM</t>
  </si>
  <si>
    <t>BRAKE LINING TE 315 195X211X110X13MM</t>
  </si>
  <si>
    <t>WELDING ELECTRODE UTP S 65-AP Ø3.2MM</t>
  </si>
  <si>
    <t>WELDING ELECTRODE - AWS E308L16 3,25MM</t>
  </si>
  <si>
    <t>INSERT - TPKN 2204 PDSR-SM PC3535/PC3545</t>
  </si>
  <si>
    <t>BRAKE LINING - TE 500 328X310X180X15MM</t>
  </si>
  <si>
    <t>HOSE NIPPLE - 1/2" X 3/4"</t>
  </si>
  <si>
    <t>HOSE NIPPLE - 1/2" 3000 PSI</t>
  </si>
  <si>
    <t>TELESCOPIC TUBE</t>
  </si>
  <si>
    <t>WELDING ELECTRODE AWS JIS DF2A 450R4,0MM</t>
  </si>
  <si>
    <t>WIPER SEAL - 90X80X6/14MM</t>
  </si>
  <si>
    <t>WELDING ELECTRODE - AWS E6011 3,2MM</t>
  </si>
  <si>
    <t>WELDING ELECTRODE - AWS E308L16 2,5MM</t>
  </si>
  <si>
    <t>WELDING ELECTRODE - AWS E6011 4,0MM</t>
  </si>
  <si>
    <t>CUTTING TIP - NO. 3 TYPE A YAMATO</t>
  </si>
  <si>
    <t>HOSE NIPPLE - 1" X 1.1/4"</t>
  </si>
  <si>
    <t>HOSE NIPPLE - 1.1/4" 3000 PSI</t>
  </si>
  <si>
    <t>HOSE NIPPLE - 1.1/2" 3000 PSI</t>
  </si>
  <si>
    <t>CUTTING TIP NO. 3 106 HC KOIKE</t>
  </si>
  <si>
    <t>WELDING ELECTRODE - AWS E308L16 4,0MM</t>
  </si>
  <si>
    <t>HOSE NIPPLE - 1" X 3/4"</t>
  </si>
  <si>
    <t>CUTTING TIP NO. 5 106 HC KOIKE</t>
  </si>
  <si>
    <t>HOSE NIPPLE - 1" 3000 PSI</t>
  </si>
  <si>
    <t>HOSE NIPPLE - 3/4" 3000 PSI</t>
  </si>
  <si>
    <t>WIPER SEAL PU6 160X175X16MM MAT.PUR</t>
  </si>
  <si>
    <t>CUTTING TIP - NO. 7 106 HC KOIKE</t>
  </si>
  <si>
    <t>CUTTING TIP - NO. 8 106 HC KOIKE</t>
  </si>
  <si>
    <t>CUTTING TIP NO. 4 106 HC KOIKE</t>
  </si>
  <si>
    <t>HOSE NIPPLE - 3/8" 3000 PSI</t>
  </si>
  <si>
    <t>HOSE NIPPLE - 1/4" 3000 PSI</t>
  </si>
  <si>
    <t>CUTTING TIP - CO2 1.6MM</t>
  </si>
  <si>
    <t>WELDING ELECTRODE - SILVER HARRIS</t>
  </si>
  <si>
    <t>MALE BRASS HOUSE NIPPLE DRAT 3/8"X8MM</t>
  </si>
  <si>
    <t>MALE BRASS HOUSE NIPPLE DRAT 3/8"X10MM</t>
  </si>
  <si>
    <t>HOSE NIPPLE - 1/2" X 1/4"</t>
  </si>
  <si>
    <t>CASTING POWDER ST-SP/BG-41</t>
  </si>
  <si>
    <t>CASTING POWDER ST-SP/ BG-35</t>
  </si>
  <si>
    <t>STORE &amp; SUPPLIES</t>
  </si>
  <si>
    <t>GAS ARGON LIQUID</t>
  </si>
  <si>
    <t>K225 SSD Slump 12</t>
  </si>
  <si>
    <t>OIL - SULLUBE P/N 250022-669</t>
  </si>
  <si>
    <t>PIL</t>
  </si>
  <si>
    <t>OIL, LUBRICANTS S/N:CM02-001018L</t>
  </si>
  <si>
    <t>OIL TURALIK 69 CURAH PERTAMINA</t>
  </si>
  <si>
    <t>OIL SULLUBE P/N 250022-669</t>
  </si>
  <si>
    <t>OIL - RORED HDA 140 CURAH PERTAMINA</t>
  </si>
  <si>
    <t>OIL WATER GLYCOL ULTRASAFE 620 @220KG</t>
  </si>
  <si>
    <t>OIL - MEDITRAN S40 CURAH PERTAMINA</t>
  </si>
  <si>
    <t>OIL - TURALIK 52 CURAH PERTAMINA</t>
  </si>
  <si>
    <t>OIL - TURALIK T68 CURAH PERTAMINA</t>
  </si>
  <si>
    <t>COMPRIT A95-6-CN</t>
  </si>
  <si>
    <t>OIL - MEDITRAN 40 CURAH PERTAMINA</t>
  </si>
  <si>
    <t>ANKERMIX NP13-CN</t>
  </si>
  <si>
    <t>K300 SSD Slump 12</t>
  </si>
  <si>
    <t>STICKER LABEL PRINTER P=6,9CM L=4,4CM</t>
  </si>
  <si>
    <t>K450 SSD Screening Slump 14</t>
  </si>
  <si>
    <t>GAS NITROGEN CAIR (N2)</t>
  </si>
  <si>
    <t>CASTING POWDER SYNTHERM IGBB 714/L-9</t>
  </si>
  <si>
    <t>CASTING POWDER ACCUTHERM ST-SP/G11</t>
  </si>
  <si>
    <t>STICKER LABEL PRINTER UK.P=7.0CM L=4.5CM</t>
  </si>
  <si>
    <t>OIL - TURALIK 41 @209LTR PERTAMINA</t>
  </si>
  <si>
    <t>OIL TURALIK 48 CURAH PERTAMINA</t>
  </si>
  <si>
    <t>OIL SK SUPER WAY 68</t>
  </si>
  <si>
    <t>OIL SOLUBE @200LTR</t>
  </si>
  <si>
    <t>GAS CARBON DIOXIDE (CO2) 25KG</t>
  </si>
  <si>
    <t>ALMIX</t>
  </si>
  <si>
    <t>STICKER TAHAN GEMPA UK.3.5 X 4.5 CM</t>
  </si>
  <si>
    <t>GAS-MIXED GAS P10</t>
  </si>
  <si>
    <t>GAS ARGON UHP 6M3</t>
  </si>
  <si>
    <t>GAS LPG ISI 50KG</t>
  </si>
  <si>
    <t>GAS - OXYGEN (O2) VGL</t>
  </si>
  <si>
    <t>K400 SSD Screening Slump 14</t>
  </si>
  <si>
    <t>RUBBER PACKING T.5X1200X1200MM</t>
  </si>
  <si>
    <t>OIL TAP MATIC 0.473 LTR</t>
  </si>
  <si>
    <t>GAS OXYGEN (O2) 6M3</t>
  </si>
  <si>
    <t>GAS - NITROGEN (N2) 6M3</t>
  </si>
  <si>
    <t>EAF ELECTRODE NIPPLE</t>
  </si>
  <si>
    <t>TOOLS &amp; SUPPLIES</t>
  </si>
  <si>
    <t>FILTER ELEMENT R928006035</t>
  </si>
  <si>
    <t>FILTER E SEPARATOR PRIMARY 250034-124</t>
  </si>
  <si>
    <t>FILTER ELEMENT 1.1000 PWR10 A00-0-V</t>
  </si>
  <si>
    <t>FILTER -E SEPARATOR SECONDARY 250034-130</t>
  </si>
  <si>
    <t>INSULATING BOARD</t>
  </si>
  <si>
    <t>FILTER ELEMENT - 1.1000 H10XL-A00-0-M</t>
  </si>
  <si>
    <t>FILTER ELEMENT - 1.2000 H10XL-A00-0-M</t>
  </si>
  <si>
    <t>K300 SSD Slump 14</t>
  </si>
  <si>
    <t>FILTER - AIR PN 88298001-996 SULLAIR</t>
  </si>
  <si>
    <t>FILTER ELEMENT TYPE:2.0400.H10XL-A00-0-M</t>
  </si>
  <si>
    <t>FILTER - ELEMENT 02250135-149</t>
  </si>
  <si>
    <t>FILTER ELEMENT-1.1000H10XL-A000V REXROTH</t>
  </si>
  <si>
    <t>FILTER ELEMENT FILLING PUMP 10 MICRON</t>
  </si>
  <si>
    <t>FILTER - ELEMENT FAX-800X10</t>
  </si>
  <si>
    <t>FILTER - ELEMENT FLUID P/N 88298003-408</t>
  </si>
  <si>
    <t>FILTER ELEMENT FLUID P/N.02250139-996</t>
  </si>
  <si>
    <t>FILTER ELEMENT MODEL: SCR-125N-1#</t>
  </si>
  <si>
    <t>FILTER ELEMENT MODEL: SCF-125N-1#</t>
  </si>
  <si>
    <t>FILTER ELEMENT MODEL: SCH-125N-1#</t>
  </si>
  <si>
    <t>PAINT HR 600ºC SILVER METHALIC</t>
  </si>
  <si>
    <t>PAINT MENY - RED @5KG</t>
  </si>
  <si>
    <t>PAINT MENY - YELLOW @5KG</t>
  </si>
  <si>
    <t>PAINT MENY - WHITE @5KG</t>
  </si>
  <si>
    <t>PAINT MENY - GREEN @5KG</t>
  </si>
  <si>
    <t>BAND IT TERMINAL - 3/4"</t>
  </si>
  <si>
    <t>CHEMICAL PAC BASED COAGULANT</t>
  </si>
  <si>
    <t>FILTER ELEMENT - TYPE : P171540</t>
  </si>
  <si>
    <t>PAINT SYNTHETIC - BLUE GT @4KG</t>
  </si>
  <si>
    <t>PAINT SPRAY - WHITE NO.102 300CC PYLOX</t>
  </si>
  <si>
    <t>FILTER - HX-250 X 3Q3 LEEMIN HYDRAULIC</t>
  </si>
  <si>
    <t>SPOTCHECK JESTON 815 SPOT CHECK CLEANER</t>
  </si>
  <si>
    <t>SPOTCHECK - JESTON 817 SPOT CHECK DEVELO</t>
  </si>
  <si>
    <t>SPOTCHECK JESTON 816 SPOT CHECK PENETRAN</t>
  </si>
  <si>
    <t>CONTACT CLEANER &amp; LUB MR MCKENIC SPRAY</t>
  </si>
  <si>
    <t>CONTACT CLEANER SPRAY 475ML CRC</t>
  </si>
  <si>
    <t>PAINT SEIVT CHEMOLUX 567 MARIGOLD YELLOW</t>
  </si>
  <si>
    <t>PAINT SYNTHETIC - SILVER @4KG</t>
  </si>
  <si>
    <t>CEMENT - COMBEXTRA GP @25 KG</t>
  </si>
  <si>
    <t>HOSE NIPPLE - NPT 1/4" x 3/8"</t>
  </si>
  <si>
    <t>LADLE BRICK SINDOFORM R40-3 MK 7/30</t>
  </si>
  <si>
    <t>LADLE BRICK SINDOFORM R40-3 MK 7/8</t>
  </si>
  <si>
    <t>FILTER ELEMENT - TYPE : P760055</t>
  </si>
  <si>
    <t>FILTER ELEMENT - TYPE : P171580</t>
  </si>
  <si>
    <t>FILTER ELEMENT HX-250X10 LEEMIN HYD</t>
  </si>
  <si>
    <t>BRAKE LINING - 150X95X4MM 2 SISI</t>
  </si>
  <si>
    <t>FILTER ELEMENT - P165138</t>
  </si>
  <si>
    <t>PACKING REMES 6X6MM</t>
  </si>
  <si>
    <t>G APOTEC LIQUID GLUE 11 GRAM</t>
  </si>
  <si>
    <t>PAINT SPRAY -GREEN NO.162 300CC PYLOX</t>
  </si>
  <si>
    <t>ELECTRIC TAPE BLACK 3/4" X 30M NITTO</t>
  </si>
  <si>
    <t>LAMP BALLAST - TL 36W 220V PHILIPS</t>
  </si>
  <si>
    <t>PAINT SPRAY - YELLOW NO.108 300CC PYLOX</t>
  </si>
  <si>
    <t>NIPPLE ADAPTOR 1.1/2" BSPP 3000PSI</t>
  </si>
  <si>
    <t>HYDROCLORIDE ACID - 32-33%</t>
  </si>
  <si>
    <t>NIPPLE ADAPTOR 1" BSPT 3000 PSI</t>
  </si>
  <si>
    <t>BOLT AND NUT M.20 X 100MM HITAM</t>
  </si>
  <si>
    <t>CUTTING TIP - NO. 2 106 HC KOIKE</t>
  </si>
  <si>
    <t>Semester 1</t>
  </si>
  <si>
    <t>Gas consumption simulation</t>
  </si>
  <si>
    <t>Max</t>
  </si>
  <si>
    <t>Min</t>
  </si>
  <si>
    <t>MMBTU</t>
  </si>
  <si>
    <t>SM3</t>
  </si>
  <si>
    <t>USD/ton</t>
  </si>
  <si>
    <t>Production qty</t>
  </si>
  <si>
    <t>SM3/Ton</t>
  </si>
  <si>
    <t>Recalculation</t>
  </si>
  <si>
    <t>Budget</t>
  </si>
  <si>
    <t>Var</t>
  </si>
  <si>
    <t>Var
%</t>
  </si>
  <si>
    <t>Semester 2</t>
  </si>
  <si>
    <t>Penalty (passed 85,150,000 MMBtu)</t>
  </si>
  <si>
    <t>Maximum</t>
  </si>
  <si>
    <t>Penalty rate</t>
  </si>
  <si>
    <t>Prod</t>
  </si>
  <si>
    <t>Jan</t>
  </si>
  <si>
    <t>Feb</t>
  </si>
  <si>
    <t>Mar</t>
  </si>
  <si>
    <t>Apr</t>
  </si>
  <si>
    <t>May</t>
  </si>
  <si>
    <t>Jun</t>
  </si>
  <si>
    <t>Jul</t>
  </si>
  <si>
    <t>Aug</t>
  </si>
  <si>
    <t>Sep</t>
  </si>
  <si>
    <t>Oct</t>
  </si>
  <si>
    <t>Nov</t>
  </si>
  <si>
    <t>Dec</t>
  </si>
  <si>
    <t>Prorate total USD to fulfill minimum consumption</t>
  </si>
  <si>
    <t>Average</t>
  </si>
  <si>
    <t>Production 2024</t>
  </si>
  <si>
    <t>Qty Minimum</t>
  </si>
  <si>
    <t>GRINDING WHEEL - Ø.350X75X16MM</t>
  </si>
  <si>
    <t>PAINT SYNTHETIC - ORANGE @4KG</t>
  </si>
  <si>
    <t>TIN ALLOY BABIT #2 ASTMB 32IN35LB INGOTS</t>
  </si>
  <si>
    <t>FILTER - AIR PN 02250135-149 SULLAIR</t>
  </si>
  <si>
    <t>FILTER ELEMENT BOSCH R928006916</t>
  </si>
  <si>
    <t>PAINT SPRAY - OCEAN BLUE NO.PB129 300CC</t>
  </si>
  <si>
    <t>ADHESIVE - LOCTITE 270</t>
  </si>
  <si>
    <t>FILTER ELEMENT BOSCH R928006971</t>
  </si>
  <si>
    <t>BEARING - 23224</t>
  </si>
  <si>
    <t>RUBBER COUPLING - FENAFLEX F 140</t>
  </si>
  <si>
    <t>BOLT - M.16 X 50MM HITAM</t>
  </si>
  <si>
    <t>BOLT - M.16 X 120MM PUTIH</t>
  </si>
  <si>
    <t>Improvement Plan</t>
  </si>
  <si>
    <t>Production QTY (MT)</t>
  </si>
  <si>
    <t>&gt;&gt; filled in the highlighted area</t>
  </si>
  <si>
    <t>PLN (Electricity)</t>
  </si>
  <si>
    <t>a.</t>
  </si>
  <si>
    <t>b.</t>
  </si>
  <si>
    <t>PGN (NG)</t>
  </si>
  <si>
    <t>Consumption/ton (SM3)</t>
  </si>
  <si>
    <t>MMBTU/ton</t>
  </si>
  <si>
    <t>1MMBTU</t>
  </si>
  <si>
    <t>Total Amount (USD)</t>
  </si>
  <si>
    <t>Total Amount (IDR)</t>
  </si>
  <si>
    <t>c.</t>
  </si>
  <si>
    <t>O2 Allindo</t>
  </si>
  <si>
    <t>&gt;&gt; link ke depan</t>
  </si>
  <si>
    <t>Electricity (KWH)</t>
  </si>
  <si>
    <t>O2 (SM3)</t>
  </si>
  <si>
    <t>June</t>
  </si>
  <si>
    <t>Variable &amp; Fixed cost classification</t>
  </si>
  <si>
    <t>Average monthly consumption 2025</t>
  </si>
  <si>
    <t>Planned monthly consumption 2025</t>
  </si>
  <si>
    <t>[4]</t>
  </si>
  <si>
    <t>BP1 Production</t>
  </si>
  <si>
    <t>Machine/Area</t>
  </si>
  <si>
    <t>Maintenance type</t>
  </si>
  <si>
    <t>Estimated frequency</t>
  </si>
  <si>
    <t>Period month</t>
  </si>
  <si>
    <t>BP1 consumption</t>
  </si>
  <si>
    <t>Total O2 consumption</t>
  </si>
  <si>
    <t>Estimated cost per maintenance
(IDR)</t>
  </si>
  <si>
    <t>Monthly breakdown</t>
  </si>
  <si>
    <t>Variable or fixed cost</t>
  </si>
  <si>
    <t>COGM Mapping</t>
  </si>
  <si>
    <t>Variable</t>
  </si>
  <si>
    <t>Fixed</t>
  </si>
  <si>
    <t>filter DL, import, blank, material used</t>
  </si>
  <si>
    <r>
      <t>Classification Cost (</t>
    </r>
    <r>
      <rPr>
        <b/>
        <i/>
        <sz val="11"/>
        <color theme="0"/>
        <rFont val="Aptos Narrow"/>
        <family val="2"/>
      </rPr>
      <t>the same mapping in analytical report)</t>
    </r>
  </si>
  <si>
    <t>Regulatory &amp; external affair</t>
  </si>
  <si>
    <t>Permits &amp; Licensing</t>
  </si>
  <si>
    <t>Legal Commercial</t>
  </si>
  <si>
    <t>&gt;&gt; New CC</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</si>
  <si>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</si>
  <si>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Master Data</t>
  </si>
  <si>
    <r>
      <t>Please fill in the SAP cost center code according to your department.
You can refer to the "</t>
    </r>
    <r>
      <rPr>
        <b/>
        <sz val="11"/>
        <color theme="1"/>
        <rFont val="Aptos Narrow"/>
        <family val="2"/>
      </rPr>
      <t>Master Data</t>
    </r>
    <r>
      <rPr>
        <sz val="11"/>
        <color theme="1"/>
        <rFont val="Aptos Narrow"/>
        <family val="2"/>
      </rPr>
      <t>" sheet.</t>
    </r>
  </si>
  <si>
    <t>Budget Capex Detail</t>
  </si>
  <si>
    <t>Terdapat 4 bagian dalam lembar kerja budget secara total:</t>
  </si>
  <si>
    <t>Khusus untuk team produksi (operations) ada 1 tambahan lembar kerja budget, yaitu:</t>
  </si>
  <si>
    <t>tbc</t>
  </si>
  <si>
    <t>- PRODUCTION TARGET</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</si>
  <si>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</si>
  <si>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</si>
  <si>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</si>
  <si>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</si>
  <si>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Classification Cost (the same mapping in analytical report)</t>
  </si>
  <si>
    <t>Variable Cost</t>
  </si>
  <si>
    <t>Fixed Cost</t>
  </si>
  <si>
    <t xml:space="preserve">Summary cost </t>
  </si>
  <si>
    <t>[5]</t>
  </si>
  <si>
    <t>Full cost</t>
  </si>
  <si>
    <t>Conversion cost</t>
  </si>
  <si>
    <t>Sheet 5: Production Target</t>
  </si>
  <si>
    <t>KERTAS KERJA "PRODUCTION TARGET"</t>
  </si>
  <si>
    <t>Improvement plan</t>
  </si>
  <si>
    <r>
      <t xml:space="preserve">Input dengan target produksi di tahun 2026 yang akan diberikan oleh team PPIC. 
- Untuk </t>
    </r>
    <r>
      <rPr>
        <b/>
        <sz val="11"/>
        <color theme="1"/>
        <rFont val="Aptos Narrow"/>
        <family val="2"/>
      </rPr>
      <t>SMS (Steel Melt)</t>
    </r>
    <r>
      <rPr>
        <sz val="11"/>
        <color theme="1"/>
        <rFont val="Aptos Narrow"/>
        <family val="2"/>
      </rPr>
      <t xml:space="preserve"> tolong pisahkan input per grade (karena biaya cos akan berbeda di masing-masing grade)
- Untuk </t>
    </r>
    <r>
      <rPr>
        <b/>
        <sz val="11"/>
        <color theme="1"/>
        <rFont val="Aptos Narrow"/>
        <family val="2"/>
      </rPr>
      <t>BP &amp; LSM (Rolling Mills)</t>
    </r>
    <r>
      <rPr>
        <sz val="11"/>
        <color theme="1"/>
        <rFont val="Aptos Narrow"/>
        <family val="2"/>
      </rPr>
      <t xml:space="preserve"> boleh masukan total qty produksi. Namun, jika ada perbedaan biaya produksi antar grade, bisa diinfokan</t>
    </r>
  </si>
  <si>
    <t>Merupakan section untuk improvement plan (jika ada) atas yield dan utilities.</t>
  </si>
  <si>
    <t>Merupakan section untuk memasukan penggunakan consumables untuk produksi (if any)</t>
  </si>
  <si>
    <t>Section untuk mechanical &amp; electrical, namun tidak menutup kemungkinan untuk produksi mengisi section ini jika memang dibutuhkan. Diisi berdasarkan:
- Tipe mesin
- Cycle maintenance
- Departement/BU yang menerima proses ini</t>
  </si>
  <si>
    <t>"BUDGET OPEX DETAIL" Working paper</t>
  </si>
  <si>
    <t>"BUDGET COGM DETAIL" Working paper</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</si>
  <si>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</si>
  <si>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r>
      <t xml:space="preserve">Input using the 2026 production target that will be provided by the PPIC team.
- For </t>
    </r>
    <r>
      <rPr>
        <b/>
        <sz val="11"/>
        <color theme="1"/>
        <rFont val="Aptos Narrow"/>
        <family val="2"/>
      </rPr>
      <t>SMS (Steel Melt</t>
    </r>
    <r>
      <rPr>
        <sz val="11"/>
        <color theme="1"/>
        <rFont val="Aptos Narrow"/>
        <family val="2"/>
      </rPr>
      <t xml:space="preserve">), please separate the input by grade (as the cost of production will differ for each grade).
- For </t>
    </r>
    <r>
      <rPr>
        <b/>
        <sz val="11"/>
        <color theme="1"/>
        <rFont val="Aptos Narrow"/>
        <family val="2"/>
      </rPr>
      <t>BP &amp; LSM (Rolling Mills)</t>
    </r>
    <r>
      <rPr>
        <sz val="11"/>
        <color theme="1"/>
        <rFont val="Aptos Narrow"/>
        <family val="2"/>
      </rPr>
      <t>, you may enter the total production quantity. However, if there are differences in production costs between grades, please inform us.</t>
    </r>
  </si>
  <si>
    <t>This section is for entering any improvement plans (if any) related to yield and utilities.</t>
  </si>
  <si>
    <t>This section is for entering the use of consumables for production (if any).</t>
  </si>
  <si>
    <t>This section is for mechanical &amp; electrical items but does not rule out the possibility for production to fill this section if needed. It should be filled in based on:
- Type of machine
- Maintenance cycle
- Department/BU receiving the process</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</si>
  <si>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</si>
  <si>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</si>
  <si>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</si>
  <si>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</si>
  <si>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</si>
  <si>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</si>
  <si>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</si>
  <si>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</si>
  <si>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</si>
  <si>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</si>
  <si>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</si>
  <si>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</si>
  <si>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Original Currency 
(IDR/USD)</t>
  </si>
  <si>
    <t>Estimated payment period</t>
  </si>
  <si>
    <t>ctrl</t>
  </si>
  <si>
    <t>SUSTAINABILITY</t>
  </si>
  <si>
    <t>Consumable Total</t>
  </si>
  <si>
    <t>USD/Ton</t>
  </si>
  <si>
    <t>IDR/Ton</t>
  </si>
  <si>
    <t>Total</t>
  </si>
  <si>
    <t>Mohon kirimkan Lembar kerja anggaran tahunan (master budget template) yang telah disetujui ke Budget&amp;Analysis Departemen paling lambat tanggal 05 September 2025.</t>
  </si>
  <si>
    <t>Project Management</t>
  </si>
  <si>
    <t>IT Business Solution</t>
  </si>
  <si>
    <t>IT Analytics</t>
  </si>
  <si>
    <t>Please submit the approved annual budget worksheet to the Budget &amp; Analysis Department no later than September 05, 2025.</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</si>
  <si>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</si>
  <si>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</si>
  <si>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</si>
  <si>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Biaya lain-lain yang tidak termasuk pada kategori biaya tersebut di atas</t>
  </si>
  <si>
    <t>Meals provided for all eligible employees,internal event, meeting, training, guests, kitchen and other supplies</t>
  </si>
  <si>
    <t>Operational vehicle fuel costs</t>
  </si>
  <si>
    <t>Insurance premiums not included in the aforementioned cost classifications</t>
  </si>
  <si>
    <t>IT Busines Solution</t>
  </si>
  <si>
    <t>PROJECT MANAGEMENT</t>
  </si>
  <si>
    <t>CSR &amp; COMMUNITY DEVELOPMENT</t>
  </si>
  <si>
    <t>GOVERNMENT RELATIONS &amp; EXTERNAL ACTIVITIES</t>
  </si>
  <si>
    <t>GOVERNMENT PROJECT - CONSULTING SERVICES</t>
  </si>
  <si>
    <t>Specifically for the production (operations) team, there is one additional budget worksheet, namely:</t>
  </si>
  <si>
    <t>Based on payment period (estimated invoice to be paid)</t>
  </si>
  <si>
    <t>BP1 ROLL SHOP</t>
  </si>
  <si>
    <t>- Column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</si>
</sst>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 #,##0_-;_-* &quot;-&quot;_-;_-@_-"/>
    <numFmt numFmtId="43" formatCode="_-* #,##0.00_-;\-* #,##0.00_-;_-* &quot;-&quot;??_-;_-@_-"/>
    <numFmt numFmtId="164" formatCode="_(* #,##0_);_(* \(#,##0\);_(* &quot;-&quot;_);_(@_)"/>
    <numFmt numFmtId="165" formatCode="_(* #,##0.00_);_(* \(#,##0.00\);_(* &quot;-&quot;??_);_(@_)"/>
    <numFmt numFmtId="166" formatCode="_ * #,##0.00_ ;_ * \-#,##0.00_ ;_ * &quot;-&quot;??_ ;_ @_ "/>
    <numFmt numFmtId="167" formatCode="_(* #,##0_);_(* \(#,##0\);_(* &quot;-&quot;??_);_(@_)"/>
    <numFmt numFmtId="168" formatCode="[$-409]mmm\-yy;@"/>
    <numFmt numFmtId="169" formatCode="#,##0.000"/>
    <numFmt numFmtId="170" formatCode="#,##0.0"/>
    <numFmt numFmtId="171" formatCode="_-* #,##0_-;\-* #,##0_-;_-* &quot;-&quot;??_-;_-@_-"/>
  </numFmts>
  <fonts count="60"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u/>
      <sz val="11"/>
      <color theme="10"/>
      <name val="Arial"/>
      <family val="2"/>
    </font>
    <font>
      <b/>
      <sz val="16"/>
      <color theme="0"/>
      <name val="Calibri"/>
      <family val="2"/>
      <scheme val="minor"/>
    </font>
    <font>
      <b/>
      <sz val="16"/>
      <color theme="1"/>
      <name val="Calibri"/>
      <family val="2"/>
      <scheme val="minor"/>
    </font>
    <font>
      <b/>
      <sz val="12"/>
      <name val="Bahnschrift"/>
      <family val="2"/>
    </font>
    <font>
      <sz val="12"/>
      <name val="Bahnschrift"/>
      <family val="2"/>
    </font>
    <font>
      <sz val="11"/>
      <color theme="0"/>
      <name val="Calibri"/>
      <family val="2"/>
      <scheme val="minor"/>
    </font>
    <font>
      <b/>
      <sz val="11"/>
      <color theme="1"/>
      <name val="Calibri"/>
      <family val="2"/>
      <scheme val="minor"/>
    </font>
    <font>
      <sz val="11"/>
      <color theme="1"/>
      <name val="Bahnschrift"/>
      <family val="2"/>
    </font>
    <font>
      <sz val="11"/>
      <name val="Bahnschrift"/>
      <family val="2"/>
    </font>
    <font>
      <b/>
      <sz val="10"/>
      <color theme="0"/>
      <name val="Calibri Light"/>
      <family val="2"/>
      <scheme val="major"/>
    </font>
    <font>
      <sz val="10"/>
      <color theme="1"/>
      <name val="Calibri Light"/>
      <family val="2"/>
      <scheme val="major"/>
    </font>
    <font>
      <sz val="10"/>
      <name val="Arial"/>
      <family val="2"/>
    </font>
    <font>
      <sz val="10"/>
      <name val="Arial"/>
      <family val="2"/>
    </font>
    <font>
      <b/>
      <sz val="11"/>
      <color theme="1"/>
      <name val="Bahnschrift"/>
      <family val="2"/>
    </font>
    <font>
      <b/>
      <sz val="9"/>
      <color indexed="81"/>
      <name val="Tahoma"/>
      <family val="2"/>
    </font>
    <font>
      <sz val="10"/>
      <color theme="1"/>
      <name val="Arial Narrow"/>
      <family val="2"/>
    </font>
    <font>
      <b/>
      <sz val="10"/>
      <color theme="0"/>
      <name val="Arial"/>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sz val="12"/>
      <color theme="1"/>
      <name val="Aptos Narrow"/>
      <family val="2"/>
    </font>
    <font>
      <b/>
      <sz val="12"/>
      <color theme="1"/>
      <name val="Aptos Narrow"/>
      <family val="2"/>
    </font>
    <font>
      <b/>
      <i/>
      <u/>
      <sz val="12"/>
      <color rgb="FF339966"/>
      <name val="Aptos Narrow"/>
      <family val="2"/>
    </font>
    <font>
      <b/>
      <sz val="11"/>
      <color theme="0"/>
      <name val="Aptos Narrow"/>
      <family val="2"/>
    </font>
    <font>
      <b/>
      <u/>
      <sz val="11"/>
      <color rgb="FF339966"/>
      <name val="Aptos Narrow"/>
      <family val="2"/>
    </font>
    <font>
      <b/>
      <sz val="11"/>
      <color rgb="FF339966"/>
      <name val="Aptos Narrow"/>
      <family val="2"/>
    </font>
    <font>
      <b/>
      <i/>
      <sz val="11"/>
      <color rgb="FFFF0000"/>
      <name val="Aptos Narrow"/>
      <family val="2"/>
    </font>
    <font>
      <b/>
      <i/>
      <sz val="11"/>
      <color theme="1"/>
      <name val="Aptos Narrow"/>
      <family val="2"/>
    </font>
    <font>
      <sz val="10"/>
      <color theme="1"/>
      <name val="Aptos Narrow"/>
      <family val="2"/>
    </font>
    <font>
      <b/>
      <sz val="12"/>
      <name val="Aptos Narrow"/>
      <family val="2"/>
    </font>
    <font>
      <sz val="12"/>
      <name val="Aptos Narrow"/>
      <family val="2"/>
    </font>
    <font>
      <sz val="10"/>
      <color indexed="81"/>
      <name val="Aptos Narrow"/>
      <family val="2"/>
    </font>
    <font>
      <sz val="10"/>
      <color indexed="81"/>
      <name val="Aptos"/>
      <family val="2"/>
    </font>
    <font>
      <sz val="11"/>
      <color theme="0"/>
      <name val="Aptos Narrow"/>
      <family val="2"/>
    </font>
    <font>
      <i/>
      <sz val="11"/>
      <color rgb="FFFF0000"/>
      <name val="Aptos Narrow"/>
      <family val="2"/>
    </font>
    <font>
      <b/>
      <sz val="11"/>
      <color rgb="FFFF0000"/>
      <name val="Aptos Narrow"/>
      <family val="2"/>
    </font>
    <font>
      <sz val="11"/>
      <color rgb="FFFF0000"/>
      <name val="Aptos Narrow"/>
      <family val="2"/>
    </font>
    <font>
      <b/>
      <i/>
      <sz val="11"/>
      <color theme="0"/>
      <name val="Aptos Narrow"/>
      <family val="2"/>
    </font>
    <font>
      <b/>
      <sz val="24"/>
      <color theme="1"/>
      <name val="Aptos Narrow"/>
      <family val="2"/>
    </font>
    <font>
      <sz val="7"/>
      <color rgb="FF2A333E"/>
      <name val="Aptos Narrow"/>
      <family val="2"/>
    </font>
    <font>
      <b/>
      <sz val="11"/>
      <color rgb="FF000000"/>
      <name val="Aptos Narrow"/>
      <family val="2"/>
    </font>
    <font>
      <i/>
      <sz val="11"/>
      <color rgb="FF000000"/>
      <name val="Aptos Narrow"/>
      <family val="2"/>
    </font>
    <font>
      <sz val="9"/>
      <color rgb="FFFFFFFF"/>
      <name val="Aptos Narrow"/>
      <family val="2"/>
    </font>
    <font>
      <b/>
      <i/>
      <u/>
      <sz val="11"/>
      <color rgb="FF339966"/>
      <name val="Calibri"/>
      <family val="2"/>
      <scheme val="minor"/>
    </font>
    <font>
      <sz val="9"/>
      <color indexed="81"/>
      <name val="Tahoma"/>
      <family val="2"/>
    </font>
  </fonts>
  <fills count="33">
    <fill>
      <patternFill patternType="none"/>
    </fill>
    <fill>
      <patternFill patternType="gray125"/>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1"/>
        <bgColor theme="1"/>
      </patternFill>
    </fill>
    <fill>
      <patternFill patternType="solid">
        <fgColor theme="7" tint="0.59999389629810485"/>
        <bgColor indexed="64"/>
      </patternFill>
    </fill>
    <fill>
      <patternFill patternType="solid">
        <fgColor theme="2" tint="-0.749992370372631"/>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C00000"/>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rgb="FF1D8764"/>
        <bgColor indexed="64"/>
      </patternFill>
    </fill>
    <fill>
      <patternFill patternType="solid">
        <fgColor theme="1" tint="4.9989318521683403E-2"/>
        <bgColor indexed="64"/>
      </patternFill>
    </fill>
    <fill>
      <patternFill patternType="solid">
        <fgColor theme="2" tint="-0.89999084444715716"/>
        <bgColor rgb="FFC00000"/>
      </patternFill>
    </fill>
    <fill>
      <patternFill patternType="solid">
        <fgColor theme="0" tint="-4.9989318521683403E-2"/>
        <bgColor indexed="64"/>
      </patternFill>
    </fill>
    <fill>
      <patternFill patternType="solid">
        <fgColor rgb="FF92D050"/>
        <bgColor indexed="64"/>
      </patternFill>
    </fill>
    <fill>
      <patternFill patternType="solid">
        <fgColor rgb="FF339966"/>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C000"/>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
      <patternFill patternType="solid">
        <fgColor theme="1" tint="0.34998626667073579"/>
        <bgColor indexed="64"/>
      </patternFill>
    </fill>
    <fill>
      <patternFill patternType="solid">
        <fgColor theme="1" tint="0.34998626667073579"/>
        <bgColor rgb="FFC00000"/>
      </patternFill>
    </fill>
  </fills>
  <borders count="80">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style="thin">
        <color auto="1"/>
      </left>
      <right style="thin">
        <color auto="1"/>
      </right>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right style="thin">
        <color theme="1"/>
      </right>
      <top style="thin">
        <color theme="1"/>
      </top>
      <bottom/>
      <diagonal/>
    </border>
    <border>
      <left style="thick">
        <color auto="1"/>
      </left>
      <right style="thick">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thin">
        <color indexed="64"/>
      </top>
      <bottom style="thin">
        <color auto="1"/>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thin">
        <color rgb="FF000000"/>
      </left>
      <right/>
      <top style="thin">
        <color indexed="64"/>
      </top>
      <bottom style="thin">
        <color rgb="FF000000"/>
      </bottom>
      <diagonal/>
    </border>
    <border>
      <left/>
      <right style="thin">
        <color indexed="64"/>
      </right>
      <top style="thin">
        <color auto="1"/>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right style="thin">
        <color rgb="FF000000"/>
      </right>
      <top/>
      <bottom style="thin">
        <color rgb="FF000000"/>
      </bottom>
      <diagonal/>
    </border>
    <border>
      <left style="hair">
        <color auto="1"/>
      </left>
      <right style="hair">
        <color auto="1"/>
      </right>
      <top/>
      <bottom style="thin">
        <color auto="1"/>
      </bottom>
      <diagonal/>
    </border>
    <border>
      <left/>
      <right style="hair">
        <color auto="1"/>
      </right>
      <top style="hair">
        <color auto="1"/>
      </top>
      <bottom style="hair">
        <color auto="1"/>
      </bottom>
      <diagonal/>
    </border>
    <border>
      <left style="thin">
        <color auto="1"/>
      </left>
      <right style="hair">
        <color auto="1"/>
      </right>
      <top style="hair">
        <color auto="1"/>
      </top>
      <bottom style="hair">
        <color auto="1"/>
      </bottom>
      <diagonal/>
    </border>
    <border>
      <left style="thin">
        <color auto="1"/>
      </left>
      <right style="thin">
        <color auto="1"/>
      </right>
      <top style="thin">
        <color auto="1"/>
      </top>
      <bottom/>
      <diagonal/>
    </border>
    <border>
      <left style="thin">
        <color auto="1"/>
      </left>
      <right style="thin">
        <color auto="1"/>
      </right>
      <top style="hair">
        <color auto="1"/>
      </top>
      <bottom style="dotted">
        <color rgb="FF000000"/>
      </bottom>
      <diagonal/>
    </border>
    <border>
      <left style="hair">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right style="thin">
        <color rgb="FF000000"/>
      </right>
      <top style="thin">
        <color auto="1"/>
      </top>
      <bottom style="thin">
        <color rgb="FF000000"/>
      </bottom>
      <diagonal/>
    </border>
    <border>
      <left style="thin">
        <color rgb="FF000000"/>
      </left>
      <right/>
      <top style="thin">
        <color rgb="FF000000"/>
      </top>
      <bottom style="thin">
        <color auto="1"/>
      </bottom>
      <diagonal/>
    </border>
    <border>
      <left/>
      <right/>
      <top style="thin">
        <color rgb="FF000000"/>
      </top>
      <bottom style="thin">
        <color auto="1"/>
      </bottom>
      <diagonal/>
    </border>
    <border>
      <left/>
      <right style="thin">
        <color rgb="FF000000"/>
      </right>
      <top style="thin">
        <color rgb="FF000000"/>
      </top>
      <bottom style="thin">
        <color auto="1"/>
      </bottom>
      <diagonal/>
    </border>
    <border>
      <left/>
      <right style="medium">
        <color indexed="64"/>
      </right>
      <top style="thin">
        <color auto="1"/>
      </top>
      <bottom style="thin">
        <color auto="1"/>
      </bottom>
      <diagonal/>
    </border>
    <border>
      <left/>
      <right style="medium">
        <color indexed="64"/>
      </right>
      <top style="thin">
        <color indexed="64"/>
      </top>
      <bottom style="medium">
        <color indexed="64"/>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indexed="64"/>
      </left>
      <right style="thin">
        <color indexed="64"/>
      </right>
      <top style="hair">
        <color indexed="64"/>
      </top>
      <bottom/>
      <diagonal/>
    </border>
    <border>
      <left style="hair">
        <color indexed="64"/>
      </left>
      <right style="hair">
        <color indexed="64"/>
      </right>
      <top/>
      <bottom/>
      <diagonal/>
    </border>
    <border>
      <left style="hair">
        <color indexed="64"/>
      </left>
      <right/>
      <top/>
      <bottom style="hair">
        <color indexed="64"/>
      </bottom>
      <diagonal/>
    </border>
    <border>
      <left/>
      <right style="hair">
        <color auto="1"/>
      </right>
      <top/>
      <bottom style="hair">
        <color auto="1"/>
      </bottom>
      <diagonal/>
    </border>
    <border>
      <left/>
      <right/>
      <top style="thin">
        <color auto="1"/>
      </top>
      <bottom style="double">
        <color auto="1"/>
      </bottom>
      <diagonal/>
    </border>
    <border>
      <left style="thin">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thin">
        <color rgb="FF000000"/>
      </right>
      <top style="dotted">
        <color rgb="FF000000"/>
      </top>
      <bottom style="dotted">
        <color rgb="FF000000"/>
      </bottom>
      <diagonal/>
    </border>
    <border>
      <left style="thin">
        <color rgb="FF000000"/>
      </left>
      <right style="dotted">
        <color rgb="FF000000"/>
      </right>
      <top style="dotted">
        <color rgb="FF000000"/>
      </top>
      <bottom style="thin">
        <color auto="1"/>
      </bottom>
      <diagonal/>
    </border>
    <border>
      <left style="dotted">
        <color rgb="FF000000"/>
      </left>
      <right style="dotted">
        <color rgb="FF000000"/>
      </right>
      <top style="dotted">
        <color rgb="FF000000"/>
      </top>
      <bottom style="thin">
        <color auto="1"/>
      </bottom>
      <diagonal/>
    </border>
    <border>
      <left style="dotted">
        <color rgb="FF000000"/>
      </left>
      <right style="thin">
        <color rgb="FF000000"/>
      </right>
      <top style="dotted">
        <color rgb="FF000000"/>
      </top>
      <bottom style="thin">
        <color auto="1"/>
      </bottom>
      <diagonal/>
    </border>
  </borders>
  <cellStyleXfs count="28">
    <xf numFmtId="0" fontId="0" fillId="0" borderId="0"/>
    <xf numFmtId="0" fontId="3" fillId="0" borderId="0"/>
    <xf numFmtId="0" fontId="4" fillId="0" borderId="0" applyNumberFormat="0" applyFill="0" applyBorder="0" applyAlignment="0" applyProtection="0"/>
    <xf numFmtId="0" fontId="3" fillId="0" borderId="0"/>
    <xf numFmtId="165" fontId="3" fillId="0" borderId="0" applyFont="0" applyFill="0" applyBorder="0" applyAlignment="0" applyProtection="0"/>
    <xf numFmtId="166" fontId="1" fillId="0" borderId="0" applyFont="0" applyFill="0" applyBorder="0" applyAlignment="0" applyProtection="0">
      <alignment vertical="center"/>
    </xf>
    <xf numFmtId="0" fontId="1" fillId="0" borderId="0"/>
    <xf numFmtId="9" fontId="3" fillId="0" borderId="0" applyFont="0" applyFill="0" applyBorder="0" applyAlignment="0" applyProtection="0"/>
    <xf numFmtId="165" fontId="1" fillId="0" borderId="0" applyFont="0" applyFill="0" applyBorder="0" applyAlignment="0" applyProtection="0"/>
    <xf numFmtId="0" fontId="1" fillId="0" borderId="0"/>
    <xf numFmtId="0" fontId="15" fillId="0" borderId="0"/>
    <xf numFmtId="164" fontId="16" fillId="0" borderId="0" applyFont="0" applyFill="0" applyBorder="0" applyAlignment="0" applyProtection="0"/>
    <xf numFmtId="164" fontId="16"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0" fontId="15" fillId="0" borderId="0"/>
    <xf numFmtId="0" fontId="19" fillId="0" borderId="0"/>
    <xf numFmtId="9" fontId="1" fillId="0" borderId="0" applyFont="0" applyFill="0" applyBorder="0" applyAlignment="0" applyProtection="0"/>
    <xf numFmtId="0" fontId="21" fillId="0" borderId="0" applyNumberFormat="0" applyFill="0" applyBorder="0" applyAlignment="0" applyProtection="0"/>
    <xf numFmtId="43" fontId="1" fillId="0" borderId="0" applyFont="0" applyFill="0" applyBorder="0" applyAlignment="0" applyProtection="0"/>
    <xf numFmtId="0" fontId="15" fillId="0" borderId="0"/>
    <xf numFmtId="43" fontId="3" fillId="0" borderId="0" applyFont="0" applyFill="0" applyBorder="0" applyAlignment="0" applyProtection="0"/>
    <xf numFmtId="43" fontId="1" fillId="0" borderId="0" applyFont="0" applyFill="0" applyBorder="0" applyAlignment="0" applyProtection="0"/>
    <xf numFmtId="41" fontId="15" fillId="0" borderId="0" applyFont="0" applyFill="0" applyBorder="0" applyAlignment="0" applyProtection="0"/>
    <xf numFmtId="41" fontId="15"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cellStyleXfs>
  <cellXfs count="502">
    <xf numFmtId="0" fontId="0" fillId="0" borderId="0" xfId="0"/>
    <xf numFmtId="0" fontId="0" fillId="5" borderId="0" xfId="0" applyFill="1"/>
    <xf numFmtId="0" fontId="7" fillId="6" borderId="2" xfId="6" applyFont="1" applyFill="1" applyBorder="1" applyAlignment="1">
      <alignment horizontal="center" vertical="center"/>
    </xf>
    <xf numFmtId="0" fontId="5" fillId="5" borderId="0" xfId="0" applyFont="1" applyFill="1" applyAlignment="1">
      <alignment vertical="center"/>
    </xf>
    <xf numFmtId="0" fontId="6" fillId="5" borderId="0" xfId="0" applyFont="1" applyFill="1" applyAlignment="1">
      <alignment vertical="center"/>
    </xf>
    <xf numFmtId="0" fontId="2" fillId="7" borderId="27" xfId="0" applyFont="1" applyFill="1" applyBorder="1"/>
    <xf numFmtId="0" fontId="7" fillId="6" borderId="0" xfId="6" applyFont="1" applyFill="1" applyAlignment="1">
      <alignment horizontal="center" vertical="center"/>
    </xf>
    <xf numFmtId="0" fontId="8" fillId="0" borderId="0" xfId="6" applyFont="1" applyAlignment="1">
      <alignment vertical="center"/>
    </xf>
    <xf numFmtId="0" fontId="0" fillId="0" borderId="4" xfId="0" applyBorder="1"/>
    <xf numFmtId="0" fontId="0" fillId="8" borderId="0" xfId="0" applyFill="1"/>
    <xf numFmtId="0" fontId="0" fillId="0" borderId="28" xfId="0" applyBorder="1"/>
    <xf numFmtId="0" fontId="0" fillId="0" borderId="2" xfId="0" applyBorder="1" applyAlignment="1">
      <alignment horizontal="left"/>
    </xf>
    <xf numFmtId="0" fontId="9" fillId="9" borderId="2" xfId="0" applyFont="1" applyFill="1" applyBorder="1" applyAlignment="1">
      <alignment horizontal="center"/>
    </xf>
    <xf numFmtId="0" fontId="9" fillId="10" borderId="2" xfId="0" applyFont="1" applyFill="1" applyBorder="1" applyAlignment="1">
      <alignment horizontal="center"/>
    </xf>
    <xf numFmtId="0" fontId="0" fillId="11" borderId="2" xfId="0" applyFill="1" applyBorder="1" applyAlignment="1">
      <alignment horizontal="left"/>
    </xf>
    <xf numFmtId="0" fontId="0" fillId="14" borderId="2" xfId="0" applyFill="1" applyBorder="1" applyAlignment="1">
      <alignment vertical="top"/>
    </xf>
    <xf numFmtId="0" fontId="0" fillId="0" borderId="2" xfId="0" applyBorder="1"/>
    <xf numFmtId="0" fontId="13" fillId="12" borderId="2" xfId="0" applyFont="1" applyFill="1" applyBorder="1" applyAlignment="1">
      <alignment horizontal="center" vertical="center" wrapText="1"/>
    </xf>
    <xf numFmtId="0" fontId="14" fillId="0" borderId="2" xfId="0" applyFont="1" applyBorder="1" applyAlignment="1">
      <alignment vertical="center"/>
    </xf>
    <xf numFmtId="0" fontId="14" fillId="0" borderId="2" xfId="0" applyFont="1" applyBorder="1"/>
    <xf numFmtId="49" fontId="14" fillId="14" borderId="2" xfId="0" applyNumberFormat="1" applyFont="1" applyFill="1" applyBorder="1" applyAlignment="1">
      <alignment horizontal="center" vertical="center" wrapText="1"/>
    </xf>
    <xf numFmtId="0" fontId="14" fillId="14" borderId="2" xfId="0" applyFont="1" applyFill="1" applyBorder="1" applyAlignment="1">
      <alignment horizontal="center" vertical="center" wrapText="1"/>
    </xf>
    <xf numFmtId="0" fontId="14" fillId="0" borderId="2" xfId="0" applyFont="1" applyBorder="1" applyAlignment="1">
      <alignment vertical="top"/>
    </xf>
    <xf numFmtId="0" fontId="14" fillId="15" borderId="2" xfId="0" applyFont="1" applyFill="1" applyBorder="1" applyAlignment="1">
      <alignment vertical="top"/>
    </xf>
    <xf numFmtId="0" fontId="14" fillId="16" borderId="2" xfId="0" applyFont="1" applyFill="1" applyBorder="1" applyAlignment="1">
      <alignment vertical="top"/>
    </xf>
    <xf numFmtId="0" fontId="0" fillId="0" borderId="31" xfId="0" applyBorder="1"/>
    <xf numFmtId="0" fontId="0" fillId="14" borderId="3" xfId="0" applyFill="1" applyBorder="1" applyAlignment="1">
      <alignment vertical="top"/>
    </xf>
    <xf numFmtId="0" fontId="0" fillId="8" borderId="31" xfId="0" applyFill="1" applyBorder="1"/>
    <xf numFmtId="0" fontId="0" fillId="8" borderId="2" xfId="0" applyFill="1" applyBorder="1"/>
    <xf numFmtId="0" fontId="0" fillId="2" borderId="31" xfId="0" applyFill="1" applyBorder="1"/>
    <xf numFmtId="0" fontId="0" fillId="2" borderId="2" xfId="0" applyFill="1" applyBorder="1"/>
    <xf numFmtId="0" fontId="0" fillId="8" borderId="18" xfId="0" applyFill="1" applyBorder="1"/>
    <xf numFmtId="0" fontId="0" fillId="0" borderId="31" xfId="0" applyBorder="1" applyAlignment="1">
      <alignment horizontal="left"/>
    </xf>
    <xf numFmtId="0" fontId="0" fillId="0" borderId="3" xfId="0" applyBorder="1" applyAlignment="1">
      <alignment vertical="top"/>
    </xf>
    <xf numFmtId="0" fontId="0" fillId="0" borderId="2" xfId="0" applyBorder="1" applyAlignment="1">
      <alignment vertical="top"/>
    </xf>
    <xf numFmtId="0" fontId="0" fillId="0" borderId="3" xfId="0" applyBorder="1" applyAlignment="1">
      <alignment horizontal="left" vertical="top"/>
    </xf>
    <xf numFmtId="0" fontId="0" fillId="19" borderId="0" xfId="0" applyFill="1"/>
    <xf numFmtId="0" fontId="2" fillId="19" borderId="0" xfId="0" applyFont="1" applyFill="1" applyAlignment="1">
      <alignment vertical="center"/>
    </xf>
    <xf numFmtId="0" fontId="10" fillId="0" borderId="2" xfId="0" applyFont="1" applyBorder="1" applyAlignment="1">
      <alignment horizontal="left"/>
    </xf>
    <xf numFmtId="0" fontId="0" fillId="0" borderId="0" xfId="0" applyAlignment="1">
      <alignment horizontal="left"/>
    </xf>
    <xf numFmtId="0" fontId="11" fillId="0" borderId="0" xfId="1" applyFont="1" applyAlignment="1">
      <alignment wrapText="1"/>
    </xf>
    <xf numFmtId="0" fontId="11" fillId="0" borderId="0" xfId="1" applyFont="1" applyAlignment="1">
      <alignment horizontal="center" wrapText="1"/>
    </xf>
    <xf numFmtId="0" fontId="11" fillId="0" borderId="0" xfId="1" applyFont="1" applyAlignment="1">
      <alignment horizontal="left" wrapText="1"/>
    </xf>
    <xf numFmtId="167" fontId="11" fillId="0" borderId="0" xfId="4" applyNumberFormat="1" applyFont="1" applyAlignment="1">
      <alignment wrapText="1"/>
    </xf>
    <xf numFmtId="0" fontId="2" fillId="5" borderId="0" xfId="0" applyFont="1" applyFill="1"/>
    <xf numFmtId="0" fontId="11" fillId="0" borderId="0" xfId="1" applyFont="1" applyAlignment="1">
      <alignment horizontal="left"/>
    </xf>
    <xf numFmtId="0" fontId="11" fillId="0" borderId="0" xfId="1" applyFont="1" applyAlignment="1" applyProtection="1">
      <alignment horizontal="left" wrapText="1"/>
      <protection locked="0"/>
    </xf>
    <xf numFmtId="0" fontId="11" fillId="0" borderId="0" xfId="1" applyFont="1" applyAlignment="1" applyProtection="1">
      <alignment horizontal="center" wrapText="1"/>
      <protection locked="0"/>
    </xf>
    <xf numFmtId="0" fontId="11" fillId="0" borderId="0" xfId="1" applyFont="1" applyAlignment="1" applyProtection="1">
      <alignment wrapText="1"/>
      <protection locked="0"/>
    </xf>
    <xf numFmtId="0" fontId="11" fillId="0" borderId="0" xfId="0" applyFont="1"/>
    <xf numFmtId="0" fontId="0" fillId="14" borderId="2" xfId="0" applyFill="1" applyBorder="1" applyAlignment="1">
      <alignment vertical="top" wrapText="1"/>
    </xf>
    <xf numFmtId="9" fontId="0" fillId="14" borderId="2" xfId="17" applyFont="1" applyFill="1" applyBorder="1" applyAlignment="1">
      <alignment vertical="top"/>
    </xf>
    <xf numFmtId="0" fontId="20" fillId="23" borderId="19" xfId="0" applyFont="1" applyFill="1" applyBorder="1" applyAlignment="1">
      <alignment vertical="top"/>
    </xf>
    <xf numFmtId="0" fontId="20" fillId="23" borderId="19" xfId="0" applyFont="1" applyFill="1" applyBorder="1" applyAlignment="1">
      <alignment vertical="top" wrapText="1"/>
    </xf>
    <xf numFmtId="0" fontId="20" fillId="23" borderId="2" xfId="0" applyFont="1" applyFill="1" applyBorder="1" applyAlignment="1">
      <alignment vertical="top"/>
    </xf>
    <xf numFmtId="0" fontId="0" fillId="0" borderId="0" xfId="0" applyAlignment="1">
      <alignment vertical="top"/>
    </xf>
    <xf numFmtId="14" fontId="0" fillId="0" borderId="0" xfId="0" applyNumberFormat="1" applyAlignment="1">
      <alignment horizontal="right" vertical="top"/>
    </xf>
    <xf numFmtId="4" fontId="0" fillId="0" borderId="0" xfId="0" applyNumberFormat="1" applyAlignment="1">
      <alignment horizontal="right" vertical="top"/>
    </xf>
    <xf numFmtId="169" fontId="0" fillId="0" borderId="0" xfId="0" applyNumberFormat="1" applyAlignment="1">
      <alignment horizontal="right" vertical="top"/>
    </xf>
    <xf numFmtId="3" fontId="0" fillId="0" borderId="0" xfId="0" applyNumberFormat="1" applyAlignment="1">
      <alignment horizontal="right" vertical="top"/>
    </xf>
    <xf numFmtId="0" fontId="0" fillId="0" borderId="0" xfId="0" quotePrefix="1" applyAlignment="1">
      <alignment vertical="top"/>
    </xf>
    <xf numFmtId="170" fontId="0" fillId="0" borderId="0" xfId="0" applyNumberFormat="1" applyAlignment="1">
      <alignment horizontal="right" vertical="top"/>
    </xf>
    <xf numFmtId="0" fontId="17" fillId="3" borderId="2" xfId="1" applyFont="1" applyFill="1" applyBorder="1" applyAlignment="1">
      <alignment horizontal="left"/>
    </xf>
    <xf numFmtId="0" fontId="12" fillId="0" borderId="2" xfId="1" applyFont="1" applyBorder="1"/>
    <xf numFmtId="0" fontId="11" fillId="24" borderId="0" xfId="1" applyFont="1" applyFill="1" applyAlignment="1">
      <alignment horizontal="left" wrapText="1"/>
    </xf>
    <xf numFmtId="0" fontId="17" fillId="24" borderId="0" xfId="1" applyFont="1" applyFill="1" applyAlignment="1">
      <alignment horizontal="left"/>
    </xf>
    <xf numFmtId="0" fontId="11" fillId="24" borderId="0" xfId="1" applyFont="1" applyFill="1" applyAlignment="1" applyProtection="1">
      <alignment horizontal="left" wrapText="1"/>
      <protection locked="0"/>
    </xf>
    <xf numFmtId="0" fontId="11" fillId="24" borderId="0" xfId="1" applyFont="1" applyFill="1" applyAlignment="1">
      <alignment wrapText="1"/>
    </xf>
    <xf numFmtId="0" fontId="11" fillId="24" borderId="0" xfId="1" applyFont="1" applyFill="1" applyAlignment="1" applyProtection="1">
      <alignment horizontal="center" wrapText="1"/>
      <protection locked="0"/>
    </xf>
    <xf numFmtId="167" fontId="11" fillId="24" borderId="0" xfId="4" applyNumberFormat="1" applyFont="1" applyFill="1" applyAlignment="1">
      <alignment wrapText="1"/>
    </xf>
    <xf numFmtId="0" fontId="11" fillId="24" borderId="0" xfId="1" applyFont="1" applyFill="1" applyAlignment="1" applyProtection="1">
      <alignment wrapText="1"/>
      <protection locked="0"/>
    </xf>
    <xf numFmtId="0" fontId="17" fillId="0" borderId="2" xfId="0" applyFont="1" applyBorder="1" applyAlignment="1">
      <alignment horizontal="left"/>
    </xf>
    <xf numFmtId="0" fontId="11" fillId="0" borderId="2" xfId="0" applyFont="1" applyBorder="1" applyAlignment="1">
      <alignment vertical="top"/>
    </xf>
    <xf numFmtId="0" fontId="11" fillId="0" borderId="2" xfId="0" applyFont="1" applyBorder="1"/>
    <xf numFmtId="0" fontId="11" fillId="25" borderId="2" xfId="0" applyFont="1" applyFill="1" applyBorder="1" applyAlignment="1">
      <alignment horizontal="left"/>
    </xf>
    <xf numFmtId="0" fontId="11" fillId="0" borderId="2" xfId="0" applyFont="1" applyBorder="1" applyAlignment="1">
      <alignment horizontal="left"/>
    </xf>
    <xf numFmtId="0" fontId="17" fillId="0" borderId="0" xfId="1" applyFont="1" applyAlignment="1">
      <alignment horizontal="left" wrapText="1"/>
    </xf>
    <xf numFmtId="0" fontId="17" fillId="24" borderId="2" xfId="1" applyFont="1" applyFill="1" applyBorder="1" applyAlignment="1">
      <alignment horizontal="left" wrapText="1"/>
    </xf>
    <xf numFmtId="0" fontId="17" fillId="3" borderId="2" xfId="1" applyFont="1" applyFill="1" applyBorder="1" applyAlignment="1">
      <alignment horizontal="center"/>
    </xf>
    <xf numFmtId="0" fontId="11" fillId="0" borderId="2" xfId="1" applyFont="1" applyBorder="1" applyAlignment="1">
      <alignment horizontal="left" wrapText="1"/>
    </xf>
    <xf numFmtId="0" fontId="11" fillId="0" borderId="2" xfId="1" applyFont="1" applyBorder="1" applyAlignment="1">
      <alignment horizontal="left"/>
    </xf>
    <xf numFmtId="0" fontId="11" fillId="25" borderId="2" xfId="1" applyFont="1" applyFill="1" applyBorder="1" applyAlignment="1">
      <alignment horizontal="left"/>
    </xf>
    <xf numFmtId="0" fontId="12" fillId="25" borderId="2" xfId="1" applyFont="1" applyFill="1" applyBorder="1"/>
    <xf numFmtId="0" fontId="11" fillId="25" borderId="2" xfId="0" applyFont="1" applyFill="1" applyBorder="1"/>
    <xf numFmtId="0" fontId="11" fillId="0" borderId="2" xfId="0" applyFont="1" applyBorder="1" applyAlignment="1">
      <alignment horizontal="left" vertical="top"/>
    </xf>
    <xf numFmtId="0" fontId="11" fillId="0" borderId="0" xfId="0" applyFont="1" applyAlignment="1">
      <alignment horizontal="left" vertical="top"/>
    </xf>
    <xf numFmtId="0" fontId="11" fillId="0" borderId="0" xfId="0" applyFont="1" applyAlignment="1">
      <alignment vertical="top"/>
    </xf>
    <xf numFmtId="0" fontId="11" fillId="14" borderId="2" xfId="0" applyFont="1" applyFill="1" applyBorder="1" applyAlignment="1">
      <alignment horizontal="center" vertical="top"/>
    </xf>
    <xf numFmtId="0" fontId="0" fillId="25" borderId="2" xfId="0" applyFill="1" applyBorder="1"/>
    <xf numFmtId="0" fontId="0" fillId="25" borderId="0" xfId="0" applyFill="1"/>
    <xf numFmtId="0" fontId="0" fillId="0" borderId="0" xfId="0" applyAlignment="1">
      <alignment horizontal="left" vertical="top"/>
    </xf>
    <xf numFmtId="0" fontId="0" fillId="14" borderId="19" xfId="0" applyFill="1" applyBorder="1" applyAlignment="1">
      <alignment vertical="top"/>
    </xf>
    <xf numFmtId="14" fontId="0" fillId="0" borderId="0" xfId="0" quotePrefix="1" applyNumberFormat="1" applyAlignment="1">
      <alignment horizontal="right" vertical="top"/>
    </xf>
    <xf numFmtId="0" fontId="0" fillId="0" borderId="5" xfId="0" applyBorder="1" applyAlignment="1">
      <alignment horizontal="left"/>
    </xf>
    <xf numFmtId="0" fontId="8" fillId="0" borderId="58" xfId="6" applyFont="1" applyBorder="1" applyAlignment="1">
      <alignment vertical="center"/>
    </xf>
    <xf numFmtId="0" fontId="8" fillId="0" borderId="59" xfId="6" applyFont="1" applyBorder="1" applyAlignment="1">
      <alignment vertical="center"/>
    </xf>
    <xf numFmtId="0" fontId="0" fillId="26" borderId="0" xfId="0" applyFill="1"/>
    <xf numFmtId="0" fontId="22" fillId="0" borderId="0" xfId="1" applyFont="1"/>
    <xf numFmtId="0" fontId="23" fillId="0" borderId="0" xfId="1" applyFont="1"/>
    <xf numFmtId="0" fontId="24" fillId="0" borderId="0" xfId="1" applyFont="1"/>
    <xf numFmtId="0" fontId="25" fillId="0" borderId="1" xfId="1" applyFont="1" applyBorder="1"/>
    <xf numFmtId="0" fontId="23" fillId="0" borderId="1" xfId="1" applyFont="1" applyBorder="1"/>
    <xf numFmtId="0" fontId="26" fillId="0" borderId="1" xfId="1" applyFont="1" applyBorder="1"/>
    <xf numFmtId="0" fontId="27" fillId="0" borderId="0" xfId="1" applyFont="1"/>
    <xf numFmtId="0" fontId="28" fillId="0" borderId="0" xfId="1" applyFont="1"/>
    <xf numFmtId="0" fontId="29" fillId="0" borderId="0" xfId="1" applyFont="1"/>
    <xf numFmtId="0" fontId="23" fillId="0" borderId="0" xfId="1" applyFont="1" applyAlignment="1">
      <alignment horizontal="right"/>
    </xf>
    <xf numFmtId="0" fontId="23" fillId="0" borderId="0" xfId="1" quotePrefix="1" applyFont="1"/>
    <xf numFmtId="0" fontId="35" fillId="4" borderId="0" xfId="1" applyFont="1" applyFill="1"/>
    <xf numFmtId="0" fontId="36" fillId="4" borderId="0" xfId="1" applyFont="1" applyFill="1" applyAlignment="1">
      <alignment horizontal="left" vertical="center"/>
    </xf>
    <xf numFmtId="0" fontId="38" fillId="23" borderId="2" xfId="1" applyFont="1" applyFill="1" applyBorder="1"/>
    <xf numFmtId="0" fontId="23" fillId="0" borderId="2" xfId="1" applyFont="1" applyBorder="1"/>
    <xf numFmtId="0" fontId="38" fillId="23" borderId="2" xfId="1" applyFont="1" applyFill="1" applyBorder="1" applyAlignment="1">
      <alignment vertical="top"/>
    </xf>
    <xf numFmtId="0" fontId="23" fillId="0" borderId="2" xfId="1" applyFont="1" applyBorder="1" applyAlignment="1">
      <alignment vertical="top" wrapText="1"/>
    </xf>
    <xf numFmtId="0" fontId="34" fillId="0" borderId="3" xfId="1" applyFont="1" applyBorder="1" applyAlignment="1">
      <alignment horizontal="left" vertical="top" wrapText="1"/>
    </xf>
    <xf numFmtId="0" fontId="38" fillId="23" borderId="2" xfId="1" applyFont="1" applyFill="1" applyBorder="1" applyAlignment="1">
      <alignment horizontal="center"/>
    </xf>
    <xf numFmtId="0" fontId="23" fillId="0" borderId="2" xfId="1" applyFont="1" applyBorder="1" applyAlignment="1">
      <alignment horizontal="left"/>
    </xf>
    <xf numFmtId="0" fontId="23" fillId="0" borderId="50" xfId="1" applyFont="1" applyBorder="1"/>
    <xf numFmtId="0" fontId="40" fillId="0" borderId="0" xfId="1" applyFont="1"/>
    <xf numFmtId="0" fontId="31" fillId="0" borderId="2" xfId="3" applyFont="1" applyBorder="1" applyAlignment="1">
      <alignment horizontal="left" vertical="top" wrapText="1"/>
    </xf>
    <xf numFmtId="0" fontId="23" fillId="0" borderId="2" xfId="3" applyFont="1" applyBorder="1" applyAlignment="1">
      <alignment horizontal="left" vertical="top" wrapText="1"/>
    </xf>
    <xf numFmtId="0" fontId="23" fillId="0" borderId="2" xfId="3" applyFont="1" applyBorder="1" applyAlignment="1">
      <alignment horizontal="left" wrapText="1"/>
    </xf>
    <xf numFmtId="0" fontId="31" fillId="0" borderId="50" xfId="3" applyFont="1" applyBorder="1" applyAlignment="1">
      <alignment horizontal="left" vertical="top" wrapText="1"/>
    </xf>
    <xf numFmtId="0" fontId="23" fillId="0" borderId="50" xfId="3" applyFont="1" applyBorder="1" applyAlignment="1">
      <alignment horizontal="left" wrapText="1"/>
    </xf>
    <xf numFmtId="0" fontId="31" fillId="0" borderId="21" xfId="3" applyFont="1" applyBorder="1" applyAlignment="1">
      <alignment horizontal="left" vertical="top" wrapText="1"/>
    </xf>
    <xf numFmtId="0" fontId="23" fillId="0" borderId="50" xfId="3" applyFont="1" applyBorder="1" applyAlignment="1">
      <alignment horizontal="left" vertical="top" wrapText="1"/>
    </xf>
    <xf numFmtId="0" fontId="31" fillId="0" borderId="15" xfId="3" applyFont="1" applyBorder="1" applyAlignment="1">
      <alignment horizontal="left" vertical="top" wrapText="1"/>
    </xf>
    <xf numFmtId="0" fontId="23" fillId="0" borderId="16" xfId="3" applyFont="1" applyBorder="1" applyAlignment="1">
      <alignment horizontal="left" vertical="top" wrapText="1"/>
    </xf>
    <xf numFmtId="0" fontId="31" fillId="0" borderId="16" xfId="3" applyFont="1" applyBorder="1" applyAlignment="1">
      <alignment horizontal="left" vertical="top" wrapText="1"/>
    </xf>
    <xf numFmtId="0" fontId="23" fillId="0" borderId="16" xfId="3" applyFont="1" applyBorder="1" applyAlignment="1">
      <alignment horizontal="left" wrapText="1"/>
    </xf>
    <xf numFmtId="0" fontId="31" fillId="25" borderId="2" xfId="3" quotePrefix="1" applyFont="1" applyFill="1" applyBorder="1" applyAlignment="1">
      <alignment horizontal="left" vertical="top" wrapText="1" indent="2"/>
    </xf>
    <xf numFmtId="0" fontId="23" fillId="25" borderId="2" xfId="3" applyFont="1" applyFill="1" applyBorder="1" applyAlignment="1">
      <alignment horizontal="left" wrapText="1"/>
    </xf>
    <xf numFmtId="0" fontId="31" fillId="0" borderId="2" xfId="5" applyNumberFormat="1" applyFont="1" applyFill="1" applyBorder="1" applyAlignment="1" applyProtection="1">
      <alignment horizontal="left" vertical="center"/>
    </xf>
    <xf numFmtId="0" fontId="23" fillId="0" borderId="2" xfId="5" applyNumberFormat="1" applyFont="1" applyFill="1" applyBorder="1" applyAlignment="1" applyProtection="1">
      <alignment horizontal="left"/>
    </xf>
    <xf numFmtId="0" fontId="31" fillId="0" borderId="2" xfId="5" applyNumberFormat="1" applyFont="1" applyFill="1" applyBorder="1" applyAlignment="1" applyProtection="1">
      <alignment horizontal="left" vertical="center" wrapText="1"/>
    </xf>
    <xf numFmtId="0" fontId="34" fillId="0" borderId="0" xfId="1" applyFont="1"/>
    <xf numFmtId="0" fontId="38" fillId="23" borderId="5" xfId="1" applyFont="1" applyFill="1" applyBorder="1" applyAlignment="1">
      <alignment horizontal="center"/>
    </xf>
    <xf numFmtId="0" fontId="38" fillId="23" borderId="4" xfId="1" applyFont="1" applyFill="1" applyBorder="1" applyAlignment="1">
      <alignment horizontal="center"/>
    </xf>
    <xf numFmtId="0" fontId="38" fillId="0" borderId="0" xfId="1" applyFont="1" applyAlignment="1">
      <alignment horizontal="center"/>
    </xf>
    <xf numFmtId="0" fontId="42" fillId="21" borderId="34" xfId="1" applyFont="1" applyFill="1" applyBorder="1" applyAlignment="1">
      <alignment horizontal="left" vertical="center"/>
    </xf>
    <xf numFmtId="0" fontId="32" fillId="21" borderId="35" xfId="1" applyFont="1" applyFill="1" applyBorder="1" applyAlignment="1">
      <alignment horizontal="left" vertical="center"/>
    </xf>
    <xf numFmtId="0" fontId="32" fillId="21" borderId="37" xfId="1" applyFont="1" applyFill="1" applyBorder="1" applyAlignment="1">
      <alignment horizontal="left" vertical="center"/>
    </xf>
    <xf numFmtId="0" fontId="32" fillId="0" borderId="0" xfId="1" applyFont="1" applyAlignment="1">
      <alignment horizontal="left" vertical="center"/>
    </xf>
    <xf numFmtId="0" fontId="23" fillId="0" borderId="6" xfId="1" applyFont="1" applyBorder="1" applyAlignment="1">
      <alignment horizontal="center" vertical="center"/>
    </xf>
    <xf numFmtId="0" fontId="23" fillId="0" borderId="7" xfId="1" applyFont="1" applyBorder="1" applyAlignment="1">
      <alignment vertical="center"/>
    </xf>
    <xf numFmtId="0" fontId="23" fillId="0" borderId="8" xfId="1" applyFont="1" applyBorder="1" applyAlignment="1">
      <alignment vertical="center" wrapText="1"/>
    </xf>
    <xf numFmtId="0" fontId="23" fillId="0" borderId="0" xfId="1" applyFont="1" applyAlignment="1">
      <alignment vertical="center"/>
    </xf>
    <xf numFmtId="0" fontId="23" fillId="0" borderId="9" xfId="1" applyFont="1" applyBorder="1" applyAlignment="1">
      <alignment horizontal="center" vertical="center"/>
    </xf>
    <xf numFmtId="0" fontId="23" fillId="0" borderId="10" xfId="1" applyFont="1" applyBorder="1" applyAlignment="1">
      <alignment vertical="center"/>
    </xf>
    <xf numFmtId="0" fontId="23" fillId="0" borderId="11" xfId="1" applyFont="1" applyBorder="1" applyAlignment="1">
      <alignment vertical="center" wrapText="1"/>
    </xf>
    <xf numFmtId="0" fontId="23" fillId="0" borderId="0" xfId="1" applyFont="1" applyAlignment="1">
      <alignment vertical="center" wrapText="1"/>
    </xf>
    <xf numFmtId="0" fontId="23" fillId="0" borderId="12" xfId="1" applyFont="1" applyBorder="1" applyAlignment="1">
      <alignment horizontal="center" vertical="center"/>
    </xf>
    <xf numFmtId="0" fontId="23" fillId="0" borderId="13" xfId="1" applyFont="1" applyBorder="1" applyAlignment="1">
      <alignment vertical="center"/>
    </xf>
    <xf numFmtId="0" fontId="23" fillId="0" borderId="14" xfId="1" applyFont="1" applyBorder="1" applyAlignment="1">
      <alignment vertical="center" wrapText="1"/>
    </xf>
    <xf numFmtId="0" fontId="42" fillId="21" borderId="5" xfId="1" applyFont="1" applyFill="1" applyBorder="1" applyAlignment="1">
      <alignment horizontal="left" vertical="center"/>
    </xf>
    <xf numFmtId="0" fontId="32" fillId="21" borderId="31" xfId="1" applyFont="1" applyFill="1" applyBorder="1" applyAlignment="1">
      <alignment horizontal="left" vertical="center"/>
    </xf>
    <xf numFmtId="0" fontId="32" fillId="21" borderId="4" xfId="1" applyFont="1" applyFill="1" applyBorder="1" applyAlignment="1">
      <alignment horizontal="left" vertical="center"/>
    </xf>
    <xf numFmtId="0" fontId="23" fillId="0" borderId="15" xfId="1" applyFont="1" applyBorder="1" applyAlignment="1">
      <alignment horizontal="center" vertical="center"/>
    </xf>
    <xf numFmtId="0" fontId="23" fillId="0" borderId="16" xfId="1" applyFont="1" applyBorder="1" applyAlignment="1">
      <alignment vertical="center"/>
    </xf>
    <xf numFmtId="0" fontId="23" fillId="0" borderId="17" xfId="1" applyFont="1" applyBorder="1" applyAlignment="1">
      <alignment vertical="center" wrapText="1"/>
    </xf>
    <xf numFmtId="0" fontId="43" fillId="0" borderId="0" xfId="1" applyFont="1" applyAlignment="1">
      <alignment horizontal="center" vertical="center"/>
    </xf>
    <xf numFmtId="0" fontId="43" fillId="0" borderId="0" xfId="1" applyFont="1" applyAlignment="1">
      <alignment vertical="center"/>
    </xf>
    <xf numFmtId="0" fontId="43" fillId="0" borderId="0" xfId="1" applyFont="1" applyAlignment="1">
      <alignment vertical="center" wrapText="1"/>
    </xf>
    <xf numFmtId="0" fontId="44" fillId="21" borderId="0" xfId="1" applyFont="1" applyFill="1" applyAlignment="1">
      <alignment horizontal="left" vertical="center"/>
    </xf>
    <xf numFmtId="0" fontId="37" fillId="21" borderId="0" xfId="2" applyFont="1" applyFill="1" applyAlignment="1">
      <alignment horizontal="center" vertical="center"/>
    </xf>
    <xf numFmtId="0" fontId="45" fillId="21" borderId="0" xfId="1" applyFont="1" applyFill="1"/>
    <xf numFmtId="0" fontId="38" fillId="23" borderId="2" xfId="3" applyFont="1" applyFill="1" applyBorder="1" applyAlignment="1">
      <alignment vertical="top" wrapText="1"/>
    </xf>
    <xf numFmtId="0" fontId="23" fillId="0" borderId="2" xfId="3" applyFont="1" applyBorder="1" applyAlignment="1" applyProtection="1">
      <alignment vertical="top" wrapText="1"/>
      <protection locked="0"/>
    </xf>
    <xf numFmtId="1" fontId="38" fillId="27" borderId="2" xfId="4" applyNumberFormat="1" applyFont="1" applyFill="1" applyBorder="1" applyAlignment="1" applyProtection="1">
      <alignment vertical="top" wrapText="1"/>
    </xf>
    <xf numFmtId="0" fontId="23" fillId="6" borderId="2" xfId="3" applyFont="1" applyFill="1" applyBorder="1" applyAlignment="1" applyProtection="1">
      <alignment vertical="top" wrapText="1"/>
      <protection locked="0"/>
    </xf>
    <xf numFmtId="0" fontId="38" fillId="23" borderId="2" xfId="5" applyNumberFormat="1" applyFont="1" applyFill="1" applyBorder="1" applyAlignment="1">
      <alignment vertical="top"/>
    </xf>
    <xf numFmtId="0" fontId="23" fillId="0" borderId="2" xfId="5" applyNumberFormat="1" applyFont="1" applyFill="1" applyBorder="1" applyAlignment="1" applyProtection="1">
      <alignment vertical="top" wrapText="1"/>
      <protection locked="0"/>
    </xf>
    <xf numFmtId="0" fontId="44" fillId="24" borderId="0" xfId="1" applyFont="1" applyFill="1" applyAlignment="1">
      <alignment horizontal="left" vertical="center"/>
    </xf>
    <xf numFmtId="0" fontId="39" fillId="24" borderId="0" xfId="18" applyFont="1" applyFill="1" applyAlignment="1">
      <alignment horizontal="center" vertical="center"/>
    </xf>
    <xf numFmtId="0" fontId="45" fillId="24" borderId="0" xfId="1" applyFont="1" applyFill="1"/>
    <xf numFmtId="0" fontId="23" fillId="0" borderId="10" xfId="1" applyFont="1" applyBorder="1" applyAlignment="1">
      <alignment vertical="center" wrapText="1"/>
    </xf>
    <xf numFmtId="0" fontId="23" fillId="0" borderId="33" xfId="1" applyFont="1" applyBorder="1" applyAlignment="1">
      <alignment vertical="center"/>
    </xf>
    <xf numFmtId="0" fontId="23" fillId="0" borderId="51" xfId="1" applyFont="1" applyBorder="1" applyAlignment="1">
      <alignment vertical="center" wrapText="1"/>
    </xf>
    <xf numFmtId="0" fontId="23" fillId="0" borderId="16" xfId="1" applyFont="1" applyBorder="1" applyAlignment="1">
      <alignment horizontal="center" vertical="center"/>
    </xf>
    <xf numFmtId="0" fontId="31" fillId="0" borderId="0" xfId="1" applyFont="1"/>
    <xf numFmtId="0" fontId="38" fillId="23" borderId="31" xfId="1" applyFont="1" applyFill="1" applyBorder="1" applyAlignment="1">
      <alignment horizontal="center"/>
    </xf>
    <xf numFmtId="0" fontId="38" fillId="23" borderId="23" xfId="1" applyFont="1" applyFill="1" applyBorder="1" applyAlignment="1">
      <alignment horizontal="center"/>
    </xf>
    <xf numFmtId="0" fontId="10" fillId="0" borderId="0" xfId="0" applyFont="1" applyAlignment="1">
      <alignment horizontal="center" vertical="center"/>
    </xf>
    <xf numFmtId="0" fontId="23" fillId="0" borderId="60" xfId="1" applyFont="1" applyBorder="1" applyAlignment="1">
      <alignment vertical="center"/>
    </xf>
    <xf numFmtId="0" fontId="23" fillId="0" borderId="23" xfId="1" applyFont="1" applyBorder="1" applyAlignment="1">
      <alignment vertical="center"/>
    </xf>
    <xf numFmtId="0" fontId="0" fillId="0" borderId="0" xfId="0" applyAlignment="1">
      <alignment vertical="center"/>
    </xf>
    <xf numFmtId="0" fontId="23" fillId="0" borderId="61" xfId="1" applyFont="1" applyBorder="1" applyAlignment="1">
      <alignment vertical="center" wrapText="1"/>
    </xf>
    <xf numFmtId="0" fontId="23" fillId="0" borderId="62" xfId="1" applyFont="1" applyBorder="1" applyAlignment="1">
      <alignment vertical="center" wrapText="1"/>
    </xf>
    <xf numFmtId="0" fontId="10" fillId="0" borderId="0" xfId="0" applyFont="1"/>
    <xf numFmtId="0" fontId="10" fillId="0" borderId="0" xfId="0" applyFont="1" applyAlignment="1">
      <alignment horizontal="center" wrapText="1"/>
    </xf>
    <xf numFmtId="16" fontId="0" fillId="0" borderId="0" xfId="0" quotePrefix="1" applyNumberFormat="1"/>
    <xf numFmtId="165" fontId="0" fillId="0" borderId="0" xfId="8" applyFont="1"/>
    <xf numFmtId="0" fontId="0" fillId="17" borderId="2" xfId="0" applyFill="1" applyBorder="1" applyAlignment="1">
      <alignment vertical="top"/>
    </xf>
    <xf numFmtId="0" fontId="34" fillId="21" borderId="0" xfId="0" applyFont="1" applyFill="1"/>
    <xf numFmtId="0" fontId="23" fillId="21" borderId="0" xfId="0" applyFont="1" applyFill="1"/>
    <xf numFmtId="0" fontId="23" fillId="21" borderId="0" xfId="0" applyFont="1" applyFill="1" applyAlignment="1">
      <alignment horizontal="center"/>
    </xf>
    <xf numFmtId="0" fontId="38" fillId="23" borderId="2" xfId="0" applyFont="1" applyFill="1" applyBorder="1" applyAlignment="1">
      <alignment horizontal="center"/>
    </xf>
    <xf numFmtId="0" fontId="23" fillId="0" borderId="0" xfId="0" applyFont="1"/>
    <xf numFmtId="0" fontId="23" fillId="0" borderId="0" xfId="0" applyFont="1" applyAlignment="1">
      <alignment horizontal="center"/>
    </xf>
    <xf numFmtId="0" fontId="23" fillId="0" borderId="2" xfId="0" applyFont="1" applyBorder="1"/>
    <xf numFmtId="0" fontId="34" fillId="21" borderId="0" xfId="0" applyFont="1" applyFill="1" applyAlignment="1">
      <alignment horizontal="center"/>
    </xf>
    <xf numFmtId="0" fontId="23" fillId="0" borderId="2" xfId="0" applyFont="1" applyBorder="1" applyAlignment="1">
      <alignment horizontal="center"/>
    </xf>
    <xf numFmtId="0" fontId="23" fillId="0" borderId="0" xfId="1" applyFont="1" applyAlignment="1">
      <alignment horizontal="center"/>
    </xf>
    <xf numFmtId="0" fontId="38" fillId="23" borderId="63" xfId="1" applyFont="1" applyFill="1" applyBorder="1" applyAlignment="1">
      <alignment horizontal="center" vertical="center"/>
    </xf>
    <xf numFmtId="0" fontId="23" fillId="0" borderId="33" xfId="1" applyFont="1" applyBorder="1" applyAlignment="1">
      <alignment vertical="center" wrapText="1"/>
    </xf>
    <xf numFmtId="0" fontId="23" fillId="0" borderId="33" xfId="0" applyFont="1" applyBorder="1" applyAlignment="1">
      <alignment horizontal="center" vertical="center"/>
    </xf>
    <xf numFmtId="0" fontId="23" fillId="0" borderId="64" xfId="1" applyFont="1" applyBorder="1" applyAlignment="1">
      <alignment vertical="center"/>
    </xf>
    <xf numFmtId="0" fontId="23" fillId="0" borderId="64" xfId="1" applyFont="1" applyBorder="1" applyAlignment="1">
      <alignment vertical="center" wrapText="1"/>
    </xf>
    <xf numFmtId="0" fontId="23" fillId="0" borderId="64" xfId="0" applyFont="1" applyBorder="1" applyAlignment="1">
      <alignment horizontal="center" vertical="center"/>
    </xf>
    <xf numFmtId="0" fontId="34" fillId="0" borderId="0" xfId="0" applyFont="1"/>
    <xf numFmtId="167" fontId="0" fillId="0" borderId="0" xfId="0" applyNumberFormat="1"/>
    <xf numFmtId="167" fontId="0" fillId="0" borderId="0" xfId="8" applyNumberFormat="1" applyFont="1"/>
    <xf numFmtId="43" fontId="0" fillId="0" borderId="0" xfId="0" applyNumberFormat="1"/>
    <xf numFmtId="165" fontId="0" fillId="0" borderId="0" xfId="0" applyNumberFormat="1"/>
    <xf numFmtId="0" fontId="10" fillId="21" borderId="0" xfId="0" applyFont="1" applyFill="1"/>
    <xf numFmtId="43" fontId="10" fillId="21" borderId="0" xfId="19" applyFont="1" applyFill="1"/>
    <xf numFmtId="165" fontId="10" fillId="21" borderId="0" xfId="8" applyFont="1" applyFill="1"/>
    <xf numFmtId="171" fontId="0" fillId="0" borderId="0" xfId="19" applyNumberFormat="1" applyFont="1"/>
    <xf numFmtId="0" fontId="0" fillId="0" borderId="0" xfId="0" applyAlignment="1">
      <alignment horizontal="center"/>
    </xf>
    <xf numFmtId="171" fontId="0" fillId="0" borderId="0" xfId="0" applyNumberFormat="1"/>
    <xf numFmtId="171" fontId="0" fillId="0" borderId="18" xfId="0" applyNumberFormat="1" applyBorder="1"/>
    <xf numFmtId="171" fontId="0" fillId="0" borderId="0" xfId="19" applyNumberFormat="1" applyFont="1" applyAlignment="1">
      <alignment horizontal="center"/>
    </xf>
    <xf numFmtId="43" fontId="0" fillId="17" borderId="0" xfId="19" applyFont="1" applyFill="1"/>
    <xf numFmtId="43" fontId="0" fillId="0" borderId="0" xfId="19" applyFont="1"/>
    <xf numFmtId="165" fontId="0" fillId="0" borderId="2" xfId="8" applyFont="1" applyBorder="1" applyAlignment="1">
      <alignment horizontal="centerContinuous"/>
    </xf>
    <xf numFmtId="0" fontId="0" fillId="0" borderId="2" xfId="0" applyBorder="1" applyAlignment="1">
      <alignment horizontal="centerContinuous"/>
    </xf>
    <xf numFmtId="0" fontId="0" fillId="0" borderId="31" xfId="0" applyBorder="1" applyAlignment="1">
      <alignment horizontal="centerContinuous"/>
    </xf>
    <xf numFmtId="0" fontId="0" fillId="0" borderId="4" xfId="0" applyBorder="1" applyAlignment="1">
      <alignment horizontal="centerContinuous"/>
    </xf>
    <xf numFmtId="0" fontId="10" fillId="0" borderId="2" xfId="0" applyFont="1" applyBorder="1" applyAlignment="1">
      <alignment horizontal="center" vertical="center"/>
    </xf>
    <xf numFmtId="171" fontId="10" fillId="0" borderId="2" xfId="19" applyNumberFormat="1" applyFont="1" applyBorder="1" applyAlignment="1">
      <alignment horizontal="center" vertical="center"/>
    </xf>
    <xf numFmtId="0" fontId="0" fillId="0" borderId="0" xfId="0" applyAlignment="1">
      <alignment horizontal="center" vertical="center"/>
    </xf>
    <xf numFmtId="0" fontId="0" fillId="0" borderId="2" xfId="0" applyBorder="1" applyAlignment="1">
      <alignment horizontal="center" vertical="center"/>
    </xf>
    <xf numFmtId="0" fontId="0" fillId="0" borderId="16" xfId="0" applyBorder="1" applyAlignment="1">
      <alignment horizontal="center" vertical="center"/>
    </xf>
    <xf numFmtId="0" fontId="0" fillId="0" borderId="16" xfId="0" applyBorder="1" applyAlignment="1">
      <alignment horizontal="center" vertical="center" wrapText="1"/>
    </xf>
    <xf numFmtId="171" fontId="0" fillId="17" borderId="2" xfId="19" applyNumberFormat="1" applyFont="1" applyFill="1" applyBorder="1"/>
    <xf numFmtId="165" fontId="0" fillId="0" borderId="2" xfId="8" applyFont="1" applyBorder="1"/>
    <xf numFmtId="43" fontId="0" fillId="0" borderId="2" xfId="0" applyNumberFormat="1" applyBorder="1"/>
    <xf numFmtId="9" fontId="0" fillId="0" borderId="2" xfId="17" applyFont="1" applyBorder="1"/>
    <xf numFmtId="167" fontId="0" fillId="0" borderId="0" xfId="8" applyNumberFormat="1" applyFont="1" applyAlignment="1">
      <alignment horizontal="center"/>
    </xf>
    <xf numFmtId="9" fontId="0" fillId="0" borderId="0" xfId="17" applyFont="1"/>
    <xf numFmtId="43" fontId="10" fillId="21" borderId="0" xfId="0" applyNumberFormat="1" applyFont="1" applyFill="1"/>
    <xf numFmtId="0" fontId="0" fillId="0" borderId="2" xfId="0" applyBorder="1" applyAlignment="1">
      <alignment horizontal="center"/>
    </xf>
    <xf numFmtId="167" fontId="0" fillId="0" borderId="2" xfId="8" applyNumberFormat="1" applyFont="1" applyBorder="1"/>
    <xf numFmtId="167" fontId="0" fillId="22" borderId="0" xfId="0" applyNumberFormat="1" applyFill="1"/>
    <xf numFmtId="0" fontId="0" fillId="0" borderId="5" xfId="0" applyBorder="1" applyAlignment="1">
      <alignment horizontal="center"/>
    </xf>
    <xf numFmtId="0" fontId="0" fillId="0" borderId="23" xfId="0" applyBorder="1" applyAlignment="1">
      <alignment horizontal="center"/>
    </xf>
    <xf numFmtId="165" fontId="0" fillId="0" borderId="5" xfId="8" applyFont="1" applyBorder="1"/>
    <xf numFmtId="165" fontId="0" fillId="0" borderId="23" xfId="8" applyFont="1" applyBorder="1"/>
    <xf numFmtId="0" fontId="0" fillId="0" borderId="2" xfId="0" applyBorder="1" applyAlignment="1">
      <alignment vertical="top" wrapText="1"/>
    </xf>
    <xf numFmtId="0" fontId="23" fillId="21" borderId="0" xfId="0" applyFont="1" applyFill="1" applyAlignment="1">
      <alignment wrapText="1"/>
    </xf>
    <xf numFmtId="0" fontId="23" fillId="0" borderId="0" xfId="0" applyFont="1" applyAlignment="1">
      <alignment wrapText="1"/>
    </xf>
    <xf numFmtId="0" fontId="38" fillId="23" borderId="2" xfId="0" applyFont="1" applyFill="1" applyBorder="1" applyAlignment="1">
      <alignment horizontal="center" wrapText="1"/>
    </xf>
    <xf numFmtId="0" fontId="23" fillId="0" borderId="0" xfId="1" applyFont="1" applyAlignment="1">
      <alignment wrapText="1"/>
    </xf>
    <xf numFmtId="0" fontId="38" fillId="23" borderId="4" xfId="1" applyFont="1" applyFill="1" applyBorder="1" applyAlignment="1">
      <alignment horizontal="center" wrapText="1"/>
    </xf>
    <xf numFmtId="0" fontId="38" fillId="23" borderId="63" xfId="1" applyFont="1" applyFill="1" applyBorder="1" applyAlignment="1">
      <alignment horizontal="center" vertical="center" wrapText="1"/>
    </xf>
    <xf numFmtId="0" fontId="23" fillId="0" borderId="33" xfId="1" applyFont="1" applyBorder="1"/>
    <xf numFmtId="0" fontId="23" fillId="0" borderId="64" xfId="1" applyFont="1" applyBorder="1"/>
    <xf numFmtId="0" fontId="38" fillId="23" borderId="63" xfId="1" applyFont="1" applyFill="1" applyBorder="1" applyAlignment="1">
      <alignment horizontal="center" wrapText="1"/>
    </xf>
    <xf numFmtId="0" fontId="38" fillId="23" borderId="65" xfId="1" applyFont="1" applyFill="1" applyBorder="1" applyAlignment="1">
      <alignment horizontal="center"/>
    </xf>
    <xf numFmtId="0" fontId="38" fillId="23" borderId="66" xfId="1" applyFont="1" applyFill="1" applyBorder="1" applyAlignment="1">
      <alignment horizontal="center"/>
    </xf>
    <xf numFmtId="0" fontId="23" fillId="0" borderId="49" xfId="1" applyFont="1" applyBorder="1" applyAlignment="1">
      <alignment horizontal="center"/>
    </xf>
    <xf numFmtId="0" fontId="23" fillId="0" borderId="53" xfId="1" applyFont="1" applyBorder="1"/>
    <xf numFmtId="0" fontId="23" fillId="0" borderId="67" xfId="1" applyFont="1" applyBorder="1" applyAlignment="1">
      <alignment horizontal="center"/>
    </xf>
    <xf numFmtId="0" fontId="23" fillId="0" borderId="68" xfId="1" applyFont="1" applyBorder="1" applyAlignment="1">
      <alignment horizontal="center"/>
    </xf>
    <xf numFmtId="0" fontId="23" fillId="0" borderId="19" xfId="1" applyFont="1" applyBorder="1" applyAlignment="1">
      <alignment vertical="center" wrapText="1"/>
    </xf>
    <xf numFmtId="0" fontId="23" fillId="0" borderId="24" xfId="1" applyFont="1" applyBorder="1" applyAlignment="1">
      <alignment vertical="center" wrapText="1"/>
    </xf>
    <xf numFmtId="0" fontId="23" fillId="0" borderId="69" xfId="1" applyFont="1" applyBorder="1"/>
    <xf numFmtId="0" fontId="23" fillId="25" borderId="0" xfId="0" applyFont="1" applyFill="1"/>
    <xf numFmtId="0" fontId="31" fillId="28" borderId="0" xfId="0" applyFont="1" applyFill="1"/>
    <xf numFmtId="0" fontId="29" fillId="28" borderId="0" xfId="0" applyFont="1" applyFill="1"/>
    <xf numFmtId="0" fontId="38" fillId="0" borderId="0" xfId="0" applyFont="1"/>
    <xf numFmtId="0" fontId="34" fillId="0" borderId="0" xfId="0" applyFont="1" applyAlignment="1">
      <alignment horizontal="center"/>
    </xf>
    <xf numFmtId="0" fontId="38" fillId="23" borderId="2" xfId="0" quotePrefix="1" applyFont="1" applyFill="1" applyBorder="1" applyAlignment="1">
      <alignment horizontal="center"/>
    </xf>
    <xf numFmtId="167" fontId="23" fillId="0" borderId="2" xfId="8" applyNumberFormat="1" applyFont="1" applyBorder="1"/>
    <xf numFmtId="165" fontId="23" fillId="25" borderId="2" xfId="8" applyFont="1" applyFill="1" applyBorder="1"/>
    <xf numFmtId="10" fontId="23" fillId="0" borderId="2" xfId="17" applyNumberFormat="1" applyFont="1" applyBorder="1"/>
    <xf numFmtId="0" fontId="23" fillId="25" borderId="2" xfId="0" applyFont="1" applyFill="1" applyBorder="1"/>
    <xf numFmtId="167" fontId="23" fillId="0" borderId="2" xfId="0" applyNumberFormat="1" applyFont="1" applyBorder="1"/>
    <xf numFmtId="165" fontId="23" fillId="0" borderId="0" xfId="8" applyFont="1"/>
    <xf numFmtId="43" fontId="23" fillId="0" borderId="0" xfId="0" applyNumberFormat="1" applyFont="1"/>
    <xf numFmtId="167" fontId="23" fillId="25" borderId="2" xfId="0" applyNumberFormat="1" applyFont="1" applyFill="1" applyBorder="1"/>
    <xf numFmtId="165" fontId="23" fillId="0" borderId="2" xfId="0" applyNumberFormat="1" applyFont="1" applyBorder="1"/>
    <xf numFmtId="167" fontId="23" fillId="0" borderId="0" xfId="8" applyNumberFormat="1" applyFont="1"/>
    <xf numFmtId="0" fontId="23" fillId="0" borderId="18" xfId="0" applyFont="1" applyBorder="1"/>
    <xf numFmtId="43" fontId="23" fillId="0" borderId="2" xfId="0" applyNumberFormat="1" applyFont="1" applyBorder="1"/>
    <xf numFmtId="0" fontId="31" fillId="0" borderId="0" xfId="0" applyFont="1"/>
    <xf numFmtId="0" fontId="29" fillId="0" borderId="0" xfId="0" applyFont="1"/>
    <xf numFmtId="0" fontId="48" fillId="23" borderId="2" xfId="0" applyFont="1" applyFill="1" applyBorder="1" applyAlignment="1">
      <alignment horizontal="center"/>
    </xf>
    <xf numFmtId="0" fontId="38" fillId="23" borderId="2" xfId="0" applyFont="1" applyFill="1" applyBorder="1" applyAlignment="1">
      <alignment horizontal="centerContinuous"/>
    </xf>
    <xf numFmtId="165" fontId="23" fillId="0" borderId="2" xfId="8" applyFont="1" applyBorder="1"/>
    <xf numFmtId="0" fontId="23" fillId="0" borderId="0" xfId="0" applyFont="1" applyAlignment="1">
      <alignment horizontal="center" wrapText="1"/>
    </xf>
    <xf numFmtId="0" fontId="38" fillId="23" borderId="2" xfId="0" applyFont="1" applyFill="1" applyBorder="1" applyAlignment="1">
      <alignment horizontal="center" vertical="center" wrapText="1"/>
    </xf>
    <xf numFmtId="165" fontId="38" fillId="23" borderId="2" xfId="8" applyFont="1" applyFill="1" applyBorder="1" applyAlignment="1">
      <alignment horizontal="center" vertical="center" wrapText="1"/>
    </xf>
    <xf numFmtId="165" fontId="23" fillId="0" borderId="0" xfId="8" applyFont="1" applyAlignment="1">
      <alignment horizontal="center" wrapText="1"/>
    </xf>
    <xf numFmtId="0" fontId="23" fillId="0" borderId="0" xfId="0" applyFont="1" applyProtection="1">
      <protection hidden="1"/>
    </xf>
    <xf numFmtId="0" fontId="23" fillId="0" borderId="0" xfId="0" applyFont="1" applyProtection="1">
      <protection locked="0"/>
    </xf>
    <xf numFmtId="165" fontId="23" fillId="0" borderId="0" xfId="0" applyNumberFormat="1" applyFont="1"/>
    <xf numFmtId="0" fontId="49" fillId="0" borderId="0" xfId="0" applyFont="1"/>
    <xf numFmtId="0" fontId="50" fillId="0" borderId="0" xfId="1" applyFont="1" applyAlignment="1">
      <alignment wrapText="1"/>
    </xf>
    <xf numFmtId="167" fontId="50" fillId="0" borderId="0" xfId="8" applyNumberFormat="1" applyFont="1" applyAlignment="1">
      <alignment wrapText="1"/>
    </xf>
    <xf numFmtId="167" fontId="38" fillId="20" borderId="0" xfId="4" applyNumberFormat="1" applyFont="1" applyFill="1" applyBorder="1" applyAlignment="1" applyProtection="1">
      <alignment horizontal="center" vertical="center" wrapText="1"/>
    </xf>
    <xf numFmtId="0" fontId="51" fillId="0" borderId="0" xfId="1" applyFont="1" applyAlignment="1">
      <alignment horizontal="center" vertical="center" wrapText="1"/>
    </xf>
    <xf numFmtId="0" fontId="31" fillId="13" borderId="0" xfId="5" applyNumberFormat="1" applyFont="1" applyFill="1" applyBorder="1" applyAlignment="1">
      <alignment horizontal="center" vertical="center" wrapText="1"/>
    </xf>
    <xf numFmtId="0" fontId="31" fillId="13" borderId="24" xfId="5" applyNumberFormat="1" applyFont="1" applyFill="1" applyBorder="1" applyAlignment="1">
      <alignment horizontal="center" vertical="center" wrapText="1"/>
    </xf>
    <xf numFmtId="0" fontId="34" fillId="0" borderId="0" xfId="1" applyFont="1" applyAlignment="1" applyProtection="1">
      <alignment horizontal="center" vertical="center" wrapText="1"/>
      <protection hidden="1"/>
    </xf>
    <xf numFmtId="0" fontId="23" fillId="4" borderId="52" xfId="3" applyFont="1" applyFill="1" applyBorder="1" applyAlignment="1" applyProtection="1">
      <alignment horizontal="left"/>
      <protection hidden="1"/>
    </xf>
    <xf numFmtId="165" fontId="23" fillId="4" borderId="29" xfId="4" applyFont="1" applyFill="1" applyBorder="1" applyAlignment="1" applyProtection="1">
      <alignment vertical="center"/>
      <protection hidden="1"/>
    </xf>
    <xf numFmtId="0" fontId="23" fillId="4" borderId="29" xfId="4" applyNumberFormat="1" applyFont="1" applyFill="1" applyBorder="1" applyAlignment="1" applyProtection="1">
      <alignment horizontal="left" vertical="center"/>
      <protection hidden="1"/>
    </xf>
    <xf numFmtId="165" fontId="23" fillId="4" borderId="29" xfId="8" applyFont="1" applyFill="1" applyBorder="1" applyAlignment="1" applyProtection="1">
      <alignment horizontal="left" vertical="center"/>
      <protection hidden="1"/>
    </xf>
    <xf numFmtId="165" fontId="23" fillId="4" borderId="29" xfId="8" applyFont="1" applyFill="1" applyBorder="1" applyAlignment="1" applyProtection="1">
      <alignment vertical="center"/>
      <protection hidden="1"/>
    </xf>
    <xf numFmtId="164" fontId="23" fillId="0" borderId="29" xfId="14" applyFont="1" applyFill="1" applyBorder="1" applyAlignment="1" applyProtection="1">
      <alignment vertical="center"/>
      <protection locked="0"/>
    </xf>
    <xf numFmtId="164" fontId="23" fillId="6" borderId="52" xfId="14" applyFont="1" applyFill="1" applyBorder="1" applyAlignment="1" applyProtection="1">
      <protection hidden="1"/>
    </xf>
    <xf numFmtId="167" fontId="51" fillId="0" borderId="0" xfId="8" applyNumberFormat="1" applyFont="1" applyFill="1" applyAlignment="1">
      <alignment vertical="center"/>
    </xf>
    <xf numFmtId="0" fontId="23" fillId="0" borderId="30" xfId="3" applyFont="1" applyBorder="1" applyAlignment="1" applyProtection="1">
      <alignment horizontal="left"/>
      <protection locked="0"/>
    </xf>
    <xf numFmtId="167" fontId="23" fillId="0" borderId="29" xfId="5" applyNumberFormat="1" applyFont="1" applyFill="1" applyBorder="1" applyAlignment="1" applyProtection="1">
      <alignment wrapText="1"/>
      <protection locked="0"/>
    </xf>
    <xf numFmtId="167" fontId="23" fillId="0" borderId="30" xfId="5" quotePrefix="1" applyNumberFormat="1" applyFont="1" applyFill="1" applyBorder="1" applyAlignment="1" applyProtection="1">
      <alignment horizontal="left" vertical="center" wrapText="1"/>
      <protection locked="0"/>
    </xf>
    <xf numFmtId="0" fontId="23" fillId="0" borderId="30" xfId="3" applyFont="1" applyBorder="1" applyAlignment="1" applyProtection="1">
      <alignment horizontal="center"/>
      <protection locked="0"/>
    </xf>
    <xf numFmtId="167" fontId="23" fillId="0" borderId="29" xfId="5" applyNumberFormat="1" applyFont="1" applyFill="1" applyBorder="1" applyAlignment="1" applyProtection="1">
      <protection locked="0"/>
    </xf>
    <xf numFmtId="167" fontId="23" fillId="0" borderId="29" xfId="8" applyNumberFormat="1" applyFont="1" applyFill="1" applyBorder="1" applyAlignment="1" applyProtection="1">
      <protection locked="0"/>
    </xf>
    <xf numFmtId="167" fontId="23" fillId="6" borderId="29" xfId="5" quotePrefix="1" applyNumberFormat="1" applyFont="1" applyFill="1" applyBorder="1" applyAlignment="1" applyProtection="1">
      <alignment horizontal="left" vertical="center" wrapText="1"/>
      <protection hidden="1"/>
    </xf>
    <xf numFmtId="0" fontId="23" fillId="0" borderId="53" xfId="3" applyFont="1" applyBorder="1" applyAlignment="1" applyProtection="1">
      <alignment horizontal="left"/>
      <protection locked="0"/>
    </xf>
    <xf numFmtId="0" fontId="23" fillId="21" borderId="52" xfId="3" applyFont="1" applyFill="1" applyBorder="1" applyAlignment="1" applyProtection="1">
      <alignment horizontal="left"/>
      <protection hidden="1"/>
    </xf>
    <xf numFmtId="0" fontId="29" fillId="0" borderId="0" xfId="1" applyFont="1" applyAlignment="1" applyProtection="1">
      <alignment vertical="center"/>
      <protection hidden="1"/>
    </xf>
    <xf numFmtId="165" fontId="23" fillId="4" borderId="29" xfId="4" applyFont="1" applyFill="1" applyBorder="1" applyAlignment="1" applyProtection="1">
      <alignment horizontal="left" vertical="center"/>
      <protection hidden="1"/>
    </xf>
    <xf numFmtId="0" fontId="38" fillId="18" borderId="16" xfId="0" applyFont="1" applyFill="1" applyBorder="1" applyAlignment="1">
      <alignment horizontal="center" vertical="center" wrapText="1"/>
    </xf>
    <xf numFmtId="0" fontId="38" fillId="18" borderId="16" xfId="0" applyFont="1" applyFill="1" applyBorder="1" applyAlignment="1" applyProtection="1">
      <alignment horizontal="center" vertical="center" wrapText="1"/>
      <protection locked="0"/>
    </xf>
    <xf numFmtId="0" fontId="38" fillId="18" borderId="0" xfId="0" applyFont="1" applyFill="1" applyAlignment="1">
      <alignment horizontal="center" vertical="center" wrapText="1"/>
    </xf>
    <xf numFmtId="0" fontId="31" fillId="13" borderId="47" xfId="5" applyNumberFormat="1" applyFont="1" applyFill="1" applyBorder="1" applyAlignment="1">
      <alignment horizontal="center" vertical="center" wrapText="1"/>
    </xf>
    <xf numFmtId="0" fontId="23" fillId="28" borderId="2" xfId="0" applyFont="1" applyFill="1" applyBorder="1"/>
    <xf numFmtId="0" fontId="23" fillId="0" borderId="29" xfId="3" applyFont="1" applyBorder="1" applyAlignment="1" applyProtection="1">
      <alignment horizontal="left" vertical="center" wrapText="1"/>
      <protection locked="0"/>
    </xf>
    <xf numFmtId="0" fontId="23" fillId="0" borderId="0" xfId="1" applyFont="1" applyAlignment="1">
      <alignment horizontal="center" wrapText="1"/>
    </xf>
    <xf numFmtId="0" fontId="23" fillId="0" borderId="0" xfId="1" applyFont="1" applyAlignment="1">
      <alignment horizontal="left" wrapText="1"/>
    </xf>
    <xf numFmtId="0" fontId="23" fillId="0" borderId="0" xfId="1" applyFont="1" applyAlignment="1" applyProtection="1">
      <alignment horizontal="left" wrapText="1"/>
      <protection locked="0"/>
    </xf>
    <xf numFmtId="167" fontId="23" fillId="0" borderId="0" xfId="4" applyNumberFormat="1" applyFont="1" applyAlignment="1">
      <alignment wrapText="1"/>
    </xf>
    <xf numFmtId="167" fontId="34" fillId="0" borderId="0" xfId="4" applyNumberFormat="1" applyFont="1" applyAlignment="1"/>
    <xf numFmtId="167" fontId="23" fillId="5" borderId="0" xfId="4" applyNumberFormat="1" applyFont="1" applyFill="1" applyAlignment="1">
      <alignment wrapText="1"/>
    </xf>
    <xf numFmtId="0" fontId="23" fillId="0" borderId="0" xfId="1" applyFont="1" applyAlignment="1">
      <alignment horizontal="left" vertical="top" wrapText="1"/>
    </xf>
    <xf numFmtId="0" fontId="23" fillId="0" borderId="0" xfId="1" applyFont="1" applyAlignment="1">
      <alignment horizontal="left"/>
    </xf>
    <xf numFmtId="0" fontId="23" fillId="0" borderId="0" xfId="1" applyFont="1" applyAlignment="1" applyProtection="1">
      <alignment horizontal="left" vertical="top" wrapText="1"/>
      <protection locked="0"/>
    </xf>
    <xf numFmtId="0" fontId="50" fillId="0" borderId="0" xfId="1" applyFont="1" applyAlignment="1">
      <alignment vertical="center" wrapText="1"/>
    </xf>
    <xf numFmtId="167" fontId="50" fillId="0" borderId="0" xfId="8" applyNumberFormat="1" applyFont="1" applyAlignment="1">
      <alignment vertical="center" wrapText="1"/>
    </xf>
    <xf numFmtId="0" fontId="23" fillId="4" borderId="29" xfId="3" applyFont="1" applyFill="1" applyBorder="1" applyAlignment="1" applyProtection="1">
      <alignment horizontal="center" vertical="center" wrapText="1"/>
      <protection hidden="1"/>
    </xf>
    <xf numFmtId="0" fontId="23" fillId="4" borderId="52" xfId="3" quotePrefix="1" applyFont="1" applyFill="1" applyBorder="1" applyAlignment="1" applyProtection="1">
      <alignment horizontal="left" vertical="center"/>
      <protection hidden="1"/>
    </xf>
    <xf numFmtId="165" fontId="23" fillId="4" borderId="29" xfId="8" applyFont="1" applyFill="1" applyBorder="1" applyAlignment="1" applyProtection="1">
      <alignment horizontal="left" vertical="center" wrapText="1"/>
      <protection hidden="1"/>
    </xf>
    <xf numFmtId="0" fontId="23" fillId="0" borderId="29" xfId="3" applyFont="1" applyBorder="1" applyAlignment="1" applyProtection="1">
      <alignment horizontal="center" vertical="center" wrapText="1"/>
      <protection locked="0"/>
    </xf>
    <xf numFmtId="0" fontId="23" fillId="4" borderId="29" xfId="8" applyNumberFormat="1" applyFont="1" applyFill="1" applyBorder="1" applyAlignment="1" applyProtection="1">
      <alignment horizontal="left" vertical="center" wrapText="1"/>
      <protection hidden="1"/>
    </xf>
    <xf numFmtId="165" fontId="23" fillId="4" borderId="32" xfId="8" applyFont="1" applyFill="1" applyBorder="1" applyAlignment="1" applyProtection="1">
      <alignment horizontal="left" vertical="center" wrapText="1"/>
      <protection hidden="1"/>
    </xf>
    <xf numFmtId="0" fontId="23" fillId="4" borderId="32" xfId="8" applyNumberFormat="1" applyFont="1" applyFill="1" applyBorder="1" applyAlignment="1" applyProtection="1">
      <alignment horizontal="left" vertical="center" wrapText="1"/>
      <protection hidden="1"/>
    </xf>
    <xf numFmtId="0" fontId="23" fillId="0" borderId="32" xfId="3" quotePrefix="1" applyFont="1" applyBorder="1" applyAlignment="1" applyProtection="1">
      <alignment horizontal="center" vertical="center" wrapText="1"/>
      <protection locked="0"/>
    </xf>
    <xf numFmtId="0" fontId="23" fillId="0" borderId="30" xfId="3" applyFont="1" applyBorder="1" applyAlignment="1" applyProtection="1">
      <alignment horizontal="left" vertical="center" wrapText="1"/>
      <protection locked="0"/>
    </xf>
    <xf numFmtId="167" fontId="23" fillId="0" borderId="29" xfId="4" applyNumberFormat="1" applyFont="1" applyFill="1" applyBorder="1" applyAlignment="1" applyProtection="1">
      <alignment horizontal="left" vertical="center" wrapText="1"/>
      <protection locked="0"/>
    </xf>
    <xf numFmtId="167" fontId="29" fillId="6" borderId="29" xfId="4" applyNumberFormat="1" applyFont="1" applyFill="1" applyBorder="1" applyAlignment="1" applyProtection="1">
      <alignment horizontal="left" vertical="center" wrapText="1"/>
      <protection hidden="1"/>
    </xf>
    <xf numFmtId="167" fontId="23" fillId="5" borderId="0" xfId="4" applyNumberFormat="1" applyFont="1" applyFill="1" applyAlignment="1">
      <alignment horizontal="left" vertical="center" wrapText="1"/>
    </xf>
    <xf numFmtId="167" fontId="23" fillId="0" borderId="48" xfId="4" applyNumberFormat="1" applyFont="1" applyFill="1" applyBorder="1" applyAlignment="1">
      <alignment horizontal="left" vertical="center" wrapText="1"/>
    </xf>
    <xf numFmtId="167" fontId="23" fillId="0" borderId="29" xfId="5" quotePrefix="1" applyNumberFormat="1" applyFont="1" applyFill="1" applyBorder="1" applyAlignment="1" applyProtection="1">
      <alignment horizontal="left" vertical="center" wrapText="1"/>
      <protection locked="0"/>
    </xf>
    <xf numFmtId="167" fontId="23" fillId="0" borderId="29" xfId="5" applyNumberFormat="1" applyFont="1" applyFill="1" applyBorder="1" applyAlignment="1" applyProtection="1">
      <alignment horizontal="left" vertical="center" wrapText="1"/>
      <protection locked="0"/>
    </xf>
    <xf numFmtId="168" fontId="23" fillId="0" borderId="29" xfId="5" applyNumberFormat="1" applyFont="1" applyFill="1" applyBorder="1" applyAlignment="1" applyProtection="1">
      <alignment horizontal="left" vertical="center" wrapText="1"/>
      <protection locked="0"/>
    </xf>
    <xf numFmtId="168" fontId="23" fillId="0" borderId="29" xfId="5" quotePrefix="1" applyNumberFormat="1" applyFont="1" applyFill="1" applyBorder="1" applyAlignment="1" applyProtection="1">
      <alignment horizontal="left" vertical="center" wrapText="1"/>
      <protection locked="0"/>
    </xf>
    <xf numFmtId="0" fontId="23" fillId="0" borderId="0" xfId="1" applyFont="1" applyAlignment="1">
      <alignment horizontal="left" vertical="center" wrapText="1"/>
    </xf>
    <xf numFmtId="0" fontId="34" fillId="24" borderId="30" xfId="0" quotePrefix="1" applyFont="1" applyFill="1" applyBorder="1" applyAlignment="1">
      <alignment horizontal="center" vertical="center"/>
    </xf>
    <xf numFmtId="167" fontId="23" fillId="0" borderId="29" xfId="4" applyNumberFormat="1" applyFont="1" applyFill="1" applyBorder="1" applyAlignment="1">
      <alignment horizontal="left" vertical="center" wrapText="1"/>
    </xf>
    <xf numFmtId="167" fontId="23" fillId="0" borderId="29" xfId="4" applyNumberFormat="1" applyFont="1" applyFill="1" applyBorder="1" applyAlignment="1" applyProtection="1">
      <alignment vertical="center" wrapText="1"/>
      <protection locked="0"/>
    </xf>
    <xf numFmtId="0" fontId="23" fillId="0" borderId="0" xfId="1" applyFont="1" applyAlignment="1" applyProtection="1">
      <alignment vertical="center" wrapText="1"/>
      <protection locked="0"/>
    </xf>
    <xf numFmtId="0" fontId="23" fillId="0" borderId="0" xfId="1" applyFont="1" applyAlignment="1" applyProtection="1">
      <alignment horizontal="center" wrapText="1"/>
      <protection locked="0"/>
    </xf>
    <xf numFmtId="0" fontId="23" fillId="0" borderId="0" xfId="1" applyFont="1" applyAlignment="1" applyProtection="1">
      <alignment wrapText="1"/>
      <protection locked="0"/>
    </xf>
    <xf numFmtId="0" fontId="53" fillId="0" borderId="0" xfId="1" applyFont="1"/>
    <xf numFmtId="0" fontId="34" fillId="0" borderId="20" xfId="1" applyFont="1" applyBorder="1" applyAlignment="1" applyProtection="1">
      <alignment horizontal="left"/>
      <protection locked="0"/>
    </xf>
    <xf numFmtId="0" fontId="50" fillId="0" borderId="0" xfId="0" applyFont="1"/>
    <xf numFmtId="0" fontId="23" fillId="0" borderId="0" xfId="1" applyFont="1" applyProtection="1">
      <protection locked="0"/>
    </xf>
    <xf numFmtId="0" fontId="23" fillId="0" borderId="0" xfId="1" applyFont="1" applyProtection="1">
      <protection locked="0" hidden="1"/>
    </xf>
    <xf numFmtId="0" fontId="54" fillId="0" borderId="0" xfId="0" applyFont="1"/>
    <xf numFmtId="0" fontId="23" fillId="0" borderId="23" xfId="1" applyFont="1" applyBorder="1" applyProtection="1">
      <protection locked="0" hidden="1"/>
    </xf>
    <xf numFmtId="0" fontId="23" fillId="0" borderId="24" xfId="1" applyFont="1" applyBorder="1" applyProtection="1">
      <protection locked="0" hidden="1"/>
    </xf>
    <xf numFmtId="0" fontId="33" fillId="0" borderId="0" xfId="1" applyFont="1" applyAlignment="1" applyProtection="1">
      <alignment vertical="center"/>
      <protection locked="0"/>
    </xf>
    <xf numFmtId="0" fontId="33" fillId="0" borderId="0" xfId="1" applyFont="1" applyAlignment="1" applyProtection="1">
      <alignment vertical="center" wrapText="1"/>
      <protection locked="0"/>
    </xf>
    <xf numFmtId="0" fontId="29" fillId="0" borderId="34" xfId="1" applyFont="1" applyBorder="1" applyAlignment="1" applyProtection="1">
      <alignment horizontal="center" vertical="center" wrapText="1"/>
      <protection locked="0" hidden="1"/>
    </xf>
    <xf numFmtId="0" fontId="23" fillId="0" borderId="38" xfId="1" applyFont="1" applyBorder="1" applyProtection="1">
      <protection locked="0" hidden="1"/>
    </xf>
    <xf numFmtId="0" fontId="23" fillId="0" borderId="39" xfId="1" applyFont="1" applyBorder="1" applyProtection="1">
      <protection locked="0" hidden="1"/>
    </xf>
    <xf numFmtId="0" fontId="23" fillId="0" borderId="40" xfId="1" applyFont="1" applyBorder="1" applyProtection="1">
      <protection locked="0" hidden="1"/>
    </xf>
    <xf numFmtId="0" fontId="23" fillId="0" borderId="41" xfId="1" applyFont="1" applyBorder="1" applyProtection="1">
      <protection locked="0" hidden="1"/>
    </xf>
    <xf numFmtId="0" fontId="33" fillId="0" borderId="42" xfId="1" applyFont="1" applyBorder="1" applyAlignment="1" applyProtection="1">
      <alignment vertical="center"/>
      <protection locked="0"/>
    </xf>
    <xf numFmtId="0" fontId="23" fillId="0" borderId="25" xfId="1" applyFont="1" applyBorder="1" applyProtection="1">
      <protection locked="0" hidden="1"/>
    </xf>
    <xf numFmtId="0" fontId="33" fillId="0" borderId="26" xfId="1" applyFont="1" applyBorder="1" applyAlignment="1" applyProtection="1">
      <alignment vertical="center"/>
      <protection locked="0"/>
    </xf>
    <xf numFmtId="0" fontId="30" fillId="0" borderId="44" xfId="1" applyFont="1" applyBorder="1" applyAlignment="1" applyProtection="1">
      <alignment horizontal="center"/>
      <protection locked="0" hidden="1"/>
    </xf>
    <xf numFmtId="0" fontId="57" fillId="0" borderId="0" xfId="0" applyFont="1" applyAlignment="1">
      <alignment vertical="center"/>
    </xf>
    <xf numFmtId="0" fontId="23" fillId="0" borderId="22" xfId="0" applyFont="1" applyBorder="1" applyProtection="1">
      <protection locked="0"/>
    </xf>
    <xf numFmtId="0" fontId="23" fillId="0" borderId="24" xfId="0" applyFont="1" applyBorder="1" applyProtection="1">
      <protection locked="0"/>
    </xf>
    <xf numFmtId="0" fontId="21" fillId="0" borderId="0" xfId="18" quotePrefix="1"/>
    <xf numFmtId="0" fontId="58" fillId="4" borderId="0" xfId="18" applyFont="1" applyFill="1" applyAlignment="1">
      <alignment horizontal="center" vertical="center"/>
    </xf>
    <xf numFmtId="0" fontId="58" fillId="4" borderId="0" xfId="18" applyFont="1" applyFill="1" applyAlignment="1" applyProtection="1">
      <alignment horizontal="center" vertical="center"/>
    </xf>
    <xf numFmtId="0" fontId="58" fillId="0" borderId="0" xfId="18" applyFont="1"/>
    <xf numFmtId="0" fontId="32" fillId="0" borderId="2" xfId="0" applyFont="1" applyBorder="1"/>
    <xf numFmtId="0" fontId="40" fillId="0" borderId="0" xfId="18" quotePrefix="1" applyFont="1"/>
    <xf numFmtId="0" fontId="38" fillId="23" borderId="0" xfId="1" applyFont="1" applyFill="1" applyAlignment="1">
      <alignment horizontal="centerContinuous"/>
    </xf>
    <xf numFmtId="0" fontId="38" fillId="5" borderId="0" xfId="0" applyFont="1" applyFill="1" applyAlignment="1">
      <alignment horizontal="center" vertical="center" wrapText="1"/>
    </xf>
    <xf numFmtId="165" fontId="38" fillId="5" borderId="0" xfId="0" quotePrefix="1" applyNumberFormat="1" applyFont="1" applyFill="1" applyAlignment="1">
      <alignment horizontal="center"/>
    </xf>
    <xf numFmtId="0" fontId="38" fillId="23" borderId="0" xfId="0" applyFont="1" applyFill="1" applyAlignment="1">
      <alignment horizontal="center" vertical="center" wrapText="1"/>
    </xf>
    <xf numFmtId="0" fontId="38" fillId="23" borderId="16" xfId="0" applyFont="1" applyFill="1" applyBorder="1" applyAlignment="1">
      <alignment horizontal="center" vertical="center" wrapText="1"/>
    </xf>
    <xf numFmtId="0" fontId="23" fillId="0" borderId="2" xfId="4" applyNumberFormat="1" applyFont="1" applyFill="1" applyBorder="1" applyAlignment="1" applyProtection="1">
      <alignment horizontal="left" vertical="center"/>
      <protection hidden="1"/>
    </xf>
    <xf numFmtId="165" fontId="23" fillId="0" borderId="2" xfId="8" applyFont="1" applyFill="1" applyBorder="1"/>
    <xf numFmtId="0" fontId="23" fillId="0" borderId="2" xfId="8" applyNumberFormat="1" applyFont="1" applyBorder="1"/>
    <xf numFmtId="1" fontId="38" fillId="27" borderId="50" xfId="4" applyNumberFormat="1" applyFont="1" applyFill="1" applyBorder="1" applyAlignment="1" applyProtection="1">
      <alignment vertical="top" wrapText="1"/>
    </xf>
    <xf numFmtId="0" fontId="23" fillId="0" borderId="50" xfId="3" applyFont="1" applyBorder="1" applyAlignment="1" applyProtection="1">
      <alignment vertical="top" wrapText="1"/>
      <protection locked="0"/>
    </xf>
    <xf numFmtId="0" fontId="38" fillId="0" borderId="0" xfId="3" applyFont="1" applyAlignment="1">
      <alignment vertical="top" wrapText="1"/>
    </xf>
    <xf numFmtId="0" fontId="23" fillId="0" borderId="0" xfId="3" applyFont="1" applyAlignment="1" applyProtection="1">
      <alignment vertical="top" wrapText="1"/>
      <protection locked="0"/>
    </xf>
    <xf numFmtId="0" fontId="38" fillId="0" borderId="0" xfId="5" applyNumberFormat="1" applyFont="1" applyFill="1" applyBorder="1" applyAlignment="1">
      <alignment vertical="top"/>
    </xf>
    <xf numFmtId="0" fontId="23" fillId="0" borderId="0" xfId="5" applyNumberFormat="1" applyFont="1" applyFill="1" applyBorder="1" applyAlignment="1" applyProtection="1">
      <alignment vertical="top" wrapText="1"/>
      <protection locked="0"/>
    </xf>
    <xf numFmtId="0" fontId="38" fillId="0" borderId="18" xfId="3" applyFont="1" applyBorder="1" applyAlignment="1">
      <alignment vertical="top" wrapText="1"/>
    </xf>
    <xf numFmtId="0" fontId="23" fillId="0" borderId="18" xfId="3" applyFont="1" applyBorder="1" applyAlignment="1" applyProtection="1">
      <alignment vertical="top" wrapText="1"/>
      <protection locked="0"/>
    </xf>
    <xf numFmtId="0" fontId="38" fillId="29" borderId="2" xfId="3" applyFont="1" applyFill="1" applyBorder="1" applyAlignment="1">
      <alignment vertical="top" wrapText="1"/>
    </xf>
    <xf numFmtId="0" fontId="23" fillId="29" borderId="2" xfId="3" applyFont="1" applyFill="1" applyBorder="1" applyAlignment="1" applyProtection="1">
      <alignment vertical="top" wrapText="1"/>
      <protection locked="0"/>
    </xf>
    <xf numFmtId="1" fontId="38" fillId="30" borderId="2" xfId="4" applyNumberFormat="1" applyFont="1" applyFill="1" applyBorder="1" applyAlignment="1" applyProtection="1">
      <alignment vertical="top" wrapText="1"/>
    </xf>
    <xf numFmtId="0" fontId="23" fillId="0" borderId="0" xfId="1" applyFont="1" applyAlignment="1">
      <alignment horizontal="center" vertical="center"/>
    </xf>
    <xf numFmtId="0" fontId="31" fillId="13" borderId="47" xfId="5" applyNumberFormat="1" applyFont="1" applyFill="1" applyBorder="1" applyAlignment="1" applyProtection="1">
      <alignment horizontal="center" vertical="center" wrapText="1"/>
      <protection locked="0"/>
    </xf>
    <xf numFmtId="0" fontId="23" fillId="0" borderId="0" xfId="1" applyFont="1" applyAlignment="1">
      <alignment horizontal="center" vertical="center" wrapText="1"/>
    </xf>
    <xf numFmtId="0" fontId="23" fillId="4" borderId="52" xfId="3" applyFont="1" applyFill="1" applyBorder="1" applyAlignment="1" applyProtection="1">
      <alignment horizontal="center" vertical="center" wrapText="1"/>
      <protection hidden="1"/>
    </xf>
    <xf numFmtId="165" fontId="23" fillId="4" borderId="52" xfId="8" applyFont="1" applyFill="1" applyBorder="1" applyAlignment="1" applyProtection="1">
      <alignment horizontal="left" vertical="center" wrapText="1"/>
      <protection hidden="1"/>
    </xf>
    <xf numFmtId="0" fontId="23" fillId="0" borderId="52" xfId="3" applyFont="1" applyBorder="1" applyAlignment="1" applyProtection="1">
      <alignment horizontal="left" vertical="center" wrapText="1"/>
      <protection locked="0"/>
    </xf>
    <xf numFmtId="0" fontId="23" fillId="0" borderId="52" xfId="3" applyFont="1" applyBorder="1" applyAlignment="1" applyProtection="1">
      <alignment horizontal="center" vertical="center" wrapText="1"/>
      <protection locked="0"/>
    </xf>
    <xf numFmtId="0" fontId="23" fillId="4" borderId="52" xfId="8" applyNumberFormat="1" applyFont="1" applyFill="1" applyBorder="1" applyAlignment="1" applyProtection="1">
      <alignment horizontal="left" vertical="center" wrapText="1"/>
      <protection hidden="1"/>
    </xf>
    <xf numFmtId="165" fontId="23" fillId="4" borderId="70" xfId="8" applyFont="1" applyFill="1" applyBorder="1" applyAlignment="1" applyProtection="1">
      <alignment horizontal="left" vertical="center" wrapText="1"/>
      <protection hidden="1"/>
    </xf>
    <xf numFmtId="0" fontId="23" fillId="4" borderId="70" xfId="8" applyNumberFormat="1" applyFont="1" applyFill="1" applyBorder="1" applyAlignment="1" applyProtection="1">
      <alignment horizontal="left" vertical="center" wrapText="1"/>
      <protection hidden="1"/>
    </xf>
    <xf numFmtId="0" fontId="23" fillId="0" borderId="70" xfId="3" quotePrefix="1" applyFont="1" applyBorder="1" applyAlignment="1" applyProtection="1">
      <alignment horizontal="center" vertical="center" wrapText="1"/>
      <protection locked="0"/>
    </xf>
    <xf numFmtId="0" fontId="34" fillId="24" borderId="71" xfId="0" quotePrefix="1" applyFont="1" applyFill="1" applyBorder="1" applyAlignment="1">
      <alignment horizontal="center" vertical="center"/>
    </xf>
    <xf numFmtId="0" fontId="23" fillId="0" borderId="71" xfId="3" applyFont="1" applyBorder="1" applyAlignment="1" applyProtection="1">
      <alignment horizontal="left" vertical="center" wrapText="1"/>
      <protection locked="0"/>
    </xf>
    <xf numFmtId="167" fontId="23" fillId="0" borderId="52" xfId="4" applyNumberFormat="1" applyFont="1" applyFill="1" applyBorder="1" applyAlignment="1" applyProtection="1">
      <alignment horizontal="left" vertical="center" wrapText="1"/>
      <protection locked="0"/>
    </xf>
    <xf numFmtId="167" fontId="29" fillId="6" borderId="52" xfId="4" applyNumberFormat="1" applyFont="1" applyFill="1" applyBorder="1" applyAlignment="1" applyProtection="1">
      <alignment horizontal="left" vertical="center" wrapText="1"/>
      <protection hidden="1"/>
    </xf>
    <xf numFmtId="167" fontId="23" fillId="0" borderId="72" xfId="4" applyNumberFormat="1" applyFont="1" applyFill="1" applyBorder="1" applyAlignment="1">
      <alignment horizontal="left" vertical="center" wrapText="1"/>
    </xf>
    <xf numFmtId="0" fontId="23" fillId="23" borderId="2" xfId="1" applyFont="1" applyFill="1" applyBorder="1" applyAlignment="1">
      <alignment horizontal="center" wrapText="1"/>
    </xf>
    <xf numFmtId="0" fontId="23" fillId="23" borderId="2" xfId="1" applyFont="1" applyFill="1" applyBorder="1" applyAlignment="1">
      <alignment horizontal="left" wrapText="1"/>
    </xf>
    <xf numFmtId="0" fontId="23" fillId="23" borderId="2" xfId="1" applyFont="1" applyFill="1" applyBorder="1" applyAlignment="1" applyProtection="1">
      <alignment horizontal="left" wrapText="1"/>
      <protection locked="0"/>
    </xf>
    <xf numFmtId="0" fontId="23" fillId="23" borderId="2" xfId="1" applyFont="1" applyFill="1" applyBorder="1" applyAlignment="1">
      <alignment wrapText="1"/>
    </xf>
    <xf numFmtId="167" fontId="38" fillId="23" borderId="2" xfId="4" applyNumberFormat="1" applyFont="1" applyFill="1" applyBorder="1" applyAlignment="1">
      <alignment horizontal="centerContinuous"/>
    </xf>
    <xf numFmtId="167" fontId="48" fillId="23" borderId="2" xfId="4" applyNumberFormat="1" applyFont="1" applyFill="1" applyBorder="1" applyAlignment="1">
      <alignment horizontal="centerContinuous" wrapText="1"/>
    </xf>
    <xf numFmtId="167" fontId="23" fillId="5" borderId="2" xfId="4" applyNumberFormat="1" applyFont="1" applyFill="1" applyBorder="1" applyAlignment="1">
      <alignment wrapText="1"/>
    </xf>
    <xf numFmtId="0" fontId="38" fillId="23" borderId="2" xfId="0" applyFont="1" applyFill="1" applyBorder="1" applyAlignment="1" applyProtection="1">
      <alignment horizontal="center" vertical="center" wrapText="1"/>
      <protection locked="0"/>
    </xf>
    <xf numFmtId="167" fontId="23" fillId="5" borderId="2" xfId="4" applyNumberFormat="1" applyFont="1" applyFill="1" applyBorder="1" applyAlignment="1">
      <alignment horizontal="center" vertical="center" wrapText="1"/>
    </xf>
    <xf numFmtId="167" fontId="49" fillId="0" borderId="0" xfId="4" applyNumberFormat="1" applyFont="1" applyAlignment="1">
      <alignment wrapText="1"/>
    </xf>
    <xf numFmtId="167" fontId="49" fillId="0" borderId="0" xfId="4" applyNumberFormat="1" applyFont="1" applyAlignment="1">
      <alignment horizontal="center" vertical="center" wrapText="1"/>
    </xf>
    <xf numFmtId="167" fontId="49" fillId="0" borderId="0" xfId="4" applyNumberFormat="1" applyFont="1" applyFill="1" applyAlignment="1">
      <alignment horizontal="left" vertical="center" wrapText="1"/>
    </xf>
    <xf numFmtId="0" fontId="23" fillId="0" borderId="73" xfId="0" applyFont="1" applyBorder="1"/>
    <xf numFmtId="0" fontId="34" fillId="0" borderId="73" xfId="0" applyFont="1" applyBorder="1"/>
    <xf numFmtId="165" fontId="34" fillId="0" borderId="73" xfId="8" applyFont="1" applyBorder="1"/>
    <xf numFmtId="0" fontId="23" fillId="4" borderId="52" xfId="3" applyFont="1" applyFill="1" applyBorder="1" applyAlignment="1" applyProtection="1">
      <alignment horizontal="center"/>
      <protection hidden="1"/>
    </xf>
    <xf numFmtId="0" fontId="23" fillId="0" borderId="16" xfId="1" applyFont="1" applyBorder="1" applyAlignment="1">
      <alignment horizontal="right" vertical="center"/>
    </xf>
    <xf numFmtId="0" fontId="23" fillId="0" borderId="74" xfId="1" applyFont="1" applyBorder="1" applyAlignment="1">
      <alignment vertical="center" wrapText="1"/>
    </xf>
    <xf numFmtId="0" fontId="23" fillId="0" borderId="75" xfId="1" applyFont="1" applyBorder="1" applyAlignment="1">
      <alignment vertical="center" wrapText="1"/>
    </xf>
    <xf numFmtId="0" fontId="23" fillId="0" borderId="76" xfId="1" applyFont="1" applyBorder="1" applyAlignment="1">
      <alignment vertical="center" wrapText="1"/>
    </xf>
    <xf numFmtId="0" fontId="23" fillId="0" borderId="77" xfId="0" applyFont="1" applyBorder="1"/>
    <xf numFmtId="0" fontId="23" fillId="0" borderId="78" xfId="0" applyFont="1" applyBorder="1"/>
    <xf numFmtId="0" fontId="23" fillId="0" borderId="79" xfId="0" applyFont="1" applyBorder="1"/>
    <xf numFmtId="0" fontId="23" fillId="0" borderId="52" xfId="3" applyFont="1" applyBorder="1" applyAlignment="1" applyProtection="1">
      <alignment horizontal="center"/>
      <protection hidden="1"/>
    </xf>
    <xf numFmtId="1" fontId="38" fillId="32" borderId="2" xfId="4" applyNumberFormat="1" applyFont="1" applyFill="1" applyBorder="1" applyAlignment="1" applyProtection="1">
      <alignment vertical="top" wrapText="1"/>
    </xf>
    <xf numFmtId="0" fontId="38" fillId="31" borderId="2" xfId="3" applyFont="1" applyFill="1" applyBorder="1" applyAlignment="1">
      <alignment vertical="top" wrapText="1"/>
    </xf>
    <xf numFmtId="0" fontId="23" fillId="0" borderId="52" xfId="3" applyFont="1" applyBorder="1" applyAlignment="1" applyProtection="1">
      <alignment horizontal="left"/>
      <protection hidden="1"/>
    </xf>
    <xf numFmtId="0" fontId="23" fillId="31" borderId="2" xfId="3" applyFont="1" applyFill="1" applyBorder="1" applyAlignment="1" applyProtection="1">
      <alignment vertical="top" wrapText="1"/>
      <protection locked="0"/>
    </xf>
    <xf numFmtId="0" fontId="29" fillId="0" borderId="34" xfId="1" applyFont="1" applyBorder="1" applyAlignment="1" applyProtection="1">
      <alignment horizontal="center" vertical="center" wrapText="1"/>
      <protection locked="0" hidden="1"/>
    </xf>
    <xf numFmtId="0" fontId="29" fillId="0" borderId="35" xfId="1" applyFont="1" applyBorder="1" applyAlignment="1" applyProtection="1">
      <alignment horizontal="center" vertical="center" wrapText="1"/>
      <protection locked="0" hidden="1"/>
    </xf>
    <xf numFmtId="0" fontId="29" fillId="0" borderId="54" xfId="1" applyFont="1" applyBorder="1" applyAlignment="1" applyProtection="1">
      <alignment horizontal="center" vertical="center" wrapText="1"/>
      <protection locked="0" hidden="1"/>
    </xf>
    <xf numFmtId="0" fontId="55" fillId="0" borderId="55" xfId="1" applyFont="1" applyBorder="1" applyAlignment="1" applyProtection="1">
      <alignment horizontal="center" vertical="center" wrapText="1"/>
      <protection locked="0" hidden="1"/>
    </xf>
    <xf numFmtId="0" fontId="55" fillId="0" borderId="56" xfId="1" applyFont="1" applyBorder="1" applyAlignment="1" applyProtection="1">
      <alignment horizontal="center" vertical="center" wrapText="1"/>
      <protection locked="0" hidden="1"/>
    </xf>
    <xf numFmtId="0" fontId="55" fillId="0" borderId="57" xfId="1" applyFont="1" applyBorder="1" applyAlignment="1" applyProtection="1">
      <alignment horizontal="center" vertical="center" wrapText="1"/>
      <protection locked="0" hidden="1"/>
    </xf>
    <xf numFmtId="0" fontId="32" fillId="0" borderId="15" xfId="1" applyFont="1" applyBorder="1" applyAlignment="1" applyProtection="1">
      <alignment horizontal="center"/>
      <protection locked="0" hidden="1"/>
    </xf>
    <xf numFmtId="0" fontId="32" fillId="0" borderId="3" xfId="1" applyFont="1" applyBorder="1" applyAlignment="1" applyProtection="1">
      <alignment horizontal="center"/>
      <protection locked="0" hidden="1"/>
    </xf>
    <xf numFmtId="0" fontId="29" fillId="0" borderId="15" xfId="1" applyFont="1" applyBorder="1" applyAlignment="1" applyProtection="1">
      <alignment horizontal="center"/>
      <protection locked="0" hidden="1"/>
    </xf>
    <xf numFmtId="0" fontId="29" fillId="0" borderId="3" xfId="1" applyFont="1" applyBorder="1" applyAlignment="1" applyProtection="1">
      <alignment horizontal="center"/>
      <protection locked="0" hidden="1"/>
    </xf>
    <xf numFmtId="0" fontId="29" fillId="0" borderId="17" xfId="1" applyFont="1" applyBorder="1" applyAlignment="1" applyProtection="1">
      <alignment horizontal="center"/>
      <protection locked="0" hidden="1"/>
    </xf>
    <xf numFmtId="0" fontId="29" fillId="0" borderId="36" xfId="1" applyFont="1" applyBorder="1" applyAlignment="1" applyProtection="1">
      <alignment horizontal="center" vertical="center" wrapText="1"/>
      <protection locked="0" hidden="1"/>
    </xf>
    <xf numFmtId="0" fontId="32" fillId="0" borderId="43" xfId="1" applyFont="1" applyBorder="1" applyAlignment="1" applyProtection="1">
      <alignment horizontal="center"/>
      <protection locked="0" hidden="1"/>
    </xf>
    <xf numFmtId="0" fontId="32" fillId="0" borderId="20" xfId="1" applyFont="1" applyBorder="1" applyAlignment="1" applyProtection="1">
      <alignment horizontal="center"/>
      <protection locked="0" hidden="1"/>
    </xf>
    <xf numFmtId="0" fontId="32" fillId="0" borderId="44" xfId="1" applyFont="1" applyBorder="1" applyAlignment="1" applyProtection="1">
      <alignment horizontal="center"/>
      <protection locked="0" hidden="1"/>
    </xf>
    <xf numFmtId="0" fontId="32" fillId="0" borderId="45" xfId="1" applyFont="1" applyBorder="1" applyAlignment="1" applyProtection="1">
      <alignment horizontal="center"/>
      <protection locked="0" hidden="1"/>
    </xf>
    <xf numFmtId="0" fontId="29" fillId="0" borderId="37" xfId="1" applyFont="1" applyBorder="1" applyAlignment="1" applyProtection="1">
      <alignment horizontal="center" vertical="center" wrapText="1"/>
      <protection locked="0" hidden="1"/>
    </xf>
    <xf numFmtId="0" fontId="34" fillId="0" borderId="21" xfId="1" applyFont="1" applyBorder="1" applyAlignment="1" applyProtection="1">
      <alignment horizontal="center"/>
      <protection locked="0" hidden="1"/>
    </xf>
    <xf numFmtId="0" fontId="34" fillId="0" borderId="18" xfId="1" applyFont="1" applyBorder="1" applyAlignment="1" applyProtection="1">
      <alignment horizontal="center"/>
      <protection locked="0" hidden="1"/>
    </xf>
    <xf numFmtId="0" fontId="34" fillId="0" borderId="22" xfId="1" applyFont="1" applyBorder="1" applyAlignment="1" applyProtection="1">
      <alignment horizontal="center"/>
      <protection locked="0" hidden="1"/>
    </xf>
    <xf numFmtId="0" fontId="29" fillId="0" borderId="21" xfId="1" applyFont="1" applyBorder="1" applyAlignment="1" applyProtection="1">
      <alignment horizontal="center" vertical="center" wrapText="1"/>
      <protection locked="0" hidden="1"/>
    </xf>
    <xf numFmtId="0" fontId="29" fillId="0" borderId="18" xfId="1" applyFont="1" applyBorder="1" applyAlignment="1" applyProtection="1">
      <alignment horizontal="center" vertical="center" wrapText="1"/>
      <protection locked="0" hidden="1"/>
    </xf>
    <xf numFmtId="0" fontId="29" fillId="0" borderId="22" xfId="1" applyFont="1" applyBorder="1" applyAlignment="1" applyProtection="1">
      <alignment horizontal="center" vertical="center" wrapText="1"/>
      <protection locked="0" hidden="1"/>
    </xf>
    <xf numFmtId="0" fontId="29" fillId="0" borderId="34" xfId="1" applyFont="1" applyBorder="1" applyAlignment="1" applyProtection="1">
      <alignment horizontal="center" vertical="center"/>
      <protection locked="0" hidden="1"/>
    </xf>
    <xf numFmtId="0" fontId="29" fillId="0" borderId="37" xfId="1" applyFont="1" applyBorder="1" applyAlignment="1" applyProtection="1">
      <alignment horizontal="center" vertical="center"/>
      <protection locked="0" hidden="1"/>
    </xf>
    <xf numFmtId="0" fontId="56" fillId="0" borderId="44" xfId="1" applyFont="1" applyBorder="1" applyAlignment="1" applyProtection="1">
      <alignment horizontal="center"/>
      <protection locked="0" hidden="1"/>
    </xf>
    <xf numFmtId="0" fontId="56" fillId="0" borderId="45" xfId="1" applyFont="1" applyBorder="1" applyAlignment="1" applyProtection="1">
      <alignment horizontal="center"/>
      <protection locked="0" hidden="1"/>
    </xf>
    <xf numFmtId="0" fontId="56" fillId="0" borderId="20" xfId="1" applyFont="1" applyBorder="1" applyAlignment="1" applyProtection="1">
      <alignment horizontal="center"/>
      <protection locked="0" hidden="1"/>
    </xf>
    <xf numFmtId="0" fontId="56" fillId="0" borderId="46" xfId="1" applyFont="1" applyBorder="1" applyAlignment="1" applyProtection="1">
      <alignment horizontal="center"/>
      <protection locked="0" hidden="1"/>
    </xf>
    <xf numFmtId="0" fontId="32" fillId="0" borderId="17" xfId="1" applyFont="1" applyBorder="1" applyAlignment="1" applyProtection="1">
      <alignment horizontal="center"/>
      <protection locked="0" hidden="1"/>
    </xf>
    <xf numFmtId="0" fontId="23" fillId="0" borderId="21" xfId="1" applyFont="1" applyBorder="1" applyAlignment="1" applyProtection="1">
      <alignment horizontal="center"/>
      <protection locked="0"/>
    </xf>
    <xf numFmtId="0" fontId="23" fillId="0" borderId="22" xfId="1" applyFont="1" applyBorder="1" applyAlignment="1" applyProtection="1">
      <alignment horizontal="center"/>
      <protection locked="0"/>
    </xf>
    <xf numFmtId="0" fontId="23" fillId="0" borderId="23" xfId="1" applyFont="1" applyBorder="1" applyAlignment="1" applyProtection="1">
      <alignment horizontal="center"/>
      <protection locked="0"/>
    </xf>
    <xf numFmtId="0" fontId="23" fillId="0" borderId="24" xfId="1" applyFont="1" applyBorder="1" applyAlignment="1" applyProtection="1">
      <alignment horizontal="center"/>
      <protection locked="0"/>
    </xf>
    <xf numFmtId="0" fontId="32" fillId="0" borderId="15" xfId="1" applyFont="1" applyBorder="1" applyAlignment="1" applyProtection="1">
      <alignment horizontal="center"/>
      <protection locked="0"/>
    </xf>
    <xf numFmtId="0" fontId="32" fillId="0" borderId="17" xfId="1" applyFont="1" applyBorder="1" applyAlignment="1" applyProtection="1">
      <alignment horizontal="center"/>
      <protection locked="0"/>
    </xf>
    <xf numFmtId="0" fontId="33" fillId="0" borderId="23" xfId="1" applyFont="1" applyBorder="1" applyAlignment="1" applyProtection="1">
      <alignment horizontal="center" vertical="center" wrapText="1"/>
      <protection locked="0"/>
    </xf>
    <xf numFmtId="0" fontId="33" fillId="0" borderId="24" xfId="1" applyFont="1" applyBorder="1" applyAlignment="1" applyProtection="1">
      <alignment horizontal="center" vertical="center" wrapText="1"/>
      <protection locked="0"/>
    </xf>
    <xf numFmtId="0" fontId="33" fillId="0" borderId="15" xfId="1" applyFont="1" applyBorder="1" applyAlignment="1" applyProtection="1">
      <alignment horizontal="center" vertical="center" wrapText="1"/>
      <protection locked="0"/>
    </xf>
    <xf numFmtId="0" fontId="33" fillId="0" borderId="17" xfId="1" applyFont="1" applyBorder="1" applyAlignment="1" applyProtection="1">
      <alignment horizontal="center" vertical="center" wrapText="1"/>
      <protection locked="0"/>
    </xf>
    <xf numFmtId="0" fontId="34" fillId="0" borderId="5" xfId="1" applyFont="1" applyBorder="1" applyAlignment="1" applyProtection="1">
      <alignment horizontal="center"/>
      <protection locked="0" hidden="1"/>
    </xf>
    <xf numFmtId="0" fontId="34" fillId="0" borderId="31" xfId="1" applyFont="1" applyBorder="1" applyAlignment="1" applyProtection="1">
      <alignment horizontal="center"/>
      <protection locked="0" hidden="1"/>
    </xf>
    <xf numFmtId="0" fontId="34" fillId="0" borderId="4" xfId="1" applyFont="1" applyBorder="1" applyAlignment="1" applyProtection="1">
      <alignment horizontal="center"/>
      <protection locked="0" hidden="1"/>
    </xf>
    <xf numFmtId="0" fontId="29" fillId="0" borderId="15" xfId="1" applyFont="1" applyBorder="1" applyAlignment="1" applyProtection="1">
      <alignment horizontal="center" vertical="center" wrapText="1"/>
      <protection locked="0" hidden="1"/>
    </xf>
    <xf numFmtId="0" fontId="29" fillId="0" borderId="17" xfId="1" applyFont="1" applyBorder="1" applyAlignment="1" applyProtection="1">
      <alignment horizontal="center" vertical="center" wrapText="1"/>
      <protection locked="0" hidden="1"/>
    </xf>
    <xf numFmtId="0" fontId="38" fillId="23" borderId="2" xfId="0" applyFont="1" applyFill="1" applyBorder="1" applyAlignment="1">
      <alignment horizontal="center" vertical="center" wrapText="1"/>
    </xf>
  </cellXfs>
  <cellStyles count="28">
    <cellStyle name="Comma" xfId="8" builtinId="3"/>
    <cellStyle name="Comma [0] 2" xfId="12" xr:uid="{13645D9A-DD02-4769-AD08-B49E35D71FB4}"/>
    <cellStyle name="Comma [0] 2 2" xfId="24" xr:uid="{30D04FAC-AF47-44AA-BDC9-00C2FA017591}"/>
    <cellStyle name="Comma [0] 3" xfId="11" xr:uid="{30C08BC0-4789-4423-9767-8C242DE315B5}"/>
    <cellStyle name="Comma [0] 3 2" xfId="23" xr:uid="{0A64FE46-CB79-45A6-BC01-52A29D3C1E11}"/>
    <cellStyle name="Comma [0] 4" xfId="14" xr:uid="{17102EA5-F65B-440B-A71B-709E463D7EA9}"/>
    <cellStyle name="Comma [0] 4 2" xfId="26" xr:uid="{466950C9-DEB1-4D18-9DEB-F024D9B68943}"/>
    <cellStyle name="Comma 10 2" xfId="19" xr:uid="{9DF506D0-5F90-43D0-83C9-B31894152E1A}"/>
    <cellStyle name="Comma 10 2 2" xfId="27" xr:uid="{79A710DD-9984-4849-B8F9-3275D6B90171}"/>
    <cellStyle name="Comma 2" xfId="4" xr:uid="{00000000-0005-0000-0000-000002000000}"/>
    <cellStyle name="Comma 2 2" xfId="21" xr:uid="{90473338-B16F-4E60-BA1F-F2E9458C6ED6}"/>
    <cellStyle name="Comma 2 4 2" xfId="5" xr:uid="{00000000-0005-0000-0000-000003000000}"/>
    <cellStyle name="Comma 3" xfId="13" xr:uid="{A86CA92B-5665-41BA-8294-F21236D5AFC1}"/>
    <cellStyle name="Comma 3 2" xfId="25" xr:uid="{309B6994-3FDB-47F8-8F63-D7C63F0E5B7D}"/>
    <cellStyle name="Comma 4" xfId="22" xr:uid="{C7E44836-EB1F-472C-9239-39BD4BF3F1B6}"/>
    <cellStyle name="Hyperlink" xfId="18" builtinId="8"/>
    <cellStyle name="Hyperlink 2" xfId="2" xr:uid="{00000000-0005-0000-0000-000004000000}"/>
    <cellStyle name="Normal" xfId="0" builtinId="0"/>
    <cellStyle name="Normal 13" xfId="9" xr:uid="{7A53A2DC-7147-4890-8AF4-7107D79D7CDB}"/>
    <cellStyle name="Normal 2" xfId="1" xr:uid="{00000000-0005-0000-0000-000006000000}"/>
    <cellStyle name="Normal 2 2" xfId="15" xr:uid="{C3200D83-1AD3-4780-827C-30DDD723324D}"/>
    <cellStyle name="Normal 3" xfId="3" xr:uid="{00000000-0005-0000-0000-000007000000}"/>
    <cellStyle name="Normal 4" xfId="10" xr:uid="{6E67867C-A071-451D-92D7-8085644B33FC}"/>
    <cellStyle name="Normal 5" xfId="16" xr:uid="{0DF6CDFC-695F-496B-8326-A9A6C9EC143A}"/>
    <cellStyle name="Normal 6" xfId="6" xr:uid="{00000000-0005-0000-0000-000008000000}"/>
    <cellStyle name="Normal 9" xfId="20" xr:uid="{AA03D51E-F8EB-48F7-A0FE-B1BE1213C9B7}"/>
    <cellStyle name="Percent" xfId="17" builtinId="5"/>
    <cellStyle name="Percent 2" xfId="7" xr:uid="{00000000-0005-0000-0000-000009000000}"/>
  </cellStyles>
  <dxfs count="75">
    <dxf>
      <border diagonalUp="0" diagonalDown="0">
        <left/>
        <right/>
        <top style="thin">
          <color indexed="64"/>
        </top>
        <bottom style="thin">
          <color auto="1"/>
        </bottom>
        <vertical/>
        <horizontal/>
      </border>
    </dxf>
    <dxf>
      <border outline="0">
        <top style="thin">
          <color indexed="64"/>
        </top>
      </border>
    </dxf>
    <dxf>
      <border outline="0">
        <left style="thin">
          <color auto="1"/>
        </left>
        <right style="thin">
          <color auto="1"/>
        </right>
        <top style="thin">
          <color indexed="64"/>
        </top>
        <bottom style="thin">
          <color auto="1"/>
        </bottom>
      </border>
    </dxf>
    <dxf>
      <border outline="0">
        <bottom style="thin">
          <color auto="1"/>
        </bottom>
      </border>
    </dxf>
    <dxf>
      <fill>
        <patternFill patternType="solid">
          <fgColor indexed="64"/>
          <bgColor indexed="22"/>
        </patternFill>
      </fill>
      <alignment horizontal="general" vertical="top"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2"/>
        <color auto="1"/>
        <name val="Bahnschrif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2"/>
        <color auto="1"/>
        <name val="Bahnschrift"/>
        <family val="2"/>
        <scheme val="none"/>
      </font>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74"/>
      <tableStyleElement type="headerRow" dxfId="73"/>
      <tableStyleElement type="totalRow" dxfId="72"/>
      <tableStyleElement type="firstRowStripe" dxfId="71"/>
      <tableStyleElement type="firstColumnStripe" dxfId="70"/>
      <tableStyleElement type="firstSubtotalColumn" dxfId="69"/>
      <tableStyleElement type="firstSubtotalRow" dxfId="68"/>
      <tableStyleElement type="secondSubtotalRow" dxfId="67"/>
      <tableStyleElement type="firstRowSubheading" dxfId="66"/>
      <tableStyleElement type="secondRowSubheading" dxfId="65"/>
      <tableStyleElement type="pageFieldLabels" dxfId="64"/>
      <tableStyleElement type="pageFieldValues" dxfId="63"/>
    </tableStyle>
    <tableStyle name="PivotStyleMedium8 2 2" table="0" count="12" xr9:uid="{00000000-0011-0000-FFFF-FFFF01000000}">
      <tableStyleElement type="wholeTable" dxfId="62"/>
      <tableStyleElement type="headerRow" dxfId="61"/>
      <tableStyleElement type="totalRow" dxfId="60"/>
      <tableStyleElement type="firstRowStripe" dxfId="59"/>
      <tableStyleElement type="firstColumnStripe" dxfId="58"/>
      <tableStyleElement type="firstSubtotalColumn" dxfId="57"/>
      <tableStyleElement type="firstSubtotalRow" dxfId="56"/>
      <tableStyleElement type="secondSubtotalRow" dxfId="55"/>
      <tableStyleElement type="firstRowSubheading" dxfId="54"/>
      <tableStyleElement type="secondRowSubheading" dxfId="53"/>
      <tableStyleElement type="pageFieldLabels" dxfId="52"/>
      <tableStyleElement type="pageFieldValues" dxfId="51"/>
    </tableStyle>
    <tableStyle name="PivotStyleMedium8 2 2 2" table="0" count="13" xr9:uid="{00000000-0011-0000-FFFF-FFFF02000000}">
      <tableStyleElement type="wholeTable" dxfId="50"/>
      <tableStyleElement type="headerRow" dxfId="49"/>
      <tableStyleElement type="totalRow" dxfId="48"/>
      <tableStyleElement type="lastColumn" dxfId="47"/>
      <tableStyleElement type="firstRowStripe" dxfId="46"/>
      <tableStyleElement type="firstColumnStripe" dxfId="45"/>
      <tableStyleElement type="firstSubtotalColumn" dxfId="44"/>
      <tableStyleElement type="firstSubtotalRow" dxfId="43"/>
      <tableStyleElement type="secondSubtotalRow" dxfId="42"/>
      <tableStyleElement type="firstRowSubheading" dxfId="41"/>
      <tableStyleElement type="secondRowSubheading" dxfId="40"/>
      <tableStyleElement type="pageFieldLabels" dxfId="39"/>
      <tableStyleElement type="pageFieldValues" dxfId="38"/>
    </tableStyle>
    <tableStyle name="PivotStyleMedium8 2 3" table="0" count="12" xr9:uid="{00000000-0011-0000-FFFF-FFFF03000000}">
      <tableStyleElement type="wholeTable" dxfId="37"/>
      <tableStyleElement type="headerRow" dxfId="36"/>
      <tableStyleElement type="totalRow" dxfId="35"/>
      <tableStyleElement type="firstRowStripe" dxfId="34"/>
      <tableStyleElement type="firstColumnStripe" dxfId="33"/>
      <tableStyleElement type="firstSubtotalColumn" dxfId="32"/>
      <tableStyleElement type="firstSubtotalRow" dxfId="31"/>
      <tableStyleElement type="secondSubtotalRow" dxfId="30"/>
      <tableStyleElement type="firstRowSubheading" dxfId="29"/>
      <tableStyleElement type="secondRowSubheading" dxfId="28"/>
      <tableStyleElement type="pageFieldLabels" dxfId="27"/>
      <tableStyleElement type="pageFieldValues" dxfId="26"/>
    </tableStyle>
    <tableStyle name="Table Style 1" pivot="0" count="2" xr9:uid="{00000000-0011-0000-FFFF-FFFF04000000}">
      <tableStyleElement type="wholeTable" dxfId="25"/>
      <tableStyleElement type="headerRow" dxfId="24"/>
    </tableStyle>
  </tableStyles>
  <colors>
    <mruColors>
      <color rgb="FF339966"/>
      <color rgb="FF1E5C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22/10/relationships/richValueRel" Target="richData/richValueRel.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3</xdr:col>
      <xdr:colOff>333374</xdr:colOff>
      <xdr:row>81</xdr:row>
      <xdr:rowOff>174624</xdr:rowOff>
    </xdr:from>
    <xdr:to>
      <xdr:col>3</xdr:col>
      <xdr:colOff>4000499</xdr:colOff>
      <xdr:row>81</xdr:row>
      <xdr:rowOff>174624</xdr:rowOff>
    </xdr:to>
    <xdr:pic>
      <xdr:nvPicPr>
        <xdr:cNvPr id="2" name="Picture 1">
          <a:extLst>
            <a:ext uri="{FF2B5EF4-FFF2-40B4-BE49-F238E27FC236}">
              <a16:creationId xmlns:a16="http://schemas.microsoft.com/office/drawing/2014/main" id="{E262CDB0-AA04-4050-8985-6C2707F7BDC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0312" y="15390812"/>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82</xdr:row>
      <xdr:rowOff>0</xdr:rowOff>
    </xdr:from>
    <xdr:to>
      <xdr:col>3</xdr:col>
      <xdr:colOff>4000499</xdr:colOff>
      <xdr:row>82</xdr:row>
      <xdr:rowOff>0</xdr:rowOff>
    </xdr:to>
    <xdr:pic>
      <xdr:nvPicPr>
        <xdr:cNvPr id="2" name="Picture 1">
          <a:extLst>
            <a:ext uri="{FF2B5EF4-FFF2-40B4-BE49-F238E27FC236}">
              <a16:creationId xmlns:a16="http://schemas.microsoft.com/office/drawing/2014/main" id="{6CB11804-D795-440F-A7C6-C1A3BCC5AF8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19499" y="159829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F7E43F82-EA79-476C-9893-542FDE02265C}"/>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BD17F4B1-5EB8-4438-94FB-978E718ED15E}"/>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92C6AD89-A433-4D15-9953-5FCC0FC75B9E}"/>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5E245B7F-1F7D-4568-B17E-6930F2158305}"/>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2CC55B75-4BC3-4FAB-98CA-6D9781D06251}"/>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B1DF9665-9DC0-44B8-A3D8-1816B6B1197F}"/>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9179C49C-D2F3-41A3-89EB-41D9F4DD50C1}"/>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93768350-466D-4534-954A-CE76075F5526}"/>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02B63D83-302B-456A-ABAA-6BD80B5820B5}"/>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B4697D02-9238-44AF-8AE3-FD3A9B98E051}"/>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9FB8EBE3-89A2-4E7C-9FC8-42CFF49646DF}"/>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CAB5AD8B-1CCD-4CDF-AE9E-C3D9D3092191}"/>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E362AD41-46FA-4F90-A6B5-047DAF3D9014}"/>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D08F75A3-4B0E-4931-BC89-AF53B1422C20}"/>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5B6AD86E-6BEE-4481-9D34-925FD524CEBF}"/>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EBE4274C-936B-4BD0-92B1-D83A4B3A2768}"/>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37274736-3ADD-4D56-AAF3-4A73F79BAA71}"/>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1B904EE7-75F3-4528-A9A7-863C79EEAEFA}"/>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0630C4B9-E4F5-4A5C-8B04-128B01AAB6C5}"/>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19D75676-BAB5-427C-AEA7-75386AB16F98}"/>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12A8F589-4BD5-463A-8A69-265F26A64C81}"/>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2BCEA147-1739-4659-9376-0C58903C7AB9}"/>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994FF396-387A-44C2-9B82-8F876A9AB643}"/>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A612D02C-D641-4601-9E40-CA3DDCC63098}"/>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05309438-B5F1-4E34-BCDB-905BC16E0DB4}"/>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3AC844E2-84D7-49A0-80C1-65AE24C28223}"/>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34A4FFEB-1588-4F54-A7AA-F7AA0B043A25}"/>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0D29853F-24E9-445C-9EA1-B4FB63DBAFE0}"/>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149D9E91-307F-42DC-8647-9329C913C762}"/>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368E2869-70E7-4BDC-952A-4DF35DEFF30D}"/>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862FEA71-0C00-4391-AE8A-FB637327AA7A}"/>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564C5EB9-0190-42B1-94A8-1A772B9C2905}"/>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94FF1568-105C-49E2-A82B-89AEC8A001AA}"/>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EC42427B-A1B3-4FC3-A74F-6D5539BCAB68}"/>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84E2AA54-AF5C-4CB6-AE9F-AAF83A1681E8}"/>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7DB81C82-2182-45A9-A045-9C08BC0BEA08}"/>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434811C6-4172-4325-B295-EDA832BEE1FD}"/>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9202CAA9-9A7B-4E37-8A3E-3D5C25280E95}"/>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0BA29A2D-EA9D-4C53-AD95-49365D5B5F9F}"/>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D30803E2-FFCE-4C12-84C3-F2EA5FA303F2}"/>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9B1F02CD-CEDD-4E05-A5DA-8632D121CADE}"/>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DC80B887-17B7-40D2-A4DD-2E3B05397F25}"/>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6DE05BB0-A884-4521-BF81-AB51837D000A}"/>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83972C7A-15ED-464A-A020-AF68396E994B}"/>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3AAEFB33-1834-4B98-9EEA-EAF019AEF6EC}"/>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A894C70A-D03A-481A-AD84-5BB7084ADA24}"/>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98948AA9-996B-40C1-B124-861AE57A17C5}"/>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8BA0B833-D637-4504-A0F7-4B7990ECAB10}"/>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9A641620-8298-4380-83EE-77E9E0A2E5EA}"/>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C87F927B-AC21-4A67-BCC5-DA33DA470EFF}"/>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9D1B58A1-44BB-47C5-B89C-74B19E2C59A7}"/>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8C0F6342-226B-4985-A6C2-4CF279FEDF0C}"/>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13612640-C97A-468F-A3F1-0717AF913164}"/>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9BE6592F-AD27-4DDA-8723-EE11A5D4BE72}"/>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CF5B99F5-AE84-4D43-9E82-7EC0E08BE438}"/>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0D919607-B4A0-4966-A318-18D20FCA1CDF}"/>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68BF8DE1-0CC7-45BE-B600-38CEABBAEAA9}"/>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2F939876-9C39-4EBC-AB57-EAF463806FED}"/>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5AE84FA5-7AB1-4909-B2F3-600D36E9DB6E}"/>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1569C3BB-7800-45B8-8B45-D592C1DC204D}"/>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7763F598-C37A-487E-801C-5D1164210237}"/>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228F15BA-8A0E-4823-AFA9-266C4981BCBC}"/>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D578791C-26B0-44AB-8EF7-F3578022EF9D}"/>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A0E7DCCD-3728-4049-87D9-93EB80F6630E}"/>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1F0D377E-E325-4F65-BE82-ED9592D8DA4C}"/>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9E9DB125-C7AE-4DA3-8EFF-AA69281C6C55}"/>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C2AD90B2-4743-4CF0-AD95-F4C11C5ED1F7}"/>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6F8AE836-EF2C-4336-8445-1E13088D8195}"/>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63DAC869-1FDF-4730-B4F5-FBB5B25FC6A2}"/>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3D128660-405E-4D61-A3B0-8F25EC4424C2}"/>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DB98655E-4A1F-4271-B4F8-ED12853AF33D}"/>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91E3D0D8-BCCB-461A-93A1-127220069B01}"/>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59312FF1-C562-4A9D-803E-B8F65612E02F}"/>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BDE142D2-3E80-4119-8C41-DB08D93C08A1}"/>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37A7F22E-F2D5-4DEE-9FDA-91E3486C04D0}"/>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D87540EF-A1BF-428C-B950-FAAC3AEA7652}"/>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BDCDD41A-8E96-49E0-B146-2C744ED0FC01}"/>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138D0FB0-E02A-4E6C-9DAB-6AD012ED56E9}"/>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2EED5219-BBEC-49B9-A2C7-449FA631706D}"/>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D5C1DFE6-4428-4F17-BA17-FAF952919469}"/>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AF63D767-3350-4E7A-A373-140D3F5023B3}"/>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094DAF56-8DC7-44FA-861F-1EDC8F74A566}"/>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A3F4CE9C-D3A3-45A2-A6ED-135CF7F08DB1}"/>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8789B229-56C9-4A37-AB8E-4A549192DA99}"/>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377557A2-2282-4DC5-9961-36B45C1AA4A4}"/>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4AE2E08E-0D23-4ECF-9BD7-5D10AF063E5D}"/>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C4C7E448-020B-43A8-A03E-71F2A965F116}"/>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DE860CC5-EB7F-4928-9EB2-D69E93DA1610}"/>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051CD705-6984-4D41-99F2-0E0790FFD1D6}"/>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6605D6DC-9F48-4165-95C0-2B18DAAAD87D}"/>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D5978F72-CEC8-47C3-8972-905169FF1B4E}"/>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3A448033-B661-429F-9935-272B04E1F7FD}"/>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B93054E2-32FF-4130-A1AF-474E3F672D7A}"/>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05195A23-6EFC-42A3-8306-91E5D6813CA6}"/>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86211598-25BD-4194-86A4-9456FEF0ADBA}"/>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98BDD4A8-164E-43A6-9866-E56F7E389A89}"/>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F8EB85A4-724B-4514-AD78-33C70995AA4B}"/>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79365D2A-355D-446E-BCAD-9BDA6F2D7216}"/>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3EC934C5-9695-4305-BB01-1E18777FC8A4}"/>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B9A34597-ECD5-4EBC-BBA8-28FBD7AD2AF2}"/>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C1EBA3F6-B6E1-4D28-BD39-C750456C7D51}"/>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1F56ACD2-20DD-43E4-96B9-0B02024C41A3}"/>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A0AFC11E-119F-46EE-99F4-70460DEB3762}"/>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3D37DE02-0549-4DE2-A050-F628CB9FC8DB}"/>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92C846B9-BF0B-4DEB-B545-21DC41DE0AB2}"/>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E1F31E34-6BC9-4834-B5EC-189A797854B8}"/>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62BB725B-E48A-46AF-83E8-5397E7F314E8}"/>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F26BF0E7-AFE6-41EE-87EB-3F8EAF19753F}"/>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AED3DBC7-705B-419B-BF32-8009CBAF8A28}"/>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FBEC36DD-C85C-422F-BE15-7D0959BAF71F}"/>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71E9FD74-2A65-40AA-8C49-00B281548525}"/>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206B2981-3B72-426A-8CEA-10245348FB89}"/>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A4BBE5BF-6A2B-4292-ADFB-DA042E3AB9B5}"/>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C6E90AB3-CC84-4250-B7C1-645AB0950BD2}"/>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DAC667A5-406F-4754-9783-C24338460C7B}"/>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FE6F5880-C146-4497-B2F2-8FC9815452FD}"/>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B7EE21ED-378D-4C43-9FB7-D2D92E9810FB}"/>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FFDF9E08-DBD3-4062-B1B4-DDE26963A500}"/>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3B8C9BE4-4D28-44CC-9186-1E1E9D86F6C7}"/>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A941DBF4-ADC4-4920-97E8-14C560CA14EB}"/>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8D20692D-25A5-4166-8846-5146CB10326A}"/>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D7A115B8-FDB4-40EA-A3D3-6879A4013D18}"/>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189B267B-A1C8-4A03-B1B3-12B3CC0B2A04}"/>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7D3A50BD-72D6-4884-B6D2-C24185D05A35}"/>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0F121B22-52F3-44FA-AB25-DDFB04B5C93B}"/>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5B5CDA01-1E33-4CD5-82BC-D0435C75EBF7}"/>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16FC6F75-E224-4B1A-9C4D-FCC6D1145142}"/>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50851695-2F80-47D7-A152-94DFECAF7840}"/>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FB120C63-7382-4C23-A73C-5A2725215090}"/>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FCE98D73-A983-4BB5-8A31-C36B5DAF1CF5}"/>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99FAB0E5-AE9C-473C-9010-FD57D937674F}"/>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B8100511-56A5-4775-BE0E-1772321577A2}"/>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5ADFC651-65BE-4F62-9912-4850FFD9D882}"/>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1A9264F9-79C1-4ABC-B346-79D743E6D609}"/>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3351EAA3-F5C5-4CF3-96AB-BF50B3955BD4}"/>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C0C51632-2839-40D4-977D-BD3E30A03930}"/>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5FC0F742-896C-4734-A3CD-41D574AEA8EC}"/>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F2E971D3-BB16-4AAA-BBF6-39AA1938C854}"/>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6B3D1117-2BC6-4302-B2B7-1236150093AF}"/>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3538C33C-7546-4F13-9694-9CFA1C518985}"/>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CFEC2E4A-54EF-4107-B6DE-A07FD205DCAF}"/>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5C2711EB-08B4-4A32-A5AB-DE0824497DA0}"/>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23E145F7-DC10-4319-8A31-D7C5E088899D}"/>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46CE1298-21F2-4036-AEF8-7678CA06FE33}"/>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2AD094AC-2166-49B3-8664-398D2BBAE5EB}"/>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57857ECF-016A-4B8F-BAF4-B68BD8817C1D}"/>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3E963C45-A49A-486F-9990-9B484D7C021E}"/>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AE965037-3507-41B4-A46D-B25B524B36B3}"/>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F2E3EC02-8598-4EB0-805B-D6DA45CC2EBE}"/>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25024020-1197-485C-8133-EBE5E84EC3A6}"/>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FF2A42C9-2A6B-469B-AB01-AEF771669E87}"/>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3B382564-32F1-4DFB-B404-A3B147C6F00A}"/>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7DBCE3D4-33F5-4862-9326-AA52226B7F90}"/>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2D447F08-7CB3-4EEC-A20B-717CF6B7935B}"/>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1987A725-973E-4687-A20F-29470E374C73}"/>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4293E974-FADD-4465-9DCB-4F0796E7BB1C}"/>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639CC4CA-77F1-4B26-9187-F5626A1C5D10}"/>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B9614A7A-3932-4105-A2CF-82C780B92892}"/>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8B364C24-A4E8-4212-8B24-6EFB617D9B75}"/>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C9D311B2-0265-4075-A647-26D32BACB06A}"/>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55FFC573-FEB0-4342-9375-3EB438AEB6CB}"/>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A75E965C-C474-4300-B184-EBD12FC20AAD}"/>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44C2BCBD-51D6-4FA0-97A0-B41A3D7042D7}"/>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D63A47F3-075C-45EB-9ED4-349874A85BDF}"/>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70723C77-4883-4D49-9E3B-859A75CDC9BD}"/>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06C006D2-E504-47E5-A694-CFCBB5FE3A8B}"/>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3EBB16C8-2D30-48B0-A493-6BCAB204500B}"/>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42CA0857-C1B4-4949-9F34-41D94908972C}"/>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5EC65CD3-E1FF-4C0A-9ABD-2812D1D00403}"/>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F32AECC7-415A-4727-A985-6450991B5B60}"/>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4BDDACC8-28B1-4B0B-BC41-11AD0E5F1078}"/>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69F7EB7C-568F-4BE1-82F0-06D031DC50E7}"/>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BADC3C2A-4073-406C-A580-4D387EE3C0F6}"/>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14AAA80F-676B-4BE5-A55C-A9EBDB549E02}"/>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46F4192E-AEAC-448E-B6BF-2E3527AA0F0C}"/>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DD51D754-8A58-4ECC-BCE9-25AF28125711}"/>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82491672-2913-4B96-AFEE-A228A1A44042}"/>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9F4E33A1-F002-4132-A976-59CBD70C5247}"/>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6EE30D2E-B6E7-4CCC-BFBE-9B7C46DF4AAF}"/>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A89CAA50-43B4-484F-A3E4-45BCDCE31308}"/>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93E2A506-AFCE-463F-9C81-0D441977C4CC}"/>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5E98B368-882A-477D-97F8-FAD8ADC86365}"/>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7C64F7F6-49BA-4EA2-AF96-19BEE1433BFE}"/>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3848AD7D-D735-4DF7-849E-21ED49E2C298}"/>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C50E6CE7-2823-47E1-B9C6-BF6913794CEE}"/>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144BDAD3-7369-4104-9275-DB90AAE8E52F}"/>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86CE1B52-9651-4048-A5FD-DAAEF1729469}"/>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A181E24D-3EB1-40D8-AC0E-915444A02B80}"/>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0FC634BE-805A-4605-93F2-43ECCA04B042}"/>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D0DCBCEB-BDCB-489A-ABDF-0B6D32507DD4}"/>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D530A36B-2F8A-474E-9003-A42B1A05970B}"/>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159C55E7-BEFF-4A4C-B11C-CE34FF58E514}"/>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4F0E2DB7-36AE-4F8E-8941-1323BEE4527E}"/>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09B75789-A77B-4309-B926-2663C3FB75D9}"/>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FA942F73-93E3-4915-95B3-490F09DF5CA1}"/>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B5722491-A6D8-4920-8CE4-0E59F17123E3}"/>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6F76D443-8C88-4732-A81D-4CDEEE964FBA}"/>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820DCED2-E24D-4336-98AC-CBAB7449B87D}"/>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D29CBD18-2289-4E96-BCDB-E9D9D7A2C9EA}"/>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2B3A2FE8-E2E1-4129-88F4-93C245EDA97C}"/>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0EA7037C-086F-433B-87A8-3154E903F405}"/>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1C85E27C-86F8-49C2-A974-F15A221CF794}"/>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096F9A8C-6AFC-44AE-ACFD-CC50174BAD5F}"/>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0A4FAF32-991E-4511-A2E0-23A99CD6D90C}"/>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F0DA39B0-0CA3-42E0-8789-B97D0C912D39}"/>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0E5C18E7-E5D4-4657-8F83-EAD99FCD838F}"/>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449ACFA5-7549-4F17-8B46-77857D6222A7}"/>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C98FC6DB-93F3-42B5-AAA5-9FF1B6FFB076}"/>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720F5BFB-6C02-4BAD-80FB-FA205DABAAA8}"/>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6569BD6B-81DF-4E0C-A08C-3D5A14ACA7E9}"/>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137B4C2D-3393-445C-8781-F4E62F975955}"/>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DC4211DA-3796-443C-94AE-1D6284F74CF8}"/>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F1FE7186-C8DF-4973-AFAA-1258035D83AB}"/>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6F928D2E-9BF6-4FF9-B0A1-43D9799E10C9}"/>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FB2B2EAA-5F47-4210-919E-001E46AB572E}"/>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2191670E-603F-4898-A408-8AB5125ECF68}"/>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8465A74D-53B7-41E6-9476-B9ABA2FB4735}"/>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DAA70742-FF4E-43A3-B678-AC015EAC8905}"/>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191771A6-1F72-44BD-A097-A75FEB32B399}"/>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F7343DC7-C4DD-421F-8834-B72C2C2D6681}"/>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E858816D-E5B8-4F81-9684-6E6AC4A6EDC8}"/>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C2A7F27D-E2A3-4389-8C11-A99C887FF8E9}"/>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A3337A3B-ECF2-4ED2-B601-9E45103A411B}"/>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47DD3825-ED28-4BA7-AAB7-0F32D417A9E8}"/>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11341302-825E-40E2-8E70-8CABD03E8661}"/>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D3075FC9-904E-42D4-96ED-35B70D0A5659}"/>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23F6FC82-F664-4364-926B-097DD8910C4A}"/>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4D9C63BA-8E17-4F84-9BEC-6005A84A87AF}"/>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35F0FAFD-43D3-408E-A36C-AF382093CE4C}"/>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1B6C1088-A428-4112-B9B5-AE84692E937D}"/>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9E76C73F-8FCE-4793-8C4C-6196FFB17D20}"/>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80A7E2CF-7921-4C94-BBD9-01FC1AE369E2}"/>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52A4780D-A06A-4BD2-8C17-90183C60EB36}"/>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6BDF6EF7-F9AD-4CD4-B214-3EBA5FB67143}"/>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604C33B2-FAA6-4FEE-8E42-D49A35329F53}"/>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91AB9DC8-7E2E-41DC-9B10-448D61BEA2C3}"/>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1451804C-0A85-40A5-8D55-C2AE42B2CF76}"/>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E136A8E3-E5B8-4F14-B485-30DCCEEED7CD}"/>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51C25EB3-C361-4554-8A19-34A2DC53627E}"/>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F58E0A8E-2881-4939-9A00-7692E5889439}"/>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CA429B8D-8839-445C-B734-51678B67182A}"/>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2F26B94E-25AD-4ED6-AC52-F62AD148E4C5}"/>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09EAABB8-87EC-4730-A02D-14A3B88D8484}"/>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60C2D72E-3107-49C4-9477-8626255B0EF3}"/>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3685608E-9F64-4F39-8F35-9666C62BF72A}"/>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3671EE8B-276E-464B-A7E8-27C2C742A76C}"/>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866A9609-D7AD-436C-8D84-8E69401D10DC}"/>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E37E994A-E751-4A9A-8F06-481498A2DD5D}"/>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3DE8A7FC-6BA6-4D2A-B63A-E87D103FB8C8}"/>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67FCCFF5-3C88-4A29-96E7-465A1F7D7B74}"/>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4867ACB5-BCB2-4B71-A6CD-693246FD6E57}"/>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56B836FD-14B2-4B8A-9A70-E2858E441550}"/>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9C68F087-2FA2-4EFB-915B-1338D20369EE}"/>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EB3DBE65-3534-473B-8995-1778DE590F20}"/>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1DF114AE-455D-4D99-8BED-1719D58FC2AB}"/>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E3D107D1-05C9-44F3-A402-791DD96DCF1C}"/>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BE521C43-51CB-4BA3-A1FE-EBFE87F3BC95}"/>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E788EF23-FC3C-4D71-9C1F-AC4C0C0A6D2B}"/>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591D5E83-331D-4EBA-9172-2BFA5E5635B5}"/>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97BF4139-AD19-4687-9E7F-E8DE5AE986EC}"/>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82409B5C-492D-4AE4-A290-A36AF4AE9E79}"/>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7B8201E2-F8B0-4849-B995-57D35FE518F4}"/>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7C1715CC-8077-47F0-80D1-08E2E7A7D0C8}"/>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F9802D78-63C5-476B-9604-115B99CCCB14}"/>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94FC9DE2-8A67-430C-85EC-D5E51626D5B9}"/>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DD21DDBC-3057-407C-A906-8C6E60194D2C}"/>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527A57A4-26A3-4563-8B7B-F899213999D1}"/>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DC9DEA9A-8A6A-47E3-B796-A9096B20CD0E}"/>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CF723C35-3EE3-428A-B096-E23E0E78818A}"/>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843C44B6-FDFA-4D95-9711-3414D5E545AE}"/>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C22F1E30-2EFC-491F-8B99-A75FD672452B}"/>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AAB6C8B5-E19F-4DAB-890A-38659419E7D0}"/>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828A8699-ABBA-4A7D-B7CF-47ACEBDEA85B}"/>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5FA54A89-ABAC-4DEB-871B-0869E23E1830}"/>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AC920796-9F78-4DDD-98B2-B2FAA475A2B0}"/>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2968AA1F-AE09-46FA-97C6-4CC0A9463BAB}"/>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D10F821E-AF93-4F83-8E08-F73FCB1DD603}"/>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E76D5577-8C02-42D1-915D-F17EAABC4D1B}"/>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43765192-5098-4ED0-B3A4-32362ED30A95}"/>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A339B199-CCD2-43CD-984D-B67EA6991C62}"/>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C4A0D2FE-1199-4CAD-84C8-1200D67E37CB}"/>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9C72E1C3-A5A8-4F74-AE6D-CA31B0072953}"/>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2EFE5AFB-6715-433A-8A52-90A1F18CA9CB}"/>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D9741135-CCDB-4400-864D-1592EBE61469}"/>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350DC2FC-A059-49D0-8EBB-99F7B504E2AE}"/>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E17E24C4-B83D-43A1-8666-4B53A4E08652}"/>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405D91F6-D17E-4FC6-AF84-8DB7043E3360}"/>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45402BAE-CC4D-4DD8-ADB3-0B62E021D2CA}"/>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ABA99A14-0A87-411E-9B69-92A27A69C396}"/>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9423FC61-7FAF-4947-9A85-A1053879F79A}"/>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9057C406-050C-42E8-BBA1-7978F49C2B34}"/>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DAAD7B83-AE08-4438-8F92-03AA0BD19592}"/>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FBE1116F-25F6-4E44-8B23-D5B839C62467}"/>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CEBBBFB5-C3FD-45E0-9F13-7F5560FF353E}"/>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C1D3E927-C1B3-4A82-8EC6-9A51F930C7B6}"/>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0F987516-51D9-4C29-86BB-C29BF098D963}"/>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7D2F5D1C-ED3E-40D8-B36E-CB9AC41EE5CC}"/>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CC264241-2808-4387-B9C8-D088BCF0AF78}"/>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39CF4039-54EC-404B-A949-8EABC87BC973}"/>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8C70F62D-0998-42A9-A2F6-E96756E772CA}"/>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61F48E54-F230-46D1-BA59-BB995BA4E4ED}"/>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4D3EDFED-0573-414D-9B54-9D891747D746}"/>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D23CE504-1713-42C5-9641-09B325958584}"/>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404B12D5-04D8-4B09-96DF-D8C3D6634184}"/>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A5D4C176-F7E1-4299-A082-B4D79E408A65}"/>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911ECB89-C34C-4B09-BB08-A22C61F4BF0C}"/>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878F639F-ECEE-448F-ADF9-107E085A9DF1}"/>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F8312F8F-038A-4818-ACFA-4C4806A200CB}"/>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2A81CDE3-F5C1-4C3A-B704-4DBAE8120751}"/>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E56F37D3-BA89-4496-AA10-59FB13C8EA70}"/>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55FE612C-9F94-45BC-847A-3C88D840F25D}"/>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5925AA9F-2238-451E-9F42-F6F3E7C615F6}"/>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D53D0E75-74C3-44E9-A34F-BB398E332073}"/>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123CE33F-C8BD-49D4-A541-EFA2411DC989}"/>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2F9E8D51-A7CD-4C19-9CE5-22308018D5FE}"/>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ADB906A3-795F-4BEC-9C10-BB5D9CF037BB}"/>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C9B4C4D0-6C30-4DC2-8B2A-EE9A24930AC8}"/>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1FD9B0B2-36BC-4897-AF7C-C21F222808BA}"/>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67D4C11F-0756-45F4-BB36-6E39535F4C44}"/>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46777ABF-002F-4852-9D34-880DFBE661AC}"/>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11933141-A08C-4E96-8390-901E5BB7802D}"/>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7E03C232-5D2E-4958-BE6A-EA30D8296701}"/>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36265379-D448-4D13-A078-AAD0E3F88CEF}"/>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31CF09B3-4C36-4BFC-923E-EAF75DF7D9A7}"/>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F53E6978-1A64-4991-8F4A-38870625CB1E}"/>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15AAFB7B-DA46-47EB-BD43-841FF4DE2D7C}"/>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16163C0C-EB05-496A-B0A7-148DC88D5FB1}"/>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CEB54EBD-AD47-477D-BF32-A8ABD670216F}"/>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09090F13-30BD-4399-AC51-A5A934CD869D}"/>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60922CDD-FDD6-4E43-9E7B-10996270B1C3}"/>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F85CC7B3-F3B9-495F-864E-8CC829D0ABDB}"/>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99E87962-21E5-4E12-B778-4A716D70F911}"/>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31594015-26EE-48CF-A18E-4770758A4B14}"/>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3DC7BF7A-D476-4F79-989C-52D29ADCA27A}"/>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405B3AF3-2482-4097-83B8-2EE786E8F614}"/>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C9A4A6CE-678F-4E3B-BA2F-978B991EA1AA}"/>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8B9B76A4-A4E0-4E2B-A3D8-87401FA11C46}"/>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80E7050E-E909-4618-AB82-C718F0D5571E}"/>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CF006471-E75A-4D2F-8559-E5F6AF63FBB2}"/>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AFEBFDCA-FFF8-4F60-8931-4E24E3A675B5}"/>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0840B5A6-21C9-48D6-9961-90C25737D0B8}"/>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61D17262-8E96-42BD-9D77-8C42807CE630}"/>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6D103B0D-92F8-4F93-B1E9-86119DF03053}"/>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EB658A2E-4442-47CB-AD7F-CAEAF0AD0CFD}"/>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97811415-E595-437C-9F89-E887E4A82D60}"/>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2338951E-4829-4335-9A21-BBFB4BF65C98}"/>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52571138-C3F3-47A5-B98A-718AB550DE6F}"/>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C50534E9-A9DD-48B6-8A29-E20E2B74E961}"/>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17627069-E72F-47BC-81E9-F202A9B7F140}"/>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8EA07044-39AB-4073-A8DA-4A96220FCD85}"/>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854C2676-D72D-416D-A9D7-CE1261994657}"/>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6B14BFFD-06F7-4C4C-9DDA-6F03B97854F1}"/>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1AE0C2F4-EF6B-4D37-BE4E-C7204D7D5E32}"/>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42EB938C-B45E-4C33-914C-61C334C70349}"/>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A50D46DB-D458-4ED8-A4C9-B11C33413D1C}"/>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5443659F-EDE6-4E04-A0D0-9245522A40BC}"/>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336B2D77-A4CA-4FB6-9F6F-11850BD67144}"/>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5EDD96A8-AF0A-4ECB-90C9-C2C9BBC8DECA}"/>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0C2E4C1E-8CF3-4C3A-98A3-BCB3EE0A0D76}"/>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0E27FDF1-618B-4D4C-8942-25A45E24C6E1}"/>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9A335529-9D60-4415-A2C0-4D41911B1A91}"/>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721C61D0-668F-4C6F-A63B-70FF17574434}"/>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514B05BE-2DF0-439B-97DB-78F025500BCC}"/>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1CDB6C34-B077-4C09-A3B1-EC58069490EB}"/>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5C51381D-AD13-41A0-A710-0E2A96DD1962}"/>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028B4212-43A8-4249-B4AF-47BAB2EB6C68}"/>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ED5106DE-4B91-4B8C-9FD5-1AEE34982D6F}"/>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4EC297F8-9578-414E-8762-DDDEAF806426}"/>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DB5939C5-78AE-46B0-A84D-F7F8C0814D7D}"/>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727872F4-128C-43C2-BA0B-BC45B4B90F67}"/>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F18F7B89-0650-474C-BDD2-66D01F5F6AD0}"/>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FCB24B44-0266-4E14-A399-975E9087829C}"/>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F9A907BD-6976-48C4-9224-50244689FA70}"/>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E9DE4A3F-BB41-4577-9D3D-02D48132F7AF}"/>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0BCE2CD0-2BB3-4C7B-BEBF-762AEC180ECF}"/>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7B4A70A9-D5B6-4F39-A9BF-A7AA027B1DBE}"/>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9F60E2B7-1921-4EB1-B574-ACEAF670CB1D}"/>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268F5C29-34AF-4AE5-B4EB-66DF7B9730A9}"/>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53A709D4-5331-411B-A879-2CFA3C3A2D30}"/>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75F6D8D9-C342-4E8C-B6C7-CE43FC319708}"/>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7A7BE047-B6A0-4CAC-8BF9-4458EA2D89C9}"/>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54711519-51AD-419F-A7CD-F6135FEB621D}"/>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891B05F9-6D65-4B85-A6CB-C4033C7A7A1B}"/>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2D24F452-4E52-4C23-880B-7DDEA6E03FBB}"/>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66</xdr:col>
      <xdr:colOff>921774</xdr:colOff>
      <xdr:row>4</xdr:row>
      <xdr:rowOff>491613</xdr:rowOff>
    </xdr:from>
    <xdr:ext cx="184731" cy="264560"/>
    <xdr:sp macro="" textlink="">
      <xdr:nvSpPr>
        <xdr:cNvPr id="2" name="TextBox 1">
          <a:extLst>
            <a:ext uri="{FF2B5EF4-FFF2-40B4-BE49-F238E27FC236}">
              <a16:creationId xmlns:a16="http://schemas.microsoft.com/office/drawing/2014/main" id="{27E18DE5-0BCA-CB40-324A-B897DC5950E2}"/>
            </a:ext>
          </a:extLst>
        </xdr:cNvPr>
        <xdr:cNvSpPr txBox="1"/>
      </xdr:nvSpPr>
      <xdr:spPr>
        <a:xfrm>
          <a:off x="49493129" y="219996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5</xdr:row>
      <xdr:rowOff>491613</xdr:rowOff>
    </xdr:from>
    <xdr:ext cx="184731" cy="264560"/>
    <xdr:sp macro="" textlink="">
      <xdr:nvSpPr>
        <xdr:cNvPr id="3" name="TextBox 2">
          <a:extLst>
            <a:ext uri="{FF2B5EF4-FFF2-40B4-BE49-F238E27FC236}">
              <a16:creationId xmlns:a16="http://schemas.microsoft.com/office/drawing/2014/main" id="{EC5C25AB-8581-46BA-AB9D-817E1AC3DC1F}"/>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7</xdr:row>
      <xdr:rowOff>491613</xdr:rowOff>
    </xdr:from>
    <xdr:ext cx="184731" cy="264560"/>
    <xdr:sp macro="" textlink="">
      <xdr:nvSpPr>
        <xdr:cNvPr id="4" name="TextBox 3">
          <a:extLst>
            <a:ext uri="{FF2B5EF4-FFF2-40B4-BE49-F238E27FC236}">
              <a16:creationId xmlns:a16="http://schemas.microsoft.com/office/drawing/2014/main" id="{1F833904-7304-4293-8704-D65E7F8D84C1}"/>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8</xdr:row>
      <xdr:rowOff>491613</xdr:rowOff>
    </xdr:from>
    <xdr:ext cx="184731" cy="264560"/>
    <xdr:sp macro="" textlink="">
      <xdr:nvSpPr>
        <xdr:cNvPr id="5" name="TextBox 4">
          <a:extLst>
            <a:ext uri="{FF2B5EF4-FFF2-40B4-BE49-F238E27FC236}">
              <a16:creationId xmlns:a16="http://schemas.microsoft.com/office/drawing/2014/main" id="{AFB43A18-A596-4884-B16B-C5EC86158250}"/>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8</xdr:row>
      <xdr:rowOff>491613</xdr:rowOff>
    </xdr:from>
    <xdr:ext cx="184731" cy="264560"/>
    <xdr:sp macro="" textlink="">
      <xdr:nvSpPr>
        <xdr:cNvPr id="6" name="TextBox 5">
          <a:extLst>
            <a:ext uri="{FF2B5EF4-FFF2-40B4-BE49-F238E27FC236}">
              <a16:creationId xmlns:a16="http://schemas.microsoft.com/office/drawing/2014/main" id="{5C5EF300-08A9-4873-912C-ADAD627E36DC}"/>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9</xdr:row>
      <xdr:rowOff>491613</xdr:rowOff>
    </xdr:from>
    <xdr:ext cx="184731" cy="264560"/>
    <xdr:sp macro="" textlink="">
      <xdr:nvSpPr>
        <xdr:cNvPr id="7" name="TextBox 6">
          <a:extLst>
            <a:ext uri="{FF2B5EF4-FFF2-40B4-BE49-F238E27FC236}">
              <a16:creationId xmlns:a16="http://schemas.microsoft.com/office/drawing/2014/main" id="{20A17417-16CE-4730-B232-7EA8EDE20967}"/>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11</xdr:row>
      <xdr:rowOff>491613</xdr:rowOff>
    </xdr:from>
    <xdr:ext cx="184731" cy="264560"/>
    <xdr:sp macro="" textlink="">
      <xdr:nvSpPr>
        <xdr:cNvPr id="8" name="TextBox 7">
          <a:extLst>
            <a:ext uri="{FF2B5EF4-FFF2-40B4-BE49-F238E27FC236}">
              <a16:creationId xmlns:a16="http://schemas.microsoft.com/office/drawing/2014/main" id="{81F103B1-2B8E-4C31-B857-6025EE4C264E}"/>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11</xdr:row>
      <xdr:rowOff>491613</xdr:rowOff>
    </xdr:from>
    <xdr:ext cx="184731" cy="264560"/>
    <xdr:sp macro="" textlink="">
      <xdr:nvSpPr>
        <xdr:cNvPr id="9" name="TextBox 8">
          <a:extLst>
            <a:ext uri="{FF2B5EF4-FFF2-40B4-BE49-F238E27FC236}">
              <a16:creationId xmlns:a16="http://schemas.microsoft.com/office/drawing/2014/main" id="{40A10F08-690C-403B-B072-6BAB9CB9980D}"/>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12</xdr:row>
      <xdr:rowOff>491613</xdr:rowOff>
    </xdr:from>
    <xdr:ext cx="184731" cy="264560"/>
    <xdr:sp macro="" textlink="">
      <xdr:nvSpPr>
        <xdr:cNvPr id="10" name="TextBox 9">
          <a:extLst>
            <a:ext uri="{FF2B5EF4-FFF2-40B4-BE49-F238E27FC236}">
              <a16:creationId xmlns:a16="http://schemas.microsoft.com/office/drawing/2014/main" id="{697DC36D-05DE-47BA-9FBF-61855D997C16}"/>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12</xdr:row>
      <xdr:rowOff>491613</xdr:rowOff>
    </xdr:from>
    <xdr:ext cx="184731" cy="264560"/>
    <xdr:sp macro="" textlink="">
      <xdr:nvSpPr>
        <xdr:cNvPr id="11" name="TextBox 10">
          <a:extLst>
            <a:ext uri="{FF2B5EF4-FFF2-40B4-BE49-F238E27FC236}">
              <a16:creationId xmlns:a16="http://schemas.microsoft.com/office/drawing/2014/main" id="{401336D8-18C4-43A8-A65A-E7BAC0863102}"/>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5</xdr:col>
      <xdr:colOff>882348</xdr:colOff>
      <xdr:row>689</xdr:row>
      <xdr:rowOff>100982</xdr:rowOff>
    </xdr:from>
    <xdr:to>
      <xdr:col>6</xdr:col>
      <xdr:colOff>1746541</xdr:colOff>
      <xdr:row>693</xdr:row>
      <xdr:rowOff>162127</xdr:rowOff>
    </xdr:to>
    <xdr:pic>
      <xdr:nvPicPr>
        <xdr:cNvPr id="2" name="Picture 1">
          <a:extLst>
            <a:ext uri="{FF2B5EF4-FFF2-40B4-BE49-F238E27FC236}">
              <a16:creationId xmlns:a16="http://schemas.microsoft.com/office/drawing/2014/main" id="{D18E0551-F45F-40F8-80B3-EA2FABFC539C}"/>
            </a:ext>
          </a:extLst>
        </xdr:cNvPr>
        <xdr:cNvPicPr>
          <a:picLocks noChangeAspect="1"/>
        </xdr:cNvPicPr>
      </xdr:nvPicPr>
      <xdr:blipFill>
        <a:blip xmlns:r="http://schemas.openxmlformats.org/officeDocument/2006/relationships" r:embed="rId1"/>
        <a:stretch>
          <a:fillRect/>
        </a:stretch>
      </xdr:blipFill>
      <xdr:spPr>
        <a:xfrm>
          <a:off x="12001198" y="31908132"/>
          <a:ext cx="3518493" cy="823146"/>
        </a:xfrm>
        <a:prstGeom prst="rect">
          <a:avLst/>
        </a:prstGeom>
      </xdr:spPr>
    </xdr:pic>
    <xdr:clientData/>
  </xdr:twoCellAnchor>
  <xdr:twoCellAnchor>
    <xdr:from>
      <xdr:col>5</xdr:col>
      <xdr:colOff>2823</xdr:colOff>
      <xdr:row>691</xdr:row>
      <xdr:rowOff>71437</xdr:rowOff>
    </xdr:from>
    <xdr:to>
      <xdr:col>5</xdr:col>
      <xdr:colOff>1587500</xdr:colOff>
      <xdr:row>691</xdr:row>
      <xdr:rowOff>88195</xdr:rowOff>
    </xdr:to>
    <xdr:cxnSp macro="">
      <xdr:nvCxnSpPr>
        <xdr:cNvPr id="3" name="Straight Arrow Connector 2">
          <a:extLst>
            <a:ext uri="{FF2B5EF4-FFF2-40B4-BE49-F238E27FC236}">
              <a16:creationId xmlns:a16="http://schemas.microsoft.com/office/drawing/2014/main" id="{B8A9CE57-B518-4215-BBBB-BA5E66021607}"/>
            </a:ext>
          </a:extLst>
        </xdr:cNvPr>
        <xdr:cNvCxnSpPr/>
      </xdr:nvCxnSpPr>
      <xdr:spPr>
        <a:xfrm>
          <a:off x="11121673" y="32259587"/>
          <a:ext cx="1584677" cy="16758"/>
        </a:xfrm>
        <a:prstGeom prst="straightConnector1">
          <a:avLst/>
        </a:prstGeom>
        <a:ln>
          <a:solidFill>
            <a:srgbClr val="FF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1434483</xdr:colOff>
      <xdr:row>693</xdr:row>
      <xdr:rowOff>16756</xdr:rowOff>
    </xdr:from>
    <xdr:to>
      <xdr:col>5</xdr:col>
      <xdr:colOff>1827390</xdr:colOff>
      <xdr:row>694</xdr:row>
      <xdr:rowOff>127440</xdr:rowOff>
    </xdr:to>
    <xdr:cxnSp macro="">
      <xdr:nvCxnSpPr>
        <xdr:cNvPr id="4" name="Straight Arrow Connector 3">
          <a:extLst>
            <a:ext uri="{FF2B5EF4-FFF2-40B4-BE49-F238E27FC236}">
              <a16:creationId xmlns:a16="http://schemas.microsoft.com/office/drawing/2014/main" id="{E2AF83F6-49B5-4576-ADCB-B2328C5D2941}"/>
            </a:ext>
          </a:extLst>
        </xdr:cNvPr>
        <xdr:cNvCxnSpPr/>
      </xdr:nvCxnSpPr>
      <xdr:spPr>
        <a:xfrm flipH="1">
          <a:off x="12553333" y="32585906"/>
          <a:ext cx="392907" cy="30118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2520156</xdr:colOff>
      <xdr:row>692</xdr:row>
      <xdr:rowOff>153017</xdr:rowOff>
    </xdr:from>
    <xdr:to>
      <xdr:col>6</xdr:col>
      <xdr:colOff>579878</xdr:colOff>
      <xdr:row>694</xdr:row>
      <xdr:rowOff>89958</xdr:rowOff>
    </xdr:to>
    <xdr:cxnSp macro="">
      <xdr:nvCxnSpPr>
        <xdr:cNvPr id="5" name="Straight Arrow Connector 4">
          <a:extLst>
            <a:ext uri="{FF2B5EF4-FFF2-40B4-BE49-F238E27FC236}">
              <a16:creationId xmlns:a16="http://schemas.microsoft.com/office/drawing/2014/main" id="{E24DE0F1-4A64-4DE8-AD3A-DD4942A45B96}"/>
            </a:ext>
          </a:extLst>
        </xdr:cNvPr>
        <xdr:cNvCxnSpPr/>
      </xdr:nvCxnSpPr>
      <xdr:spPr>
        <a:xfrm>
          <a:off x="13639006" y="32531667"/>
          <a:ext cx="714022" cy="31794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565305</xdr:colOff>
      <xdr:row>700</xdr:row>
      <xdr:rowOff>52917</xdr:rowOff>
    </xdr:from>
    <xdr:to>
      <xdr:col>5</xdr:col>
      <xdr:colOff>1880456</xdr:colOff>
      <xdr:row>706</xdr:row>
      <xdr:rowOff>33685</xdr:rowOff>
    </xdr:to>
    <xdr:pic>
      <xdr:nvPicPr>
        <xdr:cNvPr id="6" name="Picture 5">
          <a:extLst>
            <a:ext uri="{FF2B5EF4-FFF2-40B4-BE49-F238E27FC236}">
              <a16:creationId xmlns:a16="http://schemas.microsoft.com/office/drawing/2014/main" id="{73D17117-5927-436C-84E3-280EB10057C1}"/>
            </a:ext>
          </a:extLst>
        </xdr:cNvPr>
        <xdr:cNvPicPr>
          <a:picLocks noChangeAspect="1"/>
        </xdr:cNvPicPr>
      </xdr:nvPicPr>
      <xdr:blipFill>
        <a:blip xmlns:r="http://schemas.openxmlformats.org/officeDocument/2006/relationships" r:embed="rId2"/>
        <a:stretch>
          <a:fillRect/>
        </a:stretch>
      </xdr:blipFill>
      <xdr:spPr>
        <a:xfrm>
          <a:off x="565305" y="33936517"/>
          <a:ext cx="12434001" cy="1085668"/>
        </a:xfrm>
        <a:prstGeom prst="rect">
          <a:avLst/>
        </a:prstGeom>
      </xdr:spPr>
    </xdr:pic>
    <xdr:clientData/>
  </xdr:twoCellAnchor>
  <xdr:twoCellAnchor editAs="oneCell">
    <xdr:from>
      <xdr:col>0</xdr:col>
      <xdr:colOff>526586</xdr:colOff>
      <xdr:row>760</xdr:row>
      <xdr:rowOff>25824</xdr:rowOff>
    </xdr:from>
    <xdr:to>
      <xdr:col>5</xdr:col>
      <xdr:colOff>783852</xdr:colOff>
      <xdr:row>768</xdr:row>
      <xdr:rowOff>29278</xdr:rowOff>
    </xdr:to>
    <xdr:pic>
      <xdr:nvPicPr>
        <xdr:cNvPr id="7" name="Picture 6">
          <a:extLst>
            <a:ext uri="{FF2B5EF4-FFF2-40B4-BE49-F238E27FC236}">
              <a16:creationId xmlns:a16="http://schemas.microsoft.com/office/drawing/2014/main" id="{ACEB4464-AA10-4ECD-85F9-8199BC3F06BA}"/>
            </a:ext>
          </a:extLst>
        </xdr:cNvPr>
        <xdr:cNvPicPr>
          <a:picLocks noChangeAspect="1"/>
        </xdr:cNvPicPr>
      </xdr:nvPicPr>
      <xdr:blipFill>
        <a:blip xmlns:r="http://schemas.openxmlformats.org/officeDocument/2006/relationships" r:embed="rId3"/>
        <a:stretch>
          <a:fillRect/>
        </a:stretch>
      </xdr:blipFill>
      <xdr:spPr>
        <a:xfrm>
          <a:off x="526586" y="44952074"/>
          <a:ext cx="11376116" cy="1476655"/>
        </a:xfrm>
        <a:prstGeom prst="rect">
          <a:avLst/>
        </a:prstGeom>
      </xdr:spPr>
    </xdr:pic>
    <xdr:clientData/>
  </xdr:twoCellAnchor>
  <xdr:twoCellAnchor editAs="oneCell">
    <xdr:from>
      <xdr:col>0</xdr:col>
      <xdr:colOff>464634</xdr:colOff>
      <xdr:row>823</xdr:row>
      <xdr:rowOff>130299</xdr:rowOff>
    </xdr:from>
    <xdr:to>
      <xdr:col>5</xdr:col>
      <xdr:colOff>420442</xdr:colOff>
      <xdr:row>831</xdr:row>
      <xdr:rowOff>147776</xdr:rowOff>
    </xdr:to>
    <xdr:pic>
      <xdr:nvPicPr>
        <xdr:cNvPr id="8" name="Picture 7">
          <a:extLst>
            <a:ext uri="{FF2B5EF4-FFF2-40B4-BE49-F238E27FC236}">
              <a16:creationId xmlns:a16="http://schemas.microsoft.com/office/drawing/2014/main" id="{C71FA460-F326-4FB4-9FB1-F05952B04E0F}"/>
            </a:ext>
          </a:extLst>
        </xdr:cNvPr>
        <xdr:cNvPicPr>
          <a:picLocks noChangeAspect="1"/>
        </xdr:cNvPicPr>
      </xdr:nvPicPr>
      <xdr:blipFill>
        <a:blip xmlns:r="http://schemas.openxmlformats.org/officeDocument/2006/relationships" r:embed="rId4"/>
        <a:stretch>
          <a:fillRect/>
        </a:stretch>
      </xdr:blipFill>
      <xdr:spPr>
        <a:xfrm>
          <a:off x="464634" y="57578749"/>
          <a:ext cx="11074658" cy="1490676"/>
        </a:xfrm>
        <a:prstGeom prst="rect">
          <a:avLst/>
        </a:prstGeom>
      </xdr:spPr>
    </xdr:pic>
    <xdr:clientData/>
  </xdr:twoCellAnchor>
  <xdr:twoCellAnchor editAs="oneCell">
    <xdr:from>
      <xdr:col>5</xdr:col>
      <xdr:colOff>2152805</xdr:colOff>
      <xdr:row>699</xdr:row>
      <xdr:rowOff>170366</xdr:rowOff>
    </xdr:from>
    <xdr:to>
      <xdr:col>12</xdr:col>
      <xdr:colOff>850314</xdr:colOff>
      <xdr:row>706</xdr:row>
      <xdr:rowOff>106239</xdr:rowOff>
    </xdr:to>
    <xdr:pic>
      <xdr:nvPicPr>
        <xdr:cNvPr id="9" name="Picture 8">
          <a:extLst>
            <a:ext uri="{FF2B5EF4-FFF2-40B4-BE49-F238E27FC236}">
              <a16:creationId xmlns:a16="http://schemas.microsoft.com/office/drawing/2014/main" id="{ED3FBF49-9EC4-48A6-92D0-EAF7BFA7FB80}"/>
            </a:ext>
          </a:extLst>
        </xdr:cNvPr>
        <xdr:cNvPicPr>
          <a:picLocks noChangeAspect="1"/>
        </xdr:cNvPicPr>
      </xdr:nvPicPr>
      <xdr:blipFill>
        <a:blip xmlns:r="http://schemas.openxmlformats.org/officeDocument/2006/relationships" r:embed="rId5"/>
        <a:stretch>
          <a:fillRect/>
        </a:stretch>
      </xdr:blipFill>
      <xdr:spPr>
        <a:xfrm>
          <a:off x="13271655" y="33869816"/>
          <a:ext cx="13831373" cy="1224924"/>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7D736B4-0C33-45CB-9168-1380814F665E}" name="HO_35" displayName="HO_35" ref="B3:B15" totalsRowShown="0" dataDxfId="7" dataCellStyle="Normal 6">
  <autoFilter ref="B3:B15" xr:uid="{00000000-0009-0000-0100-000001000000}"/>
  <tableColumns count="1">
    <tableColumn id="1" xr3:uid="{14938A73-0A4E-4923-93AF-B772B60FBCE1}" name="Directorate" dataDxfId="6" dataCellStyle="Normal 6"/>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3AC5DF7-5535-487E-8E11-4EEA72DEC453}" name="Division36" displayName="Division36" ref="B21:B57" totalsRowShown="0" tableBorderDxfId="5">
  <autoFilter ref="B21:B57" xr:uid="{00000000-0009-0000-0100-000002000000}"/>
  <tableColumns count="1">
    <tableColumn id="1" xr3:uid="{C459DD55-E8FC-4954-ACAB-1E72484EBC14}" name="Division / Department"/>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2E9E94D9-F65D-46C0-9299-35189787F001}" name="CEOOffice40" displayName="CEOOffice40" ref="J3:J12" totalsRowShown="0">
  <autoFilter ref="J3:J12" xr:uid="{00000000-0009-0000-0100-000006000000}"/>
  <tableColumns count="1">
    <tableColumn id="1" xr3:uid="{4F683510-192D-4C21-975A-DDEF7331F37E}" name="PD Offic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BFFDCF94-CC29-4447-A204-259D3B0C33D0}" name="CC_HR49" displayName="CC_HR49" ref="G21:G29" totalsRowShown="0">
  <autoFilter ref="G21:G29" xr:uid="{00000000-0009-0000-0100-00000F000000}"/>
  <tableColumns count="1">
    <tableColumn id="1" xr3:uid="{F14BA2CD-F724-46FE-8B7F-7B0E10CD4F45}" name="HR"/>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816A914-2CDB-4FDA-B62F-5D1B1C744374}" name="CC_KSO64" displayName="CC_KSO64" ref="P21:P22" totalsRowShown="0">
  <autoFilter ref="P21:P22" xr:uid="{00000000-0009-0000-0100-00001E000000}"/>
  <tableColumns count="1">
    <tableColumn id="1" xr3:uid="{1A0CCF83-7CBB-4BD9-9F2A-0A5C21CA1833}" name="KSO"/>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BF760DA-7202-473F-9A92-0A86AF6DAC86}" name="CC_GRPMedan65" displayName="CC_GRPMedan65" ref="P25:P26" totalsRowShown="0">
  <autoFilter ref="P25:P26" xr:uid="{00000000-0009-0000-0100-00001F000000}"/>
  <tableColumns count="1">
    <tableColumn id="1" xr3:uid="{001BFC63-AED2-49D2-BC9B-DC44094B3B91}" name="GRP Medan"/>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8297995D-5875-4541-9501-05582F74B8AF}" name="GLLIST67" displayName="GLLIST67" ref="B166:B311" totalsRowShown="0" headerRowDxfId="4" headerRowBorderDxfId="3" tableBorderDxfId="2" totalsRowBorderDxfId="1">
  <autoFilter ref="B166:B311" xr:uid="{00000000-0009-0000-0100-000021000000}"/>
  <tableColumns count="1">
    <tableColumn id="1" xr3:uid="{F04F2FD5-8E92-45DF-9E5C-B1D499F7F778}" name="G/L account" dataDxfId="0"/>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A0F897-D6AE-4B77-B06A-78398106400B}" name="HR_372" displayName="HR_372" ref="G3:G4" totalsRowShown="0">
  <autoFilter ref="G3:G4" xr:uid="{67A0F897-D6AE-4B77-B06A-78398106400B}"/>
  <tableColumns count="1">
    <tableColumn id="1" xr3:uid="{2EF64F61-D091-4524-B9A5-7CBAEBD8E607}" name="Human Resources"/>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C22D487-2450-4381-B3E5-42E6E28EC1F7}" name="GA_383" displayName="GA_383" ref="H3:H4" totalsRowShown="0">
  <autoFilter ref="H3:H4" xr:uid="{DC22D487-2450-4381-B3E5-42E6E28EC1F7}"/>
  <tableColumns count="1">
    <tableColumn id="1" xr3:uid="{FA5BCF59-5233-4433-BF7C-32B2F9238CD8}" name="General Affairs"/>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51B8D1-45F7-421A-803B-2C5BBFA36C04}" name="Sales394" displayName="Sales394" ref="I3:I5" totalsRowShown="0">
  <autoFilter ref="I3:I5" xr:uid="{3051B8D1-45F7-421A-803B-2C5BBFA36C04}"/>
  <tableColumns count="1">
    <tableColumn id="1" xr3:uid="{FE80EEC0-959B-4918-98F9-A6F9E3C56E11}" name="Sales &amp; Procurement"/>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36D477B-26EF-43B2-B06C-A5BAABED3E88}" name="CA_415" displayName="CA_415" ref="K3:K7" totalsRowShown="0">
  <autoFilter ref="K3:K7" xr:uid="{636D477B-26EF-43B2-B06C-A5BAABED3E88}"/>
  <tableColumns count="1">
    <tableColumn id="1" xr3:uid="{5B6FF63B-3F75-46E9-BCA5-3B4C8D2C0DC6}" name="Legal &amp; Compliance"/>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61B22D2-EB24-4962-9CF5-B08585AD610F}" name="Finance426" displayName="Finance426" ref="L3:L8" totalsRowShown="0">
  <autoFilter ref="L3:L8" xr:uid="{F61B22D2-EB24-4962-9CF5-B08585AD610F}"/>
  <tableColumns count="1">
    <tableColumn id="1" xr3:uid="{829901E8-05EC-46C3-8292-FE720050E735}" name="Finance"/>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973694D-7108-47B3-B7A4-2C012958DE67}" name="SCM_437" displayName="SCM_437" ref="M3:M7" totalsRowShown="0">
  <autoFilter ref="M3:M7" xr:uid="{4973694D-7108-47B3-B7A4-2C012958DE67}"/>
  <tableColumns count="1">
    <tableColumn id="1" xr3:uid="{FC238013-4DEA-4ED1-A53F-55C781BF3833}" name="Supply Chain Management"/>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8313DB-4185-47F5-870E-F47D8BEF1744}" name="IT_448" displayName="IT_448" ref="N3:N4" totalsRowShown="0">
  <autoFilter ref="N3:N4" xr:uid="{4F8313DB-4185-47F5-870E-F47D8BEF1744}"/>
  <tableColumns count="1">
    <tableColumn id="1" xr3:uid="{834E2417-B30C-48FC-84A9-38AA6717B7C4}" name="Information Technology"/>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3526789-E3C3-49FC-8EDD-8061B24AB08C}" name="TO_459" displayName="TO_459" ref="O3:O4" totalsRowShown="0">
  <autoFilter ref="O3:O4" xr:uid="{63526789-E3C3-49FC-8EDD-8061B24AB08C}"/>
  <tableColumns count="1">
    <tableColumn id="1" xr3:uid="{DC3D2C5E-888A-4EFB-A91E-72BC2036F5E7}" name="Regulatory &amp; External Affairs"/>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6C25C76-79DB-4DF0-B014-89A95D6F346B}" name="TO_4531" displayName="TO_4531" ref="P3:R9" totalsRowShown="0">
  <autoFilter ref="P3:R9" xr:uid="{76C25C76-79DB-4DF0-B014-89A95D6F346B}"/>
  <tableColumns count="3">
    <tableColumn id="1" xr3:uid="{EBD14917-CB31-42B5-8E71-4C0E8C7FCD0D}" name="QHSE"/>
    <tableColumn id="2" xr3:uid="{E607D1D3-61D8-4F79-8011-8F0C0319FA35}" name="Business Unit (BU)"/>
    <tableColumn id="3" xr3:uid="{12D69CAC-D295-48E8-A746-6AC7D665CAC6}" name="Service Unit (SU)"/>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7FC1571C-931B-49CF-94A5-D664680BD246}" name="CC_Sales46" displayName="CC_Sales46" ref="I21:I24" totalsRowShown="0">
  <autoFilter ref="I21:I24" xr:uid="{00000000-0009-0000-0100-00000C000000}"/>
  <tableColumns count="1">
    <tableColumn id="1" xr3:uid="{6D2A221B-4EE6-49FF-82AC-CF9DA99E1FC8}" name="Sales"/>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34968B2F-7B28-4A57-B482-4C8B3F22E934}" name="CC_Procurement47" displayName="CC_Procurement47" ref="M21:M22" totalsRowShown="0">
  <autoFilter ref="M21:M22" xr:uid="{00000000-0009-0000-0100-00000D000000}"/>
  <tableColumns count="1">
    <tableColumn id="1" xr3:uid="{6E4690D9-9E33-482E-8312-E1E101BFF266}" name="Procurement"/>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BDE025D-FB21-4666-9938-C6BD09D2B12E}" name="CC_Warehouse48" displayName="CC_Warehouse48" ref="M25:M31" totalsRowShown="0">
  <autoFilter ref="M25:M31" xr:uid="{00000000-0009-0000-0100-00000E000000}"/>
  <tableColumns count="1">
    <tableColumn id="1" xr3:uid="{F8589B02-F6EE-4D53-ADFC-8837CF1A89EA}" name="Warehouse &amp; Inventory"/>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B1F5F53-1EDB-4076-BA82-C3F12F2A1DEC}" name="CC_GA50" displayName="CC_GA50" ref="H21:H28" totalsRowShown="0">
  <autoFilter ref="H21:H28" xr:uid="{00000000-0009-0000-0100-000010000000}"/>
  <tableColumns count="1">
    <tableColumn id="1" xr3:uid="{426126E9-65BD-4529-9DAB-3879916635C1}" name="GA"/>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BDB8DB5E-81F8-4872-83F7-3640CBC6AAE8}" name="CC_BOD51" displayName="CC_BOD51" ref="J21:J22" totalsRowShown="0">
  <autoFilter ref="J21:J22" xr:uid="{00000000-0009-0000-0100-000011000000}"/>
  <tableColumns count="1">
    <tableColumn id="1" xr3:uid="{D9CD2B86-2469-49E6-AAD3-810C525131CF}" name="BOD"/>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5669BFF0-6DB9-4F4D-BC74-FA9477599E01}" name="CC_Corplan52" displayName="CC_Corplan52" ref="J25:J26" totalsRowShown="0">
  <autoFilter ref="J25:J26" xr:uid="{00000000-0009-0000-0100-000012000000}"/>
  <tableColumns count="1">
    <tableColumn id="1" xr3:uid="{DB053269-C60D-4D70-8BC0-C90D19CA527A}" name="Corplan"/>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D64EF0A1-E450-4F92-9D51-F73422E70D11}" name="CC_IA53" displayName="CC_IA53" ref="J29:J30" totalsRowShown="0">
  <autoFilter ref="J29:J30" xr:uid="{00000000-0009-0000-0100-000013000000}"/>
  <tableColumns count="1">
    <tableColumn id="1" xr3:uid="{503B1EC7-35C7-4D49-818C-FCA4F171C573}" name="IA"/>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8FDEE22-3848-48DC-96A9-E1B84833F3F0}" name="CC_HS54" displayName="CC_HS54" ref="J33:J35" totalsRowShown="0">
  <autoFilter ref="J33:J35" xr:uid="{00000000-0009-0000-0100-000014000000}"/>
  <tableColumns count="1">
    <tableColumn id="1" xr3:uid="{6C19F570-58A5-48DA-AD30-926E8CC9E5F2}" name="HSE"/>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FB06DD2C-51D7-4B3D-8E1D-9266948E1978}" name="CC_Legal55" displayName="CC_Legal55" ref="K21:K25" totalsRowShown="0">
  <autoFilter ref="K21:K25" xr:uid="{00000000-0009-0000-0100-000015000000}"/>
  <tableColumns count="1">
    <tableColumn id="1" xr3:uid="{FD23C884-7F06-4985-8934-20033934F27E}" name="Legal"/>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C3ECC1C5-D265-4AFC-B49D-2399DA3BE109}" name="CC_CorComm56" displayName="CC_CorComm56" ref="K28:K34" totalsRowShown="0">
  <autoFilter ref="K28:K34" xr:uid="{00000000-0009-0000-0100-000016000000}"/>
  <tableColumns count="1">
    <tableColumn id="1" xr3:uid="{BAA3A24E-CB05-4D41-AEBD-ACC4FD18E6E7}" name="CorComm"/>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310B53C-E80E-48E6-AA79-6F5C45C7E42E}" name="CC_Accounting57" displayName="CC_Accounting57" ref="L21:L22" totalsRowShown="0">
  <autoFilter ref="L21:L22" xr:uid="{00000000-0009-0000-0100-000017000000}"/>
  <tableColumns count="1">
    <tableColumn id="1" xr3:uid="{A44A8531-1A99-4D86-8F58-9B2253B16BC9}" name="Accounting"/>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D673BB3-F985-4FCD-B154-2F823ADAE4C4}" name="CC_FinanceTreasury58" displayName="CC_FinanceTreasury58" ref="L25:L27" totalsRowShown="0">
  <autoFilter ref="L25:L27" xr:uid="{00000000-0009-0000-0100-000018000000}"/>
  <tableColumns count="1">
    <tableColumn id="1" xr3:uid="{6EB4C9B7-1B64-47C2-949E-34BC11395586}" name="Treasury Finance"/>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FBC69104-F60C-4367-886A-CDF14A7334B3}" name="CC_FPA59" displayName="CC_FPA59" ref="L30:L32" totalsRowShown="0">
  <autoFilter ref="L30:L32" xr:uid="{00000000-0009-0000-0100-000019000000}"/>
  <tableColumns count="1">
    <tableColumn id="1" xr3:uid="{A804D3B4-8189-48CC-A059-647D7B82B5BE}" name="FPA"/>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18899C3F-737D-464D-BDB2-13F21C3BB532}" name="CC_FAM60" displayName="CC_FAM60" ref="L35:L36" totalsRowShown="0">
  <autoFilter ref="L35:L36" xr:uid="{00000000-0009-0000-0100-00001A000000}"/>
  <tableColumns count="1">
    <tableColumn id="1" xr3:uid="{E4D98F53-0315-4F78-BF1D-1204106F84D9}" name="FAM"/>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8B25111-511E-41C7-9585-03C30A9302CD}" name="CC_Tax61" displayName="CC_Tax61" ref="L39:L40" totalsRowShown="0">
  <autoFilter ref="L39:L40" xr:uid="{00000000-0009-0000-0100-00001B000000}"/>
  <tableColumns count="1">
    <tableColumn id="1" xr3:uid="{434D4E42-E318-4777-ADC1-CDA1D3C70C2D}" name="Tax"/>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9D09F05-FECE-4C26-A141-E8FD6B64A8CD}" name="CC_IT62" displayName="CC_IT62" ref="N21:N23" totalsRowShown="0">
  <autoFilter ref="N21:N23" xr:uid="{00000000-0009-0000-0100-00001C000000}"/>
  <tableColumns count="1">
    <tableColumn id="1" xr3:uid="{91AA8450-AFAF-4C7D-A0C0-CD479F022988}" name="IT"/>
  </tableColumns>
  <tableStyleInfo name="Table Style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F03DAFD-F743-488E-8763-0F3163603418}" name="CC_TO63" displayName="CC_TO63" ref="O21:O25" totalsRowShown="0">
  <autoFilter ref="O21:O25" xr:uid="{00000000-0009-0000-0100-00001D000000}"/>
  <tableColumns count="1">
    <tableColumn id="1" xr3:uid="{A6CBEA20-DF6A-44E7-BC62-3A48BE7B17D2}" name="TO"/>
  </tableColumns>
  <tableStyleInfo name="Table Style 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16493247-DE29-45A3-B8B4-EB9B39DD4114}" name="CC_Environment66" displayName="CC_Environment66" ref="K37:K38" totalsRowShown="0">
  <autoFilter ref="K37:K38" xr:uid="{00000000-0009-0000-0100-000020000000}"/>
  <tableColumns count="1">
    <tableColumn id="1" xr3:uid="{345C42EB-A680-4961-97CF-03C0FE9167D7}" name="Environment"/>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drawing" Target="../drawings/drawing6.x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8.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FFC7F-5CAF-47A1-AE24-D6F876D41D20}">
  <sheetPr codeName="Sheet10">
    <tabColor rgb="FF339966"/>
  </sheetPr>
  <dimension ref="B2:P368"/>
  <sheetViews>
    <sheetView showGridLines="0" topLeftCell="A92" zoomScale="79" zoomScaleNormal="80" workbookViewId="0">
      <selection activeCell="C96" sqref="C96"/>
    </sheetView>
  </sheetViews>
  <sheetFormatPr defaultColWidth="10.28515625" defaultRowHeight="15" outlineLevelRow="4" x14ac:dyDescent="0.25"/>
  <cols>
    <col min="1" max="1" width="0.85546875" style="98" customWidth="1"/>
    <col min="2" max="2" width="3.42578125" style="98" bestFit="1" customWidth="1"/>
    <col min="3" max="3" width="45" style="98" bestFit="1" customWidth="1"/>
    <col min="4" max="4" width="66.85546875" style="98" customWidth="1"/>
    <col min="5" max="5" width="68.7109375" style="98" customWidth="1"/>
    <col min="6" max="6" width="58.28515625" style="98" customWidth="1"/>
    <col min="7" max="7" width="31.7109375" style="98" customWidth="1"/>
    <col min="8" max="10" width="10.28515625" style="98"/>
    <col min="11" max="11" width="10.28515625" style="98" customWidth="1"/>
    <col min="12" max="16384" width="10.28515625" style="98"/>
  </cols>
  <sheetData>
    <row r="2" spans="2:16" ht="24" x14ac:dyDescent="0.4">
      <c r="B2" s="97" t="s">
        <v>1562</v>
      </c>
    </row>
    <row r="3" spans="2:16" ht="21" x14ac:dyDescent="0.35">
      <c r="B3" s="99"/>
    </row>
    <row r="4" spans="2:16" ht="19.5" thickBot="1" x14ac:dyDescent="0.35">
      <c r="B4" s="100" t="s">
        <v>0</v>
      </c>
      <c r="C4" s="101"/>
      <c r="D4" s="102"/>
      <c r="E4" s="101"/>
      <c r="F4" s="101"/>
      <c r="G4" s="101"/>
      <c r="H4" s="101"/>
      <c r="I4" s="101"/>
      <c r="J4" s="101"/>
      <c r="K4" s="101"/>
      <c r="L4" s="101"/>
      <c r="M4" s="101"/>
      <c r="N4" s="101"/>
      <c r="O4" s="101"/>
      <c r="P4" s="101"/>
    </row>
    <row r="5" spans="2:16" x14ac:dyDescent="0.25">
      <c r="B5" s="103"/>
      <c r="D5" s="104"/>
    </row>
    <row r="6" spans="2:16" x14ac:dyDescent="0.25">
      <c r="B6" s="98">
        <v>1</v>
      </c>
      <c r="C6" s="105" t="s">
        <v>1563</v>
      </c>
    </row>
    <row r="7" spans="2:16" x14ac:dyDescent="0.25">
      <c r="B7" s="98">
        <v>2</v>
      </c>
      <c r="C7" s="105" t="s">
        <v>4417</v>
      </c>
    </row>
    <row r="8" spans="2:16" x14ac:dyDescent="0.25">
      <c r="B8" s="106" t="s">
        <v>1</v>
      </c>
      <c r="C8" s="105" t="s">
        <v>1564</v>
      </c>
    </row>
    <row r="9" spans="2:16" x14ac:dyDescent="0.25">
      <c r="B9" s="106" t="s">
        <v>1</v>
      </c>
      <c r="C9" s="105" t="s">
        <v>1565</v>
      </c>
    </row>
    <row r="10" spans="2:16" x14ac:dyDescent="0.25">
      <c r="B10" s="106" t="s">
        <v>1</v>
      </c>
      <c r="C10" s="105" t="s">
        <v>4418</v>
      </c>
    </row>
    <row r="11" spans="2:16" x14ac:dyDescent="0.25">
      <c r="B11" s="106" t="s">
        <v>1</v>
      </c>
      <c r="C11" s="105" t="s">
        <v>1566</v>
      </c>
    </row>
    <row r="12" spans="2:16" x14ac:dyDescent="0.25">
      <c r="B12" s="106" t="s">
        <v>1</v>
      </c>
      <c r="C12" s="105" t="s">
        <v>1567</v>
      </c>
    </row>
    <row r="13" spans="2:16" x14ac:dyDescent="0.25">
      <c r="B13" s="98">
        <v>3</v>
      </c>
      <c r="C13" s="105" t="s">
        <v>4419</v>
      </c>
    </row>
    <row r="14" spans="2:16" x14ac:dyDescent="0.25">
      <c r="B14" s="98">
        <v>4</v>
      </c>
      <c r="C14" s="98" t="s">
        <v>2</v>
      </c>
    </row>
    <row r="15" spans="2:16" x14ac:dyDescent="0.25">
      <c r="B15" s="98">
        <v>5</v>
      </c>
      <c r="C15" s="98" t="s">
        <v>4420</v>
      </c>
    </row>
    <row r="16" spans="2:16" x14ac:dyDescent="0.25">
      <c r="B16" s="98">
        <v>6</v>
      </c>
      <c r="C16" s="98" t="s">
        <v>5436</v>
      </c>
    </row>
    <row r="18" spans="2:16" ht="19.5" thickBot="1" x14ac:dyDescent="0.35">
      <c r="B18" s="100" t="s">
        <v>3</v>
      </c>
      <c r="C18" s="101"/>
      <c r="D18" s="102"/>
      <c r="E18" s="101"/>
      <c r="F18" s="101"/>
      <c r="G18" s="101"/>
      <c r="H18" s="101"/>
      <c r="I18" s="101"/>
      <c r="J18" s="101"/>
      <c r="K18" s="101"/>
      <c r="L18" s="101"/>
      <c r="M18" s="101"/>
      <c r="N18" s="101"/>
      <c r="O18" s="101"/>
      <c r="P18" s="101"/>
    </row>
    <row r="20" spans="2:16" x14ac:dyDescent="0.25">
      <c r="B20" s="98">
        <v>1</v>
      </c>
      <c r="C20" s="98" t="s">
        <v>5387</v>
      </c>
    </row>
    <row r="21" spans="2:16" x14ac:dyDescent="0.25">
      <c r="C21" s="107" t="s">
        <v>4</v>
      </c>
    </row>
    <row r="22" spans="2:16" x14ac:dyDescent="0.25">
      <c r="C22" s="107" t="s">
        <v>4421</v>
      </c>
    </row>
    <row r="23" spans="2:16" x14ac:dyDescent="0.25">
      <c r="C23" s="107" t="s">
        <v>4422</v>
      </c>
    </row>
    <row r="24" spans="2:16" x14ac:dyDescent="0.25">
      <c r="C24" s="107" t="s">
        <v>4423</v>
      </c>
    </row>
    <row r="25" spans="2:16" x14ac:dyDescent="0.25">
      <c r="C25" s="107" t="s">
        <v>5388</v>
      </c>
    </row>
    <row r="26" spans="2:16" x14ac:dyDescent="0.25">
      <c r="C26" s="107" t="s">
        <v>5390</v>
      </c>
    </row>
    <row r="27" spans="2:16" x14ac:dyDescent="0.25">
      <c r="B27" s="98">
        <v>2</v>
      </c>
      <c r="C27" s="98" t="s">
        <v>4424</v>
      </c>
    </row>
    <row r="28" spans="2:16" x14ac:dyDescent="0.25">
      <c r="B28" s="98">
        <v>3</v>
      </c>
      <c r="C28" s="98" t="s">
        <v>4425</v>
      </c>
    </row>
    <row r="30" spans="2:16" s="108" customFormat="1" ht="15.75" x14ac:dyDescent="0.25">
      <c r="C30" s="109" t="s">
        <v>5</v>
      </c>
      <c r="D30" s="388" t="s">
        <v>6</v>
      </c>
    </row>
    <row r="32" spans="2:16" x14ac:dyDescent="0.25">
      <c r="C32" s="98" t="s">
        <v>7</v>
      </c>
    </row>
    <row r="33" spans="3:4" outlineLevel="1" x14ac:dyDescent="0.25"/>
    <row r="34" spans="3:4" outlineLevel="1" x14ac:dyDescent="0.25">
      <c r="C34" s="110" t="s">
        <v>8</v>
      </c>
      <c r="D34" s="111" t="s">
        <v>9</v>
      </c>
    </row>
    <row r="35" spans="3:4" ht="60" outlineLevel="1" x14ac:dyDescent="0.25">
      <c r="C35" s="112" t="s">
        <v>75</v>
      </c>
      <c r="D35" s="113" t="s">
        <v>4426</v>
      </c>
    </row>
    <row r="36" spans="3:4" outlineLevel="1" x14ac:dyDescent="0.25">
      <c r="C36" s="112" t="s">
        <v>11</v>
      </c>
      <c r="D36" s="113" t="s">
        <v>12</v>
      </c>
    </row>
    <row r="37" spans="3:4" outlineLevel="1" x14ac:dyDescent="0.25">
      <c r="C37" s="112" t="s">
        <v>4427</v>
      </c>
      <c r="D37" s="113" t="s">
        <v>4428</v>
      </c>
    </row>
    <row r="38" spans="3:4" outlineLevel="1" x14ac:dyDescent="0.25"/>
    <row r="39" spans="3:4" ht="30" outlineLevel="1" x14ac:dyDescent="0.25">
      <c r="C39" s="114" t="s">
        <v>4429</v>
      </c>
      <c r="D39" s="114" t="s">
        <v>4430</v>
      </c>
    </row>
    <row r="40" spans="3:4" outlineLevel="2" x14ac:dyDescent="0.25">
      <c r="C40" s="115" t="s">
        <v>4431</v>
      </c>
      <c r="D40" s="115" t="s">
        <v>4427</v>
      </c>
    </row>
    <row r="41" spans="3:4" outlineLevel="2" x14ac:dyDescent="0.25">
      <c r="C41" s="116" t="s">
        <v>4388</v>
      </c>
      <c r="D41" s="116" t="s">
        <v>16</v>
      </c>
    </row>
    <row r="42" spans="3:4" outlineLevel="2" x14ac:dyDescent="0.25">
      <c r="C42" s="116" t="s">
        <v>4388</v>
      </c>
      <c r="D42" s="116" t="s">
        <v>17</v>
      </c>
    </row>
    <row r="43" spans="3:4" outlineLevel="2" x14ac:dyDescent="0.25">
      <c r="C43" s="116" t="s">
        <v>4388</v>
      </c>
      <c r="D43" s="116" t="s">
        <v>18</v>
      </c>
    </row>
    <row r="44" spans="3:4" outlineLevel="2" x14ac:dyDescent="0.25">
      <c r="C44" s="116" t="s">
        <v>4389</v>
      </c>
      <c r="D44" s="116" t="s">
        <v>4432</v>
      </c>
    </row>
    <row r="45" spans="3:4" outlineLevel="2" x14ac:dyDescent="0.25">
      <c r="C45" s="116" t="s">
        <v>4389</v>
      </c>
      <c r="D45" s="116" t="s">
        <v>4433</v>
      </c>
    </row>
    <row r="46" spans="3:4" outlineLevel="2" x14ac:dyDescent="0.25">
      <c r="C46" s="116" t="s">
        <v>4389</v>
      </c>
      <c r="D46" s="116" t="s">
        <v>21</v>
      </c>
    </row>
    <row r="47" spans="3:4" outlineLevel="2" x14ac:dyDescent="0.25">
      <c r="C47" s="116" t="s">
        <v>4389</v>
      </c>
      <c r="D47" s="116" t="s">
        <v>22</v>
      </c>
    </row>
    <row r="48" spans="3:4" outlineLevel="2" x14ac:dyDescent="0.25">
      <c r="C48" s="116" t="s">
        <v>4389</v>
      </c>
      <c r="D48" s="116" t="s">
        <v>23</v>
      </c>
    </row>
    <row r="49" spans="3:4" outlineLevel="2" x14ac:dyDescent="0.25">
      <c r="C49" s="111" t="s">
        <v>4434</v>
      </c>
      <c r="D49" s="111" t="s">
        <v>97</v>
      </c>
    </row>
    <row r="50" spans="3:4" outlineLevel="2" x14ac:dyDescent="0.25">
      <c r="C50" s="111" t="s">
        <v>4434</v>
      </c>
      <c r="D50" s="111" t="s">
        <v>98</v>
      </c>
    </row>
    <row r="51" spans="3:4" outlineLevel="2" x14ac:dyDescent="0.25">
      <c r="C51" s="111" t="s">
        <v>194</v>
      </c>
      <c r="D51" s="111" t="s">
        <v>122</v>
      </c>
    </row>
    <row r="52" spans="3:4" outlineLevel="2" x14ac:dyDescent="0.25">
      <c r="C52" s="111" t="str">
        <f>C51</f>
        <v>HSE</v>
      </c>
      <c r="D52" s="111" t="s">
        <v>114</v>
      </c>
    </row>
    <row r="53" spans="3:4" outlineLevel="2" x14ac:dyDescent="0.25">
      <c r="C53" s="111" t="s">
        <v>106</v>
      </c>
      <c r="D53" s="111" t="s">
        <v>99</v>
      </c>
    </row>
    <row r="54" spans="3:4" outlineLevel="2" x14ac:dyDescent="0.25">
      <c r="C54" s="111" t="s">
        <v>106</v>
      </c>
      <c r="D54" s="111" t="s">
        <v>105</v>
      </c>
    </row>
    <row r="55" spans="3:4" outlineLevel="2" x14ac:dyDescent="0.25">
      <c r="C55" s="111" t="s">
        <v>3731</v>
      </c>
      <c r="D55" s="111" t="s">
        <v>103</v>
      </c>
    </row>
    <row r="56" spans="3:4" outlineLevel="2" x14ac:dyDescent="0.25">
      <c r="C56" s="111" t="s">
        <v>3731</v>
      </c>
      <c r="D56" s="111" t="s">
        <v>111</v>
      </c>
    </row>
    <row r="57" spans="3:4" outlineLevel="2" x14ac:dyDescent="0.25">
      <c r="C57" s="111" t="s">
        <v>3731</v>
      </c>
      <c r="D57" s="111" t="s">
        <v>107</v>
      </c>
    </row>
    <row r="58" spans="3:4" outlineLevel="2" x14ac:dyDescent="0.25">
      <c r="C58" s="111" t="s">
        <v>3731</v>
      </c>
      <c r="D58" s="111" t="s">
        <v>110</v>
      </c>
    </row>
    <row r="59" spans="3:4" outlineLevel="2" x14ac:dyDescent="0.25">
      <c r="C59" s="111" t="s">
        <v>3731</v>
      </c>
      <c r="D59" s="111" t="s">
        <v>3833</v>
      </c>
    </row>
    <row r="60" spans="3:4" outlineLevel="2" x14ac:dyDescent="0.25">
      <c r="C60" s="111" t="s">
        <v>3731</v>
      </c>
      <c r="D60" s="111" t="s">
        <v>5437</v>
      </c>
    </row>
    <row r="61" spans="3:4" outlineLevel="2" x14ac:dyDescent="0.25">
      <c r="C61" s="111" t="s">
        <v>3829</v>
      </c>
      <c r="D61" s="111" t="s">
        <v>4392</v>
      </c>
    </row>
    <row r="62" spans="3:4" outlineLevel="2" x14ac:dyDescent="0.25">
      <c r="C62" s="111" t="s">
        <v>3829</v>
      </c>
      <c r="D62" s="111" t="s">
        <v>5380</v>
      </c>
    </row>
    <row r="63" spans="3:4" outlineLevel="2" x14ac:dyDescent="0.25">
      <c r="C63" s="111" t="s">
        <v>3829</v>
      </c>
      <c r="D63" s="111" t="s">
        <v>5381</v>
      </c>
    </row>
    <row r="64" spans="3:4" outlineLevel="2" x14ac:dyDescent="0.25">
      <c r="C64" s="111" t="s">
        <v>5379</v>
      </c>
      <c r="D64" s="111" t="s">
        <v>4634</v>
      </c>
    </row>
    <row r="65" spans="3:4" outlineLevel="2" x14ac:dyDescent="0.25">
      <c r="C65" s="111" t="s">
        <v>5379</v>
      </c>
      <c r="D65" s="111" t="s">
        <v>213</v>
      </c>
    </row>
    <row r="66" spans="3:4" outlineLevel="2" x14ac:dyDescent="0.25">
      <c r="C66" s="111" t="s">
        <v>102</v>
      </c>
      <c r="D66" s="111" t="s">
        <v>5438</v>
      </c>
    </row>
    <row r="67" spans="3:4" outlineLevel="2" x14ac:dyDescent="0.25">
      <c r="C67" s="111" t="s">
        <v>102</v>
      </c>
      <c r="D67" s="111" t="s">
        <v>4435</v>
      </c>
    </row>
    <row r="68" spans="3:4" outlineLevel="2" x14ac:dyDescent="0.25">
      <c r="C68" s="111" t="s">
        <v>102</v>
      </c>
      <c r="D68" s="111" t="s">
        <v>5439</v>
      </c>
    </row>
    <row r="69" spans="3:4" outlineLevel="2" x14ac:dyDescent="0.25">
      <c r="C69" s="111" t="s">
        <v>120</v>
      </c>
      <c r="D69" s="111" t="s">
        <v>4903</v>
      </c>
    </row>
    <row r="70" spans="3:4" outlineLevel="2" x14ac:dyDescent="0.25">
      <c r="C70" s="111" t="s">
        <v>120</v>
      </c>
      <c r="D70" s="111" t="s">
        <v>112</v>
      </c>
    </row>
    <row r="71" spans="3:4" outlineLevel="2" x14ac:dyDescent="0.25">
      <c r="C71" s="111" t="s">
        <v>120</v>
      </c>
      <c r="D71" s="111" t="s">
        <v>117</v>
      </c>
    </row>
    <row r="72" spans="3:4" outlineLevel="2" x14ac:dyDescent="0.25">
      <c r="C72" s="111" t="s">
        <v>120</v>
      </c>
      <c r="D72" s="111" t="s">
        <v>104</v>
      </c>
    </row>
    <row r="73" spans="3:4" outlineLevel="2" x14ac:dyDescent="0.25">
      <c r="C73" s="117" t="s">
        <v>101</v>
      </c>
      <c r="D73" s="111" t="s">
        <v>209</v>
      </c>
    </row>
    <row r="74" spans="3:4" outlineLevel="2" x14ac:dyDescent="0.25">
      <c r="C74" s="111" t="s">
        <v>101</v>
      </c>
      <c r="D74" s="111" t="s">
        <v>113</v>
      </c>
    </row>
    <row r="75" spans="3:4" outlineLevel="2" x14ac:dyDescent="0.25">
      <c r="C75" s="111" t="s">
        <v>101</v>
      </c>
      <c r="D75" s="111" t="s">
        <v>116</v>
      </c>
    </row>
    <row r="76" spans="3:4" outlineLevel="1" x14ac:dyDescent="0.25"/>
    <row r="77" spans="3:4" outlineLevel="1" x14ac:dyDescent="0.25">
      <c r="C77" s="98" t="s">
        <v>24</v>
      </c>
    </row>
    <row r="79" spans="3:4" s="108" customFormat="1" ht="15.75" x14ac:dyDescent="0.25">
      <c r="C79" s="109" t="s">
        <v>1570</v>
      </c>
      <c r="D79" s="389" t="s">
        <v>5386</v>
      </c>
    </row>
    <row r="81" spans="3:4" x14ac:dyDescent="0.25">
      <c r="C81" s="98" t="s">
        <v>4436</v>
      </c>
    </row>
    <row r="82" spans="3:4" x14ac:dyDescent="0.25">
      <c r="C82" s="392" t="s">
        <v>4437</v>
      </c>
      <c r="D82" s="118"/>
    </row>
    <row r="83" spans="3:4" outlineLevel="1" x14ac:dyDescent="0.25">
      <c r="C83" s="98" t="s">
        <v>25</v>
      </c>
    </row>
    <row r="84" spans="3:4" outlineLevel="1" x14ac:dyDescent="0.25">
      <c r="C84" s="98" t="s">
        <v>4438</v>
      </c>
    </row>
    <row r="85" spans="3:4" outlineLevel="1" x14ac:dyDescent="0.25"/>
    <row r="86" spans="3:4" outlineLevel="1" x14ac:dyDescent="0.25">
      <c r="C86" s="115" t="s">
        <v>4439</v>
      </c>
      <c r="D86" s="115" t="s">
        <v>4440</v>
      </c>
    </row>
    <row r="87" spans="3:4" ht="60" outlineLevel="1" x14ac:dyDescent="0.25">
      <c r="C87" s="119" t="s">
        <v>26</v>
      </c>
      <c r="D87" s="120" t="s">
        <v>4441</v>
      </c>
    </row>
    <row r="88" spans="3:4" ht="45" outlineLevel="1" x14ac:dyDescent="0.25">
      <c r="C88" s="119" t="s">
        <v>78</v>
      </c>
      <c r="D88" s="121" t="s">
        <v>4442</v>
      </c>
    </row>
    <row r="89" spans="3:4" ht="75" outlineLevel="1" x14ac:dyDescent="0.25">
      <c r="C89" s="122" t="s">
        <v>27</v>
      </c>
      <c r="D89" s="123" t="s">
        <v>1571</v>
      </c>
    </row>
    <row r="90" spans="3:4" ht="60" outlineLevel="1" x14ac:dyDescent="0.25">
      <c r="C90" s="124" t="s">
        <v>28</v>
      </c>
      <c r="D90" s="125" t="s">
        <v>4443</v>
      </c>
    </row>
    <row r="91" spans="3:4" ht="129.75" customHeight="1" outlineLevel="1" x14ac:dyDescent="0.25">
      <c r="C91" s="126"/>
      <c r="D91" s="127" t="e" vm="1">
        <v>#VALUE!</v>
      </c>
    </row>
    <row r="92" spans="3:4" ht="75" outlineLevel="1" x14ac:dyDescent="0.25">
      <c r="C92" s="128" t="s">
        <v>1572</v>
      </c>
      <c r="D92" s="129" t="s">
        <v>1573</v>
      </c>
    </row>
    <row r="93" spans="3:4" outlineLevel="1" x14ac:dyDescent="0.25">
      <c r="C93" s="130" t="s">
        <v>4444</v>
      </c>
      <c r="D93" s="131" t="s">
        <v>4445</v>
      </c>
    </row>
    <row r="94" spans="3:4" outlineLevel="1" x14ac:dyDescent="0.25">
      <c r="C94" s="130" t="s">
        <v>4446</v>
      </c>
      <c r="D94" s="131" t="s">
        <v>4447</v>
      </c>
    </row>
    <row r="95" spans="3:4" outlineLevel="1" x14ac:dyDescent="0.25">
      <c r="C95" s="130" t="s">
        <v>5456</v>
      </c>
      <c r="D95" s="131" t="s">
        <v>4448</v>
      </c>
    </row>
    <row r="96" spans="3:4" ht="90" outlineLevel="1" x14ac:dyDescent="0.25">
      <c r="C96" s="132" t="s">
        <v>29</v>
      </c>
      <c r="D96" s="121" t="s">
        <v>4449</v>
      </c>
    </row>
    <row r="97" spans="3:6" outlineLevel="1" x14ac:dyDescent="0.25">
      <c r="C97" s="132" t="s">
        <v>30</v>
      </c>
      <c r="D97" s="133" t="s">
        <v>31</v>
      </c>
    </row>
    <row r="98" spans="3:6" outlineLevel="1" x14ac:dyDescent="0.25">
      <c r="C98" s="132" t="s">
        <v>1574</v>
      </c>
      <c r="D98" s="133" t="s">
        <v>4450</v>
      </c>
    </row>
    <row r="99" spans="3:6" outlineLevel="1" x14ac:dyDescent="0.25">
      <c r="C99" s="132" t="s">
        <v>86</v>
      </c>
      <c r="D99" s="133" t="s">
        <v>1575</v>
      </c>
    </row>
    <row r="100" spans="3:6" outlineLevel="1" x14ac:dyDescent="0.25">
      <c r="C100" s="132" t="s">
        <v>87</v>
      </c>
      <c r="D100" s="133" t="s">
        <v>4451</v>
      </c>
    </row>
    <row r="101" spans="3:6" outlineLevel="1" x14ac:dyDescent="0.25">
      <c r="C101" s="132" t="s">
        <v>4452</v>
      </c>
      <c r="D101" s="133" t="s">
        <v>33</v>
      </c>
    </row>
    <row r="102" spans="3:6" outlineLevel="1" x14ac:dyDescent="0.25">
      <c r="C102" s="132" t="s">
        <v>4453</v>
      </c>
      <c r="D102" s="133" t="s">
        <v>35</v>
      </c>
    </row>
    <row r="103" spans="3:6" outlineLevel="1" x14ac:dyDescent="0.25">
      <c r="C103" s="134" t="s">
        <v>4454</v>
      </c>
      <c r="D103" s="133" t="s">
        <v>4455</v>
      </c>
    </row>
    <row r="104" spans="3:6" outlineLevel="1" x14ac:dyDescent="0.25">
      <c r="C104" s="132" t="s">
        <v>1561</v>
      </c>
      <c r="D104" s="133" t="s">
        <v>1576</v>
      </c>
    </row>
    <row r="105" spans="3:6" outlineLevel="1" x14ac:dyDescent="0.25"/>
    <row r="106" spans="3:6" outlineLevel="1" x14ac:dyDescent="0.25">
      <c r="C106" s="135" t="s">
        <v>36</v>
      </c>
    </row>
    <row r="107" spans="3:6" outlineLevel="2" x14ac:dyDescent="0.25">
      <c r="C107" s="136" t="s">
        <v>37</v>
      </c>
      <c r="D107" s="115" t="s">
        <v>38</v>
      </c>
      <c r="E107" s="137" t="s">
        <v>4456</v>
      </c>
      <c r="F107" s="138"/>
    </row>
    <row r="108" spans="3:6" outlineLevel="2" x14ac:dyDescent="0.25">
      <c r="C108" s="139" t="s">
        <v>405</v>
      </c>
      <c r="D108" s="140"/>
      <c r="E108" s="141"/>
      <c r="F108" s="142"/>
    </row>
    <row r="109" spans="3:6" ht="30" outlineLevel="2" x14ac:dyDescent="0.25">
      <c r="C109" s="143">
        <v>15000000</v>
      </c>
      <c r="D109" s="144" t="s">
        <v>39</v>
      </c>
      <c r="E109" s="145" t="s">
        <v>4457</v>
      </c>
      <c r="F109" s="146"/>
    </row>
    <row r="110" spans="3:6" ht="45" outlineLevel="2" x14ac:dyDescent="0.25">
      <c r="C110" s="147">
        <v>15000010</v>
      </c>
      <c r="D110" s="148" t="s">
        <v>40</v>
      </c>
      <c r="E110" s="149" t="s">
        <v>4458</v>
      </c>
      <c r="F110" s="150"/>
    </row>
    <row r="111" spans="3:6" ht="30" outlineLevel="2" x14ac:dyDescent="0.25">
      <c r="C111" s="147">
        <v>15000020</v>
      </c>
      <c r="D111" s="148" t="s">
        <v>41</v>
      </c>
      <c r="E111" s="149" t="s">
        <v>4459</v>
      </c>
      <c r="F111" s="150"/>
    </row>
    <row r="112" spans="3:6" ht="30" outlineLevel="2" x14ac:dyDescent="0.25">
      <c r="C112" s="147">
        <v>15000030</v>
      </c>
      <c r="D112" s="148" t="s">
        <v>42</v>
      </c>
      <c r="E112" s="149" t="s">
        <v>4460</v>
      </c>
      <c r="F112" s="150"/>
    </row>
    <row r="113" spans="3:6" ht="30" outlineLevel="2" x14ac:dyDescent="0.25">
      <c r="C113" s="147">
        <v>15000040</v>
      </c>
      <c r="D113" s="148" t="s">
        <v>43</v>
      </c>
      <c r="E113" s="149" t="s">
        <v>4461</v>
      </c>
      <c r="F113" s="150"/>
    </row>
    <row r="114" spans="3:6" ht="30" outlineLevel="2" x14ac:dyDescent="0.25">
      <c r="C114" s="147">
        <v>15000050</v>
      </c>
      <c r="D114" s="148" t="s">
        <v>44</v>
      </c>
      <c r="E114" s="149" t="s">
        <v>4462</v>
      </c>
      <c r="F114" s="150"/>
    </row>
    <row r="115" spans="3:6" ht="30" outlineLevel="2" x14ac:dyDescent="0.25">
      <c r="C115" s="147">
        <v>15000060</v>
      </c>
      <c r="D115" s="148" t="s">
        <v>45</v>
      </c>
      <c r="E115" s="149" t="s">
        <v>4463</v>
      </c>
      <c r="F115" s="150"/>
    </row>
    <row r="116" spans="3:6" ht="30" outlineLevel="2" x14ac:dyDescent="0.25">
      <c r="C116" s="151">
        <v>15000070</v>
      </c>
      <c r="D116" s="152" t="s">
        <v>46</v>
      </c>
      <c r="E116" s="153" t="s">
        <v>4464</v>
      </c>
      <c r="F116" s="150"/>
    </row>
    <row r="117" spans="3:6" ht="30" outlineLevel="2" x14ac:dyDescent="0.25">
      <c r="C117" s="151">
        <v>15000080</v>
      </c>
      <c r="D117" s="152" t="s">
        <v>47</v>
      </c>
      <c r="E117" s="153" t="s">
        <v>4465</v>
      </c>
      <c r="F117" s="150"/>
    </row>
    <row r="118" spans="3:6" ht="30" outlineLevel="2" x14ac:dyDescent="0.25">
      <c r="C118" s="151">
        <v>15200000</v>
      </c>
      <c r="D118" s="152" t="s">
        <v>49</v>
      </c>
      <c r="E118" s="153" t="s">
        <v>4466</v>
      </c>
      <c r="F118" s="146"/>
    </row>
    <row r="119" spans="3:6" outlineLevel="2" x14ac:dyDescent="0.25">
      <c r="C119" s="154" t="s">
        <v>4467</v>
      </c>
      <c r="D119" s="155"/>
      <c r="E119" s="156"/>
      <c r="F119" s="142"/>
    </row>
    <row r="120" spans="3:6" ht="45" outlineLevel="2" x14ac:dyDescent="0.25">
      <c r="C120" s="151">
        <v>15020010</v>
      </c>
      <c r="D120" s="152" t="s">
        <v>52</v>
      </c>
      <c r="E120" s="153" t="s">
        <v>4468</v>
      </c>
      <c r="F120" s="150"/>
    </row>
    <row r="121" spans="3:6" ht="45" outlineLevel="2" x14ac:dyDescent="0.25">
      <c r="C121" s="151">
        <v>15020020</v>
      </c>
      <c r="D121" s="152" t="s">
        <v>53</v>
      </c>
      <c r="E121" s="153" t="s">
        <v>4469</v>
      </c>
      <c r="F121" s="150"/>
    </row>
    <row r="122" spans="3:6" ht="30" outlineLevel="2" x14ac:dyDescent="0.25">
      <c r="C122" s="151">
        <v>15020030</v>
      </c>
      <c r="D122" s="152" t="s">
        <v>54</v>
      </c>
      <c r="E122" s="153" t="s">
        <v>4470</v>
      </c>
      <c r="F122" s="150"/>
    </row>
    <row r="123" spans="3:6" ht="30" outlineLevel="2" x14ac:dyDescent="0.25">
      <c r="C123" s="151">
        <v>15020040</v>
      </c>
      <c r="D123" s="152" t="s">
        <v>55</v>
      </c>
      <c r="E123" s="153" t="s">
        <v>4471</v>
      </c>
      <c r="F123" s="150"/>
    </row>
    <row r="124" spans="3:6" ht="30" outlineLevel="2" x14ac:dyDescent="0.25">
      <c r="C124" s="151">
        <v>15020080</v>
      </c>
      <c r="D124" s="152" t="s">
        <v>56</v>
      </c>
      <c r="E124" s="153" t="s">
        <v>4472</v>
      </c>
      <c r="F124" s="150"/>
    </row>
    <row r="125" spans="3:6" ht="45" outlineLevel="2" x14ac:dyDescent="0.25">
      <c r="C125" s="157">
        <v>15020090</v>
      </c>
      <c r="D125" s="158" t="s">
        <v>57</v>
      </c>
      <c r="E125" s="159" t="s">
        <v>4473</v>
      </c>
      <c r="F125" s="150"/>
    </row>
    <row r="126" spans="3:6" outlineLevel="2" x14ac:dyDescent="0.25">
      <c r="C126" s="160"/>
      <c r="D126" s="161"/>
      <c r="E126" s="162"/>
      <c r="F126" s="162"/>
    </row>
    <row r="127" spans="3:6" s="165" customFormat="1" ht="15.75" x14ac:dyDescent="0.25">
      <c r="C127" s="163" t="s">
        <v>5391</v>
      </c>
      <c r="D127" s="164"/>
    </row>
    <row r="129" spans="3:6" outlineLevel="1" x14ac:dyDescent="0.25">
      <c r="C129" s="98" t="s">
        <v>1577</v>
      </c>
    </row>
    <row r="130" spans="3:6" outlineLevel="1" x14ac:dyDescent="0.25">
      <c r="C130" s="98" t="s">
        <v>1578</v>
      </c>
    </row>
    <row r="131" spans="3:6" outlineLevel="1" x14ac:dyDescent="0.25">
      <c r="C131" s="98" t="s">
        <v>4438</v>
      </c>
    </row>
    <row r="132" spans="3:6" outlineLevel="1" x14ac:dyDescent="0.25"/>
    <row r="133" spans="3:6" outlineLevel="1" x14ac:dyDescent="0.25">
      <c r="C133" s="393" t="s">
        <v>5392</v>
      </c>
      <c r="D133" s="393"/>
      <c r="E133" s="393" t="s">
        <v>5393</v>
      </c>
      <c r="F133" s="393"/>
    </row>
    <row r="134" spans="3:6" ht="60" outlineLevel="1" x14ac:dyDescent="0.25">
      <c r="C134" s="166" t="s">
        <v>1579</v>
      </c>
      <c r="D134" s="167" t="s">
        <v>4474</v>
      </c>
      <c r="E134" s="166" t="s">
        <v>1528</v>
      </c>
      <c r="F134" s="167" t="s">
        <v>5394</v>
      </c>
    </row>
    <row r="135" spans="3:6" ht="45" outlineLevel="1" x14ac:dyDescent="0.25">
      <c r="C135" s="166" t="s">
        <v>1580</v>
      </c>
      <c r="D135" s="167" t="s">
        <v>4475</v>
      </c>
      <c r="E135" s="453"/>
      <c r="F135" s="455"/>
    </row>
    <row r="136" spans="3:6" ht="60" outlineLevel="1" x14ac:dyDescent="0.25">
      <c r="C136" s="168" t="s">
        <v>1581</v>
      </c>
      <c r="D136" s="169" t="s">
        <v>4476</v>
      </c>
      <c r="E136" s="452"/>
      <c r="F136" s="455"/>
    </row>
    <row r="137" spans="3:6" ht="45" outlineLevel="1" x14ac:dyDescent="0.25">
      <c r="C137" s="168" t="s">
        <v>1582</v>
      </c>
      <c r="D137" s="169" t="s">
        <v>1583</v>
      </c>
      <c r="E137" s="168" t="s">
        <v>1582</v>
      </c>
      <c r="F137" s="169" t="s">
        <v>1583</v>
      </c>
    </row>
    <row r="138" spans="3:6" ht="60" outlineLevel="1" x14ac:dyDescent="0.25">
      <c r="C138" s="166" t="s">
        <v>1572</v>
      </c>
      <c r="D138" s="167" t="s">
        <v>4477</v>
      </c>
      <c r="E138" s="166" t="s">
        <v>1572</v>
      </c>
      <c r="F138" s="167" t="s">
        <v>4477</v>
      </c>
    </row>
    <row r="139" spans="3:6" ht="30" outlineLevel="1" x14ac:dyDescent="0.25">
      <c r="C139" s="166" t="s">
        <v>1584</v>
      </c>
      <c r="D139" s="167" t="s">
        <v>4478</v>
      </c>
      <c r="E139" s="166" t="s">
        <v>1584</v>
      </c>
      <c r="F139" s="167" t="s">
        <v>4478</v>
      </c>
    </row>
    <row r="140" spans="3:6" ht="75" outlineLevel="1" x14ac:dyDescent="0.25">
      <c r="C140" s="170" t="s">
        <v>1585</v>
      </c>
      <c r="D140" s="167" t="s">
        <v>4479</v>
      </c>
      <c r="E140" s="170" t="s">
        <v>1585</v>
      </c>
      <c r="F140" s="167" t="s">
        <v>4479</v>
      </c>
    </row>
    <row r="141" spans="3:6" ht="105" outlineLevel="1" x14ac:dyDescent="0.25">
      <c r="C141" s="170" t="s">
        <v>1586</v>
      </c>
      <c r="D141" s="171" t="s">
        <v>4480</v>
      </c>
      <c r="E141" s="170" t="s">
        <v>1586</v>
      </c>
      <c r="F141" s="171" t="s">
        <v>4480</v>
      </c>
    </row>
    <row r="142" spans="3:6" outlineLevel="1" x14ac:dyDescent="0.25">
      <c r="C142" s="170" t="s">
        <v>1587</v>
      </c>
      <c r="D142" s="171" t="s">
        <v>4481</v>
      </c>
      <c r="E142" s="170" t="s">
        <v>1587</v>
      </c>
      <c r="F142" s="171" t="s">
        <v>4481</v>
      </c>
    </row>
    <row r="143" spans="3:6" ht="45" outlineLevel="1" x14ac:dyDescent="0.25">
      <c r="C143" s="170" t="s">
        <v>84</v>
      </c>
      <c r="D143" s="171" t="s">
        <v>4482</v>
      </c>
      <c r="E143" s="170" t="s">
        <v>84</v>
      </c>
      <c r="F143" s="171" t="s">
        <v>4482</v>
      </c>
    </row>
    <row r="144" spans="3:6" ht="30" outlineLevel="1" x14ac:dyDescent="0.25">
      <c r="C144" s="170" t="s">
        <v>1588</v>
      </c>
      <c r="D144" s="171" t="s">
        <v>4483</v>
      </c>
      <c r="E144" s="170" t="s">
        <v>1588</v>
      </c>
      <c r="F144" s="171" t="s">
        <v>4483</v>
      </c>
    </row>
    <row r="145" spans="3:7" ht="30" outlineLevel="1" x14ac:dyDescent="0.25">
      <c r="C145" s="170" t="s">
        <v>1589</v>
      </c>
      <c r="D145" s="171" t="s">
        <v>4484</v>
      </c>
      <c r="E145" s="170" t="s">
        <v>1589</v>
      </c>
      <c r="F145" s="171" t="s">
        <v>4484</v>
      </c>
    </row>
    <row r="146" spans="3:7" ht="45" outlineLevel="1" x14ac:dyDescent="0.25">
      <c r="C146" s="170" t="s">
        <v>4485</v>
      </c>
      <c r="D146" s="171" t="s">
        <v>4486</v>
      </c>
      <c r="E146" s="170" t="s">
        <v>4485</v>
      </c>
      <c r="F146" s="171" t="s">
        <v>4486</v>
      </c>
    </row>
    <row r="147" spans="3:7" outlineLevel="1" x14ac:dyDescent="0.25"/>
    <row r="149" spans="3:7" x14ac:dyDescent="0.25">
      <c r="C149" s="135" t="s">
        <v>4497</v>
      </c>
    </row>
    <row r="150" spans="3:7" outlineLevel="2" x14ac:dyDescent="0.25">
      <c r="C150" s="115" t="s">
        <v>4498</v>
      </c>
      <c r="D150" s="115" t="s">
        <v>4499</v>
      </c>
      <c r="E150" s="137" t="s">
        <v>4500</v>
      </c>
      <c r="F150" s="137" t="s">
        <v>4501</v>
      </c>
      <c r="G150" s="137" t="s">
        <v>4502</v>
      </c>
    </row>
    <row r="151" spans="3:7" outlineLevel="4" x14ac:dyDescent="0.25">
      <c r="C151" s="175">
        <v>50200010</v>
      </c>
      <c r="D151" s="149" t="s">
        <v>1646</v>
      </c>
      <c r="E151" s="149" t="s">
        <v>4503</v>
      </c>
      <c r="F151" s="176" t="s">
        <v>972</v>
      </c>
      <c r="G151" s="176" t="s">
        <v>4504</v>
      </c>
    </row>
    <row r="152" spans="3:7" outlineLevel="4" x14ac:dyDescent="0.25">
      <c r="C152" s="175">
        <v>50300010</v>
      </c>
      <c r="D152" s="149" t="s">
        <v>1389</v>
      </c>
      <c r="E152" s="149" t="s">
        <v>4505</v>
      </c>
      <c r="F152" s="177" t="s">
        <v>977</v>
      </c>
      <c r="G152" s="177" t="s">
        <v>123</v>
      </c>
    </row>
    <row r="153" spans="3:7" outlineLevel="4" x14ac:dyDescent="0.25">
      <c r="C153" s="175">
        <v>50300020</v>
      </c>
      <c r="D153" s="149" t="s">
        <v>1390</v>
      </c>
      <c r="E153" s="149" t="s">
        <v>4506</v>
      </c>
      <c r="F153" s="149" t="s">
        <v>977</v>
      </c>
      <c r="G153" s="177" t="s">
        <v>123</v>
      </c>
    </row>
    <row r="154" spans="3:7" outlineLevel="4" x14ac:dyDescent="0.25">
      <c r="C154" s="175">
        <v>50300030</v>
      </c>
      <c r="D154" s="149" t="s">
        <v>1391</v>
      </c>
      <c r="E154" s="149" t="s">
        <v>4507</v>
      </c>
      <c r="F154" s="149" t="s">
        <v>977</v>
      </c>
      <c r="G154" s="177" t="s">
        <v>123</v>
      </c>
    </row>
    <row r="155" spans="3:7" outlineLevel="4" x14ac:dyDescent="0.25">
      <c r="C155" s="175">
        <v>50300040</v>
      </c>
      <c r="D155" s="149" t="s">
        <v>1392</v>
      </c>
      <c r="E155" s="149" t="s">
        <v>4508</v>
      </c>
      <c r="F155" s="149" t="s">
        <v>977</v>
      </c>
      <c r="G155" s="177" t="s">
        <v>123</v>
      </c>
    </row>
    <row r="156" spans="3:7" outlineLevel="4" x14ac:dyDescent="0.25">
      <c r="C156" s="175">
        <v>50300050</v>
      </c>
      <c r="D156" s="149" t="s">
        <v>1393</v>
      </c>
      <c r="E156" s="149" t="s">
        <v>4509</v>
      </c>
      <c r="F156" s="149" t="s">
        <v>977</v>
      </c>
      <c r="G156" s="177" t="s">
        <v>123</v>
      </c>
    </row>
    <row r="157" spans="3:7" outlineLevel="4" x14ac:dyDescent="0.25">
      <c r="C157" s="175">
        <v>50300060</v>
      </c>
      <c r="D157" s="149" t="s">
        <v>1648</v>
      </c>
      <c r="E157" s="149" t="s">
        <v>4510</v>
      </c>
      <c r="F157" s="149" t="s">
        <v>977</v>
      </c>
      <c r="G157" s="177" t="s">
        <v>123</v>
      </c>
    </row>
    <row r="158" spans="3:7" outlineLevel="4" x14ac:dyDescent="0.25">
      <c r="C158" s="175">
        <v>50300070</v>
      </c>
      <c r="D158" s="149" t="s">
        <v>1394</v>
      </c>
      <c r="E158" s="149" t="s">
        <v>4511</v>
      </c>
      <c r="F158" s="153" t="s">
        <v>977</v>
      </c>
      <c r="G158" s="177" t="s">
        <v>123</v>
      </c>
    </row>
    <row r="159" spans="3:7" outlineLevel="4" x14ac:dyDescent="0.25">
      <c r="C159" s="175">
        <v>50300080</v>
      </c>
      <c r="D159" s="149" t="s">
        <v>1597</v>
      </c>
      <c r="E159" s="149" t="s">
        <v>4512</v>
      </c>
      <c r="F159" s="153" t="s">
        <v>977</v>
      </c>
      <c r="G159" s="177" t="s">
        <v>123</v>
      </c>
    </row>
    <row r="160" spans="3:7" outlineLevel="4" x14ac:dyDescent="0.25">
      <c r="C160" s="175">
        <v>50300090</v>
      </c>
      <c r="D160" s="149" t="s">
        <v>1396</v>
      </c>
      <c r="E160" s="149" t="s">
        <v>4513</v>
      </c>
      <c r="F160" s="153" t="s">
        <v>977</v>
      </c>
      <c r="G160" s="177" t="s">
        <v>123</v>
      </c>
    </row>
    <row r="161" spans="3:7" outlineLevel="4" x14ac:dyDescent="0.25">
      <c r="C161" s="175">
        <v>50300100</v>
      </c>
      <c r="D161" s="149" t="s">
        <v>1397</v>
      </c>
      <c r="E161" s="149" t="s">
        <v>4514</v>
      </c>
      <c r="F161" s="153" t="s">
        <v>977</v>
      </c>
      <c r="G161" s="177" t="s">
        <v>123</v>
      </c>
    </row>
    <row r="162" spans="3:7" outlineLevel="4" x14ac:dyDescent="0.25">
      <c r="C162" s="175">
        <v>50300110</v>
      </c>
      <c r="D162" s="149" t="s">
        <v>1650</v>
      </c>
      <c r="E162" s="149" t="s">
        <v>4515</v>
      </c>
      <c r="F162" s="153" t="s">
        <v>977</v>
      </c>
      <c r="G162" s="177" t="s">
        <v>123</v>
      </c>
    </row>
    <row r="163" spans="3:7" outlineLevel="4" x14ac:dyDescent="0.25">
      <c r="C163" s="175">
        <v>50300120</v>
      </c>
      <c r="D163" s="149" t="s">
        <v>4516</v>
      </c>
      <c r="E163" s="149" t="s">
        <v>4517</v>
      </c>
      <c r="F163" s="153" t="s">
        <v>977</v>
      </c>
      <c r="G163" s="177" t="s">
        <v>123</v>
      </c>
    </row>
    <row r="164" spans="3:7" outlineLevel="4" x14ac:dyDescent="0.25">
      <c r="C164" s="175">
        <v>50300990</v>
      </c>
      <c r="D164" s="149" t="s">
        <v>1399</v>
      </c>
      <c r="E164" s="149" t="s">
        <v>4518</v>
      </c>
      <c r="F164" s="153" t="s">
        <v>977</v>
      </c>
      <c r="G164" s="177" t="s">
        <v>123</v>
      </c>
    </row>
    <row r="165" spans="3:7" outlineLevel="4" x14ac:dyDescent="0.25">
      <c r="C165" s="175">
        <v>50400010</v>
      </c>
      <c r="D165" s="149" t="s">
        <v>1649</v>
      </c>
      <c r="E165" s="149" t="s">
        <v>4519</v>
      </c>
      <c r="F165" s="153" t="s">
        <v>982</v>
      </c>
      <c r="G165" s="177" t="s">
        <v>123</v>
      </c>
    </row>
    <row r="166" spans="3:7" outlineLevel="4" x14ac:dyDescent="0.25">
      <c r="C166" s="175">
        <v>50500010</v>
      </c>
      <c r="D166" s="149" t="s">
        <v>1658</v>
      </c>
      <c r="E166" s="149" t="s">
        <v>4520</v>
      </c>
      <c r="F166" s="153" t="s">
        <v>987</v>
      </c>
      <c r="G166" s="176" t="s">
        <v>4504</v>
      </c>
    </row>
    <row r="167" spans="3:7" outlineLevel="4" x14ac:dyDescent="0.25">
      <c r="C167" s="175">
        <v>50500020</v>
      </c>
      <c r="D167" s="149" t="s">
        <v>1402</v>
      </c>
      <c r="E167" s="149" t="s">
        <v>4521</v>
      </c>
      <c r="F167" s="153" t="s">
        <v>987</v>
      </c>
      <c r="G167" s="176" t="s">
        <v>4504</v>
      </c>
    </row>
    <row r="168" spans="3:7" outlineLevel="4" x14ac:dyDescent="0.25">
      <c r="C168" s="175">
        <v>50500030</v>
      </c>
      <c r="D168" s="149" t="s">
        <v>1659</v>
      </c>
      <c r="E168" s="149" t="s">
        <v>1599</v>
      </c>
      <c r="F168" s="153" t="s">
        <v>987</v>
      </c>
      <c r="G168" s="176" t="s">
        <v>4504</v>
      </c>
    </row>
    <row r="169" spans="3:7" outlineLevel="4" x14ac:dyDescent="0.25">
      <c r="C169" s="175">
        <v>50500040</v>
      </c>
      <c r="D169" s="149" t="s">
        <v>458</v>
      </c>
      <c r="E169" s="149" t="s">
        <v>4522</v>
      </c>
      <c r="F169" s="153" t="s">
        <v>987</v>
      </c>
      <c r="G169" s="176" t="s">
        <v>4504</v>
      </c>
    </row>
    <row r="170" spans="3:7" outlineLevel="4" x14ac:dyDescent="0.25">
      <c r="C170" s="175">
        <v>50600010</v>
      </c>
      <c r="D170" s="149" t="s">
        <v>460</v>
      </c>
      <c r="E170" s="149" t="s">
        <v>4523</v>
      </c>
      <c r="F170" s="153" t="s">
        <v>992</v>
      </c>
      <c r="G170" s="176" t="s">
        <v>4504</v>
      </c>
    </row>
    <row r="171" spans="3:7" outlineLevel="4" x14ac:dyDescent="0.25">
      <c r="C171" s="175">
        <v>50600020</v>
      </c>
      <c r="D171" s="149" t="s">
        <v>462</v>
      </c>
      <c r="E171" s="149" t="s">
        <v>4524</v>
      </c>
      <c r="F171" s="153" t="s">
        <v>992</v>
      </c>
      <c r="G171" s="176" t="s">
        <v>4504</v>
      </c>
    </row>
    <row r="172" spans="3:7" outlineLevel="4" x14ac:dyDescent="0.25">
      <c r="C172" s="175">
        <v>50600030</v>
      </c>
      <c r="D172" s="149" t="s">
        <v>4525</v>
      </c>
      <c r="E172" s="149" t="s">
        <v>4526</v>
      </c>
      <c r="F172" s="153" t="s">
        <v>992</v>
      </c>
      <c r="G172" s="176" t="s">
        <v>4504</v>
      </c>
    </row>
    <row r="173" spans="3:7" outlineLevel="4" x14ac:dyDescent="0.25">
      <c r="C173" s="175">
        <v>50600040</v>
      </c>
      <c r="D173" s="149" t="s">
        <v>466</v>
      </c>
      <c r="E173" s="149" t="s">
        <v>4527</v>
      </c>
      <c r="F173" s="153" t="s">
        <v>992</v>
      </c>
      <c r="G173" s="176" t="s">
        <v>4504</v>
      </c>
    </row>
    <row r="174" spans="3:7" outlineLevel="4" x14ac:dyDescent="0.25">
      <c r="C174" s="175">
        <v>50800010</v>
      </c>
      <c r="D174" s="149" t="s">
        <v>1653</v>
      </c>
      <c r="E174" s="149" t="s">
        <v>4528</v>
      </c>
      <c r="F174" s="153" t="s">
        <v>1002</v>
      </c>
      <c r="G174" s="176" t="s">
        <v>4504</v>
      </c>
    </row>
    <row r="175" spans="3:7" outlineLevel="4" x14ac:dyDescent="0.25">
      <c r="C175" s="175">
        <v>50800020</v>
      </c>
      <c r="D175" s="149" t="s">
        <v>474</v>
      </c>
      <c r="E175" s="149" t="s">
        <v>4529</v>
      </c>
      <c r="F175" s="153" t="s">
        <v>1002</v>
      </c>
      <c r="G175" s="176" t="s">
        <v>4504</v>
      </c>
    </row>
    <row r="176" spans="3:7" outlineLevel="4" x14ac:dyDescent="0.25">
      <c r="C176" s="175">
        <v>50800030</v>
      </c>
      <c r="D176" s="149" t="s">
        <v>476</v>
      </c>
      <c r="E176" s="149" t="s">
        <v>4530</v>
      </c>
      <c r="F176" s="153" t="s">
        <v>1002</v>
      </c>
      <c r="G176" s="176" t="s">
        <v>4504</v>
      </c>
    </row>
    <row r="177" spans="3:7" outlineLevel="4" x14ac:dyDescent="0.25">
      <c r="C177" s="175">
        <v>50800040</v>
      </c>
      <c r="D177" s="149" t="s">
        <v>478</v>
      </c>
      <c r="E177" s="149" t="s">
        <v>4531</v>
      </c>
      <c r="F177" s="153" t="s">
        <v>1002</v>
      </c>
      <c r="G177" s="176" t="s">
        <v>4504</v>
      </c>
    </row>
    <row r="178" spans="3:7" outlineLevel="4" x14ac:dyDescent="0.25">
      <c r="C178" s="175">
        <v>50800050</v>
      </c>
      <c r="D178" s="149" t="s">
        <v>480</v>
      </c>
      <c r="E178" s="149" t="s">
        <v>4532</v>
      </c>
      <c r="F178" s="153" t="s">
        <v>1002</v>
      </c>
      <c r="G178" s="176" t="s">
        <v>4504</v>
      </c>
    </row>
    <row r="179" spans="3:7" outlineLevel="4" x14ac:dyDescent="0.25">
      <c r="C179" s="175">
        <v>50800060</v>
      </c>
      <c r="D179" s="149" t="s">
        <v>482</v>
      </c>
      <c r="E179" s="149" t="s">
        <v>4533</v>
      </c>
      <c r="F179" s="153" t="s">
        <v>1002</v>
      </c>
      <c r="G179" s="176" t="s">
        <v>4504</v>
      </c>
    </row>
    <row r="180" spans="3:7" outlineLevel="4" x14ac:dyDescent="0.25">
      <c r="C180" s="175">
        <v>50800070</v>
      </c>
      <c r="D180" s="149" t="s">
        <v>484</v>
      </c>
      <c r="E180" s="149" t="s">
        <v>4534</v>
      </c>
      <c r="F180" s="153" t="s">
        <v>1002</v>
      </c>
      <c r="G180" s="176" t="s">
        <v>4504</v>
      </c>
    </row>
    <row r="181" spans="3:7" outlineLevel="4" x14ac:dyDescent="0.25">
      <c r="C181" s="175">
        <v>51100000</v>
      </c>
      <c r="D181" s="149" t="s">
        <v>518</v>
      </c>
      <c r="E181" s="149" t="s">
        <v>4535</v>
      </c>
      <c r="F181" s="153" t="s">
        <v>1017</v>
      </c>
      <c r="G181" s="176" t="s">
        <v>4504</v>
      </c>
    </row>
    <row r="182" spans="3:7" outlineLevel="4" x14ac:dyDescent="0.25">
      <c r="C182" s="175">
        <v>51300010</v>
      </c>
      <c r="D182" s="149" t="s">
        <v>538</v>
      </c>
      <c r="E182" s="149" t="s">
        <v>4536</v>
      </c>
      <c r="F182" s="153" t="s">
        <v>1027</v>
      </c>
      <c r="G182" s="153" t="s">
        <v>127</v>
      </c>
    </row>
    <row r="183" spans="3:7" outlineLevel="4" x14ac:dyDescent="0.25">
      <c r="C183" s="175">
        <v>51300040</v>
      </c>
      <c r="D183" s="149" t="s">
        <v>545</v>
      </c>
      <c r="E183" s="149" t="s">
        <v>4537</v>
      </c>
      <c r="F183" s="153" t="s">
        <v>1027</v>
      </c>
      <c r="G183" s="153" t="s">
        <v>127</v>
      </c>
    </row>
    <row r="184" spans="3:7" outlineLevel="4" x14ac:dyDescent="0.25">
      <c r="C184" s="175">
        <v>51300050</v>
      </c>
      <c r="D184" s="149" t="s">
        <v>547</v>
      </c>
      <c r="E184" s="149" t="s">
        <v>4538</v>
      </c>
      <c r="F184" s="153" t="s">
        <v>1027</v>
      </c>
      <c r="G184" s="153" t="s">
        <v>127</v>
      </c>
    </row>
    <row r="185" spans="3:7" outlineLevel="4" x14ac:dyDescent="0.25">
      <c r="C185" s="175">
        <v>51300060</v>
      </c>
      <c r="D185" s="149" t="s">
        <v>549</v>
      </c>
      <c r="E185" s="149" t="s">
        <v>4539</v>
      </c>
      <c r="F185" s="153" t="s">
        <v>1027</v>
      </c>
      <c r="G185" s="153" t="s">
        <v>127</v>
      </c>
    </row>
    <row r="186" spans="3:7" outlineLevel="4" x14ac:dyDescent="0.25">
      <c r="C186" s="175">
        <v>51300090</v>
      </c>
      <c r="D186" s="149" t="s">
        <v>555</v>
      </c>
      <c r="E186" s="149" t="s">
        <v>4540</v>
      </c>
      <c r="F186" s="153" t="s">
        <v>1027</v>
      </c>
      <c r="G186" s="153" t="s">
        <v>127</v>
      </c>
    </row>
    <row r="187" spans="3:7" outlineLevel="4" x14ac:dyDescent="0.25">
      <c r="C187" s="175">
        <v>51500010</v>
      </c>
      <c r="D187" s="149" t="s">
        <v>4541</v>
      </c>
      <c r="E187" s="149" t="s">
        <v>4542</v>
      </c>
      <c r="F187" s="153" t="s">
        <v>1037</v>
      </c>
      <c r="G187" s="176" t="s">
        <v>4504</v>
      </c>
    </row>
    <row r="188" spans="3:7" outlineLevel="4" x14ac:dyDescent="0.25">
      <c r="C188" s="175">
        <v>51600010</v>
      </c>
      <c r="D188" s="149" t="s">
        <v>569</v>
      </c>
      <c r="E188" s="149" t="s">
        <v>4543</v>
      </c>
      <c r="F188" s="153" t="s">
        <v>1042</v>
      </c>
      <c r="G188" s="176" t="s">
        <v>4504</v>
      </c>
    </row>
    <row r="189" spans="3:7" outlineLevel="4" x14ac:dyDescent="0.25">
      <c r="C189" s="175">
        <v>51600020</v>
      </c>
      <c r="D189" s="149" t="s">
        <v>571</v>
      </c>
      <c r="E189" s="149" t="s">
        <v>4544</v>
      </c>
      <c r="F189" s="153" t="s">
        <v>1042</v>
      </c>
      <c r="G189" s="176" t="s">
        <v>4504</v>
      </c>
    </row>
    <row r="190" spans="3:7" outlineLevel="4" x14ac:dyDescent="0.25">
      <c r="C190" s="175">
        <v>51600030</v>
      </c>
      <c r="D190" s="149" t="s">
        <v>573</v>
      </c>
      <c r="E190" s="149" t="s">
        <v>4545</v>
      </c>
      <c r="F190" s="153" t="s">
        <v>1042</v>
      </c>
      <c r="G190" s="176" t="s">
        <v>4504</v>
      </c>
    </row>
    <row r="191" spans="3:7" outlineLevel="4" x14ac:dyDescent="0.25">
      <c r="C191" s="175">
        <v>51600040</v>
      </c>
      <c r="D191" s="149" t="s">
        <v>575</v>
      </c>
      <c r="E191" s="149" t="s">
        <v>4546</v>
      </c>
      <c r="F191" s="153" t="s">
        <v>1042</v>
      </c>
      <c r="G191" s="176" t="s">
        <v>4504</v>
      </c>
    </row>
    <row r="192" spans="3:7" outlineLevel="4" x14ac:dyDescent="0.25">
      <c r="C192" s="175">
        <v>51600050</v>
      </c>
      <c r="D192" s="149" t="s">
        <v>577</v>
      </c>
      <c r="E192" s="149" t="s">
        <v>4547</v>
      </c>
      <c r="F192" s="153" t="s">
        <v>1042</v>
      </c>
      <c r="G192" s="176" t="s">
        <v>4504</v>
      </c>
    </row>
    <row r="193" spans="3:7" outlineLevel="4" x14ac:dyDescent="0.25">
      <c r="C193" s="175">
        <v>51600070</v>
      </c>
      <c r="D193" s="149" t="s">
        <v>581</v>
      </c>
      <c r="E193" s="149" t="s">
        <v>4548</v>
      </c>
      <c r="F193" s="153" t="s">
        <v>1042</v>
      </c>
      <c r="G193" s="176" t="s">
        <v>4504</v>
      </c>
    </row>
    <row r="194" spans="3:7" outlineLevel="4" x14ac:dyDescent="0.25">
      <c r="C194" s="175">
        <v>51700010</v>
      </c>
      <c r="D194" s="149" t="s">
        <v>583</v>
      </c>
      <c r="E194" s="149" t="s">
        <v>4549</v>
      </c>
      <c r="F194" s="153" t="s">
        <v>1047</v>
      </c>
      <c r="G194" s="176" t="s">
        <v>4504</v>
      </c>
    </row>
    <row r="195" spans="3:7" outlineLevel="4" x14ac:dyDescent="0.25">
      <c r="C195" s="175">
        <v>51700030</v>
      </c>
      <c r="D195" s="149" t="s">
        <v>585</v>
      </c>
      <c r="E195" s="149" t="s">
        <v>4550</v>
      </c>
      <c r="F195" s="153" t="s">
        <v>1047</v>
      </c>
      <c r="G195" s="176" t="s">
        <v>4504</v>
      </c>
    </row>
    <row r="196" spans="3:7" outlineLevel="4" x14ac:dyDescent="0.25">
      <c r="C196" s="175">
        <v>51700040</v>
      </c>
      <c r="D196" s="149" t="s">
        <v>587</v>
      </c>
      <c r="E196" s="149" t="s">
        <v>4551</v>
      </c>
      <c r="F196" s="153" t="s">
        <v>1047</v>
      </c>
      <c r="G196" s="176" t="s">
        <v>4504</v>
      </c>
    </row>
    <row r="197" spans="3:7" outlineLevel="4" x14ac:dyDescent="0.25">
      <c r="C197" s="175">
        <v>51700050</v>
      </c>
      <c r="D197" s="149" t="s">
        <v>589</v>
      </c>
      <c r="E197" s="149" t="s">
        <v>4552</v>
      </c>
      <c r="F197" s="153" t="s">
        <v>1047</v>
      </c>
      <c r="G197" s="176" t="s">
        <v>4504</v>
      </c>
    </row>
    <row r="198" spans="3:7" outlineLevel="4" x14ac:dyDescent="0.25">
      <c r="C198" s="175">
        <v>51700060</v>
      </c>
      <c r="D198" s="149" t="s">
        <v>591</v>
      </c>
      <c r="E198" s="149" t="s">
        <v>4553</v>
      </c>
      <c r="F198" s="153" t="s">
        <v>1047</v>
      </c>
      <c r="G198" s="176" t="s">
        <v>4504</v>
      </c>
    </row>
    <row r="199" spans="3:7" outlineLevel="4" x14ac:dyDescent="0.25">
      <c r="C199" s="175">
        <v>51700070</v>
      </c>
      <c r="D199" s="149" t="s">
        <v>593</v>
      </c>
      <c r="E199" s="149" t="s">
        <v>4554</v>
      </c>
      <c r="F199" s="153" t="s">
        <v>1047</v>
      </c>
      <c r="G199" s="176" t="s">
        <v>4504</v>
      </c>
    </row>
    <row r="200" spans="3:7" outlineLevel="4" x14ac:dyDescent="0.25">
      <c r="C200" s="175">
        <v>51800010</v>
      </c>
      <c r="D200" s="149" t="s">
        <v>595</v>
      </c>
      <c r="E200" s="149" t="s">
        <v>4555</v>
      </c>
      <c r="F200" s="153" t="s">
        <v>1052</v>
      </c>
      <c r="G200" s="176" t="s">
        <v>4504</v>
      </c>
    </row>
    <row r="201" spans="3:7" outlineLevel="4" x14ac:dyDescent="0.25">
      <c r="C201" s="175">
        <v>51800020</v>
      </c>
      <c r="D201" s="149" t="s">
        <v>597</v>
      </c>
      <c r="E201" s="149" t="s">
        <v>4556</v>
      </c>
      <c r="F201" s="153" t="s">
        <v>1052</v>
      </c>
      <c r="G201" s="176" t="s">
        <v>4504</v>
      </c>
    </row>
    <row r="202" spans="3:7" outlineLevel="4" x14ac:dyDescent="0.25">
      <c r="C202" s="175">
        <v>51800030</v>
      </c>
      <c r="D202" s="149" t="s">
        <v>599</v>
      </c>
      <c r="E202" s="149" t="s">
        <v>4557</v>
      </c>
      <c r="F202" s="153" t="s">
        <v>1052</v>
      </c>
      <c r="G202" s="176" t="s">
        <v>4504</v>
      </c>
    </row>
    <row r="203" spans="3:7" outlineLevel="4" x14ac:dyDescent="0.25">
      <c r="C203" s="175">
        <v>51800090</v>
      </c>
      <c r="D203" s="149" t="s">
        <v>601</v>
      </c>
      <c r="E203" s="149" t="s">
        <v>4558</v>
      </c>
      <c r="F203" s="153" t="s">
        <v>1052</v>
      </c>
      <c r="G203" s="176" t="s">
        <v>4504</v>
      </c>
    </row>
    <row r="204" spans="3:7" outlineLevel="4" x14ac:dyDescent="0.25">
      <c r="C204" s="175">
        <v>51900010</v>
      </c>
      <c r="D204" s="149" t="s">
        <v>603</v>
      </c>
      <c r="E204" s="149" t="s">
        <v>4559</v>
      </c>
      <c r="F204" s="153" t="s">
        <v>1057</v>
      </c>
      <c r="G204" s="176" t="s">
        <v>4504</v>
      </c>
    </row>
    <row r="205" spans="3:7" outlineLevel="4" x14ac:dyDescent="0.25">
      <c r="C205" s="175">
        <v>51900020</v>
      </c>
      <c r="D205" s="149" t="s">
        <v>605</v>
      </c>
      <c r="E205" s="149" t="s">
        <v>4560</v>
      </c>
      <c r="F205" s="153" t="s">
        <v>1057</v>
      </c>
      <c r="G205" s="176" t="s">
        <v>4504</v>
      </c>
    </row>
    <row r="206" spans="3:7" outlineLevel="4" x14ac:dyDescent="0.25">
      <c r="C206" s="175">
        <v>51900030</v>
      </c>
      <c r="D206" s="149" t="s">
        <v>607</v>
      </c>
      <c r="E206" s="149" t="s">
        <v>4561</v>
      </c>
      <c r="F206" s="153" t="s">
        <v>1057</v>
      </c>
      <c r="G206" s="176" t="s">
        <v>4504</v>
      </c>
    </row>
    <row r="207" spans="3:7" outlineLevel="4" x14ac:dyDescent="0.25">
      <c r="C207" s="175">
        <v>51900040</v>
      </c>
      <c r="D207" s="149" t="s">
        <v>609</v>
      </c>
      <c r="E207" s="149" t="s">
        <v>4562</v>
      </c>
      <c r="F207" s="153" t="s">
        <v>1057</v>
      </c>
      <c r="G207" s="176" t="s">
        <v>4504</v>
      </c>
    </row>
    <row r="208" spans="3:7" outlineLevel="4" x14ac:dyDescent="0.25">
      <c r="C208" s="175">
        <v>51900090</v>
      </c>
      <c r="D208" s="149" t="s">
        <v>612</v>
      </c>
      <c r="E208" s="149" t="s">
        <v>4563</v>
      </c>
      <c r="F208" s="153" t="s">
        <v>1057</v>
      </c>
      <c r="G208" s="176" t="s">
        <v>4504</v>
      </c>
    </row>
    <row r="209" spans="3:7" outlineLevel="4" x14ac:dyDescent="0.25">
      <c r="C209" s="175">
        <v>52100010</v>
      </c>
      <c r="D209" s="149" t="s">
        <v>620</v>
      </c>
      <c r="E209" s="149" t="s">
        <v>1600</v>
      </c>
      <c r="F209" s="153" t="s">
        <v>1067</v>
      </c>
      <c r="G209" s="176" t="s">
        <v>4504</v>
      </c>
    </row>
    <row r="210" spans="3:7" outlineLevel="4" x14ac:dyDescent="0.25">
      <c r="C210" s="175">
        <v>52100020</v>
      </c>
      <c r="D210" s="149" t="s">
        <v>622</v>
      </c>
      <c r="E210" s="149" t="s">
        <v>4564</v>
      </c>
      <c r="F210" s="153" t="s">
        <v>1067</v>
      </c>
      <c r="G210" s="176" t="s">
        <v>4504</v>
      </c>
    </row>
    <row r="211" spans="3:7" outlineLevel="4" x14ac:dyDescent="0.25">
      <c r="C211" s="175">
        <v>52100030</v>
      </c>
      <c r="D211" s="149" t="s">
        <v>624</v>
      </c>
      <c r="E211" s="149" t="s">
        <v>1601</v>
      </c>
      <c r="F211" s="153" t="s">
        <v>1067</v>
      </c>
      <c r="G211" s="176" t="s">
        <v>4504</v>
      </c>
    </row>
    <row r="212" spans="3:7" outlineLevel="4" x14ac:dyDescent="0.25">
      <c r="C212" s="175">
        <v>52100040</v>
      </c>
      <c r="D212" s="149" t="s">
        <v>626</v>
      </c>
      <c r="E212" s="149" t="s">
        <v>1602</v>
      </c>
      <c r="F212" s="153" t="s">
        <v>1067</v>
      </c>
      <c r="G212" s="176" t="s">
        <v>4504</v>
      </c>
    </row>
    <row r="213" spans="3:7" outlineLevel="4" x14ac:dyDescent="0.25">
      <c r="C213" s="175">
        <v>52100050</v>
      </c>
      <c r="D213" s="149" t="s">
        <v>1603</v>
      </c>
      <c r="E213" s="149" t="s">
        <v>4565</v>
      </c>
      <c r="F213" s="153" t="s">
        <v>1067</v>
      </c>
      <c r="G213" s="176" t="s">
        <v>4504</v>
      </c>
    </row>
    <row r="214" spans="3:7" ht="30" outlineLevel="4" x14ac:dyDescent="0.25">
      <c r="C214" s="175">
        <v>52200010</v>
      </c>
      <c r="D214" s="149" t="s">
        <v>630</v>
      </c>
      <c r="E214" s="149" t="s">
        <v>1604</v>
      </c>
      <c r="F214" s="153" t="s">
        <v>1072</v>
      </c>
      <c r="G214" s="176" t="s">
        <v>4504</v>
      </c>
    </row>
    <row r="215" spans="3:7" ht="30" outlineLevel="4" x14ac:dyDescent="0.25">
      <c r="C215" s="175">
        <v>52200020</v>
      </c>
      <c r="D215" s="149" t="s">
        <v>632</v>
      </c>
      <c r="E215" s="149" t="s">
        <v>1605</v>
      </c>
      <c r="F215" s="153" t="s">
        <v>1072</v>
      </c>
      <c r="G215" s="176" t="s">
        <v>4504</v>
      </c>
    </row>
    <row r="216" spans="3:7" ht="30" outlineLevel="4" x14ac:dyDescent="0.25">
      <c r="C216" s="175">
        <v>52300010</v>
      </c>
      <c r="D216" s="149" t="s">
        <v>634</v>
      </c>
      <c r="E216" s="149" t="s">
        <v>4566</v>
      </c>
      <c r="F216" s="153" t="s">
        <v>1077</v>
      </c>
      <c r="G216" s="176" t="s">
        <v>4504</v>
      </c>
    </row>
    <row r="217" spans="3:7" ht="30" outlineLevel="4" x14ac:dyDescent="0.25">
      <c r="C217" s="175">
        <v>52300020</v>
      </c>
      <c r="D217" s="149" t="s">
        <v>636</v>
      </c>
      <c r="E217" s="149" t="s">
        <v>4567</v>
      </c>
      <c r="F217" s="153" t="s">
        <v>1077</v>
      </c>
      <c r="G217" s="176" t="s">
        <v>4504</v>
      </c>
    </row>
    <row r="218" spans="3:7" ht="30" outlineLevel="4" x14ac:dyDescent="0.25">
      <c r="C218" s="175">
        <v>52400030</v>
      </c>
      <c r="D218" s="149" t="s">
        <v>638</v>
      </c>
      <c r="E218" s="149" t="s">
        <v>4568</v>
      </c>
      <c r="F218" s="153" t="s">
        <v>1082</v>
      </c>
      <c r="G218" s="176" t="s">
        <v>4504</v>
      </c>
    </row>
    <row r="219" spans="3:7" outlineLevel="4" x14ac:dyDescent="0.25">
      <c r="C219" s="175">
        <v>52400040</v>
      </c>
      <c r="D219" s="149" t="s">
        <v>640</v>
      </c>
      <c r="E219" s="149" t="s">
        <v>4569</v>
      </c>
      <c r="F219" s="153" t="s">
        <v>1082</v>
      </c>
      <c r="G219" s="176" t="s">
        <v>4504</v>
      </c>
    </row>
    <row r="220" spans="3:7" outlineLevel="4" x14ac:dyDescent="0.25">
      <c r="C220" s="175">
        <v>52400060</v>
      </c>
      <c r="D220" s="149" t="s">
        <v>642</v>
      </c>
      <c r="E220" s="149" t="s">
        <v>4570</v>
      </c>
      <c r="F220" s="153" t="s">
        <v>1082</v>
      </c>
      <c r="G220" s="176" t="s">
        <v>4504</v>
      </c>
    </row>
    <row r="221" spans="3:7" outlineLevel="4" x14ac:dyDescent="0.25">
      <c r="C221" s="175">
        <v>52500010</v>
      </c>
      <c r="D221" s="149" t="s">
        <v>644</v>
      </c>
      <c r="E221" s="149" t="s">
        <v>4571</v>
      </c>
      <c r="F221" s="153" t="s">
        <v>644</v>
      </c>
      <c r="G221" s="176" t="s">
        <v>4504</v>
      </c>
    </row>
    <row r="222" spans="3:7" outlineLevel="4" x14ac:dyDescent="0.25">
      <c r="C222" s="175">
        <v>52600020</v>
      </c>
      <c r="D222" s="149" t="s">
        <v>648</v>
      </c>
      <c r="E222" s="149" t="s">
        <v>4572</v>
      </c>
      <c r="F222" s="153" t="s">
        <v>1091</v>
      </c>
      <c r="G222" s="176" t="s">
        <v>4504</v>
      </c>
    </row>
    <row r="223" spans="3:7" outlineLevel="4" x14ac:dyDescent="0.25">
      <c r="C223" s="175">
        <v>52600030</v>
      </c>
      <c r="D223" s="149" t="s">
        <v>650</v>
      </c>
      <c r="E223" s="149" t="s">
        <v>4573</v>
      </c>
      <c r="F223" s="153" t="s">
        <v>1091</v>
      </c>
      <c r="G223" s="176" t="s">
        <v>4504</v>
      </c>
    </row>
    <row r="224" spans="3:7" outlineLevel="4" x14ac:dyDescent="0.25">
      <c r="C224" s="175">
        <v>52900010</v>
      </c>
      <c r="D224" s="149" t="s">
        <v>654</v>
      </c>
      <c r="E224" s="149" t="s">
        <v>4574</v>
      </c>
      <c r="F224" s="153" t="s">
        <v>1105</v>
      </c>
      <c r="G224" s="176" t="s">
        <v>4504</v>
      </c>
    </row>
    <row r="225" spans="3:7" ht="30" outlineLevel="4" x14ac:dyDescent="0.25">
      <c r="C225" s="175">
        <v>52900020</v>
      </c>
      <c r="D225" s="149" t="s">
        <v>656</v>
      </c>
      <c r="E225" s="149" t="s">
        <v>4575</v>
      </c>
      <c r="F225" s="153" t="s">
        <v>1105</v>
      </c>
      <c r="G225" s="176" t="s">
        <v>4504</v>
      </c>
    </row>
    <row r="226" spans="3:7" ht="30" outlineLevel="4" x14ac:dyDescent="0.25">
      <c r="C226" s="175">
        <v>53100010</v>
      </c>
      <c r="D226" s="149" t="s">
        <v>664</v>
      </c>
      <c r="E226" s="149" t="s">
        <v>4576</v>
      </c>
      <c r="F226" s="153" t="s">
        <v>664</v>
      </c>
      <c r="G226" s="176" t="s">
        <v>4504</v>
      </c>
    </row>
    <row r="227" spans="3:7" outlineLevel="4" x14ac:dyDescent="0.25">
      <c r="C227" s="178"/>
      <c r="D227" s="158"/>
      <c r="E227" s="159"/>
      <c r="F227" s="159"/>
      <c r="G227" s="159"/>
    </row>
    <row r="230" spans="3:7" x14ac:dyDescent="0.25">
      <c r="C230" s="135" t="s">
        <v>4577</v>
      </c>
    </row>
    <row r="231" spans="3:7" x14ac:dyDescent="0.25">
      <c r="C231" s="115" t="s">
        <v>4498</v>
      </c>
      <c r="D231" s="115" t="s">
        <v>4499</v>
      </c>
      <c r="E231" s="137" t="s">
        <v>4500</v>
      </c>
      <c r="F231" s="137" t="s">
        <v>4501</v>
      </c>
      <c r="G231" s="137" t="s">
        <v>4502</v>
      </c>
    </row>
    <row r="232" spans="3:7" hidden="1" outlineLevel="1" x14ac:dyDescent="0.25">
      <c r="C232" s="175">
        <v>60100010</v>
      </c>
      <c r="D232" s="149" t="s">
        <v>422</v>
      </c>
      <c r="E232" s="149" t="s">
        <v>4578</v>
      </c>
      <c r="F232" s="176" t="s">
        <v>1167</v>
      </c>
      <c r="G232" s="176" t="s">
        <v>123</v>
      </c>
    </row>
    <row r="233" spans="3:7" hidden="1" outlineLevel="1" x14ac:dyDescent="0.25">
      <c r="C233" s="175">
        <v>60100020</v>
      </c>
      <c r="D233" s="149" t="s">
        <v>424</v>
      </c>
      <c r="E233" s="149" t="s">
        <v>4579</v>
      </c>
      <c r="F233" s="177" t="s">
        <v>1167</v>
      </c>
      <c r="G233" s="177" t="s">
        <v>123</v>
      </c>
    </row>
    <row r="234" spans="3:7" hidden="1" outlineLevel="1" x14ac:dyDescent="0.25">
      <c r="C234" s="175">
        <v>60100030</v>
      </c>
      <c r="D234" s="149" t="s">
        <v>426</v>
      </c>
      <c r="E234" s="149" t="s">
        <v>4580</v>
      </c>
      <c r="F234" s="149" t="s">
        <v>1167</v>
      </c>
      <c r="G234" s="177" t="s">
        <v>123</v>
      </c>
    </row>
    <row r="235" spans="3:7" hidden="1" outlineLevel="1" x14ac:dyDescent="0.25">
      <c r="C235" s="175">
        <v>60100040</v>
      </c>
      <c r="D235" s="149" t="s">
        <v>428</v>
      </c>
      <c r="E235" s="149" t="s">
        <v>4581</v>
      </c>
      <c r="F235" s="149" t="s">
        <v>1167</v>
      </c>
      <c r="G235" s="177" t="s">
        <v>123</v>
      </c>
    </row>
    <row r="236" spans="3:7" hidden="1" outlineLevel="1" x14ac:dyDescent="0.25">
      <c r="C236" s="175">
        <v>60100050</v>
      </c>
      <c r="D236" s="149" t="s">
        <v>430</v>
      </c>
      <c r="E236" s="149" t="s">
        <v>4582</v>
      </c>
      <c r="F236" s="149" t="s">
        <v>1167</v>
      </c>
      <c r="G236" s="177" t="s">
        <v>123</v>
      </c>
    </row>
    <row r="237" spans="3:7" hidden="1" outlineLevel="1" x14ac:dyDescent="0.25">
      <c r="C237" s="175">
        <v>60100060</v>
      </c>
      <c r="D237" s="149" t="s">
        <v>432</v>
      </c>
      <c r="E237" s="149" t="s">
        <v>4583</v>
      </c>
      <c r="F237" s="149" t="s">
        <v>1167</v>
      </c>
      <c r="G237" s="177" t="s">
        <v>123</v>
      </c>
    </row>
    <row r="238" spans="3:7" hidden="1" outlineLevel="1" x14ac:dyDescent="0.25">
      <c r="C238" s="175">
        <v>60100070</v>
      </c>
      <c r="D238" s="149" t="s">
        <v>434</v>
      </c>
      <c r="E238" s="149" t="s">
        <v>4584</v>
      </c>
      <c r="F238" s="149" t="s">
        <v>1167</v>
      </c>
      <c r="G238" s="177" t="s">
        <v>123</v>
      </c>
    </row>
    <row r="239" spans="3:7" hidden="1" outlineLevel="1" x14ac:dyDescent="0.25">
      <c r="C239" s="175">
        <v>60100080</v>
      </c>
      <c r="D239" s="149" t="s">
        <v>436</v>
      </c>
      <c r="E239" s="149" t="s">
        <v>4585</v>
      </c>
      <c r="F239" s="153" t="s">
        <v>1167</v>
      </c>
      <c r="G239" s="177" t="s">
        <v>123</v>
      </c>
    </row>
    <row r="240" spans="3:7" hidden="1" outlineLevel="1" x14ac:dyDescent="0.25">
      <c r="C240" s="175">
        <v>60100090</v>
      </c>
      <c r="D240" s="149" t="s">
        <v>438</v>
      </c>
      <c r="E240" s="149" t="s">
        <v>4586</v>
      </c>
      <c r="F240" s="153" t="s">
        <v>1167</v>
      </c>
      <c r="G240" s="177" t="s">
        <v>123</v>
      </c>
    </row>
    <row r="241" spans="3:7" hidden="1" outlineLevel="1" x14ac:dyDescent="0.25">
      <c r="C241" s="175">
        <v>60100100</v>
      </c>
      <c r="D241" s="149" t="s">
        <v>440</v>
      </c>
      <c r="E241" s="149" t="s">
        <v>4587</v>
      </c>
      <c r="F241" s="153" t="s">
        <v>1167</v>
      </c>
      <c r="G241" s="177" t="s">
        <v>123</v>
      </c>
    </row>
    <row r="242" spans="3:7" hidden="1" outlineLevel="1" x14ac:dyDescent="0.25">
      <c r="C242" s="175">
        <v>60100110</v>
      </c>
      <c r="D242" s="149" t="s">
        <v>442</v>
      </c>
      <c r="E242" s="149" t="s">
        <v>4588</v>
      </c>
      <c r="F242" s="153" t="s">
        <v>1167</v>
      </c>
      <c r="G242" s="177" t="s">
        <v>123</v>
      </c>
    </row>
    <row r="243" spans="3:7" hidden="1" outlineLevel="1" x14ac:dyDescent="0.25">
      <c r="C243" s="175">
        <v>60100120</v>
      </c>
      <c r="D243" s="149" t="s">
        <v>4589</v>
      </c>
      <c r="E243" s="149" t="s">
        <v>4581</v>
      </c>
      <c r="F243" s="153" t="s">
        <v>1167</v>
      </c>
      <c r="G243" s="177" t="s">
        <v>123</v>
      </c>
    </row>
    <row r="244" spans="3:7" hidden="1" outlineLevel="1" x14ac:dyDescent="0.25">
      <c r="C244" s="175">
        <v>60100990</v>
      </c>
      <c r="D244" s="149" t="s">
        <v>444</v>
      </c>
      <c r="E244" s="149" t="s">
        <v>4590</v>
      </c>
      <c r="F244" s="153" t="s">
        <v>1167</v>
      </c>
      <c r="G244" s="177" t="s">
        <v>123</v>
      </c>
    </row>
    <row r="245" spans="3:7" hidden="1" outlineLevel="1" x14ac:dyDescent="0.25">
      <c r="C245" s="175">
        <v>60200010</v>
      </c>
      <c r="D245" s="149" t="s">
        <v>446</v>
      </c>
      <c r="E245" s="149" t="s">
        <v>1598</v>
      </c>
      <c r="F245" s="153" t="s">
        <v>982</v>
      </c>
      <c r="G245" s="177" t="s">
        <v>123</v>
      </c>
    </row>
    <row r="246" spans="3:7" hidden="1" outlineLevel="1" x14ac:dyDescent="0.25">
      <c r="C246" s="175">
        <v>60300010</v>
      </c>
      <c r="D246" s="149" t="s">
        <v>448</v>
      </c>
      <c r="E246" s="149" t="s">
        <v>1599</v>
      </c>
      <c r="F246" s="153" t="s">
        <v>1176</v>
      </c>
      <c r="G246" s="177" t="s">
        <v>123</v>
      </c>
    </row>
    <row r="247" spans="3:7" hidden="1" outlineLevel="1" x14ac:dyDescent="0.25">
      <c r="C247" s="175">
        <v>60600010</v>
      </c>
      <c r="D247" s="149" t="s">
        <v>460</v>
      </c>
      <c r="E247" s="149" t="s">
        <v>4591</v>
      </c>
      <c r="F247" s="153" t="s">
        <v>992</v>
      </c>
      <c r="G247" s="176" t="s">
        <v>124</v>
      </c>
    </row>
    <row r="248" spans="3:7" hidden="1" outlineLevel="1" x14ac:dyDescent="0.25">
      <c r="C248" s="175">
        <v>60600020</v>
      </c>
      <c r="D248" s="149" t="s">
        <v>462</v>
      </c>
      <c r="E248" s="149" t="s">
        <v>4592</v>
      </c>
      <c r="F248" s="153" t="s">
        <v>992</v>
      </c>
      <c r="G248" s="176" t="s">
        <v>124</v>
      </c>
    </row>
    <row r="249" spans="3:7" ht="30" hidden="1" outlineLevel="1" x14ac:dyDescent="0.25">
      <c r="C249" s="175">
        <v>60600030</v>
      </c>
      <c r="D249" s="149" t="s">
        <v>464</v>
      </c>
      <c r="E249" s="149" t="s">
        <v>4593</v>
      </c>
      <c r="F249" s="153" t="s">
        <v>992</v>
      </c>
      <c r="G249" s="176" t="s">
        <v>124</v>
      </c>
    </row>
    <row r="250" spans="3:7" ht="45" hidden="1" outlineLevel="1" x14ac:dyDescent="0.25">
      <c r="C250" s="175">
        <v>60600050</v>
      </c>
      <c r="D250" s="149" t="s">
        <v>468</v>
      </c>
      <c r="E250" s="149" t="s">
        <v>5441</v>
      </c>
      <c r="F250" s="153" t="s">
        <v>992</v>
      </c>
      <c r="G250" s="176" t="s">
        <v>124</v>
      </c>
    </row>
    <row r="251" spans="3:7" hidden="1" outlineLevel="1" x14ac:dyDescent="0.25">
      <c r="C251" s="175">
        <v>60700010</v>
      </c>
      <c r="D251" s="149" t="s">
        <v>470</v>
      </c>
      <c r="E251" s="149" t="s">
        <v>5442</v>
      </c>
      <c r="F251" s="153" t="s">
        <v>470</v>
      </c>
      <c r="G251" s="176" t="s">
        <v>124</v>
      </c>
    </row>
    <row r="252" spans="3:7" hidden="1" outlineLevel="1" x14ac:dyDescent="0.25">
      <c r="C252" s="175">
        <v>60800010</v>
      </c>
      <c r="D252" s="149" t="s">
        <v>472</v>
      </c>
      <c r="E252" s="149" t="s">
        <v>4528</v>
      </c>
      <c r="F252" s="153" t="s">
        <v>1189</v>
      </c>
      <c r="G252" s="176" t="s">
        <v>4504</v>
      </c>
    </row>
    <row r="253" spans="3:7" hidden="1" outlineLevel="1" x14ac:dyDescent="0.25">
      <c r="C253" s="175">
        <v>60800020</v>
      </c>
      <c r="D253" s="149" t="s">
        <v>474</v>
      </c>
      <c r="E253" s="149" t="s">
        <v>4529</v>
      </c>
      <c r="F253" s="153" t="s">
        <v>1189</v>
      </c>
      <c r="G253" s="176" t="s">
        <v>4504</v>
      </c>
    </row>
    <row r="254" spans="3:7" hidden="1" outlineLevel="1" x14ac:dyDescent="0.25">
      <c r="C254" s="175">
        <v>60800030</v>
      </c>
      <c r="D254" s="149" t="s">
        <v>476</v>
      </c>
      <c r="E254" s="149" t="s">
        <v>4530</v>
      </c>
      <c r="F254" s="153" t="s">
        <v>1189</v>
      </c>
      <c r="G254" s="176" t="s">
        <v>4504</v>
      </c>
    </row>
    <row r="255" spans="3:7" hidden="1" outlineLevel="1" x14ac:dyDescent="0.25">
      <c r="C255" s="175">
        <v>60800040</v>
      </c>
      <c r="D255" s="149" t="s">
        <v>478</v>
      </c>
      <c r="E255" s="149" t="s">
        <v>4531</v>
      </c>
      <c r="F255" s="153" t="s">
        <v>1189</v>
      </c>
      <c r="G255" s="176" t="s">
        <v>4504</v>
      </c>
    </row>
    <row r="256" spans="3:7" hidden="1" outlineLevel="1" x14ac:dyDescent="0.25">
      <c r="C256" s="175">
        <v>60800050</v>
      </c>
      <c r="D256" s="149" t="s">
        <v>480</v>
      </c>
      <c r="E256" s="149" t="s">
        <v>4532</v>
      </c>
      <c r="F256" s="153" t="s">
        <v>1189</v>
      </c>
      <c r="G256" s="176" t="s">
        <v>4504</v>
      </c>
    </row>
    <row r="257" spans="3:7" hidden="1" outlineLevel="1" x14ac:dyDescent="0.25">
      <c r="C257" s="175">
        <v>60800060</v>
      </c>
      <c r="D257" s="149" t="s">
        <v>482</v>
      </c>
      <c r="E257" s="149" t="s">
        <v>4533</v>
      </c>
      <c r="F257" s="153" t="s">
        <v>1189</v>
      </c>
      <c r="G257" s="176" t="s">
        <v>4504</v>
      </c>
    </row>
    <row r="258" spans="3:7" hidden="1" outlineLevel="1" x14ac:dyDescent="0.25">
      <c r="C258" s="175">
        <v>60800070</v>
      </c>
      <c r="D258" s="149" t="s">
        <v>484</v>
      </c>
      <c r="E258" s="149" t="s">
        <v>4534</v>
      </c>
      <c r="F258" s="153" t="s">
        <v>1189</v>
      </c>
      <c r="G258" s="176" t="s">
        <v>4504</v>
      </c>
    </row>
    <row r="259" spans="3:7" hidden="1" outlineLevel="1" x14ac:dyDescent="0.25">
      <c r="C259" s="175">
        <v>60800080</v>
      </c>
      <c r="D259" s="149" t="s">
        <v>486</v>
      </c>
      <c r="E259" s="149" t="s">
        <v>4594</v>
      </c>
      <c r="F259" s="153" t="s">
        <v>1189</v>
      </c>
      <c r="G259" s="176" t="s">
        <v>4504</v>
      </c>
    </row>
    <row r="260" spans="3:7" hidden="1" outlineLevel="1" x14ac:dyDescent="0.25">
      <c r="C260" s="175">
        <v>61100010</v>
      </c>
      <c r="D260" s="149" t="s">
        <v>518</v>
      </c>
      <c r="E260" s="149" t="s">
        <v>4535</v>
      </c>
      <c r="F260" s="153" t="s">
        <v>1017</v>
      </c>
      <c r="G260" s="176" t="s">
        <v>3834</v>
      </c>
    </row>
    <row r="261" spans="3:7" hidden="1" outlineLevel="1" x14ac:dyDescent="0.25">
      <c r="C261" s="175">
        <v>61200010</v>
      </c>
      <c r="D261" s="149" t="s">
        <v>520</v>
      </c>
      <c r="E261" s="149" t="s">
        <v>4595</v>
      </c>
      <c r="F261" s="153" t="s">
        <v>1022</v>
      </c>
      <c r="G261" s="176" t="s">
        <v>4596</v>
      </c>
    </row>
    <row r="262" spans="3:7" hidden="1" outlineLevel="1" x14ac:dyDescent="0.25">
      <c r="C262" s="175">
        <v>61200020</v>
      </c>
      <c r="D262" s="149" t="s">
        <v>522</v>
      </c>
      <c r="E262" s="149" t="s">
        <v>4597</v>
      </c>
      <c r="F262" s="153" t="s">
        <v>1022</v>
      </c>
      <c r="G262" s="176" t="s">
        <v>4596</v>
      </c>
    </row>
    <row r="263" spans="3:7" hidden="1" outlineLevel="1" x14ac:dyDescent="0.25">
      <c r="C263" s="175">
        <v>61200030</v>
      </c>
      <c r="D263" s="149" t="s">
        <v>524</v>
      </c>
      <c r="E263" s="149" t="s">
        <v>4598</v>
      </c>
      <c r="F263" s="153" t="s">
        <v>1022</v>
      </c>
      <c r="G263" s="176" t="s">
        <v>4596</v>
      </c>
    </row>
    <row r="264" spans="3:7" hidden="1" outlineLevel="1" x14ac:dyDescent="0.25">
      <c r="C264" s="175">
        <v>61200040</v>
      </c>
      <c r="D264" s="149" t="s">
        <v>526</v>
      </c>
      <c r="E264" s="149" t="s">
        <v>4599</v>
      </c>
      <c r="F264" s="153" t="s">
        <v>1022</v>
      </c>
      <c r="G264" s="176" t="s">
        <v>4596</v>
      </c>
    </row>
    <row r="265" spans="3:7" hidden="1" outlineLevel="1" x14ac:dyDescent="0.25">
      <c r="C265" s="175">
        <v>61200050</v>
      </c>
      <c r="D265" s="149" t="s">
        <v>528</v>
      </c>
      <c r="E265" s="149" t="s">
        <v>4600</v>
      </c>
      <c r="F265" s="153" t="s">
        <v>1022</v>
      </c>
      <c r="G265" s="176" t="s">
        <v>4596</v>
      </c>
    </row>
    <row r="266" spans="3:7" hidden="1" outlineLevel="1" x14ac:dyDescent="0.25">
      <c r="C266" s="175">
        <v>61200060</v>
      </c>
      <c r="D266" s="149" t="s">
        <v>530</v>
      </c>
      <c r="E266" s="149" t="s">
        <v>4601</v>
      </c>
      <c r="F266" s="153" t="s">
        <v>1022</v>
      </c>
      <c r="G266" s="176" t="s">
        <v>4596</v>
      </c>
    </row>
    <row r="267" spans="3:7" hidden="1" outlineLevel="1" x14ac:dyDescent="0.25">
      <c r="C267" s="175">
        <v>61200070</v>
      </c>
      <c r="D267" s="149" t="s">
        <v>532</v>
      </c>
      <c r="E267" s="149" t="s">
        <v>4602</v>
      </c>
      <c r="F267" s="153" t="s">
        <v>1022</v>
      </c>
      <c r="G267" s="176" t="s">
        <v>4596</v>
      </c>
    </row>
    <row r="268" spans="3:7" hidden="1" outlineLevel="1" x14ac:dyDescent="0.25">
      <c r="C268" s="175">
        <v>61200080</v>
      </c>
      <c r="D268" s="149" t="s">
        <v>534</v>
      </c>
      <c r="E268" s="149" t="s">
        <v>4603</v>
      </c>
      <c r="F268" s="153" t="s">
        <v>1022</v>
      </c>
      <c r="G268" s="176" t="s">
        <v>4596</v>
      </c>
    </row>
    <row r="269" spans="3:7" hidden="1" outlineLevel="1" x14ac:dyDescent="0.25">
      <c r="C269" s="175">
        <v>61200090</v>
      </c>
      <c r="D269" s="149" t="s">
        <v>536</v>
      </c>
      <c r="E269" s="149" t="s">
        <v>4604</v>
      </c>
      <c r="F269" s="153" t="s">
        <v>1022</v>
      </c>
      <c r="G269" s="176" t="s">
        <v>4596</v>
      </c>
    </row>
    <row r="270" spans="3:7" hidden="1" outlineLevel="1" x14ac:dyDescent="0.25">
      <c r="C270" s="175">
        <v>61300010</v>
      </c>
      <c r="D270" s="149" t="s">
        <v>538</v>
      </c>
      <c r="E270" s="149" t="s">
        <v>4605</v>
      </c>
      <c r="F270" s="153" t="s">
        <v>1027</v>
      </c>
      <c r="G270" s="176" t="s">
        <v>4596</v>
      </c>
    </row>
    <row r="271" spans="3:7" hidden="1" outlineLevel="1" x14ac:dyDescent="0.25">
      <c r="C271" s="175">
        <v>61300020</v>
      </c>
      <c r="D271" s="149" t="s">
        <v>541</v>
      </c>
      <c r="E271" s="149" t="s">
        <v>4606</v>
      </c>
      <c r="F271" s="153" t="s">
        <v>1027</v>
      </c>
      <c r="G271" s="176" t="s">
        <v>4596</v>
      </c>
    </row>
    <row r="272" spans="3:7" hidden="1" outlineLevel="1" x14ac:dyDescent="0.25">
      <c r="C272" s="175">
        <v>61300030</v>
      </c>
      <c r="D272" s="149" t="s">
        <v>543</v>
      </c>
      <c r="E272" s="149" t="s">
        <v>4607</v>
      </c>
      <c r="F272" s="153" t="s">
        <v>1027</v>
      </c>
      <c r="G272" s="176" t="s">
        <v>4596</v>
      </c>
    </row>
    <row r="273" spans="3:7" hidden="1" outlineLevel="1" x14ac:dyDescent="0.25">
      <c r="C273" s="175">
        <v>61300040</v>
      </c>
      <c r="D273" s="149" t="s">
        <v>545</v>
      </c>
      <c r="E273" s="149" t="s">
        <v>4608</v>
      </c>
      <c r="F273" s="153" t="s">
        <v>1027</v>
      </c>
      <c r="G273" s="176" t="s">
        <v>4596</v>
      </c>
    </row>
    <row r="274" spans="3:7" hidden="1" outlineLevel="1" x14ac:dyDescent="0.25">
      <c r="C274" s="175">
        <v>61300050</v>
      </c>
      <c r="D274" s="149" t="s">
        <v>547</v>
      </c>
      <c r="E274" s="149" t="s">
        <v>4609</v>
      </c>
      <c r="F274" s="153" t="s">
        <v>1027</v>
      </c>
      <c r="G274" s="176" t="s">
        <v>4596</v>
      </c>
    </row>
    <row r="275" spans="3:7" hidden="1" outlineLevel="1" x14ac:dyDescent="0.25">
      <c r="C275" s="175">
        <v>61300060</v>
      </c>
      <c r="D275" s="149" t="s">
        <v>549</v>
      </c>
      <c r="E275" s="149" t="s">
        <v>4610</v>
      </c>
      <c r="F275" s="153" t="s">
        <v>1027</v>
      </c>
      <c r="G275" s="176" t="s">
        <v>4596</v>
      </c>
    </row>
    <row r="276" spans="3:7" hidden="1" outlineLevel="1" x14ac:dyDescent="0.25">
      <c r="C276" s="175">
        <v>61300070</v>
      </c>
      <c r="D276" s="149" t="s">
        <v>551</v>
      </c>
      <c r="E276" s="149" t="s">
        <v>4611</v>
      </c>
      <c r="F276" s="153" t="s">
        <v>1027</v>
      </c>
      <c r="G276" s="176" t="s">
        <v>4596</v>
      </c>
    </row>
    <row r="277" spans="3:7" hidden="1" outlineLevel="1" x14ac:dyDescent="0.25">
      <c r="C277" s="175">
        <v>61300080</v>
      </c>
      <c r="D277" s="149" t="s">
        <v>553</v>
      </c>
      <c r="E277" s="149" t="s">
        <v>4612</v>
      </c>
      <c r="F277" s="153" t="s">
        <v>1027</v>
      </c>
      <c r="G277" s="176" t="s">
        <v>4596</v>
      </c>
    </row>
    <row r="278" spans="3:7" hidden="1" outlineLevel="1" x14ac:dyDescent="0.25">
      <c r="C278" s="175">
        <v>61300090</v>
      </c>
      <c r="D278" s="149" t="s">
        <v>555</v>
      </c>
      <c r="E278" s="149" t="s">
        <v>4613</v>
      </c>
      <c r="F278" s="153" t="s">
        <v>1027</v>
      </c>
      <c r="G278" s="176" t="s">
        <v>4596</v>
      </c>
    </row>
    <row r="279" spans="3:7" hidden="1" outlineLevel="1" x14ac:dyDescent="0.25">
      <c r="C279" s="175">
        <v>61400010</v>
      </c>
      <c r="D279" s="149" t="s">
        <v>557</v>
      </c>
      <c r="E279" s="149" t="s">
        <v>4614</v>
      </c>
      <c r="F279" s="153" t="s">
        <v>1032</v>
      </c>
      <c r="G279" s="176" t="s">
        <v>4615</v>
      </c>
    </row>
    <row r="280" spans="3:7" hidden="1" outlineLevel="1" x14ac:dyDescent="0.25">
      <c r="C280" s="175">
        <v>61400020</v>
      </c>
      <c r="D280" s="149" t="s">
        <v>559</v>
      </c>
      <c r="E280" s="149" t="s">
        <v>4616</v>
      </c>
      <c r="F280" s="153" t="s">
        <v>1032</v>
      </c>
      <c r="G280" s="176" t="s">
        <v>4615</v>
      </c>
    </row>
    <row r="281" spans="3:7" hidden="1" outlineLevel="1" x14ac:dyDescent="0.25">
      <c r="C281" s="175">
        <v>61400030</v>
      </c>
      <c r="D281" s="149" t="s">
        <v>561</v>
      </c>
      <c r="E281" s="149" t="s">
        <v>4617</v>
      </c>
      <c r="F281" s="153" t="s">
        <v>1032</v>
      </c>
      <c r="G281" s="176" t="s">
        <v>4615</v>
      </c>
    </row>
    <row r="282" spans="3:7" hidden="1" outlineLevel="1" x14ac:dyDescent="0.25">
      <c r="C282" s="175">
        <v>61500010</v>
      </c>
      <c r="D282" s="149" t="s">
        <v>563</v>
      </c>
      <c r="E282" s="149" t="s">
        <v>4542</v>
      </c>
      <c r="F282" s="153" t="s">
        <v>1037</v>
      </c>
      <c r="G282" s="176" t="s">
        <v>4504</v>
      </c>
    </row>
    <row r="283" spans="3:7" hidden="1" outlineLevel="1" x14ac:dyDescent="0.25">
      <c r="C283" s="175">
        <v>61500020</v>
      </c>
      <c r="D283" s="149" t="s">
        <v>565</v>
      </c>
      <c r="E283" s="149" t="s">
        <v>4542</v>
      </c>
      <c r="F283" s="153" t="s">
        <v>1037</v>
      </c>
      <c r="G283" s="176" t="s">
        <v>123</v>
      </c>
    </row>
    <row r="284" spans="3:7" ht="45" hidden="1" outlineLevel="1" x14ac:dyDescent="0.25">
      <c r="C284" s="175">
        <v>61600010</v>
      </c>
      <c r="D284" s="149" t="s">
        <v>4618</v>
      </c>
      <c r="E284" s="149" t="s">
        <v>4619</v>
      </c>
      <c r="F284" s="153" t="s">
        <v>1042</v>
      </c>
      <c r="G284" s="176" t="s">
        <v>124</v>
      </c>
    </row>
    <row r="285" spans="3:7" hidden="1" outlineLevel="1" x14ac:dyDescent="0.25">
      <c r="C285" s="175">
        <v>61600030</v>
      </c>
      <c r="D285" s="149" t="s">
        <v>573</v>
      </c>
      <c r="E285" s="149" t="s">
        <v>4620</v>
      </c>
      <c r="F285" s="153" t="s">
        <v>1042</v>
      </c>
      <c r="G285" s="176" t="s">
        <v>124</v>
      </c>
    </row>
    <row r="286" spans="3:7" ht="30" hidden="1" outlineLevel="1" x14ac:dyDescent="0.25">
      <c r="C286" s="175">
        <v>61600040</v>
      </c>
      <c r="D286" s="149" t="s">
        <v>575</v>
      </c>
      <c r="E286" s="149" t="s">
        <v>4621</v>
      </c>
      <c r="F286" s="153" t="s">
        <v>1042</v>
      </c>
      <c r="G286" s="176" t="s">
        <v>118</v>
      </c>
    </row>
    <row r="287" spans="3:7" hidden="1" outlineLevel="1" x14ac:dyDescent="0.25">
      <c r="C287" s="175">
        <v>61600050</v>
      </c>
      <c r="D287" s="149" t="s">
        <v>4622</v>
      </c>
      <c r="E287" s="149" t="s">
        <v>4623</v>
      </c>
      <c r="F287" s="153" t="s">
        <v>1042</v>
      </c>
      <c r="G287" s="176" t="s">
        <v>118</v>
      </c>
    </row>
    <row r="288" spans="3:7" hidden="1" outlineLevel="1" x14ac:dyDescent="0.25">
      <c r="C288" s="175">
        <v>61600060</v>
      </c>
      <c r="D288" s="149" t="s">
        <v>4624</v>
      </c>
      <c r="E288" s="149" t="s">
        <v>4625</v>
      </c>
      <c r="F288" s="153" t="s">
        <v>1042</v>
      </c>
      <c r="G288" s="176" t="s">
        <v>124</v>
      </c>
    </row>
    <row r="289" spans="3:7" ht="30" hidden="1" outlineLevel="1" x14ac:dyDescent="0.25">
      <c r="C289" s="175">
        <v>61600070</v>
      </c>
      <c r="D289" s="149" t="s">
        <v>581</v>
      </c>
      <c r="E289" s="149" t="s">
        <v>5443</v>
      </c>
      <c r="F289" s="153" t="s">
        <v>1042</v>
      </c>
      <c r="G289" s="176" t="s">
        <v>4504</v>
      </c>
    </row>
    <row r="290" spans="3:7" hidden="1" outlineLevel="1" x14ac:dyDescent="0.25">
      <c r="C290" s="175">
        <v>61700010</v>
      </c>
      <c r="D290" s="149" t="s">
        <v>583</v>
      </c>
      <c r="E290" s="149" t="s">
        <v>4549</v>
      </c>
      <c r="F290" s="153" t="s">
        <v>1047</v>
      </c>
      <c r="G290" s="176" t="s">
        <v>4626</v>
      </c>
    </row>
    <row r="291" spans="3:7" hidden="1" outlineLevel="1" x14ac:dyDescent="0.25">
      <c r="C291" s="175">
        <v>61700030</v>
      </c>
      <c r="D291" s="149" t="s">
        <v>585</v>
      </c>
      <c r="E291" s="149" t="s">
        <v>4550</v>
      </c>
      <c r="F291" s="153" t="s">
        <v>1047</v>
      </c>
      <c r="G291" s="176" t="s">
        <v>124</v>
      </c>
    </row>
    <row r="292" spans="3:7" hidden="1" outlineLevel="1" x14ac:dyDescent="0.25">
      <c r="C292" s="175">
        <v>61700040</v>
      </c>
      <c r="D292" s="149" t="s">
        <v>587</v>
      </c>
      <c r="E292" s="149" t="s">
        <v>4551</v>
      </c>
      <c r="F292" s="153" t="s">
        <v>1047</v>
      </c>
      <c r="G292" s="176" t="s">
        <v>124</v>
      </c>
    </row>
    <row r="293" spans="3:7" hidden="1" outlineLevel="1" x14ac:dyDescent="0.25">
      <c r="C293" s="175">
        <v>61700050</v>
      </c>
      <c r="D293" s="149" t="s">
        <v>589</v>
      </c>
      <c r="E293" s="149" t="s">
        <v>4552</v>
      </c>
      <c r="F293" s="153" t="s">
        <v>1047</v>
      </c>
      <c r="G293" s="176" t="s">
        <v>124</v>
      </c>
    </row>
    <row r="294" spans="3:7" hidden="1" outlineLevel="1" x14ac:dyDescent="0.25">
      <c r="C294" s="175">
        <v>61700060</v>
      </c>
      <c r="D294" s="149" t="s">
        <v>4627</v>
      </c>
      <c r="E294" s="149" t="s">
        <v>4553</v>
      </c>
      <c r="F294" s="153" t="s">
        <v>1047</v>
      </c>
      <c r="G294" s="176" t="s">
        <v>124</v>
      </c>
    </row>
    <row r="295" spans="3:7" hidden="1" outlineLevel="1" x14ac:dyDescent="0.25">
      <c r="C295" s="175">
        <v>61700070</v>
      </c>
      <c r="D295" s="149" t="s">
        <v>593</v>
      </c>
      <c r="E295" s="149" t="s">
        <v>4554</v>
      </c>
      <c r="F295" s="153" t="s">
        <v>1047</v>
      </c>
      <c r="G295" s="176" t="s">
        <v>4504</v>
      </c>
    </row>
    <row r="296" spans="3:7" hidden="1" outlineLevel="1" x14ac:dyDescent="0.25">
      <c r="C296" s="175">
        <v>61800010</v>
      </c>
      <c r="D296" s="149" t="s">
        <v>595</v>
      </c>
      <c r="E296" s="149" t="s">
        <v>4555</v>
      </c>
      <c r="F296" s="153" t="s">
        <v>1232</v>
      </c>
      <c r="G296" s="176" t="s">
        <v>4504</v>
      </c>
    </row>
    <row r="297" spans="3:7" hidden="1" outlineLevel="1" x14ac:dyDescent="0.25">
      <c r="C297" s="175">
        <v>61800020</v>
      </c>
      <c r="D297" s="175" t="s">
        <v>597</v>
      </c>
      <c r="E297" s="175" t="s">
        <v>4556</v>
      </c>
      <c r="F297" s="175" t="s">
        <v>1232</v>
      </c>
      <c r="G297" s="176" t="s">
        <v>4504</v>
      </c>
    </row>
    <row r="298" spans="3:7" hidden="1" outlineLevel="1" x14ac:dyDescent="0.25">
      <c r="C298" s="175">
        <v>61800030</v>
      </c>
      <c r="D298" s="175" t="s">
        <v>599</v>
      </c>
      <c r="E298" s="175" t="s">
        <v>4557</v>
      </c>
      <c r="F298" s="175" t="s">
        <v>1232</v>
      </c>
      <c r="G298" s="176" t="s">
        <v>4504</v>
      </c>
    </row>
    <row r="299" spans="3:7" hidden="1" outlineLevel="1" x14ac:dyDescent="0.25">
      <c r="C299" s="175">
        <v>61800090</v>
      </c>
      <c r="D299" s="175" t="s">
        <v>601</v>
      </c>
      <c r="E299" s="175" t="s">
        <v>4628</v>
      </c>
      <c r="F299" s="175" t="s">
        <v>1232</v>
      </c>
      <c r="G299" s="176" t="s">
        <v>4504</v>
      </c>
    </row>
    <row r="300" spans="3:7" hidden="1" outlineLevel="1" x14ac:dyDescent="0.25">
      <c r="C300" s="175">
        <v>61900010</v>
      </c>
      <c r="D300" s="175" t="s">
        <v>603</v>
      </c>
      <c r="E300" s="175" t="s">
        <v>4559</v>
      </c>
      <c r="F300" s="175" t="s">
        <v>1057</v>
      </c>
      <c r="G300" s="176" t="s">
        <v>4504</v>
      </c>
    </row>
    <row r="301" spans="3:7" hidden="1" outlineLevel="1" x14ac:dyDescent="0.25">
      <c r="C301" s="175">
        <v>61900020</v>
      </c>
      <c r="D301" s="175" t="s">
        <v>605</v>
      </c>
      <c r="E301" s="175" t="s">
        <v>4629</v>
      </c>
      <c r="F301" s="175" t="s">
        <v>1057</v>
      </c>
      <c r="G301" s="176" t="s">
        <v>4504</v>
      </c>
    </row>
    <row r="302" spans="3:7" hidden="1" outlineLevel="1" x14ac:dyDescent="0.25">
      <c r="C302" s="175">
        <v>61900030</v>
      </c>
      <c r="D302" s="175" t="s">
        <v>607</v>
      </c>
      <c r="E302" s="175" t="s">
        <v>4561</v>
      </c>
      <c r="F302" s="175" t="s">
        <v>1057</v>
      </c>
      <c r="G302" s="176" t="s">
        <v>4504</v>
      </c>
    </row>
    <row r="303" spans="3:7" hidden="1" outlineLevel="1" x14ac:dyDescent="0.25">
      <c r="C303" s="175">
        <v>61900040</v>
      </c>
      <c r="D303" s="175" t="s">
        <v>609</v>
      </c>
      <c r="E303" s="175" t="s">
        <v>4630</v>
      </c>
      <c r="F303" s="175" t="s">
        <v>1057</v>
      </c>
      <c r="G303" s="176" t="s">
        <v>4504</v>
      </c>
    </row>
    <row r="304" spans="3:7" hidden="1" outlineLevel="1" x14ac:dyDescent="0.25">
      <c r="C304" s="175">
        <v>61900090</v>
      </c>
      <c r="D304" s="175" t="s">
        <v>612</v>
      </c>
      <c r="E304" s="175" t="s">
        <v>4631</v>
      </c>
      <c r="F304" s="175" t="s">
        <v>1057</v>
      </c>
      <c r="G304" s="176" t="s">
        <v>4504</v>
      </c>
    </row>
    <row r="305" spans="3:7" hidden="1" outlineLevel="1" x14ac:dyDescent="0.25">
      <c r="C305" s="175">
        <v>62000010</v>
      </c>
      <c r="D305" s="175" t="s">
        <v>614</v>
      </c>
      <c r="E305" s="175" t="s">
        <v>4632</v>
      </c>
      <c r="F305" s="175" t="s">
        <v>1062</v>
      </c>
      <c r="G305" s="175" t="s">
        <v>99</v>
      </c>
    </row>
    <row r="306" spans="3:7" hidden="1" outlineLevel="1" x14ac:dyDescent="0.25">
      <c r="C306" s="175">
        <v>62000020</v>
      </c>
      <c r="D306" s="175" t="s">
        <v>616</v>
      </c>
      <c r="E306" s="175" t="s">
        <v>4633</v>
      </c>
      <c r="F306" s="175" t="s">
        <v>1062</v>
      </c>
      <c r="G306" s="175" t="s">
        <v>4634</v>
      </c>
    </row>
    <row r="307" spans="3:7" hidden="1" outlineLevel="1" x14ac:dyDescent="0.25">
      <c r="C307" s="175">
        <v>62000040</v>
      </c>
      <c r="D307" s="175" t="s">
        <v>618</v>
      </c>
      <c r="E307" s="175" t="s">
        <v>4635</v>
      </c>
      <c r="F307" s="175" t="s">
        <v>1062</v>
      </c>
      <c r="G307" s="176" t="s">
        <v>4504</v>
      </c>
    </row>
    <row r="308" spans="3:7" hidden="1" outlineLevel="1" x14ac:dyDescent="0.25">
      <c r="C308" s="175">
        <v>62100010</v>
      </c>
      <c r="D308" s="175" t="s">
        <v>620</v>
      </c>
      <c r="E308" s="175" t="s">
        <v>1600</v>
      </c>
      <c r="F308" s="175" t="s">
        <v>1067</v>
      </c>
      <c r="G308" s="175" t="s">
        <v>118</v>
      </c>
    </row>
    <row r="309" spans="3:7" hidden="1" outlineLevel="1" x14ac:dyDescent="0.25">
      <c r="C309" s="175">
        <v>62100020</v>
      </c>
      <c r="D309" s="175" t="s">
        <v>622</v>
      </c>
      <c r="E309" s="175" t="s">
        <v>4564</v>
      </c>
      <c r="F309" s="175" t="s">
        <v>1067</v>
      </c>
      <c r="G309" s="175" t="s">
        <v>118</v>
      </c>
    </row>
    <row r="310" spans="3:7" hidden="1" outlineLevel="1" x14ac:dyDescent="0.25">
      <c r="C310" s="175">
        <v>62100030</v>
      </c>
      <c r="D310" s="175" t="s">
        <v>624</v>
      </c>
      <c r="E310" s="175" t="s">
        <v>1601</v>
      </c>
      <c r="F310" s="175" t="s">
        <v>1067</v>
      </c>
      <c r="G310" s="175" t="s">
        <v>118</v>
      </c>
    </row>
    <row r="311" spans="3:7" hidden="1" outlineLevel="1" x14ac:dyDescent="0.25">
      <c r="C311" s="175">
        <v>62100040</v>
      </c>
      <c r="D311" s="175" t="s">
        <v>626</v>
      </c>
      <c r="E311" s="175" t="s">
        <v>1602</v>
      </c>
      <c r="F311" s="175" t="s">
        <v>1067</v>
      </c>
      <c r="G311" s="175" t="s">
        <v>118</v>
      </c>
    </row>
    <row r="312" spans="3:7" hidden="1" outlineLevel="1" x14ac:dyDescent="0.25">
      <c r="C312" s="175">
        <v>62100050</v>
      </c>
      <c r="D312" s="175" t="s">
        <v>628</v>
      </c>
      <c r="E312" s="175" t="s">
        <v>4565</v>
      </c>
      <c r="F312" s="175" t="s">
        <v>1067</v>
      </c>
      <c r="G312" s="175" t="s">
        <v>118</v>
      </c>
    </row>
    <row r="313" spans="3:7" ht="30" hidden="1" outlineLevel="1" x14ac:dyDescent="0.25">
      <c r="C313" s="175">
        <v>62200010</v>
      </c>
      <c r="D313" s="175" t="s">
        <v>630</v>
      </c>
      <c r="E313" s="175" t="s">
        <v>1604</v>
      </c>
      <c r="F313" s="175" t="s">
        <v>1072</v>
      </c>
      <c r="G313" s="176" t="s">
        <v>4504</v>
      </c>
    </row>
    <row r="314" spans="3:7" ht="30" hidden="1" outlineLevel="1" x14ac:dyDescent="0.25">
      <c r="C314" s="175">
        <v>62200020</v>
      </c>
      <c r="D314" s="175" t="s">
        <v>632</v>
      </c>
      <c r="E314" s="175" t="s">
        <v>1605</v>
      </c>
      <c r="F314" s="175" t="s">
        <v>1072</v>
      </c>
      <c r="G314" s="176" t="s">
        <v>4504</v>
      </c>
    </row>
    <row r="315" spans="3:7" hidden="1" outlineLevel="1" x14ac:dyDescent="0.25">
      <c r="C315" s="175">
        <v>62300010</v>
      </c>
      <c r="D315" s="175" t="s">
        <v>634</v>
      </c>
      <c r="E315" s="175" t="s">
        <v>1606</v>
      </c>
      <c r="F315" s="175" t="s">
        <v>1077</v>
      </c>
      <c r="G315" s="176" t="s">
        <v>4504</v>
      </c>
    </row>
    <row r="316" spans="3:7" ht="45" hidden="1" outlineLevel="1" x14ac:dyDescent="0.25">
      <c r="C316" s="175">
        <v>62300020</v>
      </c>
      <c r="D316" s="175" t="s">
        <v>636</v>
      </c>
      <c r="E316" s="175" t="s">
        <v>1607</v>
      </c>
      <c r="F316" s="175" t="s">
        <v>1077</v>
      </c>
      <c r="G316" s="176" t="s">
        <v>4504</v>
      </c>
    </row>
    <row r="317" spans="3:7" ht="30" hidden="1" outlineLevel="1" x14ac:dyDescent="0.25">
      <c r="C317" s="175">
        <v>62400030</v>
      </c>
      <c r="D317" s="175" t="s">
        <v>638</v>
      </c>
      <c r="E317" s="175" t="s">
        <v>1608</v>
      </c>
      <c r="F317" s="175" t="s">
        <v>1082</v>
      </c>
      <c r="G317" s="176" t="s">
        <v>4504</v>
      </c>
    </row>
    <row r="318" spans="3:7" ht="30" hidden="1" outlineLevel="1" x14ac:dyDescent="0.25">
      <c r="C318" s="175">
        <v>62400040</v>
      </c>
      <c r="D318" s="175" t="s">
        <v>640</v>
      </c>
      <c r="E318" s="175" t="s">
        <v>4636</v>
      </c>
      <c r="F318" s="175" t="s">
        <v>1082</v>
      </c>
      <c r="G318" s="176" t="s">
        <v>4504</v>
      </c>
    </row>
    <row r="319" spans="3:7" hidden="1" outlineLevel="1" x14ac:dyDescent="0.25">
      <c r="C319" s="175">
        <v>62400060</v>
      </c>
      <c r="D319" s="175" t="s">
        <v>642</v>
      </c>
      <c r="E319" s="175" t="s">
        <v>1609</v>
      </c>
      <c r="F319" s="175" t="s">
        <v>1082</v>
      </c>
      <c r="G319" s="175" t="s">
        <v>99</v>
      </c>
    </row>
    <row r="320" spans="3:7" hidden="1" outlineLevel="1" x14ac:dyDescent="0.25">
      <c r="C320" s="175">
        <v>62500010</v>
      </c>
      <c r="D320" s="175" t="s">
        <v>644</v>
      </c>
      <c r="E320" s="175" t="s">
        <v>1610</v>
      </c>
      <c r="F320" s="175" t="s">
        <v>644</v>
      </c>
      <c r="G320" s="175" t="s">
        <v>194</v>
      </c>
    </row>
    <row r="321" spans="2:7" ht="30" hidden="1" outlineLevel="1" x14ac:dyDescent="0.25">
      <c r="C321" s="175">
        <v>62600010</v>
      </c>
      <c r="D321" s="175" t="s">
        <v>646</v>
      </c>
      <c r="E321" s="175" t="s">
        <v>4637</v>
      </c>
      <c r="F321" s="175" t="s">
        <v>1091</v>
      </c>
      <c r="G321" s="176" t="s">
        <v>4504</v>
      </c>
    </row>
    <row r="322" spans="2:7" hidden="1" outlineLevel="1" x14ac:dyDescent="0.25">
      <c r="C322" s="175">
        <v>62600020</v>
      </c>
      <c r="D322" s="175" t="s">
        <v>648</v>
      </c>
      <c r="E322" s="175" t="s">
        <v>4638</v>
      </c>
      <c r="F322" s="175" t="s">
        <v>1091</v>
      </c>
      <c r="G322" s="176" t="s">
        <v>4504</v>
      </c>
    </row>
    <row r="323" spans="2:7" ht="30" hidden="1" outlineLevel="1" x14ac:dyDescent="0.25">
      <c r="C323" s="175">
        <v>62600030</v>
      </c>
      <c r="D323" s="175" t="s">
        <v>650</v>
      </c>
      <c r="E323" s="175" t="s">
        <v>4639</v>
      </c>
      <c r="F323" s="175" t="s">
        <v>1091</v>
      </c>
      <c r="G323" s="176" t="s">
        <v>4504</v>
      </c>
    </row>
    <row r="324" spans="2:7" hidden="1" outlineLevel="1" x14ac:dyDescent="0.25">
      <c r="C324" s="175">
        <v>62700010</v>
      </c>
      <c r="D324" s="175" t="s">
        <v>652</v>
      </c>
      <c r="E324" s="175" t="s">
        <v>4640</v>
      </c>
      <c r="F324" s="175" t="s">
        <v>652</v>
      </c>
      <c r="G324" s="175" t="s">
        <v>99</v>
      </c>
    </row>
    <row r="325" spans="2:7" hidden="1" outlineLevel="1" x14ac:dyDescent="0.25">
      <c r="C325" s="175">
        <v>62800010</v>
      </c>
      <c r="D325" s="175" t="s">
        <v>676</v>
      </c>
      <c r="E325" s="175" t="s">
        <v>4641</v>
      </c>
      <c r="F325" s="175" t="s">
        <v>676</v>
      </c>
      <c r="G325" s="175" t="s">
        <v>100</v>
      </c>
    </row>
    <row r="326" spans="2:7" hidden="1" outlineLevel="1" x14ac:dyDescent="0.25">
      <c r="C326" s="175">
        <v>62900010</v>
      </c>
      <c r="D326" s="175" t="s">
        <v>654</v>
      </c>
      <c r="E326" s="175" t="s">
        <v>1611</v>
      </c>
      <c r="F326" s="175" t="s">
        <v>1105</v>
      </c>
      <c r="G326" s="176" t="s">
        <v>4504</v>
      </c>
    </row>
    <row r="327" spans="2:7" hidden="1" outlineLevel="1" x14ac:dyDescent="0.25">
      <c r="C327" s="175">
        <v>62900020</v>
      </c>
      <c r="D327" s="175" t="s">
        <v>656</v>
      </c>
      <c r="E327" s="175" t="s">
        <v>1612</v>
      </c>
      <c r="F327" s="175" t="s">
        <v>1105</v>
      </c>
      <c r="G327" s="176" t="s">
        <v>4504</v>
      </c>
    </row>
    <row r="328" spans="2:7" hidden="1" outlineLevel="1" x14ac:dyDescent="0.25">
      <c r="C328" s="175">
        <v>63300010</v>
      </c>
      <c r="D328" s="175" t="s">
        <v>4642</v>
      </c>
      <c r="E328" s="175" t="s">
        <v>4643</v>
      </c>
      <c r="F328" s="175" t="s">
        <v>1057</v>
      </c>
      <c r="G328" s="175"/>
    </row>
    <row r="329" spans="2:7" hidden="1" outlineLevel="1" x14ac:dyDescent="0.25">
      <c r="C329" s="444">
        <v>63900010</v>
      </c>
      <c r="D329" s="158" t="s">
        <v>668</v>
      </c>
      <c r="E329" s="159" t="s">
        <v>5444</v>
      </c>
      <c r="F329" s="159" t="s">
        <v>1401</v>
      </c>
      <c r="G329" s="159" t="s">
        <v>4504</v>
      </c>
    </row>
    <row r="330" spans="2:7" collapsed="1" x14ac:dyDescent="0.25"/>
    <row r="331" spans="2:7" s="174" customFormat="1" ht="15.75" x14ac:dyDescent="0.25">
      <c r="C331" s="172" t="s">
        <v>1590</v>
      </c>
      <c r="D331" s="173"/>
    </row>
    <row r="333" spans="2:7" hidden="1" outlineLevel="1" x14ac:dyDescent="0.25">
      <c r="C333" s="98" t="s">
        <v>4487</v>
      </c>
    </row>
    <row r="334" spans="2:7" hidden="1" outlineLevel="1" x14ac:dyDescent="0.25"/>
    <row r="335" spans="2:7" hidden="1" outlineLevel="1" x14ac:dyDescent="0.25">
      <c r="B335" s="135" t="s">
        <v>4488</v>
      </c>
      <c r="C335" s="135" t="s">
        <v>1591</v>
      </c>
    </row>
    <row r="336" spans="2:7" hidden="1" outlineLevel="1" x14ac:dyDescent="0.25">
      <c r="C336" s="98" t="s">
        <v>1592</v>
      </c>
    </row>
    <row r="337" spans="2:5" hidden="1" outlineLevel="1" x14ac:dyDescent="0.25"/>
    <row r="338" spans="2:5" hidden="1" outlineLevel="1" x14ac:dyDescent="0.25">
      <c r="B338" s="135" t="s">
        <v>4489</v>
      </c>
      <c r="C338" s="135" t="s">
        <v>1593</v>
      </c>
    </row>
    <row r="339" spans="2:5" hidden="1" outlineLevel="1" x14ac:dyDescent="0.25">
      <c r="C339" s="98" t="s">
        <v>1594</v>
      </c>
    </row>
    <row r="340" spans="2:5" hidden="1" outlineLevel="1" x14ac:dyDescent="0.25">
      <c r="C340" s="98" t="s">
        <v>4438</v>
      </c>
    </row>
    <row r="341" spans="2:5" hidden="1" outlineLevel="1" x14ac:dyDescent="0.25"/>
    <row r="342" spans="2:5" s="135" customFormat="1" hidden="1" outlineLevel="1" x14ac:dyDescent="0.25">
      <c r="B342" s="135" t="s">
        <v>4490</v>
      </c>
      <c r="C342" s="135" t="s">
        <v>4491</v>
      </c>
    </row>
    <row r="343" spans="2:5" hidden="1" outlineLevel="1" x14ac:dyDescent="0.25">
      <c r="C343" s="98" t="s">
        <v>4492</v>
      </c>
    </row>
    <row r="344" spans="2:5" hidden="1" outlineLevel="1" x14ac:dyDescent="0.25">
      <c r="C344" s="98" t="s">
        <v>4438</v>
      </c>
    </row>
    <row r="345" spans="2:5" hidden="1" outlineLevel="1" x14ac:dyDescent="0.25"/>
    <row r="346" spans="2:5" ht="90" hidden="1" outlineLevel="1" x14ac:dyDescent="0.25">
      <c r="C346" s="170" t="s">
        <v>1595</v>
      </c>
      <c r="D346" s="171" t="s">
        <v>4493</v>
      </c>
    </row>
    <row r="347" spans="2:5" ht="30" hidden="1" outlineLevel="1" x14ac:dyDescent="0.25">
      <c r="C347" s="170" t="s">
        <v>1596</v>
      </c>
      <c r="D347" s="171" t="s">
        <v>4494</v>
      </c>
    </row>
    <row r="348" spans="2:5" ht="30" hidden="1" outlineLevel="1" x14ac:dyDescent="0.25">
      <c r="C348" s="170" t="s">
        <v>76</v>
      </c>
      <c r="D348" s="171" t="s">
        <v>5383</v>
      </c>
      <c r="E348" s="390" t="s">
        <v>5384</v>
      </c>
    </row>
    <row r="349" spans="2:5" ht="60" hidden="1" outlineLevel="1" x14ac:dyDescent="0.25">
      <c r="C349" s="170" t="s">
        <v>1358</v>
      </c>
      <c r="D349" s="171" t="s">
        <v>4495</v>
      </c>
    </row>
    <row r="350" spans="2:5" ht="45" hidden="1" outlineLevel="1" x14ac:dyDescent="0.25">
      <c r="C350" s="170" t="s">
        <v>221</v>
      </c>
      <c r="D350" s="171" t="s">
        <v>4496</v>
      </c>
    </row>
    <row r="351" spans="2:5" collapsed="1" x14ac:dyDescent="0.25"/>
    <row r="352" spans="2:5" s="174" customFormat="1" ht="15.75" x14ac:dyDescent="0.25">
      <c r="C352" s="172" t="s">
        <v>5402</v>
      </c>
      <c r="D352" s="173"/>
    </row>
    <row r="355" spans="3:4" x14ac:dyDescent="0.25">
      <c r="C355" s="393" t="s">
        <v>5403</v>
      </c>
      <c r="D355" s="393"/>
    </row>
    <row r="356" spans="3:4" ht="90" x14ac:dyDescent="0.25">
      <c r="C356" s="166" t="s">
        <v>4924</v>
      </c>
      <c r="D356" s="167" t="s">
        <v>5405</v>
      </c>
    </row>
    <row r="357" spans="3:4" ht="30" x14ac:dyDescent="0.25">
      <c r="C357" s="166" t="s">
        <v>5404</v>
      </c>
      <c r="D357" s="167" t="s">
        <v>5406</v>
      </c>
    </row>
    <row r="358" spans="3:4" ht="30" x14ac:dyDescent="0.25">
      <c r="C358" s="168" t="s">
        <v>1645</v>
      </c>
      <c r="D358" s="167" t="s">
        <v>5407</v>
      </c>
    </row>
    <row r="359" spans="3:4" ht="90" x14ac:dyDescent="0.25">
      <c r="C359" s="401" t="s">
        <v>1652</v>
      </c>
      <c r="D359" s="402" t="s">
        <v>5408</v>
      </c>
    </row>
    <row r="360" spans="3:4" x14ac:dyDescent="0.25">
      <c r="C360" s="407"/>
      <c r="D360" s="408"/>
    </row>
    <row r="361" spans="3:4" x14ac:dyDescent="0.25">
      <c r="C361" s="403"/>
      <c r="D361" s="404"/>
    </row>
    <row r="362" spans="3:4" x14ac:dyDescent="0.25">
      <c r="C362" s="405"/>
      <c r="D362" s="404"/>
    </row>
    <row r="363" spans="3:4" x14ac:dyDescent="0.25">
      <c r="C363" s="405"/>
      <c r="D363" s="406"/>
    </row>
    <row r="364" spans="3:4" x14ac:dyDescent="0.25">
      <c r="C364" s="405"/>
      <c r="D364" s="406"/>
    </row>
    <row r="365" spans="3:4" x14ac:dyDescent="0.25">
      <c r="C365" s="405"/>
      <c r="D365" s="406"/>
    </row>
    <row r="366" spans="3:4" x14ac:dyDescent="0.25">
      <c r="C366" s="405"/>
      <c r="D366" s="406"/>
    </row>
    <row r="367" spans="3:4" x14ac:dyDescent="0.25">
      <c r="C367" s="405"/>
      <c r="D367" s="406"/>
    </row>
    <row r="368" spans="3:4" x14ac:dyDescent="0.25">
      <c r="C368" s="405"/>
      <c r="D368" s="406"/>
    </row>
  </sheetData>
  <sheetProtection formatRows="0"/>
  <hyperlinks>
    <hyperlink ref="D79" location="'Budget Capex Detail'!A1" display="Budget Capex Detail" xr:uid="{AF11A717-1B27-4832-A5BF-85B572E7C5B6}"/>
    <hyperlink ref="C82" location="'Asset determination'!A1" display="Asset determination" xr:uid="{19D4A731-A41B-47D7-BFCC-DAEFB07B4F4A}"/>
    <hyperlink ref="D30" location="Cover!A1" display="Cover" xr:uid="{7415D128-2016-4409-A6B5-F4ADF2220F68}"/>
    <hyperlink ref="E348" location="'Master Data'!A1" display="Master Data" xr:uid="{725F69D3-0DC1-4EFE-9753-DA4C0F8AAA9C}"/>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B7A8F-2516-4935-B6F7-FBC688C31549}">
  <sheetPr codeName="Sheet11">
    <tabColor rgb="FF339966"/>
  </sheetPr>
  <dimension ref="B2:P359"/>
  <sheetViews>
    <sheetView showGridLines="0" zoomScale="80" zoomScaleNormal="80" workbookViewId="0"/>
  </sheetViews>
  <sheetFormatPr defaultColWidth="10.28515625" defaultRowHeight="15" outlineLevelRow="4" x14ac:dyDescent="0.25"/>
  <cols>
    <col min="1" max="1" width="0.85546875" style="98" customWidth="1"/>
    <col min="2" max="2" width="3.42578125" style="98" bestFit="1" customWidth="1"/>
    <col min="3" max="3" width="45" style="98" bestFit="1" customWidth="1"/>
    <col min="4" max="4" width="70.7109375" style="98" bestFit="1" customWidth="1"/>
    <col min="5" max="5" width="68.7109375" style="98" customWidth="1"/>
    <col min="6" max="6" width="55.85546875" style="98" customWidth="1"/>
    <col min="7" max="7" width="31.7109375" style="98" customWidth="1"/>
    <col min="8" max="10" width="10.28515625" style="98"/>
    <col min="11" max="11" width="10.28515625" style="98" customWidth="1"/>
    <col min="12" max="16384" width="10.28515625" style="98"/>
  </cols>
  <sheetData>
    <row r="2" spans="2:16" ht="24" x14ac:dyDescent="0.4">
      <c r="B2" s="97" t="s">
        <v>1613</v>
      </c>
    </row>
    <row r="3" spans="2:16" ht="21" x14ac:dyDescent="0.35">
      <c r="B3" s="99"/>
    </row>
    <row r="4" spans="2:16" ht="19.5" thickBot="1" x14ac:dyDescent="0.35">
      <c r="B4" s="100" t="s">
        <v>1614</v>
      </c>
      <c r="C4" s="101"/>
      <c r="D4" s="102"/>
      <c r="E4" s="101"/>
      <c r="F4" s="101"/>
      <c r="G4" s="101"/>
      <c r="H4" s="101"/>
      <c r="I4" s="101"/>
      <c r="J4" s="101"/>
      <c r="K4" s="101"/>
      <c r="L4" s="101"/>
      <c r="M4" s="101"/>
      <c r="N4" s="101"/>
      <c r="O4" s="101"/>
      <c r="P4" s="101"/>
    </row>
    <row r="5" spans="2:16" x14ac:dyDescent="0.25">
      <c r="B5" s="103"/>
      <c r="D5" s="104"/>
    </row>
    <row r="6" spans="2:16" x14ac:dyDescent="0.25">
      <c r="B6" s="98">
        <v>1</v>
      </c>
      <c r="C6" s="105" t="s">
        <v>4644</v>
      </c>
    </row>
    <row r="7" spans="2:16" x14ac:dyDescent="0.25">
      <c r="B7" s="98">
        <v>2</v>
      </c>
      <c r="C7" s="105" t="s">
        <v>4645</v>
      </c>
    </row>
    <row r="8" spans="2:16" x14ac:dyDescent="0.25">
      <c r="B8" s="106" t="s">
        <v>1</v>
      </c>
      <c r="C8" s="105" t="s">
        <v>4646</v>
      </c>
    </row>
    <row r="9" spans="2:16" x14ac:dyDescent="0.25">
      <c r="B9" s="106" t="s">
        <v>1</v>
      </c>
      <c r="C9" s="105" t="s">
        <v>4647</v>
      </c>
    </row>
    <row r="10" spans="2:16" x14ac:dyDescent="0.25">
      <c r="B10" s="106" t="s">
        <v>1</v>
      </c>
      <c r="C10" s="105" t="s">
        <v>4648</v>
      </c>
    </row>
    <row r="11" spans="2:16" x14ac:dyDescent="0.25">
      <c r="B11" s="106" t="s">
        <v>1</v>
      </c>
      <c r="C11" s="105" t="s">
        <v>4649</v>
      </c>
    </row>
    <row r="12" spans="2:16" x14ac:dyDescent="0.25">
      <c r="B12" s="106" t="s">
        <v>1</v>
      </c>
      <c r="C12" s="105" t="s">
        <v>4650</v>
      </c>
    </row>
    <row r="13" spans="2:16" x14ac:dyDescent="0.25">
      <c r="B13" s="98">
        <v>3</v>
      </c>
      <c r="C13" s="179" t="s">
        <v>4651</v>
      </c>
    </row>
    <row r="14" spans="2:16" x14ac:dyDescent="0.25">
      <c r="B14" s="98">
        <v>4</v>
      </c>
      <c r="C14" s="98" t="s">
        <v>4652</v>
      </c>
    </row>
    <row r="15" spans="2:16" x14ac:dyDescent="0.25">
      <c r="B15" s="98">
        <v>5</v>
      </c>
      <c r="C15" s="98" t="s">
        <v>4653</v>
      </c>
    </row>
    <row r="16" spans="2:16" x14ac:dyDescent="0.25">
      <c r="B16" s="98">
        <v>6</v>
      </c>
      <c r="C16" s="98" t="s">
        <v>5440</v>
      </c>
    </row>
    <row r="18" spans="2:16" ht="19.5" thickBot="1" x14ac:dyDescent="0.35">
      <c r="B18" s="100" t="s">
        <v>4654</v>
      </c>
      <c r="C18" s="101"/>
      <c r="D18" s="102"/>
      <c r="E18" s="101"/>
      <c r="F18" s="101"/>
      <c r="G18" s="101"/>
      <c r="H18" s="101"/>
      <c r="I18" s="101"/>
      <c r="J18" s="101"/>
      <c r="K18" s="101"/>
      <c r="L18" s="101"/>
      <c r="M18" s="101"/>
      <c r="N18" s="101"/>
      <c r="O18" s="101"/>
      <c r="P18" s="101"/>
    </row>
    <row r="20" spans="2:16" x14ac:dyDescent="0.25">
      <c r="B20" s="98">
        <v>1</v>
      </c>
      <c r="C20" s="98" t="s">
        <v>4655</v>
      </c>
    </row>
    <row r="21" spans="2:16" x14ac:dyDescent="0.25">
      <c r="C21" s="107" t="s">
        <v>4</v>
      </c>
    </row>
    <row r="22" spans="2:16" x14ac:dyDescent="0.25">
      <c r="C22" s="107" t="s">
        <v>4656</v>
      </c>
    </row>
    <row r="23" spans="2:16" x14ac:dyDescent="0.25">
      <c r="C23" s="107" t="s">
        <v>4657</v>
      </c>
    </row>
    <row r="24" spans="2:16" x14ac:dyDescent="0.25">
      <c r="C24" s="107" t="s">
        <v>4658</v>
      </c>
    </row>
    <row r="25" spans="2:16" x14ac:dyDescent="0.25">
      <c r="B25"/>
      <c r="C25" s="107" t="s">
        <v>5453</v>
      </c>
      <c r="D25"/>
      <c r="E25"/>
      <c r="F25"/>
      <c r="G25"/>
      <c r="H25"/>
      <c r="I25"/>
      <c r="J25"/>
      <c r="K25"/>
      <c r="L25"/>
      <c r="M25"/>
      <c r="N25"/>
      <c r="O25"/>
      <c r="P25"/>
    </row>
    <row r="26" spans="2:16" x14ac:dyDescent="0.25">
      <c r="B26"/>
      <c r="C26" s="107" t="s">
        <v>5390</v>
      </c>
      <c r="D26"/>
      <c r="E26"/>
      <c r="F26"/>
      <c r="G26"/>
      <c r="H26"/>
      <c r="I26"/>
      <c r="J26"/>
      <c r="K26"/>
      <c r="L26"/>
      <c r="M26"/>
      <c r="N26"/>
      <c r="O26"/>
      <c r="P26"/>
    </row>
    <row r="27" spans="2:16" x14ac:dyDescent="0.25">
      <c r="B27" s="98">
        <v>2</v>
      </c>
      <c r="C27" s="98" t="s">
        <v>4659</v>
      </c>
    </row>
    <row r="28" spans="2:16" x14ac:dyDescent="0.25">
      <c r="B28" s="98">
        <v>3</v>
      </c>
      <c r="C28" s="98" t="s">
        <v>4660</v>
      </c>
    </row>
    <row r="30" spans="2:16" s="108" customFormat="1" ht="15.75" x14ac:dyDescent="0.25">
      <c r="C30" s="109" t="s">
        <v>5</v>
      </c>
      <c r="D30" s="388" t="s">
        <v>6</v>
      </c>
    </row>
    <row r="32" spans="2:16" x14ac:dyDescent="0.25">
      <c r="C32" s="98" t="s">
        <v>4661</v>
      </c>
    </row>
    <row r="33" spans="3:4" outlineLevel="1" x14ac:dyDescent="0.25"/>
    <row r="34" spans="3:4" outlineLevel="1" x14ac:dyDescent="0.25">
      <c r="C34" s="110" t="s">
        <v>8</v>
      </c>
      <c r="D34" s="111" t="s">
        <v>4662</v>
      </c>
    </row>
    <row r="35" spans="3:4" ht="60" outlineLevel="1" x14ac:dyDescent="0.25">
      <c r="C35" s="112" t="s">
        <v>75</v>
      </c>
      <c r="D35" s="113" t="s">
        <v>4663</v>
      </c>
    </row>
    <row r="36" spans="3:4" outlineLevel="1" x14ac:dyDescent="0.25">
      <c r="C36" s="112" t="s">
        <v>11</v>
      </c>
      <c r="D36" s="113" t="s">
        <v>4664</v>
      </c>
    </row>
    <row r="37" spans="3:4" outlineLevel="1" x14ac:dyDescent="0.25">
      <c r="C37" s="112" t="s">
        <v>4427</v>
      </c>
      <c r="D37" s="113" t="s">
        <v>4665</v>
      </c>
    </row>
    <row r="38" spans="3:4" outlineLevel="1" x14ac:dyDescent="0.25"/>
    <row r="39" spans="3:4" ht="33" customHeight="1" outlineLevel="1" x14ac:dyDescent="0.25">
      <c r="C39" s="114" t="s">
        <v>1568</v>
      </c>
      <c r="D39" s="114" t="s">
        <v>1569</v>
      </c>
    </row>
    <row r="40" spans="3:4" outlineLevel="2" x14ac:dyDescent="0.25">
      <c r="C40" s="115" t="s">
        <v>4431</v>
      </c>
      <c r="D40" s="115" t="s">
        <v>4427</v>
      </c>
    </row>
    <row r="41" spans="3:4" outlineLevel="2" x14ac:dyDescent="0.25">
      <c r="C41" s="116" t="s">
        <v>4388</v>
      </c>
      <c r="D41" s="116" t="s">
        <v>16</v>
      </c>
    </row>
    <row r="42" spans="3:4" outlineLevel="2" x14ac:dyDescent="0.25">
      <c r="C42" s="116" t="s">
        <v>4388</v>
      </c>
      <c r="D42" s="116" t="s">
        <v>17</v>
      </c>
    </row>
    <row r="43" spans="3:4" outlineLevel="2" x14ac:dyDescent="0.25">
      <c r="C43" s="116" t="s">
        <v>4388</v>
      </c>
      <c r="D43" s="116" t="s">
        <v>18</v>
      </c>
    </row>
    <row r="44" spans="3:4" outlineLevel="2" x14ac:dyDescent="0.25">
      <c r="C44" s="116" t="s">
        <v>4389</v>
      </c>
      <c r="D44" s="116" t="s">
        <v>4432</v>
      </c>
    </row>
    <row r="45" spans="3:4" outlineLevel="2" x14ac:dyDescent="0.25">
      <c r="C45" s="116" t="s">
        <v>4389</v>
      </c>
      <c r="D45" s="116" t="s">
        <v>4433</v>
      </c>
    </row>
    <row r="46" spans="3:4" outlineLevel="2" x14ac:dyDescent="0.25">
      <c r="C46" s="116" t="s">
        <v>4389</v>
      </c>
      <c r="D46" s="116" t="s">
        <v>21</v>
      </c>
    </row>
    <row r="47" spans="3:4" outlineLevel="2" x14ac:dyDescent="0.25">
      <c r="C47" s="116" t="s">
        <v>4389</v>
      </c>
      <c r="D47" s="116" t="s">
        <v>22</v>
      </c>
    </row>
    <row r="48" spans="3:4" outlineLevel="2" x14ac:dyDescent="0.25">
      <c r="C48" s="116" t="s">
        <v>4389</v>
      </c>
      <c r="D48" s="116" t="s">
        <v>23</v>
      </c>
    </row>
    <row r="49" spans="3:4" outlineLevel="2" x14ac:dyDescent="0.25">
      <c r="C49" s="111" t="s">
        <v>4434</v>
      </c>
      <c r="D49" s="111" t="s">
        <v>97</v>
      </c>
    </row>
    <row r="50" spans="3:4" outlineLevel="2" x14ac:dyDescent="0.25">
      <c r="C50" s="111" t="s">
        <v>4434</v>
      </c>
      <c r="D50" s="111" t="s">
        <v>98</v>
      </c>
    </row>
    <row r="51" spans="3:4" outlineLevel="2" x14ac:dyDescent="0.25">
      <c r="C51" s="111" t="s">
        <v>194</v>
      </c>
      <c r="D51" s="111" t="s">
        <v>122</v>
      </c>
    </row>
    <row r="52" spans="3:4" outlineLevel="2" x14ac:dyDescent="0.25">
      <c r="C52" s="111" t="str">
        <f>C51</f>
        <v>HSE</v>
      </c>
      <c r="D52" s="111" t="s">
        <v>114</v>
      </c>
    </row>
    <row r="53" spans="3:4" outlineLevel="2" x14ac:dyDescent="0.25">
      <c r="C53" s="111" t="s">
        <v>106</v>
      </c>
      <c r="D53" s="111" t="s">
        <v>99</v>
      </c>
    </row>
    <row r="54" spans="3:4" outlineLevel="2" x14ac:dyDescent="0.25">
      <c r="C54" s="111" t="s">
        <v>106</v>
      </c>
      <c r="D54" s="111" t="s">
        <v>105</v>
      </c>
    </row>
    <row r="55" spans="3:4" outlineLevel="2" x14ac:dyDescent="0.25">
      <c r="C55" s="111" t="s">
        <v>3731</v>
      </c>
      <c r="D55" s="111" t="s">
        <v>103</v>
      </c>
    </row>
    <row r="56" spans="3:4" outlineLevel="2" x14ac:dyDescent="0.25">
      <c r="C56" s="111" t="s">
        <v>3731</v>
      </c>
      <c r="D56" s="111" t="s">
        <v>111</v>
      </c>
    </row>
    <row r="57" spans="3:4" outlineLevel="2" x14ac:dyDescent="0.25">
      <c r="C57" s="111" t="s">
        <v>3731</v>
      </c>
      <c r="D57" s="111" t="s">
        <v>107</v>
      </c>
    </row>
    <row r="58" spans="3:4" outlineLevel="2" x14ac:dyDescent="0.25">
      <c r="C58" s="111" t="s">
        <v>3731</v>
      </c>
      <c r="D58" s="111" t="s">
        <v>110</v>
      </c>
    </row>
    <row r="59" spans="3:4" outlineLevel="2" x14ac:dyDescent="0.25">
      <c r="C59" s="111" t="s">
        <v>3731</v>
      </c>
      <c r="D59" s="111" t="s">
        <v>3833</v>
      </c>
    </row>
    <row r="60" spans="3:4" outlineLevel="2" x14ac:dyDescent="0.25">
      <c r="C60" s="111" t="s">
        <v>3731</v>
      </c>
      <c r="D60" s="111" t="s">
        <v>5437</v>
      </c>
    </row>
    <row r="61" spans="3:4" outlineLevel="2" x14ac:dyDescent="0.25">
      <c r="C61" s="111" t="s">
        <v>3829</v>
      </c>
      <c r="D61" s="111" t="s">
        <v>4392</v>
      </c>
    </row>
    <row r="62" spans="3:4" outlineLevel="2" x14ac:dyDescent="0.25">
      <c r="C62" s="111" t="s">
        <v>3829</v>
      </c>
      <c r="D62" s="111" t="s">
        <v>5380</v>
      </c>
    </row>
    <row r="63" spans="3:4" outlineLevel="2" x14ac:dyDescent="0.25">
      <c r="C63" s="111" t="s">
        <v>3829</v>
      </c>
      <c r="D63" s="111" t="s">
        <v>5381</v>
      </c>
    </row>
    <row r="64" spans="3:4" outlineLevel="2" x14ac:dyDescent="0.25">
      <c r="C64" s="111" t="s">
        <v>5379</v>
      </c>
      <c r="D64" s="111" t="s">
        <v>4634</v>
      </c>
    </row>
    <row r="65" spans="3:4" outlineLevel="2" x14ac:dyDescent="0.25">
      <c r="C65" s="111" t="s">
        <v>5379</v>
      </c>
      <c r="D65" s="111" t="s">
        <v>213</v>
      </c>
    </row>
    <row r="66" spans="3:4" outlineLevel="2" x14ac:dyDescent="0.25">
      <c r="C66" s="111" t="s">
        <v>102</v>
      </c>
      <c r="D66" s="111" t="s">
        <v>5438</v>
      </c>
    </row>
    <row r="67" spans="3:4" outlineLevel="2" x14ac:dyDescent="0.25">
      <c r="C67" s="111" t="s">
        <v>102</v>
      </c>
      <c r="D67" s="111" t="s">
        <v>4435</v>
      </c>
    </row>
    <row r="68" spans="3:4" outlineLevel="2" x14ac:dyDescent="0.25">
      <c r="C68" s="111" t="s">
        <v>102</v>
      </c>
      <c r="D68" s="111" t="s">
        <v>5439</v>
      </c>
    </row>
    <row r="69" spans="3:4" outlineLevel="2" x14ac:dyDescent="0.25">
      <c r="C69" s="111" t="s">
        <v>120</v>
      </c>
      <c r="D69" s="111" t="s">
        <v>4903</v>
      </c>
    </row>
    <row r="70" spans="3:4" outlineLevel="2" x14ac:dyDescent="0.25">
      <c r="C70" s="111" t="s">
        <v>120</v>
      </c>
      <c r="D70" s="111" t="s">
        <v>112</v>
      </c>
    </row>
    <row r="71" spans="3:4" outlineLevel="2" x14ac:dyDescent="0.25">
      <c r="C71" s="111" t="s">
        <v>120</v>
      </c>
      <c r="D71" s="111" t="s">
        <v>117</v>
      </c>
    </row>
    <row r="72" spans="3:4" outlineLevel="2" x14ac:dyDescent="0.25">
      <c r="C72" s="111" t="s">
        <v>120</v>
      </c>
      <c r="D72" s="111" t="s">
        <v>104</v>
      </c>
    </row>
    <row r="73" spans="3:4" outlineLevel="2" x14ac:dyDescent="0.25">
      <c r="C73" s="117" t="s">
        <v>101</v>
      </c>
      <c r="D73" s="111" t="s">
        <v>209</v>
      </c>
    </row>
    <row r="74" spans="3:4" outlineLevel="2" x14ac:dyDescent="0.25">
      <c r="C74" s="111" t="s">
        <v>101</v>
      </c>
      <c r="D74" s="111" t="s">
        <v>113</v>
      </c>
    </row>
    <row r="75" spans="3:4" outlineLevel="2" x14ac:dyDescent="0.25">
      <c r="C75" s="111" t="s">
        <v>101</v>
      </c>
      <c r="D75" s="111" t="s">
        <v>116</v>
      </c>
    </row>
    <row r="76" spans="3:4" outlineLevel="1" x14ac:dyDescent="0.25"/>
    <row r="77" spans="3:4" outlineLevel="1" x14ac:dyDescent="0.25">
      <c r="C77" s="98" t="s">
        <v>4666</v>
      </c>
    </row>
    <row r="79" spans="3:4" s="108" customFormat="1" ht="15.75" x14ac:dyDescent="0.25">
      <c r="C79" s="109" t="s">
        <v>1570</v>
      </c>
      <c r="D79" s="389" t="s">
        <v>5386</v>
      </c>
    </row>
    <row r="81" spans="3:4" x14ac:dyDescent="0.25">
      <c r="C81" s="98" t="s">
        <v>4667</v>
      </c>
    </row>
    <row r="82" spans="3:4" x14ac:dyDescent="0.25">
      <c r="C82" s="387" t="s">
        <v>4437</v>
      </c>
      <c r="D82" s="118"/>
    </row>
    <row r="83" spans="3:4" outlineLevel="1" x14ac:dyDescent="0.25">
      <c r="C83" s="98" t="s">
        <v>4668</v>
      </c>
    </row>
    <row r="84" spans="3:4" outlineLevel="1" x14ac:dyDescent="0.25">
      <c r="C84" s="98" t="s">
        <v>4669</v>
      </c>
    </row>
    <row r="85" spans="3:4" outlineLevel="1" x14ac:dyDescent="0.25"/>
    <row r="86" spans="3:4" outlineLevel="1" x14ac:dyDescent="0.25">
      <c r="C86" s="115" t="s">
        <v>4439</v>
      </c>
      <c r="D86" s="115" t="s">
        <v>4440</v>
      </c>
    </row>
    <row r="87" spans="3:4" ht="66.75" customHeight="1" outlineLevel="1" x14ac:dyDescent="0.25">
      <c r="C87" s="119" t="s">
        <v>26</v>
      </c>
      <c r="D87" s="120" t="s">
        <v>4670</v>
      </c>
    </row>
    <row r="88" spans="3:4" ht="45" outlineLevel="1" x14ac:dyDescent="0.25">
      <c r="C88" s="119" t="s">
        <v>78</v>
      </c>
      <c r="D88" s="121" t="s">
        <v>4671</v>
      </c>
    </row>
    <row r="89" spans="3:4" ht="75" outlineLevel="1" x14ac:dyDescent="0.25">
      <c r="C89" s="122" t="s">
        <v>27</v>
      </c>
      <c r="D89" s="123" t="s">
        <v>4672</v>
      </c>
    </row>
    <row r="90" spans="3:4" ht="33" customHeight="1" outlineLevel="1" x14ac:dyDescent="0.25">
      <c r="C90" s="124" t="s">
        <v>28</v>
      </c>
      <c r="D90" s="125" t="s">
        <v>4673</v>
      </c>
    </row>
    <row r="91" spans="3:4" ht="153.75" customHeight="1" outlineLevel="1" x14ac:dyDescent="0.25">
      <c r="C91" s="126"/>
      <c r="D91" s="127" t="e" vm="1">
        <v>#VALUE!</v>
      </c>
    </row>
    <row r="92" spans="3:4" ht="60" outlineLevel="1" x14ac:dyDescent="0.25">
      <c r="C92" s="128" t="s">
        <v>1572</v>
      </c>
      <c r="D92" s="129" t="s">
        <v>4674</v>
      </c>
    </row>
    <row r="93" spans="3:4" outlineLevel="1" x14ac:dyDescent="0.25">
      <c r="C93" s="130" t="s">
        <v>4444</v>
      </c>
      <c r="D93" s="131" t="s">
        <v>4675</v>
      </c>
    </row>
    <row r="94" spans="3:4" outlineLevel="1" x14ac:dyDescent="0.25">
      <c r="C94" s="130" t="s">
        <v>4446</v>
      </c>
      <c r="D94" s="131" t="s">
        <v>4676</v>
      </c>
    </row>
    <row r="95" spans="3:4" outlineLevel="1" x14ac:dyDescent="0.25">
      <c r="C95" s="130" t="s">
        <v>5456</v>
      </c>
      <c r="D95" s="131" t="s">
        <v>5454</v>
      </c>
    </row>
    <row r="96" spans="3:4" ht="75" outlineLevel="1" x14ac:dyDescent="0.25">
      <c r="C96" s="132" t="s">
        <v>29</v>
      </c>
      <c r="D96" s="121" t="s">
        <v>4677</v>
      </c>
    </row>
    <row r="97" spans="3:6" outlineLevel="1" x14ac:dyDescent="0.25">
      <c r="C97" s="132" t="s">
        <v>30</v>
      </c>
      <c r="D97" s="133" t="s">
        <v>4678</v>
      </c>
    </row>
    <row r="98" spans="3:6" outlineLevel="1" x14ac:dyDescent="0.25">
      <c r="C98" s="132" t="s">
        <v>1574</v>
      </c>
      <c r="D98" s="133" t="s">
        <v>4679</v>
      </c>
    </row>
    <row r="99" spans="3:6" outlineLevel="1" x14ac:dyDescent="0.25">
      <c r="C99" s="132" t="s">
        <v>86</v>
      </c>
      <c r="D99" s="133" t="s">
        <v>4680</v>
      </c>
    </row>
    <row r="100" spans="3:6" outlineLevel="1" x14ac:dyDescent="0.25">
      <c r="C100" s="132" t="s">
        <v>87</v>
      </c>
      <c r="D100" s="133" t="s">
        <v>4681</v>
      </c>
    </row>
    <row r="101" spans="3:6" outlineLevel="1" x14ac:dyDescent="0.25">
      <c r="C101" s="132" t="s">
        <v>4682</v>
      </c>
      <c r="D101" s="133" t="s">
        <v>1615</v>
      </c>
    </row>
    <row r="102" spans="3:6" outlineLevel="1" x14ac:dyDescent="0.25">
      <c r="C102" s="132" t="s">
        <v>4683</v>
      </c>
      <c r="D102" s="133" t="s">
        <v>1616</v>
      </c>
    </row>
    <row r="103" spans="3:6" outlineLevel="1" x14ac:dyDescent="0.25">
      <c r="C103" s="134" t="s">
        <v>4454</v>
      </c>
      <c r="D103" s="133" t="s">
        <v>4684</v>
      </c>
    </row>
    <row r="104" spans="3:6" outlineLevel="1" x14ac:dyDescent="0.25">
      <c r="C104" s="132" t="s">
        <v>1561</v>
      </c>
      <c r="D104" s="133" t="s">
        <v>4685</v>
      </c>
    </row>
    <row r="105" spans="3:6" outlineLevel="1" x14ac:dyDescent="0.25"/>
    <row r="106" spans="3:6" outlineLevel="1" x14ac:dyDescent="0.25">
      <c r="C106" s="135" t="s">
        <v>4686</v>
      </c>
    </row>
    <row r="107" spans="3:6" outlineLevel="2" x14ac:dyDescent="0.25">
      <c r="C107" s="136" t="s">
        <v>37</v>
      </c>
      <c r="D107" s="115" t="s">
        <v>38</v>
      </c>
      <c r="E107" s="137" t="s">
        <v>4687</v>
      </c>
      <c r="F107" s="138"/>
    </row>
    <row r="108" spans="3:6" outlineLevel="2" x14ac:dyDescent="0.25">
      <c r="C108" s="139" t="s">
        <v>405</v>
      </c>
      <c r="D108" s="140"/>
      <c r="E108" s="141"/>
      <c r="F108" s="142"/>
    </row>
    <row r="109" spans="3:6" outlineLevel="2" x14ac:dyDescent="0.25">
      <c r="C109" s="143">
        <v>15000000</v>
      </c>
      <c r="D109" s="144" t="s">
        <v>39</v>
      </c>
      <c r="E109" s="145" t="s">
        <v>4688</v>
      </c>
      <c r="F109" s="146"/>
    </row>
    <row r="110" spans="3:6" ht="45" outlineLevel="2" x14ac:dyDescent="0.25">
      <c r="C110" s="147">
        <v>15000010</v>
      </c>
      <c r="D110" s="148" t="s">
        <v>40</v>
      </c>
      <c r="E110" s="149" t="s">
        <v>4689</v>
      </c>
      <c r="F110" s="150"/>
    </row>
    <row r="111" spans="3:6" ht="30" outlineLevel="2" x14ac:dyDescent="0.25">
      <c r="C111" s="147">
        <v>15000020</v>
      </c>
      <c r="D111" s="148" t="s">
        <v>41</v>
      </c>
      <c r="E111" s="149" t="s">
        <v>4690</v>
      </c>
      <c r="F111" s="150"/>
    </row>
    <row r="112" spans="3:6" ht="30" outlineLevel="2" x14ac:dyDescent="0.25">
      <c r="C112" s="147">
        <v>15000030</v>
      </c>
      <c r="D112" s="148" t="s">
        <v>42</v>
      </c>
      <c r="E112" s="149" t="s">
        <v>4691</v>
      </c>
      <c r="F112" s="150"/>
    </row>
    <row r="113" spans="3:6" ht="30" outlineLevel="2" x14ac:dyDescent="0.25">
      <c r="C113" s="147">
        <v>15000040</v>
      </c>
      <c r="D113" s="148" t="s">
        <v>43</v>
      </c>
      <c r="E113" s="149" t="s">
        <v>4692</v>
      </c>
      <c r="F113" s="150"/>
    </row>
    <row r="114" spans="3:6" ht="30" outlineLevel="2" x14ac:dyDescent="0.25">
      <c r="C114" s="147">
        <v>15000050</v>
      </c>
      <c r="D114" s="148" t="s">
        <v>44</v>
      </c>
      <c r="E114" s="149" t="s">
        <v>4693</v>
      </c>
      <c r="F114" s="150"/>
    </row>
    <row r="115" spans="3:6" ht="30" outlineLevel="2" x14ac:dyDescent="0.25">
      <c r="C115" s="147">
        <v>15000060</v>
      </c>
      <c r="D115" s="148" t="s">
        <v>45</v>
      </c>
      <c r="E115" s="149" t="s">
        <v>4694</v>
      </c>
      <c r="F115" s="150"/>
    </row>
    <row r="116" spans="3:6" ht="30" outlineLevel="2" x14ac:dyDescent="0.25">
      <c r="C116" s="151">
        <v>15000070</v>
      </c>
      <c r="D116" s="152" t="s">
        <v>46</v>
      </c>
      <c r="E116" s="153" t="s">
        <v>4695</v>
      </c>
      <c r="F116" s="150"/>
    </row>
    <row r="117" spans="3:6" ht="16.5" customHeight="1" outlineLevel="2" x14ac:dyDescent="0.25">
      <c r="C117" s="151">
        <v>15000080</v>
      </c>
      <c r="D117" s="152" t="s">
        <v>47</v>
      </c>
      <c r="E117" s="153" t="s">
        <v>4696</v>
      </c>
      <c r="F117" s="150"/>
    </row>
    <row r="118" spans="3:6" ht="30" outlineLevel="2" x14ac:dyDescent="0.25">
      <c r="C118" s="151">
        <v>15200000</v>
      </c>
      <c r="D118" s="152" t="s">
        <v>49</v>
      </c>
      <c r="E118" s="153" t="s">
        <v>4697</v>
      </c>
      <c r="F118" s="146"/>
    </row>
    <row r="119" spans="3:6" outlineLevel="2" x14ac:dyDescent="0.25">
      <c r="C119" s="154" t="s">
        <v>4698</v>
      </c>
      <c r="D119" s="155"/>
      <c r="E119" s="156"/>
      <c r="F119" s="142"/>
    </row>
    <row r="120" spans="3:6" ht="60" outlineLevel="2" x14ac:dyDescent="0.25">
      <c r="C120" s="151">
        <v>15020010</v>
      </c>
      <c r="D120" s="152" t="s">
        <v>52</v>
      </c>
      <c r="E120" s="153" t="s">
        <v>4699</v>
      </c>
      <c r="F120" s="150"/>
    </row>
    <row r="121" spans="3:6" ht="45" outlineLevel="2" x14ac:dyDescent="0.25">
      <c r="C121" s="151">
        <v>15020020</v>
      </c>
      <c r="D121" s="152" t="s">
        <v>53</v>
      </c>
      <c r="E121" s="153" t="s">
        <v>4700</v>
      </c>
      <c r="F121" s="150"/>
    </row>
    <row r="122" spans="3:6" ht="30" outlineLevel="2" x14ac:dyDescent="0.25">
      <c r="C122" s="151">
        <v>15020030</v>
      </c>
      <c r="D122" s="152" t="s">
        <v>54</v>
      </c>
      <c r="E122" s="153" t="s">
        <v>4701</v>
      </c>
      <c r="F122" s="150"/>
    </row>
    <row r="123" spans="3:6" ht="30" outlineLevel="2" x14ac:dyDescent="0.25">
      <c r="C123" s="151">
        <v>15020040</v>
      </c>
      <c r="D123" s="152" t="s">
        <v>55</v>
      </c>
      <c r="E123" s="153" t="s">
        <v>4702</v>
      </c>
      <c r="F123" s="150"/>
    </row>
    <row r="124" spans="3:6" outlineLevel="2" x14ac:dyDescent="0.25">
      <c r="C124" s="151">
        <v>15020080</v>
      </c>
      <c r="D124" s="152" t="s">
        <v>56</v>
      </c>
      <c r="E124" s="153" t="s">
        <v>4703</v>
      </c>
      <c r="F124" s="150"/>
    </row>
    <row r="125" spans="3:6" ht="45" outlineLevel="2" x14ac:dyDescent="0.25">
      <c r="C125" s="157">
        <v>15020090</v>
      </c>
      <c r="D125" s="158" t="s">
        <v>57</v>
      </c>
      <c r="E125" s="159" t="s">
        <v>4704</v>
      </c>
      <c r="F125" s="150"/>
    </row>
    <row r="126" spans="3:6" outlineLevel="2" x14ac:dyDescent="0.25">
      <c r="C126" s="160"/>
      <c r="D126" s="161"/>
      <c r="E126" s="162"/>
      <c r="F126" s="162"/>
    </row>
    <row r="127" spans="3:6" s="165" customFormat="1" ht="15.75" x14ac:dyDescent="0.25">
      <c r="C127" s="163" t="s">
        <v>5391</v>
      </c>
      <c r="D127" s="164"/>
    </row>
    <row r="129" spans="3:6" outlineLevel="1" x14ac:dyDescent="0.25">
      <c r="C129" s="98" t="s">
        <v>4705</v>
      </c>
    </row>
    <row r="130" spans="3:6" outlineLevel="1" x14ac:dyDescent="0.25">
      <c r="C130" s="98" t="s">
        <v>4706</v>
      </c>
    </row>
    <row r="131" spans="3:6" outlineLevel="1" x14ac:dyDescent="0.25">
      <c r="C131" s="98" t="s">
        <v>4707</v>
      </c>
    </row>
    <row r="132" spans="3:6" outlineLevel="1" x14ac:dyDescent="0.25"/>
    <row r="133" spans="3:6" outlineLevel="1" x14ac:dyDescent="0.25">
      <c r="C133" s="393" t="s">
        <v>5409</v>
      </c>
      <c r="D133" s="393"/>
      <c r="E133" s="393" t="s">
        <v>5410</v>
      </c>
      <c r="F133" s="393"/>
    </row>
    <row r="134" spans="3:6" ht="60" outlineLevel="1" x14ac:dyDescent="0.25">
      <c r="C134" s="166" t="s">
        <v>1579</v>
      </c>
      <c r="D134" s="167" t="s">
        <v>4708</v>
      </c>
      <c r="E134" s="166" t="s">
        <v>1528</v>
      </c>
      <c r="F134" s="167" t="s">
        <v>5411</v>
      </c>
    </row>
    <row r="135" spans="3:6" ht="49.5" customHeight="1" outlineLevel="1" x14ac:dyDescent="0.25">
      <c r="C135" s="166" t="s">
        <v>1580</v>
      </c>
      <c r="D135" s="167" t="s">
        <v>4709</v>
      </c>
      <c r="E135" s="409"/>
      <c r="F135" s="410"/>
    </row>
    <row r="136" spans="3:6" ht="45" outlineLevel="1" x14ac:dyDescent="0.25">
      <c r="C136" s="168" t="s">
        <v>1581</v>
      </c>
      <c r="D136" s="169" t="s">
        <v>4710</v>
      </c>
      <c r="E136" s="411"/>
      <c r="F136" s="410"/>
    </row>
    <row r="137" spans="3:6" ht="45" outlineLevel="1" x14ac:dyDescent="0.25">
      <c r="C137" s="168" t="s">
        <v>1582</v>
      </c>
      <c r="D137" s="169" t="s">
        <v>4711</v>
      </c>
      <c r="E137" s="168" t="s">
        <v>1582</v>
      </c>
      <c r="F137" s="169" t="s">
        <v>4711</v>
      </c>
    </row>
    <row r="138" spans="3:6" ht="60" outlineLevel="1" x14ac:dyDescent="0.25">
      <c r="C138" s="166" t="s">
        <v>1572</v>
      </c>
      <c r="D138" s="167" t="s">
        <v>4712</v>
      </c>
      <c r="E138" s="166" t="s">
        <v>1572</v>
      </c>
      <c r="F138" s="167" t="s">
        <v>4712</v>
      </c>
    </row>
    <row r="139" spans="3:6" ht="15" customHeight="1" outlineLevel="1" x14ac:dyDescent="0.25">
      <c r="C139" s="166" t="s">
        <v>1584</v>
      </c>
      <c r="D139" s="167" t="s">
        <v>4713</v>
      </c>
      <c r="E139" s="166" t="s">
        <v>1584</v>
      </c>
      <c r="F139" s="167" t="s">
        <v>4713</v>
      </c>
    </row>
    <row r="140" spans="3:6" ht="90" outlineLevel="1" x14ac:dyDescent="0.25">
      <c r="C140" s="170" t="s">
        <v>1585</v>
      </c>
      <c r="D140" s="167" t="s">
        <v>4714</v>
      </c>
      <c r="E140" s="170" t="s">
        <v>1585</v>
      </c>
      <c r="F140" s="167" t="s">
        <v>4714</v>
      </c>
    </row>
    <row r="141" spans="3:6" ht="90" outlineLevel="1" x14ac:dyDescent="0.25">
      <c r="C141" s="170" t="s">
        <v>1586</v>
      </c>
      <c r="D141" s="171" t="s">
        <v>4715</v>
      </c>
      <c r="E141" s="170" t="s">
        <v>1586</v>
      </c>
      <c r="F141" s="171" t="s">
        <v>4715</v>
      </c>
    </row>
    <row r="142" spans="3:6" outlineLevel="1" x14ac:dyDescent="0.25">
      <c r="C142" s="170" t="s">
        <v>1587</v>
      </c>
      <c r="D142" s="171" t="s">
        <v>4716</v>
      </c>
      <c r="E142" s="170" t="s">
        <v>1587</v>
      </c>
      <c r="F142" s="171" t="s">
        <v>4716</v>
      </c>
    </row>
    <row r="143" spans="3:6" ht="30" outlineLevel="1" x14ac:dyDescent="0.25">
      <c r="C143" s="170" t="s">
        <v>84</v>
      </c>
      <c r="D143" s="171" t="s">
        <v>4717</v>
      </c>
      <c r="E143" s="170" t="s">
        <v>84</v>
      </c>
      <c r="F143" s="171" t="s">
        <v>4717</v>
      </c>
    </row>
    <row r="144" spans="3:6" ht="30" outlineLevel="1" x14ac:dyDescent="0.25">
      <c r="C144" s="170" t="s">
        <v>1588</v>
      </c>
      <c r="D144" s="171" t="s">
        <v>4718</v>
      </c>
      <c r="E144" s="170" t="s">
        <v>1588</v>
      </c>
      <c r="F144" s="171" t="s">
        <v>4718</v>
      </c>
    </row>
    <row r="145" spans="3:14" ht="30" outlineLevel="1" x14ac:dyDescent="0.25">
      <c r="C145" s="170" t="s">
        <v>1589</v>
      </c>
      <c r="D145" s="171" t="s">
        <v>4719</v>
      </c>
      <c r="E145" s="170" t="s">
        <v>1589</v>
      </c>
      <c r="F145" s="171" t="s">
        <v>4719</v>
      </c>
    </row>
    <row r="146" spans="3:14" ht="45" outlineLevel="1" x14ac:dyDescent="0.25">
      <c r="C146" s="170" t="s">
        <v>4485</v>
      </c>
      <c r="D146" s="171" t="s">
        <v>4720</v>
      </c>
      <c r="E146" s="170" t="s">
        <v>4485</v>
      </c>
      <c r="F146" s="171" t="s">
        <v>4720</v>
      </c>
    </row>
    <row r="147" spans="3:14" outlineLevel="1" x14ac:dyDescent="0.25"/>
    <row r="149" spans="3:14" x14ac:dyDescent="0.25">
      <c r="C149" s="135" t="s">
        <v>4497</v>
      </c>
    </row>
    <row r="150" spans="3:14" outlineLevel="2" x14ac:dyDescent="0.25">
      <c r="C150" s="115" t="s">
        <v>4498</v>
      </c>
      <c r="D150" s="115" t="s">
        <v>4499</v>
      </c>
      <c r="E150" s="137" t="s">
        <v>4500</v>
      </c>
      <c r="F150" s="137" t="s">
        <v>4501</v>
      </c>
      <c r="G150" s="180" t="s">
        <v>4502</v>
      </c>
      <c r="H150" s="181"/>
      <c r="L150" s="182"/>
      <c r="M150" s="182"/>
      <c r="N150" s="182"/>
    </row>
    <row r="151" spans="3:14" outlineLevel="4" x14ac:dyDescent="0.25">
      <c r="C151" s="175">
        <v>50200010</v>
      </c>
      <c r="D151" s="149" t="s">
        <v>1646</v>
      </c>
      <c r="E151" s="149" t="s">
        <v>4731</v>
      </c>
      <c r="F151" s="176" t="s">
        <v>972</v>
      </c>
      <c r="G151" s="183" t="s">
        <v>4504</v>
      </c>
      <c r="H151" s="184"/>
      <c r="L151" s="185"/>
      <c r="M151" s="185"/>
      <c r="N151" s="185"/>
    </row>
    <row r="152" spans="3:14" outlineLevel="4" x14ac:dyDescent="0.25">
      <c r="C152" s="175">
        <v>50300010</v>
      </c>
      <c r="D152" s="149" t="s">
        <v>1389</v>
      </c>
      <c r="E152" s="149" t="s">
        <v>4732</v>
      </c>
      <c r="F152" s="177" t="s">
        <v>977</v>
      </c>
      <c r="G152" s="186" t="s">
        <v>123</v>
      </c>
      <c r="H152" s="184"/>
      <c r="L152" s="185"/>
      <c r="M152" s="185"/>
      <c r="N152" s="185"/>
    </row>
    <row r="153" spans="3:14" outlineLevel="4" x14ac:dyDescent="0.25">
      <c r="C153" s="175">
        <v>50300020</v>
      </c>
      <c r="D153" s="149" t="s">
        <v>1390</v>
      </c>
      <c r="E153" s="149" t="s">
        <v>4733</v>
      </c>
      <c r="F153" s="149" t="s">
        <v>977</v>
      </c>
      <c r="G153" s="186" t="s">
        <v>123</v>
      </c>
      <c r="H153" s="184"/>
      <c r="L153" s="185"/>
      <c r="M153" s="185"/>
      <c r="N153" s="185"/>
    </row>
    <row r="154" spans="3:14" outlineLevel="4" x14ac:dyDescent="0.25">
      <c r="C154" s="175">
        <v>50300030</v>
      </c>
      <c r="D154" s="149" t="s">
        <v>1391</v>
      </c>
      <c r="E154" s="149" t="s">
        <v>4734</v>
      </c>
      <c r="F154" s="149" t="s">
        <v>977</v>
      </c>
      <c r="G154" s="186" t="s">
        <v>123</v>
      </c>
      <c r="H154" s="184"/>
      <c r="L154" s="185"/>
      <c r="M154" s="185"/>
      <c r="N154" s="185"/>
    </row>
    <row r="155" spans="3:14" outlineLevel="4" x14ac:dyDescent="0.25">
      <c r="C155" s="175">
        <v>50300040</v>
      </c>
      <c r="D155" s="149" t="s">
        <v>1392</v>
      </c>
      <c r="E155" s="149" t="s">
        <v>4735</v>
      </c>
      <c r="F155" s="149" t="s">
        <v>977</v>
      </c>
      <c r="G155" s="186" t="s">
        <v>123</v>
      </c>
      <c r="H155" s="184"/>
      <c r="L155" s="185"/>
      <c r="M155" s="185"/>
      <c r="N155" s="185"/>
    </row>
    <row r="156" spans="3:14" outlineLevel="4" x14ac:dyDescent="0.25">
      <c r="C156" s="175">
        <v>50300050</v>
      </c>
      <c r="D156" s="149" t="s">
        <v>1393</v>
      </c>
      <c r="E156" s="149" t="s">
        <v>4736</v>
      </c>
      <c r="F156" s="149" t="s">
        <v>977</v>
      </c>
      <c r="G156" s="186" t="s">
        <v>123</v>
      </c>
      <c r="H156" s="184"/>
      <c r="L156" s="185"/>
      <c r="M156" s="185"/>
      <c r="N156" s="185"/>
    </row>
    <row r="157" spans="3:14" outlineLevel="4" x14ac:dyDescent="0.25">
      <c r="C157" s="175">
        <v>50300060</v>
      </c>
      <c r="D157" s="149" t="s">
        <v>1648</v>
      </c>
      <c r="E157" s="149" t="s">
        <v>4737</v>
      </c>
      <c r="F157" s="149" t="s">
        <v>977</v>
      </c>
      <c r="G157" s="186" t="s">
        <v>123</v>
      </c>
      <c r="H157" s="184"/>
      <c r="L157" s="185"/>
      <c r="M157" s="185"/>
      <c r="N157" s="185"/>
    </row>
    <row r="158" spans="3:14" outlineLevel="4" x14ac:dyDescent="0.25">
      <c r="C158" s="175">
        <v>50300070</v>
      </c>
      <c r="D158" s="149" t="s">
        <v>1394</v>
      </c>
      <c r="E158" s="149" t="s">
        <v>4738</v>
      </c>
      <c r="F158" s="153" t="s">
        <v>977</v>
      </c>
      <c r="G158" s="186" t="s">
        <v>123</v>
      </c>
      <c r="H158" s="184"/>
      <c r="L158" s="185"/>
      <c r="M158" s="185"/>
      <c r="N158" s="185"/>
    </row>
    <row r="159" spans="3:14" outlineLevel="4" x14ac:dyDescent="0.25">
      <c r="C159" s="175">
        <v>50300080</v>
      </c>
      <c r="D159" s="149" t="s">
        <v>1597</v>
      </c>
      <c r="E159" s="149" t="s">
        <v>4739</v>
      </c>
      <c r="F159" s="153" t="s">
        <v>977</v>
      </c>
      <c r="G159" s="186" t="s">
        <v>123</v>
      </c>
      <c r="H159" s="184"/>
      <c r="L159" s="185"/>
      <c r="M159" s="185"/>
      <c r="N159" s="185"/>
    </row>
    <row r="160" spans="3:14" outlineLevel="4" x14ac:dyDescent="0.25">
      <c r="C160" s="175">
        <v>50300090</v>
      </c>
      <c r="D160" s="149" t="s">
        <v>1396</v>
      </c>
      <c r="E160" s="149" t="s">
        <v>4740</v>
      </c>
      <c r="F160" s="153" t="s">
        <v>977</v>
      </c>
      <c r="G160" s="186" t="s">
        <v>123</v>
      </c>
      <c r="H160" s="184"/>
      <c r="L160" s="185"/>
      <c r="M160" s="185"/>
      <c r="N160" s="185"/>
    </row>
    <row r="161" spans="3:14" outlineLevel="4" x14ac:dyDescent="0.25">
      <c r="C161" s="175">
        <v>50300100</v>
      </c>
      <c r="D161" s="149" t="s">
        <v>1397</v>
      </c>
      <c r="E161" s="149" t="s">
        <v>4741</v>
      </c>
      <c r="F161" s="153" t="s">
        <v>977</v>
      </c>
      <c r="G161" s="186" t="s">
        <v>123</v>
      </c>
      <c r="H161" s="184"/>
      <c r="L161" s="185"/>
      <c r="M161" s="185"/>
      <c r="N161" s="185"/>
    </row>
    <row r="162" spans="3:14" outlineLevel="4" x14ac:dyDescent="0.25">
      <c r="C162" s="175">
        <v>50300110</v>
      </c>
      <c r="D162" s="149" t="s">
        <v>1650</v>
      </c>
      <c r="E162" s="149" t="s">
        <v>4742</v>
      </c>
      <c r="F162" s="153" t="s">
        <v>977</v>
      </c>
      <c r="G162" s="186" t="s">
        <v>123</v>
      </c>
      <c r="H162" s="184"/>
      <c r="L162" s="185"/>
      <c r="M162" s="185"/>
      <c r="N162" s="185"/>
    </row>
    <row r="163" spans="3:14" outlineLevel="4" x14ac:dyDescent="0.25">
      <c r="C163" s="175">
        <v>50300120</v>
      </c>
      <c r="D163" s="149" t="s">
        <v>4516</v>
      </c>
      <c r="E163" s="149" t="s">
        <v>4743</v>
      </c>
      <c r="F163" s="153" t="s">
        <v>977</v>
      </c>
      <c r="G163" s="186" t="s">
        <v>123</v>
      </c>
      <c r="H163" s="184"/>
      <c r="L163" s="185"/>
      <c r="M163" s="185"/>
      <c r="N163" s="185"/>
    </row>
    <row r="164" spans="3:14" outlineLevel="4" x14ac:dyDescent="0.25">
      <c r="C164" s="175">
        <v>50300990</v>
      </c>
      <c r="D164" s="149" t="s">
        <v>1399</v>
      </c>
      <c r="E164" s="149" t="s">
        <v>4744</v>
      </c>
      <c r="F164" s="153" t="s">
        <v>977</v>
      </c>
      <c r="G164" s="186" t="s">
        <v>123</v>
      </c>
      <c r="H164" s="184"/>
      <c r="L164" s="185"/>
      <c r="M164" s="185"/>
      <c r="N164" s="185"/>
    </row>
    <row r="165" spans="3:14" outlineLevel="4" x14ac:dyDescent="0.25">
      <c r="C165" s="175">
        <v>50400010</v>
      </c>
      <c r="D165" s="149" t="s">
        <v>1649</v>
      </c>
      <c r="E165" s="149" t="s">
        <v>4745</v>
      </c>
      <c r="F165" s="153" t="s">
        <v>982</v>
      </c>
      <c r="G165" s="186" t="s">
        <v>123</v>
      </c>
      <c r="H165" s="184"/>
      <c r="L165" s="185"/>
      <c r="M165" s="185"/>
      <c r="N165" s="185"/>
    </row>
    <row r="166" spans="3:14" outlineLevel="4" x14ac:dyDescent="0.25">
      <c r="C166" s="175">
        <v>50500010</v>
      </c>
      <c r="D166" s="149" t="s">
        <v>1658</v>
      </c>
      <c r="E166" s="149" t="s">
        <v>4746</v>
      </c>
      <c r="F166" s="153" t="s">
        <v>987</v>
      </c>
      <c r="G166" s="183" t="s">
        <v>4504</v>
      </c>
      <c r="H166" s="184"/>
      <c r="L166" s="185"/>
      <c r="M166" s="185"/>
      <c r="N166" s="185"/>
    </row>
    <row r="167" spans="3:14" outlineLevel="4" x14ac:dyDescent="0.25">
      <c r="C167" s="175">
        <v>50500020</v>
      </c>
      <c r="D167" s="149" t="s">
        <v>1402</v>
      </c>
      <c r="E167" s="149" t="s">
        <v>4747</v>
      </c>
      <c r="F167" s="153" t="s">
        <v>987</v>
      </c>
      <c r="G167" s="183" t="s">
        <v>4504</v>
      </c>
      <c r="H167" s="184"/>
      <c r="L167" s="185"/>
      <c r="M167" s="185"/>
      <c r="N167" s="185"/>
    </row>
    <row r="168" spans="3:14" outlineLevel="4" x14ac:dyDescent="0.25">
      <c r="C168" s="175">
        <v>50500030</v>
      </c>
      <c r="D168" s="149" t="s">
        <v>1659</v>
      </c>
      <c r="E168" s="149" t="s">
        <v>4748</v>
      </c>
      <c r="F168" s="153" t="s">
        <v>987</v>
      </c>
      <c r="G168" s="183" t="s">
        <v>4504</v>
      </c>
      <c r="H168" s="184"/>
      <c r="L168" s="185"/>
      <c r="M168" s="185"/>
      <c r="N168" s="185"/>
    </row>
    <row r="169" spans="3:14" outlineLevel="4" x14ac:dyDescent="0.25">
      <c r="C169" s="175">
        <v>50500040</v>
      </c>
      <c r="D169" s="149" t="s">
        <v>458</v>
      </c>
      <c r="E169" s="149" t="s">
        <v>4749</v>
      </c>
      <c r="F169" s="153" t="s">
        <v>987</v>
      </c>
      <c r="G169" s="183" t="s">
        <v>4504</v>
      </c>
      <c r="H169" s="184"/>
      <c r="L169" s="185"/>
      <c r="M169" s="185"/>
      <c r="N169" s="185"/>
    </row>
    <row r="170" spans="3:14" outlineLevel="4" x14ac:dyDescent="0.25">
      <c r="C170" s="175">
        <v>50600010</v>
      </c>
      <c r="D170" s="149" t="s">
        <v>460</v>
      </c>
      <c r="E170" s="149" t="s">
        <v>4750</v>
      </c>
      <c r="F170" s="153" t="s">
        <v>992</v>
      </c>
      <c r="G170" s="183" t="s">
        <v>4504</v>
      </c>
      <c r="H170" s="184"/>
      <c r="L170" s="185"/>
      <c r="M170" s="185"/>
      <c r="N170" s="185"/>
    </row>
    <row r="171" spans="3:14" outlineLevel="4" x14ac:dyDescent="0.25">
      <c r="C171" s="175">
        <v>50600020</v>
      </c>
      <c r="D171" s="149" t="s">
        <v>462</v>
      </c>
      <c r="E171" s="149" t="s">
        <v>4751</v>
      </c>
      <c r="F171" s="153" t="s">
        <v>992</v>
      </c>
      <c r="G171" s="183" t="s">
        <v>4504</v>
      </c>
      <c r="H171" s="184"/>
      <c r="L171" s="185"/>
      <c r="M171" s="185"/>
      <c r="N171" s="185"/>
    </row>
    <row r="172" spans="3:14" outlineLevel="4" x14ac:dyDescent="0.25">
      <c r="C172" s="175">
        <v>50600030</v>
      </c>
      <c r="D172" s="149" t="s">
        <v>4525</v>
      </c>
      <c r="E172" s="149" t="s">
        <v>4752</v>
      </c>
      <c r="F172" s="153" t="s">
        <v>992</v>
      </c>
      <c r="G172" s="183" t="s">
        <v>4504</v>
      </c>
      <c r="H172" s="184"/>
      <c r="L172" s="185"/>
      <c r="M172" s="185"/>
      <c r="N172" s="185"/>
    </row>
    <row r="173" spans="3:14" outlineLevel="4" x14ac:dyDescent="0.25">
      <c r="C173" s="175">
        <v>50600040</v>
      </c>
      <c r="D173" s="149" t="s">
        <v>466</v>
      </c>
      <c r="E173" s="149" t="s">
        <v>4753</v>
      </c>
      <c r="F173" s="153" t="s">
        <v>992</v>
      </c>
      <c r="G173" s="183" t="s">
        <v>4504</v>
      </c>
      <c r="H173" s="184"/>
      <c r="L173" s="185"/>
      <c r="M173" s="185"/>
      <c r="N173" s="185"/>
    </row>
    <row r="174" spans="3:14" outlineLevel="4" x14ac:dyDescent="0.25">
      <c r="C174" s="175">
        <v>50800010</v>
      </c>
      <c r="D174" s="149" t="s">
        <v>1653</v>
      </c>
      <c r="E174" s="149" t="s">
        <v>4754</v>
      </c>
      <c r="F174" s="153" t="s">
        <v>1002</v>
      </c>
      <c r="G174" s="183" t="s">
        <v>4504</v>
      </c>
      <c r="H174" s="184"/>
      <c r="L174" s="185"/>
      <c r="M174" s="185"/>
      <c r="N174" s="185"/>
    </row>
    <row r="175" spans="3:14" outlineLevel="4" x14ac:dyDescent="0.25">
      <c r="C175" s="175">
        <v>50800020</v>
      </c>
      <c r="D175" s="149" t="s">
        <v>474</v>
      </c>
      <c r="E175" s="149" t="s">
        <v>4755</v>
      </c>
      <c r="F175" s="153" t="s">
        <v>1002</v>
      </c>
      <c r="G175" s="183" t="s">
        <v>4504</v>
      </c>
      <c r="H175" s="184"/>
      <c r="L175" s="185"/>
      <c r="M175" s="185"/>
      <c r="N175" s="185"/>
    </row>
    <row r="176" spans="3:14" outlineLevel="4" x14ac:dyDescent="0.25">
      <c r="C176" s="175">
        <v>50800030</v>
      </c>
      <c r="D176" s="149" t="s">
        <v>476</v>
      </c>
      <c r="E176" s="149" t="s">
        <v>4756</v>
      </c>
      <c r="F176" s="153" t="s">
        <v>1002</v>
      </c>
      <c r="G176" s="183" t="s">
        <v>4504</v>
      </c>
      <c r="H176" s="184"/>
      <c r="L176" s="185"/>
      <c r="M176" s="185"/>
      <c r="N176" s="185"/>
    </row>
    <row r="177" spans="3:14" outlineLevel="4" x14ac:dyDescent="0.25">
      <c r="C177" s="175">
        <v>50800040</v>
      </c>
      <c r="D177" s="149" t="s">
        <v>478</v>
      </c>
      <c r="E177" s="149" t="s">
        <v>4757</v>
      </c>
      <c r="F177" s="153" t="s">
        <v>1002</v>
      </c>
      <c r="G177" s="183" t="s">
        <v>4504</v>
      </c>
      <c r="H177" s="184"/>
      <c r="L177" s="185"/>
      <c r="M177" s="185"/>
      <c r="N177" s="185"/>
    </row>
    <row r="178" spans="3:14" outlineLevel="4" x14ac:dyDescent="0.25">
      <c r="C178" s="175">
        <v>50800050</v>
      </c>
      <c r="D178" s="149" t="s">
        <v>480</v>
      </c>
      <c r="E178" s="149" t="s">
        <v>4758</v>
      </c>
      <c r="F178" s="153" t="s">
        <v>1002</v>
      </c>
      <c r="G178" s="183" t="s">
        <v>4504</v>
      </c>
      <c r="H178" s="184"/>
      <c r="L178" s="185"/>
      <c r="M178" s="185"/>
      <c r="N178" s="185"/>
    </row>
    <row r="179" spans="3:14" outlineLevel="4" x14ac:dyDescent="0.25">
      <c r="C179" s="175">
        <v>50800060</v>
      </c>
      <c r="D179" s="149" t="s">
        <v>482</v>
      </c>
      <c r="E179" s="149" t="s">
        <v>4759</v>
      </c>
      <c r="F179" s="153" t="s">
        <v>1002</v>
      </c>
      <c r="G179" s="183" t="s">
        <v>4504</v>
      </c>
      <c r="H179" s="184"/>
      <c r="L179" s="185"/>
      <c r="M179" s="185"/>
      <c r="N179" s="185"/>
    </row>
    <row r="180" spans="3:14" outlineLevel="4" x14ac:dyDescent="0.25">
      <c r="C180" s="175">
        <v>50800070</v>
      </c>
      <c r="D180" s="149" t="s">
        <v>484</v>
      </c>
      <c r="E180" s="149" t="s">
        <v>4760</v>
      </c>
      <c r="F180" s="153" t="s">
        <v>1002</v>
      </c>
      <c r="G180" s="183" t="s">
        <v>4504</v>
      </c>
      <c r="H180" s="184"/>
      <c r="L180" s="185"/>
      <c r="M180" s="185"/>
      <c r="N180" s="185"/>
    </row>
    <row r="181" spans="3:14" outlineLevel="4" x14ac:dyDescent="0.25">
      <c r="C181" s="175">
        <v>51100000</v>
      </c>
      <c r="D181" s="149" t="s">
        <v>518</v>
      </c>
      <c r="E181" s="149" t="s">
        <v>4761</v>
      </c>
      <c r="F181" s="153" t="s">
        <v>1017</v>
      </c>
      <c r="G181" s="183" t="s">
        <v>4504</v>
      </c>
      <c r="H181" s="184"/>
      <c r="L181" s="185"/>
      <c r="M181" s="185"/>
      <c r="N181" s="185"/>
    </row>
    <row r="182" spans="3:14" outlineLevel="4" x14ac:dyDescent="0.25">
      <c r="C182" s="175">
        <v>51300010</v>
      </c>
      <c r="D182" s="149" t="s">
        <v>538</v>
      </c>
      <c r="E182" s="149" t="s">
        <v>4762</v>
      </c>
      <c r="F182" s="153" t="s">
        <v>1027</v>
      </c>
      <c r="G182" s="187" t="s">
        <v>127</v>
      </c>
      <c r="H182" s="184"/>
      <c r="L182" s="185"/>
      <c r="M182" s="185"/>
      <c r="N182" s="185"/>
    </row>
    <row r="183" spans="3:14" outlineLevel="4" x14ac:dyDescent="0.25">
      <c r="C183" s="175">
        <v>51300040</v>
      </c>
      <c r="D183" s="149" t="s">
        <v>545</v>
      </c>
      <c r="E183" s="149" t="s">
        <v>4763</v>
      </c>
      <c r="F183" s="153" t="s">
        <v>1027</v>
      </c>
      <c r="G183" s="187" t="s">
        <v>127</v>
      </c>
      <c r="H183" s="184"/>
      <c r="L183" s="185"/>
      <c r="M183" s="185"/>
      <c r="N183" s="185"/>
    </row>
    <row r="184" spans="3:14" outlineLevel="4" x14ac:dyDescent="0.25">
      <c r="C184" s="175">
        <v>51300050</v>
      </c>
      <c r="D184" s="149" t="s">
        <v>547</v>
      </c>
      <c r="E184" s="149" t="s">
        <v>4764</v>
      </c>
      <c r="F184" s="153" t="s">
        <v>1027</v>
      </c>
      <c r="G184" s="187" t="s">
        <v>127</v>
      </c>
      <c r="H184" s="184"/>
      <c r="L184" s="185"/>
      <c r="M184" s="185"/>
      <c r="N184" s="185"/>
    </row>
    <row r="185" spans="3:14" outlineLevel="4" x14ac:dyDescent="0.25">
      <c r="C185" s="175">
        <v>51300060</v>
      </c>
      <c r="D185" s="149" t="s">
        <v>549</v>
      </c>
      <c r="E185" s="149" t="s">
        <v>4765</v>
      </c>
      <c r="F185" s="153" t="s">
        <v>1027</v>
      </c>
      <c r="G185" s="187" t="s">
        <v>127</v>
      </c>
      <c r="H185" s="184"/>
      <c r="L185" s="185"/>
      <c r="M185" s="185"/>
      <c r="N185" s="185"/>
    </row>
    <row r="186" spans="3:14" outlineLevel="4" x14ac:dyDescent="0.25">
      <c r="C186" s="175">
        <v>51300090</v>
      </c>
      <c r="D186" s="149" t="s">
        <v>555</v>
      </c>
      <c r="E186" s="149" t="s">
        <v>4766</v>
      </c>
      <c r="F186" s="153" t="s">
        <v>1027</v>
      </c>
      <c r="G186" s="187" t="s">
        <v>127</v>
      </c>
      <c r="H186" s="184"/>
      <c r="L186" s="185"/>
      <c r="M186" s="185"/>
      <c r="N186" s="185"/>
    </row>
    <row r="187" spans="3:14" outlineLevel="4" x14ac:dyDescent="0.25">
      <c r="C187" s="175">
        <v>51500010</v>
      </c>
      <c r="D187" s="149" t="s">
        <v>4541</v>
      </c>
      <c r="E187" s="149" t="s">
        <v>4767</v>
      </c>
      <c r="F187" s="153" t="s">
        <v>1037</v>
      </c>
      <c r="G187" s="183" t="s">
        <v>4504</v>
      </c>
      <c r="H187" s="184"/>
      <c r="L187" s="185"/>
      <c r="M187" s="185"/>
      <c r="N187" s="185"/>
    </row>
    <row r="188" spans="3:14" outlineLevel="4" x14ac:dyDescent="0.25">
      <c r="C188" s="175">
        <v>51600010</v>
      </c>
      <c r="D188" s="149" t="s">
        <v>569</v>
      </c>
      <c r="E188" s="149" t="s">
        <v>4768</v>
      </c>
      <c r="F188" s="153" t="s">
        <v>1042</v>
      </c>
      <c r="G188" s="183" t="s">
        <v>4504</v>
      </c>
      <c r="H188" s="184"/>
      <c r="L188" s="185"/>
      <c r="M188" s="185"/>
      <c r="N188" s="185"/>
    </row>
    <row r="189" spans="3:14" outlineLevel="4" x14ac:dyDescent="0.25">
      <c r="C189" s="175">
        <v>51600020</v>
      </c>
      <c r="D189" s="149" t="s">
        <v>571</v>
      </c>
      <c r="E189" s="149" t="s">
        <v>4769</v>
      </c>
      <c r="F189" s="153" t="s">
        <v>1042</v>
      </c>
      <c r="G189" s="183" t="s">
        <v>4504</v>
      </c>
      <c r="H189" s="184"/>
      <c r="L189" s="185"/>
      <c r="M189" s="185"/>
      <c r="N189" s="185"/>
    </row>
    <row r="190" spans="3:14" outlineLevel="4" x14ac:dyDescent="0.25">
      <c r="C190" s="175">
        <v>51600030</v>
      </c>
      <c r="D190" s="149" t="s">
        <v>573</v>
      </c>
      <c r="E190" s="149" t="s">
        <v>4770</v>
      </c>
      <c r="F190" s="153" t="s">
        <v>1042</v>
      </c>
      <c r="G190" s="183" t="s">
        <v>4504</v>
      </c>
      <c r="H190" s="184"/>
      <c r="L190" s="185"/>
      <c r="M190" s="185"/>
      <c r="N190" s="185"/>
    </row>
    <row r="191" spans="3:14" outlineLevel="4" x14ac:dyDescent="0.25">
      <c r="C191" s="175">
        <v>51600040</v>
      </c>
      <c r="D191" s="149" t="s">
        <v>575</v>
      </c>
      <c r="E191" s="149" t="s">
        <v>4771</v>
      </c>
      <c r="F191" s="153" t="s">
        <v>1042</v>
      </c>
      <c r="G191" s="183" t="s">
        <v>4504</v>
      </c>
      <c r="H191" s="184"/>
      <c r="L191" s="185"/>
      <c r="M191" s="185"/>
      <c r="N191" s="185"/>
    </row>
    <row r="192" spans="3:14" outlineLevel="4" x14ac:dyDescent="0.25">
      <c r="C192" s="175">
        <v>51600050</v>
      </c>
      <c r="D192" s="149" t="s">
        <v>577</v>
      </c>
      <c r="E192" s="149" t="s">
        <v>4772</v>
      </c>
      <c r="F192" s="153" t="s">
        <v>1042</v>
      </c>
      <c r="G192" s="183" t="s">
        <v>4504</v>
      </c>
      <c r="H192" s="184"/>
      <c r="L192" s="185"/>
      <c r="M192" s="185"/>
      <c r="N192" s="185"/>
    </row>
    <row r="193" spans="3:14" outlineLevel="4" x14ac:dyDescent="0.25">
      <c r="C193" s="175">
        <v>51600070</v>
      </c>
      <c r="D193" s="149" t="s">
        <v>581</v>
      </c>
      <c r="E193" s="149" t="s">
        <v>4773</v>
      </c>
      <c r="F193" s="153" t="s">
        <v>1042</v>
      </c>
      <c r="G193" s="183" t="s">
        <v>4504</v>
      </c>
      <c r="H193" s="184"/>
      <c r="L193" s="185"/>
      <c r="M193" s="185"/>
      <c r="N193" s="185"/>
    </row>
    <row r="194" spans="3:14" outlineLevel="4" x14ac:dyDescent="0.25">
      <c r="C194" s="175">
        <v>51700010</v>
      </c>
      <c r="D194" s="149" t="s">
        <v>583</v>
      </c>
      <c r="E194" s="149" t="s">
        <v>4774</v>
      </c>
      <c r="F194" s="153" t="s">
        <v>1047</v>
      </c>
      <c r="G194" s="183" t="s">
        <v>4504</v>
      </c>
      <c r="H194" s="184"/>
      <c r="L194" s="185"/>
      <c r="M194" s="185"/>
      <c r="N194" s="185"/>
    </row>
    <row r="195" spans="3:14" outlineLevel="4" x14ac:dyDescent="0.25">
      <c r="C195" s="175">
        <v>51700030</v>
      </c>
      <c r="D195" s="149" t="s">
        <v>585</v>
      </c>
      <c r="E195" s="149" t="s">
        <v>4775</v>
      </c>
      <c r="F195" s="153" t="s">
        <v>1047</v>
      </c>
      <c r="G195" s="183" t="s">
        <v>4504</v>
      </c>
      <c r="H195" s="184"/>
      <c r="L195" s="185"/>
      <c r="M195" s="185"/>
      <c r="N195" s="185"/>
    </row>
    <row r="196" spans="3:14" outlineLevel="4" x14ac:dyDescent="0.25">
      <c r="C196" s="175">
        <v>51700040</v>
      </c>
      <c r="D196" s="149" t="s">
        <v>587</v>
      </c>
      <c r="E196" s="149" t="s">
        <v>4776</v>
      </c>
      <c r="F196" s="153" t="s">
        <v>1047</v>
      </c>
      <c r="G196" s="183" t="s">
        <v>4504</v>
      </c>
      <c r="H196" s="184"/>
      <c r="L196" s="185"/>
      <c r="M196" s="185"/>
      <c r="N196" s="185"/>
    </row>
    <row r="197" spans="3:14" outlineLevel="4" x14ac:dyDescent="0.25">
      <c r="C197" s="175">
        <v>51700050</v>
      </c>
      <c r="D197" s="149" t="s">
        <v>589</v>
      </c>
      <c r="E197" s="149" t="s">
        <v>4777</v>
      </c>
      <c r="F197" s="153" t="s">
        <v>1047</v>
      </c>
      <c r="G197" s="183" t="s">
        <v>4504</v>
      </c>
      <c r="H197" s="184"/>
      <c r="L197" s="185"/>
      <c r="M197" s="185"/>
      <c r="N197" s="185"/>
    </row>
    <row r="198" spans="3:14" outlineLevel="4" x14ac:dyDescent="0.25">
      <c r="C198" s="175">
        <v>51700060</v>
      </c>
      <c r="D198" s="149" t="s">
        <v>591</v>
      </c>
      <c r="E198" s="149" t="s">
        <v>4778</v>
      </c>
      <c r="F198" s="153" t="s">
        <v>1047</v>
      </c>
      <c r="G198" s="183" t="s">
        <v>4504</v>
      </c>
      <c r="H198" s="184"/>
      <c r="L198" s="185"/>
      <c r="M198" s="185"/>
      <c r="N198" s="185"/>
    </row>
    <row r="199" spans="3:14" outlineLevel="4" x14ac:dyDescent="0.25">
      <c r="C199" s="175">
        <v>51700070</v>
      </c>
      <c r="D199" s="149" t="s">
        <v>593</v>
      </c>
      <c r="E199" s="149" t="s">
        <v>4779</v>
      </c>
      <c r="F199" s="153" t="s">
        <v>1047</v>
      </c>
      <c r="G199" s="183" t="s">
        <v>4504</v>
      </c>
      <c r="H199" s="184"/>
      <c r="L199" s="185"/>
      <c r="M199" s="185"/>
      <c r="N199" s="185"/>
    </row>
    <row r="200" spans="3:14" outlineLevel="4" x14ac:dyDescent="0.25">
      <c r="C200" s="175">
        <v>51800010</v>
      </c>
      <c r="D200" s="149" t="s">
        <v>595</v>
      </c>
      <c r="E200" s="149" t="s">
        <v>4780</v>
      </c>
      <c r="F200" s="153" t="s">
        <v>1052</v>
      </c>
      <c r="G200" s="183" t="s">
        <v>4504</v>
      </c>
      <c r="H200" s="184"/>
    </row>
    <row r="201" spans="3:14" outlineLevel="4" x14ac:dyDescent="0.25">
      <c r="C201" s="175">
        <v>51800020</v>
      </c>
      <c r="D201" s="149" t="s">
        <v>597</v>
      </c>
      <c r="E201" s="149" t="s">
        <v>4781</v>
      </c>
      <c r="F201" s="153" t="s">
        <v>1052</v>
      </c>
      <c r="G201" s="183" t="s">
        <v>4504</v>
      </c>
      <c r="H201" s="184"/>
    </row>
    <row r="202" spans="3:14" outlineLevel="4" x14ac:dyDescent="0.25">
      <c r="C202" s="175">
        <v>51800030</v>
      </c>
      <c r="D202" s="149" t="s">
        <v>599</v>
      </c>
      <c r="E202" s="149" t="s">
        <v>4782</v>
      </c>
      <c r="F202" s="153" t="s">
        <v>1052</v>
      </c>
      <c r="G202" s="183" t="s">
        <v>4504</v>
      </c>
      <c r="H202" s="184"/>
    </row>
    <row r="203" spans="3:14" outlineLevel="4" x14ac:dyDescent="0.25">
      <c r="C203" s="175">
        <v>51800090</v>
      </c>
      <c r="D203" s="149" t="s">
        <v>601</v>
      </c>
      <c r="E203" s="149" t="s">
        <v>4783</v>
      </c>
      <c r="F203" s="153" t="s">
        <v>1052</v>
      </c>
      <c r="G203" s="183" t="s">
        <v>4504</v>
      </c>
      <c r="H203" s="184"/>
    </row>
    <row r="204" spans="3:14" outlineLevel="4" x14ac:dyDescent="0.25">
      <c r="C204" s="175">
        <v>51900010</v>
      </c>
      <c r="D204" s="149" t="s">
        <v>603</v>
      </c>
      <c r="E204" s="149" t="s">
        <v>4784</v>
      </c>
      <c r="F204" s="153" t="s">
        <v>1057</v>
      </c>
      <c r="G204" s="183" t="s">
        <v>4504</v>
      </c>
      <c r="H204" s="184"/>
    </row>
    <row r="205" spans="3:14" outlineLevel="4" x14ac:dyDescent="0.25">
      <c r="C205" s="175">
        <v>51900020</v>
      </c>
      <c r="D205" s="149" t="s">
        <v>605</v>
      </c>
      <c r="E205" s="149" t="s">
        <v>4785</v>
      </c>
      <c r="F205" s="153" t="s">
        <v>1057</v>
      </c>
      <c r="G205" s="183" t="s">
        <v>4504</v>
      </c>
      <c r="H205" s="184"/>
    </row>
    <row r="206" spans="3:14" outlineLevel="4" x14ac:dyDescent="0.25">
      <c r="C206" s="175">
        <v>51900030</v>
      </c>
      <c r="D206" s="149" t="s">
        <v>607</v>
      </c>
      <c r="E206" s="149" t="s">
        <v>4786</v>
      </c>
      <c r="F206" s="153" t="s">
        <v>1057</v>
      </c>
      <c r="G206" s="183" t="s">
        <v>4504</v>
      </c>
      <c r="H206" s="184"/>
    </row>
    <row r="207" spans="3:14" outlineLevel="4" x14ac:dyDescent="0.25">
      <c r="C207" s="175">
        <v>51900040</v>
      </c>
      <c r="D207" s="149" t="s">
        <v>609</v>
      </c>
      <c r="E207" s="149" t="s">
        <v>4787</v>
      </c>
      <c r="F207" s="153" t="s">
        <v>1057</v>
      </c>
      <c r="G207" s="183" t="s">
        <v>4504</v>
      </c>
      <c r="H207" s="184"/>
    </row>
    <row r="208" spans="3:14" outlineLevel="4" x14ac:dyDescent="0.25">
      <c r="C208" s="175">
        <v>51900090</v>
      </c>
      <c r="D208" s="149" t="s">
        <v>612</v>
      </c>
      <c r="E208" s="149" t="s">
        <v>4788</v>
      </c>
      <c r="F208" s="153" t="s">
        <v>1057</v>
      </c>
      <c r="G208" s="183" t="s">
        <v>4504</v>
      </c>
      <c r="H208" s="184"/>
    </row>
    <row r="209" spans="3:8" outlineLevel="4" x14ac:dyDescent="0.25">
      <c r="C209" s="175">
        <v>52100010</v>
      </c>
      <c r="D209" s="149" t="s">
        <v>620</v>
      </c>
      <c r="E209" s="149" t="s">
        <v>4789</v>
      </c>
      <c r="F209" s="153" t="s">
        <v>1067</v>
      </c>
      <c r="G209" s="183" t="s">
        <v>4504</v>
      </c>
      <c r="H209" s="184"/>
    </row>
    <row r="210" spans="3:8" outlineLevel="4" x14ac:dyDescent="0.25">
      <c r="C210" s="175">
        <v>52100020</v>
      </c>
      <c r="D210" s="149" t="s">
        <v>622</v>
      </c>
      <c r="E210" s="149" t="s">
        <v>4790</v>
      </c>
      <c r="F210" s="153" t="s">
        <v>1067</v>
      </c>
      <c r="G210" s="183" t="s">
        <v>4504</v>
      </c>
      <c r="H210" s="184"/>
    </row>
    <row r="211" spans="3:8" outlineLevel="4" x14ac:dyDescent="0.25">
      <c r="C211" s="175">
        <v>52100030</v>
      </c>
      <c r="D211" s="149" t="s">
        <v>624</v>
      </c>
      <c r="E211" s="149" t="s">
        <v>4791</v>
      </c>
      <c r="F211" s="153" t="s">
        <v>1067</v>
      </c>
      <c r="G211" s="183" t="s">
        <v>4504</v>
      </c>
      <c r="H211" s="184"/>
    </row>
    <row r="212" spans="3:8" outlineLevel="4" x14ac:dyDescent="0.25">
      <c r="C212" s="175">
        <v>52100040</v>
      </c>
      <c r="D212" s="149" t="s">
        <v>626</v>
      </c>
      <c r="E212" s="149" t="s">
        <v>4792</v>
      </c>
      <c r="F212" s="153" t="s">
        <v>1067</v>
      </c>
      <c r="G212" s="183" t="s">
        <v>4504</v>
      </c>
      <c r="H212" s="184"/>
    </row>
    <row r="213" spans="3:8" outlineLevel="4" x14ac:dyDescent="0.25">
      <c r="C213" s="175">
        <v>52100050</v>
      </c>
      <c r="D213" s="149" t="s">
        <v>1603</v>
      </c>
      <c r="E213" s="149" t="s">
        <v>4793</v>
      </c>
      <c r="F213" s="153" t="s">
        <v>1067</v>
      </c>
      <c r="G213" s="183" t="s">
        <v>4504</v>
      </c>
      <c r="H213" s="184"/>
    </row>
    <row r="214" spans="3:8" ht="30" outlineLevel="4" x14ac:dyDescent="0.25">
      <c r="C214" s="175">
        <v>52200010</v>
      </c>
      <c r="D214" s="149" t="s">
        <v>630</v>
      </c>
      <c r="E214" s="149" t="s">
        <v>4794</v>
      </c>
      <c r="F214" s="153" t="s">
        <v>1072</v>
      </c>
      <c r="G214" s="183" t="s">
        <v>4504</v>
      </c>
      <c r="H214" s="184"/>
    </row>
    <row r="215" spans="3:8" ht="30" outlineLevel="4" x14ac:dyDescent="0.25">
      <c r="C215" s="175">
        <v>52200020</v>
      </c>
      <c r="D215" s="149" t="s">
        <v>632</v>
      </c>
      <c r="E215" s="149" t="s">
        <v>4795</v>
      </c>
      <c r="F215" s="153" t="s">
        <v>1072</v>
      </c>
      <c r="G215" s="183" t="s">
        <v>4504</v>
      </c>
      <c r="H215" s="184"/>
    </row>
    <row r="216" spans="3:8" ht="30" outlineLevel="4" x14ac:dyDescent="0.25">
      <c r="C216" s="175">
        <v>52300010</v>
      </c>
      <c r="D216" s="149" t="s">
        <v>634</v>
      </c>
      <c r="E216" s="149" t="s">
        <v>4796</v>
      </c>
      <c r="F216" s="153" t="s">
        <v>1077</v>
      </c>
      <c r="G216" s="183" t="s">
        <v>4504</v>
      </c>
      <c r="H216" s="184"/>
    </row>
    <row r="217" spans="3:8" ht="30" outlineLevel="4" x14ac:dyDescent="0.25">
      <c r="C217" s="175">
        <v>52300020</v>
      </c>
      <c r="D217" s="149" t="s">
        <v>636</v>
      </c>
      <c r="E217" s="149" t="s">
        <v>4797</v>
      </c>
      <c r="F217" s="153" t="s">
        <v>1077</v>
      </c>
      <c r="G217" s="183" t="s">
        <v>4504</v>
      </c>
      <c r="H217" s="184"/>
    </row>
    <row r="218" spans="3:8" ht="30" outlineLevel="4" x14ac:dyDescent="0.25">
      <c r="C218" s="175">
        <v>52400030</v>
      </c>
      <c r="D218" s="149" t="s">
        <v>638</v>
      </c>
      <c r="E218" s="149" t="s">
        <v>4798</v>
      </c>
      <c r="F218" s="153" t="s">
        <v>1082</v>
      </c>
      <c r="G218" s="183" t="s">
        <v>4504</v>
      </c>
      <c r="H218" s="184"/>
    </row>
    <row r="219" spans="3:8" outlineLevel="4" x14ac:dyDescent="0.25">
      <c r="C219" s="175">
        <v>52400040</v>
      </c>
      <c r="D219" s="149" t="s">
        <v>640</v>
      </c>
      <c r="E219" s="149" t="s">
        <v>4799</v>
      </c>
      <c r="F219" s="153" t="s">
        <v>1082</v>
      </c>
      <c r="G219" s="183" t="s">
        <v>4504</v>
      </c>
      <c r="H219" s="184"/>
    </row>
    <row r="220" spans="3:8" outlineLevel="4" x14ac:dyDescent="0.25">
      <c r="C220" s="175">
        <v>52400060</v>
      </c>
      <c r="D220" s="149" t="s">
        <v>642</v>
      </c>
      <c r="E220" s="149" t="s">
        <v>4800</v>
      </c>
      <c r="F220" s="153" t="s">
        <v>1082</v>
      </c>
      <c r="G220" s="183" t="s">
        <v>4504</v>
      </c>
      <c r="H220" s="184"/>
    </row>
    <row r="221" spans="3:8" outlineLevel="4" x14ac:dyDescent="0.25">
      <c r="C221" s="175">
        <v>52500010</v>
      </c>
      <c r="D221" s="149" t="s">
        <v>644</v>
      </c>
      <c r="E221" s="149" t="s">
        <v>4801</v>
      </c>
      <c r="F221" s="153" t="s">
        <v>644</v>
      </c>
      <c r="G221" s="183" t="s">
        <v>4504</v>
      </c>
      <c r="H221" s="184"/>
    </row>
    <row r="222" spans="3:8" outlineLevel="4" x14ac:dyDescent="0.25">
      <c r="C222" s="175">
        <v>52600020</v>
      </c>
      <c r="D222" s="149" t="s">
        <v>648</v>
      </c>
      <c r="E222" s="149" t="s">
        <v>4802</v>
      </c>
      <c r="F222" s="153" t="s">
        <v>1091</v>
      </c>
      <c r="G222" s="183" t="s">
        <v>4504</v>
      </c>
      <c r="H222" s="184"/>
    </row>
    <row r="223" spans="3:8" outlineLevel="4" x14ac:dyDescent="0.25">
      <c r="C223" s="175">
        <v>52600030</v>
      </c>
      <c r="D223" s="149" t="s">
        <v>650</v>
      </c>
      <c r="E223" s="149" t="s">
        <v>4803</v>
      </c>
      <c r="F223" s="153" t="s">
        <v>1091</v>
      </c>
      <c r="G223" s="183" t="s">
        <v>4504</v>
      </c>
      <c r="H223" s="184"/>
    </row>
    <row r="224" spans="3:8" outlineLevel="4" x14ac:dyDescent="0.25">
      <c r="C224" s="175">
        <v>52900010</v>
      </c>
      <c r="D224" s="149" t="s">
        <v>654</v>
      </c>
      <c r="E224" s="149" t="s">
        <v>4804</v>
      </c>
      <c r="F224" s="153" t="s">
        <v>1105</v>
      </c>
      <c r="G224" s="183" t="s">
        <v>4504</v>
      </c>
      <c r="H224" s="184"/>
    </row>
    <row r="225" spans="3:8" outlineLevel="4" x14ac:dyDescent="0.25">
      <c r="C225" s="175">
        <v>52900020</v>
      </c>
      <c r="D225" s="149" t="s">
        <v>656</v>
      </c>
      <c r="E225" s="149" t="s">
        <v>4805</v>
      </c>
      <c r="F225" s="153" t="s">
        <v>1105</v>
      </c>
      <c r="G225" s="183" t="s">
        <v>4504</v>
      </c>
      <c r="H225" s="184"/>
    </row>
    <row r="226" spans="3:8" ht="30" outlineLevel="4" x14ac:dyDescent="0.25">
      <c r="C226" s="175">
        <v>53100010</v>
      </c>
      <c r="D226" s="149" t="s">
        <v>664</v>
      </c>
      <c r="E226" s="149" t="s">
        <v>4806</v>
      </c>
      <c r="F226" s="153" t="s">
        <v>664</v>
      </c>
      <c r="G226" s="183" t="s">
        <v>4504</v>
      </c>
      <c r="H226" s="184"/>
    </row>
    <row r="227" spans="3:8" outlineLevel="4" x14ac:dyDescent="0.25">
      <c r="C227" s="178"/>
      <c r="D227" s="158"/>
      <c r="E227" s="159"/>
      <c r="F227" s="159"/>
      <c r="G227" s="159"/>
    </row>
    <row r="230" spans="3:8" x14ac:dyDescent="0.25">
      <c r="C230" s="135" t="s">
        <v>4577</v>
      </c>
    </row>
    <row r="231" spans="3:8" hidden="1" outlineLevel="1" x14ac:dyDescent="0.25">
      <c r="C231" s="115" t="s">
        <v>4498</v>
      </c>
      <c r="D231" s="115" t="s">
        <v>4499</v>
      </c>
      <c r="E231" s="137" t="s">
        <v>4500</v>
      </c>
      <c r="F231" s="137" t="s">
        <v>4501</v>
      </c>
      <c r="G231" s="137" t="s">
        <v>4502</v>
      </c>
    </row>
    <row r="232" spans="3:8" hidden="1" outlineLevel="1" x14ac:dyDescent="0.25">
      <c r="C232" s="175">
        <v>60100010</v>
      </c>
      <c r="D232" s="149" t="s">
        <v>422</v>
      </c>
      <c r="E232" s="149" t="s">
        <v>4807</v>
      </c>
      <c r="F232" s="176" t="s">
        <v>1167</v>
      </c>
      <c r="G232" s="176" t="s">
        <v>123</v>
      </c>
    </row>
    <row r="233" spans="3:8" hidden="1" outlineLevel="1" x14ac:dyDescent="0.25">
      <c r="C233" s="175">
        <v>60100020</v>
      </c>
      <c r="D233" s="149" t="s">
        <v>424</v>
      </c>
      <c r="E233" s="149" t="s">
        <v>4808</v>
      </c>
      <c r="F233" s="177" t="s">
        <v>1167</v>
      </c>
      <c r="G233" s="177" t="s">
        <v>123</v>
      </c>
    </row>
    <row r="234" spans="3:8" hidden="1" outlineLevel="1" x14ac:dyDescent="0.25">
      <c r="C234" s="175">
        <v>60100030</v>
      </c>
      <c r="D234" s="149" t="s">
        <v>426</v>
      </c>
      <c r="E234" s="149" t="s">
        <v>4580</v>
      </c>
      <c r="F234" s="149" t="s">
        <v>1167</v>
      </c>
      <c r="G234" s="177" t="s">
        <v>123</v>
      </c>
    </row>
    <row r="235" spans="3:8" hidden="1" outlineLevel="1" x14ac:dyDescent="0.25">
      <c r="C235" s="175">
        <v>60100040</v>
      </c>
      <c r="D235" s="149" t="s">
        <v>428</v>
      </c>
      <c r="E235" s="149" t="s">
        <v>4809</v>
      </c>
      <c r="F235" s="149" t="s">
        <v>1167</v>
      </c>
      <c r="G235" s="177" t="s">
        <v>123</v>
      </c>
    </row>
    <row r="236" spans="3:8" hidden="1" outlineLevel="1" x14ac:dyDescent="0.25">
      <c r="C236" s="175">
        <v>60100050</v>
      </c>
      <c r="D236" s="149" t="s">
        <v>430</v>
      </c>
      <c r="E236" s="149" t="s">
        <v>4810</v>
      </c>
      <c r="F236" s="149" t="s">
        <v>1167</v>
      </c>
      <c r="G236" s="177" t="s">
        <v>123</v>
      </c>
    </row>
    <row r="237" spans="3:8" hidden="1" outlineLevel="1" x14ac:dyDescent="0.25">
      <c r="C237" s="175">
        <v>60100060</v>
      </c>
      <c r="D237" s="149" t="s">
        <v>432</v>
      </c>
      <c r="E237" s="149" t="s">
        <v>4811</v>
      </c>
      <c r="F237" s="149" t="s">
        <v>1167</v>
      </c>
      <c r="G237" s="177" t="s">
        <v>123</v>
      </c>
    </row>
    <row r="238" spans="3:8" hidden="1" outlineLevel="1" x14ac:dyDescent="0.25">
      <c r="C238" s="175">
        <v>60100070</v>
      </c>
      <c r="D238" s="149" t="s">
        <v>434</v>
      </c>
      <c r="E238" s="149" t="s">
        <v>4812</v>
      </c>
      <c r="F238" s="149" t="s">
        <v>1167</v>
      </c>
      <c r="G238" s="177" t="s">
        <v>123</v>
      </c>
    </row>
    <row r="239" spans="3:8" hidden="1" outlineLevel="1" x14ac:dyDescent="0.25">
      <c r="C239" s="175">
        <v>60100080</v>
      </c>
      <c r="D239" s="149" t="s">
        <v>436</v>
      </c>
      <c r="E239" s="149" t="s">
        <v>4813</v>
      </c>
      <c r="F239" s="153" t="s">
        <v>1167</v>
      </c>
      <c r="G239" s="177" t="s">
        <v>123</v>
      </c>
    </row>
    <row r="240" spans="3:8" hidden="1" outlineLevel="1" x14ac:dyDescent="0.25">
      <c r="C240" s="175">
        <v>60100090</v>
      </c>
      <c r="D240" s="149" t="s">
        <v>438</v>
      </c>
      <c r="E240" s="149" t="s">
        <v>4814</v>
      </c>
      <c r="F240" s="153" t="s">
        <v>1167</v>
      </c>
      <c r="G240" s="177" t="s">
        <v>123</v>
      </c>
    </row>
    <row r="241" spans="3:7" hidden="1" outlineLevel="1" x14ac:dyDescent="0.25">
      <c r="C241" s="175">
        <v>60100100</v>
      </c>
      <c r="D241" s="149" t="s">
        <v>440</v>
      </c>
      <c r="E241" s="149" t="s">
        <v>4815</v>
      </c>
      <c r="F241" s="153" t="s">
        <v>1167</v>
      </c>
      <c r="G241" s="177" t="s">
        <v>123</v>
      </c>
    </row>
    <row r="242" spans="3:7" hidden="1" outlineLevel="1" x14ac:dyDescent="0.25">
      <c r="C242" s="175">
        <v>60100110</v>
      </c>
      <c r="D242" s="149" t="s">
        <v>442</v>
      </c>
      <c r="E242" s="149" t="s">
        <v>4816</v>
      </c>
      <c r="F242" s="153" t="s">
        <v>1167</v>
      </c>
      <c r="G242" s="177" t="s">
        <v>123</v>
      </c>
    </row>
    <row r="243" spans="3:7" hidden="1" outlineLevel="1" x14ac:dyDescent="0.25">
      <c r="C243" s="175">
        <v>60100120</v>
      </c>
      <c r="D243" s="149" t="s">
        <v>4589</v>
      </c>
      <c r="E243" s="149" t="s">
        <v>4809</v>
      </c>
      <c r="F243" s="153" t="s">
        <v>1167</v>
      </c>
      <c r="G243" s="177" t="s">
        <v>123</v>
      </c>
    </row>
    <row r="244" spans="3:7" hidden="1" outlineLevel="1" x14ac:dyDescent="0.25">
      <c r="C244" s="175">
        <v>60100990</v>
      </c>
      <c r="D244" s="149" t="s">
        <v>444</v>
      </c>
      <c r="E244" s="149" t="s">
        <v>4817</v>
      </c>
      <c r="F244" s="153" t="s">
        <v>1167</v>
      </c>
      <c r="G244" s="177" t="s">
        <v>123</v>
      </c>
    </row>
    <row r="245" spans="3:7" hidden="1" outlineLevel="1" x14ac:dyDescent="0.25">
      <c r="C245" s="175">
        <v>60200010</v>
      </c>
      <c r="D245" s="149" t="s">
        <v>446</v>
      </c>
      <c r="E245" s="149" t="s">
        <v>4818</v>
      </c>
      <c r="F245" s="153" t="s">
        <v>982</v>
      </c>
      <c r="G245" s="177" t="s">
        <v>123</v>
      </c>
    </row>
    <row r="246" spans="3:7" hidden="1" outlineLevel="1" x14ac:dyDescent="0.25">
      <c r="C246" s="175">
        <v>60300010</v>
      </c>
      <c r="D246" s="149" t="s">
        <v>448</v>
      </c>
      <c r="E246" s="149" t="s">
        <v>4819</v>
      </c>
      <c r="F246" s="153" t="s">
        <v>1176</v>
      </c>
      <c r="G246" s="177" t="s">
        <v>123</v>
      </c>
    </row>
    <row r="247" spans="3:7" hidden="1" outlineLevel="1" x14ac:dyDescent="0.25">
      <c r="C247" s="175">
        <v>60600010</v>
      </c>
      <c r="D247" s="149" t="s">
        <v>460</v>
      </c>
      <c r="E247" s="149" t="s">
        <v>4820</v>
      </c>
      <c r="F247" s="153" t="s">
        <v>992</v>
      </c>
      <c r="G247" s="176" t="s">
        <v>124</v>
      </c>
    </row>
    <row r="248" spans="3:7" hidden="1" outlineLevel="1" x14ac:dyDescent="0.25">
      <c r="C248" s="175">
        <v>60600020</v>
      </c>
      <c r="D248" s="149" t="s">
        <v>462</v>
      </c>
      <c r="E248" s="149" t="s">
        <v>4821</v>
      </c>
      <c r="F248" s="153" t="s">
        <v>992</v>
      </c>
      <c r="G248" s="176" t="s">
        <v>124</v>
      </c>
    </row>
    <row r="249" spans="3:7" ht="14.25" hidden="1" customHeight="1" outlineLevel="1" x14ac:dyDescent="0.25">
      <c r="C249" s="175">
        <v>60600030</v>
      </c>
      <c r="D249" s="149" t="s">
        <v>464</v>
      </c>
      <c r="E249" s="149" t="s">
        <v>4822</v>
      </c>
      <c r="F249" s="153" t="s">
        <v>992</v>
      </c>
      <c r="G249" s="176" t="s">
        <v>124</v>
      </c>
    </row>
    <row r="250" spans="3:7" ht="14.25" hidden="1" customHeight="1" outlineLevel="1" x14ac:dyDescent="0.25">
      <c r="C250" s="175">
        <v>60600050</v>
      </c>
      <c r="D250" s="149" t="s">
        <v>468</v>
      </c>
      <c r="E250" s="149" t="s">
        <v>5445</v>
      </c>
      <c r="F250" s="153" t="s">
        <v>992</v>
      </c>
      <c r="G250" s="176" t="s">
        <v>124</v>
      </c>
    </row>
    <row r="251" spans="3:7" ht="14.25" hidden="1" customHeight="1" outlineLevel="1" x14ac:dyDescent="0.25">
      <c r="C251" s="175">
        <v>60700010</v>
      </c>
      <c r="D251" s="149" t="s">
        <v>470</v>
      </c>
      <c r="E251" s="149" t="s">
        <v>5446</v>
      </c>
      <c r="F251" s="153" t="s">
        <v>470</v>
      </c>
      <c r="G251" s="176" t="s">
        <v>124</v>
      </c>
    </row>
    <row r="252" spans="3:7" hidden="1" outlineLevel="1" x14ac:dyDescent="0.25">
      <c r="C252" s="175">
        <v>60800010</v>
      </c>
      <c r="D252" s="149" t="s">
        <v>472</v>
      </c>
      <c r="E252" s="149" t="s">
        <v>4823</v>
      </c>
      <c r="F252" s="153" t="s">
        <v>1189</v>
      </c>
      <c r="G252" s="176" t="s">
        <v>4504</v>
      </c>
    </row>
    <row r="253" spans="3:7" hidden="1" outlineLevel="1" x14ac:dyDescent="0.25">
      <c r="C253" s="175">
        <v>60800020</v>
      </c>
      <c r="D253" s="149" t="s">
        <v>474</v>
      </c>
      <c r="E253" s="149" t="s">
        <v>4824</v>
      </c>
      <c r="F253" s="153" t="s">
        <v>1189</v>
      </c>
      <c r="G253" s="176" t="s">
        <v>4504</v>
      </c>
    </row>
    <row r="254" spans="3:7" hidden="1" outlineLevel="1" x14ac:dyDescent="0.25">
      <c r="C254" s="175">
        <v>60800030</v>
      </c>
      <c r="D254" s="149" t="s">
        <v>476</v>
      </c>
      <c r="E254" s="149" t="s">
        <v>4825</v>
      </c>
      <c r="F254" s="153" t="s">
        <v>1189</v>
      </c>
      <c r="G254" s="176" t="s">
        <v>4504</v>
      </c>
    </row>
    <row r="255" spans="3:7" hidden="1" outlineLevel="1" x14ac:dyDescent="0.25">
      <c r="C255" s="175">
        <v>60800040</v>
      </c>
      <c r="D255" s="149" t="s">
        <v>478</v>
      </c>
      <c r="E255" s="149" t="s">
        <v>4826</v>
      </c>
      <c r="F255" s="153" t="s">
        <v>1189</v>
      </c>
      <c r="G255" s="176" t="s">
        <v>4504</v>
      </c>
    </row>
    <row r="256" spans="3:7" hidden="1" outlineLevel="1" x14ac:dyDescent="0.25">
      <c r="C256" s="175">
        <v>60800050</v>
      </c>
      <c r="D256" s="149" t="s">
        <v>480</v>
      </c>
      <c r="E256" s="149" t="s">
        <v>4827</v>
      </c>
      <c r="F256" s="153" t="s">
        <v>1189</v>
      </c>
      <c r="G256" s="176" t="s">
        <v>4504</v>
      </c>
    </row>
    <row r="257" spans="3:7" hidden="1" outlineLevel="1" x14ac:dyDescent="0.25">
      <c r="C257" s="175">
        <v>60800060</v>
      </c>
      <c r="D257" s="149" t="s">
        <v>482</v>
      </c>
      <c r="E257" s="149" t="s">
        <v>4759</v>
      </c>
      <c r="F257" s="153" t="s">
        <v>1189</v>
      </c>
      <c r="G257" s="176" t="s">
        <v>4504</v>
      </c>
    </row>
    <row r="258" spans="3:7" hidden="1" outlineLevel="1" x14ac:dyDescent="0.25">
      <c r="C258" s="175">
        <v>60800070</v>
      </c>
      <c r="D258" s="149" t="s">
        <v>484</v>
      </c>
      <c r="E258" s="149" t="s">
        <v>4760</v>
      </c>
      <c r="F258" s="153" t="s">
        <v>1189</v>
      </c>
      <c r="G258" s="176" t="s">
        <v>4504</v>
      </c>
    </row>
    <row r="259" spans="3:7" hidden="1" outlineLevel="1" x14ac:dyDescent="0.25">
      <c r="C259" s="175">
        <v>60800080</v>
      </c>
      <c r="D259" s="149" t="s">
        <v>486</v>
      </c>
      <c r="E259" s="149" t="s">
        <v>4828</v>
      </c>
      <c r="F259" s="153" t="s">
        <v>1189</v>
      </c>
      <c r="G259" s="176" t="s">
        <v>4504</v>
      </c>
    </row>
    <row r="260" spans="3:7" hidden="1" outlineLevel="1" x14ac:dyDescent="0.25">
      <c r="C260" s="175">
        <v>61100010</v>
      </c>
      <c r="D260" s="149" t="s">
        <v>518</v>
      </c>
      <c r="E260" s="149" t="s">
        <v>4761</v>
      </c>
      <c r="F260" s="153" t="s">
        <v>1017</v>
      </c>
      <c r="G260" s="176" t="s">
        <v>3834</v>
      </c>
    </row>
    <row r="261" spans="3:7" hidden="1" outlineLevel="1" x14ac:dyDescent="0.25">
      <c r="C261" s="175">
        <v>61200010</v>
      </c>
      <c r="D261" s="149" t="s">
        <v>520</v>
      </c>
      <c r="E261" s="149" t="s">
        <v>4829</v>
      </c>
      <c r="F261" s="153" t="s">
        <v>1022</v>
      </c>
      <c r="G261" s="176" t="s">
        <v>4596</v>
      </c>
    </row>
    <row r="262" spans="3:7" hidden="1" outlineLevel="1" x14ac:dyDescent="0.25">
      <c r="C262" s="175">
        <v>61200020</v>
      </c>
      <c r="D262" s="149" t="s">
        <v>522</v>
      </c>
      <c r="E262" s="149" t="s">
        <v>4830</v>
      </c>
      <c r="F262" s="153" t="s">
        <v>1022</v>
      </c>
      <c r="G262" s="176" t="s">
        <v>4596</v>
      </c>
    </row>
    <row r="263" spans="3:7" hidden="1" outlineLevel="1" x14ac:dyDescent="0.25">
      <c r="C263" s="175">
        <v>61200030</v>
      </c>
      <c r="D263" s="149" t="s">
        <v>524</v>
      </c>
      <c r="E263" s="149" t="s">
        <v>4831</v>
      </c>
      <c r="F263" s="153" t="s">
        <v>1022</v>
      </c>
      <c r="G263" s="176" t="s">
        <v>4596</v>
      </c>
    </row>
    <row r="264" spans="3:7" hidden="1" outlineLevel="1" x14ac:dyDescent="0.25">
      <c r="C264" s="175">
        <v>61200040</v>
      </c>
      <c r="D264" s="149" t="s">
        <v>526</v>
      </c>
      <c r="E264" s="149" t="s">
        <v>4832</v>
      </c>
      <c r="F264" s="153" t="s">
        <v>1022</v>
      </c>
      <c r="G264" s="176" t="s">
        <v>4596</v>
      </c>
    </row>
    <row r="265" spans="3:7" hidden="1" outlineLevel="1" x14ac:dyDescent="0.25">
      <c r="C265" s="175">
        <v>61200050</v>
      </c>
      <c r="D265" s="149" t="s">
        <v>528</v>
      </c>
      <c r="E265" s="149" t="s">
        <v>4833</v>
      </c>
      <c r="F265" s="153" t="s">
        <v>1022</v>
      </c>
      <c r="G265" s="176" t="s">
        <v>4596</v>
      </c>
    </row>
    <row r="266" spans="3:7" hidden="1" outlineLevel="1" x14ac:dyDescent="0.25">
      <c r="C266" s="175">
        <v>61200060</v>
      </c>
      <c r="D266" s="149" t="s">
        <v>530</v>
      </c>
      <c r="E266" s="149" t="s">
        <v>4834</v>
      </c>
      <c r="F266" s="153" t="s">
        <v>1022</v>
      </c>
      <c r="G266" s="176" t="s">
        <v>4596</v>
      </c>
    </row>
    <row r="267" spans="3:7" hidden="1" outlineLevel="1" x14ac:dyDescent="0.25">
      <c r="C267" s="175">
        <v>61200070</v>
      </c>
      <c r="D267" s="149" t="s">
        <v>532</v>
      </c>
      <c r="E267" s="149" t="s">
        <v>4835</v>
      </c>
      <c r="F267" s="153" t="s">
        <v>1022</v>
      </c>
      <c r="G267" s="176" t="s">
        <v>4596</v>
      </c>
    </row>
    <row r="268" spans="3:7" hidden="1" outlineLevel="1" x14ac:dyDescent="0.25">
      <c r="C268" s="175">
        <v>61200080</v>
      </c>
      <c r="D268" s="149" t="s">
        <v>534</v>
      </c>
      <c r="E268" s="149" t="s">
        <v>4836</v>
      </c>
      <c r="F268" s="153" t="s">
        <v>1022</v>
      </c>
      <c r="G268" s="176" t="s">
        <v>4596</v>
      </c>
    </row>
    <row r="269" spans="3:7" hidden="1" outlineLevel="1" x14ac:dyDescent="0.25">
      <c r="C269" s="175">
        <v>61200090</v>
      </c>
      <c r="D269" s="149" t="s">
        <v>536</v>
      </c>
      <c r="E269" s="149" t="s">
        <v>4837</v>
      </c>
      <c r="F269" s="153" t="s">
        <v>1022</v>
      </c>
      <c r="G269" s="176" t="s">
        <v>4596</v>
      </c>
    </row>
    <row r="270" spans="3:7" hidden="1" outlineLevel="1" x14ac:dyDescent="0.25">
      <c r="C270" s="175">
        <v>61300010</v>
      </c>
      <c r="D270" s="149" t="s">
        <v>538</v>
      </c>
      <c r="E270" s="149" t="s">
        <v>4838</v>
      </c>
      <c r="F270" s="153" t="s">
        <v>1027</v>
      </c>
      <c r="G270" s="176" t="s">
        <v>4596</v>
      </c>
    </row>
    <row r="271" spans="3:7" hidden="1" outlineLevel="1" x14ac:dyDescent="0.25">
      <c r="C271" s="175">
        <v>61300020</v>
      </c>
      <c r="D271" s="149" t="s">
        <v>541</v>
      </c>
      <c r="E271" s="149" t="s">
        <v>4839</v>
      </c>
      <c r="F271" s="153" t="s">
        <v>1027</v>
      </c>
      <c r="G271" s="176" t="s">
        <v>4596</v>
      </c>
    </row>
    <row r="272" spans="3:7" hidden="1" outlineLevel="1" x14ac:dyDescent="0.25">
      <c r="C272" s="175">
        <v>61300030</v>
      </c>
      <c r="D272" s="149" t="s">
        <v>543</v>
      </c>
      <c r="E272" s="149" t="s">
        <v>4840</v>
      </c>
      <c r="F272" s="153" t="s">
        <v>1027</v>
      </c>
      <c r="G272" s="176" t="s">
        <v>4596</v>
      </c>
    </row>
    <row r="273" spans="3:7" hidden="1" outlineLevel="1" x14ac:dyDescent="0.25">
      <c r="C273" s="175">
        <v>61300040</v>
      </c>
      <c r="D273" s="149" t="s">
        <v>545</v>
      </c>
      <c r="E273" s="149" t="s">
        <v>4841</v>
      </c>
      <c r="F273" s="153" t="s">
        <v>1027</v>
      </c>
      <c r="G273" s="176" t="s">
        <v>4596</v>
      </c>
    </row>
    <row r="274" spans="3:7" hidden="1" outlineLevel="1" x14ac:dyDescent="0.25">
      <c r="C274" s="175">
        <v>61300050</v>
      </c>
      <c r="D274" s="149" t="s">
        <v>547</v>
      </c>
      <c r="E274" s="149" t="s">
        <v>4842</v>
      </c>
      <c r="F274" s="153" t="s">
        <v>1027</v>
      </c>
      <c r="G274" s="176" t="s">
        <v>4596</v>
      </c>
    </row>
    <row r="275" spans="3:7" hidden="1" outlineLevel="1" x14ac:dyDescent="0.25">
      <c r="C275" s="175">
        <v>61300060</v>
      </c>
      <c r="D275" s="149" t="s">
        <v>549</v>
      </c>
      <c r="E275" s="149" t="s">
        <v>4843</v>
      </c>
      <c r="F275" s="153" t="s">
        <v>1027</v>
      </c>
      <c r="G275" s="176" t="s">
        <v>4596</v>
      </c>
    </row>
    <row r="276" spans="3:7" hidden="1" outlineLevel="1" x14ac:dyDescent="0.25">
      <c r="C276" s="175">
        <v>61300070</v>
      </c>
      <c r="D276" s="149" t="s">
        <v>551</v>
      </c>
      <c r="E276" s="149" t="s">
        <v>4844</v>
      </c>
      <c r="F276" s="153" t="s">
        <v>1027</v>
      </c>
      <c r="G276" s="176" t="s">
        <v>4596</v>
      </c>
    </row>
    <row r="277" spans="3:7" hidden="1" outlineLevel="1" x14ac:dyDescent="0.25">
      <c r="C277" s="175">
        <v>61300080</v>
      </c>
      <c r="D277" s="149" t="s">
        <v>553</v>
      </c>
      <c r="E277" s="149" t="s">
        <v>4845</v>
      </c>
      <c r="F277" s="153" t="s">
        <v>1027</v>
      </c>
      <c r="G277" s="176" t="s">
        <v>4596</v>
      </c>
    </row>
    <row r="278" spans="3:7" ht="30" hidden="1" outlineLevel="1" x14ac:dyDescent="0.25">
      <c r="C278" s="175">
        <v>61300090</v>
      </c>
      <c r="D278" s="149" t="s">
        <v>555</v>
      </c>
      <c r="E278" s="149" t="s">
        <v>4846</v>
      </c>
      <c r="F278" s="153" t="s">
        <v>1027</v>
      </c>
      <c r="G278" s="176" t="s">
        <v>4596</v>
      </c>
    </row>
    <row r="279" spans="3:7" hidden="1" outlineLevel="1" x14ac:dyDescent="0.25">
      <c r="C279" s="175">
        <v>61400010</v>
      </c>
      <c r="D279" s="149" t="s">
        <v>557</v>
      </c>
      <c r="E279" s="149" t="s">
        <v>4847</v>
      </c>
      <c r="F279" s="153" t="s">
        <v>1032</v>
      </c>
      <c r="G279" s="176" t="s">
        <v>4615</v>
      </c>
    </row>
    <row r="280" spans="3:7" hidden="1" outlineLevel="1" x14ac:dyDescent="0.25">
      <c r="C280" s="175">
        <v>61400020</v>
      </c>
      <c r="D280" s="149" t="s">
        <v>559</v>
      </c>
      <c r="E280" s="149" t="s">
        <v>4848</v>
      </c>
      <c r="F280" s="153" t="s">
        <v>1032</v>
      </c>
      <c r="G280" s="176" t="s">
        <v>4615</v>
      </c>
    </row>
    <row r="281" spans="3:7" hidden="1" outlineLevel="1" x14ac:dyDescent="0.25">
      <c r="C281" s="175">
        <v>61400030</v>
      </c>
      <c r="D281" s="149" t="s">
        <v>561</v>
      </c>
      <c r="E281" s="149" t="s">
        <v>4849</v>
      </c>
      <c r="F281" s="153" t="s">
        <v>1032</v>
      </c>
      <c r="G281" s="176" t="s">
        <v>4615</v>
      </c>
    </row>
    <row r="282" spans="3:7" hidden="1" outlineLevel="1" x14ac:dyDescent="0.25">
      <c r="C282" s="175">
        <v>61500010</v>
      </c>
      <c r="D282" s="149" t="s">
        <v>563</v>
      </c>
      <c r="E282" s="149" t="s">
        <v>4767</v>
      </c>
      <c r="F282" s="153" t="s">
        <v>1037</v>
      </c>
      <c r="G282" s="176" t="s">
        <v>4504</v>
      </c>
    </row>
    <row r="283" spans="3:7" hidden="1" outlineLevel="1" x14ac:dyDescent="0.25">
      <c r="C283" s="175">
        <v>61500020</v>
      </c>
      <c r="D283" s="149" t="s">
        <v>565</v>
      </c>
      <c r="E283" s="149" t="s">
        <v>4767</v>
      </c>
      <c r="F283" s="153" t="s">
        <v>1037</v>
      </c>
      <c r="G283" s="176" t="s">
        <v>123</v>
      </c>
    </row>
    <row r="284" spans="3:7" ht="30" hidden="1" outlineLevel="1" x14ac:dyDescent="0.25">
      <c r="C284" s="175">
        <v>61600010</v>
      </c>
      <c r="D284" s="149" t="s">
        <v>4618</v>
      </c>
      <c r="E284" s="149" t="s">
        <v>4850</v>
      </c>
      <c r="F284" s="153" t="s">
        <v>1042</v>
      </c>
      <c r="G284" s="176" t="s">
        <v>124</v>
      </c>
    </row>
    <row r="285" spans="3:7" hidden="1" outlineLevel="1" x14ac:dyDescent="0.25">
      <c r="C285" s="175">
        <v>61600030</v>
      </c>
      <c r="D285" s="149" t="s">
        <v>573</v>
      </c>
      <c r="E285" s="149" t="s">
        <v>4851</v>
      </c>
      <c r="F285" s="153" t="s">
        <v>1042</v>
      </c>
      <c r="G285" s="176" t="s">
        <v>124</v>
      </c>
    </row>
    <row r="286" spans="3:7" ht="45" hidden="1" outlineLevel="1" x14ac:dyDescent="0.25">
      <c r="C286" s="175">
        <v>61600040</v>
      </c>
      <c r="D286" s="149" t="s">
        <v>575</v>
      </c>
      <c r="E286" s="149" t="s">
        <v>4852</v>
      </c>
      <c r="F286" s="153" t="s">
        <v>1042</v>
      </c>
      <c r="G286" s="176" t="s">
        <v>118</v>
      </c>
    </row>
    <row r="287" spans="3:7" ht="31.5" hidden="1" customHeight="1" outlineLevel="1" x14ac:dyDescent="0.25">
      <c r="C287" s="175">
        <v>61600050</v>
      </c>
      <c r="D287" s="149" t="s">
        <v>4622</v>
      </c>
      <c r="E287" s="149" t="s">
        <v>4853</v>
      </c>
      <c r="F287" s="153" t="s">
        <v>1042</v>
      </c>
      <c r="G287" s="176" t="s">
        <v>118</v>
      </c>
    </row>
    <row r="288" spans="3:7" ht="30" hidden="1" outlineLevel="1" x14ac:dyDescent="0.25">
      <c r="C288" s="175">
        <v>61600060</v>
      </c>
      <c r="D288" s="149" t="s">
        <v>4624</v>
      </c>
      <c r="E288" s="149" t="s">
        <v>4854</v>
      </c>
      <c r="F288" s="153" t="s">
        <v>1042</v>
      </c>
      <c r="G288" s="176" t="s">
        <v>124</v>
      </c>
    </row>
    <row r="289" spans="3:7" ht="30" hidden="1" outlineLevel="1" x14ac:dyDescent="0.25">
      <c r="C289" s="175">
        <v>61600070</v>
      </c>
      <c r="D289" s="149" t="s">
        <v>581</v>
      </c>
      <c r="E289" s="149" t="s">
        <v>5447</v>
      </c>
      <c r="F289" s="153" t="s">
        <v>1042</v>
      </c>
      <c r="G289" s="176" t="s">
        <v>4504</v>
      </c>
    </row>
    <row r="290" spans="3:7" hidden="1" outlineLevel="1" x14ac:dyDescent="0.25">
      <c r="C290" s="175">
        <v>61700010</v>
      </c>
      <c r="D290" s="149" t="s">
        <v>583</v>
      </c>
      <c r="E290" s="149" t="s">
        <v>4774</v>
      </c>
      <c r="F290" s="153" t="s">
        <v>1047</v>
      </c>
      <c r="G290" s="176" t="s">
        <v>4626</v>
      </c>
    </row>
    <row r="291" spans="3:7" hidden="1" outlineLevel="1" x14ac:dyDescent="0.25">
      <c r="C291" s="175">
        <v>61700030</v>
      </c>
      <c r="D291" s="149" t="s">
        <v>585</v>
      </c>
      <c r="E291" s="149" t="s">
        <v>4775</v>
      </c>
      <c r="F291" s="153" t="s">
        <v>1047</v>
      </c>
      <c r="G291" s="176" t="s">
        <v>124</v>
      </c>
    </row>
    <row r="292" spans="3:7" hidden="1" outlineLevel="1" x14ac:dyDescent="0.25">
      <c r="C292" s="175">
        <v>61700040</v>
      </c>
      <c r="D292" s="149" t="s">
        <v>587</v>
      </c>
      <c r="E292" s="149" t="s">
        <v>4776</v>
      </c>
      <c r="F292" s="153" t="s">
        <v>1047</v>
      </c>
      <c r="G292" s="176" t="s">
        <v>124</v>
      </c>
    </row>
    <row r="293" spans="3:7" hidden="1" outlineLevel="1" x14ac:dyDescent="0.25">
      <c r="C293" s="175">
        <v>61700050</v>
      </c>
      <c r="D293" s="149" t="s">
        <v>589</v>
      </c>
      <c r="E293" s="149" t="s">
        <v>4777</v>
      </c>
      <c r="F293" s="153" t="s">
        <v>1047</v>
      </c>
      <c r="G293" s="176" t="s">
        <v>124</v>
      </c>
    </row>
    <row r="294" spans="3:7" hidden="1" outlineLevel="1" x14ac:dyDescent="0.25">
      <c r="C294" s="175">
        <v>61700060</v>
      </c>
      <c r="D294" s="149" t="s">
        <v>4627</v>
      </c>
      <c r="E294" s="149" t="s">
        <v>4778</v>
      </c>
      <c r="F294" s="153" t="s">
        <v>1047</v>
      </c>
      <c r="G294" s="176" t="s">
        <v>124</v>
      </c>
    </row>
    <row r="295" spans="3:7" hidden="1" outlineLevel="1" x14ac:dyDescent="0.25">
      <c r="C295" s="175">
        <v>61700070</v>
      </c>
      <c r="D295" s="149" t="s">
        <v>593</v>
      </c>
      <c r="E295" s="149" t="s">
        <v>4779</v>
      </c>
      <c r="F295" s="153" t="s">
        <v>1047</v>
      </c>
      <c r="G295" s="176" t="s">
        <v>4504</v>
      </c>
    </row>
    <row r="296" spans="3:7" hidden="1" outlineLevel="1" x14ac:dyDescent="0.25">
      <c r="C296" s="175">
        <v>61800010</v>
      </c>
      <c r="D296" s="149" t="s">
        <v>595</v>
      </c>
      <c r="E296" s="149" t="s">
        <v>4780</v>
      </c>
      <c r="F296" s="153" t="s">
        <v>1232</v>
      </c>
      <c r="G296" s="176" t="s">
        <v>4504</v>
      </c>
    </row>
    <row r="297" spans="3:7" hidden="1" outlineLevel="1" x14ac:dyDescent="0.25">
      <c r="C297" s="175">
        <v>61800020</v>
      </c>
      <c r="D297" s="175" t="s">
        <v>597</v>
      </c>
      <c r="E297" s="175" t="s">
        <v>4855</v>
      </c>
      <c r="F297" s="175" t="s">
        <v>1232</v>
      </c>
      <c r="G297" s="176" t="s">
        <v>4504</v>
      </c>
    </row>
    <row r="298" spans="3:7" hidden="1" outlineLevel="1" x14ac:dyDescent="0.25">
      <c r="C298" s="175">
        <v>61800030</v>
      </c>
      <c r="D298" s="175" t="s">
        <v>599</v>
      </c>
      <c r="E298" s="175" t="s">
        <v>4782</v>
      </c>
      <c r="F298" s="175" t="s">
        <v>1232</v>
      </c>
      <c r="G298" s="176" t="s">
        <v>4504</v>
      </c>
    </row>
    <row r="299" spans="3:7" hidden="1" outlineLevel="1" x14ac:dyDescent="0.25">
      <c r="C299" s="175">
        <v>61800090</v>
      </c>
      <c r="D299" s="175" t="s">
        <v>601</v>
      </c>
      <c r="E299" s="175" t="s">
        <v>4856</v>
      </c>
      <c r="F299" s="175" t="s">
        <v>1232</v>
      </c>
      <c r="G299" s="176" t="s">
        <v>4504</v>
      </c>
    </row>
    <row r="300" spans="3:7" hidden="1" outlineLevel="1" x14ac:dyDescent="0.25">
      <c r="C300" s="175">
        <v>61900010</v>
      </c>
      <c r="D300" s="175" t="s">
        <v>603</v>
      </c>
      <c r="E300" s="175" t="s">
        <v>4857</v>
      </c>
      <c r="F300" s="175" t="s">
        <v>1057</v>
      </c>
      <c r="G300" s="176" t="s">
        <v>4504</v>
      </c>
    </row>
    <row r="301" spans="3:7" hidden="1" outlineLevel="1" x14ac:dyDescent="0.25">
      <c r="C301" s="175">
        <v>61900020</v>
      </c>
      <c r="D301" s="175" t="s">
        <v>605</v>
      </c>
      <c r="E301" s="175" t="s">
        <v>4858</v>
      </c>
      <c r="F301" s="175" t="s">
        <v>1057</v>
      </c>
      <c r="G301" s="176" t="s">
        <v>4504</v>
      </c>
    </row>
    <row r="302" spans="3:7" hidden="1" outlineLevel="1" x14ac:dyDescent="0.25">
      <c r="C302" s="175">
        <v>61900030</v>
      </c>
      <c r="D302" s="175" t="s">
        <v>607</v>
      </c>
      <c r="E302" s="175" t="s">
        <v>4859</v>
      </c>
      <c r="F302" s="175" t="s">
        <v>1057</v>
      </c>
      <c r="G302" s="176" t="s">
        <v>4504</v>
      </c>
    </row>
    <row r="303" spans="3:7" hidden="1" outlineLevel="1" x14ac:dyDescent="0.25">
      <c r="C303" s="175">
        <v>61900040</v>
      </c>
      <c r="D303" s="175" t="s">
        <v>609</v>
      </c>
      <c r="E303" s="175" t="s">
        <v>4860</v>
      </c>
      <c r="F303" s="175" t="s">
        <v>1057</v>
      </c>
      <c r="G303" s="176" t="s">
        <v>4504</v>
      </c>
    </row>
    <row r="304" spans="3:7" hidden="1" outlineLevel="1" x14ac:dyDescent="0.25">
      <c r="C304" s="175">
        <v>61900090</v>
      </c>
      <c r="D304" s="175" t="s">
        <v>612</v>
      </c>
      <c r="E304" s="175" t="s">
        <v>4861</v>
      </c>
      <c r="F304" s="175" t="s">
        <v>1057</v>
      </c>
      <c r="G304" s="176" t="s">
        <v>4504</v>
      </c>
    </row>
    <row r="305" spans="3:7" hidden="1" outlineLevel="1" x14ac:dyDescent="0.25">
      <c r="C305" s="175">
        <v>62000010</v>
      </c>
      <c r="D305" s="175" t="s">
        <v>614</v>
      </c>
      <c r="E305" s="175" t="s">
        <v>4862</v>
      </c>
      <c r="F305" s="175" t="s">
        <v>1062</v>
      </c>
      <c r="G305" s="175" t="s">
        <v>99</v>
      </c>
    </row>
    <row r="306" spans="3:7" hidden="1" outlineLevel="1" x14ac:dyDescent="0.25">
      <c r="C306" s="175">
        <v>62000020</v>
      </c>
      <c r="D306" s="175" t="s">
        <v>616</v>
      </c>
      <c r="E306" s="175" t="s">
        <v>4863</v>
      </c>
      <c r="F306" s="175" t="s">
        <v>1062</v>
      </c>
      <c r="G306" s="175" t="s">
        <v>4634</v>
      </c>
    </row>
    <row r="307" spans="3:7" hidden="1" outlineLevel="1" x14ac:dyDescent="0.25">
      <c r="C307" s="175">
        <v>62000040</v>
      </c>
      <c r="D307" s="175" t="s">
        <v>618</v>
      </c>
      <c r="E307" s="175" t="s">
        <v>4864</v>
      </c>
      <c r="F307" s="175" t="s">
        <v>1062</v>
      </c>
      <c r="G307" s="176" t="s">
        <v>4504</v>
      </c>
    </row>
    <row r="308" spans="3:7" hidden="1" outlineLevel="1" x14ac:dyDescent="0.25">
      <c r="C308" s="175">
        <v>62100010</v>
      </c>
      <c r="D308" s="175" t="s">
        <v>620</v>
      </c>
      <c r="E308" s="175" t="s">
        <v>4865</v>
      </c>
      <c r="F308" s="175" t="s">
        <v>1067</v>
      </c>
      <c r="G308" s="175" t="s">
        <v>118</v>
      </c>
    </row>
    <row r="309" spans="3:7" hidden="1" outlineLevel="1" x14ac:dyDescent="0.25">
      <c r="C309" s="175">
        <v>62100020</v>
      </c>
      <c r="D309" s="175" t="s">
        <v>622</v>
      </c>
      <c r="E309" s="175" t="s">
        <v>4866</v>
      </c>
      <c r="F309" s="175" t="s">
        <v>1067</v>
      </c>
      <c r="G309" s="175" t="s">
        <v>118</v>
      </c>
    </row>
    <row r="310" spans="3:7" hidden="1" outlineLevel="1" x14ac:dyDescent="0.25">
      <c r="C310" s="175">
        <v>62100030</v>
      </c>
      <c r="D310" s="175" t="s">
        <v>624</v>
      </c>
      <c r="E310" s="175" t="s">
        <v>4867</v>
      </c>
      <c r="F310" s="175" t="s">
        <v>1067</v>
      </c>
      <c r="G310" s="175" t="s">
        <v>118</v>
      </c>
    </row>
    <row r="311" spans="3:7" hidden="1" outlineLevel="1" x14ac:dyDescent="0.25">
      <c r="C311" s="175">
        <v>62100040</v>
      </c>
      <c r="D311" s="175" t="s">
        <v>626</v>
      </c>
      <c r="E311" s="175" t="s">
        <v>4868</v>
      </c>
      <c r="F311" s="175" t="s">
        <v>1067</v>
      </c>
      <c r="G311" s="175" t="s">
        <v>118</v>
      </c>
    </row>
    <row r="312" spans="3:7" hidden="1" outlineLevel="1" x14ac:dyDescent="0.25">
      <c r="C312" s="175">
        <v>62100050</v>
      </c>
      <c r="D312" s="175" t="s">
        <v>628</v>
      </c>
      <c r="E312" s="175" t="s">
        <v>4869</v>
      </c>
      <c r="F312" s="175" t="s">
        <v>1067</v>
      </c>
      <c r="G312" s="175" t="s">
        <v>118</v>
      </c>
    </row>
    <row r="313" spans="3:7" hidden="1" outlineLevel="1" x14ac:dyDescent="0.25">
      <c r="C313" s="175">
        <v>62200010</v>
      </c>
      <c r="D313" s="175" t="s">
        <v>630</v>
      </c>
      <c r="E313" s="175" t="s">
        <v>4870</v>
      </c>
      <c r="F313" s="175" t="s">
        <v>1072</v>
      </c>
      <c r="G313" s="176" t="s">
        <v>4504</v>
      </c>
    </row>
    <row r="314" spans="3:7" ht="30" hidden="1" outlineLevel="1" x14ac:dyDescent="0.25">
      <c r="C314" s="175">
        <v>62200020</v>
      </c>
      <c r="D314" s="175" t="s">
        <v>632</v>
      </c>
      <c r="E314" s="175" t="s">
        <v>4871</v>
      </c>
      <c r="F314" s="175" t="s">
        <v>1072</v>
      </c>
      <c r="G314" s="176" t="s">
        <v>4504</v>
      </c>
    </row>
    <row r="315" spans="3:7" hidden="1" outlineLevel="1" x14ac:dyDescent="0.25">
      <c r="C315" s="175">
        <v>62300010</v>
      </c>
      <c r="D315" s="175" t="s">
        <v>634</v>
      </c>
      <c r="E315" s="175" t="s">
        <v>4872</v>
      </c>
      <c r="F315" s="175" t="s">
        <v>1077</v>
      </c>
      <c r="G315" s="176" t="s">
        <v>4504</v>
      </c>
    </row>
    <row r="316" spans="3:7" ht="30" hidden="1" outlineLevel="1" x14ac:dyDescent="0.25">
      <c r="C316" s="175">
        <v>62300020</v>
      </c>
      <c r="D316" s="175" t="s">
        <v>636</v>
      </c>
      <c r="E316" s="175" t="s">
        <v>4873</v>
      </c>
      <c r="F316" s="175" t="s">
        <v>1077</v>
      </c>
      <c r="G316" s="176" t="s">
        <v>4504</v>
      </c>
    </row>
    <row r="317" spans="3:7" ht="30" hidden="1" outlineLevel="1" x14ac:dyDescent="0.25">
      <c r="C317" s="175">
        <v>62400030</v>
      </c>
      <c r="D317" s="175" t="s">
        <v>638</v>
      </c>
      <c r="E317" s="175" t="s">
        <v>4874</v>
      </c>
      <c r="F317" s="175" t="s">
        <v>1082</v>
      </c>
      <c r="G317" s="176" t="s">
        <v>4504</v>
      </c>
    </row>
    <row r="318" spans="3:7" ht="30" hidden="1" outlineLevel="1" x14ac:dyDescent="0.25">
      <c r="C318" s="175">
        <v>62400040</v>
      </c>
      <c r="D318" s="175" t="s">
        <v>640</v>
      </c>
      <c r="E318" s="175" t="s">
        <v>4875</v>
      </c>
      <c r="F318" s="175" t="s">
        <v>1082</v>
      </c>
      <c r="G318" s="176" t="s">
        <v>4504</v>
      </c>
    </row>
    <row r="319" spans="3:7" hidden="1" outlineLevel="1" x14ac:dyDescent="0.25">
      <c r="C319" s="175">
        <v>62400060</v>
      </c>
      <c r="D319" s="175" t="s">
        <v>642</v>
      </c>
      <c r="E319" s="175" t="s">
        <v>4876</v>
      </c>
      <c r="F319" s="175" t="s">
        <v>1082</v>
      </c>
      <c r="G319" s="175" t="s">
        <v>99</v>
      </c>
    </row>
    <row r="320" spans="3:7" hidden="1" outlineLevel="1" x14ac:dyDescent="0.25">
      <c r="C320" s="175">
        <v>62500010</v>
      </c>
      <c r="D320" s="175" t="s">
        <v>644</v>
      </c>
      <c r="E320" s="175" t="s">
        <v>4877</v>
      </c>
      <c r="F320" s="175" t="s">
        <v>644</v>
      </c>
      <c r="G320" s="175" t="s">
        <v>194</v>
      </c>
    </row>
    <row r="321" spans="2:7" ht="30" hidden="1" outlineLevel="1" x14ac:dyDescent="0.25">
      <c r="C321" s="175">
        <v>62600010</v>
      </c>
      <c r="D321" s="175" t="s">
        <v>646</v>
      </c>
      <c r="E321" s="175" t="s">
        <v>4878</v>
      </c>
      <c r="F321" s="175" t="s">
        <v>1091</v>
      </c>
      <c r="G321" s="176" t="s">
        <v>4504</v>
      </c>
    </row>
    <row r="322" spans="2:7" hidden="1" outlineLevel="1" x14ac:dyDescent="0.25">
      <c r="C322" s="175">
        <v>62600020</v>
      </c>
      <c r="D322" s="175" t="s">
        <v>648</v>
      </c>
      <c r="E322" s="175" t="s">
        <v>4879</v>
      </c>
      <c r="F322" s="175" t="s">
        <v>1091</v>
      </c>
      <c r="G322" s="176" t="s">
        <v>4504</v>
      </c>
    </row>
    <row r="323" spans="2:7" ht="30" hidden="1" outlineLevel="1" x14ac:dyDescent="0.25">
      <c r="C323" s="175">
        <v>62600030</v>
      </c>
      <c r="D323" s="175" t="s">
        <v>650</v>
      </c>
      <c r="E323" s="175" t="s">
        <v>4880</v>
      </c>
      <c r="F323" s="175" t="s">
        <v>1091</v>
      </c>
      <c r="G323" s="176" t="s">
        <v>4504</v>
      </c>
    </row>
    <row r="324" spans="2:7" hidden="1" outlineLevel="1" x14ac:dyDescent="0.25">
      <c r="C324" s="175">
        <v>62700010</v>
      </c>
      <c r="D324" s="175" t="s">
        <v>652</v>
      </c>
      <c r="E324" s="175" t="s">
        <v>4881</v>
      </c>
      <c r="F324" s="175" t="s">
        <v>652</v>
      </c>
      <c r="G324" s="175" t="s">
        <v>99</v>
      </c>
    </row>
    <row r="325" spans="2:7" hidden="1" outlineLevel="1" x14ac:dyDescent="0.25">
      <c r="C325" s="175">
        <v>62800010</v>
      </c>
      <c r="D325" s="175" t="s">
        <v>676</v>
      </c>
      <c r="E325" s="175" t="s">
        <v>4882</v>
      </c>
      <c r="F325" s="175" t="s">
        <v>676</v>
      </c>
      <c r="G325" s="175" t="s">
        <v>100</v>
      </c>
    </row>
    <row r="326" spans="2:7" hidden="1" outlineLevel="1" x14ac:dyDescent="0.25">
      <c r="C326" s="175">
        <v>62900010</v>
      </c>
      <c r="D326" s="175" t="s">
        <v>654</v>
      </c>
      <c r="E326" s="175" t="s">
        <v>1619</v>
      </c>
      <c r="F326" s="175" t="s">
        <v>1105</v>
      </c>
      <c r="G326" s="176" t="s">
        <v>4504</v>
      </c>
    </row>
    <row r="327" spans="2:7" hidden="1" outlineLevel="1" x14ac:dyDescent="0.25">
      <c r="C327" s="175">
        <v>62900020</v>
      </c>
      <c r="D327" s="175" t="s">
        <v>656</v>
      </c>
      <c r="E327" s="175" t="s">
        <v>4883</v>
      </c>
      <c r="F327" s="175" t="s">
        <v>1105</v>
      </c>
      <c r="G327" s="176" t="s">
        <v>4504</v>
      </c>
    </row>
    <row r="328" spans="2:7" hidden="1" outlineLevel="1" x14ac:dyDescent="0.25">
      <c r="C328" s="175">
        <v>63300010</v>
      </c>
      <c r="D328" s="175" t="s">
        <v>4642</v>
      </c>
      <c r="E328" s="175" t="s">
        <v>4884</v>
      </c>
      <c r="F328" s="175" t="s">
        <v>1057</v>
      </c>
      <c r="G328" s="175"/>
    </row>
    <row r="329" spans="2:7" hidden="1" outlineLevel="1" x14ac:dyDescent="0.25">
      <c r="C329" s="178"/>
      <c r="D329" s="158"/>
      <c r="E329" s="159"/>
      <c r="F329" s="159"/>
      <c r="G329" s="159"/>
    </row>
    <row r="330" spans="2:7" collapsed="1" x14ac:dyDescent="0.25">
      <c r="C330" s="412"/>
      <c r="D330" s="146"/>
      <c r="E330" s="150"/>
      <c r="F330" s="150"/>
      <c r="G330" s="150"/>
    </row>
    <row r="331" spans="2:7" s="174" customFormat="1" ht="15.75" x14ac:dyDescent="0.25">
      <c r="C331" s="172" t="s">
        <v>1590</v>
      </c>
      <c r="D331" s="173"/>
    </row>
    <row r="333" spans="2:7" hidden="1" outlineLevel="1" x14ac:dyDescent="0.25">
      <c r="C333" s="98" t="s">
        <v>4721</v>
      </c>
    </row>
    <row r="334" spans="2:7" hidden="1" outlineLevel="1" x14ac:dyDescent="0.25"/>
    <row r="335" spans="2:7" hidden="1" outlineLevel="1" x14ac:dyDescent="0.25">
      <c r="B335" s="135" t="s">
        <v>4488</v>
      </c>
      <c r="C335" s="135" t="s">
        <v>1617</v>
      </c>
    </row>
    <row r="336" spans="2:7" hidden="1" outlineLevel="1" x14ac:dyDescent="0.25">
      <c r="C336" s="98" t="s">
        <v>4722</v>
      </c>
    </row>
    <row r="337" spans="2:5" hidden="1" outlineLevel="1" x14ac:dyDescent="0.25"/>
    <row r="338" spans="2:5" hidden="1" outlineLevel="1" x14ac:dyDescent="0.25">
      <c r="B338" s="135" t="s">
        <v>4489</v>
      </c>
      <c r="C338" s="135" t="s">
        <v>1618</v>
      </c>
    </row>
    <row r="339" spans="2:5" hidden="1" outlineLevel="1" x14ac:dyDescent="0.25">
      <c r="C339" s="98" t="s">
        <v>4723</v>
      </c>
    </row>
    <row r="340" spans="2:5" hidden="1" outlineLevel="1" x14ac:dyDescent="0.25">
      <c r="C340" s="98" t="s">
        <v>4724</v>
      </c>
    </row>
    <row r="341" spans="2:5" hidden="1" outlineLevel="1" x14ac:dyDescent="0.25"/>
    <row r="342" spans="2:5" s="135" customFormat="1" hidden="1" outlineLevel="1" x14ac:dyDescent="0.25">
      <c r="B342" s="135" t="s">
        <v>4490</v>
      </c>
      <c r="C342" s="135" t="s">
        <v>4725</v>
      </c>
    </row>
    <row r="343" spans="2:5" hidden="1" outlineLevel="1" x14ac:dyDescent="0.25">
      <c r="C343" s="98" t="s">
        <v>4726</v>
      </c>
    </row>
    <row r="344" spans="2:5" hidden="1" outlineLevel="1" x14ac:dyDescent="0.25">
      <c r="C344" s="98" t="s">
        <v>4724</v>
      </c>
    </row>
    <row r="345" spans="2:5" hidden="1" outlineLevel="1" x14ac:dyDescent="0.25"/>
    <row r="346" spans="2:5" ht="105" hidden="1" outlineLevel="1" x14ac:dyDescent="0.25">
      <c r="C346" s="170" t="s">
        <v>1595</v>
      </c>
      <c r="D346" s="171" t="s">
        <v>4727</v>
      </c>
    </row>
    <row r="347" spans="2:5" ht="15.75" hidden="1" customHeight="1" outlineLevel="1" x14ac:dyDescent="0.25">
      <c r="C347" s="170" t="s">
        <v>1596</v>
      </c>
      <c r="D347" s="171" t="s">
        <v>4728</v>
      </c>
    </row>
    <row r="348" spans="2:5" ht="30" hidden="1" outlineLevel="1" x14ac:dyDescent="0.25">
      <c r="C348" s="170" t="s">
        <v>76</v>
      </c>
      <c r="D348" s="171" t="s">
        <v>5385</v>
      </c>
      <c r="E348" s="390" t="s">
        <v>5384</v>
      </c>
    </row>
    <row r="349" spans="2:5" ht="45.75" hidden="1" customHeight="1" outlineLevel="1" x14ac:dyDescent="0.25">
      <c r="C349" s="170" t="s">
        <v>1358</v>
      </c>
      <c r="D349" s="171" t="s">
        <v>4729</v>
      </c>
    </row>
    <row r="350" spans="2:5" ht="45" hidden="1" outlineLevel="1" x14ac:dyDescent="0.25">
      <c r="C350" s="170" t="s">
        <v>221</v>
      </c>
      <c r="D350" s="171" t="s">
        <v>4730</v>
      </c>
    </row>
    <row r="351" spans="2:5" collapsed="1" x14ac:dyDescent="0.25"/>
    <row r="352" spans="2:5" s="174" customFormat="1" ht="15.75" x14ac:dyDescent="0.25">
      <c r="C352" s="172" t="s">
        <v>5402</v>
      </c>
      <c r="D352" s="173"/>
    </row>
    <row r="355" spans="3:4" x14ac:dyDescent="0.25">
      <c r="C355" s="393" t="s">
        <v>5403</v>
      </c>
      <c r="D355" s="393"/>
    </row>
    <row r="356" spans="3:4" ht="90" x14ac:dyDescent="0.25">
      <c r="C356" s="166" t="s">
        <v>4924</v>
      </c>
      <c r="D356" s="167" t="s">
        <v>5412</v>
      </c>
    </row>
    <row r="357" spans="3:4" ht="30" x14ac:dyDescent="0.25">
      <c r="C357" s="166" t="s">
        <v>5404</v>
      </c>
      <c r="D357" s="167" t="s">
        <v>5413</v>
      </c>
    </row>
    <row r="358" spans="3:4" x14ac:dyDescent="0.25">
      <c r="C358" s="168" t="s">
        <v>1645</v>
      </c>
      <c r="D358" s="167" t="s">
        <v>5414</v>
      </c>
    </row>
    <row r="359" spans="3:4" ht="90" x14ac:dyDescent="0.25">
      <c r="C359" s="168" t="s">
        <v>1652</v>
      </c>
      <c r="D359" s="167" t="s">
        <v>5415</v>
      </c>
    </row>
  </sheetData>
  <sheetProtection formatRows="0"/>
  <hyperlinks>
    <hyperlink ref="E348" location="'Master Data'!A1" display="Master Data" xr:uid="{FEE0BC46-86F2-4B8C-AF04-C14CF62A6ECB}"/>
    <hyperlink ref="C82" location="'Asset determination'!A1" display="Asset determination" xr:uid="{7CBC4A69-620F-4928-90DB-057C314F8D72}"/>
    <hyperlink ref="D30" location="Cover!A1" display="Cover" xr:uid="{D6E6A3F6-CB9A-4089-BBFF-5CDD2F219800}"/>
    <hyperlink ref="D79" location="'Budget Capex Detail'!A1" display="Budget Capex Detail" xr:uid="{C254BE4A-9579-4780-8E42-247D824B47D3}"/>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5044A-5814-454B-B7DA-CCD339D314B3}">
  <sheetPr>
    <tabColor rgb="FF339966"/>
  </sheetPr>
  <dimension ref="B1:D15"/>
  <sheetViews>
    <sheetView showGridLines="0" topLeftCell="A79" zoomScale="80" zoomScaleNormal="80" workbookViewId="0">
      <pane xSplit="8" topLeftCell="I1" activePane="topRight" state="frozen"/>
      <selection pane="topRight" activeCell="K96" activeCellId="1" sqref="L135 K96"/>
    </sheetView>
  </sheetViews>
  <sheetFormatPr defaultRowHeight="15" outlineLevelRow="1" x14ac:dyDescent="0.25"/>
  <cols>
    <col min="1" max="1" width="5.28515625" customWidth="1"/>
    <col min="2" max="2" width="14.85546875" customWidth="1"/>
    <col min="3" max="3" width="10.7109375" bestFit="1" customWidth="1"/>
    <col min="17" max="17" width="29.42578125" bestFit="1" customWidth="1"/>
    <col min="18" max="18" width="40.5703125" bestFit="1" customWidth="1"/>
    <col min="19" max="19" width="10.7109375" bestFit="1" customWidth="1"/>
  </cols>
  <sheetData>
    <row r="1" spans="2:4" outlineLevel="1" x14ac:dyDescent="0.25"/>
    <row r="2" spans="2:4" outlineLevel="1" x14ac:dyDescent="0.25">
      <c r="B2" s="188"/>
      <c r="C2" s="189"/>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190"/>
    </row>
    <row r="15" spans="2:4" x14ac:dyDescent="0.25">
      <c r="D15" t="s">
        <v>4885</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73"/>
  <sheetViews>
    <sheetView showGridLines="0" topLeftCell="A14" zoomScale="90" zoomScaleNormal="90" workbookViewId="0"/>
  </sheetViews>
  <sheetFormatPr defaultColWidth="8.7109375" defaultRowHeight="15" x14ac:dyDescent="0.25"/>
  <cols>
    <col min="1" max="1" width="4" style="197" customWidth="1"/>
    <col min="2" max="2" width="22.7109375" style="197" customWidth="1"/>
    <col min="3" max="3" width="2.7109375" style="197" customWidth="1"/>
    <col min="4" max="4" width="30.7109375" style="197" customWidth="1"/>
    <col min="5" max="8" width="14.7109375" style="197" customWidth="1"/>
    <col min="9" max="13" width="10.28515625" style="197" customWidth="1"/>
    <col min="14" max="15" width="18.5703125" style="197" customWidth="1"/>
    <col min="16" max="16384" width="8.7109375" style="197"/>
  </cols>
  <sheetData>
    <row r="1" spans="1:10" x14ac:dyDescent="0.25">
      <c r="A1" s="98"/>
      <c r="B1" s="98"/>
      <c r="C1" s="98"/>
      <c r="D1" s="98"/>
      <c r="E1" s="98"/>
      <c r="F1" s="98"/>
      <c r="G1" s="98"/>
      <c r="H1" s="98"/>
    </row>
    <row r="2" spans="1:10" ht="31.5" x14ac:dyDescent="0.5">
      <c r="A2" s="98"/>
      <c r="B2" s="98"/>
      <c r="C2" s="365" t="s">
        <v>58</v>
      </c>
      <c r="D2" s="99"/>
      <c r="E2" s="98"/>
      <c r="F2" s="98"/>
      <c r="G2" s="98"/>
      <c r="H2" s="98"/>
    </row>
    <row r="3" spans="1:10" x14ac:dyDescent="0.25">
      <c r="A3" s="98"/>
      <c r="B3" s="98"/>
      <c r="C3" s="98"/>
      <c r="D3" s="98"/>
      <c r="E3" s="98"/>
      <c r="F3" s="98"/>
      <c r="G3" s="98"/>
      <c r="H3" s="98"/>
    </row>
    <row r="4" spans="1:10" x14ac:dyDescent="0.25">
      <c r="A4" s="98"/>
      <c r="B4" s="98"/>
      <c r="C4" s="98"/>
      <c r="D4" s="98"/>
      <c r="E4" s="98"/>
      <c r="F4" s="98"/>
      <c r="G4" s="98"/>
      <c r="H4" s="98"/>
    </row>
    <row r="5" spans="1:10" x14ac:dyDescent="0.25">
      <c r="A5" s="98"/>
      <c r="B5" s="98"/>
      <c r="C5" s="98"/>
      <c r="D5" s="98"/>
      <c r="E5" s="98"/>
      <c r="F5" s="98"/>
      <c r="G5" s="98"/>
      <c r="H5" s="98"/>
    </row>
    <row r="6" spans="1:10" x14ac:dyDescent="0.25">
      <c r="A6" s="98"/>
      <c r="B6" s="135" t="s">
        <v>8</v>
      </c>
      <c r="C6" s="135" t="s">
        <v>59</v>
      </c>
      <c r="D6" s="366">
        <v>2026</v>
      </c>
      <c r="E6" s="98"/>
      <c r="F6" s="98"/>
      <c r="G6" s="98"/>
      <c r="H6" s="98"/>
    </row>
    <row r="7" spans="1:10" x14ac:dyDescent="0.25">
      <c r="A7" s="98"/>
      <c r="B7" s="135" t="s">
        <v>4912</v>
      </c>
      <c r="C7" s="135" t="s">
        <v>59</v>
      </c>
      <c r="D7" s="366" t="s">
        <v>15</v>
      </c>
      <c r="E7" s="98"/>
      <c r="F7" s="98"/>
      <c r="G7" s="98"/>
      <c r="H7" s="98"/>
    </row>
    <row r="8" spans="1:10" x14ac:dyDescent="0.25">
      <c r="A8" s="98"/>
      <c r="B8" s="135" t="s">
        <v>11</v>
      </c>
      <c r="C8" s="135" t="s">
        <v>59</v>
      </c>
      <c r="D8" s="366" t="s">
        <v>4388</v>
      </c>
      <c r="E8" s="98"/>
      <c r="F8" s="98"/>
      <c r="G8" s="98"/>
      <c r="H8" s="98"/>
    </row>
    <row r="9" spans="1:10" x14ac:dyDescent="0.25">
      <c r="A9" s="367"/>
      <c r="B9" s="135" t="s">
        <v>13</v>
      </c>
      <c r="C9" s="135" t="s">
        <v>59</v>
      </c>
      <c r="D9" s="366" t="s">
        <v>16</v>
      </c>
      <c r="E9" s="98"/>
      <c r="F9" s="98"/>
      <c r="G9" s="98"/>
      <c r="H9" s="98"/>
    </row>
    <row r="10" spans="1:10" x14ac:dyDescent="0.25">
      <c r="A10" s="368"/>
      <c r="B10" s="368"/>
      <c r="C10" s="368"/>
      <c r="D10" s="368"/>
      <c r="E10" s="368"/>
      <c r="F10" s="368"/>
      <c r="G10" s="368"/>
      <c r="H10" s="368"/>
    </row>
    <row r="11" spans="1:10" x14ac:dyDescent="0.25">
      <c r="A11" s="368"/>
      <c r="B11" s="368"/>
      <c r="C11" s="368"/>
      <c r="D11" s="368"/>
      <c r="E11" s="368"/>
      <c r="F11" s="368"/>
      <c r="G11" s="368"/>
      <c r="H11" s="368"/>
    </row>
    <row r="12" spans="1:10" s="368" customFormat="1" ht="14.25" customHeight="1" x14ac:dyDescent="0.25">
      <c r="B12" s="369"/>
      <c r="C12" s="369"/>
      <c r="D12" s="369"/>
      <c r="E12" s="369"/>
      <c r="F12" s="369"/>
      <c r="G12" s="369"/>
      <c r="H12" s="369"/>
    </row>
    <row r="13" spans="1:10" s="368" customFormat="1" ht="14.25" customHeight="1" x14ac:dyDescent="0.25">
      <c r="B13" s="496" t="s">
        <v>60</v>
      </c>
      <c r="C13" s="497"/>
      <c r="D13" s="497"/>
      <c r="E13" s="498"/>
      <c r="F13" s="369"/>
    </row>
    <row r="14" spans="1:10" s="368" customFormat="1" ht="14.25" customHeight="1" x14ac:dyDescent="0.25">
      <c r="B14" s="492" t="s">
        <v>1620</v>
      </c>
      <c r="C14" s="493"/>
      <c r="D14" s="476" t="s">
        <v>3838</v>
      </c>
      <c r="E14" s="478"/>
      <c r="F14" s="369"/>
      <c r="I14" s="369"/>
      <c r="J14" s="369"/>
    </row>
    <row r="15" spans="1:10" s="368" customFormat="1" ht="14.25" customHeight="1" x14ac:dyDescent="0.25">
      <c r="B15" s="494"/>
      <c r="C15" s="495"/>
      <c r="D15" s="499"/>
      <c r="E15" s="500"/>
      <c r="F15" s="369"/>
      <c r="I15" s="370"/>
      <c r="J15" s="369"/>
    </row>
    <row r="16" spans="1:10" s="368" customFormat="1" ht="14.25" customHeight="1" x14ac:dyDescent="0.25">
      <c r="B16" s="486"/>
      <c r="C16" s="487"/>
      <c r="D16" s="371"/>
      <c r="E16" s="372"/>
      <c r="F16" s="369"/>
      <c r="I16" s="369"/>
      <c r="J16" s="369"/>
    </row>
    <row r="17" spans="2:15" s="368" customFormat="1" ht="14.25" customHeight="1" x14ac:dyDescent="0.25">
      <c r="B17" s="488"/>
      <c r="C17" s="489"/>
      <c r="D17" s="371"/>
      <c r="E17" s="372"/>
      <c r="F17" s="369"/>
      <c r="I17" s="369"/>
      <c r="J17" s="369"/>
    </row>
    <row r="18" spans="2:15" s="368" customFormat="1" ht="14.25" customHeight="1" x14ac:dyDescent="0.25">
      <c r="B18" s="488"/>
      <c r="C18" s="489"/>
      <c r="D18" s="371"/>
      <c r="E18" s="372"/>
      <c r="F18" s="369"/>
      <c r="I18" s="369"/>
      <c r="J18" s="369"/>
    </row>
    <row r="19" spans="2:15" s="368" customFormat="1" ht="14.25" customHeight="1" x14ac:dyDescent="0.25">
      <c r="B19" s="490" t="s">
        <v>1621</v>
      </c>
      <c r="C19" s="491"/>
      <c r="D19" s="462" t="s">
        <v>61</v>
      </c>
      <c r="E19" s="485"/>
      <c r="F19" s="369"/>
      <c r="I19" s="369"/>
      <c r="J19" s="369"/>
    </row>
    <row r="20" spans="2:15" s="368" customFormat="1" ht="14.25" customHeight="1" x14ac:dyDescent="0.25">
      <c r="G20" s="369"/>
      <c r="H20" s="369"/>
      <c r="I20" s="369"/>
      <c r="J20" s="369"/>
    </row>
    <row r="21" spans="2:15" s="368" customFormat="1" ht="14.25" customHeight="1" x14ac:dyDescent="0.25">
      <c r="G21" s="369"/>
      <c r="H21" s="369"/>
      <c r="I21" s="369"/>
      <c r="J21" s="369"/>
    </row>
    <row r="22" spans="2:15" s="368" customFormat="1" ht="14.25" customHeight="1" x14ac:dyDescent="0.25">
      <c r="H22" s="373"/>
      <c r="I22" s="374"/>
    </row>
    <row r="23" spans="2:15" s="368" customFormat="1" ht="15" customHeight="1" x14ac:dyDescent="0.25">
      <c r="H23" s="373"/>
      <c r="I23" s="374"/>
    </row>
    <row r="24" spans="2:15" s="368" customFormat="1" ht="15" customHeight="1" x14ac:dyDescent="0.25">
      <c r="B24" s="459" t="s">
        <v>62</v>
      </c>
      <c r="C24" s="460"/>
      <c r="D24" s="460"/>
      <c r="E24" s="460"/>
      <c r="F24" s="460"/>
      <c r="G24" s="460"/>
      <c r="H24" s="460"/>
      <c r="I24" s="460"/>
      <c r="J24" s="460"/>
      <c r="K24" s="461"/>
      <c r="N24" s="373"/>
      <c r="O24" s="373"/>
    </row>
    <row r="25" spans="2:15" s="368" customFormat="1" ht="35.25" customHeight="1" x14ac:dyDescent="0.25">
      <c r="B25" s="467" t="s">
        <v>3839</v>
      </c>
      <c r="C25" s="457"/>
      <c r="D25" s="375" t="s">
        <v>3840</v>
      </c>
      <c r="E25" s="456" t="s">
        <v>63</v>
      </c>
      <c r="F25" s="472"/>
      <c r="G25" s="456" t="s">
        <v>64</v>
      </c>
      <c r="H25" s="457"/>
      <c r="I25" s="456" t="s">
        <v>65</v>
      </c>
      <c r="J25" s="457"/>
      <c r="K25" s="458"/>
      <c r="N25" s="373"/>
      <c r="O25" s="373"/>
    </row>
    <row r="26" spans="2:15" s="368" customFormat="1" ht="15" customHeight="1" x14ac:dyDescent="0.25">
      <c r="B26" s="376"/>
      <c r="C26" s="377"/>
      <c r="D26" s="378"/>
      <c r="E26" s="378"/>
      <c r="F26" s="379"/>
      <c r="G26" s="377"/>
      <c r="H26" s="377"/>
      <c r="I26" s="378"/>
      <c r="J26" s="377"/>
      <c r="K26" s="380"/>
      <c r="N26" s="373"/>
      <c r="O26" s="374"/>
    </row>
    <row r="27" spans="2:15" s="368" customFormat="1" ht="15" customHeight="1" x14ac:dyDescent="0.25">
      <c r="B27" s="381"/>
      <c r="C27" s="369"/>
      <c r="D27" s="371"/>
      <c r="E27" s="371"/>
      <c r="F27" s="372"/>
      <c r="G27" s="369"/>
      <c r="H27" s="369"/>
      <c r="I27" s="371"/>
      <c r="J27" s="369"/>
      <c r="K27" s="382"/>
      <c r="N27" s="373"/>
      <c r="O27" s="374"/>
    </row>
    <row r="28" spans="2:15" s="368" customFormat="1" ht="15" customHeight="1" x14ac:dyDescent="0.25">
      <c r="B28" s="381"/>
      <c r="C28" s="369"/>
      <c r="D28" s="371"/>
      <c r="E28" s="371"/>
      <c r="F28" s="372"/>
      <c r="G28" s="369"/>
      <c r="H28" s="369"/>
      <c r="I28" s="371"/>
      <c r="J28" s="369"/>
      <c r="K28" s="382"/>
      <c r="N28" s="373"/>
      <c r="O28" s="374"/>
    </row>
    <row r="29" spans="2:15" s="368" customFormat="1" ht="15" customHeight="1" x14ac:dyDescent="0.25">
      <c r="B29" s="468" t="s">
        <v>66</v>
      </c>
      <c r="C29" s="469"/>
      <c r="D29" s="383" t="s">
        <v>67</v>
      </c>
      <c r="E29" s="470" t="s">
        <v>68</v>
      </c>
      <c r="F29" s="471"/>
      <c r="G29" s="481" t="s">
        <v>69</v>
      </c>
      <c r="H29" s="482"/>
      <c r="I29" s="481" t="s">
        <v>70</v>
      </c>
      <c r="J29" s="483"/>
      <c r="K29" s="484"/>
      <c r="N29" s="373"/>
      <c r="O29" s="373"/>
    </row>
    <row r="30" spans="2:15" s="368" customFormat="1" ht="15" customHeight="1" x14ac:dyDescent="0.25"/>
    <row r="31" spans="2:15" s="295" customFormat="1" x14ac:dyDescent="0.25"/>
    <row r="32" spans="2:15" s="295" customFormat="1" x14ac:dyDescent="0.25"/>
    <row r="33" spans="2:6" s="295" customFormat="1" x14ac:dyDescent="0.25">
      <c r="E33" s="384" t="s">
        <v>71</v>
      </c>
    </row>
    <row r="34" spans="2:6" s="295" customFormat="1" hidden="1" x14ac:dyDescent="0.25">
      <c r="B34" s="473" t="s">
        <v>72</v>
      </c>
      <c r="C34" s="474"/>
      <c r="D34" s="474"/>
      <c r="E34" s="474"/>
      <c r="F34" s="475"/>
    </row>
    <row r="35" spans="2:6" s="295" customFormat="1" ht="15" hidden="1" customHeight="1" x14ac:dyDescent="0.25">
      <c r="B35" s="479" t="s">
        <v>73</v>
      </c>
      <c r="C35" s="480"/>
      <c r="D35" s="476" t="s">
        <v>74</v>
      </c>
      <c r="E35" s="477"/>
      <c r="F35" s="478"/>
    </row>
    <row r="36" spans="2:6" s="295" customFormat="1" hidden="1" x14ac:dyDescent="0.25">
      <c r="B36" s="378"/>
      <c r="C36" s="377"/>
      <c r="D36" s="378"/>
      <c r="E36" s="377"/>
      <c r="F36" s="385"/>
    </row>
    <row r="37" spans="2:6" s="295" customFormat="1" hidden="1" x14ac:dyDescent="0.25">
      <c r="B37" s="371"/>
      <c r="C37" s="369"/>
      <c r="D37" s="371"/>
      <c r="E37" s="369"/>
      <c r="F37" s="386"/>
    </row>
    <row r="38" spans="2:6" s="295" customFormat="1" hidden="1" x14ac:dyDescent="0.25">
      <c r="B38" s="371"/>
      <c r="C38" s="369"/>
      <c r="D38" s="371"/>
      <c r="E38" s="369"/>
      <c r="F38" s="386"/>
    </row>
    <row r="39" spans="2:6" s="295" customFormat="1" hidden="1" x14ac:dyDescent="0.25">
      <c r="B39" s="462"/>
      <c r="C39" s="463"/>
      <c r="D39" s="464"/>
      <c r="E39" s="465"/>
      <c r="F39" s="466"/>
    </row>
    <row r="40" spans="2:6" s="295" customFormat="1" x14ac:dyDescent="0.25"/>
    <row r="41" spans="2:6" s="295" customFormat="1" x14ac:dyDescent="0.25"/>
    <row r="42" spans="2:6" s="295" customFormat="1" x14ac:dyDescent="0.25"/>
    <row r="43" spans="2:6" s="295" customFormat="1" x14ac:dyDescent="0.25"/>
    <row r="44" spans="2:6" s="295" customFormat="1" x14ac:dyDescent="0.25"/>
    <row r="45" spans="2:6" s="295" customFormat="1" x14ac:dyDescent="0.25"/>
    <row r="46" spans="2:6" s="295" customFormat="1" x14ac:dyDescent="0.25"/>
    <row r="47" spans="2:6" s="295" customFormat="1" x14ac:dyDescent="0.25"/>
    <row r="48" spans="2:6" s="295" customFormat="1" x14ac:dyDescent="0.25"/>
    <row r="49" s="295" customFormat="1" x14ac:dyDescent="0.25"/>
    <row r="50" s="295" customFormat="1" x14ac:dyDescent="0.25"/>
    <row r="51" s="295" customFormat="1" x14ac:dyDescent="0.25"/>
    <row r="52" s="295" customFormat="1" x14ac:dyDescent="0.25"/>
    <row r="53" s="295" customFormat="1" x14ac:dyDescent="0.25"/>
    <row r="54" s="295" customFormat="1" x14ac:dyDescent="0.25"/>
    <row r="55" s="295" customFormat="1" x14ac:dyDescent="0.25"/>
    <row r="56" s="295" customFormat="1" x14ac:dyDescent="0.25"/>
    <row r="57" s="295" customFormat="1" x14ac:dyDescent="0.25"/>
    <row r="58" s="295" customFormat="1" x14ac:dyDescent="0.25"/>
    <row r="59" s="295" customFormat="1" x14ac:dyDescent="0.25"/>
    <row r="60" s="295" customFormat="1" x14ac:dyDescent="0.25"/>
    <row r="61" s="295" customFormat="1" x14ac:dyDescent="0.25"/>
    <row r="62" s="295" customFormat="1" x14ac:dyDescent="0.25"/>
    <row r="63" s="295" customFormat="1" x14ac:dyDescent="0.25"/>
    <row r="64" s="295" customFormat="1" x14ac:dyDescent="0.25"/>
    <row r="65" s="295" customFormat="1" x14ac:dyDescent="0.25"/>
    <row r="66" s="295" customFormat="1" x14ac:dyDescent="0.25"/>
    <row r="67" s="295" customFormat="1" x14ac:dyDescent="0.25"/>
    <row r="68" s="295" customFormat="1" x14ac:dyDescent="0.25"/>
    <row r="69" s="295" customFormat="1" x14ac:dyDescent="0.25"/>
    <row r="70" s="295" customFormat="1" x14ac:dyDescent="0.25"/>
    <row r="71" s="295" customFormat="1" x14ac:dyDescent="0.25"/>
    <row r="72" s="295" customFormat="1" x14ac:dyDescent="0.25"/>
    <row r="73" s="295" customFormat="1" x14ac:dyDescent="0.25"/>
  </sheetData>
  <mergeCells count="20">
    <mergeCell ref="D19:E19"/>
    <mergeCell ref="B16:C18"/>
    <mergeCell ref="B19:C19"/>
    <mergeCell ref="B14:C15"/>
    <mergeCell ref="B13:E13"/>
    <mergeCell ref="D14:E15"/>
    <mergeCell ref="G25:H25"/>
    <mergeCell ref="I25:K25"/>
    <mergeCell ref="B24:K24"/>
    <mergeCell ref="B39:C39"/>
    <mergeCell ref="D39:F39"/>
    <mergeCell ref="B25:C25"/>
    <mergeCell ref="B29:C29"/>
    <mergeCell ref="E29:F29"/>
    <mergeCell ref="E25:F25"/>
    <mergeCell ref="B34:F34"/>
    <mergeCell ref="D35:F35"/>
    <mergeCell ref="B35:C35"/>
    <mergeCell ref="G29:H29"/>
    <mergeCell ref="I29:K29"/>
  </mergeCells>
  <dataValidations count="2">
    <dataValidation type="whole" allowBlank="1" showInputMessage="1" showErrorMessage="1" sqref="D6" xr:uid="{00000000-0002-0000-0100-000001000000}">
      <formula1>2022</formula1>
      <formula2>2050</formula2>
    </dataValidation>
    <dataValidation showInputMessage="1" showErrorMessage="1" sqref="D7" xr:uid="{00000000-0002-0000-0100-000000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2">
        <x14:dataValidation type="list" showInputMessage="1" showErrorMessage="1" error="Check BU/HO" xr:uid="{00000000-0002-0000-0100-000002000000}">
          <x14:formula1>
            <xm:f>'Master Data'!$C$20:$C$27</xm:f>
          </x14:formula1>
          <xm:sqref>D9</xm:sqref>
        </x14:dataValidation>
        <x14:dataValidation type="list" allowBlank="1" showInputMessage="1" showErrorMessage="1" xr:uid="{00000000-0002-0000-0100-000003000000}">
          <x14:formula1>
            <xm:f>'Master Data'!$B$5:$B$6</xm:f>
          </x14:formula1>
          <xm:sqref>D8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O31"/>
  <sheetViews>
    <sheetView showGridLines="0" zoomScale="80" zoomScaleNormal="80" workbookViewId="0">
      <pane xSplit="3" ySplit="3" topLeftCell="D4" activePane="bottomRight" state="frozen"/>
      <selection activeCell="B478" sqref="B478"/>
      <selection pane="topRight" activeCell="B478" sqref="B478"/>
      <selection pane="bottomLeft" activeCell="B478" sqref="B478"/>
      <selection pane="bottomRight" activeCell="F4" sqref="F4"/>
    </sheetView>
  </sheetViews>
  <sheetFormatPr defaultColWidth="13.7109375" defaultRowHeight="15" customHeight="1" outlineLevelCol="1" x14ac:dyDescent="0.25"/>
  <cols>
    <col min="1" max="1" width="15.42578125" style="330" customWidth="1"/>
    <col min="2" max="2" width="9.28515625" style="330" customWidth="1"/>
    <col min="3" max="3" width="13.28515625" style="331" customWidth="1"/>
    <col min="4" max="4" width="12.85546875" style="331" customWidth="1"/>
    <col min="5" max="5" width="8.5703125" style="331" customWidth="1"/>
    <col min="6" max="6" width="21.42578125" style="332" customWidth="1"/>
    <col min="7" max="7" width="21.7109375" style="331" customWidth="1"/>
    <col min="8" max="8" width="15.85546875" style="331" customWidth="1"/>
    <col min="9" max="9" width="16.85546875" style="331" customWidth="1"/>
    <col min="10" max="10" width="12.85546875" style="331" customWidth="1"/>
    <col min="11" max="11" width="10.7109375" style="363" customWidth="1"/>
    <col min="12" max="12" width="17.5703125" style="331" customWidth="1"/>
    <col min="13" max="13" width="38.28515625" style="252" customWidth="1"/>
    <col min="14" max="14" width="42.85546875" style="252" customWidth="1"/>
    <col min="15" max="15" width="12.42578125" style="333" customWidth="1" outlineLevel="1"/>
    <col min="16" max="16" width="11.28515625" style="333" customWidth="1" outlineLevel="1"/>
    <col min="17" max="17" width="16.140625" style="333" customWidth="1" outlineLevel="1"/>
    <col min="18" max="26" width="10.42578125" style="333" customWidth="1" outlineLevel="1"/>
    <col min="27" max="27" width="10.5703125" style="333" bestFit="1" customWidth="1"/>
    <col min="28" max="28" width="1.85546875" style="335" customWidth="1"/>
    <col min="29" max="29" width="13.28515625" style="333" customWidth="1" outlineLevel="1"/>
    <col min="30" max="41" width="11" style="333" customWidth="1" outlineLevel="1"/>
    <col min="42" max="42" width="2.42578125" style="335" customWidth="1"/>
    <col min="43" max="43" width="12.42578125" style="333" customWidth="1" outlineLevel="1"/>
    <col min="44" max="55" width="11" style="333" customWidth="1" outlineLevel="1"/>
    <col min="56" max="56" width="6.140625" style="437" customWidth="1"/>
    <col min="57" max="57" width="14.42578125" style="252" customWidth="1" outlineLevel="1"/>
    <col min="58" max="59" width="26.42578125" style="252" customWidth="1" outlineLevel="1"/>
    <col min="60" max="60" width="27.85546875" style="252" customWidth="1" outlineLevel="1"/>
    <col min="61" max="61" width="30.42578125" style="252" customWidth="1" outlineLevel="1"/>
    <col min="62" max="62" width="37.140625" style="252" customWidth="1" outlineLevel="1"/>
    <col min="63" max="64" width="31.42578125" style="364" customWidth="1" outlineLevel="1"/>
    <col min="65" max="65" width="72.5703125" style="364" customWidth="1" outlineLevel="1"/>
    <col min="66" max="66" width="15.5703125" style="252" customWidth="1" outlineLevel="1"/>
    <col min="67" max="67" width="13.7109375" style="252" customWidth="1" outlineLevel="1"/>
    <col min="68" max="16384" width="13.7109375" style="252"/>
  </cols>
  <sheetData>
    <row r="1" spans="1:66" ht="15" customHeight="1" x14ac:dyDescent="0.25">
      <c r="K1" s="332"/>
      <c r="O1" s="252"/>
      <c r="S1" s="334"/>
      <c r="AA1" s="333">
        <f>SUM(AA4:AA13)</f>
        <v>0</v>
      </c>
      <c r="AC1" s="334"/>
      <c r="AG1" s="334"/>
      <c r="AQ1" s="334"/>
      <c r="AU1" s="334"/>
      <c r="BE1" s="336"/>
      <c r="BI1" s="337"/>
      <c r="BK1" s="338"/>
      <c r="BL1" s="338"/>
      <c r="BM1" s="338"/>
    </row>
    <row r="2" spans="1:66" ht="15" customHeight="1" x14ac:dyDescent="0.25">
      <c r="A2" s="428"/>
      <c r="B2" s="428"/>
      <c r="C2" s="429"/>
      <c r="D2" s="429"/>
      <c r="E2" s="429"/>
      <c r="F2" s="430"/>
      <c r="G2" s="429"/>
      <c r="H2" s="429"/>
      <c r="I2" s="429"/>
      <c r="J2" s="429"/>
      <c r="K2" s="430"/>
      <c r="L2" s="429"/>
      <c r="M2" s="431"/>
      <c r="N2" s="431"/>
      <c r="O2" s="432" t="s">
        <v>1558</v>
      </c>
      <c r="P2" s="433"/>
      <c r="Q2" s="433"/>
      <c r="R2" s="433"/>
      <c r="S2" s="432"/>
      <c r="T2" s="433"/>
      <c r="U2" s="433"/>
      <c r="V2" s="433"/>
      <c r="W2" s="433"/>
      <c r="X2" s="433"/>
      <c r="Y2" s="433"/>
      <c r="Z2" s="433"/>
      <c r="AA2" s="433"/>
      <c r="AB2" s="434"/>
      <c r="AC2" s="432" t="s">
        <v>1557</v>
      </c>
      <c r="AD2" s="433"/>
      <c r="AE2" s="433"/>
      <c r="AF2" s="433"/>
      <c r="AG2" s="432"/>
      <c r="AH2" s="433"/>
      <c r="AI2" s="433"/>
      <c r="AJ2" s="433"/>
      <c r="AK2" s="433"/>
      <c r="AL2" s="433"/>
      <c r="AM2" s="433"/>
      <c r="AN2" s="433"/>
      <c r="AO2" s="433"/>
      <c r="AP2" s="434"/>
      <c r="AQ2" s="432" t="s">
        <v>5429</v>
      </c>
      <c r="AR2" s="433"/>
      <c r="AS2" s="433"/>
      <c r="AT2" s="433"/>
      <c r="AU2" s="432"/>
      <c r="AV2" s="433"/>
      <c r="AW2" s="433"/>
      <c r="AX2" s="433"/>
      <c r="AY2" s="433"/>
      <c r="AZ2" s="433"/>
      <c r="BA2" s="433"/>
      <c r="BB2" s="433"/>
      <c r="BC2" s="433"/>
      <c r="BE2" s="336"/>
      <c r="BG2" s="339" t="s">
        <v>1555</v>
      </c>
      <c r="BH2" s="340">
        <v>16500</v>
      </c>
      <c r="BI2" s="337"/>
      <c r="BK2" s="338"/>
      <c r="BL2" s="338"/>
      <c r="BM2" s="338"/>
    </row>
    <row r="3" spans="1:66" s="414" customFormat="1" ht="30" x14ac:dyDescent="0.25">
      <c r="A3" s="291" t="s">
        <v>11</v>
      </c>
      <c r="B3" s="291" t="s">
        <v>75</v>
      </c>
      <c r="C3" s="291" t="s">
        <v>13</v>
      </c>
      <c r="D3" s="501" t="s">
        <v>76</v>
      </c>
      <c r="E3" s="501"/>
      <c r="F3" s="435" t="s">
        <v>77</v>
      </c>
      <c r="G3" s="291" t="s">
        <v>78</v>
      </c>
      <c r="H3" s="291" t="s">
        <v>79</v>
      </c>
      <c r="I3" s="291" t="s">
        <v>80</v>
      </c>
      <c r="J3" s="291" t="s">
        <v>3826</v>
      </c>
      <c r="K3" s="435" t="s">
        <v>81</v>
      </c>
      <c r="L3" s="291" t="s">
        <v>3827</v>
      </c>
      <c r="M3" s="291" t="s">
        <v>82</v>
      </c>
      <c r="N3" s="291" t="s">
        <v>83</v>
      </c>
      <c r="O3" s="291" t="s">
        <v>5416</v>
      </c>
      <c r="P3" s="291" t="s">
        <v>5417</v>
      </c>
      <c r="Q3" s="291" t="s">
        <v>5418</v>
      </c>
      <c r="R3" s="291" t="s">
        <v>5419</v>
      </c>
      <c r="S3" s="291" t="s">
        <v>5420</v>
      </c>
      <c r="T3" s="291" t="s">
        <v>5421</v>
      </c>
      <c r="U3" s="291" t="s">
        <v>5422</v>
      </c>
      <c r="V3" s="291" t="s">
        <v>5423</v>
      </c>
      <c r="W3" s="291" t="s">
        <v>5424</v>
      </c>
      <c r="X3" s="291" t="s">
        <v>5425</v>
      </c>
      <c r="Y3" s="291" t="s">
        <v>5426</v>
      </c>
      <c r="Z3" s="291" t="s">
        <v>5427</v>
      </c>
      <c r="AA3" s="291" t="s">
        <v>1556</v>
      </c>
      <c r="AB3" s="436"/>
      <c r="AC3" s="291" t="s">
        <v>5416</v>
      </c>
      <c r="AD3" s="291" t="s">
        <v>5417</v>
      </c>
      <c r="AE3" s="291" t="s">
        <v>5418</v>
      </c>
      <c r="AF3" s="291" t="s">
        <v>5419</v>
      </c>
      <c r="AG3" s="291" t="s">
        <v>5420</v>
      </c>
      <c r="AH3" s="291" t="s">
        <v>5421</v>
      </c>
      <c r="AI3" s="291" t="s">
        <v>5422</v>
      </c>
      <c r="AJ3" s="291" t="s">
        <v>5423</v>
      </c>
      <c r="AK3" s="291" t="s">
        <v>5424</v>
      </c>
      <c r="AL3" s="291" t="s">
        <v>5425</v>
      </c>
      <c r="AM3" s="291" t="s">
        <v>5426</v>
      </c>
      <c r="AN3" s="291" t="s">
        <v>5427</v>
      </c>
      <c r="AO3" s="291" t="s">
        <v>1556</v>
      </c>
      <c r="AP3" s="436"/>
      <c r="AQ3" s="291" t="s">
        <v>5416</v>
      </c>
      <c r="AR3" s="291" t="s">
        <v>5417</v>
      </c>
      <c r="AS3" s="291" t="s">
        <v>5418</v>
      </c>
      <c r="AT3" s="291" t="s">
        <v>5419</v>
      </c>
      <c r="AU3" s="291" t="s">
        <v>5420</v>
      </c>
      <c r="AV3" s="291" t="s">
        <v>5421</v>
      </c>
      <c r="AW3" s="291" t="s">
        <v>5422</v>
      </c>
      <c r="AX3" s="291" t="s">
        <v>5423</v>
      </c>
      <c r="AY3" s="291" t="s">
        <v>5424</v>
      </c>
      <c r="AZ3" s="291" t="s">
        <v>5425</v>
      </c>
      <c r="BA3" s="291" t="s">
        <v>5426</v>
      </c>
      <c r="BB3" s="291" t="s">
        <v>5427</v>
      </c>
      <c r="BC3" s="291" t="s">
        <v>1556</v>
      </c>
      <c r="BD3" s="438" t="s">
        <v>5430</v>
      </c>
      <c r="BE3" s="327" t="s">
        <v>29</v>
      </c>
      <c r="BF3" s="302" t="s">
        <v>84</v>
      </c>
      <c r="BG3" s="302" t="s">
        <v>5428</v>
      </c>
      <c r="BH3" s="302" t="s">
        <v>86</v>
      </c>
      <c r="BI3" s="302" t="s">
        <v>1559</v>
      </c>
      <c r="BJ3" s="327" t="s">
        <v>87</v>
      </c>
      <c r="BK3" s="413" t="s">
        <v>32</v>
      </c>
      <c r="BL3" s="413" t="s">
        <v>34</v>
      </c>
      <c r="BM3" s="413" t="s">
        <v>1560</v>
      </c>
      <c r="BN3" s="413" t="s">
        <v>1561</v>
      </c>
    </row>
    <row r="4" spans="1:66" s="358" customFormat="1" x14ac:dyDescent="0.25">
      <c r="A4" s="415" t="str">
        <f>IF(D4="","",Cover!$D$8)</f>
        <v/>
      </c>
      <c r="B4" s="415" t="str">
        <f>IF(D4="","",Cover!$D$7)</f>
        <v/>
      </c>
      <c r="C4" s="342" t="str">
        <f>IF(F4="","",IFERROR(VLOOKUP(F4,'Master Data'!$E$58:$J$146,6,FALSE),0))</f>
        <v/>
      </c>
      <c r="D4" s="416" t="str">
        <f>IF(F4="","",IFERROR(VLOOKUP(F4,'Master Data'!$E$58:$L$146,8,FALSE),0))</f>
        <v/>
      </c>
      <c r="E4" s="342" t="str">
        <f>IF(D4="","",IFERROR(VLOOKUP(D4,'Master Data'!$D$58:$I$146,6,FALSE),0))</f>
        <v/>
      </c>
      <c r="F4" s="417"/>
      <c r="G4" s="418"/>
      <c r="H4" s="419">
        <f>IFERROR(VLOOKUP(G4,'Master Data'!$C$336:$I$353,7,FALSE),0)</f>
        <v>0</v>
      </c>
      <c r="I4" s="420">
        <f>IFERROR(VLOOKUP(H4,'Master Data'!$B$336:$D$351,3,FALSE),0)</f>
        <v>0</v>
      </c>
      <c r="J4" s="421">
        <f>IFERROR(VLOOKUP(H4,'Master Data'!$B$336:$H$353,7,FALSE),0)</f>
        <v>0</v>
      </c>
      <c r="K4" s="422"/>
      <c r="L4" s="423" t="str">
        <f>IFERROR(IF(I4="FIXED ASSET",J4&amp;E4&amp;K4,VLOOKUP(F4,'Master Data'!$E$58:$H$146,4,FALSE)&amp;"-"&amp;J4&amp;"-"&amp;K4),"-")</f>
        <v>-</v>
      </c>
      <c r="M4" s="417"/>
      <c r="N4" s="424"/>
      <c r="O4" s="425"/>
      <c r="P4" s="425"/>
      <c r="Q4" s="425"/>
      <c r="R4" s="425"/>
      <c r="S4" s="425"/>
      <c r="T4" s="425"/>
      <c r="U4" s="425"/>
      <c r="V4" s="425"/>
      <c r="W4" s="425"/>
      <c r="X4" s="425"/>
      <c r="Y4" s="425"/>
      <c r="Z4" s="425"/>
      <c r="AA4" s="426">
        <f>SUM(O4:Z4)</f>
        <v>0</v>
      </c>
      <c r="AB4" s="352"/>
      <c r="AC4" s="425"/>
      <c r="AD4" s="425"/>
      <c r="AE4" s="425"/>
      <c r="AF4" s="425"/>
      <c r="AG4" s="425"/>
      <c r="AH4" s="425"/>
      <c r="AI4" s="425"/>
      <c r="AJ4" s="425"/>
      <c r="AK4" s="425"/>
      <c r="AL4" s="425"/>
      <c r="AM4" s="425"/>
      <c r="AN4" s="425"/>
      <c r="AO4" s="426">
        <f>SUM(AC4:AN4)</f>
        <v>0</v>
      </c>
      <c r="AP4" s="352"/>
      <c r="AQ4" s="427"/>
      <c r="AR4" s="427"/>
      <c r="AS4" s="427"/>
      <c r="AT4" s="427"/>
      <c r="AU4" s="427"/>
      <c r="AV4" s="427"/>
      <c r="AW4" s="427"/>
      <c r="AX4" s="427"/>
      <c r="AY4" s="427"/>
      <c r="AZ4" s="427"/>
      <c r="BA4" s="427"/>
      <c r="BB4" s="427"/>
      <c r="BC4" s="426">
        <f>SUM(AQ4:BB4)</f>
        <v>0</v>
      </c>
      <c r="BD4" s="439">
        <f>BI4-AA4</f>
        <v>0</v>
      </c>
      <c r="BE4" s="344"/>
      <c r="BF4" s="354"/>
      <c r="BG4" s="354"/>
      <c r="BH4" s="355"/>
      <c r="BI4" s="319">
        <f t="shared" ref="BI4:BI31" si="0">IF(BG4="USD",BH4*$BH$2,IF(BG4="IDR",BH4,0))</f>
        <v>0</v>
      </c>
      <c r="BJ4" s="354"/>
      <c r="BK4" s="356" t="str">
        <f t="shared" ref="BK4:BK31" si="1">IF($I4="PROJECT","Please Fill Start Date","")</f>
        <v/>
      </c>
      <c r="BL4" s="357" t="str">
        <f>IF($I4="PROJECT","Please Fill Finish Date","")</f>
        <v/>
      </c>
      <c r="BM4" s="357"/>
      <c r="BN4" s="355"/>
    </row>
    <row r="5" spans="1:66" s="358" customFormat="1" x14ac:dyDescent="0.25">
      <c r="A5" s="341" t="str">
        <f>IF(D5="","",Cover!$D$8)</f>
        <v/>
      </c>
      <c r="B5" s="341" t="str">
        <f>IF(D5="","",Cover!$D$7)</f>
        <v/>
      </c>
      <c r="C5" s="342" t="str">
        <f>IF(F5="","",IFERROR(VLOOKUP(F5,'Master Data'!$E$58:$J$146,6,FALSE),0))</f>
        <v/>
      </c>
      <c r="D5" s="343" t="str">
        <f>IF(F5="","",IFERROR(VLOOKUP(F5,'Master Data'!$E$58:$L$146,8,FALSE),0))</f>
        <v/>
      </c>
      <c r="E5" s="342" t="str">
        <f>IF(D5="","",IFERROR(VLOOKUP(D5,'Master Data'!$D$58:$I$146,6,FALSE),0))</f>
        <v/>
      </c>
      <c r="F5" s="329"/>
      <c r="G5" s="344"/>
      <c r="H5" s="345">
        <f>IFERROR(VLOOKUP(G5,'Master Data'!$C$336:$I$353,7,FALSE),0)</f>
        <v>0</v>
      </c>
      <c r="I5" s="346">
        <f>IFERROR(VLOOKUP(H5,'Master Data'!$B$336:$D$351,3,FALSE),0)</f>
        <v>0</v>
      </c>
      <c r="J5" s="347">
        <f>IFERROR(VLOOKUP(H5,'Master Data'!$B$336:$H$353,7,FALSE),0)</f>
        <v>0</v>
      </c>
      <c r="K5" s="348"/>
      <c r="L5" s="359" t="str">
        <f>IFERROR(IF(I5="FIXED ASSET",J5&amp;E5&amp;K5,VLOOKUP(F5,'Master Data'!$E$58:$H$146,4,FALSE)&amp;"-"&amp;J5&amp;"-"&amp;K5),"-")</f>
        <v>-</v>
      </c>
      <c r="M5" s="329"/>
      <c r="N5" s="349"/>
      <c r="O5" s="350"/>
      <c r="P5" s="350"/>
      <c r="Q5" s="350"/>
      <c r="R5" s="350"/>
      <c r="S5" s="350"/>
      <c r="T5" s="350"/>
      <c r="U5" s="350"/>
      <c r="V5" s="350"/>
      <c r="W5" s="350"/>
      <c r="X5" s="350"/>
      <c r="Y5" s="350"/>
      <c r="Z5" s="350"/>
      <c r="AA5" s="351">
        <f t="shared" ref="AA5:AA13" si="2">SUM(O5:Z5)</f>
        <v>0</v>
      </c>
      <c r="AB5" s="352"/>
      <c r="AC5" s="350"/>
      <c r="AD5" s="350"/>
      <c r="AE5" s="350"/>
      <c r="AF5" s="350"/>
      <c r="AG5" s="350"/>
      <c r="AH5" s="350"/>
      <c r="AI5" s="350"/>
      <c r="AJ5" s="350"/>
      <c r="AK5" s="350"/>
      <c r="AL5" s="350"/>
      <c r="AM5" s="350"/>
      <c r="AN5" s="350"/>
      <c r="AO5" s="351">
        <f t="shared" ref="AO5:AO13" si="3">SUM(AC5:AN5)</f>
        <v>0</v>
      </c>
      <c r="AP5" s="352"/>
      <c r="AQ5" s="353"/>
      <c r="AR5" s="360"/>
      <c r="AS5" s="360"/>
      <c r="AT5" s="360"/>
      <c r="AU5" s="360"/>
      <c r="AV5" s="360"/>
      <c r="AW5" s="360"/>
      <c r="AX5" s="360"/>
      <c r="AY5" s="360"/>
      <c r="AZ5" s="360"/>
      <c r="BA5" s="360"/>
      <c r="BB5" s="360"/>
      <c r="BC5" s="351">
        <f t="shared" ref="BC5:BC13" si="4">SUM(AQ5:BB5)</f>
        <v>0</v>
      </c>
      <c r="BD5" s="439">
        <f t="shared" ref="BD5:BD31" si="5">BI5-AA5</f>
        <v>0</v>
      </c>
      <c r="BE5" s="344"/>
      <c r="BF5" s="354"/>
      <c r="BG5" s="354"/>
      <c r="BH5" s="355"/>
      <c r="BI5" s="319">
        <f t="shared" si="0"/>
        <v>0</v>
      </c>
      <c r="BJ5" s="354"/>
      <c r="BK5" s="356" t="str">
        <f t="shared" si="1"/>
        <v/>
      </c>
      <c r="BL5" s="357" t="str">
        <f t="shared" ref="BL5:BL31" si="6">IF($I5="PROJECT","Please Fill Finish Date","")</f>
        <v/>
      </c>
      <c r="BM5" s="357"/>
      <c r="BN5" s="355"/>
    </row>
    <row r="6" spans="1:66" s="358" customFormat="1" x14ac:dyDescent="0.25">
      <c r="A6" s="341" t="str">
        <f>IF(D6="","",Cover!$D$8)</f>
        <v/>
      </c>
      <c r="B6" s="341" t="str">
        <f>IF(D6="","",Cover!$D$7)</f>
        <v/>
      </c>
      <c r="C6" s="342" t="str">
        <f>IF(F6="","",IFERROR(VLOOKUP(F6,'Master Data'!$E$58:$J$146,6,FALSE),0))</f>
        <v/>
      </c>
      <c r="D6" s="343" t="str">
        <f>IF(F6="","",IFERROR(VLOOKUP(F6,'Master Data'!$E$58:$L$146,8,FALSE),0))</f>
        <v/>
      </c>
      <c r="E6" s="342" t="str">
        <f>IF(D6="","",IFERROR(VLOOKUP(D6,'Master Data'!$D$58:$I$146,6,FALSE),0))</f>
        <v/>
      </c>
      <c r="F6" s="329"/>
      <c r="G6" s="344"/>
      <c r="H6" s="345">
        <f>IFERROR(VLOOKUP(G6,'Master Data'!$C$336:$I$353,7,FALSE),0)</f>
        <v>0</v>
      </c>
      <c r="I6" s="346">
        <f>IFERROR(VLOOKUP(H6,'Master Data'!$B$336:$D$351,3,FALSE),0)</f>
        <v>0</v>
      </c>
      <c r="J6" s="347">
        <f>IFERROR(VLOOKUP(H6,'Master Data'!$B$336:$H$353,7,FALSE),0)</f>
        <v>0</v>
      </c>
      <c r="K6" s="348"/>
      <c r="L6" s="359" t="str">
        <f>IFERROR(IF(I6="FIXED ASSET",J6&amp;E6&amp;K6,VLOOKUP(F6,'Master Data'!$E$58:$H$146,4,FALSE)&amp;"-"&amp;J6&amp;"-"&amp;K6),"-")</f>
        <v>-</v>
      </c>
      <c r="M6" s="329"/>
      <c r="N6" s="349"/>
      <c r="O6" s="350"/>
      <c r="P6" s="350"/>
      <c r="Q6" s="350"/>
      <c r="R6" s="350"/>
      <c r="S6" s="350"/>
      <c r="T6" s="350"/>
      <c r="U6" s="350"/>
      <c r="V6" s="350"/>
      <c r="W6" s="350"/>
      <c r="X6" s="350"/>
      <c r="Y6" s="350"/>
      <c r="Z6" s="350"/>
      <c r="AA6" s="351">
        <f t="shared" si="2"/>
        <v>0</v>
      </c>
      <c r="AB6" s="352"/>
      <c r="AC6" s="350"/>
      <c r="AD6" s="350"/>
      <c r="AE6" s="350"/>
      <c r="AF6" s="350"/>
      <c r="AG6" s="350"/>
      <c r="AH6" s="350"/>
      <c r="AI6" s="350"/>
      <c r="AJ6" s="350"/>
      <c r="AK6" s="350"/>
      <c r="AL6" s="350"/>
      <c r="AM6" s="350"/>
      <c r="AN6" s="350"/>
      <c r="AO6" s="351">
        <f t="shared" si="3"/>
        <v>0</v>
      </c>
      <c r="AP6" s="352"/>
      <c r="AQ6" s="353"/>
      <c r="AR6" s="360"/>
      <c r="AS6" s="360"/>
      <c r="AT6" s="360"/>
      <c r="AU6" s="360"/>
      <c r="AV6" s="360"/>
      <c r="AW6" s="360"/>
      <c r="AX6" s="360"/>
      <c r="AY6" s="360"/>
      <c r="AZ6" s="360"/>
      <c r="BA6" s="360"/>
      <c r="BB6" s="360"/>
      <c r="BC6" s="351">
        <f t="shared" si="4"/>
        <v>0</v>
      </c>
      <c r="BD6" s="439">
        <f t="shared" si="5"/>
        <v>0</v>
      </c>
      <c r="BE6" s="344"/>
      <c r="BF6" s="354"/>
      <c r="BG6" s="354"/>
      <c r="BH6" s="355"/>
      <c r="BI6" s="319">
        <f t="shared" si="0"/>
        <v>0</v>
      </c>
      <c r="BJ6" s="354"/>
      <c r="BK6" s="356" t="str">
        <f t="shared" si="1"/>
        <v/>
      </c>
      <c r="BL6" s="357" t="str">
        <f t="shared" si="6"/>
        <v/>
      </c>
      <c r="BM6" s="357"/>
      <c r="BN6" s="355"/>
    </row>
    <row r="7" spans="1:66" s="150" customFormat="1" x14ac:dyDescent="0.25">
      <c r="A7" s="341" t="str">
        <f>IF(D7="","",Cover!$D$8)</f>
        <v/>
      </c>
      <c r="B7" s="341" t="str">
        <f>IF(D7="","",Cover!$D$7)</f>
        <v/>
      </c>
      <c r="C7" s="342" t="str">
        <f>IF(F7="","",IFERROR(VLOOKUP(F7,'Master Data'!$E$58:$J$146,6,FALSE),0))</f>
        <v/>
      </c>
      <c r="D7" s="343" t="str">
        <f>IF(F7="","",IFERROR(VLOOKUP(F7,'Master Data'!$E$58:$L$146,8,FALSE),0))</f>
        <v/>
      </c>
      <c r="E7" s="342" t="str">
        <f>IF(D7="","",IFERROR(VLOOKUP(D7,'Master Data'!$D$58:$I$146,6,FALSE),0))</f>
        <v/>
      </c>
      <c r="F7" s="329"/>
      <c r="G7" s="344"/>
      <c r="H7" s="345">
        <f>IFERROR(VLOOKUP(G7,'Master Data'!$C$336:$I$353,7,FALSE),0)</f>
        <v>0</v>
      </c>
      <c r="I7" s="346">
        <f>IFERROR(VLOOKUP(H7,'Master Data'!$B$336:$D$351,3,FALSE),0)</f>
        <v>0</v>
      </c>
      <c r="J7" s="347">
        <f>IFERROR(VLOOKUP(H7,'Master Data'!$B$336:$H$353,7,FALSE),0)</f>
        <v>0</v>
      </c>
      <c r="K7" s="348"/>
      <c r="L7" s="359" t="str">
        <f>IFERROR(IF(I7="FIXED ASSET",J7&amp;E7&amp;K7,VLOOKUP(F7,'Master Data'!$E$58:$H$146,4,FALSE)&amp;"-"&amp;J7&amp;"-"&amp;K7),"-")</f>
        <v>-</v>
      </c>
      <c r="M7" s="329"/>
      <c r="N7" s="349"/>
      <c r="O7" s="361"/>
      <c r="P7" s="361"/>
      <c r="Q7" s="361"/>
      <c r="R7" s="361"/>
      <c r="S7" s="361"/>
      <c r="T7" s="361"/>
      <c r="U7" s="361"/>
      <c r="V7" s="361"/>
      <c r="W7" s="361"/>
      <c r="X7" s="361"/>
      <c r="Y7" s="361"/>
      <c r="Z7" s="361"/>
      <c r="AA7" s="351">
        <f t="shared" si="2"/>
        <v>0</v>
      </c>
      <c r="AB7" s="352"/>
      <c r="AC7" s="361"/>
      <c r="AD7" s="361"/>
      <c r="AE7" s="361"/>
      <c r="AF7" s="361"/>
      <c r="AG7" s="361"/>
      <c r="AH7" s="361"/>
      <c r="AI7" s="361"/>
      <c r="AJ7" s="361"/>
      <c r="AK7" s="361"/>
      <c r="AL7" s="361"/>
      <c r="AM7" s="361"/>
      <c r="AN7" s="361"/>
      <c r="AO7" s="351">
        <f t="shared" si="3"/>
        <v>0</v>
      </c>
      <c r="AP7" s="352"/>
      <c r="AQ7" s="353"/>
      <c r="AR7" s="360"/>
      <c r="AS7" s="360"/>
      <c r="AT7" s="360"/>
      <c r="AU7" s="360"/>
      <c r="AV7" s="360"/>
      <c r="AW7" s="360"/>
      <c r="AX7" s="360"/>
      <c r="AY7" s="360"/>
      <c r="AZ7" s="360"/>
      <c r="BA7" s="360"/>
      <c r="BB7" s="360"/>
      <c r="BC7" s="351">
        <f t="shared" si="4"/>
        <v>0</v>
      </c>
      <c r="BD7" s="439">
        <f t="shared" si="5"/>
        <v>0</v>
      </c>
      <c r="BE7" s="344"/>
      <c r="BF7" s="354"/>
      <c r="BG7" s="354"/>
      <c r="BH7" s="355"/>
      <c r="BI7" s="319">
        <f t="shared" si="0"/>
        <v>0</v>
      </c>
      <c r="BJ7" s="354"/>
      <c r="BK7" s="356" t="str">
        <f t="shared" si="1"/>
        <v/>
      </c>
      <c r="BL7" s="357" t="str">
        <f t="shared" si="6"/>
        <v/>
      </c>
      <c r="BM7" s="357"/>
      <c r="BN7" s="355"/>
    </row>
    <row r="8" spans="1:66" s="150" customFormat="1" x14ac:dyDescent="0.25">
      <c r="A8" s="341" t="str">
        <f>IF(D8="","",Cover!$D$8)</f>
        <v/>
      </c>
      <c r="B8" s="341" t="str">
        <f>IF(D8="","",Cover!$D$7)</f>
        <v/>
      </c>
      <c r="C8" s="342" t="str">
        <f>IF(F8="","",IFERROR(VLOOKUP(F8,'Master Data'!$E$58:$J$146,6,FALSE),0))</f>
        <v/>
      </c>
      <c r="D8" s="343" t="str">
        <f>IF(F8="","",IFERROR(VLOOKUP(F8,'Master Data'!$E$58:$L$146,8,FALSE),0))</f>
        <v/>
      </c>
      <c r="E8" s="342" t="str">
        <f>IF(D8="","",IFERROR(VLOOKUP(D8,'Master Data'!$D$58:$I$146,6,FALSE),0))</f>
        <v/>
      </c>
      <c r="F8" s="329"/>
      <c r="G8" s="344"/>
      <c r="H8" s="345">
        <f>IFERROR(VLOOKUP(G8,'Master Data'!$C$336:$I$353,7,FALSE),0)</f>
        <v>0</v>
      </c>
      <c r="I8" s="346">
        <f>IFERROR(VLOOKUP(H8,'Master Data'!$B$336:$D$351,3,FALSE),0)</f>
        <v>0</v>
      </c>
      <c r="J8" s="347">
        <f>IFERROR(VLOOKUP(H8,'Master Data'!$B$336:$H$353,7,FALSE),0)</f>
        <v>0</v>
      </c>
      <c r="K8" s="348"/>
      <c r="L8" s="359" t="str">
        <f>IFERROR(IF(I8="FIXED ASSET",J8&amp;E8&amp;K8,VLOOKUP(F8,'Master Data'!$E$58:$H$146,4,FALSE)&amp;"-"&amp;J8&amp;"-"&amp;K8),"-")</f>
        <v>-</v>
      </c>
      <c r="M8" s="329"/>
      <c r="N8" s="349"/>
      <c r="O8" s="361"/>
      <c r="P8" s="361"/>
      <c r="Q8" s="361"/>
      <c r="R8" s="361"/>
      <c r="S8" s="361"/>
      <c r="T8" s="361"/>
      <c r="U8" s="361"/>
      <c r="V8" s="361"/>
      <c r="W8" s="361"/>
      <c r="X8" s="361"/>
      <c r="Y8" s="361"/>
      <c r="Z8" s="361"/>
      <c r="AA8" s="351">
        <f t="shared" si="2"/>
        <v>0</v>
      </c>
      <c r="AB8" s="352"/>
      <c r="AC8" s="361"/>
      <c r="AD8" s="361"/>
      <c r="AE8" s="361"/>
      <c r="AF8" s="361"/>
      <c r="AG8" s="361"/>
      <c r="AH8" s="361"/>
      <c r="AI8" s="361"/>
      <c r="AJ8" s="361"/>
      <c r="AK8" s="361"/>
      <c r="AL8" s="361"/>
      <c r="AM8" s="361"/>
      <c r="AN8" s="361"/>
      <c r="AO8" s="351">
        <f t="shared" si="3"/>
        <v>0</v>
      </c>
      <c r="AP8" s="352"/>
      <c r="AQ8" s="353"/>
      <c r="AR8" s="360"/>
      <c r="AS8" s="360"/>
      <c r="AT8" s="360"/>
      <c r="AU8" s="360"/>
      <c r="AV8" s="360"/>
      <c r="AW8" s="360"/>
      <c r="AX8" s="360"/>
      <c r="AY8" s="360"/>
      <c r="AZ8" s="360"/>
      <c r="BA8" s="360"/>
      <c r="BB8" s="360"/>
      <c r="BC8" s="351">
        <f t="shared" si="4"/>
        <v>0</v>
      </c>
      <c r="BD8" s="439">
        <f t="shared" si="5"/>
        <v>0</v>
      </c>
      <c r="BE8" s="344"/>
      <c r="BF8" s="354"/>
      <c r="BG8" s="354"/>
      <c r="BH8" s="355"/>
      <c r="BI8" s="319">
        <f t="shared" si="0"/>
        <v>0</v>
      </c>
      <c r="BJ8" s="354"/>
      <c r="BK8" s="356" t="str">
        <f t="shared" si="1"/>
        <v/>
      </c>
      <c r="BL8" s="357" t="str">
        <f t="shared" si="6"/>
        <v/>
      </c>
      <c r="BM8" s="357"/>
      <c r="BN8" s="355"/>
    </row>
    <row r="9" spans="1:66" s="150" customFormat="1" x14ac:dyDescent="0.25">
      <c r="A9" s="341" t="str">
        <f>IF(D9="","",Cover!$D$8)</f>
        <v/>
      </c>
      <c r="B9" s="341" t="str">
        <f>IF(D9="","",Cover!$D$7)</f>
        <v/>
      </c>
      <c r="C9" s="342" t="str">
        <f>IF(F9="","",IFERROR(VLOOKUP(F9,'Master Data'!$E$58:$J$146,6,FALSE),0))</f>
        <v/>
      </c>
      <c r="D9" s="343" t="str">
        <f>IF(F9="","",IFERROR(VLOOKUP(F9,'Master Data'!$E$58:$L$146,8,FALSE),0))</f>
        <v/>
      </c>
      <c r="E9" s="342" t="str">
        <f>IF(D9="","",IFERROR(VLOOKUP(D9,'Master Data'!$D$58:$I$146,6,FALSE),0))</f>
        <v/>
      </c>
      <c r="F9" s="329"/>
      <c r="G9" s="344"/>
      <c r="H9" s="345">
        <f>IFERROR(VLOOKUP(G9,'Master Data'!$C$336:$I$353,7,FALSE),0)</f>
        <v>0</v>
      </c>
      <c r="I9" s="346">
        <f>IFERROR(VLOOKUP(H9,'Master Data'!$B$336:$D$351,3,FALSE),0)</f>
        <v>0</v>
      </c>
      <c r="J9" s="347">
        <f>IFERROR(VLOOKUP(H9,'Master Data'!$B$336:$H$353,7,FALSE),0)</f>
        <v>0</v>
      </c>
      <c r="K9" s="348"/>
      <c r="L9" s="359" t="str">
        <f>IFERROR(IF(I9="FIXED ASSET",J9&amp;E9&amp;K9,VLOOKUP(F9,'Master Data'!$E$58:$H$146,4,FALSE)&amp;"-"&amp;J9&amp;"-"&amp;K9),"-")</f>
        <v>-</v>
      </c>
      <c r="M9" s="329"/>
      <c r="N9" s="349"/>
      <c r="O9" s="361"/>
      <c r="P9" s="361"/>
      <c r="Q9" s="361"/>
      <c r="R9" s="361"/>
      <c r="S9" s="361"/>
      <c r="T9" s="361"/>
      <c r="U9" s="361"/>
      <c r="V9" s="361"/>
      <c r="W9" s="361"/>
      <c r="X9" s="361"/>
      <c r="Y9" s="361"/>
      <c r="Z9" s="361"/>
      <c r="AA9" s="351">
        <f t="shared" si="2"/>
        <v>0</v>
      </c>
      <c r="AB9" s="352"/>
      <c r="AC9" s="361"/>
      <c r="AD9" s="361"/>
      <c r="AE9" s="361"/>
      <c r="AF9" s="361"/>
      <c r="AG9" s="361"/>
      <c r="AH9" s="361"/>
      <c r="AI9" s="361"/>
      <c r="AJ9" s="361"/>
      <c r="AK9" s="361"/>
      <c r="AL9" s="361"/>
      <c r="AM9" s="361"/>
      <c r="AN9" s="361"/>
      <c r="AO9" s="351">
        <f t="shared" si="3"/>
        <v>0</v>
      </c>
      <c r="AP9" s="352"/>
      <c r="AQ9" s="353"/>
      <c r="AR9" s="360"/>
      <c r="AS9" s="360"/>
      <c r="AT9" s="360"/>
      <c r="AU9" s="360"/>
      <c r="AV9" s="360"/>
      <c r="AW9" s="360"/>
      <c r="AX9" s="360"/>
      <c r="AY9" s="360"/>
      <c r="AZ9" s="360"/>
      <c r="BA9" s="360"/>
      <c r="BB9" s="360"/>
      <c r="BC9" s="351">
        <f t="shared" si="4"/>
        <v>0</v>
      </c>
      <c r="BD9" s="439">
        <f t="shared" si="5"/>
        <v>0</v>
      </c>
      <c r="BE9" s="344"/>
      <c r="BF9" s="354"/>
      <c r="BG9" s="354"/>
      <c r="BH9" s="355"/>
      <c r="BI9" s="319">
        <f t="shared" si="0"/>
        <v>0</v>
      </c>
      <c r="BJ9" s="354"/>
      <c r="BK9" s="356" t="str">
        <f t="shared" si="1"/>
        <v/>
      </c>
      <c r="BL9" s="357" t="str">
        <f t="shared" si="6"/>
        <v/>
      </c>
      <c r="BM9" s="357"/>
      <c r="BN9" s="355"/>
    </row>
    <row r="10" spans="1:66" s="150" customFormat="1" x14ac:dyDescent="0.25">
      <c r="A10" s="341" t="str">
        <f>IF(D10="","",Cover!$D$8)</f>
        <v/>
      </c>
      <c r="B10" s="341" t="str">
        <f>IF(D10="","",Cover!$D$7)</f>
        <v/>
      </c>
      <c r="C10" s="342" t="str">
        <f>IF(F10="","",IFERROR(VLOOKUP(F10,'Master Data'!$E$58:$J$146,6,FALSE),0))</f>
        <v/>
      </c>
      <c r="D10" s="343" t="str">
        <f>IF(F10="","",IFERROR(VLOOKUP(F10,'Master Data'!$E$58:$L$146,8,FALSE),0))</f>
        <v/>
      </c>
      <c r="E10" s="342" t="str">
        <f>IF(D10="","",IFERROR(VLOOKUP(D10,'Master Data'!$D$58:$I$146,6,FALSE),0))</f>
        <v/>
      </c>
      <c r="F10" s="329"/>
      <c r="G10" s="344"/>
      <c r="H10" s="345">
        <f>IFERROR(VLOOKUP(G10,'Master Data'!$C$336:$I$353,7,FALSE),0)</f>
        <v>0</v>
      </c>
      <c r="I10" s="346">
        <f>IFERROR(VLOOKUP(H10,'Master Data'!$B$336:$D$351,3,FALSE),0)</f>
        <v>0</v>
      </c>
      <c r="J10" s="347">
        <f>IFERROR(VLOOKUP(H10,'Master Data'!$B$336:$H$353,7,FALSE),0)</f>
        <v>0</v>
      </c>
      <c r="K10" s="348"/>
      <c r="L10" s="359" t="str">
        <f>IFERROR(IF(I10="FIXED ASSET",J10&amp;E10&amp;K10,VLOOKUP(F10,'Master Data'!$E$58:$H$146,4,FALSE)&amp;"-"&amp;J10&amp;"-"&amp;K10),"-")</f>
        <v>-</v>
      </c>
      <c r="M10" s="329"/>
      <c r="N10" s="349"/>
      <c r="O10" s="361"/>
      <c r="P10" s="361"/>
      <c r="Q10" s="361"/>
      <c r="R10" s="361"/>
      <c r="S10" s="361"/>
      <c r="T10" s="361"/>
      <c r="U10" s="361"/>
      <c r="V10" s="361"/>
      <c r="W10" s="361"/>
      <c r="X10" s="361"/>
      <c r="Y10" s="361"/>
      <c r="Z10" s="361"/>
      <c r="AA10" s="351">
        <f t="shared" si="2"/>
        <v>0</v>
      </c>
      <c r="AB10" s="352"/>
      <c r="AC10" s="361"/>
      <c r="AD10" s="361"/>
      <c r="AE10" s="361"/>
      <c r="AF10" s="361"/>
      <c r="AG10" s="361"/>
      <c r="AH10" s="361"/>
      <c r="AI10" s="361"/>
      <c r="AJ10" s="361"/>
      <c r="AK10" s="361"/>
      <c r="AL10" s="361"/>
      <c r="AM10" s="361"/>
      <c r="AN10" s="361"/>
      <c r="AO10" s="351">
        <f t="shared" si="3"/>
        <v>0</v>
      </c>
      <c r="AP10" s="352"/>
      <c r="AQ10" s="353"/>
      <c r="AR10" s="360"/>
      <c r="AS10" s="360"/>
      <c r="AT10" s="360"/>
      <c r="AU10" s="360"/>
      <c r="AV10" s="360"/>
      <c r="AW10" s="360"/>
      <c r="AX10" s="360"/>
      <c r="AY10" s="360"/>
      <c r="AZ10" s="360"/>
      <c r="BA10" s="360"/>
      <c r="BB10" s="360"/>
      <c r="BC10" s="351">
        <f t="shared" si="4"/>
        <v>0</v>
      </c>
      <c r="BD10" s="439">
        <f t="shared" si="5"/>
        <v>0</v>
      </c>
      <c r="BE10" s="344"/>
      <c r="BF10" s="354"/>
      <c r="BG10" s="354"/>
      <c r="BH10" s="355"/>
      <c r="BI10" s="319">
        <f t="shared" si="0"/>
        <v>0</v>
      </c>
      <c r="BJ10" s="354"/>
      <c r="BK10" s="356" t="str">
        <f t="shared" si="1"/>
        <v/>
      </c>
      <c r="BL10" s="357" t="str">
        <f t="shared" si="6"/>
        <v/>
      </c>
      <c r="BM10" s="357"/>
      <c r="BN10" s="355"/>
    </row>
    <row r="11" spans="1:66" s="150" customFormat="1" x14ac:dyDescent="0.25">
      <c r="A11" s="341" t="str">
        <f>IF(D11="","",Cover!$D$8)</f>
        <v/>
      </c>
      <c r="B11" s="341" t="str">
        <f>IF(D11="","",Cover!$D$7)</f>
        <v/>
      </c>
      <c r="C11" s="342" t="str">
        <f>IF(F11="","",IFERROR(VLOOKUP(F11,'Master Data'!$E$58:$J$146,6,FALSE),0))</f>
        <v/>
      </c>
      <c r="D11" s="343" t="str">
        <f>IF(F11="","",IFERROR(VLOOKUP(F11,'Master Data'!$E$58:$L$146,8,FALSE),0))</f>
        <v/>
      </c>
      <c r="E11" s="342" t="str">
        <f>IF(D11="","",IFERROR(VLOOKUP(D11,'Master Data'!$D$58:$I$146,6,FALSE),0))</f>
        <v/>
      </c>
      <c r="F11" s="329"/>
      <c r="G11" s="344"/>
      <c r="H11" s="345">
        <f>IFERROR(VLOOKUP(G11,'Master Data'!$C$336:$I$353,7,FALSE),0)</f>
        <v>0</v>
      </c>
      <c r="I11" s="346">
        <f>IFERROR(VLOOKUP(H11,'Master Data'!$B$336:$D$351,3,FALSE),0)</f>
        <v>0</v>
      </c>
      <c r="J11" s="347">
        <f>IFERROR(VLOOKUP(H11,'Master Data'!$B$336:$H$353,7,FALSE),0)</f>
        <v>0</v>
      </c>
      <c r="K11" s="348"/>
      <c r="L11" s="359" t="str">
        <f>IFERROR(IF(I11="FIXED ASSET",J11&amp;E11&amp;K11,VLOOKUP(F11,'Master Data'!$E$58:$H$146,4,FALSE)&amp;"-"&amp;J11&amp;"-"&amp;K11),"-")</f>
        <v>-</v>
      </c>
      <c r="M11" s="329"/>
      <c r="N11" s="349"/>
      <c r="O11" s="361"/>
      <c r="P11" s="361"/>
      <c r="Q11" s="361"/>
      <c r="R11" s="361"/>
      <c r="S11" s="361"/>
      <c r="T11" s="361"/>
      <c r="U11" s="361"/>
      <c r="V11" s="361"/>
      <c r="W11" s="361"/>
      <c r="X11" s="361"/>
      <c r="Y11" s="361"/>
      <c r="Z11" s="361"/>
      <c r="AA11" s="351">
        <f t="shared" si="2"/>
        <v>0</v>
      </c>
      <c r="AB11" s="352"/>
      <c r="AC11" s="361"/>
      <c r="AD11" s="361"/>
      <c r="AE11" s="361"/>
      <c r="AF11" s="361"/>
      <c r="AG11" s="361"/>
      <c r="AH11" s="361"/>
      <c r="AI11" s="361"/>
      <c r="AJ11" s="361"/>
      <c r="AK11" s="361"/>
      <c r="AL11" s="361"/>
      <c r="AM11" s="361"/>
      <c r="AN11" s="361"/>
      <c r="AO11" s="351">
        <f t="shared" si="3"/>
        <v>0</v>
      </c>
      <c r="AP11" s="352"/>
      <c r="AQ11" s="353"/>
      <c r="AR11" s="360"/>
      <c r="AS11" s="360"/>
      <c r="AT11" s="360"/>
      <c r="AU11" s="360"/>
      <c r="AV11" s="360"/>
      <c r="AW11" s="360"/>
      <c r="AX11" s="360"/>
      <c r="AY11" s="360"/>
      <c r="AZ11" s="360"/>
      <c r="BA11" s="360"/>
      <c r="BB11" s="360"/>
      <c r="BC11" s="351">
        <f t="shared" si="4"/>
        <v>0</v>
      </c>
      <c r="BD11" s="439">
        <f t="shared" si="5"/>
        <v>0</v>
      </c>
      <c r="BE11" s="344"/>
      <c r="BF11" s="354"/>
      <c r="BG11" s="354"/>
      <c r="BH11" s="355"/>
      <c r="BI11" s="319">
        <f t="shared" si="0"/>
        <v>0</v>
      </c>
      <c r="BJ11" s="354"/>
      <c r="BK11" s="356" t="str">
        <f t="shared" si="1"/>
        <v/>
      </c>
      <c r="BL11" s="357" t="str">
        <f t="shared" si="6"/>
        <v/>
      </c>
      <c r="BM11" s="357"/>
      <c r="BN11" s="355"/>
    </row>
    <row r="12" spans="1:66" s="150" customFormat="1" x14ac:dyDescent="0.25">
      <c r="A12" s="341" t="str">
        <f>IF(D12="","",Cover!$D$8)</f>
        <v/>
      </c>
      <c r="B12" s="341" t="str">
        <f>IF(D12="","",Cover!$D$7)</f>
        <v/>
      </c>
      <c r="C12" s="342" t="str">
        <f>IF(F12="","",IFERROR(VLOOKUP(F12,'Master Data'!$E$58:$J$146,6,FALSE),0))</f>
        <v/>
      </c>
      <c r="D12" s="343" t="str">
        <f>IF(F12="","",IFERROR(VLOOKUP(F12,'Master Data'!$E$58:$L$146,8,FALSE),0))</f>
        <v/>
      </c>
      <c r="E12" s="342" t="str">
        <f>IF(D12="","",IFERROR(VLOOKUP(D12,'Master Data'!$D$58:$I$146,6,FALSE),0))</f>
        <v/>
      </c>
      <c r="F12" s="329"/>
      <c r="G12" s="344"/>
      <c r="H12" s="345">
        <f>IFERROR(VLOOKUP(G12,'Master Data'!$C$336:$I$353,7,FALSE),0)</f>
        <v>0</v>
      </c>
      <c r="I12" s="346">
        <f>IFERROR(VLOOKUP(H12,'Master Data'!$B$336:$D$351,3,FALSE),0)</f>
        <v>0</v>
      </c>
      <c r="J12" s="347">
        <f>IFERROR(VLOOKUP(H12,'Master Data'!$B$336:$H$353,7,FALSE),0)</f>
        <v>0</v>
      </c>
      <c r="K12" s="348"/>
      <c r="L12" s="359" t="str">
        <f>IFERROR(IF(I12="FIXED ASSET",J12&amp;E12&amp;K12,VLOOKUP(F12,'Master Data'!$E$58:$H$146,4,FALSE)&amp;"-"&amp;J12&amp;"-"&amp;K12),"-")</f>
        <v>-</v>
      </c>
      <c r="M12" s="362"/>
      <c r="N12" s="349"/>
      <c r="O12" s="361"/>
      <c r="P12" s="361"/>
      <c r="Q12" s="361"/>
      <c r="R12" s="361"/>
      <c r="S12" s="361"/>
      <c r="T12" s="361"/>
      <c r="U12" s="361"/>
      <c r="V12" s="361"/>
      <c r="W12" s="361"/>
      <c r="X12" s="361"/>
      <c r="Y12" s="361"/>
      <c r="Z12" s="361"/>
      <c r="AA12" s="351">
        <f t="shared" si="2"/>
        <v>0</v>
      </c>
      <c r="AB12" s="352"/>
      <c r="AC12" s="361"/>
      <c r="AD12" s="361"/>
      <c r="AE12" s="361"/>
      <c r="AF12" s="361"/>
      <c r="AG12" s="361"/>
      <c r="AH12" s="361"/>
      <c r="AI12" s="361"/>
      <c r="AJ12" s="361"/>
      <c r="AK12" s="361"/>
      <c r="AL12" s="361"/>
      <c r="AM12" s="361"/>
      <c r="AN12" s="361"/>
      <c r="AO12" s="351">
        <f t="shared" si="3"/>
        <v>0</v>
      </c>
      <c r="AP12" s="352"/>
      <c r="AQ12" s="353"/>
      <c r="AR12" s="360"/>
      <c r="AS12" s="360"/>
      <c r="AT12" s="360"/>
      <c r="AU12" s="360"/>
      <c r="AV12" s="360"/>
      <c r="AW12" s="360"/>
      <c r="AX12" s="360"/>
      <c r="AY12" s="360"/>
      <c r="AZ12" s="360"/>
      <c r="BA12" s="360"/>
      <c r="BB12" s="360"/>
      <c r="BC12" s="351">
        <f t="shared" si="4"/>
        <v>0</v>
      </c>
      <c r="BD12" s="439">
        <f t="shared" si="5"/>
        <v>0</v>
      </c>
      <c r="BE12" s="344"/>
      <c r="BF12" s="354"/>
      <c r="BG12" s="354"/>
      <c r="BH12" s="355"/>
      <c r="BI12" s="319">
        <f t="shared" si="0"/>
        <v>0</v>
      </c>
      <c r="BJ12" s="354"/>
      <c r="BK12" s="356" t="str">
        <f t="shared" si="1"/>
        <v/>
      </c>
      <c r="BL12" s="357" t="str">
        <f t="shared" si="6"/>
        <v/>
      </c>
      <c r="BM12" s="357"/>
      <c r="BN12" s="355"/>
    </row>
    <row r="13" spans="1:66" s="150" customFormat="1" x14ac:dyDescent="0.25">
      <c r="A13" s="341" t="str">
        <f>IF(D13="","",Cover!$D$8)</f>
        <v/>
      </c>
      <c r="B13" s="341" t="str">
        <f>IF(D13="","",Cover!$D$7)</f>
        <v/>
      </c>
      <c r="C13" s="342" t="str">
        <f>IF(F13="","",IFERROR(VLOOKUP(F13,'Master Data'!$E$58:$J$146,6,FALSE),0))</f>
        <v/>
      </c>
      <c r="D13" s="343" t="str">
        <f>IF(F13="","",IFERROR(VLOOKUP(F13,'Master Data'!$E$58:$L$146,8,FALSE),0))</f>
        <v/>
      </c>
      <c r="E13" s="342" t="str">
        <f>IF(D13="","",IFERROR(VLOOKUP(D13,'Master Data'!$D$58:$I$146,6,FALSE),0))</f>
        <v/>
      </c>
      <c r="F13" s="329"/>
      <c r="G13" s="344"/>
      <c r="H13" s="345">
        <f>IFERROR(VLOOKUP(G13,'Master Data'!$C$336:$I$353,7,FALSE),0)</f>
        <v>0</v>
      </c>
      <c r="I13" s="346">
        <f>IFERROR(VLOOKUP(H13,'Master Data'!$B$336:$D$351,3,FALSE),0)</f>
        <v>0</v>
      </c>
      <c r="J13" s="347">
        <f>IFERROR(VLOOKUP(H13,'Master Data'!$B$336:$H$353,7,FALSE),0)</f>
        <v>0</v>
      </c>
      <c r="K13" s="348"/>
      <c r="L13" s="359" t="str">
        <f>IFERROR(IF(I13="FIXED ASSET",J13&amp;E13&amp;K13,VLOOKUP(F13,'Master Data'!$E$58:$H$146,4,FALSE)&amp;"-"&amp;J13&amp;"-"&amp;K13),"-")</f>
        <v>-</v>
      </c>
      <c r="M13" s="329"/>
      <c r="N13" s="349"/>
      <c r="O13" s="361"/>
      <c r="P13" s="361"/>
      <c r="Q13" s="361"/>
      <c r="R13" s="361"/>
      <c r="S13" s="361"/>
      <c r="T13" s="361"/>
      <c r="U13" s="361"/>
      <c r="V13" s="361"/>
      <c r="W13" s="361"/>
      <c r="X13" s="361"/>
      <c r="Y13" s="361"/>
      <c r="Z13" s="361"/>
      <c r="AA13" s="351">
        <f t="shared" si="2"/>
        <v>0</v>
      </c>
      <c r="AB13" s="352"/>
      <c r="AC13" s="361"/>
      <c r="AD13" s="361"/>
      <c r="AE13" s="361"/>
      <c r="AF13" s="361"/>
      <c r="AG13" s="361"/>
      <c r="AH13" s="361"/>
      <c r="AI13" s="361"/>
      <c r="AJ13" s="361"/>
      <c r="AK13" s="361"/>
      <c r="AL13" s="361"/>
      <c r="AM13" s="361"/>
      <c r="AN13" s="361"/>
      <c r="AO13" s="351">
        <f t="shared" si="3"/>
        <v>0</v>
      </c>
      <c r="AP13" s="352"/>
      <c r="AQ13" s="353"/>
      <c r="AR13" s="360"/>
      <c r="AS13" s="360"/>
      <c r="AT13" s="360"/>
      <c r="AU13" s="360"/>
      <c r="AV13" s="360"/>
      <c r="AW13" s="360"/>
      <c r="AX13" s="360"/>
      <c r="AY13" s="360"/>
      <c r="AZ13" s="360"/>
      <c r="BA13" s="360"/>
      <c r="BB13" s="360"/>
      <c r="BC13" s="351">
        <f t="shared" si="4"/>
        <v>0</v>
      </c>
      <c r="BD13" s="439">
        <f t="shared" si="5"/>
        <v>0</v>
      </c>
      <c r="BE13" s="344"/>
      <c r="BF13" s="354"/>
      <c r="BG13" s="354"/>
      <c r="BH13" s="355"/>
      <c r="BI13" s="319">
        <f t="shared" si="0"/>
        <v>0</v>
      </c>
      <c r="BJ13" s="354"/>
      <c r="BK13" s="356" t="str">
        <f t="shared" si="1"/>
        <v/>
      </c>
      <c r="BL13" s="357" t="str">
        <f t="shared" si="6"/>
        <v/>
      </c>
      <c r="BM13" s="357"/>
      <c r="BN13" s="355"/>
    </row>
    <row r="14" spans="1:66" ht="15" customHeight="1" x14ac:dyDescent="0.25">
      <c r="A14" s="341" t="str">
        <f>IF(D14="","",Cover!$D$8)</f>
        <v/>
      </c>
      <c r="B14" s="341" t="str">
        <f>IF(D14="","",Cover!$D$7)</f>
        <v/>
      </c>
      <c r="C14" s="342" t="str">
        <f>IF(F14="","",IFERROR(VLOOKUP(F14,'Master Data'!$E$58:$J$146,6,FALSE),0))</f>
        <v/>
      </c>
      <c r="D14" s="343" t="str">
        <f>IF(F14="","",IFERROR(VLOOKUP(F14,'Master Data'!$E$58:$L$146,8,FALSE),0))</f>
        <v/>
      </c>
      <c r="E14" s="342" t="str">
        <f>IF(D14="","",IFERROR(VLOOKUP(D14,'Master Data'!$D$58:$I$146,6,FALSE),0))</f>
        <v/>
      </c>
      <c r="F14" s="329"/>
      <c r="G14" s="344"/>
      <c r="H14" s="345">
        <f>IFERROR(VLOOKUP(G14,'Master Data'!$C$336:$I$353,7,FALSE),0)</f>
        <v>0</v>
      </c>
      <c r="I14" s="346">
        <f>IFERROR(VLOOKUP(H14,'Master Data'!$B$336:$D$351,3,FALSE),0)</f>
        <v>0</v>
      </c>
      <c r="J14" s="347">
        <f>IFERROR(VLOOKUP(H14,'Master Data'!$B$336:$H$353,7,FALSE),0)</f>
        <v>0</v>
      </c>
      <c r="K14" s="348"/>
      <c r="L14" s="359" t="str">
        <f>IFERROR(IF(I14="FIXED ASSET",J14&amp;E14&amp;K14,VLOOKUP(F14,'Master Data'!$E$58:$H$146,4,FALSE)&amp;"-"&amp;J14&amp;"-"&amp;K14),"-")</f>
        <v>-</v>
      </c>
      <c r="M14" s="329"/>
      <c r="N14" s="349"/>
      <c r="O14" s="361"/>
      <c r="P14" s="361"/>
      <c r="Q14" s="361"/>
      <c r="R14" s="361"/>
      <c r="S14" s="361"/>
      <c r="T14" s="361"/>
      <c r="U14" s="361"/>
      <c r="V14" s="361"/>
      <c r="W14" s="361"/>
      <c r="X14" s="361"/>
      <c r="Y14" s="361"/>
      <c r="Z14" s="361"/>
      <c r="AA14" s="351">
        <f t="shared" ref="AA14:AA31" si="7">SUM(O14:Z14)</f>
        <v>0</v>
      </c>
      <c r="AB14" s="352"/>
      <c r="AC14" s="361"/>
      <c r="AD14" s="361"/>
      <c r="AE14" s="361"/>
      <c r="AF14" s="361"/>
      <c r="AG14" s="361"/>
      <c r="AH14" s="361"/>
      <c r="AI14" s="361"/>
      <c r="AJ14" s="361"/>
      <c r="AK14" s="361"/>
      <c r="AL14" s="361"/>
      <c r="AM14" s="361"/>
      <c r="AN14" s="361"/>
      <c r="AO14" s="351">
        <f t="shared" ref="AO14:AO31" si="8">SUM(AC14:AN14)</f>
        <v>0</v>
      </c>
      <c r="AP14" s="352"/>
      <c r="AQ14" s="353"/>
      <c r="AR14" s="360"/>
      <c r="AS14" s="360"/>
      <c r="AT14" s="360"/>
      <c r="AU14" s="360"/>
      <c r="AV14" s="360"/>
      <c r="AW14" s="360"/>
      <c r="AX14" s="360"/>
      <c r="AY14" s="360"/>
      <c r="AZ14" s="360"/>
      <c r="BA14" s="360"/>
      <c r="BB14" s="360"/>
      <c r="BC14" s="351">
        <f t="shared" ref="BC14:BC31" si="9">SUM(AQ14:BB14)</f>
        <v>0</v>
      </c>
      <c r="BD14" s="439">
        <f t="shared" si="5"/>
        <v>0</v>
      </c>
      <c r="BE14" s="344"/>
      <c r="BF14" s="354"/>
      <c r="BG14" s="354"/>
      <c r="BH14" s="355"/>
      <c r="BI14" s="319">
        <f t="shared" si="0"/>
        <v>0</v>
      </c>
      <c r="BJ14" s="354"/>
      <c r="BK14" s="356" t="str">
        <f t="shared" si="1"/>
        <v/>
      </c>
      <c r="BL14" s="357" t="str">
        <f t="shared" si="6"/>
        <v/>
      </c>
      <c r="BM14" s="357"/>
      <c r="BN14" s="355"/>
    </row>
    <row r="15" spans="1:66" ht="15" customHeight="1" x14ac:dyDescent="0.25">
      <c r="A15" s="341" t="str">
        <f>IF(D15="","",Cover!$D$8)</f>
        <v/>
      </c>
      <c r="B15" s="341" t="str">
        <f>IF(D15="","",Cover!$D$7)</f>
        <v/>
      </c>
      <c r="C15" s="342" t="str">
        <f>IF(F15="","",IFERROR(VLOOKUP(F15,'Master Data'!$E$58:$J$146,6,FALSE),0))</f>
        <v/>
      </c>
      <c r="D15" s="343" t="str">
        <f>IF(F15="","",IFERROR(VLOOKUP(F15,'Master Data'!$E$58:$L$146,8,FALSE),0))</f>
        <v/>
      </c>
      <c r="E15" s="342" t="str">
        <f>IF(D15="","",IFERROR(VLOOKUP(D15,'Master Data'!$D$58:$I$146,6,FALSE),0))</f>
        <v/>
      </c>
      <c r="F15" s="329"/>
      <c r="G15" s="344"/>
      <c r="H15" s="345">
        <f>IFERROR(VLOOKUP(G15,'Master Data'!$C$336:$I$353,7,FALSE),0)</f>
        <v>0</v>
      </c>
      <c r="I15" s="346">
        <f>IFERROR(VLOOKUP(H15,'Master Data'!$B$336:$D$351,3,FALSE),0)</f>
        <v>0</v>
      </c>
      <c r="J15" s="347">
        <f>IFERROR(VLOOKUP(H15,'Master Data'!$B$336:$H$353,7,FALSE),0)</f>
        <v>0</v>
      </c>
      <c r="K15" s="348"/>
      <c r="L15" s="359" t="str">
        <f>IFERROR(IF(I15="FIXED ASSET",J15&amp;E15&amp;K15,VLOOKUP(F15,'Master Data'!$E$58:$H$146,4,FALSE)&amp;"-"&amp;J15&amp;"-"&amp;K15),"-")</f>
        <v>-</v>
      </c>
      <c r="M15" s="329"/>
      <c r="N15" s="349"/>
      <c r="O15" s="361"/>
      <c r="P15" s="361"/>
      <c r="Q15" s="361"/>
      <c r="R15" s="361"/>
      <c r="S15" s="361"/>
      <c r="T15" s="361"/>
      <c r="U15" s="361"/>
      <c r="V15" s="361"/>
      <c r="W15" s="361"/>
      <c r="X15" s="361"/>
      <c r="Y15" s="361"/>
      <c r="Z15" s="361"/>
      <c r="AA15" s="351">
        <f t="shared" si="7"/>
        <v>0</v>
      </c>
      <c r="AB15" s="352"/>
      <c r="AC15" s="361"/>
      <c r="AD15" s="361"/>
      <c r="AE15" s="361"/>
      <c r="AF15" s="361"/>
      <c r="AG15" s="361"/>
      <c r="AH15" s="361"/>
      <c r="AI15" s="361"/>
      <c r="AJ15" s="361"/>
      <c r="AK15" s="361"/>
      <c r="AL15" s="361"/>
      <c r="AM15" s="361"/>
      <c r="AN15" s="361"/>
      <c r="AO15" s="351">
        <f t="shared" si="8"/>
        <v>0</v>
      </c>
      <c r="AP15" s="352"/>
      <c r="AQ15" s="353"/>
      <c r="AR15" s="360"/>
      <c r="AS15" s="360"/>
      <c r="AT15" s="360"/>
      <c r="AU15" s="360"/>
      <c r="AV15" s="360"/>
      <c r="AW15" s="360"/>
      <c r="AX15" s="360"/>
      <c r="AY15" s="360"/>
      <c r="AZ15" s="360"/>
      <c r="BA15" s="360"/>
      <c r="BB15" s="360"/>
      <c r="BC15" s="351">
        <f t="shared" si="9"/>
        <v>0</v>
      </c>
      <c r="BD15" s="439">
        <f t="shared" si="5"/>
        <v>0</v>
      </c>
      <c r="BE15" s="344"/>
      <c r="BF15" s="354"/>
      <c r="BG15" s="354"/>
      <c r="BH15" s="355"/>
      <c r="BI15" s="319">
        <f t="shared" si="0"/>
        <v>0</v>
      </c>
      <c r="BJ15" s="354"/>
      <c r="BK15" s="356" t="str">
        <f t="shared" si="1"/>
        <v/>
      </c>
      <c r="BL15" s="357" t="str">
        <f t="shared" si="6"/>
        <v/>
      </c>
      <c r="BM15" s="357"/>
      <c r="BN15" s="355"/>
    </row>
    <row r="16" spans="1:66" ht="15" customHeight="1" x14ac:dyDescent="0.25">
      <c r="A16" s="341" t="str">
        <f>IF(D16="","",Cover!$D$8)</f>
        <v/>
      </c>
      <c r="B16" s="341" t="str">
        <f>IF(D16="","",Cover!$D$7)</f>
        <v/>
      </c>
      <c r="C16" s="342" t="str">
        <f>IF(F16="","",IFERROR(VLOOKUP(F16,'Master Data'!$E$58:$J$146,6,FALSE),0))</f>
        <v/>
      </c>
      <c r="D16" s="343" t="str">
        <f>IF(F16="","",IFERROR(VLOOKUP(F16,'Master Data'!$E$58:$L$146,8,FALSE),0))</f>
        <v/>
      </c>
      <c r="E16" s="342" t="str">
        <f>IF(D16="","",IFERROR(VLOOKUP(D16,'Master Data'!$D$58:$I$146,6,FALSE),0))</f>
        <v/>
      </c>
      <c r="F16" s="329"/>
      <c r="G16" s="344"/>
      <c r="H16" s="345">
        <f>IFERROR(VLOOKUP(G16,'Master Data'!$C$336:$I$353,7,FALSE),0)</f>
        <v>0</v>
      </c>
      <c r="I16" s="346">
        <f>IFERROR(VLOOKUP(H16,'Master Data'!$B$336:$D$351,3,FALSE),0)</f>
        <v>0</v>
      </c>
      <c r="J16" s="347">
        <f>IFERROR(VLOOKUP(H16,'Master Data'!$B$336:$H$353,7,FALSE),0)</f>
        <v>0</v>
      </c>
      <c r="K16" s="348"/>
      <c r="L16" s="359" t="str">
        <f>IFERROR(IF(I16="FIXED ASSET",J16&amp;E16&amp;K16,VLOOKUP(F16,'Master Data'!$E$58:$H$146,4,FALSE)&amp;"-"&amp;J16&amp;"-"&amp;K16),"-")</f>
        <v>-</v>
      </c>
      <c r="M16" s="329"/>
      <c r="N16" s="349"/>
      <c r="O16" s="361"/>
      <c r="P16" s="361"/>
      <c r="Q16" s="361"/>
      <c r="R16" s="361"/>
      <c r="S16" s="361"/>
      <c r="T16" s="361"/>
      <c r="U16" s="361"/>
      <c r="V16" s="361"/>
      <c r="W16" s="361"/>
      <c r="X16" s="361"/>
      <c r="Y16" s="361"/>
      <c r="Z16" s="361"/>
      <c r="AA16" s="351">
        <f t="shared" si="7"/>
        <v>0</v>
      </c>
      <c r="AB16" s="352"/>
      <c r="AC16" s="361"/>
      <c r="AD16" s="361"/>
      <c r="AE16" s="361"/>
      <c r="AF16" s="361"/>
      <c r="AG16" s="361"/>
      <c r="AH16" s="361"/>
      <c r="AI16" s="361"/>
      <c r="AJ16" s="361"/>
      <c r="AK16" s="361"/>
      <c r="AL16" s="361"/>
      <c r="AM16" s="361"/>
      <c r="AN16" s="361"/>
      <c r="AO16" s="351">
        <f t="shared" si="8"/>
        <v>0</v>
      </c>
      <c r="AP16" s="352"/>
      <c r="AQ16" s="353"/>
      <c r="AR16" s="360"/>
      <c r="AS16" s="360"/>
      <c r="AT16" s="360"/>
      <c r="AU16" s="360"/>
      <c r="AV16" s="360"/>
      <c r="AW16" s="360"/>
      <c r="AX16" s="360"/>
      <c r="AY16" s="360"/>
      <c r="AZ16" s="360"/>
      <c r="BA16" s="360"/>
      <c r="BB16" s="360"/>
      <c r="BC16" s="351">
        <f t="shared" si="9"/>
        <v>0</v>
      </c>
      <c r="BD16" s="439">
        <f t="shared" si="5"/>
        <v>0</v>
      </c>
      <c r="BE16" s="344"/>
      <c r="BF16" s="354"/>
      <c r="BG16" s="354"/>
      <c r="BH16" s="355"/>
      <c r="BI16" s="319">
        <f t="shared" si="0"/>
        <v>0</v>
      </c>
      <c r="BJ16" s="354"/>
      <c r="BK16" s="356" t="str">
        <f t="shared" si="1"/>
        <v/>
      </c>
      <c r="BL16" s="357" t="str">
        <f t="shared" si="6"/>
        <v/>
      </c>
      <c r="BM16" s="357"/>
      <c r="BN16" s="355"/>
    </row>
    <row r="17" spans="1:66" ht="15" customHeight="1" x14ac:dyDescent="0.25">
      <c r="A17" s="341" t="str">
        <f>IF(D17="","",Cover!$D$8)</f>
        <v/>
      </c>
      <c r="B17" s="341" t="str">
        <f>IF(D17="","",Cover!$D$7)</f>
        <v/>
      </c>
      <c r="C17" s="342" t="str">
        <f>IF(F17="","",IFERROR(VLOOKUP(F17,'Master Data'!$E$58:$J$146,6,FALSE),0))</f>
        <v/>
      </c>
      <c r="D17" s="343" t="str">
        <f>IF(F17="","",IFERROR(VLOOKUP(F17,'Master Data'!$E$58:$L$146,8,FALSE),0))</f>
        <v/>
      </c>
      <c r="E17" s="342" t="str">
        <f>IF(D17="","",IFERROR(VLOOKUP(D17,'Master Data'!$D$58:$I$146,6,FALSE),0))</f>
        <v/>
      </c>
      <c r="F17" s="329"/>
      <c r="G17" s="344"/>
      <c r="H17" s="345">
        <f>IFERROR(VLOOKUP(G17,'Master Data'!$C$336:$I$353,7,FALSE),0)</f>
        <v>0</v>
      </c>
      <c r="I17" s="346">
        <f>IFERROR(VLOOKUP(H17,'Master Data'!$B$336:$D$351,3,FALSE),0)</f>
        <v>0</v>
      </c>
      <c r="J17" s="347">
        <f>IFERROR(VLOOKUP(H17,'Master Data'!$B$336:$H$353,7,FALSE),0)</f>
        <v>0</v>
      </c>
      <c r="K17" s="348"/>
      <c r="L17" s="359" t="str">
        <f>IFERROR(IF(I17="FIXED ASSET",J17&amp;E17&amp;K17,VLOOKUP(F17,'Master Data'!$E$58:$H$146,4,FALSE)&amp;"-"&amp;J17&amp;"-"&amp;K17),"-")</f>
        <v>-</v>
      </c>
      <c r="M17" s="329"/>
      <c r="N17" s="349"/>
      <c r="O17" s="361"/>
      <c r="P17" s="361"/>
      <c r="Q17" s="361"/>
      <c r="R17" s="361"/>
      <c r="S17" s="361"/>
      <c r="T17" s="361"/>
      <c r="U17" s="361"/>
      <c r="V17" s="361"/>
      <c r="W17" s="361"/>
      <c r="X17" s="361"/>
      <c r="Y17" s="361"/>
      <c r="Z17" s="361"/>
      <c r="AA17" s="351">
        <f t="shared" si="7"/>
        <v>0</v>
      </c>
      <c r="AB17" s="352"/>
      <c r="AC17" s="361"/>
      <c r="AD17" s="361"/>
      <c r="AE17" s="361"/>
      <c r="AF17" s="361"/>
      <c r="AG17" s="361"/>
      <c r="AH17" s="361"/>
      <c r="AI17" s="361"/>
      <c r="AJ17" s="361"/>
      <c r="AK17" s="361"/>
      <c r="AL17" s="361"/>
      <c r="AM17" s="361"/>
      <c r="AN17" s="361"/>
      <c r="AO17" s="351">
        <f t="shared" si="8"/>
        <v>0</v>
      </c>
      <c r="AP17" s="352"/>
      <c r="AQ17" s="353"/>
      <c r="AR17" s="360"/>
      <c r="AS17" s="360"/>
      <c r="AT17" s="360"/>
      <c r="AU17" s="360"/>
      <c r="AV17" s="360"/>
      <c r="AW17" s="360"/>
      <c r="AX17" s="360"/>
      <c r="AY17" s="360"/>
      <c r="AZ17" s="360"/>
      <c r="BA17" s="360"/>
      <c r="BB17" s="360"/>
      <c r="BC17" s="351">
        <f t="shared" si="9"/>
        <v>0</v>
      </c>
      <c r="BD17" s="439">
        <f t="shared" si="5"/>
        <v>0</v>
      </c>
      <c r="BE17" s="344"/>
      <c r="BF17" s="354"/>
      <c r="BG17" s="354"/>
      <c r="BH17" s="355"/>
      <c r="BI17" s="319">
        <f t="shared" si="0"/>
        <v>0</v>
      </c>
      <c r="BJ17" s="354"/>
      <c r="BK17" s="356" t="str">
        <f t="shared" si="1"/>
        <v/>
      </c>
      <c r="BL17" s="357" t="str">
        <f t="shared" si="6"/>
        <v/>
      </c>
      <c r="BM17" s="357"/>
      <c r="BN17" s="355"/>
    </row>
    <row r="18" spans="1:66" ht="15" customHeight="1" x14ac:dyDescent="0.25">
      <c r="A18" s="341" t="str">
        <f>IF(D18="","",Cover!$D$8)</f>
        <v/>
      </c>
      <c r="B18" s="341" t="str">
        <f>IF(D18="","",Cover!$D$7)</f>
        <v/>
      </c>
      <c r="C18" s="342" t="str">
        <f>IF(F18="","",IFERROR(VLOOKUP(F18,'Master Data'!$E$58:$J$146,6,FALSE),0))</f>
        <v/>
      </c>
      <c r="D18" s="343" t="str">
        <f>IF(F18="","",IFERROR(VLOOKUP(F18,'Master Data'!$E$58:$L$146,8,FALSE),0))</f>
        <v/>
      </c>
      <c r="E18" s="342" t="str">
        <f>IF(D18="","",IFERROR(VLOOKUP(D18,'Master Data'!$D$58:$I$146,6,FALSE),0))</f>
        <v/>
      </c>
      <c r="F18" s="329"/>
      <c r="G18" s="344"/>
      <c r="H18" s="345">
        <f>IFERROR(VLOOKUP(G18,'Master Data'!$C$336:$I$353,7,FALSE),0)</f>
        <v>0</v>
      </c>
      <c r="I18" s="346">
        <f>IFERROR(VLOOKUP(H18,'Master Data'!$B$336:$D$351,3,FALSE),0)</f>
        <v>0</v>
      </c>
      <c r="J18" s="347">
        <f>IFERROR(VLOOKUP(H18,'Master Data'!$B$336:$H$353,7,FALSE),0)</f>
        <v>0</v>
      </c>
      <c r="K18" s="348"/>
      <c r="L18" s="359" t="str">
        <f>IFERROR(IF(I18="FIXED ASSET",J18&amp;E18&amp;K18,VLOOKUP(F18,'Master Data'!$E$58:$H$146,4,FALSE)&amp;"-"&amp;J18&amp;"-"&amp;K18),"-")</f>
        <v>-</v>
      </c>
      <c r="M18" s="329"/>
      <c r="N18" s="349"/>
      <c r="O18" s="361"/>
      <c r="P18" s="361"/>
      <c r="Q18" s="361"/>
      <c r="R18" s="361"/>
      <c r="S18" s="361"/>
      <c r="T18" s="361"/>
      <c r="U18" s="361"/>
      <c r="V18" s="361"/>
      <c r="W18" s="361"/>
      <c r="X18" s="361"/>
      <c r="Y18" s="361"/>
      <c r="Z18" s="361"/>
      <c r="AA18" s="351">
        <f t="shared" si="7"/>
        <v>0</v>
      </c>
      <c r="AB18" s="352"/>
      <c r="AC18" s="361"/>
      <c r="AD18" s="361"/>
      <c r="AE18" s="361"/>
      <c r="AF18" s="361"/>
      <c r="AG18" s="361"/>
      <c r="AH18" s="361"/>
      <c r="AI18" s="361"/>
      <c r="AJ18" s="361"/>
      <c r="AK18" s="361"/>
      <c r="AL18" s="361"/>
      <c r="AM18" s="361"/>
      <c r="AN18" s="361"/>
      <c r="AO18" s="351">
        <f t="shared" si="8"/>
        <v>0</v>
      </c>
      <c r="AP18" s="352"/>
      <c r="AQ18" s="353"/>
      <c r="AR18" s="360"/>
      <c r="AS18" s="360"/>
      <c r="AT18" s="360"/>
      <c r="AU18" s="360"/>
      <c r="AV18" s="360"/>
      <c r="AW18" s="360"/>
      <c r="AX18" s="360"/>
      <c r="AY18" s="360"/>
      <c r="AZ18" s="360"/>
      <c r="BA18" s="360"/>
      <c r="BB18" s="360"/>
      <c r="BC18" s="351">
        <f t="shared" si="9"/>
        <v>0</v>
      </c>
      <c r="BD18" s="439">
        <f t="shared" si="5"/>
        <v>0</v>
      </c>
      <c r="BE18" s="344"/>
      <c r="BF18" s="354"/>
      <c r="BG18" s="354"/>
      <c r="BH18" s="355"/>
      <c r="BI18" s="319">
        <f t="shared" si="0"/>
        <v>0</v>
      </c>
      <c r="BJ18" s="354"/>
      <c r="BK18" s="356" t="str">
        <f t="shared" si="1"/>
        <v/>
      </c>
      <c r="BL18" s="357" t="str">
        <f t="shared" si="6"/>
        <v/>
      </c>
      <c r="BM18" s="357"/>
      <c r="BN18" s="355"/>
    </row>
    <row r="19" spans="1:66" ht="15" customHeight="1" x14ac:dyDescent="0.25">
      <c r="A19" s="341" t="str">
        <f>IF(D19="","",Cover!$D$8)</f>
        <v/>
      </c>
      <c r="B19" s="341" t="str">
        <f>IF(D19="","",Cover!$D$7)</f>
        <v/>
      </c>
      <c r="C19" s="342" t="str">
        <f>IF(F19="","",IFERROR(VLOOKUP(F19,'Master Data'!$E$58:$J$146,6,FALSE),0))</f>
        <v/>
      </c>
      <c r="D19" s="343" t="str">
        <f>IF(F19="","",IFERROR(VLOOKUP(F19,'Master Data'!$E$58:$L$146,8,FALSE),0))</f>
        <v/>
      </c>
      <c r="E19" s="342" t="str">
        <f>IF(D19="","",IFERROR(VLOOKUP(D19,'Master Data'!$D$58:$I$146,6,FALSE),0))</f>
        <v/>
      </c>
      <c r="F19" s="329"/>
      <c r="G19" s="344"/>
      <c r="H19" s="345">
        <f>IFERROR(VLOOKUP(G19,'Master Data'!$C$336:$I$353,7,FALSE),0)</f>
        <v>0</v>
      </c>
      <c r="I19" s="346">
        <f>IFERROR(VLOOKUP(H19,'Master Data'!$B$336:$D$351,3,FALSE),0)</f>
        <v>0</v>
      </c>
      <c r="J19" s="347">
        <f>IFERROR(VLOOKUP(H19,'Master Data'!$B$336:$H$353,7,FALSE),0)</f>
        <v>0</v>
      </c>
      <c r="K19" s="348"/>
      <c r="L19" s="359" t="str">
        <f>IFERROR(IF(I19="FIXED ASSET",J19&amp;E19&amp;K19,VLOOKUP(F19,'Master Data'!$E$58:$H$146,4,FALSE)&amp;"-"&amp;J19&amp;"-"&amp;K19),"-")</f>
        <v>-</v>
      </c>
      <c r="M19" s="329"/>
      <c r="N19" s="349"/>
      <c r="O19" s="361"/>
      <c r="P19" s="361"/>
      <c r="Q19" s="361"/>
      <c r="R19" s="361"/>
      <c r="S19" s="361"/>
      <c r="T19" s="361"/>
      <c r="U19" s="361"/>
      <c r="V19" s="361"/>
      <c r="W19" s="361"/>
      <c r="X19" s="361"/>
      <c r="Y19" s="361"/>
      <c r="Z19" s="361"/>
      <c r="AA19" s="351">
        <f t="shared" si="7"/>
        <v>0</v>
      </c>
      <c r="AB19" s="352"/>
      <c r="AC19" s="361"/>
      <c r="AD19" s="361"/>
      <c r="AE19" s="361"/>
      <c r="AF19" s="361"/>
      <c r="AG19" s="361"/>
      <c r="AH19" s="361"/>
      <c r="AI19" s="361"/>
      <c r="AJ19" s="361"/>
      <c r="AK19" s="361"/>
      <c r="AL19" s="361"/>
      <c r="AM19" s="361"/>
      <c r="AN19" s="361"/>
      <c r="AO19" s="351">
        <f t="shared" si="8"/>
        <v>0</v>
      </c>
      <c r="AP19" s="352"/>
      <c r="AQ19" s="353"/>
      <c r="AR19" s="360"/>
      <c r="AS19" s="360"/>
      <c r="AT19" s="360"/>
      <c r="AU19" s="360"/>
      <c r="AV19" s="360"/>
      <c r="AW19" s="360"/>
      <c r="AX19" s="360"/>
      <c r="AY19" s="360"/>
      <c r="AZ19" s="360"/>
      <c r="BA19" s="360"/>
      <c r="BB19" s="360"/>
      <c r="BC19" s="351">
        <f t="shared" si="9"/>
        <v>0</v>
      </c>
      <c r="BD19" s="439">
        <f t="shared" si="5"/>
        <v>0</v>
      </c>
      <c r="BE19" s="344"/>
      <c r="BF19" s="354"/>
      <c r="BG19" s="354"/>
      <c r="BH19" s="355"/>
      <c r="BI19" s="319">
        <f t="shared" si="0"/>
        <v>0</v>
      </c>
      <c r="BJ19" s="354"/>
      <c r="BK19" s="356" t="str">
        <f t="shared" si="1"/>
        <v/>
      </c>
      <c r="BL19" s="357" t="str">
        <f t="shared" si="6"/>
        <v/>
      </c>
      <c r="BM19" s="357"/>
      <c r="BN19" s="355"/>
    </row>
    <row r="20" spans="1:66" ht="15" customHeight="1" x14ac:dyDescent="0.25">
      <c r="A20" s="341" t="str">
        <f>IF(D20="","",Cover!$D$8)</f>
        <v/>
      </c>
      <c r="B20" s="341" t="str">
        <f>IF(D20="","",Cover!$D$7)</f>
        <v/>
      </c>
      <c r="C20" s="342" t="str">
        <f>IF(F20="","",IFERROR(VLOOKUP(F20,'Master Data'!$E$58:$J$146,6,FALSE),0))</f>
        <v/>
      </c>
      <c r="D20" s="343" t="str">
        <f>IF(F20="","",IFERROR(VLOOKUP(F20,'Master Data'!$E$58:$L$146,8,FALSE),0))</f>
        <v/>
      </c>
      <c r="E20" s="342" t="str">
        <f>IF(D20="","",IFERROR(VLOOKUP(D20,'Master Data'!$D$58:$I$146,6,FALSE),0))</f>
        <v/>
      </c>
      <c r="F20" s="329"/>
      <c r="G20" s="344"/>
      <c r="H20" s="345">
        <f>IFERROR(VLOOKUP(G20,'Master Data'!$C$336:$I$353,7,FALSE),0)</f>
        <v>0</v>
      </c>
      <c r="I20" s="346">
        <f>IFERROR(VLOOKUP(H20,'Master Data'!$B$336:$D$351,3,FALSE),0)</f>
        <v>0</v>
      </c>
      <c r="J20" s="347">
        <f>IFERROR(VLOOKUP(H20,'Master Data'!$B$336:$H$353,7,FALSE),0)</f>
        <v>0</v>
      </c>
      <c r="K20" s="348"/>
      <c r="L20" s="359" t="str">
        <f>IFERROR(IF(I20="FIXED ASSET",J20&amp;E20&amp;K20,VLOOKUP(F20,'Master Data'!$E$58:$H$146,4,FALSE)&amp;"-"&amp;J20&amp;"-"&amp;K20),"-")</f>
        <v>-</v>
      </c>
      <c r="M20" s="329"/>
      <c r="N20" s="349"/>
      <c r="O20" s="361"/>
      <c r="P20" s="361"/>
      <c r="Q20" s="361"/>
      <c r="R20" s="361"/>
      <c r="S20" s="361"/>
      <c r="T20" s="361"/>
      <c r="U20" s="361"/>
      <c r="V20" s="361"/>
      <c r="W20" s="361"/>
      <c r="X20" s="361"/>
      <c r="Y20" s="361"/>
      <c r="Z20" s="361"/>
      <c r="AA20" s="351">
        <f t="shared" si="7"/>
        <v>0</v>
      </c>
      <c r="AB20" s="352"/>
      <c r="AC20" s="361"/>
      <c r="AD20" s="361"/>
      <c r="AE20" s="361"/>
      <c r="AF20" s="361"/>
      <c r="AG20" s="361"/>
      <c r="AH20" s="361"/>
      <c r="AI20" s="361"/>
      <c r="AJ20" s="361"/>
      <c r="AK20" s="361"/>
      <c r="AL20" s="361"/>
      <c r="AM20" s="361"/>
      <c r="AN20" s="361"/>
      <c r="AO20" s="351">
        <f t="shared" si="8"/>
        <v>0</v>
      </c>
      <c r="AP20" s="352"/>
      <c r="AQ20" s="353"/>
      <c r="AR20" s="360"/>
      <c r="AS20" s="360"/>
      <c r="AT20" s="360"/>
      <c r="AU20" s="360"/>
      <c r="AV20" s="360"/>
      <c r="AW20" s="360"/>
      <c r="AX20" s="360"/>
      <c r="AY20" s="360"/>
      <c r="AZ20" s="360"/>
      <c r="BA20" s="360"/>
      <c r="BB20" s="360"/>
      <c r="BC20" s="351">
        <f t="shared" si="9"/>
        <v>0</v>
      </c>
      <c r="BD20" s="439">
        <f t="shared" si="5"/>
        <v>0</v>
      </c>
      <c r="BE20" s="344"/>
      <c r="BF20" s="354"/>
      <c r="BG20" s="354"/>
      <c r="BH20" s="355"/>
      <c r="BI20" s="319">
        <f t="shared" si="0"/>
        <v>0</v>
      </c>
      <c r="BJ20" s="354"/>
      <c r="BK20" s="356" t="str">
        <f t="shared" si="1"/>
        <v/>
      </c>
      <c r="BL20" s="357" t="str">
        <f t="shared" si="6"/>
        <v/>
      </c>
      <c r="BM20" s="357"/>
      <c r="BN20" s="355"/>
    </row>
    <row r="21" spans="1:66" ht="15" customHeight="1" x14ac:dyDescent="0.25">
      <c r="A21" s="341" t="str">
        <f>IF(D21="","",Cover!$D$8)</f>
        <v/>
      </c>
      <c r="B21" s="341" t="str">
        <f>IF(D21="","",Cover!$D$7)</f>
        <v/>
      </c>
      <c r="C21" s="342" t="str">
        <f>IF(F21="","",IFERROR(VLOOKUP(F21,'Master Data'!$E$58:$J$146,6,FALSE),0))</f>
        <v/>
      </c>
      <c r="D21" s="343" t="str">
        <f>IF(F21="","",IFERROR(VLOOKUP(F21,'Master Data'!$E$58:$L$146,8,FALSE),0))</f>
        <v/>
      </c>
      <c r="E21" s="342" t="str">
        <f>IF(D21="","",IFERROR(VLOOKUP(D21,'Master Data'!$D$58:$I$146,6,FALSE),0))</f>
        <v/>
      </c>
      <c r="F21" s="329"/>
      <c r="G21" s="344"/>
      <c r="H21" s="345">
        <f>IFERROR(VLOOKUP(G21,'Master Data'!$C$336:$I$353,7,FALSE),0)</f>
        <v>0</v>
      </c>
      <c r="I21" s="346">
        <f>IFERROR(VLOOKUP(H21,'Master Data'!$B$336:$D$351,3,FALSE),0)</f>
        <v>0</v>
      </c>
      <c r="J21" s="347">
        <f>IFERROR(VLOOKUP(H21,'Master Data'!$B$336:$H$353,7,FALSE),0)</f>
        <v>0</v>
      </c>
      <c r="K21" s="348"/>
      <c r="L21" s="359" t="str">
        <f>IFERROR(IF(I21="FIXED ASSET",J21&amp;E21&amp;K21,VLOOKUP(F21,'Master Data'!$E$58:$H$146,4,FALSE)&amp;"-"&amp;J21&amp;"-"&amp;K21),"-")</f>
        <v>-</v>
      </c>
      <c r="M21" s="329"/>
      <c r="N21" s="349"/>
      <c r="O21" s="361"/>
      <c r="P21" s="361"/>
      <c r="Q21" s="361"/>
      <c r="R21" s="361"/>
      <c r="S21" s="361"/>
      <c r="T21" s="361"/>
      <c r="U21" s="361"/>
      <c r="V21" s="361"/>
      <c r="W21" s="361"/>
      <c r="X21" s="361"/>
      <c r="Y21" s="361"/>
      <c r="Z21" s="361"/>
      <c r="AA21" s="351">
        <f t="shared" si="7"/>
        <v>0</v>
      </c>
      <c r="AB21" s="352"/>
      <c r="AC21" s="361"/>
      <c r="AD21" s="361"/>
      <c r="AE21" s="361"/>
      <c r="AF21" s="361"/>
      <c r="AG21" s="361"/>
      <c r="AH21" s="361"/>
      <c r="AI21" s="361"/>
      <c r="AJ21" s="361"/>
      <c r="AK21" s="361"/>
      <c r="AL21" s="361"/>
      <c r="AM21" s="361"/>
      <c r="AN21" s="361"/>
      <c r="AO21" s="351">
        <f t="shared" si="8"/>
        <v>0</v>
      </c>
      <c r="AP21" s="352"/>
      <c r="AQ21" s="353"/>
      <c r="AR21" s="360"/>
      <c r="AS21" s="360"/>
      <c r="AT21" s="360"/>
      <c r="AU21" s="360"/>
      <c r="AV21" s="360"/>
      <c r="AW21" s="360"/>
      <c r="AX21" s="360"/>
      <c r="AY21" s="360"/>
      <c r="AZ21" s="360"/>
      <c r="BA21" s="360"/>
      <c r="BB21" s="360"/>
      <c r="BC21" s="351">
        <f t="shared" si="9"/>
        <v>0</v>
      </c>
      <c r="BD21" s="439">
        <f t="shared" si="5"/>
        <v>0</v>
      </c>
      <c r="BE21" s="344"/>
      <c r="BF21" s="354"/>
      <c r="BG21" s="354"/>
      <c r="BH21" s="355"/>
      <c r="BI21" s="319">
        <f t="shared" si="0"/>
        <v>0</v>
      </c>
      <c r="BJ21" s="354"/>
      <c r="BK21" s="356" t="str">
        <f t="shared" si="1"/>
        <v/>
      </c>
      <c r="BL21" s="357" t="str">
        <f t="shared" si="6"/>
        <v/>
      </c>
      <c r="BM21" s="357"/>
      <c r="BN21" s="355"/>
    </row>
    <row r="22" spans="1:66" ht="15" customHeight="1" x14ac:dyDescent="0.25">
      <c r="A22" s="341" t="str">
        <f>IF(D22="","",Cover!$D$8)</f>
        <v/>
      </c>
      <c r="B22" s="341" t="str">
        <f>IF(D22="","",Cover!$D$7)</f>
        <v/>
      </c>
      <c r="C22" s="342" t="str">
        <f>IF(F22="","",IFERROR(VLOOKUP(F22,'Master Data'!$E$58:$J$146,6,FALSE),0))</f>
        <v/>
      </c>
      <c r="D22" s="343" t="str">
        <f>IF(F22="","",IFERROR(VLOOKUP(F22,'Master Data'!$E$58:$L$146,8,FALSE),0))</f>
        <v/>
      </c>
      <c r="E22" s="342" t="str">
        <f>IF(D22="","",IFERROR(VLOOKUP(D22,'Master Data'!$D$58:$I$146,6,FALSE),0))</f>
        <v/>
      </c>
      <c r="F22" s="329"/>
      <c r="G22" s="344"/>
      <c r="H22" s="345">
        <f>IFERROR(VLOOKUP(G22,'Master Data'!$C$336:$I$353,7,FALSE),0)</f>
        <v>0</v>
      </c>
      <c r="I22" s="346">
        <f>IFERROR(VLOOKUP(H22,'Master Data'!$B$336:$D$351,3,FALSE),0)</f>
        <v>0</v>
      </c>
      <c r="J22" s="347">
        <f>IFERROR(VLOOKUP(H22,'Master Data'!$B$336:$H$353,7,FALSE),0)</f>
        <v>0</v>
      </c>
      <c r="K22" s="348"/>
      <c r="L22" s="359" t="str">
        <f>IFERROR(IF(I22="FIXED ASSET",J22&amp;E22&amp;K22,VLOOKUP(F22,'Master Data'!$E$58:$H$146,4,FALSE)&amp;"-"&amp;J22&amp;"-"&amp;K22),"-")</f>
        <v>-</v>
      </c>
      <c r="M22" s="329"/>
      <c r="N22" s="349"/>
      <c r="O22" s="361"/>
      <c r="P22" s="361"/>
      <c r="Q22" s="361"/>
      <c r="R22" s="361"/>
      <c r="S22" s="361"/>
      <c r="T22" s="361"/>
      <c r="U22" s="361"/>
      <c r="V22" s="361"/>
      <c r="W22" s="361"/>
      <c r="X22" s="361"/>
      <c r="Y22" s="361"/>
      <c r="Z22" s="361"/>
      <c r="AA22" s="351">
        <f t="shared" si="7"/>
        <v>0</v>
      </c>
      <c r="AB22" s="352"/>
      <c r="AC22" s="361"/>
      <c r="AD22" s="361"/>
      <c r="AE22" s="361"/>
      <c r="AF22" s="361"/>
      <c r="AG22" s="361"/>
      <c r="AH22" s="361"/>
      <c r="AI22" s="361"/>
      <c r="AJ22" s="361"/>
      <c r="AK22" s="361"/>
      <c r="AL22" s="361"/>
      <c r="AM22" s="361"/>
      <c r="AN22" s="361"/>
      <c r="AO22" s="351">
        <f t="shared" si="8"/>
        <v>0</v>
      </c>
      <c r="AP22" s="352"/>
      <c r="AQ22" s="353"/>
      <c r="AR22" s="360"/>
      <c r="AS22" s="360"/>
      <c r="AT22" s="360"/>
      <c r="AU22" s="360"/>
      <c r="AV22" s="360"/>
      <c r="AW22" s="360"/>
      <c r="AX22" s="360"/>
      <c r="AY22" s="360"/>
      <c r="AZ22" s="360"/>
      <c r="BA22" s="360"/>
      <c r="BB22" s="360"/>
      <c r="BC22" s="351">
        <f t="shared" si="9"/>
        <v>0</v>
      </c>
      <c r="BD22" s="439">
        <f t="shared" si="5"/>
        <v>0</v>
      </c>
      <c r="BE22" s="344"/>
      <c r="BF22" s="354"/>
      <c r="BG22" s="354"/>
      <c r="BH22" s="355"/>
      <c r="BI22" s="319">
        <f t="shared" si="0"/>
        <v>0</v>
      </c>
      <c r="BJ22" s="354"/>
      <c r="BK22" s="356" t="str">
        <f t="shared" si="1"/>
        <v/>
      </c>
      <c r="BL22" s="357" t="str">
        <f t="shared" si="6"/>
        <v/>
      </c>
      <c r="BM22" s="357"/>
      <c r="BN22" s="355"/>
    </row>
    <row r="23" spans="1:66" ht="15" customHeight="1" x14ac:dyDescent="0.25">
      <c r="A23" s="341" t="str">
        <f>IF(D23="","",Cover!$D$8)</f>
        <v/>
      </c>
      <c r="B23" s="341" t="str">
        <f>IF(D23="","",Cover!$D$7)</f>
        <v/>
      </c>
      <c r="C23" s="342" t="str">
        <f>IF(F23="","",IFERROR(VLOOKUP(F23,'Master Data'!$E$58:$J$146,6,FALSE),0))</f>
        <v/>
      </c>
      <c r="D23" s="343" t="str">
        <f>IF(F23="","",IFERROR(VLOOKUP(F23,'Master Data'!$E$58:$L$146,8,FALSE),0))</f>
        <v/>
      </c>
      <c r="E23" s="342" t="str">
        <f>IF(D23="","",IFERROR(VLOOKUP(D23,'Master Data'!$D$58:$I$146,6,FALSE),0))</f>
        <v/>
      </c>
      <c r="F23" s="329"/>
      <c r="G23" s="344"/>
      <c r="H23" s="345">
        <f>IFERROR(VLOOKUP(G23,'Master Data'!$C$336:$I$353,7,FALSE),0)</f>
        <v>0</v>
      </c>
      <c r="I23" s="346">
        <f>IFERROR(VLOOKUP(H23,'Master Data'!$B$336:$D$351,3,FALSE),0)</f>
        <v>0</v>
      </c>
      <c r="J23" s="347">
        <f>IFERROR(VLOOKUP(H23,'Master Data'!$B$336:$H$353,7,FALSE),0)</f>
        <v>0</v>
      </c>
      <c r="K23" s="348"/>
      <c r="L23" s="359" t="str">
        <f>IFERROR(IF(I23="FIXED ASSET",J23&amp;E23&amp;K23,VLOOKUP(F23,'Master Data'!$E$58:$H$146,4,FALSE)&amp;"-"&amp;J23&amp;"-"&amp;K23),"-")</f>
        <v>-</v>
      </c>
      <c r="M23" s="329"/>
      <c r="N23" s="349"/>
      <c r="O23" s="361"/>
      <c r="P23" s="361"/>
      <c r="Q23" s="361"/>
      <c r="R23" s="361"/>
      <c r="S23" s="361"/>
      <c r="T23" s="361"/>
      <c r="U23" s="361"/>
      <c r="V23" s="361"/>
      <c r="W23" s="361"/>
      <c r="X23" s="361"/>
      <c r="Y23" s="361"/>
      <c r="Z23" s="361"/>
      <c r="AA23" s="351">
        <f t="shared" si="7"/>
        <v>0</v>
      </c>
      <c r="AB23" s="352"/>
      <c r="AC23" s="361"/>
      <c r="AD23" s="361"/>
      <c r="AE23" s="361"/>
      <c r="AF23" s="361"/>
      <c r="AG23" s="361"/>
      <c r="AH23" s="361"/>
      <c r="AI23" s="361"/>
      <c r="AJ23" s="361"/>
      <c r="AK23" s="361"/>
      <c r="AL23" s="361"/>
      <c r="AM23" s="361"/>
      <c r="AN23" s="361"/>
      <c r="AO23" s="351">
        <f t="shared" si="8"/>
        <v>0</v>
      </c>
      <c r="AP23" s="352"/>
      <c r="AQ23" s="353"/>
      <c r="AR23" s="360"/>
      <c r="AS23" s="360"/>
      <c r="AT23" s="360"/>
      <c r="AU23" s="360"/>
      <c r="AV23" s="360"/>
      <c r="AW23" s="360"/>
      <c r="AX23" s="360"/>
      <c r="AY23" s="360"/>
      <c r="AZ23" s="360"/>
      <c r="BA23" s="360"/>
      <c r="BB23" s="360"/>
      <c r="BC23" s="351">
        <f t="shared" si="9"/>
        <v>0</v>
      </c>
      <c r="BD23" s="439">
        <f t="shared" si="5"/>
        <v>0</v>
      </c>
      <c r="BE23" s="344"/>
      <c r="BF23" s="354"/>
      <c r="BG23" s="354"/>
      <c r="BH23" s="355"/>
      <c r="BI23" s="319">
        <f t="shared" si="0"/>
        <v>0</v>
      </c>
      <c r="BJ23" s="354"/>
      <c r="BK23" s="356" t="str">
        <f t="shared" si="1"/>
        <v/>
      </c>
      <c r="BL23" s="357" t="str">
        <f t="shared" si="6"/>
        <v/>
      </c>
      <c r="BM23" s="357"/>
      <c r="BN23" s="355"/>
    </row>
    <row r="24" spans="1:66" ht="15" customHeight="1" x14ac:dyDescent="0.25">
      <c r="A24" s="341" t="str">
        <f>IF(D24="","",Cover!$D$8)</f>
        <v/>
      </c>
      <c r="B24" s="341" t="str">
        <f>IF(D24="","",Cover!$D$7)</f>
        <v/>
      </c>
      <c r="C24" s="342" t="str">
        <f>IF(F24="","",IFERROR(VLOOKUP(F24,'Master Data'!$E$58:$J$146,6,FALSE),0))</f>
        <v/>
      </c>
      <c r="D24" s="343" t="str">
        <f>IF(F24="","",IFERROR(VLOOKUP(F24,'Master Data'!$E$58:$L$146,8,FALSE),0))</f>
        <v/>
      </c>
      <c r="E24" s="342" t="str">
        <f>IF(D24="","",IFERROR(VLOOKUP(D24,'Master Data'!$D$58:$I$146,6,FALSE),0))</f>
        <v/>
      </c>
      <c r="F24" s="329"/>
      <c r="G24" s="344"/>
      <c r="H24" s="345">
        <f>IFERROR(VLOOKUP(G24,'Master Data'!$C$336:$I$353,7,FALSE),0)</f>
        <v>0</v>
      </c>
      <c r="I24" s="346">
        <f>IFERROR(VLOOKUP(H24,'Master Data'!$B$336:$D$351,3,FALSE),0)</f>
        <v>0</v>
      </c>
      <c r="J24" s="347">
        <f>IFERROR(VLOOKUP(H24,'Master Data'!$B$336:$H$353,7,FALSE),0)</f>
        <v>0</v>
      </c>
      <c r="K24" s="348"/>
      <c r="L24" s="359" t="str">
        <f>IFERROR(IF(I24="FIXED ASSET",J24&amp;E24&amp;K24,VLOOKUP(F24,'Master Data'!$E$58:$H$146,4,FALSE)&amp;"-"&amp;J24&amp;"-"&amp;K24),"-")</f>
        <v>-</v>
      </c>
      <c r="M24" s="329"/>
      <c r="N24" s="349"/>
      <c r="O24" s="361"/>
      <c r="P24" s="361"/>
      <c r="Q24" s="361"/>
      <c r="R24" s="361"/>
      <c r="S24" s="361"/>
      <c r="T24" s="361"/>
      <c r="U24" s="361"/>
      <c r="V24" s="361"/>
      <c r="W24" s="361"/>
      <c r="X24" s="361"/>
      <c r="Y24" s="361"/>
      <c r="Z24" s="361"/>
      <c r="AA24" s="351">
        <f t="shared" si="7"/>
        <v>0</v>
      </c>
      <c r="AB24" s="352"/>
      <c r="AC24" s="361"/>
      <c r="AD24" s="361"/>
      <c r="AE24" s="361"/>
      <c r="AF24" s="361"/>
      <c r="AG24" s="361"/>
      <c r="AH24" s="361"/>
      <c r="AI24" s="361"/>
      <c r="AJ24" s="361"/>
      <c r="AK24" s="361"/>
      <c r="AL24" s="361"/>
      <c r="AM24" s="361"/>
      <c r="AN24" s="361"/>
      <c r="AO24" s="351">
        <f t="shared" si="8"/>
        <v>0</v>
      </c>
      <c r="AP24" s="352"/>
      <c r="AQ24" s="353"/>
      <c r="AR24" s="360"/>
      <c r="AS24" s="360"/>
      <c r="AT24" s="360"/>
      <c r="AU24" s="360"/>
      <c r="AV24" s="360"/>
      <c r="AW24" s="360"/>
      <c r="AX24" s="360"/>
      <c r="AY24" s="360"/>
      <c r="AZ24" s="360"/>
      <c r="BA24" s="360"/>
      <c r="BB24" s="360"/>
      <c r="BC24" s="351">
        <f t="shared" si="9"/>
        <v>0</v>
      </c>
      <c r="BD24" s="439">
        <f t="shared" si="5"/>
        <v>0</v>
      </c>
      <c r="BE24" s="344"/>
      <c r="BF24" s="354"/>
      <c r="BG24" s="354"/>
      <c r="BH24" s="355"/>
      <c r="BI24" s="319">
        <f t="shared" si="0"/>
        <v>0</v>
      </c>
      <c r="BJ24" s="354"/>
      <c r="BK24" s="356" t="str">
        <f t="shared" si="1"/>
        <v/>
      </c>
      <c r="BL24" s="357" t="str">
        <f t="shared" si="6"/>
        <v/>
      </c>
      <c r="BM24" s="357"/>
      <c r="BN24" s="355"/>
    </row>
    <row r="25" spans="1:66" ht="15" customHeight="1" x14ac:dyDescent="0.25">
      <c r="A25" s="341" t="str">
        <f>IF(D25="","",Cover!$D$8)</f>
        <v/>
      </c>
      <c r="B25" s="341" t="str">
        <f>IF(D25="","",Cover!$D$7)</f>
        <v/>
      </c>
      <c r="C25" s="342" t="str">
        <f>IF(F25="","",IFERROR(VLOOKUP(F25,'Master Data'!$E$58:$J$146,6,FALSE),0))</f>
        <v/>
      </c>
      <c r="D25" s="343" t="str">
        <f>IF(F25="","",IFERROR(VLOOKUP(F25,'Master Data'!$E$58:$L$146,8,FALSE),0))</f>
        <v/>
      </c>
      <c r="E25" s="342" t="str">
        <f>IF(D25="","",IFERROR(VLOOKUP(D25,'Master Data'!$D$58:$I$146,6,FALSE),0))</f>
        <v/>
      </c>
      <c r="F25" s="329"/>
      <c r="G25" s="344"/>
      <c r="H25" s="345">
        <f>IFERROR(VLOOKUP(G25,'Master Data'!$C$336:$I$353,7,FALSE),0)</f>
        <v>0</v>
      </c>
      <c r="I25" s="346">
        <f>IFERROR(VLOOKUP(H25,'Master Data'!$B$336:$D$351,3,FALSE),0)</f>
        <v>0</v>
      </c>
      <c r="J25" s="347">
        <f>IFERROR(VLOOKUP(H25,'Master Data'!$B$336:$H$353,7,FALSE),0)</f>
        <v>0</v>
      </c>
      <c r="K25" s="348"/>
      <c r="L25" s="359" t="str">
        <f>IFERROR(IF(I25="FIXED ASSET",J25&amp;E25&amp;K25,VLOOKUP(F25,'Master Data'!$E$58:$H$146,4,FALSE)&amp;"-"&amp;J25&amp;"-"&amp;K25),"-")</f>
        <v>-</v>
      </c>
      <c r="M25" s="329"/>
      <c r="N25" s="349"/>
      <c r="O25" s="361"/>
      <c r="P25" s="361"/>
      <c r="Q25" s="361"/>
      <c r="R25" s="361"/>
      <c r="S25" s="361"/>
      <c r="T25" s="361"/>
      <c r="U25" s="361"/>
      <c r="V25" s="361"/>
      <c r="W25" s="361"/>
      <c r="X25" s="361"/>
      <c r="Y25" s="361"/>
      <c r="Z25" s="361"/>
      <c r="AA25" s="351">
        <f t="shared" si="7"/>
        <v>0</v>
      </c>
      <c r="AB25" s="352"/>
      <c r="AC25" s="361"/>
      <c r="AD25" s="361"/>
      <c r="AE25" s="361"/>
      <c r="AF25" s="361"/>
      <c r="AG25" s="361"/>
      <c r="AH25" s="361"/>
      <c r="AI25" s="361"/>
      <c r="AJ25" s="361"/>
      <c r="AK25" s="361"/>
      <c r="AL25" s="361"/>
      <c r="AM25" s="361"/>
      <c r="AN25" s="361"/>
      <c r="AO25" s="351">
        <f t="shared" si="8"/>
        <v>0</v>
      </c>
      <c r="AP25" s="352"/>
      <c r="AQ25" s="353"/>
      <c r="AR25" s="360"/>
      <c r="AS25" s="360"/>
      <c r="AT25" s="360"/>
      <c r="AU25" s="360"/>
      <c r="AV25" s="360"/>
      <c r="AW25" s="360"/>
      <c r="AX25" s="360"/>
      <c r="AY25" s="360"/>
      <c r="AZ25" s="360"/>
      <c r="BA25" s="360"/>
      <c r="BB25" s="360"/>
      <c r="BC25" s="351">
        <f t="shared" si="9"/>
        <v>0</v>
      </c>
      <c r="BD25" s="439">
        <f t="shared" si="5"/>
        <v>0</v>
      </c>
      <c r="BE25" s="344"/>
      <c r="BF25" s="354"/>
      <c r="BG25" s="354"/>
      <c r="BH25" s="355"/>
      <c r="BI25" s="319">
        <f t="shared" si="0"/>
        <v>0</v>
      </c>
      <c r="BJ25" s="354"/>
      <c r="BK25" s="356" t="str">
        <f t="shared" si="1"/>
        <v/>
      </c>
      <c r="BL25" s="357" t="str">
        <f t="shared" si="6"/>
        <v/>
      </c>
      <c r="BM25" s="357"/>
      <c r="BN25" s="355"/>
    </row>
    <row r="26" spans="1:66" ht="15" customHeight="1" x14ac:dyDescent="0.25">
      <c r="A26" s="341" t="str">
        <f>IF(D26="","",Cover!$D$8)</f>
        <v/>
      </c>
      <c r="B26" s="341" t="str">
        <f>IF(D26="","",Cover!$D$7)</f>
        <v/>
      </c>
      <c r="C26" s="342" t="str">
        <f>IF(F26="","",IFERROR(VLOOKUP(F26,'Master Data'!$E$58:$J$146,6,FALSE),0))</f>
        <v/>
      </c>
      <c r="D26" s="343" t="str">
        <f>IF(F26="","",IFERROR(VLOOKUP(F26,'Master Data'!$E$58:$L$146,8,FALSE),0))</f>
        <v/>
      </c>
      <c r="E26" s="342" t="str">
        <f>IF(D26="","",IFERROR(VLOOKUP(D26,'Master Data'!$D$58:$I$146,6,FALSE),0))</f>
        <v/>
      </c>
      <c r="F26" s="329"/>
      <c r="G26" s="344"/>
      <c r="H26" s="345">
        <f>IFERROR(VLOOKUP(G26,'Master Data'!$C$336:$I$353,7,FALSE),0)</f>
        <v>0</v>
      </c>
      <c r="I26" s="346">
        <f>IFERROR(VLOOKUP(H26,'Master Data'!$B$336:$D$351,3,FALSE),0)</f>
        <v>0</v>
      </c>
      <c r="J26" s="347">
        <f>IFERROR(VLOOKUP(H26,'Master Data'!$B$336:$H$353,7,FALSE),0)</f>
        <v>0</v>
      </c>
      <c r="K26" s="348"/>
      <c r="L26" s="359" t="str">
        <f>IFERROR(IF(I26="FIXED ASSET",J26&amp;E26&amp;K26,VLOOKUP(F26,'Master Data'!$E$58:$H$146,4,FALSE)&amp;"-"&amp;J26&amp;"-"&amp;K26),"-")</f>
        <v>-</v>
      </c>
      <c r="M26" s="329"/>
      <c r="N26" s="349"/>
      <c r="O26" s="361"/>
      <c r="P26" s="361"/>
      <c r="Q26" s="361"/>
      <c r="R26" s="361"/>
      <c r="S26" s="361"/>
      <c r="T26" s="361"/>
      <c r="U26" s="361"/>
      <c r="V26" s="361"/>
      <c r="W26" s="361"/>
      <c r="X26" s="361"/>
      <c r="Y26" s="361"/>
      <c r="Z26" s="361"/>
      <c r="AA26" s="351">
        <f t="shared" si="7"/>
        <v>0</v>
      </c>
      <c r="AB26" s="352"/>
      <c r="AC26" s="361"/>
      <c r="AD26" s="361"/>
      <c r="AE26" s="361"/>
      <c r="AF26" s="361"/>
      <c r="AG26" s="361"/>
      <c r="AH26" s="361"/>
      <c r="AI26" s="361"/>
      <c r="AJ26" s="361"/>
      <c r="AK26" s="361"/>
      <c r="AL26" s="361"/>
      <c r="AM26" s="361"/>
      <c r="AN26" s="361"/>
      <c r="AO26" s="351">
        <f t="shared" si="8"/>
        <v>0</v>
      </c>
      <c r="AP26" s="352"/>
      <c r="AQ26" s="353"/>
      <c r="AR26" s="360"/>
      <c r="AS26" s="360"/>
      <c r="AT26" s="360"/>
      <c r="AU26" s="360"/>
      <c r="AV26" s="360"/>
      <c r="AW26" s="360"/>
      <c r="AX26" s="360"/>
      <c r="AY26" s="360"/>
      <c r="AZ26" s="360"/>
      <c r="BA26" s="360"/>
      <c r="BB26" s="360"/>
      <c r="BC26" s="351">
        <f t="shared" si="9"/>
        <v>0</v>
      </c>
      <c r="BD26" s="439">
        <f t="shared" si="5"/>
        <v>0</v>
      </c>
      <c r="BE26" s="344"/>
      <c r="BF26" s="354"/>
      <c r="BG26" s="354"/>
      <c r="BH26" s="355"/>
      <c r="BI26" s="319">
        <f t="shared" si="0"/>
        <v>0</v>
      </c>
      <c r="BJ26" s="354"/>
      <c r="BK26" s="356" t="str">
        <f t="shared" si="1"/>
        <v/>
      </c>
      <c r="BL26" s="357" t="str">
        <f t="shared" si="6"/>
        <v/>
      </c>
      <c r="BM26" s="357"/>
      <c r="BN26" s="355"/>
    </row>
    <row r="27" spans="1:66" ht="15" customHeight="1" x14ac:dyDescent="0.25">
      <c r="A27" s="341" t="str">
        <f>IF(D27="","",Cover!$D$8)</f>
        <v/>
      </c>
      <c r="B27" s="341" t="str">
        <f>IF(D27="","",Cover!$D$7)</f>
        <v/>
      </c>
      <c r="C27" s="342" t="str">
        <f>IF(F27="","",IFERROR(VLOOKUP(F27,'Master Data'!$E$58:$J$146,6,FALSE),0))</f>
        <v/>
      </c>
      <c r="D27" s="343" t="str">
        <f>IF(F27="","",IFERROR(VLOOKUP(F27,'Master Data'!$E$58:$L$146,8,FALSE),0))</f>
        <v/>
      </c>
      <c r="E27" s="342" t="str">
        <f>IF(D27="","",IFERROR(VLOOKUP(D27,'Master Data'!$D$58:$I$146,6,FALSE),0))</f>
        <v/>
      </c>
      <c r="F27" s="329"/>
      <c r="G27" s="344"/>
      <c r="H27" s="345">
        <f>IFERROR(VLOOKUP(G27,'Master Data'!$C$336:$I$353,7,FALSE),0)</f>
        <v>0</v>
      </c>
      <c r="I27" s="346">
        <f>IFERROR(VLOOKUP(H27,'Master Data'!$B$336:$D$351,3,FALSE),0)</f>
        <v>0</v>
      </c>
      <c r="J27" s="347">
        <f>IFERROR(VLOOKUP(H27,'Master Data'!$B$336:$H$353,7,FALSE),0)</f>
        <v>0</v>
      </c>
      <c r="K27" s="348"/>
      <c r="L27" s="359" t="str">
        <f>IFERROR(IF(I27="FIXED ASSET",J27&amp;E27&amp;K27,VLOOKUP(F27,'Master Data'!$E$58:$H$146,4,FALSE)&amp;"-"&amp;J27&amp;"-"&amp;K27),"-")</f>
        <v>-</v>
      </c>
      <c r="M27" s="329"/>
      <c r="N27" s="349"/>
      <c r="O27" s="361"/>
      <c r="P27" s="361"/>
      <c r="Q27" s="361"/>
      <c r="R27" s="361"/>
      <c r="S27" s="361"/>
      <c r="T27" s="361"/>
      <c r="U27" s="361"/>
      <c r="V27" s="361"/>
      <c r="W27" s="361"/>
      <c r="X27" s="361"/>
      <c r="Y27" s="361"/>
      <c r="Z27" s="361"/>
      <c r="AA27" s="351">
        <f t="shared" si="7"/>
        <v>0</v>
      </c>
      <c r="AB27" s="352"/>
      <c r="AC27" s="361"/>
      <c r="AD27" s="361"/>
      <c r="AE27" s="361"/>
      <c r="AF27" s="361"/>
      <c r="AG27" s="361"/>
      <c r="AH27" s="361"/>
      <c r="AI27" s="361"/>
      <c r="AJ27" s="361"/>
      <c r="AK27" s="361"/>
      <c r="AL27" s="361"/>
      <c r="AM27" s="361"/>
      <c r="AN27" s="361"/>
      <c r="AO27" s="351">
        <f t="shared" si="8"/>
        <v>0</v>
      </c>
      <c r="AP27" s="352"/>
      <c r="AQ27" s="353"/>
      <c r="AR27" s="360"/>
      <c r="AS27" s="360"/>
      <c r="AT27" s="360"/>
      <c r="AU27" s="360"/>
      <c r="AV27" s="360"/>
      <c r="AW27" s="360"/>
      <c r="AX27" s="360"/>
      <c r="AY27" s="360"/>
      <c r="AZ27" s="360"/>
      <c r="BA27" s="360"/>
      <c r="BB27" s="360"/>
      <c r="BC27" s="351">
        <f t="shared" si="9"/>
        <v>0</v>
      </c>
      <c r="BD27" s="439">
        <f t="shared" si="5"/>
        <v>0</v>
      </c>
      <c r="BE27" s="344"/>
      <c r="BF27" s="354"/>
      <c r="BG27" s="354"/>
      <c r="BH27" s="355"/>
      <c r="BI27" s="319">
        <f t="shared" si="0"/>
        <v>0</v>
      </c>
      <c r="BJ27" s="354"/>
      <c r="BK27" s="356" t="str">
        <f t="shared" si="1"/>
        <v/>
      </c>
      <c r="BL27" s="357" t="str">
        <f t="shared" si="6"/>
        <v/>
      </c>
      <c r="BM27" s="357"/>
      <c r="BN27" s="355"/>
    </row>
    <row r="28" spans="1:66" ht="15" customHeight="1" x14ac:dyDescent="0.25">
      <c r="A28" s="341" t="str">
        <f>IF(D28="","",Cover!$D$8)</f>
        <v/>
      </c>
      <c r="B28" s="341" t="str">
        <f>IF(D28="","",Cover!$D$7)</f>
        <v/>
      </c>
      <c r="C28" s="342" t="str">
        <f>IF(F28="","",IFERROR(VLOOKUP(F28,'Master Data'!$E$58:$J$146,6,FALSE),0))</f>
        <v/>
      </c>
      <c r="D28" s="343" t="str">
        <f>IF(F28="","",IFERROR(VLOOKUP(F28,'Master Data'!$E$58:$L$146,8,FALSE),0))</f>
        <v/>
      </c>
      <c r="E28" s="342" t="str">
        <f>IF(D28="","",IFERROR(VLOOKUP(D28,'Master Data'!$D$58:$I$146,6,FALSE),0))</f>
        <v/>
      </c>
      <c r="F28" s="329"/>
      <c r="G28" s="344"/>
      <c r="H28" s="345">
        <f>IFERROR(VLOOKUP(G28,'Master Data'!$C$336:$I$353,7,FALSE),0)</f>
        <v>0</v>
      </c>
      <c r="I28" s="346">
        <f>IFERROR(VLOOKUP(H28,'Master Data'!$B$336:$D$351,3,FALSE),0)</f>
        <v>0</v>
      </c>
      <c r="J28" s="347">
        <f>IFERROR(VLOOKUP(H28,'Master Data'!$B$336:$H$353,7,FALSE),0)</f>
        <v>0</v>
      </c>
      <c r="K28" s="348"/>
      <c r="L28" s="359" t="str">
        <f>IFERROR(IF(I28="FIXED ASSET",J28&amp;E28&amp;K28,VLOOKUP(F28,'Master Data'!$E$58:$H$146,4,FALSE)&amp;"-"&amp;J28&amp;"-"&amp;K28),"-")</f>
        <v>-</v>
      </c>
      <c r="M28" s="329"/>
      <c r="N28" s="349"/>
      <c r="O28" s="361"/>
      <c r="P28" s="361"/>
      <c r="Q28" s="361"/>
      <c r="R28" s="361"/>
      <c r="S28" s="361"/>
      <c r="T28" s="361"/>
      <c r="U28" s="361"/>
      <c r="V28" s="361"/>
      <c r="W28" s="361"/>
      <c r="X28" s="361"/>
      <c r="Y28" s="361"/>
      <c r="Z28" s="361"/>
      <c r="AA28" s="351">
        <f t="shared" si="7"/>
        <v>0</v>
      </c>
      <c r="AB28" s="352"/>
      <c r="AC28" s="361"/>
      <c r="AD28" s="361"/>
      <c r="AE28" s="361"/>
      <c r="AF28" s="361"/>
      <c r="AG28" s="361"/>
      <c r="AH28" s="361"/>
      <c r="AI28" s="361"/>
      <c r="AJ28" s="361"/>
      <c r="AK28" s="361"/>
      <c r="AL28" s="361"/>
      <c r="AM28" s="361"/>
      <c r="AN28" s="361"/>
      <c r="AO28" s="351">
        <f t="shared" si="8"/>
        <v>0</v>
      </c>
      <c r="AP28" s="352"/>
      <c r="AQ28" s="353"/>
      <c r="AR28" s="360"/>
      <c r="AS28" s="360"/>
      <c r="AT28" s="360"/>
      <c r="AU28" s="360"/>
      <c r="AV28" s="360"/>
      <c r="AW28" s="360"/>
      <c r="AX28" s="360"/>
      <c r="AY28" s="360"/>
      <c r="AZ28" s="360"/>
      <c r="BA28" s="360"/>
      <c r="BB28" s="360"/>
      <c r="BC28" s="351">
        <f t="shared" si="9"/>
        <v>0</v>
      </c>
      <c r="BD28" s="439">
        <f t="shared" si="5"/>
        <v>0</v>
      </c>
      <c r="BE28" s="344"/>
      <c r="BF28" s="354"/>
      <c r="BG28" s="354"/>
      <c r="BH28" s="355"/>
      <c r="BI28" s="319">
        <f t="shared" si="0"/>
        <v>0</v>
      </c>
      <c r="BJ28" s="354"/>
      <c r="BK28" s="356" t="str">
        <f t="shared" si="1"/>
        <v/>
      </c>
      <c r="BL28" s="357" t="str">
        <f t="shared" si="6"/>
        <v/>
      </c>
      <c r="BM28" s="357"/>
      <c r="BN28" s="355"/>
    </row>
    <row r="29" spans="1:66" ht="15" customHeight="1" x14ac:dyDescent="0.25">
      <c r="A29" s="341" t="str">
        <f>IF(D29="","",Cover!$D$8)</f>
        <v/>
      </c>
      <c r="B29" s="341" t="str">
        <f>IF(D29="","",Cover!$D$7)</f>
        <v/>
      </c>
      <c r="C29" s="342" t="str">
        <f>IF(F29="","",IFERROR(VLOOKUP(F29,'Master Data'!$E$58:$J$146,6,FALSE),0))</f>
        <v/>
      </c>
      <c r="D29" s="343" t="str">
        <f>IF(F29="","",IFERROR(VLOOKUP(F29,'Master Data'!$E$58:$L$146,8,FALSE),0))</f>
        <v/>
      </c>
      <c r="E29" s="342" t="str">
        <f>IF(D29="","",IFERROR(VLOOKUP(D29,'Master Data'!$D$58:$I$146,6,FALSE),0))</f>
        <v/>
      </c>
      <c r="F29" s="329"/>
      <c r="G29" s="344"/>
      <c r="H29" s="345">
        <f>IFERROR(VLOOKUP(G29,'Master Data'!$C$336:$I$353,7,FALSE),0)</f>
        <v>0</v>
      </c>
      <c r="I29" s="346">
        <f>IFERROR(VLOOKUP(H29,'Master Data'!$B$336:$D$351,3,FALSE),0)</f>
        <v>0</v>
      </c>
      <c r="J29" s="347">
        <f>IFERROR(VLOOKUP(H29,'Master Data'!$B$336:$H$353,7,FALSE),0)</f>
        <v>0</v>
      </c>
      <c r="K29" s="348"/>
      <c r="L29" s="359" t="str">
        <f>IFERROR(IF(I29="FIXED ASSET",J29&amp;E29&amp;K29,VLOOKUP(F29,'Master Data'!$E$58:$H$146,4,FALSE)&amp;"-"&amp;J29&amp;"-"&amp;K29),"-")</f>
        <v>-</v>
      </c>
      <c r="M29" s="329"/>
      <c r="N29" s="349"/>
      <c r="O29" s="361"/>
      <c r="P29" s="361"/>
      <c r="Q29" s="361"/>
      <c r="R29" s="361"/>
      <c r="S29" s="361"/>
      <c r="T29" s="361"/>
      <c r="U29" s="361"/>
      <c r="V29" s="361"/>
      <c r="W29" s="361"/>
      <c r="X29" s="361"/>
      <c r="Y29" s="361"/>
      <c r="Z29" s="361"/>
      <c r="AA29" s="351">
        <f t="shared" si="7"/>
        <v>0</v>
      </c>
      <c r="AB29" s="352"/>
      <c r="AC29" s="361"/>
      <c r="AD29" s="361"/>
      <c r="AE29" s="361"/>
      <c r="AF29" s="361"/>
      <c r="AG29" s="361"/>
      <c r="AH29" s="361"/>
      <c r="AI29" s="361"/>
      <c r="AJ29" s="361"/>
      <c r="AK29" s="361"/>
      <c r="AL29" s="361"/>
      <c r="AM29" s="361"/>
      <c r="AN29" s="361"/>
      <c r="AO29" s="351">
        <f t="shared" si="8"/>
        <v>0</v>
      </c>
      <c r="AP29" s="352"/>
      <c r="AQ29" s="353"/>
      <c r="AR29" s="360"/>
      <c r="AS29" s="360"/>
      <c r="AT29" s="360"/>
      <c r="AU29" s="360"/>
      <c r="AV29" s="360"/>
      <c r="AW29" s="360"/>
      <c r="AX29" s="360"/>
      <c r="AY29" s="360"/>
      <c r="AZ29" s="360"/>
      <c r="BA29" s="360"/>
      <c r="BB29" s="360"/>
      <c r="BC29" s="351">
        <f t="shared" si="9"/>
        <v>0</v>
      </c>
      <c r="BD29" s="439">
        <f t="shared" si="5"/>
        <v>0</v>
      </c>
      <c r="BE29" s="344"/>
      <c r="BF29" s="354"/>
      <c r="BG29" s="354"/>
      <c r="BH29" s="355"/>
      <c r="BI29" s="319">
        <f t="shared" si="0"/>
        <v>0</v>
      </c>
      <c r="BJ29" s="354"/>
      <c r="BK29" s="356" t="str">
        <f t="shared" si="1"/>
        <v/>
      </c>
      <c r="BL29" s="357" t="str">
        <f t="shared" si="6"/>
        <v/>
      </c>
      <c r="BM29" s="357"/>
      <c r="BN29" s="355"/>
    </row>
    <row r="30" spans="1:66" ht="15" customHeight="1" x14ac:dyDescent="0.25">
      <c r="A30" s="341" t="str">
        <f>IF(D30="","",Cover!$D$8)</f>
        <v/>
      </c>
      <c r="B30" s="341" t="str">
        <f>IF(D30="","",Cover!$D$7)</f>
        <v/>
      </c>
      <c r="C30" s="342" t="str">
        <f>IF(F30="","",IFERROR(VLOOKUP(F30,'Master Data'!$E$58:$J$146,6,FALSE),0))</f>
        <v/>
      </c>
      <c r="D30" s="343" t="str">
        <f>IF(F30="","",IFERROR(VLOOKUP(F30,'Master Data'!$E$58:$L$146,8,FALSE),0))</f>
        <v/>
      </c>
      <c r="E30" s="342" t="str">
        <f>IF(D30="","",IFERROR(VLOOKUP(D30,'Master Data'!$D$58:$I$146,6,FALSE),0))</f>
        <v/>
      </c>
      <c r="F30" s="329"/>
      <c r="G30" s="344"/>
      <c r="H30" s="345">
        <f>IFERROR(VLOOKUP(G30,'Master Data'!$C$336:$I$353,7,FALSE),0)</f>
        <v>0</v>
      </c>
      <c r="I30" s="346">
        <f>IFERROR(VLOOKUP(H30,'Master Data'!$B$336:$D$351,3,FALSE),0)</f>
        <v>0</v>
      </c>
      <c r="J30" s="347">
        <f>IFERROR(VLOOKUP(H30,'Master Data'!$B$336:$H$353,7,FALSE),0)</f>
        <v>0</v>
      </c>
      <c r="K30" s="348"/>
      <c r="L30" s="359" t="str">
        <f>IFERROR(IF(I30="FIXED ASSET",J30&amp;E30&amp;K30,VLOOKUP(F30,'Master Data'!$E$58:$H$146,4,FALSE)&amp;"-"&amp;J30&amp;"-"&amp;K30),"-")</f>
        <v>-</v>
      </c>
      <c r="M30" s="329"/>
      <c r="N30" s="349"/>
      <c r="O30" s="361"/>
      <c r="P30" s="361"/>
      <c r="Q30" s="361"/>
      <c r="R30" s="361"/>
      <c r="S30" s="361"/>
      <c r="T30" s="361"/>
      <c r="U30" s="361"/>
      <c r="V30" s="361"/>
      <c r="W30" s="361"/>
      <c r="X30" s="361"/>
      <c r="Y30" s="361"/>
      <c r="Z30" s="361"/>
      <c r="AA30" s="351">
        <f t="shared" si="7"/>
        <v>0</v>
      </c>
      <c r="AB30" s="352"/>
      <c r="AC30" s="361"/>
      <c r="AD30" s="361"/>
      <c r="AE30" s="361"/>
      <c r="AF30" s="361"/>
      <c r="AG30" s="361"/>
      <c r="AH30" s="361"/>
      <c r="AI30" s="361"/>
      <c r="AJ30" s="361"/>
      <c r="AK30" s="361"/>
      <c r="AL30" s="361"/>
      <c r="AM30" s="361"/>
      <c r="AN30" s="361"/>
      <c r="AO30" s="351">
        <f t="shared" si="8"/>
        <v>0</v>
      </c>
      <c r="AP30" s="352"/>
      <c r="AQ30" s="353"/>
      <c r="AR30" s="360"/>
      <c r="AS30" s="360"/>
      <c r="AT30" s="360"/>
      <c r="AU30" s="360"/>
      <c r="AV30" s="360"/>
      <c r="AW30" s="360"/>
      <c r="AX30" s="360"/>
      <c r="AY30" s="360"/>
      <c r="AZ30" s="360"/>
      <c r="BA30" s="360"/>
      <c r="BB30" s="360"/>
      <c r="BC30" s="351">
        <f t="shared" si="9"/>
        <v>0</v>
      </c>
      <c r="BD30" s="439">
        <f t="shared" si="5"/>
        <v>0</v>
      </c>
      <c r="BE30" s="344"/>
      <c r="BF30" s="354"/>
      <c r="BG30" s="354"/>
      <c r="BH30" s="355"/>
      <c r="BI30" s="319">
        <f t="shared" si="0"/>
        <v>0</v>
      </c>
      <c r="BJ30" s="354"/>
      <c r="BK30" s="356" t="str">
        <f t="shared" si="1"/>
        <v/>
      </c>
      <c r="BL30" s="357" t="str">
        <f t="shared" si="6"/>
        <v/>
      </c>
      <c r="BM30" s="357"/>
      <c r="BN30" s="355"/>
    </row>
    <row r="31" spans="1:66" ht="15" customHeight="1" x14ac:dyDescent="0.25">
      <c r="A31" s="341" t="str">
        <f>IF(D31="","",Cover!$D$8)</f>
        <v/>
      </c>
      <c r="B31" s="341" t="str">
        <f>IF(D31="","",Cover!$D$7)</f>
        <v/>
      </c>
      <c r="C31" s="342" t="str">
        <f>IF(F31="","",IFERROR(VLOOKUP(F31,'Master Data'!$E$58:$J$146,6,FALSE),0))</f>
        <v/>
      </c>
      <c r="D31" s="343" t="str">
        <f>IF(F31="","",IFERROR(VLOOKUP(F31,'Master Data'!$E$58:$L$146,8,FALSE),0))</f>
        <v/>
      </c>
      <c r="E31" s="342" t="str">
        <f>IF(D31="","",IFERROR(VLOOKUP(D31,'Master Data'!$D$58:$I$146,6,FALSE),0))</f>
        <v/>
      </c>
      <c r="F31" s="329"/>
      <c r="G31" s="344"/>
      <c r="H31" s="345">
        <f>IFERROR(VLOOKUP(G31,'Master Data'!$C$336:$I$353,7,FALSE),0)</f>
        <v>0</v>
      </c>
      <c r="I31" s="346">
        <f>IFERROR(VLOOKUP(H31,'Master Data'!$B$336:$D$351,3,FALSE),0)</f>
        <v>0</v>
      </c>
      <c r="J31" s="347">
        <f>IFERROR(VLOOKUP(H31,'Master Data'!$B$336:$H$353,7,FALSE),0)</f>
        <v>0</v>
      </c>
      <c r="K31" s="348"/>
      <c r="L31" s="359" t="str">
        <f>IFERROR(IF(I31="FIXED ASSET",J31&amp;E31&amp;K31,VLOOKUP(F31,'Master Data'!$E$58:$H$146,4,FALSE)&amp;"-"&amp;J31&amp;"-"&amp;K31),"-")</f>
        <v>-</v>
      </c>
      <c r="M31" s="329"/>
      <c r="N31" s="349"/>
      <c r="O31" s="361"/>
      <c r="P31" s="361"/>
      <c r="Q31" s="361"/>
      <c r="R31" s="361"/>
      <c r="S31" s="361"/>
      <c r="T31" s="361"/>
      <c r="U31" s="361"/>
      <c r="V31" s="361"/>
      <c r="W31" s="361"/>
      <c r="X31" s="361"/>
      <c r="Y31" s="361"/>
      <c r="Z31" s="361"/>
      <c r="AA31" s="351">
        <f t="shared" si="7"/>
        <v>0</v>
      </c>
      <c r="AB31" s="352"/>
      <c r="AC31" s="361"/>
      <c r="AD31" s="361"/>
      <c r="AE31" s="361"/>
      <c r="AF31" s="361"/>
      <c r="AG31" s="361"/>
      <c r="AH31" s="361"/>
      <c r="AI31" s="361"/>
      <c r="AJ31" s="361"/>
      <c r="AK31" s="361"/>
      <c r="AL31" s="361"/>
      <c r="AM31" s="361"/>
      <c r="AN31" s="361"/>
      <c r="AO31" s="351">
        <f t="shared" si="8"/>
        <v>0</v>
      </c>
      <c r="AP31" s="352"/>
      <c r="AQ31" s="353"/>
      <c r="AR31" s="360"/>
      <c r="AS31" s="360"/>
      <c r="AT31" s="360"/>
      <c r="AU31" s="360"/>
      <c r="AV31" s="360"/>
      <c r="AW31" s="360"/>
      <c r="AX31" s="360"/>
      <c r="AY31" s="360"/>
      <c r="AZ31" s="360"/>
      <c r="BA31" s="360"/>
      <c r="BB31" s="360"/>
      <c r="BC31" s="351">
        <f t="shared" si="9"/>
        <v>0</v>
      </c>
      <c r="BD31" s="439">
        <f t="shared" si="5"/>
        <v>0</v>
      </c>
      <c r="BE31" s="344"/>
      <c r="BF31" s="354"/>
      <c r="BG31" s="354"/>
      <c r="BH31" s="355"/>
      <c r="BI31" s="319">
        <f t="shared" si="0"/>
        <v>0</v>
      </c>
      <c r="BJ31" s="354"/>
      <c r="BK31" s="356" t="str">
        <f t="shared" si="1"/>
        <v/>
      </c>
      <c r="BL31" s="357" t="str">
        <f t="shared" si="6"/>
        <v/>
      </c>
      <c r="BM31" s="357"/>
      <c r="BN31" s="355"/>
    </row>
  </sheetData>
  <sheetProtection formatColumns="0" formatRows="0" autoFilter="0"/>
  <autoFilter ref="A3:BO13" xr:uid="{0EDA31A2-7F85-4DEF-8921-9D2AFA3650B5}">
    <filterColumn colId="3" showButton="0"/>
  </autoFilter>
  <dataConsolidate/>
  <mergeCells count="1">
    <mergeCell ref="D3:E3"/>
  </mergeCells>
  <conditionalFormatting sqref="BK4:BK31">
    <cfRule type="containsText" dxfId="23" priority="11" operator="containsText" text="Please Fill Start Date">
      <formula>NOT(ISERROR(SEARCH("Please Fill Start Date",BK4)))</formula>
    </cfRule>
  </conditionalFormatting>
  <conditionalFormatting sqref="BL4:BL31">
    <cfRule type="containsText" dxfId="22" priority="8" operator="containsText" text="Please Fill Start Date">
      <formula>NOT(ISERROR(SEARCH("Please Fill Start Date",BL4)))</formula>
    </cfRule>
  </conditionalFormatting>
  <conditionalFormatting sqref="BM4:BM31">
    <cfRule type="containsText" dxfId="21" priority="6" operator="containsText" text="Please Fill Remarks">
      <formula>NOT(ISERROR(SEARCH("Please Fill Remarks",BM4)))</formula>
    </cfRule>
    <cfRule type="containsText" dxfId="20" priority="7" operator="containsText" text="Please Fill Start Date">
      <formula>NOT(ISERROR(SEARCH("Please Fill Start Date",BM4)))</formula>
    </cfRule>
  </conditionalFormatting>
  <conditionalFormatting sqref="K4:K31">
    <cfRule type="containsText" dxfId="19" priority="1" operator="containsText" text="Please Fill Sequence Number">
      <formula>NOT(ISERROR(SEARCH("Please Fill Sequence Number",K4)))</formula>
    </cfRule>
  </conditionalFormatting>
  <dataValidations count="4">
    <dataValidation type="list" allowBlank="1" showInputMessage="1" showErrorMessage="1" sqref="BN4:BN31" xr:uid="{A3BEB90C-5E5C-42EC-A6D0-668F5898591A}">
      <formula1>CentralisedCC</formula1>
    </dataValidation>
    <dataValidation showInputMessage="1" showErrorMessage="1" error="Ledger tidak sesuai atau isi Divisi/Dept. pada halaman Cover." sqref="A4:B31" xr:uid="{D9601B00-C2AC-4715-B511-30FF4AA18573}"/>
    <dataValidation type="custom" showInputMessage="1" showErrorMessage="1" error="Pastikan Ledger Number dan Cost Center sudah terisi" sqref="O4:Z31 AC4:AN31" xr:uid="{2BA74905-C126-4D70-848D-E0403D5A4B5B}">
      <formula1>AND($A4&lt;&gt;"",$J4&lt;&gt;"")</formula1>
    </dataValidation>
    <dataValidation allowBlank="1" showInputMessage="1" showErrorMessage="1" promptTitle="Mandatory for FA &amp; PROJECT" prompt="FIXED ASSET (FA) : started from 01 for each ledger description_x000a_PROJECT : started from 001 for each ledger description_x000a_For 01 to 09 or 001 to 009, please enter them with a leading apostrophe, e.g. : _x000a_'001, '002, ..., '009 or '01, '02, ..., '09" sqref="K4:K31" xr:uid="{004A0348-84F5-4059-90BD-8AA40C8639F3}"/>
  </dataValidations>
  <pageMargins left="0.27" right="0.28000000000000003" top="0.44" bottom="0.75" header="0" footer="0"/>
  <pageSetup paperSize="9" scale="85" orientation="landscape" r:id="rId1"/>
  <ignoredErrors>
    <ignoredError sqref="BK4:BL4 BK5:BL31" unlockedFormula="1"/>
  </ignoredErrors>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980B7F3E-E959-430D-ACEF-02419BA32B72}">
          <x14:formula1>
            <xm:f>'Master Data'!$C$336:$C$353</xm:f>
          </x14:formula1>
          <xm:sqref>G4:G31</xm:sqref>
        </x14:dataValidation>
        <x14:dataValidation type="list" allowBlank="1" showInputMessage="1" showErrorMessage="1" promptTitle="Please Fill Priority" prompt="These field should be filled from listed priority options_x000a_- High_x000a_- Medium_x000a_- Low" xr:uid="{64869390-872C-46FA-A6B6-959ADE9A7CCD}">
          <x14:formula1>
            <xm:f>'Master Data'!$B$357:$B$359</xm:f>
          </x14:formula1>
          <xm:sqref>BE4:BE31</xm:sqref>
        </x14:dataValidation>
        <x14:dataValidation type="list" allowBlank="1" showInputMessage="1" showErrorMessage="1" xr:uid="{27079150-18BC-423F-871A-8BED8F8D18FD}">
          <x14:formula1>
            <xm:f>'Master Data'!$B$372:$B$373</xm:f>
          </x14:formula1>
          <xm:sqref>BG4:BG31</xm:sqref>
        </x14:dataValidation>
        <x14:dataValidation type="list" allowBlank="1" showInputMessage="1" showErrorMessage="1" xr:uid="{33F32A10-BEBB-4231-B3F4-DBCE6613F0AB}">
          <x14:formula1>
            <xm:f>'Master Data'!$B$365:$B$368</xm:f>
          </x14:formula1>
          <xm:sqref>BJ4:BJ31</xm:sqref>
        </x14:dataValidation>
        <x14:dataValidation type="list" allowBlank="1" showInputMessage="1" showErrorMessage="1" xr:uid="{0A0973F0-3E58-4E1D-B278-9A1BE579E43E}">
          <x14:formula1>
            <xm:f>'Master Data'!$E$73:$E$75</xm:f>
          </x14:formula1>
          <xm:sqref>F4:F31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AB978-F4F7-4F8F-9C79-30D4773028BE}">
  <dimension ref="A1:AO2713"/>
  <sheetViews>
    <sheetView zoomScale="85" zoomScaleNormal="85" workbookViewId="0"/>
  </sheetViews>
  <sheetFormatPr defaultRowHeight="15" x14ac:dyDescent="0.25"/>
  <cols>
    <col min="1" max="1" width="13.42578125" bestFit="1" customWidth="1"/>
    <col min="2" max="2" width="13.42578125" customWidth="1"/>
    <col min="3" max="3" width="19.140625" bestFit="1" customWidth="1"/>
    <col min="4" max="4" width="10" bestFit="1" customWidth="1"/>
    <col min="5" max="5" width="11" bestFit="1" customWidth="1"/>
    <col min="6" max="6" width="13.140625" bestFit="1" customWidth="1"/>
    <col min="7" max="7" width="30.7109375" bestFit="1" customWidth="1"/>
    <col min="8" max="8" width="10.5703125" bestFit="1" customWidth="1"/>
    <col min="9" max="9" width="11.7109375" bestFit="1" customWidth="1"/>
    <col min="10" max="10" width="11" bestFit="1" customWidth="1"/>
    <col min="11" max="11" width="35.7109375" bestFit="1" customWidth="1"/>
    <col min="12" max="12" width="16.28515625" bestFit="1" customWidth="1"/>
    <col min="13" max="13" width="17.85546875" bestFit="1" customWidth="1"/>
    <col min="14" max="14" width="16.140625" bestFit="1" customWidth="1"/>
    <col min="15" max="15" width="11.42578125" bestFit="1" customWidth="1"/>
    <col min="16" max="16" width="12.7109375" bestFit="1" customWidth="1"/>
    <col min="17" max="17" width="22.42578125" bestFit="1" customWidth="1"/>
    <col min="18" max="18" width="14.140625" bestFit="1" customWidth="1"/>
    <col min="19" max="19" width="10.140625" bestFit="1" customWidth="1"/>
    <col min="20" max="20" width="8" bestFit="1" customWidth="1"/>
    <col min="21" max="21" width="12.85546875" bestFit="1" customWidth="1"/>
    <col min="22" max="22" width="13.42578125" bestFit="1" customWidth="1"/>
    <col min="23" max="23" width="21.42578125" bestFit="1" customWidth="1"/>
    <col min="24" max="24" width="14.140625" bestFit="1" customWidth="1"/>
    <col min="25" max="25" width="19" bestFit="1" customWidth="1"/>
    <col min="26" max="26" width="20.5703125" bestFit="1" customWidth="1"/>
    <col min="27" max="27" width="15.28515625" bestFit="1" customWidth="1"/>
    <col min="28" max="28" width="20.42578125" bestFit="1" customWidth="1"/>
    <col min="29" max="29" width="10.5703125" bestFit="1" customWidth="1"/>
    <col min="30" max="30" width="10.7109375" bestFit="1" customWidth="1"/>
    <col min="31" max="31" width="10.28515625" bestFit="1" customWidth="1"/>
    <col min="32" max="32" width="16.5703125" bestFit="1" customWidth="1"/>
    <col min="33" max="33" width="9.140625" bestFit="1" customWidth="1"/>
    <col min="34" max="34" width="24" bestFit="1" customWidth="1"/>
    <col min="35" max="35" width="11.140625" bestFit="1" customWidth="1"/>
    <col min="36" max="36" width="26" bestFit="1" customWidth="1"/>
    <col min="37" max="37" width="10.140625" bestFit="1" customWidth="1"/>
    <col min="38" max="38" width="20.7109375" bestFit="1" customWidth="1"/>
    <col min="39" max="39" width="12.28515625" bestFit="1" customWidth="1"/>
    <col min="40" max="40" width="19.140625" bestFit="1" customWidth="1"/>
    <col min="41" max="41" width="7.5703125" bestFit="1" customWidth="1"/>
    <col min="44" max="44" width="20.5703125" bestFit="1" customWidth="1"/>
    <col min="45" max="45" width="14" bestFit="1" customWidth="1"/>
    <col min="46" max="46" width="32.5703125" bestFit="1" customWidth="1"/>
    <col min="47" max="47" width="19.42578125" bestFit="1" customWidth="1"/>
    <col min="48" max="48" width="24.85546875" bestFit="1" customWidth="1"/>
  </cols>
  <sheetData>
    <row r="1" spans="1:41" ht="60" x14ac:dyDescent="0.25">
      <c r="A1" s="15" t="s">
        <v>1680</v>
      </c>
      <c r="B1" s="15" t="s">
        <v>4367</v>
      </c>
      <c r="C1" s="15" t="s">
        <v>1683</v>
      </c>
      <c r="D1" s="50" t="s">
        <v>1679</v>
      </c>
      <c r="E1" s="50" t="s">
        <v>1692</v>
      </c>
      <c r="F1" s="15" t="s">
        <v>1358</v>
      </c>
      <c r="G1" s="15" t="s">
        <v>1685</v>
      </c>
      <c r="H1" s="50" t="s">
        <v>1690</v>
      </c>
      <c r="I1" s="50" t="s">
        <v>1691</v>
      </c>
      <c r="J1" s="50" t="s">
        <v>1693</v>
      </c>
      <c r="K1" s="15" t="s">
        <v>1681</v>
      </c>
      <c r="L1" s="15" t="s">
        <v>3843</v>
      </c>
      <c r="M1" s="15" t="s">
        <v>3844</v>
      </c>
      <c r="N1" s="15" t="s">
        <v>1686</v>
      </c>
      <c r="O1" s="15" t="s">
        <v>1688</v>
      </c>
      <c r="P1" s="15" t="s">
        <v>76</v>
      </c>
      <c r="Q1" s="15" t="s">
        <v>3845</v>
      </c>
      <c r="R1" s="15" t="s">
        <v>1702</v>
      </c>
      <c r="S1" s="15" t="s">
        <v>1703</v>
      </c>
      <c r="T1" s="15" t="s">
        <v>1713</v>
      </c>
      <c r="U1" s="15" t="s">
        <v>3846</v>
      </c>
      <c r="V1" s="15" t="s">
        <v>3847</v>
      </c>
      <c r="W1" s="15" t="s">
        <v>1705</v>
      </c>
      <c r="X1" s="15" t="s">
        <v>1689</v>
      </c>
      <c r="Y1" s="15" t="s">
        <v>1684</v>
      </c>
      <c r="Z1" s="15" t="s">
        <v>3848</v>
      </c>
      <c r="AA1" s="15" t="s">
        <v>1695</v>
      </c>
      <c r="AB1" s="15" t="s">
        <v>3849</v>
      </c>
      <c r="AC1" s="50" t="s">
        <v>3850</v>
      </c>
      <c r="AD1" s="15" t="s">
        <v>3851</v>
      </c>
      <c r="AE1" s="15" t="s">
        <v>1708</v>
      </c>
      <c r="AF1" s="15" t="s">
        <v>1709</v>
      </c>
      <c r="AG1" s="15" t="s">
        <v>3852</v>
      </c>
      <c r="AH1" s="15" t="s">
        <v>3853</v>
      </c>
      <c r="AI1" s="15" t="s">
        <v>3854</v>
      </c>
      <c r="AJ1" s="15" t="s">
        <v>3855</v>
      </c>
      <c r="AK1" s="15" t="s">
        <v>1711</v>
      </c>
      <c r="AL1" s="15" t="s">
        <v>1712</v>
      </c>
      <c r="AM1" s="15" t="s">
        <v>3856</v>
      </c>
      <c r="AN1" s="15" t="s">
        <v>3857</v>
      </c>
      <c r="AO1" s="91" t="s">
        <v>3841</v>
      </c>
    </row>
    <row r="2" spans="1:41" x14ac:dyDescent="0.25">
      <c r="A2" s="56">
        <v>45688</v>
      </c>
      <c r="B2" s="92" t="s">
        <v>1718</v>
      </c>
      <c r="C2" s="55" t="s">
        <v>3858</v>
      </c>
      <c r="D2" s="55" t="s">
        <v>3859</v>
      </c>
      <c r="E2" s="55" t="s">
        <v>89</v>
      </c>
      <c r="F2" s="55">
        <v>50900020</v>
      </c>
      <c r="G2" s="55" t="s">
        <v>492</v>
      </c>
      <c r="H2" s="55" t="s">
        <v>89</v>
      </c>
      <c r="I2" s="57">
        <v>560.74</v>
      </c>
      <c r="J2" s="57">
        <v>560.74</v>
      </c>
      <c r="K2" s="55" t="s">
        <v>3860</v>
      </c>
      <c r="L2" s="55" t="s">
        <v>1644</v>
      </c>
      <c r="M2" s="55" t="s">
        <v>3858</v>
      </c>
      <c r="N2" s="56">
        <v>45688</v>
      </c>
      <c r="O2" s="55" t="s">
        <v>1644</v>
      </c>
      <c r="P2" s="55" t="s">
        <v>329</v>
      </c>
      <c r="Q2" s="55" t="s">
        <v>330</v>
      </c>
      <c r="R2" s="55" t="s">
        <v>1644</v>
      </c>
      <c r="S2" s="55" t="s">
        <v>1644</v>
      </c>
      <c r="T2" s="55" t="s">
        <v>1644</v>
      </c>
      <c r="U2" s="55" t="s">
        <v>3862</v>
      </c>
      <c r="V2" s="55" t="s">
        <v>1881</v>
      </c>
      <c r="W2" s="55" t="s">
        <v>1644</v>
      </c>
      <c r="X2" s="56"/>
      <c r="Y2" s="55" t="s">
        <v>1644</v>
      </c>
      <c r="Z2" s="56"/>
      <c r="AA2" s="55" t="s">
        <v>1644</v>
      </c>
      <c r="AB2" s="59">
        <v>9282702</v>
      </c>
      <c r="AC2" s="55" t="s">
        <v>1554</v>
      </c>
      <c r="AD2" s="55" t="s">
        <v>1644</v>
      </c>
      <c r="AE2" s="58">
        <v>0</v>
      </c>
      <c r="AF2" s="55" t="s">
        <v>1644</v>
      </c>
      <c r="AG2" s="55" t="s">
        <v>1644</v>
      </c>
      <c r="AH2" s="55" t="s">
        <v>1644</v>
      </c>
      <c r="AI2" s="55" t="s">
        <v>1644</v>
      </c>
      <c r="AJ2" s="55" t="s">
        <v>1644</v>
      </c>
      <c r="AK2" s="55" t="s">
        <v>1644</v>
      </c>
      <c r="AL2" s="55" t="s">
        <v>1644</v>
      </c>
      <c r="AM2" s="55" t="s">
        <v>3861</v>
      </c>
      <c r="AN2" s="55" t="s">
        <v>1644</v>
      </c>
      <c r="AO2" t="s">
        <v>3842</v>
      </c>
    </row>
    <row r="3" spans="1:41" x14ac:dyDescent="0.25">
      <c r="A3" s="56">
        <v>45688</v>
      </c>
      <c r="B3" s="92" t="s">
        <v>1718</v>
      </c>
      <c r="C3" s="55" t="s">
        <v>3858</v>
      </c>
      <c r="D3" s="55" t="s">
        <v>3859</v>
      </c>
      <c r="E3" s="55" t="s">
        <v>89</v>
      </c>
      <c r="F3" s="55">
        <v>50900020</v>
      </c>
      <c r="G3" s="55" t="s">
        <v>492</v>
      </c>
      <c r="H3" s="55" t="s">
        <v>89</v>
      </c>
      <c r="I3" s="57">
        <v>1209</v>
      </c>
      <c r="J3" s="57">
        <v>1209</v>
      </c>
      <c r="K3" s="55" t="s">
        <v>3860</v>
      </c>
      <c r="L3" s="55" t="s">
        <v>1644</v>
      </c>
      <c r="M3" s="55" t="s">
        <v>3858</v>
      </c>
      <c r="N3" s="56">
        <v>45688</v>
      </c>
      <c r="O3" s="55" t="s">
        <v>1644</v>
      </c>
      <c r="P3" s="55" t="s">
        <v>329</v>
      </c>
      <c r="Q3" s="55" t="s">
        <v>330</v>
      </c>
      <c r="R3" s="55" t="s">
        <v>1644</v>
      </c>
      <c r="S3" s="55" t="s">
        <v>1644</v>
      </c>
      <c r="T3" s="55" t="s">
        <v>1644</v>
      </c>
      <c r="U3" s="55" t="s">
        <v>3863</v>
      </c>
      <c r="V3" s="55" t="s">
        <v>1881</v>
      </c>
      <c r="W3" s="55" t="s">
        <v>1644</v>
      </c>
      <c r="X3" s="56"/>
      <c r="Y3" s="55" t="s">
        <v>1644</v>
      </c>
      <c r="Z3" s="56"/>
      <c r="AA3" s="55" t="s">
        <v>1644</v>
      </c>
      <c r="AB3" s="59">
        <v>19634160</v>
      </c>
      <c r="AC3" s="55" t="s">
        <v>1554</v>
      </c>
      <c r="AD3" s="55" t="s">
        <v>1644</v>
      </c>
      <c r="AE3" s="58">
        <v>0</v>
      </c>
      <c r="AF3" s="55" t="s">
        <v>1644</v>
      </c>
      <c r="AG3" s="55" t="s">
        <v>1644</v>
      </c>
      <c r="AH3" s="55" t="s">
        <v>1644</v>
      </c>
      <c r="AI3" s="55" t="s">
        <v>1644</v>
      </c>
      <c r="AJ3" s="55" t="s">
        <v>1644</v>
      </c>
      <c r="AK3" s="55" t="s">
        <v>1644</v>
      </c>
      <c r="AL3" s="55" t="s">
        <v>1644</v>
      </c>
      <c r="AM3" s="55" t="s">
        <v>3861</v>
      </c>
      <c r="AN3" s="55" t="s">
        <v>1644</v>
      </c>
      <c r="AO3" t="s">
        <v>3842</v>
      </c>
    </row>
    <row r="4" spans="1:41" x14ac:dyDescent="0.25">
      <c r="A4" s="56">
        <v>45688</v>
      </c>
      <c r="B4" s="92" t="s">
        <v>1718</v>
      </c>
      <c r="C4" s="55" t="s">
        <v>3858</v>
      </c>
      <c r="D4" s="55" t="s">
        <v>3859</v>
      </c>
      <c r="E4" s="55" t="s">
        <v>89</v>
      </c>
      <c r="F4" s="55">
        <v>50900020</v>
      </c>
      <c r="G4" s="55" t="s">
        <v>492</v>
      </c>
      <c r="H4" s="55" t="s">
        <v>89</v>
      </c>
      <c r="I4" s="57">
        <v>511.52</v>
      </c>
      <c r="J4" s="57">
        <v>511.52</v>
      </c>
      <c r="K4" s="55" t="s">
        <v>3860</v>
      </c>
      <c r="L4" s="55" t="s">
        <v>1644</v>
      </c>
      <c r="M4" s="55" t="s">
        <v>3858</v>
      </c>
      <c r="N4" s="56">
        <v>45688</v>
      </c>
      <c r="O4" s="55" t="s">
        <v>1644</v>
      </c>
      <c r="P4" s="55" t="s">
        <v>329</v>
      </c>
      <c r="Q4" s="55" t="s">
        <v>330</v>
      </c>
      <c r="R4" s="55" t="s">
        <v>1644</v>
      </c>
      <c r="S4" s="55" t="s">
        <v>1644</v>
      </c>
      <c r="T4" s="55" t="s">
        <v>1644</v>
      </c>
      <c r="U4" s="55" t="s">
        <v>3864</v>
      </c>
      <c r="V4" s="55" t="s">
        <v>1881</v>
      </c>
      <c r="W4" s="55" t="s">
        <v>1644</v>
      </c>
      <c r="X4" s="56"/>
      <c r="Y4" s="55" t="s">
        <v>1644</v>
      </c>
      <c r="Z4" s="56"/>
      <c r="AA4" s="55" t="s">
        <v>1644</v>
      </c>
      <c r="AB4" s="59">
        <v>8127224</v>
      </c>
      <c r="AC4" s="55" t="s">
        <v>1554</v>
      </c>
      <c r="AD4" s="55" t="s">
        <v>1644</v>
      </c>
      <c r="AE4" s="58">
        <v>0</v>
      </c>
      <c r="AF4" s="55" t="s">
        <v>1644</v>
      </c>
      <c r="AG4" s="55" t="s">
        <v>1644</v>
      </c>
      <c r="AH4" s="55" t="s">
        <v>1644</v>
      </c>
      <c r="AI4" s="55" t="s">
        <v>1644</v>
      </c>
      <c r="AJ4" s="55" t="s">
        <v>1644</v>
      </c>
      <c r="AK4" s="55" t="s">
        <v>1644</v>
      </c>
      <c r="AL4" s="55" t="s">
        <v>1644</v>
      </c>
      <c r="AM4" s="55" t="s">
        <v>3861</v>
      </c>
      <c r="AN4" s="55" t="s">
        <v>1644</v>
      </c>
      <c r="AO4" t="s">
        <v>3842</v>
      </c>
    </row>
    <row r="5" spans="1:41" x14ac:dyDescent="0.25">
      <c r="A5" s="56">
        <v>45688</v>
      </c>
      <c r="B5" s="92" t="s">
        <v>1718</v>
      </c>
      <c r="C5" s="55" t="s">
        <v>3858</v>
      </c>
      <c r="D5" s="55" t="s">
        <v>3859</v>
      </c>
      <c r="E5" s="55" t="s">
        <v>89</v>
      </c>
      <c r="F5" s="55">
        <v>50900020</v>
      </c>
      <c r="G5" s="55" t="s">
        <v>492</v>
      </c>
      <c r="H5" s="55" t="s">
        <v>89</v>
      </c>
      <c r="I5" s="57">
        <v>472.2</v>
      </c>
      <c r="J5" s="57">
        <v>472.2</v>
      </c>
      <c r="K5" s="55" t="s">
        <v>3860</v>
      </c>
      <c r="L5" s="55" t="s">
        <v>1644</v>
      </c>
      <c r="M5" s="55" t="s">
        <v>3858</v>
      </c>
      <c r="N5" s="56">
        <v>45688</v>
      </c>
      <c r="O5" s="55" t="s">
        <v>1644</v>
      </c>
      <c r="P5" s="55" t="s">
        <v>329</v>
      </c>
      <c r="Q5" s="55" t="s">
        <v>330</v>
      </c>
      <c r="R5" s="55" t="s">
        <v>1644</v>
      </c>
      <c r="S5" s="55" t="s">
        <v>1644</v>
      </c>
      <c r="T5" s="55" t="s">
        <v>1644</v>
      </c>
      <c r="U5" s="55" t="s">
        <v>3865</v>
      </c>
      <c r="V5" s="55" t="s">
        <v>1881</v>
      </c>
      <c r="W5" s="55" t="s">
        <v>1644</v>
      </c>
      <c r="X5" s="56"/>
      <c r="Y5" s="55" t="s">
        <v>1644</v>
      </c>
      <c r="Z5" s="56"/>
      <c r="AA5" s="55" t="s">
        <v>1644</v>
      </c>
      <c r="AB5" s="59">
        <v>7341469</v>
      </c>
      <c r="AC5" s="55" t="s">
        <v>1554</v>
      </c>
      <c r="AD5" s="55" t="s">
        <v>1644</v>
      </c>
      <c r="AE5" s="58">
        <v>0</v>
      </c>
      <c r="AF5" s="55" t="s">
        <v>1644</v>
      </c>
      <c r="AG5" s="55" t="s">
        <v>1644</v>
      </c>
      <c r="AH5" s="55" t="s">
        <v>1644</v>
      </c>
      <c r="AI5" s="55" t="s">
        <v>1644</v>
      </c>
      <c r="AJ5" s="55" t="s">
        <v>1644</v>
      </c>
      <c r="AK5" s="55" t="s">
        <v>1644</v>
      </c>
      <c r="AL5" s="55" t="s">
        <v>1644</v>
      </c>
      <c r="AM5" s="55" t="s">
        <v>3861</v>
      </c>
      <c r="AN5" s="55" t="s">
        <v>1644</v>
      </c>
      <c r="AO5" t="s">
        <v>3842</v>
      </c>
    </row>
    <row r="6" spans="1:41" x14ac:dyDescent="0.25">
      <c r="A6" s="56">
        <v>45688</v>
      </c>
      <c r="B6" s="92" t="s">
        <v>1718</v>
      </c>
      <c r="C6" s="55" t="s">
        <v>3858</v>
      </c>
      <c r="D6" s="55" t="s">
        <v>3859</v>
      </c>
      <c r="E6" s="55" t="s">
        <v>89</v>
      </c>
      <c r="F6" s="55">
        <v>50900020</v>
      </c>
      <c r="G6" s="55" t="s">
        <v>492</v>
      </c>
      <c r="H6" s="55" t="s">
        <v>89</v>
      </c>
      <c r="I6" s="57">
        <v>2124.63</v>
      </c>
      <c r="J6" s="57">
        <v>2124.63</v>
      </c>
      <c r="K6" s="55" t="s">
        <v>3860</v>
      </c>
      <c r="L6" s="55" t="s">
        <v>1644</v>
      </c>
      <c r="M6" s="55" t="s">
        <v>3858</v>
      </c>
      <c r="N6" s="56">
        <v>45688</v>
      </c>
      <c r="O6" s="55" t="s">
        <v>1644</v>
      </c>
      <c r="P6" s="55" t="s">
        <v>329</v>
      </c>
      <c r="Q6" s="55" t="s">
        <v>330</v>
      </c>
      <c r="R6" s="55" t="s">
        <v>1644</v>
      </c>
      <c r="S6" s="55" t="s">
        <v>1644</v>
      </c>
      <c r="T6" s="55" t="s">
        <v>1644</v>
      </c>
      <c r="U6" s="55" t="s">
        <v>3866</v>
      </c>
      <c r="V6" s="55" t="s">
        <v>1881</v>
      </c>
      <c r="W6" s="55" t="s">
        <v>1644</v>
      </c>
      <c r="X6" s="56"/>
      <c r="Y6" s="55" t="s">
        <v>1644</v>
      </c>
      <c r="Z6" s="56"/>
      <c r="AA6" s="55" t="s">
        <v>1644</v>
      </c>
      <c r="AB6" s="59">
        <v>33080419</v>
      </c>
      <c r="AC6" s="55" t="s">
        <v>1554</v>
      </c>
      <c r="AD6" s="55" t="s">
        <v>1644</v>
      </c>
      <c r="AE6" s="58">
        <v>0</v>
      </c>
      <c r="AF6" s="55" t="s">
        <v>1644</v>
      </c>
      <c r="AG6" s="55" t="s">
        <v>1644</v>
      </c>
      <c r="AH6" s="55" t="s">
        <v>1644</v>
      </c>
      <c r="AI6" s="55" t="s">
        <v>1644</v>
      </c>
      <c r="AJ6" s="55" t="s">
        <v>1644</v>
      </c>
      <c r="AK6" s="55" t="s">
        <v>1644</v>
      </c>
      <c r="AL6" s="55" t="s">
        <v>1644</v>
      </c>
      <c r="AM6" s="55" t="s">
        <v>3861</v>
      </c>
      <c r="AN6" s="55" t="s">
        <v>1644</v>
      </c>
      <c r="AO6" t="s">
        <v>3842</v>
      </c>
    </row>
    <row r="7" spans="1:41" x14ac:dyDescent="0.25">
      <c r="A7" s="56">
        <v>45688</v>
      </c>
      <c r="B7" s="92" t="s">
        <v>1718</v>
      </c>
      <c r="C7" s="55" t="s">
        <v>3858</v>
      </c>
      <c r="D7" s="55" t="s">
        <v>3859</v>
      </c>
      <c r="E7" s="55" t="s">
        <v>89</v>
      </c>
      <c r="F7" s="55">
        <v>50900020</v>
      </c>
      <c r="G7" s="55" t="s">
        <v>492</v>
      </c>
      <c r="H7" s="55" t="s">
        <v>89</v>
      </c>
      <c r="I7" s="57">
        <v>574.6</v>
      </c>
      <c r="J7" s="57">
        <v>574.6</v>
      </c>
      <c r="K7" s="55" t="s">
        <v>3860</v>
      </c>
      <c r="L7" s="55" t="s">
        <v>1644</v>
      </c>
      <c r="M7" s="55" t="s">
        <v>3858</v>
      </c>
      <c r="N7" s="56">
        <v>45688</v>
      </c>
      <c r="O7" s="55" t="s">
        <v>1644</v>
      </c>
      <c r="P7" s="55" t="s">
        <v>329</v>
      </c>
      <c r="Q7" s="55" t="s">
        <v>330</v>
      </c>
      <c r="R7" s="55" t="s">
        <v>1644</v>
      </c>
      <c r="S7" s="55" t="s">
        <v>1644</v>
      </c>
      <c r="T7" s="55" t="s">
        <v>1644</v>
      </c>
      <c r="U7" s="55" t="s">
        <v>3867</v>
      </c>
      <c r="V7" s="55" t="s">
        <v>1881</v>
      </c>
      <c r="W7" s="55" t="s">
        <v>1644</v>
      </c>
      <c r="X7" s="56"/>
      <c r="Y7" s="55" t="s">
        <v>1644</v>
      </c>
      <c r="Z7" s="56"/>
      <c r="AA7" s="55" t="s">
        <v>1644</v>
      </c>
      <c r="AB7" s="59">
        <v>9032690</v>
      </c>
      <c r="AC7" s="55" t="s">
        <v>1554</v>
      </c>
      <c r="AD7" s="55" t="s">
        <v>1644</v>
      </c>
      <c r="AE7" s="58">
        <v>0</v>
      </c>
      <c r="AF7" s="55" t="s">
        <v>1644</v>
      </c>
      <c r="AG7" s="55" t="s">
        <v>1644</v>
      </c>
      <c r="AH7" s="55" t="s">
        <v>1644</v>
      </c>
      <c r="AI7" s="55" t="s">
        <v>1644</v>
      </c>
      <c r="AJ7" s="55" t="s">
        <v>1644</v>
      </c>
      <c r="AK7" s="55" t="s">
        <v>1644</v>
      </c>
      <c r="AL7" s="55" t="s">
        <v>1644</v>
      </c>
      <c r="AM7" s="55" t="s">
        <v>3861</v>
      </c>
      <c r="AN7" s="55" t="s">
        <v>1644</v>
      </c>
      <c r="AO7" t="s">
        <v>3842</v>
      </c>
    </row>
    <row r="8" spans="1:41" x14ac:dyDescent="0.25">
      <c r="A8" s="56">
        <v>45688</v>
      </c>
      <c r="B8" s="92" t="s">
        <v>1718</v>
      </c>
      <c r="C8" s="55" t="s">
        <v>3858</v>
      </c>
      <c r="D8" s="55" t="s">
        <v>3859</v>
      </c>
      <c r="E8" s="55" t="s">
        <v>89</v>
      </c>
      <c r="F8" s="55">
        <v>50900020</v>
      </c>
      <c r="G8" s="55" t="s">
        <v>492</v>
      </c>
      <c r="H8" s="55" t="s">
        <v>89</v>
      </c>
      <c r="I8" s="57">
        <v>2124.63</v>
      </c>
      <c r="J8" s="57">
        <v>2124.63</v>
      </c>
      <c r="K8" s="55" t="s">
        <v>3860</v>
      </c>
      <c r="L8" s="55" t="s">
        <v>1644</v>
      </c>
      <c r="M8" s="55" t="s">
        <v>3858</v>
      </c>
      <c r="N8" s="56">
        <v>45688</v>
      </c>
      <c r="O8" s="55" t="s">
        <v>1644</v>
      </c>
      <c r="P8" s="55" t="s">
        <v>329</v>
      </c>
      <c r="Q8" s="55" t="s">
        <v>330</v>
      </c>
      <c r="R8" s="55" t="s">
        <v>1644</v>
      </c>
      <c r="S8" s="55" t="s">
        <v>1644</v>
      </c>
      <c r="T8" s="55" t="s">
        <v>1644</v>
      </c>
      <c r="U8" s="55" t="s">
        <v>3868</v>
      </c>
      <c r="V8" s="55" t="s">
        <v>1881</v>
      </c>
      <c r="W8" s="55" t="s">
        <v>1644</v>
      </c>
      <c r="X8" s="56"/>
      <c r="Y8" s="55" t="s">
        <v>1644</v>
      </c>
      <c r="Z8" s="56"/>
      <c r="AA8" s="55" t="s">
        <v>1644</v>
      </c>
      <c r="AB8" s="59">
        <v>33739053</v>
      </c>
      <c r="AC8" s="55" t="s">
        <v>1554</v>
      </c>
      <c r="AD8" s="55" t="s">
        <v>1644</v>
      </c>
      <c r="AE8" s="58">
        <v>0</v>
      </c>
      <c r="AF8" s="55" t="s">
        <v>1644</v>
      </c>
      <c r="AG8" s="55" t="s">
        <v>1644</v>
      </c>
      <c r="AH8" s="55" t="s">
        <v>1644</v>
      </c>
      <c r="AI8" s="55" t="s">
        <v>1644</v>
      </c>
      <c r="AJ8" s="55" t="s">
        <v>1644</v>
      </c>
      <c r="AK8" s="55" t="s">
        <v>1644</v>
      </c>
      <c r="AL8" s="55" t="s">
        <v>1644</v>
      </c>
      <c r="AM8" s="55" t="s">
        <v>3861</v>
      </c>
      <c r="AN8" s="55" t="s">
        <v>1644</v>
      </c>
      <c r="AO8" t="s">
        <v>3842</v>
      </c>
    </row>
    <row r="9" spans="1:41" x14ac:dyDescent="0.25">
      <c r="A9" s="56">
        <v>45688</v>
      </c>
      <c r="B9" s="92" t="s">
        <v>1718</v>
      </c>
      <c r="C9" s="55" t="s">
        <v>3858</v>
      </c>
      <c r="D9" s="55" t="s">
        <v>3859</v>
      </c>
      <c r="E9" s="55" t="s">
        <v>89</v>
      </c>
      <c r="F9" s="55">
        <v>50900020</v>
      </c>
      <c r="G9" s="55" t="s">
        <v>492</v>
      </c>
      <c r="H9" s="55" t="s">
        <v>89</v>
      </c>
      <c r="I9" s="57">
        <v>574.6</v>
      </c>
      <c r="J9" s="57">
        <v>574.6</v>
      </c>
      <c r="K9" s="55" t="s">
        <v>3860</v>
      </c>
      <c r="L9" s="55" t="s">
        <v>1644</v>
      </c>
      <c r="M9" s="55" t="s">
        <v>3858</v>
      </c>
      <c r="N9" s="56">
        <v>45688</v>
      </c>
      <c r="O9" s="55" t="s">
        <v>1644</v>
      </c>
      <c r="P9" s="55" t="s">
        <v>329</v>
      </c>
      <c r="Q9" s="55" t="s">
        <v>330</v>
      </c>
      <c r="R9" s="55" t="s">
        <v>1644</v>
      </c>
      <c r="S9" s="55" t="s">
        <v>1644</v>
      </c>
      <c r="T9" s="55" t="s">
        <v>1644</v>
      </c>
      <c r="U9" s="55" t="s">
        <v>3869</v>
      </c>
      <c r="V9" s="55" t="s">
        <v>1881</v>
      </c>
      <c r="W9" s="55" t="s">
        <v>1644</v>
      </c>
      <c r="X9" s="56"/>
      <c r="Y9" s="55" t="s">
        <v>1644</v>
      </c>
      <c r="Z9" s="56"/>
      <c r="AA9" s="55" t="s">
        <v>1644</v>
      </c>
      <c r="AB9" s="59">
        <v>8983273</v>
      </c>
      <c r="AC9" s="55" t="s">
        <v>1554</v>
      </c>
      <c r="AD9" s="55" t="s">
        <v>1644</v>
      </c>
      <c r="AE9" s="58">
        <v>0</v>
      </c>
      <c r="AF9" s="55" t="s">
        <v>1644</v>
      </c>
      <c r="AG9" s="55" t="s">
        <v>1644</v>
      </c>
      <c r="AH9" s="55" t="s">
        <v>1644</v>
      </c>
      <c r="AI9" s="55" t="s">
        <v>1644</v>
      </c>
      <c r="AJ9" s="55" t="s">
        <v>1644</v>
      </c>
      <c r="AK9" s="55" t="s">
        <v>1644</v>
      </c>
      <c r="AL9" s="55" t="s">
        <v>1644</v>
      </c>
      <c r="AM9" s="55" t="s">
        <v>3861</v>
      </c>
      <c r="AN9" s="55" t="s">
        <v>1644</v>
      </c>
      <c r="AO9" t="s">
        <v>3842</v>
      </c>
    </row>
    <row r="10" spans="1:41" x14ac:dyDescent="0.25">
      <c r="A10" s="56">
        <v>45688</v>
      </c>
      <c r="B10" s="92" t="s">
        <v>1718</v>
      </c>
      <c r="C10" s="55" t="s">
        <v>3858</v>
      </c>
      <c r="D10" s="55" t="s">
        <v>3859</v>
      </c>
      <c r="E10" s="55" t="s">
        <v>89</v>
      </c>
      <c r="F10" s="55">
        <v>50900020</v>
      </c>
      <c r="G10" s="55" t="s">
        <v>492</v>
      </c>
      <c r="H10" s="55" t="s">
        <v>89</v>
      </c>
      <c r="I10" s="57">
        <v>519.58000000000004</v>
      </c>
      <c r="J10" s="57">
        <v>519.58000000000004</v>
      </c>
      <c r="K10" s="55" t="s">
        <v>3860</v>
      </c>
      <c r="L10" s="55" t="s">
        <v>1644</v>
      </c>
      <c r="M10" s="55" t="s">
        <v>3858</v>
      </c>
      <c r="N10" s="56">
        <v>45688</v>
      </c>
      <c r="O10" s="55" t="s">
        <v>1644</v>
      </c>
      <c r="P10" s="55" t="s">
        <v>329</v>
      </c>
      <c r="Q10" s="55" t="s">
        <v>330</v>
      </c>
      <c r="R10" s="55" t="s">
        <v>1644</v>
      </c>
      <c r="S10" s="55" t="s">
        <v>1644</v>
      </c>
      <c r="T10" s="55" t="s">
        <v>1644</v>
      </c>
      <c r="U10" s="55" t="s">
        <v>3870</v>
      </c>
      <c r="V10" s="55" t="s">
        <v>1881</v>
      </c>
      <c r="W10" s="55" t="s">
        <v>1644</v>
      </c>
      <c r="X10" s="56"/>
      <c r="Y10" s="55" t="s">
        <v>1644</v>
      </c>
      <c r="Z10" s="56"/>
      <c r="AA10" s="55" t="s">
        <v>1644</v>
      </c>
      <c r="AB10" s="59">
        <v>8438033</v>
      </c>
      <c r="AC10" s="55" t="s">
        <v>1554</v>
      </c>
      <c r="AD10" s="55" t="s">
        <v>1644</v>
      </c>
      <c r="AE10" s="58">
        <v>0</v>
      </c>
      <c r="AF10" s="55" t="s">
        <v>1644</v>
      </c>
      <c r="AG10" s="55" t="s">
        <v>1644</v>
      </c>
      <c r="AH10" s="55" t="s">
        <v>1644</v>
      </c>
      <c r="AI10" s="55" t="s">
        <v>1644</v>
      </c>
      <c r="AJ10" s="55" t="s">
        <v>1644</v>
      </c>
      <c r="AK10" s="55" t="s">
        <v>1644</v>
      </c>
      <c r="AL10" s="55" t="s">
        <v>1644</v>
      </c>
      <c r="AM10" s="55" t="s">
        <v>3861</v>
      </c>
      <c r="AN10" s="55" t="s">
        <v>1644</v>
      </c>
      <c r="AO10" t="s">
        <v>3842</v>
      </c>
    </row>
    <row r="11" spans="1:41" x14ac:dyDescent="0.25">
      <c r="A11" s="56">
        <v>45688</v>
      </c>
      <c r="B11" s="92" t="s">
        <v>1718</v>
      </c>
      <c r="C11" s="55" t="s">
        <v>3858</v>
      </c>
      <c r="D11" s="55" t="s">
        <v>3859</v>
      </c>
      <c r="E11" s="55" t="s">
        <v>89</v>
      </c>
      <c r="F11" s="55">
        <v>50900020</v>
      </c>
      <c r="G11" s="55" t="s">
        <v>492</v>
      </c>
      <c r="H11" s="55" t="s">
        <v>89</v>
      </c>
      <c r="I11" s="57">
        <v>736.4</v>
      </c>
      <c r="J11" s="57">
        <v>736.4</v>
      </c>
      <c r="K11" s="55" t="s">
        <v>3860</v>
      </c>
      <c r="L11" s="55" t="s">
        <v>1644</v>
      </c>
      <c r="M11" s="55" t="s">
        <v>3858</v>
      </c>
      <c r="N11" s="56">
        <v>45688</v>
      </c>
      <c r="O11" s="55" t="s">
        <v>1644</v>
      </c>
      <c r="P11" s="55" t="s">
        <v>329</v>
      </c>
      <c r="Q11" s="55" t="s">
        <v>330</v>
      </c>
      <c r="R11" s="55" t="s">
        <v>1644</v>
      </c>
      <c r="S11" s="55" t="s">
        <v>1644</v>
      </c>
      <c r="T11" s="55" t="s">
        <v>1644</v>
      </c>
      <c r="U11" s="55" t="s">
        <v>3871</v>
      </c>
      <c r="V11" s="55" t="s">
        <v>1881</v>
      </c>
      <c r="W11" s="55" t="s">
        <v>1644</v>
      </c>
      <c r="X11" s="56"/>
      <c r="Y11" s="55" t="s">
        <v>1644</v>
      </c>
      <c r="Z11" s="56"/>
      <c r="AA11" s="55" t="s">
        <v>1644</v>
      </c>
      <c r="AB11" s="59">
        <v>11700316</v>
      </c>
      <c r="AC11" s="55" t="s">
        <v>1554</v>
      </c>
      <c r="AD11" s="55" t="s">
        <v>1644</v>
      </c>
      <c r="AE11" s="58">
        <v>0</v>
      </c>
      <c r="AF11" s="55" t="s">
        <v>1644</v>
      </c>
      <c r="AG11" s="55" t="s">
        <v>1644</v>
      </c>
      <c r="AH11" s="55" t="s">
        <v>1644</v>
      </c>
      <c r="AI11" s="55" t="s">
        <v>1644</v>
      </c>
      <c r="AJ11" s="55" t="s">
        <v>1644</v>
      </c>
      <c r="AK11" s="55" t="s">
        <v>1644</v>
      </c>
      <c r="AL11" s="55" t="s">
        <v>1644</v>
      </c>
      <c r="AM11" s="55" t="s">
        <v>3861</v>
      </c>
      <c r="AN11" s="55" t="s">
        <v>1644</v>
      </c>
      <c r="AO11" t="s">
        <v>3842</v>
      </c>
    </row>
    <row r="12" spans="1:41" x14ac:dyDescent="0.25">
      <c r="A12" s="56">
        <v>45688</v>
      </c>
      <c r="B12" s="92" t="s">
        <v>1718</v>
      </c>
      <c r="C12" s="55" t="s">
        <v>3858</v>
      </c>
      <c r="D12" s="55" t="s">
        <v>3859</v>
      </c>
      <c r="E12" s="55" t="s">
        <v>89</v>
      </c>
      <c r="F12" s="55">
        <v>50900020</v>
      </c>
      <c r="G12" s="55" t="s">
        <v>492</v>
      </c>
      <c r="H12" s="55" t="s">
        <v>89</v>
      </c>
      <c r="I12" s="57">
        <v>843.3</v>
      </c>
      <c r="J12" s="57">
        <v>843.3</v>
      </c>
      <c r="K12" s="55" t="s">
        <v>3860</v>
      </c>
      <c r="L12" s="55" t="s">
        <v>1644</v>
      </c>
      <c r="M12" s="55" t="s">
        <v>3858</v>
      </c>
      <c r="N12" s="56">
        <v>45688</v>
      </c>
      <c r="O12" s="55" t="s">
        <v>1644</v>
      </c>
      <c r="P12" s="55" t="s">
        <v>329</v>
      </c>
      <c r="Q12" s="55" t="s">
        <v>330</v>
      </c>
      <c r="R12" s="55" t="s">
        <v>1644</v>
      </c>
      <c r="S12" s="55" t="s">
        <v>1644</v>
      </c>
      <c r="T12" s="55" t="s">
        <v>1644</v>
      </c>
      <c r="U12" s="55" t="s">
        <v>3872</v>
      </c>
      <c r="V12" s="55" t="s">
        <v>1881</v>
      </c>
      <c r="W12" s="55" t="s">
        <v>1644</v>
      </c>
      <c r="X12" s="56"/>
      <c r="Y12" s="55" t="s">
        <v>1644</v>
      </c>
      <c r="Z12" s="56"/>
      <c r="AA12" s="55" t="s">
        <v>1644</v>
      </c>
      <c r="AB12" s="59">
        <v>13248182</v>
      </c>
      <c r="AC12" s="55" t="s">
        <v>1554</v>
      </c>
      <c r="AD12" s="55" t="s">
        <v>1644</v>
      </c>
      <c r="AE12" s="58">
        <v>0</v>
      </c>
      <c r="AF12" s="55" t="s">
        <v>1644</v>
      </c>
      <c r="AG12" s="55" t="s">
        <v>1644</v>
      </c>
      <c r="AH12" s="55" t="s">
        <v>1644</v>
      </c>
      <c r="AI12" s="55" t="s">
        <v>1644</v>
      </c>
      <c r="AJ12" s="55" t="s">
        <v>1644</v>
      </c>
      <c r="AK12" s="55" t="s">
        <v>1644</v>
      </c>
      <c r="AL12" s="55" t="s">
        <v>1644</v>
      </c>
      <c r="AM12" s="55" t="s">
        <v>3861</v>
      </c>
      <c r="AN12" s="55" t="s">
        <v>1644</v>
      </c>
      <c r="AO12" t="s">
        <v>3842</v>
      </c>
    </row>
    <row r="13" spans="1:41" x14ac:dyDescent="0.25">
      <c r="A13" s="56">
        <v>45688</v>
      </c>
      <c r="B13" s="92" t="s">
        <v>1718</v>
      </c>
      <c r="C13" s="55" t="s">
        <v>3858</v>
      </c>
      <c r="D13" s="55" t="s">
        <v>3859</v>
      </c>
      <c r="E13" s="55" t="s">
        <v>89</v>
      </c>
      <c r="F13" s="55">
        <v>50900020</v>
      </c>
      <c r="G13" s="55" t="s">
        <v>492</v>
      </c>
      <c r="H13" s="55" t="s">
        <v>89</v>
      </c>
      <c r="I13" s="57">
        <v>419.9</v>
      </c>
      <c r="J13" s="57">
        <v>419.9</v>
      </c>
      <c r="K13" s="55" t="s">
        <v>3860</v>
      </c>
      <c r="L13" s="55" t="s">
        <v>1644</v>
      </c>
      <c r="M13" s="55" t="s">
        <v>3858</v>
      </c>
      <c r="N13" s="56">
        <v>45688</v>
      </c>
      <c r="O13" s="55" t="s">
        <v>1644</v>
      </c>
      <c r="P13" s="55" t="s">
        <v>329</v>
      </c>
      <c r="Q13" s="55" t="s">
        <v>330</v>
      </c>
      <c r="R13" s="55" t="s">
        <v>1644</v>
      </c>
      <c r="S13" s="55" t="s">
        <v>1644</v>
      </c>
      <c r="T13" s="55" t="s">
        <v>1644</v>
      </c>
      <c r="U13" s="55" t="s">
        <v>3873</v>
      </c>
      <c r="V13" s="55" t="s">
        <v>1881</v>
      </c>
      <c r="W13" s="55" t="s">
        <v>1644</v>
      </c>
      <c r="X13" s="56"/>
      <c r="Y13" s="55" t="s">
        <v>1644</v>
      </c>
      <c r="Z13" s="56"/>
      <c r="AA13" s="55" t="s">
        <v>1644</v>
      </c>
      <c r="AB13" s="59">
        <v>6361458</v>
      </c>
      <c r="AC13" s="55" t="s">
        <v>1554</v>
      </c>
      <c r="AD13" s="55" t="s">
        <v>1644</v>
      </c>
      <c r="AE13" s="58">
        <v>0</v>
      </c>
      <c r="AF13" s="55" t="s">
        <v>1644</v>
      </c>
      <c r="AG13" s="55" t="s">
        <v>1644</v>
      </c>
      <c r="AH13" s="55" t="s">
        <v>1644</v>
      </c>
      <c r="AI13" s="55" t="s">
        <v>1644</v>
      </c>
      <c r="AJ13" s="55" t="s">
        <v>1644</v>
      </c>
      <c r="AK13" s="55" t="s">
        <v>1644</v>
      </c>
      <c r="AL13" s="55" t="s">
        <v>1644</v>
      </c>
      <c r="AM13" s="55" t="s">
        <v>3861</v>
      </c>
      <c r="AN13" s="55" t="s">
        <v>1644</v>
      </c>
      <c r="AO13" t="s">
        <v>3842</v>
      </c>
    </row>
    <row r="14" spans="1:41" x14ac:dyDescent="0.25">
      <c r="A14" s="56">
        <v>45688</v>
      </c>
      <c r="B14" s="92" t="s">
        <v>1718</v>
      </c>
      <c r="C14" s="55" t="s">
        <v>3858</v>
      </c>
      <c r="D14" s="55" t="s">
        <v>3859</v>
      </c>
      <c r="E14" s="55" t="s">
        <v>89</v>
      </c>
      <c r="F14" s="55">
        <v>50900020</v>
      </c>
      <c r="G14" s="55" t="s">
        <v>492</v>
      </c>
      <c r="H14" s="55" t="s">
        <v>89</v>
      </c>
      <c r="I14" s="57">
        <v>944.42</v>
      </c>
      <c r="J14" s="57">
        <v>944.42</v>
      </c>
      <c r="K14" s="55" t="s">
        <v>3860</v>
      </c>
      <c r="L14" s="55" t="s">
        <v>1644</v>
      </c>
      <c r="M14" s="55" t="s">
        <v>3858</v>
      </c>
      <c r="N14" s="56">
        <v>45688</v>
      </c>
      <c r="O14" s="55" t="s">
        <v>1644</v>
      </c>
      <c r="P14" s="55" t="s">
        <v>329</v>
      </c>
      <c r="Q14" s="55" t="s">
        <v>330</v>
      </c>
      <c r="R14" s="55" t="s">
        <v>1644</v>
      </c>
      <c r="S14" s="55" t="s">
        <v>1644</v>
      </c>
      <c r="T14" s="55" t="s">
        <v>1644</v>
      </c>
      <c r="U14" s="55" t="s">
        <v>3874</v>
      </c>
      <c r="V14" s="55" t="s">
        <v>1881</v>
      </c>
      <c r="W14" s="55" t="s">
        <v>1644</v>
      </c>
      <c r="X14" s="56"/>
      <c r="Y14" s="55" t="s">
        <v>1644</v>
      </c>
      <c r="Z14" s="56"/>
      <c r="AA14" s="55" t="s">
        <v>1644</v>
      </c>
      <c r="AB14" s="59">
        <v>15337327</v>
      </c>
      <c r="AC14" s="55" t="s">
        <v>1554</v>
      </c>
      <c r="AD14" s="55" t="s">
        <v>1644</v>
      </c>
      <c r="AE14" s="58">
        <v>0</v>
      </c>
      <c r="AF14" s="55" t="s">
        <v>1644</v>
      </c>
      <c r="AG14" s="55" t="s">
        <v>1644</v>
      </c>
      <c r="AH14" s="55" t="s">
        <v>1644</v>
      </c>
      <c r="AI14" s="55" t="s">
        <v>1644</v>
      </c>
      <c r="AJ14" s="55" t="s">
        <v>1644</v>
      </c>
      <c r="AK14" s="55" t="s">
        <v>1644</v>
      </c>
      <c r="AL14" s="55" t="s">
        <v>1644</v>
      </c>
      <c r="AM14" s="55" t="s">
        <v>3861</v>
      </c>
      <c r="AN14" s="55" t="s">
        <v>1644</v>
      </c>
      <c r="AO14" t="s">
        <v>3842</v>
      </c>
    </row>
    <row r="15" spans="1:41" x14ac:dyDescent="0.25">
      <c r="A15" s="56">
        <v>45688</v>
      </c>
      <c r="B15" s="92" t="s">
        <v>1718</v>
      </c>
      <c r="C15" s="55" t="s">
        <v>3858</v>
      </c>
      <c r="D15" s="55" t="s">
        <v>3859</v>
      </c>
      <c r="E15" s="55" t="s">
        <v>89</v>
      </c>
      <c r="F15" s="55">
        <v>50900020</v>
      </c>
      <c r="G15" s="55" t="s">
        <v>492</v>
      </c>
      <c r="H15" s="55" t="s">
        <v>89</v>
      </c>
      <c r="I15" s="57">
        <v>490.94</v>
      </c>
      <c r="J15" s="57">
        <v>490.94</v>
      </c>
      <c r="K15" s="55" t="s">
        <v>3860</v>
      </c>
      <c r="L15" s="55" t="s">
        <v>1644</v>
      </c>
      <c r="M15" s="55" t="s">
        <v>3858</v>
      </c>
      <c r="N15" s="56">
        <v>45688</v>
      </c>
      <c r="O15" s="55" t="s">
        <v>1644</v>
      </c>
      <c r="P15" s="55" t="s">
        <v>329</v>
      </c>
      <c r="Q15" s="55" t="s">
        <v>330</v>
      </c>
      <c r="R15" s="55" t="s">
        <v>1644</v>
      </c>
      <c r="S15" s="55" t="s">
        <v>1644</v>
      </c>
      <c r="T15" s="55" t="s">
        <v>1644</v>
      </c>
      <c r="U15" s="55" t="s">
        <v>3875</v>
      </c>
      <c r="V15" s="55" t="s">
        <v>1881</v>
      </c>
      <c r="W15" s="55" t="s">
        <v>1644</v>
      </c>
      <c r="X15" s="56"/>
      <c r="Y15" s="55" t="s">
        <v>1644</v>
      </c>
      <c r="Z15" s="56"/>
      <c r="AA15" s="55" t="s">
        <v>1644</v>
      </c>
      <c r="AB15" s="59">
        <v>7717503</v>
      </c>
      <c r="AC15" s="55" t="s">
        <v>1554</v>
      </c>
      <c r="AD15" s="55" t="s">
        <v>1644</v>
      </c>
      <c r="AE15" s="58">
        <v>0</v>
      </c>
      <c r="AF15" s="55" t="s">
        <v>1644</v>
      </c>
      <c r="AG15" s="55" t="s">
        <v>1644</v>
      </c>
      <c r="AH15" s="55" t="s">
        <v>1644</v>
      </c>
      <c r="AI15" s="55" t="s">
        <v>1644</v>
      </c>
      <c r="AJ15" s="55" t="s">
        <v>1644</v>
      </c>
      <c r="AK15" s="55" t="s">
        <v>1644</v>
      </c>
      <c r="AL15" s="55" t="s">
        <v>1644</v>
      </c>
      <c r="AM15" s="55" t="s">
        <v>3861</v>
      </c>
      <c r="AN15" s="55" t="s">
        <v>1644</v>
      </c>
      <c r="AO15" t="s">
        <v>3842</v>
      </c>
    </row>
    <row r="16" spans="1:41" x14ac:dyDescent="0.25">
      <c r="A16" s="56">
        <v>45688</v>
      </c>
      <c r="B16" s="92" t="s">
        <v>1718</v>
      </c>
      <c r="C16" s="55" t="s">
        <v>3858</v>
      </c>
      <c r="D16" s="55" t="s">
        <v>3859</v>
      </c>
      <c r="E16" s="55" t="s">
        <v>89</v>
      </c>
      <c r="F16" s="55">
        <v>50900020</v>
      </c>
      <c r="G16" s="55" t="s">
        <v>492</v>
      </c>
      <c r="H16" s="55" t="s">
        <v>89</v>
      </c>
      <c r="I16" s="57">
        <v>843.3</v>
      </c>
      <c r="J16" s="57">
        <v>843.3</v>
      </c>
      <c r="K16" s="55" t="s">
        <v>3860</v>
      </c>
      <c r="L16" s="55" t="s">
        <v>1644</v>
      </c>
      <c r="M16" s="55" t="s">
        <v>3858</v>
      </c>
      <c r="N16" s="56">
        <v>45688</v>
      </c>
      <c r="O16" s="55" t="s">
        <v>1644</v>
      </c>
      <c r="P16" s="55" t="s">
        <v>329</v>
      </c>
      <c r="Q16" s="55" t="s">
        <v>330</v>
      </c>
      <c r="R16" s="55" t="s">
        <v>1644</v>
      </c>
      <c r="S16" s="55" t="s">
        <v>1644</v>
      </c>
      <c r="T16" s="55" t="s">
        <v>1644</v>
      </c>
      <c r="U16" s="55" t="s">
        <v>3876</v>
      </c>
      <c r="V16" s="55" t="s">
        <v>1881</v>
      </c>
      <c r="W16" s="55" t="s">
        <v>1644</v>
      </c>
      <c r="X16" s="56"/>
      <c r="Y16" s="55" t="s">
        <v>1644</v>
      </c>
      <c r="Z16" s="56"/>
      <c r="AA16" s="55" t="s">
        <v>1644</v>
      </c>
      <c r="AB16" s="59">
        <v>13130120</v>
      </c>
      <c r="AC16" s="55" t="s">
        <v>1554</v>
      </c>
      <c r="AD16" s="55" t="s">
        <v>1644</v>
      </c>
      <c r="AE16" s="58">
        <v>0</v>
      </c>
      <c r="AF16" s="55" t="s">
        <v>1644</v>
      </c>
      <c r="AG16" s="55" t="s">
        <v>1644</v>
      </c>
      <c r="AH16" s="55" t="s">
        <v>1644</v>
      </c>
      <c r="AI16" s="55" t="s">
        <v>1644</v>
      </c>
      <c r="AJ16" s="55" t="s">
        <v>1644</v>
      </c>
      <c r="AK16" s="55" t="s">
        <v>1644</v>
      </c>
      <c r="AL16" s="55" t="s">
        <v>1644</v>
      </c>
      <c r="AM16" s="55" t="s">
        <v>3861</v>
      </c>
      <c r="AN16" s="55" t="s">
        <v>1644</v>
      </c>
      <c r="AO16" t="s">
        <v>3842</v>
      </c>
    </row>
    <row r="17" spans="1:41" x14ac:dyDescent="0.25">
      <c r="A17" s="56">
        <v>45688</v>
      </c>
      <c r="B17" s="92" t="s">
        <v>1718</v>
      </c>
      <c r="C17" s="55" t="s">
        <v>3858</v>
      </c>
      <c r="D17" s="55" t="s">
        <v>3859</v>
      </c>
      <c r="E17" s="55" t="s">
        <v>89</v>
      </c>
      <c r="F17" s="55">
        <v>50900020</v>
      </c>
      <c r="G17" s="55" t="s">
        <v>492</v>
      </c>
      <c r="H17" s="55" t="s">
        <v>89</v>
      </c>
      <c r="I17" s="57">
        <v>623.83000000000004</v>
      </c>
      <c r="J17" s="57">
        <v>623.83000000000004</v>
      </c>
      <c r="K17" s="55" t="s">
        <v>3860</v>
      </c>
      <c r="L17" s="55" t="s">
        <v>1644</v>
      </c>
      <c r="M17" s="55" t="s">
        <v>3858</v>
      </c>
      <c r="N17" s="56">
        <v>45688</v>
      </c>
      <c r="O17" s="55" t="s">
        <v>1644</v>
      </c>
      <c r="P17" s="55" t="s">
        <v>329</v>
      </c>
      <c r="Q17" s="55" t="s">
        <v>330</v>
      </c>
      <c r="R17" s="55" t="s">
        <v>1644</v>
      </c>
      <c r="S17" s="55" t="s">
        <v>1644</v>
      </c>
      <c r="T17" s="55" t="s">
        <v>1644</v>
      </c>
      <c r="U17" s="55" t="s">
        <v>3877</v>
      </c>
      <c r="V17" s="55" t="s">
        <v>1881</v>
      </c>
      <c r="W17" s="55" t="s">
        <v>1644</v>
      </c>
      <c r="X17" s="56"/>
      <c r="Y17" s="55" t="s">
        <v>1644</v>
      </c>
      <c r="Z17" s="56"/>
      <c r="AA17" s="55" t="s">
        <v>1644</v>
      </c>
      <c r="AB17" s="59">
        <v>9763395</v>
      </c>
      <c r="AC17" s="55" t="s">
        <v>1554</v>
      </c>
      <c r="AD17" s="55" t="s">
        <v>1644</v>
      </c>
      <c r="AE17" s="58">
        <v>0</v>
      </c>
      <c r="AF17" s="55" t="s">
        <v>1644</v>
      </c>
      <c r="AG17" s="55" t="s">
        <v>1644</v>
      </c>
      <c r="AH17" s="55" t="s">
        <v>1644</v>
      </c>
      <c r="AI17" s="55" t="s">
        <v>1644</v>
      </c>
      <c r="AJ17" s="55" t="s">
        <v>1644</v>
      </c>
      <c r="AK17" s="55" t="s">
        <v>1644</v>
      </c>
      <c r="AL17" s="55" t="s">
        <v>1644</v>
      </c>
      <c r="AM17" s="55" t="s">
        <v>3861</v>
      </c>
      <c r="AN17" s="55" t="s">
        <v>1644</v>
      </c>
      <c r="AO17" t="s">
        <v>3842</v>
      </c>
    </row>
    <row r="18" spans="1:41" x14ac:dyDescent="0.25">
      <c r="A18" s="56">
        <v>45688</v>
      </c>
      <c r="B18" s="92" t="s">
        <v>1718</v>
      </c>
      <c r="C18" s="55" t="s">
        <v>3858</v>
      </c>
      <c r="D18" s="55" t="s">
        <v>3859</v>
      </c>
      <c r="E18" s="55" t="s">
        <v>89</v>
      </c>
      <c r="F18" s="55">
        <v>50900020</v>
      </c>
      <c r="G18" s="55" t="s">
        <v>492</v>
      </c>
      <c r="H18" s="55" t="s">
        <v>89</v>
      </c>
      <c r="I18" s="57">
        <v>519.59</v>
      </c>
      <c r="J18" s="57">
        <v>519.59</v>
      </c>
      <c r="K18" s="55" t="s">
        <v>3860</v>
      </c>
      <c r="L18" s="55" t="s">
        <v>1644</v>
      </c>
      <c r="M18" s="55" t="s">
        <v>3858</v>
      </c>
      <c r="N18" s="56">
        <v>45688</v>
      </c>
      <c r="O18" s="55" t="s">
        <v>1644</v>
      </c>
      <c r="P18" s="55" t="s">
        <v>329</v>
      </c>
      <c r="Q18" s="55" t="s">
        <v>330</v>
      </c>
      <c r="R18" s="55" t="s">
        <v>1644</v>
      </c>
      <c r="S18" s="55" t="s">
        <v>1644</v>
      </c>
      <c r="T18" s="55" t="s">
        <v>1644</v>
      </c>
      <c r="U18" s="55" t="s">
        <v>3878</v>
      </c>
      <c r="V18" s="55" t="s">
        <v>1881</v>
      </c>
      <c r="W18" s="55" t="s">
        <v>1644</v>
      </c>
      <c r="X18" s="56"/>
      <c r="Y18" s="55" t="s">
        <v>1644</v>
      </c>
      <c r="Z18" s="56"/>
      <c r="AA18" s="55" t="s">
        <v>1644</v>
      </c>
      <c r="AB18" s="59">
        <v>8313369</v>
      </c>
      <c r="AC18" s="55" t="s">
        <v>1554</v>
      </c>
      <c r="AD18" s="55" t="s">
        <v>1644</v>
      </c>
      <c r="AE18" s="58">
        <v>0</v>
      </c>
      <c r="AF18" s="55" t="s">
        <v>1644</v>
      </c>
      <c r="AG18" s="55" t="s">
        <v>1644</v>
      </c>
      <c r="AH18" s="55" t="s">
        <v>1644</v>
      </c>
      <c r="AI18" s="55" t="s">
        <v>1644</v>
      </c>
      <c r="AJ18" s="55" t="s">
        <v>1644</v>
      </c>
      <c r="AK18" s="55" t="s">
        <v>1644</v>
      </c>
      <c r="AL18" s="55" t="s">
        <v>1644</v>
      </c>
      <c r="AM18" s="55" t="s">
        <v>3861</v>
      </c>
      <c r="AN18" s="55" t="s">
        <v>1644</v>
      </c>
      <c r="AO18" t="s">
        <v>3842</v>
      </c>
    </row>
    <row r="19" spans="1:41" x14ac:dyDescent="0.25">
      <c r="A19" s="56">
        <v>45688</v>
      </c>
      <c r="B19" s="92" t="s">
        <v>1718</v>
      </c>
      <c r="C19" s="55" t="s">
        <v>3858</v>
      </c>
      <c r="D19" s="55" t="s">
        <v>3859</v>
      </c>
      <c r="E19" s="55" t="s">
        <v>89</v>
      </c>
      <c r="F19" s="55">
        <v>50900020</v>
      </c>
      <c r="G19" s="55" t="s">
        <v>492</v>
      </c>
      <c r="H19" s="55" t="s">
        <v>89</v>
      </c>
      <c r="I19" s="57">
        <v>868.34</v>
      </c>
      <c r="J19" s="57">
        <v>868.34</v>
      </c>
      <c r="K19" s="55" t="s">
        <v>3860</v>
      </c>
      <c r="L19" s="55" t="s">
        <v>1644</v>
      </c>
      <c r="M19" s="55" t="s">
        <v>3858</v>
      </c>
      <c r="N19" s="56">
        <v>45688</v>
      </c>
      <c r="O19" s="55" t="s">
        <v>1644</v>
      </c>
      <c r="P19" s="55" t="s">
        <v>329</v>
      </c>
      <c r="Q19" s="55" t="s">
        <v>330</v>
      </c>
      <c r="R19" s="55" t="s">
        <v>1644</v>
      </c>
      <c r="S19" s="55" t="s">
        <v>1644</v>
      </c>
      <c r="T19" s="55" t="s">
        <v>1644</v>
      </c>
      <c r="U19" s="55" t="s">
        <v>3879</v>
      </c>
      <c r="V19" s="55" t="s">
        <v>1881</v>
      </c>
      <c r="W19" s="55" t="s">
        <v>1644</v>
      </c>
      <c r="X19" s="56"/>
      <c r="Y19" s="55" t="s">
        <v>1644</v>
      </c>
      <c r="Z19" s="56"/>
      <c r="AA19" s="55" t="s">
        <v>1644</v>
      </c>
      <c r="AB19" s="59">
        <v>13641622</v>
      </c>
      <c r="AC19" s="55" t="s">
        <v>1554</v>
      </c>
      <c r="AD19" s="55" t="s">
        <v>1644</v>
      </c>
      <c r="AE19" s="58">
        <v>0</v>
      </c>
      <c r="AF19" s="55" t="s">
        <v>1644</v>
      </c>
      <c r="AG19" s="55" t="s">
        <v>1644</v>
      </c>
      <c r="AH19" s="55" t="s">
        <v>1644</v>
      </c>
      <c r="AI19" s="55" t="s">
        <v>1644</v>
      </c>
      <c r="AJ19" s="55" t="s">
        <v>1644</v>
      </c>
      <c r="AK19" s="55" t="s">
        <v>1644</v>
      </c>
      <c r="AL19" s="55" t="s">
        <v>1644</v>
      </c>
      <c r="AM19" s="55" t="s">
        <v>3861</v>
      </c>
      <c r="AN19" s="55" t="s">
        <v>1644</v>
      </c>
      <c r="AO19" t="s">
        <v>3842</v>
      </c>
    </row>
    <row r="20" spans="1:41" x14ac:dyDescent="0.25">
      <c r="A20" s="56">
        <v>45688</v>
      </c>
      <c r="B20" s="92" t="s">
        <v>1718</v>
      </c>
      <c r="C20" s="55" t="s">
        <v>3858</v>
      </c>
      <c r="D20" s="55" t="s">
        <v>3859</v>
      </c>
      <c r="E20" s="55" t="s">
        <v>89</v>
      </c>
      <c r="F20" s="55">
        <v>50900020</v>
      </c>
      <c r="G20" s="55" t="s">
        <v>492</v>
      </c>
      <c r="H20" s="55" t="s">
        <v>89</v>
      </c>
      <c r="I20" s="57">
        <v>425.38</v>
      </c>
      <c r="J20" s="57">
        <v>425.38</v>
      </c>
      <c r="K20" s="55" t="s">
        <v>3860</v>
      </c>
      <c r="L20" s="55" t="s">
        <v>1644</v>
      </c>
      <c r="M20" s="55" t="s">
        <v>3858</v>
      </c>
      <c r="N20" s="56">
        <v>45688</v>
      </c>
      <c r="O20" s="55" t="s">
        <v>1644</v>
      </c>
      <c r="P20" s="55" t="s">
        <v>329</v>
      </c>
      <c r="Q20" s="55" t="s">
        <v>330</v>
      </c>
      <c r="R20" s="55" t="s">
        <v>1644</v>
      </c>
      <c r="S20" s="55" t="s">
        <v>1644</v>
      </c>
      <c r="T20" s="55" t="s">
        <v>1644</v>
      </c>
      <c r="U20" s="55" t="s">
        <v>3880</v>
      </c>
      <c r="V20" s="55" t="s">
        <v>1881</v>
      </c>
      <c r="W20" s="55" t="s">
        <v>1644</v>
      </c>
      <c r="X20" s="56"/>
      <c r="Y20" s="55" t="s">
        <v>1644</v>
      </c>
      <c r="Z20" s="56"/>
      <c r="AA20" s="55" t="s">
        <v>1644</v>
      </c>
      <c r="AB20" s="59">
        <v>6908090</v>
      </c>
      <c r="AC20" s="55" t="s">
        <v>1554</v>
      </c>
      <c r="AD20" s="55" t="s">
        <v>1644</v>
      </c>
      <c r="AE20" s="58">
        <v>0</v>
      </c>
      <c r="AF20" s="55" t="s">
        <v>1644</v>
      </c>
      <c r="AG20" s="55" t="s">
        <v>1644</v>
      </c>
      <c r="AH20" s="55" t="s">
        <v>1644</v>
      </c>
      <c r="AI20" s="55" t="s">
        <v>1644</v>
      </c>
      <c r="AJ20" s="55" t="s">
        <v>1644</v>
      </c>
      <c r="AK20" s="55" t="s">
        <v>1644</v>
      </c>
      <c r="AL20" s="55" t="s">
        <v>1644</v>
      </c>
      <c r="AM20" s="55" t="s">
        <v>3861</v>
      </c>
      <c r="AN20" s="55" t="s">
        <v>1644</v>
      </c>
      <c r="AO20" t="s">
        <v>3842</v>
      </c>
    </row>
    <row r="21" spans="1:41" x14ac:dyDescent="0.25">
      <c r="A21" s="56">
        <v>45688</v>
      </c>
      <c r="B21" s="92" t="s">
        <v>1718</v>
      </c>
      <c r="C21" s="55" t="s">
        <v>3858</v>
      </c>
      <c r="D21" s="55" t="s">
        <v>3859</v>
      </c>
      <c r="E21" s="55" t="s">
        <v>89</v>
      </c>
      <c r="F21" s="55">
        <v>50900020</v>
      </c>
      <c r="G21" s="55" t="s">
        <v>492</v>
      </c>
      <c r="H21" s="55" t="s">
        <v>89</v>
      </c>
      <c r="I21" s="57">
        <v>821.98</v>
      </c>
      <c r="J21" s="57">
        <v>821.98</v>
      </c>
      <c r="K21" s="55" t="s">
        <v>3860</v>
      </c>
      <c r="L21" s="55" t="s">
        <v>1644</v>
      </c>
      <c r="M21" s="55" t="s">
        <v>3858</v>
      </c>
      <c r="N21" s="56">
        <v>45688</v>
      </c>
      <c r="O21" s="55" t="s">
        <v>1644</v>
      </c>
      <c r="P21" s="55" t="s">
        <v>329</v>
      </c>
      <c r="Q21" s="55" t="s">
        <v>330</v>
      </c>
      <c r="R21" s="55" t="s">
        <v>1644</v>
      </c>
      <c r="S21" s="55" t="s">
        <v>1644</v>
      </c>
      <c r="T21" s="55" t="s">
        <v>1644</v>
      </c>
      <c r="U21" s="55" t="s">
        <v>3881</v>
      </c>
      <c r="V21" s="55" t="s">
        <v>1881</v>
      </c>
      <c r="W21" s="55" t="s">
        <v>1644</v>
      </c>
      <c r="X21" s="56"/>
      <c r="Y21" s="55" t="s">
        <v>1644</v>
      </c>
      <c r="Z21" s="56"/>
      <c r="AA21" s="55" t="s">
        <v>1644</v>
      </c>
      <c r="AB21" s="59">
        <v>13031598</v>
      </c>
      <c r="AC21" s="55" t="s">
        <v>1554</v>
      </c>
      <c r="AD21" s="55" t="s">
        <v>1644</v>
      </c>
      <c r="AE21" s="58">
        <v>0</v>
      </c>
      <c r="AF21" s="55" t="s">
        <v>1644</v>
      </c>
      <c r="AG21" s="55" t="s">
        <v>1644</v>
      </c>
      <c r="AH21" s="55" t="s">
        <v>1644</v>
      </c>
      <c r="AI21" s="55" t="s">
        <v>1644</v>
      </c>
      <c r="AJ21" s="55" t="s">
        <v>1644</v>
      </c>
      <c r="AK21" s="55" t="s">
        <v>1644</v>
      </c>
      <c r="AL21" s="55" t="s">
        <v>1644</v>
      </c>
      <c r="AM21" s="55" t="s">
        <v>3861</v>
      </c>
      <c r="AN21" s="55" t="s">
        <v>1644</v>
      </c>
      <c r="AO21" t="s">
        <v>3842</v>
      </c>
    </row>
    <row r="22" spans="1:41" x14ac:dyDescent="0.25">
      <c r="A22" s="56">
        <v>45688</v>
      </c>
      <c r="B22" s="92" t="s">
        <v>1718</v>
      </c>
      <c r="C22" s="55" t="s">
        <v>3858</v>
      </c>
      <c r="D22" s="55" t="s">
        <v>3859</v>
      </c>
      <c r="E22" s="55" t="s">
        <v>89</v>
      </c>
      <c r="F22" s="55">
        <v>50900020</v>
      </c>
      <c r="G22" s="55" t="s">
        <v>492</v>
      </c>
      <c r="H22" s="55" t="s">
        <v>89</v>
      </c>
      <c r="I22" s="57">
        <v>2124.63</v>
      </c>
      <c r="J22" s="57">
        <v>2124.63</v>
      </c>
      <c r="K22" s="55" t="s">
        <v>3860</v>
      </c>
      <c r="L22" s="55" t="s">
        <v>1644</v>
      </c>
      <c r="M22" s="55" t="s">
        <v>3858</v>
      </c>
      <c r="N22" s="56">
        <v>45688</v>
      </c>
      <c r="O22" s="55" t="s">
        <v>1644</v>
      </c>
      <c r="P22" s="55" t="s">
        <v>329</v>
      </c>
      <c r="Q22" s="55" t="s">
        <v>330</v>
      </c>
      <c r="R22" s="55" t="s">
        <v>1644</v>
      </c>
      <c r="S22" s="55" t="s">
        <v>1644</v>
      </c>
      <c r="T22" s="55" t="s">
        <v>1644</v>
      </c>
      <c r="U22" s="55" t="s">
        <v>3882</v>
      </c>
      <c r="V22" s="55" t="s">
        <v>1881</v>
      </c>
      <c r="W22" s="55" t="s">
        <v>1644</v>
      </c>
      <c r="X22" s="56"/>
      <c r="Y22" s="55" t="s">
        <v>1644</v>
      </c>
      <c r="Z22" s="56"/>
      <c r="AA22" s="55" t="s">
        <v>1644</v>
      </c>
      <c r="AB22" s="59">
        <v>33739053</v>
      </c>
      <c r="AC22" s="55" t="s">
        <v>1554</v>
      </c>
      <c r="AD22" s="55" t="s">
        <v>1644</v>
      </c>
      <c r="AE22" s="58">
        <v>0</v>
      </c>
      <c r="AF22" s="55" t="s">
        <v>1644</v>
      </c>
      <c r="AG22" s="55" t="s">
        <v>1644</v>
      </c>
      <c r="AH22" s="55" t="s">
        <v>1644</v>
      </c>
      <c r="AI22" s="55" t="s">
        <v>1644</v>
      </c>
      <c r="AJ22" s="55" t="s">
        <v>1644</v>
      </c>
      <c r="AK22" s="55" t="s">
        <v>1644</v>
      </c>
      <c r="AL22" s="55" t="s">
        <v>1644</v>
      </c>
      <c r="AM22" s="55" t="s">
        <v>3861</v>
      </c>
      <c r="AN22" s="55" t="s">
        <v>1644</v>
      </c>
      <c r="AO22" t="s">
        <v>3842</v>
      </c>
    </row>
    <row r="23" spans="1:41" x14ac:dyDescent="0.25">
      <c r="A23" s="56">
        <v>45688</v>
      </c>
      <c r="B23" s="92" t="s">
        <v>1718</v>
      </c>
      <c r="C23" s="55" t="s">
        <v>3858</v>
      </c>
      <c r="D23" s="55" t="s">
        <v>3859</v>
      </c>
      <c r="E23" s="55" t="s">
        <v>89</v>
      </c>
      <c r="F23" s="55">
        <v>50900020</v>
      </c>
      <c r="G23" s="55" t="s">
        <v>492</v>
      </c>
      <c r="H23" s="55" t="s">
        <v>89</v>
      </c>
      <c r="I23" s="57">
        <v>519.58000000000004</v>
      </c>
      <c r="J23" s="57">
        <v>519.58000000000004</v>
      </c>
      <c r="K23" s="55" t="s">
        <v>3860</v>
      </c>
      <c r="L23" s="55" t="s">
        <v>1644</v>
      </c>
      <c r="M23" s="55" t="s">
        <v>3858</v>
      </c>
      <c r="N23" s="56">
        <v>45688</v>
      </c>
      <c r="O23" s="55" t="s">
        <v>1644</v>
      </c>
      <c r="P23" s="55" t="s">
        <v>329</v>
      </c>
      <c r="Q23" s="55" t="s">
        <v>330</v>
      </c>
      <c r="R23" s="55" t="s">
        <v>1644</v>
      </c>
      <c r="S23" s="55" t="s">
        <v>1644</v>
      </c>
      <c r="T23" s="55" t="s">
        <v>1644</v>
      </c>
      <c r="U23" s="55" t="s">
        <v>3883</v>
      </c>
      <c r="V23" s="55" t="s">
        <v>1881</v>
      </c>
      <c r="W23" s="55" t="s">
        <v>1644</v>
      </c>
      <c r="X23" s="56"/>
      <c r="Y23" s="55" t="s">
        <v>1644</v>
      </c>
      <c r="Z23" s="56"/>
      <c r="AA23" s="55" t="s">
        <v>1644</v>
      </c>
      <c r="AB23" s="59">
        <v>8438033</v>
      </c>
      <c r="AC23" s="55" t="s">
        <v>1554</v>
      </c>
      <c r="AD23" s="55" t="s">
        <v>1644</v>
      </c>
      <c r="AE23" s="58">
        <v>0</v>
      </c>
      <c r="AF23" s="55" t="s">
        <v>1644</v>
      </c>
      <c r="AG23" s="55" t="s">
        <v>1644</v>
      </c>
      <c r="AH23" s="55" t="s">
        <v>1644</v>
      </c>
      <c r="AI23" s="55" t="s">
        <v>1644</v>
      </c>
      <c r="AJ23" s="55" t="s">
        <v>1644</v>
      </c>
      <c r="AK23" s="55" t="s">
        <v>1644</v>
      </c>
      <c r="AL23" s="55" t="s">
        <v>1644</v>
      </c>
      <c r="AM23" s="55" t="s">
        <v>3861</v>
      </c>
      <c r="AN23" s="55" t="s">
        <v>1644</v>
      </c>
      <c r="AO23" t="s">
        <v>3842</v>
      </c>
    </row>
    <row r="24" spans="1:41" x14ac:dyDescent="0.25">
      <c r="A24" s="56">
        <v>45688</v>
      </c>
      <c r="B24" s="92" t="s">
        <v>1718</v>
      </c>
      <c r="C24" s="55" t="s">
        <v>3858</v>
      </c>
      <c r="D24" s="55" t="s">
        <v>3859</v>
      </c>
      <c r="E24" s="55" t="s">
        <v>89</v>
      </c>
      <c r="F24" s="55">
        <v>50900020</v>
      </c>
      <c r="G24" s="55" t="s">
        <v>492</v>
      </c>
      <c r="H24" s="55" t="s">
        <v>89</v>
      </c>
      <c r="I24" s="57">
        <v>944.41</v>
      </c>
      <c r="J24" s="57">
        <v>944.41</v>
      </c>
      <c r="K24" s="55" t="s">
        <v>3860</v>
      </c>
      <c r="L24" s="55" t="s">
        <v>1644</v>
      </c>
      <c r="M24" s="55" t="s">
        <v>3858</v>
      </c>
      <c r="N24" s="56">
        <v>45688</v>
      </c>
      <c r="O24" s="55" t="s">
        <v>1644</v>
      </c>
      <c r="P24" s="55" t="s">
        <v>329</v>
      </c>
      <c r="Q24" s="55" t="s">
        <v>330</v>
      </c>
      <c r="R24" s="55" t="s">
        <v>1644</v>
      </c>
      <c r="S24" s="55" t="s">
        <v>1644</v>
      </c>
      <c r="T24" s="55" t="s">
        <v>1644</v>
      </c>
      <c r="U24" s="55" t="s">
        <v>3884</v>
      </c>
      <c r="V24" s="55" t="s">
        <v>1881</v>
      </c>
      <c r="W24" s="55" t="s">
        <v>1644</v>
      </c>
      <c r="X24" s="56"/>
      <c r="Y24" s="55" t="s">
        <v>1644</v>
      </c>
      <c r="Z24" s="56"/>
      <c r="AA24" s="55" t="s">
        <v>1644</v>
      </c>
      <c r="AB24" s="59">
        <v>14764847</v>
      </c>
      <c r="AC24" s="55" t="s">
        <v>1554</v>
      </c>
      <c r="AD24" s="55" t="s">
        <v>1644</v>
      </c>
      <c r="AE24" s="58">
        <v>0</v>
      </c>
      <c r="AF24" s="55" t="s">
        <v>1644</v>
      </c>
      <c r="AG24" s="55" t="s">
        <v>1644</v>
      </c>
      <c r="AH24" s="55" t="s">
        <v>1644</v>
      </c>
      <c r="AI24" s="55" t="s">
        <v>1644</v>
      </c>
      <c r="AJ24" s="55" t="s">
        <v>1644</v>
      </c>
      <c r="AK24" s="55" t="s">
        <v>1644</v>
      </c>
      <c r="AL24" s="55" t="s">
        <v>1644</v>
      </c>
      <c r="AM24" s="55" t="s">
        <v>3861</v>
      </c>
      <c r="AN24" s="55" t="s">
        <v>1644</v>
      </c>
      <c r="AO24" t="s">
        <v>3842</v>
      </c>
    </row>
    <row r="25" spans="1:41" x14ac:dyDescent="0.25">
      <c r="A25" s="56">
        <v>45688</v>
      </c>
      <c r="B25" s="92" t="s">
        <v>1718</v>
      </c>
      <c r="C25" s="55" t="s">
        <v>3858</v>
      </c>
      <c r="D25" s="55" t="s">
        <v>3859</v>
      </c>
      <c r="E25" s="55" t="s">
        <v>89</v>
      </c>
      <c r="F25" s="55">
        <v>50900020</v>
      </c>
      <c r="G25" s="55" t="s">
        <v>492</v>
      </c>
      <c r="H25" s="55" t="s">
        <v>89</v>
      </c>
      <c r="I25" s="57">
        <v>493.22</v>
      </c>
      <c r="J25" s="57">
        <v>493.22</v>
      </c>
      <c r="K25" s="55" t="s">
        <v>3860</v>
      </c>
      <c r="L25" s="55" t="s">
        <v>1644</v>
      </c>
      <c r="M25" s="55" t="s">
        <v>3858</v>
      </c>
      <c r="N25" s="56">
        <v>45688</v>
      </c>
      <c r="O25" s="55" t="s">
        <v>1644</v>
      </c>
      <c r="P25" s="55" t="s">
        <v>329</v>
      </c>
      <c r="Q25" s="55" t="s">
        <v>330</v>
      </c>
      <c r="R25" s="55" t="s">
        <v>1644</v>
      </c>
      <c r="S25" s="55" t="s">
        <v>1644</v>
      </c>
      <c r="T25" s="55" t="s">
        <v>1644</v>
      </c>
      <c r="U25" s="55" t="s">
        <v>3885</v>
      </c>
      <c r="V25" s="55" t="s">
        <v>1881</v>
      </c>
      <c r="W25" s="55" t="s">
        <v>1644</v>
      </c>
      <c r="X25" s="56"/>
      <c r="Y25" s="55" t="s">
        <v>1644</v>
      </c>
      <c r="Z25" s="56"/>
      <c r="AA25" s="55" t="s">
        <v>1644</v>
      </c>
      <c r="AB25" s="59">
        <v>7972193</v>
      </c>
      <c r="AC25" s="55" t="s">
        <v>1554</v>
      </c>
      <c r="AD25" s="55" t="s">
        <v>1644</v>
      </c>
      <c r="AE25" s="58">
        <v>0</v>
      </c>
      <c r="AF25" s="55" t="s">
        <v>1644</v>
      </c>
      <c r="AG25" s="55" t="s">
        <v>1644</v>
      </c>
      <c r="AH25" s="55" t="s">
        <v>1644</v>
      </c>
      <c r="AI25" s="55" t="s">
        <v>1644</v>
      </c>
      <c r="AJ25" s="55" t="s">
        <v>1644</v>
      </c>
      <c r="AK25" s="55" t="s">
        <v>1644</v>
      </c>
      <c r="AL25" s="55" t="s">
        <v>1644</v>
      </c>
      <c r="AM25" s="55" t="s">
        <v>3861</v>
      </c>
      <c r="AN25" s="55" t="s">
        <v>1644</v>
      </c>
      <c r="AO25" t="s">
        <v>3842</v>
      </c>
    </row>
    <row r="26" spans="1:41" x14ac:dyDescent="0.25">
      <c r="A26" s="56">
        <v>45688</v>
      </c>
      <c r="B26" s="92" t="s">
        <v>1718</v>
      </c>
      <c r="C26" s="55" t="s">
        <v>3858</v>
      </c>
      <c r="D26" s="55" t="s">
        <v>3859</v>
      </c>
      <c r="E26" s="55" t="s">
        <v>89</v>
      </c>
      <c r="F26" s="55">
        <v>50900020</v>
      </c>
      <c r="G26" s="55" t="s">
        <v>492</v>
      </c>
      <c r="H26" s="55" t="s">
        <v>89</v>
      </c>
      <c r="I26" s="57">
        <v>520.42999999999995</v>
      </c>
      <c r="J26" s="57">
        <v>520.42999999999995</v>
      </c>
      <c r="K26" s="55" t="s">
        <v>3860</v>
      </c>
      <c r="L26" s="55" t="s">
        <v>1644</v>
      </c>
      <c r="M26" s="55" t="s">
        <v>3858</v>
      </c>
      <c r="N26" s="56">
        <v>45688</v>
      </c>
      <c r="O26" s="55" t="s">
        <v>1644</v>
      </c>
      <c r="P26" s="55" t="s">
        <v>329</v>
      </c>
      <c r="Q26" s="55" t="s">
        <v>330</v>
      </c>
      <c r="R26" s="55" t="s">
        <v>1644</v>
      </c>
      <c r="S26" s="55" t="s">
        <v>1644</v>
      </c>
      <c r="T26" s="55" t="s">
        <v>1644</v>
      </c>
      <c r="U26" s="55" t="s">
        <v>3886</v>
      </c>
      <c r="V26" s="55" t="s">
        <v>1881</v>
      </c>
      <c r="W26" s="55" t="s">
        <v>1644</v>
      </c>
      <c r="X26" s="56"/>
      <c r="Y26" s="55" t="s">
        <v>1644</v>
      </c>
      <c r="Z26" s="56"/>
      <c r="AA26" s="55" t="s">
        <v>1644</v>
      </c>
      <c r="AB26" s="59">
        <v>8082312</v>
      </c>
      <c r="AC26" s="55" t="s">
        <v>1554</v>
      </c>
      <c r="AD26" s="55" t="s">
        <v>1644</v>
      </c>
      <c r="AE26" s="58">
        <v>0</v>
      </c>
      <c r="AF26" s="55" t="s">
        <v>1644</v>
      </c>
      <c r="AG26" s="55" t="s">
        <v>1644</v>
      </c>
      <c r="AH26" s="55" t="s">
        <v>1644</v>
      </c>
      <c r="AI26" s="55" t="s">
        <v>1644</v>
      </c>
      <c r="AJ26" s="55" t="s">
        <v>1644</v>
      </c>
      <c r="AK26" s="55" t="s">
        <v>1644</v>
      </c>
      <c r="AL26" s="55" t="s">
        <v>1644</v>
      </c>
      <c r="AM26" s="55" t="s">
        <v>3861</v>
      </c>
      <c r="AN26" s="55" t="s">
        <v>1644</v>
      </c>
      <c r="AO26" t="s">
        <v>3842</v>
      </c>
    </row>
    <row r="27" spans="1:41" x14ac:dyDescent="0.25">
      <c r="A27" s="56">
        <v>45688</v>
      </c>
      <c r="B27" s="92" t="s">
        <v>1718</v>
      </c>
      <c r="C27" s="55" t="s">
        <v>3858</v>
      </c>
      <c r="D27" s="55" t="s">
        <v>3859</v>
      </c>
      <c r="E27" s="55" t="s">
        <v>89</v>
      </c>
      <c r="F27" s="55">
        <v>50900020</v>
      </c>
      <c r="G27" s="55" t="s">
        <v>492</v>
      </c>
      <c r="H27" s="55" t="s">
        <v>89</v>
      </c>
      <c r="I27" s="57">
        <v>944.4</v>
      </c>
      <c r="J27" s="57">
        <v>944.4</v>
      </c>
      <c r="K27" s="55" t="s">
        <v>3860</v>
      </c>
      <c r="L27" s="55" t="s">
        <v>1644</v>
      </c>
      <c r="M27" s="55" t="s">
        <v>3858</v>
      </c>
      <c r="N27" s="56">
        <v>45688</v>
      </c>
      <c r="O27" s="55" t="s">
        <v>1644</v>
      </c>
      <c r="P27" s="55" t="s">
        <v>329</v>
      </c>
      <c r="Q27" s="55" t="s">
        <v>330</v>
      </c>
      <c r="R27" s="55" t="s">
        <v>1644</v>
      </c>
      <c r="S27" s="55" t="s">
        <v>1644</v>
      </c>
      <c r="T27" s="55" t="s">
        <v>1644</v>
      </c>
      <c r="U27" s="55" t="s">
        <v>3887</v>
      </c>
      <c r="V27" s="55" t="s">
        <v>1881</v>
      </c>
      <c r="W27" s="55" t="s">
        <v>1644</v>
      </c>
      <c r="X27" s="56"/>
      <c r="Y27" s="55" t="s">
        <v>1644</v>
      </c>
      <c r="Z27" s="56"/>
      <c r="AA27" s="55" t="s">
        <v>1644</v>
      </c>
      <c r="AB27" s="59">
        <v>14764848</v>
      </c>
      <c r="AC27" s="55" t="s">
        <v>1554</v>
      </c>
      <c r="AD27" s="55" t="s">
        <v>1644</v>
      </c>
      <c r="AE27" s="58">
        <v>0</v>
      </c>
      <c r="AF27" s="55" t="s">
        <v>1644</v>
      </c>
      <c r="AG27" s="55" t="s">
        <v>1644</v>
      </c>
      <c r="AH27" s="55" t="s">
        <v>1644</v>
      </c>
      <c r="AI27" s="55" t="s">
        <v>1644</v>
      </c>
      <c r="AJ27" s="55" t="s">
        <v>1644</v>
      </c>
      <c r="AK27" s="55" t="s">
        <v>1644</v>
      </c>
      <c r="AL27" s="55" t="s">
        <v>1644</v>
      </c>
      <c r="AM27" s="55" t="s">
        <v>3861</v>
      </c>
      <c r="AN27" s="55" t="s">
        <v>1644</v>
      </c>
      <c r="AO27" t="s">
        <v>3842</v>
      </c>
    </row>
    <row r="28" spans="1:41" x14ac:dyDescent="0.25">
      <c r="A28" s="56">
        <v>45688</v>
      </c>
      <c r="B28" s="92" t="s">
        <v>1718</v>
      </c>
      <c r="C28" s="55" t="s">
        <v>3858</v>
      </c>
      <c r="D28" s="55" t="s">
        <v>3859</v>
      </c>
      <c r="E28" s="55" t="s">
        <v>89</v>
      </c>
      <c r="F28" s="55">
        <v>50900020</v>
      </c>
      <c r="G28" s="55" t="s">
        <v>492</v>
      </c>
      <c r="H28" s="55" t="s">
        <v>89</v>
      </c>
      <c r="I28" s="57">
        <v>490.94</v>
      </c>
      <c r="J28" s="57">
        <v>490.94</v>
      </c>
      <c r="K28" s="55" t="s">
        <v>3860</v>
      </c>
      <c r="L28" s="55" t="s">
        <v>1644</v>
      </c>
      <c r="M28" s="55" t="s">
        <v>3858</v>
      </c>
      <c r="N28" s="56">
        <v>45688</v>
      </c>
      <c r="O28" s="55" t="s">
        <v>1644</v>
      </c>
      <c r="P28" s="55" t="s">
        <v>329</v>
      </c>
      <c r="Q28" s="55" t="s">
        <v>330</v>
      </c>
      <c r="R28" s="55" t="s">
        <v>1644</v>
      </c>
      <c r="S28" s="55" t="s">
        <v>1644</v>
      </c>
      <c r="T28" s="55" t="s">
        <v>1644</v>
      </c>
      <c r="U28" s="55" t="s">
        <v>3888</v>
      </c>
      <c r="V28" s="55" t="s">
        <v>1881</v>
      </c>
      <c r="W28" s="55" t="s">
        <v>1644</v>
      </c>
      <c r="X28" s="56"/>
      <c r="Y28" s="55" t="s">
        <v>1644</v>
      </c>
      <c r="Z28" s="56"/>
      <c r="AA28" s="55" t="s">
        <v>1644</v>
      </c>
      <c r="AB28" s="59">
        <v>7712593</v>
      </c>
      <c r="AC28" s="55" t="s">
        <v>1554</v>
      </c>
      <c r="AD28" s="55" t="s">
        <v>1644</v>
      </c>
      <c r="AE28" s="58">
        <v>0</v>
      </c>
      <c r="AF28" s="55" t="s">
        <v>1644</v>
      </c>
      <c r="AG28" s="55" t="s">
        <v>1644</v>
      </c>
      <c r="AH28" s="55" t="s">
        <v>1644</v>
      </c>
      <c r="AI28" s="55" t="s">
        <v>1644</v>
      </c>
      <c r="AJ28" s="55" t="s">
        <v>1644</v>
      </c>
      <c r="AK28" s="55" t="s">
        <v>1644</v>
      </c>
      <c r="AL28" s="55" t="s">
        <v>1644</v>
      </c>
      <c r="AM28" s="55" t="s">
        <v>3861</v>
      </c>
      <c r="AN28" s="55" t="s">
        <v>1644</v>
      </c>
      <c r="AO28" t="s">
        <v>3842</v>
      </c>
    </row>
    <row r="29" spans="1:41" x14ac:dyDescent="0.25">
      <c r="A29" s="56">
        <v>45688</v>
      </c>
      <c r="B29" s="92" t="s">
        <v>1718</v>
      </c>
      <c r="C29" s="55" t="s">
        <v>3858</v>
      </c>
      <c r="D29" s="55" t="s">
        <v>3859</v>
      </c>
      <c r="E29" s="55" t="s">
        <v>89</v>
      </c>
      <c r="F29" s="55">
        <v>50900020</v>
      </c>
      <c r="G29" s="55" t="s">
        <v>492</v>
      </c>
      <c r="H29" s="55" t="s">
        <v>89</v>
      </c>
      <c r="I29" s="57">
        <v>520.42999999999995</v>
      </c>
      <c r="J29" s="57">
        <v>520.42999999999995</v>
      </c>
      <c r="K29" s="55" t="s">
        <v>3860</v>
      </c>
      <c r="L29" s="55" t="s">
        <v>1644</v>
      </c>
      <c r="M29" s="55" t="s">
        <v>3858</v>
      </c>
      <c r="N29" s="56">
        <v>45688</v>
      </c>
      <c r="O29" s="55" t="s">
        <v>1644</v>
      </c>
      <c r="P29" s="55" t="s">
        <v>329</v>
      </c>
      <c r="Q29" s="55" t="s">
        <v>330</v>
      </c>
      <c r="R29" s="55" t="s">
        <v>1644</v>
      </c>
      <c r="S29" s="55" t="s">
        <v>1644</v>
      </c>
      <c r="T29" s="55" t="s">
        <v>1644</v>
      </c>
      <c r="U29" s="55" t="s">
        <v>3889</v>
      </c>
      <c r="V29" s="55" t="s">
        <v>1881</v>
      </c>
      <c r="W29" s="55" t="s">
        <v>1644</v>
      </c>
      <c r="X29" s="56"/>
      <c r="Y29" s="55" t="s">
        <v>1644</v>
      </c>
      <c r="Z29" s="56"/>
      <c r="AA29" s="55" t="s">
        <v>1644</v>
      </c>
      <c r="AB29" s="59">
        <v>8082308</v>
      </c>
      <c r="AC29" s="55" t="s">
        <v>1554</v>
      </c>
      <c r="AD29" s="55" t="s">
        <v>1644</v>
      </c>
      <c r="AE29" s="58">
        <v>0</v>
      </c>
      <c r="AF29" s="55" t="s">
        <v>1644</v>
      </c>
      <c r="AG29" s="55" t="s">
        <v>1644</v>
      </c>
      <c r="AH29" s="55" t="s">
        <v>1644</v>
      </c>
      <c r="AI29" s="55" t="s">
        <v>1644</v>
      </c>
      <c r="AJ29" s="55" t="s">
        <v>1644</v>
      </c>
      <c r="AK29" s="55" t="s">
        <v>1644</v>
      </c>
      <c r="AL29" s="55" t="s">
        <v>1644</v>
      </c>
      <c r="AM29" s="55" t="s">
        <v>3861</v>
      </c>
      <c r="AN29" s="55" t="s">
        <v>1644</v>
      </c>
      <c r="AO29" t="s">
        <v>3842</v>
      </c>
    </row>
    <row r="30" spans="1:41" x14ac:dyDescent="0.25">
      <c r="A30" s="56">
        <v>45688</v>
      </c>
      <c r="B30" s="92" t="s">
        <v>1718</v>
      </c>
      <c r="C30" s="55" t="s">
        <v>3858</v>
      </c>
      <c r="D30" s="55" t="s">
        <v>3859</v>
      </c>
      <c r="E30" s="55" t="s">
        <v>89</v>
      </c>
      <c r="F30" s="55">
        <v>50900020</v>
      </c>
      <c r="G30" s="55" t="s">
        <v>492</v>
      </c>
      <c r="H30" s="55" t="s">
        <v>89</v>
      </c>
      <c r="I30" s="57">
        <v>1686.59</v>
      </c>
      <c r="J30" s="57">
        <v>1686.59</v>
      </c>
      <c r="K30" s="55" t="s">
        <v>3860</v>
      </c>
      <c r="L30" s="55" t="s">
        <v>1644</v>
      </c>
      <c r="M30" s="55" t="s">
        <v>3858</v>
      </c>
      <c r="N30" s="56">
        <v>45688</v>
      </c>
      <c r="O30" s="55" t="s">
        <v>1644</v>
      </c>
      <c r="P30" s="55" t="s">
        <v>329</v>
      </c>
      <c r="Q30" s="55" t="s">
        <v>330</v>
      </c>
      <c r="R30" s="55" t="s">
        <v>1644</v>
      </c>
      <c r="S30" s="55" t="s">
        <v>1644</v>
      </c>
      <c r="T30" s="55" t="s">
        <v>1644</v>
      </c>
      <c r="U30" s="55" t="s">
        <v>3890</v>
      </c>
      <c r="V30" s="55" t="s">
        <v>1881</v>
      </c>
      <c r="W30" s="55" t="s">
        <v>1644</v>
      </c>
      <c r="X30" s="56"/>
      <c r="Y30" s="55" t="s">
        <v>1644</v>
      </c>
      <c r="Z30" s="56"/>
      <c r="AA30" s="55" t="s">
        <v>1644</v>
      </c>
      <c r="AB30" s="59">
        <v>27238469</v>
      </c>
      <c r="AC30" s="55" t="s">
        <v>1554</v>
      </c>
      <c r="AD30" s="55" t="s">
        <v>1644</v>
      </c>
      <c r="AE30" s="58">
        <v>0</v>
      </c>
      <c r="AF30" s="55" t="s">
        <v>1644</v>
      </c>
      <c r="AG30" s="55" t="s">
        <v>1644</v>
      </c>
      <c r="AH30" s="55" t="s">
        <v>1644</v>
      </c>
      <c r="AI30" s="55" t="s">
        <v>1644</v>
      </c>
      <c r="AJ30" s="55" t="s">
        <v>1644</v>
      </c>
      <c r="AK30" s="55" t="s">
        <v>1644</v>
      </c>
      <c r="AL30" s="55" t="s">
        <v>1644</v>
      </c>
      <c r="AM30" s="55" t="s">
        <v>3861</v>
      </c>
      <c r="AN30" s="55" t="s">
        <v>1644</v>
      </c>
      <c r="AO30" t="s">
        <v>3842</v>
      </c>
    </row>
    <row r="31" spans="1:41" x14ac:dyDescent="0.25">
      <c r="A31" s="56">
        <v>45688</v>
      </c>
      <c r="B31" s="92" t="s">
        <v>1718</v>
      </c>
      <c r="C31" s="55" t="s">
        <v>3858</v>
      </c>
      <c r="D31" s="55" t="s">
        <v>3859</v>
      </c>
      <c r="E31" s="55" t="s">
        <v>89</v>
      </c>
      <c r="F31" s="55">
        <v>50900020</v>
      </c>
      <c r="G31" s="55" t="s">
        <v>492</v>
      </c>
      <c r="H31" s="55" t="s">
        <v>89</v>
      </c>
      <c r="I31" s="57">
        <v>519.59</v>
      </c>
      <c r="J31" s="57">
        <v>519.59</v>
      </c>
      <c r="K31" s="55" t="s">
        <v>3860</v>
      </c>
      <c r="L31" s="55" t="s">
        <v>1644</v>
      </c>
      <c r="M31" s="55" t="s">
        <v>3858</v>
      </c>
      <c r="N31" s="56">
        <v>45688</v>
      </c>
      <c r="O31" s="55" t="s">
        <v>1644</v>
      </c>
      <c r="P31" s="55" t="s">
        <v>329</v>
      </c>
      <c r="Q31" s="55" t="s">
        <v>330</v>
      </c>
      <c r="R31" s="55" t="s">
        <v>1644</v>
      </c>
      <c r="S31" s="55" t="s">
        <v>1644</v>
      </c>
      <c r="T31" s="55" t="s">
        <v>1644</v>
      </c>
      <c r="U31" s="55" t="s">
        <v>3891</v>
      </c>
      <c r="V31" s="55" t="s">
        <v>1881</v>
      </c>
      <c r="W31" s="55" t="s">
        <v>1644</v>
      </c>
      <c r="X31" s="56"/>
      <c r="Y31" s="55" t="s">
        <v>1644</v>
      </c>
      <c r="Z31" s="56"/>
      <c r="AA31" s="55" t="s">
        <v>1644</v>
      </c>
      <c r="AB31" s="59">
        <v>8313369</v>
      </c>
      <c r="AC31" s="55" t="s">
        <v>1554</v>
      </c>
      <c r="AD31" s="55" t="s">
        <v>1644</v>
      </c>
      <c r="AE31" s="58">
        <v>0</v>
      </c>
      <c r="AF31" s="55" t="s">
        <v>1644</v>
      </c>
      <c r="AG31" s="55" t="s">
        <v>1644</v>
      </c>
      <c r="AH31" s="55" t="s">
        <v>1644</v>
      </c>
      <c r="AI31" s="55" t="s">
        <v>1644</v>
      </c>
      <c r="AJ31" s="55" t="s">
        <v>1644</v>
      </c>
      <c r="AK31" s="55" t="s">
        <v>1644</v>
      </c>
      <c r="AL31" s="55" t="s">
        <v>1644</v>
      </c>
      <c r="AM31" s="55" t="s">
        <v>3861</v>
      </c>
      <c r="AN31" s="55" t="s">
        <v>1644</v>
      </c>
      <c r="AO31" t="s">
        <v>3842</v>
      </c>
    </row>
    <row r="32" spans="1:41" x14ac:dyDescent="0.25">
      <c r="A32" s="56">
        <v>45688</v>
      </c>
      <c r="B32" s="92" t="s">
        <v>1718</v>
      </c>
      <c r="C32" s="55" t="s">
        <v>3858</v>
      </c>
      <c r="D32" s="55" t="s">
        <v>3859</v>
      </c>
      <c r="E32" s="55" t="s">
        <v>89</v>
      </c>
      <c r="F32" s="55">
        <v>50900020</v>
      </c>
      <c r="G32" s="55" t="s">
        <v>492</v>
      </c>
      <c r="H32" s="55" t="s">
        <v>89</v>
      </c>
      <c r="I32" s="57">
        <v>493.22</v>
      </c>
      <c r="J32" s="57">
        <v>493.22</v>
      </c>
      <c r="K32" s="55" t="s">
        <v>3860</v>
      </c>
      <c r="L32" s="55" t="s">
        <v>1644</v>
      </c>
      <c r="M32" s="55" t="s">
        <v>3858</v>
      </c>
      <c r="N32" s="56">
        <v>45688</v>
      </c>
      <c r="O32" s="55" t="s">
        <v>1644</v>
      </c>
      <c r="P32" s="55" t="s">
        <v>329</v>
      </c>
      <c r="Q32" s="55" t="s">
        <v>330</v>
      </c>
      <c r="R32" s="55" t="s">
        <v>1644</v>
      </c>
      <c r="S32" s="55" t="s">
        <v>1644</v>
      </c>
      <c r="T32" s="55" t="s">
        <v>1644</v>
      </c>
      <c r="U32" s="55" t="s">
        <v>3892</v>
      </c>
      <c r="V32" s="55" t="s">
        <v>1881</v>
      </c>
      <c r="W32" s="55" t="s">
        <v>1644</v>
      </c>
      <c r="X32" s="56"/>
      <c r="Y32" s="55" t="s">
        <v>1644</v>
      </c>
      <c r="Z32" s="56"/>
      <c r="AA32" s="55" t="s">
        <v>1644</v>
      </c>
      <c r="AB32" s="59">
        <v>7947352</v>
      </c>
      <c r="AC32" s="55" t="s">
        <v>1554</v>
      </c>
      <c r="AD32" s="55" t="s">
        <v>1644</v>
      </c>
      <c r="AE32" s="58">
        <v>0</v>
      </c>
      <c r="AF32" s="55" t="s">
        <v>1644</v>
      </c>
      <c r="AG32" s="55" t="s">
        <v>1644</v>
      </c>
      <c r="AH32" s="55" t="s">
        <v>1644</v>
      </c>
      <c r="AI32" s="55" t="s">
        <v>1644</v>
      </c>
      <c r="AJ32" s="55" t="s">
        <v>1644</v>
      </c>
      <c r="AK32" s="55" t="s">
        <v>1644</v>
      </c>
      <c r="AL32" s="55" t="s">
        <v>1644</v>
      </c>
      <c r="AM32" s="55" t="s">
        <v>3861</v>
      </c>
      <c r="AN32" s="55" t="s">
        <v>1644</v>
      </c>
      <c r="AO32" t="s">
        <v>3842</v>
      </c>
    </row>
    <row r="33" spans="1:41" x14ac:dyDescent="0.25">
      <c r="A33" s="56">
        <v>45688</v>
      </c>
      <c r="B33" s="92" t="s">
        <v>1718</v>
      </c>
      <c r="C33" s="55" t="s">
        <v>3858</v>
      </c>
      <c r="D33" s="55" t="s">
        <v>3859</v>
      </c>
      <c r="E33" s="55" t="s">
        <v>89</v>
      </c>
      <c r="F33" s="55">
        <v>50900020</v>
      </c>
      <c r="G33" s="55" t="s">
        <v>492</v>
      </c>
      <c r="H33" s="55" t="s">
        <v>89</v>
      </c>
      <c r="I33" s="57">
        <v>944.41</v>
      </c>
      <c r="J33" s="57">
        <v>944.41</v>
      </c>
      <c r="K33" s="55" t="s">
        <v>3860</v>
      </c>
      <c r="L33" s="55" t="s">
        <v>1644</v>
      </c>
      <c r="M33" s="55" t="s">
        <v>3858</v>
      </c>
      <c r="N33" s="56">
        <v>45688</v>
      </c>
      <c r="O33" s="55" t="s">
        <v>1644</v>
      </c>
      <c r="P33" s="55" t="s">
        <v>329</v>
      </c>
      <c r="Q33" s="55" t="s">
        <v>330</v>
      </c>
      <c r="R33" s="55" t="s">
        <v>1644</v>
      </c>
      <c r="S33" s="55" t="s">
        <v>1644</v>
      </c>
      <c r="T33" s="55" t="s">
        <v>1644</v>
      </c>
      <c r="U33" s="55" t="s">
        <v>3893</v>
      </c>
      <c r="V33" s="55" t="s">
        <v>1881</v>
      </c>
      <c r="W33" s="55" t="s">
        <v>1644</v>
      </c>
      <c r="X33" s="56"/>
      <c r="Y33" s="55" t="s">
        <v>1644</v>
      </c>
      <c r="Z33" s="56"/>
      <c r="AA33" s="55" t="s">
        <v>1644</v>
      </c>
      <c r="AB33" s="59">
        <v>14836629</v>
      </c>
      <c r="AC33" s="55" t="s">
        <v>1554</v>
      </c>
      <c r="AD33" s="55" t="s">
        <v>1644</v>
      </c>
      <c r="AE33" s="58">
        <v>0</v>
      </c>
      <c r="AF33" s="55" t="s">
        <v>1644</v>
      </c>
      <c r="AG33" s="55" t="s">
        <v>1644</v>
      </c>
      <c r="AH33" s="55" t="s">
        <v>1644</v>
      </c>
      <c r="AI33" s="55" t="s">
        <v>1644</v>
      </c>
      <c r="AJ33" s="55" t="s">
        <v>1644</v>
      </c>
      <c r="AK33" s="55" t="s">
        <v>1644</v>
      </c>
      <c r="AL33" s="55" t="s">
        <v>1644</v>
      </c>
      <c r="AM33" s="55" t="s">
        <v>3861</v>
      </c>
      <c r="AN33" s="55" t="s">
        <v>1644</v>
      </c>
      <c r="AO33" t="s">
        <v>3842</v>
      </c>
    </row>
    <row r="34" spans="1:41" x14ac:dyDescent="0.25">
      <c r="A34" s="56">
        <v>45688</v>
      </c>
      <c r="B34" s="92" t="s">
        <v>1718</v>
      </c>
      <c r="C34" s="55" t="s">
        <v>3858</v>
      </c>
      <c r="D34" s="55" t="s">
        <v>3859</v>
      </c>
      <c r="E34" s="55" t="s">
        <v>89</v>
      </c>
      <c r="F34" s="55">
        <v>50900020</v>
      </c>
      <c r="G34" s="55" t="s">
        <v>492</v>
      </c>
      <c r="H34" s="55" t="s">
        <v>89</v>
      </c>
      <c r="I34" s="57">
        <v>861.9</v>
      </c>
      <c r="J34" s="57">
        <v>861.9</v>
      </c>
      <c r="K34" s="55" t="s">
        <v>3860</v>
      </c>
      <c r="L34" s="55" t="s">
        <v>1644</v>
      </c>
      <c r="M34" s="55" t="s">
        <v>3858</v>
      </c>
      <c r="N34" s="56">
        <v>45688</v>
      </c>
      <c r="O34" s="55" t="s">
        <v>1644</v>
      </c>
      <c r="P34" s="55" t="s">
        <v>329</v>
      </c>
      <c r="Q34" s="55" t="s">
        <v>330</v>
      </c>
      <c r="R34" s="55" t="s">
        <v>1644</v>
      </c>
      <c r="S34" s="55" t="s">
        <v>1644</v>
      </c>
      <c r="T34" s="55" t="s">
        <v>1644</v>
      </c>
      <c r="U34" s="55" t="s">
        <v>3894</v>
      </c>
      <c r="V34" s="55" t="s">
        <v>1881</v>
      </c>
      <c r="W34" s="55" t="s">
        <v>1644</v>
      </c>
      <c r="X34" s="56"/>
      <c r="Y34" s="55" t="s">
        <v>1644</v>
      </c>
      <c r="Z34" s="56"/>
      <c r="AA34" s="55" t="s">
        <v>1644</v>
      </c>
      <c r="AB34" s="59">
        <v>13489355</v>
      </c>
      <c r="AC34" s="55" t="s">
        <v>1554</v>
      </c>
      <c r="AD34" s="55" t="s">
        <v>1644</v>
      </c>
      <c r="AE34" s="58">
        <v>0</v>
      </c>
      <c r="AF34" s="55" t="s">
        <v>1644</v>
      </c>
      <c r="AG34" s="55" t="s">
        <v>1644</v>
      </c>
      <c r="AH34" s="55" t="s">
        <v>1644</v>
      </c>
      <c r="AI34" s="55" t="s">
        <v>1644</v>
      </c>
      <c r="AJ34" s="55" t="s">
        <v>1644</v>
      </c>
      <c r="AK34" s="55" t="s">
        <v>1644</v>
      </c>
      <c r="AL34" s="55" t="s">
        <v>1644</v>
      </c>
      <c r="AM34" s="55" t="s">
        <v>3861</v>
      </c>
      <c r="AN34" s="55" t="s">
        <v>1644</v>
      </c>
      <c r="AO34" t="s">
        <v>3842</v>
      </c>
    </row>
    <row r="35" spans="1:41" x14ac:dyDescent="0.25">
      <c r="A35" s="56">
        <v>45688</v>
      </c>
      <c r="B35" s="92" t="s">
        <v>1718</v>
      </c>
      <c r="C35" s="55" t="s">
        <v>3858</v>
      </c>
      <c r="D35" s="55" t="s">
        <v>3859</v>
      </c>
      <c r="E35" s="55" t="s">
        <v>89</v>
      </c>
      <c r="F35" s="55">
        <v>50900020</v>
      </c>
      <c r="G35" s="55" t="s">
        <v>492</v>
      </c>
      <c r="H35" s="55" t="s">
        <v>89</v>
      </c>
      <c r="I35" s="57">
        <v>1062.8699999999999</v>
      </c>
      <c r="J35" s="57">
        <v>1062.8699999999999</v>
      </c>
      <c r="K35" s="55" t="s">
        <v>3860</v>
      </c>
      <c r="L35" s="55" t="s">
        <v>1644</v>
      </c>
      <c r="M35" s="55" t="s">
        <v>3858</v>
      </c>
      <c r="N35" s="56">
        <v>45688</v>
      </c>
      <c r="O35" s="55" t="s">
        <v>1644</v>
      </c>
      <c r="P35" s="55" t="s">
        <v>329</v>
      </c>
      <c r="Q35" s="55" t="s">
        <v>330</v>
      </c>
      <c r="R35" s="55" t="s">
        <v>1644</v>
      </c>
      <c r="S35" s="55" t="s">
        <v>1644</v>
      </c>
      <c r="T35" s="55" t="s">
        <v>1644</v>
      </c>
      <c r="U35" s="55" t="s">
        <v>3895</v>
      </c>
      <c r="V35" s="55" t="s">
        <v>1881</v>
      </c>
      <c r="W35" s="55" t="s">
        <v>1644</v>
      </c>
      <c r="X35" s="56"/>
      <c r="Y35" s="55" t="s">
        <v>1644</v>
      </c>
      <c r="Z35" s="56"/>
      <c r="AA35" s="55" t="s">
        <v>1644</v>
      </c>
      <c r="AB35" s="59">
        <v>17595019</v>
      </c>
      <c r="AC35" s="55" t="s">
        <v>1554</v>
      </c>
      <c r="AD35" s="55" t="s">
        <v>1644</v>
      </c>
      <c r="AE35" s="58">
        <v>0</v>
      </c>
      <c r="AF35" s="55" t="s">
        <v>1644</v>
      </c>
      <c r="AG35" s="55" t="s">
        <v>1644</v>
      </c>
      <c r="AH35" s="55" t="s">
        <v>1644</v>
      </c>
      <c r="AI35" s="55" t="s">
        <v>1644</v>
      </c>
      <c r="AJ35" s="55" t="s">
        <v>1644</v>
      </c>
      <c r="AK35" s="55" t="s">
        <v>1644</v>
      </c>
      <c r="AL35" s="55" t="s">
        <v>1644</v>
      </c>
      <c r="AM35" s="55" t="s">
        <v>3861</v>
      </c>
      <c r="AN35" s="55" t="s">
        <v>1644</v>
      </c>
      <c r="AO35" t="s">
        <v>3842</v>
      </c>
    </row>
    <row r="36" spans="1:41" x14ac:dyDescent="0.25">
      <c r="A36" s="56">
        <v>45688</v>
      </c>
      <c r="B36" s="92" t="s">
        <v>1718</v>
      </c>
      <c r="C36" s="55" t="s">
        <v>3858</v>
      </c>
      <c r="D36" s="55" t="s">
        <v>3859</v>
      </c>
      <c r="E36" s="55" t="s">
        <v>89</v>
      </c>
      <c r="F36" s="55">
        <v>50900020</v>
      </c>
      <c r="G36" s="55" t="s">
        <v>492</v>
      </c>
      <c r="H36" s="55" t="s">
        <v>89</v>
      </c>
      <c r="I36" s="57">
        <v>425.38</v>
      </c>
      <c r="J36" s="57">
        <v>425.38</v>
      </c>
      <c r="K36" s="55" t="s">
        <v>3860</v>
      </c>
      <c r="L36" s="55" t="s">
        <v>1644</v>
      </c>
      <c r="M36" s="55" t="s">
        <v>3858</v>
      </c>
      <c r="N36" s="56">
        <v>45688</v>
      </c>
      <c r="O36" s="55" t="s">
        <v>1644</v>
      </c>
      <c r="P36" s="55" t="s">
        <v>329</v>
      </c>
      <c r="Q36" s="55" t="s">
        <v>330</v>
      </c>
      <c r="R36" s="55" t="s">
        <v>1644</v>
      </c>
      <c r="S36" s="55" t="s">
        <v>1644</v>
      </c>
      <c r="T36" s="55" t="s">
        <v>1644</v>
      </c>
      <c r="U36" s="55" t="s">
        <v>3896</v>
      </c>
      <c r="V36" s="55" t="s">
        <v>1881</v>
      </c>
      <c r="W36" s="55" t="s">
        <v>1644</v>
      </c>
      <c r="X36" s="56"/>
      <c r="Y36" s="55" t="s">
        <v>1644</v>
      </c>
      <c r="Z36" s="56"/>
      <c r="AA36" s="55" t="s">
        <v>1644</v>
      </c>
      <c r="AB36" s="59">
        <v>6908090</v>
      </c>
      <c r="AC36" s="55" t="s">
        <v>1554</v>
      </c>
      <c r="AD36" s="55" t="s">
        <v>1644</v>
      </c>
      <c r="AE36" s="58">
        <v>0</v>
      </c>
      <c r="AF36" s="55" t="s">
        <v>1644</v>
      </c>
      <c r="AG36" s="55" t="s">
        <v>1644</v>
      </c>
      <c r="AH36" s="55" t="s">
        <v>1644</v>
      </c>
      <c r="AI36" s="55" t="s">
        <v>1644</v>
      </c>
      <c r="AJ36" s="55" t="s">
        <v>1644</v>
      </c>
      <c r="AK36" s="55" t="s">
        <v>1644</v>
      </c>
      <c r="AL36" s="55" t="s">
        <v>1644</v>
      </c>
      <c r="AM36" s="55" t="s">
        <v>3861</v>
      </c>
      <c r="AN36" s="55" t="s">
        <v>1644</v>
      </c>
      <c r="AO36" t="s">
        <v>3842</v>
      </c>
    </row>
    <row r="37" spans="1:41" x14ac:dyDescent="0.25">
      <c r="A37" s="56">
        <v>45688</v>
      </c>
      <c r="B37" s="92" t="s">
        <v>1718</v>
      </c>
      <c r="C37" s="55" t="s">
        <v>3858</v>
      </c>
      <c r="D37" s="55" t="s">
        <v>3859</v>
      </c>
      <c r="E37" s="55" t="s">
        <v>89</v>
      </c>
      <c r="F37" s="55">
        <v>50900020</v>
      </c>
      <c r="G37" s="55" t="s">
        <v>492</v>
      </c>
      <c r="H37" s="55" t="s">
        <v>89</v>
      </c>
      <c r="I37" s="57">
        <v>552.91</v>
      </c>
      <c r="J37" s="57">
        <v>552.91</v>
      </c>
      <c r="K37" s="55" t="s">
        <v>3860</v>
      </c>
      <c r="L37" s="55" t="s">
        <v>1644</v>
      </c>
      <c r="M37" s="55" t="s">
        <v>3858</v>
      </c>
      <c r="N37" s="56">
        <v>45688</v>
      </c>
      <c r="O37" s="55" t="s">
        <v>1644</v>
      </c>
      <c r="P37" s="55" t="s">
        <v>329</v>
      </c>
      <c r="Q37" s="55" t="s">
        <v>330</v>
      </c>
      <c r="R37" s="55" t="s">
        <v>1644</v>
      </c>
      <c r="S37" s="55" t="s">
        <v>1644</v>
      </c>
      <c r="T37" s="55" t="s">
        <v>1644</v>
      </c>
      <c r="U37" s="55" t="s">
        <v>3897</v>
      </c>
      <c r="V37" s="55" t="s">
        <v>1881</v>
      </c>
      <c r="W37" s="55" t="s">
        <v>1644</v>
      </c>
      <c r="X37" s="56"/>
      <c r="Y37" s="55" t="s">
        <v>1644</v>
      </c>
      <c r="Z37" s="56"/>
      <c r="AA37" s="55" t="s">
        <v>1644</v>
      </c>
      <c r="AB37" s="59">
        <v>8704220</v>
      </c>
      <c r="AC37" s="55" t="s">
        <v>1554</v>
      </c>
      <c r="AD37" s="55" t="s">
        <v>1644</v>
      </c>
      <c r="AE37" s="58">
        <v>0</v>
      </c>
      <c r="AF37" s="55" t="s">
        <v>1644</v>
      </c>
      <c r="AG37" s="55" t="s">
        <v>1644</v>
      </c>
      <c r="AH37" s="55" t="s">
        <v>1644</v>
      </c>
      <c r="AI37" s="55" t="s">
        <v>1644</v>
      </c>
      <c r="AJ37" s="55" t="s">
        <v>1644</v>
      </c>
      <c r="AK37" s="55" t="s">
        <v>1644</v>
      </c>
      <c r="AL37" s="55" t="s">
        <v>1644</v>
      </c>
      <c r="AM37" s="55" t="s">
        <v>3861</v>
      </c>
      <c r="AN37" s="55" t="s">
        <v>1644</v>
      </c>
      <c r="AO37" t="s">
        <v>3842</v>
      </c>
    </row>
    <row r="38" spans="1:41" x14ac:dyDescent="0.25">
      <c r="A38" s="56">
        <v>45688</v>
      </c>
      <c r="B38" s="92" t="s">
        <v>1718</v>
      </c>
      <c r="C38" s="55" t="s">
        <v>3858</v>
      </c>
      <c r="D38" s="55" t="s">
        <v>3859</v>
      </c>
      <c r="E38" s="55" t="s">
        <v>89</v>
      </c>
      <c r="F38" s="55">
        <v>50900020</v>
      </c>
      <c r="G38" s="55" t="s">
        <v>492</v>
      </c>
      <c r="H38" s="55" t="s">
        <v>89</v>
      </c>
      <c r="I38" s="57">
        <v>574.6</v>
      </c>
      <c r="J38" s="57">
        <v>574.6</v>
      </c>
      <c r="K38" s="55" t="s">
        <v>3860</v>
      </c>
      <c r="L38" s="55" t="s">
        <v>1644</v>
      </c>
      <c r="M38" s="55" t="s">
        <v>3858</v>
      </c>
      <c r="N38" s="56">
        <v>45688</v>
      </c>
      <c r="O38" s="55" t="s">
        <v>1644</v>
      </c>
      <c r="P38" s="55" t="s">
        <v>329</v>
      </c>
      <c r="Q38" s="55" t="s">
        <v>330</v>
      </c>
      <c r="R38" s="55" t="s">
        <v>1644</v>
      </c>
      <c r="S38" s="55" t="s">
        <v>1644</v>
      </c>
      <c r="T38" s="55" t="s">
        <v>1644</v>
      </c>
      <c r="U38" s="55" t="s">
        <v>3898</v>
      </c>
      <c r="V38" s="55" t="s">
        <v>1881</v>
      </c>
      <c r="W38" s="55" t="s">
        <v>1644</v>
      </c>
      <c r="X38" s="56"/>
      <c r="Y38" s="55" t="s">
        <v>1644</v>
      </c>
      <c r="Z38" s="56"/>
      <c r="AA38" s="55" t="s">
        <v>1644</v>
      </c>
      <c r="AB38" s="59">
        <v>8983277</v>
      </c>
      <c r="AC38" s="55" t="s">
        <v>1554</v>
      </c>
      <c r="AD38" s="55" t="s">
        <v>1644</v>
      </c>
      <c r="AE38" s="58">
        <v>0</v>
      </c>
      <c r="AF38" s="55" t="s">
        <v>1644</v>
      </c>
      <c r="AG38" s="55" t="s">
        <v>1644</v>
      </c>
      <c r="AH38" s="55" t="s">
        <v>1644</v>
      </c>
      <c r="AI38" s="55" t="s">
        <v>1644</v>
      </c>
      <c r="AJ38" s="55" t="s">
        <v>1644</v>
      </c>
      <c r="AK38" s="55" t="s">
        <v>1644</v>
      </c>
      <c r="AL38" s="55" t="s">
        <v>1644</v>
      </c>
      <c r="AM38" s="55" t="s">
        <v>3861</v>
      </c>
      <c r="AN38" s="55" t="s">
        <v>1644</v>
      </c>
      <c r="AO38" t="s">
        <v>3842</v>
      </c>
    </row>
    <row r="39" spans="1:41" x14ac:dyDescent="0.25">
      <c r="A39" s="56">
        <v>45688</v>
      </c>
      <c r="B39" s="92" t="s">
        <v>1718</v>
      </c>
      <c r="C39" s="55" t="s">
        <v>3858</v>
      </c>
      <c r="D39" s="55" t="s">
        <v>3859</v>
      </c>
      <c r="E39" s="55" t="s">
        <v>89</v>
      </c>
      <c r="F39" s="55">
        <v>50900020</v>
      </c>
      <c r="G39" s="55" t="s">
        <v>492</v>
      </c>
      <c r="H39" s="55" t="s">
        <v>89</v>
      </c>
      <c r="I39" s="57">
        <v>462.58</v>
      </c>
      <c r="J39" s="57">
        <v>462.58</v>
      </c>
      <c r="K39" s="55" t="s">
        <v>3860</v>
      </c>
      <c r="L39" s="55" t="s">
        <v>1644</v>
      </c>
      <c r="M39" s="55" t="s">
        <v>3858</v>
      </c>
      <c r="N39" s="56">
        <v>45688</v>
      </c>
      <c r="O39" s="55" t="s">
        <v>1644</v>
      </c>
      <c r="P39" s="55" t="s">
        <v>329</v>
      </c>
      <c r="Q39" s="55" t="s">
        <v>330</v>
      </c>
      <c r="R39" s="55" t="s">
        <v>1644</v>
      </c>
      <c r="S39" s="55" t="s">
        <v>1644</v>
      </c>
      <c r="T39" s="55" t="s">
        <v>1644</v>
      </c>
      <c r="U39" s="55" t="s">
        <v>3899</v>
      </c>
      <c r="V39" s="55" t="s">
        <v>1881</v>
      </c>
      <c r="W39" s="55" t="s">
        <v>1644</v>
      </c>
      <c r="X39" s="56"/>
      <c r="Y39" s="55" t="s">
        <v>1644</v>
      </c>
      <c r="Z39" s="56"/>
      <c r="AA39" s="55" t="s">
        <v>1644</v>
      </c>
      <c r="AB39" s="59">
        <v>7657723</v>
      </c>
      <c r="AC39" s="55" t="s">
        <v>1554</v>
      </c>
      <c r="AD39" s="55" t="s">
        <v>1644</v>
      </c>
      <c r="AE39" s="58">
        <v>0</v>
      </c>
      <c r="AF39" s="55" t="s">
        <v>1644</v>
      </c>
      <c r="AG39" s="55" t="s">
        <v>1644</v>
      </c>
      <c r="AH39" s="55" t="s">
        <v>1644</v>
      </c>
      <c r="AI39" s="55" t="s">
        <v>1644</v>
      </c>
      <c r="AJ39" s="55" t="s">
        <v>1644</v>
      </c>
      <c r="AK39" s="55" t="s">
        <v>1644</v>
      </c>
      <c r="AL39" s="55" t="s">
        <v>1644</v>
      </c>
      <c r="AM39" s="55" t="s">
        <v>3861</v>
      </c>
      <c r="AN39" s="55" t="s">
        <v>1644</v>
      </c>
      <c r="AO39" t="s">
        <v>3842</v>
      </c>
    </row>
    <row r="40" spans="1:41" x14ac:dyDescent="0.25">
      <c r="A40" s="56">
        <v>45688</v>
      </c>
      <c r="B40" s="92" t="s">
        <v>1718</v>
      </c>
      <c r="C40" s="55" t="s">
        <v>3858</v>
      </c>
      <c r="D40" s="55" t="s">
        <v>3859</v>
      </c>
      <c r="E40" s="55" t="s">
        <v>89</v>
      </c>
      <c r="F40" s="55">
        <v>50900020</v>
      </c>
      <c r="G40" s="55" t="s">
        <v>492</v>
      </c>
      <c r="H40" s="55" t="s">
        <v>89</v>
      </c>
      <c r="I40" s="57">
        <v>531.42999999999995</v>
      </c>
      <c r="J40" s="57">
        <v>531.42999999999995</v>
      </c>
      <c r="K40" s="55" t="s">
        <v>3860</v>
      </c>
      <c r="L40" s="55" t="s">
        <v>1644</v>
      </c>
      <c r="M40" s="55" t="s">
        <v>3858</v>
      </c>
      <c r="N40" s="56">
        <v>45688</v>
      </c>
      <c r="O40" s="55" t="s">
        <v>1644</v>
      </c>
      <c r="P40" s="55" t="s">
        <v>329</v>
      </c>
      <c r="Q40" s="55" t="s">
        <v>330</v>
      </c>
      <c r="R40" s="55" t="s">
        <v>1644</v>
      </c>
      <c r="S40" s="55" t="s">
        <v>1644</v>
      </c>
      <c r="T40" s="55" t="s">
        <v>1644</v>
      </c>
      <c r="U40" s="55" t="s">
        <v>3900</v>
      </c>
      <c r="V40" s="55" t="s">
        <v>1881</v>
      </c>
      <c r="W40" s="55" t="s">
        <v>1644</v>
      </c>
      <c r="X40" s="56"/>
      <c r="Y40" s="55" t="s">
        <v>1644</v>
      </c>
      <c r="Z40" s="56"/>
      <c r="AA40" s="55" t="s">
        <v>1644</v>
      </c>
      <c r="AB40" s="59">
        <v>8443673</v>
      </c>
      <c r="AC40" s="55" t="s">
        <v>1554</v>
      </c>
      <c r="AD40" s="55" t="s">
        <v>1644</v>
      </c>
      <c r="AE40" s="58">
        <v>0</v>
      </c>
      <c r="AF40" s="55" t="s">
        <v>1644</v>
      </c>
      <c r="AG40" s="55" t="s">
        <v>1644</v>
      </c>
      <c r="AH40" s="55" t="s">
        <v>1644</v>
      </c>
      <c r="AI40" s="55" t="s">
        <v>1644</v>
      </c>
      <c r="AJ40" s="55" t="s">
        <v>1644</v>
      </c>
      <c r="AK40" s="55" t="s">
        <v>1644</v>
      </c>
      <c r="AL40" s="55" t="s">
        <v>1644</v>
      </c>
      <c r="AM40" s="55" t="s">
        <v>3861</v>
      </c>
      <c r="AN40" s="55" t="s">
        <v>1644</v>
      </c>
      <c r="AO40" t="s">
        <v>3842</v>
      </c>
    </row>
    <row r="41" spans="1:41" x14ac:dyDescent="0.25">
      <c r="A41" s="56">
        <v>45688</v>
      </c>
      <c r="B41" s="92" t="s">
        <v>1718</v>
      </c>
      <c r="C41" s="55" t="s">
        <v>3858</v>
      </c>
      <c r="D41" s="55" t="s">
        <v>3859</v>
      </c>
      <c r="E41" s="55" t="s">
        <v>89</v>
      </c>
      <c r="F41" s="55">
        <v>50900020</v>
      </c>
      <c r="G41" s="55" t="s">
        <v>492</v>
      </c>
      <c r="H41" s="55" t="s">
        <v>89</v>
      </c>
      <c r="I41" s="57">
        <v>371.92</v>
      </c>
      <c r="J41" s="57">
        <v>371.92</v>
      </c>
      <c r="K41" s="55" t="s">
        <v>3860</v>
      </c>
      <c r="L41" s="55" t="s">
        <v>1644</v>
      </c>
      <c r="M41" s="55" t="s">
        <v>3858</v>
      </c>
      <c r="N41" s="56">
        <v>45688</v>
      </c>
      <c r="O41" s="55" t="s">
        <v>1644</v>
      </c>
      <c r="P41" s="55" t="s">
        <v>329</v>
      </c>
      <c r="Q41" s="55" t="s">
        <v>330</v>
      </c>
      <c r="R41" s="55" t="s">
        <v>1644</v>
      </c>
      <c r="S41" s="55" t="s">
        <v>1644</v>
      </c>
      <c r="T41" s="55" t="s">
        <v>1644</v>
      </c>
      <c r="U41" s="55" t="s">
        <v>3901</v>
      </c>
      <c r="V41" s="55" t="s">
        <v>1881</v>
      </c>
      <c r="W41" s="55" t="s">
        <v>1644</v>
      </c>
      <c r="X41" s="56"/>
      <c r="Y41" s="55" t="s">
        <v>1644</v>
      </c>
      <c r="Z41" s="56"/>
      <c r="AA41" s="55" t="s">
        <v>1644</v>
      </c>
      <c r="AB41" s="59">
        <v>6156808</v>
      </c>
      <c r="AC41" s="55" t="s">
        <v>1554</v>
      </c>
      <c r="AD41" s="55" t="s">
        <v>1644</v>
      </c>
      <c r="AE41" s="58">
        <v>0</v>
      </c>
      <c r="AF41" s="55" t="s">
        <v>1644</v>
      </c>
      <c r="AG41" s="55" t="s">
        <v>1644</v>
      </c>
      <c r="AH41" s="55" t="s">
        <v>1644</v>
      </c>
      <c r="AI41" s="55" t="s">
        <v>1644</v>
      </c>
      <c r="AJ41" s="55" t="s">
        <v>1644</v>
      </c>
      <c r="AK41" s="55" t="s">
        <v>1644</v>
      </c>
      <c r="AL41" s="55" t="s">
        <v>1644</v>
      </c>
      <c r="AM41" s="55" t="s">
        <v>3861</v>
      </c>
      <c r="AN41" s="55" t="s">
        <v>1644</v>
      </c>
      <c r="AO41" t="s">
        <v>3842</v>
      </c>
    </row>
    <row r="42" spans="1:41" x14ac:dyDescent="0.25">
      <c r="A42" s="56">
        <v>45688</v>
      </c>
      <c r="B42" s="92" t="s">
        <v>1718</v>
      </c>
      <c r="C42" s="55" t="s">
        <v>3858</v>
      </c>
      <c r="D42" s="55" t="s">
        <v>3859</v>
      </c>
      <c r="E42" s="55" t="s">
        <v>89</v>
      </c>
      <c r="F42" s="55">
        <v>50900020</v>
      </c>
      <c r="G42" s="55" t="s">
        <v>492</v>
      </c>
      <c r="H42" s="55" t="s">
        <v>89</v>
      </c>
      <c r="I42" s="57">
        <v>944.42</v>
      </c>
      <c r="J42" s="57">
        <v>944.42</v>
      </c>
      <c r="K42" s="55" t="s">
        <v>3860</v>
      </c>
      <c r="L42" s="55" t="s">
        <v>1644</v>
      </c>
      <c r="M42" s="55" t="s">
        <v>3858</v>
      </c>
      <c r="N42" s="56">
        <v>45688</v>
      </c>
      <c r="O42" s="55" t="s">
        <v>1644</v>
      </c>
      <c r="P42" s="55" t="s">
        <v>329</v>
      </c>
      <c r="Q42" s="55" t="s">
        <v>330</v>
      </c>
      <c r="R42" s="55" t="s">
        <v>1644</v>
      </c>
      <c r="S42" s="55" t="s">
        <v>1644</v>
      </c>
      <c r="T42" s="55" t="s">
        <v>1644</v>
      </c>
      <c r="U42" s="55" t="s">
        <v>3902</v>
      </c>
      <c r="V42" s="55" t="s">
        <v>1881</v>
      </c>
      <c r="W42" s="55" t="s">
        <v>1644</v>
      </c>
      <c r="X42" s="56"/>
      <c r="Y42" s="55" t="s">
        <v>1644</v>
      </c>
      <c r="Z42" s="56"/>
      <c r="AA42" s="55" t="s">
        <v>1644</v>
      </c>
      <c r="AB42" s="59">
        <v>15337327</v>
      </c>
      <c r="AC42" s="55" t="s">
        <v>1554</v>
      </c>
      <c r="AD42" s="55" t="s">
        <v>1644</v>
      </c>
      <c r="AE42" s="58">
        <v>0</v>
      </c>
      <c r="AF42" s="55" t="s">
        <v>1644</v>
      </c>
      <c r="AG42" s="55" t="s">
        <v>1644</v>
      </c>
      <c r="AH42" s="55" t="s">
        <v>1644</v>
      </c>
      <c r="AI42" s="55" t="s">
        <v>1644</v>
      </c>
      <c r="AJ42" s="55" t="s">
        <v>1644</v>
      </c>
      <c r="AK42" s="55" t="s">
        <v>1644</v>
      </c>
      <c r="AL42" s="55" t="s">
        <v>1644</v>
      </c>
      <c r="AM42" s="55" t="s">
        <v>3861</v>
      </c>
      <c r="AN42" s="55" t="s">
        <v>1644</v>
      </c>
      <c r="AO42" t="s">
        <v>3842</v>
      </c>
    </row>
    <row r="43" spans="1:41" x14ac:dyDescent="0.25">
      <c r="A43" s="56">
        <v>45688</v>
      </c>
      <c r="B43" s="92" t="s">
        <v>1718</v>
      </c>
      <c r="C43" s="55" t="s">
        <v>3858</v>
      </c>
      <c r="D43" s="55" t="s">
        <v>3859</v>
      </c>
      <c r="E43" s="55" t="s">
        <v>89</v>
      </c>
      <c r="F43" s="55">
        <v>50900020</v>
      </c>
      <c r="G43" s="55" t="s">
        <v>492</v>
      </c>
      <c r="H43" s="55" t="s">
        <v>89</v>
      </c>
      <c r="I43" s="57">
        <v>944.41</v>
      </c>
      <c r="J43" s="57">
        <v>944.41</v>
      </c>
      <c r="K43" s="55" t="s">
        <v>3860</v>
      </c>
      <c r="L43" s="55" t="s">
        <v>1644</v>
      </c>
      <c r="M43" s="55" t="s">
        <v>3858</v>
      </c>
      <c r="N43" s="56">
        <v>45688</v>
      </c>
      <c r="O43" s="55" t="s">
        <v>1644</v>
      </c>
      <c r="P43" s="55" t="s">
        <v>329</v>
      </c>
      <c r="Q43" s="55" t="s">
        <v>330</v>
      </c>
      <c r="R43" s="55" t="s">
        <v>1644</v>
      </c>
      <c r="S43" s="55" t="s">
        <v>1644</v>
      </c>
      <c r="T43" s="55" t="s">
        <v>1644</v>
      </c>
      <c r="U43" s="55" t="s">
        <v>3903</v>
      </c>
      <c r="V43" s="55" t="s">
        <v>1881</v>
      </c>
      <c r="W43" s="55" t="s">
        <v>1644</v>
      </c>
      <c r="X43" s="56"/>
      <c r="Y43" s="55" t="s">
        <v>1644</v>
      </c>
      <c r="Z43" s="56"/>
      <c r="AA43" s="55" t="s">
        <v>1644</v>
      </c>
      <c r="AB43" s="59">
        <v>14666635</v>
      </c>
      <c r="AC43" s="55" t="s">
        <v>1554</v>
      </c>
      <c r="AD43" s="55" t="s">
        <v>1644</v>
      </c>
      <c r="AE43" s="58">
        <v>0</v>
      </c>
      <c r="AF43" s="55" t="s">
        <v>1644</v>
      </c>
      <c r="AG43" s="55" t="s">
        <v>1644</v>
      </c>
      <c r="AH43" s="55" t="s">
        <v>1644</v>
      </c>
      <c r="AI43" s="55" t="s">
        <v>1644</v>
      </c>
      <c r="AJ43" s="55" t="s">
        <v>1644</v>
      </c>
      <c r="AK43" s="55" t="s">
        <v>1644</v>
      </c>
      <c r="AL43" s="55" t="s">
        <v>1644</v>
      </c>
      <c r="AM43" s="55" t="s">
        <v>3861</v>
      </c>
      <c r="AN43" s="55" t="s">
        <v>1644</v>
      </c>
      <c r="AO43" t="s">
        <v>3842</v>
      </c>
    </row>
    <row r="44" spans="1:41" x14ac:dyDescent="0.25">
      <c r="A44" s="56">
        <v>45688</v>
      </c>
      <c r="B44" s="92" t="s">
        <v>1718</v>
      </c>
      <c r="C44" s="55" t="s">
        <v>3858</v>
      </c>
      <c r="D44" s="55" t="s">
        <v>3859</v>
      </c>
      <c r="E44" s="55" t="s">
        <v>89</v>
      </c>
      <c r="F44" s="55">
        <v>50900020</v>
      </c>
      <c r="G44" s="55" t="s">
        <v>492</v>
      </c>
      <c r="H44" s="55" t="s">
        <v>89</v>
      </c>
      <c r="I44" s="57">
        <v>419.9</v>
      </c>
      <c r="J44" s="57">
        <v>419.9</v>
      </c>
      <c r="K44" s="55" t="s">
        <v>3860</v>
      </c>
      <c r="L44" s="55" t="s">
        <v>1644</v>
      </c>
      <c r="M44" s="55" t="s">
        <v>3858</v>
      </c>
      <c r="N44" s="56">
        <v>45688</v>
      </c>
      <c r="O44" s="55" t="s">
        <v>1644</v>
      </c>
      <c r="P44" s="55" t="s">
        <v>329</v>
      </c>
      <c r="Q44" s="55" t="s">
        <v>330</v>
      </c>
      <c r="R44" s="55" t="s">
        <v>1644</v>
      </c>
      <c r="S44" s="55" t="s">
        <v>1644</v>
      </c>
      <c r="T44" s="55" t="s">
        <v>1644</v>
      </c>
      <c r="U44" s="55" t="s">
        <v>3904</v>
      </c>
      <c r="V44" s="55" t="s">
        <v>1881</v>
      </c>
      <c r="W44" s="55" t="s">
        <v>1644</v>
      </c>
      <c r="X44" s="56"/>
      <c r="Y44" s="55" t="s">
        <v>1644</v>
      </c>
      <c r="Z44" s="56"/>
      <c r="AA44" s="55" t="s">
        <v>1644</v>
      </c>
      <c r="AB44" s="59">
        <v>6361458</v>
      </c>
      <c r="AC44" s="55" t="s">
        <v>1554</v>
      </c>
      <c r="AD44" s="55" t="s">
        <v>1644</v>
      </c>
      <c r="AE44" s="58">
        <v>0</v>
      </c>
      <c r="AF44" s="55" t="s">
        <v>1644</v>
      </c>
      <c r="AG44" s="55" t="s">
        <v>1644</v>
      </c>
      <c r="AH44" s="55" t="s">
        <v>1644</v>
      </c>
      <c r="AI44" s="55" t="s">
        <v>1644</v>
      </c>
      <c r="AJ44" s="55" t="s">
        <v>1644</v>
      </c>
      <c r="AK44" s="55" t="s">
        <v>1644</v>
      </c>
      <c r="AL44" s="55" t="s">
        <v>1644</v>
      </c>
      <c r="AM44" s="55" t="s">
        <v>3861</v>
      </c>
      <c r="AN44" s="55" t="s">
        <v>1644</v>
      </c>
      <c r="AO44" t="s">
        <v>3842</v>
      </c>
    </row>
    <row r="45" spans="1:41" x14ac:dyDescent="0.25">
      <c r="A45" s="56">
        <v>45688</v>
      </c>
      <c r="B45" s="92" t="s">
        <v>1718</v>
      </c>
      <c r="C45" s="55" t="s">
        <v>3858</v>
      </c>
      <c r="D45" s="55" t="s">
        <v>3859</v>
      </c>
      <c r="E45" s="55" t="s">
        <v>89</v>
      </c>
      <c r="F45" s="55">
        <v>50900020</v>
      </c>
      <c r="G45" s="55" t="s">
        <v>492</v>
      </c>
      <c r="H45" s="55" t="s">
        <v>89</v>
      </c>
      <c r="I45" s="57">
        <v>419.9</v>
      </c>
      <c r="J45" s="57">
        <v>419.9</v>
      </c>
      <c r="K45" s="55" t="s">
        <v>3860</v>
      </c>
      <c r="L45" s="55" t="s">
        <v>1644</v>
      </c>
      <c r="M45" s="55" t="s">
        <v>3858</v>
      </c>
      <c r="N45" s="56">
        <v>45688</v>
      </c>
      <c r="O45" s="55" t="s">
        <v>1644</v>
      </c>
      <c r="P45" s="55" t="s">
        <v>329</v>
      </c>
      <c r="Q45" s="55" t="s">
        <v>330</v>
      </c>
      <c r="R45" s="55" t="s">
        <v>1644</v>
      </c>
      <c r="S45" s="55" t="s">
        <v>1644</v>
      </c>
      <c r="T45" s="55" t="s">
        <v>1644</v>
      </c>
      <c r="U45" s="55" t="s">
        <v>3905</v>
      </c>
      <c r="V45" s="55" t="s">
        <v>1881</v>
      </c>
      <c r="W45" s="55" t="s">
        <v>1644</v>
      </c>
      <c r="X45" s="56"/>
      <c r="Y45" s="55" t="s">
        <v>1644</v>
      </c>
      <c r="Z45" s="56"/>
      <c r="AA45" s="55" t="s">
        <v>1644</v>
      </c>
      <c r="AB45" s="59">
        <v>6361458</v>
      </c>
      <c r="AC45" s="55" t="s">
        <v>1554</v>
      </c>
      <c r="AD45" s="55" t="s">
        <v>1644</v>
      </c>
      <c r="AE45" s="58">
        <v>0</v>
      </c>
      <c r="AF45" s="55" t="s">
        <v>1644</v>
      </c>
      <c r="AG45" s="55" t="s">
        <v>1644</v>
      </c>
      <c r="AH45" s="55" t="s">
        <v>1644</v>
      </c>
      <c r="AI45" s="55" t="s">
        <v>1644</v>
      </c>
      <c r="AJ45" s="55" t="s">
        <v>1644</v>
      </c>
      <c r="AK45" s="55" t="s">
        <v>1644</v>
      </c>
      <c r="AL45" s="55" t="s">
        <v>1644</v>
      </c>
      <c r="AM45" s="55" t="s">
        <v>3861</v>
      </c>
      <c r="AN45" s="55" t="s">
        <v>1644</v>
      </c>
      <c r="AO45" t="s">
        <v>3842</v>
      </c>
    </row>
    <row r="46" spans="1:41" x14ac:dyDescent="0.25">
      <c r="A46" s="56">
        <v>45688</v>
      </c>
      <c r="B46" s="92" t="s">
        <v>1718</v>
      </c>
      <c r="C46" s="55" t="s">
        <v>3858</v>
      </c>
      <c r="D46" s="55" t="s">
        <v>3859</v>
      </c>
      <c r="E46" s="55" t="s">
        <v>89</v>
      </c>
      <c r="F46" s="55">
        <v>50900020</v>
      </c>
      <c r="G46" s="55" t="s">
        <v>492</v>
      </c>
      <c r="H46" s="55" t="s">
        <v>89</v>
      </c>
      <c r="I46" s="57">
        <v>425.37</v>
      </c>
      <c r="J46" s="57">
        <v>425.37</v>
      </c>
      <c r="K46" s="55" t="s">
        <v>3860</v>
      </c>
      <c r="L46" s="55" t="s">
        <v>1644</v>
      </c>
      <c r="M46" s="55" t="s">
        <v>3858</v>
      </c>
      <c r="N46" s="56">
        <v>45688</v>
      </c>
      <c r="O46" s="55" t="s">
        <v>1644</v>
      </c>
      <c r="P46" s="55" t="s">
        <v>329</v>
      </c>
      <c r="Q46" s="55" t="s">
        <v>330</v>
      </c>
      <c r="R46" s="55" t="s">
        <v>1644</v>
      </c>
      <c r="S46" s="55" t="s">
        <v>1644</v>
      </c>
      <c r="T46" s="55" t="s">
        <v>1644</v>
      </c>
      <c r="U46" s="55" t="s">
        <v>3906</v>
      </c>
      <c r="V46" s="55" t="s">
        <v>1881</v>
      </c>
      <c r="W46" s="55" t="s">
        <v>1644</v>
      </c>
      <c r="X46" s="56"/>
      <c r="Y46" s="55" t="s">
        <v>1644</v>
      </c>
      <c r="Z46" s="56"/>
      <c r="AA46" s="55" t="s">
        <v>1644</v>
      </c>
      <c r="AB46" s="59">
        <v>6622985</v>
      </c>
      <c r="AC46" s="55" t="s">
        <v>1554</v>
      </c>
      <c r="AD46" s="55" t="s">
        <v>1644</v>
      </c>
      <c r="AE46" s="58">
        <v>0</v>
      </c>
      <c r="AF46" s="55" t="s">
        <v>1644</v>
      </c>
      <c r="AG46" s="55" t="s">
        <v>1644</v>
      </c>
      <c r="AH46" s="55" t="s">
        <v>1644</v>
      </c>
      <c r="AI46" s="55" t="s">
        <v>1644</v>
      </c>
      <c r="AJ46" s="55" t="s">
        <v>1644</v>
      </c>
      <c r="AK46" s="55" t="s">
        <v>1644</v>
      </c>
      <c r="AL46" s="55" t="s">
        <v>1644</v>
      </c>
      <c r="AM46" s="55" t="s">
        <v>3861</v>
      </c>
      <c r="AN46" s="55" t="s">
        <v>1644</v>
      </c>
      <c r="AO46" t="s">
        <v>3842</v>
      </c>
    </row>
    <row r="47" spans="1:41" x14ac:dyDescent="0.25">
      <c r="A47" s="56">
        <v>45688</v>
      </c>
      <c r="B47" s="92" t="s">
        <v>1718</v>
      </c>
      <c r="C47" s="55" t="s">
        <v>3858</v>
      </c>
      <c r="D47" s="55" t="s">
        <v>3859</v>
      </c>
      <c r="E47" s="55" t="s">
        <v>89</v>
      </c>
      <c r="F47" s="55">
        <v>50900020</v>
      </c>
      <c r="G47" s="55" t="s">
        <v>492</v>
      </c>
      <c r="H47" s="55" t="s">
        <v>89</v>
      </c>
      <c r="I47" s="57">
        <v>944.41</v>
      </c>
      <c r="J47" s="57">
        <v>944.41</v>
      </c>
      <c r="K47" s="55" t="s">
        <v>3860</v>
      </c>
      <c r="L47" s="55" t="s">
        <v>1644</v>
      </c>
      <c r="M47" s="55" t="s">
        <v>3858</v>
      </c>
      <c r="N47" s="56">
        <v>45688</v>
      </c>
      <c r="O47" s="55" t="s">
        <v>1644</v>
      </c>
      <c r="P47" s="55" t="s">
        <v>329</v>
      </c>
      <c r="Q47" s="55" t="s">
        <v>330</v>
      </c>
      <c r="R47" s="55" t="s">
        <v>1644</v>
      </c>
      <c r="S47" s="55" t="s">
        <v>1644</v>
      </c>
      <c r="T47" s="55" t="s">
        <v>1644</v>
      </c>
      <c r="U47" s="55" t="s">
        <v>3907</v>
      </c>
      <c r="V47" s="55" t="s">
        <v>1881</v>
      </c>
      <c r="W47" s="55" t="s">
        <v>1644</v>
      </c>
      <c r="X47" s="56"/>
      <c r="Y47" s="55" t="s">
        <v>1644</v>
      </c>
      <c r="Z47" s="56"/>
      <c r="AA47" s="55" t="s">
        <v>1644</v>
      </c>
      <c r="AB47" s="59">
        <v>15434434</v>
      </c>
      <c r="AC47" s="55" t="s">
        <v>1554</v>
      </c>
      <c r="AD47" s="55" t="s">
        <v>1644</v>
      </c>
      <c r="AE47" s="58">
        <v>0</v>
      </c>
      <c r="AF47" s="55" t="s">
        <v>1644</v>
      </c>
      <c r="AG47" s="55" t="s">
        <v>1644</v>
      </c>
      <c r="AH47" s="55" t="s">
        <v>1644</v>
      </c>
      <c r="AI47" s="55" t="s">
        <v>1644</v>
      </c>
      <c r="AJ47" s="55" t="s">
        <v>1644</v>
      </c>
      <c r="AK47" s="55" t="s">
        <v>1644</v>
      </c>
      <c r="AL47" s="55" t="s">
        <v>1644</v>
      </c>
      <c r="AM47" s="55" t="s">
        <v>3861</v>
      </c>
      <c r="AN47" s="55" t="s">
        <v>1644</v>
      </c>
      <c r="AO47" t="s">
        <v>3842</v>
      </c>
    </row>
    <row r="48" spans="1:41" x14ac:dyDescent="0.25">
      <c r="A48" s="56">
        <v>45688</v>
      </c>
      <c r="B48" s="92" t="s">
        <v>1718</v>
      </c>
      <c r="C48" s="55" t="s">
        <v>3858</v>
      </c>
      <c r="D48" s="55" t="s">
        <v>3859</v>
      </c>
      <c r="E48" s="55" t="s">
        <v>89</v>
      </c>
      <c r="F48" s="55">
        <v>50900020</v>
      </c>
      <c r="G48" s="55" t="s">
        <v>492</v>
      </c>
      <c r="H48" s="55" t="s">
        <v>89</v>
      </c>
      <c r="I48" s="57">
        <v>629.85</v>
      </c>
      <c r="J48" s="57">
        <v>629.85</v>
      </c>
      <c r="K48" s="55" t="s">
        <v>3860</v>
      </c>
      <c r="L48" s="55" t="s">
        <v>1644</v>
      </c>
      <c r="M48" s="55" t="s">
        <v>3858</v>
      </c>
      <c r="N48" s="56">
        <v>45688</v>
      </c>
      <c r="O48" s="55" t="s">
        <v>1644</v>
      </c>
      <c r="P48" s="55" t="s">
        <v>329</v>
      </c>
      <c r="Q48" s="55" t="s">
        <v>330</v>
      </c>
      <c r="R48" s="55" t="s">
        <v>1644</v>
      </c>
      <c r="S48" s="55" t="s">
        <v>1644</v>
      </c>
      <c r="T48" s="55" t="s">
        <v>1644</v>
      </c>
      <c r="U48" s="55" t="s">
        <v>3908</v>
      </c>
      <c r="V48" s="55" t="s">
        <v>1881</v>
      </c>
      <c r="W48" s="55" t="s">
        <v>1644</v>
      </c>
      <c r="X48" s="56"/>
      <c r="Y48" s="55" t="s">
        <v>1644</v>
      </c>
      <c r="Z48" s="56"/>
      <c r="AA48" s="55" t="s">
        <v>1644</v>
      </c>
      <c r="AB48" s="59">
        <v>9857587</v>
      </c>
      <c r="AC48" s="55" t="s">
        <v>1554</v>
      </c>
      <c r="AD48" s="55" t="s">
        <v>1644</v>
      </c>
      <c r="AE48" s="58">
        <v>0</v>
      </c>
      <c r="AF48" s="55" t="s">
        <v>1644</v>
      </c>
      <c r="AG48" s="55" t="s">
        <v>1644</v>
      </c>
      <c r="AH48" s="55" t="s">
        <v>1644</v>
      </c>
      <c r="AI48" s="55" t="s">
        <v>1644</v>
      </c>
      <c r="AJ48" s="55" t="s">
        <v>1644</v>
      </c>
      <c r="AK48" s="55" t="s">
        <v>1644</v>
      </c>
      <c r="AL48" s="55" t="s">
        <v>1644</v>
      </c>
      <c r="AM48" s="55" t="s">
        <v>3861</v>
      </c>
      <c r="AN48" s="55" t="s">
        <v>1644</v>
      </c>
      <c r="AO48" t="s">
        <v>3842</v>
      </c>
    </row>
    <row r="49" spans="1:41" x14ac:dyDescent="0.25">
      <c r="A49" s="56">
        <v>45688</v>
      </c>
      <c r="B49" s="92" t="s">
        <v>1718</v>
      </c>
      <c r="C49" s="55" t="s">
        <v>3858</v>
      </c>
      <c r="D49" s="55" t="s">
        <v>3859</v>
      </c>
      <c r="E49" s="55" t="s">
        <v>89</v>
      </c>
      <c r="F49" s="55">
        <v>50900020</v>
      </c>
      <c r="G49" s="55" t="s">
        <v>492</v>
      </c>
      <c r="H49" s="55" t="s">
        <v>89</v>
      </c>
      <c r="I49" s="57">
        <v>276.45999999999998</v>
      </c>
      <c r="J49" s="57">
        <v>276.45999999999998</v>
      </c>
      <c r="K49" s="55" t="s">
        <v>3860</v>
      </c>
      <c r="L49" s="55" t="s">
        <v>1644</v>
      </c>
      <c r="M49" s="55" t="s">
        <v>3858</v>
      </c>
      <c r="N49" s="56">
        <v>45688</v>
      </c>
      <c r="O49" s="55" t="s">
        <v>1644</v>
      </c>
      <c r="P49" s="55" t="s">
        <v>329</v>
      </c>
      <c r="Q49" s="55" t="s">
        <v>330</v>
      </c>
      <c r="R49" s="55" t="s">
        <v>1644</v>
      </c>
      <c r="S49" s="55" t="s">
        <v>1644</v>
      </c>
      <c r="T49" s="55" t="s">
        <v>1644</v>
      </c>
      <c r="U49" s="55" t="s">
        <v>3909</v>
      </c>
      <c r="V49" s="55" t="s">
        <v>1881</v>
      </c>
      <c r="W49" s="55" t="s">
        <v>1644</v>
      </c>
      <c r="X49" s="56"/>
      <c r="Y49" s="55" t="s">
        <v>1644</v>
      </c>
      <c r="Z49" s="56"/>
      <c r="AA49" s="55" t="s">
        <v>1644</v>
      </c>
      <c r="AB49" s="59">
        <v>4367265</v>
      </c>
      <c r="AC49" s="55" t="s">
        <v>1554</v>
      </c>
      <c r="AD49" s="55" t="s">
        <v>1644</v>
      </c>
      <c r="AE49" s="58">
        <v>0</v>
      </c>
      <c r="AF49" s="55" t="s">
        <v>1644</v>
      </c>
      <c r="AG49" s="55" t="s">
        <v>1644</v>
      </c>
      <c r="AH49" s="55" t="s">
        <v>1644</v>
      </c>
      <c r="AI49" s="55" t="s">
        <v>1644</v>
      </c>
      <c r="AJ49" s="55" t="s">
        <v>1644</v>
      </c>
      <c r="AK49" s="55" t="s">
        <v>1644</v>
      </c>
      <c r="AL49" s="55" t="s">
        <v>1644</v>
      </c>
      <c r="AM49" s="55" t="s">
        <v>3861</v>
      </c>
      <c r="AN49" s="55" t="s">
        <v>1644</v>
      </c>
      <c r="AO49" t="s">
        <v>3842</v>
      </c>
    </row>
    <row r="50" spans="1:41" x14ac:dyDescent="0.25">
      <c r="A50" s="56">
        <v>45688</v>
      </c>
      <c r="B50" s="92" t="s">
        <v>1718</v>
      </c>
      <c r="C50" s="55" t="s">
        <v>3858</v>
      </c>
      <c r="D50" s="55" t="s">
        <v>3859</v>
      </c>
      <c r="E50" s="55" t="s">
        <v>89</v>
      </c>
      <c r="F50" s="55">
        <v>50900020</v>
      </c>
      <c r="G50" s="55" t="s">
        <v>492</v>
      </c>
      <c r="H50" s="55" t="s">
        <v>89</v>
      </c>
      <c r="I50" s="57">
        <v>574.6</v>
      </c>
      <c r="J50" s="57">
        <v>574.6</v>
      </c>
      <c r="K50" s="55" t="s">
        <v>3860</v>
      </c>
      <c r="L50" s="55" t="s">
        <v>1644</v>
      </c>
      <c r="M50" s="55" t="s">
        <v>3858</v>
      </c>
      <c r="N50" s="56">
        <v>45688</v>
      </c>
      <c r="O50" s="55" t="s">
        <v>1644</v>
      </c>
      <c r="P50" s="55" t="s">
        <v>329</v>
      </c>
      <c r="Q50" s="55" t="s">
        <v>330</v>
      </c>
      <c r="R50" s="55" t="s">
        <v>1644</v>
      </c>
      <c r="S50" s="55" t="s">
        <v>1644</v>
      </c>
      <c r="T50" s="55" t="s">
        <v>1644</v>
      </c>
      <c r="U50" s="55" t="s">
        <v>3910</v>
      </c>
      <c r="V50" s="55" t="s">
        <v>1881</v>
      </c>
      <c r="W50" s="55" t="s">
        <v>1644</v>
      </c>
      <c r="X50" s="56"/>
      <c r="Y50" s="55" t="s">
        <v>1644</v>
      </c>
      <c r="Z50" s="56"/>
      <c r="AA50" s="55" t="s">
        <v>1644</v>
      </c>
      <c r="AB50" s="59">
        <v>9026944</v>
      </c>
      <c r="AC50" s="55" t="s">
        <v>1554</v>
      </c>
      <c r="AD50" s="55" t="s">
        <v>1644</v>
      </c>
      <c r="AE50" s="58">
        <v>0</v>
      </c>
      <c r="AF50" s="55" t="s">
        <v>1644</v>
      </c>
      <c r="AG50" s="55" t="s">
        <v>1644</v>
      </c>
      <c r="AH50" s="55" t="s">
        <v>1644</v>
      </c>
      <c r="AI50" s="55" t="s">
        <v>1644</v>
      </c>
      <c r="AJ50" s="55" t="s">
        <v>1644</v>
      </c>
      <c r="AK50" s="55" t="s">
        <v>1644</v>
      </c>
      <c r="AL50" s="55" t="s">
        <v>1644</v>
      </c>
      <c r="AM50" s="55" t="s">
        <v>3861</v>
      </c>
      <c r="AN50" s="55" t="s">
        <v>1644</v>
      </c>
      <c r="AO50" t="s">
        <v>3842</v>
      </c>
    </row>
    <row r="51" spans="1:41" x14ac:dyDescent="0.25">
      <c r="A51" s="56">
        <v>45688</v>
      </c>
      <c r="B51" s="92" t="s">
        <v>1718</v>
      </c>
      <c r="C51" s="55" t="s">
        <v>3858</v>
      </c>
      <c r="D51" s="55" t="s">
        <v>3859</v>
      </c>
      <c r="E51" s="55" t="s">
        <v>89</v>
      </c>
      <c r="F51" s="55">
        <v>50900020</v>
      </c>
      <c r="G51" s="55" t="s">
        <v>492</v>
      </c>
      <c r="H51" s="55" t="s">
        <v>89</v>
      </c>
      <c r="I51" s="57">
        <v>493.22</v>
      </c>
      <c r="J51" s="57">
        <v>493.22</v>
      </c>
      <c r="K51" s="55" t="s">
        <v>3860</v>
      </c>
      <c r="L51" s="55" t="s">
        <v>1644</v>
      </c>
      <c r="M51" s="55" t="s">
        <v>3858</v>
      </c>
      <c r="N51" s="56">
        <v>45688</v>
      </c>
      <c r="O51" s="55" t="s">
        <v>1644</v>
      </c>
      <c r="P51" s="55" t="s">
        <v>329</v>
      </c>
      <c r="Q51" s="55" t="s">
        <v>330</v>
      </c>
      <c r="R51" s="55" t="s">
        <v>1644</v>
      </c>
      <c r="S51" s="55" t="s">
        <v>1644</v>
      </c>
      <c r="T51" s="55" t="s">
        <v>1644</v>
      </c>
      <c r="U51" s="55" t="s">
        <v>3911</v>
      </c>
      <c r="V51" s="55" t="s">
        <v>1881</v>
      </c>
      <c r="W51" s="55" t="s">
        <v>1644</v>
      </c>
      <c r="X51" s="56"/>
      <c r="Y51" s="55" t="s">
        <v>1644</v>
      </c>
      <c r="Z51" s="56"/>
      <c r="AA51" s="55" t="s">
        <v>1644</v>
      </c>
      <c r="AB51" s="59">
        <v>8164967</v>
      </c>
      <c r="AC51" s="55" t="s">
        <v>1554</v>
      </c>
      <c r="AD51" s="55" t="s">
        <v>1644</v>
      </c>
      <c r="AE51" s="58">
        <v>0</v>
      </c>
      <c r="AF51" s="55" t="s">
        <v>1644</v>
      </c>
      <c r="AG51" s="55" t="s">
        <v>1644</v>
      </c>
      <c r="AH51" s="55" t="s">
        <v>1644</v>
      </c>
      <c r="AI51" s="55" t="s">
        <v>1644</v>
      </c>
      <c r="AJ51" s="55" t="s">
        <v>1644</v>
      </c>
      <c r="AK51" s="55" t="s">
        <v>1644</v>
      </c>
      <c r="AL51" s="55" t="s">
        <v>1644</v>
      </c>
      <c r="AM51" s="55" t="s">
        <v>3861</v>
      </c>
      <c r="AN51" s="55" t="s">
        <v>1644</v>
      </c>
      <c r="AO51" t="s">
        <v>3842</v>
      </c>
    </row>
    <row r="52" spans="1:41" x14ac:dyDescent="0.25">
      <c r="A52" s="56">
        <v>45688</v>
      </c>
      <c r="B52" s="92" t="s">
        <v>1718</v>
      </c>
      <c r="C52" s="55" t="s">
        <v>3858</v>
      </c>
      <c r="D52" s="55" t="s">
        <v>3859</v>
      </c>
      <c r="E52" s="55" t="s">
        <v>89</v>
      </c>
      <c r="F52" s="55">
        <v>50900020</v>
      </c>
      <c r="G52" s="55" t="s">
        <v>492</v>
      </c>
      <c r="H52" s="55" t="s">
        <v>89</v>
      </c>
      <c r="I52" s="57">
        <v>1062.8699999999999</v>
      </c>
      <c r="J52" s="57">
        <v>1062.8699999999999</v>
      </c>
      <c r="K52" s="55" t="s">
        <v>3860</v>
      </c>
      <c r="L52" s="55" t="s">
        <v>1644</v>
      </c>
      <c r="M52" s="55" t="s">
        <v>3858</v>
      </c>
      <c r="N52" s="56">
        <v>45688</v>
      </c>
      <c r="O52" s="55" t="s">
        <v>1644</v>
      </c>
      <c r="P52" s="55" t="s">
        <v>329</v>
      </c>
      <c r="Q52" s="55" t="s">
        <v>330</v>
      </c>
      <c r="R52" s="55" t="s">
        <v>1644</v>
      </c>
      <c r="S52" s="55" t="s">
        <v>1644</v>
      </c>
      <c r="T52" s="55" t="s">
        <v>1644</v>
      </c>
      <c r="U52" s="55" t="s">
        <v>3912</v>
      </c>
      <c r="V52" s="55" t="s">
        <v>1881</v>
      </c>
      <c r="W52" s="55" t="s">
        <v>1644</v>
      </c>
      <c r="X52" s="56"/>
      <c r="Y52" s="55" t="s">
        <v>1644</v>
      </c>
      <c r="Z52" s="56"/>
      <c r="AA52" s="55" t="s">
        <v>1644</v>
      </c>
      <c r="AB52" s="59">
        <v>17595019</v>
      </c>
      <c r="AC52" s="55" t="s">
        <v>1554</v>
      </c>
      <c r="AD52" s="55" t="s">
        <v>1644</v>
      </c>
      <c r="AE52" s="58">
        <v>0</v>
      </c>
      <c r="AF52" s="55" t="s">
        <v>1644</v>
      </c>
      <c r="AG52" s="55" t="s">
        <v>1644</v>
      </c>
      <c r="AH52" s="55" t="s">
        <v>1644</v>
      </c>
      <c r="AI52" s="55" t="s">
        <v>1644</v>
      </c>
      <c r="AJ52" s="55" t="s">
        <v>1644</v>
      </c>
      <c r="AK52" s="55" t="s">
        <v>1644</v>
      </c>
      <c r="AL52" s="55" t="s">
        <v>1644</v>
      </c>
      <c r="AM52" s="55" t="s">
        <v>3861</v>
      </c>
      <c r="AN52" s="55" t="s">
        <v>1644</v>
      </c>
      <c r="AO52" t="s">
        <v>3842</v>
      </c>
    </row>
    <row r="53" spans="1:41" x14ac:dyDescent="0.25">
      <c r="A53" s="56">
        <v>45688</v>
      </c>
      <c r="B53" s="92" t="s">
        <v>1718</v>
      </c>
      <c r="C53" s="55" t="s">
        <v>3858</v>
      </c>
      <c r="D53" s="55" t="s">
        <v>3859</v>
      </c>
      <c r="E53" s="55" t="s">
        <v>89</v>
      </c>
      <c r="F53" s="55">
        <v>50900020</v>
      </c>
      <c r="G53" s="55" t="s">
        <v>492</v>
      </c>
      <c r="H53" s="55" t="s">
        <v>89</v>
      </c>
      <c r="I53" s="57">
        <v>479.96</v>
      </c>
      <c r="J53" s="57">
        <v>479.96</v>
      </c>
      <c r="K53" s="55" t="s">
        <v>3860</v>
      </c>
      <c r="L53" s="55" t="s">
        <v>1644</v>
      </c>
      <c r="M53" s="55" t="s">
        <v>3858</v>
      </c>
      <c r="N53" s="56">
        <v>45688</v>
      </c>
      <c r="O53" s="55" t="s">
        <v>1644</v>
      </c>
      <c r="P53" s="55" t="s">
        <v>329</v>
      </c>
      <c r="Q53" s="55" t="s">
        <v>330</v>
      </c>
      <c r="R53" s="55" t="s">
        <v>1644</v>
      </c>
      <c r="S53" s="55" t="s">
        <v>1644</v>
      </c>
      <c r="T53" s="55" t="s">
        <v>1644</v>
      </c>
      <c r="U53" s="55" t="s">
        <v>3913</v>
      </c>
      <c r="V53" s="55" t="s">
        <v>1881</v>
      </c>
      <c r="W53" s="55" t="s">
        <v>1644</v>
      </c>
      <c r="X53" s="56"/>
      <c r="Y53" s="55" t="s">
        <v>1644</v>
      </c>
      <c r="Z53" s="56"/>
      <c r="AA53" s="55" t="s">
        <v>1644</v>
      </c>
      <c r="AB53" s="59">
        <v>7271360</v>
      </c>
      <c r="AC53" s="55" t="s">
        <v>1554</v>
      </c>
      <c r="AD53" s="55" t="s">
        <v>1644</v>
      </c>
      <c r="AE53" s="58">
        <v>0</v>
      </c>
      <c r="AF53" s="55" t="s">
        <v>1644</v>
      </c>
      <c r="AG53" s="55" t="s">
        <v>1644</v>
      </c>
      <c r="AH53" s="55" t="s">
        <v>1644</v>
      </c>
      <c r="AI53" s="55" t="s">
        <v>1644</v>
      </c>
      <c r="AJ53" s="55" t="s">
        <v>1644</v>
      </c>
      <c r="AK53" s="55" t="s">
        <v>1644</v>
      </c>
      <c r="AL53" s="55" t="s">
        <v>1644</v>
      </c>
      <c r="AM53" s="55" t="s">
        <v>3861</v>
      </c>
      <c r="AN53" s="55" t="s">
        <v>1644</v>
      </c>
      <c r="AO53" t="s">
        <v>3842</v>
      </c>
    </row>
    <row r="54" spans="1:41" x14ac:dyDescent="0.25">
      <c r="A54" s="56">
        <v>45688</v>
      </c>
      <c r="B54" s="92" t="s">
        <v>1718</v>
      </c>
      <c r="C54" s="55" t="s">
        <v>3858</v>
      </c>
      <c r="D54" s="55" t="s">
        <v>3859</v>
      </c>
      <c r="E54" s="55" t="s">
        <v>89</v>
      </c>
      <c r="F54" s="55">
        <v>50900020</v>
      </c>
      <c r="G54" s="55" t="s">
        <v>492</v>
      </c>
      <c r="H54" s="55" t="s">
        <v>89</v>
      </c>
      <c r="I54" s="57">
        <v>868.33</v>
      </c>
      <c r="J54" s="57">
        <v>868.33</v>
      </c>
      <c r="K54" s="55" t="s">
        <v>3860</v>
      </c>
      <c r="L54" s="55" t="s">
        <v>1644</v>
      </c>
      <c r="M54" s="55" t="s">
        <v>3858</v>
      </c>
      <c r="N54" s="56">
        <v>45688</v>
      </c>
      <c r="O54" s="55" t="s">
        <v>1644</v>
      </c>
      <c r="P54" s="55" t="s">
        <v>329</v>
      </c>
      <c r="Q54" s="55" t="s">
        <v>330</v>
      </c>
      <c r="R54" s="55" t="s">
        <v>1644</v>
      </c>
      <c r="S54" s="55" t="s">
        <v>1644</v>
      </c>
      <c r="T54" s="55" t="s">
        <v>1644</v>
      </c>
      <c r="U54" s="55" t="s">
        <v>3914</v>
      </c>
      <c r="V54" s="55" t="s">
        <v>1881</v>
      </c>
      <c r="W54" s="55" t="s">
        <v>1644</v>
      </c>
      <c r="X54" s="56"/>
      <c r="Y54" s="55" t="s">
        <v>1644</v>
      </c>
      <c r="Z54" s="56"/>
      <c r="AA54" s="55" t="s">
        <v>1644</v>
      </c>
      <c r="AB54" s="59">
        <v>14101733</v>
      </c>
      <c r="AC54" s="55" t="s">
        <v>1554</v>
      </c>
      <c r="AD54" s="55" t="s">
        <v>1644</v>
      </c>
      <c r="AE54" s="58">
        <v>0</v>
      </c>
      <c r="AF54" s="55" t="s">
        <v>1644</v>
      </c>
      <c r="AG54" s="55" t="s">
        <v>1644</v>
      </c>
      <c r="AH54" s="55" t="s">
        <v>1644</v>
      </c>
      <c r="AI54" s="55" t="s">
        <v>1644</v>
      </c>
      <c r="AJ54" s="55" t="s">
        <v>1644</v>
      </c>
      <c r="AK54" s="55" t="s">
        <v>1644</v>
      </c>
      <c r="AL54" s="55" t="s">
        <v>1644</v>
      </c>
      <c r="AM54" s="55" t="s">
        <v>3861</v>
      </c>
      <c r="AN54" s="55" t="s">
        <v>1644</v>
      </c>
      <c r="AO54" t="s">
        <v>3842</v>
      </c>
    </row>
    <row r="55" spans="1:41" x14ac:dyDescent="0.25">
      <c r="A55" s="56">
        <v>45688</v>
      </c>
      <c r="B55" s="92" t="s">
        <v>1718</v>
      </c>
      <c r="C55" s="55" t="s">
        <v>3858</v>
      </c>
      <c r="D55" s="55" t="s">
        <v>3859</v>
      </c>
      <c r="E55" s="55" t="s">
        <v>89</v>
      </c>
      <c r="F55" s="55">
        <v>50900020</v>
      </c>
      <c r="G55" s="55" t="s">
        <v>492</v>
      </c>
      <c r="H55" s="55" t="s">
        <v>89</v>
      </c>
      <c r="I55" s="57">
        <v>843.3</v>
      </c>
      <c r="J55" s="57">
        <v>843.3</v>
      </c>
      <c r="K55" s="55" t="s">
        <v>3860</v>
      </c>
      <c r="L55" s="55" t="s">
        <v>1644</v>
      </c>
      <c r="M55" s="55" t="s">
        <v>3858</v>
      </c>
      <c r="N55" s="56">
        <v>45688</v>
      </c>
      <c r="O55" s="55" t="s">
        <v>1644</v>
      </c>
      <c r="P55" s="55" t="s">
        <v>329</v>
      </c>
      <c r="Q55" s="55" t="s">
        <v>330</v>
      </c>
      <c r="R55" s="55" t="s">
        <v>1644</v>
      </c>
      <c r="S55" s="55" t="s">
        <v>1644</v>
      </c>
      <c r="T55" s="55" t="s">
        <v>1644</v>
      </c>
      <c r="U55" s="55" t="s">
        <v>3915</v>
      </c>
      <c r="V55" s="55" t="s">
        <v>1881</v>
      </c>
      <c r="W55" s="55" t="s">
        <v>1644</v>
      </c>
      <c r="X55" s="56"/>
      <c r="Y55" s="55" t="s">
        <v>1644</v>
      </c>
      <c r="Z55" s="56"/>
      <c r="AA55" s="55" t="s">
        <v>1644</v>
      </c>
      <c r="AB55" s="59">
        <v>12877136</v>
      </c>
      <c r="AC55" s="55" t="s">
        <v>1554</v>
      </c>
      <c r="AD55" s="55" t="s">
        <v>1644</v>
      </c>
      <c r="AE55" s="58">
        <v>0</v>
      </c>
      <c r="AF55" s="55" t="s">
        <v>1644</v>
      </c>
      <c r="AG55" s="55" t="s">
        <v>1644</v>
      </c>
      <c r="AH55" s="55" t="s">
        <v>1644</v>
      </c>
      <c r="AI55" s="55" t="s">
        <v>1644</v>
      </c>
      <c r="AJ55" s="55" t="s">
        <v>1644</v>
      </c>
      <c r="AK55" s="55" t="s">
        <v>1644</v>
      </c>
      <c r="AL55" s="55" t="s">
        <v>1644</v>
      </c>
      <c r="AM55" s="55" t="s">
        <v>3861</v>
      </c>
      <c r="AN55" s="55" t="s">
        <v>1644</v>
      </c>
      <c r="AO55" t="s">
        <v>3842</v>
      </c>
    </row>
    <row r="56" spans="1:41" x14ac:dyDescent="0.25">
      <c r="A56" s="56">
        <v>45688</v>
      </c>
      <c r="B56" s="92" t="s">
        <v>1718</v>
      </c>
      <c r="C56" s="55" t="s">
        <v>3858</v>
      </c>
      <c r="D56" s="55" t="s">
        <v>3859</v>
      </c>
      <c r="E56" s="55" t="s">
        <v>89</v>
      </c>
      <c r="F56" s="55">
        <v>50900020</v>
      </c>
      <c r="G56" s="55" t="s">
        <v>492</v>
      </c>
      <c r="H56" s="55" t="s">
        <v>89</v>
      </c>
      <c r="I56" s="57">
        <v>843.3</v>
      </c>
      <c r="J56" s="57">
        <v>843.3</v>
      </c>
      <c r="K56" s="55" t="s">
        <v>3860</v>
      </c>
      <c r="L56" s="55" t="s">
        <v>1644</v>
      </c>
      <c r="M56" s="55" t="s">
        <v>3858</v>
      </c>
      <c r="N56" s="56">
        <v>45688</v>
      </c>
      <c r="O56" s="55" t="s">
        <v>1644</v>
      </c>
      <c r="P56" s="55" t="s">
        <v>329</v>
      </c>
      <c r="Q56" s="55" t="s">
        <v>330</v>
      </c>
      <c r="R56" s="55" t="s">
        <v>1644</v>
      </c>
      <c r="S56" s="55" t="s">
        <v>1644</v>
      </c>
      <c r="T56" s="55" t="s">
        <v>1644</v>
      </c>
      <c r="U56" s="55" t="s">
        <v>3916</v>
      </c>
      <c r="V56" s="55" t="s">
        <v>1881</v>
      </c>
      <c r="W56" s="55" t="s">
        <v>1644</v>
      </c>
      <c r="X56" s="56"/>
      <c r="Y56" s="55" t="s">
        <v>1644</v>
      </c>
      <c r="Z56" s="56"/>
      <c r="AA56" s="55" t="s">
        <v>1644</v>
      </c>
      <c r="AB56" s="59">
        <v>13130120</v>
      </c>
      <c r="AC56" s="55" t="s">
        <v>1554</v>
      </c>
      <c r="AD56" s="55" t="s">
        <v>1644</v>
      </c>
      <c r="AE56" s="58">
        <v>0</v>
      </c>
      <c r="AF56" s="55" t="s">
        <v>1644</v>
      </c>
      <c r="AG56" s="55" t="s">
        <v>1644</v>
      </c>
      <c r="AH56" s="55" t="s">
        <v>1644</v>
      </c>
      <c r="AI56" s="55" t="s">
        <v>1644</v>
      </c>
      <c r="AJ56" s="55" t="s">
        <v>1644</v>
      </c>
      <c r="AK56" s="55" t="s">
        <v>1644</v>
      </c>
      <c r="AL56" s="55" t="s">
        <v>1644</v>
      </c>
      <c r="AM56" s="55" t="s">
        <v>3861</v>
      </c>
      <c r="AN56" s="55" t="s">
        <v>1644</v>
      </c>
      <c r="AO56" t="s">
        <v>3842</v>
      </c>
    </row>
    <row r="57" spans="1:41" x14ac:dyDescent="0.25">
      <c r="A57" s="56">
        <v>45688</v>
      </c>
      <c r="B57" s="92" t="s">
        <v>1718</v>
      </c>
      <c r="C57" s="55" t="s">
        <v>3858</v>
      </c>
      <c r="D57" s="55" t="s">
        <v>3859</v>
      </c>
      <c r="E57" s="55" t="s">
        <v>89</v>
      </c>
      <c r="F57" s="55">
        <v>50900020</v>
      </c>
      <c r="G57" s="55" t="s">
        <v>492</v>
      </c>
      <c r="H57" s="55" t="s">
        <v>89</v>
      </c>
      <c r="I57" s="57">
        <v>490.94</v>
      </c>
      <c r="J57" s="57">
        <v>490.94</v>
      </c>
      <c r="K57" s="55" t="s">
        <v>3860</v>
      </c>
      <c r="L57" s="55" t="s">
        <v>1644</v>
      </c>
      <c r="M57" s="55" t="s">
        <v>3858</v>
      </c>
      <c r="N57" s="56">
        <v>45688</v>
      </c>
      <c r="O57" s="55" t="s">
        <v>1644</v>
      </c>
      <c r="P57" s="55" t="s">
        <v>329</v>
      </c>
      <c r="Q57" s="55" t="s">
        <v>330</v>
      </c>
      <c r="R57" s="55" t="s">
        <v>1644</v>
      </c>
      <c r="S57" s="55" t="s">
        <v>1644</v>
      </c>
      <c r="T57" s="55" t="s">
        <v>1644</v>
      </c>
      <c r="U57" s="55" t="s">
        <v>3917</v>
      </c>
      <c r="V57" s="55" t="s">
        <v>1881</v>
      </c>
      <c r="W57" s="55" t="s">
        <v>1644</v>
      </c>
      <c r="X57" s="56"/>
      <c r="Y57" s="55" t="s">
        <v>1644</v>
      </c>
      <c r="Z57" s="56"/>
      <c r="AA57" s="55" t="s">
        <v>1644</v>
      </c>
      <c r="AB57" s="59">
        <v>7712593</v>
      </c>
      <c r="AC57" s="55" t="s">
        <v>1554</v>
      </c>
      <c r="AD57" s="55" t="s">
        <v>1644</v>
      </c>
      <c r="AE57" s="58">
        <v>0</v>
      </c>
      <c r="AF57" s="55" t="s">
        <v>1644</v>
      </c>
      <c r="AG57" s="55" t="s">
        <v>1644</v>
      </c>
      <c r="AH57" s="55" t="s">
        <v>1644</v>
      </c>
      <c r="AI57" s="55" t="s">
        <v>1644</v>
      </c>
      <c r="AJ57" s="55" t="s">
        <v>1644</v>
      </c>
      <c r="AK57" s="55" t="s">
        <v>1644</v>
      </c>
      <c r="AL57" s="55" t="s">
        <v>1644</v>
      </c>
      <c r="AM57" s="55" t="s">
        <v>3861</v>
      </c>
      <c r="AN57" s="55" t="s">
        <v>1644</v>
      </c>
      <c r="AO57" t="s">
        <v>3842</v>
      </c>
    </row>
    <row r="58" spans="1:41" x14ac:dyDescent="0.25">
      <c r="A58" s="56">
        <v>45688</v>
      </c>
      <c r="B58" s="92" t="s">
        <v>1718</v>
      </c>
      <c r="C58" s="55" t="s">
        <v>3858</v>
      </c>
      <c r="D58" s="55" t="s">
        <v>3859</v>
      </c>
      <c r="E58" s="55" t="s">
        <v>89</v>
      </c>
      <c r="F58" s="55">
        <v>50900020</v>
      </c>
      <c r="G58" s="55" t="s">
        <v>492</v>
      </c>
      <c r="H58" s="55" t="s">
        <v>89</v>
      </c>
      <c r="I58" s="57">
        <v>230.45</v>
      </c>
      <c r="J58" s="57">
        <v>230.45</v>
      </c>
      <c r="K58" s="55" t="s">
        <v>3860</v>
      </c>
      <c r="L58" s="55" t="s">
        <v>1644</v>
      </c>
      <c r="M58" s="55" t="s">
        <v>3858</v>
      </c>
      <c r="N58" s="56">
        <v>45688</v>
      </c>
      <c r="O58" s="55" t="s">
        <v>1644</v>
      </c>
      <c r="P58" s="55" t="s">
        <v>329</v>
      </c>
      <c r="Q58" s="55" t="s">
        <v>330</v>
      </c>
      <c r="R58" s="55" t="s">
        <v>1644</v>
      </c>
      <c r="S58" s="55" t="s">
        <v>1644</v>
      </c>
      <c r="T58" s="55" t="s">
        <v>1644</v>
      </c>
      <c r="U58" s="55" t="s">
        <v>3918</v>
      </c>
      <c r="V58" s="55" t="s">
        <v>1881</v>
      </c>
      <c r="W58" s="55" t="s">
        <v>1644</v>
      </c>
      <c r="X58" s="56"/>
      <c r="Y58" s="55" t="s">
        <v>1644</v>
      </c>
      <c r="Z58" s="56"/>
      <c r="AA58" s="55" t="s">
        <v>1644</v>
      </c>
      <c r="AB58" s="59">
        <v>4541416</v>
      </c>
      <c r="AC58" s="55" t="s">
        <v>1554</v>
      </c>
      <c r="AD58" s="55" t="s">
        <v>1644</v>
      </c>
      <c r="AE58" s="58">
        <v>0</v>
      </c>
      <c r="AF58" s="55" t="s">
        <v>1644</v>
      </c>
      <c r="AG58" s="55" t="s">
        <v>1644</v>
      </c>
      <c r="AH58" s="55" t="s">
        <v>1644</v>
      </c>
      <c r="AI58" s="55" t="s">
        <v>1644</v>
      </c>
      <c r="AJ58" s="55" t="s">
        <v>1644</v>
      </c>
      <c r="AK58" s="55" t="s">
        <v>1644</v>
      </c>
      <c r="AL58" s="55" t="s">
        <v>1644</v>
      </c>
      <c r="AM58" s="55" t="s">
        <v>3861</v>
      </c>
      <c r="AN58" s="55" t="s">
        <v>1644</v>
      </c>
      <c r="AO58" t="s">
        <v>3842</v>
      </c>
    </row>
    <row r="59" spans="1:41" x14ac:dyDescent="0.25">
      <c r="A59" s="56">
        <v>45688</v>
      </c>
      <c r="B59" s="92" t="s">
        <v>1718</v>
      </c>
      <c r="C59" s="55" t="s">
        <v>3858</v>
      </c>
      <c r="D59" s="55" t="s">
        <v>3859</v>
      </c>
      <c r="E59" s="55" t="s">
        <v>89</v>
      </c>
      <c r="F59" s="55">
        <v>50900020</v>
      </c>
      <c r="G59" s="55" t="s">
        <v>492</v>
      </c>
      <c r="H59" s="55" t="s">
        <v>89</v>
      </c>
      <c r="I59" s="57">
        <v>419.9</v>
      </c>
      <c r="J59" s="57">
        <v>419.9</v>
      </c>
      <c r="K59" s="55" t="s">
        <v>3860</v>
      </c>
      <c r="L59" s="55" t="s">
        <v>1644</v>
      </c>
      <c r="M59" s="55" t="s">
        <v>3858</v>
      </c>
      <c r="N59" s="56">
        <v>45688</v>
      </c>
      <c r="O59" s="55" t="s">
        <v>1644</v>
      </c>
      <c r="P59" s="55" t="s">
        <v>329</v>
      </c>
      <c r="Q59" s="55" t="s">
        <v>330</v>
      </c>
      <c r="R59" s="55" t="s">
        <v>1644</v>
      </c>
      <c r="S59" s="55" t="s">
        <v>1644</v>
      </c>
      <c r="T59" s="55" t="s">
        <v>1644</v>
      </c>
      <c r="U59" s="55" t="s">
        <v>3919</v>
      </c>
      <c r="V59" s="55" t="s">
        <v>1881</v>
      </c>
      <c r="W59" s="55" t="s">
        <v>1644</v>
      </c>
      <c r="X59" s="56"/>
      <c r="Y59" s="55" t="s">
        <v>1644</v>
      </c>
      <c r="Z59" s="56"/>
      <c r="AA59" s="55" t="s">
        <v>1644</v>
      </c>
      <c r="AB59" s="59">
        <v>6361458</v>
      </c>
      <c r="AC59" s="55" t="s">
        <v>1554</v>
      </c>
      <c r="AD59" s="55" t="s">
        <v>1644</v>
      </c>
      <c r="AE59" s="58">
        <v>0</v>
      </c>
      <c r="AF59" s="55" t="s">
        <v>1644</v>
      </c>
      <c r="AG59" s="55" t="s">
        <v>1644</v>
      </c>
      <c r="AH59" s="55" t="s">
        <v>1644</v>
      </c>
      <c r="AI59" s="55" t="s">
        <v>1644</v>
      </c>
      <c r="AJ59" s="55" t="s">
        <v>1644</v>
      </c>
      <c r="AK59" s="55" t="s">
        <v>1644</v>
      </c>
      <c r="AL59" s="55" t="s">
        <v>1644</v>
      </c>
      <c r="AM59" s="55" t="s">
        <v>3861</v>
      </c>
      <c r="AN59" s="55" t="s">
        <v>1644</v>
      </c>
      <c r="AO59" t="s">
        <v>3842</v>
      </c>
    </row>
    <row r="60" spans="1:41" x14ac:dyDescent="0.25">
      <c r="A60" s="56">
        <v>45688</v>
      </c>
      <c r="B60" s="92" t="s">
        <v>1718</v>
      </c>
      <c r="C60" s="55" t="s">
        <v>3858</v>
      </c>
      <c r="D60" s="55" t="s">
        <v>3859</v>
      </c>
      <c r="E60" s="55" t="s">
        <v>89</v>
      </c>
      <c r="F60" s="55">
        <v>50900020</v>
      </c>
      <c r="G60" s="55" t="s">
        <v>492</v>
      </c>
      <c r="H60" s="55" t="s">
        <v>89</v>
      </c>
      <c r="I60" s="57">
        <v>605.51</v>
      </c>
      <c r="J60" s="57">
        <v>605.51</v>
      </c>
      <c r="K60" s="55" t="s">
        <v>3860</v>
      </c>
      <c r="L60" s="55" t="s">
        <v>1644</v>
      </c>
      <c r="M60" s="55" t="s">
        <v>3858</v>
      </c>
      <c r="N60" s="56">
        <v>45688</v>
      </c>
      <c r="O60" s="55" t="s">
        <v>1644</v>
      </c>
      <c r="P60" s="55" t="s">
        <v>329</v>
      </c>
      <c r="Q60" s="55" t="s">
        <v>330</v>
      </c>
      <c r="R60" s="55" t="s">
        <v>1644</v>
      </c>
      <c r="S60" s="55" t="s">
        <v>1644</v>
      </c>
      <c r="T60" s="55" t="s">
        <v>1644</v>
      </c>
      <c r="U60" s="55" t="s">
        <v>3920</v>
      </c>
      <c r="V60" s="55" t="s">
        <v>1881</v>
      </c>
      <c r="W60" s="55" t="s">
        <v>1644</v>
      </c>
      <c r="X60" s="56"/>
      <c r="Y60" s="55" t="s">
        <v>1644</v>
      </c>
      <c r="Z60" s="56"/>
      <c r="AA60" s="55" t="s">
        <v>1644</v>
      </c>
      <c r="AB60" s="59">
        <v>9615574</v>
      </c>
      <c r="AC60" s="55" t="s">
        <v>1554</v>
      </c>
      <c r="AD60" s="55" t="s">
        <v>1644</v>
      </c>
      <c r="AE60" s="58">
        <v>0</v>
      </c>
      <c r="AF60" s="55" t="s">
        <v>1644</v>
      </c>
      <c r="AG60" s="55" t="s">
        <v>1644</v>
      </c>
      <c r="AH60" s="55" t="s">
        <v>1644</v>
      </c>
      <c r="AI60" s="55" t="s">
        <v>1644</v>
      </c>
      <c r="AJ60" s="55" t="s">
        <v>1644</v>
      </c>
      <c r="AK60" s="55" t="s">
        <v>1644</v>
      </c>
      <c r="AL60" s="55" t="s">
        <v>1644</v>
      </c>
      <c r="AM60" s="55" t="s">
        <v>3861</v>
      </c>
      <c r="AN60" s="55" t="s">
        <v>1644</v>
      </c>
      <c r="AO60" t="s">
        <v>3842</v>
      </c>
    </row>
    <row r="61" spans="1:41" x14ac:dyDescent="0.25">
      <c r="A61" s="56">
        <v>45688</v>
      </c>
      <c r="B61" s="92" t="s">
        <v>1718</v>
      </c>
      <c r="C61" s="55" t="s">
        <v>3858</v>
      </c>
      <c r="D61" s="55" t="s">
        <v>3859</v>
      </c>
      <c r="E61" s="55" t="s">
        <v>89</v>
      </c>
      <c r="F61" s="55">
        <v>50900020</v>
      </c>
      <c r="G61" s="55" t="s">
        <v>492</v>
      </c>
      <c r="H61" s="55" t="s">
        <v>89</v>
      </c>
      <c r="I61" s="57">
        <v>605.51</v>
      </c>
      <c r="J61" s="57">
        <v>605.51</v>
      </c>
      <c r="K61" s="55" t="s">
        <v>3860</v>
      </c>
      <c r="L61" s="55" t="s">
        <v>1644</v>
      </c>
      <c r="M61" s="55" t="s">
        <v>3858</v>
      </c>
      <c r="N61" s="56">
        <v>45688</v>
      </c>
      <c r="O61" s="55" t="s">
        <v>1644</v>
      </c>
      <c r="P61" s="55" t="s">
        <v>329</v>
      </c>
      <c r="Q61" s="55" t="s">
        <v>330</v>
      </c>
      <c r="R61" s="55" t="s">
        <v>1644</v>
      </c>
      <c r="S61" s="55" t="s">
        <v>1644</v>
      </c>
      <c r="T61" s="55" t="s">
        <v>1644</v>
      </c>
      <c r="U61" s="55" t="s">
        <v>3921</v>
      </c>
      <c r="V61" s="55" t="s">
        <v>1881</v>
      </c>
      <c r="W61" s="55" t="s">
        <v>1644</v>
      </c>
      <c r="X61" s="56"/>
      <c r="Y61" s="55" t="s">
        <v>1644</v>
      </c>
      <c r="Z61" s="56"/>
      <c r="AA61" s="55" t="s">
        <v>1644</v>
      </c>
      <c r="AB61" s="59">
        <v>9615574</v>
      </c>
      <c r="AC61" s="55" t="s">
        <v>1554</v>
      </c>
      <c r="AD61" s="55" t="s">
        <v>1644</v>
      </c>
      <c r="AE61" s="58">
        <v>0</v>
      </c>
      <c r="AF61" s="55" t="s">
        <v>1644</v>
      </c>
      <c r="AG61" s="55" t="s">
        <v>1644</v>
      </c>
      <c r="AH61" s="55" t="s">
        <v>1644</v>
      </c>
      <c r="AI61" s="55" t="s">
        <v>1644</v>
      </c>
      <c r="AJ61" s="55" t="s">
        <v>1644</v>
      </c>
      <c r="AK61" s="55" t="s">
        <v>1644</v>
      </c>
      <c r="AL61" s="55" t="s">
        <v>1644</v>
      </c>
      <c r="AM61" s="55" t="s">
        <v>3861</v>
      </c>
      <c r="AN61" s="55" t="s">
        <v>1644</v>
      </c>
      <c r="AO61" t="s">
        <v>3842</v>
      </c>
    </row>
    <row r="62" spans="1:41" x14ac:dyDescent="0.25">
      <c r="A62" s="56">
        <v>45688</v>
      </c>
      <c r="B62" s="92" t="s">
        <v>1718</v>
      </c>
      <c r="C62" s="55" t="s">
        <v>3858</v>
      </c>
      <c r="D62" s="55" t="s">
        <v>3859</v>
      </c>
      <c r="E62" s="55" t="s">
        <v>89</v>
      </c>
      <c r="F62" s="55">
        <v>50900020</v>
      </c>
      <c r="G62" s="55" t="s">
        <v>492</v>
      </c>
      <c r="H62" s="55" t="s">
        <v>89</v>
      </c>
      <c r="I62" s="57">
        <v>868.33</v>
      </c>
      <c r="J62" s="57">
        <v>868.33</v>
      </c>
      <c r="K62" s="55" t="s">
        <v>3860</v>
      </c>
      <c r="L62" s="55" t="s">
        <v>1644</v>
      </c>
      <c r="M62" s="55" t="s">
        <v>3858</v>
      </c>
      <c r="N62" s="56">
        <v>45688</v>
      </c>
      <c r="O62" s="55" t="s">
        <v>1644</v>
      </c>
      <c r="P62" s="55" t="s">
        <v>329</v>
      </c>
      <c r="Q62" s="55" t="s">
        <v>330</v>
      </c>
      <c r="R62" s="55" t="s">
        <v>1644</v>
      </c>
      <c r="S62" s="55" t="s">
        <v>1644</v>
      </c>
      <c r="T62" s="55" t="s">
        <v>1644</v>
      </c>
      <c r="U62" s="55" t="s">
        <v>3922</v>
      </c>
      <c r="V62" s="55" t="s">
        <v>1881</v>
      </c>
      <c r="W62" s="55" t="s">
        <v>1644</v>
      </c>
      <c r="X62" s="56"/>
      <c r="Y62" s="55" t="s">
        <v>1644</v>
      </c>
      <c r="Z62" s="56"/>
      <c r="AA62" s="55" t="s">
        <v>1644</v>
      </c>
      <c r="AB62" s="59">
        <v>14101733</v>
      </c>
      <c r="AC62" s="55" t="s">
        <v>1554</v>
      </c>
      <c r="AD62" s="55" t="s">
        <v>1644</v>
      </c>
      <c r="AE62" s="58">
        <v>0</v>
      </c>
      <c r="AF62" s="55" t="s">
        <v>1644</v>
      </c>
      <c r="AG62" s="55" t="s">
        <v>1644</v>
      </c>
      <c r="AH62" s="55" t="s">
        <v>1644</v>
      </c>
      <c r="AI62" s="55" t="s">
        <v>1644</v>
      </c>
      <c r="AJ62" s="55" t="s">
        <v>1644</v>
      </c>
      <c r="AK62" s="55" t="s">
        <v>1644</v>
      </c>
      <c r="AL62" s="55" t="s">
        <v>1644</v>
      </c>
      <c r="AM62" s="55" t="s">
        <v>3861</v>
      </c>
      <c r="AN62" s="55" t="s">
        <v>1644</v>
      </c>
      <c r="AO62" t="s">
        <v>3842</v>
      </c>
    </row>
    <row r="63" spans="1:41" x14ac:dyDescent="0.25">
      <c r="A63" s="56">
        <v>45688</v>
      </c>
      <c r="B63" s="92" t="s">
        <v>1718</v>
      </c>
      <c r="C63" s="55" t="s">
        <v>3858</v>
      </c>
      <c r="D63" s="55" t="s">
        <v>3859</v>
      </c>
      <c r="E63" s="55" t="s">
        <v>89</v>
      </c>
      <c r="F63" s="55">
        <v>50900020</v>
      </c>
      <c r="G63" s="55" t="s">
        <v>492</v>
      </c>
      <c r="H63" s="55" t="s">
        <v>89</v>
      </c>
      <c r="I63" s="57">
        <v>415.89</v>
      </c>
      <c r="J63" s="57">
        <v>415.89</v>
      </c>
      <c r="K63" s="55" t="s">
        <v>3860</v>
      </c>
      <c r="L63" s="55" t="s">
        <v>1644</v>
      </c>
      <c r="M63" s="55" t="s">
        <v>3858</v>
      </c>
      <c r="N63" s="56">
        <v>45688</v>
      </c>
      <c r="O63" s="55" t="s">
        <v>1644</v>
      </c>
      <c r="P63" s="55" t="s">
        <v>329</v>
      </c>
      <c r="Q63" s="55" t="s">
        <v>330</v>
      </c>
      <c r="R63" s="55" t="s">
        <v>1644</v>
      </c>
      <c r="S63" s="55" t="s">
        <v>1644</v>
      </c>
      <c r="T63" s="55" t="s">
        <v>1644</v>
      </c>
      <c r="U63" s="55" t="s">
        <v>3923</v>
      </c>
      <c r="V63" s="55" t="s">
        <v>1881</v>
      </c>
      <c r="W63" s="55" t="s">
        <v>1644</v>
      </c>
      <c r="X63" s="56"/>
      <c r="Y63" s="55" t="s">
        <v>1644</v>
      </c>
      <c r="Z63" s="56"/>
      <c r="AA63" s="55" t="s">
        <v>1644</v>
      </c>
      <c r="AB63" s="59">
        <v>6475347</v>
      </c>
      <c r="AC63" s="55" t="s">
        <v>1554</v>
      </c>
      <c r="AD63" s="55" t="s">
        <v>1644</v>
      </c>
      <c r="AE63" s="58">
        <v>0</v>
      </c>
      <c r="AF63" s="55" t="s">
        <v>1644</v>
      </c>
      <c r="AG63" s="55" t="s">
        <v>1644</v>
      </c>
      <c r="AH63" s="55" t="s">
        <v>1644</v>
      </c>
      <c r="AI63" s="55" t="s">
        <v>1644</v>
      </c>
      <c r="AJ63" s="55" t="s">
        <v>1644</v>
      </c>
      <c r="AK63" s="55" t="s">
        <v>1644</v>
      </c>
      <c r="AL63" s="55" t="s">
        <v>1644</v>
      </c>
      <c r="AM63" s="55" t="s">
        <v>3861</v>
      </c>
      <c r="AN63" s="55" t="s">
        <v>1644</v>
      </c>
      <c r="AO63" t="s">
        <v>3842</v>
      </c>
    </row>
    <row r="64" spans="1:41" x14ac:dyDescent="0.25">
      <c r="A64" s="56">
        <v>45688</v>
      </c>
      <c r="B64" s="92" t="s">
        <v>1718</v>
      </c>
      <c r="C64" s="55" t="s">
        <v>3858</v>
      </c>
      <c r="D64" s="55" t="s">
        <v>3859</v>
      </c>
      <c r="E64" s="55" t="s">
        <v>89</v>
      </c>
      <c r="F64" s="55">
        <v>50900020</v>
      </c>
      <c r="G64" s="55" t="s">
        <v>492</v>
      </c>
      <c r="H64" s="55" t="s">
        <v>89</v>
      </c>
      <c r="I64" s="57">
        <v>472.2</v>
      </c>
      <c r="J64" s="57">
        <v>472.2</v>
      </c>
      <c r="K64" s="55" t="s">
        <v>3860</v>
      </c>
      <c r="L64" s="55" t="s">
        <v>1644</v>
      </c>
      <c r="M64" s="55" t="s">
        <v>3858</v>
      </c>
      <c r="N64" s="56">
        <v>45688</v>
      </c>
      <c r="O64" s="55" t="s">
        <v>1644</v>
      </c>
      <c r="P64" s="55" t="s">
        <v>329</v>
      </c>
      <c r="Q64" s="55" t="s">
        <v>330</v>
      </c>
      <c r="R64" s="55" t="s">
        <v>1644</v>
      </c>
      <c r="S64" s="55" t="s">
        <v>1644</v>
      </c>
      <c r="T64" s="55" t="s">
        <v>1644</v>
      </c>
      <c r="U64" s="55" t="s">
        <v>3924</v>
      </c>
      <c r="V64" s="55" t="s">
        <v>1881</v>
      </c>
      <c r="W64" s="55" t="s">
        <v>1644</v>
      </c>
      <c r="X64" s="56"/>
      <c r="Y64" s="55" t="s">
        <v>1644</v>
      </c>
      <c r="Z64" s="56"/>
      <c r="AA64" s="55" t="s">
        <v>1644</v>
      </c>
      <c r="AB64" s="59">
        <v>7310649</v>
      </c>
      <c r="AC64" s="55" t="s">
        <v>1554</v>
      </c>
      <c r="AD64" s="55" t="s">
        <v>1644</v>
      </c>
      <c r="AE64" s="58">
        <v>0</v>
      </c>
      <c r="AF64" s="55" t="s">
        <v>1644</v>
      </c>
      <c r="AG64" s="55" t="s">
        <v>1644</v>
      </c>
      <c r="AH64" s="55" t="s">
        <v>1644</v>
      </c>
      <c r="AI64" s="55" t="s">
        <v>1644</v>
      </c>
      <c r="AJ64" s="55" t="s">
        <v>1644</v>
      </c>
      <c r="AK64" s="55" t="s">
        <v>1644</v>
      </c>
      <c r="AL64" s="55" t="s">
        <v>1644</v>
      </c>
      <c r="AM64" s="55" t="s">
        <v>3861</v>
      </c>
      <c r="AN64" s="55" t="s">
        <v>1644</v>
      </c>
      <c r="AO64" t="s">
        <v>3842</v>
      </c>
    </row>
    <row r="65" spans="1:41" x14ac:dyDescent="0.25">
      <c r="A65" s="56">
        <v>45688</v>
      </c>
      <c r="B65" s="92" t="s">
        <v>1718</v>
      </c>
      <c r="C65" s="55" t="s">
        <v>3858</v>
      </c>
      <c r="D65" s="55" t="s">
        <v>3859</v>
      </c>
      <c r="E65" s="55" t="s">
        <v>89</v>
      </c>
      <c r="F65" s="55">
        <v>50900020</v>
      </c>
      <c r="G65" s="55" t="s">
        <v>492</v>
      </c>
      <c r="H65" s="55" t="s">
        <v>89</v>
      </c>
      <c r="I65" s="57">
        <v>284.48</v>
      </c>
      <c r="J65" s="57">
        <v>284.48</v>
      </c>
      <c r="K65" s="55" t="s">
        <v>3860</v>
      </c>
      <c r="L65" s="55" t="s">
        <v>1644</v>
      </c>
      <c r="M65" s="55" t="s">
        <v>3858</v>
      </c>
      <c r="N65" s="56">
        <v>45688</v>
      </c>
      <c r="O65" s="55" t="s">
        <v>1644</v>
      </c>
      <c r="P65" s="55" t="s">
        <v>329</v>
      </c>
      <c r="Q65" s="55" t="s">
        <v>330</v>
      </c>
      <c r="R65" s="55" t="s">
        <v>1644</v>
      </c>
      <c r="S65" s="55" t="s">
        <v>1644</v>
      </c>
      <c r="T65" s="55" t="s">
        <v>1644</v>
      </c>
      <c r="U65" s="55" t="s">
        <v>3925</v>
      </c>
      <c r="V65" s="55" t="s">
        <v>1881</v>
      </c>
      <c r="W65" s="55" t="s">
        <v>1644</v>
      </c>
      <c r="X65" s="56"/>
      <c r="Y65" s="55" t="s">
        <v>1644</v>
      </c>
      <c r="Z65" s="56"/>
      <c r="AA65" s="55" t="s">
        <v>1644</v>
      </c>
      <c r="AB65" s="59">
        <v>4452246</v>
      </c>
      <c r="AC65" s="55" t="s">
        <v>1554</v>
      </c>
      <c r="AD65" s="55" t="s">
        <v>1644</v>
      </c>
      <c r="AE65" s="58">
        <v>0</v>
      </c>
      <c r="AF65" s="55" t="s">
        <v>1644</v>
      </c>
      <c r="AG65" s="55" t="s">
        <v>1644</v>
      </c>
      <c r="AH65" s="55" t="s">
        <v>1644</v>
      </c>
      <c r="AI65" s="55" t="s">
        <v>1644</v>
      </c>
      <c r="AJ65" s="55" t="s">
        <v>1644</v>
      </c>
      <c r="AK65" s="55" t="s">
        <v>1644</v>
      </c>
      <c r="AL65" s="55" t="s">
        <v>1644</v>
      </c>
      <c r="AM65" s="55" t="s">
        <v>3861</v>
      </c>
      <c r="AN65" s="55" t="s">
        <v>1644</v>
      </c>
      <c r="AO65" t="s">
        <v>3842</v>
      </c>
    </row>
    <row r="66" spans="1:41" x14ac:dyDescent="0.25">
      <c r="A66" s="56">
        <v>45688</v>
      </c>
      <c r="B66" s="92" t="s">
        <v>1718</v>
      </c>
      <c r="C66" s="55" t="s">
        <v>3858</v>
      </c>
      <c r="D66" s="55" t="s">
        <v>3859</v>
      </c>
      <c r="E66" s="55" t="s">
        <v>89</v>
      </c>
      <c r="F66" s="55">
        <v>50900020</v>
      </c>
      <c r="G66" s="55" t="s">
        <v>492</v>
      </c>
      <c r="H66" s="55" t="s">
        <v>89</v>
      </c>
      <c r="I66" s="57">
        <v>519.58000000000004</v>
      </c>
      <c r="J66" s="57">
        <v>519.58000000000004</v>
      </c>
      <c r="K66" s="55" t="s">
        <v>3860</v>
      </c>
      <c r="L66" s="55" t="s">
        <v>1644</v>
      </c>
      <c r="M66" s="55" t="s">
        <v>3858</v>
      </c>
      <c r="N66" s="56">
        <v>45688</v>
      </c>
      <c r="O66" s="55" t="s">
        <v>1644</v>
      </c>
      <c r="P66" s="55" t="s">
        <v>329</v>
      </c>
      <c r="Q66" s="55" t="s">
        <v>330</v>
      </c>
      <c r="R66" s="55" t="s">
        <v>1644</v>
      </c>
      <c r="S66" s="55" t="s">
        <v>1644</v>
      </c>
      <c r="T66" s="55" t="s">
        <v>1644</v>
      </c>
      <c r="U66" s="55" t="s">
        <v>3926</v>
      </c>
      <c r="V66" s="55" t="s">
        <v>1881</v>
      </c>
      <c r="W66" s="55" t="s">
        <v>1644</v>
      </c>
      <c r="X66" s="56"/>
      <c r="Y66" s="55" t="s">
        <v>1644</v>
      </c>
      <c r="Z66" s="56"/>
      <c r="AA66" s="55" t="s">
        <v>1644</v>
      </c>
      <c r="AB66" s="59">
        <v>8438033</v>
      </c>
      <c r="AC66" s="55" t="s">
        <v>1554</v>
      </c>
      <c r="AD66" s="55" t="s">
        <v>1644</v>
      </c>
      <c r="AE66" s="58">
        <v>0</v>
      </c>
      <c r="AF66" s="55" t="s">
        <v>1644</v>
      </c>
      <c r="AG66" s="55" t="s">
        <v>1644</v>
      </c>
      <c r="AH66" s="55" t="s">
        <v>1644</v>
      </c>
      <c r="AI66" s="55" t="s">
        <v>1644</v>
      </c>
      <c r="AJ66" s="55" t="s">
        <v>1644</v>
      </c>
      <c r="AK66" s="55" t="s">
        <v>1644</v>
      </c>
      <c r="AL66" s="55" t="s">
        <v>1644</v>
      </c>
      <c r="AM66" s="55" t="s">
        <v>3861</v>
      </c>
      <c r="AN66" s="55" t="s">
        <v>1644</v>
      </c>
      <c r="AO66" t="s">
        <v>3842</v>
      </c>
    </row>
    <row r="67" spans="1:41" x14ac:dyDescent="0.25">
      <c r="A67" s="56">
        <v>45688</v>
      </c>
      <c r="B67" s="92" t="s">
        <v>1718</v>
      </c>
      <c r="C67" s="55" t="s">
        <v>3858</v>
      </c>
      <c r="D67" s="55" t="s">
        <v>3859</v>
      </c>
      <c r="E67" s="55" t="s">
        <v>89</v>
      </c>
      <c r="F67" s="55">
        <v>50900020</v>
      </c>
      <c r="G67" s="55" t="s">
        <v>492</v>
      </c>
      <c r="H67" s="55" t="s">
        <v>89</v>
      </c>
      <c r="I67" s="57">
        <v>493.22</v>
      </c>
      <c r="J67" s="57">
        <v>493.22</v>
      </c>
      <c r="K67" s="55" t="s">
        <v>3860</v>
      </c>
      <c r="L67" s="55" t="s">
        <v>1644</v>
      </c>
      <c r="M67" s="55" t="s">
        <v>3858</v>
      </c>
      <c r="N67" s="56">
        <v>45688</v>
      </c>
      <c r="O67" s="55" t="s">
        <v>1644</v>
      </c>
      <c r="P67" s="55" t="s">
        <v>329</v>
      </c>
      <c r="Q67" s="55" t="s">
        <v>330</v>
      </c>
      <c r="R67" s="55" t="s">
        <v>1644</v>
      </c>
      <c r="S67" s="55" t="s">
        <v>1644</v>
      </c>
      <c r="T67" s="55" t="s">
        <v>1644</v>
      </c>
      <c r="U67" s="55" t="s">
        <v>3927</v>
      </c>
      <c r="V67" s="55" t="s">
        <v>1881</v>
      </c>
      <c r="W67" s="55" t="s">
        <v>1644</v>
      </c>
      <c r="X67" s="56"/>
      <c r="Y67" s="55" t="s">
        <v>1644</v>
      </c>
      <c r="Z67" s="56"/>
      <c r="AA67" s="55" t="s">
        <v>1644</v>
      </c>
      <c r="AB67" s="59">
        <v>7696263</v>
      </c>
      <c r="AC67" s="55" t="s">
        <v>1554</v>
      </c>
      <c r="AD67" s="55" t="s">
        <v>1644</v>
      </c>
      <c r="AE67" s="58">
        <v>0</v>
      </c>
      <c r="AF67" s="55" t="s">
        <v>1644</v>
      </c>
      <c r="AG67" s="55" t="s">
        <v>1644</v>
      </c>
      <c r="AH67" s="55" t="s">
        <v>1644</v>
      </c>
      <c r="AI67" s="55" t="s">
        <v>1644</v>
      </c>
      <c r="AJ67" s="55" t="s">
        <v>1644</v>
      </c>
      <c r="AK67" s="55" t="s">
        <v>1644</v>
      </c>
      <c r="AL67" s="55" t="s">
        <v>1644</v>
      </c>
      <c r="AM67" s="55" t="s">
        <v>3861</v>
      </c>
      <c r="AN67" s="55" t="s">
        <v>1644</v>
      </c>
      <c r="AO67" t="s">
        <v>3842</v>
      </c>
    </row>
    <row r="68" spans="1:41" x14ac:dyDescent="0.25">
      <c r="A68" s="56">
        <v>45688</v>
      </c>
      <c r="B68" s="92" t="s">
        <v>1718</v>
      </c>
      <c r="C68" s="55" t="s">
        <v>3858</v>
      </c>
      <c r="D68" s="55" t="s">
        <v>3859</v>
      </c>
      <c r="E68" s="55" t="s">
        <v>89</v>
      </c>
      <c r="F68" s="55">
        <v>50900020</v>
      </c>
      <c r="G68" s="55" t="s">
        <v>492</v>
      </c>
      <c r="H68" s="55" t="s">
        <v>89</v>
      </c>
      <c r="I68" s="57">
        <v>490.94</v>
      </c>
      <c r="J68" s="57">
        <v>490.94</v>
      </c>
      <c r="K68" s="55" t="s">
        <v>3860</v>
      </c>
      <c r="L68" s="55" t="s">
        <v>1644</v>
      </c>
      <c r="M68" s="55" t="s">
        <v>3858</v>
      </c>
      <c r="N68" s="56">
        <v>45688</v>
      </c>
      <c r="O68" s="55" t="s">
        <v>1644</v>
      </c>
      <c r="P68" s="55" t="s">
        <v>329</v>
      </c>
      <c r="Q68" s="55" t="s">
        <v>330</v>
      </c>
      <c r="R68" s="55" t="s">
        <v>1644</v>
      </c>
      <c r="S68" s="55" t="s">
        <v>1644</v>
      </c>
      <c r="T68" s="55" t="s">
        <v>1644</v>
      </c>
      <c r="U68" s="55" t="s">
        <v>3928</v>
      </c>
      <c r="V68" s="55" t="s">
        <v>1881</v>
      </c>
      <c r="W68" s="55" t="s">
        <v>1644</v>
      </c>
      <c r="X68" s="56"/>
      <c r="Y68" s="55" t="s">
        <v>1644</v>
      </c>
      <c r="Z68" s="56"/>
      <c r="AA68" s="55" t="s">
        <v>1644</v>
      </c>
      <c r="AB68" s="59">
        <v>7717503</v>
      </c>
      <c r="AC68" s="55" t="s">
        <v>1554</v>
      </c>
      <c r="AD68" s="55" t="s">
        <v>1644</v>
      </c>
      <c r="AE68" s="58">
        <v>0</v>
      </c>
      <c r="AF68" s="55" t="s">
        <v>1644</v>
      </c>
      <c r="AG68" s="55" t="s">
        <v>1644</v>
      </c>
      <c r="AH68" s="55" t="s">
        <v>1644</v>
      </c>
      <c r="AI68" s="55" t="s">
        <v>1644</v>
      </c>
      <c r="AJ68" s="55" t="s">
        <v>1644</v>
      </c>
      <c r="AK68" s="55" t="s">
        <v>1644</v>
      </c>
      <c r="AL68" s="55" t="s">
        <v>1644</v>
      </c>
      <c r="AM68" s="55" t="s">
        <v>3861</v>
      </c>
      <c r="AN68" s="55" t="s">
        <v>1644</v>
      </c>
      <c r="AO68" t="s">
        <v>3842</v>
      </c>
    </row>
    <row r="69" spans="1:41" x14ac:dyDescent="0.25">
      <c r="A69" s="56">
        <v>45688</v>
      </c>
      <c r="B69" s="92" t="s">
        <v>1718</v>
      </c>
      <c r="C69" s="55" t="s">
        <v>3858</v>
      </c>
      <c r="D69" s="55" t="s">
        <v>3859</v>
      </c>
      <c r="E69" s="55" t="s">
        <v>89</v>
      </c>
      <c r="F69" s="55">
        <v>50900020</v>
      </c>
      <c r="G69" s="55" t="s">
        <v>492</v>
      </c>
      <c r="H69" s="55" t="s">
        <v>89</v>
      </c>
      <c r="I69" s="57">
        <v>520.42999999999995</v>
      </c>
      <c r="J69" s="57">
        <v>520.42999999999995</v>
      </c>
      <c r="K69" s="55" t="s">
        <v>3860</v>
      </c>
      <c r="L69" s="55" t="s">
        <v>1644</v>
      </c>
      <c r="M69" s="55" t="s">
        <v>3858</v>
      </c>
      <c r="N69" s="56">
        <v>45688</v>
      </c>
      <c r="O69" s="55" t="s">
        <v>1644</v>
      </c>
      <c r="P69" s="55" t="s">
        <v>329</v>
      </c>
      <c r="Q69" s="55" t="s">
        <v>330</v>
      </c>
      <c r="R69" s="55" t="s">
        <v>1644</v>
      </c>
      <c r="S69" s="55" t="s">
        <v>1644</v>
      </c>
      <c r="T69" s="55" t="s">
        <v>1644</v>
      </c>
      <c r="U69" s="55" t="s">
        <v>3929</v>
      </c>
      <c r="V69" s="55" t="s">
        <v>1881</v>
      </c>
      <c r="W69" s="55" t="s">
        <v>1644</v>
      </c>
      <c r="X69" s="56"/>
      <c r="Y69" s="55" t="s">
        <v>1644</v>
      </c>
      <c r="Z69" s="56"/>
      <c r="AA69" s="55" t="s">
        <v>1644</v>
      </c>
      <c r="AB69" s="59">
        <v>8082312</v>
      </c>
      <c r="AC69" s="55" t="s">
        <v>1554</v>
      </c>
      <c r="AD69" s="55" t="s">
        <v>1644</v>
      </c>
      <c r="AE69" s="58">
        <v>0</v>
      </c>
      <c r="AF69" s="55" t="s">
        <v>1644</v>
      </c>
      <c r="AG69" s="55" t="s">
        <v>1644</v>
      </c>
      <c r="AH69" s="55" t="s">
        <v>1644</v>
      </c>
      <c r="AI69" s="55" t="s">
        <v>1644</v>
      </c>
      <c r="AJ69" s="55" t="s">
        <v>1644</v>
      </c>
      <c r="AK69" s="55" t="s">
        <v>1644</v>
      </c>
      <c r="AL69" s="55" t="s">
        <v>1644</v>
      </c>
      <c r="AM69" s="55" t="s">
        <v>3861</v>
      </c>
      <c r="AN69" s="55" t="s">
        <v>1644</v>
      </c>
      <c r="AO69" t="s">
        <v>3842</v>
      </c>
    </row>
    <row r="70" spans="1:41" x14ac:dyDescent="0.25">
      <c r="A70" s="56">
        <v>45688</v>
      </c>
      <c r="B70" s="92" t="s">
        <v>1718</v>
      </c>
      <c r="C70" s="55" t="s">
        <v>3858</v>
      </c>
      <c r="D70" s="55" t="s">
        <v>3859</v>
      </c>
      <c r="E70" s="55" t="s">
        <v>89</v>
      </c>
      <c r="F70" s="55">
        <v>50900020</v>
      </c>
      <c r="G70" s="55" t="s">
        <v>492</v>
      </c>
      <c r="H70" s="55" t="s">
        <v>89</v>
      </c>
      <c r="I70" s="57">
        <v>490.94</v>
      </c>
      <c r="J70" s="57">
        <v>490.94</v>
      </c>
      <c r="K70" s="55" t="s">
        <v>3860</v>
      </c>
      <c r="L70" s="55" t="s">
        <v>1644</v>
      </c>
      <c r="M70" s="55" t="s">
        <v>3858</v>
      </c>
      <c r="N70" s="56">
        <v>45688</v>
      </c>
      <c r="O70" s="55" t="s">
        <v>1644</v>
      </c>
      <c r="P70" s="55" t="s">
        <v>329</v>
      </c>
      <c r="Q70" s="55" t="s">
        <v>330</v>
      </c>
      <c r="R70" s="55" t="s">
        <v>1644</v>
      </c>
      <c r="S70" s="55" t="s">
        <v>1644</v>
      </c>
      <c r="T70" s="55" t="s">
        <v>1644</v>
      </c>
      <c r="U70" s="55" t="s">
        <v>3930</v>
      </c>
      <c r="V70" s="55" t="s">
        <v>1881</v>
      </c>
      <c r="W70" s="55" t="s">
        <v>1644</v>
      </c>
      <c r="X70" s="56"/>
      <c r="Y70" s="55" t="s">
        <v>1644</v>
      </c>
      <c r="Z70" s="56"/>
      <c r="AA70" s="55" t="s">
        <v>1644</v>
      </c>
      <c r="AB70" s="59">
        <v>7712593</v>
      </c>
      <c r="AC70" s="55" t="s">
        <v>1554</v>
      </c>
      <c r="AD70" s="55" t="s">
        <v>1644</v>
      </c>
      <c r="AE70" s="58">
        <v>0</v>
      </c>
      <c r="AF70" s="55" t="s">
        <v>1644</v>
      </c>
      <c r="AG70" s="55" t="s">
        <v>1644</v>
      </c>
      <c r="AH70" s="55" t="s">
        <v>1644</v>
      </c>
      <c r="AI70" s="55" t="s">
        <v>1644</v>
      </c>
      <c r="AJ70" s="55" t="s">
        <v>1644</v>
      </c>
      <c r="AK70" s="55" t="s">
        <v>1644</v>
      </c>
      <c r="AL70" s="55" t="s">
        <v>1644</v>
      </c>
      <c r="AM70" s="55" t="s">
        <v>3861</v>
      </c>
      <c r="AN70" s="55" t="s">
        <v>1644</v>
      </c>
      <c r="AO70" t="s">
        <v>3842</v>
      </c>
    </row>
    <row r="71" spans="1:41" x14ac:dyDescent="0.25">
      <c r="A71" s="56">
        <v>45688</v>
      </c>
      <c r="B71" s="92" t="s">
        <v>1718</v>
      </c>
      <c r="C71" s="55" t="s">
        <v>3858</v>
      </c>
      <c r="D71" s="55" t="s">
        <v>3859</v>
      </c>
      <c r="E71" s="55" t="s">
        <v>89</v>
      </c>
      <c r="F71" s="55">
        <v>50900020</v>
      </c>
      <c r="G71" s="55" t="s">
        <v>492</v>
      </c>
      <c r="H71" s="55" t="s">
        <v>89</v>
      </c>
      <c r="I71" s="57">
        <v>1209</v>
      </c>
      <c r="J71" s="57">
        <v>1209</v>
      </c>
      <c r="K71" s="55" t="s">
        <v>3860</v>
      </c>
      <c r="L71" s="55" t="s">
        <v>1644</v>
      </c>
      <c r="M71" s="55" t="s">
        <v>3858</v>
      </c>
      <c r="N71" s="56">
        <v>45688</v>
      </c>
      <c r="O71" s="55" t="s">
        <v>1644</v>
      </c>
      <c r="P71" s="55" t="s">
        <v>329</v>
      </c>
      <c r="Q71" s="55" t="s">
        <v>330</v>
      </c>
      <c r="R71" s="55" t="s">
        <v>1644</v>
      </c>
      <c r="S71" s="55" t="s">
        <v>1644</v>
      </c>
      <c r="T71" s="55" t="s">
        <v>1644</v>
      </c>
      <c r="U71" s="55" t="s">
        <v>3931</v>
      </c>
      <c r="V71" s="55" t="s">
        <v>1881</v>
      </c>
      <c r="W71" s="55" t="s">
        <v>1644</v>
      </c>
      <c r="X71" s="56"/>
      <c r="Y71" s="55" t="s">
        <v>1644</v>
      </c>
      <c r="Z71" s="56"/>
      <c r="AA71" s="55" t="s">
        <v>1644</v>
      </c>
      <c r="AB71" s="59">
        <v>19634160</v>
      </c>
      <c r="AC71" s="55" t="s">
        <v>1554</v>
      </c>
      <c r="AD71" s="55" t="s">
        <v>1644</v>
      </c>
      <c r="AE71" s="58">
        <v>0</v>
      </c>
      <c r="AF71" s="55" t="s">
        <v>1644</v>
      </c>
      <c r="AG71" s="55" t="s">
        <v>1644</v>
      </c>
      <c r="AH71" s="55" t="s">
        <v>1644</v>
      </c>
      <c r="AI71" s="55" t="s">
        <v>1644</v>
      </c>
      <c r="AJ71" s="55" t="s">
        <v>1644</v>
      </c>
      <c r="AK71" s="55" t="s">
        <v>1644</v>
      </c>
      <c r="AL71" s="55" t="s">
        <v>1644</v>
      </c>
      <c r="AM71" s="55" t="s">
        <v>3861</v>
      </c>
      <c r="AN71" s="55" t="s">
        <v>1644</v>
      </c>
      <c r="AO71" t="s">
        <v>3842</v>
      </c>
    </row>
    <row r="72" spans="1:41" x14ac:dyDescent="0.25">
      <c r="A72" s="56">
        <v>45688</v>
      </c>
      <c r="B72" s="92" t="s">
        <v>1718</v>
      </c>
      <c r="C72" s="55" t="s">
        <v>3858</v>
      </c>
      <c r="D72" s="55" t="s">
        <v>3859</v>
      </c>
      <c r="E72" s="55" t="s">
        <v>89</v>
      </c>
      <c r="F72" s="55">
        <v>50900020</v>
      </c>
      <c r="G72" s="55" t="s">
        <v>492</v>
      </c>
      <c r="H72" s="55" t="s">
        <v>89</v>
      </c>
      <c r="I72" s="57">
        <v>493.22</v>
      </c>
      <c r="J72" s="57">
        <v>493.22</v>
      </c>
      <c r="K72" s="55" t="s">
        <v>3860</v>
      </c>
      <c r="L72" s="55" t="s">
        <v>1644</v>
      </c>
      <c r="M72" s="55" t="s">
        <v>3858</v>
      </c>
      <c r="N72" s="56">
        <v>45688</v>
      </c>
      <c r="O72" s="55" t="s">
        <v>1644</v>
      </c>
      <c r="P72" s="55" t="s">
        <v>329</v>
      </c>
      <c r="Q72" s="55" t="s">
        <v>330</v>
      </c>
      <c r="R72" s="55" t="s">
        <v>1644</v>
      </c>
      <c r="S72" s="55" t="s">
        <v>1644</v>
      </c>
      <c r="T72" s="55" t="s">
        <v>1644</v>
      </c>
      <c r="U72" s="55" t="s">
        <v>3932</v>
      </c>
      <c r="V72" s="55" t="s">
        <v>1881</v>
      </c>
      <c r="W72" s="55" t="s">
        <v>1644</v>
      </c>
      <c r="X72" s="56"/>
      <c r="Y72" s="55" t="s">
        <v>1644</v>
      </c>
      <c r="Z72" s="56"/>
      <c r="AA72" s="55" t="s">
        <v>1644</v>
      </c>
      <c r="AB72" s="59">
        <v>7756039</v>
      </c>
      <c r="AC72" s="55" t="s">
        <v>1554</v>
      </c>
      <c r="AD72" s="55" t="s">
        <v>1644</v>
      </c>
      <c r="AE72" s="58">
        <v>0</v>
      </c>
      <c r="AF72" s="55" t="s">
        <v>1644</v>
      </c>
      <c r="AG72" s="55" t="s">
        <v>1644</v>
      </c>
      <c r="AH72" s="55" t="s">
        <v>1644</v>
      </c>
      <c r="AI72" s="55" t="s">
        <v>1644</v>
      </c>
      <c r="AJ72" s="55" t="s">
        <v>1644</v>
      </c>
      <c r="AK72" s="55" t="s">
        <v>1644</v>
      </c>
      <c r="AL72" s="55" t="s">
        <v>1644</v>
      </c>
      <c r="AM72" s="55" t="s">
        <v>3861</v>
      </c>
      <c r="AN72" s="55" t="s">
        <v>1644</v>
      </c>
      <c r="AO72" t="s">
        <v>3842</v>
      </c>
    </row>
    <row r="73" spans="1:41" x14ac:dyDescent="0.25">
      <c r="A73" s="56">
        <v>45688</v>
      </c>
      <c r="B73" s="92" t="s">
        <v>1718</v>
      </c>
      <c r="C73" s="55" t="s">
        <v>3858</v>
      </c>
      <c r="D73" s="55" t="s">
        <v>3859</v>
      </c>
      <c r="E73" s="55" t="s">
        <v>89</v>
      </c>
      <c r="F73" s="55">
        <v>50900020</v>
      </c>
      <c r="G73" s="55" t="s">
        <v>492</v>
      </c>
      <c r="H73" s="55" t="s">
        <v>89</v>
      </c>
      <c r="I73" s="57">
        <v>479.96</v>
      </c>
      <c r="J73" s="57">
        <v>479.96</v>
      </c>
      <c r="K73" s="55" t="s">
        <v>3860</v>
      </c>
      <c r="L73" s="55" t="s">
        <v>1644</v>
      </c>
      <c r="M73" s="55" t="s">
        <v>3858</v>
      </c>
      <c r="N73" s="56">
        <v>45688</v>
      </c>
      <c r="O73" s="55" t="s">
        <v>1644</v>
      </c>
      <c r="P73" s="55" t="s">
        <v>329</v>
      </c>
      <c r="Q73" s="55" t="s">
        <v>330</v>
      </c>
      <c r="R73" s="55" t="s">
        <v>1644</v>
      </c>
      <c r="S73" s="55" t="s">
        <v>1644</v>
      </c>
      <c r="T73" s="55" t="s">
        <v>1644</v>
      </c>
      <c r="U73" s="55" t="s">
        <v>3933</v>
      </c>
      <c r="V73" s="55" t="s">
        <v>1881</v>
      </c>
      <c r="W73" s="55" t="s">
        <v>1644</v>
      </c>
      <c r="X73" s="56"/>
      <c r="Y73" s="55" t="s">
        <v>1644</v>
      </c>
      <c r="Z73" s="56"/>
      <c r="AA73" s="55" t="s">
        <v>1644</v>
      </c>
      <c r="AB73" s="59">
        <v>7271360</v>
      </c>
      <c r="AC73" s="55" t="s">
        <v>1554</v>
      </c>
      <c r="AD73" s="55" t="s">
        <v>1644</v>
      </c>
      <c r="AE73" s="58">
        <v>0</v>
      </c>
      <c r="AF73" s="55" t="s">
        <v>1644</v>
      </c>
      <c r="AG73" s="55" t="s">
        <v>1644</v>
      </c>
      <c r="AH73" s="55" t="s">
        <v>1644</v>
      </c>
      <c r="AI73" s="55" t="s">
        <v>1644</v>
      </c>
      <c r="AJ73" s="55" t="s">
        <v>1644</v>
      </c>
      <c r="AK73" s="55" t="s">
        <v>1644</v>
      </c>
      <c r="AL73" s="55" t="s">
        <v>1644</v>
      </c>
      <c r="AM73" s="55" t="s">
        <v>3861</v>
      </c>
      <c r="AN73" s="55" t="s">
        <v>1644</v>
      </c>
      <c r="AO73" t="s">
        <v>3842</v>
      </c>
    </row>
    <row r="74" spans="1:41" x14ac:dyDescent="0.25">
      <c r="A74" s="56">
        <v>45688</v>
      </c>
      <c r="B74" s="92" t="s">
        <v>1718</v>
      </c>
      <c r="C74" s="55" t="s">
        <v>3858</v>
      </c>
      <c r="D74" s="55" t="s">
        <v>3859</v>
      </c>
      <c r="E74" s="55" t="s">
        <v>89</v>
      </c>
      <c r="F74" s="55">
        <v>50900020</v>
      </c>
      <c r="G74" s="55" t="s">
        <v>492</v>
      </c>
      <c r="H74" s="55" t="s">
        <v>89</v>
      </c>
      <c r="I74" s="57">
        <v>574.6</v>
      </c>
      <c r="J74" s="57">
        <v>574.6</v>
      </c>
      <c r="K74" s="55" t="s">
        <v>3860</v>
      </c>
      <c r="L74" s="55" t="s">
        <v>1644</v>
      </c>
      <c r="M74" s="55" t="s">
        <v>3858</v>
      </c>
      <c r="N74" s="56">
        <v>45688</v>
      </c>
      <c r="O74" s="55" t="s">
        <v>1644</v>
      </c>
      <c r="P74" s="55" t="s">
        <v>329</v>
      </c>
      <c r="Q74" s="55" t="s">
        <v>330</v>
      </c>
      <c r="R74" s="55" t="s">
        <v>1644</v>
      </c>
      <c r="S74" s="55" t="s">
        <v>1644</v>
      </c>
      <c r="T74" s="55" t="s">
        <v>1644</v>
      </c>
      <c r="U74" s="55" t="s">
        <v>3934</v>
      </c>
      <c r="V74" s="55" t="s">
        <v>1881</v>
      </c>
      <c r="W74" s="55" t="s">
        <v>1644</v>
      </c>
      <c r="X74" s="56"/>
      <c r="Y74" s="55" t="s">
        <v>1644</v>
      </c>
      <c r="Z74" s="56"/>
      <c r="AA74" s="55" t="s">
        <v>1644</v>
      </c>
      <c r="AB74" s="59">
        <v>9032695</v>
      </c>
      <c r="AC74" s="55" t="s">
        <v>1554</v>
      </c>
      <c r="AD74" s="55" t="s">
        <v>1644</v>
      </c>
      <c r="AE74" s="58">
        <v>0</v>
      </c>
      <c r="AF74" s="55" t="s">
        <v>1644</v>
      </c>
      <c r="AG74" s="55" t="s">
        <v>1644</v>
      </c>
      <c r="AH74" s="55" t="s">
        <v>1644</v>
      </c>
      <c r="AI74" s="55" t="s">
        <v>1644</v>
      </c>
      <c r="AJ74" s="55" t="s">
        <v>1644</v>
      </c>
      <c r="AK74" s="55" t="s">
        <v>1644</v>
      </c>
      <c r="AL74" s="55" t="s">
        <v>1644</v>
      </c>
      <c r="AM74" s="55" t="s">
        <v>3861</v>
      </c>
      <c r="AN74" s="55" t="s">
        <v>1644</v>
      </c>
      <c r="AO74" t="s">
        <v>3842</v>
      </c>
    </row>
    <row r="75" spans="1:41" x14ac:dyDescent="0.25">
      <c r="A75" s="56">
        <v>45688</v>
      </c>
      <c r="B75" s="92" t="s">
        <v>1718</v>
      </c>
      <c r="C75" s="55" t="s">
        <v>3858</v>
      </c>
      <c r="D75" s="55" t="s">
        <v>3859</v>
      </c>
      <c r="E75" s="55" t="s">
        <v>89</v>
      </c>
      <c r="F75" s="55">
        <v>50900020</v>
      </c>
      <c r="G75" s="55" t="s">
        <v>492</v>
      </c>
      <c r="H75" s="55" t="s">
        <v>89</v>
      </c>
      <c r="I75" s="57">
        <v>490.94</v>
      </c>
      <c r="J75" s="57">
        <v>490.94</v>
      </c>
      <c r="K75" s="55" t="s">
        <v>3860</v>
      </c>
      <c r="L75" s="55" t="s">
        <v>1644</v>
      </c>
      <c r="M75" s="55" t="s">
        <v>3858</v>
      </c>
      <c r="N75" s="56">
        <v>45688</v>
      </c>
      <c r="O75" s="55" t="s">
        <v>1644</v>
      </c>
      <c r="P75" s="55" t="s">
        <v>329</v>
      </c>
      <c r="Q75" s="55" t="s">
        <v>330</v>
      </c>
      <c r="R75" s="55" t="s">
        <v>1644</v>
      </c>
      <c r="S75" s="55" t="s">
        <v>1644</v>
      </c>
      <c r="T75" s="55" t="s">
        <v>1644</v>
      </c>
      <c r="U75" s="55" t="s">
        <v>3935</v>
      </c>
      <c r="V75" s="55" t="s">
        <v>1881</v>
      </c>
      <c r="W75" s="55" t="s">
        <v>1644</v>
      </c>
      <c r="X75" s="56"/>
      <c r="Y75" s="55" t="s">
        <v>1644</v>
      </c>
      <c r="Z75" s="56"/>
      <c r="AA75" s="55" t="s">
        <v>1644</v>
      </c>
      <c r="AB75" s="59">
        <v>7717503</v>
      </c>
      <c r="AC75" s="55" t="s">
        <v>1554</v>
      </c>
      <c r="AD75" s="55" t="s">
        <v>1644</v>
      </c>
      <c r="AE75" s="58">
        <v>0</v>
      </c>
      <c r="AF75" s="55" t="s">
        <v>1644</v>
      </c>
      <c r="AG75" s="55" t="s">
        <v>1644</v>
      </c>
      <c r="AH75" s="55" t="s">
        <v>1644</v>
      </c>
      <c r="AI75" s="55" t="s">
        <v>1644</v>
      </c>
      <c r="AJ75" s="55" t="s">
        <v>1644</v>
      </c>
      <c r="AK75" s="55" t="s">
        <v>1644</v>
      </c>
      <c r="AL75" s="55" t="s">
        <v>1644</v>
      </c>
      <c r="AM75" s="55" t="s">
        <v>3861</v>
      </c>
      <c r="AN75" s="55" t="s">
        <v>1644</v>
      </c>
      <c r="AO75" t="s">
        <v>3842</v>
      </c>
    </row>
    <row r="76" spans="1:41" x14ac:dyDescent="0.25">
      <c r="A76" s="56">
        <v>45688</v>
      </c>
      <c r="B76" s="92" t="s">
        <v>1718</v>
      </c>
      <c r="C76" s="55" t="s">
        <v>3858</v>
      </c>
      <c r="D76" s="55" t="s">
        <v>3859</v>
      </c>
      <c r="E76" s="55" t="s">
        <v>89</v>
      </c>
      <c r="F76" s="55">
        <v>50900020</v>
      </c>
      <c r="G76" s="55" t="s">
        <v>492</v>
      </c>
      <c r="H76" s="55" t="s">
        <v>89</v>
      </c>
      <c r="I76" s="57">
        <v>519.58000000000004</v>
      </c>
      <c r="J76" s="57">
        <v>519.58000000000004</v>
      </c>
      <c r="K76" s="55" t="s">
        <v>3860</v>
      </c>
      <c r="L76" s="55" t="s">
        <v>1644</v>
      </c>
      <c r="M76" s="55" t="s">
        <v>3858</v>
      </c>
      <c r="N76" s="56">
        <v>45688</v>
      </c>
      <c r="O76" s="55" t="s">
        <v>1644</v>
      </c>
      <c r="P76" s="55" t="s">
        <v>329</v>
      </c>
      <c r="Q76" s="55" t="s">
        <v>330</v>
      </c>
      <c r="R76" s="55" t="s">
        <v>1644</v>
      </c>
      <c r="S76" s="55" t="s">
        <v>1644</v>
      </c>
      <c r="T76" s="55" t="s">
        <v>1644</v>
      </c>
      <c r="U76" s="55" t="s">
        <v>3936</v>
      </c>
      <c r="V76" s="55" t="s">
        <v>1881</v>
      </c>
      <c r="W76" s="55" t="s">
        <v>1644</v>
      </c>
      <c r="X76" s="56"/>
      <c r="Y76" s="55" t="s">
        <v>1644</v>
      </c>
      <c r="Z76" s="56"/>
      <c r="AA76" s="55" t="s">
        <v>1644</v>
      </c>
      <c r="AB76" s="59">
        <v>8438033</v>
      </c>
      <c r="AC76" s="55" t="s">
        <v>1554</v>
      </c>
      <c r="AD76" s="55" t="s">
        <v>1644</v>
      </c>
      <c r="AE76" s="58">
        <v>0</v>
      </c>
      <c r="AF76" s="55" t="s">
        <v>1644</v>
      </c>
      <c r="AG76" s="55" t="s">
        <v>1644</v>
      </c>
      <c r="AH76" s="55" t="s">
        <v>1644</v>
      </c>
      <c r="AI76" s="55" t="s">
        <v>1644</v>
      </c>
      <c r="AJ76" s="55" t="s">
        <v>1644</v>
      </c>
      <c r="AK76" s="55" t="s">
        <v>1644</v>
      </c>
      <c r="AL76" s="55" t="s">
        <v>1644</v>
      </c>
      <c r="AM76" s="55" t="s">
        <v>3861</v>
      </c>
      <c r="AN76" s="55" t="s">
        <v>1644</v>
      </c>
      <c r="AO76" t="s">
        <v>3842</v>
      </c>
    </row>
    <row r="77" spans="1:41" x14ac:dyDescent="0.25">
      <c r="A77" s="56">
        <v>45688</v>
      </c>
      <c r="B77" s="92" t="s">
        <v>1718</v>
      </c>
      <c r="C77" s="55" t="s">
        <v>3858</v>
      </c>
      <c r="D77" s="55" t="s">
        <v>3859</v>
      </c>
      <c r="E77" s="55" t="s">
        <v>89</v>
      </c>
      <c r="F77" s="55">
        <v>50900020</v>
      </c>
      <c r="G77" s="55" t="s">
        <v>492</v>
      </c>
      <c r="H77" s="55" t="s">
        <v>89</v>
      </c>
      <c r="I77" s="57">
        <v>1209</v>
      </c>
      <c r="J77" s="57">
        <v>1209</v>
      </c>
      <c r="K77" s="55" t="s">
        <v>3860</v>
      </c>
      <c r="L77" s="55" t="s">
        <v>1644</v>
      </c>
      <c r="M77" s="55" t="s">
        <v>3858</v>
      </c>
      <c r="N77" s="56">
        <v>45688</v>
      </c>
      <c r="O77" s="55" t="s">
        <v>1644</v>
      </c>
      <c r="P77" s="55" t="s">
        <v>329</v>
      </c>
      <c r="Q77" s="55" t="s">
        <v>330</v>
      </c>
      <c r="R77" s="55" t="s">
        <v>1644</v>
      </c>
      <c r="S77" s="55" t="s">
        <v>1644</v>
      </c>
      <c r="T77" s="55" t="s">
        <v>1644</v>
      </c>
      <c r="U77" s="55" t="s">
        <v>3937</v>
      </c>
      <c r="V77" s="55" t="s">
        <v>1881</v>
      </c>
      <c r="W77" s="55" t="s">
        <v>1644</v>
      </c>
      <c r="X77" s="56"/>
      <c r="Y77" s="55" t="s">
        <v>1644</v>
      </c>
      <c r="Z77" s="56"/>
      <c r="AA77" s="55" t="s">
        <v>1644</v>
      </c>
      <c r="AB77" s="59">
        <v>19634160</v>
      </c>
      <c r="AC77" s="55" t="s">
        <v>1554</v>
      </c>
      <c r="AD77" s="55" t="s">
        <v>1644</v>
      </c>
      <c r="AE77" s="58">
        <v>0</v>
      </c>
      <c r="AF77" s="55" t="s">
        <v>1644</v>
      </c>
      <c r="AG77" s="55" t="s">
        <v>1644</v>
      </c>
      <c r="AH77" s="55" t="s">
        <v>1644</v>
      </c>
      <c r="AI77" s="55" t="s">
        <v>1644</v>
      </c>
      <c r="AJ77" s="55" t="s">
        <v>1644</v>
      </c>
      <c r="AK77" s="55" t="s">
        <v>1644</v>
      </c>
      <c r="AL77" s="55" t="s">
        <v>1644</v>
      </c>
      <c r="AM77" s="55" t="s">
        <v>3861</v>
      </c>
      <c r="AN77" s="55" t="s">
        <v>1644</v>
      </c>
      <c r="AO77" t="s">
        <v>3842</v>
      </c>
    </row>
    <row r="78" spans="1:41" x14ac:dyDescent="0.25">
      <c r="A78" s="56">
        <v>45688</v>
      </c>
      <c r="B78" s="92" t="s">
        <v>1718</v>
      </c>
      <c r="C78" s="55" t="s">
        <v>3858</v>
      </c>
      <c r="D78" s="55" t="s">
        <v>3859</v>
      </c>
      <c r="E78" s="55" t="s">
        <v>89</v>
      </c>
      <c r="F78" s="55">
        <v>50900020</v>
      </c>
      <c r="G78" s="55" t="s">
        <v>492</v>
      </c>
      <c r="H78" s="55" t="s">
        <v>89</v>
      </c>
      <c r="I78" s="57">
        <v>390.32</v>
      </c>
      <c r="J78" s="57">
        <v>390.32</v>
      </c>
      <c r="K78" s="55" t="s">
        <v>3860</v>
      </c>
      <c r="L78" s="55" t="s">
        <v>1644</v>
      </c>
      <c r="M78" s="55" t="s">
        <v>3858</v>
      </c>
      <c r="N78" s="56">
        <v>45688</v>
      </c>
      <c r="O78" s="55" t="s">
        <v>1644</v>
      </c>
      <c r="P78" s="55" t="s">
        <v>329</v>
      </c>
      <c r="Q78" s="55" t="s">
        <v>330</v>
      </c>
      <c r="R78" s="55" t="s">
        <v>1644</v>
      </c>
      <c r="S78" s="55" t="s">
        <v>1644</v>
      </c>
      <c r="T78" s="55" t="s">
        <v>1644</v>
      </c>
      <c r="U78" s="55" t="s">
        <v>3938</v>
      </c>
      <c r="V78" s="55" t="s">
        <v>1881</v>
      </c>
      <c r="W78" s="55" t="s">
        <v>1644</v>
      </c>
      <c r="X78" s="56"/>
      <c r="Y78" s="55" t="s">
        <v>1644</v>
      </c>
      <c r="Z78" s="56"/>
      <c r="AA78" s="55" t="s">
        <v>1644</v>
      </c>
      <c r="AB78" s="59">
        <v>6042996</v>
      </c>
      <c r="AC78" s="55" t="s">
        <v>1554</v>
      </c>
      <c r="AD78" s="55" t="s">
        <v>1644</v>
      </c>
      <c r="AE78" s="58">
        <v>0</v>
      </c>
      <c r="AF78" s="55" t="s">
        <v>1644</v>
      </c>
      <c r="AG78" s="55" t="s">
        <v>1644</v>
      </c>
      <c r="AH78" s="55" t="s">
        <v>1644</v>
      </c>
      <c r="AI78" s="55" t="s">
        <v>1644</v>
      </c>
      <c r="AJ78" s="55" t="s">
        <v>1644</v>
      </c>
      <c r="AK78" s="55" t="s">
        <v>1644</v>
      </c>
      <c r="AL78" s="55" t="s">
        <v>1644</v>
      </c>
      <c r="AM78" s="55" t="s">
        <v>3861</v>
      </c>
      <c r="AN78" s="55" t="s">
        <v>1644</v>
      </c>
      <c r="AO78" t="s">
        <v>3842</v>
      </c>
    </row>
    <row r="79" spans="1:41" x14ac:dyDescent="0.25">
      <c r="A79" s="56">
        <v>45688</v>
      </c>
      <c r="B79" s="92" t="s">
        <v>1718</v>
      </c>
      <c r="C79" s="55" t="s">
        <v>3858</v>
      </c>
      <c r="D79" s="55" t="s">
        <v>3859</v>
      </c>
      <c r="E79" s="55" t="s">
        <v>89</v>
      </c>
      <c r="F79" s="55">
        <v>50900020</v>
      </c>
      <c r="G79" s="55" t="s">
        <v>492</v>
      </c>
      <c r="H79" s="55" t="s">
        <v>89</v>
      </c>
      <c r="I79" s="57">
        <v>972.42</v>
      </c>
      <c r="J79" s="57">
        <v>972.42</v>
      </c>
      <c r="K79" s="55" t="s">
        <v>3860</v>
      </c>
      <c r="L79" s="55" t="s">
        <v>1644</v>
      </c>
      <c r="M79" s="55" t="s">
        <v>3858</v>
      </c>
      <c r="N79" s="56">
        <v>45688</v>
      </c>
      <c r="O79" s="55" t="s">
        <v>1644</v>
      </c>
      <c r="P79" s="55" t="s">
        <v>329</v>
      </c>
      <c r="Q79" s="55" t="s">
        <v>330</v>
      </c>
      <c r="R79" s="55" t="s">
        <v>1644</v>
      </c>
      <c r="S79" s="55" t="s">
        <v>1644</v>
      </c>
      <c r="T79" s="55" t="s">
        <v>1644</v>
      </c>
      <c r="U79" s="55" t="s">
        <v>3939</v>
      </c>
      <c r="V79" s="55" t="s">
        <v>1881</v>
      </c>
      <c r="W79" s="55" t="s">
        <v>1644</v>
      </c>
      <c r="X79" s="56"/>
      <c r="Y79" s="55" t="s">
        <v>1644</v>
      </c>
      <c r="Z79" s="56"/>
      <c r="AA79" s="55" t="s">
        <v>1644</v>
      </c>
      <c r="AB79" s="59">
        <v>16282988</v>
      </c>
      <c r="AC79" s="55" t="s">
        <v>1554</v>
      </c>
      <c r="AD79" s="55" t="s">
        <v>1644</v>
      </c>
      <c r="AE79" s="58">
        <v>0</v>
      </c>
      <c r="AF79" s="55" t="s">
        <v>1644</v>
      </c>
      <c r="AG79" s="55" t="s">
        <v>1644</v>
      </c>
      <c r="AH79" s="55" t="s">
        <v>1644</v>
      </c>
      <c r="AI79" s="55" t="s">
        <v>1644</v>
      </c>
      <c r="AJ79" s="55" t="s">
        <v>1644</v>
      </c>
      <c r="AK79" s="55" t="s">
        <v>1644</v>
      </c>
      <c r="AL79" s="55" t="s">
        <v>1644</v>
      </c>
      <c r="AM79" s="55" t="s">
        <v>3861</v>
      </c>
      <c r="AN79" s="55" t="s">
        <v>1644</v>
      </c>
      <c r="AO79" t="s">
        <v>3842</v>
      </c>
    </row>
    <row r="80" spans="1:41" x14ac:dyDescent="0.25">
      <c r="A80" s="56">
        <v>45688</v>
      </c>
      <c r="B80" s="92" t="s">
        <v>1718</v>
      </c>
      <c r="C80" s="55" t="s">
        <v>3858</v>
      </c>
      <c r="D80" s="55" t="s">
        <v>3859</v>
      </c>
      <c r="E80" s="55" t="s">
        <v>89</v>
      </c>
      <c r="F80" s="55">
        <v>50900020</v>
      </c>
      <c r="G80" s="55" t="s">
        <v>492</v>
      </c>
      <c r="H80" s="55" t="s">
        <v>89</v>
      </c>
      <c r="I80" s="57">
        <v>425.37</v>
      </c>
      <c r="J80" s="57">
        <v>425.37</v>
      </c>
      <c r="K80" s="55" t="s">
        <v>3860</v>
      </c>
      <c r="L80" s="55" t="s">
        <v>1644</v>
      </c>
      <c r="M80" s="55" t="s">
        <v>3858</v>
      </c>
      <c r="N80" s="56">
        <v>45688</v>
      </c>
      <c r="O80" s="55" t="s">
        <v>1644</v>
      </c>
      <c r="P80" s="55" t="s">
        <v>329</v>
      </c>
      <c r="Q80" s="55" t="s">
        <v>330</v>
      </c>
      <c r="R80" s="55" t="s">
        <v>1644</v>
      </c>
      <c r="S80" s="55" t="s">
        <v>1644</v>
      </c>
      <c r="T80" s="55" t="s">
        <v>1644</v>
      </c>
      <c r="U80" s="55" t="s">
        <v>3940</v>
      </c>
      <c r="V80" s="55" t="s">
        <v>1881</v>
      </c>
      <c r="W80" s="55" t="s">
        <v>1644</v>
      </c>
      <c r="X80" s="56"/>
      <c r="Y80" s="55" t="s">
        <v>1644</v>
      </c>
      <c r="Z80" s="56"/>
      <c r="AA80" s="55" t="s">
        <v>1644</v>
      </c>
      <c r="AB80" s="59">
        <v>6605970</v>
      </c>
      <c r="AC80" s="55" t="s">
        <v>1554</v>
      </c>
      <c r="AD80" s="55" t="s">
        <v>1644</v>
      </c>
      <c r="AE80" s="58">
        <v>0</v>
      </c>
      <c r="AF80" s="55" t="s">
        <v>1644</v>
      </c>
      <c r="AG80" s="55" t="s">
        <v>1644</v>
      </c>
      <c r="AH80" s="55" t="s">
        <v>1644</v>
      </c>
      <c r="AI80" s="55" t="s">
        <v>1644</v>
      </c>
      <c r="AJ80" s="55" t="s">
        <v>1644</v>
      </c>
      <c r="AK80" s="55" t="s">
        <v>1644</v>
      </c>
      <c r="AL80" s="55" t="s">
        <v>1644</v>
      </c>
      <c r="AM80" s="55" t="s">
        <v>3861</v>
      </c>
      <c r="AN80" s="55" t="s">
        <v>1644</v>
      </c>
      <c r="AO80" t="s">
        <v>3842</v>
      </c>
    </row>
    <row r="81" spans="1:41" x14ac:dyDescent="0.25">
      <c r="A81" s="56">
        <v>45688</v>
      </c>
      <c r="B81" s="92" t="s">
        <v>1718</v>
      </c>
      <c r="C81" s="55" t="s">
        <v>3858</v>
      </c>
      <c r="D81" s="55" t="s">
        <v>3859</v>
      </c>
      <c r="E81" s="55" t="s">
        <v>89</v>
      </c>
      <c r="F81" s="55">
        <v>50900020</v>
      </c>
      <c r="G81" s="55" t="s">
        <v>492</v>
      </c>
      <c r="H81" s="55" t="s">
        <v>89</v>
      </c>
      <c r="I81" s="57">
        <v>493.22</v>
      </c>
      <c r="J81" s="57">
        <v>493.22</v>
      </c>
      <c r="K81" s="55" t="s">
        <v>3860</v>
      </c>
      <c r="L81" s="55" t="s">
        <v>1644</v>
      </c>
      <c r="M81" s="55" t="s">
        <v>3858</v>
      </c>
      <c r="N81" s="56">
        <v>45688</v>
      </c>
      <c r="O81" s="55" t="s">
        <v>1644</v>
      </c>
      <c r="P81" s="55" t="s">
        <v>329</v>
      </c>
      <c r="Q81" s="55" t="s">
        <v>330</v>
      </c>
      <c r="R81" s="55" t="s">
        <v>1644</v>
      </c>
      <c r="S81" s="55" t="s">
        <v>1644</v>
      </c>
      <c r="T81" s="55" t="s">
        <v>1644</v>
      </c>
      <c r="U81" s="55" t="s">
        <v>3941</v>
      </c>
      <c r="V81" s="55" t="s">
        <v>1881</v>
      </c>
      <c r="W81" s="55" t="s">
        <v>1644</v>
      </c>
      <c r="X81" s="56"/>
      <c r="Y81" s="55" t="s">
        <v>1644</v>
      </c>
      <c r="Z81" s="56"/>
      <c r="AA81" s="55" t="s">
        <v>1644</v>
      </c>
      <c r="AB81" s="59">
        <v>8313780</v>
      </c>
      <c r="AC81" s="55" t="s">
        <v>1554</v>
      </c>
      <c r="AD81" s="55" t="s">
        <v>1644</v>
      </c>
      <c r="AE81" s="58">
        <v>0</v>
      </c>
      <c r="AF81" s="55" t="s">
        <v>1644</v>
      </c>
      <c r="AG81" s="55" t="s">
        <v>1644</v>
      </c>
      <c r="AH81" s="55" t="s">
        <v>1644</v>
      </c>
      <c r="AI81" s="55" t="s">
        <v>1644</v>
      </c>
      <c r="AJ81" s="55" t="s">
        <v>1644</v>
      </c>
      <c r="AK81" s="55" t="s">
        <v>1644</v>
      </c>
      <c r="AL81" s="55" t="s">
        <v>1644</v>
      </c>
      <c r="AM81" s="55" t="s">
        <v>3861</v>
      </c>
      <c r="AN81" s="55" t="s">
        <v>1644</v>
      </c>
      <c r="AO81" t="s">
        <v>3842</v>
      </c>
    </row>
    <row r="82" spans="1:41" x14ac:dyDescent="0.25">
      <c r="A82" s="56">
        <v>45688</v>
      </c>
      <c r="B82" s="92" t="s">
        <v>1718</v>
      </c>
      <c r="C82" s="55" t="s">
        <v>3858</v>
      </c>
      <c r="D82" s="55" t="s">
        <v>3859</v>
      </c>
      <c r="E82" s="55" t="s">
        <v>89</v>
      </c>
      <c r="F82" s="55">
        <v>50900020</v>
      </c>
      <c r="G82" s="55" t="s">
        <v>492</v>
      </c>
      <c r="H82" s="55" t="s">
        <v>89</v>
      </c>
      <c r="I82" s="57">
        <v>524.12</v>
      </c>
      <c r="J82" s="57">
        <v>524.12</v>
      </c>
      <c r="K82" s="55" t="s">
        <v>3860</v>
      </c>
      <c r="L82" s="55" t="s">
        <v>1644</v>
      </c>
      <c r="M82" s="55" t="s">
        <v>3858</v>
      </c>
      <c r="N82" s="56">
        <v>45688</v>
      </c>
      <c r="O82" s="55" t="s">
        <v>1644</v>
      </c>
      <c r="P82" s="55" t="s">
        <v>329</v>
      </c>
      <c r="Q82" s="55" t="s">
        <v>330</v>
      </c>
      <c r="R82" s="55" t="s">
        <v>1644</v>
      </c>
      <c r="S82" s="55" t="s">
        <v>1644</v>
      </c>
      <c r="T82" s="55" t="s">
        <v>1644</v>
      </c>
      <c r="U82" s="55" t="s">
        <v>3942</v>
      </c>
      <c r="V82" s="55" t="s">
        <v>1881</v>
      </c>
      <c r="W82" s="55" t="s">
        <v>1644</v>
      </c>
      <c r="X82" s="56"/>
      <c r="Y82" s="55" t="s">
        <v>1644</v>
      </c>
      <c r="Z82" s="56"/>
      <c r="AA82" s="55" t="s">
        <v>1644</v>
      </c>
      <c r="AB82" s="59">
        <v>11274196</v>
      </c>
      <c r="AC82" s="55" t="s">
        <v>1554</v>
      </c>
      <c r="AD82" s="55" t="s">
        <v>1644</v>
      </c>
      <c r="AE82" s="58">
        <v>0</v>
      </c>
      <c r="AF82" s="55" t="s">
        <v>1644</v>
      </c>
      <c r="AG82" s="55" t="s">
        <v>1644</v>
      </c>
      <c r="AH82" s="55" t="s">
        <v>1644</v>
      </c>
      <c r="AI82" s="55" t="s">
        <v>1644</v>
      </c>
      <c r="AJ82" s="55" t="s">
        <v>1644</v>
      </c>
      <c r="AK82" s="55" t="s">
        <v>1644</v>
      </c>
      <c r="AL82" s="55" t="s">
        <v>1644</v>
      </c>
      <c r="AM82" s="55" t="s">
        <v>3861</v>
      </c>
      <c r="AN82" s="55" t="s">
        <v>1644</v>
      </c>
      <c r="AO82" t="s">
        <v>3842</v>
      </c>
    </row>
    <row r="83" spans="1:41" x14ac:dyDescent="0.25">
      <c r="A83" s="56">
        <v>45688</v>
      </c>
      <c r="B83" s="92" t="s">
        <v>1718</v>
      </c>
      <c r="C83" s="55" t="s">
        <v>3858</v>
      </c>
      <c r="D83" s="55" t="s">
        <v>3859</v>
      </c>
      <c r="E83" s="55" t="s">
        <v>89</v>
      </c>
      <c r="F83" s="55">
        <v>50900020</v>
      </c>
      <c r="G83" s="55" t="s">
        <v>492</v>
      </c>
      <c r="H83" s="55" t="s">
        <v>89</v>
      </c>
      <c r="I83" s="57">
        <v>490.94</v>
      </c>
      <c r="J83" s="57">
        <v>490.94</v>
      </c>
      <c r="K83" s="55" t="s">
        <v>3860</v>
      </c>
      <c r="L83" s="55" t="s">
        <v>1644</v>
      </c>
      <c r="M83" s="55" t="s">
        <v>3858</v>
      </c>
      <c r="N83" s="56">
        <v>45688</v>
      </c>
      <c r="O83" s="55" t="s">
        <v>1644</v>
      </c>
      <c r="P83" s="55" t="s">
        <v>329</v>
      </c>
      <c r="Q83" s="55" t="s">
        <v>330</v>
      </c>
      <c r="R83" s="55" t="s">
        <v>1644</v>
      </c>
      <c r="S83" s="55" t="s">
        <v>1644</v>
      </c>
      <c r="T83" s="55" t="s">
        <v>1644</v>
      </c>
      <c r="U83" s="55" t="s">
        <v>3943</v>
      </c>
      <c r="V83" s="55" t="s">
        <v>1881</v>
      </c>
      <c r="W83" s="55" t="s">
        <v>1644</v>
      </c>
      <c r="X83" s="56"/>
      <c r="Y83" s="55" t="s">
        <v>1644</v>
      </c>
      <c r="Z83" s="56"/>
      <c r="AA83" s="55" t="s">
        <v>1644</v>
      </c>
      <c r="AB83" s="59">
        <v>7712593</v>
      </c>
      <c r="AC83" s="55" t="s">
        <v>1554</v>
      </c>
      <c r="AD83" s="55" t="s">
        <v>1644</v>
      </c>
      <c r="AE83" s="58">
        <v>0</v>
      </c>
      <c r="AF83" s="55" t="s">
        <v>1644</v>
      </c>
      <c r="AG83" s="55" t="s">
        <v>1644</v>
      </c>
      <c r="AH83" s="55" t="s">
        <v>1644</v>
      </c>
      <c r="AI83" s="55" t="s">
        <v>1644</v>
      </c>
      <c r="AJ83" s="55" t="s">
        <v>1644</v>
      </c>
      <c r="AK83" s="55" t="s">
        <v>1644</v>
      </c>
      <c r="AL83" s="55" t="s">
        <v>1644</v>
      </c>
      <c r="AM83" s="55" t="s">
        <v>3861</v>
      </c>
      <c r="AN83" s="55" t="s">
        <v>1644</v>
      </c>
      <c r="AO83" t="s">
        <v>3842</v>
      </c>
    </row>
    <row r="84" spans="1:41" x14ac:dyDescent="0.25">
      <c r="A84" s="56">
        <v>45688</v>
      </c>
      <c r="B84" s="92" t="s">
        <v>1718</v>
      </c>
      <c r="C84" s="55" t="s">
        <v>3858</v>
      </c>
      <c r="D84" s="55" t="s">
        <v>3859</v>
      </c>
      <c r="E84" s="55" t="s">
        <v>89</v>
      </c>
      <c r="F84" s="55">
        <v>50900020</v>
      </c>
      <c r="G84" s="55" t="s">
        <v>492</v>
      </c>
      <c r="H84" s="55" t="s">
        <v>89</v>
      </c>
      <c r="I84" s="57">
        <v>430.95</v>
      </c>
      <c r="J84" s="57">
        <v>430.95</v>
      </c>
      <c r="K84" s="55" t="s">
        <v>3860</v>
      </c>
      <c r="L84" s="55" t="s">
        <v>1644</v>
      </c>
      <c r="M84" s="55" t="s">
        <v>3858</v>
      </c>
      <c r="N84" s="56">
        <v>45688</v>
      </c>
      <c r="O84" s="55" t="s">
        <v>1644</v>
      </c>
      <c r="P84" s="55" t="s">
        <v>329</v>
      </c>
      <c r="Q84" s="55" t="s">
        <v>330</v>
      </c>
      <c r="R84" s="55" t="s">
        <v>1644</v>
      </c>
      <c r="S84" s="55" t="s">
        <v>1644</v>
      </c>
      <c r="T84" s="55" t="s">
        <v>1644</v>
      </c>
      <c r="U84" s="55" t="s">
        <v>3944</v>
      </c>
      <c r="V84" s="55" t="s">
        <v>1881</v>
      </c>
      <c r="W84" s="55" t="s">
        <v>1644</v>
      </c>
      <c r="X84" s="56"/>
      <c r="Y84" s="55" t="s">
        <v>1644</v>
      </c>
      <c r="Z84" s="56"/>
      <c r="AA84" s="55" t="s">
        <v>1644</v>
      </c>
      <c r="AB84" s="59">
        <v>6671952</v>
      </c>
      <c r="AC84" s="55" t="s">
        <v>1554</v>
      </c>
      <c r="AD84" s="55" t="s">
        <v>1644</v>
      </c>
      <c r="AE84" s="58">
        <v>0</v>
      </c>
      <c r="AF84" s="55" t="s">
        <v>1644</v>
      </c>
      <c r="AG84" s="55" t="s">
        <v>1644</v>
      </c>
      <c r="AH84" s="55" t="s">
        <v>1644</v>
      </c>
      <c r="AI84" s="55" t="s">
        <v>1644</v>
      </c>
      <c r="AJ84" s="55" t="s">
        <v>1644</v>
      </c>
      <c r="AK84" s="55" t="s">
        <v>1644</v>
      </c>
      <c r="AL84" s="55" t="s">
        <v>1644</v>
      </c>
      <c r="AM84" s="55" t="s">
        <v>3861</v>
      </c>
      <c r="AN84" s="55" t="s">
        <v>1644</v>
      </c>
      <c r="AO84" t="s">
        <v>3842</v>
      </c>
    </row>
    <row r="85" spans="1:41" x14ac:dyDescent="0.25">
      <c r="A85" s="56">
        <v>45688</v>
      </c>
      <c r="B85" s="92" t="s">
        <v>1718</v>
      </c>
      <c r="C85" s="55" t="s">
        <v>3858</v>
      </c>
      <c r="D85" s="55" t="s">
        <v>3859</v>
      </c>
      <c r="E85" s="55" t="s">
        <v>89</v>
      </c>
      <c r="F85" s="55">
        <v>50900020</v>
      </c>
      <c r="G85" s="55" t="s">
        <v>492</v>
      </c>
      <c r="H85" s="55" t="s">
        <v>89</v>
      </c>
      <c r="I85" s="57">
        <v>1209</v>
      </c>
      <c r="J85" s="57">
        <v>1209</v>
      </c>
      <c r="K85" s="55" t="s">
        <v>3860</v>
      </c>
      <c r="L85" s="55" t="s">
        <v>1644</v>
      </c>
      <c r="M85" s="55" t="s">
        <v>3858</v>
      </c>
      <c r="N85" s="56">
        <v>45688</v>
      </c>
      <c r="O85" s="55" t="s">
        <v>1644</v>
      </c>
      <c r="P85" s="55" t="s">
        <v>329</v>
      </c>
      <c r="Q85" s="55" t="s">
        <v>330</v>
      </c>
      <c r="R85" s="55" t="s">
        <v>1644</v>
      </c>
      <c r="S85" s="55" t="s">
        <v>1644</v>
      </c>
      <c r="T85" s="55" t="s">
        <v>1644</v>
      </c>
      <c r="U85" s="55" t="s">
        <v>3945</v>
      </c>
      <c r="V85" s="55" t="s">
        <v>1881</v>
      </c>
      <c r="W85" s="55" t="s">
        <v>1644</v>
      </c>
      <c r="X85" s="56"/>
      <c r="Y85" s="55" t="s">
        <v>1644</v>
      </c>
      <c r="Z85" s="56"/>
      <c r="AA85" s="55" t="s">
        <v>1644</v>
      </c>
      <c r="AB85" s="59">
        <v>19634160</v>
      </c>
      <c r="AC85" s="55" t="s">
        <v>1554</v>
      </c>
      <c r="AD85" s="55" t="s">
        <v>1644</v>
      </c>
      <c r="AE85" s="58">
        <v>0</v>
      </c>
      <c r="AF85" s="55" t="s">
        <v>1644</v>
      </c>
      <c r="AG85" s="55" t="s">
        <v>1644</v>
      </c>
      <c r="AH85" s="55" t="s">
        <v>1644</v>
      </c>
      <c r="AI85" s="55" t="s">
        <v>1644</v>
      </c>
      <c r="AJ85" s="55" t="s">
        <v>1644</v>
      </c>
      <c r="AK85" s="55" t="s">
        <v>1644</v>
      </c>
      <c r="AL85" s="55" t="s">
        <v>1644</v>
      </c>
      <c r="AM85" s="55" t="s">
        <v>3861</v>
      </c>
      <c r="AN85" s="55" t="s">
        <v>1644</v>
      </c>
      <c r="AO85" t="s">
        <v>3842</v>
      </c>
    </row>
    <row r="86" spans="1:41" x14ac:dyDescent="0.25">
      <c r="A86" s="56">
        <v>45688</v>
      </c>
      <c r="B86" s="92" t="s">
        <v>1718</v>
      </c>
      <c r="C86" s="55" t="s">
        <v>3858</v>
      </c>
      <c r="D86" s="55" t="s">
        <v>3859</v>
      </c>
      <c r="E86" s="55" t="s">
        <v>89</v>
      </c>
      <c r="F86" s="55">
        <v>50900020</v>
      </c>
      <c r="G86" s="55" t="s">
        <v>492</v>
      </c>
      <c r="H86" s="55" t="s">
        <v>89</v>
      </c>
      <c r="I86" s="57">
        <v>2124.63</v>
      </c>
      <c r="J86" s="57">
        <v>2124.63</v>
      </c>
      <c r="K86" s="55" t="s">
        <v>3860</v>
      </c>
      <c r="L86" s="55" t="s">
        <v>1644</v>
      </c>
      <c r="M86" s="55" t="s">
        <v>3858</v>
      </c>
      <c r="N86" s="56">
        <v>45688</v>
      </c>
      <c r="O86" s="55" t="s">
        <v>1644</v>
      </c>
      <c r="P86" s="55" t="s">
        <v>329</v>
      </c>
      <c r="Q86" s="55" t="s">
        <v>330</v>
      </c>
      <c r="R86" s="55" t="s">
        <v>1644</v>
      </c>
      <c r="S86" s="55" t="s">
        <v>1644</v>
      </c>
      <c r="T86" s="55" t="s">
        <v>1644</v>
      </c>
      <c r="U86" s="55" t="s">
        <v>3946</v>
      </c>
      <c r="V86" s="55" t="s">
        <v>1881</v>
      </c>
      <c r="W86" s="55" t="s">
        <v>1644</v>
      </c>
      <c r="X86" s="56"/>
      <c r="Y86" s="55" t="s">
        <v>1644</v>
      </c>
      <c r="Z86" s="56"/>
      <c r="AA86" s="55" t="s">
        <v>1644</v>
      </c>
      <c r="AB86" s="59">
        <v>33080416</v>
      </c>
      <c r="AC86" s="55" t="s">
        <v>1554</v>
      </c>
      <c r="AD86" s="55" t="s">
        <v>1644</v>
      </c>
      <c r="AE86" s="58">
        <v>0</v>
      </c>
      <c r="AF86" s="55" t="s">
        <v>1644</v>
      </c>
      <c r="AG86" s="55" t="s">
        <v>1644</v>
      </c>
      <c r="AH86" s="55" t="s">
        <v>1644</v>
      </c>
      <c r="AI86" s="55" t="s">
        <v>1644</v>
      </c>
      <c r="AJ86" s="55" t="s">
        <v>1644</v>
      </c>
      <c r="AK86" s="55" t="s">
        <v>1644</v>
      </c>
      <c r="AL86" s="55" t="s">
        <v>1644</v>
      </c>
      <c r="AM86" s="55" t="s">
        <v>3861</v>
      </c>
      <c r="AN86" s="55" t="s">
        <v>1644</v>
      </c>
      <c r="AO86" t="s">
        <v>3842</v>
      </c>
    </row>
    <row r="87" spans="1:41" x14ac:dyDescent="0.25">
      <c r="A87" s="56">
        <v>45688</v>
      </c>
      <c r="B87" s="92" t="s">
        <v>1718</v>
      </c>
      <c r="C87" s="55" t="s">
        <v>3858</v>
      </c>
      <c r="D87" s="55" t="s">
        <v>3859</v>
      </c>
      <c r="E87" s="55" t="s">
        <v>89</v>
      </c>
      <c r="F87" s="55">
        <v>50900020</v>
      </c>
      <c r="G87" s="55" t="s">
        <v>492</v>
      </c>
      <c r="H87" s="55" t="s">
        <v>89</v>
      </c>
      <c r="I87" s="57">
        <v>843.3</v>
      </c>
      <c r="J87" s="57">
        <v>843.3</v>
      </c>
      <c r="K87" s="55" t="s">
        <v>3860</v>
      </c>
      <c r="L87" s="55" t="s">
        <v>1644</v>
      </c>
      <c r="M87" s="55" t="s">
        <v>3858</v>
      </c>
      <c r="N87" s="56">
        <v>45688</v>
      </c>
      <c r="O87" s="55" t="s">
        <v>1644</v>
      </c>
      <c r="P87" s="55" t="s">
        <v>329</v>
      </c>
      <c r="Q87" s="55" t="s">
        <v>330</v>
      </c>
      <c r="R87" s="55" t="s">
        <v>1644</v>
      </c>
      <c r="S87" s="55" t="s">
        <v>1644</v>
      </c>
      <c r="T87" s="55" t="s">
        <v>1644</v>
      </c>
      <c r="U87" s="55" t="s">
        <v>3947</v>
      </c>
      <c r="V87" s="55" t="s">
        <v>1881</v>
      </c>
      <c r="W87" s="55" t="s">
        <v>1644</v>
      </c>
      <c r="X87" s="56"/>
      <c r="Y87" s="55" t="s">
        <v>1644</v>
      </c>
      <c r="Z87" s="56"/>
      <c r="AA87" s="55" t="s">
        <v>1644</v>
      </c>
      <c r="AB87" s="59">
        <v>13248186</v>
      </c>
      <c r="AC87" s="55" t="s">
        <v>1554</v>
      </c>
      <c r="AD87" s="55" t="s">
        <v>1644</v>
      </c>
      <c r="AE87" s="58">
        <v>0</v>
      </c>
      <c r="AF87" s="55" t="s">
        <v>1644</v>
      </c>
      <c r="AG87" s="55" t="s">
        <v>1644</v>
      </c>
      <c r="AH87" s="55" t="s">
        <v>1644</v>
      </c>
      <c r="AI87" s="55" t="s">
        <v>1644</v>
      </c>
      <c r="AJ87" s="55" t="s">
        <v>1644</v>
      </c>
      <c r="AK87" s="55" t="s">
        <v>1644</v>
      </c>
      <c r="AL87" s="55" t="s">
        <v>1644</v>
      </c>
      <c r="AM87" s="55" t="s">
        <v>3861</v>
      </c>
      <c r="AN87" s="55" t="s">
        <v>1644</v>
      </c>
      <c r="AO87" t="s">
        <v>3842</v>
      </c>
    </row>
    <row r="88" spans="1:41" x14ac:dyDescent="0.25">
      <c r="A88" s="56">
        <v>45688</v>
      </c>
      <c r="B88" s="92" t="s">
        <v>1718</v>
      </c>
      <c r="C88" s="55" t="s">
        <v>3858</v>
      </c>
      <c r="D88" s="55" t="s">
        <v>3859</v>
      </c>
      <c r="E88" s="55" t="s">
        <v>89</v>
      </c>
      <c r="F88" s="55">
        <v>50900020</v>
      </c>
      <c r="G88" s="55" t="s">
        <v>492</v>
      </c>
      <c r="H88" s="55" t="s">
        <v>89</v>
      </c>
      <c r="I88" s="57">
        <v>944.41</v>
      </c>
      <c r="J88" s="57">
        <v>944.41</v>
      </c>
      <c r="K88" s="55" t="s">
        <v>3860</v>
      </c>
      <c r="L88" s="55" t="s">
        <v>1644</v>
      </c>
      <c r="M88" s="55" t="s">
        <v>3858</v>
      </c>
      <c r="N88" s="56">
        <v>45688</v>
      </c>
      <c r="O88" s="55" t="s">
        <v>1644</v>
      </c>
      <c r="P88" s="55" t="s">
        <v>329</v>
      </c>
      <c r="Q88" s="55" t="s">
        <v>330</v>
      </c>
      <c r="R88" s="55" t="s">
        <v>1644</v>
      </c>
      <c r="S88" s="55" t="s">
        <v>1644</v>
      </c>
      <c r="T88" s="55" t="s">
        <v>1644</v>
      </c>
      <c r="U88" s="55" t="s">
        <v>3948</v>
      </c>
      <c r="V88" s="55" t="s">
        <v>1881</v>
      </c>
      <c r="W88" s="55" t="s">
        <v>1644</v>
      </c>
      <c r="X88" s="56"/>
      <c r="Y88" s="55" t="s">
        <v>1644</v>
      </c>
      <c r="Z88" s="56"/>
      <c r="AA88" s="55" t="s">
        <v>1644</v>
      </c>
      <c r="AB88" s="59">
        <v>15434434</v>
      </c>
      <c r="AC88" s="55" t="s">
        <v>1554</v>
      </c>
      <c r="AD88" s="55" t="s">
        <v>1644</v>
      </c>
      <c r="AE88" s="58">
        <v>0</v>
      </c>
      <c r="AF88" s="55" t="s">
        <v>1644</v>
      </c>
      <c r="AG88" s="55" t="s">
        <v>1644</v>
      </c>
      <c r="AH88" s="55" t="s">
        <v>1644</v>
      </c>
      <c r="AI88" s="55" t="s">
        <v>1644</v>
      </c>
      <c r="AJ88" s="55" t="s">
        <v>1644</v>
      </c>
      <c r="AK88" s="55" t="s">
        <v>1644</v>
      </c>
      <c r="AL88" s="55" t="s">
        <v>1644</v>
      </c>
      <c r="AM88" s="55" t="s">
        <v>3861</v>
      </c>
      <c r="AN88" s="55" t="s">
        <v>1644</v>
      </c>
      <c r="AO88" t="s">
        <v>3842</v>
      </c>
    </row>
    <row r="89" spans="1:41" x14ac:dyDescent="0.25">
      <c r="A89" s="56">
        <v>45688</v>
      </c>
      <c r="B89" s="92" t="s">
        <v>1718</v>
      </c>
      <c r="C89" s="55" t="s">
        <v>3858</v>
      </c>
      <c r="D89" s="55" t="s">
        <v>3859</v>
      </c>
      <c r="E89" s="55" t="s">
        <v>89</v>
      </c>
      <c r="F89" s="55">
        <v>50900020</v>
      </c>
      <c r="G89" s="55" t="s">
        <v>492</v>
      </c>
      <c r="H89" s="55" t="s">
        <v>89</v>
      </c>
      <c r="I89" s="57">
        <v>490.94</v>
      </c>
      <c r="J89" s="57">
        <v>490.94</v>
      </c>
      <c r="K89" s="55" t="s">
        <v>3860</v>
      </c>
      <c r="L89" s="55" t="s">
        <v>1644</v>
      </c>
      <c r="M89" s="55" t="s">
        <v>3858</v>
      </c>
      <c r="N89" s="56">
        <v>45688</v>
      </c>
      <c r="O89" s="55" t="s">
        <v>1644</v>
      </c>
      <c r="P89" s="55" t="s">
        <v>329</v>
      </c>
      <c r="Q89" s="55" t="s">
        <v>330</v>
      </c>
      <c r="R89" s="55" t="s">
        <v>1644</v>
      </c>
      <c r="S89" s="55" t="s">
        <v>1644</v>
      </c>
      <c r="T89" s="55" t="s">
        <v>1644</v>
      </c>
      <c r="U89" s="55" t="s">
        <v>3949</v>
      </c>
      <c r="V89" s="55" t="s">
        <v>1881</v>
      </c>
      <c r="W89" s="55" t="s">
        <v>1644</v>
      </c>
      <c r="X89" s="56"/>
      <c r="Y89" s="55" t="s">
        <v>1644</v>
      </c>
      <c r="Z89" s="56"/>
      <c r="AA89" s="55" t="s">
        <v>1644</v>
      </c>
      <c r="AB89" s="59">
        <v>7717498</v>
      </c>
      <c r="AC89" s="55" t="s">
        <v>1554</v>
      </c>
      <c r="AD89" s="55" t="s">
        <v>1644</v>
      </c>
      <c r="AE89" s="58">
        <v>0</v>
      </c>
      <c r="AF89" s="55" t="s">
        <v>1644</v>
      </c>
      <c r="AG89" s="55" t="s">
        <v>1644</v>
      </c>
      <c r="AH89" s="55" t="s">
        <v>1644</v>
      </c>
      <c r="AI89" s="55" t="s">
        <v>1644</v>
      </c>
      <c r="AJ89" s="55" t="s">
        <v>1644</v>
      </c>
      <c r="AK89" s="55" t="s">
        <v>1644</v>
      </c>
      <c r="AL89" s="55" t="s">
        <v>1644</v>
      </c>
      <c r="AM89" s="55" t="s">
        <v>3861</v>
      </c>
      <c r="AN89" s="55" t="s">
        <v>1644</v>
      </c>
      <c r="AO89" t="s">
        <v>3842</v>
      </c>
    </row>
    <row r="90" spans="1:41" x14ac:dyDescent="0.25">
      <c r="A90" s="56">
        <v>45688</v>
      </c>
      <c r="B90" s="92" t="s">
        <v>1718</v>
      </c>
      <c r="C90" s="55" t="s">
        <v>3858</v>
      </c>
      <c r="D90" s="55" t="s">
        <v>3859</v>
      </c>
      <c r="E90" s="55" t="s">
        <v>89</v>
      </c>
      <c r="F90" s="55">
        <v>50900020</v>
      </c>
      <c r="G90" s="55" t="s">
        <v>492</v>
      </c>
      <c r="H90" s="55" t="s">
        <v>89</v>
      </c>
      <c r="I90" s="57">
        <v>843.3</v>
      </c>
      <c r="J90" s="57">
        <v>843.3</v>
      </c>
      <c r="K90" s="55" t="s">
        <v>3860</v>
      </c>
      <c r="L90" s="55" t="s">
        <v>1644</v>
      </c>
      <c r="M90" s="55" t="s">
        <v>3858</v>
      </c>
      <c r="N90" s="56">
        <v>45688</v>
      </c>
      <c r="O90" s="55" t="s">
        <v>1644</v>
      </c>
      <c r="P90" s="55" t="s">
        <v>329</v>
      </c>
      <c r="Q90" s="55" t="s">
        <v>330</v>
      </c>
      <c r="R90" s="55" t="s">
        <v>1644</v>
      </c>
      <c r="S90" s="55" t="s">
        <v>1644</v>
      </c>
      <c r="T90" s="55" t="s">
        <v>1644</v>
      </c>
      <c r="U90" s="55" t="s">
        <v>3950</v>
      </c>
      <c r="V90" s="55" t="s">
        <v>1881</v>
      </c>
      <c r="W90" s="55" t="s">
        <v>1644</v>
      </c>
      <c r="X90" s="56"/>
      <c r="Y90" s="55" t="s">
        <v>1644</v>
      </c>
      <c r="Z90" s="56"/>
      <c r="AA90" s="55" t="s">
        <v>1644</v>
      </c>
      <c r="AB90" s="59">
        <v>12877136</v>
      </c>
      <c r="AC90" s="55" t="s">
        <v>1554</v>
      </c>
      <c r="AD90" s="55" t="s">
        <v>1644</v>
      </c>
      <c r="AE90" s="58">
        <v>0</v>
      </c>
      <c r="AF90" s="55" t="s">
        <v>1644</v>
      </c>
      <c r="AG90" s="55" t="s">
        <v>1644</v>
      </c>
      <c r="AH90" s="55" t="s">
        <v>1644</v>
      </c>
      <c r="AI90" s="55" t="s">
        <v>1644</v>
      </c>
      <c r="AJ90" s="55" t="s">
        <v>1644</v>
      </c>
      <c r="AK90" s="55" t="s">
        <v>1644</v>
      </c>
      <c r="AL90" s="55" t="s">
        <v>1644</v>
      </c>
      <c r="AM90" s="55" t="s">
        <v>3861</v>
      </c>
      <c r="AN90" s="55" t="s">
        <v>1644</v>
      </c>
      <c r="AO90" t="s">
        <v>3842</v>
      </c>
    </row>
    <row r="91" spans="1:41" x14ac:dyDescent="0.25">
      <c r="A91" s="56">
        <v>45688</v>
      </c>
      <c r="B91" s="92" t="s">
        <v>1718</v>
      </c>
      <c r="C91" s="55" t="s">
        <v>3858</v>
      </c>
      <c r="D91" s="55" t="s">
        <v>3859</v>
      </c>
      <c r="E91" s="55" t="s">
        <v>89</v>
      </c>
      <c r="F91" s="55">
        <v>50900020</v>
      </c>
      <c r="G91" s="55" t="s">
        <v>492</v>
      </c>
      <c r="H91" s="55" t="s">
        <v>89</v>
      </c>
      <c r="I91" s="57">
        <v>246.61</v>
      </c>
      <c r="J91" s="57">
        <v>246.61</v>
      </c>
      <c r="K91" s="55" t="s">
        <v>3860</v>
      </c>
      <c r="L91" s="55" t="s">
        <v>1644</v>
      </c>
      <c r="M91" s="55" t="s">
        <v>3858</v>
      </c>
      <c r="N91" s="56">
        <v>45688</v>
      </c>
      <c r="O91" s="55" t="s">
        <v>1644</v>
      </c>
      <c r="P91" s="55" t="s">
        <v>329</v>
      </c>
      <c r="Q91" s="55" t="s">
        <v>330</v>
      </c>
      <c r="R91" s="55" t="s">
        <v>1644</v>
      </c>
      <c r="S91" s="55" t="s">
        <v>1644</v>
      </c>
      <c r="T91" s="55" t="s">
        <v>1644</v>
      </c>
      <c r="U91" s="55" t="s">
        <v>3951</v>
      </c>
      <c r="V91" s="55" t="s">
        <v>1881</v>
      </c>
      <c r="W91" s="55" t="s">
        <v>1644</v>
      </c>
      <c r="X91" s="56"/>
      <c r="Y91" s="55" t="s">
        <v>1644</v>
      </c>
      <c r="Z91" s="56"/>
      <c r="AA91" s="55" t="s">
        <v>1644</v>
      </c>
      <c r="AB91" s="59">
        <v>3859662</v>
      </c>
      <c r="AC91" s="55" t="s">
        <v>1554</v>
      </c>
      <c r="AD91" s="55" t="s">
        <v>1644</v>
      </c>
      <c r="AE91" s="58">
        <v>0</v>
      </c>
      <c r="AF91" s="55" t="s">
        <v>1644</v>
      </c>
      <c r="AG91" s="55" t="s">
        <v>1644</v>
      </c>
      <c r="AH91" s="55" t="s">
        <v>1644</v>
      </c>
      <c r="AI91" s="55" t="s">
        <v>1644</v>
      </c>
      <c r="AJ91" s="55" t="s">
        <v>1644</v>
      </c>
      <c r="AK91" s="55" t="s">
        <v>1644</v>
      </c>
      <c r="AL91" s="55" t="s">
        <v>1644</v>
      </c>
      <c r="AM91" s="55" t="s">
        <v>3861</v>
      </c>
      <c r="AN91" s="55" t="s">
        <v>1644</v>
      </c>
      <c r="AO91" t="s">
        <v>3842</v>
      </c>
    </row>
    <row r="92" spans="1:41" x14ac:dyDescent="0.25">
      <c r="A92" s="56">
        <v>45688</v>
      </c>
      <c r="B92" s="92" t="s">
        <v>1718</v>
      </c>
      <c r="C92" s="55" t="s">
        <v>3858</v>
      </c>
      <c r="D92" s="55" t="s">
        <v>3859</v>
      </c>
      <c r="E92" s="55" t="s">
        <v>89</v>
      </c>
      <c r="F92" s="55">
        <v>50900020</v>
      </c>
      <c r="G92" s="55" t="s">
        <v>492</v>
      </c>
      <c r="H92" s="55" t="s">
        <v>89</v>
      </c>
      <c r="I92" s="57">
        <v>493.22</v>
      </c>
      <c r="J92" s="57">
        <v>493.22</v>
      </c>
      <c r="K92" s="55" t="s">
        <v>3860</v>
      </c>
      <c r="L92" s="55" t="s">
        <v>1644</v>
      </c>
      <c r="M92" s="55" t="s">
        <v>3858</v>
      </c>
      <c r="N92" s="56">
        <v>45688</v>
      </c>
      <c r="O92" s="55" t="s">
        <v>1644</v>
      </c>
      <c r="P92" s="55" t="s">
        <v>329</v>
      </c>
      <c r="Q92" s="55" t="s">
        <v>330</v>
      </c>
      <c r="R92" s="55" t="s">
        <v>1644</v>
      </c>
      <c r="S92" s="55" t="s">
        <v>1644</v>
      </c>
      <c r="T92" s="55" t="s">
        <v>1644</v>
      </c>
      <c r="U92" s="55" t="s">
        <v>3952</v>
      </c>
      <c r="V92" s="55" t="s">
        <v>1881</v>
      </c>
      <c r="W92" s="55" t="s">
        <v>1644</v>
      </c>
      <c r="X92" s="56"/>
      <c r="Y92" s="55" t="s">
        <v>1644</v>
      </c>
      <c r="Z92" s="56"/>
      <c r="AA92" s="55" t="s">
        <v>1644</v>
      </c>
      <c r="AB92" s="59">
        <v>7609174</v>
      </c>
      <c r="AC92" s="55" t="s">
        <v>1554</v>
      </c>
      <c r="AD92" s="55" t="s">
        <v>1644</v>
      </c>
      <c r="AE92" s="58">
        <v>0</v>
      </c>
      <c r="AF92" s="55" t="s">
        <v>1644</v>
      </c>
      <c r="AG92" s="55" t="s">
        <v>1644</v>
      </c>
      <c r="AH92" s="55" t="s">
        <v>1644</v>
      </c>
      <c r="AI92" s="55" t="s">
        <v>1644</v>
      </c>
      <c r="AJ92" s="55" t="s">
        <v>1644</v>
      </c>
      <c r="AK92" s="55" t="s">
        <v>1644</v>
      </c>
      <c r="AL92" s="55" t="s">
        <v>1644</v>
      </c>
      <c r="AM92" s="55" t="s">
        <v>3861</v>
      </c>
      <c r="AN92" s="55" t="s">
        <v>1644</v>
      </c>
      <c r="AO92" t="s">
        <v>3842</v>
      </c>
    </row>
    <row r="93" spans="1:41" x14ac:dyDescent="0.25">
      <c r="A93" s="56">
        <v>45688</v>
      </c>
      <c r="B93" s="92" t="s">
        <v>1718</v>
      </c>
      <c r="C93" s="55" t="s">
        <v>3858</v>
      </c>
      <c r="D93" s="55" t="s">
        <v>3859</v>
      </c>
      <c r="E93" s="55" t="s">
        <v>89</v>
      </c>
      <c r="F93" s="55">
        <v>50900020</v>
      </c>
      <c r="G93" s="55" t="s">
        <v>492</v>
      </c>
      <c r="H93" s="55" t="s">
        <v>89</v>
      </c>
      <c r="I93" s="57">
        <v>573.67999999999995</v>
      </c>
      <c r="J93" s="57">
        <v>573.67999999999995</v>
      </c>
      <c r="K93" s="55" t="s">
        <v>3860</v>
      </c>
      <c r="L93" s="55" t="s">
        <v>1644</v>
      </c>
      <c r="M93" s="55" t="s">
        <v>3858</v>
      </c>
      <c r="N93" s="56">
        <v>45688</v>
      </c>
      <c r="O93" s="55" t="s">
        <v>1644</v>
      </c>
      <c r="P93" s="55" t="s">
        <v>329</v>
      </c>
      <c r="Q93" s="55" t="s">
        <v>330</v>
      </c>
      <c r="R93" s="55" t="s">
        <v>1644</v>
      </c>
      <c r="S93" s="55" t="s">
        <v>1644</v>
      </c>
      <c r="T93" s="55" t="s">
        <v>1644</v>
      </c>
      <c r="U93" s="55" t="s">
        <v>3953</v>
      </c>
      <c r="V93" s="55" t="s">
        <v>1881</v>
      </c>
      <c r="W93" s="55" t="s">
        <v>1644</v>
      </c>
      <c r="X93" s="56"/>
      <c r="Y93" s="55" t="s">
        <v>1644</v>
      </c>
      <c r="Z93" s="56"/>
      <c r="AA93" s="55" t="s">
        <v>1644</v>
      </c>
      <c r="AB93" s="59">
        <v>11393505</v>
      </c>
      <c r="AC93" s="55" t="s">
        <v>1554</v>
      </c>
      <c r="AD93" s="55" t="s">
        <v>1644</v>
      </c>
      <c r="AE93" s="58">
        <v>0</v>
      </c>
      <c r="AF93" s="55" t="s">
        <v>1644</v>
      </c>
      <c r="AG93" s="55" t="s">
        <v>1644</v>
      </c>
      <c r="AH93" s="55" t="s">
        <v>1644</v>
      </c>
      <c r="AI93" s="55" t="s">
        <v>1644</v>
      </c>
      <c r="AJ93" s="55" t="s">
        <v>1644</v>
      </c>
      <c r="AK93" s="55" t="s">
        <v>1644</v>
      </c>
      <c r="AL93" s="55" t="s">
        <v>1644</v>
      </c>
      <c r="AM93" s="55" t="s">
        <v>3861</v>
      </c>
      <c r="AN93" s="55" t="s">
        <v>1644</v>
      </c>
      <c r="AO93" t="s">
        <v>3842</v>
      </c>
    </row>
    <row r="94" spans="1:41" x14ac:dyDescent="0.25">
      <c r="A94" s="56">
        <v>45688</v>
      </c>
      <c r="B94" s="92" t="s">
        <v>1718</v>
      </c>
      <c r="C94" s="55" t="s">
        <v>3858</v>
      </c>
      <c r="D94" s="55" t="s">
        <v>3859</v>
      </c>
      <c r="E94" s="55" t="s">
        <v>89</v>
      </c>
      <c r="F94" s="55">
        <v>50900020</v>
      </c>
      <c r="G94" s="55" t="s">
        <v>492</v>
      </c>
      <c r="H94" s="55" t="s">
        <v>89</v>
      </c>
      <c r="I94" s="57">
        <v>246.61</v>
      </c>
      <c r="J94" s="57">
        <v>246.61</v>
      </c>
      <c r="K94" s="55" t="s">
        <v>3860</v>
      </c>
      <c r="L94" s="55" t="s">
        <v>1644</v>
      </c>
      <c r="M94" s="55" t="s">
        <v>3858</v>
      </c>
      <c r="N94" s="56">
        <v>45688</v>
      </c>
      <c r="O94" s="55" t="s">
        <v>1644</v>
      </c>
      <c r="P94" s="55" t="s">
        <v>329</v>
      </c>
      <c r="Q94" s="55" t="s">
        <v>330</v>
      </c>
      <c r="R94" s="55" t="s">
        <v>1644</v>
      </c>
      <c r="S94" s="55" t="s">
        <v>1644</v>
      </c>
      <c r="T94" s="55" t="s">
        <v>1644</v>
      </c>
      <c r="U94" s="55" t="s">
        <v>3954</v>
      </c>
      <c r="V94" s="55" t="s">
        <v>1881</v>
      </c>
      <c r="W94" s="55" t="s">
        <v>1644</v>
      </c>
      <c r="X94" s="56"/>
      <c r="Y94" s="55" t="s">
        <v>1644</v>
      </c>
      <c r="Z94" s="56"/>
      <c r="AA94" s="55" t="s">
        <v>1644</v>
      </c>
      <c r="AB94" s="59">
        <v>4082483</v>
      </c>
      <c r="AC94" s="55" t="s">
        <v>1554</v>
      </c>
      <c r="AD94" s="55" t="s">
        <v>1644</v>
      </c>
      <c r="AE94" s="58">
        <v>0</v>
      </c>
      <c r="AF94" s="55" t="s">
        <v>1644</v>
      </c>
      <c r="AG94" s="55" t="s">
        <v>1644</v>
      </c>
      <c r="AH94" s="55" t="s">
        <v>1644</v>
      </c>
      <c r="AI94" s="55" t="s">
        <v>1644</v>
      </c>
      <c r="AJ94" s="55" t="s">
        <v>1644</v>
      </c>
      <c r="AK94" s="55" t="s">
        <v>1644</v>
      </c>
      <c r="AL94" s="55" t="s">
        <v>1644</v>
      </c>
      <c r="AM94" s="55" t="s">
        <v>3861</v>
      </c>
      <c r="AN94" s="55" t="s">
        <v>1644</v>
      </c>
      <c r="AO94" t="s">
        <v>3842</v>
      </c>
    </row>
    <row r="95" spans="1:41" x14ac:dyDescent="0.25">
      <c r="A95" s="56">
        <v>45688</v>
      </c>
      <c r="B95" s="92" t="s">
        <v>1718</v>
      </c>
      <c r="C95" s="55" t="s">
        <v>3858</v>
      </c>
      <c r="D95" s="55" t="s">
        <v>3859</v>
      </c>
      <c r="E95" s="55" t="s">
        <v>89</v>
      </c>
      <c r="F95" s="55">
        <v>50900020</v>
      </c>
      <c r="G95" s="55" t="s">
        <v>492</v>
      </c>
      <c r="H95" s="55" t="s">
        <v>89</v>
      </c>
      <c r="I95" s="57">
        <v>425.37</v>
      </c>
      <c r="J95" s="57">
        <v>425.37</v>
      </c>
      <c r="K95" s="55" t="s">
        <v>3860</v>
      </c>
      <c r="L95" s="55" t="s">
        <v>1644</v>
      </c>
      <c r="M95" s="55" t="s">
        <v>3858</v>
      </c>
      <c r="N95" s="56">
        <v>45688</v>
      </c>
      <c r="O95" s="55" t="s">
        <v>1644</v>
      </c>
      <c r="P95" s="55" t="s">
        <v>329</v>
      </c>
      <c r="Q95" s="55" t="s">
        <v>330</v>
      </c>
      <c r="R95" s="55" t="s">
        <v>1644</v>
      </c>
      <c r="S95" s="55" t="s">
        <v>1644</v>
      </c>
      <c r="T95" s="55" t="s">
        <v>1644</v>
      </c>
      <c r="U95" s="55" t="s">
        <v>3955</v>
      </c>
      <c r="V95" s="55" t="s">
        <v>1881</v>
      </c>
      <c r="W95" s="55" t="s">
        <v>1644</v>
      </c>
      <c r="X95" s="56"/>
      <c r="Y95" s="55" t="s">
        <v>1644</v>
      </c>
      <c r="Z95" s="56"/>
      <c r="AA95" s="55" t="s">
        <v>1644</v>
      </c>
      <c r="AB95" s="59">
        <v>6605966</v>
      </c>
      <c r="AC95" s="55" t="s">
        <v>1554</v>
      </c>
      <c r="AD95" s="55" t="s">
        <v>1644</v>
      </c>
      <c r="AE95" s="58">
        <v>0</v>
      </c>
      <c r="AF95" s="55" t="s">
        <v>1644</v>
      </c>
      <c r="AG95" s="55" t="s">
        <v>1644</v>
      </c>
      <c r="AH95" s="55" t="s">
        <v>1644</v>
      </c>
      <c r="AI95" s="55" t="s">
        <v>1644</v>
      </c>
      <c r="AJ95" s="55" t="s">
        <v>1644</v>
      </c>
      <c r="AK95" s="55" t="s">
        <v>1644</v>
      </c>
      <c r="AL95" s="55" t="s">
        <v>1644</v>
      </c>
      <c r="AM95" s="55" t="s">
        <v>3861</v>
      </c>
      <c r="AN95" s="55" t="s">
        <v>1644</v>
      </c>
      <c r="AO95" t="s">
        <v>3842</v>
      </c>
    </row>
    <row r="96" spans="1:41" x14ac:dyDescent="0.25">
      <c r="A96" s="56">
        <v>45688</v>
      </c>
      <c r="B96" s="92" t="s">
        <v>1718</v>
      </c>
      <c r="C96" s="55" t="s">
        <v>3858</v>
      </c>
      <c r="D96" s="55" t="s">
        <v>3859</v>
      </c>
      <c r="E96" s="55" t="s">
        <v>89</v>
      </c>
      <c r="F96" s="55">
        <v>50900020</v>
      </c>
      <c r="G96" s="55" t="s">
        <v>492</v>
      </c>
      <c r="H96" s="55" t="s">
        <v>89</v>
      </c>
      <c r="I96" s="57">
        <v>944.41</v>
      </c>
      <c r="J96" s="57">
        <v>944.41</v>
      </c>
      <c r="K96" s="55" t="s">
        <v>3860</v>
      </c>
      <c r="L96" s="55" t="s">
        <v>1644</v>
      </c>
      <c r="M96" s="55" t="s">
        <v>3858</v>
      </c>
      <c r="N96" s="56">
        <v>45688</v>
      </c>
      <c r="O96" s="55" t="s">
        <v>1644</v>
      </c>
      <c r="P96" s="55" t="s">
        <v>329</v>
      </c>
      <c r="Q96" s="55" t="s">
        <v>330</v>
      </c>
      <c r="R96" s="55" t="s">
        <v>1644</v>
      </c>
      <c r="S96" s="55" t="s">
        <v>1644</v>
      </c>
      <c r="T96" s="55" t="s">
        <v>1644</v>
      </c>
      <c r="U96" s="55" t="s">
        <v>3956</v>
      </c>
      <c r="V96" s="55" t="s">
        <v>1881</v>
      </c>
      <c r="W96" s="55" t="s">
        <v>1644</v>
      </c>
      <c r="X96" s="56"/>
      <c r="Y96" s="55" t="s">
        <v>1644</v>
      </c>
      <c r="Z96" s="56"/>
      <c r="AA96" s="55" t="s">
        <v>1644</v>
      </c>
      <c r="AB96" s="59">
        <v>15434434</v>
      </c>
      <c r="AC96" s="55" t="s">
        <v>1554</v>
      </c>
      <c r="AD96" s="55" t="s">
        <v>1644</v>
      </c>
      <c r="AE96" s="58">
        <v>0</v>
      </c>
      <c r="AF96" s="55" t="s">
        <v>1644</v>
      </c>
      <c r="AG96" s="55" t="s">
        <v>1644</v>
      </c>
      <c r="AH96" s="55" t="s">
        <v>1644</v>
      </c>
      <c r="AI96" s="55" t="s">
        <v>1644</v>
      </c>
      <c r="AJ96" s="55" t="s">
        <v>1644</v>
      </c>
      <c r="AK96" s="55" t="s">
        <v>1644</v>
      </c>
      <c r="AL96" s="55" t="s">
        <v>1644</v>
      </c>
      <c r="AM96" s="55" t="s">
        <v>3861</v>
      </c>
      <c r="AN96" s="55" t="s">
        <v>1644</v>
      </c>
      <c r="AO96" t="s">
        <v>3842</v>
      </c>
    </row>
    <row r="97" spans="1:41" x14ac:dyDescent="0.25">
      <c r="A97" s="56">
        <v>45688</v>
      </c>
      <c r="B97" s="92" t="s">
        <v>1718</v>
      </c>
      <c r="C97" s="55" t="s">
        <v>3957</v>
      </c>
      <c r="D97" s="55" t="s">
        <v>3859</v>
      </c>
      <c r="E97" s="55" t="s">
        <v>89</v>
      </c>
      <c r="F97" s="55">
        <v>50900020</v>
      </c>
      <c r="G97" s="55" t="s">
        <v>492</v>
      </c>
      <c r="H97" s="55" t="s">
        <v>89</v>
      </c>
      <c r="I97" s="57">
        <v>83.33</v>
      </c>
      <c r="J97" s="57">
        <v>83.33</v>
      </c>
      <c r="K97" s="55" t="s">
        <v>3860</v>
      </c>
      <c r="L97" s="55" t="s">
        <v>1644</v>
      </c>
      <c r="M97" s="55" t="s">
        <v>3957</v>
      </c>
      <c r="N97" s="56">
        <v>45688</v>
      </c>
      <c r="O97" s="55" t="s">
        <v>1644</v>
      </c>
      <c r="P97" s="55" t="s">
        <v>329</v>
      </c>
      <c r="Q97" s="55" t="s">
        <v>330</v>
      </c>
      <c r="R97" s="55" t="s">
        <v>1644</v>
      </c>
      <c r="S97" s="55" t="s">
        <v>1644</v>
      </c>
      <c r="T97" s="55" t="s">
        <v>1644</v>
      </c>
      <c r="U97" s="55" t="s">
        <v>3958</v>
      </c>
      <c r="V97" s="55" t="s">
        <v>1881</v>
      </c>
      <c r="W97" s="55" t="s">
        <v>1644</v>
      </c>
      <c r="X97" s="56"/>
      <c r="Y97" s="55" t="s">
        <v>1644</v>
      </c>
      <c r="Z97" s="56"/>
      <c r="AA97" s="55" t="s">
        <v>1644</v>
      </c>
      <c r="AB97" s="59">
        <v>1336833</v>
      </c>
      <c r="AC97" s="55" t="s">
        <v>1554</v>
      </c>
      <c r="AD97" s="55" t="s">
        <v>1644</v>
      </c>
      <c r="AE97" s="58">
        <v>0</v>
      </c>
      <c r="AF97" s="55" t="s">
        <v>1644</v>
      </c>
      <c r="AG97" s="55" t="s">
        <v>1644</v>
      </c>
      <c r="AH97" s="55" t="s">
        <v>1644</v>
      </c>
      <c r="AI97" s="55" t="s">
        <v>1644</v>
      </c>
      <c r="AJ97" s="55" t="s">
        <v>1644</v>
      </c>
      <c r="AK97" s="55" t="s">
        <v>1644</v>
      </c>
      <c r="AL97" s="55" t="s">
        <v>1644</v>
      </c>
      <c r="AM97" s="55" t="s">
        <v>3861</v>
      </c>
      <c r="AN97" s="55" t="s">
        <v>1644</v>
      </c>
      <c r="AO97" t="s">
        <v>3842</v>
      </c>
    </row>
    <row r="98" spans="1:41" x14ac:dyDescent="0.25">
      <c r="A98" s="56">
        <v>45688</v>
      </c>
      <c r="B98" s="92" t="s">
        <v>1718</v>
      </c>
      <c r="C98" s="55" t="s">
        <v>3957</v>
      </c>
      <c r="D98" s="55" t="s">
        <v>3859</v>
      </c>
      <c r="E98" s="55" t="s">
        <v>89</v>
      </c>
      <c r="F98" s="55">
        <v>50900020</v>
      </c>
      <c r="G98" s="55" t="s">
        <v>492</v>
      </c>
      <c r="H98" s="55" t="s">
        <v>89</v>
      </c>
      <c r="I98" s="57">
        <v>83.33</v>
      </c>
      <c r="J98" s="57">
        <v>83.33</v>
      </c>
      <c r="K98" s="55" t="s">
        <v>3860</v>
      </c>
      <c r="L98" s="55" t="s">
        <v>1644</v>
      </c>
      <c r="M98" s="55" t="s">
        <v>3957</v>
      </c>
      <c r="N98" s="56">
        <v>45688</v>
      </c>
      <c r="O98" s="55" t="s">
        <v>1644</v>
      </c>
      <c r="P98" s="55" t="s">
        <v>329</v>
      </c>
      <c r="Q98" s="55" t="s">
        <v>330</v>
      </c>
      <c r="R98" s="55" t="s">
        <v>1644</v>
      </c>
      <c r="S98" s="55" t="s">
        <v>1644</v>
      </c>
      <c r="T98" s="55" t="s">
        <v>1644</v>
      </c>
      <c r="U98" s="55" t="s">
        <v>3959</v>
      </c>
      <c r="V98" s="55" t="s">
        <v>1881</v>
      </c>
      <c r="W98" s="55" t="s">
        <v>1644</v>
      </c>
      <c r="X98" s="56"/>
      <c r="Y98" s="55" t="s">
        <v>1644</v>
      </c>
      <c r="Z98" s="56"/>
      <c r="AA98" s="55" t="s">
        <v>1644</v>
      </c>
      <c r="AB98" s="59">
        <v>1336833</v>
      </c>
      <c r="AC98" s="55" t="s">
        <v>1554</v>
      </c>
      <c r="AD98" s="55" t="s">
        <v>1644</v>
      </c>
      <c r="AE98" s="58">
        <v>0</v>
      </c>
      <c r="AF98" s="55" t="s">
        <v>1644</v>
      </c>
      <c r="AG98" s="55" t="s">
        <v>1644</v>
      </c>
      <c r="AH98" s="55" t="s">
        <v>1644</v>
      </c>
      <c r="AI98" s="55" t="s">
        <v>1644</v>
      </c>
      <c r="AJ98" s="55" t="s">
        <v>1644</v>
      </c>
      <c r="AK98" s="55" t="s">
        <v>1644</v>
      </c>
      <c r="AL98" s="55" t="s">
        <v>1644</v>
      </c>
      <c r="AM98" s="55" t="s">
        <v>3861</v>
      </c>
      <c r="AN98" s="55" t="s">
        <v>1644</v>
      </c>
      <c r="AO98" t="s">
        <v>3842</v>
      </c>
    </row>
    <row r="99" spans="1:41" x14ac:dyDescent="0.25">
      <c r="A99" s="56">
        <v>45688</v>
      </c>
      <c r="B99" s="92" t="s">
        <v>1718</v>
      </c>
      <c r="C99" s="55" t="s">
        <v>3957</v>
      </c>
      <c r="D99" s="55" t="s">
        <v>3859</v>
      </c>
      <c r="E99" s="55" t="s">
        <v>89</v>
      </c>
      <c r="F99" s="55">
        <v>50900020</v>
      </c>
      <c r="G99" s="55" t="s">
        <v>492</v>
      </c>
      <c r="H99" s="55" t="s">
        <v>89</v>
      </c>
      <c r="I99" s="57">
        <v>9.6999999999999993</v>
      </c>
      <c r="J99" s="57">
        <v>9.6999999999999993</v>
      </c>
      <c r="K99" s="55" t="s">
        <v>3860</v>
      </c>
      <c r="L99" s="55" t="s">
        <v>1644</v>
      </c>
      <c r="M99" s="55" t="s">
        <v>3957</v>
      </c>
      <c r="N99" s="56">
        <v>45688</v>
      </c>
      <c r="O99" s="55" t="s">
        <v>1644</v>
      </c>
      <c r="P99" s="55" t="s">
        <v>329</v>
      </c>
      <c r="Q99" s="55" t="s">
        <v>330</v>
      </c>
      <c r="R99" s="55" t="s">
        <v>1644</v>
      </c>
      <c r="S99" s="55" t="s">
        <v>1644</v>
      </c>
      <c r="T99" s="55" t="s">
        <v>1644</v>
      </c>
      <c r="U99" s="55" t="s">
        <v>3960</v>
      </c>
      <c r="V99" s="55" t="s">
        <v>1881</v>
      </c>
      <c r="W99" s="55" t="s">
        <v>1644</v>
      </c>
      <c r="X99" s="56"/>
      <c r="Y99" s="55" t="s">
        <v>1644</v>
      </c>
      <c r="Z99" s="56"/>
      <c r="AA99" s="55" t="s">
        <v>1644</v>
      </c>
      <c r="AB99" s="59">
        <v>155581</v>
      </c>
      <c r="AC99" s="55" t="s">
        <v>1554</v>
      </c>
      <c r="AD99" s="55" t="s">
        <v>1644</v>
      </c>
      <c r="AE99" s="58">
        <v>0</v>
      </c>
      <c r="AF99" s="55" t="s">
        <v>1644</v>
      </c>
      <c r="AG99" s="55" t="s">
        <v>1644</v>
      </c>
      <c r="AH99" s="55" t="s">
        <v>1644</v>
      </c>
      <c r="AI99" s="55" t="s">
        <v>1644</v>
      </c>
      <c r="AJ99" s="55" t="s">
        <v>1644</v>
      </c>
      <c r="AK99" s="55" t="s">
        <v>1644</v>
      </c>
      <c r="AL99" s="55" t="s">
        <v>1644</v>
      </c>
      <c r="AM99" s="55" t="s">
        <v>3861</v>
      </c>
      <c r="AN99" s="55" t="s">
        <v>1644</v>
      </c>
      <c r="AO99" t="s">
        <v>3842</v>
      </c>
    </row>
    <row r="100" spans="1:41" x14ac:dyDescent="0.25">
      <c r="A100" s="56">
        <v>45688</v>
      </c>
      <c r="B100" s="92" t="s">
        <v>1718</v>
      </c>
      <c r="C100" s="55" t="s">
        <v>3957</v>
      </c>
      <c r="D100" s="55" t="s">
        <v>3859</v>
      </c>
      <c r="E100" s="55" t="s">
        <v>89</v>
      </c>
      <c r="F100" s="55">
        <v>50900020</v>
      </c>
      <c r="G100" s="55" t="s">
        <v>492</v>
      </c>
      <c r="H100" s="55" t="s">
        <v>89</v>
      </c>
      <c r="I100" s="57">
        <v>1362.74</v>
      </c>
      <c r="J100" s="57">
        <v>1362.74</v>
      </c>
      <c r="K100" s="55" t="s">
        <v>3860</v>
      </c>
      <c r="L100" s="55" t="s">
        <v>1644</v>
      </c>
      <c r="M100" s="55" t="s">
        <v>3957</v>
      </c>
      <c r="N100" s="56">
        <v>45688</v>
      </c>
      <c r="O100" s="55" t="s">
        <v>1644</v>
      </c>
      <c r="P100" s="55" t="s">
        <v>329</v>
      </c>
      <c r="Q100" s="55" t="s">
        <v>330</v>
      </c>
      <c r="R100" s="55" t="s">
        <v>1644</v>
      </c>
      <c r="S100" s="55" t="s">
        <v>1644</v>
      </c>
      <c r="T100" s="55" t="s">
        <v>1644</v>
      </c>
      <c r="U100" s="55" t="s">
        <v>3961</v>
      </c>
      <c r="V100" s="55" t="s">
        <v>1881</v>
      </c>
      <c r="W100" s="55" t="s">
        <v>1644</v>
      </c>
      <c r="X100" s="56"/>
      <c r="Y100" s="55" t="s">
        <v>1644</v>
      </c>
      <c r="Z100" s="56"/>
      <c r="AA100" s="55" t="s">
        <v>1644</v>
      </c>
      <c r="AB100" s="59">
        <v>21186917</v>
      </c>
      <c r="AC100" s="55" t="s">
        <v>1554</v>
      </c>
      <c r="AD100" s="55" t="s">
        <v>1644</v>
      </c>
      <c r="AE100" s="58">
        <v>0</v>
      </c>
      <c r="AF100" s="55" t="s">
        <v>1644</v>
      </c>
      <c r="AG100" s="55" t="s">
        <v>1644</v>
      </c>
      <c r="AH100" s="55" t="s">
        <v>1644</v>
      </c>
      <c r="AI100" s="55" t="s">
        <v>1644</v>
      </c>
      <c r="AJ100" s="55" t="s">
        <v>1644</v>
      </c>
      <c r="AK100" s="55" t="s">
        <v>1644</v>
      </c>
      <c r="AL100" s="55" t="s">
        <v>1644</v>
      </c>
      <c r="AM100" s="55" t="s">
        <v>3861</v>
      </c>
      <c r="AN100" s="55" t="s">
        <v>1644</v>
      </c>
      <c r="AO100" t="s">
        <v>3842</v>
      </c>
    </row>
    <row r="101" spans="1:41" x14ac:dyDescent="0.25">
      <c r="A101" s="56">
        <v>45688</v>
      </c>
      <c r="B101" s="92" t="s">
        <v>1718</v>
      </c>
      <c r="C101" s="55" t="s">
        <v>3957</v>
      </c>
      <c r="D101" s="55" t="s">
        <v>3859</v>
      </c>
      <c r="E101" s="55" t="s">
        <v>89</v>
      </c>
      <c r="F101" s="55">
        <v>50900020</v>
      </c>
      <c r="G101" s="55" t="s">
        <v>492</v>
      </c>
      <c r="H101" s="55" t="s">
        <v>89</v>
      </c>
      <c r="I101" s="57">
        <v>9.6999999999999993</v>
      </c>
      <c r="J101" s="57">
        <v>9.6999999999999993</v>
      </c>
      <c r="K101" s="55" t="s">
        <v>3860</v>
      </c>
      <c r="L101" s="55" t="s">
        <v>1644</v>
      </c>
      <c r="M101" s="55" t="s">
        <v>3957</v>
      </c>
      <c r="N101" s="56">
        <v>45688</v>
      </c>
      <c r="O101" s="55" t="s">
        <v>1644</v>
      </c>
      <c r="P101" s="55" t="s">
        <v>329</v>
      </c>
      <c r="Q101" s="55" t="s">
        <v>330</v>
      </c>
      <c r="R101" s="55" t="s">
        <v>1644</v>
      </c>
      <c r="S101" s="55" t="s">
        <v>1644</v>
      </c>
      <c r="T101" s="55" t="s">
        <v>1644</v>
      </c>
      <c r="U101" s="55" t="s">
        <v>3962</v>
      </c>
      <c r="V101" s="55" t="s">
        <v>1881</v>
      </c>
      <c r="W101" s="55" t="s">
        <v>1644</v>
      </c>
      <c r="X101" s="56"/>
      <c r="Y101" s="55" t="s">
        <v>1644</v>
      </c>
      <c r="Z101" s="56"/>
      <c r="AA101" s="55" t="s">
        <v>1644</v>
      </c>
      <c r="AB101" s="59">
        <v>155581</v>
      </c>
      <c r="AC101" s="55" t="s">
        <v>1554</v>
      </c>
      <c r="AD101" s="55" t="s">
        <v>1644</v>
      </c>
      <c r="AE101" s="58">
        <v>0</v>
      </c>
      <c r="AF101" s="55" t="s">
        <v>1644</v>
      </c>
      <c r="AG101" s="55" t="s">
        <v>1644</v>
      </c>
      <c r="AH101" s="55" t="s">
        <v>1644</v>
      </c>
      <c r="AI101" s="55" t="s">
        <v>1644</v>
      </c>
      <c r="AJ101" s="55" t="s">
        <v>1644</v>
      </c>
      <c r="AK101" s="55" t="s">
        <v>1644</v>
      </c>
      <c r="AL101" s="55" t="s">
        <v>1644</v>
      </c>
      <c r="AM101" s="55" t="s">
        <v>3861</v>
      </c>
      <c r="AN101" s="55" t="s">
        <v>1644</v>
      </c>
      <c r="AO101" t="s">
        <v>3842</v>
      </c>
    </row>
    <row r="102" spans="1:41" x14ac:dyDescent="0.25">
      <c r="A102" s="56">
        <v>45688</v>
      </c>
      <c r="B102" s="92" t="s">
        <v>1718</v>
      </c>
      <c r="C102" s="55" t="s">
        <v>3957</v>
      </c>
      <c r="D102" s="55" t="s">
        <v>3859</v>
      </c>
      <c r="E102" s="55" t="s">
        <v>89</v>
      </c>
      <c r="F102" s="55">
        <v>50900020</v>
      </c>
      <c r="G102" s="55" t="s">
        <v>492</v>
      </c>
      <c r="H102" s="55" t="s">
        <v>89</v>
      </c>
      <c r="I102" s="57">
        <v>260.41000000000003</v>
      </c>
      <c r="J102" s="57">
        <v>260.41000000000003</v>
      </c>
      <c r="K102" s="55" t="s">
        <v>3860</v>
      </c>
      <c r="L102" s="55" t="s">
        <v>1644</v>
      </c>
      <c r="M102" s="55" t="s">
        <v>3957</v>
      </c>
      <c r="N102" s="56">
        <v>45688</v>
      </c>
      <c r="O102" s="55" t="s">
        <v>1644</v>
      </c>
      <c r="P102" s="55" t="s">
        <v>329</v>
      </c>
      <c r="Q102" s="55" t="s">
        <v>330</v>
      </c>
      <c r="R102" s="55" t="s">
        <v>1644</v>
      </c>
      <c r="S102" s="55" t="s">
        <v>1644</v>
      </c>
      <c r="T102" s="55" t="s">
        <v>1644</v>
      </c>
      <c r="U102" s="55" t="s">
        <v>3963</v>
      </c>
      <c r="V102" s="55" t="s">
        <v>1881</v>
      </c>
      <c r="W102" s="55" t="s">
        <v>1644</v>
      </c>
      <c r="X102" s="56"/>
      <c r="Y102" s="55" t="s">
        <v>1644</v>
      </c>
      <c r="Z102" s="56"/>
      <c r="AA102" s="55" t="s">
        <v>1644</v>
      </c>
      <c r="AB102" s="59">
        <v>4177500</v>
      </c>
      <c r="AC102" s="55" t="s">
        <v>1554</v>
      </c>
      <c r="AD102" s="55" t="s">
        <v>1644</v>
      </c>
      <c r="AE102" s="58">
        <v>0</v>
      </c>
      <c r="AF102" s="55" t="s">
        <v>1644</v>
      </c>
      <c r="AG102" s="55" t="s">
        <v>1644</v>
      </c>
      <c r="AH102" s="55" t="s">
        <v>1644</v>
      </c>
      <c r="AI102" s="55" t="s">
        <v>1644</v>
      </c>
      <c r="AJ102" s="55" t="s">
        <v>1644</v>
      </c>
      <c r="AK102" s="55" t="s">
        <v>1644</v>
      </c>
      <c r="AL102" s="55" t="s">
        <v>1644</v>
      </c>
      <c r="AM102" s="55" t="s">
        <v>3861</v>
      </c>
      <c r="AN102" s="55" t="s">
        <v>1644</v>
      </c>
      <c r="AO102" t="s">
        <v>3842</v>
      </c>
    </row>
    <row r="103" spans="1:41" x14ac:dyDescent="0.25">
      <c r="A103" s="56">
        <v>45688</v>
      </c>
      <c r="B103" s="92" t="s">
        <v>1718</v>
      </c>
      <c r="C103" s="55" t="s">
        <v>3957</v>
      </c>
      <c r="D103" s="55" t="s">
        <v>3859</v>
      </c>
      <c r="E103" s="55" t="s">
        <v>89</v>
      </c>
      <c r="F103" s="55">
        <v>50900020</v>
      </c>
      <c r="G103" s="55" t="s">
        <v>492</v>
      </c>
      <c r="H103" s="55" t="s">
        <v>89</v>
      </c>
      <c r="I103" s="57">
        <v>9.6999999999999993</v>
      </c>
      <c r="J103" s="57">
        <v>9.6999999999999993</v>
      </c>
      <c r="K103" s="55" t="s">
        <v>3860</v>
      </c>
      <c r="L103" s="55" t="s">
        <v>1644</v>
      </c>
      <c r="M103" s="55" t="s">
        <v>3957</v>
      </c>
      <c r="N103" s="56">
        <v>45688</v>
      </c>
      <c r="O103" s="55" t="s">
        <v>1644</v>
      </c>
      <c r="P103" s="55" t="s">
        <v>329</v>
      </c>
      <c r="Q103" s="55" t="s">
        <v>330</v>
      </c>
      <c r="R103" s="55" t="s">
        <v>1644</v>
      </c>
      <c r="S103" s="55" t="s">
        <v>1644</v>
      </c>
      <c r="T103" s="55" t="s">
        <v>1644</v>
      </c>
      <c r="U103" s="55" t="s">
        <v>3964</v>
      </c>
      <c r="V103" s="55" t="s">
        <v>1881</v>
      </c>
      <c r="W103" s="55" t="s">
        <v>1644</v>
      </c>
      <c r="X103" s="56"/>
      <c r="Y103" s="55" t="s">
        <v>1644</v>
      </c>
      <c r="Z103" s="56"/>
      <c r="AA103" s="55" t="s">
        <v>1644</v>
      </c>
      <c r="AB103" s="59">
        <v>155581</v>
      </c>
      <c r="AC103" s="55" t="s">
        <v>1554</v>
      </c>
      <c r="AD103" s="55" t="s">
        <v>1644</v>
      </c>
      <c r="AE103" s="58">
        <v>0</v>
      </c>
      <c r="AF103" s="55" t="s">
        <v>1644</v>
      </c>
      <c r="AG103" s="55" t="s">
        <v>1644</v>
      </c>
      <c r="AH103" s="55" t="s">
        <v>1644</v>
      </c>
      <c r="AI103" s="55" t="s">
        <v>1644</v>
      </c>
      <c r="AJ103" s="55" t="s">
        <v>1644</v>
      </c>
      <c r="AK103" s="55" t="s">
        <v>1644</v>
      </c>
      <c r="AL103" s="55" t="s">
        <v>1644</v>
      </c>
      <c r="AM103" s="55" t="s">
        <v>3861</v>
      </c>
      <c r="AN103" s="55" t="s">
        <v>1644</v>
      </c>
      <c r="AO103" t="s">
        <v>3842</v>
      </c>
    </row>
    <row r="104" spans="1:41" x14ac:dyDescent="0.25">
      <c r="A104" s="56">
        <v>45688</v>
      </c>
      <c r="B104" s="92" t="s">
        <v>1718</v>
      </c>
      <c r="C104" s="55" t="s">
        <v>3957</v>
      </c>
      <c r="D104" s="55" t="s">
        <v>3859</v>
      </c>
      <c r="E104" s="55" t="s">
        <v>89</v>
      </c>
      <c r="F104" s="55">
        <v>50900020</v>
      </c>
      <c r="G104" s="55" t="s">
        <v>492</v>
      </c>
      <c r="H104" s="55" t="s">
        <v>89</v>
      </c>
      <c r="I104" s="57">
        <v>9.6999999999999993</v>
      </c>
      <c r="J104" s="57">
        <v>9.6999999999999993</v>
      </c>
      <c r="K104" s="55" t="s">
        <v>3860</v>
      </c>
      <c r="L104" s="55" t="s">
        <v>1644</v>
      </c>
      <c r="M104" s="55" t="s">
        <v>3957</v>
      </c>
      <c r="N104" s="56">
        <v>45688</v>
      </c>
      <c r="O104" s="55" t="s">
        <v>1644</v>
      </c>
      <c r="P104" s="55" t="s">
        <v>329</v>
      </c>
      <c r="Q104" s="55" t="s">
        <v>330</v>
      </c>
      <c r="R104" s="55" t="s">
        <v>1644</v>
      </c>
      <c r="S104" s="55" t="s">
        <v>1644</v>
      </c>
      <c r="T104" s="55" t="s">
        <v>1644</v>
      </c>
      <c r="U104" s="55" t="s">
        <v>3965</v>
      </c>
      <c r="V104" s="55" t="s">
        <v>1881</v>
      </c>
      <c r="W104" s="55" t="s">
        <v>1644</v>
      </c>
      <c r="X104" s="56"/>
      <c r="Y104" s="55" t="s">
        <v>1644</v>
      </c>
      <c r="Z104" s="56"/>
      <c r="AA104" s="55" t="s">
        <v>1644</v>
      </c>
      <c r="AB104" s="59">
        <v>155581</v>
      </c>
      <c r="AC104" s="55" t="s">
        <v>1554</v>
      </c>
      <c r="AD104" s="55" t="s">
        <v>1644</v>
      </c>
      <c r="AE104" s="58">
        <v>0</v>
      </c>
      <c r="AF104" s="55" t="s">
        <v>1644</v>
      </c>
      <c r="AG104" s="55" t="s">
        <v>1644</v>
      </c>
      <c r="AH104" s="55" t="s">
        <v>1644</v>
      </c>
      <c r="AI104" s="55" t="s">
        <v>1644</v>
      </c>
      <c r="AJ104" s="55" t="s">
        <v>1644</v>
      </c>
      <c r="AK104" s="55" t="s">
        <v>1644</v>
      </c>
      <c r="AL104" s="55" t="s">
        <v>1644</v>
      </c>
      <c r="AM104" s="55" t="s">
        <v>3861</v>
      </c>
      <c r="AN104" s="55" t="s">
        <v>1644</v>
      </c>
      <c r="AO104" t="s">
        <v>3842</v>
      </c>
    </row>
    <row r="105" spans="1:41" x14ac:dyDescent="0.25">
      <c r="A105" s="56">
        <v>45688</v>
      </c>
      <c r="B105" s="92" t="s">
        <v>1718</v>
      </c>
      <c r="C105" s="55" t="s">
        <v>3957</v>
      </c>
      <c r="D105" s="55" t="s">
        <v>3859</v>
      </c>
      <c r="E105" s="55" t="s">
        <v>89</v>
      </c>
      <c r="F105" s="55">
        <v>50900020</v>
      </c>
      <c r="G105" s="55" t="s">
        <v>492</v>
      </c>
      <c r="H105" s="55" t="s">
        <v>89</v>
      </c>
      <c r="I105" s="57">
        <v>9.6999999999999993</v>
      </c>
      <c r="J105" s="57">
        <v>9.6999999999999993</v>
      </c>
      <c r="K105" s="55" t="s">
        <v>3860</v>
      </c>
      <c r="L105" s="55" t="s">
        <v>1644</v>
      </c>
      <c r="M105" s="55" t="s">
        <v>3957</v>
      </c>
      <c r="N105" s="56">
        <v>45688</v>
      </c>
      <c r="O105" s="55" t="s">
        <v>1644</v>
      </c>
      <c r="P105" s="55" t="s">
        <v>329</v>
      </c>
      <c r="Q105" s="55" t="s">
        <v>330</v>
      </c>
      <c r="R105" s="55" t="s">
        <v>1644</v>
      </c>
      <c r="S105" s="55" t="s">
        <v>1644</v>
      </c>
      <c r="T105" s="55" t="s">
        <v>1644</v>
      </c>
      <c r="U105" s="55" t="s">
        <v>3966</v>
      </c>
      <c r="V105" s="55" t="s">
        <v>1881</v>
      </c>
      <c r="W105" s="55" t="s">
        <v>1644</v>
      </c>
      <c r="X105" s="56"/>
      <c r="Y105" s="55" t="s">
        <v>1644</v>
      </c>
      <c r="Z105" s="56"/>
      <c r="AA105" s="55" t="s">
        <v>1644</v>
      </c>
      <c r="AB105" s="59">
        <v>155581</v>
      </c>
      <c r="AC105" s="55" t="s">
        <v>1554</v>
      </c>
      <c r="AD105" s="55" t="s">
        <v>1644</v>
      </c>
      <c r="AE105" s="58">
        <v>0</v>
      </c>
      <c r="AF105" s="55" t="s">
        <v>1644</v>
      </c>
      <c r="AG105" s="55" t="s">
        <v>1644</v>
      </c>
      <c r="AH105" s="55" t="s">
        <v>1644</v>
      </c>
      <c r="AI105" s="55" t="s">
        <v>1644</v>
      </c>
      <c r="AJ105" s="55" t="s">
        <v>1644</v>
      </c>
      <c r="AK105" s="55" t="s">
        <v>1644</v>
      </c>
      <c r="AL105" s="55" t="s">
        <v>1644</v>
      </c>
      <c r="AM105" s="55" t="s">
        <v>3861</v>
      </c>
      <c r="AN105" s="55" t="s">
        <v>1644</v>
      </c>
      <c r="AO105" t="s">
        <v>3842</v>
      </c>
    </row>
    <row r="106" spans="1:41" x14ac:dyDescent="0.25">
      <c r="A106" s="56">
        <v>45688</v>
      </c>
      <c r="B106" s="92" t="s">
        <v>1718</v>
      </c>
      <c r="C106" s="55" t="s">
        <v>3957</v>
      </c>
      <c r="D106" s="55" t="s">
        <v>3859</v>
      </c>
      <c r="E106" s="55" t="s">
        <v>89</v>
      </c>
      <c r="F106" s="55">
        <v>50900020</v>
      </c>
      <c r="G106" s="55" t="s">
        <v>492</v>
      </c>
      <c r="H106" s="55" t="s">
        <v>89</v>
      </c>
      <c r="I106" s="57">
        <v>18.23</v>
      </c>
      <c r="J106" s="57">
        <v>18.23</v>
      </c>
      <c r="K106" s="55" t="s">
        <v>3860</v>
      </c>
      <c r="L106" s="55" t="s">
        <v>1644</v>
      </c>
      <c r="M106" s="55" t="s">
        <v>3957</v>
      </c>
      <c r="N106" s="56">
        <v>45688</v>
      </c>
      <c r="O106" s="55" t="s">
        <v>1644</v>
      </c>
      <c r="P106" s="55" t="s">
        <v>329</v>
      </c>
      <c r="Q106" s="55" t="s">
        <v>330</v>
      </c>
      <c r="R106" s="55" t="s">
        <v>1644</v>
      </c>
      <c r="S106" s="55" t="s">
        <v>1644</v>
      </c>
      <c r="T106" s="55" t="s">
        <v>1644</v>
      </c>
      <c r="U106" s="55" t="s">
        <v>3967</v>
      </c>
      <c r="V106" s="55" t="s">
        <v>1881</v>
      </c>
      <c r="W106" s="55" t="s">
        <v>1644</v>
      </c>
      <c r="X106" s="56"/>
      <c r="Y106" s="55" t="s">
        <v>1644</v>
      </c>
      <c r="Z106" s="56"/>
      <c r="AA106" s="55" t="s">
        <v>1644</v>
      </c>
      <c r="AB106" s="59">
        <v>292434</v>
      </c>
      <c r="AC106" s="55" t="s">
        <v>1554</v>
      </c>
      <c r="AD106" s="55" t="s">
        <v>1644</v>
      </c>
      <c r="AE106" s="58">
        <v>0</v>
      </c>
      <c r="AF106" s="55" t="s">
        <v>1644</v>
      </c>
      <c r="AG106" s="55" t="s">
        <v>1644</v>
      </c>
      <c r="AH106" s="55" t="s">
        <v>1644</v>
      </c>
      <c r="AI106" s="55" t="s">
        <v>1644</v>
      </c>
      <c r="AJ106" s="55" t="s">
        <v>1644</v>
      </c>
      <c r="AK106" s="55" t="s">
        <v>1644</v>
      </c>
      <c r="AL106" s="55" t="s">
        <v>1644</v>
      </c>
      <c r="AM106" s="55" t="s">
        <v>3861</v>
      </c>
      <c r="AN106" s="55" t="s">
        <v>1644</v>
      </c>
      <c r="AO106" t="s">
        <v>3842</v>
      </c>
    </row>
    <row r="107" spans="1:41" x14ac:dyDescent="0.25">
      <c r="A107" s="56">
        <v>45688</v>
      </c>
      <c r="B107" s="92" t="s">
        <v>1718</v>
      </c>
      <c r="C107" s="55" t="s">
        <v>3957</v>
      </c>
      <c r="D107" s="55" t="s">
        <v>3859</v>
      </c>
      <c r="E107" s="55" t="s">
        <v>89</v>
      </c>
      <c r="F107" s="55">
        <v>50900020</v>
      </c>
      <c r="G107" s="55" t="s">
        <v>492</v>
      </c>
      <c r="H107" s="55" t="s">
        <v>89</v>
      </c>
      <c r="I107" s="57">
        <v>260.41000000000003</v>
      </c>
      <c r="J107" s="57">
        <v>260.41000000000003</v>
      </c>
      <c r="K107" s="55" t="s">
        <v>3860</v>
      </c>
      <c r="L107" s="55" t="s">
        <v>1644</v>
      </c>
      <c r="M107" s="55" t="s">
        <v>3957</v>
      </c>
      <c r="N107" s="56">
        <v>45688</v>
      </c>
      <c r="O107" s="55" t="s">
        <v>1644</v>
      </c>
      <c r="P107" s="55" t="s">
        <v>329</v>
      </c>
      <c r="Q107" s="55" t="s">
        <v>330</v>
      </c>
      <c r="R107" s="55" t="s">
        <v>1644</v>
      </c>
      <c r="S107" s="55" t="s">
        <v>1644</v>
      </c>
      <c r="T107" s="55" t="s">
        <v>1644</v>
      </c>
      <c r="U107" s="55" t="s">
        <v>3968</v>
      </c>
      <c r="V107" s="55" t="s">
        <v>1881</v>
      </c>
      <c r="W107" s="55" t="s">
        <v>1644</v>
      </c>
      <c r="X107" s="56"/>
      <c r="Y107" s="55" t="s">
        <v>1644</v>
      </c>
      <c r="Z107" s="56"/>
      <c r="AA107" s="55" t="s">
        <v>1644</v>
      </c>
      <c r="AB107" s="59">
        <v>4177500</v>
      </c>
      <c r="AC107" s="55" t="s">
        <v>1554</v>
      </c>
      <c r="AD107" s="55" t="s">
        <v>1644</v>
      </c>
      <c r="AE107" s="58">
        <v>0</v>
      </c>
      <c r="AF107" s="55" t="s">
        <v>1644</v>
      </c>
      <c r="AG107" s="55" t="s">
        <v>1644</v>
      </c>
      <c r="AH107" s="55" t="s">
        <v>1644</v>
      </c>
      <c r="AI107" s="55" t="s">
        <v>1644</v>
      </c>
      <c r="AJ107" s="55" t="s">
        <v>1644</v>
      </c>
      <c r="AK107" s="55" t="s">
        <v>1644</v>
      </c>
      <c r="AL107" s="55" t="s">
        <v>1644</v>
      </c>
      <c r="AM107" s="55" t="s">
        <v>3861</v>
      </c>
      <c r="AN107" s="55" t="s">
        <v>1644</v>
      </c>
      <c r="AO107" t="s">
        <v>3842</v>
      </c>
    </row>
    <row r="108" spans="1:41" x14ac:dyDescent="0.25">
      <c r="A108" s="56">
        <v>45688</v>
      </c>
      <c r="B108" s="92" t="s">
        <v>1718</v>
      </c>
      <c r="C108" s="55" t="s">
        <v>3957</v>
      </c>
      <c r="D108" s="55" t="s">
        <v>3859</v>
      </c>
      <c r="E108" s="55" t="s">
        <v>89</v>
      </c>
      <c r="F108" s="55">
        <v>50900020</v>
      </c>
      <c r="G108" s="55" t="s">
        <v>492</v>
      </c>
      <c r="H108" s="55" t="s">
        <v>89</v>
      </c>
      <c r="I108" s="57">
        <v>9.6999999999999993</v>
      </c>
      <c r="J108" s="57">
        <v>9.6999999999999993</v>
      </c>
      <c r="K108" s="55" t="s">
        <v>3860</v>
      </c>
      <c r="L108" s="55" t="s">
        <v>1644</v>
      </c>
      <c r="M108" s="55" t="s">
        <v>3957</v>
      </c>
      <c r="N108" s="56">
        <v>45688</v>
      </c>
      <c r="O108" s="55" t="s">
        <v>1644</v>
      </c>
      <c r="P108" s="55" t="s">
        <v>329</v>
      </c>
      <c r="Q108" s="55" t="s">
        <v>330</v>
      </c>
      <c r="R108" s="55" t="s">
        <v>1644</v>
      </c>
      <c r="S108" s="55" t="s">
        <v>1644</v>
      </c>
      <c r="T108" s="55" t="s">
        <v>1644</v>
      </c>
      <c r="U108" s="55" t="s">
        <v>3969</v>
      </c>
      <c r="V108" s="55" t="s">
        <v>1881</v>
      </c>
      <c r="W108" s="55" t="s">
        <v>1644</v>
      </c>
      <c r="X108" s="56"/>
      <c r="Y108" s="55" t="s">
        <v>1644</v>
      </c>
      <c r="Z108" s="56"/>
      <c r="AA108" s="55" t="s">
        <v>1644</v>
      </c>
      <c r="AB108" s="59">
        <v>155581</v>
      </c>
      <c r="AC108" s="55" t="s">
        <v>1554</v>
      </c>
      <c r="AD108" s="55" t="s">
        <v>1644</v>
      </c>
      <c r="AE108" s="58">
        <v>0</v>
      </c>
      <c r="AF108" s="55" t="s">
        <v>1644</v>
      </c>
      <c r="AG108" s="55" t="s">
        <v>1644</v>
      </c>
      <c r="AH108" s="55" t="s">
        <v>1644</v>
      </c>
      <c r="AI108" s="55" t="s">
        <v>1644</v>
      </c>
      <c r="AJ108" s="55" t="s">
        <v>1644</v>
      </c>
      <c r="AK108" s="55" t="s">
        <v>1644</v>
      </c>
      <c r="AL108" s="55" t="s">
        <v>1644</v>
      </c>
      <c r="AM108" s="55" t="s">
        <v>3861</v>
      </c>
      <c r="AN108" s="55" t="s">
        <v>1644</v>
      </c>
      <c r="AO108" t="s">
        <v>3842</v>
      </c>
    </row>
    <row r="109" spans="1:41" x14ac:dyDescent="0.25">
      <c r="A109" s="56">
        <v>45688</v>
      </c>
      <c r="B109" s="92" t="s">
        <v>1718</v>
      </c>
      <c r="C109" s="55" t="s">
        <v>3957</v>
      </c>
      <c r="D109" s="55" t="s">
        <v>3859</v>
      </c>
      <c r="E109" s="55" t="s">
        <v>89</v>
      </c>
      <c r="F109" s="55">
        <v>50900020</v>
      </c>
      <c r="G109" s="55" t="s">
        <v>492</v>
      </c>
      <c r="H109" s="55" t="s">
        <v>89</v>
      </c>
      <c r="I109" s="57">
        <v>18.23</v>
      </c>
      <c r="J109" s="57">
        <v>18.23</v>
      </c>
      <c r="K109" s="55" t="s">
        <v>3860</v>
      </c>
      <c r="L109" s="55" t="s">
        <v>1644</v>
      </c>
      <c r="M109" s="55" t="s">
        <v>3957</v>
      </c>
      <c r="N109" s="56">
        <v>45688</v>
      </c>
      <c r="O109" s="55" t="s">
        <v>1644</v>
      </c>
      <c r="P109" s="55" t="s">
        <v>329</v>
      </c>
      <c r="Q109" s="55" t="s">
        <v>330</v>
      </c>
      <c r="R109" s="55" t="s">
        <v>1644</v>
      </c>
      <c r="S109" s="55" t="s">
        <v>1644</v>
      </c>
      <c r="T109" s="55" t="s">
        <v>1644</v>
      </c>
      <c r="U109" s="55" t="s">
        <v>3970</v>
      </c>
      <c r="V109" s="55" t="s">
        <v>1881</v>
      </c>
      <c r="W109" s="55" t="s">
        <v>1644</v>
      </c>
      <c r="X109" s="56"/>
      <c r="Y109" s="55" t="s">
        <v>1644</v>
      </c>
      <c r="Z109" s="56"/>
      <c r="AA109" s="55" t="s">
        <v>1644</v>
      </c>
      <c r="AB109" s="59">
        <v>292434</v>
      </c>
      <c r="AC109" s="55" t="s">
        <v>1554</v>
      </c>
      <c r="AD109" s="55" t="s">
        <v>1644</v>
      </c>
      <c r="AE109" s="58">
        <v>0</v>
      </c>
      <c r="AF109" s="55" t="s">
        <v>1644</v>
      </c>
      <c r="AG109" s="55" t="s">
        <v>1644</v>
      </c>
      <c r="AH109" s="55" t="s">
        <v>1644</v>
      </c>
      <c r="AI109" s="55" t="s">
        <v>1644</v>
      </c>
      <c r="AJ109" s="55" t="s">
        <v>1644</v>
      </c>
      <c r="AK109" s="55" t="s">
        <v>1644</v>
      </c>
      <c r="AL109" s="55" t="s">
        <v>1644</v>
      </c>
      <c r="AM109" s="55" t="s">
        <v>3861</v>
      </c>
      <c r="AN109" s="55" t="s">
        <v>1644</v>
      </c>
      <c r="AO109" t="s">
        <v>3842</v>
      </c>
    </row>
    <row r="110" spans="1:41" x14ac:dyDescent="0.25">
      <c r="A110" s="56">
        <v>45688</v>
      </c>
      <c r="B110" s="92" t="s">
        <v>1718</v>
      </c>
      <c r="C110" s="55" t="s">
        <v>3957</v>
      </c>
      <c r="D110" s="55" t="s">
        <v>3859</v>
      </c>
      <c r="E110" s="55" t="s">
        <v>89</v>
      </c>
      <c r="F110" s="55">
        <v>50900020</v>
      </c>
      <c r="G110" s="55" t="s">
        <v>492</v>
      </c>
      <c r="H110" s="55" t="s">
        <v>89</v>
      </c>
      <c r="I110" s="57">
        <v>9.6999999999999993</v>
      </c>
      <c r="J110" s="57">
        <v>9.6999999999999993</v>
      </c>
      <c r="K110" s="55" t="s">
        <v>3860</v>
      </c>
      <c r="L110" s="55" t="s">
        <v>1644</v>
      </c>
      <c r="M110" s="55" t="s">
        <v>3957</v>
      </c>
      <c r="N110" s="56">
        <v>45688</v>
      </c>
      <c r="O110" s="55" t="s">
        <v>1644</v>
      </c>
      <c r="P110" s="55" t="s">
        <v>329</v>
      </c>
      <c r="Q110" s="55" t="s">
        <v>330</v>
      </c>
      <c r="R110" s="55" t="s">
        <v>1644</v>
      </c>
      <c r="S110" s="55" t="s">
        <v>1644</v>
      </c>
      <c r="T110" s="55" t="s">
        <v>1644</v>
      </c>
      <c r="U110" s="55" t="s">
        <v>3971</v>
      </c>
      <c r="V110" s="55" t="s">
        <v>1881</v>
      </c>
      <c r="W110" s="55" t="s">
        <v>1644</v>
      </c>
      <c r="X110" s="56"/>
      <c r="Y110" s="55" t="s">
        <v>1644</v>
      </c>
      <c r="Z110" s="56"/>
      <c r="AA110" s="55" t="s">
        <v>1644</v>
      </c>
      <c r="AB110" s="59">
        <v>155581</v>
      </c>
      <c r="AC110" s="55" t="s">
        <v>1554</v>
      </c>
      <c r="AD110" s="55" t="s">
        <v>1644</v>
      </c>
      <c r="AE110" s="58">
        <v>0</v>
      </c>
      <c r="AF110" s="55" t="s">
        <v>1644</v>
      </c>
      <c r="AG110" s="55" t="s">
        <v>1644</v>
      </c>
      <c r="AH110" s="55" t="s">
        <v>1644</v>
      </c>
      <c r="AI110" s="55" t="s">
        <v>1644</v>
      </c>
      <c r="AJ110" s="55" t="s">
        <v>1644</v>
      </c>
      <c r="AK110" s="55" t="s">
        <v>1644</v>
      </c>
      <c r="AL110" s="55" t="s">
        <v>1644</v>
      </c>
      <c r="AM110" s="55" t="s">
        <v>3861</v>
      </c>
      <c r="AN110" s="55" t="s">
        <v>1644</v>
      </c>
      <c r="AO110" t="s">
        <v>3842</v>
      </c>
    </row>
    <row r="111" spans="1:41" x14ac:dyDescent="0.25">
      <c r="A111" s="56">
        <v>45688</v>
      </c>
      <c r="B111" s="92" t="s">
        <v>1718</v>
      </c>
      <c r="C111" s="55" t="s">
        <v>3957</v>
      </c>
      <c r="D111" s="55" t="s">
        <v>3859</v>
      </c>
      <c r="E111" s="55" t="s">
        <v>89</v>
      </c>
      <c r="F111" s="55">
        <v>50900020</v>
      </c>
      <c r="G111" s="55" t="s">
        <v>492</v>
      </c>
      <c r="H111" s="55" t="s">
        <v>89</v>
      </c>
      <c r="I111" s="57">
        <v>260.41000000000003</v>
      </c>
      <c r="J111" s="57">
        <v>260.41000000000003</v>
      </c>
      <c r="K111" s="55" t="s">
        <v>3860</v>
      </c>
      <c r="L111" s="55" t="s">
        <v>1644</v>
      </c>
      <c r="M111" s="55" t="s">
        <v>3957</v>
      </c>
      <c r="N111" s="56">
        <v>45688</v>
      </c>
      <c r="O111" s="55" t="s">
        <v>1644</v>
      </c>
      <c r="P111" s="55" t="s">
        <v>329</v>
      </c>
      <c r="Q111" s="55" t="s">
        <v>330</v>
      </c>
      <c r="R111" s="55" t="s">
        <v>1644</v>
      </c>
      <c r="S111" s="55" t="s">
        <v>1644</v>
      </c>
      <c r="T111" s="55" t="s">
        <v>1644</v>
      </c>
      <c r="U111" s="55" t="s">
        <v>3972</v>
      </c>
      <c r="V111" s="55" t="s">
        <v>1881</v>
      </c>
      <c r="W111" s="55" t="s">
        <v>1644</v>
      </c>
      <c r="X111" s="56"/>
      <c r="Y111" s="55" t="s">
        <v>1644</v>
      </c>
      <c r="Z111" s="56"/>
      <c r="AA111" s="55" t="s">
        <v>1644</v>
      </c>
      <c r="AB111" s="59">
        <v>4177500</v>
      </c>
      <c r="AC111" s="55" t="s">
        <v>1554</v>
      </c>
      <c r="AD111" s="55" t="s">
        <v>1644</v>
      </c>
      <c r="AE111" s="58">
        <v>0</v>
      </c>
      <c r="AF111" s="55" t="s">
        <v>1644</v>
      </c>
      <c r="AG111" s="55" t="s">
        <v>1644</v>
      </c>
      <c r="AH111" s="55" t="s">
        <v>1644</v>
      </c>
      <c r="AI111" s="55" t="s">
        <v>1644</v>
      </c>
      <c r="AJ111" s="55" t="s">
        <v>1644</v>
      </c>
      <c r="AK111" s="55" t="s">
        <v>1644</v>
      </c>
      <c r="AL111" s="55" t="s">
        <v>1644</v>
      </c>
      <c r="AM111" s="55" t="s">
        <v>3861</v>
      </c>
      <c r="AN111" s="55" t="s">
        <v>1644</v>
      </c>
      <c r="AO111" t="s">
        <v>3842</v>
      </c>
    </row>
    <row r="112" spans="1:41" x14ac:dyDescent="0.25">
      <c r="A112" s="56">
        <v>45688</v>
      </c>
      <c r="B112" s="92" t="s">
        <v>1718</v>
      </c>
      <c r="C112" s="55" t="s">
        <v>3957</v>
      </c>
      <c r="D112" s="55" t="s">
        <v>3859</v>
      </c>
      <c r="E112" s="55" t="s">
        <v>89</v>
      </c>
      <c r="F112" s="55">
        <v>50900020</v>
      </c>
      <c r="G112" s="55" t="s">
        <v>492</v>
      </c>
      <c r="H112" s="55" t="s">
        <v>89</v>
      </c>
      <c r="I112" s="57">
        <v>9.6999999999999993</v>
      </c>
      <c r="J112" s="57">
        <v>9.6999999999999993</v>
      </c>
      <c r="K112" s="55" t="s">
        <v>3860</v>
      </c>
      <c r="L112" s="55" t="s">
        <v>1644</v>
      </c>
      <c r="M112" s="55" t="s">
        <v>3957</v>
      </c>
      <c r="N112" s="56">
        <v>45688</v>
      </c>
      <c r="O112" s="55" t="s">
        <v>1644</v>
      </c>
      <c r="P112" s="55" t="s">
        <v>329</v>
      </c>
      <c r="Q112" s="55" t="s">
        <v>330</v>
      </c>
      <c r="R112" s="55" t="s">
        <v>1644</v>
      </c>
      <c r="S112" s="55" t="s">
        <v>1644</v>
      </c>
      <c r="T112" s="55" t="s">
        <v>1644</v>
      </c>
      <c r="U112" s="55" t="s">
        <v>3973</v>
      </c>
      <c r="V112" s="55" t="s">
        <v>1881</v>
      </c>
      <c r="W112" s="55" t="s">
        <v>1644</v>
      </c>
      <c r="X112" s="56"/>
      <c r="Y112" s="55" t="s">
        <v>1644</v>
      </c>
      <c r="Z112" s="56"/>
      <c r="AA112" s="55" t="s">
        <v>1644</v>
      </c>
      <c r="AB112" s="59">
        <v>155581</v>
      </c>
      <c r="AC112" s="55" t="s">
        <v>1554</v>
      </c>
      <c r="AD112" s="55" t="s">
        <v>1644</v>
      </c>
      <c r="AE112" s="58">
        <v>0</v>
      </c>
      <c r="AF112" s="55" t="s">
        <v>1644</v>
      </c>
      <c r="AG112" s="55" t="s">
        <v>1644</v>
      </c>
      <c r="AH112" s="55" t="s">
        <v>1644</v>
      </c>
      <c r="AI112" s="55" t="s">
        <v>1644</v>
      </c>
      <c r="AJ112" s="55" t="s">
        <v>1644</v>
      </c>
      <c r="AK112" s="55" t="s">
        <v>1644</v>
      </c>
      <c r="AL112" s="55" t="s">
        <v>1644</v>
      </c>
      <c r="AM112" s="55" t="s">
        <v>3861</v>
      </c>
      <c r="AN112" s="55" t="s">
        <v>1644</v>
      </c>
      <c r="AO112" t="s">
        <v>3842</v>
      </c>
    </row>
    <row r="113" spans="1:41" x14ac:dyDescent="0.25">
      <c r="A113" s="56">
        <v>45688</v>
      </c>
      <c r="B113" s="92" t="s">
        <v>1718</v>
      </c>
      <c r="C113" s="55" t="s">
        <v>3957</v>
      </c>
      <c r="D113" s="55" t="s">
        <v>3859</v>
      </c>
      <c r="E113" s="55" t="s">
        <v>89</v>
      </c>
      <c r="F113" s="55">
        <v>50900020</v>
      </c>
      <c r="G113" s="55" t="s">
        <v>492</v>
      </c>
      <c r="H113" s="55" t="s">
        <v>89</v>
      </c>
      <c r="I113" s="57">
        <v>83.33</v>
      </c>
      <c r="J113" s="57">
        <v>83.33</v>
      </c>
      <c r="K113" s="55" t="s">
        <v>3860</v>
      </c>
      <c r="L113" s="55" t="s">
        <v>1644</v>
      </c>
      <c r="M113" s="55" t="s">
        <v>3957</v>
      </c>
      <c r="N113" s="56">
        <v>45688</v>
      </c>
      <c r="O113" s="55" t="s">
        <v>1644</v>
      </c>
      <c r="P113" s="55" t="s">
        <v>329</v>
      </c>
      <c r="Q113" s="55" t="s">
        <v>330</v>
      </c>
      <c r="R113" s="55" t="s">
        <v>1644</v>
      </c>
      <c r="S113" s="55" t="s">
        <v>1644</v>
      </c>
      <c r="T113" s="55" t="s">
        <v>1644</v>
      </c>
      <c r="U113" s="55" t="s">
        <v>3974</v>
      </c>
      <c r="V113" s="55" t="s">
        <v>1881</v>
      </c>
      <c r="W113" s="55" t="s">
        <v>1644</v>
      </c>
      <c r="X113" s="56"/>
      <c r="Y113" s="55" t="s">
        <v>1644</v>
      </c>
      <c r="Z113" s="56"/>
      <c r="AA113" s="55" t="s">
        <v>1644</v>
      </c>
      <c r="AB113" s="59">
        <v>1336833</v>
      </c>
      <c r="AC113" s="55" t="s">
        <v>1554</v>
      </c>
      <c r="AD113" s="55" t="s">
        <v>1644</v>
      </c>
      <c r="AE113" s="58">
        <v>0</v>
      </c>
      <c r="AF113" s="55" t="s">
        <v>1644</v>
      </c>
      <c r="AG113" s="55" t="s">
        <v>1644</v>
      </c>
      <c r="AH113" s="55" t="s">
        <v>1644</v>
      </c>
      <c r="AI113" s="55" t="s">
        <v>1644</v>
      </c>
      <c r="AJ113" s="55" t="s">
        <v>1644</v>
      </c>
      <c r="AK113" s="55" t="s">
        <v>1644</v>
      </c>
      <c r="AL113" s="55" t="s">
        <v>1644</v>
      </c>
      <c r="AM113" s="55" t="s">
        <v>3861</v>
      </c>
      <c r="AN113" s="55" t="s">
        <v>1644</v>
      </c>
      <c r="AO113" t="s">
        <v>3842</v>
      </c>
    </row>
    <row r="114" spans="1:41" x14ac:dyDescent="0.25">
      <c r="A114" s="56">
        <v>45688</v>
      </c>
      <c r="B114" s="92" t="s">
        <v>1718</v>
      </c>
      <c r="C114" s="55" t="s">
        <v>3957</v>
      </c>
      <c r="D114" s="55" t="s">
        <v>3859</v>
      </c>
      <c r="E114" s="55" t="s">
        <v>89</v>
      </c>
      <c r="F114" s="55">
        <v>50900020</v>
      </c>
      <c r="G114" s="55" t="s">
        <v>492</v>
      </c>
      <c r="H114" s="55" t="s">
        <v>89</v>
      </c>
      <c r="I114" s="57">
        <v>9.6999999999999993</v>
      </c>
      <c r="J114" s="57">
        <v>9.6999999999999993</v>
      </c>
      <c r="K114" s="55" t="s">
        <v>3860</v>
      </c>
      <c r="L114" s="55" t="s">
        <v>1644</v>
      </c>
      <c r="M114" s="55" t="s">
        <v>3957</v>
      </c>
      <c r="N114" s="56">
        <v>45688</v>
      </c>
      <c r="O114" s="55" t="s">
        <v>1644</v>
      </c>
      <c r="P114" s="55" t="s">
        <v>329</v>
      </c>
      <c r="Q114" s="55" t="s">
        <v>330</v>
      </c>
      <c r="R114" s="55" t="s">
        <v>1644</v>
      </c>
      <c r="S114" s="55" t="s">
        <v>1644</v>
      </c>
      <c r="T114" s="55" t="s">
        <v>1644</v>
      </c>
      <c r="U114" s="55" t="s">
        <v>3975</v>
      </c>
      <c r="V114" s="55" t="s">
        <v>1881</v>
      </c>
      <c r="W114" s="55" t="s">
        <v>1644</v>
      </c>
      <c r="X114" s="56"/>
      <c r="Y114" s="55" t="s">
        <v>1644</v>
      </c>
      <c r="Z114" s="56"/>
      <c r="AA114" s="55" t="s">
        <v>1644</v>
      </c>
      <c r="AB114" s="59">
        <v>155581</v>
      </c>
      <c r="AC114" s="55" t="s">
        <v>1554</v>
      </c>
      <c r="AD114" s="55" t="s">
        <v>1644</v>
      </c>
      <c r="AE114" s="58">
        <v>0</v>
      </c>
      <c r="AF114" s="55" t="s">
        <v>1644</v>
      </c>
      <c r="AG114" s="55" t="s">
        <v>1644</v>
      </c>
      <c r="AH114" s="55" t="s">
        <v>1644</v>
      </c>
      <c r="AI114" s="55" t="s">
        <v>1644</v>
      </c>
      <c r="AJ114" s="55" t="s">
        <v>1644</v>
      </c>
      <c r="AK114" s="55" t="s">
        <v>1644</v>
      </c>
      <c r="AL114" s="55" t="s">
        <v>1644</v>
      </c>
      <c r="AM114" s="55" t="s">
        <v>3861</v>
      </c>
      <c r="AN114" s="55" t="s">
        <v>1644</v>
      </c>
      <c r="AO114" t="s">
        <v>3842</v>
      </c>
    </row>
    <row r="115" spans="1:41" x14ac:dyDescent="0.25">
      <c r="A115" s="56">
        <v>45688</v>
      </c>
      <c r="B115" s="92" t="s">
        <v>1718</v>
      </c>
      <c r="C115" s="55" t="s">
        <v>3957</v>
      </c>
      <c r="D115" s="55" t="s">
        <v>3859</v>
      </c>
      <c r="E115" s="55" t="s">
        <v>89</v>
      </c>
      <c r="F115" s="55">
        <v>50900020</v>
      </c>
      <c r="G115" s="55" t="s">
        <v>492</v>
      </c>
      <c r="H115" s="55" t="s">
        <v>89</v>
      </c>
      <c r="I115" s="57">
        <v>18.23</v>
      </c>
      <c r="J115" s="57">
        <v>18.23</v>
      </c>
      <c r="K115" s="55" t="s">
        <v>3860</v>
      </c>
      <c r="L115" s="55" t="s">
        <v>1644</v>
      </c>
      <c r="M115" s="55" t="s">
        <v>3957</v>
      </c>
      <c r="N115" s="56">
        <v>45688</v>
      </c>
      <c r="O115" s="55" t="s">
        <v>1644</v>
      </c>
      <c r="P115" s="55" t="s">
        <v>329</v>
      </c>
      <c r="Q115" s="55" t="s">
        <v>330</v>
      </c>
      <c r="R115" s="55" t="s">
        <v>1644</v>
      </c>
      <c r="S115" s="55" t="s">
        <v>1644</v>
      </c>
      <c r="T115" s="55" t="s">
        <v>1644</v>
      </c>
      <c r="U115" s="55" t="s">
        <v>3976</v>
      </c>
      <c r="V115" s="55" t="s">
        <v>1881</v>
      </c>
      <c r="W115" s="55" t="s">
        <v>1644</v>
      </c>
      <c r="X115" s="56"/>
      <c r="Y115" s="55" t="s">
        <v>1644</v>
      </c>
      <c r="Z115" s="56"/>
      <c r="AA115" s="55" t="s">
        <v>1644</v>
      </c>
      <c r="AB115" s="59">
        <v>292434</v>
      </c>
      <c r="AC115" s="55" t="s">
        <v>1554</v>
      </c>
      <c r="AD115" s="55" t="s">
        <v>1644</v>
      </c>
      <c r="AE115" s="58">
        <v>0</v>
      </c>
      <c r="AF115" s="55" t="s">
        <v>1644</v>
      </c>
      <c r="AG115" s="55" t="s">
        <v>1644</v>
      </c>
      <c r="AH115" s="55" t="s">
        <v>1644</v>
      </c>
      <c r="AI115" s="55" t="s">
        <v>1644</v>
      </c>
      <c r="AJ115" s="55" t="s">
        <v>1644</v>
      </c>
      <c r="AK115" s="55" t="s">
        <v>1644</v>
      </c>
      <c r="AL115" s="55" t="s">
        <v>1644</v>
      </c>
      <c r="AM115" s="55" t="s">
        <v>3861</v>
      </c>
      <c r="AN115" s="55" t="s">
        <v>1644</v>
      </c>
      <c r="AO115" t="s">
        <v>3842</v>
      </c>
    </row>
    <row r="116" spans="1:41" x14ac:dyDescent="0.25">
      <c r="A116" s="56">
        <v>45688</v>
      </c>
      <c r="B116" s="92" t="s">
        <v>1718</v>
      </c>
      <c r="C116" s="55" t="s">
        <v>3957</v>
      </c>
      <c r="D116" s="55" t="s">
        <v>3859</v>
      </c>
      <c r="E116" s="55" t="s">
        <v>89</v>
      </c>
      <c r="F116" s="55">
        <v>50900020</v>
      </c>
      <c r="G116" s="55" t="s">
        <v>492</v>
      </c>
      <c r="H116" s="55" t="s">
        <v>89</v>
      </c>
      <c r="I116" s="57">
        <v>83.33</v>
      </c>
      <c r="J116" s="57">
        <v>83.33</v>
      </c>
      <c r="K116" s="55" t="s">
        <v>3860</v>
      </c>
      <c r="L116" s="55" t="s">
        <v>1644</v>
      </c>
      <c r="M116" s="55" t="s">
        <v>3957</v>
      </c>
      <c r="N116" s="56">
        <v>45688</v>
      </c>
      <c r="O116" s="55" t="s">
        <v>1644</v>
      </c>
      <c r="P116" s="55" t="s">
        <v>329</v>
      </c>
      <c r="Q116" s="55" t="s">
        <v>330</v>
      </c>
      <c r="R116" s="55" t="s">
        <v>1644</v>
      </c>
      <c r="S116" s="55" t="s">
        <v>1644</v>
      </c>
      <c r="T116" s="55" t="s">
        <v>1644</v>
      </c>
      <c r="U116" s="55" t="s">
        <v>3977</v>
      </c>
      <c r="V116" s="55" t="s">
        <v>1881</v>
      </c>
      <c r="W116" s="55" t="s">
        <v>1644</v>
      </c>
      <c r="X116" s="56"/>
      <c r="Y116" s="55" t="s">
        <v>1644</v>
      </c>
      <c r="Z116" s="56"/>
      <c r="AA116" s="55" t="s">
        <v>1644</v>
      </c>
      <c r="AB116" s="59">
        <v>1336832</v>
      </c>
      <c r="AC116" s="55" t="s">
        <v>1554</v>
      </c>
      <c r="AD116" s="55" t="s">
        <v>1644</v>
      </c>
      <c r="AE116" s="58">
        <v>0</v>
      </c>
      <c r="AF116" s="55" t="s">
        <v>1644</v>
      </c>
      <c r="AG116" s="55" t="s">
        <v>1644</v>
      </c>
      <c r="AH116" s="55" t="s">
        <v>1644</v>
      </c>
      <c r="AI116" s="55" t="s">
        <v>1644</v>
      </c>
      <c r="AJ116" s="55" t="s">
        <v>1644</v>
      </c>
      <c r="AK116" s="55" t="s">
        <v>1644</v>
      </c>
      <c r="AL116" s="55" t="s">
        <v>1644</v>
      </c>
      <c r="AM116" s="55" t="s">
        <v>3861</v>
      </c>
      <c r="AN116" s="55" t="s">
        <v>1644</v>
      </c>
      <c r="AO116" t="s">
        <v>3842</v>
      </c>
    </row>
    <row r="117" spans="1:41" x14ac:dyDescent="0.25">
      <c r="A117" s="56">
        <v>45688</v>
      </c>
      <c r="B117" s="92" t="s">
        <v>1718</v>
      </c>
      <c r="C117" s="55" t="s">
        <v>3957</v>
      </c>
      <c r="D117" s="55" t="s">
        <v>3859</v>
      </c>
      <c r="E117" s="55" t="s">
        <v>89</v>
      </c>
      <c r="F117" s="55">
        <v>50900020</v>
      </c>
      <c r="G117" s="55" t="s">
        <v>492</v>
      </c>
      <c r="H117" s="55" t="s">
        <v>89</v>
      </c>
      <c r="I117" s="57">
        <v>18.23</v>
      </c>
      <c r="J117" s="57">
        <v>18.23</v>
      </c>
      <c r="K117" s="55" t="s">
        <v>3860</v>
      </c>
      <c r="L117" s="55" t="s">
        <v>1644</v>
      </c>
      <c r="M117" s="55" t="s">
        <v>3957</v>
      </c>
      <c r="N117" s="56">
        <v>45688</v>
      </c>
      <c r="O117" s="55" t="s">
        <v>1644</v>
      </c>
      <c r="P117" s="55" t="s">
        <v>329</v>
      </c>
      <c r="Q117" s="55" t="s">
        <v>330</v>
      </c>
      <c r="R117" s="55" t="s">
        <v>1644</v>
      </c>
      <c r="S117" s="55" t="s">
        <v>1644</v>
      </c>
      <c r="T117" s="55" t="s">
        <v>1644</v>
      </c>
      <c r="U117" s="55" t="s">
        <v>3978</v>
      </c>
      <c r="V117" s="55" t="s">
        <v>1881</v>
      </c>
      <c r="W117" s="55" t="s">
        <v>1644</v>
      </c>
      <c r="X117" s="56"/>
      <c r="Y117" s="55" t="s">
        <v>1644</v>
      </c>
      <c r="Z117" s="56"/>
      <c r="AA117" s="55" t="s">
        <v>1644</v>
      </c>
      <c r="AB117" s="59">
        <v>292434</v>
      </c>
      <c r="AC117" s="55" t="s">
        <v>1554</v>
      </c>
      <c r="AD117" s="55" t="s">
        <v>1644</v>
      </c>
      <c r="AE117" s="58">
        <v>0</v>
      </c>
      <c r="AF117" s="55" t="s">
        <v>1644</v>
      </c>
      <c r="AG117" s="55" t="s">
        <v>1644</v>
      </c>
      <c r="AH117" s="55" t="s">
        <v>1644</v>
      </c>
      <c r="AI117" s="55" t="s">
        <v>1644</v>
      </c>
      <c r="AJ117" s="55" t="s">
        <v>1644</v>
      </c>
      <c r="AK117" s="55" t="s">
        <v>1644</v>
      </c>
      <c r="AL117" s="55" t="s">
        <v>1644</v>
      </c>
      <c r="AM117" s="55" t="s">
        <v>3861</v>
      </c>
      <c r="AN117" s="55" t="s">
        <v>1644</v>
      </c>
      <c r="AO117" t="s">
        <v>3842</v>
      </c>
    </row>
    <row r="118" spans="1:41" x14ac:dyDescent="0.25">
      <c r="A118" s="56">
        <v>45688</v>
      </c>
      <c r="B118" s="92" t="s">
        <v>1718</v>
      </c>
      <c r="C118" s="55" t="s">
        <v>3957</v>
      </c>
      <c r="D118" s="55" t="s">
        <v>3859</v>
      </c>
      <c r="E118" s="55" t="s">
        <v>89</v>
      </c>
      <c r="F118" s="55">
        <v>50900020</v>
      </c>
      <c r="G118" s="55" t="s">
        <v>492</v>
      </c>
      <c r="H118" s="55" t="s">
        <v>89</v>
      </c>
      <c r="I118" s="57">
        <v>61.61</v>
      </c>
      <c r="J118" s="57">
        <v>61.61</v>
      </c>
      <c r="K118" s="55" t="s">
        <v>3860</v>
      </c>
      <c r="L118" s="55" t="s">
        <v>1644</v>
      </c>
      <c r="M118" s="55" t="s">
        <v>3957</v>
      </c>
      <c r="N118" s="56">
        <v>45688</v>
      </c>
      <c r="O118" s="55" t="s">
        <v>1644</v>
      </c>
      <c r="P118" s="55" t="s">
        <v>329</v>
      </c>
      <c r="Q118" s="55" t="s">
        <v>330</v>
      </c>
      <c r="R118" s="55" t="s">
        <v>1644</v>
      </c>
      <c r="S118" s="55" t="s">
        <v>1644</v>
      </c>
      <c r="T118" s="55" t="s">
        <v>1644</v>
      </c>
      <c r="U118" s="55" t="s">
        <v>3979</v>
      </c>
      <c r="V118" s="55" t="s">
        <v>1881</v>
      </c>
      <c r="W118" s="55" t="s">
        <v>1644</v>
      </c>
      <c r="X118" s="56"/>
      <c r="Y118" s="55" t="s">
        <v>1644</v>
      </c>
      <c r="Z118" s="56"/>
      <c r="AA118" s="55" t="s">
        <v>1644</v>
      </c>
      <c r="AB118" s="59">
        <v>988333</v>
      </c>
      <c r="AC118" s="55" t="s">
        <v>1554</v>
      </c>
      <c r="AD118" s="55" t="s">
        <v>1644</v>
      </c>
      <c r="AE118" s="58">
        <v>0</v>
      </c>
      <c r="AF118" s="55" t="s">
        <v>1644</v>
      </c>
      <c r="AG118" s="55" t="s">
        <v>1644</v>
      </c>
      <c r="AH118" s="55" t="s">
        <v>1644</v>
      </c>
      <c r="AI118" s="55" t="s">
        <v>1644</v>
      </c>
      <c r="AJ118" s="55" t="s">
        <v>1644</v>
      </c>
      <c r="AK118" s="55" t="s">
        <v>1644</v>
      </c>
      <c r="AL118" s="55" t="s">
        <v>1644</v>
      </c>
      <c r="AM118" s="55" t="s">
        <v>3861</v>
      </c>
      <c r="AN118" s="55" t="s">
        <v>1644</v>
      </c>
      <c r="AO118" t="s">
        <v>3842</v>
      </c>
    </row>
    <row r="119" spans="1:41" x14ac:dyDescent="0.25">
      <c r="A119" s="56">
        <v>45688</v>
      </c>
      <c r="B119" s="92" t="s">
        <v>1718</v>
      </c>
      <c r="C119" s="55" t="s">
        <v>3957</v>
      </c>
      <c r="D119" s="55" t="s">
        <v>3859</v>
      </c>
      <c r="E119" s="55" t="s">
        <v>89</v>
      </c>
      <c r="F119" s="55">
        <v>50900020</v>
      </c>
      <c r="G119" s="55" t="s">
        <v>492</v>
      </c>
      <c r="H119" s="55" t="s">
        <v>89</v>
      </c>
      <c r="I119" s="57">
        <v>83.33</v>
      </c>
      <c r="J119" s="57">
        <v>83.33</v>
      </c>
      <c r="K119" s="55" t="s">
        <v>3860</v>
      </c>
      <c r="L119" s="55" t="s">
        <v>1644</v>
      </c>
      <c r="M119" s="55" t="s">
        <v>3957</v>
      </c>
      <c r="N119" s="56">
        <v>45688</v>
      </c>
      <c r="O119" s="55" t="s">
        <v>1644</v>
      </c>
      <c r="P119" s="55" t="s">
        <v>329</v>
      </c>
      <c r="Q119" s="55" t="s">
        <v>330</v>
      </c>
      <c r="R119" s="55" t="s">
        <v>1644</v>
      </c>
      <c r="S119" s="55" t="s">
        <v>1644</v>
      </c>
      <c r="T119" s="55" t="s">
        <v>1644</v>
      </c>
      <c r="U119" s="55" t="s">
        <v>3980</v>
      </c>
      <c r="V119" s="55" t="s">
        <v>1881</v>
      </c>
      <c r="W119" s="55" t="s">
        <v>1644</v>
      </c>
      <c r="X119" s="56"/>
      <c r="Y119" s="55" t="s">
        <v>1644</v>
      </c>
      <c r="Z119" s="56"/>
      <c r="AA119" s="55" t="s">
        <v>1644</v>
      </c>
      <c r="AB119" s="59">
        <v>1336832</v>
      </c>
      <c r="AC119" s="55" t="s">
        <v>1554</v>
      </c>
      <c r="AD119" s="55" t="s">
        <v>1644</v>
      </c>
      <c r="AE119" s="58">
        <v>0</v>
      </c>
      <c r="AF119" s="55" t="s">
        <v>1644</v>
      </c>
      <c r="AG119" s="55" t="s">
        <v>1644</v>
      </c>
      <c r="AH119" s="55" t="s">
        <v>1644</v>
      </c>
      <c r="AI119" s="55" t="s">
        <v>1644</v>
      </c>
      <c r="AJ119" s="55" t="s">
        <v>1644</v>
      </c>
      <c r="AK119" s="55" t="s">
        <v>1644</v>
      </c>
      <c r="AL119" s="55" t="s">
        <v>1644</v>
      </c>
      <c r="AM119" s="55" t="s">
        <v>3861</v>
      </c>
      <c r="AN119" s="55" t="s">
        <v>1644</v>
      </c>
      <c r="AO119" t="s">
        <v>3842</v>
      </c>
    </row>
    <row r="120" spans="1:41" x14ac:dyDescent="0.25">
      <c r="A120" s="56">
        <v>45688</v>
      </c>
      <c r="B120" s="92" t="s">
        <v>1718</v>
      </c>
      <c r="C120" s="55" t="s">
        <v>3957</v>
      </c>
      <c r="D120" s="55" t="s">
        <v>3859</v>
      </c>
      <c r="E120" s="55" t="s">
        <v>89</v>
      </c>
      <c r="F120" s="55">
        <v>50900020</v>
      </c>
      <c r="G120" s="55" t="s">
        <v>492</v>
      </c>
      <c r="H120" s="55" t="s">
        <v>89</v>
      </c>
      <c r="I120" s="57">
        <v>9.6999999999999993</v>
      </c>
      <c r="J120" s="57">
        <v>9.6999999999999993</v>
      </c>
      <c r="K120" s="55" t="s">
        <v>3860</v>
      </c>
      <c r="L120" s="55" t="s">
        <v>1644</v>
      </c>
      <c r="M120" s="55" t="s">
        <v>3957</v>
      </c>
      <c r="N120" s="56">
        <v>45688</v>
      </c>
      <c r="O120" s="55" t="s">
        <v>1644</v>
      </c>
      <c r="P120" s="55" t="s">
        <v>329</v>
      </c>
      <c r="Q120" s="55" t="s">
        <v>330</v>
      </c>
      <c r="R120" s="55" t="s">
        <v>1644</v>
      </c>
      <c r="S120" s="55" t="s">
        <v>1644</v>
      </c>
      <c r="T120" s="55" t="s">
        <v>1644</v>
      </c>
      <c r="U120" s="55" t="s">
        <v>3981</v>
      </c>
      <c r="V120" s="55" t="s">
        <v>1881</v>
      </c>
      <c r="W120" s="55" t="s">
        <v>1644</v>
      </c>
      <c r="X120" s="56"/>
      <c r="Y120" s="55" t="s">
        <v>1644</v>
      </c>
      <c r="Z120" s="56"/>
      <c r="AA120" s="55" t="s">
        <v>1644</v>
      </c>
      <c r="AB120" s="59">
        <v>155581</v>
      </c>
      <c r="AC120" s="55" t="s">
        <v>1554</v>
      </c>
      <c r="AD120" s="55" t="s">
        <v>1644</v>
      </c>
      <c r="AE120" s="58">
        <v>0</v>
      </c>
      <c r="AF120" s="55" t="s">
        <v>1644</v>
      </c>
      <c r="AG120" s="55" t="s">
        <v>1644</v>
      </c>
      <c r="AH120" s="55" t="s">
        <v>1644</v>
      </c>
      <c r="AI120" s="55" t="s">
        <v>1644</v>
      </c>
      <c r="AJ120" s="55" t="s">
        <v>1644</v>
      </c>
      <c r="AK120" s="55" t="s">
        <v>1644</v>
      </c>
      <c r="AL120" s="55" t="s">
        <v>1644</v>
      </c>
      <c r="AM120" s="55" t="s">
        <v>3861</v>
      </c>
      <c r="AN120" s="55" t="s">
        <v>1644</v>
      </c>
      <c r="AO120" t="s">
        <v>3842</v>
      </c>
    </row>
    <row r="121" spans="1:41" x14ac:dyDescent="0.25">
      <c r="A121" s="56">
        <v>45688</v>
      </c>
      <c r="B121" s="92" t="s">
        <v>1718</v>
      </c>
      <c r="C121" s="55" t="s">
        <v>3957</v>
      </c>
      <c r="D121" s="55" t="s">
        <v>3859</v>
      </c>
      <c r="E121" s="55" t="s">
        <v>89</v>
      </c>
      <c r="F121" s="55">
        <v>50900020</v>
      </c>
      <c r="G121" s="55" t="s">
        <v>492</v>
      </c>
      <c r="H121" s="55" t="s">
        <v>89</v>
      </c>
      <c r="I121" s="57">
        <v>9.69</v>
      </c>
      <c r="J121" s="57">
        <v>9.69</v>
      </c>
      <c r="K121" s="55" t="s">
        <v>3860</v>
      </c>
      <c r="L121" s="55" t="s">
        <v>1644</v>
      </c>
      <c r="M121" s="55" t="s">
        <v>3957</v>
      </c>
      <c r="N121" s="56">
        <v>45688</v>
      </c>
      <c r="O121" s="55" t="s">
        <v>1644</v>
      </c>
      <c r="P121" s="55" t="s">
        <v>329</v>
      </c>
      <c r="Q121" s="55" t="s">
        <v>330</v>
      </c>
      <c r="R121" s="55" t="s">
        <v>1644</v>
      </c>
      <c r="S121" s="55" t="s">
        <v>1644</v>
      </c>
      <c r="T121" s="55" t="s">
        <v>1644</v>
      </c>
      <c r="U121" s="55" t="s">
        <v>3982</v>
      </c>
      <c r="V121" s="55" t="s">
        <v>1881</v>
      </c>
      <c r="W121" s="55" t="s">
        <v>1644</v>
      </c>
      <c r="X121" s="56"/>
      <c r="Y121" s="55" t="s">
        <v>1644</v>
      </c>
      <c r="Z121" s="56"/>
      <c r="AA121" s="55" t="s">
        <v>1644</v>
      </c>
      <c r="AB121" s="59">
        <v>155407</v>
      </c>
      <c r="AC121" s="55" t="s">
        <v>1554</v>
      </c>
      <c r="AD121" s="55" t="s">
        <v>1644</v>
      </c>
      <c r="AE121" s="58">
        <v>0</v>
      </c>
      <c r="AF121" s="55" t="s">
        <v>1644</v>
      </c>
      <c r="AG121" s="55" t="s">
        <v>1644</v>
      </c>
      <c r="AH121" s="55" t="s">
        <v>1644</v>
      </c>
      <c r="AI121" s="55" t="s">
        <v>1644</v>
      </c>
      <c r="AJ121" s="55" t="s">
        <v>1644</v>
      </c>
      <c r="AK121" s="55" t="s">
        <v>1644</v>
      </c>
      <c r="AL121" s="55" t="s">
        <v>1644</v>
      </c>
      <c r="AM121" s="55" t="s">
        <v>3861</v>
      </c>
      <c r="AN121" s="55" t="s">
        <v>1644</v>
      </c>
      <c r="AO121" t="s">
        <v>3842</v>
      </c>
    </row>
    <row r="122" spans="1:41" x14ac:dyDescent="0.25">
      <c r="A122" s="56">
        <v>45688</v>
      </c>
      <c r="B122" s="92" t="s">
        <v>1718</v>
      </c>
      <c r="C122" s="55" t="s">
        <v>3957</v>
      </c>
      <c r="D122" s="55" t="s">
        <v>3859</v>
      </c>
      <c r="E122" s="55" t="s">
        <v>89</v>
      </c>
      <c r="F122" s="55">
        <v>50900020</v>
      </c>
      <c r="G122" s="55" t="s">
        <v>492</v>
      </c>
      <c r="H122" s="55" t="s">
        <v>89</v>
      </c>
      <c r="I122" s="57">
        <v>9.6999999999999993</v>
      </c>
      <c r="J122" s="57">
        <v>9.6999999999999993</v>
      </c>
      <c r="K122" s="55" t="s">
        <v>3860</v>
      </c>
      <c r="L122" s="55" t="s">
        <v>1644</v>
      </c>
      <c r="M122" s="55" t="s">
        <v>3957</v>
      </c>
      <c r="N122" s="56">
        <v>45688</v>
      </c>
      <c r="O122" s="55" t="s">
        <v>1644</v>
      </c>
      <c r="P122" s="55" t="s">
        <v>329</v>
      </c>
      <c r="Q122" s="55" t="s">
        <v>330</v>
      </c>
      <c r="R122" s="55" t="s">
        <v>1644</v>
      </c>
      <c r="S122" s="55" t="s">
        <v>1644</v>
      </c>
      <c r="T122" s="55" t="s">
        <v>1644</v>
      </c>
      <c r="U122" s="55" t="s">
        <v>3983</v>
      </c>
      <c r="V122" s="55" t="s">
        <v>1881</v>
      </c>
      <c r="W122" s="55" t="s">
        <v>1644</v>
      </c>
      <c r="X122" s="56"/>
      <c r="Y122" s="55" t="s">
        <v>1644</v>
      </c>
      <c r="Z122" s="56"/>
      <c r="AA122" s="55" t="s">
        <v>1644</v>
      </c>
      <c r="AB122" s="59">
        <v>155581</v>
      </c>
      <c r="AC122" s="55" t="s">
        <v>1554</v>
      </c>
      <c r="AD122" s="55" t="s">
        <v>1644</v>
      </c>
      <c r="AE122" s="58">
        <v>0</v>
      </c>
      <c r="AF122" s="55" t="s">
        <v>1644</v>
      </c>
      <c r="AG122" s="55" t="s">
        <v>1644</v>
      </c>
      <c r="AH122" s="55" t="s">
        <v>1644</v>
      </c>
      <c r="AI122" s="55" t="s">
        <v>1644</v>
      </c>
      <c r="AJ122" s="55" t="s">
        <v>1644</v>
      </c>
      <c r="AK122" s="55" t="s">
        <v>1644</v>
      </c>
      <c r="AL122" s="55" t="s">
        <v>1644</v>
      </c>
      <c r="AM122" s="55" t="s">
        <v>3861</v>
      </c>
      <c r="AN122" s="55" t="s">
        <v>1644</v>
      </c>
      <c r="AO122" t="s">
        <v>3842</v>
      </c>
    </row>
    <row r="123" spans="1:41" x14ac:dyDescent="0.25">
      <c r="A123" s="56">
        <v>45688</v>
      </c>
      <c r="B123" s="92" t="s">
        <v>1718</v>
      </c>
      <c r="C123" s="55" t="s">
        <v>3957</v>
      </c>
      <c r="D123" s="55" t="s">
        <v>3859</v>
      </c>
      <c r="E123" s="55" t="s">
        <v>89</v>
      </c>
      <c r="F123" s="55">
        <v>50900020</v>
      </c>
      <c r="G123" s="55" t="s">
        <v>492</v>
      </c>
      <c r="H123" s="55" t="s">
        <v>89</v>
      </c>
      <c r="I123" s="57">
        <v>18.23</v>
      </c>
      <c r="J123" s="57">
        <v>18.23</v>
      </c>
      <c r="K123" s="55" t="s">
        <v>3860</v>
      </c>
      <c r="L123" s="55" t="s">
        <v>1644</v>
      </c>
      <c r="M123" s="55" t="s">
        <v>3957</v>
      </c>
      <c r="N123" s="56">
        <v>45688</v>
      </c>
      <c r="O123" s="55" t="s">
        <v>1644</v>
      </c>
      <c r="P123" s="55" t="s">
        <v>329</v>
      </c>
      <c r="Q123" s="55" t="s">
        <v>330</v>
      </c>
      <c r="R123" s="55" t="s">
        <v>1644</v>
      </c>
      <c r="S123" s="55" t="s">
        <v>1644</v>
      </c>
      <c r="T123" s="55" t="s">
        <v>1644</v>
      </c>
      <c r="U123" s="55" t="s">
        <v>3984</v>
      </c>
      <c r="V123" s="55" t="s">
        <v>1881</v>
      </c>
      <c r="W123" s="55" t="s">
        <v>1644</v>
      </c>
      <c r="X123" s="56"/>
      <c r="Y123" s="55" t="s">
        <v>1644</v>
      </c>
      <c r="Z123" s="56"/>
      <c r="AA123" s="55" t="s">
        <v>1644</v>
      </c>
      <c r="AB123" s="59">
        <v>292434</v>
      </c>
      <c r="AC123" s="55" t="s">
        <v>1554</v>
      </c>
      <c r="AD123" s="55" t="s">
        <v>1644</v>
      </c>
      <c r="AE123" s="58">
        <v>0</v>
      </c>
      <c r="AF123" s="55" t="s">
        <v>1644</v>
      </c>
      <c r="AG123" s="55" t="s">
        <v>1644</v>
      </c>
      <c r="AH123" s="55" t="s">
        <v>1644</v>
      </c>
      <c r="AI123" s="55" t="s">
        <v>1644</v>
      </c>
      <c r="AJ123" s="55" t="s">
        <v>1644</v>
      </c>
      <c r="AK123" s="55" t="s">
        <v>1644</v>
      </c>
      <c r="AL123" s="55" t="s">
        <v>1644</v>
      </c>
      <c r="AM123" s="55" t="s">
        <v>3861</v>
      </c>
      <c r="AN123" s="55" t="s">
        <v>1644</v>
      </c>
      <c r="AO123" t="s">
        <v>3842</v>
      </c>
    </row>
    <row r="124" spans="1:41" x14ac:dyDescent="0.25">
      <c r="A124" s="56">
        <v>45688</v>
      </c>
      <c r="B124" s="92" t="s">
        <v>1718</v>
      </c>
      <c r="C124" s="55" t="s">
        <v>3957</v>
      </c>
      <c r="D124" s="55" t="s">
        <v>3859</v>
      </c>
      <c r="E124" s="55" t="s">
        <v>89</v>
      </c>
      <c r="F124" s="55">
        <v>50900020</v>
      </c>
      <c r="G124" s="55" t="s">
        <v>492</v>
      </c>
      <c r="H124" s="55" t="s">
        <v>89</v>
      </c>
      <c r="I124" s="57">
        <v>76.78</v>
      </c>
      <c r="J124" s="57">
        <v>76.78</v>
      </c>
      <c r="K124" s="55" t="s">
        <v>3860</v>
      </c>
      <c r="L124" s="55" t="s">
        <v>1644</v>
      </c>
      <c r="M124" s="55" t="s">
        <v>3957</v>
      </c>
      <c r="N124" s="56">
        <v>45688</v>
      </c>
      <c r="O124" s="55" t="s">
        <v>1644</v>
      </c>
      <c r="P124" s="55" t="s">
        <v>329</v>
      </c>
      <c r="Q124" s="55" t="s">
        <v>330</v>
      </c>
      <c r="R124" s="55" t="s">
        <v>1644</v>
      </c>
      <c r="S124" s="55" t="s">
        <v>1644</v>
      </c>
      <c r="T124" s="55" t="s">
        <v>1644</v>
      </c>
      <c r="U124" s="55" t="s">
        <v>3985</v>
      </c>
      <c r="V124" s="55" t="s">
        <v>1881</v>
      </c>
      <c r="W124" s="55" t="s">
        <v>1644</v>
      </c>
      <c r="X124" s="56"/>
      <c r="Y124" s="55" t="s">
        <v>1644</v>
      </c>
      <c r="Z124" s="56"/>
      <c r="AA124" s="55" t="s">
        <v>1644</v>
      </c>
      <c r="AB124" s="59">
        <v>1231667</v>
      </c>
      <c r="AC124" s="55" t="s">
        <v>1554</v>
      </c>
      <c r="AD124" s="55" t="s">
        <v>1644</v>
      </c>
      <c r="AE124" s="58">
        <v>0</v>
      </c>
      <c r="AF124" s="55" t="s">
        <v>1644</v>
      </c>
      <c r="AG124" s="55" t="s">
        <v>1644</v>
      </c>
      <c r="AH124" s="55" t="s">
        <v>1644</v>
      </c>
      <c r="AI124" s="55" t="s">
        <v>1644</v>
      </c>
      <c r="AJ124" s="55" t="s">
        <v>1644</v>
      </c>
      <c r="AK124" s="55" t="s">
        <v>1644</v>
      </c>
      <c r="AL124" s="55" t="s">
        <v>1644</v>
      </c>
      <c r="AM124" s="55" t="s">
        <v>3861</v>
      </c>
      <c r="AN124" s="55" t="s">
        <v>1644</v>
      </c>
      <c r="AO124" t="s">
        <v>3842</v>
      </c>
    </row>
    <row r="125" spans="1:41" x14ac:dyDescent="0.25">
      <c r="A125" s="56">
        <v>45688</v>
      </c>
      <c r="B125" s="92" t="s">
        <v>1718</v>
      </c>
      <c r="C125" s="55" t="s">
        <v>3957</v>
      </c>
      <c r="D125" s="55" t="s">
        <v>3859</v>
      </c>
      <c r="E125" s="55" t="s">
        <v>89</v>
      </c>
      <c r="F125" s="55">
        <v>50900020</v>
      </c>
      <c r="G125" s="55" t="s">
        <v>492</v>
      </c>
      <c r="H125" s="55" t="s">
        <v>89</v>
      </c>
      <c r="I125" s="57">
        <v>9.6999999999999993</v>
      </c>
      <c r="J125" s="57">
        <v>9.6999999999999993</v>
      </c>
      <c r="K125" s="55" t="s">
        <v>3860</v>
      </c>
      <c r="L125" s="55" t="s">
        <v>1644</v>
      </c>
      <c r="M125" s="55" t="s">
        <v>3957</v>
      </c>
      <c r="N125" s="56">
        <v>45688</v>
      </c>
      <c r="O125" s="55" t="s">
        <v>1644</v>
      </c>
      <c r="P125" s="55" t="s">
        <v>329</v>
      </c>
      <c r="Q125" s="55" t="s">
        <v>330</v>
      </c>
      <c r="R125" s="55" t="s">
        <v>1644</v>
      </c>
      <c r="S125" s="55" t="s">
        <v>1644</v>
      </c>
      <c r="T125" s="55" t="s">
        <v>1644</v>
      </c>
      <c r="U125" s="55" t="s">
        <v>3986</v>
      </c>
      <c r="V125" s="55" t="s">
        <v>1881</v>
      </c>
      <c r="W125" s="55" t="s">
        <v>1644</v>
      </c>
      <c r="X125" s="56"/>
      <c r="Y125" s="55" t="s">
        <v>1644</v>
      </c>
      <c r="Z125" s="56"/>
      <c r="AA125" s="55" t="s">
        <v>1644</v>
      </c>
      <c r="AB125" s="59">
        <v>155581</v>
      </c>
      <c r="AC125" s="55" t="s">
        <v>1554</v>
      </c>
      <c r="AD125" s="55" t="s">
        <v>1644</v>
      </c>
      <c r="AE125" s="58">
        <v>0</v>
      </c>
      <c r="AF125" s="55" t="s">
        <v>1644</v>
      </c>
      <c r="AG125" s="55" t="s">
        <v>1644</v>
      </c>
      <c r="AH125" s="55" t="s">
        <v>1644</v>
      </c>
      <c r="AI125" s="55" t="s">
        <v>1644</v>
      </c>
      <c r="AJ125" s="55" t="s">
        <v>1644</v>
      </c>
      <c r="AK125" s="55" t="s">
        <v>1644</v>
      </c>
      <c r="AL125" s="55" t="s">
        <v>1644</v>
      </c>
      <c r="AM125" s="55" t="s">
        <v>3861</v>
      </c>
      <c r="AN125" s="55" t="s">
        <v>1644</v>
      </c>
      <c r="AO125" t="s">
        <v>3842</v>
      </c>
    </row>
    <row r="126" spans="1:41" x14ac:dyDescent="0.25">
      <c r="A126" s="56">
        <v>45688</v>
      </c>
      <c r="B126" s="92" t="s">
        <v>1718</v>
      </c>
      <c r="C126" s="55" t="s">
        <v>3957</v>
      </c>
      <c r="D126" s="55" t="s">
        <v>3859</v>
      </c>
      <c r="E126" s="55" t="s">
        <v>89</v>
      </c>
      <c r="F126" s="55">
        <v>50900020</v>
      </c>
      <c r="G126" s="55" t="s">
        <v>492</v>
      </c>
      <c r="H126" s="55" t="s">
        <v>89</v>
      </c>
      <c r="I126" s="57">
        <v>9.6999999999999993</v>
      </c>
      <c r="J126" s="57">
        <v>9.6999999999999993</v>
      </c>
      <c r="K126" s="55" t="s">
        <v>3860</v>
      </c>
      <c r="L126" s="55" t="s">
        <v>1644</v>
      </c>
      <c r="M126" s="55" t="s">
        <v>3957</v>
      </c>
      <c r="N126" s="56">
        <v>45688</v>
      </c>
      <c r="O126" s="55" t="s">
        <v>1644</v>
      </c>
      <c r="P126" s="55" t="s">
        <v>329</v>
      </c>
      <c r="Q126" s="55" t="s">
        <v>330</v>
      </c>
      <c r="R126" s="55" t="s">
        <v>1644</v>
      </c>
      <c r="S126" s="55" t="s">
        <v>1644</v>
      </c>
      <c r="T126" s="55" t="s">
        <v>1644</v>
      </c>
      <c r="U126" s="55" t="s">
        <v>3987</v>
      </c>
      <c r="V126" s="55" t="s">
        <v>1881</v>
      </c>
      <c r="W126" s="55" t="s">
        <v>1644</v>
      </c>
      <c r="X126" s="56"/>
      <c r="Y126" s="55" t="s">
        <v>1644</v>
      </c>
      <c r="Z126" s="56"/>
      <c r="AA126" s="55" t="s">
        <v>1644</v>
      </c>
      <c r="AB126" s="59">
        <v>155581</v>
      </c>
      <c r="AC126" s="55" t="s">
        <v>1554</v>
      </c>
      <c r="AD126" s="55" t="s">
        <v>1644</v>
      </c>
      <c r="AE126" s="58">
        <v>0</v>
      </c>
      <c r="AF126" s="55" t="s">
        <v>1644</v>
      </c>
      <c r="AG126" s="55" t="s">
        <v>1644</v>
      </c>
      <c r="AH126" s="55" t="s">
        <v>1644</v>
      </c>
      <c r="AI126" s="55" t="s">
        <v>1644</v>
      </c>
      <c r="AJ126" s="55" t="s">
        <v>1644</v>
      </c>
      <c r="AK126" s="55" t="s">
        <v>1644</v>
      </c>
      <c r="AL126" s="55" t="s">
        <v>1644</v>
      </c>
      <c r="AM126" s="55" t="s">
        <v>3861</v>
      </c>
      <c r="AN126" s="55" t="s">
        <v>1644</v>
      </c>
      <c r="AO126" t="s">
        <v>3842</v>
      </c>
    </row>
    <row r="127" spans="1:41" x14ac:dyDescent="0.25">
      <c r="A127" s="56">
        <v>45688</v>
      </c>
      <c r="B127" s="92" t="s">
        <v>1718</v>
      </c>
      <c r="C127" s="55" t="s">
        <v>3957</v>
      </c>
      <c r="D127" s="55" t="s">
        <v>3859</v>
      </c>
      <c r="E127" s="55" t="s">
        <v>89</v>
      </c>
      <c r="F127" s="55">
        <v>50900020</v>
      </c>
      <c r="G127" s="55" t="s">
        <v>492</v>
      </c>
      <c r="H127" s="55" t="s">
        <v>89</v>
      </c>
      <c r="I127" s="57">
        <v>83.33</v>
      </c>
      <c r="J127" s="57">
        <v>83.33</v>
      </c>
      <c r="K127" s="55" t="s">
        <v>3860</v>
      </c>
      <c r="L127" s="55" t="s">
        <v>1644</v>
      </c>
      <c r="M127" s="55" t="s">
        <v>3957</v>
      </c>
      <c r="N127" s="56">
        <v>45688</v>
      </c>
      <c r="O127" s="55" t="s">
        <v>1644</v>
      </c>
      <c r="P127" s="55" t="s">
        <v>329</v>
      </c>
      <c r="Q127" s="55" t="s">
        <v>330</v>
      </c>
      <c r="R127" s="55" t="s">
        <v>1644</v>
      </c>
      <c r="S127" s="55" t="s">
        <v>1644</v>
      </c>
      <c r="T127" s="55" t="s">
        <v>1644</v>
      </c>
      <c r="U127" s="55" t="s">
        <v>3988</v>
      </c>
      <c r="V127" s="55" t="s">
        <v>1881</v>
      </c>
      <c r="W127" s="55" t="s">
        <v>1644</v>
      </c>
      <c r="X127" s="56"/>
      <c r="Y127" s="55" t="s">
        <v>1644</v>
      </c>
      <c r="Z127" s="56"/>
      <c r="AA127" s="55" t="s">
        <v>1644</v>
      </c>
      <c r="AB127" s="59">
        <v>1336832</v>
      </c>
      <c r="AC127" s="55" t="s">
        <v>1554</v>
      </c>
      <c r="AD127" s="55" t="s">
        <v>1644</v>
      </c>
      <c r="AE127" s="58">
        <v>0</v>
      </c>
      <c r="AF127" s="55" t="s">
        <v>1644</v>
      </c>
      <c r="AG127" s="55" t="s">
        <v>1644</v>
      </c>
      <c r="AH127" s="55" t="s">
        <v>1644</v>
      </c>
      <c r="AI127" s="55" t="s">
        <v>1644</v>
      </c>
      <c r="AJ127" s="55" t="s">
        <v>1644</v>
      </c>
      <c r="AK127" s="55" t="s">
        <v>1644</v>
      </c>
      <c r="AL127" s="55" t="s">
        <v>1644</v>
      </c>
      <c r="AM127" s="55" t="s">
        <v>3861</v>
      </c>
      <c r="AN127" s="55" t="s">
        <v>1644</v>
      </c>
      <c r="AO127" t="s">
        <v>3842</v>
      </c>
    </row>
    <row r="128" spans="1:41" x14ac:dyDescent="0.25">
      <c r="A128" s="56">
        <v>45688</v>
      </c>
      <c r="B128" s="92" t="s">
        <v>1718</v>
      </c>
      <c r="C128" s="55" t="s">
        <v>3957</v>
      </c>
      <c r="D128" s="55" t="s">
        <v>3859</v>
      </c>
      <c r="E128" s="55" t="s">
        <v>89</v>
      </c>
      <c r="F128" s="55">
        <v>50900020</v>
      </c>
      <c r="G128" s="55" t="s">
        <v>492</v>
      </c>
      <c r="H128" s="55" t="s">
        <v>89</v>
      </c>
      <c r="I128" s="57">
        <v>246.61</v>
      </c>
      <c r="J128" s="57">
        <v>246.61</v>
      </c>
      <c r="K128" s="55" t="s">
        <v>3860</v>
      </c>
      <c r="L128" s="55" t="s">
        <v>1644</v>
      </c>
      <c r="M128" s="55" t="s">
        <v>3957</v>
      </c>
      <c r="N128" s="56">
        <v>45688</v>
      </c>
      <c r="O128" s="55" t="s">
        <v>1644</v>
      </c>
      <c r="P128" s="55" t="s">
        <v>329</v>
      </c>
      <c r="Q128" s="55" t="s">
        <v>330</v>
      </c>
      <c r="R128" s="55" t="s">
        <v>1644</v>
      </c>
      <c r="S128" s="55" t="s">
        <v>1644</v>
      </c>
      <c r="T128" s="55" t="s">
        <v>1644</v>
      </c>
      <c r="U128" s="55" t="s">
        <v>3989</v>
      </c>
      <c r="V128" s="55" t="s">
        <v>1881</v>
      </c>
      <c r="W128" s="55" t="s">
        <v>1644</v>
      </c>
      <c r="X128" s="56"/>
      <c r="Y128" s="55" t="s">
        <v>1644</v>
      </c>
      <c r="Z128" s="56"/>
      <c r="AA128" s="55" t="s">
        <v>1644</v>
      </c>
      <c r="AB128" s="59">
        <v>3835118</v>
      </c>
      <c r="AC128" s="55" t="s">
        <v>1554</v>
      </c>
      <c r="AD128" s="55" t="s">
        <v>1644</v>
      </c>
      <c r="AE128" s="58">
        <v>0</v>
      </c>
      <c r="AF128" s="55" t="s">
        <v>1644</v>
      </c>
      <c r="AG128" s="55" t="s">
        <v>1644</v>
      </c>
      <c r="AH128" s="55" t="s">
        <v>1644</v>
      </c>
      <c r="AI128" s="55" t="s">
        <v>1644</v>
      </c>
      <c r="AJ128" s="55" t="s">
        <v>1644</v>
      </c>
      <c r="AK128" s="55" t="s">
        <v>1644</v>
      </c>
      <c r="AL128" s="55" t="s">
        <v>1644</v>
      </c>
      <c r="AM128" s="55" t="s">
        <v>3861</v>
      </c>
      <c r="AN128" s="55" t="s">
        <v>1644</v>
      </c>
      <c r="AO128" t="s">
        <v>3842</v>
      </c>
    </row>
    <row r="129" spans="1:41" x14ac:dyDescent="0.25">
      <c r="A129" s="56">
        <v>45688</v>
      </c>
      <c r="B129" s="92" t="s">
        <v>1718</v>
      </c>
      <c r="C129" s="55" t="s">
        <v>3957</v>
      </c>
      <c r="D129" s="55" t="s">
        <v>3859</v>
      </c>
      <c r="E129" s="55" t="s">
        <v>89</v>
      </c>
      <c r="F129" s="55">
        <v>50900020</v>
      </c>
      <c r="G129" s="55" t="s">
        <v>492</v>
      </c>
      <c r="H129" s="55" t="s">
        <v>89</v>
      </c>
      <c r="I129" s="57">
        <v>83.34</v>
      </c>
      <c r="J129" s="57">
        <v>83.34</v>
      </c>
      <c r="K129" s="55" t="s">
        <v>3860</v>
      </c>
      <c r="L129" s="55" t="s">
        <v>1644</v>
      </c>
      <c r="M129" s="55" t="s">
        <v>3957</v>
      </c>
      <c r="N129" s="56">
        <v>45688</v>
      </c>
      <c r="O129" s="55" t="s">
        <v>1644</v>
      </c>
      <c r="P129" s="55" t="s">
        <v>329</v>
      </c>
      <c r="Q129" s="55" t="s">
        <v>330</v>
      </c>
      <c r="R129" s="55" t="s">
        <v>1644</v>
      </c>
      <c r="S129" s="55" t="s">
        <v>1644</v>
      </c>
      <c r="T129" s="55" t="s">
        <v>1644</v>
      </c>
      <c r="U129" s="55" t="s">
        <v>3990</v>
      </c>
      <c r="V129" s="55" t="s">
        <v>1881</v>
      </c>
      <c r="W129" s="55" t="s">
        <v>1644</v>
      </c>
      <c r="X129" s="56"/>
      <c r="Y129" s="55" t="s">
        <v>1644</v>
      </c>
      <c r="Z129" s="56"/>
      <c r="AA129" s="55" t="s">
        <v>1644</v>
      </c>
      <c r="AB129" s="59">
        <v>1336832</v>
      </c>
      <c r="AC129" s="55" t="s">
        <v>1554</v>
      </c>
      <c r="AD129" s="55" t="s">
        <v>1644</v>
      </c>
      <c r="AE129" s="58">
        <v>0</v>
      </c>
      <c r="AF129" s="55" t="s">
        <v>1644</v>
      </c>
      <c r="AG129" s="55" t="s">
        <v>1644</v>
      </c>
      <c r="AH129" s="55" t="s">
        <v>1644</v>
      </c>
      <c r="AI129" s="55" t="s">
        <v>1644</v>
      </c>
      <c r="AJ129" s="55" t="s">
        <v>1644</v>
      </c>
      <c r="AK129" s="55" t="s">
        <v>1644</v>
      </c>
      <c r="AL129" s="55" t="s">
        <v>1644</v>
      </c>
      <c r="AM129" s="55" t="s">
        <v>3861</v>
      </c>
      <c r="AN129" s="55" t="s">
        <v>1644</v>
      </c>
      <c r="AO129" t="s">
        <v>3842</v>
      </c>
    </row>
    <row r="130" spans="1:41" x14ac:dyDescent="0.25">
      <c r="A130" s="56">
        <v>45688</v>
      </c>
      <c r="B130" s="92" t="s">
        <v>1718</v>
      </c>
      <c r="C130" s="55" t="s">
        <v>3957</v>
      </c>
      <c r="D130" s="55" t="s">
        <v>3859</v>
      </c>
      <c r="E130" s="55" t="s">
        <v>89</v>
      </c>
      <c r="F130" s="55">
        <v>50900020</v>
      </c>
      <c r="G130" s="55" t="s">
        <v>492</v>
      </c>
      <c r="H130" s="55" t="s">
        <v>89</v>
      </c>
      <c r="I130" s="57">
        <v>9.6999999999999993</v>
      </c>
      <c r="J130" s="57">
        <v>9.6999999999999993</v>
      </c>
      <c r="K130" s="55" t="s">
        <v>3860</v>
      </c>
      <c r="L130" s="55" t="s">
        <v>1644</v>
      </c>
      <c r="M130" s="55" t="s">
        <v>3957</v>
      </c>
      <c r="N130" s="56">
        <v>45688</v>
      </c>
      <c r="O130" s="55" t="s">
        <v>1644</v>
      </c>
      <c r="P130" s="55" t="s">
        <v>329</v>
      </c>
      <c r="Q130" s="55" t="s">
        <v>330</v>
      </c>
      <c r="R130" s="55" t="s">
        <v>1644</v>
      </c>
      <c r="S130" s="55" t="s">
        <v>1644</v>
      </c>
      <c r="T130" s="55" t="s">
        <v>1644</v>
      </c>
      <c r="U130" s="55" t="s">
        <v>3991</v>
      </c>
      <c r="V130" s="55" t="s">
        <v>1881</v>
      </c>
      <c r="W130" s="55" t="s">
        <v>1644</v>
      </c>
      <c r="X130" s="56"/>
      <c r="Y130" s="55" t="s">
        <v>1644</v>
      </c>
      <c r="Z130" s="56"/>
      <c r="AA130" s="55" t="s">
        <v>1644</v>
      </c>
      <c r="AB130" s="59">
        <v>155581</v>
      </c>
      <c r="AC130" s="55" t="s">
        <v>1554</v>
      </c>
      <c r="AD130" s="55" t="s">
        <v>1644</v>
      </c>
      <c r="AE130" s="58">
        <v>0</v>
      </c>
      <c r="AF130" s="55" t="s">
        <v>1644</v>
      </c>
      <c r="AG130" s="55" t="s">
        <v>1644</v>
      </c>
      <c r="AH130" s="55" t="s">
        <v>1644</v>
      </c>
      <c r="AI130" s="55" t="s">
        <v>1644</v>
      </c>
      <c r="AJ130" s="55" t="s">
        <v>1644</v>
      </c>
      <c r="AK130" s="55" t="s">
        <v>1644</v>
      </c>
      <c r="AL130" s="55" t="s">
        <v>1644</v>
      </c>
      <c r="AM130" s="55" t="s">
        <v>3861</v>
      </c>
      <c r="AN130" s="55" t="s">
        <v>1644</v>
      </c>
      <c r="AO130" t="s">
        <v>3842</v>
      </c>
    </row>
    <row r="131" spans="1:41" x14ac:dyDescent="0.25">
      <c r="A131" s="56">
        <v>45688</v>
      </c>
      <c r="B131" s="92" t="s">
        <v>1718</v>
      </c>
      <c r="C131" s="55" t="s">
        <v>3957</v>
      </c>
      <c r="D131" s="55" t="s">
        <v>3859</v>
      </c>
      <c r="E131" s="55" t="s">
        <v>89</v>
      </c>
      <c r="F131" s="55">
        <v>50900020</v>
      </c>
      <c r="G131" s="55" t="s">
        <v>492</v>
      </c>
      <c r="H131" s="55" t="s">
        <v>89</v>
      </c>
      <c r="I131" s="57">
        <v>52.1</v>
      </c>
      <c r="J131" s="57">
        <v>52.1</v>
      </c>
      <c r="K131" s="55" t="s">
        <v>3860</v>
      </c>
      <c r="L131" s="55" t="s">
        <v>1644</v>
      </c>
      <c r="M131" s="55" t="s">
        <v>3957</v>
      </c>
      <c r="N131" s="56">
        <v>45688</v>
      </c>
      <c r="O131" s="55" t="s">
        <v>1644</v>
      </c>
      <c r="P131" s="55" t="s">
        <v>329</v>
      </c>
      <c r="Q131" s="55" t="s">
        <v>330</v>
      </c>
      <c r="R131" s="55" t="s">
        <v>1644</v>
      </c>
      <c r="S131" s="55" t="s">
        <v>1644</v>
      </c>
      <c r="T131" s="55" t="s">
        <v>1644</v>
      </c>
      <c r="U131" s="55" t="s">
        <v>3992</v>
      </c>
      <c r="V131" s="55" t="s">
        <v>1881</v>
      </c>
      <c r="W131" s="55" t="s">
        <v>1644</v>
      </c>
      <c r="X131" s="56"/>
      <c r="Y131" s="55" t="s">
        <v>1644</v>
      </c>
      <c r="Z131" s="56"/>
      <c r="AA131" s="55" t="s">
        <v>1644</v>
      </c>
      <c r="AB131" s="59">
        <v>835828</v>
      </c>
      <c r="AC131" s="55" t="s">
        <v>1554</v>
      </c>
      <c r="AD131" s="55" t="s">
        <v>1644</v>
      </c>
      <c r="AE131" s="58">
        <v>0</v>
      </c>
      <c r="AF131" s="55" t="s">
        <v>1644</v>
      </c>
      <c r="AG131" s="55" t="s">
        <v>1644</v>
      </c>
      <c r="AH131" s="55" t="s">
        <v>1644</v>
      </c>
      <c r="AI131" s="55" t="s">
        <v>1644</v>
      </c>
      <c r="AJ131" s="55" t="s">
        <v>1644</v>
      </c>
      <c r="AK131" s="55" t="s">
        <v>1644</v>
      </c>
      <c r="AL131" s="55" t="s">
        <v>1644</v>
      </c>
      <c r="AM131" s="55" t="s">
        <v>3861</v>
      </c>
      <c r="AN131" s="55" t="s">
        <v>1644</v>
      </c>
      <c r="AO131" t="s">
        <v>3842</v>
      </c>
    </row>
    <row r="132" spans="1:41" x14ac:dyDescent="0.25">
      <c r="A132" s="56">
        <v>45688</v>
      </c>
      <c r="B132" s="92" t="s">
        <v>1718</v>
      </c>
      <c r="C132" s="55" t="s">
        <v>3957</v>
      </c>
      <c r="D132" s="55" t="s">
        <v>3859</v>
      </c>
      <c r="E132" s="55" t="s">
        <v>89</v>
      </c>
      <c r="F132" s="55">
        <v>50900020</v>
      </c>
      <c r="G132" s="55" t="s">
        <v>492</v>
      </c>
      <c r="H132" s="55" t="s">
        <v>89</v>
      </c>
      <c r="I132" s="57">
        <v>9.6999999999999993</v>
      </c>
      <c r="J132" s="57">
        <v>9.6999999999999993</v>
      </c>
      <c r="K132" s="55" t="s">
        <v>3860</v>
      </c>
      <c r="L132" s="55" t="s">
        <v>1644</v>
      </c>
      <c r="M132" s="55" t="s">
        <v>3957</v>
      </c>
      <c r="N132" s="56">
        <v>45688</v>
      </c>
      <c r="O132" s="55" t="s">
        <v>1644</v>
      </c>
      <c r="P132" s="55" t="s">
        <v>329</v>
      </c>
      <c r="Q132" s="55" t="s">
        <v>330</v>
      </c>
      <c r="R132" s="55" t="s">
        <v>1644</v>
      </c>
      <c r="S132" s="55" t="s">
        <v>1644</v>
      </c>
      <c r="T132" s="55" t="s">
        <v>1644</v>
      </c>
      <c r="U132" s="55" t="s">
        <v>3993</v>
      </c>
      <c r="V132" s="55" t="s">
        <v>1881</v>
      </c>
      <c r="W132" s="55" t="s">
        <v>1644</v>
      </c>
      <c r="X132" s="56"/>
      <c r="Y132" s="55" t="s">
        <v>1644</v>
      </c>
      <c r="Z132" s="56"/>
      <c r="AA132" s="55" t="s">
        <v>1644</v>
      </c>
      <c r="AB132" s="59">
        <v>155581</v>
      </c>
      <c r="AC132" s="55" t="s">
        <v>1554</v>
      </c>
      <c r="AD132" s="55" t="s">
        <v>1644</v>
      </c>
      <c r="AE132" s="58">
        <v>0</v>
      </c>
      <c r="AF132" s="55" t="s">
        <v>1644</v>
      </c>
      <c r="AG132" s="55" t="s">
        <v>1644</v>
      </c>
      <c r="AH132" s="55" t="s">
        <v>1644</v>
      </c>
      <c r="AI132" s="55" t="s">
        <v>1644</v>
      </c>
      <c r="AJ132" s="55" t="s">
        <v>1644</v>
      </c>
      <c r="AK132" s="55" t="s">
        <v>1644</v>
      </c>
      <c r="AL132" s="55" t="s">
        <v>1644</v>
      </c>
      <c r="AM132" s="55" t="s">
        <v>3861</v>
      </c>
      <c r="AN132" s="55" t="s">
        <v>1644</v>
      </c>
      <c r="AO132" t="s">
        <v>3842</v>
      </c>
    </row>
    <row r="133" spans="1:41" x14ac:dyDescent="0.25">
      <c r="A133" s="56">
        <v>45688</v>
      </c>
      <c r="B133" s="92" t="s">
        <v>1718</v>
      </c>
      <c r="C133" s="55" t="s">
        <v>3957</v>
      </c>
      <c r="D133" s="55" t="s">
        <v>3859</v>
      </c>
      <c r="E133" s="55" t="s">
        <v>89</v>
      </c>
      <c r="F133" s="55">
        <v>50900020</v>
      </c>
      <c r="G133" s="55" t="s">
        <v>492</v>
      </c>
      <c r="H133" s="55" t="s">
        <v>89</v>
      </c>
      <c r="I133" s="57">
        <v>83.34</v>
      </c>
      <c r="J133" s="57">
        <v>83.34</v>
      </c>
      <c r="K133" s="55" t="s">
        <v>3860</v>
      </c>
      <c r="L133" s="55" t="s">
        <v>1644</v>
      </c>
      <c r="M133" s="55" t="s">
        <v>3957</v>
      </c>
      <c r="N133" s="56">
        <v>45688</v>
      </c>
      <c r="O133" s="55" t="s">
        <v>1644</v>
      </c>
      <c r="P133" s="55" t="s">
        <v>329</v>
      </c>
      <c r="Q133" s="55" t="s">
        <v>330</v>
      </c>
      <c r="R133" s="55" t="s">
        <v>1644</v>
      </c>
      <c r="S133" s="55" t="s">
        <v>1644</v>
      </c>
      <c r="T133" s="55" t="s">
        <v>1644</v>
      </c>
      <c r="U133" s="55" t="s">
        <v>3994</v>
      </c>
      <c r="V133" s="55" t="s">
        <v>1881</v>
      </c>
      <c r="W133" s="55" t="s">
        <v>1644</v>
      </c>
      <c r="X133" s="56"/>
      <c r="Y133" s="55" t="s">
        <v>1644</v>
      </c>
      <c r="Z133" s="56"/>
      <c r="AA133" s="55" t="s">
        <v>1644</v>
      </c>
      <c r="AB133" s="59">
        <v>1336832</v>
      </c>
      <c r="AC133" s="55" t="s">
        <v>1554</v>
      </c>
      <c r="AD133" s="55" t="s">
        <v>1644</v>
      </c>
      <c r="AE133" s="58">
        <v>0</v>
      </c>
      <c r="AF133" s="55" t="s">
        <v>1644</v>
      </c>
      <c r="AG133" s="55" t="s">
        <v>1644</v>
      </c>
      <c r="AH133" s="55" t="s">
        <v>1644</v>
      </c>
      <c r="AI133" s="55" t="s">
        <v>1644</v>
      </c>
      <c r="AJ133" s="55" t="s">
        <v>1644</v>
      </c>
      <c r="AK133" s="55" t="s">
        <v>1644</v>
      </c>
      <c r="AL133" s="55" t="s">
        <v>1644</v>
      </c>
      <c r="AM133" s="55" t="s">
        <v>3861</v>
      </c>
      <c r="AN133" s="55" t="s">
        <v>1644</v>
      </c>
      <c r="AO133" t="s">
        <v>3842</v>
      </c>
    </row>
    <row r="134" spans="1:41" x14ac:dyDescent="0.25">
      <c r="A134" s="56">
        <v>45688</v>
      </c>
      <c r="B134" s="92" t="s">
        <v>1718</v>
      </c>
      <c r="C134" s="55" t="s">
        <v>3957</v>
      </c>
      <c r="D134" s="55" t="s">
        <v>3859</v>
      </c>
      <c r="E134" s="55" t="s">
        <v>89</v>
      </c>
      <c r="F134" s="55">
        <v>50900020</v>
      </c>
      <c r="G134" s="55" t="s">
        <v>492</v>
      </c>
      <c r="H134" s="55" t="s">
        <v>89</v>
      </c>
      <c r="I134" s="57">
        <v>9.6999999999999993</v>
      </c>
      <c r="J134" s="57">
        <v>9.6999999999999993</v>
      </c>
      <c r="K134" s="55" t="s">
        <v>3860</v>
      </c>
      <c r="L134" s="55" t="s">
        <v>1644</v>
      </c>
      <c r="M134" s="55" t="s">
        <v>3957</v>
      </c>
      <c r="N134" s="56">
        <v>45688</v>
      </c>
      <c r="O134" s="55" t="s">
        <v>1644</v>
      </c>
      <c r="P134" s="55" t="s">
        <v>329</v>
      </c>
      <c r="Q134" s="55" t="s">
        <v>330</v>
      </c>
      <c r="R134" s="55" t="s">
        <v>1644</v>
      </c>
      <c r="S134" s="55" t="s">
        <v>1644</v>
      </c>
      <c r="T134" s="55" t="s">
        <v>1644</v>
      </c>
      <c r="U134" s="55" t="s">
        <v>3995</v>
      </c>
      <c r="V134" s="55" t="s">
        <v>1881</v>
      </c>
      <c r="W134" s="55" t="s">
        <v>1644</v>
      </c>
      <c r="X134" s="56"/>
      <c r="Y134" s="55" t="s">
        <v>1644</v>
      </c>
      <c r="Z134" s="56"/>
      <c r="AA134" s="55" t="s">
        <v>1644</v>
      </c>
      <c r="AB134" s="59">
        <v>155581</v>
      </c>
      <c r="AC134" s="55" t="s">
        <v>1554</v>
      </c>
      <c r="AD134" s="55" t="s">
        <v>1644</v>
      </c>
      <c r="AE134" s="58">
        <v>0</v>
      </c>
      <c r="AF134" s="55" t="s">
        <v>1644</v>
      </c>
      <c r="AG134" s="55" t="s">
        <v>1644</v>
      </c>
      <c r="AH134" s="55" t="s">
        <v>1644</v>
      </c>
      <c r="AI134" s="55" t="s">
        <v>1644</v>
      </c>
      <c r="AJ134" s="55" t="s">
        <v>1644</v>
      </c>
      <c r="AK134" s="55" t="s">
        <v>1644</v>
      </c>
      <c r="AL134" s="55" t="s">
        <v>1644</v>
      </c>
      <c r="AM134" s="55" t="s">
        <v>3861</v>
      </c>
      <c r="AN134" s="55" t="s">
        <v>1644</v>
      </c>
      <c r="AO134" t="s">
        <v>3842</v>
      </c>
    </row>
    <row r="135" spans="1:41" x14ac:dyDescent="0.25">
      <c r="A135" s="56">
        <v>45688</v>
      </c>
      <c r="B135" s="92" t="s">
        <v>1718</v>
      </c>
      <c r="C135" s="55" t="s">
        <v>3957</v>
      </c>
      <c r="D135" s="55" t="s">
        <v>3859</v>
      </c>
      <c r="E135" s="55" t="s">
        <v>89</v>
      </c>
      <c r="F135" s="55">
        <v>50900020</v>
      </c>
      <c r="G135" s="55" t="s">
        <v>492</v>
      </c>
      <c r="H135" s="55" t="s">
        <v>89</v>
      </c>
      <c r="I135" s="57">
        <v>9.6999999999999993</v>
      </c>
      <c r="J135" s="57">
        <v>9.6999999999999993</v>
      </c>
      <c r="K135" s="55" t="s">
        <v>3860</v>
      </c>
      <c r="L135" s="55" t="s">
        <v>1644</v>
      </c>
      <c r="M135" s="55" t="s">
        <v>3957</v>
      </c>
      <c r="N135" s="56">
        <v>45688</v>
      </c>
      <c r="O135" s="55" t="s">
        <v>1644</v>
      </c>
      <c r="P135" s="55" t="s">
        <v>329</v>
      </c>
      <c r="Q135" s="55" t="s">
        <v>330</v>
      </c>
      <c r="R135" s="55" t="s">
        <v>1644</v>
      </c>
      <c r="S135" s="55" t="s">
        <v>1644</v>
      </c>
      <c r="T135" s="55" t="s">
        <v>1644</v>
      </c>
      <c r="U135" s="55" t="s">
        <v>3996</v>
      </c>
      <c r="V135" s="55" t="s">
        <v>1881</v>
      </c>
      <c r="W135" s="55" t="s">
        <v>1644</v>
      </c>
      <c r="X135" s="56"/>
      <c r="Y135" s="55" t="s">
        <v>1644</v>
      </c>
      <c r="Z135" s="56"/>
      <c r="AA135" s="55" t="s">
        <v>1644</v>
      </c>
      <c r="AB135" s="59">
        <v>155581</v>
      </c>
      <c r="AC135" s="55" t="s">
        <v>1554</v>
      </c>
      <c r="AD135" s="55" t="s">
        <v>1644</v>
      </c>
      <c r="AE135" s="58">
        <v>0</v>
      </c>
      <c r="AF135" s="55" t="s">
        <v>1644</v>
      </c>
      <c r="AG135" s="55" t="s">
        <v>1644</v>
      </c>
      <c r="AH135" s="55" t="s">
        <v>1644</v>
      </c>
      <c r="AI135" s="55" t="s">
        <v>1644</v>
      </c>
      <c r="AJ135" s="55" t="s">
        <v>1644</v>
      </c>
      <c r="AK135" s="55" t="s">
        <v>1644</v>
      </c>
      <c r="AL135" s="55" t="s">
        <v>1644</v>
      </c>
      <c r="AM135" s="55" t="s">
        <v>3861</v>
      </c>
      <c r="AN135" s="55" t="s">
        <v>1644</v>
      </c>
      <c r="AO135" t="s">
        <v>3842</v>
      </c>
    </row>
    <row r="136" spans="1:41" x14ac:dyDescent="0.25">
      <c r="A136" s="56">
        <v>45688</v>
      </c>
      <c r="B136" s="92" t="s">
        <v>1718</v>
      </c>
      <c r="C136" s="55" t="s">
        <v>3957</v>
      </c>
      <c r="D136" s="55" t="s">
        <v>3859</v>
      </c>
      <c r="E136" s="55" t="s">
        <v>89</v>
      </c>
      <c r="F136" s="55">
        <v>50900020</v>
      </c>
      <c r="G136" s="55" t="s">
        <v>492</v>
      </c>
      <c r="H136" s="55" t="s">
        <v>89</v>
      </c>
      <c r="I136" s="57">
        <v>83.33</v>
      </c>
      <c r="J136" s="57">
        <v>83.33</v>
      </c>
      <c r="K136" s="55" t="s">
        <v>3860</v>
      </c>
      <c r="L136" s="55" t="s">
        <v>1644</v>
      </c>
      <c r="M136" s="55" t="s">
        <v>3957</v>
      </c>
      <c r="N136" s="56">
        <v>45688</v>
      </c>
      <c r="O136" s="55" t="s">
        <v>1644</v>
      </c>
      <c r="P136" s="55" t="s">
        <v>329</v>
      </c>
      <c r="Q136" s="55" t="s">
        <v>330</v>
      </c>
      <c r="R136" s="55" t="s">
        <v>1644</v>
      </c>
      <c r="S136" s="55" t="s">
        <v>1644</v>
      </c>
      <c r="T136" s="55" t="s">
        <v>1644</v>
      </c>
      <c r="U136" s="55" t="s">
        <v>3997</v>
      </c>
      <c r="V136" s="55" t="s">
        <v>1881</v>
      </c>
      <c r="W136" s="55" t="s">
        <v>1644</v>
      </c>
      <c r="X136" s="56"/>
      <c r="Y136" s="55" t="s">
        <v>1644</v>
      </c>
      <c r="Z136" s="56"/>
      <c r="AA136" s="55" t="s">
        <v>1644</v>
      </c>
      <c r="AB136" s="59">
        <v>1336832</v>
      </c>
      <c r="AC136" s="55" t="s">
        <v>1554</v>
      </c>
      <c r="AD136" s="55" t="s">
        <v>1644</v>
      </c>
      <c r="AE136" s="58">
        <v>0</v>
      </c>
      <c r="AF136" s="55" t="s">
        <v>1644</v>
      </c>
      <c r="AG136" s="55" t="s">
        <v>1644</v>
      </c>
      <c r="AH136" s="55" t="s">
        <v>1644</v>
      </c>
      <c r="AI136" s="55" t="s">
        <v>1644</v>
      </c>
      <c r="AJ136" s="55" t="s">
        <v>1644</v>
      </c>
      <c r="AK136" s="55" t="s">
        <v>1644</v>
      </c>
      <c r="AL136" s="55" t="s">
        <v>1644</v>
      </c>
      <c r="AM136" s="55" t="s">
        <v>3861</v>
      </c>
      <c r="AN136" s="55" t="s">
        <v>1644</v>
      </c>
      <c r="AO136" t="s">
        <v>3842</v>
      </c>
    </row>
    <row r="137" spans="1:41" x14ac:dyDescent="0.25">
      <c r="A137" s="56">
        <v>45688</v>
      </c>
      <c r="B137" s="92" t="s">
        <v>1718</v>
      </c>
      <c r="C137" s="55" t="s">
        <v>3957</v>
      </c>
      <c r="D137" s="55" t="s">
        <v>3859</v>
      </c>
      <c r="E137" s="55" t="s">
        <v>89</v>
      </c>
      <c r="F137" s="55">
        <v>50900020</v>
      </c>
      <c r="G137" s="55" t="s">
        <v>492</v>
      </c>
      <c r="H137" s="55" t="s">
        <v>89</v>
      </c>
      <c r="I137" s="57">
        <v>9.6999999999999993</v>
      </c>
      <c r="J137" s="57">
        <v>9.6999999999999993</v>
      </c>
      <c r="K137" s="55" t="s">
        <v>3860</v>
      </c>
      <c r="L137" s="55" t="s">
        <v>1644</v>
      </c>
      <c r="M137" s="55" t="s">
        <v>3957</v>
      </c>
      <c r="N137" s="56">
        <v>45688</v>
      </c>
      <c r="O137" s="55" t="s">
        <v>1644</v>
      </c>
      <c r="P137" s="55" t="s">
        <v>329</v>
      </c>
      <c r="Q137" s="55" t="s">
        <v>330</v>
      </c>
      <c r="R137" s="55" t="s">
        <v>1644</v>
      </c>
      <c r="S137" s="55" t="s">
        <v>1644</v>
      </c>
      <c r="T137" s="55" t="s">
        <v>1644</v>
      </c>
      <c r="U137" s="55" t="s">
        <v>3998</v>
      </c>
      <c r="V137" s="55" t="s">
        <v>1881</v>
      </c>
      <c r="W137" s="55" t="s">
        <v>1644</v>
      </c>
      <c r="X137" s="56"/>
      <c r="Y137" s="55" t="s">
        <v>1644</v>
      </c>
      <c r="Z137" s="56"/>
      <c r="AA137" s="55" t="s">
        <v>1644</v>
      </c>
      <c r="AB137" s="59">
        <v>155581</v>
      </c>
      <c r="AC137" s="55" t="s">
        <v>1554</v>
      </c>
      <c r="AD137" s="55" t="s">
        <v>1644</v>
      </c>
      <c r="AE137" s="58">
        <v>0</v>
      </c>
      <c r="AF137" s="55" t="s">
        <v>1644</v>
      </c>
      <c r="AG137" s="55" t="s">
        <v>1644</v>
      </c>
      <c r="AH137" s="55" t="s">
        <v>1644</v>
      </c>
      <c r="AI137" s="55" t="s">
        <v>1644</v>
      </c>
      <c r="AJ137" s="55" t="s">
        <v>1644</v>
      </c>
      <c r="AK137" s="55" t="s">
        <v>1644</v>
      </c>
      <c r="AL137" s="55" t="s">
        <v>1644</v>
      </c>
      <c r="AM137" s="55" t="s">
        <v>3861</v>
      </c>
      <c r="AN137" s="55" t="s">
        <v>1644</v>
      </c>
      <c r="AO137" t="s">
        <v>3842</v>
      </c>
    </row>
    <row r="138" spans="1:41" x14ac:dyDescent="0.25">
      <c r="A138" s="56">
        <v>45688</v>
      </c>
      <c r="B138" s="92" t="s">
        <v>1718</v>
      </c>
      <c r="C138" s="55" t="s">
        <v>3957</v>
      </c>
      <c r="D138" s="55" t="s">
        <v>3859</v>
      </c>
      <c r="E138" s="55" t="s">
        <v>89</v>
      </c>
      <c r="F138" s="55">
        <v>50900020</v>
      </c>
      <c r="G138" s="55" t="s">
        <v>492</v>
      </c>
      <c r="H138" s="55" t="s">
        <v>89</v>
      </c>
      <c r="I138" s="57">
        <v>9.6999999999999993</v>
      </c>
      <c r="J138" s="57">
        <v>9.6999999999999993</v>
      </c>
      <c r="K138" s="55" t="s">
        <v>3860</v>
      </c>
      <c r="L138" s="55" t="s">
        <v>1644</v>
      </c>
      <c r="M138" s="55" t="s">
        <v>3957</v>
      </c>
      <c r="N138" s="56">
        <v>45688</v>
      </c>
      <c r="O138" s="55" t="s">
        <v>1644</v>
      </c>
      <c r="P138" s="55" t="s">
        <v>329</v>
      </c>
      <c r="Q138" s="55" t="s">
        <v>330</v>
      </c>
      <c r="R138" s="55" t="s">
        <v>1644</v>
      </c>
      <c r="S138" s="55" t="s">
        <v>1644</v>
      </c>
      <c r="T138" s="55" t="s">
        <v>1644</v>
      </c>
      <c r="U138" s="55" t="s">
        <v>3999</v>
      </c>
      <c r="V138" s="55" t="s">
        <v>1881</v>
      </c>
      <c r="W138" s="55" t="s">
        <v>1644</v>
      </c>
      <c r="X138" s="56"/>
      <c r="Y138" s="55" t="s">
        <v>1644</v>
      </c>
      <c r="Z138" s="56"/>
      <c r="AA138" s="55" t="s">
        <v>1644</v>
      </c>
      <c r="AB138" s="59">
        <v>155581</v>
      </c>
      <c r="AC138" s="55" t="s">
        <v>1554</v>
      </c>
      <c r="AD138" s="55" t="s">
        <v>1644</v>
      </c>
      <c r="AE138" s="58">
        <v>0</v>
      </c>
      <c r="AF138" s="55" t="s">
        <v>1644</v>
      </c>
      <c r="AG138" s="55" t="s">
        <v>1644</v>
      </c>
      <c r="AH138" s="55" t="s">
        <v>1644</v>
      </c>
      <c r="AI138" s="55" t="s">
        <v>1644</v>
      </c>
      <c r="AJ138" s="55" t="s">
        <v>1644</v>
      </c>
      <c r="AK138" s="55" t="s">
        <v>1644</v>
      </c>
      <c r="AL138" s="55" t="s">
        <v>1644</v>
      </c>
      <c r="AM138" s="55" t="s">
        <v>3861</v>
      </c>
      <c r="AN138" s="55" t="s">
        <v>1644</v>
      </c>
      <c r="AO138" t="s">
        <v>3842</v>
      </c>
    </row>
    <row r="139" spans="1:41" x14ac:dyDescent="0.25">
      <c r="A139" s="56">
        <v>45688</v>
      </c>
      <c r="B139" s="92" t="s">
        <v>1718</v>
      </c>
      <c r="C139" s="55" t="s">
        <v>3957</v>
      </c>
      <c r="D139" s="55" t="s">
        <v>3859</v>
      </c>
      <c r="E139" s="55" t="s">
        <v>89</v>
      </c>
      <c r="F139" s="55">
        <v>50900020</v>
      </c>
      <c r="G139" s="55" t="s">
        <v>492</v>
      </c>
      <c r="H139" s="55" t="s">
        <v>89</v>
      </c>
      <c r="I139" s="57">
        <v>83.33</v>
      </c>
      <c r="J139" s="57">
        <v>83.33</v>
      </c>
      <c r="K139" s="55" t="s">
        <v>3860</v>
      </c>
      <c r="L139" s="55" t="s">
        <v>1644</v>
      </c>
      <c r="M139" s="55" t="s">
        <v>3957</v>
      </c>
      <c r="N139" s="56">
        <v>45688</v>
      </c>
      <c r="O139" s="55" t="s">
        <v>1644</v>
      </c>
      <c r="P139" s="55" t="s">
        <v>329</v>
      </c>
      <c r="Q139" s="55" t="s">
        <v>330</v>
      </c>
      <c r="R139" s="55" t="s">
        <v>1644</v>
      </c>
      <c r="S139" s="55" t="s">
        <v>1644</v>
      </c>
      <c r="T139" s="55" t="s">
        <v>1644</v>
      </c>
      <c r="U139" s="55" t="s">
        <v>4000</v>
      </c>
      <c r="V139" s="55" t="s">
        <v>1881</v>
      </c>
      <c r="W139" s="55" t="s">
        <v>1644</v>
      </c>
      <c r="X139" s="56"/>
      <c r="Y139" s="55" t="s">
        <v>1644</v>
      </c>
      <c r="Z139" s="56"/>
      <c r="AA139" s="55" t="s">
        <v>1644</v>
      </c>
      <c r="AB139" s="59">
        <v>1336832</v>
      </c>
      <c r="AC139" s="55" t="s">
        <v>1554</v>
      </c>
      <c r="AD139" s="55" t="s">
        <v>1644</v>
      </c>
      <c r="AE139" s="58">
        <v>0</v>
      </c>
      <c r="AF139" s="55" t="s">
        <v>1644</v>
      </c>
      <c r="AG139" s="55" t="s">
        <v>1644</v>
      </c>
      <c r="AH139" s="55" t="s">
        <v>1644</v>
      </c>
      <c r="AI139" s="55" t="s">
        <v>1644</v>
      </c>
      <c r="AJ139" s="55" t="s">
        <v>1644</v>
      </c>
      <c r="AK139" s="55" t="s">
        <v>1644</v>
      </c>
      <c r="AL139" s="55" t="s">
        <v>1644</v>
      </c>
      <c r="AM139" s="55" t="s">
        <v>3861</v>
      </c>
      <c r="AN139" s="55" t="s">
        <v>1644</v>
      </c>
      <c r="AO139" t="s">
        <v>3842</v>
      </c>
    </row>
    <row r="140" spans="1:41" x14ac:dyDescent="0.25">
      <c r="A140" s="56">
        <v>45688</v>
      </c>
      <c r="B140" s="92" t="s">
        <v>1718</v>
      </c>
      <c r="C140" s="55" t="s">
        <v>3957</v>
      </c>
      <c r="D140" s="55" t="s">
        <v>3859</v>
      </c>
      <c r="E140" s="55" t="s">
        <v>89</v>
      </c>
      <c r="F140" s="55">
        <v>50900020</v>
      </c>
      <c r="G140" s="55" t="s">
        <v>492</v>
      </c>
      <c r="H140" s="55" t="s">
        <v>89</v>
      </c>
      <c r="I140" s="57">
        <v>83.34</v>
      </c>
      <c r="J140" s="57">
        <v>83.34</v>
      </c>
      <c r="K140" s="55" t="s">
        <v>3860</v>
      </c>
      <c r="L140" s="55" t="s">
        <v>1644</v>
      </c>
      <c r="M140" s="55" t="s">
        <v>3957</v>
      </c>
      <c r="N140" s="56">
        <v>45688</v>
      </c>
      <c r="O140" s="55" t="s">
        <v>1644</v>
      </c>
      <c r="P140" s="55" t="s">
        <v>329</v>
      </c>
      <c r="Q140" s="55" t="s">
        <v>330</v>
      </c>
      <c r="R140" s="55" t="s">
        <v>1644</v>
      </c>
      <c r="S140" s="55" t="s">
        <v>1644</v>
      </c>
      <c r="T140" s="55" t="s">
        <v>1644</v>
      </c>
      <c r="U140" s="55" t="s">
        <v>4001</v>
      </c>
      <c r="V140" s="55" t="s">
        <v>1881</v>
      </c>
      <c r="W140" s="55" t="s">
        <v>1644</v>
      </c>
      <c r="X140" s="56"/>
      <c r="Y140" s="55" t="s">
        <v>1644</v>
      </c>
      <c r="Z140" s="56"/>
      <c r="AA140" s="55" t="s">
        <v>1644</v>
      </c>
      <c r="AB140" s="59">
        <v>1336834</v>
      </c>
      <c r="AC140" s="55" t="s">
        <v>1554</v>
      </c>
      <c r="AD140" s="55" t="s">
        <v>1644</v>
      </c>
      <c r="AE140" s="58">
        <v>0</v>
      </c>
      <c r="AF140" s="55" t="s">
        <v>1644</v>
      </c>
      <c r="AG140" s="55" t="s">
        <v>1644</v>
      </c>
      <c r="AH140" s="55" t="s">
        <v>1644</v>
      </c>
      <c r="AI140" s="55" t="s">
        <v>1644</v>
      </c>
      <c r="AJ140" s="55" t="s">
        <v>1644</v>
      </c>
      <c r="AK140" s="55" t="s">
        <v>1644</v>
      </c>
      <c r="AL140" s="55" t="s">
        <v>1644</v>
      </c>
      <c r="AM140" s="55" t="s">
        <v>3861</v>
      </c>
      <c r="AN140" s="55" t="s">
        <v>1644</v>
      </c>
      <c r="AO140" t="s">
        <v>3842</v>
      </c>
    </row>
    <row r="141" spans="1:41" x14ac:dyDescent="0.25">
      <c r="A141" s="56">
        <v>45688</v>
      </c>
      <c r="B141" s="92" t="s">
        <v>1718</v>
      </c>
      <c r="C141" s="55" t="s">
        <v>3957</v>
      </c>
      <c r="D141" s="55" t="s">
        <v>3859</v>
      </c>
      <c r="E141" s="55" t="s">
        <v>89</v>
      </c>
      <c r="F141" s="55">
        <v>50900020</v>
      </c>
      <c r="G141" s="55" t="s">
        <v>492</v>
      </c>
      <c r="H141" s="55" t="s">
        <v>89</v>
      </c>
      <c r="I141" s="57">
        <v>9.6999999999999993</v>
      </c>
      <c r="J141" s="57">
        <v>9.6999999999999993</v>
      </c>
      <c r="K141" s="55" t="s">
        <v>3860</v>
      </c>
      <c r="L141" s="55" t="s">
        <v>1644</v>
      </c>
      <c r="M141" s="55" t="s">
        <v>3957</v>
      </c>
      <c r="N141" s="56">
        <v>45688</v>
      </c>
      <c r="O141" s="55" t="s">
        <v>1644</v>
      </c>
      <c r="P141" s="55" t="s">
        <v>329</v>
      </c>
      <c r="Q141" s="55" t="s">
        <v>330</v>
      </c>
      <c r="R141" s="55" t="s">
        <v>1644</v>
      </c>
      <c r="S141" s="55" t="s">
        <v>1644</v>
      </c>
      <c r="T141" s="55" t="s">
        <v>1644</v>
      </c>
      <c r="U141" s="55" t="s">
        <v>4002</v>
      </c>
      <c r="V141" s="55" t="s">
        <v>1881</v>
      </c>
      <c r="W141" s="55" t="s">
        <v>1644</v>
      </c>
      <c r="X141" s="56"/>
      <c r="Y141" s="55" t="s">
        <v>1644</v>
      </c>
      <c r="Z141" s="56"/>
      <c r="AA141" s="55" t="s">
        <v>1644</v>
      </c>
      <c r="AB141" s="59">
        <v>155581</v>
      </c>
      <c r="AC141" s="55" t="s">
        <v>1554</v>
      </c>
      <c r="AD141" s="55" t="s">
        <v>1644</v>
      </c>
      <c r="AE141" s="58">
        <v>0</v>
      </c>
      <c r="AF141" s="55" t="s">
        <v>1644</v>
      </c>
      <c r="AG141" s="55" t="s">
        <v>1644</v>
      </c>
      <c r="AH141" s="55" t="s">
        <v>1644</v>
      </c>
      <c r="AI141" s="55" t="s">
        <v>1644</v>
      </c>
      <c r="AJ141" s="55" t="s">
        <v>1644</v>
      </c>
      <c r="AK141" s="55" t="s">
        <v>1644</v>
      </c>
      <c r="AL141" s="55" t="s">
        <v>1644</v>
      </c>
      <c r="AM141" s="55" t="s">
        <v>3861</v>
      </c>
      <c r="AN141" s="55" t="s">
        <v>1644</v>
      </c>
      <c r="AO141" t="s">
        <v>3842</v>
      </c>
    </row>
    <row r="142" spans="1:41" x14ac:dyDescent="0.25">
      <c r="A142" s="56">
        <v>45688</v>
      </c>
      <c r="B142" s="92" t="s">
        <v>1718</v>
      </c>
      <c r="C142" s="55" t="s">
        <v>3957</v>
      </c>
      <c r="D142" s="55" t="s">
        <v>3859</v>
      </c>
      <c r="E142" s="55" t="s">
        <v>89</v>
      </c>
      <c r="F142" s="55">
        <v>50900020</v>
      </c>
      <c r="G142" s="55" t="s">
        <v>492</v>
      </c>
      <c r="H142" s="55" t="s">
        <v>89</v>
      </c>
      <c r="I142" s="57">
        <v>9.6999999999999993</v>
      </c>
      <c r="J142" s="57">
        <v>9.6999999999999993</v>
      </c>
      <c r="K142" s="55" t="s">
        <v>3860</v>
      </c>
      <c r="L142" s="55" t="s">
        <v>1644</v>
      </c>
      <c r="M142" s="55" t="s">
        <v>3957</v>
      </c>
      <c r="N142" s="56">
        <v>45688</v>
      </c>
      <c r="O142" s="55" t="s">
        <v>1644</v>
      </c>
      <c r="P142" s="55" t="s">
        <v>329</v>
      </c>
      <c r="Q142" s="55" t="s">
        <v>330</v>
      </c>
      <c r="R142" s="55" t="s">
        <v>1644</v>
      </c>
      <c r="S142" s="55" t="s">
        <v>1644</v>
      </c>
      <c r="T142" s="55" t="s">
        <v>1644</v>
      </c>
      <c r="U142" s="55" t="s">
        <v>4003</v>
      </c>
      <c r="V142" s="55" t="s">
        <v>1881</v>
      </c>
      <c r="W142" s="55" t="s">
        <v>1644</v>
      </c>
      <c r="X142" s="56"/>
      <c r="Y142" s="55" t="s">
        <v>1644</v>
      </c>
      <c r="Z142" s="56"/>
      <c r="AA142" s="55" t="s">
        <v>1644</v>
      </c>
      <c r="AB142" s="59">
        <v>155581</v>
      </c>
      <c r="AC142" s="55" t="s">
        <v>1554</v>
      </c>
      <c r="AD142" s="55" t="s">
        <v>1644</v>
      </c>
      <c r="AE142" s="58">
        <v>0</v>
      </c>
      <c r="AF142" s="55" t="s">
        <v>1644</v>
      </c>
      <c r="AG142" s="55" t="s">
        <v>1644</v>
      </c>
      <c r="AH142" s="55" t="s">
        <v>1644</v>
      </c>
      <c r="AI142" s="55" t="s">
        <v>1644</v>
      </c>
      <c r="AJ142" s="55" t="s">
        <v>1644</v>
      </c>
      <c r="AK142" s="55" t="s">
        <v>1644</v>
      </c>
      <c r="AL142" s="55" t="s">
        <v>1644</v>
      </c>
      <c r="AM142" s="55" t="s">
        <v>3861</v>
      </c>
      <c r="AN142" s="55" t="s">
        <v>1644</v>
      </c>
      <c r="AO142" t="s">
        <v>3842</v>
      </c>
    </row>
    <row r="143" spans="1:41" x14ac:dyDescent="0.25">
      <c r="A143" s="56">
        <v>45688</v>
      </c>
      <c r="B143" s="92" t="s">
        <v>1718</v>
      </c>
      <c r="C143" s="55" t="s">
        <v>3957</v>
      </c>
      <c r="D143" s="55" t="s">
        <v>3859</v>
      </c>
      <c r="E143" s="55" t="s">
        <v>89</v>
      </c>
      <c r="F143" s="55">
        <v>50900020</v>
      </c>
      <c r="G143" s="55" t="s">
        <v>492</v>
      </c>
      <c r="H143" s="55" t="s">
        <v>89</v>
      </c>
      <c r="I143" s="57">
        <v>83.34</v>
      </c>
      <c r="J143" s="57">
        <v>83.34</v>
      </c>
      <c r="K143" s="55" t="s">
        <v>3860</v>
      </c>
      <c r="L143" s="55" t="s">
        <v>1644</v>
      </c>
      <c r="M143" s="55" t="s">
        <v>3957</v>
      </c>
      <c r="N143" s="56">
        <v>45688</v>
      </c>
      <c r="O143" s="55" t="s">
        <v>1644</v>
      </c>
      <c r="P143" s="55" t="s">
        <v>329</v>
      </c>
      <c r="Q143" s="55" t="s">
        <v>330</v>
      </c>
      <c r="R143" s="55" t="s">
        <v>1644</v>
      </c>
      <c r="S143" s="55" t="s">
        <v>1644</v>
      </c>
      <c r="T143" s="55" t="s">
        <v>1644</v>
      </c>
      <c r="U143" s="55" t="s">
        <v>4004</v>
      </c>
      <c r="V143" s="55" t="s">
        <v>1881</v>
      </c>
      <c r="W143" s="55" t="s">
        <v>1644</v>
      </c>
      <c r="X143" s="56"/>
      <c r="Y143" s="55" t="s">
        <v>1644</v>
      </c>
      <c r="Z143" s="56"/>
      <c r="AA143" s="55" t="s">
        <v>1644</v>
      </c>
      <c r="AB143" s="59">
        <v>1336834</v>
      </c>
      <c r="AC143" s="55" t="s">
        <v>1554</v>
      </c>
      <c r="AD143" s="55" t="s">
        <v>1644</v>
      </c>
      <c r="AE143" s="58">
        <v>0</v>
      </c>
      <c r="AF143" s="55" t="s">
        <v>1644</v>
      </c>
      <c r="AG143" s="55" t="s">
        <v>1644</v>
      </c>
      <c r="AH143" s="55" t="s">
        <v>1644</v>
      </c>
      <c r="AI143" s="55" t="s">
        <v>1644</v>
      </c>
      <c r="AJ143" s="55" t="s">
        <v>1644</v>
      </c>
      <c r="AK143" s="55" t="s">
        <v>1644</v>
      </c>
      <c r="AL143" s="55" t="s">
        <v>1644</v>
      </c>
      <c r="AM143" s="55" t="s">
        <v>3861</v>
      </c>
      <c r="AN143" s="55" t="s">
        <v>1644</v>
      </c>
      <c r="AO143" t="s">
        <v>3842</v>
      </c>
    </row>
    <row r="144" spans="1:41" x14ac:dyDescent="0.25">
      <c r="A144" s="56">
        <v>45688</v>
      </c>
      <c r="B144" s="92" t="s">
        <v>1718</v>
      </c>
      <c r="C144" s="55" t="s">
        <v>3957</v>
      </c>
      <c r="D144" s="55" t="s">
        <v>3859</v>
      </c>
      <c r="E144" s="55" t="s">
        <v>89</v>
      </c>
      <c r="F144" s="55">
        <v>50900020</v>
      </c>
      <c r="G144" s="55" t="s">
        <v>492</v>
      </c>
      <c r="H144" s="55" t="s">
        <v>89</v>
      </c>
      <c r="I144" s="57">
        <v>9.6999999999999993</v>
      </c>
      <c r="J144" s="57">
        <v>9.6999999999999993</v>
      </c>
      <c r="K144" s="55" t="s">
        <v>3860</v>
      </c>
      <c r="L144" s="55" t="s">
        <v>1644</v>
      </c>
      <c r="M144" s="55" t="s">
        <v>3957</v>
      </c>
      <c r="N144" s="56">
        <v>45688</v>
      </c>
      <c r="O144" s="55" t="s">
        <v>1644</v>
      </c>
      <c r="P144" s="55" t="s">
        <v>329</v>
      </c>
      <c r="Q144" s="55" t="s">
        <v>330</v>
      </c>
      <c r="R144" s="55" t="s">
        <v>1644</v>
      </c>
      <c r="S144" s="55" t="s">
        <v>1644</v>
      </c>
      <c r="T144" s="55" t="s">
        <v>1644</v>
      </c>
      <c r="U144" s="55" t="s">
        <v>4005</v>
      </c>
      <c r="V144" s="55" t="s">
        <v>1881</v>
      </c>
      <c r="W144" s="55" t="s">
        <v>1644</v>
      </c>
      <c r="X144" s="56"/>
      <c r="Y144" s="55" t="s">
        <v>1644</v>
      </c>
      <c r="Z144" s="56"/>
      <c r="AA144" s="55" t="s">
        <v>1644</v>
      </c>
      <c r="AB144" s="59">
        <v>155581</v>
      </c>
      <c r="AC144" s="55" t="s">
        <v>1554</v>
      </c>
      <c r="AD144" s="55" t="s">
        <v>1644</v>
      </c>
      <c r="AE144" s="58">
        <v>0</v>
      </c>
      <c r="AF144" s="55" t="s">
        <v>1644</v>
      </c>
      <c r="AG144" s="55" t="s">
        <v>1644</v>
      </c>
      <c r="AH144" s="55" t="s">
        <v>1644</v>
      </c>
      <c r="AI144" s="55" t="s">
        <v>1644</v>
      </c>
      <c r="AJ144" s="55" t="s">
        <v>1644</v>
      </c>
      <c r="AK144" s="55" t="s">
        <v>1644</v>
      </c>
      <c r="AL144" s="55" t="s">
        <v>1644</v>
      </c>
      <c r="AM144" s="55" t="s">
        <v>3861</v>
      </c>
      <c r="AN144" s="55" t="s">
        <v>1644</v>
      </c>
      <c r="AO144" t="s">
        <v>3842</v>
      </c>
    </row>
    <row r="145" spans="1:41" x14ac:dyDescent="0.25">
      <c r="A145" s="56">
        <v>45688</v>
      </c>
      <c r="B145" s="92" t="s">
        <v>1718</v>
      </c>
      <c r="C145" s="55" t="s">
        <v>3957</v>
      </c>
      <c r="D145" s="55" t="s">
        <v>3859</v>
      </c>
      <c r="E145" s="55" t="s">
        <v>89</v>
      </c>
      <c r="F145" s="55">
        <v>50900020</v>
      </c>
      <c r="G145" s="55" t="s">
        <v>492</v>
      </c>
      <c r="H145" s="55" t="s">
        <v>89</v>
      </c>
      <c r="I145" s="57">
        <v>18.23</v>
      </c>
      <c r="J145" s="57">
        <v>18.23</v>
      </c>
      <c r="K145" s="55" t="s">
        <v>3860</v>
      </c>
      <c r="L145" s="55" t="s">
        <v>1644</v>
      </c>
      <c r="M145" s="55" t="s">
        <v>3957</v>
      </c>
      <c r="N145" s="56">
        <v>45688</v>
      </c>
      <c r="O145" s="55" t="s">
        <v>1644</v>
      </c>
      <c r="P145" s="55" t="s">
        <v>329</v>
      </c>
      <c r="Q145" s="55" t="s">
        <v>330</v>
      </c>
      <c r="R145" s="55" t="s">
        <v>1644</v>
      </c>
      <c r="S145" s="55" t="s">
        <v>1644</v>
      </c>
      <c r="T145" s="55" t="s">
        <v>1644</v>
      </c>
      <c r="U145" s="55" t="s">
        <v>4006</v>
      </c>
      <c r="V145" s="55" t="s">
        <v>1881</v>
      </c>
      <c r="W145" s="55" t="s">
        <v>1644</v>
      </c>
      <c r="X145" s="56"/>
      <c r="Y145" s="55" t="s">
        <v>1644</v>
      </c>
      <c r="Z145" s="56"/>
      <c r="AA145" s="55" t="s">
        <v>1644</v>
      </c>
      <c r="AB145" s="59">
        <v>292434</v>
      </c>
      <c r="AC145" s="55" t="s">
        <v>1554</v>
      </c>
      <c r="AD145" s="55" t="s">
        <v>1644</v>
      </c>
      <c r="AE145" s="58">
        <v>0</v>
      </c>
      <c r="AF145" s="55" t="s">
        <v>1644</v>
      </c>
      <c r="AG145" s="55" t="s">
        <v>1644</v>
      </c>
      <c r="AH145" s="55" t="s">
        <v>1644</v>
      </c>
      <c r="AI145" s="55" t="s">
        <v>1644</v>
      </c>
      <c r="AJ145" s="55" t="s">
        <v>1644</v>
      </c>
      <c r="AK145" s="55" t="s">
        <v>1644</v>
      </c>
      <c r="AL145" s="55" t="s">
        <v>1644</v>
      </c>
      <c r="AM145" s="55" t="s">
        <v>3861</v>
      </c>
      <c r="AN145" s="55" t="s">
        <v>1644</v>
      </c>
      <c r="AO145" t="s">
        <v>3842</v>
      </c>
    </row>
    <row r="146" spans="1:41" x14ac:dyDescent="0.25">
      <c r="A146" s="56">
        <v>45688</v>
      </c>
      <c r="B146" s="92" t="s">
        <v>1718</v>
      </c>
      <c r="C146" s="55" t="s">
        <v>3957</v>
      </c>
      <c r="D146" s="55" t="s">
        <v>3859</v>
      </c>
      <c r="E146" s="55" t="s">
        <v>89</v>
      </c>
      <c r="F146" s="55">
        <v>50900020</v>
      </c>
      <c r="G146" s="55" t="s">
        <v>492</v>
      </c>
      <c r="H146" s="55" t="s">
        <v>89</v>
      </c>
      <c r="I146" s="57">
        <v>18.23</v>
      </c>
      <c r="J146" s="57">
        <v>18.23</v>
      </c>
      <c r="K146" s="55" t="s">
        <v>3860</v>
      </c>
      <c r="L146" s="55" t="s">
        <v>1644</v>
      </c>
      <c r="M146" s="55" t="s">
        <v>3957</v>
      </c>
      <c r="N146" s="56">
        <v>45688</v>
      </c>
      <c r="O146" s="55" t="s">
        <v>1644</v>
      </c>
      <c r="P146" s="55" t="s">
        <v>329</v>
      </c>
      <c r="Q146" s="55" t="s">
        <v>330</v>
      </c>
      <c r="R146" s="55" t="s">
        <v>1644</v>
      </c>
      <c r="S146" s="55" t="s">
        <v>1644</v>
      </c>
      <c r="T146" s="55" t="s">
        <v>1644</v>
      </c>
      <c r="U146" s="55" t="s">
        <v>4007</v>
      </c>
      <c r="V146" s="55" t="s">
        <v>1881</v>
      </c>
      <c r="W146" s="55" t="s">
        <v>1644</v>
      </c>
      <c r="X146" s="56"/>
      <c r="Y146" s="55" t="s">
        <v>1644</v>
      </c>
      <c r="Z146" s="56"/>
      <c r="AA146" s="55" t="s">
        <v>1644</v>
      </c>
      <c r="AB146" s="59">
        <v>292393</v>
      </c>
      <c r="AC146" s="55" t="s">
        <v>1554</v>
      </c>
      <c r="AD146" s="55" t="s">
        <v>1644</v>
      </c>
      <c r="AE146" s="58">
        <v>0</v>
      </c>
      <c r="AF146" s="55" t="s">
        <v>1644</v>
      </c>
      <c r="AG146" s="55" t="s">
        <v>1644</v>
      </c>
      <c r="AH146" s="55" t="s">
        <v>1644</v>
      </c>
      <c r="AI146" s="55" t="s">
        <v>1644</v>
      </c>
      <c r="AJ146" s="55" t="s">
        <v>1644</v>
      </c>
      <c r="AK146" s="55" t="s">
        <v>1644</v>
      </c>
      <c r="AL146" s="55" t="s">
        <v>1644</v>
      </c>
      <c r="AM146" s="55" t="s">
        <v>3861</v>
      </c>
      <c r="AN146" s="55" t="s">
        <v>1644</v>
      </c>
      <c r="AO146" t="s">
        <v>3842</v>
      </c>
    </row>
    <row r="147" spans="1:41" x14ac:dyDescent="0.25">
      <c r="A147" s="56">
        <v>45688</v>
      </c>
      <c r="B147" s="92" t="s">
        <v>1718</v>
      </c>
      <c r="C147" s="55" t="s">
        <v>3957</v>
      </c>
      <c r="D147" s="55" t="s">
        <v>3859</v>
      </c>
      <c r="E147" s="55" t="s">
        <v>89</v>
      </c>
      <c r="F147" s="55">
        <v>50900020</v>
      </c>
      <c r="G147" s="55" t="s">
        <v>492</v>
      </c>
      <c r="H147" s="55" t="s">
        <v>89</v>
      </c>
      <c r="I147" s="57">
        <v>83.34</v>
      </c>
      <c r="J147" s="57">
        <v>83.34</v>
      </c>
      <c r="K147" s="55" t="s">
        <v>3860</v>
      </c>
      <c r="L147" s="55" t="s">
        <v>1644</v>
      </c>
      <c r="M147" s="55" t="s">
        <v>3957</v>
      </c>
      <c r="N147" s="56">
        <v>45688</v>
      </c>
      <c r="O147" s="55" t="s">
        <v>1644</v>
      </c>
      <c r="P147" s="55" t="s">
        <v>329</v>
      </c>
      <c r="Q147" s="55" t="s">
        <v>330</v>
      </c>
      <c r="R147" s="55" t="s">
        <v>1644</v>
      </c>
      <c r="S147" s="55" t="s">
        <v>1644</v>
      </c>
      <c r="T147" s="55" t="s">
        <v>1644</v>
      </c>
      <c r="U147" s="55" t="s">
        <v>4008</v>
      </c>
      <c r="V147" s="55" t="s">
        <v>1881</v>
      </c>
      <c r="W147" s="55" t="s">
        <v>1644</v>
      </c>
      <c r="X147" s="56"/>
      <c r="Y147" s="55" t="s">
        <v>1644</v>
      </c>
      <c r="Z147" s="56"/>
      <c r="AA147" s="55" t="s">
        <v>1644</v>
      </c>
      <c r="AB147" s="59">
        <v>1336872</v>
      </c>
      <c r="AC147" s="55" t="s">
        <v>1554</v>
      </c>
      <c r="AD147" s="55" t="s">
        <v>1644</v>
      </c>
      <c r="AE147" s="58">
        <v>0</v>
      </c>
      <c r="AF147" s="55" t="s">
        <v>1644</v>
      </c>
      <c r="AG147" s="55" t="s">
        <v>1644</v>
      </c>
      <c r="AH147" s="55" t="s">
        <v>1644</v>
      </c>
      <c r="AI147" s="55" t="s">
        <v>1644</v>
      </c>
      <c r="AJ147" s="55" t="s">
        <v>1644</v>
      </c>
      <c r="AK147" s="55" t="s">
        <v>1644</v>
      </c>
      <c r="AL147" s="55" t="s">
        <v>1644</v>
      </c>
      <c r="AM147" s="55" t="s">
        <v>3861</v>
      </c>
      <c r="AN147" s="55" t="s">
        <v>1644</v>
      </c>
      <c r="AO147" t="s">
        <v>3842</v>
      </c>
    </row>
    <row r="148" spans="1:41" x14ac:dyDescent="0.25">
      <c r="A148" s="56">
        <v>45688</v>
      </c>
      <c r="B148" s="92" t="s">
        <v>1718</v>
      </c>
      <c r="C148" s="55" t="s">
        <v>3957</v>
      </c>
      <c r="D148" s="55" t="s">
        <v>3859</v>
      </c>
      <c r="E148" s="55" t="s">
        <v>89</v>
      </c>
      <c r="F148" s="55">
        <v>50900020</v>
      </c>
      <c r="G148" s="55" t="s">
        <v>492</v>
      </c>
      <c r="H148" s="55" t="s">
        <v>89</v>
      </c>
      <c r="I148" s="57">
        <v>9.6999999999999993</v>
      </c>
      <c r="J148" s="57">
        <v>9.6999999999999993</v>
      </c>
      <c r="K148" s="55" t="s">
        <v>3860</v>
      </c>
      <c r="L148" s="55" t="s">
        <v>1644</v>
      </c>
      <c r="M148" s="55" t="s">
        <v>3957</v>
      </c>
      <c r="N148" s="56">
        <v>45688</v>
      </c>
      <c r="O148" s="55" t="s">
        <v>1644</v>
      </c>
      <c r="P148" s="55" t="s">
        <v>329</v>
      </c>
      <c r="Q148" s="55" t="s">
        <v>330</v>
      </c>
      <c r="R148" s="55" t="s">
        <v>1644</v>
      </c>
      <c r="S148" s="55" t="s">
        <v>1644</v>
      </c>
      <c r="T148" s="55" t="s">
        <v>1644</v>
      </c>
      <c r="U148" s="55" t="s">
        <v>4009</v>
      </c>
      <c r="V148" s="55" t="s">
        <v>1881</v>
      </c>
      <c r="W148" s="55" t="s">
        <v>1644</v>
      </c>
      <c r="X148" s="56"/>
      <c r="Y148" s="55" t="s">
        <v>1644</v>
      </c>
      <c r="Z148" s="56"/>
      <c r="AA148" s="55" t="s">
        <v>1644</v>
      </c>
      <c r="AB148" s="59">
        <v>155581</v>
      </c>
      <c r="AC148" s="55" t="s">
        <v>1554</v>
      </c>
      <c r="AD148" s="55" t="s">
        <v>1644</v>
      </c>
      <c r="AE148" s="58">
        <v>0</v>
      </c>
      <c r="AF148" s="55" t="s">
        <v>1644</v>
      </c>
      <c r="AG148" s="55" t="s">
        <v>1644</v>
      </c>
      <c r="AH148" s="55" t="s">
        <v>1644</v>
      </c>
      <c r="AI148" s="55" t="s">
        <v>1644</v>
      </c>
      <c r="AJ148" s="55" t="s">
        <v>1644</v>
      </c>
      <c r="AK148" s="55" t="s">
        <v>1644</v>
      </c>
      <c r="AL148" s="55" t="s">
        <v>1644</v>
      </c>
      <c r="AM148" s="55" t="s">
        <v>3861</v>
      </c>
      <c r="AN148" s="55" t="s">
        <v>1644</v>
      </c>
      <c r="AO148" t="s">
        <v>3842</v>
      </c>
    </row>
    <row r="149" spans="1:41" x14ac:dyDescent="0.25">
      <c r="A149" s="56">
        <v>45688</v>
      </c>
      <c r="B149" s="92" t="s">
        <v>1718</v>
      </c>
      <c r="C149" s="55" t="s">
        <v>3957</v>
      </c>
      <c r="D149" s="55" t="s">
        <v>3859</v>
      </c>
      <c r="E149" s="55" t="s">
        <v>89</v>
      </c>
      <c r="F149" s="55">
        <v>50900020</v>
      </c>
      <c r="G149" s="55" t="s">
        <v>492</v>
      </c>
      <c r="H149" s="55" t="s">
        <v>89</v>
      </c>
      <c r="I149" s="57">
        <v>18.23</v>
      </c>
      <c r="J149" s="57">
        <v>18.23</v>
      </c>
      <c r="K149" s="55" t="s">
        <v>3860</v>
      </c>
      <c r="L149" s="55" t="s">
        <v>1644</v>
      </c>
      <c r="M149" s="55" t="s">
        <v>3957</v>
      </c>
      <c r="N149" s="56">
        <v>45688</v>
      </c>
      <c r="O149" s="55" t="s">
        <v>1644</v>
      </c>
      <c r="P149" s="55" t="s">
        <v>329</v>
      </c>
      <c r="Q149" s="55" t="s">
        <v>330</v>
      </c>
      <c r="R149" s="55" t="s">
        <v>1644</v>
      </c>
      <c r="S149" s="55" t="s">
        <v>1644</v>
      </c>
      <c r="T149" s="55" t="s">
        <v>1644</v>
      </c>
      <c r="U149" s="55" t="s">
        <v>4010</v>
      </c>
      <c r="V149" s="55" t="s">
        <v>1881</v>
      </c>
      <c r="W149" s="55" t="s">
        <v>1644</v>
      </c>
      <c r="X149" s="56"/>
      <c r="Y149" s="55" t="s">
        <v>1644</v>
      </c>
      <c r="Z149" s="56"/>
      <c r="AA149" s="55" t="s">
        <v>1644</v>
      </c>
      <c r="AB149" s="59">
        <v>292434</v>
      </c>
      <c r="AC149" s="55" t="s">
        <v>1554</v>
      </c>
      <c r="AD149" s="55" t="s">
        <v>1644</v>
      </c>
      <c r="AE149" s="58">
        <v>0</v>
      </c>
      <c r="AF149" s="55" t="s">
        <v>1644</v>
      </c>
      <c r="AG149" s="55" t="s">
        <v>1644</v>
      </c>
      <c r="AH149" s="55" t="s">
        <v>1644</v>
      </c>
      <c r="AI149" s="55" t="s">
        <v>1644</v>
      </c>
      <c r="AJ149" s="55" t="s">
        <v>1644</v>
      </c>
      <c r="AK149" s="55" t="s">
        <v>1644</v>
      </c>
      <c r="AL149" s="55" t="s">
        <v>1644</v>
      </c>
      <c r="AM149" s="55" t="s">
        <v>3861</v>
      </c>
      <c r="AN149" s="55" t="s">
        <v>1644</v>
      </c>
      <c r="AO149" t="s">
        <v>3842</v>
      </c>
    </row>
    <row r="150" spans="1:41" x14ac:dyDescent="0.25">
      <c r="A150" s="56">
        <v>45688</v>
      </c>
      <c r="B150" s="92" t="s">
        <v>1718</v>
      </c>
      <c r="C150" s="55" t="s">
        <v>3957</v>
      </c>
      <c r="D150" s="55" t="s">
        <v>3859</v>
      </c>
      <c r="E150" s="55" t="s">
        <v>89</v>
      </c>
      <c r="F150" s="55">
        <v>50900020</v>
      </c>
      <c r="G150" s="55" t="s">
        <v>492</v>
      </c>
      <c r="H150" s="55" t="s">
        <v>89</v>
      </c>
      <c r="I150" s="57">
        <v>18.23</v>
      </c>
      <c r="J150" s="57">
        <v>18.23</v>
      </c>
      <c r="K150" s="55" t="s">
        <v>3860</v>
      </c>
      <c r="L150" s="55" t="s">
        <v>1644</v>
      </c>
      <c r="M150" s="55" t="s">
        <v>3957</v>
      </c>
      <c r="N150" s="56">
        <v>45688</v>
      </c>
      <c r="O150" s="55" t="s">
        <v>1644</v>
      </c>
      <c r="P150" s="55" t="s">
        <v>329</v>
      </c>
      <c r="Q150" s="55" t="s">
        <v>330</v>
      </c>
      <c r="R150" s="55" t="s">
        <v>1644</v>
      </c>
      <c r="S150" s="55" t="s">
        <v>1644</v>
      </c>
      <c r="T150" s="55" t="s">
        <v>1644</v>
      </c>
      <c r="U150" s="55" t="s">
        <v>4011</v>
      </c>
      <c r="V150" s="55" t="s">
        <v>1881</v>
      </c>
      <c r="W150" s="55" t="s">
        <v>1644</v>
      </c>
      <c r="X150" s="56"/>
      <c r="Y150" s="55" t="s">
        <v>1644</v>
      </c>
      <c r="Z150" s="56"/>
      <c r="AA150" s="55" t="s">
        <v>1644</v>
      </c>
      <c r="AB150" s="59">
        <v>292433</v>
      </c>
      <c r="AC150" s="55" t="s">
        <v>1554</v>
      </c>
      <c r="AD150" s="55" t="s">
        <v>1644</v>
      </c>
      <c r="AE150" s="58">
        <v>0</v>
      </c>
      <c r="AF150" s="55" t="s">
        <v>1644</v>
      </c>
      <c r="AG150" s="55" t="s">
        <v>1644</v>
      </c>
      <c r="AH150" s="55" t="s">
        <v>1644</v>
      </c>
      <c r="AI150" s="55" t="s">
        <v>1644</v>
      </c>
      <c r="AJ150" s="55" t="s">
        <v>1644</v>
      </c>
      <c r="AK150" s="55" t="s">
        <v>1644</v>
      </c>
      <c r="AL150" s="55" t="s">
        <v>1644</v>
      </c>
      <c r="AM150" s="55" t="s">
        <v>3861</v>
      </c>
      <c r="AN150" s="55" t="s">
        <v>1644</v>
      </c>
      <c r="AO150" t="s">
        <v>3842</v>
      </c>
    </row>
    <row r="151" spans="1:41" x14ac:dyDescent="0.25">
      <c r="A151" s="56">
        <v>45688</v>
      </c>
      <c r="B151" s="92" t="s">
        <v>1718</v>
      </c>
      <c r="C151" s="55" t="s">
        <v>3957</v>
      </c>
      <c r="D151" s="55" t="s">
        <v>3859</v>
      </c>
      <c r="E151" s="55" t="s">
        <v>89</v>
      </c>
      <c r="F151" s="55">
        <v>50900020</v>
      </c>
      <c r="G151" s="55" t="s">
        <v>492</v>
      </c>
      <c r="H151" s="55" t="s">
        <v>89</v>
      </c>
      <c r="I151" s="57">
        <v>1087.51</v>
      </c>
      <c r="J151" s="57">
        <v>1087.51</v>
      </c>
      <c r="K151" s="55" t="s">
        <v>3860</v>
      </c>
      <c r="L151" s="55" t="s">
        <v>1644</v>
      </c>
      <c r="M151" s="55" t="s">
        <v>3957</v>
      </c>
      <c r="N151" s="56">
        <v>45688</v>
      </c>
      <c r="O151" s="55" t="s">
        <v>1644</v>
      </c>
      <c r="P151" s="55" t="s">
        <v>329</v>
      </c>
      <c r="Q151" s="55" t="s">
        <v>330</v>
      </c>
      <c r="R151" s="55" t="s">
        <v>1644</v>
      </c>
      <c r="S151" s="55" t="s">
        <v>1644</v>
      </c>
      <c r="T151" s="55" t="s">
        <v>1644</v>
      </c>
      <c r="U151" s="55" t="s">
        <v>4012</v>
      </c>
      <c r="V151" s="55" t="s">
        <v>1881</v>
      </c>
      <c r="W151" s="55" t="s">
        <v>1644</v>
      </c>
      <c r="X151" s="56"/>
      <c r="Y151" s="55" t="s">
        <v>1644</v>
      </c>
      <c r="Z151" s="56"/>
      <c r="AA151" s="55" t="s">
        <v>1644</v>
      </c>
      <c r="AB151" s="59">
        <v>17445833</v>
      </c>
      <c r="AC151" s="55" t="s">
        <v>1554</v>
      </c>
      <c r="AD151" s="55" t="s">
        <v>1644</v>
      </c>
      <c r="AE151" s="58">
        <v>0</v>
      </c>
      <c r="AF151" s="55" t="s">
        <v>1644</v>
      </c>
      <c r="AG151" s="55" t="s">
        <v>1644</v>
      </c>
      <c r="AH151" s="55" t="s">
        <v>1644</v>
      </c>
      <c r="AI151" s="55" t="s">
        <v>1644</v>
      </c>
      <c r="AJ151" s="55" t="s">
        <v>1644</v>
      </c>
      <c r="AK151" s="55" t="s">
        <v>1644</v>
      </c>
      <c r="AL151" s="55" t="s">
        <v>1644</v>
      </c>
      <c r="AM151" s="55" t="s">
        <v>3861</v>
      </c>
      <c r="AN151" s="55" t="s">
        <v>1644</v>
      </c>
      <c r="AO151" t="s">
        <v>3842</v>
      </c>
    </row>
    <row r="152" spans="1:41" x14ac:dyDescent="0.25">
      <c r="A152" s="56">
        <v>45688</v>
      </c>
      <c r="B152" s="92" t="s">
        <v>1718</v>
      </c>
      <c r="C152" s="55" t="s">
        <v>3957</v>
      </c>
      <c r="D152" s="55" t="s">
        <v>3859</v>
      </c>
      <c r="E152" s="55" t="s">
        <v>89</v>
      </c>
      <c r="F152" s="55">
        <v>50900020</v>
      </c>
      <c r="G152" s="55" t="s">
        <v>492</v>
      </c>
      <c r="H152" s="55" t="s">
        <v>89</v>
      </c>
      <c r="I152" s="57">
        <v>9.6999999999999993</v>
      </c>
      <c r="J152" s="57">
        <v>9.6999999999999993</v>
      </c>
      <c r="K152" s="55" t="s">
        <v>3860</v>
      </c>
      <c r="L152" s="55" t="s">
        <v>1644</v>
      </c>
      <c r="M152" s="55" t="s">
        <v>3957</v>
      </c>
      <c r="N152" s="56">
        <v>45688</v>
      </c>
      <c r="O152" s="55" t="s">
        <v>1644</v>
      </c>
      <c r="P152" s="55" t="s">
        <v>329</v>
      </c>
      <c r="Q152" s="55" t="s">
        <v>330</v>
      </c>
      <c r="R152" s="55" t="s">
        <v>1644</v>
      </c>
      <c r="S152" s="55" t="s">
        <v>1644</v>
      </c>
      <c r="T152" s="55" t="s">
        <v>1644</v>
      </c>
      <c r="U152" s="55" t="s">
        <v>4013</v>
      </c>
      <c r="V152" s="55" t="s">
        <v>1881</v>
      </c>
      <c r="W152" s="55" t="s">
        <v>1644</v>
      </c>
      <c r="X152" s="56"/>
      <c r="Y152" s="55" t="s">
        <v>1644</v>
      </c>
      <c r="Z152" s="56"/>
      <c r="AA152" s="55" t="s">
        <v>1644</v>
      </c>
      <c r="AB152" s="59">
        <v>155581</v>
      </c>
      <c r="AC152" s="55" t="s">
        <v>1554</v>
      </c>
      <c r="AD152" s="55" t="s">
        <v>1644</v>
      </c>
      <c r="AE152" s="58">
        <v>0</v>
      </c>
      <c r="AF152" s="55" t="s">
        <v>1644</v>
      </c>
      <c r="AG152" s="55" t="s">
        <v>1644</v>
      </c>
      <c r="AH152" s="55" t="s">
        <v>1644</v>
      </c>
      <c r="AI152" s="55" t="s">
        <v>1644</v>
      </c>
      <c r="AJ152" s="55" t="s">
        <v>1644</v>
      </c>
      <c r="AK152" s="55" t="s">
        <v>1644</v>
      </c>
      <c r="AL152" s="55" t="s">
        <v>1644</v>
      </c>
      <c r="AM152" s="55" t="s">
        <v>3861</v>
      </c>
      <c r="AN152" s="55" t="s">
        <v>1644</v>
      </c>
      <c r="AO152" t="s">
        <v>3842</v>
      </c>
    </row>
    <row r="153" spans="1:41" x14ac:dyDescent="0.25">
      <c r="A153" s="56">
        <v>45688</v>
      </c>
      <c r="B153" s="92" t="s">
        <v>1718</v>
      </c>
      <c r="C153" s="55" t="s">
        <v>3957</v>
      </c>
      <c r="D153" s="55" t="s">
        <v>3859</v>
      </c>
      <c r="E153" s="55" t="s">
        <v>89</v>
      </c>
      <c r="F153" s="55">
        <v>50900020</v>
      </c>
      <c r="G153" s="55" t="s">
        <v>492</v>
      </c>
      <c r="H153" s="55" t="s">
        <v>89</v>
      </c>
      <c r="I153" s="57">
        <v>284.48</v>
      </c>
      <c r="J153" s="57">
        <v>284.48</v>
      </c>
      <c r="K153" s="55" t="s">
        <v>3860</v>
      </c>
      <c r="L153" s="55" t="s">
        <v>1644</v>
      </c>
      <c r="M153" s="55" t="s">
        <v>3957</v>
      </c>
      <c r="N153" s="56">
        <v>45688</v>
      </c>
      <c r="O153" s="55" t="s">
        <v>1644</v>
      </c>
      <c r="P153" s="55" t="s">
        <v>329</v>
      </c>
      <c r="Q153" s="55" t="s">
        <v>330</v>
      </c>
      <c r="R153" s="55" t="s">
        <v>1644</v>
      </c>
      <c r="S153" s="55" t="s">
        <v>1644</v>
      </c>
      <c r="T153" s="55" t="s">
        <v>1644</v>
      </c>
      <c r="U153" s="55" t="s">
        <v>4014</v>
      </c>
      <c r="V153" s="55" t="s">
        <v>1881</v>
      </c>
      <c r="W153" s="55" t="s">
        <v>1644</v>
      </c>
      <c r="X153" s="56"/>
      <c r="Y153" s="55" t="s">
        <v>1644</v>
      </c>
      <c r="Z153" s="56"/>
      <c r="AA153" s="55" t="s">
        <v>1644</v>
      </c>
      <c r="AB153" s="59">
        <v>4423933</v>
      </c>
      <c r="AC153" s="55" t="s">
        <v>1554</v>
      </c>
      <c r="AD153" s="55" t="s">
        <v>1644</v>
      </c>
      <c r="AE153" s="58">
        <v>0</v>
      </c>
      <c r="AF153" s="55" t="s">
        <v>1644</v>
      </c>
      <c r="AG153" s="55" t="s">
        <v>1644</v>
      </c>
      <c r="AH153" s="55" t="s">
        <v>1644</v>
      </c>
      <c r="AI153" s="55" t="s">
        <v>1644</v>
      </c>
      <c r="AJ153" s="55" t="s">
        <v>1644</v>
      </c>
      <c r="AK153" s="55" t="s">
        <v>1644</v>
      </c>
      <c r="AL153" s="55" t="s">
        <v>1644</v>
      </c>
      <c r="AM153" s="55" t="s">
        <v>3861</v>
      </c>
      <c r="AN153" s="55" t="s">
        <v>1644</v>
      </c>
      <c r="AO153" t="s">
        <v>3842</v>
      </c>
    </row>
    <row r="154" spans="1:41" x14ac:dyDescent="0.25">
      <c r="A154" s="56">
        <v>45688</v>
      </c>
      <c r="B154" s="92" t="s">
        <v>1718</v>
      </c>
      <c r="C154" s="55" t="s">
        <v>3957</v>
      </c>
      <c r="D154" s="55" t="s">
        <v>3859</v>
      </c>
      <c r="E154" s="55" t="s">
        <v>89</v>
      </c>
      <c r="F154" s="55">
        <v>50900020</v>
      </c>
      <c r="G154" s="55" t="s">
        <v>492</v>
      </c>
      <c r="H154" s="55" t="s">
        <v>89</v>
      </c>
      <c r="I154" s="57">
        <v>83.33</v>
      </c>
      <c r="J154" s="57">
        <v>83.33</v>
      </c>
      <c r="K154" s="55" t="s">
        <v>3860</v>
      </c>
      <c r="L154" s="55" t="s">
        <v>1644</v>
      </c>
      <c r="M154" s="55" t="s">
        <v>3957</v>
      </c>
      <c r="N154" s="56">
        <v>45688</v>
      </c>
      <c r="O154" s="55" t="s">
        <v>1644</v>
      </c>
      <c r="P154" s="55" t="s">
        <v>329</v>
      </c>
      <c r="Q154" s="55" t="s">
        <v>330</v>
      </c>
      <c r="R154" s="55" t="s">
        <v>1644</v>
      </c>
      <c r="S154" s="55" t="s">
        <v>1644</v>
      </c>
      <c r="T154" s="55" t="s">
        <v>1644</v>
      </c>
      <c r="U154" s="55" t="s">
        <v>4015</v>
      </c>
      <c r="V154" s="55" t="s">
        <v>1881</v>
      </c>
      <c r="W154" s="55" t="s">
        <v>1644</v>
      </c>
      <c r="X154" s="56"/>
      <c r="Y154" s="55" t="s">
        <v>1644</v>
      </c>
      <c r="Z154" s="56"/>
      <c r="AA154" s="55" t="s">
        <v>1644</v>
      </c>
      <c r="AB154" s="59">
        <v>1336833</v>
      </c>
      <c r="AC154" s="55" t="s">
        <v>1554</v>
      </c>
      <c r="AD154" s="55" t="s">
        <v>1644</v>
      </c>
      <c r="AE154" s="58">
        <v>0</v>
      </c>
      <c r="AF154" s="55" t="s">
        <v>1644</v>
      </c>
      <c r="AG154" s="55" t="s">
        <v>1644</v>
      </c>
      <c r="AH154" s="55" t="s">
        <v>1644</v>
      </c>
      <c r="AI154" s="55" t="s">
        <v>1644</v>
      </c>
      <c r="AJ154" s="55" t="s">
        <v>1644</v>
      </c>
      <c r="AK154" s="55" t="s">
        <v>1644</v>
      </c>
      <c r="AL154" s="55" t="s">
        <v>1644</v>
      </c>
      <c r="AM154" s="55" t="s">
        <v>3861</v>
      </c>
      <c r="AN154" s="55" t="s">
        <v>1644</v>
      </c>
      <c r="AO154" t="s">
        <v>3842</v>
      </c>
    </row>
    <row r="155" spans="1:41" x14ac:dyDescent="0.25">
      <c r="A155" s="56">
        <v>45688</v>
      </c>
      <c r="B155" s="92" t="s">
        <v>1718</v>
      </c>
      <c r="C155" s="55" t="s">
        <v>3957</v>
      </c>
      <c r="D155" s="55" t="s">
        <v>3859</v>
      </c>
      <c r="E155" s="55" t="s">
        <v>89</v>
      </c>
      <c r="F155" s="55">
        <v>50900020</v>
      </c>
      <c r="G155" s="55" t="s">
        <v>492</v>
      </c>
      <c r="H155" s="55" t="s">
        <v>89</v>
      </c>
      <c r="I155" s="57">
        <v>83.34</v>
      </c>
      <c r="J155" s="57">
        <v>83.34</v>
      </c>
      <c r="K155" s="55" t="s">
        <v>3860</v>
      </c>
      <c r="L155" s="55" t="s">
        <v>1644</v>
      </c>
      <c r="M155" s="55" t="s">
        <v>3957</v>
      </c>
      <c r="N155" s="56">
        <v>45688</v>
      </c>
      <c r="O155" s="55" t="s">
        <v>1644</v>
      </c>
      <c r="P155" s="55" t="s">
        <v>329</v>
      </c>
      <c r="Q155" s="55" t="s">
        <v>330</v>
      </c>
      <c r="R155" s="55" t="s">
        <v>1644</v>
      </c>
      <c r="S155" s="55" t="s">
        <v>1644</v>
      </c>
      <c r="T155" s="55" t="s">
        <v>1644</v>
      </c>
      <c r="U155" s="55" t="s">
        <v>4016</v>
      </c>
      <c r="V155" s="55" t="s">
        <v>1881</v>
      </c>
      <c r="W155" s="55" t="s">
        <v>1644</v>
      </c>
      <c r="X155" s="56"/>
      <c r="Y155" s="55" t="s">
        <v>1644</v>
      </c>
      <c r="Z155" s="56"/>
      <c r="AA155" s="55" t="s">
        <v>1644</v>
      </c>
      <c r="AB155" s="59">
        <v>1336834</v>
      </c>
      <c r="AC155" s="55" t="s">
        <v>1554</v>
      </c>
      <c r="AD155" s="55" t="s">
        <v>1644</v>
      </c>
      <c r="AE155" s="58">
        <v>0</v>
      </c>
      <c r="AF155" s="55" t="s">
        <v>1644</v>
      </c>
      <c r="AG155" s="55" t="s">
        <v>1644</v>
      </c>
      <c r="AH155" s="55" t="s">
        <v>1644</v>
      </c>
      <c r="AI155" s="55" t="s">
        <v>1644</v>
      </c>
      <c r="AJ155" s="55" t="s">
        <v>1644</v>
      </c>
      <c r="AK155" s="55" t="s">
        <v>1644</v>
      </c>
      <c r="AL155" s="55" t="s">
        <v>1644</v>
      </c>
      <c r="AM155" s="55" t="s">
        <v>3861</v>
      </c>
      <c r="AN155" s="55" t="s">
        <v>1644</v>
      </c>
      <c r="AO155" t="s">
        <v>3842</v>
      </c>
    </row>
    <row r="156" spans="1:41" x14ac:dyDescent="0.25">
      <c r="A156" s="56">
        <v>45688</v>
      </c>
      <c r="B156" s="92" t="s">
        <v>1718</v>
      </c>
      <c r="C156" s="55" t="s">
        <v>3957</v>
      </c>
      <c r="D156" s="55" t="s">
        <v>3859</v>
      </c>
      <c r="E156" s="55" t="s">
        <v>89</v>
      </c>
      <c r="F156" s="55">
        <v>50900020</v>
      </c>
      <c r="G156" s="55" t="s">
        <v>492</v>
      </c>
      <c r="H156" s="55" t="s">
        <v>89</v>
      </c>
      <c r="I156" s="57">
        <v>83.33</v>
      </c>
      <c r="J156" s="57">
        <v>83.33</v>
      </c>
      <c r="K156" s="55" t="s">
        <v>3860</v>
      </c>
      <c r="L156" s="55" t="s">
        <v>1644</v>
      </c>
      <c r="M156" s="55" t="s">
        <v>3957</v>
      </c>
      <c r="N156" s="56">
        <v>45688</v>
      </c>
      <c r="O156" s="55" t="s">
        <v>1644</v>
      </c>
      <c r="P156" s="55" t="s">
        <v>329</v>
      </c>
      <c r="Q156" s="55" t="s">
        <v>330</v>
      </c>
      <c r="R156" s="55" t="s">
        <v>1644</v>
      </c>
      <c r="S156" s="55" t="s">
        <v>1644</v>
      </c>
      <c r="T156" s="55" t="s">
        <v>1644</v>
      </c>
      <c r="U156" s="55" t="s">
        <v>4017</v>
      </c>
      <c r="V156" s="55" t="s">
        <v>1881</v>
      </c>
      <c r="W156" s="55" t="s">
        <v>1644</v>
      </c>
      <c r="X156" s="56"/>
      <c r="Y156" s="55" t="s">
        <v>1644</v>
      </c>
      <c r="Z156" s="56"/>
      <c r="AA156" s="55" t="s">
        <v>1644</v>
      </c>
      <c r="AB156" s="59">
        <v>1336832</v>
      </c>
      <c r="AC156" s="55" t="s">
        <v>1554</v>
      </c>
      <c r="AD156" s="55" t="s">
        <v>1644</v>
      </c>
      <c r="AE156" s="58">
        <v>0</v>
      </c>
      <c r="AF156" s="55" t="s">
        <v>1644</v>
      </c>
      <c r="AG156" s="55" t="s">
        <v>1644</v>
      </c>
      <c r="AH156" s="55" t="s">
        <v>1644</v>
      </c>
      <c r="AI156" s="55" t="s">
        <v>1644</v>
      </c>
      <c r="AJ156" s="55" t="s">
        <v>1644</v>
      </c>
      <c r="AK156" s="55" t="s">
        <v>1644</v>
      </c>
      <c r="AL156" s="55" t="s">
        <v>1644</v>
      </c>
      <c r="AM156" s="55" t="s">
        <v>3861</v>
      </c>
      <c r="AN156" s="55" t="s">
        <v>1644</v>
      </c>
      <c r="AO156" t="s">
        <v>3842</v>
      </c>
    </row>
    <row r="157" spans="1:41" x14ac:dyDescent="0.25">
      <c r="A157" s="56">
        <v>45688</v>
      </c>
      <c r="B157" s="92" t="s">
        <v>1718</v>
      </c>
      <c r="C157" s="55" t="s">
        <v>3957</v>
      </c>
      <c r="D157" s="55" t="s">
        <v>3859</v>
      </c>
      <c r="E157" s="55" t="s">
        <v>89</v>
      </c>
      <c r="F157" s="55">
        <v>50900020</v>
      </c>
      <c r="G157" s="55" t="s">
        <v>492</v>
      </c>
      <c r="H157" s="55" t="s">
        <v>89</v>
      </c>
      <c r="I157" s="57">
        <v>83.33</v>
      </c>
      <c r="J157" s="57">
        <v>83.33</v>
      </c>
      <c r="K157" s="55" t="s">
        <v>3860</v>
      </c>
      <c r="L157" s="55" t="s">
        <v>1644</v>
      </c>
      <c r="M157" s="55" t="s">
        <v>3957</v>
      </c>
      <c r="N157" s="56">
        <v>45688</v>
      </c>
      <c r="O157" s="55" t="s">
        <v>1644</v>
      </c>
      <c r="P157" s="55" t="s">
        <v>329</v>
      </c>
      <c r="Q157" s="55" t="s">
        <v>330</v>
      </c>
      <c r="R157" s="55" t="s">
        <v>1644</v>
      </c>
      <c r="S157" s="55" t="s">
        <v>1644</v>
      </c>
      <c r="T157" s="55" t="s">
        <v>1644</v>
      </c>
      <c r="U157" s="55" t="s">
        <v>4018</v>
      </c>
      <c r="V157" s="55" t="s">
        <v>1881</v>
      </c>
      <c r="W157" s="55" t="s">
        <v>1644</v>
      </c>
      <c r="X157" s="56"/>
      <c r="Y157" s="55" t="s">
        <v>1644</v>
      </c>
      <c r="Z157" s="56"/>
      <c r="AA157" s="55" t="s">
        <v>1644</v>
      </c>
      <c r="AB157" s="59">
        <v>1336833</v>
      </c>
      <c r="AC157" s="55" t="s">
        <v>1554</v>
      </c>
      <c r="AD157" s="55" t="s">
        <v>1644</v>
      </c>
      <c r="AE157" s="58">
        <v>0</v>
      </c>
      <c r="AF157" s="55" t="s">
        <v>1644</v>
      </c>
      <c r="AG157" s="55" t="s">
        <v>1644</v>
      </c>
      <c r="AH157" s="55" t="s">
        <v>1644</v>
      </c>
      <c r="AI157" s="55" t="s">
        <v>1644</v>
      </c>
      <c r="AJ157" s="55" t="s">
        <v>1644</v>
      </c>
      <c r="AK157" s="55" t="s">
        <v>1644</v>
      </c>
      <c r="AL157" s="55" t="s">
        <v>1644</v>
      </c>
      <c r="AM157" s="55" t="s">
        <v>3861</v>
      </c>
      <c r="AN157" s="55" t="s">
        <v>1644</v>
      </c>
      <c r="AO157" t="s">
        <v>3842</v>
      </c>
    </row>
    <row r="158" spans="1:41" x14ac:dyDescent="0.25">
      <c r="A158" s="56">
        <v>45688</v>
      </c>
      <c r="B158" s="92" t="s">
        <v>1718</v>
      </c>
      <c r="C158" s="55" t="s">
        <v>3957</v>
      </c>
      <c r="D158" s="55" t="s">
        <v>3859</v>
      </c>
      <c r="E158" s="55" t="s">
        <v>89</v>
      </c>
      <c r="F158" s="55">
        <v>50900020</v>
      </c>
      <c r="G158" s="55" t="s">
        <v>492</v>
      </c>
      <c r="H158" s="55" t="s">
        <v>89</v>
      </c>
      <c r="I158" s="57">
        <v>9.6999999999999993</v>
      </c>
      <c r="J158" s="57">
        <v>9.6999999999999993</v>
      </c>
      <c r="K158" s="55" t="s">
        <v>3860</v>
      </c>
      <c r="L158" s="55" t="s">
        <v>1644</v>
      </c>
      <c r="M158" s="55" t="s">
        <v>3957</v>
      </c>
      <c r="N158" s="56">
        <v>45688</v>
      </c>
      <c r="O158" s="55" t="s">
        <v>1644</v>
      </c>
      <c r="P158" s="55" t="s">
        <v>329</v>
      </c>
      <c r="Q158" s="55" t="s">
        <v>330</v>
      </c>
      <c r="R158" s="55" t="s">
        <v>1644</v>
      </c>
      <c r="S158" s="55" t="s">
        <v>1644</v>
      </c>
      <c r="T158" s="55" t="s">
        <v>1644</v>
      </c>
      <c r="U158" s="55" t="s">
        <v>4019</v>
      </c>
      <c r="V158" s="55" t="s">
        <v>1881</v>
      </c>
      <c r="W158" s="55" t="s">
        <v>1644</v>
      </c>
      <c r="X158" s="56"/>
      <c r="Y158" s="55" t="s">
        <v>1644</v>
      </c>
      <c r="Z158" s="56"/>
      <c r="AA158" s="55" t="s">
        <v>1644</v>
      </c>
      <c r="AB158" s="59">
        <v>155581</v>
      </c>
      <c r="AC158" s="55" t="s">
        <v>1554</v>
      </c>
      <c r="AD158" s="55" t="s">
        <v>1644</v>
      </c>
      <c r="AE158" s="58">
        <v>0</v>
      </c>
      <c r="AF158" s="55" t="s">
        <v>1644</v>
      </c>
      <c r="AG158" s="55" t="s">
        <v>1644</v>
      </c>
      <c r="AH158" s="55" t="s">
        <v>1644</v>
      </c>
      <c r="AI158" s="55" t="s">
        <v>1644</v>
      </c>
      <c r="AJ158" s="55" t="s">
        <v>1644</v>
      </c>
      <c r="AK158" s="55" t="s">
        <v>1644</v>
      </c>
      <c r="AL158" s="55" t="s">
        <v>1644</v>
      </c>
      <c r="AM158" s="55" t="s">
        <v>3861</v>
      </c>
      <c r="AN158" s="55" t="s">
        <v>1644</v>
      </c>
      <c r="AO158" t="s">
        <v>3842</v>
      </c>
    </row>
    <row r="159" spans="1:41" x14ac:dyDescent="0.25">
      <c r="A159" s="56">
        <v>45688</v>
      </c>
      <c r="B159" s="92" t="s">
        <v>1718</v>
      </c>
      <c r="C159" s="55" t="s">
        <v>3957</v>
      </c>
      <c r="D159" s="55" t="s">
        <v>3859</v>
      </c>
      <c r="E159" s="55" t="s">
        <v>89</v>
      </c>
      <c r="F159" s="55">
        <v>50900020</v>
      </c>
      <c r="G159" s="55" t="s">
        <v>492</v>
      </c>
      <c r="H159" s="55" t="s">
        <v>89</v>
      </c>
      <c r="I159" s="57">
        <v>83.33</v>
      </c>
      <c r="J159" s="57">
        <v>83.33</v>
      </c>
      <c r="K159" s="55" t="s">
        <v>3860</v>
      </c>
      <c r="L159" s="55" t="s">
        <v>1644</v>
      </c>
      <c r="M159" s="55" t="s">
        <v>3957</v>
      </c>
      <c r="N159" s="56">
        <v>45688</v>
      </c>
      <c r="O159" s="55" t="s">
        <v>1644</v>
      </c>
      <c r="P159" s="55" t="s">
        <v>329</v>
      </c>
      <c r="Q159" s="55" t="s">
        <v>330</v>
      </c>
      <c r="R159" s="55" t="s">
        <v>1644</v>
      </c>
      <c r="S159" s="55" t="s">
        <v>1644</v>
      </c>
      <c r="T159" s="55" t="s">
        <v>1644</v>
      </c>
      <c r="U159" s="55" t="s">
        <v>4020</v>
      </c>
      <c r="V159" s="55" t="s">
        <v>1881</v>
      </c>
      <c r="W159" s="55" t="s">
        <v>1644</v>
      </c>
      <c r="X159" s="56"/>
      <c r="Y159" s="55" t="s">
        <v>1644</v>
      </c>
      <c r="Z159" s="56"/>
      <c r="AA159" s="55" t="s">
        <v>1644</v>
      </c>
      <c r="AB159" s="59">
        <v>1336833</v>
      </c>
      <c r="AC159" s="55" t="s">
        <v>1554</v>
      </c>
      <c r="AD159" s="55" t="s">
        <v>1644</v>
      </c>
      <c r="AE159" s="58">
        <v>0</v>
      </c>
      <c r="AF159" s="55" t="s">
        <v>1644</v>
      </c>
      <c r="AG159" s="55" t="s">
        <v>1644</v>
      </c>
      <c r="AH159" s="55" t="s">
        <v>1644</v>
      </c>
      <c r="AI159" s="55" t="s">
        <v>1644</v>
      </c>
      <c r="AJ159" s="55" t="s">
        <v>1644</v>
      </c>
      <c r="AK159" s="55" t="s">
        <v>1644</v>
      </c>
      <c r="AL159" s="55" t="s">
        <v>1644</v>
      </c>
      <c r="AM159" s="55" t="s">
        <v>3861</v>
      </c>
      <c r="AN159" s="55" t="s">
        <v>1644</v>
      </c>
      <c r="AO159" t="s">
        <v>3842</v>
      </c>
    </row>
    <row r="160" spans="1:41" x14ac:dyDescent="0.25">
      <c r="A160" s="56">
        <v>45688</v>
      </c>
      <c r="B160" s="92" t="s">
        <v>1718</v>
      </c>
      <c r="C160" s="55" t="s">
        <v>3957</v>
      </c>
      <c r="D160" s="55" t="s">
        <v>3859</v>
      </c>
      <c r="E160" s="55" t="s">
        <v>89</v>
      </c>
      <c r="F160" s="55">
        <v>50900020</v>
      </c>
      <c r="G160" s="55" t="s">
        <v>492</v>
      </c>
      <c r="H160" s="55" t="s">
        <v>89</v>
      </c>
      <c r="I160" s="57">
        <v>83.34</v>
      </c>
      <c r="J160" s="57">
        <v>83.34</v>
      </c>
      <c r="K160" s="55" t="s">
        <v>3860</v>
      </c>
      <c r="L160" s="55" t="s">
        <v>1644</v>
      </c>
      <c r="M160" s="55" t="s">
        <v>3957</v>
      </c>
      <c r="N160" s="56">
        <v>45688</v>
      </c>
      <c r="O160" s="55" t="s">
        <v>1644</v>
      </c>
      <c r="P160" s="55" t="s">
        <v>329</v>
      </c>
      <c r="Q160" s="55" t="s">
        <v>330</v>
      </c>
      <c r="R160" s="55" t="s">
        <v>1644</v>
      </c>
      <c r="S160" s="55" t="s">
        <v>1644</v>
      </c>
      <c r="T160" s="55" t="s">
        <v>1644</v>
      </c>
      <c r="U160" s="55" t="s">
        <v>4021</v>
      </c>
      <c r="V160" s="55" t="s">
        <v>1881</v>
      </c>
      <c r="W160" s="55" t="s">
        <v>1644</v>
      </c>
      <c r="X160" s="56"/>
      <c r="Y160" s="55" t="s">
        <v>1644</v>
      </c>
      <c r="Z160" s="56"/>
      <c r="AA160" s="55" t="s">
        <v>1644</v>
      </c>
      <c r="AB160" s="59">
        <v>1336834</v>
      </c>
      <c r="AC160" s="55" t="s">
        <v>1554</v>
      </c>
      <c r="AD160" s="55" t="s">
        <v>1644</v>
      </c>
      <c r="AE160" s="58">
        <v>0</v>
      </c>
      <c r="AF160" s="55" t="s">
        <v>1644</v>
      </c>
      <c r="AG160" s="55" t="s">
        <v>1644</v>
      </c>
      <c r="AH160" s="55" t="s">
        <v>1644</v>
      </c>
      <c r="AI160" s="55" t="s">
        <v>1644</v>
      </c>
      <c r="AJ160" s="55" t="s">
        <v>1644</v>
      </c>
      <c r="AK160" s="55" t="s">
        <v>1644</v>
      </c>
      <c r="AL160" s="55" t="s">
        <v>1644</v>
      </c>
      <c r="AM160" s="55" t="s">
        <v>3861</v>
      </c>
      <c r="AN160" s="55" t="s">
        <v>1644</v>
      </c>
      <c r="AO160" t="s">
        <v>3842</v>
      </c>
    </row>
    <row r="161" spans="1:41" x14ac:dyDescent="0.25">
      <c r="A161" s="56">
        <v>45688</v>
      </c>
      <c r="B161" s="92" t="s">
        <v>1718</v>
      </c>
      <c r="C161" s="55" t="s">
        <v>3957</v>
      </c>
      <c r="D161" s="55" t="s">
        <v>3859</v>
      </c>
      <c r="E161" s="55" t="s">
        <v>89</v>
      </c>
      <c r="F161" s="55">
        <v>50900020</v>
      </c>
      <c r="G161" s="55" t="s">
        <v>492</v>
      </c>
      <c r="H161" s="55" t="s">
        <v>89</v>
      </c>
      <c r="I161" s="57">
        <v>83.34</v>
      </c>
      <c r="J161" s="57">
        <v>83.34</v>
      </c>
      <c r="K161" s="55" t="s">
        <v>3860</v>
      </c>
      <c r="L161" s="55" t="s">
        <v>1644</v>
      </c>
      <c r="M161" s="55" t="s">
        <v>3957</v>
      </c>
      <c r="N161" s="56">
        <v>45688</v>
      </c>
      <c r="O161" s="55" t="s">
        <v>1644</v>
      </c>
      <c r="P161" s="55" t="s">
        <v>329</v>
      </c>
      <c r="Q161" s="55" t="s">
        <v>330</v>
      </c>
      <c r="R161" s="55" t="s">
        <v>1644</v>
      </c>
      <c r="S161" s="55" t="s">
        <v>1644</v>
      </c>
      <c r="T161" s="55" t="s">
        <v>1644</v>
      </c>
      <c r="U161" s="55" t="s">
        <v>4022</v>
      </c>
      <c r="V161" s="55" t="s">
        <v>1881</v>
      </c>
      <c r="W161" s="55" t="s">
        <v>1644</v>
      </c>
      <c r="X161" s="56"/>
      <c r="Y161" s="55" t="s">
        <v>1644</v>
      </c>
      <c r="Z161" s="56"/>
      <c r="AA161" s="55" t="s">
        <v>1644</v>
      </c>
      <c r="AB161" s="59">
        <v>1336834</v>
      </c>
      <c r="AC161" s="55" t="s">
        <v>1554</v>
      </c>
      <c r="AD161" s="55" t="s">
        <v>1644</v>
      </c>
      <c r="AE161" s="58">
        <v>0</v>
      </c>
      <c r="AF161" s="55" t="s">
        <v>1644</v>
      </c>
      <c r="AG161" s="55" t="s">
        <v>1644</v>
      </c>
      <c r="AH161" s="55" t="s">
        <v>1644</v>
      </c>
      <c r="AI161" s="55" t="s">
        <v>1644</v>
      </c>
      <c r="AJ161" s="55" t="s">
        <v>1644</v>
      </c>
      <c r="AK161" s="55" t="s">
        <v>1644</v>
      </c>
      <c r="AL161" s="55" t="s">
        <v>1644</v>
      </c>
      <c r="AM161" s="55" t="s">
        <v>3861</v>
      </c>
      <c r="AN161" s="55" t="s">
        <v>1644</v>
      </c>
      <c r="AO161" t="s">
        <v>3842</v>
      </c>
    </row>
    <row r="162" spans="1:41" x14ac:dyDescent="0.25">
      <c r="A162" s="56">
        <v>45688</v>
      </c>
      <c r="B162" s="92" t="s">
        <v>1718</v>
      </c>
      <c r="C162" s="55" t="s">
        <v>3957</v>
      </c>
      <c r="D162" s="55" t="s">
        <v>3859</v>
      </c>
      <c r="E162" s="55" t="s">
        <v>89</v>
      </c>
      <c r="F162" s="55">
        <v>50900020</v>
      </c>
      <c r="G162" s="55" t="s">
        <v>492</v>
      </c>
      <c r="H162" s="55" t="s">
        <v>89</v>
      </c>
      <c r="I162" s="57">
        <v>18.23</v>
      </c>
      <c r="J162" s="57">
        <v>18.23</v>
      </c>
      <c r="K162" s="55" t="s">
        <v>3860</v>
      </c>
      <c r="L162" s="55" t="s">
        <v>1644</v>
      </c>
      <c r="M162" s="55" t="s">
        <v>3957</v>
      </c>
      <c r="N162" s="56">
        <v>45688</v>
      </c>
      <c r="O162" s="55" t="s">
        <v>1644</v>
      </c>
      <c r="P162" s="55" t="s">
        <v>329</v>
      </c>
      <c r="Q162" s="55" t="s">
        <v>330</v>
      </c>
      <c r="R162" s="55" t="s">
        <v>1644</v>
      </c>
      <c r="S162" s="55" t="s">
        <v>1644</v>
      </c>
      <c r="T162" s="55" t="s">
        <v>1644</v>
      </c>
      <c r="U162" s="55" t="s">
        <v>4023</v>
      </c>
      <c r="V162" s="55" t="s">
        <v>1881</v>
      </c>
      <c r="W162" s="55" t="s">
        <v>1644</v>
      </c>
      <c r="X162" s="56"/>
      <c r="Y162" s="55" t="s">
        <v>1644</v>
      </c>
      <c r="Z162" s="56"/>
      <c r="AA162" s="55" t="s">
        <v>1644</v>
      </c>
      <c r="AB162" s="59">
        <v>292434</v>
      </c>
      <c r="AC162" s="55" t="s">
        <v>1554</v>
      </c>
      <c r="AD162" s="55" t="s">
        <v>1644</v>
      </c>
      <c r="AE162" s="58">
        <v>0</v>
      </c>
      <c r="AF162" s="55" t="s">
        <v>1644</v>
      </c>
      <c r="AG162" s="55" t="s">
        <v>1644</v>
      </c>
      <c r="AH162" s="55" t="s">
        <v>1644</v>
      </c>
      <c r="AI162" s="55" t="s">
        <v>1644</v>
      </c>
      <c r="AJ162" s="55" t="s">
        <v>1644</v>
      </c>
      <c r="AK162" s="55" t="s">
        <v>1644</v>
      </c>
      <c r="AL162" s="55" t="s">
        <v>1644</v>
      </c>
      <c r="AM162" s="55" t="s">
        <v>3861</v>
      </c>
      <c r="AN162" s="55" t="s">
        <v>1644</v>
      </c>
      <c r="AO162" t="s">
        <v>3842</v>
      </c>
    </row>
    <row r="163" spans="1:41" x14ac:dyDescent="0.25">
      <c r="A163" s="56">
        <v>45688</v>
      </c>
      <c r="B163" s="92" t="s">
        <v>1718</v>
      </c>
      <c r="C163" s="55" t="s">
        <v>3957</v>
      </c>
      <c r="D163" s="55" t="s">
        <v>3859</v>
      </c>
      <c r="E163" s="55" t="s">
        <v>89</v>
      </c>
      <c r="F163" s="55">
        <v>50900020</v>
      </c>
      <c r="G163" s="55" t="s">
        <v>492</v>
      </c>
      <c r="H163" s="55" t="s">
        <v>89</v>
      </c>
      <c r="I163" s="57">
        <v>83.33</v>
      </c>
      <c r="J163" s="57">
        <v>83.33</v>
      </c>
      <c r="K163" s="55" t="s">
        <v>3860</v>
      </c>
      <c r="L163" s="55" t="s">
        <v>1644</v>
      </c>
      <c r="M163" s="55" t="s">
        <v>3957</v>
      </c>
      <c r="N163" s="56">
        <v>45688</v>
      </c>
      <c r="O163" s="55" t="s">
        <v>1644</v>
      </c>
      <c r="P163" s="55" t="s">
        <v>329</v>
      </c>
      <c r="Q163" s="55" t="s">
        <v>330</v>
      </c>
      <c r="R163" s="55" t="s">
        <v>1644</v>
      </c>
      <c r="S163" s="55" t="s">
        <v>1644</v>
      </c>
      <c r="T163" s="55" t="s">
        <v>1644</v>
      </c>
      <c r="U163" s="55" t="s">
        <v>4024</v>
      </c>
      <c r="V163" s="55" t="s">
        <v>1881</v>
      </c>
      <c r="W163" s="55" t="s">
        <v>1644</v>
      </c>
      <c r="X163" s="56"/>
      <c r="Y163" s="55" t="s">
        <v>1644</v>
      </c>
      <c r="Z163" s="56"/>
      <c r="AA163" s="55" t="s">
        <v>1644</v>
      </c>
      <c r="AB163" s="59">
        <v>1336832</v>
      </c>
      <c r="AC163" s="55" t="s">
        <v>1554</v>
      </c>
      <c r="AD163" s="55" t="s">
        <v>1644</v>
      </c>
      <c r="AE163" s="58">
        <v>0</v>
      </c>
      <c r="AF163" s="55" t="s">
        <v>1644</v>
      </c>
      <c r="AG163" s="55" t="s">
        <v>1644</v>
      </c>
      <c r="AH163" s="55" t="s">
        <v>1644</v>
      </c>
      <c r="AI163" s="55" t="s">
        <v>1644</v>
      </c>
      <c r="AJ163" s="55" t="s">
        <v>1644</v>
      </c>
      <c r="AK163" s="55" t="s">
        <v>1644</v>
      </c>
      <c r="AL163" s="55" t="s">
        <v>1644</v>
      </c>
      <c r="AM163" s="55" t="s">
        <v>3861</v>
      </c>
      <c r="AN163" s="55" t="s">
        <v>1644</v>
      </c>
      <c r="AO163" t="s">
        <v>3842</v>
      </c>
    </row>
    <row r="164" spans="1:41" x14ac:dyDescent="0.25">
      <c r="A164" s="56">
        <v>45688</v>
      </c>
      <c r="B164" s="92" t="s">
        <v>1718</v>
      </c>
      <c r="C164" s="55" t="s">
        <v>3957</v>
      </c>
      <c r="D164" s="55" t="s">
        <v>3859</v>
      </c>
      <c r="E164" s="55" t="s">
        <v>89</v>
      </c>
      <c r="F164" s="55">
        <v>50900020</v>
      </c>
      <c r="G164" s="55" t="s">
        <v>492</v>
      </c>
      <c r="H164" s="55" t="s">
        <v>89</v>
      </c>
      <c r="I164" s="57">
        <v>9.6999999999999993</v>
      </c>
      <c r="J164" s="57">
        <v>9.6999999999999993</v>
      </c>
      <c r="K164" s="55" t="s">
        <v>3860</v>
      </c>
      <c r="L164" s="55" t="s">
        <v>1644</v>
      </c>
      <c r="M164" s="55" t="s">
        <v>3957</v>
      </c>
      <c r="N164" s="56">
        <v>45688</v>
      </c>
      <c r="O164" s="55" t="s">
        <v>1644</v>
      </c>
      <c r="P164" s="55" t="s">
        <v>329</v>
      </c>
      <c r="Q164" s="55" t="s">
        <v>330</v>
      </c>
      <c r="R164" s="55" t="s">
        <v>1644</v>
      </c>
      <c r="S164" s="55" t="s">
        <v>1644</v>
      </c>
      <c r="T164" s="55" t="s">
        <v>1644</v>
      </c>
      <c r="U164" s="55" t="s">
        <v>4025</v>
      </c>
      <c r="V164" s="55" t="s">
        <v>1881</v>
      </c>
      <c r="W164" s="55" t="s">
        <v>1644</v>
      </c>
      <c r="X164" s="56"/>
      <c r="Y164" s="55" t="s">
        <v>1644</v>
      </c>
      <c r="Z164" s="56"/>
      <c r="AA164" s="55" t="s">
        <v>1644</v>
      </c>
      <c r="AB164" s="59">
        <v>155581</v>
      </c>
      <c r="AC164" s="55" t="s">
        <v>1554</v>
      </c>
      <c r="AD164" s="55" t="s">
        <v>1644</v>
      </c>
      <c r="AE164" s="58">
        <v>0</v>
      </c>
      <c r="AF164" s="55" t="s">
        <v>1644</v>
      </c>
      <c r="AG164" s="55" t="s">
        <v>1644</v>
      </c>
      <c r="AH164" s="55" t="s">
        <v>1644</v>
      </c>
      <c r="AI164" s="55" t="s">
        <v>1644</v>
      </c>
      <c r="AJ164" s="55" t="s">
        <v>1644</v>
      </c>
      <c r="AK164" s="55" t="s">
        <v>1644</v>
      </c>
      <c r="AL164" s="55" t="s">
        <v>1644</v>
      </c>
      <c r="AM164" s="55" t="s">
        <v>3861</v>
      </c>
      <c r="AN164" s="55" t="s">
        <v>1644</v>
      </c>
      <c r="AO164" t="s">
        <v>3842</v>
      </c>
    </row>
    <row r="165" spans="1:41" x14ac:dyDescent="0.25">
      <c r="A165" s="56">
        <v>45688</v>
      </c>
      <c r="B165" s="92" t="s">
        <v>1718</v>
      </c>
      <c r="C165" s="55" t="s">
        <v>3957</v>
      </c>
      <c r="D165" s="55" t="s">
        <v>3859</v>
      </c>
      <c r="E165" s="55" t="s">
        <v>89</v>
      </c>
      <c r="F165" s="55">
        <v>50900020</v>
      </c>
      <c r="G165" s="55" t="s">
        <v>492</v>
      </c>
      <c r="H165" s="55" t="s">
        <v>89</v>
      </c>
      <c r="I165" s="57">
        <v>260.41000000000003</v>
      </c>
      <c r="J165" s="57">
        <v>260.41000000000003</v>
      </c>
      <c r="K165" s="55" t="s">
        <v>3860</v>
      </c>
      <c r="L165" s="55" t="s">
        <v>1644</v>
      </c>
      <c r="M165" s="55" t="s">
        <v>3957</v>
      </c>
      <c r="N165" s="56">
        <v>45688</v>
      </c>
      <c r="O165" s="55" t="s">
        <v>1644</v>
      </c>
      <c r="P165" s="55" t="s">
        <v>329</v>
      </c>
      <c r="Q165" s="55" t="s">
        <v>330</v>
      </c>
      <c r="R165" s="55" t="s">
        <v>1644</v>
      </c>
      <c r="S165" s="55" t="s">
        <v>1644</v>
      </c>
      <c r="T165" s="55" t="s">
        <v>1644</v>
      </c>
      <c r="U165" s="55" t="s">
        <v>4026</v>
      </c>
      <c r="V165" s="55" t="s">
        <v>1881</v>
      </c>
      <c r="W165" s="55" t="s">
        <v>1644</v>
      </c>
      <c r="X165" s="56"/>
      <c r="Y165" s="55" t="s">
        <v>1644</v>
      </c>
      <c r="Z165" s="56"/>
      <c r="AA165" s="55" t="s">
        <v>1644</v>
      </c>
      <c r="AB165" s="59">
        <v>4177500</v>
      </c>
      <c r="AC165" s="55" t="s">
        <v>1554</v>
      </c>
      <c r="AD165" s="55" t="s">
        <v>1644</v>
      </c>
      <c r="AE165" s="58">
        <v>0</v>
      </c>
      <c r="AF165" s="55" t="s">
        <v>1644</v>
      </c>
      <c r="AG165" s="55" t="s">
        <v>1644</v>
      </c>
      <c r="AH165" s="55" t="s">
        <v>1644</v>
      </c>
      <c r="AI165" s="55" t="s">
        <v>1644</v>
      </c>
      <c r="AJ165" s="55" t="s">
        <v>1644</v>
      </c>
      <c r="AK165" s="55" t="s">
        <v>1644</v>
      </c>
      <c r="AL165" s="55" t="s">
        <v>1644</v>
      </c>
      <c r="AM165" s="55" t="s">
        <v>3861</v>
      </c>
      <c r="AN165" s="55" t="s">
        <v>1644</v>
      </c>
      <c r="AO165" t="s">
        <v>3842</v>
      </c>
    </row>
    <row r="166" spans="1:41" x14ac:dyDescent="0.25">
      <c r="A166" s="56">
        <v>45688</v>
      </c>
      <c r="B166" s="92" t="s">
        <v>1718</v>
      </c>
      <c r="C166" s="55" t="s">
        <v>3957</v>
      </c>
      <c r="D166" s="55" t="s">
        <v>3859</v>
      </c>
      <c r="E166" s="55" t="s">
        <v>89</v>
      </c>
      <c r="F166" s="55">
        <v>50900020</v>
      </c>
      <c r="G166" s="55" t="s">
        <v>492</v>
      </c>
      <c r="H166" s="55" t="s">
        <v>89</v>
      </c>
      <c r="I166" s="57">
        <v>83.33</v>
      </c>
      <c r="J166" s="57">
        <v>83.33</v>
      </c>
      <c r="K166" s="55" t="s">
        <v>3860</v>
      </c>
      <c r="L166" s="55" t="s">
        <v>1644</v>
      </c>
      <c r="M166" s="55" t="s">
        <v>3957</v>
      </c>
      <c r="N166" s="56">
        <v>45688</v>
      </c>
      <c r="O166" s="55" t="s">
        <v>1644</v>
      </c>
      <c r="P166" s="55" t="s">
        <v>329</v>
      </c>
      <c r="Q166" s="55" t="s">
        <v>330</v>
      </c>
      <c r="R166" s="55" t="s">
        <v>1644</v>
      </c>
      <c r="S166" s="55" t="s">
        <v>1644</v>
      </c>
      <c r="T166" s="55" t="s">
        <v>1644</v>
      </c>
      <c r="U166" s="55" t="s">
        <v>4027</v>
      </c>
      <c r="V166" s="55" t="s">
        <v>1881</v>
      </c>
      <c r="W166" s="55" t="s">
        <v>1644</v>
      </c>
      <c r="X166" s="56"/>
      <c r="Y166" s="55" t="s">
        <v>1644</v>
      </c>
      <c r="Z166" s="56"/>
      <c r="AA166" s="55" t="s">
        <v>1644</v>
      </c>
      <c r="AB166" s="59">
        <v>1336833</v>
      </c>
      <c r="AC166" s="55" t="s">
        <v>1554</v>
      </c>
      <c r="AD166" s="55" t="s">
        <v>1644</v>
      </c>
      <c r="AE166" s="58">
        <v>0</v>
      </c>
      <c r="AF166" s="55" t="s">
        <v>1644</v>
      </c>
      <c r="AG166" s="55" t="s">
        <v>1644</v>
      </c>
      <c r="AH166" s="55" t="s">
        <v>1644</v>
      </c>
      <c r="AI166" s="55" t="s">
        <v>1644</v>
      </c>
      <c r="AJ166" s="55" t="s">
        <v>1644</v>
      </c>
      <c r="AK166" s="55" t="s">
        <v>1644</v>
      </c>
      <c r="AL166" s="55" t="s">
        <v>1644</v>
      </c>
      <c r="AM166" s="55" t="s">
        <v>3861</v>
      </c>
      <c r="AN166" s="55" t="s">
        <v>1644</v>
      </c>
      <c r="AO166" t="s">
        <v>3842</v>
      </c>
    </row>
    <row r="167" spans="1:41" x14ac:dyDescent="0.25">
      <c r="A167" s="56">
        <v>45688</v>
      </c>
      <c r="B167" s="92" t="s">
        <v>1718</v>
      </c>
      <c r="C167" s="55" t="s">
        <v>3957</v>
      </c>
      <c r="D167" s="55" t="s">
        <v>3859</v>
      </c>
      <c r="E167" s="55" t="s">
        <v>89</v>
      </c>
      <c r="F167" s="55">
        <v>50900020</v>
      </c>
      <c r="G167" s="55" t="s">
        <v>492</v>
      </c>
      <c r="H167" s="55" t="s">
        <v>89</v>
      </c>
      <c r="I167" s="57">
        <v>533.34</v>
      </c>
      <c r="J167" s="57">
        <v>533.34</v>
      </c>
      <c r="K167" s="55" t="s">
        <v>3860</v>
      </c>
      <c r="L167" s="55" t="s">
        <v>1644</v>
      </c>
      <c r="M167" s="55" t="s">
        <v>3957</v>
      </c>
      <c r="N167" s="56">
        <v>45688</v>
      </c>
      <c r="O167" s="55" t="s">
        <v>1644</v>
      </c>
      <c r="P167" s="55" t="s">
        <v>329</v>
      </c>
      <c r="Q167" s="55" t="s">
        <v>330</v>
      </c>
      <c r="R167" s="55" t="s">
        <v>1644</v>
      </c>
      <c r="S167" s="55" t="s">
        <v>1644</v>
      </c>
      <c r="T167" s="55" t="s">
        <v>1644</v>
      </c>
      <c r="U167" s="55" t="s">
        <v>4028</v>
      </c>
      <c r="V167" s="55" t="s">
        <v>1881</v>
      </c>
      <c r="W167" s="55" t="s">
        <v>1644</v>
      </c>
      <c r="X167" s="56"/>
      <c r="Y167" s="55" t="s">
        <v>1644</v>
      </c>
      <c r="Z167" s="56"/>
      <c r="AA167" s="55" t="s">
        <v>1644</v>
      </c>
      <c r="AB167" s="59">
        <v>8555840</v>
      </c>
      <c r="AC167" s="55" t="s">
        <v>1554</v>
      </c>
      <c r="AD167" s="55" t="s">
        <v>1644</v>
      </c>
      <c r="AE167" s="58">
        <v>0</v>
      </c>
      <c r="AF167" s="55" t="s">
        <v>1644</v>
      </c>
      <c r="AG167" s="55" t="s">
        <v>1644</v>
      </c>
      <c r="AH167" s="55" t="s">
        <v>1644</v>
      </c>
      <c r="AI167" s="55" t="s">
        <v>1644</v>
      </c>
      <c r="AJ167" s="55" t="s">
        <v>1644</v>
      </c>
      <c r="AK167" s="55" t="s">
        <v>1644</v>
      </c>
      <c r="AL167" s="55" t="s">
        <v>1644</v>
      </c>
      <c r="AM167" s="55" t="s">
        <v>3861</v>
      </c>
      <c r="AN167" s="55" t="s">
        <v>1644</v>
      </c>
      <c r="AO167" t="s">
        <v>3842</v>
      </c>
    </row>
    <row r="168" spans="1:41" x14ac:dyDescent="0.25">
      <c r="A168" s="56">
        <v>45688</v>
      </c>
      <c r="B168" s="92" t="s">
        <v>1718</v>
      </c>
      <c r="C168" s="55" t="s">
        <v>3957</v>
      </c>
      <c r="D168" s="55" t="s">
        <v>3859</v>
      </c>
      <c r="E168" s="55" t="s">
        <v>89</v>
      </c>
      <c r="F168" s="55">
        <v>50900020</v>
      </c>
      <c r="G168" s="55" t="s">
        <v>492</v>
      </c>
      <c r="H168" s="55" t="s">
        <v>89</v>
      </c>
      <c r="I168" s="57">
        <v>18.23</v>
      </c>
      <c r="J168" s="57">
        <v>18.23</v>
      </c>
      <c r="K168" s="55" t="s">
        <v>3860</v>
      </c>
      <c r="L168" s="55" t="s">
        <v>1644</v>
      </c>
      <c r="M168" s="55" t="s">
        <v>3957</v>
      </c>
      <c r="N168" s="56">
        <v>45688</v>
      </c>
      <c r="O168" s="55" t="s">
        <v>1644</v>
      </c>
      <c r="P168" s="55" t="s">
        <v>329</v>
      </c>
      <c r="Q168" s="55" t="s">
        <v>330</v>
      </c>
      <c r="R168" s="55" t="s">
        <v>1644</v>
      </c>
      <c r="S168" s="55" t="s">
        <v>1644</v>
      </c>
      <c r="T168" s="55" t="s">
        <v>1644</v>
      </c>
      <c r="U168" s="55" t="s">
        <v>4029</v>
      </c>
      <c r="V168" s="55" t="s">
        <v>1881</v>
      </c>
      <c r="W168" s="55" t="s">
        <v>1644</v>
      </c>
      <c r="X168" s="56"/>
      <c r="Y168" s="55" t="s">
        <v>1644</v>
      </c>
      <c r="Z168" s="56"/>
      <c r="AA168" s="55" t="s">
        <v>1644</v>
      </c>
      <c r="AB168" s="59">
        <v>292434</v>
      </c>
      <c r="AC168" s="55" t="s">
        <v>1554</v>
      </c>
      <c r="AD168" s="55" t="s">
        <v>1644</v>
      </c>
      <c r="AE168" s="58">
        <v>0</v>
      </c>
      <c r="AF168" s="55" t="s">
        <v>1644</v>
      </c>
      <c r="AG168" s="55" t="s">
        <v>1644</v>
      </c>
      <c r="AH168" s="55" t="s">
        <v>1644</v>
      </c>
      <c r="AI168" s="55" t="s">
        <v>1644</v>
      </c>
      <c r="AJ168" s="55" t="s">
        <v>1644</v>
      </c>
      <c r="AK168" s="55" t="s">
        <v>1644</v>
      </c>
      <c r="AL168" s="55" t="s">
        <v>1644</v>
      </c>
      <c r="AM168" s="55" t="s">
        <v>3861</v>
      </c>
      <c r="AN168" s="55" t="s">
        <v>1644</v>
      </c>
      <c r="AO168" t="s">
        <v>3842</v>
      </c>
    </row>
    <row r="169" spans="1:41" x14ac:dyDescent="0.25">
      <c r="A169" s="56">
        <v>45688</v>
      </c>
      <c r="B169" s="92" t="s">
        <v>1718</v>
      </c>
      <c r="C169" s="55" t="s">
        <v>3957</v>
      </c>
      <c r="D169" s="55" t="s">
        <v>3859</v>
      </c>
      <c r="E169" s="55" t="s">
        <v>89</v>
      </c>
      <c r="F169" s="55">
        <v>50900020</v>
      </c>
      <c r="G169" s="55" t="s">
        <v>492</v>
      </c>
      <c r="H169" s="55" t="s">
        <v>89</v>
      </c>
      <c r="I169" s="57">
        <v>9.6999999999999993</v>
      </c>
      <c r="J169" s="57">
        <v>9.6999999999999993</v>
      </c>
      <c r="K169" s="55" t="s">
        <v>3860</v>
      </c>
      <c r="L169" s="55" t="s">
        <v>1644</v>
      </c>
      <c r="M169" s="55" t="s">
        <v>3957</v>
      </c>
      <c r="N169" s="56">
        <v>45688</v>
      </c>
      <c r="O169" s="55" t="s">
        <v>1644</v>
      </c>
      <c r="P169" s="55" t="s">
        <v>329</v>
      </c>
      <c r="Q169" s="55" t="s">
        <v>330</v>
      </c>
      <c r="R169" s="55" t="s">
        <v>1644</v>
      </c>
      <c r="S169" s="55" t="s">
        <v>1644</v>
      </c>
      <c r="T169" s="55" t="s">
        <v>1644</v>
      </c>
      <c r="U169" s="55" t="s">
        <v>4030</v>
      </c>
      <c r="V169" s="55" t="s">
        <v>1881</v>
      </c>
      <c r="W169" s="55" t="s">
        <v>1644</v>
      </c>
      <c r="X169" s="56"/>
      <c r="Y169" s="55" t="s">
        <v>1644</v>
      </c>
      <c r="Z169" s="56"/>
      <c r="AA169" s="55" t="s">
        <v>1644</v>
      </c>
      <c r="AB169" s="59">
        <v>155581</v>
      </c>
      <c r="AC169" s="55" t="s">
        <v>1554</v>
      </c>
      <c r="AD169" s="55" t="s">
        <v>1644</v>
      </c>
      <c r="AE169" s="58">
        <v>0</v>
      </c>
      <c r="AF169" s="55" t="s">
        <v>1644</v>
      </c>
      <c r="AG169" s="55" t="s">
        <v>1644</v>
      </c>
      <c r="AH169" s="55" t="s">
        <v>1644</v>
      </c>
      <c r="AI169" s="55" t="s">
        <v>1644</v>
      </c>
      <c r="AJ169" s="55" t="s">
        <v>1644</v>
      </c>
      <c r="AK169" s="55" t="s">
        <v>1644</v>
      </c>
      <c r="AL169" s="55" t="s">
        <v>1644</v>
      </c>
      <c r="AM169" s="55" t="s">
        <v>3861</v>
      </c>
      <c r="AN169" s="55" t="s">
        <v>1644</v>
      </c>
      <c r="AO169" t="s">
        <v>3842</v>
      </c>
    </row>
    <row r="170" spans="1:41" x14ac:dyDescent="0.25">
      <c r="A170" s="56">
        <v>45688</v>
      </c>
      <c r="B170" s="92" t="s">
        <v>1718</v>
      </c>
      <c r="C170" s="55" t="s">
        <v>3957</v>
      </c>
      <c r="D170" s="55" t="s">
        <v>3859</v>
      </c>
      <c r="E170" s="55" t="s">
        <v>89</v>
      </c>
      <c r="F170" s="55">
        <v>50900020</v>
      </c>
      <c r="G170" s="55" t="s">
        <v>492</v>
      </c>
      <c r="H170" s="55" t="s">
        <v>89</v>
      </c>
      <c r="I170" s="57">
        <v>18.23</v>
      </c>
      <c r="J170" s="57">
        <v>18.23</v>
      </c>
      <c r="K170" s="55" t="s">
        <v>3860</v>
      </c>
      <c r="L170" s="55" t="s">
        <v>1644</v>
      </c>
      <c r="M170" s="55" t="s">
        <v>3957</v>
      </c>
      <c r="N170" s="56">
        <v>45688</v>
      </c>
      <c r="O170" s="55" t="s">
        <v>1644</v>
      </c>
      <c r="P170" s="55" t="s">
        <v>329</v>
      </c>
      <c r="Q170" s="55" t="s">
        <v>330</v>
      </c>
      <c r="R170" s="55" t="s">
        <v>1644</v>
      </c>
      <c r="S170" s="55" t="s">
        <v>1644</v>
      </c>
      <c r="T170" s="55" t="s">
        <v>1644</v>
      </c>
      <c r="U170" s="55" t="s">
        <v>4031</v>
      </c>
      <c r="V170" s="55" t="s">
        <v>1881</v>
      </c>
      <c r="W170" s="55" t="s">
        <v>1644</v>
      </c>
      <c r="X170" s="56"/>
      <c r="Y170" s="55" t="s">
        <v>1644</v>
      </c>
      <c r="Z170" s="56"/>
      <c r="AA170" s="55" t="s">
        <v>1644</v>
      </c>
      <c r="AB170" s="59">
        <v>292433</v>
      </c>
      <c r="AC170" s="55" t="s">
        <v>1554</v>
      </c>
      <c r="AD170" s="55" t="s">
        <v>1644</v>
      </c>
      <c r="AE170" s="58">
        <v>0</v>
      </c>
      <c r="AF170" s="55" t="s">
        <v>1644</v>
      </c>
      <c r="AG170" s="55" t="s">
        <v>1644</v>
      </c>
      <c r="AH170" s="55" t="s">
        <v>1644</v>
      </c>
      <c r="AI170" s="55" t="s">
        <v>1644</v>
      </c>
      <c r="AJ170" s="55" t="s">
        <v>1644</v>
      </c>
      <c r="AK170" s="55" t="s">
        <v>1644</v>
      </c>
      <c r="AL170" s="55" t="s">
        <v>1644</v>
      </c>
      <c r="AM170" s="55" t="s">
        <v>3861</v>
      </c>
      <c r="AN170" s="55" t="s">
        <v>1644</v>
      </c>
      <c r="AO170" t="s">
        <v>3842</v>
      </c>
    </row>
    <row r="171" spans="1:41" x14ac:dyDescent="0.25">
      <c r="A171" s="56">
        <v>45688</v>
      </c>
      <c r="B171" s="92" t="s">
        <v>1718</v>
      </c>
      <c r="C171" s="55" t="s">
        <v>3957</v>
      </c>
      <c r="D171" s="55" t="s">
        <v>3859</v>
      </c>
      <c r="E171" s="55" t="s">
        <v>89</v>
      </c>
      <c r="F171" s="55">
        <v>50900020</v>
      </c>
      <c r="G171" s="55" t="s">
        <v>492</v>
      </c>
      <c r="H171" s="55" t="s">
        <v>89</v>
      </c>
      <c r="I171" s="57">
        <v>9.6999999999999993</v>
      </c>
      <c r="J171" s="57">
        <v>9.6999999999999993</v>
      </c>
      <c r="K171" s="55" t="s">
        <v>3860</v>
      </c>
      <c r="L171" s="55" t="s">
        <v>1644</v>
      </c>
      <c r="M171" s="55" t="s">
        <v>3957</v>
      </c>
      <c r="N171" s="56">
        <v>45688</v>
      </c>
      <c r="O171" s="55" t="s">
        <v>1644</v>
      </c>
      <c r="P171" s="55" t="s">
        <v>329</v>
      </c>
      <c r="Q171" s="55" t="s">
        <v>330</v>
      </c>
      <c r="R171" s="55" t="s">
        <v>1644</v>
      </c>
      <c r="S171" s="55" t="s">
        <v>1644</v>
      </c>
      <c r="T171" s="55" t="s">
        <v>1644</v>
      </c>
      <c r="U171" s="55" t="s">
        <v>4032</v>
      </c>
      <c r="V171" s="55" t="s">
        <v>1881</v>
      </c>
      <c r="W171" s="55" t="s">
        <v>1644</v>
      </c>
      <c r="X171" s="56"/>
      <c r="Y171" s="55" t="s">
        <v>1644</v>
      </c>
      <c r="Z171" s="56"/>
      <c r="AA171" s="55" t="s">
        <v>1644</v>
      </c>
      <c r="AB171" s="59">
        <v>155581</v>
      </c>
      <c r="AC171" s="55" t="s">
        <v>1554</v>
      </c>
      <c r="AD171" s="55" t="s">
        <v>1644</v>
      </c>
      <c r="AE171" s="58">
        <v>0</v>
      </c>
      <c r="AF171" s="55" t="s">
        <v>1644</v>
      </c>
      <c r="AG171" s="55" t="s">
        <v>1644</v>
      </c>
      <c r="AH171" s="55" t="s">
        <v>1644</v>
      </c>
      <c r="AI171" s="55" t="s">
        <v>1644</v>
      </c>
      <c r="AJ171" s="55" t="s">
        <v>1644</v>
      </c>
      <c r="AK171" s="55" t="s">
        <v>1644</v>
      </c>
      <c r="AL171" s="55" t="s">
        <v>1644</v>
      </c>
      <c r="AM171" s="55" t="s">
        <v>3861</v>
      </c>
      <c r="AN171" s="55" t="s">
        <v>1644</v>
      </c>
      <c r="AO171" t="s">
        <v>3842</v>
      </c>
    </row>
    <row r="172" spans="1:41" x14ac:dyDescent="0.25">
      <c r="A172" s="56">
        <v>45688</v>
      </c>
      <c r="B172" s="92" t="s">
        <v>1718</v>
      </c>
      <c r="C172" s="55" t="s">
        <v>4033</v>
      </c>
      <c r="D172" s="55" t="s">
        <v>3859</v>
      </c>
      <c r="E172" s="55" t="s">
        <v>89</v>
      </c>
      <c r="F172" s="55">
        <v>50900010</v>
      </c>
      <c r="G172" s="55" t="s">
        <v>490</v>
      </c>
      <c r="H172" s="55" t="s">
        <v>89</v>
      </c>
      <c r="I172" s="57">
        <v>50.31</v>
      </c>
      <c r="J172" s="57">
        <v>50.31</v>
      </c>
      <c r="K172" s="55" t="s">
        <v>3860</v>
      </c>
      <c r="L172" s="55" t="s">
        <v>1644</v>
      </c>
      <c r="M172" s="55" t="s">
        <v>4033</v>
      </c>
      <c r="N172" s="56">
        <v>45688</v>
      </c>
      <c r="O172" s="55" t="s">
        <v>1644</v>
      </c>
      <c r="P172" s="55" t="s">
        <v>329</v>
      </c>
      <c r="Q172" s="55" t="s">
        <v>330</v>
      </c>
      <c r="R172" s="55" t="s">
        <v>1644</v>
      </c>
      <c r="S172" s="55" t="s">
        <v>1644</v>
      </c>
      <c r="T172" s="55" t="s">
        <v>1644</v>
      </c>
      <c r="U172" s="55" t="s">
        <v>4034</v>
      </c>
      <c r="V172" s="55" t="s">
        <v>1881</v>
      </c>
      <c r="W172" s="55" t="s">
        <v>1644</v>
      </c>
      <c r="X172" s="56"/>
      <c r="Y172" s="55" t="s">
        <v>1644</v>
      </c>
      <c r="Z172" s="56"/>
      <c r="AA172" s="55" t="s">
        <v>1644</v>
      </c>
      <c r="AB172" s="59">
        <v>862071</v>
      </c>
      <c r="AC172" s="55" t="s">
        <v>1554</v>
      </c>
      <c r="AD172" s="55" t="s">
        <v>1644</v>
      </c>
      <c r="AE172" s="58">
        <v>0</v>
      </c>
      <c r="AF172" s="55" t="s">
        <v>1644</v>
      </c>
      <c r="AG172" s="55" t="s">
        <v>1644</v>
      </c>
      <c r="AH172" s="55" t="s">
        <v>1644</v>
      </c>
      <c r="AI172" s="55" t="s">
        <v>1644</v>
      </c>
      <c r="AJ172" s="55" t="s">
        <v>1644</v>
      </c>
      <c r="AK172" s="55" t="s">
        <v>1644</v>
      </c>
      <c r="AL172" s="55" t="s">
        <v>1644</v>
      </c>
      <c r="AM172" s="55" t="s">
        <v>3861</v>
      </c>
      <c r="AN172" s="55" t="s">
        <v>1644</v>
      </c>
      <c r="AO172" t="s">
        <v>3842</v>
      </c>
    </row>
    <row r="173" spans="1:41" x14ac:dyDescent="0.25">
      <c r="A173" s="56">
        <v>45688</v>
      </c>
      <c r="B173" s="92" t="s">
        <v>1718</v>
      </c>
      <c r="C173" s="55" t="s">
        <v>4033</v>
      </c>
      <c r="D173" s="55" t="s">
        <v>3859</v>
      </c>
      <c r="E173" s="55" t="s">
        <v>89</v>
      </c>
      <c r="F173" s="55">
        <v>50900020</v>
      </c>
      <c r="G173" s="55" t="s">
        <v>492</v>
      </c>
      <c r="H173" s="55" t="s">
        <v>89</v>
      </c>
      <c r="I173" s="57">
        <v>1944.84</v>
      </c>
      <c r="J173" s="57">
        <v>1944.84</v>
      </c>
      <c r="K173" s="55" t="s">
        <v>3860</v>
      </c>
      <c r="L173" s="55" t="s">
        <v>1644</v>
      </c>
      <c r="M173" s="55" t="s">
        <v>4033</v>
      </c>
      <c r="N173" s="56">
        <v>45688</v>
      </c>
      <c r="O173" s="55" t="s">
        <v>1644</v>
      </c>
      <c r="P173" s="55" t="s">
        <v>329</v>
      </c>
      <c r="Q173" s="55" t="s">
        <v>330</v>
      </c>
      <c r="R173" s="55" t="s">
        <v>1644</v>
      </c>
      <c r="S173" s="55" t="s">
        <v>1644</v>
      </c>
      <c r="T173" s="55" t="s">
        <v>1644</v>
      </c>
      <c r="U173" s="55" t="s">
        <v>4035</v>
      </c>
      <c r="V173" s="55" t="s">
        <v>1881</v>
      </c>
      <c r="W173" s="55" t="s">
        <v>1644</v>
      </c>
      <c r="X173" s="56"/>
      <c r="Y173" s="55" t="s">
        <v>1644</v>
      </c>
      <c r="Z173" s="56"/>
      <c r="AA173" s="55" t="s">
        <v>1644</v>
      </c>
      <c r="AB173" s="59">
        <v>30723230</v>
      </c>
      <c r="AC173" s="55" t="s">
        <v>1554</v>
      </c>
      <c r="AD173" s="55" t="s">
        <v>1644</v>
      </c>
      <c r="AE173" s="58">
        <v>0</v>
      </c>
      <c r="AF173" s="55" t="s">
        <v>1644</v>
      </c>
      <c r="AG173" s="55" t="s">
        <v>1644</v>
      </c>
      <c r="AH173" s="55" t="s">
        <v>1644</v>
      </c>
      <c r="AI173" s="55" t="s">
        <v>1644</v>
      </c>
      <c r="AJ173" s="55" t="s">
        <v>1644</v>
      </c>
      <c r="AK173" s="55" t="s">
        <v>1644</v>
      </c>
      <c r="AL173" s="55" t="s">
        <v>1644</v>
      </c>
      <c r="AM173" s="55" t="s">
        <v>3861</v>
      </c>
      <c r="AN173" s="55" t="s">
        <v>1644</v>
      </c>
      <c r="AO173" t="s">
        <v>3842</v>
      </c>
    </row>
    <row r="174" spans="1:41" x14ac:dyDescent="0.25">
      <c r="A174" s="56">
        <v>45688</v>
      </c>
      <c r="B174" s="92" t="s">
        <v>1718</v>
      </c>
      <c r="C174" s="55" t="s">
        <v>4033</v>
      </c>
      <c r="D174" s="55" t="s">
        <v>3859</v>
      </c>
      <c r="E174" s="55" t="s">
        <v>89</v>
      </c>
      <c r="F174" s="55">
        <v>50900010</v>
      </c>
      <c r="G174" s="55" t="s">
        <v>490</v>
      </c>
      <c r="H174" s="55" t="s">
        <v>89</v>
      </c>
      <c r="I174" s="57">
        <v>50.52</v>
      </c>
      <c r="J174" s="57">
        <v>50.52</v>
      </c>
      <c r="K174" s="55" t="s">
        <v>3860</v>
      </c>
      <c r="L174" s="55" t="s">
        <v>1644</v>
      </c>
      <c r="M174" s="55" t="s">
        <v>4033</v>
      </c>
      <c r="N174" s="56">
        <v>45688</v>
      </c>
      <c r="O174" s="55" t="s">
        <v>1644</v>
      </c>
      <c r="P174" s="55" t="s">
        <v>329</v>
      </c>
      <c r="Q174" s="55" t="s">
        <v>330</v>
      </c>
      <c r="R174" s="55" t="s">
        <v>1644</v>
      </c>
      <c r="S174" s="55" t="s">
        <v>1644</v>
      </c>
      <c r="T174" s="55" t="s">
        <v>1644</v>
      </c>
      <c r="U174" s="55" t="s">
        <v>4036</v>
      </c>
      <c r="V174" s="55" t="s">
        <v>1881</v>
      </c>
      <c r="W174" s="55" t="s">
        <v>1644</v>
      </c>
      <c r="X174" s="56"/>
      <c r="Y174" s="55" t="s">
        <v>1644</v>
      </c>
      <c r="Z174" s="56"/>
      <c r="AA174" s="55" t="s">
        <v>1644</v>
      </c>
      <c r="AB174" s="59">
        <v>793865</v>
      </c>
      <c r="AC174" s="55" t="s">
        <v>1554</v>
      </c>
      <c r="AD174" s="55" t="s">
        <v>1644</v>
      </c>
      <c r="AE174" s="58">
        <v>0</v>
      </c>
      <c r="AF174" s="55" t="s">
        <v>1644</v>
      </c>
      <c r="AG174" s="55" t="s">
        <v>1644</v>
      </c>
      <c r="AH174" s="55" t="s">
        <v>1644</v>
      </c>
      <c r="AI174" s="55" t="s">
        <v>1644</v>
      </c>
      <c r="AJ174" s="55" t="s">
        <v>1644</v>
      </c>
      <c r="AK174" s="55" t="s">
        <v>1644</v>
      </c>
      <c r="AL174" s="55" t="s">
        <v>1644</v>
      </c>
      <c r="AM174" s="55" t="s">
        <v>3861</v>
      </c>
      <c r="AN174" s="55" t="s">
        <v>1644</v>
      </c>
      <c r="AO174" t="s">
        <v>3842</v>
      </c>
    </row>
    <row r="175" spans="1:41" x14ac:dyDescent="0.25">
      <c r="A175" s="56">
        <v>45688</v>
      </c>
      <c r="B175" s="92" t="s">
        <v>1718</v>
      </c>
      <c r="C175" s="55" t="s">
        <v>4033</v>
      </c>
      <c r="D175" s="55" t="s">
        <v>3859</v>
      </c>
      <c r="E175" s="55" t="s">
        <v>89</v>
      </c>
      <c r="F175" s="55">
        <v>50900010</v>
      </c>
      <c r="G175" s="55" t="s">
        <v>490</v>
      </c>
      <c r="H175" s="55" t="s">
        <v>89</v>
      </c>
      <c r="I175" s="57">
        <v>145.49</v>
      </c>
      <c r="J175" s="57">
        <v>145.49</v>
      </c>
      <c r="K175" s="55" t="s">
        <v>3860</v>
      </c>
      <c r="L175" s="55" t="s">
        <v>1644</v>
      </c>
      <c r="M175" s="55" t="s">
        <v>4033</v>
      </c>
      <c r="N175" s="56">
        <v>45688</v>
      </c>
      <c r="O175" s="55" t="s">
        <v>1644</v>
      </c>
      <c r="P175" s="55" t="s">
        <v>329</v>
      </c>
      <c r="Q175" s="55" t="s">
        <v>330</v>
      </c>
      <c r="R175" s="55" t="s">
        <v>1644</v>
      </c>
      <c r="S175" s="55" t="s">
        <v>1644</v>
      </c>
      <c r="T175" s="55" t="s">
        <v>1644</v>
      </c>
      <c r="U175" s="55" t="s">
        <v>4037</v>
      </c>
      <c r="V175" s="55" t="s">
        <v>1881</v>
      </c>
      <c r="W175" s="55" t="s">
        <v>1644</v>
      </c>
      <c r="X175" s="56"/>
      <c r="Y175" s="55" t="s">
        <v>1644</v>
      </c>
      <c r="Z175" s="56"/>
      <c r="AA175" s="55" t="s">
        <v>1644</v>
      </c>
      <c r="AB175" s="59">
        <v>2327916</v>
      </c>
      <c r="AC175" s="55" t="s">
        <v>1554</v>
      </c>
      <c r="AD175" s="55" t="s">
        <v>1644</v>
      </c>
      <c r="AE175" s="58">
        <v>0</v>
      </c>
      <c r="AF175" s="55" t="s">
        <v>1644</v>
      </c>
      <c r="AG175" s="55" t="s">
        <v>1644</v>
      </c>
      <c r="AH175" s="55" t="s">
        <v>1644</v>
      </c>
      <c r="AI175" s="55" t="s">
        <v>1644</v>
      </c>
      <c r="AJ175" s="55" t="s">
        <v>1644</v>
      </c>
      <c r="AK175" s="55" t="s">
        <v>1644</v>
      </c>
      <c r="AL175" s="55" t="s">
        <v>1644</v>
      </c>
      <c r="AM175" s="55" t="s">
        <v>3861</v>
      </c>
      <c r="AN175" s="55" t="s">
        <v>1644</v>
      </c>
      <c r="AO175" t="s">
        <v>3842</v>
      </c>
    </row>
    <row r="176" spans="1:41" x14ac:dyDescent="0.25">
      <c r="A176" s="56">
        <v>45688</v>
      </c>
      <c r="B176" s="92" t="s">
        <v>1718</v>
      </c>
      <c r="C176" s="55" t="s">
        <v>4033</v>
      </c>
      <c r="D176" s="55" t="s">
        <v>3859</v>
      </c>
      <c r="E176" s="55" t="s">
        <v>89</v>
      </c>
      <c r="F176" s="55">
        <v>50900020</v>
      </c>
      <c r="G176" s="55" t="s">
        <v>492</v>
      </c>
      <c r="H176" s="55" t="s">
        <v>89</v>
      </c>
      <c r="I176" s="57">
        <v>925.16</v>
      </c>
      <c r="J176" s="57">
        <v>925.16</v>
      </c>
      <c r="K176" s="55" t="s">
        <v>3860</v>
      </c>
      <c r="L176" s="55" t="s">
        <v>1644</v>
      </c>
      <c r="M176" s="55" t="s">
        <v>4033</v>
      </c>
      <c r="N176" s="56">
        <v>45688</v>
      </c>
      <c r="O176" s="55" t="s">
        <v>1644</v>
      </c>
      <c r="P176" s="55" t="s">
        <v>329</v>
      </c>
      <c r="Q176" s="55" t="s">
        <v>330</v>
      </c>
      <c r="R176" s="55" t="s">
        <v>1644</v>
      </c>
      <c r="S176" s="55" t="s">
        <v>1644</v>
      </c>
      <c r="T176" s="55" t="s">
        <v>1644</v>
      </c>
      <c r="U176" s="55" t="s">
        <v>4038</v>
      </c>
      <c r="V176" s="55" t="s">
        <v>1881</v>
      </c>
      <c r="W176" s="55" t="s">
        <v>1644</v>
      </c>
      <c r="X176" s="56"/>
      <c r="Y176" s="55" t="s">
        <v>1644</v>
      </c>
      <c r="Z176" s="56"/>
      <c r="AA176" s="55" t="s">
        <v>1644</v>
      </c>
      <c r="AB176" s="59">
        <v>14272917</v>
      </c>
      <c r="AC176" s="55" t="s">
        <v>1554</v>
      </c>
      <c r="AD176" s="55" t="s">
        <v>1644</v>
      </c>
      <c r="AE176" s="58">
        <v>0</v>
      </c>
      <c r="AF176" s="55" t="s">
        <v>1644</v>
      </c>
      <c r="AG176" s="55" t="s">
        <v>1644</v>
      </c>
      <c r="AH176" s="55" t="s">
        <v>1644</v>
      </c>
      <c r="AI176" s="55" t="s">
        <v>1644</v>
      </c>
      <c r="AJ176" s="55" t="s">
        <v>1644</v>
      </c>
      <c r="AK176" s="55" t="s">
        <v>1644</v>
      </c>
      <c r="AL176" s="55" t="s">
        <v>1644</v>
      </c>
      <c r="AM176" s="55" t="s">
        <v>3861</v>
      </c>
      <c r="AN176" s="55" t="s">
        <v>1644</v>
      </c>
      <c r="AO176" t="s">
        <v>3842</v>
      </c>
    </row>
    <row r="177" spans="1:41" x14ac:dyDescent="0.25">
      <c r="A177" s="56">
        <v>45688</v>
      </c>
      <c r="B177" s="92" t="s">
        <v>1718</v>
      </c>
      <c r="C177" s="55" t="s">
        <v>4033</v>
      </c>
      <c r="D177" s="55" t="s">
        <v>3859</v>
      </c>
      <c r="E177" s="55" t="s">
        <v>89</v>
      </c>
      <c r="F177" s="55">
        <v>50900010</v>
      </c>
      <c r="G177" s="55" t="s">
        <v>490</v>
      </c>
      <c r="H177" s="55" t="s">
        <v>89</v>
      </c>
      <c r="I177" s="57">
        <v>64.930000000000007</v>
      </c>
      <c r="J177" s="57">
        <v>64.930000000000007</v>
      </c>
      <c r="K177" s="55" t="s">
        <v>3860</v>
      </c>
      <c r="L177" s="55" t="s">
        <v>1644</v>
      </c>
      <c r="M177" s="55" t="s">
        <v>4033</v>
      </c>
      <c r="N177" s="56">
        <v>45688</v>
      </c>
      <c r="O177" s="55" t="s">
        <v>1644</v>
      </c>
      <c r="P177" s="55" t="s">
        <v>329</v>
      </c>
      <c r="Q177" s="55" t="s">
        <v>330</v>
      </c>
      <c r="R177" s="55" t="s">
        <v>1644</v>
      </c>
      <c r="S177" s="55" t="s">
        <v>1644</v>
      </c>
      <c r="T177" s="55" t="s">
        <v>1644</v>
      </c>
      <c r="U177" s="55" t="s">
        <v>4039</v>
      </c>
      <c r="V177" s="55" t="s">
        <v>1881</v>
      </c>
      <c r="W177" s="55" t="s">
        <v>1644</v>
      </c>
      <c r="X177" s="56"/>
      <c r="Y177" s="55" t="s">
        <v>1644</v>
      </c>
      <c r="Z177" s="56"/>
      <c r="AA177" s="55" t="s">
        <v>1644</v>
      </c>
      <c r="AB177" s="59">
        <v>1038940</v>
      </c>
      <c r="AC177" s="55" t="s">
        <v>1554</v>
      </c>
      <c r="AD177" s="55" t="s">
        <v>1644</v>
      </c>
      <c r="AE177" s="58">
        <v>0</v>
      </c>
      <c r="AF177" s="55" t="s">
        <v>1644</v>
      </c>
      <c r="AG177" s="55" t="s">
        <v>1644</v>
      </c>
      <c r="AH177" s="55" t="s">
        <v>1644</v>
      </c>
      <c r="AI177" s="55" t="s">
        <v>1644</v>
      </c>
      <c r="AJ177" s="55" t="s">
        <v>1644</v>
      </c>
      <c r="AK177" s="55" t="s">
        <v>1644</v>
      </c>
      <c r="AL177" s="55" t="s">
        <v>1644</v>
      </c>
      <c r="AM177" s="55" t="s">
        <v>3861</v>
      </c>
      <c r="AN177" s="55" t="s">
        <v>1644</v>
      </c>
      <c r="AO177" t="s">
        <v>3842</v>
      </c>
    </row>
    <row r="178" spans="1:41" x14ac:dyDescent="0.25">
      <c r="A178" s="56">
        <v>45688</v>
      </c>
      <c r="B178" s="92" t="s">
        <v>1718</v>
      </c>
      <c r="C178" s="55" t="s">
        <v>4033</v>
      </c>
      <c r="D178" s="55" t="s">
        <v>3859</v>
      </c>
      <c r="E178" s="55" t="s">
        <v>89</v>
      </c>
      <c r="F178" s="55">
        <v>50900010</v>
      </c>
      <c r="G178" s="55" t="s">
        <v>490</v>
      </c>
      <c r="H178" s="55" t="s">
        <v>89</v>
      </c>
      <c r="I178" s="57">
        <v>3.16</v>
      </c>
      <c r="J178" s="57">
        <v>3.16</v>
      </c>
      <c r="K178" s="55" t="s">
        <v>3860</v>
      </c>
      <c r="L178" s="55" t="s">
        <v>1644</v>
      </c>
      <c r="M178" s="55" t="s">
        <v>4033</v>
      </c>
      <c r="N178" s="56">
        <v>45688</v>
      </c>
      <c r="O178" s="55" t="s">
        <v>1644</v>
      </c>
      <c r="P178" s="55" t="s">
        <v>329</v>
      </c>
      <c r="Q178" s="55" t="s">
        <v>330</v>
      </c>
      <c r="R178" s="55" t="s">
        <v>1644</v>
      </c>
      <c r="S178" s="55" t="s">
        <v>1644</v>
      </c>
      <c r="T178" s="55" t="s">
        <v>1644</v>
      </c>
      <c r="U178" s="55" t="s">
        <v>4040</v>
      </c>
      <c r="V178" s="55" t="s">
        <v>1718</v>
      </c>
      <c r="W178" s="55" t="s">
        <v>1644</v>
      </c>
      <c r="X178" s="56"/>
      <c r="Y178" s="55" t="s">
        <v>1644</v>
      </c>
      <c r="Z178" s="56"/>
      <c r="AA178" s="55" t="s">
        <v>1644</v>
      </c>
      <c r="AB178" s="59">
        <v>59582</v>
      </c>
      <c r="AC178" s="55" t="s">
        <v>1554</v>
      </c>
      <c r="AD178" s="55" t="s">
        <v>1644</v>
      </c>
      <c r="AE178" s="58">
        <v>0</v>
      </c>
      <c r="AF178" s="55" t="s">
        <v>1644</v>
      </c>
      <c r="AG178" s="55" t="s">
        <v>1644</v>
      </c>
      <c r="AH178" s="55" t="s">
        <v>1644</v>
      </c>
      <c r="AI178" s="55" t="s">
        <v>1644</v>
      </c>
      <c r="AJ178" s="55" t="s">
        <v>1644</v>
      </c>
      <c r="AK178" s="55" t="s">
        <v>1644</v>
      </c>
      <c r="AL178" s="55" t="s">
        <v>1644</v>
      </c>
      <c r="AM178" s="55" t="s">
        <v>3861</v>
      </c>
      <c r="AN178" s="55" t="s">
        <v>1644</v>
      </c>
      <c r="AO178" t="s">
        <v>3842</v>
      </c>
    </row>
    <row r="179" spans="1:41" x14ac:dyDescent="0.25">
      <c r="A179" s="56">
        <v>45688</v>
      </c>
      <c r="B179" s="92" t="s">
        <v>1718</v>
      </c>
      <c r="C179" s="55" t="s">
        <v>4033</v>
      </c>
      <c r="D179" s="55" t="s">
        <v>3859</v>
      </c>
      <c r="E179" s="55" t="s">
        <v>89</v>
      </c>
      <c r="F179" s="55">
        <v>50900010</v>
      </c>
      <c r="G179" s="55" t="s">
        <v>490</v>
      </c>
      <c r="H179" s="55" t="s">
        <v>89</v>
      </c>
      <c r="I179" s="57">
        <v>0</v>
      </c>
      <c r="J179" s="57">
        <v>0</v>
      </c>
      <c r="K179" s="55" t="s">
        <v>3860</v>
      </c>
      <c r="L179" s="55" t="s">
        <v>1644</v>
      </c>
      <c r="M179" s="55" t="s">
        <v>4033</v>
      </c>
      <c r="N179" s="56">
        <v>45688</v>
      </c>
      <c r="O179" s="55" t="s">
        <v>1644</v>
      </c>
      <c r="P179" s="55" t="s">
        <v>329</v>
      </c>
      <c r="Q179" s="55" t="s">
        <v>330</v>
      </c>
      <c r="R179" s="55" t="s">
        <v>1644</v>
      </c>
      <c r="S179" s="55" t="s">
        <v>1644</v>
      </c>
      <c r="T179" s="55" t="s">
        <v>1644</v>
      </c>
      <c r="U179" s="55" t="s">
        <v>4041</v>
      </c>
      <c r="V179" s="55" t="s">
        <v>1881</v>
      </c>
      <c r="W179" s="55" t="s">
        <v>1644</v>
      </c>
      <c r="X179" s="56"/>
      <c r="Y179" s="55" t="s">
        <v>1644</v>
      </c>
      <c r="Z179" s="56"/>
      <c r="AA179" s="55" t="s">
        <v>1644</v>
      </c>
      <c r="AB179" s="59">
        <v>1</v>
      </c>
      <c r="AC179" s="55" t="s">
        <v>1554</v>
      </c>
      <c r="AD179" s="55" t="s">
        <v>1644</v>
      </c>
      <c r="AE179" s="58">
        <v>0</v>
      </c>
      <c r="AF179" s="55" t="s">
        <v>1644</v>
      </c>
      <c r="AG179" s="55" t="s">
        <v>1644</v>
      </c>
      <c r="AH179" s="55" t="s">
        <v>1644</v>
      </c>
      <c r="AI179" s="55" t="s">
        <v>1644</v>
      </c>
      <c r="AJ179" s="55" t="s">
        <v>1644</v>
      </c>
      <c r="AK179" s="55" t="s">
        <v>1644</v>
      </c>
      <c r="AL179" s="55" t="s">
        <v>1644</v>
      </c>
      <c r="AM179" s="55" t="s">
        <v>3861</v>
      </c>
      <c r="AN179" s="55" t="s">
        <v>1644</v>
      </c>
      <c r="AO179" t="s">
        <v>3842</v>
      </c>
    </row>
    <row r="180" spans="1:41" x14ac:dyDescent="0.25">
      <c r="A180" s="56">
        <v>45688</v>
      </c>
      <c r="B180" s="92" t="s">
        <v>1718</v>
      </c>
      <c r="C180" s="55" t="s">
        <v>4033</v>
      </c>
      <c r="D180" s="55" t="s">
        <v>3859</v>
      </c>
      <c r="E180" s="55" t="s">
        <v>89</v>
      </c>
      <c r="F180" s="55">
        <v>50900010</v>
      </c>
      <c r="G180" s="55" t="s">
        <v>490</v>
      </c>
      <c r="H180" s="55" t="s">
        <v>89</v>
      </c>
      <c r="I180" s="57">
        <v>0</v>
      </c>
      <c r="J180" s="57">
        <v>0</v>
      </c>
      <c r="K180" s="55" t="s">
        <v>3860</v>
      </c>
      <c r="L180" s="55" t="s">
        <v>1644</v>
      </c>
      <c r="M180" s="55" t="s">
        <v>4033</v>
      </c>
      <c r="N180" s="56">
        <v>45688</v>
      </c>
      <c r="O180" s="55" t="s">
        <v>1644</v>
      </c>
      <c r="P180" s="55" t="s">
        <v>4042</v>
      </c>
      <c r="Q180" s="55" t="s">
        <v>4043</v>
      </c>
      <c r="R180" s="55" t="s">
        <v>1644</v>
      </c>
      <c r="S180" s="55" t="s">
        <v>1644</v>
      </c>
      <c r="T180" s="55" t="s">
        <v>1644</v>
      </c>
      <c r="U180" s="55" t="s">
        <v>4044</v>
      </c>
      <c r="V180" s="55" t="s">
        <v>1881</v>
      </c>
      <c r="W180" s="55" t="s">
        <v>1644</v>
      </c>
      <c r="X180" s="56"/>
      <c r="Y180" s="55" t="s">
        <v>1644</v>
      </c>
      <c r="Z180" s="56"/>
      <c r="AA180" s="55" t="s">
        <v>1644</v>
      </c>
      <c r="AB180" s="59">
        <v>1</v>
      </c>
      <c r="AC180" s="55" t="s">
        <v>1554</v>
      </c>
      <c r="AD180" s="55" t="s">
        <v>1644</v>
      </c>
      <c r="AE180" s="58">
        <v>0</v>
      </c>
      <c r="AF180" s="55" t="s">
        <v>1644</v>
      </c>
      <c r="AG180" s="55" t="s">
        <v>1644</v>
      </c>
      <c r="AH180" s="55" t="s">
        <v>1644</v>
      </c>
      <c r="AI180" s="55" t="s">
        <v>1644</v>
      </c>
      <c r="AJ180" s="55" t="s">
        <v>1644</v>
      </c>
      <c r="AK180" s="55" t="s">
        <v>1644</v>
      </c>
      <c r="AL180" s="55" t="s">
        <v>1644</v>
      </c>
      <c r="AM180" s="55" t="s">
        <v>3861</v>
      </c>
      <c r="AN180" s="55" t="s">
        <v>1644</v>
      </c>
      <c r="AO180" t="s">
        <v>4371</v>
      </c>
    </row>
    <row r="181" spans="1:41" x14ac:dyDescent="0.25">
      <c r="A181" s="56">
        <v>45688</v>
      </c>
      <c r="B181" s="92" t="s">
        <v>1718</v>
      </c>
      <c r="C181" s="55" t="s">
        <v>4033</v>
      </c>
      <c r="D181" s="55" t="s">
        <v>3859</v>
      </c>
      <c r="E181" s="55" t="s">
        <v>89</v>
      </c>
      <c r="F181" s="55">
        <v>50900020</v>
      </c>
      <c r="G181" s="55" t="s">
        <v>492</v>
      </c>
      <c r="H181" s="55" t="s">
        <v>89</v>
      </c>
      <c r="I181" s="57">
        <v>2655.78</v>
      </c>
      <c r="J181" s="57">
        <v>2655.78</v>
      </c>
      <c r="K181" s="55" t="s">
        <v>3860</v>
      </c>
      <c r="L181" s="55" t="s">
        <v>1644</v>
      </c>
      <c r="M181" s="55" t="s">
        <v>4033</v>
      </c>
      <c r="N181" s="56">
        <v>45688</v>
      </c>
      <c r="O181" s="55" t="s">
        <v>1644</v>
      </c>
      <c r="P181" s="55" t="s">
        <v>329</v>
      </c>
      <c r="Q181" s="55" t="s">
        <v>330</v>
      </c>
      <c r="R181" s="55" t="s">
        <v>1644</v>
      </c>
      <c r="S181" s="55" t="s">
        <v>1644</v>
      </c>
      <c r="T181" s="55" t="s">
        <v>1644</v>
      </c>
      <c r="U181" s="55" t="s">
        <v>4045</v>
      </c>
      <c r="V181" s="55" t="s">
        <v>1881</v>
      </c>
      <c r="W181" s="55" t="s">
        <v>1644</v>
      </c>
      <c r="X181" s="56"/>
      <c r="Y181" s="55" t="s">
        <v>1644</v>
      </c>
      <c r="Z181" s="56"/>
      <c r="AA181" s="55" t="s">
        <v>1644</v>
      </c>
      <c r="AB181" s="59">
        <v>41564993</v>
      </c>
      <c r="AC181" s="55" t="s">
        <v>1554</v>
      </c>
      <c r="AD181" s="55" t="s">
        <v>1644</v>
      </c>
      <c r="AE181" s="58">
        <v>0</v>
      </c>
      <c r="AF181" s="55" t="s">
        <v>1644</v>
      </c>
      <c r="AG181" s="55" t="s">
        <v>1644</v>
      </c>
      <c r="AH181" s="55" t="s">
        <v>1644</v>
      </c>
      <c r="AI181" s="55" t="s">
        <v>1644</v>
      </c>
      <c r="AJ181" s="55" t="s">
        <v>1644</v>
      </c>
      <c r="AK181" s="55" t="s">
        <v>1644</v>
      </c>
      <c r="AL181" s="55" t="s">
        <v>1644</v>
      </c>
      <c r="AM181" s="55" t="s">
        <v>3861</v>
      </c>
      <c r="AN181" s="55" t="s">
        <v>1644</v>
      </c>
      <c r="AO181" t="s">
        <v>3842</v>
      </c>
    </row>
    <row r="182" spans="1:41" x14ac:dyDescent="0.25">
      <c r="A182" s="56">
        <v>45688</v>
      </c>
      <c r="B182" s="92" t="s">
        <v>1718</v>
      </c>
      <c r="C182" s="55" t="s">
        <v>4033</v>
      </c>
      <c r="D182" s="55" t="s">
        <v>3859</v>
      </c>
      <c r="E182" s="55" t="s">
        <v>89</v>
      </c>
      <c r="F182" s="55">
        <v>50900010</v>
      </c>
      <c r="G182" s="55" t="s">
        <v>490</v>
      </c>
      <c r="H182" s="55" t="s">
        <v>89</v>
      </c>
      <c r="I182" s="57">
        <v>0</v>
      </c>
      <c r="J182" s="57">
        <v>0</v>
      </c>
      <c r="K182" s="55" t="s">
        <v>3860</v>
      </c>
      <c r="L182" s="55" t="s">
        <v>1644</v>
      </c>
      <c r="M182" s="55" t="s">
        <v>4033</v>
      </c>
      <c r="N182" s="56">
        <v>45688</v>
      </c>
      <c r="O182" s="55" t="s">
        <v>1644</v>
      </c>
      <c r="P182" s="55" t="s">
        <v>4042</v>
      </c>
      <c r="Q182" s="55" t="s">
        <v>4043</v>
      </c>
      <c r="R182" s="55" t="s">
        <v>1644</v>
      </c>
      <c r="S182" s="55" t="s">
        <v>1644</v>
      </c>
      <c r="T182" s="55" t="s">
        <v>1644</v>
      </c>
      <c r="U182" s="55" t="s">
        <v>4046</v>
      </c>
      <c r="V182" s="55" t="s">
        <v>1881</v>
      </c>
      <c r="W182" s="55" t="s">
        <v>1644</v>
      </c>
      <c r="X182" s="56"/>
      <c r="Y182" s="55" t="s">
        <v>1644</v>
      </c>
      <c r="Z182" s="56"/>
      <c r="AA182" s="55" t="s">
        <v>1644</v>
      </c>
      <c r="AB182" s="59">
        <v>1</v>
      </c>
      <c r="AC182" s="55" t="s">
        <v>1554</v>
      </c>
      <c r="AD182" s="55" t="s">
        <v>1644</v>
      </c>
      <c r="AE182" s="58">
        <v>0</v>
      </c>
      <c r="AF182" s="55" t="s">
        <v>1644</v>
      </c>
      <c r="AG182" s="55" t="s">
        <v>1644</v>
      </c>
      <c r="AH182" s="55" t="s">
        <v>1644</v>
      </c>
      <c r="AI182" s="55" t="s">
        <v>1644</v>
      </c>
      <c r="AJ182" s="55" t="s">
        <v>1644</v>
      </c>
      <c r="AK182" s="55" t="s">
        <v>1644</v>
      </c>
      <c r="AL182" s="55" t="s">
        <v>1644</v>
      </c>
      <c r="AM182" s="55" t="s">
        <v>3861</v>
      </c>
      <c r="AN182" s="55" t="s">
        <v>1644</v>
      </c>
      <c r="AO182" t="s">
        <v>4371</v>
      </c>
    </row>
    <row r="183" spans="1:41" x14ac:dyDescent="0.25">
      <c r="A183" s="56">
        <v>45688</v>
      </c>
      <c r="B183" s="92" t="s">
        <v>1718</v>
      </c>
      <c r="C183" s="55" t="s">
        <v>4033</v>
      </c>
      <c r="D183" s="55" t="s">
        <v>3859</v>
      </c>
      <c r="E183" s="55" t="s">
        <v>89</v>
      </c>
      <c r="F183" s="55">
        <v>50900020</v>
      </c>
      <c r="G183" s="55" t="s">
        <v>492</v>
      </c>
      <c r="H183" s="55" t="s">
        <v>89</v>
      </c>
      <c r="I183" s="57">
        <v>736.4</v>
      </c>
      <c r="J183" s="57">
        <v>736.4</v>
      </c>
      <c r="K183" s="55" t="s">
        <v>3860</v>
      </c>
      <c r="L183" s="55" t="s">
        <v>1644</v>
      </c>
      <c r="M183" s="55" t="s">
        <v>4033</v>
      </c>
      <c r="N183" s="56">
        <v>45688</v>
      </c>
      <c r="O183" s="55" t="s">
        <v>1644</v>
      </c>
      <c r="P183" s="55" t="s">
        <v>329</v>
      </c>
      <c r="Q183" s="55" t="s">
        <v>330</v>
      </c>
      <c r="R183" s="55" t="s">
        <v>1644</v>
      </c>
      <c r="S183" s="55" t="s">
        <v>1644</v>
      </c>
      <c r="T183" s="55" t="s">
        <v>1644</v>
      </c>
      <c r="U183" s="55" t="s">
        <v>4047</v>
      </c>
      <c r="V183" s="55" t="s">
        <v>1881</v>
      </c>
      <c r="W183" s="55" t="s">
        <v>1644</v>
      </c>
      <c r="X183" s="56"/>
      <c r="Y183" s="55" t="s">
        <v>1644</v>
      </c>
      <c r="Z183" s="56"/>
      <c r="AA183" s="55" t="s">
        <v>1644</v>
      </c>
      <c r="AB183" s="59">
        <v>11592833</v>
      </c>
      <c r="AC183" s="55" t="s">
        <v>1554</v>
      </c>
      <c r="AD183" s="55" t="s">
        <v>1644</v>
      </c>
      <c r="AE183" s="58">
        <v>0</v>
      </c>
      <c r="AF183" s="55" t="s">
        <v>1644</v>
      </c>
      <c r="AG183" s="55" t="s">
        <v>1644</v>
      </c>
      <c r="AH183" s="55" t="s">
        <v>1644</v>
      </c>
      <c r="AI183" s="55" t="s">
        <v>1644</v>
      </c>
      <c r="AJ183" s="55" t="s">
        <v>1644</v>
      </c>
      <c r="AK183" s="55" t="s">
        <v>1644</v>
      </c>
      <c r="AL183" s="55" t="s">
        <v>1644</v>
      </c>
      <c r="AM183" s="55" t="s">
        <v>3861</v>
      </c>
      <c r="AN183" s="55" t="s">
        <v>1644</v>
      </c>
      <c r="AO183" t="s">
        <v>3842</v>
      </c>
    </row>
    <row r="184" spans="1:41" x14ac:dyDescent="0.25">
      <c r="A184" s="56">
        <v>45688</v>
      </c>
      <c r="B184" s="92" t="s">
        <v>1718</v>
      </c>
      <c r="C184" s="55" t="s">
        <v>4033</v>
      </c>
      <c r="D184" s="55" t="s">
        <v>3859</v>
      </c>
      <c r="E184" s="55" t="s">
        <v>89</v>
      </c>
      <c r="F184" s="55">
        <v>50900010</v>
      </c>
      <c r="G184" s="55" t="s">
        <v>490</v>
      </c>
      <c r="H184" s="55" t="s">
        <v>89</v>
      </c>
      <c r="I184" s="57">
        <v>0</v>
      </c>
      <c r="J184" s="57">
        <v>0</v>
      </c>
      <c r="K184" s="55" t="s">
        <v>3860</v>
      </c>
      <c r="L184" s="55" t="s">
        <v>1644</v>
      </c>
      <c r="M184" s="55" t="s">
        <v>4033</v>
      </c>
      <c r="N184" s="56">
        <v>45688</v>
      </c>
      <c r="O184" s="55" t="s">
        <v>1644</v>
      </c>
      <c r="P184" s="55" t="s">
        <v>329</v>
      </c>
      <c r="Q184" s="55" t="s">
        <v>330</v>
      </c>
      <c r="R184" s="55" t="s">
        <v>1644</v>
      </c>
      <c r="S184" s="55" t="s">
        <v>1644</v>
      </c>
      <c r="T184" s="55" t="s">
        <v>1644</v>
      </c>
      <c r="U184" s="55" t="s">
        <v>4048</v>
      </c>
      <c r="V184" s="55" t="s">
        <v>1881</v>
      </c>
      <c r="W184" s="55" t="s">
        <v>1644</v>
      </c>
      <c r="X184" s="56"/>
      <c r="Y184" s="55" t="s">
        <v>1644</v>
      </c>
      <c r="Z184" s="56"/>
      <c r="AA184" s="55" t="s">
        <v>1644</v>
      </c>
      <c r="AB184" s="59">
        <v>1</v>
      </c>
      <c r="AC184" s="55" t="s">
        <v>1554</v>
      </c>
      <c r="AD184" s="55" t="s">
        <v>1644</v>
      </c>
      <c r="AE184" s="58">
        <v>0</v>
      </c>
      <c r="AF184" s="55" t="s">
        <v>1644</v>
      </c>
      <c r="AG184" s="55" t="s">
        <v>1644</v>
      </c>
      <c r="AH184" s="55" t="s">
        <v>1644</v>
      </c>
      <c r="AI184" s="55" t="s">
        <v>1644</v>
      </c>
      <c r="AJ184" s="55" t="s">
        <v>1644</v>
      </c>
      <c r="AK184" s="55" t="s">
        <v>1644</v>
      </c>
      <c r="AL184" s="55" t="s">
        <v>1644</v>
      </c>
      <c r="AM184" s="55" t="s">
        <v>3861</v>
      </c>
      <c r="AN184" s="55" t="s">
        <v>1644</v>
      </c>
      <c r="AO184" t="s">
        <v>3842</v>
      </c>
    </row>
    <row r="185" spans="1:41" x14ac:dyDescent="0.25">
      <c r="A185" s="56">
        <v>45688</v>
      </c>
      <c r="B185" s="92" t="s">
        <v>1718</v>
      </c>
      <c r="C185" s="55" t="s">
        <v>4033</v>
      </c>
      <c r="D185" s="55" t="s">
        <v>3859</v>
      </c>
      <c r="E185" s="55" t="s">
        <v>89</v>
      </c>
      <c r="F185" s="55">
        <v>50900010</v>
      </c>
      <c r="G185" s="55" t="s">
        <v>490</v>
      </c>
      <c r="H185" s="55" t="s">
        <v>89</v>
      </c>
      <c r="I185" s="57">
        <v>0</v>
      </c>
      <c r="J185" s="57">
        <v>0</v>
      </c>
      <c r="K185" s="55" t="s">
        <v>3860</v>
      </c>
      <c r="L185" s="55" t="s">
        <v>1644</v>
      </c>
      <c r="M185" s="55" t="s">
        <v>4033</v>
      </c>
      <c r="N185" s="56">
        <v>45688</v>
      </c>
      <c r="O185" s="55" t="s">
        <v>1644</v>
      </c>
      <c r="P185" s="55" t="s">
        <v>4042</v>
      </c>
      <c r="Q185" s="55" t="s">
        <v>4043</v>
      </c>
      <c r="R185" s="55" t="s">
        <v>1644</v>
      </c>
      <c r="S185" s="55" t="s">
        <v>1644</v>
      </c>
      <c r="T185" s="55" t="s">
        <v>1644</v>
      </c>
      <c r="U185" s="55" t="s">
        <v>4049</v>
      </c>
      <c r="V185" s="55" t="s">
        <v>1881</v>
      </c>
      <c r="W185" s="55" t="s">
        <v>1644</v>
      </c>
      <c r="X185" s="56"/>
      <c r="Y185" s="55" t="s">
        <v>1644</v>
      </c>
      <c r="Z185" s="56"/>
      <c r="AA185" s="55" t="s">
        <v>1644</v>
      </c>
      <c r="AB185" s="59">
        <v>1</v>
      </c>
      <c r="AC185" s="55" t="s">
        <v>1554</v>
      </c>
      <c r="AD185" s="55" t="s">
        <v>1644</v>
      </c>
      <c r="AE185" s="58">
        <v>0</v>
      </c>
      <c r="AF185" s="55" t="s">
        <v>1644</v>
      </c>
      <c r="AG185" s="55" t="s">
        <v>1644</v>
      </c>
      <c r="AH185" s="55" t="s">
        <v>1644</v>
      </c>
      <c r="AI185" s="55" t="s">
        <v>1644</v>
      </c>
      <c r="AJ185" s="55" t="s">
        <v>1644</v>
      </c>
      <c r="AK185" s="55" t="s">
        <v>1644</v>
      </c>
      <c r="AL185" s="55" t="s">
        <v>1644</v>
      </c>
      <c r="AM185" s="55" t="s">
        <v>3861</v>
      </c>
      <c r="AN185" s="55" t="s">
        <v>1644</v>
      </c>
      <c r="AO185" t="s">
        <v>4371</v>
      </c>
    </row>
    <row r="186" spans="1:41" x14ac:dyDescent="0.25">
      <c r="A186" s="56">
        <v>45688</v>
      </c>
      <c r="B186" s="92" t="s">
        <v>1718</v>
      </c>
      <c r="C186" s="55" t="s">
        <v>4033</v>
      </c>
      <c r="D186" s="55" t="s">
        <v>3859</v>
      </c>
      <c r="E186" s="55" t="s">
        <v>89</v>
      </c>
      <c r="F186" s="55">
        <v>50900010</v>
      </c>
      <c r="G186" s="55" t="s">
        <v>490</v>
      </c>
      <c r="H186" s="55" t="s">
        <v>89</v>
      </c>
      <c r="I186" s="57">
        <v>0</v>
      </c>
      <c r="J186" s="57">
        <v>0</v>
      </c>
      <c r="K186" s="55" t="s">
        <v>3860</v>
      </c>
      <c r="L186" s="55" t="s">
        <v>1644</v>
      </c>
      <c r="M186" s="55" t="s">
        <v>4033</v>
      </c>
      <c r="N186" s="56">
        <v>45688</v>
      </c>
      <c r="O186" s="55" t="s">
        <v>1644</v>
      </c>
      <c r="P186" s="55" t="s">
        <v>4042</v>
      </c>
      <c r="Q186" s="55" t="s">
        <v>4043</v>
      </c>
      <c r="R186" s="55" t="s">
        <v>1644</v>
      </c>
      <c r="S186" s="55" t="s">
        <v>1644</v>
      </c>
      <c r="T186" s="55" t="s">
        <v>1644</v>
      </c>
      <c r="U186" s="55" t="s">
        <v>4050</v>
      </c>
      <c r="V186" s="55" t="s">
        <v>1881</v>
      </c>
      <c r="W186" s="55" t="s">
        <v>1644</v>
      </c>
      <c r="X186" s="56"/>
      <c r="Y186" s="55" t="s">
        <v>1644</v>
      </c>
      <c r="Z186" s="56"/>
      <c r="AA186" s="55" t="s">
        <v>1644</v>
      </c>
      <c r="AB186" s="59">
        <v>1</v>
      </c>
      <c r="AC186" s="55" t="s">
        <v>1554</v>
      </c>
      <c r="AD186" s="55" t="s">
        <v>1644</v>
      </c>
      <c r="AE186" s="58">
        <v>0</v>
      </c>
      <c r="AF186" s="55" t="s">
        <v>1644</v>
      </c>
      <c r="AG186" s="55" t="s">
        <v>1644</v>
      </c>
      <c r="AH186" s="55" t="s">
        <v>1644</v>
      </c>
      <c r="AI186" s="55" t="s">
        <v>1644</v>
      </c>
      <c r="AJ186" s="55" t="s">
        <v>1644</v>
      </c>
      <c r="AK186" s="55" t="s">
        <v>1644</v>
      </c>
      <c r="AL186" s="55" t="s">
        <v>1644</v>
      </c>
      <c r="AM186" s="55" t="s">
        <v>3861</v>
      </c>
      <c r="AN186" s="55" t="s">
        <v>1644</v>
      </c>
      <c r="AO186" t="s">
        <v>4371</v>
      </c>
    </row>
    <row r="187" spans="1:41" x14ac:dyDescent="0.25">
      <c r="A187" s="56">
        <v>45688</v>
      </c>
      <c r="B187" s="92" t="s">
        <v>1718</v>
      </c>
      <c r="C187" s="55" t="s">
        <v>4033</v>
      </c>
      <c r="D187" s="55" t="s">
        <v>3859</v>
      </c>
      <c r="E187" s="55" t="s">
        <v>89</v>
      </c>
      <c r="F187" s="55">
        <v>50900010</v>
      </c>
      <c r="G187" s="55" t="s">
        <v>490</v>
      </c>
      <c r="H187" s="55" t="s">
        <v>89</v>
      </c>
      <c r="I187" s="57">
        <v>0</v>
      </c>
      <c r="J187" s="57">
        <v>0</v>
      </c>
      <c r="K187" s="55" t="s">
        <v>3860</v>
      </c>
      <c r="L187" s="55" t="s">
        <v>1644</v>
      </c>
      <c r="M187" s="55" t="s">
        <v>4033</v>
      </c>
      <c r="N187" s="56">
        <v>45688</v>
      </c>
      <c r="O187" s="55" t="s">
        <v>1644</v>
      </c>
      <c r="P187" s="55" t="s">
        <v>4042</v>
      </c>
      <c r="Q187" s="55" t="s">
        <v>4043</v>
      </c>
      <c r="R187" s="55" t="s">
        <v>1644</v>
      </c>
      <c r="S187" s="55" t="s">
        <v>1644</v>
      </c>
      <c r="T187" s="55" t="s">
        <v>1644</v>
      </c>
      <c r="U187" s="55" t="s">
        <v>4051</v>
      </c>
      <c r="V187" s="55" t="s">
        <v>1881</v>
      </c>
      <c r="W187" s="55" t="s">
        <v>1644</v>
      </c>
      <c r="X187" s="56"/>
      <c r="Y187" s="55" t="s">
        <v>1644</v>
      </c>
      <c r="Z187" s="56"/>
      <c r="AA187" s="55" t="s">
        <v>1644</v>
      </c>
      <c r="AB187" s="59">
        <v>1</v>
      </c>
      <c r="AC187" s="55" t="s">
        <v>1554</v>
      </c>
      <c r="AD187" s="55" t="s">
        <v>1644</v>
      </c>
      <c r="AE187" s="58">
        <v>0</v>
      </c>
      <c r="AF187" s="55" t="s">
        <v>1644</v>
      </c>
      <c r="AG187" s="55" t="s">
        <v>1644</v>
      </c>
      <c r="AH187" s="55" t="s">
        <v>1644</v>
      </c>
      <c r="AI187" s="55" t="s">
        <v>1644</v>
      </c>
      <c r="AJ187" s="55" t="s">
        <v>1644</v>
      </c>
      <c r="AK187" s="55" t="s">
        <v>1644</v>
      </c>
      <c r="AL187" s="55" t="s">
        <v>1644</v>
      </c>
      <c r="AM187" s="55" t="s">
        <v>3861</v>
      </c>
      <c r="AN187" s="55" t="s">
        <v>1644</v>
      </c>
      <c r="AO187" t="s">
        <v>4371</v>
      </c>
    </row>
    <row r="188" spans="1:41" x14ac:dyDescent="0.25">
      <c r="A188" s="56">
        <v>45688</v>
      </c>
      <c r="B188" s="92" t="s">
        <v>1718</v>
      </c>
      <c r="C188" s="55" t="s">
        <v>4033</v>
      </c>
      <c r="D188" s="55" t="s">
        <v>3859</v>
      </c>
      <c r="E188" s="55" t="s">
        <v>89</v>
      </c>
      <c r="F188" s="55">
        <v>50900010</v>
      </c>
      <c r="G188" s="55" t="s">
        <v>490</v>
      </c>
      <c r="H188" s="55" t="s">
        <v>89</v>
      </c>
      <c r="I188" s="57">
        <v>0.2</v>
      </c>
      <c r="J188" s="57">
        <v>0.2</v>
      </c>
      <c r="K188" s="55" t="s">
        <v>3860</v>
      </c>
      <c r="L188" s="55" t="s">
        <v>1644</v>
      </c>
      <c r="M188" s="55" t="s">
        <v>4033</v>
      </c>
      <c r="N188" s="56">
        <v>45688</v>
      </c>
      <c r="O188" s="55" t="s">
        <v>1644</v>
      </c>
      <c r="P188" s="55" t="s">
        <v>329</v>
      </c>
      <c r="Q188" s="55" t="s">
        <v>330</v>
      </c>
      <c r="R188" s="55" t="s">
        <v>1644</v>
      </c>
      <c r="S188" s="55" t="s">
        <v>1644</v>
      </c>
      <c r="T188" s="55" t="s">
        <v>1644</v>
      </c>
      <c r="U188" s="55" t="s">
        <v>4052</v>
      </c>
      <c r="V188" s="55" t="s">
        <v>1718</v>
      </c>
      <c r="W188" s="55" t="s">
        <v>1644</v>
      </c>
      <c r="X188" s="56"/>
      <c r="Y188" s="55" t="s">
        <v>1644</v>
      </c>
      <c r="Z188" s="56"/>
      <c r="AA188" s="55" t="s">
        <v>1644</v>
      </c>
      <c r="AB188" s="59">
        <v>3769</v>
      </c>
      <c r="AC188" s="55" t="s">
        <v>1554</v>
      </c>
      <c r="AD188" s="55" t="s">
        <v>1644</v>
      </c>
      <c r="AE188" s="58">
        <v>0</v>
      </c>
      <c r="AF188" s="55" t="s">
        <v>1644</v>
      </c>
      <c r="AG188" s="55" t="s">
        <v>1644</v>
      </c>
      <c r="AH188" s="55" t="s">
        <v>1644</v>
      </c>
      <c r="AI188" s="55" t="s">
        <v>1644</v>
      </c>
      <c r="AJ188" s="55" t="s">
        <v>1644</v>
      </c>
      <c r="AK188" s="55" t="s">
        <v>1644</v>
      </c>
      <c r="AL188" s="55" t="s">
        <v>1644</v>
      </c>
      <c r="AM188" s="55" t="s">
        <v>3861</v>
      </c>
      <c r="AN188" s="55" t="s">
        <v>1644</v>
      </c>
      <c r="AO188" t="s">
        <v>3842</v>
      </c>
    </row>
    <row r="189" spans="1:41" x14ac:dyDescent="0.25">
      <c r="A189" s="56">
        <v>45688</v>
      </c>
      <c r="B189" s="92" t="s">
        <v>1718</v>
      </c>
      <c r="C189" s="55" t="s">
        <v>4033</v>
      </c>
      <c r="D189" s="55" t="s">
        <v>3859</v>
      </c>
      <c r="E189" s="55" t="s">
        <v>89</v>
      </c>
      <c r="F189" s="55">
        <v>50900020</v>
      </c>
      <c r="G189" s="55" t="s">
        <v>492</v>
      </c>
      <c r="H189" s="55" t="s">
        <v>89</v>
      </c>
      <c r="I189" s="57">
        <v>1387.75</v>
      </c>
      <c r="J189" s="57">
        <v>1387.75</v>
      </c>
      <c r="K189" s="55" t="s">
        <v>3860</v>
      </c>
      <c r="L189" s="55" t="s">
        <v>1644</v>
      </c>
      <c r="M189" s="55" t="s">
        <v>4033</v>
      </c>
      <c r="N189" s="56">
        <v>45688</v>
      </c>
      <c r="O189" s="55" t="s">
        <v>1644</v>
      </c>
      <c r="P189" s="55" t="s">
        <v>329</v>
      </c>
      <c r="Q189" s="55" t="s">
        <v>330</v>
      </c>
      <c r="R189" s="55" t="s">
        <v>1644</v>
      </c>
      <c r="S189" s="55" t="s">
        <v>1644</v>
      </c>
      <c r="T189" s="55" t="s">
        <v>1644</v>
      </c>
      <c r="U189" s="55" t="s">
        <v>4053</v>
      </c>
      <c r="V189" s="55" t="s">
        <v>1881</v>
      </c>
      <c r="W189" s="55" t="s">
        <v>1644</v>
      </c>
      <c r="X189" s="56"/>
      <c r="Y189" s="55" t="s">
        <v>1644</v>
      </c>
      <c r="Z189" s="56"/>
      <c r="AA189" s="55" t="s">
        <v>1644</v>
      </c>
      <c r="AB189" s="59">
        <v>21800122</v>
      </c>
      <c r="AC189" s="55" t="s">
        <v>1554</v>
      </c>
      <c r="AD189" s="55" t="s">
        <v>1644</v>
      </c>
      <c r="AE189" s="58">
        <v>0</v>
      </c>
      <c r="AF189" s="55" t="s">
        <v>1644</v>
      </c>
      <c r="AG189" s="55" t="s">
        <v>1644</v>
      </c>
      <c r="AH189" s="55" t="s">
        <v>1644</v>
      </c>
      <c r="AI189" s="55" t="s">
        <v>1644</v>
      </c>
      <c r="AJ189" s="55" t="s">
        <v>1644</v>
      </c>
      <c r="AK189" s="55" t="s">
        <v>1644</v>
      </c>
      <c r="AL189" s="55" t="s">
        <v>1644</v>
      </c>
      <c r="AM189" s="55" t="s">
        <v>3861</v>
      </c>
      <c r="AN189" s="55" t="s">
        <v>1644</v>
      </c>
      <c r="AO189" t="s">
        <v>3842</v>
      </c>
    </row>
    <row r="190" spans="1:41" x14ac:dyDescent="0.25">
      <c r="A190" s="56">
        <v>45688</v>
      </c>
      <c r="B190" s="92" t="s">
        <v>1718</v>
      </c>
      <c r="C190" s="55" t="s">
        <v>4033</v>
      </c>
      <c r="D190" s="55" t="s">
        <v>3859</v>
      </c>
      <c r="E190" s="55" t="s">
        <v>89</v>
      </c>
      <c r="F190" s="55">
        <v>50900010</v>
      </c>
      <c r="G190" s="55" t="s">
        <v>490</v>
      </c>
      <c r="H190" s="55" t="s">
        <v>89</v>
      </c>
      <c r="I190" s="57">
        <v>0</v>
      </c>
      <c r="J190" s="57">
        <v>0</v>
      </c>
      <c r="K190" s="55" t="s">
        <v>3860</v>
      </c>
      <c r="L190" s="55" t="s">
        <v>1644</v>
      </c>
      <c r="M190" s="55" t="s">
        <v>4033</v>
      </c>
      <c r="N190" s="56">
        <v>45688</v>
      </c>
      <c r="O190" s="55" t="s">
        <v>1644</v>
      </c>
      <c r="P190" s="55" t="s">
        <v>4042</v>
      </c>
      <c r="Q190" s="55" t="s">
        <v>4043</v>
      </c>
      <c r="R190" s="55" t="s">
        <v>1644</v>
      </c>
      <c r="S190" s="55" t="s">
        <v>1644</v>
      </c>
      <c r="T190" s="55" t="s">
        <v>1644</v>
      </c>
      <c r="U190" s="55" t="s">
        <v>4054</v>
      </c>
      <c r="V190" s="55" t="s">
        <v>1881</v>
      </c>
      <c r="W190" s="55" t="s">
        <v>1644</v>
      </c>
      <c r="X190" s="56"/>
      <c r="Y190" s="55" t="s">
        <v>1644</v>
      </c>
      <c r="Z190" s="56"/>
      <c r="AA190" s="55" t="s">
        <v>1644</v>
      </c>
      <c r="AB190" s="59">
        <v>1</v>
      </c>
      <c r="AC190" s="55" t="s">
        <v>1554</v>
      </c>
      <c r="AD190" s="55" t="s">
        <v>1644</v>
      </c>
      <c r="AE190" s="58">
        <v>0</v>
      </c>
      <c r="AF190" s="55" t="s">
        <v>1644</v>
      </c>
      <c r="AG190" s="55" t="s">
        <v>1644</v>
      </c>
      <c r="AH190" s="55" t="s">
        <v>1644</v>
      </c>
      <c r="AI190" s="55" t="s">
        <v>1644</v>
      </c>
      <c r="AJ190" s="55" t="s">
        <v>1644</v>
      </c>
      <c r="AK190" s="55" t="s">
        <v>1644</v>
      </c>
      <c r="AL190" s="55" t="s">
        <v>1644</v>
      </c>
      <c r="AM190" s="55" t="s">
        <v>3861</v>
      </c>
      <c r="AN190" s="55" t="s">
        <v>1644</v>
      </c>
      <c r="AO190" t="s">
        <v>4371</v>
      </c>
    </row>
    <row r="191" spans="1:41" x14ac:dyDescent="0.25">
      <c r="A191" s="56">
        <v>45688</v>
      </c>
      <c r="B191" s="92" t="s">
        <v>1718</v>
      </c>
      <c r="C191" s="55" t="s">
        <v>4033</v>
      </c>
      <c r="D191" s="55" t="s">
        <v>3859</v>
      </c>
      <c r="E191" s="55" t="s">
        <v>89</v>
      </c>
      <c r="F191" s="55">
        <v>50900010</v>
      </c>
      <c r="G191" s="55" t="s">
        <v>490</v>
      </c>
      <c r="H191" s="55" t="s">
        <v>89</v>
      </c>
      <c r="I191" s="57">
        <v>530.66</v>
      </c>
      <c r="J191" s="57">
        <v>530.66</v>
      </c>
      <c r="K191" s="55" t="s">
        <v>3860</v>
      </c>
      <c r="L191" s="55" t="s">
        <v>1644</v>
      </c>
      <c r="M191" s="55" t="s">
        <v>4033</v>
      </c>
      <c r="N191" s="56">
        <v>45688</v>
      </c>
      <c r="O191" s="55" t="s">
        <v>1644</v>
      </c>
      <c r="P191" s="55" t="s">
        <v>329</v>
      </c>
      <c r="Q191" s="55" t="s">
        <v>330</v>
      </c>
      <c r="R191" s="55" t="s">
        <v>1644</v>
      </c>
      <c r="S191" s="55" t="s">
        <v>1644</v>
      </c>
      <c r="T191" s="55" t="s">
        <v>1644</v>
      </c>
      <c r="U191" s="55" t="s">
        <v>4055</v>
      </c>
      <c r="V191" s="55" t="s">
        <v>1881</v>
      </c>
      <c r="W191" s="55" t="s">
        <v>1644</v>
      </c>
      <c r="X191" s="56"/>
      <c r="Y191" s="55" t="s">
        <v>1644</v>
      </c>
      <c r="Z191" s="56"/>
      <c r="AA191" s="55" t="s">
        <v>1644</v>
      </c>
      <c r="AB191" s="59">
        <v>8490525</v>
      </c>
      <c r="AC191" s="55" t="s">
        <v>1554</v>
      </c>
      <c r="AD191" s="55" t="s">
        <v>1644</v>
      </c>
      <c r="AE191" s="58">
        <v>0</v>
      </c>
      <c r="AF191" s="55" t="s">
        <v>1644</v>
      </c>
      <c r="AG191" s="55" t="s">
        <v>1644</v>
      </c>
      <c r="AH191" s="55" t="s">
        <v>1644</v>
      </c>
      <c r="AI191" s="55" t="s">
        <v>1644</v>
      </c>
      <c r="AJ191" s="55" t="s">
        <v>1644</v>
      </c>
      <c r="AK191" s="55" t="s">
        <v>1644</v>
      </c>
      <c r="AL191" s="55" t="s">
        <v>1644</v>
      </c>
      <c r="AM191" s="55" t="s">
        <v>3861</v>
      </c>
      <c r="AN191" s="55" t="s">
        <v>1644</v>
      </c>
      <c r="AO191" t="s">
        <v>3842</v>
      </c>
    </row>
    <row r="192" spans="1:41" x14ac:dyDescent="0.25">
      <c r="A192" s="56">
        <v>45688</v>
      </c>
      <c r="B192" s="92" t="s">
        <v>1718</v>
      </c>
      <c r="C192" s="55" t="s">
        <v>4033</v>
      </c>
      <c r="D192" s="55" t="s">
        <v>3859</v>
      </c>
      <c r="E192" s="55" t="s">
        <v>89</v>
      </c>
      <c r="F192" s="55">
        <v>50900010</v>
      </c>
      <c r="G192" s="55" t="s">
        <v>490</v>
      </c>
      <c r="H192" s="55" t="s">
        <v>89</v>
      </c>
      <c r="I192" s="57">
        <v>550.91</v>
      </c>
      <c r="J192" s="57">
        <v>550.91</v>
      </c>
      <c r="K192" s="55" t="s">
        <v>3860</v>
      </c>
      <c r="L192" s="55" t="s">
        <v>1644</v>
      </c>
      <c r="M192" s="55" t="s">
        <v>4033</v>
      </c>
      <c r="N192" s="56">
        <v>45688</v>
      </c>
      <c r="O192" s="55" t="s">
        <v>1644</v>
      </c>
      <c r="P192" s="55" t="s">
        <v>329</v>
      </c>
      <c r="Q192" s="55" t="s">
        <v>330</v>
      </c>
      <c r="R192" s="55" t="s">
        <v>1644</v>
      </c>
      <c r="S192" s="55" t="s">
        <v>1644</v>
      </c>
      <c r="T192" s="55" t="s">
        <v>1644</v>
      </c>
      <c r="U192" s="55" t="s">
        <v>4056</v>
      </c>
      <c r="V192" s="55" t="s">
        <v>1881</v>
      </c>
      <c r="W192" s="55" t="s">
        <v>1644</v>
      </c>
      <c r="X192" s="56"/>
      <c r="Y192" s="55" t="s">
        <v>1644</v>
      </c>
      <c r="Z192" s="56"/>
      <c r="AA192" s="55" t="s">
        <v>1644</v>
      </c>
      <c r="AB192" s="59">
        <v>9245536</v>
      </c>
      <c r="AC192" s="55" t="s">
        <v>1554</v>
      </c>
      <c r="AD192" s="55" t="s">
        <v>1644</v>
      </c>
      <c r="AE192" s="58">
        <v>0</v>
      </c>
      <c r="AF192" s="55" t="s">
        <v>1644</v>
      </c>
      <c r="AG192" s="55" t="s">
        <v>1644</v>
      </c>
      <c r="AH192" s="55" t="s">
        <v>1644</v>
      </c>
      <c r="AI192" s="55" t="s">
        <v>1644</v>
      </c>
      <c r="AJ192" s="55" t="s">
        <v>1644</v>
      </c>
      <c r="AK192" s="55" t="s">
        <v>1644</v>
      </c>
      <c r="AL192" s="55" t="s">
        <v>1644</v>
      </c>
      <c r="AM192" s="55" t="s">
        <v>3861</v>
      </c>
      <c r="AN192" s="55" t="s">
        <v>1644</v>
      </c>
      <c r="AO192" t="s">
        <v>3842</v>
      </c>
    </row>
    <row r="193" spans="1:41" x14ac:dyDescent="0.25">
      <c r="A193" s="56">
        <v>45688</v>
      </c>
      <c r="B193" s="92" t="s">
        <v>1718</v>
      </c>
      <c r="C193" s="55" t="s">
        <v>4033</v>
      </c>
      <c r="D193" s="55" t="s">
        <v>3859</v>
      </c>
      <c r="E193" s="55" t="s">
        <v>89</v>
      </c>
      <c r="F193" s="55">
        <v>50900020</v>
      </c>
      <c r="G193" s="55" t="s">
        <v>492</v>
      </c>
      <c r="H193" s="55" t="s">
        <v>89</v>
      </c>
      <c r="I193" s="57">
        <v>434.17</v>
      </c>
      <c r="J193" s="57">
        <v>434.17</v>
      </c>
      <c r="K193" s="55" t="s">
        <v>3860</v>
      </c>
      <c r="L193" s="55" t="s">
        <v>1644</v>
      </c>
      <c r="M193" s="55" t="s">
        <v>4033</v>
      </c>
      <c r="N193" s="56">
        <v>45688</v>
      </c>
      <c r="O193" s="55" t="s">
        <v>1644</v>
      </c>
      <c r="P193" s="55" t="s">
        <v>329</v>
      </c>
      <c r="Q193" s="55" t="s">
        <v>330</v>
      </c>
      <c r="R193" s="55" t="s">
        <v>1644</v>
      </c>
      <c r="S193" s="55" t="s">
        <v>1644</v>
      </c>
      <c r="T193" s="55" t="s">
        <v>1644</v>
      </c>
      <c r="U193" s="55" t="s">
        <v>4057</v>
      </c>
      <c r="V193" s="55" t="s">
        <v>1881</v>
      </c>
      <c r="W193" s="55" t="s">
        <v>1644</v>
      </c>
      <c r="X193" s="56"/>
      <c r="Y193" s="55" t="s">
        <v>1644</v>
      </c>
      <c r="Z193" s="56"/>
      <c r="AA193" s="55" t="s">
        <v>1644</v>
      </c>
      <c r="AB193" s="59">
        <v>6844600</v>
      </c>
      <c r="AC193" s="55" t="s">
        <v>1554</v>
      </c>
      <c r="AD193" s="55" t="s">
        <v>1644</v>
      </c>
      <c r="AE193" s="58">
        <v>0</v>
      </c>
      <c r="AF193" s="55" t="s">
        <v>1644</v>
      </c>
      <c r="AG193" s="55" t="s">
        <v>1644</v>
      </c>
      <c r="AH193" s="55" t="s">
        <v>1644</v>
      </c>
      <c r="AI193" s="55" t="s">
        <v>1644</v>
      </c>
      <c r="AJ193" s="55" t="s">
        <v>1644</v>
      </c>
      <c r="AK193" s="55" t="s">
        <v>1644</v>
      </c>
      <c r="AL193" s="55" t="s">
        <v>1644</v>
      </c>
      <c r="AM193" s="55" t="s">
        <v>3861</v>
      </c>
      <c r="AN193" s="55" t="s">
        <v>1644</v>
      </c>
      <c r="AO193" t="s">
        <v>3842</v>
      </c>
    </row>
    <row r="194" spans="1:41" x14ac:dyDescent="0.25">
      <c r="A194" s="56">
        <v>45688</v>
      </c>
      <c r="B194" s="92" t="s">
        <v>1718</v>
      </c>
      <c r="C194" s="55" t="s">
        <v>4033</v>
      </c>
      <c r="D194" s="55" t="s">
        <v>3859</v>
      </c>
      <c r="E194" s="55" t="s">
        <v>89</v>
      </c>
      <c r="F194" s="55">
        <v>50900010</v>
      </c>
      <c r="G194" s="55" t="s">
        <v>490</v>
      </c>
      <c r="H194" s="55" t="s">
        <v>89</v>
      </c>
      <c r="I194" s="57">
        <v>0</v>
      </c>
      <c r="J194" s="57">
        <v>0</v>
      </c>
      <c r="K194" s="55" t="s">
        <v>3860</v>
      </c>
      <c r="L194" s="55" t="s">
        <v>1644</v>
      </c>
      <c r="M194" s="55" t="s">
        <v>4033</v>
      </c>
      <c r="N194" s="56">
        <v>45688</v>
      </c>
      <c r="O194" s="55" t="s">
        <v>1644</v>
      </c>
      <c r="P194" s="55" t="s">
        <v>329</v>
      </c>
      <c r="Q194" s="55" t="s">
        <v>330</v>
      </c>
      <c r="R194" s="55" t="s">
        <v>1644</v>
      </c>
      <c r="S194" s="55" t="s">
        <v>1644</v>
      </c>
      <c r="T194" s="55" t="s">
        <v>1644</v>
      </c>
      <c r="U194" s="55" t="s">
        <v>4058</v>
      </c>
      <c r="V194" s="55" t="s">
        <v>1881</v>
      </c>
      <c r="W194" s="55" t="s">
        <v>1644</v>
      </c>
      <c r="X194" s="56"/>
      <c r="Y194" s="55" t="s">
        <v>1644</v>
      </c>
      <c r="Z194" s="56"/>
      <c r="AA194" s="55" t="s">
        <v>1644</v>
      </c>
      <c r="AB194" s="59">
        <v>1</v>
      </c>
      <c r="AC194" s="55" t="s">
        <v>1554</v>
      </c>
      <c r="AD194" s="55" t="s">
        <v>1644</v>
      </c>
      <c r="AE194" s="58">
        <v>0</v>
      </c>
      <c r="AF194" s="55" t="s">
        <v>1644</v>
      </c>
      <c r="AG194" s="55" t="s">
        <v>1644</v>
      </c>
      <c r="AH194" s="55" t="s">
        <v>1644</v>
      </c>
      <c r="AI194" s="55" t="s">
        <v>1644</v>
      </c>
      <c r="AJ194" s="55" t="s">
        <v>1644</v>
      </c>
      <c r="AK194" s="55" t="s">
        <v>1644</v>
      </c>
      <c r="AL194" s="55" t="s">
        <v>1644</v>
      </c>
      <c r="AM194" s="55" t="s">
        <v>3861</v>
      </c>
      <c r="AN194" s="55" t="s">
        <v>1644</v>
      </c>
      <c r="AO194" t="s">
        <v>3842</v>
      </c>
    </row>
    <row r="195" spans="1:41" x14ac:dyDescent="0.25">
      <c r="A195" s="56">
        <v>45688</v>
      </c>
      <c r="B195" s="92" t="s">
        <v>1718</v>
      </c>
      <c r="C195" s="55" t="s">
        <v>4033</v>
      </c>
      <c r="D195" s="55" t="s">
        <v>3859</v>
      </c>
      <c r="E195" s="55" t="s">
        <v>89</v>
      </c>
      <c r="F195" s="55">
        <v>50900010</v>
      </c>
      <c r="G195" s="55" t="s">
        <v>490</v>
      </c>
      <c r="H195" s="55" t="s">
        <v>89</v>
      </c>
      <c r="I195" s="57">
        <v>0</v>
      </c>
      <c r="J195" s="57">
        <v>0</v>
      </c>
      <c r="K195" s="55" t="s">
        <v>3860</v>
      </c>
      <c r="L195" s="55" t="s">
        <v>1644</v>
      </c>
      <c r="M195" s="55" t="s">
        <v>4033</v>
      </c>
      <c r="N195" s="56">
        <v>45688</v>
      </c>
      <c r="O195" s="55" t="s">
        <v>1644</v>
      </c>
      <c r="P195" s="55" t="s">
        <v>4042</v>
      </c>
      <c r="Q195" s="55" t="s">
        <v>4043</v>
      </c>
      <c r="R195" s="55" t="s">
        <v>1644</v>
      </c>
      <c r="S195" s="55" t="s">
        <v>1644</v>
      </c>
      <c r="T195" s="55" t="s">
        <v>1644</v>
      </c>
      <c r="U195" s="55" t="s">
        <v>4059</v>
      </c>
      <c r="V195" s="55" t="s">
        <v>1881</v>
      </c>
      <c r="W195" s="55" t="s">
        <v>1644</v>
      </c>
      <c r="X195" s="56"/>
      <c r="Y195" s="55" t="s">
        <v>1644</v>
      </c>
      <c r="Z195" s="56"/>
      <c r="AA195" s="55" t="s">
        <v>1644</v>
      </c>
      <c r="AB195" s="59">
        <v>1</v>
      </c>
      <c r="AC195" s="55" t="s">
        <v>1554</v>
      </c>
      <c r="AD195" s="55" t="s">
        <v>1644</v>
      </c>
      <c r="AE195" s="58">
        <v>0</v>
      </c>
      <c r="AF195" s="55" t="s">
        <v>1644</v>
      </c>
      <c r="AG195" s="55" t="s">
        <v>1644</v>
      </c>
      <c r="AH195" s="55" t="s">
        <v>1644</v>
      </c>
      <c r="AI195" s="55" t="s">
        <v>1644</v>
      </c>
      <c r="AJ195" s="55" t="s">
        <v>1644</v>
      </c>
      <c r="AK195" s="55" t="s">
        <v>1644</v>
      </c>
      <c r="AL195" s="55" t="s">
        <v>1644</v>
      </c>
      <c r="AM195" s="55" t="s">
        <v>3861</v>
      </c>
      <c r="AN195" s="55" t="s">
        <v>1644</v>
      </c>
      <c r="AO195" t="s">
        <v>4371</v>
      </c>
    </row>
    <row r="196" spans="1:41" x14ac:dyDescent="0.25">
      <c r="A196" s="56">
        <v>45688</v>
      </c>
      <c r="B196" s="92" t="s">
        <v>1718</v>
      </c>
      <c r="C196" s="55" t="s">
        <v>4033</v>
      </c>
      <c r="D196" s="55" t="s">
        <v>3859</v>
      </c>
      <c r="E196" s="55" t="s">
        <v>89</v>
      </c>
      <c r="F196" s="55">
        <v>50900010</v>
      </c>
      <c r="G196" s="55" t="s">
        <v>490</v>
      </c>
      <c r="H196" s="55" t="s">
        <v>89</v>
      </c>
      <c r="I196" s="57">
        <v>0.17</v>
      </c>
      <c r="J196" s="57">
        <v>0.17</v>
      </c>
      <c r="K196" s="55" t="s">
        <v>3860</v>
      </c>
      <c r="L196" s="55" t="s">
        <v>1644</v>
      </c>
      <c r="M196" s="55" t="s">
        <v>4033</v>
      </c>
      <c r="N196" s="56">
        <v>45688</v>
      </c>
      <c r="O196" s="55" t="s">
        <v>1644</v>
      </c>
      <c r="P196" s="55" t="s">
        <v>329</v>
      </c>
      <c r="Q196" s="55" t="s">
        <v>330</v>
      </c>
      <c r="R196" s="55" t="s">
        <v>1644</v>
      </c>
      <c r="S196" s="55" t="s">
        <v>1644</v>
      </c>
      <c r="T196" s="55" t="s">
        <v>1644</v>
      </c>
      <c r="U196" s="55" t="s">
        <v>4060</v>
      </c>
      <c r="V196" s="55" t="s">
        <v>1718</v>
      </c>
      <c r="W196" s="55" t="s">
        <v>1644</v>
      </c>
      <c r="X196" s="56"/>
      <c r="Y196" s="55" t="s">
        <v>1644</v>
      </c>
      <c r="Z196" s="56"/>
      <c r="AA196" s="55" t="s">
        <v>1644</v>
      </c>
      <c r="AB196" s="59">
        <v>3143</v>
      </c>
      <c r="AC196" s="55" t="s">
        <v>1554</v>
      </c>
      <c r="AD196" s="55" t="s">
        <v>1644</v>
      </c>
      <c r="AE196" s="58">
        <v>0</v>
      </c>
      <c r="AF196" s="55" t="s">
        <v>1644</v>
      </c>
      <c r="AG196" s="55" t="s">
        <v>1644</v>
      </c>
      <c r="AH196" s="55" t="s">
        <v>1644</v>
      </c>
      <c r="AI196" s="55" t="s">
        <v>1644</v>
      </c>
      <c r="AJ196" s="55" t="s">
        <v>1644</v>
      </c>
      <c r="AK196" s="55" t="s">
        <v>1644</v>
      </c>
      <c r="AL196" s="55" t="s">
        <v>1644</v>
      </c>
      <c r="AM196" s="55" t="s">
        <v>3861</v>
      </c>
      <c r="AN196" s="55" t="s">
        <v>1644</v>
      </c>
      <c r="AO196" t="s">
        <v>3842</v>
      </c>
    </row>
    <row r="197" spans="1:41" x14ac:dyDescent="0.25">
      <c r="A197" s="56">
        <v>45688</v>
      </c>
      <c r="B197" s="92" t="s">
        <v>1718</v>
      </c>
      <c r="C197" s="55" t="s">
        <v>4033</v>
      </c>
      <c r="D197" s="55" t="s">
        <v>3859</v>
      </c>
      <c r="E197" s="55" t="s">
        <v>89</v>
      </c>
      <c r="F197" s="55">
        <v>50900010</v>
      </c>
      <c r="G197" s="55" t="s">
        <v>490</v>
      </c>
      <c r="H197" s="55" t="s">
        <v>89</v>
      </c>
      <c r="I197" s="57">
        <v>0</v>
      </c>
      <c r="J197" s="57">
        <v>0</v>
      </c>
      <c r="K197" s="55" t="s">
        <v>3860</v>
      </c>
      <c r="L197" s="55" t="s">
        <v>1644</v>
      </c>
      <c r="M197" s="55" t="s">
        <v>4033</v>
      </c>
      <c r="N197" s="56">
        <v>45688</v>
      </c>
      <c r="O197" s="55" t="s">
        <v>1644</v>
      </c>
      <c r="P197" s="55" t="s">
        <v>4042</v>
      </c>
      <c r="Q197" s="55" t="s">
        <v>4043</v>
      </c>
      <c r="R197" s="55" t="s">
        <v>1644</v>
      </c>
      <c r="S197" s="55" t="s">
        <v>1644</v>
      </c>
      <c r="T197" s="55" t="s">
        <v>1644</v>
      </c>
      <c r="U197" s="55" t="s">
        <v>4061</v>
      </c>
      <c r="V197" s="55" t="s">
        <v>1881</v>
      </c>
      <c r="W197" s="55" t="s">
        <v>1644</v>
      </c>
      <c r="X197" s="56"/>
      <c r="Y197" s="55" t="s">
        <v>1644</v>
      </c>
      <c r="Z197" s="56"/>
      <c r="AA197" s="55" t="s">
        <v>1644</v>
      </c>
      <c r="AB197" s="59">
        <v>1</v>
      </c>
      <c r="AC197" s="55" t="s">
        <v>1554</v>
      </c>
      <c r="AD197" s="55" t="s">
        <v>1644</v>
      </c>
      <c r="AE197" s="58">
        <v>0</v>
      </c>
      <c r="AF197" s="55" t="s">
        <v>1644</v>
      </c>
      <c r="AG197" s="55" t="s">
        <v>1644</v>
      </c>
      <c r="AH197" s="55" t="s">
        <v>1644</v>
      </c>
      <c r="AI197" s="55" t="s">
        <v>1644</v>
      </c>
      <c r="AJ197" s="55" t="s">
        <v>1644</v>
      </c>
      <c r="AK197" s="55" t="s">
        <v>1644</v>
      </c>
      <c r="AL197" s="55" t="s">
        <v>1644</v>
      </c>
      <c r="AM197" s="55" t="s">
        <v>3861</v>
      </c>
      <c r="AN197" s="55" t="s">
        <v>1644</v>
      </c>
      <c r="AO197" t="s">
        <v>4371</v>
      </c>
    </row>
    <row r="198" spans="1:41" x14ac:dyDescent="0.25">
      <c r="A198" s="56">
        <v>45688</v>
      </c>
      <c r="B198" s="92" t="s">
        <v>1718</v>
      </c>
      <c r="C198" s="55" t="s">
        <v>4033</v>
      </c>
      <c r="D198" s="55" t="s">
        <v>3859</v>
      </c>
      <c r="E198" s="55" t="s">
        <v>89</v>
      </c>
      <c r="F198" s="55">
        <v>50900010</v>
      </c>
      <c r="G198" s="55" t="s">
        <v>490</v>
      </c>
      <c r="H198" s="55" t="s">
        <v>89</v>
      </c>
      <c r="I198" s="57">
        <v>0</v>
      </c>
      <c r="J198" s="57">
        <v>0</v>
      </c>
      <c r="K198" s="55" t="s">
        <v>3860</v>
      </c>
      <c r="L198" s="55" t="s">
        <v>1644</v>
      </c>
      <c r="M198" s="55" t="s">
        <v>4033</v>
      </c>
      <c r="N198" s="56">
        <v>45688</v>
      </c>
      <c r="O198" s="55" t="s">
        <v>1644</v>
      </c>
      <c r="P198" s="55" t="s">
        <v>329</v>
      </c>
      <c r="Q198" s="55" t="s">
        <v>330</v>
      </c>
      <c r="R198" s="55" t="s">
        <v>1644</v>
      </c>
      <c r="S198" s="55" t="s">
        <v>1644</v>
      </c>
      <c r="T198" s="55" t="s">
        <v>1644</v>
      </c>
      <c r="U198" s="55" t="s">
        <v>4062</v>
      </c>
      <c r="V198" s="55" t="s">
        <v>1881</v>
      </c>
      <c r="W198" s="55" t="s">
        <v>1644</v>
      </c>
      <c r="X198" s="56"/>
      <c r="Y198" s="55" t="s">
        <v>1644</v>
      </c>
      <c r="Z198" s="56"/>
      <c r="AA198" s="55" t="s">
        <v>1644</v>
      </c>
      <c r="AB198" s="59">
        <v>1</v>
      </c>
      <c r="AC198" s="55" t="s">
        <v>1554</v>
      </c>
      <c r="AD198" s="55" t="s">
        <v>1644</v>
      </c>
      <c r="AE198" s="58">
        <v>0</v>
      </c>
      <c r="AF198" s="55" t="s">
        <v>1644</v>
      </c>
      <c r="AG198" s="55" t="s">
        <v>1644</v>
      </c>
      <c r="AH198" s="55" t="s">
        <v>1644</v>
      </c>
      <c r="AI198" s="55" t="s">
        <v>1644</v>
      </c>
      <c r="AJ198" s="55" t="s">
        <v>1644</v>
      </c>
      <c r="AK198" s="55" t="s">
        <v>1644</v>
      </c>
      <c r="AL198" s="55" t="s">
        <v>1644</v>
      </c>
      <c r="AM198" s="55" t="s">
        <v>3861</v>
      </c>
      <c r="AN198" s="55" t="s">
        <v>1644</v>
      </c>
      <c r="AO198" t="s">
        <v>3842</v>
      </c>
    </row>
    <row r="199" spans="1:41" x14ac:dyDescent="0.25">
      <c r="A199" s="56">
        <v>45688</v>
      </c>
      <c r="B199" s="92" t="s">
        <v>1718</v>
      </c>
      <c r="C199" s="55" t="s">
        <v>4033</v>
      </c>
      <c r="D199" s="55" t="s">
        <v>3859</v>
      </c>
      <c r="E199" s="55" t="s">
        <v>89</v>
      </c>
      <c r="F199" s="55">
        <v>50900020</v>
      </c>
      <c r="G199" s="55" t="s">
        <v>492</v>
      </c>
      <c r="H199" s="55" t="s">
        <v>89</v>
      </c>
      <c r="I199" s="57">
        <v>1028.8499999999999</v>
      </c>
      <c r="J199" s="57">
        <v>1028.8499999999999</v>
      </c>
      <c r="K199" s="55" t="s">
        <v>3860</v>
      </c>
      <c r="L199" s="55" t="s">
        <v>1644</v>
      </c>
      <c r="M199" s="55" t="s">
        <v>4033</v>
      </c>
      <c r="N199" s="56">
        <v>45688</v>
      </c>
      <c r="O199" s="55" t="s">
        <v>1644</v>
      </c>
      <c r="P199" s="55" t="s">
        <v>329</v>
      </c>
      <c r="Q199" s="55" t="s">
        <v>330</v>
      </c>
      <c r="R199" s="55" t="s">
        <v>1644</v>
      </c>
      <c r="S199" s="55" t="s">
        <v>1644</v>
      </c>
      <c r="T199" s="55" t="s">
        <v>1644</v>
      </c>
      <c r="U199" s="55" t="s">
        <v>4063</v>
      </c>
      <c r="V199" s="55" t="s">
        <v>1881</v>
      </c>
      <c r="W199" s="55" t="s">
        <v>1644</v>
      </c>
      <c r="X199" s="56"/>
      <c r="Y199" s="55" t="s">
        <v>1644</v>
      </c>
      <c r="Z199" s="56"/>
      <c r="AA199" s="55" t="s">
        <v>1644</v>
      </c>
      <c r="AB199" s="59">
        <v>16577916</v>
      </c>
      <c r="AC199" s="55" t="s">
        <v>1554</v>
      </c>
      <c r="AD199" s="55" t="s">
        <v>1644</v>
      </c>
      <c r="AE199" s="58">
        <v>0</v>
      </c>
      <c r="AF199" s="55" t="s">
        <v>1644</v>
      </c>
      <c r="AG199" s="55" t="s">
        <v>1644</v>
      </c>
      <c r="AH199" s="55" t="s">
        <v>1644</v>
      </c>
      <c r="AI199" s="55" t="s">
        <v>1644</v>
      </c>
      <c r="AJ199" s="55" t="s">
        <v>1644</v>
      </c>
      <c r="AK199" s="55" t="s">
        <v>1644</v>
      </c>
      <c r="AL199" s="55" t="s">
        <v>1644</v>
      </c>
      <c r="AM199" s="55" t="s">
        <v>3861</v>
      </c>
      <c r="AN199" s="55" t="s">
        <v>1644</v>
      </c>
      <c r="AO199" t="s">
        <v>3842</v>
      </c>
    </row>
    <row r="200" spans="1:41" x14ac:dyDescent="0.25">
      <c r="A200" s="56">
        <v>45688</v>
      </c>
      <c r="B200" s="92" t="s">
        <v>1718</v>
      </c>
      <c r="C200" s="55" t="s">
        <v>4033</v>
      </c>
      <c r="D200" s="55" t="s">
        <v>3859</v>
      </c>
      <c r="E200" s="55" t="s">
        <v>89</v>
      </c>
      <c r="F200" s="55">
        <v>50900010</v>
      </c>
      <c r="G200" s="55" t="s">
        <v>490</v>
      </c>
      <c r="H200" s="55" t="s">
        <v>89</v>
      </c>
      <c r="I200" s="57">
        <v>550.91</v>
      </c>
      <c r="J200" s="57">
        <v>550.91</v>
      </c>
      <c r="K200" s="55" t="s">
        <v>3860</v>
      </c>
      <c r="L200" s="55" t="s">
        <v>1644</v>
      </c>
      <c r="M200" s="55" t="s">
        <v>4033</v>
      </c>
      <c r="N200" s="56">
        <v>45688</v>
      </c>
      <c r="O200" s="55" t="s">
        <v>1644</v>
      </c>
      <c r="P200" s="55" t="s">
        <v>329</v>
      </c>
      <c r="Q200" s="55" t="s">
        <v>330</v>
      </c>
      <c r="R200" s="55" t="s">
        <v>1644</v>
      </c>
      <c r="S200" s="55" t="s">
        <v>1644</v>
      </c>
      <c r="T200" s="55" t="s">
        <v>1644</v>
      </c>
      <c r="U200" s="55" t="s">
        <v>4064</v>
      </c>
      <c r="V200" s="55" t="s">
        <v>1881</v>
      </c>
      <c r="W200" s="55" t="s">
        <v>1644</v>
      </c>
      <c r="X200" s="56"/>
      <c r="Y200" s="55" t="s">
        <v>1644</v>
      </c>
      <c r="Z200" s="56"/>
      <c r="AA200" s="55" t="s">
        <v>1644</v>
      </c>
      <c r="AB200" s="59">
        <v>7991515</v>
      </c>
      <c r="AC200" s="55" t="s">
        <v>1554</v>
      </c>
      <c r="AD200" s="55" t="s">
        <v>1644</v>
      </c>
      <c r="AE200" s="58">
        <v>0</v>
      </c>
      <c r="AF200" s="55" t="s">
        <v>1644</v>
      </c>
      <c r="AG200" s="55" t="s">
        <v>1644</v>
      </c>
      <c r="AH200" s="55" t="s">
        <v>1644</v>
      </c>
      <c r="AI200" s="55" t="s">
        <v>1644</v>
      </c>
      <c r="AJ200" s="55" t="s">
        <v>1644</v>
      </c>
      <c r="AK200" s="55" t="s">
        <v>1644</v>
      </c>
      <c r="AL200" s="55" t="s">
        <v>1644</v>
      </c>
      <c r="AM200" s="55" t="s">
        <v>3861</v>
      </c>
      <c r="AN200" s="55" t="s">
        <v>1644</v>
      </c>
      <c r="AO200" t="s">
        <v>3842</v>
      </c>
    </row>
    <row r="201" spans="1:41" x14ac:dyDescent="0.25">
      <c r="A201" s="56">
        <v>45688</v>
      </c>
      <c r="B201" s="92" t="s">
        <v>1718</v>
      </c>
      <c r="C201" s="55" t="s">
        <v>4033</v>
      </c>
      <c r="D201" s="55" t="s">
        <v>3859</v>
      </c>
      <c r="E201" s="55" t="s">
        <v>89</v>
      </c>
      <c r="F201" s="55">
        <v>50900010</v>
      </c>
      <c r="G201" s="55" t="s">
        <v>490</v>
      </c>
      <c r="H201" s="55" t="s">
        <v>89</v>
      </c>
      <c r="I201" s="57">
        <v>0</v>
      </c>
      <c r="J201" s="57">
        <v>0</v>
      </c>
      <c r="K201" s="55" t="s">
        <v>3860</v>
      </c>
      <c r="L201" s="55" t="s">
        <v>1644</v>
      </c>
      <c r="M201" s="55" t="s">
        <v>4033</v>
      </c>
      <c r="N201" s="56">
        <v>45688</v>
      </c>
      <c r="O201" s="55" t="s">
        <v>1644</v>
      </c>
      <c r="P201" s="55" t="s">
        <v>329</v>
      </c>
      <c r="Q201" s="55" t="s">
        <v>330</v>
      </c>
      <c r="R201" s="55" t="s">
        <v>1644</v>
      </c>
      <c r="S201" s="55" t="s">
        <v>1644</v>
      </c>
      <c r="T201" s="55" t="s">
        <v>1644</v>
      </c>
      <c r="U201" s="55" t="s">
        <v>4065</v>
      </c>
      <c r="V201" s="55" t="s">
        <v>1881</v>
      </c>
      <c r="W201" s="55" t="s">
        <v>1644</v>
      </c>
      <c r="X201" s="56"/>
      <c r="Y201" s="55" t="s">
        <v>1644</v>
      </c>
      <c r="Z201" s="56"/>
      <c r="AA201" s="55" t="s">
        <v>1644</v>
      </c>
      <c r="AB201" s="59">
        <v>1</v>
      </c>
      <c r="AC201" s="55" t="s">
        <v>1554</v>
      </c>
      <c r="AD201" s="55" t="s">
        <v>1644</v>
      </c>
      <c r="AE201" s="58">
        <v>0</v>
      </c>
      <c r="AF201" s="55" t="s">
        <v>1644</v>
      </c>
      <c r="AG201" s="55" t="s">
        <v>1644</v>
      </c>
      <c r="AH201" s="55" t="s">
        <v>1644</v>
      </c>
      <c r="AI201" s="55" t="s">
        <v>1644</v>
      </c>
      <c r="AJ201" s="55" t="s">
        <v>1644</v>
      </c>
      <c r="AK201" s="55" t="s">
        <v>1644</v>
      </c>
      <c r="AL201" s="55" t="s">
        <v>1644</v>
      </c>
      <c r="AM201" s="55" t="s">
        <v>3861</v>
      </c>
      <c r="AN201" s="55" t="s">
        <v>1644</v>
      </c>
      <c r="AO201" t="s">
        <v>3842</v>
      </c>
    </row>
    <row r="202" spans="1:41" x14ac:dyDescent="0.25">
      <c r="A202" s="56">
        <v>45688</v>
      </c>
      <c r="B202" s="92" t="s">
        <v>1718</v>
      </c>
      <c r="C202" s="55" t="s">
        <v>4033</v>
      </c>
      <c r="D202" s="55" t="s">
        <v>3859</v>
      </c>
      <c r="E202" s="55" t="s">
        <v>89</v>
      </c>
      <c r="F202" s="55">
        <v>50900010</v>
      </c>
      <c r="G202" s="55" t="s">
        <v>490</v>
      </c>
      <c r="H202" s="55" t="s">
        <v>89</v>
      </c>
      <c r="I202" s="57">
        <v>0</v>
      </c>
      <c r="J202" s="57">
        <v>0</v>
      </c>
      <c r="K202" s="55" t="s">
        <v>3860</v>
      </c>
      <c r="L202" s="55" t="s">
        <v>1644</v>
      </c>
      <c r="M202" s="55" t="s">
        <v>4033</v>
      </c>
      <c r="N202" s="56">
        <v>45688</v>
      </c>
      <c r="O202" s="55" t="s">
        <v>1644</v>
      </c>
      <c r="P202" s="55" t="s">
        <v>4042</v>
      </c>
      <c r="Q202" s="55" t="s">
        <v>4043</v>
      </c>
      <c r="R202" s="55" t="s">
        <v>1644</v>
      </c>
      <c r="S202" s="55" t="s">
        <v>1644</v>
      </c>
      <c r="T202" s="55" t="s">
        <v>1644</v>
      </c>
      <c r="U202" s="55" t="s">
        <v>4066</v>
      </c>
      <c r="V202" s="55" t="s">
        <v>1881</v>
      </c>
      <c r="W202" s="55" t="s">
        <v>1644</v>
      </c>
      <c r="X202" s="56"/>
      <c r="Y202" s="55" t="s">
        <v>1644</v>
      </c>
      <c r="Z202" s="56"/>
      <c r="AA202" s="55" t="s">
        <v>1644</v>
      </c>
      <c r="AB202" s="59">
        <v>1</v>
      </c>
      <c r="AC202" s="55" t="s">
        <v>1554</v>
      </c>
      <c r="AD202" s="55" t="s">
        <v>1644</v>
      </c>
      <c r="AE202" s="58">
        <v>0</v>
      </c>
      <c r="AF202" s="55" t="s">
        <v>1644</v>
      </c>
      <c r="AG202" s="55" t="s">
        <v>1644</v>
      </c>
      <c r="AH202" s="55" t="s">
        <v>1644</v>
      </c>
      <c r="AI202" s="55" t="s">
        <v>1644</v>
      </c>
      <c r="AJ202" s="55" t="s">
        <v>1644</v>
      </c>
      <c r="AK202" s="55" t="s">
        <v>1644</v>
      </c>
      <c r="AL202" s="55" t="s">
        <v>1644</v>
      </c>
      <c r="AM202" s="55" t="s">
        <v>3861</v>
      </c>
      <c r="AN202" s="55" t="s">
        <v>1644</v>
      </c>
      <c r="AO202" t="s">
        <v>4371</v>
      </c>
    </row>
    <row r="203" spans="1:41" x14ac:dyDescent="0.25">
      <c r="A203" s="56">
        <v>45688</v>
      </c>
      <c r="B203" s="92" t="s">
        <v>1718</v>
      </c>
      <c r="C203" s="55" t="s">
        <v>4033</v>
      </c>
      <c r="D203" s="55" t="s">
        <v>3859</v>
      </c>
      <c r="E203" s="55" t="s">
        <v>89</v>
      </c>
      <c r="F203" s="55">
        <v>50900010</v>
      </c>
      <c r="G203" s="55" t="s">
        <v>490</v>
      </c>
      <c r="H203" s="55" t="s">
        <v>89</v>
      </c>
      <c r="I203" s="57">
        <v>0</v>
      </c>
      <c r="J203" s="57">
        <v>0</v>
      </c>
      <c r="K203" s="55" t="s">
        <v>3860</v>
      </c>
      <c r="L203" s="55" t="s">
        <v>1644</v>
      </c>
      <c r="M203" s="55" t="s">
        <v>4033</v>
      </c>
      <c r="N203" s="56">
        <v>45688</v>
      </c>
      <c r="O203" s="55" t="s">
        <v>1644</v>
      </c>
      <c r="P203" s="55" t="s">
        <v>329</v>
      </c>
      <c r="Q203" s="55" t="s">
        <v>330</v>
      </c>
      <c r="R203" s="55" t="s">
        <v>1644</v>
      </c>
      <c r="S203" s="55" t="s">
        <v>1644</v>
      </c>
      <c r="T203" s="55" t="s">
        <v>1644</v>
      </c>
      <c r="U203" s="55" t="s">
        <v>4067</v>
      </c>
      <c r="V203" s="55" t="s">
        <v>1881</v>
      </c>
      <c r="W203" s="55" t="s">
        <v>1644</v>
      </c>
      <c r="X203" s="56"/>
      <c r="Y203" s="55" t="s">
        <v>1644</v>
      </c>
      <c r="Z203" s="56"/>
      <c r="AA203" s="55" t="s">
        <v>1644</v>
      </c>
      <c r="AB203" s="59">
        <v>1</v>
      </c>
      <c r="AC203" s="55" t="s">
        <v>1554</v>
      </c>
      <c r="AD203" s="55" t="s">
        <v>1644</v>
      </c>
      <c r="AE203" s="58">
        <v>0</v>
      </c>
      <c r="AF203" s="55" t="s">
        <v>1644</v>
      </c>
      <c r="AG203" s="55" t="s">
        <v>1644</v>
      </c>
      <c r="AH203" s="55" t="s">
        <v>1644</v>
      </c>
      <c r="AI203" s="55" t="s">
        <v>1644</v>
      </c>
      <c r="AJ203" s="55" t="s">
        <v>1644</v>
      </c>
      <c r="AK203" s="55" t="s">
        <v>1644</v>
      </c>
      <c r="AL203" s="55" t="s">
        <v>1644</v>
      </c>
      <c r="AM203" s="55" t="s">
        <v>3861</v>
      </c>
      <c r="AN203" s="55" t="s">
        <v>1644</v>
      </c>
      <c r="AO203" t="s">
        <v>3842</v>
      </c>
    </row>
    <row r="204" spans="1:41" x14ac:dyDescent="0.25">
      <c r="A204" s="56">
        <v>45688</v>
      </c>
      <c r="B204" s="92" t="s">
        <v>1718</v>
      </c>
      <c r="C204" s="55" t="s">
        <v>4033</v>
      </c>
      <c r="D204" s="55" t="s">
        <v>3859</v>
      </c>
      <c r="E204" s="55" t="s">
        <v>89</v>
      </c>
      <c r="F204" s="55">
        <v>50900010</v>
      </c>
      <c r="G204" s="55" t="s">
        <v>490</v>
      </c>
      <c r="H204" s="55" t="s">
        <v>89</v>
      </c>
      <c r="I204" s="57">
        <v>0</v>
      </c>
      <c r="J204" s="57">
        <v>0</v>
      </c>
      <c r="K204" s="55" t="s">
        <v>3860</v>
      </c>
      <c r="L204" s="55" t="s">
        <v>1644</v>
      </c>
      <c r="M204" s="55" t="s">
        <v>4033</v>
      </c>
      <c r="N204" s="56">
        <v>45688</v>
      </c>
      <c r="O204" s="55" t="s">
        <v>1644</v>
      </c>
      <c r="P204" s="55" t="s">
        <v>4042</v>
      </c>
      <c r="Q204" s="55" t="s">
        <v>4043</v>
      </c>
      <c r="R204" s="55" t="s">
        <v>1644</v>
      </c>
      <c r="S204" s="55" t="s">
        <v>1644</v>
      </c>
      <c r="T204" s="55" t="s">
        <v>1644</v>
      </c>
      <c r="U204" s="55" t="s">
        <v>4068</v>
      </c>
      <c r="V204" s="55" t="s">
        <v>1881</v>
      </c>
      <c r="W204" s="55" t="s">
        <v>1644</v>
      </c>
      <c r="X204" s="56"/>
      <c r="Y204" s="55" t="s">
        <v>1644</v>
      </c>
      <c r="Z204" s="56"/>
      <c r="AA204" s="55" t="s">
        <v>1644</v>
      </c>
      <c r="AB204" s="59">
        <v>1</v>
      </c>
      <c r="AC204" s="55" t="s">
        <v>1554</v>
      </c>
      <c r="AD204" s="55" t="s">
        <v>1644</v>
      </c>
      <c r="AE204" s="58">
        <v>0</v>
      </c>
      <c r="AF204" s="55" t="s">
        <v>1644</v>
      </c>
      <c r="AG204" s="55" t="s">
        <v>1644</v>
      </c>
      <c r="AH204" s="55" t="s">
        <v>1644</v>
      </c>
      <c r="AI204" s="55" t="s">
        <v>1644</v>
      </c>
      <c r="AJ204" s="55" t="s">
        <v>1644</v>
      </c>
      <c r="AK204" s="55" t="s">
        <v>1644</v>
      </c>
      <c r="AL204" s="55" t="s">
        <v>1644</v>
      </c>
      <c r="AM204" s="55" t="s">
        <v>3861</v>
      </c>
      <c r="AN204" s="55" t="s">
        <v>1644</v>
      </c>
      <c r="AO204" t="s">
        <v>4371</v>
      </c>
    </row>
    <row r="205" spans="1:41" x14ac:dyDescent="0.25">
      <c r="A205" s="56">
        <v>45688</v>
      </c>
      <c r="B205" s="92" t="s">
        <v>1718</v>
      </c>
      <c r="C205" s="55" t="s">
        <v>4033</v>
      </c>
      <c r="D205" s="55" t="s">
        <v>3859</v>
      </c>
      <c r="E205" s="55" t="s">
        <v>89</v>
      </c>
      <c r="F205" s="55">
        <v>50900010</v>
      </c>
      <c r="G205" s="55" t="s">
        <v>490</v>
      </c>
      <c r="H205" s="55" t="s">
        <v>89</v>
      </c>
      <c r="I205" s="57">
        <v>0</v>
      </c>
      <c r="J205" s="57">
        <v>0</v>
      </c>
      <c r="K205" s="55" t="s">
        <v>3860</v>
      </c>
      <c r="L205" s="55" t="s">
        <v>1644</v>
      </c>
      <c r="M205" s="55" t="s">
        <v>4033</v>
      </c>
      <c r="N205" s="56">
        <v>45688</v>
      </c>
      <c r="O205" s="55" t="s">
        <v>1644</v>
      </c>
      <c r="P205" s="55" t="s">
        <v>329</v>
      </c>
      <c r="Q205" s="55" t="s">
        <v>330</v>
      </c>
      <c r="R205" s="55" t="s">
        <v>1644</v>
      </c>
      <c r="S205" s="55" t="s">
        <v>1644</v>
      </c>
      <c r="T205" s="55" t="s">
        <v>1644</v>
      </c>
      <c r="U205" s="55" t="s">
        <v>4069</v>
      </c>
      <c r="V205" s="55" t="s">
        <v>1881</v>
      </c>
      <c r="W205" s="55" t="s">
        <v>1644</v>
      </c>
      <c r="X205" s="56"/>
      <c r="Y205" s="55" t="s">
        <v>1644</v>
      </c>
      <c r="Z205" s="56"/>
      <c r="AA205" s="55" t="s">
        <v>1644</v>
      </c>
      <c r="AB205" s="59">
        <v>1</v>
      </c>
      <c r="AC205" s="55" t="s">
        <v>1554</v>
      </c>
      <c r="AD205" s="55" t="s">
        <v>1644</v>
      </c>
      <c r="AE205" s="58">
        <v>0</v>
      </c>
      <c r="AF205" s="55" t="s">
        <v>1644</v>
      </c>
      <c r="AG205" s="55" t="s">
        <v>1644</v>
      </c>
      <c r="AH205" s="55" t="s">
        <v>1644</v>
      </c>
      <c r="AI205" s="55" t="s">
        <v>1644</v>
      </c>
      <c r="AJ205" s="55" t="s">
        <v>1644</v>
      </c>
      <c r="AK205" s="55" t="s">
        <v>1644</v>
      </c>
      <c r="AL205" s="55" t="s">
        <v>1644</v>
      </c>
      <c r="AM205" s="55" t="s">
        <v>3861</v>
      </c>
      <c r="AN205" s="55" t="s">
        <v>1644</v>
      </c>
      <c r="AO205" t="s">
        <v>3842</v>
      </c>
    </row>
    <row r="206" spans="1:41" x14ac:dyDescent="0.25">
      <c r="A206" s="56">
        <v>45688</v>
      </c>
      <c r="B206" s="92" t="s">
        <v>1718</v>
      </c>
      <c r="C206" s="55" t="s">
        <v>4033</v>
      </c>
      <c r="D206" s="55" t="s">
        <v>3859</v>
      </c>
      <c r="E206" s="55" t="s">
        <v>89</v>
      </c>
      <c r="F206" s="55">
        <v>50900010</v>
      </c>
      <c r="G206" s="55" t="s">
        <v>490</v>
      </c>
      <c r="H206" s="55" t="s">
        <v>89</v>
      </c>
      <c r="I206" s="57">
        <v>0</v>
      </c>
      <c r="J206" s="57">
        <v>0</v>
      </c>
      <c r="K206" s="55" t="s">
        <v>3860</v>
      </c>
      <c r="L206" s="55" t="s">
        <v>1644</v>
      </c>
      <c r="M206" s="55" t="s">
        <v>4033</v>
      </c>
      <c r="N206" s="56">
        <v>45688</v>
      </c>
      <c r="O206" s="55" t="s">
        <v>1644</v>
      </c>
      <c r="P206" s="55" t="s">
        <v>329</v>
      </c>
      <c r="Q206" s="55" t="s">
        <v>330</v>
      </c>
      <c r="R206" s="55" t="s">
        <v>1644</v>
      </c>
      <c r="S206" s="55" t="s">
        <v>1644</v>
      </c>
      <c r="T206" s="55" t="s">
        <v>1644</v>
      </c>
      <c r="U206" s="55" t="s">
        <v>4070</v>
      </c>
      <c r="V206" s="55" t="s">
        <v>1881</v>
      </c>
      <c r="W206" s="55" t="s">
        <v>1644</v>
      </c>
      <c r="X206" s="56"/>
      <c r="Y206" s="55" t="s">
        <v>1644</v>
      </c>
      <c r="Z206" s="56"/>
      <c r="AA206" s="55" t="s">
        <v>1644</v>
      </c>
      <c r="AB206" s="59">
        <v>1</v>
      </c>
      <c r="AC206" s="55" t="s">
        <v>1554</v>
      </c>
      <c r="AD206" s="55" t="s">
        <v>1644</v>
      </c>
      <c r="AE206" s="58">
        <v>0</v>
      </c>
      <c r="AF206" s="55" t="s">
        <v>1644</v>
      </c>
      <c r="AG206" s="55" t="s">
        <v>1644</v>
      </c>
      <c r="AH206" s="55" t="s">
        <v>1644</v>
      </c>
      <c r="AI206" s="55" t="s">
        <v>1644</v>
      </c>
      <c r="AJ206" s="55" t="s">
        <v>1644</v>
      </c>
      <c r="AK206" s="55" t="s">
        <v>1644</v>
      </c>
      <c r="AL206" s="55" t="s">
        <v>1644</v>
      </c>
      <c r="AM206" s="55" t="s">
        <v>3861</v>
      </c>
      <c r="AN206" s="55" t="s">
        <v>1644</v>
      </c>
      <c r="AO206" t="s">
        <v>3842</v>
      </c>
    </row>
    <row r="207" spans="1:41" x14ac:dyDescent="0.25">
      <c r="A207" s="56">
        <v>45688</v>
      </c>
      <c r="B207" s="92" t="s">
        <v>1718</v>
      </c>
      <c r="C207" s="55" t="s">
        <v>4033</v>
      </c>
      <c r="D207" s="55" t="s">
        <v>3859</v>
      </c>
      <c r="E207" s="55" t="s">
        <v>89</v>
      </c>
      <c r="F207" s="55">
        <v>50900010</v>
      </c>
      <c r="G207" s="55" t="s">
        <v>490</v>
      </c>
      <c r="H207" s="55" t="s">
        <v>89</v>
      </c>
      <c r="I207" s="57">
        <v>0</v>
      </c>
      <c r="J207" s="57">
        <v>0</v>
      </c>
      <c r="K207" s="55" t="s">
        <v>3860</v>
      </c>
      <c r="L207" s="55" t="s">
        <v>1644</v>
      </c>
      <c r="M207" s="55" t="s">
        <v>4033</v>
      </c>
      <c r="N207" s="56">
        <v>45688</v>
      </c>
      <c r="O207" s="55" t="s">
        <v>1644</v>
      </c>
      <c r="P207" s="55" t="s">
        <v>4042</v>
      </c>
      <c r="Q207" s="55" t="s">
        <v>4043</v>
      </c>
      <c r="R207" s="55" t="s">
        <v>1644</v>
      </c>
      <c r="S207" s="55" t="s">
        <v>1644</v>
      </c>
      <c r="T207" s="55" t="s">
        <v>1644</v>
      </c>
      <c r="U207" s="55" t="s">
        <v>4071</v>
      </c>
      <c r="V207" s="55" t="s">
        <v>1881</v>
      </c>
      <c r="W207" s="55" t="s">
        <v>1644</v>
      </c>
      <c r="X207" s="56"/>
      <c r="Y207" s="55" t="s">
        <v>1644</v>
      </c>
      <c r="Z207" s="56"/>
      <c r="AA207" s="55" t="s">
        <v>1644</v>
      </c>
      <c r="AB207" s="59">
        <v>1</v>
      </c>
      <c r="AC207" s="55" t="s">
        <v>1554</v>
      </c>
      <c r="AD207" s="55" t="s">
        <v>1644</v>
      </c>
      <c r="AE207" s="58">
        <v>0</v>
      </c>
      <c r="AF207" s="55" t="s">
        <v>1644</v>
      </c>
      <c r="AG207" s="55" t="s">
        <v>1644</v>
      </c>
      <c r="AH207" s="55" t="s">
        <v>1644</v>
      </c>
      <c r="AI207" s="55" t="s">
        <v>1644</v>
      </c>
      <c r="AJ207" s="55" t="s">
        <v>1644</v>
      </c>
      <c r="AK207" s="55" t="s">
        <v>1644</v>
      </c>
      <c r="AL207" s="55" t="s">
        <v>1644</v>
      </c>
      <c r="AM207" s="55" t="s">
        <v>3861</v>
      </c>
      <c r="AN207" s="55" t="s">
        <v>1644</v>
      </c>
      <c r="AO207" t="s">
        <v>4371</v>
      </c>
    </row>
    <row r="208" spans="1:41" x14ac:dyDescent="0.25">
      <c r="A208" s="56">
        <v>45688</v>
      </c>
      <c r="B208" s="92" t="s">
        <v>1718</v>
      </c>
      <c r="C208" s="55" t="s">
        <v>4033</v>
      </c>
      <c r="D208" s="55" t="s">
        <v>3859</v>
      </c>
      <c r="E208" s="55" t="s">
        <v>89</v>
      </c>
      <c r="F208" s="55">
        <v>50900020</v>
      </c>
      <c r="G208" s="55" t="s">
        <v>492</v>
      </c>
      <c r="H208" s="55" t="s">
        <v>89</v>
      </c>
      <c r="I208" s="57">
        <v>434.17</v>
      </c>
      <c r="J208" s="57">
        <v>434.17</v>
      </c>
      <c r="K208" s="55" t="s">
        <v>3860</v>
      </c>
      <c r="L208" s="55" t="s">
        <v>1644</v>
      </c>
      <c r="M208" s="55" t="s">
        <v>4033</v>
      </c>
      <c r="N208" s="56">
        <v>45688</v>
      </c>
      <c r="O208" s="55" t="s">
        <v>1644</v>
      </c>
      <c r="P208" s="55" t="s">
        <v>329</v>
      </c>
      <c r="Q208" s="55" t="s">
        <v>330</v>
      </c>
      <c r="R208" s="55" t="s">
        <v>1644</v>
      </c>
      <c r="S208" s="55" t="s">
        <v>1644</v>
      </c>
      <c r="T208" s="55" t="s">
        <v>1644</v>
      </c>
      <c r="U208" s="55" t="s">
        <v>4072</v>
      </c>
      <c r="V208" s="55" t="s">
        <v>1881</v>
      </c>
      <c r="W208" s="55" t="s">
        <v>1644</v>
      </c>
      <c r="X208" s="56"/>
      <c r="Y208" s="55" t="s">
        <v>1644</v>
      </c>
      <c r="Z208" s="56"/>
      <c r="AA208" s="55" t="s">
        <v>1644</v>
      </c>
      <c r="AB208" s="59">
        <v>6885740</v>
      </c>
      <c r="AC208" s="55" t="s">
        <v>1554</v>
      </c>
      <c r="AD208" s="55" t="s">
        <v>1644</v>
      </c>
      <c r="AE208" s="58">
        <v>0</v>
      </c>
      <c r="AF208" s="55" t="s">
        <v>1644</v>
      </c>
      <c r="AG208" s="55" t="s">
        <v>1644</v>
      </c>
      <c r="AH208" s="55" t="s">
        <v>1644</v>
      </c>
      <c r="AI208" s="55" t="s">
        <v>1644</v>
      </c>
      <c r="AJ208" s="55" t="s">
        <v>1644</v>
      </c>
      <c r="AK208" s="55" t="s">
        <v>1644</v>
      </c>
      <c r="AL208" s="55" t="s">
        <v>1644</v>
      </c>
      <c r="AM208" s="55" t="s">
        <v>3861</v>
      </c>
      <c r="AN208" s="55" t="s">
        <v>1644</v>
      </c>
      <c r="AO208" t="s">
        <v>3842</v>
      </c>
    </row>
    <row r="209" spans="1:41" x14ac:dyDescent="0.25">
      <c r="A209" s="56">
        <v>45688</v>
      </c>
      <c r="B209" s="92" t="s">
        <v>1718</v>
      </c>
      <c r="C209" s="55" t="s">
        <v>4033</v>
      </c>
      <c r="D209" s="55" t="s">
        <v>3859</v>
      </c>
      <c r="E209" s="55" t="s">
        <v>89</v>
      </c>
      <c r="F209" s="55">
        <v>50900020</v>
      </c>
      <c r="G209" s="55" t="s">
        <v>492</v>
      </c>
      <c r="H209" s="55" t="s">
        <v>89</v>
      </c>
      <c r="I209" s="57">
        <v>925.17</v>
      </c>
      <c r="J209" s="57">
        <v>925.17</v>
      </c>
      <c r="K209" s="55" t="s">
        <v>3860</v>
      </c>
      <c r="L209" s="55" t="s">
        <v>1644</v>
      </c>
      <c r="M209" s="55" t="s">
        <v>4033</v>
      </c>
      <c r="N209" s="56">
        <v>45688</v>
      </c>
      <c r="O209" s="55" t="s">
        <v>1644</v>
      </c>
      <c r="P209" s="55" t="s">
        <v>329</v>
      </c>
      <c r="Q209" s="55" t="s">
        <v>330</v>
      </c>
      <c r="R209" s="55" t="s">
        <v>1644</v>
      </c>
      <c r="S209" s="55" t="s">
        <v>1644</v>
      </c>
      <c r="T209" s="55" t="s">
        <v>1644</v>
      </c>
      <c r="U209" s="55" t="s">
        <v>4073</v>
      </c>
      <c r="V209" s="55" t="s">
        <v>1881</v>
      </c>
      <c r="W209" s="55" t="s">
        <v>1644</v>
      </c>
      <c r="X209" s="56"/>
      <c r="Y209" s="55" t="s">
        <v>1644</v>
      </c>
      <c r="Z209" s="56"/>
      <c r="AA209" s="55" t="s">
        <v>1644</v>
      </c>
      <c r="AB209" s="59">
        <v>14907255</v>
      </c>
      <c r="AC209" s="55" t="s">
        <v>1554</v>
      </c>
      <c r="AD209" s="55" t="s">
        <v>1644</v>
      </c>
      <c r="AE209" s="58">
        <v>0</v>
      </c>
      <c r="AF209" s="55" t="s">
        <v>1644</v>
      </c>
      <c r="AG209" s="55" t="s">
        <v>1644</v>
      </c>
      <c r="AH209" s="55" t="s">
        <v>1644</v>
      </c>
      <c r="AI209" s="55" t="s">
        <v>1644</v>
      </c>
      <c r="AJ209" s="55" t="s">
        <v>1644</v>
      </c>
      <c r="AK209" s="55" t="s">
        <v>1644</v>
      </c>
      <c r="AL209" s="55" t="s">
        <v>1644</v>
      </c>
      <c r="AM209" s="55" t="s">
        <v>3861</v>
      </c>
      <c r="AN209" s="55" t="s">
        <v>1644</v>
      </c>
      <c r="AO209" t="s">
        <v>3842</v>
      </c>
    </row>
    <row r="210" spans="1:41" x14ac:dyDescent="0.25">
      <c r="A210" s="56">
        <v>45688</v>
      </c>
      <c r="B210" s="92" t="s">
        <v>1718</v>
      </c>
      <c r="C210" s="55" t="s">
        <v>4033</v>
      </c>
      <c r="D210" s="55" t="s">
        <v>3859</v>
      </c>
      <c r="E210" s="55" t="s">
        <v>89</v>
      </c>
      <c r="F210" s="55">
        <v>50900010</v>
      </c>
      <c r="G210" s="55" t="s">
        <v>490</v>
      </c>
      <c r="H210" s="55" t="s">
        <v>89</v>
      </c>
      <c r="I210" s="57">
        <v>0</v>
      </c>
      <c r="J210" s="57">
        <v>0</v>
      </c>
      <c r="K210" s="55" t="s">
        <v>3860</v>
      </c>
      <c r="L210" s="55" t="s">
        <v>1644</v>
      </c>
      <c r="M210" s="55" t="s">
        <v>4033</v>
      </c>
      <c r="N210" s="56">
        <v>45688</v>
      </c>
      <c r="O210" s="55" t="s">
        <v>1644</v>
      </c>
      <c r="P210" s="55" t="s">
        <v>329</v>
      </c>
      <c r="Q210" s="55" t="s">
        <v>330</v>
      </c>
      <c r="R210" s="55" t="s">
        <v>1644</v>
      </c>
      <c r="S210" s="55" t="s">
        <v>1644</v>
      </c>
      <c r="T210" s="55" t="s">
        <v>1644</v>
      </c>
      <c r="U210" s="55" t="s">
        <v>4074</v>
      </c>
      <c r="V210" s="55" t="s">
        <v>1881</v>
      </c>
      <c r="W210" s="55" t="s">
        <v>1644</v>
      </c>
      <c r="X210" s="56"/>
      <c r="Y210" s="55" t="s">
        <v>1644</v>
      </c>
      <c r="Z210" s="56"/>
      <c r="AA210" s="55" t="s">
        <v>1644</v>
      </c>
      <c r="AB210" s="59">
        <v>1</v>
      </c>
      <c r="AC210" s="55" t="s">
        <v>1554</v>
      </c>
      <c r="AD210" s="55" t="s">
        <v>1644</v>
      </c>
      <c r="AE210" s="58">
        <v>0</v>
      </c>
      <c r="AF210" s="55" t="s">
        <v>1644</v>
      </c>
      <c r="AG210" s="55" t="s">
        <v>1644</v>
      </c>
      <c r="AH210" s="55" t="s">
        <v>1644</v>
      </c>
      <c r="AI210" s="55" t="s">
        <v>1644</v>
      </c>
      <c r="AJ210" s="55" t="s">
        <v>1644</v>
      </c>
      <c r="AK210" s="55" t="s">
        <v>1644</v>
      </c>
      <c r="AL210" s="55" t="s">
        <v>1644</v>
      </c>
      <c r="AM210" s="55" t="s">
        <v>3861</v>
      </c>
      <c r="AN210" s="55" t="s">
        <v>1644</v>
      </c>
      <c r="AO210" t="s">
        <v>3842</v>
      </c>
    </row>
    <row r="211" spans="1:41" x14ac:dyDescent="0.25">
      <c r="A211" s="56">
        <v>45688</v>
      </c>
      <c r="B211" s="92" t="s">
        <v>1718</v>
      </c>
      <c r="C211" s="55" t="s">
        <v>4033</v>
      </c>
      <c r="D211" s="55" t="s">
        <v>3859</v>
      </c>
      <c r="E211" s="55" t="s">
        <v>89</v>
      </c>
      <c r="F211" s="55">
        <v>50900010</v>
      </c>
      <c r="G211" s="55" t="s">
        <v>490</v>
      </c>
      <c r="H211" s="55" t="s">
        <v>89</v>
      </c>
      <c r="I211" s="57">
        <v>167.62</v>
      </c>
      <c r="J211" s="57">
        <v>167.62</v>
      </c>
      <c r="K211" s="55" t="s">
        <v>3860</v>
      </c>
      <c r="L211" s="55" t="s">
        <v>1644</v>
      </c>
      <c r="M211" s="55" t="s">
        <v>4033</v>
      </c>
      <c r="N211" s="56">
        <v>45688</v>
      </c>
      <c r="O211" s="55" t="s">
        <v>1644</v>
      </c>
      <c r="P211" s="55" t="s">
        <v>329</v>
      </c>
      <c r="Q211" s="55" t="s">
        <v>330</v>
      </c>
      <c r="R211" s="55" t="s">
        <v>1644</v>
      </c>
      <c r="S211" s="55" t="s">
        <v>1644</v>
      </c>
      <c r="T211" s="55" t="s">
        <v>1644</v>
      </c>
      <c r="U211" s="55" t="s">
        <v>4040</v>
      </c>
      <c r="V211" s="55" t="s">
        <v>1881</v>
      </c>
      <c r="W211" s="55" t="s">
        <v>1644</v>
      </c>
      <c r="X211" s="56"/>
      <c r="Y211" s="55" t="s">
        <v>1644</v>
      </c>
      <c r="Z211" s="56"/>
      <c r="AA211" s="55" t="s">
        <v>1644</v>
      </c>
      <c r="AB211" s="59">
        <v>3169083</v>
      </c>
      <c r="AC211" s="55" t="s">
        <v>1554</v>
      </c>
      <c r="AD211" s="55" t="s">
        <v>1644</v>
      </c>
      <c r="AE211" s="58">
        <v>0</v>
      </c>
      <c r="AF211" s="55" t="s">
        <v>1644</v>
      </c>
      <c r="AG211" s="55" t="s">
        <v>1644</v>
      </c>
      <c r="AH211" s="55" t="s">
        <v>1644</v>
      </c>
      <c r="AI211" s="55" t="s">
        <v>1644</v>
      </c>
      <c r="AJ211" s="55" t="s">
        <v>1644</v>
      </c>
      <c r="AK211" s="55" t="s">
        <v>1644</v>
      </c>
      <c r="AL211" s="55" t="s">
        <v>1644</v>
      </c>
      <c r="AM211" s="55" t="s">
        <v>3861</v>
      </c>
      <c r="AN211" s="55" t="s">
        <v>1644</v>
      </c>
      <c r="AO211" t="s">
        <v>3842</v>
      </c>
    </row>
    <row r="212" spans="1:41" x14ac:dyDescent="0.25">
      <c r="A212" s="56">
        <v>45688</v>
      </c>
      <c r="B212" s="92" t="s">
        <v>1718</v>
      </c>
      <c r="C212" s="55" t="s">
        <v>4033</v>
      </c>
      <c r="D212" s="55" t="s">
        <v>3859</v>
      </c>
      <c r="E212" s="55" t="s">
        <v>89</v>
      </c>
      <c r="F212" s="55">
        <v>50900010</v>
      </c>
      <c r="G212" s="55" t="s">
        <v>490</v>
      </c>
      <c r="H212" s="55" t="s">
        <v>89</v>
      </c>
      <c r="I212" s="57">
        <v>0</v>
      </c>
      <c r="J212" s="57">
        <v>0</v>
      </c>
      <c r="K212" s="55" t="s">
        <v>3860</v>
      </c>
      <c r="L212" s="55" t="s">
        <v>1644</v>
      </c>
      <c r="M212" s="55" t="s">
        <v>4033</v>
      </c>
      <c r="N212" s="56">
        <v>45688</v>
      </c>
      <c r="O212" s="55" t="s">
        <v>1644</v>
      </c>
      <c r="P212" s="55" t="s">
        <v>4042</v>
      </c>
      <c r="Q212" s="55" t="s">
        <v>4043</v>
      </c>
      <c r="R212" s="55" t="s">
        <v>1644</v>
      </c>
      <c r="S212" s="55" t="s">
        <v>1644</v>
      </c>
      <c r="T212" s="55" t="s">
        <v>1644</v>
      </c>
      <c r="U212" s="55" t="s">
        <v>4075</v>
      </c>
      <c r="V212" s="55" t="s">
        <v>1881</v>
      </c>
      <c r="W212" s="55" t="s">
        <v>1644</v>
      </c>
      <c r="X212" s="56"/>
      <c r="Y212" s="55" t="s">
        <v>1644</v>
      </c>
      <c r="Z212" s="56"/>
      <c r="AA212" s="55" t="s">
        <v>1644</v>
      </c>
      <c r="AB212" s="59">
        <v>1</v>
      </c>
      <c r="AC212" s="55" t="s">
        <v>1554</v>
      </c>
      <c r="AD212" s="55" t="s">
        <v>1644</v>
      </c>
      <c r="AE212" s="58">
        <v>0</v>
      </c>
      <c r="AF212" s="55" t="s">
        <v>1644</v>
      </c>
      <c r="AG212" s="55" t="s">
        <v>1644</v>
      </c>
      <c r="AH212" s="55" t="s">
        <v>1644</v>
      </c>
      <c r="AI212" s="55" t="s">
        <v>1644</v>
      </c>
      <c r="AJ212" s="55" t="s">
        <v>1644</v>
      </c>
      <c r="AK212" s="55" t="s">
        <v>1644</v>
      </c>
      <c r="AL212" s="55" t="s">
        <v>1644</v>
      </c>
      <c r="AM212" s="55" t="s">
        <v>3861</v>
      </c>
      <c r="AN212" s="55" t="s">
        <v>1644</v>
      </c>
      <c r="AO212" t="s">
        <v>4371</v>
      </c>
    </row>
    <row r="213" spans="1:41" x14ac:dyDescent="0.25">
      <c r="A213" s="56">
        <v>45688</v>
      </c>
      <c r="B213" s="92" t="s">
        <v>1718</v>
      </c>
      <c r="C213" s="55" t="s">
        <v>4033</v>
      </c>
      <c r="D213" s="55" t="s">
        <v>3859</v>
      </c>
      <c r="E213" s="55" t="s">
        <v>89</v>
      </c>
      <c r="F213" s="55">
        <v>50900020</v>
      </c>
      <c r="G213" s="55" t="s">
        <v>492</v>
      </c>
      <c r="H213" s="55" t="s">
        <v>89</v>
      </c>
      <c r="I213" s="57">
        <v>4270.33</v>
      </c>
      <c r="J213" s="57">
        <v>4270.33</v>
      </c>
      <c r="K213" s="55" t="s">
        <v>3860</v>
      </c>
      <c r="L213" s="55" t="s">
        <v>1644</v>
      </c>
      <c r="M213" s="55" t="s">
        <v>4033</v>
      </c>
      <c r="N213" s="56">
        <v>45688</v>
      </c>
      <c r="O213" s="55" t="s">
        <v>1644</v>
      </c>
      <c r="P213" s="55" t="s">
        <v>329</v>
      </c>
      <c r="Q213" s="55" t="s">
        <v>330</v>
      </c>
      <c r="R213" s="55" t="s">
        <v>1644</v>
      </c>
      <c r="S213" s="55" t="s">
        <v>1644</v>
      </c>
      <c r="T213" s="55" t="s">
        <v>1644</v>
      </c>
      <c r="U213" s="55" t="s">
        <v>4076</v>
      </c>
      <c r="V213" s="55" t="s">
        <v>1881</v>
      </c>
      <c r="W213" s="55" t="s">
        <v>1644</v>
      </c>
      <c r="X213" s="56"/>
      <c r="Y213" s="55" t="s">
        <v>1644</v>
      </c>
      <c r="Z213" s="56"/>
      <c r="AA213" s="55" t="s">
        <v>1644</v>
      </c>
      <c r="AB213" s="59">
        <v>71041265</v>
      </c>
      <c r="AC213" s="55" t="s">
        <v>1554</v>
      </c>
      <c r="AD213" s="55" t="s">
        <v>1644</v>
      </c>
      <c r="AE213" s="58">
        <v>0</v>
      </c>
      <c r="AF213" s="55" t="s">
        <v>1644</v>
      </c>
      <c r="AG213" s="55" t="s">
        <v>1644</v>
      </c>
      <c r="AH213" s="55" t="s">
        <v>1644</v>
      </c>
      <c r="AI213" s="55" t="s">
        <v>1644</v>
      </c>
      <c r="AJ213" s="55" t="s">
        <v>1644</v>
      </c>
      <c r="AK213" s="55" t="s">
        <v>1644</v>
      </c>
      <c r="AL213" s="55" t="s">
        <v>1644</v>
      </c>
      <c r="AM213" s="55" t="s">
        <v>3861</v>
      </c>
      <c r="AN213" s="55" t="s">
        <v>1644</v>
      </c>
      <c r="AO213" t="s">
        <v>3842</v>
      </c>
    </row>
    <row r="214" spans="1:41" x14ac:dyDescent="0.25">
      <c r="A214" s="56">
        <v>45688</v>
      </c>
      <c r="B214" s="92" t="s">
        <v>1718</v>
      </c>
      <c r="C214" s="55" t="s">
        <v>4033</v>
      </c>
      <c r="D214" s="55" t="s">
        <v>3859</v>
      </c>
      <c r="E214" s="55" t="s">
        <v>89</v>
      </c>
      <c r="F214" s="55">
        <v>50900010</v>
      </c>
      <c r="G214" s="55" t="s">
        <v>490</v>
      </c>
      <c r="H214" s="55" t="s">
        <v>89</v>
      </c>
      <c r="I214" s="57">
        <v>152.35</v>
      </c>
      <c r="J214" s="57">
        <v>152.35</v>
      </c>
      <c r="K214" s="55" t="s">
        <v>3860</v>
      </c>
      <c r="L214" s="55" t="s">
        <v>1644</v>
      </c>
      <c r="M214" s="55" t="s">
        <v>4033</v>
      </c>
      <c r="N214" s="56">
        <v>45688</v>
      </c>
      <c r="O214" s="55" t="s">
        <v>1644</v>
      </c>
      <c r="P214" s="55" t="s">
        <v>329</v>
      </c>
      <c r="Q214" s="55" t="s">
        <v>330</v>
      </c>
      <c r="R214" s="55" t="s">
        <v>1644</v>
      </c>
      <c r="S214" s="55" t="s">
        <v>1644</v>
      </c>
      <c r="T214" s="55" t="s">
        <v>1644</v>
      </c>
      <c r="U214" s="55" t="s">
        <v>4077</v>
      </c>
      <c r="V214" s="55" t="s">
        <v>1881</v>
      </c>
      <c r="W214" s="55" t="s">
        <v>1644</v>
      </c>
      <c r="X214" s="56"/>
      <c r="Y214" s="55" t="s">
        <v>1644</v>
      </c>
      <c r="Z214" s="56"/>
      <c r="AA214" s="55" t="s">
        <v>1644</v>
      </c>
      <c r="AB214" s="59">
        <v>2353160</v>
      </c>
      <c r="AC214" s="55" t="s">
        <v>1554</v>
      </c>
      <c r="AD214" s="55" t="s">
        <v>1644</v>
      </c>
      <c r="AE214" s="58">
        <v>0</v>
      </c>
      <c r="AF214" s="55" t="s">
        <v>1644</v>
      </c>
      <c r="AG214" s="55" t="s">
        <v>1644</v>
      </c>
      <c r="AH214" s="55" t="s">
        <v>1644</v>
      </c>
      <c r="AI214" s="55" t="s">
        <v>1644</v>
      </c>
      <c r="AJ214" s="55" t="s">
        <v>1644</v>
      </c>
      <c r="AK214" s="55" t="s">
        <v>1644</v>
      </c>
      <c r="AL214" s="55" t="s">
        <v>1644</v>
      </c>
      <c r="AM214" s="55" t="s">
        <v>3861</v>
      </c>
      <c r="AN214" s="55" t="s">
        <v>1644</v>
      </c>
      <c r="AO214" t="s">
        <v>3842</v>
      </c>
    </row>
    <row r="215" spans="1:41" x14ac:dyDescent="0.25">
      <c r="A215" s="56">
        <v>45688</v>
      </c>
      <c r="B215" s="92" t="s">
        <v>1718</v>
      </c>
      <c r="C215" s="55" t="s">
        <v>4033</v>
      </c>
      <c r="D215" s="55" t="s">
        <v>3859</v>
      </c>
      <c r="E215" s="55" t="s">
        <v>89</v>
      </c>
      <c r="F215" s="55">
        <v>50900020</v>
      </c>
      <c r="G215" s="55" t="s">
        <v>492</v>
      </c>
      <c r="H215" s="55" t="s">
        <v>89</v>
      </c>
      <c r="I215" s="57">
        <v>434.17</v>
      </c>
      <c r="J215" s="57">
        <v>434.17</v>
      </c>
      <c r="K215" s="55" t="s">
        <v>3860</v>
      </c>
      <c r="L215" s="55" t="s">
        <v>1644</v>
      </c>
      <c r="M215" s="55" t="s">
        <v>4033</v>
      </c>
      <c r="N215" s="56">
        <v>45688</v>
      </c>
      <c r="O215" s="55" t="s">
        <v>1644</v>
      </c>
      <c r="P215" s="55" t="s">
        <v>329</v>
      </c>
      <c r="Q215" s="55" t="s">
        <v>330</v>
      </c>
      <c r="R215" s="55" t="s">
        <v>1644</v>
      </c>
      <c r="S215" s="55" t="s">
        <v>1644</v>
      </c>
      <c r="T215" s="55" t="s">
        <v>1644</v>
      </c>
      <c r="U215" s="55" t="s">
        <v>4078</v>
      </c>
      <c r="V215" s="55" t="s">
        <v>1881</v>
      </c>
      <c r="W215" s="55" t="s">
        <v>1644</v>
      </c>
      <c r="X215" s="56"/>
      <c r="Y215" s="55" t="s">
        <v>1644</v>
      </c>
      <c r="Z215" s="56"/>
      <c r="AA215" s="55" t="s">
        <v>1644</v>
      </c>
      <c r="AB215" s="59">
        <v>6898297</v>
      </c>
      <c r="AC215" s="55" t="s">
        <v>1554</v>
      </c>
      <c r="AD215" s="55" t="s">
        <v>1644</v>
      </c>
      <c r="AE215" s="58">
        <v>0</v>
      </c>
      <c r="AF215" s="55" t="s">
        <v>1644</v>
      </c>
      <c r="AG215" s="55" t="s">
        <v>1644</v>
      </c>
      <c r="AH215" s="55" t="s">
        <v>1644</v>
      </c>
      <c r="AI215" s="55" t="s">
        <v>1644</v>
      </c>
      <c r="AJ215" s="55" t="s">
        <v>1644</v>
      </c>
      <c r="AK215" s="55" t="s">
        <v>1644</v>
      </c>
      <c r="AL215" s="55" t="s">
        <v>1644</v>
      </c>
      <c r="AM215" s="55" t="s">
        <v>3861</v>
      </c>
      <c r="AN215" s="55" t="s">
        <v>1644</v>
      </c>
      <c r="AO215" t="s">
        <v>3842</v>
      </c>
    </row>
    <row r="216" spans="1:41" x14ac:dyDescent="0.25">
      <c r="A216" s="56">
        <v>45688</v>
      </c>
      <c r="B216" s="92" t="s">
        <v>1718</v>
      </c>
      <c r="C216" s="55" t="s">
        <v>4033</v>
      </c>
      <c r="D216" s="55" t="s">
        <v>3859</v>
      </c>
      <c r="E216" s="55" t="s">
        <v>89</v>
      </c>
      <c r="F216" s="55">
        <v>50900020</v>
      </c>
      <c r="G216" s="55" t="s">
        <v>492</v>
      </c>
      <c r="H216" s="55" t="s">
        <v>89</v>
      </c>
      <c r="I216" s="57">
        <v>651.26</v>
      </c>
      <c r="J216" s="57">
        <v>651.26</v>
      </c>
      <c r="K216" s="55" t="s">
        <v>3860</v>
      </c>
      <c r="L216" s="55" t="s">
        <v>1644</v>
      </c>
      <c r="M216" s="55" t="s">
        <v>4033</v>
      </c>
      <c r="N216" s="56">
        <v>45688</v>
      </c>
      <c r="O216" s="55" t="s">
        <v>1644</v>
      </c>
      <c r="P216" s="55" t="s">
        <v>329</v>
      </c>
      <c r="Q216" s="55" t="s">
        <v>330</v>
      </c>
      <c r="R216" s="55" t="s">
        <v>1644</v>
      </c>
      <c r="S216" s="55" t="s">
        <v>1644</v>
      </c>
      <c r="T216" s="55" t="s">
        <v>1644</v>
      </c>
      <c r="U216" s="55" t="s">
        <v>4079</v>
      </c>
      <c r="V216" s="55" t="s">
        <v>1881</v>
      </c>
      <c r="W216" s="55" t="s">
        <v>1644</v>
      </c>
      <c r="X216" s="56"/>
      <c r="Y216" s="55" t="s">
        <v>1644</v>
      </c>
      <c r="Z216" s="56"/>
      <c r="AA216" s="55" t="s">
        <v>1644</v>
      </c>
      <c r="AB216" s="59">
        <v>10148058</v>
      </c>
      <c r="AC216" s="55" t="s">
        <v>1554</v>
      </c>
      <c r="AD216" s="55" t="s">
        <v>1644</v>
      </c>
      <c r="AE216" s="58">
        <v>0</v>
      </c>
      <c r="AF216" s="55" t="s">
        <v>1644</v>
      </c>
      <c r="AG216" s="55" t="s">
        <v>1644</v>
      </c>
      <c r="AH216" s="55" t="s">
        <v>1644</v>
      </c>
      <c r="AI216" s="55" t="s">
        <v>1644</v>
      </c>
      <c r="AJ216" s="55" t="s">
        <v>1644</v>
      </c>
      <c r="AK216" s="55" t="s">
        <v>1644</v>
      </c>
      <c r="AL216" s="55" t="s">
        <v>1644</v>
      </c>
      <c r="AM216" s="55" t="s">
        <v>3861</v>
      </c>
      <c r="AN216" s="55" t="s">
        <v>1644</v>
      </c>
      <c r="AO216" t="s">
        <v>3842</v>
      </c>
    </row>
    <row r="217" spans="1:41" x14ac:dyDescent="0.25">
      <c r="A217" s="56">
        <v>45688</v>
      </c>
      <c r="B217" s="92" t="s">
        <v>1718</v>
      </c>
      <c r="C217" s="55" t="s">
        <v>4033</v>
      </c>
      <c r="D217" s="55" t="s">
        <v>3859</v>
      </c>
      <c r="E217" s="55" t="s">
        <v>89</v>
      </c>
      <c r="F217" s="55">
        <v>50900020</v>
      </c>
      <c r="G217" s="55" t="s">
        <v>492</v>
      </c>
      <c r="H217" s="55" t="s">
        <v>89</v>
      </c>
      <c r="I217" s="57">
        <v>736.4</v>
      </c>
      <c r="J217" s="57">
        <v>736.4</v>
      </c>
      <c r="K217" s="55" t="s">
        <v>3860</v>
      </c>
      <c r="L217" s="55" t="s">
        <v>1644</v>
      </c>
      <c r="M217" s="55" t="s">
        <v>4033</v>
      </c>
      <c r="N217" s="56">
        <v>45688</v>
      </c>
      <c r="O217" s="55" t="s">
        <v>1644</v>
      </c>
      <c r="P217" s="55" t="s">
        <v>329</v>
      </c>
      <c r="Q217" s="55" t="s">
        <v>330</v>
      </c>
      <c r="R217" s="55" t="s">
        <v>1644</v>
      </c>
      <c r="S217" s="55" t="s">
        <v>1644</v>
      </c>
      <c r="T217" s="55" t="s">
        <v>1644</v>
      </c>
      <c r="U217" s="55" t="s">
        <v>4080</v>
      </c>
      <c r="V217" s="55" t="s">
        <v>1881</v>
      </c>
      <c r="W217" s="55" t="s">
        <v>1644</v>
      </c>
      <c r="X217" s="56"/>
      <c r="Y217" s="55" t="s">
        <v>1644</v>
      </c>
      <c r="Z217" s="56"/>
      <c r="AA217" s="55" t="s">
        <v>1644</v>
      </c>
      <c r="AB217" s="59">
        <v>11609245</v>
      </c>
      <c r="AC217" s="55" t="s">
        <v>1554</v>
      </c>
      <c r="AD217" s="55" t="s">
        <v>1644</v>
      </c>
      <c r="AE217" s="58">
        <v>0</v>
      </c>
      <c r="AF217" s="55" t="s">
        <v>1644</v>
      </c>
      <c r="AG217" s="55" t="s">
        <v>1644</v>
      </c>
      <c r="AH217" s="55" t="s">
        <v>1644</v>
      </c>
      <c r="AI217" s="55" t="s">
        <v>1644</v>
      </c>
      <c r="AJ217" s="55" t="s">
        <v>1644</v>
      </c>
      <c r="AK217" s="55" t="s">
        <v>1644</v>
      </c>
      <c r="AL217" s="55" t="s">
        <v>1644</v>
      </c>
      <c r="AM217" s="55" t="s">
        <v>3861</v>
      </c>
      <c r="AN217" s="55" t="s">
        <v>1644</v>
      </c>
      <c r="AO217" t="s">
        <v>3842</v>
      </c>
    </row>
    <row r="218" spans="1:41" x14ac:dyDescent="0.25">
      <c r="A218" s="56">
        <v>45688</v>
      </c>
      <c r="B218" s="92" t="s">
        <v>1718</v>
      </c>
      <c r="C218" s="55" t="s">
        <v>4033</v>
      </c>
      <c r="D218" s="55" t="s">
        <v>3859</v>
      </c>
      <c r="E218" s="55" t="s">
        <v>89</v>
      </c>
      <c r="F218" s="55">
        <v>50900020</v>
      </c>
      <c r="G218" s="55" t="s">
        <v>492</v>
      </c>
      <c r="H218" s="55" t="s">
        <v>89</v>
      </c>
      <c r="I218" s="57">
        <v>1857.26</v>
      </c>
      <c r="J218" s="57">
        <v>1857.26</v>
      </c>
      <c r="K218" s="55" t="s">
        <v>3860</v>
      </c>
      <c r="L218" s="55" t="s">
        <v>1644</v>
      </c>
      <c r="M218" s="55" t="s">
        <v>4033</v>
      </c>
      <c r="N218" s="56">
        <v>45688</v>
      </c>
      <c r="O218" s="55" t="s">
        <v>1644</v>
      </c>
      <c r="P218" s="55" t="s">
        <v>329</v>
      </c>
      <c r="Q218" s="55" t="s">
        <v>330</v>
      </c>
      <c r="R218" s="55" t="s">
        <v>1644</v>
      </c>
      <c r="S218" s="55" t="s">
        <v>1644</v>
      </c>
      <c r="T218" s="55" t="s">
        <v>1644</v>
      </c>
      <c r="U218" s="55" t="s">
        <v>4081</v>
      </c>
      <c r="V218" s="55" t="s">
        <v>1881</v>
      </c>
      <c r="W218" s="55" t="s">
        <v>1644</v>
      </c>
      <c r="X218" s="56"/>
      <c r="Y218" s="55" t="s">
        <v>1644</v>
      </c>
      <c r="Z218" s="56"/>
      <c r="AA218" s="55" t="s">
        <v>1644</v>
      </c>
      <c r="AB218" s="59">
        <v>28784062</v>
      </c>
      <c r="AC218" s="55" t="s">
        <v>1554</v>
      </c>
      <c r="AD218" s="55" t="s">
        <v>1644</v>
      </c>
      <c r="AE218" s="58">
        <v>0</v>
      </c>
      <c r="AF218" s="55" t="s">
        <v>1644</v>
      </c>
      <c r="AG218" s="55" t="s">
        <v>1644</v>
      </c>
      <c r="AH218" s="55" t="s">
        <v>1644</v>
      </c>
      <c r="AI218" s="55" t="s">
        <v>1644</v>
      </c>
      <c r="AJ218" s="55" t="s">
        <v>1644</v>
      </c>
      <c r="AK218" s="55" t="s">
        <v>1644</v>
      </c>
      <c r="AL218" s="55" t="s">
        <v>1644</v>
      </c>
      <c r="AM218" s="55" t="s">
        <v>3861</v>
      </c>
      <c r="AN218" s="55" t="s">
        <v>1644</v>
      </c>
      <c r="AO218" t="s">
        <v>3842</v>
      </c>
    </row>
    <row r="219" spans="1:41" x14ac:dyDescent="0.25">
      <c r="A219" s="56">
        <v>45688</v>
      </c>
      <c r="B219" s="92" t="s">
        <v>1718</v>
      </c>
      <c r="C219" s="55" t="s">
        <v>4033</v>
      </c>
      <c r="D219" s="55" t="s">
        <v>3859</v>
      </c>
      <c r="E219" s="55" t="s">
        <v>89</v>
      </c>
      <c r="F219" s="55">
        <v>50900020</v>
      </c>
      <c r="G219" s="55" t="s">
        <v>492</v>
      </c>
      <c r="H219" s="55" t="s">
        <v>89</v>
      </c>
      <c r="I219" s="57">
        <v>434.17</v>
      </c>
      <c r="J219" s="57">
        <v>434.17</v>
      </c>
      <c r="K219" s="55" t="s">
        <v>3860</v>
      </c>
      <c r="L219" s="55" t="s">
        <v>1644</v>
      </c>
      <c r="M219" s="55" t="s">
        <v>4033</v>
      </c>
      <c r="N219" s="56">
        <v>45688</v>
      </c>
      <c r="O219" s="55" t="s">
        <v>1644</v>
      </c>
      <c r="P219" s="55" t="s">
        <v>329</v>
      </c>
      <c r="Q219" s="55" t="s">
        <v>330</v>
      </c>
      <c r="R219" s="55" t="s">
        <v>1644</v>
      </c>
      <c r="S219" s="55" t="s">
        <v>1644</v>
      </c>
      <c r="T219" s="55" t="s">
        <v>1644</v>
      </c>
      <c r="U219" s="55" t="s">
        <v>4082</v>
      </c>
      <c r="V219" s="55" t="s">
        <v>1881</v>
      </c>
      <c r="W219" s="55" t="s">
        <v>1644</v>
      </c>
      <c r="X219" s="56"/>
      <c r="Y219" s="55" t="s">
        <v>1644</v>
      </c>
      <c r="Z219" s="56"/>
      <c r="AA219" s="55" t="s">
        <v>1644</v>
      </c>
      <c r="AB219" s="59">
        <v>6834924</v>
      </c>
      <c r="AC219" s="55" t="s">
        <v>1554</v>
      </c>
      <c r="AD219" s="55" t="s">
        <v>1644</v>
      </c>
      <c r="AE219" s="58">
        <v>0</v>
      </c>
      <c r="AF219" s="55" t="s">
        <v>1644</v>
      </c>
      <c r="AG219" s="55" t="s">
        <v>1644</v>
      </c>
      <c r="AH219" s="55" t="s">
        <v>1644</v>
      </c>
      <c r="AI219" s="55" t="s">
        <v>1644</v>
      </c>
      <c r="AJ219" s="55" t="s">
        <v>1644</v>
      </c>
      <c r="AK219" s="55" t="s">
        <v>1644</v>
      </c>
      <c r="AL219" s="55" t="s">
        <v>1644</v>
      </c>
      <c r="AM219" s="55" t="s">
        <v>3861</v>
      </c>
      <c r="AN219" s="55" t="s">
        <v>1644</v>
      </c>
      <c r="AO219" t="s">
        <v>3842</v>
      </c>
    </row>
    <row r="220" spans="1:41" x14ac:dyDescent="0.25">
      <c r="A220" s="56">
        <v>45688</v>
      </c>
      <c r="B220" s="92" t="s">
        <v>1718</v>
      </c>
      <c r="C220" s="55" t="s">
        <v>4033</v>
      </c>
      <c r="D220" s="55" t="s">
        <v>3859</v>
      </c>
      <c r="E220" s="55" t="s">
        <v>89</v>
      </c>
      <c r="F220" s="55">
        <v>50900020</v>
      </c>
      <c r="G220" s="55" t="s">
        <v>492</v>
      </c>
      <c r="H220" s="55" t="s">
        <v>89</v>
      </c>
      <c r="I220" s="57">
        <v>478.54</v>
      </c>
      <c r="J220" s="57">
        <v>478.54</v>
      </c>
      <c r="K220" s="55" t="s">
        <v>3860</v>
      </c>
      <c r="L220" s="55" t="s">
        <v>1644</v>
      </c>
      <c r="M220" s="55" t="s">
        <v>4033</v>
      </c>
      <c r="N220" s="56">
        <v>45688</v>
      </c>
      <c r="O220" s="55" t="s">
        <v>1644</v>
      </c>
      <c r="P220" s="55" t="s">
        <v>329</v>
      </c>
      <c r="Q220" s="55" t="s">
        <v>330</v>
      </c>
      <c r="R220" s="55" t="s">
        <v>1644</v>
      </c>
      <c r="S220" s="55" t="s">
        <v>1644</v>
      </c>
      <c r="T220" s="55" t="s">
        <v>1644</v>
      </c>
      <c r="U220" s="55" t="s">
        <v>4083</v>
      </c>
      <c r="V220" s="55" t="s">
        <v>1881</v>
      </c>
      <c r="W220" s="55" t="s">
        <v>1644</v>
      </c>
      <c r="X220" s="56"/>
      <c r="Y220" s="55" t="s">
        <v>1644</v>
      </c>
      <c r="Z220" s="56"/>
      <c r="AA220" s="55" t="s">
        <v>1644</v>
      </c>
      <c r="AB220" s="59">
        <v>7518534</v>
      </c>
      <c r="AC220" s="55" t="s">
        <v>1554</v>
      </c>
      <c r="AD220" s="55" t="s">
        <v>1644</v>
      </c>
      <c r="AE220" s="58">
        <v>0</v>
      </c>
      <c r="AF220" s="55" t="s">
        <v>1644</v>
      </c>
      <c r="AG220" s="55" t="s">
        <v>1644</v>
      </c>
      <c r="AH220" s="55" t="s">
        <v>1644</v>
      </c>
      <c r="AI220" s="55" t="s">
        <v>1644</v>
      </c>
      <c r="AJ220" s="55" t="s">
        <v>1644</v>
      </c>
      <c r="AK220" s="55" t="s">
        <v>1644</v>
      </c>
      <c r="AL220" s="55" t="s">
        <v>1644</v>
      </c>
      <c r="AM220" s="55" t="s">
        <v>3861</v>
      </c>
      <c r="AN220" s="55" t="s">
        <v>1644</v>
      </c>
      <c r="AO220" t="s">
        <v>3842</v>
      </c>
    </row>
    <row r="221" spans="1:41" x14ac:dyDescent="0.25">
      <c r="A221" s="56">
        <v>45688</v>
      </c>
      <c r="B221" s="92" t="s">
        <v>1718</v>
      </c>
      <c r="C221" s="55" t="s">
        <v>4033</v>
      </c>
      <c r="D221" s="55" t="s">
        <v>3859</v>
      </c>
      <c r="E221" s="55" t="s">
        <v>89</v>
      </c>
      <c r="F221" s="55">
        <v>50900010</v>
      </c>
      <c r="G221" s="55" t="s">
        <v>490</v>
      </c>
      <c r="H221" s="55" t="s">
        <v>89</v>
      </c>
      <c r="I221" s="57">
        <v>0</v>
      </c>
      <c r="J221" s="57">
        <v>0</v>
      </c>
      <c r="K221" s="55" t="s">
        <v>3860</v>
      </c>
      <c r="L221" s="55" t="s">
        <v>1644</v>
      </c>
      <c r="M221" s="55" t="s">
        <v>4033</v>
      </c>
      <c r="N221" s="56">
        <v>45688</v>
      </c>
      <c r="O221" s="55" t="s">
        <v>1644</v>
      </c>
      <c r="P221" s="55" t="s">
        <v>4042</v>
      </c>
      <c r="Q221" s="55" t="s">
        <v>4043</v>
      </c>
      <c r="R221" s="55" t="s">
        <v>1644</v>
      </c>
      <c r="S221" s="55" t="s">
        <v>1644</v>
      </c>
      <c r="T221" s="55" t="s">
        <v>1644</v>
      </c>
      <c r="U221" s="55" t="s">
        <v>4084</v>
      </c>
      <c r="V221" s="55" t="s">
        <v>1881</v>
      </c>
      <c r="W221" s="55" t="s">
        <v>1644</v>
      </c>
      <c r="X221" s="56"/>
      <c r="Y221" s="55" t="s">
        <v>1644</v>
      </c>
      <c r="Z221" s="56"/>
      <c r="AA221" s="55" t="s">
        <v>1644</v>
      </c>
      <c r="AB221" s="59">
        <v>1</v>
      </c>
      <c r="AC221" s="55" t="s">
        <v>1554</v>
      </c>
      <c r="AD221" s="55" t="s">
        <v>1644</v>
      </c>
      <c r="AE221" s="58">
        <v>0</v>
      </c>
      <c r="AF221" s="55" t="s">
        <v>1644</v>
      </c>
      <c r="AG221" s="55" t="s">
        <v>1644</v>
      </c>
      <c r="AH221" s="55" t="s">
        <v>1644</v>
      </c>
      <c r="AI221" s="55" t="s">
        <v>1644</v>
      </c>
      <c r="AJ221" s="55" t="s">
        <v>1644</v>
      </c>
      <c r="AK221" s="55" t="s">
        <v>1644</v>
      </c>
      <c r="AL221" s="55" t="s">
        <v>1644</v>
      </c>
      <c r="AM221" s="55" t="s">
        <v>3861</v>
      </c>
      <c r="AN221" s="55" t="s">
        <v>1644</v>
      </c>
      <c r="AO221" t="s">
        <v>4371</v>
      </c>
    </row>
    <row r="222" spans="1:41" x14ac:dyDescent="0.25">
      <c r="A222" s="56">
        <v>45688</v>
      </c>
      <c r="B222" s="92" t="s">
        <v>1718</v>
      </c>
      <c r="C222" s="55" t="s">
        <v>4033</v>
      </c>
      <c r="D222" s="55" t="s">
        <v>3859</v>
      </c>
      <c r="E222" s="55" t="s">
        <v>89</v>
      </c>
      <c r="F222" s="55">
        <v>50900020</v>
      </c>
      <c r="G222" s="55" t="s">
        <v>492</v>
      </c>
      <c r="H222" s="55" t="s">
        <v>89</v>
      </c>
      <c r="I222" s="57">
        <v>214.37</v>
      </c>
      <c r="J222" s="57">
        <v>214.37</v>
      </c>
      <c r="K222" s="55" t="s">
        <v>3860</v>
      </c>
      <c r="L222" s="55" t="s">
        <v>1644</v>
      </c>
      <c r="M222" s="55" t="s">
        <v>4033</v>
      </c>
      <c r="N222" s="56">
        <v>45688</v>
      </c>
      <c r="O222" s="55" t="s">
        <v>1644</v>
      </c>
      <c r="P222" s="55" t="s">
        <v>329</v>
      </c>
      <c r="Q222" s="55" t="s">
        <v>330</v>
      </c>
      <c r="R222" s="55" t="s">
        <v>1644</v>
      </c>
      <c r="S222" s="55" t="s">
        <v>1644</v>
      </c>
      <c r="T222" s="55" t="s">
        <v>1644</v>
      </c>
      <c r="U222" s="55" t="s">
        <v>4085</v>
      </c>
      <c r="V222" s="55" t="s">
        <v>1881</v>
      </c>
      <c r="W222" s="55" t="s">
        <v>1644</v>
      </c>
      <c r="X222" s="56"/>
      <c r="Y222" s="55" t="s">
        <v>1644</v>
      </c>
      <c r="Z222" s="56"/>
      <c r="AA222" s="55" t="s">
        <v>1644</v>
      </c>
      <c r="AB222" s="59">
        <v>3320698</v>
      </c>
      <c r="AC222" s="55" t="s">
        <v>1554</v>
      </c>
      <c r="AD222" s="55" t="s">
        <v>1644</v>
      </c>
      <c r="AE222" s="58">
        <v>0</v>
      </c>
      <c r="AF222" s="55" t="s">
        <v>1644</v>
      </c>
      <c r="AG222" s="55" t="s">
        <v>1644</v>
      </c>
      <c r="AH222" s="55" t="s">
        <v>1644</v>
      </c>
      <c r="AI222" s="55" t="s">
        <v>1644</v>
      </c>
      <c r="AJ222" s="55" t="s">
        <v>1644</v>
      </c>
      <c r="AK222" s="55" t="s">
        <v>1644</v>
      </c>
      <c r="AL222" s="55" t="s">
        <v>1644</v>
      </c>
      <c r="AM222" s="55" t="s">
        <v>3861</v>
      </c>
      <c r="AN222" s="55" t="s">
        <v>1644</v>
      </c>
      <c r="AO222" t="s">
        <v>3842</v>
      </c>
    </row>
    <row r="223" spans="1:41" x14ac:dyDescent="0.25">
      <c r="A223" s="56">
        <v>45688</v>
      </c>
      <c r="B223" s="92" t="s">
        <v>1718</v>
      </c>
      <c r="C223" s="55" t="s">
        <v>4033</v>
      </c>
      <c r="D223" s="55" t="s">
        <v>3859</v>
      </c>
      <c r="E223" s="55" t="s">
        <v>89</v>
      </c>
      <c r="F223" s="55">
        <v>50900010</v>
      </c>
      <c r="G223" s="55" t="s">
        <v>490</v>
      </c>
      <c r="H223" s="55" t="s">
        <v>89</v>
      </c>
      <c r="I223" s="57">
        <v>139.72999999999999</v>
      </c>
      <c r="J223" s="57">
        <v>139.72999999999999</v>
      </c>
      <c r="K223" s="55" t="s">
        <v>3860</v>
      </c>
      <c r="L223" s="55" t="s">
        <v>1644</v>
      </c>
      <c r="M223" s="55" t="s">
        <v>4033</v>
      </c>
      <c r="N223" s="56">
        <v>45688</v>
      </c>
      <c r="O223" s="55" t="s">
        <v>1644</v>
      </c>
      <c r="P223" s="55" t="s">
        <v>329</v>
      </c>
      <c r="Q223" s="55" t="s">
        <v>330</v>
      </c>
      <c r="R223" s="55" t="s">
        <v>1644</v>
      </c>
      <c r="S223" s="55" t="s">
        <v>1644</v>
      </c>
      <c r="T223" s="55" t="s">
        <v>1644</v>
      </c>
      <c r="U223" s="55" t="s">
        <v>4086</v>
      </c>
      <c r="V223" s="55" t="s">
        <v>1881</v>
      </c>
      <c r="W223" s="55" t="s">
        <v>1644</v>
      </c>
      <c r="X223" s="56"/>
      <c r="Y223" s="55" t="s">
        <v>1644</v>
      </c>
      <c r="Z223" s="56"/>
      <c r="AA223" s="55" t="s">
        <v>1644</v>
      </c>
      <c r="AB223" s="59">
        <v>2235680</v>
      </c>
      <c r="AC223" s="55" t="s">
        <v>1554</v>
      </c>
      <c r="AD223" s="55" t="s">
        <v>1644</v>
      </c>
      <c r="AE223" s="58">
        <v>0</v>
      </c>
      <c r="AF223" s="55" t="s">
        <v>1644</v>
      </c>
      <c r="AG223" s="55" t="s">
        <v>1644</v>
      </c>
      <c r="AH223" s="55" t="s">
        <v>1644</v>
      </c>
      <c r="AI223" s="55" t="s">
        <v>1644</v>
      </c>
      <c r="AJ223" s="55" t="s">
        <v>1644</v>
      </c>
      <c r="AK223" s="55" t="s">
        <v>1644</v>
      </c>
      <c r="AL223" s="55" t="s">
        <v>1644</v>
      </c>
      <c r="AM223" s="55" t="s">
        <v>3861</v>
      </c>
      <c r="AN223" s="55" t="s">
        <v>1644</v>
      </c>
      <c r="AO223" t="s">
        <v>3842</v>
      </c>
    </row>
    <row r="224" spans="1:41" x14ac:dyDescent="0.25">
      <c r="A224" s="56">
        <v>45688</v>
      </c>
      <c r="B224" s="92" t="s">
        <v>1718</v>
      </c>
      <c r="C224" s="55" t="s">
        <v>4033</v>
      </c>
      <c r="D224" s="55" t="s">
        <v>3859</v>
      </c>
      <c r="E224" s="55" t="s">
        <v>89</v>
      </c>
      <c r="F224" s="55">
        <v>50900010</v>
      </c>
      <c r="G224" s="55" t="s">
        <v>490</v>
      </c>
      <c r="H224" s="55" t="s">
        <v>89</v>
      </c>
      <c r="I224" s="57">
        <v>0</v>
      </c>
      <c r="J224" s="57">
        <v>0</v>
      </c>
      <c r="K224" s="55" t="s">
        <v>3860</v>
      </c>
      <c r="L224" s="55" t="s">
        <v>1644</v>
      </c>
      <c r="M224" s="55" t="s">
        <v>4033</v>
      </c>
      <c r="N224" s="56">
        <v>45688</v>
      </c>
      <c r="O224" s="55" t="s">
        <v>1644</v>
      </c>
      <c r="P224" s="55" t="s">
        <v>4042</v>
      </c>
      <c r="Q224" s="55" t="s">
        <v>4043</v>
      </c>
      <c r="R224" s="55" t="s">
        <v>1644</v>
      </c>
      <c r="S224" s="55" t="s">
        <v>1644</v>
      </c>
      <c r="T224" s="55" t="s">
        <v>1644</v>
      </c>
      <c r="U224" s="55" t="s">
        <v>4087</v>
      </c>
      <c r="V224" s="55" t="s">
        <v>1881</v>
      </c>
      <c r="W224" s="55" t="s">
        <v>1644</v>
      </c>
      <c r="X224" s="56"/>
      <c r="Y224" s="55" t="s">
        <v>1644</v>
      </c>
      <c r="Z224" s="56"/>
      <c r="AA224" s="55" t="s">
        <v>1644</v>
      </c>
      <c r="AB224" s="59">
        <v>1</v>
      </c>
      <c r="AC224" s="55" t="s">
        <v>1554</v>
      </c>
      <c r="AD224" s="55" t="s">
        <v>1644</v>
      </c>
      <c r="AE224" s="58">
        <v>0</v>
      </c>
      <c r="AF224" s="55" t="s">
        <v>1644</v>
      </c>
      <c r="AG224" s="55" t="s">
        <v>1644</v>
      </c>
      <c r="AH224" s="55" t="s">
        <v>1644</v>
      </c>
      <c r="AI224" s="55" t="s">
        <v>1644</v>
      </c>
      <c r="AJ224" s="55" t="s">
        <v>1644</v>
      </c>
      <c r="AK224" s="55" t="s">
        <v>1644</v>
      </c>
      <c r="AL224" s="55" t="s">
        <v>1644</v>
      </c>
      <c r="AM224" s="55" t="s">
        <v>3861</v>
      </c>
      <c r="AN224" s="55" t="s">
        <v>1644</v>
      </c>
      <c r="AO224" t="s">
        <v>4371</v>
      </c>
    </row>
    <row r="225" spans="1:41" x14ac:dyDescent="0.25">
      <c r="A225" s="56">
        <v>45688</v>
      </c>
      <c r="B225" s="92" t="s">
        <v>1718</v>
      </c>
      <c r="C225" s="55" t="s">
        <v>4033</v>
      </c>
      <c r="D225" s="55" t="s">
        <v>3859</v>
      </c>
      <c r="E225" s="55" t="s">
        <v>89</v>
      </c>
      <c r="F225" s="55">
        <v>50900010</v>
      </c>
      <c r="G225" s="55" t="s">
        <v>490</v>
      </c>
      <c r="H225" s="55" t="s">
        <v>89</v>
      </c>
      <c r="I225" s="57">
        <v>0</v>
      </c>
      <c r="J225" s="57">
        <v>0</v>
      </c>
      <c r="K225" s="55" t="s">
        <v>3860</v>
      </c>
      <c r="L225" s="55" t="s">
        <v>1644</v>
      </c>
      <c r="M225" s="55" t="s">
        <v>4033</v>
      </c>
      <c r="N225" s="56">
        <v>45688</v>
      </c>
      <c r="O225" s="55" t="s">
        <v>1644</v>
      </c>
      <c r="P225" s="55" t="s">
        <v>329</v>
      </c>
      <c r="Q225" s="55" t="s">
        <v>330</v>
      </c>
      <c r="R225" s="55" t="s">
        <v>1644</v>
      </c>
      <c r="S225" s="55" t="s">
        <v>1644</v>
      </c>
      <c r="T225" s="55" t="s">
        <v>1644</v>
      </c>
      <c r="U225" s="55" t="s">
        <v>4088</v>
      </c>
      <c r="V225" s="55" t="s">
        <v>1881</v>
      </c>
      <c r="W225" s="55" t="s">
        <v>1644</v>
      </c>
      <c r="X225" s="56"/>
      <c r="Y225" s="55" t="s">
        <v>1644</v>
      </c>
      <c r="Z225" s="56"/>
      <c r="AA225" s="55" t="s">
        <v>1644</v>
      </c>
      <c r="AB225" s="59">
        <v>1</v>
      </c>
      <c r="AC225" s="55" t="s">
        <v>1554</v>
      </c>
      <c r="AD225" s="55" t="s">
        <v>1644</v>
      </c>
      <c r="AE225" s="58">
        <v>0</v>
      </c>
      <c r="AF225" s="55" t="s">
        <v>1644</v>
      </c>
      <c r="AG225" s="55" t="s">
        <v>1644</v>
      </c>
      <c r="AH225" s="55" t="s">
        <v>1644</v>
      </c>
      <c r="AI225" s="55" t="s">
        <v>1644</v>
      </c>
      <c r="AJ225" s="55" t="s">
        <v>1644</v>
      </c>
      <c r="AK225" s="55" t="s">
        <v>1644</v>
      </c>
      <c r="AL225" s="55" t="s">
        <v>1644</v>
      </c>
      <c r="AM225" s="55" t="s">
        <v>3861</v>
      </c>
      <c r="AN225" s="55" t="s">
        <v>1644</v>
      </c>
      <c r="AO225" t="s">
        <v>3842</v>
      </c>
    </row>
    <row r="226" spans="1:41" x14ac:dyDescent="0.25">
      <c r="A226" s="56">
        <v>45688</v>
      </c>
      <c r="B226" s="92" t="s">
        <v>1718</v>
      </c>
      <c r="C226" s="55" t="s">
        <v>4033</v>
      </c>
      <c r="D226" s="55" t="s">
        <v>3859</v>
      </c>
      <c r="E226" s="55" t="s">
        <v>89</v>
      </c>
      <c r="F226" s="55">
        <v>50900010</v>
      </c>
      <c r="G226" s="55" t="s">
        <v>490</v>
      </c>
      <c r="H226" s="55" t="s">
        <v>89</v>
      </c>
      <c r="I226" s="57">
        <v>0</v>
      </c>
      <c r="J226" s="57">
        <v>0</v>
      </c>
      <c r="K226" s="55" t="s">
        <v>3860</v>
      </c>
      <c r="L226" s="55" t="s">
        <v>1644</v>
      </c>
      <c r="M226" s="55" t="s">
        <v>4033</v>
      </c>
      <c r="N226" s="56">
        <v>45688</v>
      </c>
      <c r="O226" s="55" t="s">
        <v>1644</v>
      </c>
      <c r="P226" s="55" t="s">
        <v>4042</v>
      </c>
      <c r="Q226" s="55" t="s">
        <v>4043</v>
      </c>
      <c r="R226" s="55" t="s">
        <v>1644</v>
      </c>
      <c r="S226" s="55" t="s">
        <v>1644</v>
      </c>
      <c r="T226" s="55" t="s">
        <v>1644</v>
      </c>
      <c r="U226" s="55" t="s">
        <v>4089</v>
      </c>
      <c r="V226" s="55" t="s">
        <v>1881</v>
      </c>
      <c r="W226" s="55" t="s">
        <v>1644</v>
      </c>
      <c r="X226" s="56"/>
      <c r="Y226" s="55" t="s">
        <v>1644</v>
      </c>
      <c r="Z226" s="56"/>
      <c r="AA226" s="55" t="s">
        <v>1644</v>
      </c>
      <c r="AB226" s="59">
        <v>1</v>
      </c>
      <c r="AC226" s="55" t="s">
        <v>1554</v>
      </c>
      <c r="AD226" s="55" t="s">
        <v>1644</v>
      </c>
      <c r="AE226" s="58">
        <v>0</v>
      </c>
      <c r="AF226" s="55" t="s">
        <v>1644</v>
      </c>
      <c r="AG226" s="55" t="s">
        <v>1644</v>
      </c>
      <c r="AH226" s="55" t="s">
        <v>1644</v>
      </c>
      <c r="AI226" s="55" t="s">
        <v>1644</v>
      </c>
      <c r="AJ226" s="55" t="s">
        <v>1644</v>
      </c>
      <c r="AK226" s="55" t="s">
        <v>1644</v>
      </c>
      <c r="AL226" s="55" t="s">
        <v>1644</v>
      </c>
      <c r="AM226" s="55" t="s">
        <v>3861</v>
      </c>
      <c r="AN226" s="55" t="s">
        <v>1644</v>
      </c>
      <c r="AO226" t="s">
        <v>4371</v>
      </c>
    </row>
    <row r="227" spans="1:41" x14ac:dyDescent="0.25">
      <c r="A227" s="56">
        <v>45688</v>
      </c>
      <c r="B227" s="92" t="s">
        <v>1718</v>
      </c>
      <c r="C227" s="55" t="s">
        <v>4033</v>
      </c>
      <c r="D227" s="55" t="s">
        <v>3859</v>
      </c>
      <c r="E227" s="55" t="s">
        <v>89</v>
      </c>
      <c r="F227" s="55">
        <v>50900020</v>
      </c>
      <c r="G227" s="55" t="s">
        <v>492</v>
      </c>
      <c r="H227" s="55" t="s">
        <v>89</v>
      </c>
      <c r="I227" s="57">
        <v>1062.8699999999999</v>
      </c>
      <c r="J227" s="57">
        <v>1062.8699999999999</v>
      </c>
      <c r="K227" s="55" t="s">
        <v>3860</v>
      </c>
      <c r="L227" s="55" t="s">
        <v>1644</v>
      </c>
      <c r="M227" s="55" t="s">
        <v>4033</v>
      </c>
      <c r="N227" s="56">
        <v>45688</v>
      </c>
      <c r="O227" s="55" t="s">
        <v>1644</v>
      </c>
      <c r="P227" s="55" t="s">
        <v>329</v>
      </c>
      <c r="Q227" s="55" t="s">
        <v>330</v>
      </c>
      <c r="R227" s="55" t="s">
        <v>1644</v>
      </c>
      <c r="S227" s="55" t="s">
        <v>1644</v>
      </c>
      <c r="T227" s="55" t="s">
        <v>1644</v>
      </c>
      <c r="U227" s="55" t="s">
        <v>4090</v>
      </c>
      <c r="V227" s="55" t="s">
        <v>1881</v>
      </c>
      <c r="W227" s="55" t="s">
        <v>1644</v>
      </c>
      <c r="X227" s="56"/>
      <c r="Y227" s="55" t="s">
        <v>1644</v>
      </c>
      <c r="Z227" s="56"/>
      <c r="AA227" s="55" t="s">
        <v>1644</v>
      </c>
      <c r="AB227" s="59">
        <v>17126069</v>
      </c>
      <c r="AC227" s="55" t="s">
        <v>1554</v>
      </c>
      <c r="AD227" s="55" t="s">
        <v>1644</v>
      </c>
      <c r="AE227" s="58">
        <v>0</v>
      </c>
      <c r="AF227" s="55" t="s">
        <v>1644</v>
      </c>
      <c r="AG227" s="55" t="s">
        <v>1644</v>
      </c>
      <c r="AH227" s="55" t="s">
        <v>1644</v>
      </c>
      <c r="AI227" s="55" t="s">
        <v>1644</v>
      </c>
      <c r="AJ227" s="55" t="s">
        <v>1644</v>
      </c>
      <c r="AK227" s="55" t="s">
        <v>1644</v>
      </c>
      <c r="AL227" s="55" t="s">
        <v>1644</v>
      </c>
      <c r="AM227" s="55" t="s">
        <v>3861</v>
      </c>
      <c r="AN227" s="55" t="s">
        <v>1644</v>
      </c>
      <c r="AO227" t="s">
        <v>3842</v>
      </c>
    </row>
    <row r="228" spans="1:41" x14ac:dyDescent="0.25">
      <c r="A228" s="56">
        <v>45688</v>
      </c>
      <c r="B228" s="92" t="s">
        <v>1718</v>
      </c>
      <c r="C228" s="55" t="s">
        <v>4033</v>
      </c>
      <c r="D228" s="55" t="s">
        <v>3859</v>
      </c>
      <c r="E228" s="55" t="s">
        <v>89</v>
      </c>
      <c r="F228" s="55">
        <v>50900010</v>
      </c>
      <c r="G228" s="55" t="s">
        <v>490</v>
      </c>
      <c r="H228" s="55" t="s">
        <v>89</v>
      </c>
      <c r="I228" s="57">
        <v>0</v>
      </c>
      <c r="J228" s="57">
        <v>0</v>
      </c>
      <c r="K228" s="55" t="s">
        <v>3860</v>
      </c>
      <c r="L228" s="55" t="s">
        <v>1644</v>
      </c>
      <c r="M228" s="55" t="s">
        <v>4033</v>
      </c>
      <c r="N228" s="56">
        <v>45688</v>
      </c>
      <c r="O228" s="55" t="s">
        <v>1644</v>
      </c>
      <c r="P228" s="55" t="s">
        <v>329</v>
      </c>
      <c r="Q228" s="55" t="s">
        <v>330</v>
      </c>
      <c r="R228" s="55" t="s">
        <v>1644</v>
      </c>
      <c r="S228" s="55" t="s">
        <v>1644</v>
      </c>
      <c r="T228" s="55" t="s">
        <v>1644</v>
      </c>
      <c r="U228" s="55" t="s">
        <v>4091</v>
      </c>
      <c r="V228" s="55" t="s">
        <v>1881</v>
      </c>
      <c r="W228" s="55" t="s">
        <v>1644</v>
      </c>
      <c r="X228" s="56"/>
      <c r="Y228" s="55" t="s">
        <v>1644</v>
      </c>
      <c r="Z228" s="56"/>
      <c r="AA228" s="55" t="s">
        <v>1644</v>
      </c>
      <c r="AB228" s="59">
        <v>1</v>
      </c>
      <c r="AC228" s="55" t="s">
        <v>1554</v>
      </c>
      <c r="AD228" s="55" t="s">
        <v>1644</v>
      </c>
      <c r="AE228" s="58">
        <v>0</v>
      </c>
      <c r="AF228" s="55" t="s">
        <v>1644</v>
      </c>
      <c r="AG228" s="55" t="s">
        <v>1644</v>
      </c>
      <c r="AH228" s="55" t="s">
        <v>1644</v>
      </c>
      <c r="AI228" s="55" t="s">
        <v>1644</v>
      </c>
      <c r="AJ228" s="55" t="s">
        <v>1644</v>
      </c>
      <c r="AK228" s="55" t="s">
        <v>1644</v>
      </c>
      <c r="AL228" s="55" t="s">
        <v>1644</v>
      </c>
      <c r="AM228" s="55" t="s">
        <v>3861</v>
      </c>
      <c r="AN228" s="55" t="s">
        <v>1644</v>
      </c>
      <c r="AO228" t="s">
        <v>3842</v>
      </c>
    </row>
    <row r="229" spans="1:41" x14ac:dyDescent="0.25">
      <c r="A229" s="56">
        <v>45688</v>
      </c>
      <c r="B229" s="92" t="s">
        <v>1718</v>
      </c>
      <c r="C229" s="55" t="s">
        <v>4033</v>
      </c>
      <c r="D229" s="55" t="s">
        <v>3859</v>
      </c>
      <c r="E229" s="55" t="s">
        <v>89</v>
      </c>
      <c r="F229" s="55">
        <v>50900010</v>
      </c>
      <c r="G229" s="55" t="s">
        <v>490</v>
      </c>
      <c r="H229" s="55" t="s">
        <v>89</v>
      </c>
      <c r="I229" s="57">
        <v>0</v>
      </c>
      <c r="J229" s="57">
        <v>0</v>
      </c>
      <c r="K229" s="55" t="s">
        <v>3860</v>
      </c>
      <c r="L229" s="55" t="s">
        <v>1644</v>
      </c>
      <c r="M229" s="55" t="s">
        <v>4033</v>
      </c>
      <c r="N229" s="56">
        <v>45688</v>
      </c>
      <c r="O229" s="55" t="s">
        <v>1644</v>
      </c>
      <c r="P229" s="55" t="s">
        <v>4042</v>
      </c>
      <c r="Q229" s="55" t="s">
        <v>4043</v>
      </c>
      <c r="R229" s="55" t="s">
        <v>1644</v>
      </c>
      <c r="S229" s="55" t="s">
        <v>1644</v>
      </c>
      <c r="T229" s="55" t="s">
        <v>1644</v>
      </c>
      <c r="U229" s="55" t="s">
        <v>4092</v>
      </c>
      <c r="V229" s="55" t="s">
        <v>1881</v>
      </c>
      <c r="W229" s="55" t="s">
        <v>1644</v>
      </c>
      <c r="X229" s="56"/>
      <c r="Y229" s="55" t="s">
        <v>1644</v>
      </c>
      <c r="Z229" s="56"/>
      <c r="AA229" s="55" t="s">
        <v>1644</v>
      </c>
      <c r="AB229" s="59">
        <v>1</v>
      </c>
      <c r="AC229" s="55" t="s">
        <v>1554</v>
      </c>
      <c r="AD229" s="55" t="s">
        <v>1644</v>
      </c>
      <c r="AE229" s="58">
        <v>0</v>
      </c>
      <c r="AF229" s="55" t="s">
        <v>1644</v>
      </c>
      <c r="AG229" s="55" t="s">
        <v>1644</v>
      </c>
      <c r="AH229" s="55" t="s">
        <v>1644</v>
      </c>
      <c r="AI229" s="55" t="s">
        <v>1644</v>
      </c>
      <c r="AJ229" s="55" t="s">
        <v>1644</v>
      </c>
      <c r="AK229" s="55" t="s">
        <v>1644</v>
      </c>
      <c r="AL229" s="55" t="s">
        <v>1644</v>
      </c>
      <c r="AM229" s="55" t="s">
        <v>3861</v>
      </c>
      <c r="AN229" s="55" t="s">
        <v>1644</v>
      </c>
      <c r="AO229" t="s">
        <v>4371</v>
      </c>
    </row>
    <row r="230" spans="1:41" x14ac:dyDescent="0.25">
      <c r="A230" s="56">
        <v>45688</v>
      </c>
      <c r="B230" s="92" t="s">
        <v>1718</v>
      </c>
      <c r="C230" s="55" t="s">
        <v>4033</v>
      </c>
      <c r="D230" s="55" t="s">
        <v>3859</v>
      </c>
      <c r="E230" s="55" t="s">
        <v>89</v>
      </c>
      <c r="F230" s="55">
        <v>50900010</v>
      </c>
      <c r="G230" s="55" t="s">
        <v>490</v>
      </c>
      <c r="H230" s="55" t="s">
        <v>89</v>
      </c>
      <c r="I230" s="57">
        <v>0</v>
      </c>
      <c r="J230" s="57">
        <v>0</v>
      </c>
      <c r="K230" s="55" t="s">
        <v>3860</v>
      </c>
      <c r="L230" s="55" t="s">
        <v>1644</v>
      </c>
      <c r="M230" s="55" t="s">
        <v>4033</v>
      </c>
      <c r="N230" s="56">
        <v>45688</v>
      </c>
      <c r="O230" s="55" t="s">
        <v>1644</v>
      </c>
      <c r="P230" s="55" t="s">
        <v>4042</v>
      </c>
      <c r="Q230" s="55" t="s">
        <v>4043</v>
      </c>
      <c r="R230" s="55" t="s">
        <v>1644</v>
      </c>
      <c r="S230" s="55" t="s">
        <v>1644</v>
      </c>
      <c r="T230" s="55" t="s">
        <v>1644</v>
      </c>
      <c r="U230" s="55" t="s">
        <v>4093</v>
      </c>
      <c r="V230" s="55" t="s">
        <v>1881</v>
      </c>
      <c r="W230" s="55" t="s">
        <v>1644</v>
      </c>
      <c r="X230" s="56"/>
      <c r="Y230" s="55" t="s">
        <v>1644</v>
      </c>
      <c r="Z230" s="56"/>
      <c r="AA230" s="55" t="s">
        <v>1644</v>
      </c>
      <c r="AB230" s="59">
        <v>1</v>
      </c>
      <c r="AC230" s="55" t="s">
        <v>1554</v>
      </c>
      <c r="AD230" s="55" t="s">
        <v>1644</v>
      </c>
      <c r="AE230" s="58">
        <v>0</v>
      </c>
      <c r="AF230" s="55" t="s">
        <v>1644</v>
      </c>
      <c r="AG230" s="55" t="s">
        <v>1644</v>
      </c>
      <c r="AH230" s="55" t="s">
        <v>1644</v>
      </c>
      <c r="AI230" s="55" t="s">
        <v>1644</v>
      </c>
      <c r="AJ230" s="55" t="s">
        <v>1644</v>
      </c>
      <c r="AK230" s="55" t="s">
        <v>1644</v>
      </c>
      <c r="AL230" s="55" t="s">
        <v>1644</v>
      </c>
      <c r="AM230" s="55" t="s">
        <v>3861</v>
      </c>
      <c r="AN230" s="55" t="s">
        <v>1644</v>
      </c>
      <c r="AO230" t="s">
        <v>4371</v>
      </c>
    </row>
    <row r="231" spans="1:41" x14ac:dyDescent="0.25">
      <c r="A231" s="56">
        <v>45688</v>
      </c>
      <c r="B231" s="92" t="s">
        <v>1718</v>
      </c>
      <c r="C231" s="55" t="s">
        <v>4033</v>
      </c>
      <c r="D231" s="55" t="s">
        <v>3859</v>
      </c>
      <c r="E231" s="55" t="s">
        <v>89</v>
      </c>
      <c r="F231" s="55">
        <v>50900010</v>
      </c>
      <c r="G231" s="55" t="s">
        <v>490</v>
      </c>
      <c r="H231" s="55" t="s">
        <v>89</v>
      </c>
      <c r="I231" s="57">
        <v>0.27</v>
      </c>
      <c r="J231" s="57">
        <v>0.27</v>
      </c>
      <c r="K231" s="55" t="s">
        <v>3860</v>
      </c>
      <c r="L231" s="55" t="s">
        <v>1644</v>
      </c>
      <c r="M231" s="55" t="s">
        <v>4033</v>
      </c>
      <c r="N231" s="56">
        <v>45688</v>
      </c>
      <c r="O231" s="55" t="s">
        <v>1644</v>
      </c>
      <c r="P231" s="55" t="s">
        <v>329</v>
      </c>
      <c r="Q231" s="55" t="s">
        <v>330</v>
      </c>
      <c r="R231" s="55" t="s">
        <v>1644</v>
      </c>
      <c r="S231" s="55" t="s">
        <v>1644</v>
      </c>
      <c r="T231" s="55" t="s">
        <v>1644</v>
      </c>
      <c r="U231" s="55" t="s">
        <v>4094</v>
      </c>
      <c r="V231" s="55" t="s">
        <v>1718</v>
      </c>
      <c r="W231" s="55" t="s">
        <v>1644</v>
      </c>
      <c r="X231" s="56"/>
      <c r="Y231" s="55" t="s">
        <v>1644</v>
      </c>
      <c r="Z231" s="56"/>
      <c r="AA231" s="55" t="s">
        <v>1644</v>
      </c>
      <c r="AB231" s="59">
        <v>5027</v>
      </c>
      <c r="AC231" s="55" t="s">
        <v>1554</v>
      </c>
      <c r="AD231" s="55" t="s">
        <v>1644</v>
      </c>
      <c r="AE231" s="58">
        <v>0</v>
      </c>
      <c r="AF231" s="55" t="s">
        <v>1644</v>
      </c>
      <c r="AG231" s="55" t="s">
        <v>1644</v>
      </c>
      <c r="AH231" s="55" t="s">
        <v>1644</v>
      </c>
      <c r="AI231" s="55" t="s">
        <v>1644</v>
      </c>
      <c r="AJ231" s="55" t="s">
        <v>1644</v>
      </c>
      <c r="AK231" s="55" t="s">
        <v>1644</v>
      </c>
      <c r="AL231" s="55" t="s">
        <v>1644</v>
      </c>
      <c r="AM231" s="55" t="s">
        <v>3861</v>
      </c>
      <c r="AN231" s="55" t="s">
        <v>1644</v>
      </c>
      <c r="AO231" t="s">
        <v>3842</v>
      </c>
    </row>
    <row r="232" spans="1:41" x14ac:dyDescent="0.25">
      <c r="A232" s="56">
        <v>45688</v>
      </c>
      <c r="B232" s="92" t="s">
        <v>1718</v>
      </c>
      <c r="C232" s="55" t="s">
        <v>4033</v>
      </c>
      <c r="D232" s="55" t="s">
        <v>3859</v>
      </c>
      <c r="E232" s="55" t="s">
        <v>89</v>
      </c>
      <c r="F232" s="55">
        <v>50900020</v>
      </c>
      <c r="G232" s="55" t="s">
        <v>492</v>
      </c>
      <c r="H232" s="55" t="s">
        <v>89</v>
      </c>
      <c r="I232" s="57">
        <v>972.42</v>
      </c>
      <c r="J232" s="57">
        <v>972.42</v>
      </c>
      <c r="K232" s="55" t="s">
        <v>3860</v>
      </c>
      <c r="L232" s="55" t="s">
        <v>1644</v>
      </c>
      <c r="M232" s="55" t="s">
        <v>4033</v>
      </c>
      <c r="N232" s="56">
        <v>45688</v>
      </c>
      <c r="O232" s="55" t="s">
        <v>1644</v>
      </c>
      <c r="P232" s="55" t="s">
        <v>329</v>
      </c>
      <c r="Q232" s="55" t="s">
        <v>330</v>
      </c>
      <c r="R232" s="55" t="s">
        <v>1644</v>
      </c>
      <c r="S232" s="55" t="s">
        <v>1644</v>
      </c>
      <c r="T232" s="55" t="s">
        <v>1644</v>
      </c>
      <c r="U232" s="55" t="s">
        <v>4095</v>
      </c>
      <c r="V232" s="55" t="s">
        <v>1881</v>
      </c>
      <c r="W232" s="55" t="s">
        <v>1644</v>
      </c>
      <c r="X232" s="56"/>
      <c r="Y232" s="55" t="s">
        <v>1644</v>
      </c>
      <c r="Z232" s="56"/>
      <c r="AA232" s="55" t="s">
        <v>1644</v>
      </c>
      <c r="AB232" s="59">
        <v>15001911</v>
      </c>
      <c r="AC232" s="55" t="s">
        <v>1554</v>
      </c>
      <c r="AD232" s="55" t="s">
        <v>1644</v>
      </c>
      <c r="AE232" s="58">
        <v>0</v>
      </c>
      <c r="AF232" s="55" t="s">
        <v>1644</v>
      </c>
      <c r="AG232" s="55" t="s">
        <v>1644</v>
      </c>
      <c r="AH232" s="55" t="s">
        <v>1644</v>
      </c>
      <c r="AI232" s="55" t="s">
        <v>1644</v>
      </c>
      <c r="AJ232" s="55" t="s">
        <v>1644</v>
      </c>
      <c r="AK232" s="55" t="s">
        <v>1644</v>
      </c>
      <c r="AL232" s="55" t="s">
        <v>1644</v>
      </c>
      <c r="AM232" s="55" t="s">
        <v>3861</v>
      </c>
      <c r="AN232" s="55" t="s">
        <v>1644</v>
      </c>
      <c r="AO232" t="s">
        <v>3842</v>
      </c>
    </row>
    <row r="233" spans="1:41" x14ac:dyDescent="0.25">
      <c r="A233" s="56">
        <v>45688</v>
      </c>
      <c r="B233" s="92" t="s">
        <v>1718</v>
      </c>
      <c r="C233" s="55" t="s">
        <v>4033</v>
      </c>
      <c r="D233" s="55" t="s">
        <v>3859</v>
      </c>
      <c r="E233" s="55" t="s">
        <v>89</v>
      </c>
      <c r="F233" s="55">
        <v>50900010</v>
      </c>
      <c r="G233" s="55" t="s">
        <v>490</v>
      </c>
      <c r="H233" s="55" t="s">
        <v>89</v>
      </c>
      <c r="I233" s="57">
        <v>0</v>
      </c>
      <c r="J233" s="57">
        <v>0</v>
      </c>
      <c r="K233" s="55" t="s">
        <v>3860</v>
      </c>
      <c r="L233" s="55" t="s">
        <v>1644</v>
      </c>
      <c r="M233" s="55" t="s">
        <v>4033</v>
      </c>
      <c r="N233" s="56">
        <v>45688</v>
      </c>
      <c r="O233" s="55" t="s">
        <v>1644</v>
      </c>
      <c r="P233" s="55" t="s">
        <v>329</v>
      </c>
      <c r="Q233" s="55" t="s">
        <v>330</v>
      </c>
      <c r="R233" s="55" t="s">
        <v>1644</v>
      </c>
      <c r="S233" s="55" t="s">
        <v>1644</v>
      </c>
      <c r="T233" s="55" t="s">
        <v>1644</v>
      </c>
      <c r="U233" s="55" t="s">
        <v>4096</v>
      </c>
      <c r="V233" s="55" t="s">
        <v>1881</v>
      </c>
      <c r="W233" s="55" t="s">
        <v>1644</v>
      </c>
      <c r="X233" s="56"/>
      <c r="Y233" s="55" t="s">
        <v>1644</v>
      </c>
      <c r="Z233" s="56"/>
      <c r="AA233" s="55" t="s">
        <v>1644</v>
      </c>
      <c r="AB233" s="59">
        <v>1</v>
      </c>
      <c r="AC233" s="55" t="s">
        <v>1554</v>
      </c>
      <c r="AD233" s="55" t="s">
        <v>1644</v>
      </c>
      <c r="AE233" s="58">
        <v>0</v>
      </c>
      <c r="AF233" s="55" t="s">
        <v>1644</v>
      </c>
      <c r="AG233" s="55" t="s">
        <v>1644</v>
      </c>
      <c r="AH233" s="55" t="s">
        <v>1644</v>
      </c>
      <c r="AI233" s="55" t="s">
        <v>1644</v>
      </c>
      <c r="AJ233" s="55" t="s">
        <v>1644</v>
      </c>
      <c r="AK233" s="55" t="s">
        <v>1644</v>
      </c>
      <c r="AL233" s="55" t="s">
        <v>1644</v>
      </c>
      <c r="AM233" s="55" t="s">
        <v>3861</v>
      </c>
      <c r="AN233" s="55" t="s">
        <v>1644</v>
      </c>
      <c r="AO233" t="s">
        <v>3842</v>
      </c>
    </row>
    <row r="234" spans="1:41" x14ac:dyDescent="0.25">
      <c r="A234" s="56">
        <v>45688</v>
      </c>
      <c r="B234" s="92" t="s">
        <v>1718</v>
      </c>
      <c r="C234" s="55" t="s">
        <v>4033</v>
      </c>
      <c r="D234" s="55" t="s">
        <v>3859</v>
      </c>
      <c r="E234" s="55" t="s">
        <v>89</v>
      </c>
      <c r="F234" s="55">
        <v>50900010</v>
      </c>
      <c r="G234" s="55" t="s">
        <v>490</v>
      </c>
      <c r="H234" s="55" t="s">
        <v>89</v>
      </c>
      <c r="I234" s="57">
        <v>0</v>
      </c>
      <c r="J234" s="57">
        <v>0</v>
      </c>
      <c r="K234" s="55" t="s">
        <v>3860</v>
      </c>
      <c r="L234" s="55" t="s">
        <v>1644</v>
      </c>
      <c r="M234" s="55" t="s">
        <v>4033</v>
      </c>
      <c r="N234" s="56">
        <v>45688</v>
      </c>
      <c r="O234" s="55" t="s">
        <v>1644</v>
      </c>
      <c r="P234" s="55" t="s">
        <v>4042</v>
      </c>
      <c r="Q234" s="55" t="s">
        <v>4043</v>
      </c>
      <c r="R234" s="55" t="s">
        <v>1644</v>
      </c>
      <c r="S234" s="55" t="s">
        <v>1644</v>
      </c>
      <c r="T234" s="55" t="s">
        <v>1644</v>
      </c>
      <c r="U234" s="55" t="s">
        <v>4097</v>
      </c>
      <c r="V234" s="55" t="s">
        <v>1881</v>
      </c>
      <c r="W234" s="55" t="s">
        <v>1644</v>
      </c>
      <c r="X234" s="56"/>
      <c r="Y234" s="55" t="s">
        <v>1644</v>
      </c>
      <c r="Z234" s="56"/>
      <c r="AA234" s="55" t="s">
        <v>1644</v>
      </c>
      <c r="AB234" s="59">
        <v>1</v>
      </c>
      <c r="AC234" s="55" t="s">
        <v>1554</v>
      </c>
      <c r="AD234" s="55" t="s">
        <v>1644</v>
      </c>
      <c r="AE234" s="58">
        <v>0</v>
      </c>
      <c r="AF234" s="55" t="s">
        <v>1644</v>
      </c>
      <c r="AG234" s="55" t="s">
        <v>1644</v>
      </c>
      <c r="AH234" s="55" t="s">
        <v>1644</v>
      </c>
      <c r="AI234" s="55" t="s">
        <v>1644</v>
      </c>
      <c r="AJ234" s="55" t="s">
        <v>1644</v>
      </c>
      <c r="AK234" s="55" t="s">
        <v>1644</v>
      </c>
      <c r="AL234" s="55" t="s">
        <v>1644</v>
      </c>
      <c r="AM234" s="55" t="s">
        <v>3861</v>
      </c>
      <c r="AN234" s="55" t="s">
        <v>1644</v>
      </c>
      <c r="AO234" t="s">
        <v>4371</v>
      </c>
    </row>
    <row r="235" spans="1:41" x14ac:dyDescent="0.25">
      <c r="A235" s="56">
        <v>45688</v>
      </c>
      <c r="B235" s="92" t="s">
        <v>1718</v>
      </c>
      <c r="C235" s="55" t="s">
        <v>4033</v>
      </c>
      <c r="D235" s="55" t="s">
        <v>3859</v>
      </c>
      <c r="E235" s="55" t="s">
        <v>89</v>
      </c>
      <c r="F235" s="55">
        <v>50900010</v>
      </c>
      <c r="G235" s="55" t="s">
        <v>490</v>
      </c>
      <c r="H235" s="55" t="s">
        <v>89</v>
      </c>
      <c r="I235" s="57">
        <v>0</v>
      </c>
      <c r="J235" s="57">
        <v>0</v>
      </c>
      <c r="K235" s="55" t="s">
        <v>3860</v>
      </c>
      <c r="L235" s="55" t="s">
        <v>1644</v>
      </c>
      <c r="M235" s="55" t="s">
        <v>4033</v>
      </c>
      <c r="N235" s="56">
        <v>45688</v>
      </c>
      <c r="O235" s="55" t="s">
        <v>1644</v>
      </c>
      <c r="P235" s="55" t="s">
        <v>329</v>
      </c>
      <c r="Q235" s="55" t="s">
        <v>330</v>
      </c>
      <c r="R235" s="55" t="s">
        <v>1644</v>
      </c>
      <c r="S235" s="55" t="s">
        <v>1644</v>
      </c>
      <c r="T235" s="55" t="s">
        <v>1644</v>
      </c>
      <c r="U235" s="55" t="s">
        <v>4098</v>
      </c>
      <c r="V235" s="55" t="s">
        <v>1881</v>
      </c>
      <c r="W235" s="55" t="s">
        <v>1644</v>
      </c>
      <c r="X235" s="56"/>
      <c r="Y235" s="55" t="s">
        <v>1644</v>
      </c>
      <c r="Z235" s="56"/>
      <c r="AA235" s="55" t="s">
        <v>1644</v>
      </c>
      <c r="AB235" s="59">
        <v>1</v>
      </c>
      <c r="AC235" s="55" t="s">
        <v>1554</v>
      </c>
      <c r="AD235" s="55" t="s">
        <v>1644</v>
      </c>
      <c r="AE235" s="58">
        <v>0</v>
      </c>
      <c r="AF235" s="55" t="s">
        <v>1644</v>
      </c>
      <c r="AG235" s="55" t="s">
        <v>1644</v>
      </c>
      <c r="AH235" s="55" t="s">
        <v>1644</v>
      </c>
      <c r="AI235" s="55" t="s">
        <v>1644</v>
      </c>
      <c r="AJ235" s="55" t="s">
        <v>1644</v>
      </c>
      <c r="AK235" s="55" t="s">
        <v>1644</v>
      </c>
      <c r="AL235" s="55" t="s">
        <v>1644</v>
      </c>
      <c r="AM235" s="55" t="s">
        <v>3861</v>
      </c>
      <c r="AN235" s="55" t="s">
        <v>1644</v>
      </c>
      <c r="AO235" t="s">
        <v>3842</v>
      </c>
    </row>
    <row r="236" spans="1:41" x14ac:dyDescent="0.25">
      <c r="A236" s="56">
        <v>45688</v>
      </c>
      <c r="B236" s="92" t="s">
        <v>1718</v>
      </c>
      <c r="C236" s="55" t="s">
        <v>4033</v>
      </c>
      <c r="D236" s="55" t="s">
        <v>3859</v>
      </c>
      <c r="E236" s="55" t="s">
        <v>89</v>
      </c>
      <c r="F236" s="55">
        <v>50900010</v>
      </c>
      <c r="G236" s="55" t="s">
        <v>490</v>
      </c>
      <c r="H236" s="55" t="s">
        <v>89</v>
      </c>
      <c r="I236" s="57">
        <v>0</v>
      </c>
      <c r="J236" s="57">
        <v>0</v>
      </c>
      <c r="K236" s="55" t="s">
        <v>3860</v>
      </c>
      <c r="L236" s="55" t="s">
        <v>1644</v>
      </c>
      <c r="M236" s="55" t="s">
        <v>4033</v>
      </c>
      <c r="N236" s="56">
        <v>45688</v>
      </c>
      <c r="O236" s="55" t="s">
        <v>1644</v>
      </c>
      <c r="P236" s="55" t="s">
        <v>4042</v>
      </c>
      <c r="Q236" s="55" t="s">
        <v>4043</v>
      </c>
      <c r="R236" s="55" t="s">
        <v>1644</v>
      </c>
      <c r="S236" s="55" t="s">
        <v>1644</v>
      </c>
      <c r="T236" s="55" t="s">
        <v>1644</v>
      </c>
      <c r="U236" s="55" t="s">
        <v>4099</v>
      </c>
      <c r="V236" s="55" t="s">
        <v>1881</v>
      </c>
      <c r="W236" s="55" t="s">
        <v>1644</v>
      </c>
      <c r="X236" s="56"/>
      <c r="Y236" s="55" t="s">
        <v>1644</v>
      </c>
      <c r="Z236" s="56"/>
      <c r="AA236" s="55" t="s">
        <v>1644</v>
      </c>
      <c r="AB236" s="59">
        <v>1</v>
      </c>
      <c r="AC236" s="55" t="s">
        <v>1554</v>
      </c>
      <c r="AD236" s="55" t="s">
        <v>1644</v>
      </c>
      <c r="AE236" s="58">
        <v>0</v>
      </c>
      <c r="AF236" s="55" t="s">
        <v>1644</v>
      </c>
      <c r="AG236" s="55" t="s">
        <v>1644</v>
      </c>
      <c r="AH236" s="55" t="s">
        <v>1644</v>
      </c>
      <c r="AI236" s="55" t="s">
        <v>1644</v>
      </c>
      <c r="AJ236" s="55" t="s">
        <v>1644</v>
      </c>
      <c r="AK236" s="55" t="s">
        <v>1644</v>
      </c>
      <c r="AL236" s="55" t="s">
        <v>1644</v>
      </c>
      <c r="AM236" s="55" t="s">
        <v>3861</v>
      </c>
      <c r="AN236" s="55" t="s">
        <v>1644</v>
      </c>
      <c r="AO236" t="s">
        <v>4371</v>
      </c>
    </row>
    <row r="237" spans="1:41" x14ac:dyDescent="0.25">
      <c r="A237" s="56">
        <v>45688</v>
      </c>
      <c r="B237" s="92" t="s">
        <v>1718</v>
      </c>
      <c r="C237" s="55" t="s">
        <v>4033</v>
      </c>
      <c r="D237" s="55" t="s">
        <v>3859</v>
      </c>
      <c r="E237" s="55" t="s">
        <v>89</v>
      </c>
      <c r="F237" s="55">
        <v>50900020</v>
      </c>
      <c r="G237" s="55" t="s">
        <v>492</v>
      </c>
      <c r="H237" s="55" t="s">
        <v>89</v>
      </c>
      <c r="I237" s="57">
        <v>780.65</v>
      </c>
      <c r="J237" s="57">
        <v>780.65</v>
      </c>
      <c r="K237" s="55" t="s">
        <v>3860</v>
      </c>
      <c r="L237" s="55" t="s">
        <v>1644</v>
      </c>
      <c r="M237" s="55" t="s">
        <v>4033</v>
      </c>
      <c r="N237" s="56">
        <v>45688</v>
      </c>
      <c r="O237" s="55" t="s">
        <v>1644</v>
      </c>
      <c r="P237" s="55" t="s">
        <v>329</v>
      </c>
      <c r="Q237" s="55" t="s">
        <v>330</v>
      </c>
      <c r="R237" s="55" t="s">
        <v>1644</v>
      </c>
      <c r="S237" s="55" t="s">
        <v>1644</v>
      </c>
      <c r="T237" s="55" t="s">
        <v>1644</v>
      </c>
      <c r="U237" s="55" t="s">
        <v>4100</v>
      </c>
      <c r="V237" s="55" t="s">
        <v>1881</v>
      </c>
      <c r="W237" s="55" t="s">
        <v>1644</v>
      </c>
      <c r="X237" s="56"/>
      <c r="Y237" s="55" t="s">
        <v>1644</v>
      </c>
      <c r="Z237" s="56"/>
      <c r="AA237" s="55" t="s">
        <v>1644</v>
      </c>
      <c r="AB237" s="59">
        <v>12578643</v>
      </c>
      <c r="AC237" s="55" t="s">
        <v>1554</v>
      </c>
      <c r="AD237" s="55" t="s">
        <v>1644</v>
      </c>
      <c r="AE237" s="58">
        <v>0</v>
      </c>
      <c r="AF237" s="55" t="s">
        <v>1644</v>
      </c>
      <c r="AG237" s="55" t="s">
        <v>1644</v>
      </c>
      <c r="AH237" s="55" t="s">
        <v>1644</v>
      </c>
      <c r="AI237" s="55" t="s">
        <v>1644</v>
      </c>
      <c r="AJ237" s="55" t="s">
        <v>1644</v>
      </c>
      <c r="AK237" s="55" t="s">
        <v>1644</v>
      </c>
      <c r="AL237" s="55" t="s">
        <v>1644</v>
      </c>
      <c r="AM237" s="55" t="s">
        <v>3861</v>
      </c>
      <c r="AN237" s="55" t="s">
        <v>1644</v>
      </c>
      <c r="AO237" t="s">
        <v>3842</v>
      </c>
    </row>
    <row r="238" spans="1:41" x14ac:dyDescent="0.25">
      <c r="A238" s="56">
        <v>45688</v>
      </c>
      <c r="B238" s="92" t="s">
        <v>1718</v>
      </c>
      <c r="C238" s="55" t="s">
        <v>4033</v>
      </c>
      <c r="D238" s="55" t="s">
        <v>3859</v>
      </c>
      <c r="E238" s="55" t="s">
        <v>89</v>
      </c>
      <c r="F238" s="55">
        <v>50900010</v>
      </c>
      <c r="G238" s="55" t="s">
        <v>490</v>
      </c>
      <c r="H238" s="55" t="s">
        <v>89</v>
      </c>
      <c r="I238" s="57">
        <v>0</v>
      </c>
      <c r="J238" s="57">
        <v>0</v>
      </c>
      <c r="K238" s="55" t="s">
        <v>3860</v>
      </c>
      <c r="L238" s="55" t="s">
        <v>1644</v>
      </c>
      <c r="M238" s="55" t="s">
        <v>4033</v>
      </c>
      <c r="N238" s="56">
        <v>45688</v>
      </c>
      <c r="O238" s="55" t="s">
        <v>1644</v>
      </c>
      <c r="P238" s="55" t="s">
        <v>329</v>
      </c>
      <c r="Q238" s="55" t="s">
        <v>330</v>
      </c>
      <c r="R238" s="55" t="s">
        <v>1644</v>
      </c>
      <c r="S238" s="55" t="s">
        <v>1644</v>
      </c>
      <c r="T238" s="55" t="s">
        <v>1644</v>
      </c>
      <c r="U238" s="55" t="s">
        <v>4101</v>
      </c>
      <c r="V238" s="55" t="s">
        <v>1881</v>
      </c>
      <c r="W238" s="55" t="s">
        <v>1644</v>
      </c>
      <c r="X238" s="56"/>
      <c r="Y238" s="55" t="s">
        <v>1644</v>
      </c>
      <c r="Z238" s="56"/>
      <c r="AA238" s="55" t="s">
        <v>1644</v>
      </c>
      <c r="AB238" s="59">
        <v>1</v>
      </c>
      <c r="AC238" s="55" t="s">
        <v>1554</v>
      </c>
      <c r="AD238" s="55" t="s">
        <v>1644</v>
      </c>
      <c r="AE238" s="58">
        <v>0</v>
      </c>
      <c r="AF238" s="55" t="s">
        <v>1644</v>
      </c>
      <c r="AG238" s="55" t="s">
        <v>1644</v>
      </c>
      <c r="AH238" s="55" t="s">
        <v>1644</v>
      </c>
      <c r="AI238" s="55" t="s">
        <v>1644</v>
      </c>
      <c r="AJ238" s="55" t="s">
        <v>1644</v>
      </c>
      <c r="AK238" s="55" t="s">
        <v>1644</v>
      </c>
      <c r="AL238" s="55" t="s">
        <v>1644</v>
      </c>
      <c r="AM238" s="55" t="s">
        <v>3861</v>
      </c>
      <c r="AN238" s="55" t="s">
        <v>1644</v>
      </c>
      <c r="AO238" t="s">
        <v>3842</v>
      </c>
    </row>
    <row r="239" spans="1:41" x14ac:dyDescent="0.25">
      <c r="A239" s="56">
        <v>45688</v>
      </c>
      <c r="B239" s="92" t="s">
        <v>1718</v>
      </c>
      <c r="C239" s="55" t="s">
        <v>4033</v>
      </c>
      <c r="D239" s="55" t="s">
        <v>3859</v>
      </c>
      <c r="E239" s="55" t="s">
        <v>89</v>
      </c>
      <c r="F239" s="55">
        <v>50900020</v>
      </c>
      <c r="G239" s="55" t="s">
        <v>492</v>
      </c>
      <c r="H239" s="55" t="s">
        <v>89</v>
      </c>
      <c r="I239" s="57">
        <v>861.9</v>
      </c>
      <c r="J239" s="57">
        <v>861.9</v>
      </c>
      <c r="K239" s="55" t="s">
        <v>3860</v>
      </c>
      <c r="L239" s="55" t="s">
        <v>1644</v>
      </c>
      <c r="M239" s="55" t="s">
        <v>4033</v>
      </c>
      <c r="N239" s="56">
        <v>45688</v>
      </c>
      <c r="O239" s="55" t="s">
        <v>1644</v>
      </c>
      <c r="P239" s="55" t="s">
        <v>329</v>
      </c>
      <c r="Q239" s="55" t="s">
        <v>330</v>
      </c>
      <c r="R239" s="55" t="s">
        <v>1644</v>
      </c>
      <c r="S239" s="55" t="s">
        <v>1644</v>
      </c>
      <c r="T239" s="55" t="s">
        <v>1644</v>
      </c>
      <c r="U239" s="55" t="s">
        <v>4102</v>
      </c>
      <c r="V239" s="55" t="s">
        <v>1881</v>
      </c>
      <c r="W239" s="55" t="s">
        <v>1644</v>
      </c>
      <c r="X239" s="56"/>
      <c r="Y239" s="55" t="s">
        <v>1644</v>
      </c>
      <c r="Z239" s="56"/>
      <c r="AA239" s="55" t="s">
        <v>1644</v>
      </c>
      <c r="AB239" s="59">
        <v>13887827</v>
      </c>
      <c r="AC239" s="55" t="s">
        <v>1554</v>
      </c>
      <c r="AD239" s="55" t="s">
        <v>1644</v>
      </c>
      <c r="AE239" s="58">
        <v>0</v>
      </c>
      <c r="AF239" s="55" t="s">
        <v>1644</v>
      </c>
      <c r="AG239" s="55" t="s">
        <v>1644</v>
      </c>
      <c r="AH239" s="55" t="s">
        <v>1644</v>
      </c>
      <c r="AI239" s="55" t="s">
        <v>1644</v>
      </c>
      <c r="AJ239" s="55" t="s">
        <v>1644</v>
      </c>
      <c r="AK239" s="55" t="s">
        <v>1644</v>
      </c>
      <c r="AL239" s="55" t="s">
        <v>1644</v>
      </c>
      <c r="AM239" s="55" t="s">
        <v>3861</v>
      </c>
      <c r="AN239" s="55" t="s">
        <v>1644</v>
      </c>
      <c r="AO239" t="s">
        <v>3842</v>
      </c>
    </row>
    <row r="240" spans="1:41" x14ac:dyDescent="0.25">
      <c r="A240" s="56">
        <v>45688</v>
      </c>
      <c r="B240" s="92" t="s">
        <v>1718</v>
      </c>
      <c r="C240" s="55" t="s">
        <v>4033</v>
      </c>
      <c r="D240" s="55" t="s">
        <v>3859</v>
      </c>
      <c r="E240" s="55" t="s">
        <v>89</v>
      </c>
      <c r="F240" s="55">
        <v>50900010</v>
      </c>
      <c r="G240" s="55" t="s">
        <v>490</v>
      </c>
      <c r="H240" s="55" t="s">
        <v>89</v>
      </c>
      <c r="I240" s="57">
        <v>0</v>
      </c>
      <c r="J240" s="57">
        <v>0</v>
      </c>
      <c r="K240" s="55" t="s">
        <v>3860</v>
      </c>
      <c r="L240" s="55" t="s">
        <v>1644</v>
      </c>
      <c r="M240" s="55" t="s">
        <v>4033</v>
      </c>
      <c r="N240" s="56">
        <v>45688</v>
      </c>
      <c r="O240" s="55" t="s">
        <v>1644</v>
      </c>
      <c r="P240" s="55" t="s">
        <v>329</v>
      </c>
      <c r="Q240" s="55" t="s">
        <v>330</v>
      </c>
      <c r="R240" s="55" t="s">
        <v>1644</v>
      </c>
      <c r="S240" s="55" t="s">
        <v>1644</v>
      </c>
      <c r="T240" s="55" t="s">
        <v>1644</v>
      </c>
      <c r="U240" s="55" t="s">
        <v>4103</v>
      </c>
      <c r="V240" s="55" t="s">
        <v>1881</v>
      </c>
      <c r="W240" s="55" t="s">
        <v>1644</v>
      </c>
      <c r="X240" s="56"/>
      <c r="Y240" s="55" t="s">
        <v>1644</v>
      </c>
      <c r="Z240" s="56"/>
      <c r="AA240" s="55" t="s">
        <v>1644</v>
      </c>
      <c r="AB240" s="59">
        <v>1</v>
      </c>
      <c r="AC240" s="55" t="s">
        <v>1554</v>
      </c>
      <c r="AD240" s="55" t="s">
        <v>1644</v>
      </c>
      <c r="AE240" s="58">
        <v>0</v>
      </c>
      <c r="AF240" s="55" t="s">
        <v>1644</v>
      </c>
      <c r="AG240" s="55" t="s">
        <v>1644</v>
      </c>
      <c r="AH240" s="55" t="s">
        <v>1644</v>
      </c>
      <c r="AI240" s="55" t="s">
        <v>1644</v>
      </c>
      <c r="AJ240" s="55" t="s">
        <v>1644</v>
      </c>
      <c r="AK240" s="55" t="s">
        <v>1644</v>
      </c>
      <c r="AL240" s="55" t="s">
        <v>1644</v>
      </c>
      <c r="AM240" s="55" t="s">
        <v>3861</v>
      </c>
      <c r="AN240" s="55" t="s">
        <v>1644</v>
      </c>
      <c r="AO240" t="s">
        <v>3842</v>
      </c>
    </row>
    <row r="241" spans="1:41" x14ac:dyDescent="0.25">
      <c r="A241" s="56">
        <v>45688</v>
      </c>
      <c r="B241" s="92" t="s">
        <v>1718</v>
      </c>
      <c r="C241" s="55" t="s">
        <v>4033</v>
      </c>
      <c r="D241" s="55" t="s">
        <v>3859</v>
      </c>
      <c r="E241" s="55" t="s">
        <v>89</v>
      </c>
      <c r="F241" s="55">
        <v>50900020</v>
      </c>
      <c r="G241" s="55" t="s">
        <v>492</v>
      </c>
      <c r="H241" s="55" t="s">
        <v>89</v>
      </c>
      <c r="I241" s="57">
        <v>2312.91</v>
      </c>
      <c r="J241" s="57">
        <v>2312.91</v>
      </c>
      <c r="K241" s="55" t="s">
        <v>3860</v>
      </c>
      <c r="L241" s="55" t="s">
        <v>1644</v>
      </c>
      <c r="M241" s="55" t="s">
        <v>4033</v>
      </c>
      <c r="N241" s="56">
        <v>45688</v>
      </c>
      <c r="O241" s="55" t="s">
        <v>1644</v>
      </c>
      <c r="P241" s="55" t="s">
        <v>329</v>
      </c>
      <c r="Q241" s="55" t="s">
        <v>330</v>
      </c>
      <c r="R241" s="55" t="s">
        <v>1644</v>
      </c>
      <c r="S241" s="55" t="s">
        <v>1644</v>
      </c>
      <c r="T241" s="55" t="s">
        <v>1644</v>
      </c>
      <c r="U241" s="55" t="s">
        <v>4104</v>
      </c>
      <c r="V241" s="55" t="s">
        <v>1881</v>
      </c>
      <c r="W241" s="55" t="s">
        <v>1644</v>
      </c>
      <c r="X241" s="56"/>
      <c r="Y241" s="55" t="s">
        <v>1644</v>
      </c>
      <c r="Z241" s="56"/>
      <c r="AA241" s="55" t="s">
        <v>1644</v>
      </c>
      <c r="AB241" s="59">
        <v>36537846</v>
      </c>
      <c r="AC241" s="55" t="s">
        <v>1554</v>
      </c>
      <c r="AD241" s="55" t="s">
        <v>1644</v>
      </c>
      <c r="AE241" s="58">
        <v>0</v>
      </c>
      <c r="AF241" s="55" t="s">
        <v>1644</v>
      </c>
      <c r="AG241" s="55" t="s">
        <v>1644</v>
      </c>
      <c r="AH241" s="55" t="s">
        <v>1644</v>
      </c>
      <c r="AI241" s="55" t="s">
        <v>1644</v>
      </c>
      <c r="AJ241" s="55" t="s">
        <v>1644</v>
      </c>
      <c r="AK241" s="55" t="s">
        <v>1644</v>
      </c>
      <c r="AL241" s="55" t="s">
        <v>1644</v>
      </c>
      <c r="AM241" s="55" t="s">
        <v>3861</v>
      </c>
      <c r="AN241" s="55" t="s">
        <v>1644</v>
      </c>
      <c r="AO241" t="s">
        <v>3842</v>
      </c>
    </row>
    <row r="242" spans="1:41" x14ac:dyDescent="0.25">
      <c r="A242" s="56">
        <v>45688</v>
      </c>
      <c r="B242" s="92" t="s">
        <v>1718</v>
      </c>
      <c r="C242" s="55" t="s">
        <v>4033</v>
      </c>
      <c r="D242" s="55" t="s">
        <v>3859</v>
      </c>
      <c r="E242" s="55" t="s">
        <v>89</v>
      </c>
      <c r="F242" s="55">
        <v>50900020</v>
      </c>
      <c r="G242" s="55" t="s">
        <v>492</v>
      </c>
      <c r="H242" s="55" t="s">
        <v>89</v>
      </c>
      <c r="I242" s="57">
        <v>921.67</v>
      </c>
      <c r="J242" s="57">
        <v>921.67</v>
      </c>
      <c r="K242" s="55" t="s">
        <v>3860</v>
      </c>
      <c r="L242" s="55" t="s">
        <v>1644</v>
      </c>
      <c r="M242" s="55" t="s">
        <v>4033</v>
      </c>
      <c r="N242" s="56">
        <v>45688</v>
      </c>
      <c r="O242" s="55" t="s">
        <v>1644</v>
      </c>
      <c r="P242" s="55" t="s">
        <v>329</v>
      </c>
      <c r="Q242" s="55" t="s">
        <v>330</v>
      </c>
      <c r="R242" s="55" t="s">
        <v>1644</v>
      </c>
      <c r="S242" s="55" t="s">
        <v>1644</v>
      </c>
      <c r="T242" s="55" t="s">
        <v>1644</v>
      </c>
      <c r="U242" s="55" t="s">
        <v>4105</v>
      </c>
      <c r="V242" s="55" t="s">
        <v>1881</v>
      </c>
      <c r="W242" s="55" t="s">
        <v>1644</v>
      </c>
      <c r="X242" s="56"/>
      <c r="Y242" s="55" t="s">
        <v>1644</v>
      </c>
      <c r="Z242" s="56"/>
      <c r="AA242" s="55" t="s">
        <v>1644</v>
      </c>
      <c r="AB242" s="59">
        <v>14462185</v>
      </c>
      <c r="AC242" s="55" t="s">
        <v>1554</v>
      </c>
      <c r="AD242" s="55" t="s">
        <v>1644</v>
      </c>
      <c r="AE242" s="58">
        <v>0</v>
      </c>
      <c r="AF242" s="55" t="s">
        <v>1644</v>
      </c>
      <c r="AG242" s="55" t="s">
        <v>1644</v>
      </c>
      <c r="AH242" s="55" t="s">
        <v>1644</v>
      </c>
      <c r="AI242" s="55" t="s">
        <v>1644</v>
      </c>
      <c r="AJ242" s="55" t="s">
        <v>1644</v>
      </c>
      <c r="AK242" s="55" t="s">
        <v>1644</v>
      </c>
      <c r="AL242" s="55" t="s">
        <v>1644</v>
      </c>
      <c r="AM242" s="55" t="s">
        <v>3861</v>
      </c>
      <c r="AN242" s="55" t="s">
        <v>1644</v>
      </c>
      <c r="AO242" t="s">
        <v>3842</v>
      </c>
    </row>
    <row r="243" spans="1:41" x14ac:dyDescent="0.25">
      <c r="A243" s="56">
        <v>45688</v>
      </c>
      <c r="B243" s="92" t="s">
        <v>1718</v>
      </c>
      <c r="C243" s="55" t="s">
        <v>4033</v>
      </c>
      <c r="D243" s="55" t="s">
        <v>3859</v>
      </c>
      <c r="E243" s="55" t="s">
        <v>89</v>
      </c>
      <c r="F243" s="55">
        <v>50900010</v>
      </c>
      <c r="G243" s="55" t="s">
        <v>490</v>
      </c>
      <c r="H243" s="55" t="s">
        <v>89</v>
      </c>
      <c r="I243" s="57">
        <v>54.91</v>
      </c>
      <c r="J243" s="57">
        <v>54.91</v>
      </c>
      <c r="K243" s="55" t="s">
        <v>3860</v>
      </c>
      <c r="L243" s="55" t="s">
        <v>1644</v>
      </c>
      <c r="M243" s="55" t="s">
        <v>4033</v>
      </c>
      <c r="N243" s="56">
        <v>45688</v>
      </c>
      <c r="O243" s="55" t="s">
        <v>1644</v>
      </c>
      <c r="P243" s="55" t="s">
        <v>329</v>
      </c>
      <c r="Q243" s="55" t="s">
        <v>330</v>
      </c>
      <c r="R243" s="55" t="s">
        <v>1644</v>
      </c>
      <c r="S243" s="55" t="s">
        <v>1644</v>
      </c>
      <c r="T243" s="55" t="s">
        <v>1644</v>
      </c>
      <c r="U243" s="55" t="s">
        <v>4106</v>
      </c>
      <c r="V243" s="55" t="s">
        <v>1881</v>
      </c>
      <c r="W243" s="55" t="s">
        <v>1644</v>
      </c>
      <c r="X243" s="56"/>
      <c r="Y243" s="55" t="s">
        <v>1644</v>
      </c>
      <c r="Z243" s="56"/>
      <c r="AA243" s="55" t="s">
        <v>1644</v>
      </c>
      <c r="AB243" s="59">
        <v>900170</v>
      </c>
      <c r="AC243" s="55" t="s">
        <v>1554</v>
      </c>
      <c r="AD243" s="55" t="s">
        <v>1644</v>
      </c>
      <c r="AE243" s="58">
        <v>0</v>
      </c>
      <c r="AF243" s="55" t="s">
        <v>1644</v>
      </c>
      <c r="AG243" s="55" t="s">
        <v>1644</v>
      </c>
      <c r="AH243" s="55" t="s">
        <v>1644</v>
      </c>
      <c r="AI243" s="55" t="s">
        <v>1644</v>
      </c>
      <c r="AJ243" s="55" t="s">
        <v>1644</v>
      </c>
      <c r="AK243" s="55" t="s">
        <v>1644</v>
      </c>
      <c r="AL243" s="55" t="s">
        <v>1644</v>
      </c>
      <c r="AM243" s="55" t="s">
        <v>3861</v>
      </c>
      <c r="AN243" s="55" t="s">
        <v>1644</v>
      </c>
      <c r="AO243" t="s">
        <v>3842</v>
      </c>
    </row>
    <row r="244" spans="1:41" x14ac:dyDescent="0.25">
      <c r="A244" s="56">
        <v>45688</v>
      </c>
      <c r="B244" s="92" t="s">
        <v>1718</v>
      </c>
      <c r="C244" s="55" t="s">
        <v>4033</v>
      </c>
      <c r="D244" s="55" t="s">
        <v>3859</v>
      </c>
      <c r="E244" s="55" t="s">
        <v>89</v>
      </c>
      <c r="F244" s="55">
        <v>50900010</v>
      </c>
      <c r="G244" s="55" t="s">
        <v>490</v>
      </c>
      <c r="H244" s="55" t="s">
        <v>89</v>
      </c>
      <c r="I244" s="57">
        <v>50.31</v>
      </c>
      <c r="J244" s="57">
        <v>50.31</v>
      </c>
      <c r="K244" s="55" t="s">
        <v>3860</v>
      </c>
      <c r="L244" s="55" t="s">
        <v>1644</v>
      </c>
      <c r="M244" s="55" t="s">
        <v>4033</v>
      </c>
      <c r="N244" s="56">
        <v>45688</v>
      </c>
      <c r="O244" s="55" t="s">
        <v>1644</v>
      </c>
      <c r="P244" s="55" t="s">
        <v>329</v>
      </c>
      <c r="Q244" s="55" t="s">
        <v>330</v>
      </c>
      <c r="R244" s="55" t="s">
        <v>1644</v>
      </c>
      <c r="S244" s="55" t="s">
        <v>1644</v>
      </c>
      <c r="T244" s="55" t="s">
        <v>1644</v>
      </c>
      <c r="U244" s="55" t="s">
        <v>4107</v>
      </c>
      <c r="V244" s="55" t="s">
        <v>1881</v>
      </c>
      <c r="W244" s="55" t="s">
        <v>1644</v>
      </c>
      <c r="X244" s="56"/>
      <c r="Y244" s="55" t="s">
        <v>1644</v>
      </c>
      <c r="Z244" s="56"/>
      <c r="AA244" s="55" t="s">
        <v>1644</v>
      </c>
      <c r="AB244" s="59">
        <v>727178</v>
      </c>
      <c r="AC244" s="55" t="s">
        <v>1554</v>
      </c>
      <c r="AD244" s="55" t="s">
        <v>1644</v>
      </c>
      <c r="AE244" s="58">
        <v>0</v>
      </c>
      <c r="AF244" s="55" t="s">
        <v>1644</v>
      </c>
      <c r="AG244" s="55" t="s">
        <v>1644</v>
      </c>
      <c r="AH244" s="55" t="s">
        <v>1644</v>
      </c>
      <c r="AI244" s="55" t="s">
        <v>1644</v>
      </c>
      <c r="AJ244" s="55" t="s">
        <v>1644</v>
      </c>
      <c r="AK244" s="55" t="s">
        <v>1644</v>
      </c>
      <c r="AL244" s="55" t="s">
        <v>1644</v>
      </c>
      <c r="AM244" s="55" t="s">
        <v>3861</v>
      </c>
      <c r="AN244" s="55" t="s">
        <v>1644</v>
      </c>
      <c r="AO244" t="s">
        <v>3842</v>
      </c>
    </row>
    <row r="245" spans="1:41" x14ac:dyDescent="0.25">
      <c r="A245" s="56">
        <v>45688</v>
      </c>
      <c r="B245" s="92" t="s">
        <v>1718</v>
      </c>
      <c r="C245" s="55" t="s">
        <v>4033</v>
      </c>
      <c r="D245" s="55" t="s">
        <v>3859</v>
      </c>
      <c r="E245" s="55" t="s">
        <v>89</v>
      </c>
      <c r="F245" s="55">
        <v>50900020</v>
      </c>
      <c r="G245" s="55" t="s">
        <v>492</v>
      </c>
      <c r="H245" s="55" t="s">
        <v>89</v>
      </c>
      <c r="I245" s="57">
        <v>478.54</v>
      </c>
      <c r="J245" s="57">
        <v>478.54</v>
      </c>
      <c r="K245" s="55" t="s">
        <v>3860</v>
      </c>
      <c r="L245" s="55" t="s">
        <v>1644</v>
      </c>
      <c r="M245" s="55" t="s">
        <v>4033</v>
      </c>
      <c r="N245" s="56">
        <v>45688</v>
      </c>
      <c r="O245" s="55" t="s">
        <v>1644</v>
      </c>
      <c r="P245" s="55" t="s">
        <v>329</v>
      </c>
      <c r="Q245" s="55" t="s">
        <v>330</v>
      </c>
      <c r="R245" s="55" t="s">
        <v>1644</v>
      </c>
      <c r="S245" s="55" t="s">
        <v>1644</v>
      </c>
      <c r="T245" s="55" t="s">
        <v>1644</v>
      </c>
      <c r="U245" s="55" t="s">
        <v>4108</v>
      </c>
      <c r="V245" s="55" t="s">
        <v>1881</v>
      </c>
      <c r="W245" s="55" t="s">
        <v>1644</v>
      </c>
      <c r="X245" s="56"/>
      <c r="Y245" s="55" t="s">
        <v>1644</v>
      </c>
      <c r="Z245" s="56"/>
      <c r="AA245" s="55" t="s">
        <v>1644</v>
      </c>
      <c r="AB245" s="59">
        <v>7386974</v>
      </c>
      <c r="AC245" s="55" t="s">
        <v>1554</v>
      </c>
      <c r="AD245" s="55" t="s">
        <v>1644</v>
      </c>
      <c r="AE245" s="58">
        <v>0</v>
      </c>
      <c r="AF245" s="55" t="s">
        <v>1644</v>
      </c>
      <c r="AG245" s="55" t="s">
        <v>1644</v>
      </c>
      <c r="AH245" s="55" t="s">
        <v>1644</v>
      </c>
      <c r="AI245" s="55" t="s">
        <v>1644</v>
      </c>
      <c r="AJ245" s="55" t="s">
        <v>1644</v>
      </c>
      <c r="AK245" s="55" t="s">
        <v>1644</v>
      </c>
      <c r="AL245" s="55" t="s">
        <v>1644</v>
      </c>
      <c r="AM245" s="55" t="s">
        <v>3861</v>
      </c>
      <c r="AN245" s="55" t="s">
        <v>1644</v>
      </c>
      <c r="AO245" t="s">
        <v>3842</v>
      </c>
    </row>
    <row r="246" spans="1:41" x14ac:dyDescent="0.25">
      <c r="A246" s="56">
        <v>45688</v>
      </c>
      <c r="B246" s="92" t="s">
        <v>1718</v>
      </c>
      <c r="C246" s="55" t="s">
        <v>4033</v>
      </c>
      <c r="D246" s="55" t="s">
        <v>3859</v>
      </c>
      <c r="E246" s="55" t="s">
        <v>89</v>
      </c>
      <c r="F246" s="55">
        <v>50900010</v>
      </c>
      <c r="G246" s="55" t="s">
        <v>490</v>
      </c>
      <c r="H246" s="55" t="s">
        <v>89</v>
      </c>
      <c r="I246" s="57">
        <v>0</v>
      </c>
      <c r="J246" s="57">
        <v>0</v>
      </c>
      <c r="K246" s="55" t="s">
        <v>3860</v>
      </c>
      <c r="L246" s="55" t="s">
        <v>1644</v>
      </c>
      <c r="M246" s="55" t="s">
        <v>4033</v>
      </c>
      <c r="N246" s="56">
        <v>45688</v>
      </c>
      <c r="O246" s="55" t="s">
        <v>1644</v>
      </c>
      <c r="P246" s="55" t="s">
        <v>4042</v>
      </c>
      <c r="Q246" s="55" t="s">
        <v>4043</v>
      </c>
      <c r="R246" s="55" t="s">
        <v>1644</v>
      </c>
      <c r="S246" s="55" t="s">
        <v>1644</v>
      </c>
      <c r="T246" s="55" t="s">
        <v>1644</v>
      </c>
      <c r="U246" s="55" t="s">
        <v>4109</v>
      </c>
      <c r="V246" s="55" t="s">
        <v>1881</v>
      </c>
      <c r="W246" s="55" t="s">
        <v>1644</v>
      </c>
      <c r="X246" s="56"/>
      <c r="Y246" s="55" t="s">
        <v>1644</v>
      </c>
      <c r="Z246" s="56"/>
      <c r="AA246" s="55" t="s">
        <v>1644</v>
      </c>
      <c r="AB246" s="59">
        <v>1</v>
      </c>
      <c r="AC246" s="55" t="s">
        <v>1554</v>
      </c>
      <c r="AD246" s="55" t="s">
        <v>1644</v>
      </c>
      <c r="AE246" s="58">
        <v>0</v>
      </c>
      <c r="AF246" s="55" t="s">
        <v>1644</v>
      </c>
      <c r="AG246" s="55" t="s">
        <v>1644</v>
      </c>
      <c r="AH246" s="55" t="s">
        <v>1644</v>
      </c>
      <c r="AI246" s="55" t="s">
        <v>1644</v>
      </c>
      <c r="AJ246" s="55" t="s">
        <v>1644</v>
      </c>
      <c r="AK246" s="55" t="s">
        <v>1644</v>
      </c>
      <c r="AL246" s="55" t="s">
        <v>1644</v>
      </c>
      <c r="AM246" s="55" t="s">
        <v>3861</v>
      </c>
      <c r="AN246" s="55" t="s">
        <v>1644</v>
      </c>
      <c r="AO246" t="s">
        <v>4371</v>
      </c>
    </row>
    <row r="247" spans="1:41" x14ac:dyDescent="0.25">
      <c r="A247" s="56">
        <v>45688</v>
      </c>
      <c r="B247" s="92" t="s">
        <v>1718</v>
      </c>
      <c r="C247" s="55" t="s">
        <v>4033</v>
      </c>
      <c r="D247" s="55" t="s">
        <v>3859</v>
      </c>
      <c r="E247" s="55" t="s">
        <v>89</v>
      </c>
      <c r="F247" s="55">
        <v>50900010</v>
      </c>
      <c r="G247" s="55" t="s">
        <v>490</v>
      </c>
      <c r="H247" s="55" t="s">
        <v>89</v>
      </c>
      <c r="I247" s="57">
        <v>0</v>
      </c>
      <c r="J247" s="57">
        <v>0</v>
      </c>
      <c r="K247" s="55" t="s">
        <v>3860</v>
      </c>
      <c r="L247" s="55" t="s">
        <v>1644</v>
      </c>
      <c r="M247" s="55" t="s">
        <v>4033</v>
      </c>
      <c r="N247" s="56">
        <v>45688</v>
      </c>
      <c r="O247" s="55" t="s">
        <v>1644</v>
      </c>
      <c r="P247" s="55" t="s">
        <v>329</v>
      </c>
      <c r="Q247" s="55" t="s">
        <v>330</v>
      </c>
      <c r="R247" s="55" t="s">
        <v>1644</v>
      </c>
      <c r="S247" s="55" t="s">
        <v>1644</v>
      </c>
      <c r="T247" s="55" t="s">
        <v>1644</v>
      </c>
      <c r="U247" s="55" t="s">
        <v>4110</v>
      </c>
      <c r="V247" s="55" t="s">
        <v>1881</v>
      </c>
      <c r="W247" s="55" t="s">
        <v>1644</v>
      </c>
      <c r="X247" s="56"/>
      <c r="Y247" s="55" t="s">
        <v>1644</v>
      </c>
      <c r="Z247" s="56"/>
      <c r="AA247" s="55" t="s">
        <v>1644</v>
      </c>
      <c r="AB247" s="59">
        <v>1</v>
      </c>
      <c r="AC247" s="55" t="s">
        <v>1554</v>
      </c>
      <c r="AD247" s="55" t="s">
        <v>1644</v>
      </c>
      <c r="AE247" s="58">
        <v>0</v>
      </c>
      <c r="AF247" s="55" t="s">
        <v>1644</v>
      </c>
      <c r="AG247" s="55" t="s">
        <v>1644</v>
      </c>
      <c r="AH247" s="55" t="s">
        <v>1644</v>
      </c>
      <c r="AI247" s="55" t="s">
        <v>1644</v>
      </c>
      <c r="AJ247" s="55" t="s">
        <v>1644</v>
      </c>
      <c r="AK247" s="55" t="s">
        <v>1644</v>
      </c>
      <c r="AL247" s="55" t="s">
        <v>1644</v>
      </c>
      <c r="AM247" s="55" t="s">
        <v>3861</v>
      </c>
      <c r="AN247" s="55" t="s">
        <v>1644</v>
      </c>
      <c r="AO247" t="s">
        <v>3842</v>
      </c>
    </row>
    <row r="248" spans="1:41" x14ac:dyDescent="0.25">
      <c r="A248" s="56">
        <v>45688</v>
      </c>
      <c r="B248" s="92" t="s">
        <v>1718</v>
      </c>
      <c r="C248" s="55" t="s">
        <v>4033</v>
      </c>
      <c r="D248" s="55" t="s">
        <v>3859</v>
      </c>
      <c r="E248" s="55" t="s">
        <v>89</v>
      </c>
      <c r="F248" s="55">
        <v>50900010</v>
      </c>
      <c r="G248" s="55" t="s">
        <v>490</v>
      </c>
      <c r="H248" s="55" t="s">
        <v>89</v>
      </c>
      <c r="I248" s="57">
        <v>0</v>
      </c>
      <c r="J248" s="57">
        <v>0</v>
      </c>
      <c r="K248" s="55" t="s">
        <v>3860</v>
      </c>
      <c r="L248" s="55" t="s">
        <v>1644</v>
      </c>
      <c r="M248" s="55" t="s">
        <v>4033</v>
      </c>
      <c r="N248" s="56">
        <v>45688</v>
      </c>
      <c r="O248" s="55" t="s">
        <v>1644</v>
      </c>
      <c r="P248" s="55" t="s">
        <v>4042</v>
      </c>
      <c r="Q248" s="55" t="s">
        <v>4043</v>
      </c>
      <c r="R248" s="55" t="s">
        <v>1644</v>
      </c>
      <c r="S248" s="55" t="s">
        <v>1644</v>
      </c>
      <c r="T248" s="55" t="s">
        <v>1644</v>
      </c>
      <c r="U248" s="55" t="s">
        <v>4111</v>
      </c>
      <c r="V248" s="55" t="s">
        <v>1881</v>
      </c>
      <c r="W248" s="55" t="s">
        <v>1644</v>
      </c>
      <c r="X248" s="56"/>
      <c r="Y248" s="55" t="s">
        <v>1644</v>
      </c>
      <c r="Z248" s="56"/>
      <c r="AA248" s="55" t="s">
        <v>1644</v>
      </c>
      <c r="AB248" s="59">
        <v>1</v>
      </c>
      <c r="AC248" s="55" t="s">
        <v>1554</v>
      </c>
      <c r="AD248" s="55" t="s">
        <v>1644</v>
      </c>
      <c r="AE248" s="58">
        <v>0</v>
      </c>
      <c r="AF248" s="55" t="s">
        <v>1644</v>
      </c>
      <c r="AG248" s="55" t="s">
        <v>1644</v>
      </c>
      <c r="AH248" s="55" t="s">
        <v>1644</v>
      </c>
      <c r="AI248" s="55" t="s">
        <v>1644</v>
      </c>
      <c r="AJ248" s="55" t="s">
        <v>1644</v>
      </c>
      <c r="AK248" s="55" t="s">
        <v>1644</v>
      </c>
      <c r="AL248" s="55" t="s">
        <v>1644</v>
      </c>
      <c r="AM248" s="55" t="s">
        <v>3861</v>
      </c>
      <c r="AN248" s="55" t="s">
        <v>1644</v>
      </c>
      <c r="AO248" t="s">
        <v>4371</v>
      </c>
    </row>
    <row r="249" spans="1:41" x14ac:dyDescent="0.25">
      <c r="A249" s="56">
        <v>45688</v>
      </c>
      <c r="B249" s="92" t="s">
        <v>1718</v>
      </c>
      <c r="C249" s="55" t="s">
        <v>4033</v>
      </c>
      <c r="D249" s="55" t="s">
        <v>3859</v>
      </c>
      <c r="E249" s="55" t="s">
        <v>89</v>
      </c>
      <c r="F249" s="55">
        <v>50900020</v>
      </c>
      <c r="G249" s="55" t="s">
        <v>492</v>
      </c>
      <c r="H249" s="55" t="s">
        <v>89</v>
      </c>
      <c r="I249" s="57">
        <v>4114.05</v>
      </c>
      <c r="J249" s="57">
        <v>4114.05</v>
      </c>
      <c r="K249" s="55" t="s">
        <v>3860</v>
      </c>
      <c r="L249" s="55" t="s">
        <v>1644</v>
      </c>
      <c r="M249" s="55" t="s">
        <v>4033</v>
      </c>
      <c r="N249" s="56">
        <v>45688</v>
      </c>
      <c r="O249" s="55" t="s">
        <v>1644</v>
      </c>
      <c r="P249" s="55" t="s">
        <v>329</v>
      </c>
      <c r="Q249" s="55" t="s">
        <v>330</v>
      </c>
      <c r="R249" s="55" t="s">
        <v>1644</v>
      </c>
      <c r="S249" s="55" t="s">
        <v>1644</v>
      </c>
      <c r="T249" s="55" t="s">
        <v>1644</v>
      </c>
      <c r="U249" s="55" t="s">
        <v>4112</v>
      </c>
      <c r="V249" s="55" t="s">
        <v>1881</v>
      </c>
      <c r="W249" s="55" t="s">
        <v>1644</v>
      </c>
      <c r="X249" s="56"/>
      <c r="Y249" s="55" t="s">
        <v>1644</v>
      </c>
      <c r="Z249" s="56"/>
      <c r="AA249" s="55" t="s">
        <v>1644</v>
      </c>
      <c r="AB249" s="59">
        <v>99337751</v>
      </c>
      <c r="AC249" s="55" t="s">
        <v>1554</v>
      </c>
      <c r="AD249" s="55" t="s">
        <v>1644</v>
      </c>
      <c r="AE249" s="58">
        <v>0</v>
      </c>
      <c r="AF249" s="55" t="s">
        <v>1644</v>
      </c>
      <c r="AG249" s="55" t="s">
        <v>1644</v>
      </c>
      <c r="AH249" s="55" t="s">
        <v>1644</v>
      </c>
      <c r="AI249" s="55" t="s">
        <v>1644</v>
      </c>
      <c r="AJ249" s="55" t="s">
        <v>1644</v>
      </c>
      <c r="AK249" s="55" t="s">
        <v>1644</v>
      </c>
      <c r="AL249" s="55" t="s">
        <v>1644</v>
      </c>
      <c r="AM249" s="55" t="s">
        <v>3861</v>
      </c>
      <c r="AN249" s="55" t="s">
        <v>1644</v>
      </c>
      <c r="AO249" t="s">
        <v>3842</v>
      </c>
    </row>
    <row r="250" spans="1:41" x14ac:dyDescent="0.25">
      <c r="A250" s="56">
        <v>45688</v>
      </c>
      <c r="B250" s="92" t="s">
        <v>1718</v>
      </c>
      <c r="C250" s="55" t="s">
        <v>4033</v>
      </c>
      <c r="D250" s="55" t="s">
        <v>3859</v>
      </c>
      <c r="E250" s="55" t="s">
        <v>89</v>
      </c>
      <c r="F250" s="55">
        <v>50900020</v>
      </c>
      <c r="G250" s="55" t="s">
        <v>492</v>
      </c>
      <c r="H250" s="55" t="s">
        <v>89</v>
      </c>
      <c r="I250" s="57">
        <v>755.08</v>
      </c>
      <c r="J250" s="57">
        <v>755.08</v>
      </c>
      <c r="K250" s="55" t="s">
        <v>3860</v>
      </c>
      <c r="L250" s="55" t="s">
        <v>1644</v>
      </c>
      <c r="M250" s="55" t="s">
        <v>4033</v>
      </c>
      <c r="N250" s="56">
        <v>45688</v>
      </c>
      <c r="O250" s="55" t="s">
        <v>1644</v>
      </c>
      <c r="P250" s="55" t="s">
        <v>329</v>
      </c>
      <c r="Q250" s="55" t="s">
        <v>330</v>
      </c>
      <c r="R250" s="55" t="s">
        <v>1644</v>
      </c>
      <c r="S250" s="55" t="s">
        <v>1644</v>
      </c>
      <c r="T250" s="55" t="s">
        <v>1644</v>
      </c>
      <c r="U250" s="55" t="s">
        <v>4113</v>
      </c>
      <c r="V250" s="55" t="s">
        <v>1881</v>
      </c>
      <c r="W250" s="55" t="s">
        <v>1644</v>
      </c>
      <c r="X250" s="56"/>
      <c r="Y250" s="55" t="s">
        <v>1644</v>
      </c>
      <c r="Z250" s="56"/>
      <c r="AA250" s="55" t="s">
        <v>1644</v>
      </c>
      <c r="AB250" s="59">
        <v>11765837</v>
      </c>
      <c r="AC250" s="55" t="s">
        <v>1554</v>
      </c>
      <c r="AD250" s="55" t="s">
        <v>1644</v>
      </c>
      <c r="AE250" s="58">
        <v>0</v>
      </c>
      <c r="AF250" s="55" t="s">
        <v>1644</v>
      </c>
      <c r="AG250" s="55" t="s">
        <v>1644</v>
      </c>
      <c r="AH250" s="55" t="s">
        <v>1644</v>
      </c>
      <c r="AI250" s="55" t="s">
        <v>1644</v>
      </c>
      <c r="AJ250" s="55" t="s">
        <v>1644</v>
      </c>
      <c r="AK250" s="55" t="s">
        <v>1644</v>
      </c>
      <c r="AL250" s="55" t="s">
        <v>1644</v>
      </c>
      <c r="AM250" s="55" t="s">
        <v>3861</v>
      </c>
      <c r="AN250" s="55" t="s">
        <v>1644</v>
      </c>
      <c r="AO250" t="s">
        <v>3842</v>
      </c>
    </row>
    <row r="251" spans="1:41" x14ac:dyDescent="0.25">
      <c r="A251" s="56">
        <v>45688</v>
      </c>
      <c r="B251" s="92" t="s">
        <v>1718</v>
      </c>
      <c r="C251" s="55" t="s">
        <v>4033</v>
      </c>
      <c r="D251" s="55" t="s">
        <v>3859</v>
      </c>
      <c r="E251" s="55" t="s">
        <v>89</v>
      </c>
      <c r="F251" s="55">
        <v>50900010</v>
      </c>
      <c r="G251" s="55" t="s">
        <v>490</v>
      </c>
      <c r="H251" s="55" t="s">
        <v>89</v>
      </c>
      <c r="I251" s="57">
        <v>0</v>
      </c>
      <c r="J251" s="57">
        <v>0</v>
      </c>
      <c r="K251" s="55" t="s">
        <v>3860</v>
      </c>
      <c r="L251" s="55" t="s">
        <v>1644</v>
      </c>
      <c r="M251" s="55" t="s">
        <v>4033</v>
      </c>
      <c r="N251" s="56">
        <v>45688</v>
      </c>
      <c r="O251" s="55" t="s">
        <v>1644</v>
      </c>
      <c r="P251" s="55" t="s">
        <v>4042</v>
      </c>
      <c r="Q251" s="55" t="s">
        <v>4043</v>
      </c>
      <c r="R251" s="55" t="s">
        <v>1644</v>
      </c>
      <c r="S251" s="55" t="s">
        <v>1644</v>
      </c>
      <c r="T251" s="55" t="s">
        <v>1644</v>
      </c>
      <c r="U251" s="55" t="s">
        <v>4114</v>
      </c>
      <c r="V251" s="55" t="s">
        <v>1881</v>
      </c>
      <c r="W251" s="55" t="s">
        <v>1644</v>
      </c>
      <c r="X251" s="56"/>
      <c r="Y251" s="55" t="s">
        <v>1644</v>
      </c>
      <c r="Z251" s="56"/>
      <c r="AA251" s="55" t="s">
        <v>1644</v>
      </c>
      <c r="AB251" s="59">
        <v>1</v>
      </c>
      <c r="AC251" s="55" t="s">
        <v>1554</v>
      </c>
      <c r="AD251" s="55" t="s">
        <v>1644</v>
      </c>
      <c r="AE251" s="58">
        <v>0</v>
      </c>
      <c r="AF251" s="55" t="s">
        <v>1644</v>
      </c>
      <c r="AG251" s="55" t="s">
        <v>1644</v>
      </c>
      <c r="AH251" s="55" t="s">
        <v>1644</v>
      </c>
      <c r="AI251" s="55" t="s">
        <v>1644</v>
      </c>
      <c r="AJ251" s="55" t="s">
        <v>1644</v>
      </c>
      <c r="AK251" s="55" t="s">
        <v>1644</v>
      </c>
      <c r="AL251" s="55" t="s">
        <v>1644</v>
      </c>
      <c r="AM251" s="55" t="s">
        <v>3861</v>
      </c>
      <c r="AN251" s="55" t="s">
        <v>1644</v>
      </c>
      <c r="AO251" t="s">
        <v>4371</v>
      </c>
    </row>
    <row r="252" spans="1:41" x14ac:dyDescent="0.25">
      <c r="A252" s="56">
        <v>45688</v>
      </c>
      <c r="B252" s="92" t="s">
        <v>1718</v>
      </c>
      <c r="C252" s="55" t="s">
        <v>4033</v>
      </c>
      <c r="D252" s="55" t="s">
        <v>3859</v>
      </c>
      <c r="E252" s="55" t="s">
        <v>89</v>
      </c>
      <c r="F252" s="55">
        <v>50900010</v>
      </c>
      <c r="G252" s="55" t="s">
        <v>490</v>
      </c>
      <c r="H252" s="55" t="s">
        <v>89</v>
      </c>
      <c r="I252" s="57">
        <v>0</v>
      </c>
      <c r="J252" s="57">
        <v>0</v>
      </c>
      <c r="K252" s="55" t="s">
        <v>3860</v>
      </c>
      <c r="L252" s="55" t="s">
        <v>1644</v>
      </c>
      <c r="M252" s="55" t="s">
        <v>4033</v>
      </c>
      <c r="N252" s="56">
        <v>45688</v>
      </c>
      <c r="O252" s="55" t="s">
        <v>1644</v>
      </c>
      <c r="P252" s="55" t="s">
        <v>4042</v>
      </c>
      <c r="Q252" s="55" t="s">
        <v>4043</v>
      </c>
      <c r="R252" s="55" t="s">
        <v>1644</v>
      </c>
      <c r="S252" s="55" t="s">
        <v>1644</v>
      </c>
      <c r="T252" s="55" t="s">
        <v>1644</v>
      </c>
      <c r="U252" s="55" t="s">
        <v>4115</v>
      </c>
      <c r="V252" s="55" t="s">
        <v>1881</v>
      </c>
      <c r="W252" s="55" t="s">
        <v>1644</v>
      </c>
      <c r="X252" s="56"/>
      <c r="Y252" s="55" t="s">
        <v>1644</v>
      </c>
      <c r="Z252" s="56"/>
      <c r="AA252" s="55" t="s">
        <v>1644</v>
      </c>
      <c r="AB252" s="59">
        <v>1</v>
      </c>
      <c r="AC252" s="55" t="s">
        <v>1554</v>
      </c>
      <c r="AD252" s="55" t="s">
        <v>1644</v>
      </c>
      <c r="AE252" s="58">
        <v>0</v>
      </c>
      <c r="AF252" s="55" t="s">
        <v>1644</v>
      </c>
      <c r="AG252" s="55" t="s">
        <v>1644</v>
      </c>
      <c r="AH252" s="55" t="s">
        <v>1644</v>
      </c>
      <c r="AI252" s="55" t="s">
        <v>1644</v>
      </c>
      <c r="AJ252" s="55" t="s">
        <v>1644</v>
      </c>
      <c r="AK252" s="55" t="s">
        <v>1644</v>
      </c>
      <c r="AL252" s="55" t="s">
        <v>1644</v>
      </c>
      <c r="AM252" s="55" t="s">
        <v>3861</v>
      </c>
      <c r="AN252" s="55" t="s">
        <v>1644</v>
      </c>
      <c r="AO252" t="s">
        <v>4371</v>
      </c>
    </row>
    <row r="253" spans="1:41" x14ac:dyDescent="0.25">
      <c r="A253" s="56">
        <v>45688</v>
      </c>
      <c r="B253" s="92" t="s">
        <v>1718</v>
      </c>
      <c r="C253" s="55" t="s">
        <v>4033</v>
      </c>
      <c r="D253" s="55" t="s">
        <v>3859</v>
      </c>
      <c r="E253" s="55" t="s">
        <v>89</v>
      </c>
      <c r="F253" s="55">
        <v>50900010</v>
      </c>
      <c r="G253" s="55" t="s">
        <v>490</v>
      </c>
      <c r="H253" s="55" t="s">
        <v>89</v>
      </c>
      <c r="I253" s="57">
        <v>0</v>
      </c>
      <c r="J253" s="57">
        <v>0</v>
      </c>
      <c r="K253" s="55" t="s">
        <v>3860</v>
      </c>
      <c r="L253" s="55" t="s">
        <v>1644</v>
      </c>
      <c r="M253" s="55" t="s">
        <v>4033</v>
      </c>
      <c r="N253" s="56">
        <v>45688</v>
      </c>
      <c r="O253" s="55" t="s">
        <v>1644</v>
      </c>
      <c r="P253" s="55" t="s">
        <v>329</v>
      </c>
      <c r="Q253" s="55" t="s">
        <v>330</v>
      </c>
      <c r="R253" s="55" t="s">
        <v>1644</v>
      </c>
      <c r="S253" s="55" t="s">
        <v>1644</v>
      </c>
      <c r="T253" s="55" t="s">
        <v>1644</v>
      </c>
      <c r="U253" s="55" t="s">
        <v>4116</v>
      </c>
      <c r="V253" s="55" t="s">
        <v>1881</v>
      </c>
      <c r="W253" s="55" t="s">
        <v>1644</v>
      </c>
      <c r="X253" s="56"/>
      <c r="Y253" s="55" t="s">
        <v>1644</v>
      </c>
      <c r="Z253" s="56"/>
      <c r="AA253" s="55" t="s">
        <v>1644</v>
      </c>
      <c r="AB253" s="59">
        <v>1</v>
      </c>
      <c r="AC253" s="55" t="s">
        <v>1554</v>
      </c>
      <c r="AD253" s="55" t="s">
        <v>1644</v>
      </c>
      <c r="AE253" s="58">
        <v>0</v>
      </c>
      <c r="AF253" s="55" t="s">
        <v>1644</v>
      </c>
      <c r="AG253" s="55" t="s">
        <v>1644</v>
      </c>
      <c r="AH253" s="55" t="s">
        <v>1644</v>
      </c>
      <c r="AI253" s="55" t="s">
        <v>1644</v>
      </c>
      <c r="AJ253" s="55" t="s">
        <v>1644</v>
      </c>
      <c r="AK253" s="55" t="s">
        <v>1644</v>
      </c>
      <c r="AL253" s="55" t="s">
        <v>1644</v>
      </c>
      <c r="AM253" s="55" t="s">
        <v>3861</v>
      </c>
      <c r="AN253" s="55" t="s">
        <v>1644</v>
      </c>
      <c r="AO253" t="s">
        <v>3842</v>
      </c>
    </row>
    <row r="254" spans="1:41" x14ac:dyDescent="0.25">
      <c r="A254" s="56">
        <v>45688</v>
      </c>
      <c r="B254" s="92" t="s">
        <v>1718</v>
      </c>
      <c r="C254" s="55" t="s">
        <v>4033</v>
      </c>
      <c r="D254" s="55" t="s">
        <v>3859</v>
      </c>
      <c r="E254" s="55" t="s">
        <v>89</v>
      </c>
      <c r="F254" s="55">
        <v>50900010</v>
      </c>
      <c r="G254" s="55" t="s">
        <v>490</v>
      </c>
      <c r="H254" s="55" t="s">
        <v>89</v>
      </c>
      <c r="I254" s="57">
        <v>0</v>
      </c>
      <c r="J254" s="57">
        <v>0</v>
      </c>
      <c r="K254" s="55" t="s">
        <v>3860</v>
      </c>
      <c r="L254" s="55" t="s">
        <v>1644</v>
      </c>
      <c r="M254" s="55" t="s">
        <v>4033</v>
      </c>
      <c r="N254" s="56">
        <v>45688</v>
      </c>
      <c r="O254" s="55" t="s">
        <v>1644</v>
      </c>
      <c r="P254" s="55" t="s">
        <v>4042</v>
      </c>
      <c r="Q254" s="55" t="s">
        <v>4043</v>
      </c>
      <c r="R254" s="55" t="s">
        <v>1644</v>
      </c>
      <c r="S254" s="55" t="s">
        <v>1644</v>
      </c>
      <c r="T254" s="55" t="s">
        <v>1644</v>
      </c>
      <c r="U254" s="55" t="s">
        <v>4117</v>
      </c>
      <c r="V254" s="55" t="s">
        <v>1881</v>
      </c>
      <c r="W254" s="55" t="s">
        <v>1644</v>
      </c>
      <c r="X254" s="56"/>
      <c r="Y254" s="55" t="s">
        <v>1644</v>
      </c>
      <c r="Z254" s="56"/>
      <c r="AA254" s="55" t="s">
        <v>1644</v>
      </c>
      <c r="AB254" s="59">
        <v>1</v>
      </c>
      <c r="AC254" s="55" t="s">
        <v>1554</v>
      </c>
      <c r="AD254" s="55" t="s">
        <v>1644</v>
      </c>
      <c r="AE254" s="58">
        <v>0</v>
      </c>
      <c r="AF254" s="55" t="s">
        <v>1644</v>
      </c>
      <c r="AG254" s="55" t="s">
        <v>1644</v>
      </c>
      <c r="AH254" s="55" t="s">
        <v>1644</v>
      </c>
      <c r="AI254" s="55" t="s">
        <v>1644</v>
      </c>
      <c r="AJ254" s="55" t="s">
        <v>1644</v>
      </c>
      <c r="AK254" s="55" t="s">
        <v>1644</v>
      </c>
      <c r="AL254" s="55" t="s">
        <v>1644</v>
      </c>
      <c r="AM254" s="55" t="s">
        <v>3861</v>
      </c>
      <c r="AN254" s="55" t="s">
        <v>1644</v>
      </c>
      <c r="AO254" t="s">
        <v>4371</v>
      </c>
    </row>
    <row r="255" spans="1:41" x14ac:dyDescent="0.25">
      <c r="A255" s="56">
        <v>45688</v>
      </c>
      <c r="B255" s="92" t="s">
        <v>1718</v>
      </c>
      <c r="C255" s="55" t="s">
        <v>4033</v>
      </c>
      <c r="D255" s="55" t="s">
        <v>3859</v>
      </c>
      <c r="E255" s="55" t="s">
        <v>89</v>
      </c>
      <c r="F255" s="55">
        <v>50900010</v>
      </c>
      <c r="G255" s="55" t="s">
        <v>490</v>
      </c>
      <c r="H255" s="55" t="s">
        <v>89</v>
      </c>
      <c r="I255" s="57">
        <v>0</v>
      </c>
      <c r="J255" s="57">
        <v>0</v>
      </c>
      <c r="K255" s="55" t="s">
        <v>3860</v>
      </c>
      <c r="L255" s="55" t="s">
        <v>1644</v>
      </c>
      <c r="M255" s="55" t="s">
        <v>4033</v>
      </c>
      <c r="N255" s="56">
        <v>45688</v>
      </c>
      <c r="O255" s="55" t="s">
        <v>1644</v>
      </c>
      <c r="P255" s="55" t="s">
        <v>4042</v>
      </c>
      <c r="Q255" s="55" t="s">
        <v>4043</v>
      </c>
      <c r="R255" s="55" t="s">
        <v>1644</v>
      </c>
      <c r="S255" s="55" t="s">
        <v>1644</v>
      </c>
      <c r="T255" s="55" t="s">
        <v>1644</v>
      </c>
      <c r="U255" s="55" t="s">
        <v>4118</v>
      </c>
      <c r="V255" s="55" t="s">
        <v>1881</v>
      </c>
      <c r="W255" s="55" t="s">
        <v>1644</v>
      </c>
      <c r="X255" s="56"/>
      <c r="Y255" s="55" t="s">
        <v>1644</v>
      </c>
      <c r="Z255" s="56"/>
      <c r="AA255" s="55" t="s">
        <v>1644</v>
      </c>
      <c r="AB255" s="59">
        <v>1</v>
      </c>
      <c r="AC255" s="55" t="s">
        <v>1554</v>
      </c>
      <c r="AD255" s="55" t="s">
        <v>1644</v>
      </c>
      <c r="AE255" s="58">
        <v>0</v>
      </c>
      <c r="AF255" s="55" t="s">
        <v>1644</v>
      </c>
      <c r="AG255" s="55" t="s">
        <v>1644</v>
      </c>
      <c r="AH255" s="55" t="s">
        <v>1644</v>
      </c>
      <c r="AI255" s="55" t="s">
        <v>1644</v>
      </c>
      <c r="AJ255" s="55" t="s">
        <v>1644</v>
      </c>
      <c r="AK255" s="55" t="s">
        <v>1644</v>
      </c>
      <c r="AL255" s="55" t="s">
        <v>1644</v>
      </c>
      <c r="AM255" s="55" t="s">
        <v>3861</v>
      </c>
      <c r="AN255" s="55" t="s">
        <v>1644</v>
      </c>
      <c r="AO255" t="s">
        <v>4371</v>
      </c>
    </row>
    <row r="256" spans="1:41" x14ac:dyDescent="0.25">
      <c r="A256" s="56">
        <v>45688</v>
      </c>
      <c r="B256" s="92" t="s">
        <v>1718</v>
      </c>
      <c r="C256" s="55" t="s">
        <v>4119</v>
      </c>
      <c r="D256" s="55" t="s">
        <v>3859</v>
      </c>
      <c r="E256" s="55" t="s">
        <v>89</v>
      </c>
      <c r="F256" s="55">
        <v>50900010</v>
      </c>
      <c r="G256" s="55" t="s">
        <v>490</v>
      </c>
      <c r="H256" s="55" t="s">
        <v>89</v>
      </c>
      <c r="I256" s="57">
        <v>0</v>
      </c>
      <c r="J256" s="57">
        <v>0</v>
      </c>
      <c r="K256" s="55" t="s">
        <v>3860</v>
      </c>
      <c r="L256" s="55" t="s">
        <v>1644</v>
      </c>
      <c r="M256" s="55" t="s">
        <v>4119</v>
      </c>
      <c r="N256" s="56">
        <v>45688</v>
      </c>
      <c r="O256" s="55" t="s">
        <v>1644</v>
      </c>
      <c r="P256" s="55" t="s">
        <v>4042</v>
      </c>
      <c r="Q256" s="55" t="s">
        <v>4043</v>
      </c>
      <c r="R256" s="55" t="s">
        <v>1644</v>
      </c>
      <c r="S256" s="55" t="s">
        <v>1644</v>
      </c>
      <c r="T256" s="55" t="s">
        <v>1644</v>
      </c>
      <c r="U256" s="55" t="s">
        <v>4120</v>
      </c>
      <c r="V256" s="55" t="s">
        <v>1881</v>
      </c>
      <c r="W256" s="55" t="s">
        <v>1644</v>
      </c>
      <c r="X256" s="56"/>
      <c r="Y256" s="55" t="s">
        <v>1644</v>
      </c>
      <c r="Z256" s="56"/>
      <c r="AA256" s="55" t="s">
        <v>1644</v>
      </c>
      <c r="AB256" s="59">
        <v>1</v>
      </c>
      <c r="AC256" s="55" t="s">
        <v>1554</v>
      </c>
      <c r="AD256" s="55" t="s">
        <v>1644</v>
      </c>
      <c r="AE256" s="58">
        <v>0</v>
      </c>
      <c r="AF256" s="55" t="s">
        <v>1644</v>
      </c>
      <c r="AG256" s="55" t="s">
        <v>1644</v>
      </c>
      <c r="AH256" s="55" t="s">
        <v>1644</v>
      </c>
      <c r="AI256" s="55" t="s">
        <v>1644</v>
      </c>
      <c r="AJ256" s="55" t="s">
        <v>1644</v>
      </c>
      <c r="AK256" s="55" t="s">
        <v>1644</v>
      </c>
      <c r="AL256" s="55" t="s">
        <v>1644</v>
      </c>
      <c r="AM256" s="55" t="s">
        <v>3861</v>
      </c>
      <c r="AN256" s="55" t="s">
        <v>1644</v>
      </c>
      <c r="AO256" t="s">
        <v>4371</v>
      </c>
    </row>
    <row r="257" spans="1:41" x14ac:dyDescent="0.25">
      <c r="A257" s="56">
        <v>45688</v>
      </c>
      <c r="B257" s="92" t="s">
        <v>1718</v>
      </c>
      <c r="C257" s="55" t="s">
        <v>4119</v>
      </c>
      <c r="D257" s="55" t="s">
        <v>3859</v>
      </c>
      <c r="E257" s="55" t="s">
        <v>89</v>
      </c>
      <c r="F257" s="55">
        <v>50900010</v>
      </c>
      <c r="G257" s="55" t="s">
        <v>490</v>
      </c>
      <c r="H257" s="55" t="s">
        <v>89</v>
      </c>
      <c r="I257" s="57">
        <v>0.06</v>
      </c>
      <c r="J257" s="57">
        <v>0.06</v>
      </c>
      <c r="K257" s="55" t="s">
        <v>3860</v>
      </c>
      <c r="L257" s="55" t="s">
        <v>1644</v>
      </c>
      <c r="M257" s="55" t="s">
        <v>4119</v>
      </c>
      <c r="N257" s="56">
        <v>45688</v>
      </c>
      <c r="O257" s="55" t="s">
        <v>1644</v>
      </c>
      <c r="P257" s="55" t="s">
        <v>329</v>
      </c>
      <c r="Q257" s="55" t="s">
        <v>330</v>
      </c>
      <c r="R257" s="55" t="s">
        <v>1644</v>
      </c>
      <c r="S257" s="55" t="s">
        <v>1644</v>
      </c>
      <c r="T257" s="55" t="s">
        <v>1644</v>
      </c>
      <c r="U257" s="55" t="s">
        <v>4121</v>
      </c>
      <c r="V257" s="55" t="s">
        <v>1718</v>
      </c>
      <c r="W257" s="55" t="s">
        <v>1644</v>
      </c>
      <c r="X257" s="56"/>
      <c r="Y257" s="55" t="s">
        <v>1644</v>
      </c>
      <c r="Z257" s="56"/>
      <c r="AA257" s="55" t="s">
        <v>1644</v>
      </c>
      <c r="AB257" s="59">
        <v>1119</v>
      </c>
      <c r="AC257" s="55" t="s">
        <v>1554</v>
      </c>
      <c r="AD257" s="55" t="s">
        <v>1644</v>
      </c>
      <c r="AE257" s="58">
        <v>0</v>
      </c>
      <c r="AF257" s="55" t="s">
        <v>1644</v>
      </c>
      <c r="AG257" s="55" t="s">
        <v>1644</v>
      </c>
      <c r="AH257" s="55" t="s">
        <v>1644</v>
      </c>
      <c r="AI257" s="55" t="s">
        <v>1644</v>
      </c>
      <c r="AJ257" s="55" t="s">
        <v>1644</v>
      </c>
      <c r="AK257" s="55" t="s">
        <v>1644</v>
      </c>
      <c r="AL257" s="55" t="s">
        <v>1644</v>
      </c>
      <c r="AM257" s="55" t="s">
        <v>3861</v>
      </c>
      <c r="AN257" s="55" t="s">
        <v>1644</v>
      </c>
      <c r="AO257" t="s">
        <v>3842</v>
      </c>
    </row>
    <row r="258" spans="1:41" x14ac:dyDescent="0.25">
      <c r="A258" s="56">
        <v>45688</v>
      </c>
      <c r="B258" s="92" t="s">
        <v>1718</v>
      </c>
      <c r="C258" s="55" t="s">
        <v>4119</v>
      </c>
      <c r="D258" s="55" t="s">
        <v>3859</v>
      </c>
      <c r="E258" s="55" t="s">
        <v>89</v>
      </c>
      <c r="F258" s="55">
        <v>50900010</v>
      </c>
      <c r="G258" s="55" t="s">
        <v>490</v>
      </c>
      <c r="H258" s="55" t="s">
        <v>89</v>
      </c>
      <c r="I258" s="57">
        <v>1.43</v>
      </c>
      <c r="J258" s="57">
        <v>1.43</v>
      </c>
      <c r="K258" s="55" t="s">
        <v>3860</v>
      </c>
      <c r="L258" s="55" t="s">
        <v>1644</v>
      </c>
      <c r="M258" s="55" t="s">
        <v>4119</v>
      </c>
      <c r="N258" s="56">
        <v>45688</v>
      </c>
      <c r="O258" s="55" t="s">
        <v>1644</v>
      </c>
      <c r="P258" s="55" t="s">
        <v>329</v>
      </c>
      <c r="Q258" s="55" t="s">
        <v>330</v>
      </c>
      <c r="R258" s="55" t="s">
        <v>1644</v>
      </c>
      <c r="S258" s="55" t="s">
        <v>1644</v>
      </c>
      <c r="T258" s="55" t="s">
        <v>1644</v>
      </c>
      <c r="U258" s="55" t="s">
        <v>4122</v>
      </c>
      <c r="V258" s="55" t="s">
        <v>1718</v>
      </c>
      <c r="W258" s="55" t="s">
        <v>1644</v>
      </c>
      <c r="X258" s="56"/>
      <c r="Y258" s="55" t="s">
        <v>1644</v>
      </c>
      <c r="Z258" s="56"/>
      <c r="AA258" s="55" t="s">
        <v>1644</v>
      </c>
      <c r="AB258" s="59">
        <v>27908</v>
      </c>
      <c r="AC258" s="55" t="s">
        <v>1554</v>
      </c>
      <c r="AD258" s="55" t="s">
        <v>1644</v>
      </c>
      <c r="AE258" s="58">
        <v>0</v>
      </c>
      <c r="AF258" s="55" t="s">
        <v>1644</v>
      </c>
      <c r="AG258" s="55" t="s">
        <v>1644</v>
      </c>
      <c r="AH258" s="55" t="s">
        <v>1644</v>
      </c>
      <c r="AI258" s="55" t="s">
        <v>1644</v>
      </c>
      <c r="AJ258" s="55" t="s">
        <v>1644</v>
      </c>
      <c r="AK258" s="55" t="s">
        <v>1644</v>
      </c>
      <c r="AL258" s="55" t="s">
        <v>1644</v>
      </c>
      <c r="AM258" s="55" t="s">
        <v>3861</v>
      </c>
      <c r="AN258" s="55" t="s">
        <v>1644</v>
      </c>
      <c r="AO258" t="s">
        <v>3842</v>
      </c>
    </row>
    <row r="259" spans="1:41" x14ac:dyDescent="0.25">
      <c r="A259" s="56">
        <v>45688</v>
      </c>
      <c r="B259" s="92" t="s">
        <v>1718</v>
      </c>
      <c r="C259" s="55" t="s">
        <v>4119</v>
      </c>
      <c r="D259" s="55" t="s">
        <v>3859</v>
      </c>
      <c r="E259" s="55" t="s">
        <v>89</v>
      </c>
      <c r="F259" s="55">
        <v>50900010</v>
      </c>
      <c r="G259" s="55" t="s">
        <v>490</v>
      </c>
      <c r="H259" s="55" t="s">
        <v>89</v>
      </c>
      <c r="I259" s="57">
        <v>85.61</v>
      </c>
      <c r="J259" s="57">
        <v>85.61</v>
      </c>
      <c r="K259" s="55" t="s">
        <v>3860</v>
      </c>
      <c r="L259" s="55" t="s">
        <v>1644</v>
      </c>
      <c r="M259" s="55" t="s">
        <v>4119</v>
      </c>
      <c r="N259" s="56">
        <v>45688</v>
      </c>
      <c r="O259" s="55" t="s">
        <v>1644</v>
      </c>
      <c r="P259" s="55" t="s">
        <v>329</v>
      </c>
      <c r="Q259" s="55" t="s">
        <v>330</v>
      </c>
      <c r="R259" s="55" t="s">
        <v>1644</v>
      </c>
      <c r="S259" s="55" t="s">
        <v>1644</v>
      </c>
      <c r="T259" s="55" t="s">
        <v>1644</v>
      </c>
      <c r="U259" s="55" t="s">
        <v>4123</v>
      </c>
      <c r="V259" s="55" t="s">
        <v>1881</v>
      </c>
      <c r="W259" s="55" t="s">
        <v>1644</v>
      </c>
      <c r="X259" s="56"/>
      <c r="Y259" s="55" t="s">
        <v>1644</v>
      </c>
      <c r="Z259" s="56"/>
      <c r="AA259" s="55" t="s">
        <v>1644</v>
      </c>
      <c r="AB259" s="59">
        <v>1497340</v>
      </c>
      <c r="AC259" s="55" t="s">
        <v>1554</v>
      </c>
      <c r="AD259" s="55" t="s">
        <v>1644</v>
      </c>
      <c r="AE259" s="58">
        <v>0</v>
      </c>
      <c r="AF259" s="55" t="s">
        <v>1644</v>
      </c>
      <c r="AG259" s="55" t="s">
        <v>1644</v>
      </c>
      <c r="AH259" s="55" t="s">
        <v>1644</v>
      </c>
      <c r="AI259" s="55" t="s">
        <v>1644</v>
      </c>
      <c r="AJ259" s="55" t="s">
        <v>1644</v>
      </c>
      <c r="AK259" s="55" t="s">
        <v>1644</v>
      </c>
      <c r="AL259" s="55" t="s">
        <v>1644</v>
      </c>
      <c r="AM259" s="55" t="s">
        <v>3861</v>
      </c>
      <c r="AN259" s="55" t="s">
        <v>1644</v>
      </c>
      <c r="AO259" t="s">
        <v>3842</v>
      </c>
    </row>
    <row r="260" spans="1:41" x14ac:dyDescent="0.25">
      <c r="A260" s="56">
        <v>45688</v>
      </c>
      <c r="B260" s="92" t="s">
        <v>1718</v>
      </c>
      <c r="C260" s="55" t="s">
        <v>4119</v>
      </c>
      <c r="D260" s="55" t="s">
        <v>3859</v>
      </c>
      <c r="E260" s="55" t="s">
        <v>89</v>
      </c>
      <c r="F260" s="55">
        <v>50900010</v>
      </c>
      <c r="G260" s="55" t="s">
        <v>490</v>
      </c>
      <c r="H260" s="55" t="s">
        <v>89</v>
      </c>
      <c r="I260" s="57">
        <v>35.020000000000003</v>
      </c>
      <c r="J260" s="57">
        <v>35.020000000000003</v>
      </c>
      <c r="K260" s="55" t="s">
        <v>3860</v>
      </c>
      <c r="L260" s="55" t="s">
        <v>1644</v>
      </c>
      <c r="M260" s="55" t="s">
        <v>4119</v>
      </c>
      <c r="N260" s="56">
        <v>45688</v>
      </c>
      <c r="O260" s="55" t="s">
        <v>1644</v>
      </c>
      <c r="P260" s="55" t="s">
        <v>329</v>
      </c>
      <c r="Q260" s="55" t="s">
        <v>330</v>
      </c>
      <c r="R260" s="55" t="s">
        <v>1644</v>
      </c>
      <c r="S260" s="55" t="s">
        <v>1644</v>
      </c>
      <c r="T260" s="55" t="s">
        <v>1644</v>
      </c>
      <c r="U260" s="55" t="s">
        <v>4124</v>
      </c>
      <c r="V260" s="55" t="s">
        <v>1881</v>
      </c>
      <c r="W260" s="55" t="s">
        <v>1644</v>
      </c>
      <c r="X260" s="56"/>
      <c r="Y260" s="55" t="s">
        <v>1644</v>
      </c>
      <c r="Z260" s="56"/>
      <c r="AA260" s="55" t="s">
        <v>1644</v>
      </c>
      <c r="AB260" s="59">
        <v>546092</v>
      </c>
      <c r="AC260" s="55" t="s">
        <v>1554</v>
      </c>
      <c r="AD260" s="55" t="s">
        <v>1644</v>
      </c>
      <c r="AE260" s="58">
        <v>0</v>
      </c>
      <c r="AF260" s="55" t="s">
        <v>1644</v>
      </c>
      <c r="AG260" s="55" t="s">
        <v>1644</v>
      </c>
      <c r="AH260" s="55" t="s">
        <v>1644</v>
      </c>
      <c r="AI260" s="55" t="s">
        <v>1644</v>
      </c>
      <c r="AJ260" s="55" t="s">
        <v>1644</v>
      </c>
      <c r="AK260" s="55" t="s">
        <v>1644</v>
      </c>
      <c r="AL260" s="55" t="s">
        <v>1644</v>
      </c>
      <c r="AM260" s="55" t="s">
        <v>3861</v>
      </c>
      <c r="AN260" s="55" t="s">
        <v>1644</v>
      </c>
      <c r="AO260" t="s">
        <v>3842</v>
      </c>
    </row>
    <row r="261" spans="1:41" x14ac:dyDescent="0.25">
      <c r="A261" s="56">
        <v>45688</v>
      </c>
      <c r="B261" s="92" t="s">
        <v>1718</v>
      </c>
      <c r="C261" s="55" t="s">
        <v>4119</v>
      </c>
      <c r="D261" s="55" t="s">
        <v>3859</v>
      </c>
      <c r="E261" s="55" t="s">
        <v>89</v>
      </c>
      <c r="F261" s="55">
        <v>50900010</v>
      </c>
      <c r="G261" s="55" t="s">
        <v>490</v>
      </c>
      <c r="H261" s="55" t="s">
        <v>89</v>
      </c>
      <c r="I261" s="57">
        <v>0</v>
      </c>
      <c r="J261" s="57">
        <v>0</v>
      </c>
      <c r="K261" s="55" t="s">
        <v>3860</v>
      </c>
      <c r="L261" s="55" t="s">
        <v>1644</v>
      </c>
      <c r="M261" s="55" t="s">
        <v>4119</v>
      </c>
      <c r="N261" s="56">
        <v>45688</v>
      </c>
      <c r="O261" s="55" t="s">
        <v>1644</v>
      </c>
      <c r="P261" s="55" t="s">
        <v>4042</v>
      </c>
      <c r="Q261" s="55" t="s">
        <v>4043</v>
      </c>
      <c r="R261" s="55" t="s">
        <v>1644</v>
      </c>
      <c r="S261" s="55" t="s">
        <v>1644</v>
      </c>
      <c r="T261" s="55" t="s">
        <v>1644</v>
      </c>
      <c r="U261" s="55" t="s">
        <v>4125</v>
      </c>
      <c r="V261" s="55" t="s">
        <v>1881</v>
      </c>
      <c r="W261" s="55" t="s">
        <v>1644</v>
      </c>
      <c r="X261" s="56"/>
      <c r="Y261" s="55" t="s">
        <v>1644</v>
      </c>
      <c r="Z261" s="56"/>
      <c r="AA261" s="55" t="s">
        <v>1644</v>
      </c>
      <c r="AB261" s="59">
        <v>1</v>
      </c>
      <c r="AC261" s="55" t="s">
        <v>1554</v>
      </c>
      <c r="AD261" s="55" t="s">
        <v>1644</v>
      </c>
      <c r="AE261" s="58">
        <v>0</v>
      </c>
      <c r="AF261" s="55" t="s">
        <v>1644</v>
      </c>
      <c r="AG261" s="55" t="s">
        <v>1644</v>
      </c>
      <c r="AH261" s="55" t="s">
        <v>1644</v>
      </c>
      <c r="AI261" s="55" t="s">
        <v>1644</v>
      </c>
      <c r="AJ261" s="55" t="s">
        <v>1644</v>
      </c>
      <c r="AK261" s="55" t="s">
        <v>1644</v>
      </c>
      <c r="AL261" s="55" t="s">
        <v>1644</v>
      </c>
      <c r="AM261" s="55" t="s">
        <v>3861</v>
      </c>
      <c r="AN261" s="55" t="s">
        <v>1644</v>
      </c>
      <c r="AO261" t="s">
        <v>4371</v>
      </c>
    </row>
    <row r="262" spans="1:41" x14ac:dyDescent="0.25">
      <c r="A262" s="56">
        <v>45688</v>
      </c>
      <c r="B262" s="92" t="s">
        <v>1718</v>
      </c>
      <c r="C262" s="55" t="s">
        <v>4119</v>
      </c>
      <c r="D262" s="55" t="s">
        <v>3859</v>
      </c>
      <c r="E262" s="55" t="s">
        <v>89</v>
      </c>
      <c r="F262" s="55">
        <v>50900010</v>
      </c>
      <c r="G262" s="55" t="s">
        <v>490</v>
      </c>
      <c r="H262" s="55" t="s">
        <v>89</v>
      </c>
      <c r="I262" s="57">
        <v>15.62</v>
      </c>
      <c r="J262" s="57">
        <v>15.62</v>
      </c>
      <c r="K262" s="55" t="s">
        <v>3860</v>
      </c>
      <c r="L262" s="55" t="s">
        <v>1644</v>
      </c>
      <c r="M262" s="55" t="s">
        <v>4119</v>
      </c>
      <c r="N262" s="56">
        <v>45688</v>
      </c>
      <c r="O262" s="55" t="s">
        <v>1644</v>
      </c>
      <c r="P262" s="55" t="s">
        <v>329</v>
      </c>
      <c r="Q262" s="55" t="s">
        <v>330</v>
      </c>
      <c r="R262" s="55" t="s">
        <v>1644</v>
      </c>
      <c r="S262" s="55" t="s">
        <v>1644</v>
      </c>
      <c r="T262" s="55" t="s">
        <v>1644</v>
      </c>
      <c r="U262" s="55" t="s">
        <v>4126</v>
      </c>
      <c r="V262" s="55" t="s">
        <v>1881</v>
      </c>
      <c r="W262" s="55" t="s">
        <v>1644</v>
      </c>
      <c r="X262" s="56"/>
      <c r="Y262" s="55" t="s">
        <v>1644</v>
      </c>
      <c r="Z262" s="56"/>
      <c r="AA262" s="55" t="s">
        <v>1644</v>
      </c>
      <c r="AB262" s="59">
        <v>0</v>
      </c>
      <c r="AC262" s="55" t="s">
        <v>1554</v>
      </c>
      <c r="AD262" s="55" t="s">
        <v>1644</v>
      </c>
      <c r="AE262" s="58">
        <v>0</v>
      </c>
      <c r="AF262" s="55" t="s">
        <v>1644</v>
      </c>
      <c r="AG262" s="55" t="s">
        <v>1644</v>
      </c>
      <c r="AH262" s="55" t="s">
        <v>1644</v>
      </c>
      <c r="AI262" s="55" t="s">
        <v>1644</v>
      </c>
      <c r="AJ262" s="55" t="s">
        <v>1644</v>
      </c>
      <c r="AK262" s="55" t="s">
        <v>1644</v>
      </c>
      <c r="AL262" s="55" t="s">
        <v>1644</v>
      </c>
      <c r="AM262" s="55" t="s">
        <v>3861</v>
      </c>
      <c r="AN262" s="55" t="s">
        <v>1644</v>
      </c>
      <c r="AO262" t="s">
        <v>3842</v>
      </c>
    </row>
    <row r="263" spans="1:41" x14ac:dyDescent="0.25">
      <c r="A263" s="56">
        <v>45688</v>
      </c>
      <c r="B263" s="92" t="s">
        <v>1718</v>
      </c>
      <c r="C263" s="55" t="s">
        <v>4119</v>
      </c>
      <c r="D263" s="55" t="s">
        <v>3859</v>
      </c>
      <c r="E263" s="55" t="s">
        <v>89</v>
      </c>
      <c r="F263" s="55">
        <v>50900010</v>
      </c>
      <c r="G263" s="55" t="s">
        <v>490</v>
      </c>
      <c r="H263" s="55" t="s">
        <v>89</v>
      </c>
      <c r="I263" s="57">
        <v>570.71</v>
      </c>
      <c r="J263" s="57">
        <v>570.71</v>
      </c>
      <c r="K263" s="55" t="s">
        <v>3860</v>
      </c>
      <c r="L263" s="55" t="s">
        <v>1644</v>
      </c>
      <c r="M263" s="55" t="s">
        <v>4119</v>
      </c>
      <c r="N263" s="56">
        <v>45688</v>
      </c>
      <c r="O263" s="55" t="s">
        <v>1644</v>
      </c>
      <c r="P263" s="55" t="s">
        <v>329</v>
      </c>
      <c r="Q263" s="55" t="s">
        <v>330</v>
      </c>
      <c r="R263" s="55" t="s">
        <v>1644</v>
      </c>
      <c r="S263" s="55" t="s">
        <v>1644</v>
      </c>
      <c r="T263" s="55" t="s">
        <v>1644</v>
      </c>
      <c r="U263" s="55" t="s">
        <v>4127</v>
      </c>
      <c r="V263" s="55" t="s">
        <v>1881</v>
      </c>
      <c r="W263" s="55" t="s">
        <v>1644</v>
      </c>
      <c r="X263" s="56"/>
      <c r="Y263" s="55" t="s">
        <v>1644</v>
      </c>
      <c r="Z263" s="56"/>
      <c r="AA263" s="55" t="s">
        <v>1644</v>
      </c>
      <c r="AB263" s="59">
        <v>13392808</v>
      </c>
      <c r="AC263" s="55" t="s">
        <v>1554</v>
      </c>
      <c r="AD263" s="55" t="s">
        <v>1644</v>
      </c>
      <c r="AE263" s="58">
        <v>0</v>
      </c>
      <c r="AF263" s="55" t="s">
        <v>1644</v>
      </c>
      <c r="AG263" s="55" t="s">
        <v>1644</v>
      </c>
      <c r="AH263" s="55" t="s">
        <v>1644</v>
      </c>
      <c r="AI263" s="55" t="s">
        <v>1644</v>
      </c>
      <c r="AJ263" s="55" t="s">
        <v>1644</v>
      </c>
      <c r="AK263" s="55" t="s">
        <v>1644</v>
      </c>
      <c r="AL263" s="55" t="s">
        <v>1644</v>
      </c>
      <c r="AM263" s="55" t="s">
        <v>3861</v>
      </c>
      <c r="AN263" s="55" t="s">
        <v>1644</v>
      </c>
      <c r="AO263" t="s">
        <v>3842</v>
      </c>
    </row>
    <row r="264" spans="1:41" x14ac:dyDescent="0.25">
      <c r="A264" s="56">
        <v>45688</v>
      </c>
      <c r="B264" s="92" t="s">
        <v>1718</v>
      </c>
      <c r="C264" s="55" t="s">
        <v>4119</v>
      </c>
      <c r="D264" s="55" t="s">
        <v>3859</v>
      </c>
      <c r="E264" s="55" t="s">
        <v>89</v>
      </c>
      <c r="F264" s="55">
        <v>50900010</v>
      </c>
      <c r="G264" s="55" t="s">
        <v>490</v>
      </c>
      <c r="H264" s="55" t="s">
        <v>89</v>
      </c>
      <c r="I264" s="57">
        <v>0.4</v>
      </c>
      <c r="J264" s="57">
        <v>0.4</v>
      </c>
      <c r="K264" s="55" t="s">
        <v>3860</v>
      </c>
      <c r="L264" s="55" t="s">
        <v>1644</v>
      </c>
      <c r="M264" s="55" t="s">
        <v>4119</v>
      </c>
      <c r="N264" s="56">
        <v>45688</v>
      </c>
      <c r="O264" s="55" t="s">
        <v>1644</v>
      </c>
      <c r="P264" s="55" t="s">
        <v>329</v>
      </c>
      <c r="Q264" s="55" t="s">
        <v>330</v>
      </c>
      <c r="R264" s="55" t="s">
        <v>1644</v>
      </c>
      <c r="S264" s="55" t="s">
        <v>1644</v>
      </c>
      <c r="T264" s="55" t="s">
        <v>1644</v>
      </c>
      <c r="U264" s="55" t="s">
        <v>4128</v>
      </c>
      <c r="V264" s="55" t="s">
        <v>1718</v>
      </c>
      <c r="W264" s="55" t="s">
        <v>1644</v>
      </c>
      <c r="X264" s="56"/>
      <c r="Y264" s="55" t="s">
        <v>1644</v>
      </c>
      <c r="Z264" s="56"/>
      <c r="AA264" s="55" t="s">
        <v>1644</v>
      </c>
      <c r="AB264" s="59">
        <v>7542</v>
      </c>
      <c r="AC264" s="55" t="s">
        <v>1554</v>
      </c>
      <c r="AD264" s="55" t="s">
        <v>1644</v>
      </c>
      <c r="AE264" s="58">
        <v>0</v>
      </c>
      <c r="AF264" s="55" t="s">
        <v>1644</v>
      </c>
      <c r="AG264" s="55" t="s">
        <v>1644</v>
      </c>
      <c r="AH264" s="55" t="s">
        <v>1644</v>
      </c>
      <c r="AI264" s="55" t="s">
        <v>1644</v>
      </c>
      <c r="AJ264" s="55" t="s">
        <v>1644</v>
      </c>
      <c r="AK264" s="55" t="s">
        <v>1644</v>
      </c>
      <c r="AL264" s="55" t="s">
        <v>1644</v>
      </c>
      <c r="AM264" s="55" t="s">
        <v>3861</v>
      </c>
      <c r="AN264" s="55" t="s">
        <v>1644</v>
      </c>
      <c r="AO264" t="s">
        <v>3842</v>
      </c>
    </row>
    <row r="265" spans="1:41" x14ac:dyDescent="0.25">
      <c r="A265" s="56">
        <v>45688</v>
      </c>
      <c r="B265" s="92" t="s">
        <v>1718</v>
      </c>
      <c r="C265" s="55" t="s">
        <v>4119</v>
      </c>
      <c r="D265" s="55" t="s">
        <v>3859</v>
      </c>
      <c r="E265" s="55" t="s">
        <v>89</v>
      </c>
      <c r="F265" s="55">
        <v>50900010</v>
      </c>
      <c r="G265" s="55" t="s">
        <v>490</v>
      </c>
      <c r="H265" s="55" t="s">
        <v>89</v>
      </c>
      <c r="I265" s="57">
        <v>16.91</v>
      </c>
      <c r="J265" s="57">
        <v>16.91</v>
      </c>
      <c r="K265" s="55" t="s">
        <v>3860</v>
      </c>
      <c r="L265" s="55" t="s">
        <v>1644</v>
      </c>
      <c r="M265" s="55" t="s">
        <v>4119</v>
      </c>
      <c r="N265" s="56">
        <v>45688</v>
      </c>
      <c r="O265" s="55" t="s">
        <v>1644</v>
      </c>
      <c r="P265" s="55" t="s">
        <v>329</v>
      </c>
      <c r="Q265" s="55" t="s">
        <v>330</v>
      </c>
      <c r="R265" s="55" t="s">
        <v>1644</v>
      </c>
      <c r="S265" s="55" t="s">
        <v>1644</v>
      </c>
      <c r="T265" s="55" t="s">
        <v>1644</v>
      </c>
      <c r="U265" s="55" t="s">
        <v>4129</v>
      </c>
      <c r="V265" s="55" t="s">
        <v>1718</v>
      </c>
      <c r="W265" s="55" t="s">
        <v>1644</v>
      </c>
      <c r="X265" s="56"/>
      <c r="Y265" s="55" t="s">
        <v>1644</v>
      </c>
      <c r="Z265" s="56"/>
      <c r="AA265" s="55" t="s">
        <v>1644</v>
      </c>
      <c r="AB265" s="59">
        <v>329330</v>
      </c>
      <c r="AC265" s="55" t="s">
        <v>1554</v>
      </c>
      <c r="AD265" s="55" t="s">
        <v>1644</v>
      </c>
      <c r="AE265" s="58">
        <v>0</v>
      </c>
      <c r="AF265" s="55" t="s">
        <v>1644</v>
      </c>
      <c r="AG265" s="55" t="s">
        <v>1644</v>
      </c>
      <c r="AH265" s="55" t="s">
        <v>1644</v>
      </c>
      <c r="AI265" s="55" t="s">
        <v>1644</v>
      </c>
      <c r="AJ265" s="55" t="s">
        <v>1644</v>
      </c>
      <c r="AK265" s="55" t="s">
        <v>1644</v>
      </c>
      <c r="AL265" s="55" t="s">
        <v>1644</v>
      </c>
      <c r="AM265" s="55" t="s">
        <v>3861</v>
      </c>
      <c r="AN265" s="55" t="s">
        <v>1644</v>
      </c>
      <c r="AO265" t="s">
        <v>3842</v>
      </c>
    </row>
    <row r="266" spans="1:41" x14ac:dyDescent="0.25">
      <c r="A266" s="56">
        <v>45688</v>
      </c>
      <c r="B266" s="92" t="s">
        <v>1718</v>
      </c>
      <c r="C266" s="55" t="s">
        <v>4119</v>
      </c>
      <c r="D266" s="55" t="s">
        <v>3859</v>
      </c>
      <c r="E266" s="55" t="s">
        <v>89</v>
      </c>
      <c r="F266" s="55">
        <v>50900010</v>
      </c>
      <c r="G266" s="55" t="s">
        <v>490</v>
      </c>
      <c r="H266" s="55" t="s">
        <v>89</v>
      </c>
      <c r="I266" s="57">
        <v>6.43</v>
      </c>
      <c r="J266" s="57">
        <v>6.43</v>
      </c>
      <c r="K266" s="55" t="s">
        <v>3860</v>
      </c>
      <c r="L266" s="55" t="s">
        <v>1644</v>
      </c>
      <c r="M266" s="55" t="s">
        <v>4119</v>
      </c>
      <c r="N266" s="56">
        <v>45688</v>
      </c>
      <c r="O266" s="55" t="s">
        <v>1644</v>
      </c>
      <c r="P266" s="55" t="s">
        <v>329</v>
      </c>
      <c r="Q266" s="55" t="s">
        <v>330</v>
      </c>
      <c r="R266" s="55" t="s">
        <v>1644</v>
      </c>
      <c r="S266" s="55" t="s">
        <v>1644</v>
      </c>
      <c r="T266" s="55" t="s">
        <v>1644</v>
      </c>
      <c r="U266" s="55" t="s">
        <v>4130</v>
      </c>
      <c r="V266" s="55" t="s">
        <v>1718</v>
      </c>
      <c r="W266" s="55" t="s">
        <v>1644</v>
      </c>
      <c r="X266" s="56"/>
      <c r="Y266" s="55" t="s">
        <v>1644</v>
      </c>
      <c r="Z266" s="56"/>
      <c r="AA266" s="55" t="s">
        <v>1644</v>
      </c>
      <c r="AB266" s="59">
        <v>121145</v>
      </c>
      <c r="AC266" s="55" t="s">
        <v>1554</v>
      </c>
      <c r="AD266" s="55" t="s">
        <v>1644</v>
      </c>
      <c r="AE266" s="58">
        <v>0</v>
      </c>
      <c r="AF266" s="55" t="s">
        <v>1644</v>
      </c>
      <c r="AG266" s="55" t="s">
        <v>1644</v>
      </c>
      <c r="AH266" s="55" t="s">
        <v>1644</v>
      </c>
      <c r="AI266" s="55" t="s">
        <v>1644</v>
      </c>
      <c r="AJ266" s="55" t="s">
        <v>1644</v>
      </c>
      <c r="AK266" s="55" t="s">
        <v>1644</v>
      </c>
      <c r="AL266" s="55" t="s">
        <v>1644</v>
      </c>
      <c r="AM266" s="55" t="s">
        <v>3861</v>
      </c>
      <c r="AN266" s="55" t="s">
        <v>1644</v>
      </c>
      <c r="AO266" t="s">
        <v>3842</v>
      </c>
    </row>
    <row r="267" spans="1:41" x14ac:dyDescent="0.25">
      <c r="A267" s="56">
        <v>45688</v>
      </c>
      <c r="B267" s="92" t="s">
        <v>1718</v>
      </c>
      <c r="C267" s="55" t="s">
        <v>4119</v>
      </c>
      <c r="D267" s="55" t="s">
        <v>3859</v>
      </c>
      <c r="E267" s="55" t="s">
        <v>89</v>
      </c>
      <c r="F267" s="55">
        <v>50900010</v>
      </c>
      <c r="G267" s="55" t="s">
        <v>490</v>
      </c>
      <c r="H267" s="55" t="s">
        <v>89</v>
      </c>
      <c r="I267" s="57">
        <v>4.3600000000000003</v>
      </c>
      <c r="J267" s="57">
        <v>4.3600000000000003</v>
      </c>
      <c r="K267" s="55" t="s">
        <v>3860</v>
      </c>
      <c r="L267" s="55" t="s">
        <v>1644</v>
      </c>
      <c r="M267" s="55" t="s">
        <v>4119</v>
      </c>
      <c r="N267" s="56">
        <v>45688</v>
      </c>
      <c r="O267" s="55" t="s">
        <v>1644</v>
      </c>
      <c r="P267" s="55" t="s">
        <v>4042</v>
      </c>
      <c r="Q267" s="55" t="s">
        <v>4043</v>
      </c>
      <c r="R267" s="55" t="s">
        <v>1644</v>
      </c>
      <c r="S267" s="55" t="s">
        <v>1644</v>
      </c>
      <c r="T267" s="55" t="s">
        <v>1644</v>
      </c>
      <c r="U267" s="55" t="s">
        <v>4131</v>
      </c>
      <c r="V267" s="55" t="s">
        <v>1718</v>
      </c>
      <c r="W267" s="55" t="s">
        <v>1644</v>
      </c>
      <c r="X267" s="56"/>
      <c r="Y267" s="55" t="s">
        <v>1644</v>
      </c>
      <c r="Z267" s="56"/>
      <c r="AA267" s="55" t="s">
        <v>1644</v>
      </c>
      <c r="AB267" s="59">
        <v>84924</v>
      </c>
      <c r="AC267" s="55" t="s">
        <v>1554</v>
      </c>
      <c r="AD267" s="55" t="s">
        <v>1644</v>
      </c>
      <c r="AE267" s="58">
        <v>0</v>
      </c>
      <c r="AF267" s="55" t="s">
        <v>1644</v>
      </c>
      <c r="AG267" s="55" t="s">
        <v>1644</v>
      </c>
      <c r="AH267" s="55" t="s">
        <v>1644</v>
      </c>
      <c r="AI267" s="55" t="s">
        <v>1644</v>
      </c>
      <c r="AJ267" s="55" t="s">
        <v>1644</v>
      </c>
      <c r="AK267" s="55" t="s">
        <v>1644</v>
      </c>
      <c r="AL267" s="55" t="s">
        <v>1644</v>
      </c>
      <c r="AM267" s="55" t="s">
        <v>3861</v>
      </c>
      <c r="AN267" s="55" t="s">
        <v>1644</v>
      </c>
      <c r="AO267" t="s">
        <v>4371</v>
      </c>
    </row>
    <row r="268" spans="1:41" x14ac:dyDescent="0.25">
      <c r="A268" s="56">
        <v>45688</v>
      </c>
      <c r="B268" s="92" t="s">
        <v>1718</v>
      </c>
      <c r="C268" s="55" t="s">
        <v>4119</v>
      </c>
      <c r="D268" s="55" t="s">
        <v>3859</v>
      </c>
      <c r="E268" s="55" t="s">
        <v>89</v>
      </c>
      <c r="F268" s="55">
        <v>50900010</v>
      </c>
      <c r="G268" s="55" t="s">
        <v>490</v>
      </c>
      <c r="H268" s="55" t="s">
        <v>89</v>
      </c>
      <c r="I268" s="57">
        <v>2.96</v>
      </c>
      <c r="J268" s="57">
        <v>2.96</v>
      </c>
      <c r="K268" s="55" t="s">
        <v>3860</v>
      </c>
      <c r="L268" s="55" t="s">
        <v>1644</v>
      </c>
      <c r="M268" s="55" t="s">
        <v>4119</v>
      </c>
      <c r="N268" s="56">
        <v>45688</v>
      </c>
      <c r="O268" s="55" t="s">
        <v>1644</v>
      </c>
      <c r="P268" s="55" t="s">
        <v>4042</v>
      </c>
      <c r="Q268" s="55" t="s">
        <v>4043</v>
      </c>
      <c r="R268" s="55" t="s">
        <v>1644</v>
      </c>
      <c r="S268" s="55" t="s">
        <v>1644</v>
      </c>
      <c r="T268" s="55" t="s">
        <v>1644</v>
      </c>
      <c r="U268" s="55" t="s">
        <v>4132</v>
      </c>
      <c r="V268" s="55" t="s">
        <v>1718</v>
      </c>
      <c r="W268" s="55" t="s">
        <v>1644</v>
      </c>
      <c r="X268" s="56"/>
      <c r="Y268" s="55" t="s">
        <v>1644</v>
      </c>
      <c r="Z268" s="56"/>
      <c r="AA268" s="55" t="s">
        <v>1644</v>
      </c>
      <c r="AB268" s="59">
        <v>57731</v>
      </c>
      <c r="AC268" s="55" t="s">
        <v>1554</v>
      </c>
      <c r="AD268" s="55" t="s">
        <v>1644</v>
      </c>
      <c r="AE268" s="58">
        <v>0</v>
      </c>
      <c r="AF268" s="55" t="s">
        <v>1644</v>
      </c>
      <c r="AG268" s="55" t="s">
        <v>1644</v>
      </c>
      <c r="AH268" s="55" t="s">
        <v>1644</v>
      </c>
      <c r="AI268" s="55" t="s">
        <v>1644</v>
      </c>
      <c r="AJ268" s="55" t="s">
        <v>1644</v>
      </c>
      <c r="AK268" s="55" t="s">
        <v>1644</v>
      </c>
      <c r="AL268" s="55" t="s">
        <v>1644</v>
      </c>
      <c r="AM268" s="55" t="s">
        <v>3861</v>
      </c>
      <c r="AN268" s="55" t="s">
        <v>1644</v>
      </c>
      <c r="AO268" t="s">
        <v>4371</v>
      </c>
    </row>
    <row r="269" spans="1:41" x14ac:dyDescent="0.25">
      <c r="A269" s="56">
        <v>45688</v>
      </c>
      <c r="B269" s="92" t="s">
        <v>1718</v>
      </c>
      <c r="C269" s="55" t="s">
        <v>4119</v>
      </c>
      <c r="D269" s="55" t="s">
        <v>3859</v>
      </c>
      <c r="E269" s="55" t="s">
        <v>89</v>
      </c>
      <c r="F269" s="55">
        <v>50900010</v>
      </c>
      <c r="G269" s="55" t="s">
        <v>490</v>
      </c>
      <c r="H269" s="55" t="s">
        <v>89</v>
      </c>
      <c r="I269" s="57">
        <v>867.83</v>
      </c>
      <c r="J269" s="57">
        <v>867.83</v>
      </c>
      <c r="K269" s="55" t="s">
        <v>3860</v>
      </c>
      <c r="L269" s="55" t="s">
        <v>1644</v>
      </c>
      <c r="M269" s="55" t="s">
        <v>4119</v>
      </c>
      <c r="N269" s="56">
        <v>45688</v>
      </c>
      <c r="O269" s="55" t="s">
        <v>1644</v>
      </c>
      <c r="P269" s="55" t="s">
        <v>329</v>
      </c>
      <c r="Q269" s="55" t="s">
        <v>330</v>
      </c>
      <c r="R269" s="55" t="s">
        <v>1644</v>
      </c>
      <c r="S269" s="55" t="s">
        <v>1644</v>
      </c>
      <c r="T269" s="55" t="s">
        <v>1644</v>
      </c>
      <c r="U269" s="55" t="s">
        <v>4133</v>
      </c>
      <c r="V269" s="55" t="s">
        <v>1881</v>
      </c>
      <c r="W269" s="55" t="s">
        <v>1644</v>
      </c>
      <c r="X269" s="56"/>
      <c r="Y269" s="55" t="s">
        <v>1644</v>
      </c>
      <c r="Z269" s="56"/>
      <c r="AA269" s="55" t="s">
        <v>1644</v>
      </c>
      <c r="AB269" s="59">
        <v>14740792</v>
      </c>
      <c r="AC269" s="55" t="s">
        <v>1554</v>
      </c>
      <c r="AD269" s="55" t="s">
        <v>1644</v>
      </c>
      <c r="AE269" s="58">
        <v>0</v>
      </c>
      <c r="AF269" s="55" t="s">
        <v>1644</v>
      </c>
      <c r="AG269" s="55" t="s">
        <v>1644</v>
      </c>
      <c r="AH269" s="55" t="s">
        <v>1644</v>
      </c>
      <c r="AI269" s="55" t="s">
        <v>1644</v>
      </c>
      <c r="AJ269" s="55" t="s">
        <v>1644</v>
      </c>
      <c r="AK269" s="55" t="s">
        <v>1644</v>
      </c>
      <c r="AL269" s="55" t="s">
        <v>1644</v>
      </c>
      <c r="AM269" s="55" t="s">
        <v>3861</v>
      </c>
      <c r="AN269" s="55" t="s">
        <v>1644</v>
      </c>
      <c r="AO269" t="s">
        <v>3842</v>
      </c>
    </row>
    <row r="270" spans="1:41" x14ac:dyDescent="0.25">
      <c r="A270" s="56">
        <v>45688</v>
      </c>
      <c r="B270" s="92" t="s">
        <v>1718</v>
      </c>
      <c r="C270" s="55" t="s">
        <v>4119</v>
      </c>
      <c r="D270" s="55" t="s">
        <v>3859</v>
      </c>
      <c r="E270" s="55" t="s">
        <v>89</v>
      </c>
      <c r="F270" s="55">
        <v>50900010</v>
      </c>
      <c r="G270" s="55" t="s">
        <v>490</v>
      </c>
      <c r="H270" s="55" t="s">
        <v>89</v>
      </c>
      <c r="I270" s="57">
        <v>277.08</v>
      </c>
      <c r="J270" s="57">
        <v>277.08</v>
      </c>
      <c r="K270" s="55" t="s">
        <v>3860</v>
      </c>
      <c r="L270" s="55" t="s">
        <v>1644</v>
      </c>
      <c r="M270" s="55" t="s">
        <v>4119</v>
      </c>
      <c r="N270" s="56">
        <v>45688</v>
      </c>
      <c r="O270" s="55" t="s">
        <v>1644</v>
      </c>
      <c r="P270" s="55" t="s">
        <v>329</v>
      </c>
      <c r="Q270" s="55" t="s">
        <v>330</v>
      </c>
      <c r="R270" s="55" t="s">
        <v>1644</v>
      </c>
      <c r="S270" s="55" t="s">
        <v>1644</v>
      </c>
      <c r="T270" s="55" t="s">
        <v>1644</v>
      </c>
      <c r="U270" s="55" t="s">
        <v>4134</v>
      </c>
      <c r="V270" s="55" t="s">
        <v>1881</v>
      </c>
      <c r="W270" s="55" t="s">
        <v>1644</v>
      </c>
      <c r="X270" s="56"/>
      <c r="Y270" s="55" t="s">
        <v>1644</v>
      </c>
      <c r="Z270" s="56"/>
      <c r="AA270" s="55" t="s">
        <v>1644</v>
      </c>
      <c r="AB270" s="59">
        <v>0</v>
      </c>
      <c r="AC270" s="55" t="s">
        <v>1554</v>
      </c>
      <c r="AD270" s="55" t="s">
        <v>1644</v>
      </c>
      <c r="AE270" s="58">
        <v>0</v>
      </c>
      <c r="AF270" s="55" t="s">
        <v>1644</v>
      </c>
      <c r="AG270" s="55" t="s">
        <v>1644</v>
      </c>
      <c r="AH270" s="55" t="s">
        <v>1644</v>
      </c>
      <c r="AI270" s="55" t="s">
        <v>1644</v>
      </c>
      <c r="AJ270" s="55" t="s">
        <v>1644</v>
      </c>
      <c r="AK270" s="55" t="s">
        <v>1644</v>
      </c>
      <c r="AL270" s="55" t="s">
        <v>1644</v>
      </c>
      <c r="AM270" s="55" t="s">
        <v>3861</v>
      </c>
      <c r="AN270" s="55" t="s">
        <v>1644</v>
      </c>
      <c r="AO270" t="s">
        <v>3842</v>
      </c>
    </row>
    <row r="271" spans="1:41" x14ac:dyDescent="0.25">
      <c r="A271" s="56">
        <v>45688</v>
      </c>
      <c r="B271" s="92" t="s">
        <v>1718</v>
      </c>
      <c r="C271" s="55" t="s">
        <v>4119</v>
      </c>
      <c r="D271" s="55" t="s">
        <v>3859</v>
      </c>
      <c r="E271" s="55" t="s">
        <v>89</v>
      </c>
      <c r="F271" s="55">
        <v>50900010</v>
      </c>
      <c r="G271" s="55" t="s">
        <v>490</v>
      </c>
      <c r="H271" s="55" t="s">
        <v>89</v>
      </c>
      <c r="I271" s="57">
        <v>197.73</v>
      </c>
      <c r="J271" s="57">
        <v>197.73</v>
      </c>
      <c r="K271" s="55" t="s">
        <v>3860</v>
      </c>
      <c r="L271" s="55" t="s">
        <v>1644</v>
      </c>
      <c r="M271" s="55" t="s">
        <v>4119</v>
      </c>
      <c r="N271" s="56">
        <v>45688</v>
      </c>
      <c r="O271" s="55" t="s">
        <v>1644</v>
      </c>
      <c r="P271" s="55" t="s">
        <v>329</v>
      </c>
      <c r="Q271" s="55" t="s">
        <v>330</v>
      </c>
      <c r="R271" s="55" t="s">
        <v>1644</v>
      </c>
      <c r="S271" s="55" t="s">
        <v>1644</v>
      </c>
      <c r="T271" s="55" t="s">
        <v>1644</v>
      </c>
      <c r="U271" s="55" t="s">
        <v>4135</v>
      </c>
      <c r="V271" s="55" t="s">
        <v>1881</v>
      </c>
      <c r="W271" s="55" t="s">
        <v>1644</v>
      </c>
      <c r="X271" s="56"/>
      <c r="Y271" s="55" t="s">
        <v>1644</v>
      </c>
      <c r="Z271" s="56"/>
      <c r="AA271" s="55" t="s">
        <v>1644</v>
      </c>
      <c r="AB271" s="59">
        <v>10386819</v>
      </c>
      <c r="AC271" s="55" t="s">
        <v>1554</v>
      </c>
      <c r="AD271" s="55" t="s">
        <v>1644</v>
      </c>
      <c r="AE271" s="58">
        <v>0</v>
      </c>
      <c r="AF271" s="55" t="s">
        <v>1644</v>
      </c>
      <c r="AG271" s="55" t="s">
        <v>1644</v>
      </c>
      <c r="AH271" s="55" t="s">
        <v>1644</v>
      </c>
      <c r="AI271" s="55" t="s">
        <v>1644</v>
      </c>
      <c r="AJ271" s="55" t="s">
        <v>1644</v>
      </c>
      <c r="AK271" s="55" t="s">
        <v>1644</v>
      </c>
      <c r="AL271" s="55" t="s">
        <v>1644</v>
      </c>
      <c r="AM271" s="55" t="s">
        <v>3861</v>
      </c>
      <c r="AN271" s="55" t="s">
        <v>1644</v>
      </c>
      <c r="AO271" t="s">
        <v>3842</v>
      </c>
    </row>
    <row r="272" spans="1:41" x14ac:dyDescent="0.25">
      <c r="A272" s="56">
        <v>45688</v>
      </c>
      <c r="B272" s="92" t="s">
        <v>1718</v>
      </c>
      <c r="C272" s="55" t="s">
        <v>4119</v>
      </c>
      <c r="D272" s="55" t="s">
        <v>3859</v>
      </c>
      <c r="E272" s="55" t="s">
        <v>89</v>
      </c>
      <c r="F272" s="55">
        <v>50900010</v>
      </c>
      <c r="G272" s="55" t="s">
        <v>490</v>
      </c>
      <c r="H272" s="55" t="s">
        <v>89</v>
      </c>
      <c r="I272" s="57">
        <v>1.59</v>
      </c>
      <c r="J272" s="57">
        <v>1.59</v>
      </c>
      <c r="K272" s="55" t="s">
        <v>3860</v>
      </c>
      <c r="L272" s="55" t="s">
        <v>1644</v>
      </c>
      <c r="M272" s="55" t="s">
        <v>4119</v>
      </c>
      <c r="N272" s="56">
        <v>45688</v>
      </c>
      <c r="O272" s="55" t="s">
        <v>1644</v>
      </c>
      <c r="P272" s="55" t="s">
        <v>329</v>
      </c>
      <c r="Q272" s="55" t="s">
        <v>330</v>
      </c>
      <c r="R272" s="55" t="s">
        <v>1644</v>
      </c>
      <c r="S272" s="55" t="s">
        <v>1644</v>
      </c>
      <c r="T272" s="55" t="s">
        <v>1644</v>
      </c>
      <c r="U272" s="55" t="s">
        <v>4136</v>
      </c>
      <c r="V272" s="55" t="s">
        <v>1718</v>
      </c>
      <c r="W272" s="55" t="s">
        <v>1644</v>
      </c>
      <c r="X272" s="56"/>
      <c r="Y272" s="55" t="s">
        <v>1644</v>
      </c>
      <c r="Z272" s="56"/>
      <c r="AA272" s="55" t="s">
        <v>1644</v>
      </c>
      <c r="AB272" s="59">
        <v>30003</v>
      </c>
      <c r="AC272" s="55" t="s">
        <v>1554</v>
      </c>
      <c r="AD272" s="55" t="s">
        <v>1644</v>
      </c>
      <c r="AE272" s="58">
        <v>0</v>
      </c>
      <c r="AF272" s="55" t="s">
        <v>1644</v>
      </c>
      <c r="AG272" s="55" t="s">
        <v>1644</v>
      </c>
      <c r="AH272" s="55" t="s">
        <v>1644</v>
      </c>
      <c r="AI272" s="55" t="s">
        <v>1644</v>
      </c>
      <c r="AJ272" s="55" t="s">
        <v>1644</v>
      </c>
      <c r="AK272" s="55" t="s">
        <v>1644</v>
      </c>
      <c r="AL272" s="55" t="s">
        <v>1644</v>
      </c>
      <c r="AM272" s="55" t="s">
        <v>3861</v>
      </c>
      <c r="AN272" s="55" t="s">
        <v>1644</v>
      </c>
      <c r="AO272" t="s">
        <v>3842</v>
      </c>
    </row>
    <row r="273" spans="1:41" x14ac:dyDescent="0.25">
      <c r="A273" s="56">
        <v>45688</v>
      </c>
      <c r="B273" s="92" t="s">
        <v>1718</v>
      </c>
      <c r="C273" s="55" t="s">
        <v>4119</v>
      </c>
      <c r="D273" s="55" t="s">
        <v>3859</v>
      </c>
      <c r="E273" s="55" t="s">
        <v>89</v>
      </c>
      <c r="F273" s="55">
        <v>50900010</v>
      </c>
      <c r="G273" s="55" t="s">
        <v>490</v>
      </c>
      <c r="H273" s="55" t="s">
        <v>89</v>
      </c>
      <c r="I273" s="57">
        <v>1.29</v>
      </c>
      <c r="J273" s="57">
        <v>1.29</v>
      </c>
      <c r="K273" s="55" t="s">
        <v>3860</v>
      </c>
      <c r="L273" s="55" t="s">
        <v>1644</v>
      </c>
      <c r="M273" s="55" t="s">
        <v>4119</v>
      </c>
      <c r="N273" s="56">
        <v>45688</v>
      </c>
      <c r="O273" s="55" t="s">
        <v>1644</v>
      </c>
      <c r="P273" s="55" t="s">
        <v>329</v>
      </c>
      <c r="Q273" s="55" t="s">
        <v>330</v>
      </c>
      <c r="R273" s="55" t="s">
        <v>1644</v>
      </c>
      <c r="S273" s="55" t="s">
        <v>1644</v>
      </c>
      <c r="T273" s="55" t="s">
        <v>1644</v>
      </c>
      <c r="U273" s="55" t="s">
        <v>4137</v>
      </c>
      <c r="V273" s="55" t="s">
        <v>1718</v>
      </c>
      <c r="W273" s="55" t="s">
        <v>1644</v>
      </c>
      <c r="X273" s="56"/>
      <c r="Y273" s="55" t="s">
        <v>1644</v>
      </c>
      <c r="Z273" s="56"/>
      <c r="AA273" s="55" t="s">
        <v>1644</v>
      </c>
      <c r="AB273" s="59">
        <v>24204</v>
      </c>
      <c r="AC273" s="55" t="s">
        <v>1554</v>
      </c>
      <c r="AD273" s="55" t="s">
        <v>1644</v>
      </c>
      <c r="AE273" s="58">
        <v>0</v>
      </c>
      <c r="AF273" s="55" t="s">
        <v>1644</v>
      </c>
      <c r="AG273" s="55" t="s">
        <v>1644</v>
      </c>
      <c r="AH273" s="55" t="s">
        <v>1644</v>
      </c>
      <c r="AI273" s="55" t="s">
        <v>1644</v>
      </c>
      <c r="AJ273" s="55" t="s">
        <v>1644</v>
      </c>
      <c r="AK273" s="55" t="s">
        <v>1644</v>
      </c>
      <c r="AL273" s="55" t="s">
        <v>1644</v>
      </c>
      <c r="AM273" s="55" t="s">
        <v>3861</v>
      </c>
      <c r="AN273" s="55" t="s">
        <v>1644</v>
      </c>
      <c r="AO273" t="s">
        <v>3842</v>
      </c>
    </row>
    <row r="274" spans="1:41" x14ac:dyDescent="0.25">
      <c r="A274" s="56">
        <v>45688</v>
      </c>
      <c r="B274" s="92" t="s">
        <v>1718</v>
      </c>
      <c r="C274" s="55" t="s">
        <v>4119</v>
      </c>
      <c r="D274" s="55" t="s">
        <v>3859</v>
      </c>
      <c r="E274" s="55" t="s">
        <v>89</v>
      </c>
      <c r="F274" s="55">
        <v>50900010</v>
      </c>
      <c r="G274" s="55" t="s">
        <v>490</v>
      </c>
      <c r="H274" s="55" t="s">
        <v>89</v>
      </c>
      <c r="I274" s="57">
        <v>910.53</v>
      </c>
      <c r="J274" s="57">
        <v>910.53</v>
      </c>
      <c r="K274" s="55" t="s">
        <v>3860</v>
      </c>
      <c r="L274" s="55" t="s">
        <v>1644</v>
      </c>
      <c r="M274" s="55" t="s">
        <v>4119</v>
      </c>
      <c r="N274" s="56">
        <v>45688</v>
      </c>
      <c r="O274" s="55" t="s">
        <v>1644</v>
      </c>
      <c r="P274" s="55" t="s">
        <v>329</v>
      </c>
      <c r="Q274" s="55" t="s">
        <v>330</v>
      </c>
      <c r="R274" s="55" t="s">
        <v>1644</v>
      </c>
      <c r="S274" s="55" t="s">
        <v>1644</v>
      </c>
      <c r="T274" s="55" t="s">
        <v>1644</v>
      </c>
      <c r="U274" s="55" t="s">
        <v>4129</v>
      </c>
      <c r="V274" s="55" t="s">
        <v>1881</v>
      </c>
      <c r="W274" s="55" t="s">
        <v>1644</v>
      </c>
      <c r="X274" s="56"/>
      <c r="Y274" s="55" t="s">
        <v>1644</v>
      </c>
      <c r="Z274" s="56"/>
      <c r="AA274" s="55" t="s">
        <v>1644</v>
      </c>
      <c r="AB274" s="59">
        <v>21493652</v>
      </c>
      <c r="AC274" s="55" t="s">
        <v>1554</v>
      </c>
      <c r="AD274" s="55" t="s">
        <v>1644</v>
      </c>
      <c r="AE274" s="58">
        <v>0</v>
      </c>
      <c r="AF274" s="55" t="s">
        <v>1644</v>
      </c>
      <c r="AG274" s="55" t="s">
        <v>1644</v>
      </c>
      <c r="AH274" s="55" t="s">
        <v>1644</v>
      </c>
      <c r="AI274" s="55" t="s">
        <v>1644</v>
      </c>
      <c r="AJ274" s="55" t="s">
        <v>1644</v>
      </c>
      <c r="AK274" s="55" t="s">
        <v>1644</v>
      </c>
      <c r="AL274" s="55" t="s">
        <v>1644</v>
      </c>
      <c r="AM274" s="55" t="s">
        <v>3861</v>
      </c>
      <c r="AN274" s="55" t="s">
        <v>1644</v>
      </c>
      <c r="AO274" t="s">
        <v>3842</v>
      </c>
    </row>
    <row r="275" spans="1:41" x14ac:dyDescent="0.25">
      <c r="A275" s="56">
        <v>45688</v>
      </c>
      <c r="B275" s="92" t="s">
        <v>1718</v>
      </c>
      <c r="C275" s="55" t="s">
        <v>4119</v>
      </c>
      <c r="D275" s="55" t="s">
        <v>3859</v>
      </c>
      <c r="E275" s="55" t="s">
        <v>89</v>
      </c>
      <c r="F275" s="55">
        <v>50900010</v>
      </c>
      <c r="G275" s="55" t="s">
        <v>490</v>
      </c>
      <c r="H275" s="55" t="s">
        <v>89</v>
      </c>
      <c r="I275" s="57">
        <v>238.34</v>
      </c>
      <c r="J275" s="57">
        <v>238.34</v>
      </c>
      <c r="K275" s="55" t="s">
        <v>3860</v>
      </c>
      <c r="L275" s="55" t="s">
        <v>1644</v>
      </c>
      <c r="M275" s="55" t="s">
        <v>4119</v>
      </c>
      <c r="N275" s="56">
        <v>45688</v>
      </c>
      <c r="O275" s="55" t="s">
        <v>1644</v>
      </c>
      <c r="P275" s="55" t="s">
        <v>4042</v>
      </c>
      <c r="Q275" s="55" t="s">
        <v>4043</v>
      </c>
      <c r="R275" s="55" t="s">
        <v>1644</v>
      </c>
      <c r="S275" s="55" t="s">
        <v>1644</v>
      </c>
      <c r="T275" s="55" t="s">
        <v>1644</v>
      </c>
      <c r="U275" s="55" t="s">
        <v>4138</v>
      </c>
      <c r="V275" s="55" t="s">
        <v>1881</v>
      </c>
      <c r="W275" s="55" t="s">
        <v>1644</v>
      </c>
      <c r="X275" s="56"/>
      <c r="Y275" s="55" t="s">
        <v>1644</v>
      </c>
      <c r="Z275" s="56"/>
      <c r="AA275" s="55" t="s">
        <v>1644</v>
      </c>
      <c r="AB275" s="59">
        <v>4618719</v>
      </c>
      <c r="AC275" s="55" t="s">
        <v>1554</v>
      </c>
      <c r="AD275" s="55" t="s">
        <v>1644</v>
      </c>
      <c r="AE275" s="58">
        <v>0</v>
      </c>
      <c r="AF275" s="55" t="s">
        <v>1644</v>
      </c>
      <c r="AG275" s="55" t="s">
        <v>1644</v>
      </c>
      <c r="AH275" s="55" t="s">
        <v>1644</v>
      </c>
      <c r="AI275" s="55" t="s">
        <v>1644</v>
      </c>
      <c r="AJ275" s="55" t="s">
        <v>1644</v>
      </c>
      <c r="AK275" s="55" t="s">
        <v>1644</v>
      </c>
      <c r="AL275" s="55" t="s">
        <v>1644</v>
      </c>
      <c r="AM275" s="55" t="s">
        <v>3861</v>
      </c>
      <c r="AN275" s="55" t="s">
        <v>1644</v>
      </c>
      <c r="AO275" t="s">
        <v>4371</v>
      </c>
    </row>
    <row r="276" spans="1:41" x14ac:dyDescent="0.25">
      <c r="A276" s="56">
        <v>45688</v>
      </c>
      <c r="B276" s="92" t="s">
        <v>1718</v>
      </c>
      <c r="C276" s="55" t="s">
        <v>4119</v>
      </c>
      <c r="D276" s="55" t="s">
        <v>3859</v>
      </c>
      <c r="E276" s="55" t="s">
        <v>89</v>
      </c>
      <c r="F276" s="55">
        <v>50900010</v>
      </c>
      <c r="G276" s="55" t="s">
        <v>490</v>
      </c>
      <c r="H276" s="55" t="s">
        <v>89</v>
      </c>
      <c r="I276" s="57">
        <v>34.5</v>
      </c>
      <c r="J276" s="57">
        <v>34.5</v>
      </c>
      <c r="K276" s="55" t="s">
        <v>3860</v>
      </c>
      <c r="L276" s="55" t="s">
        <v>1644</v>
      </c>
      <c r="M276" s="55" t="s">
        <v>4119</v>
      </c>
      <c r="N276" s="56">
        <v>45688</v>
      </c>
      <c r="O276" s="55" t="s">
        <v>1644</v>
      </c>
      <c r="P276" s="55" t="s">
        <v>329</v>
      </c>
      <c r="Q276" s="55" t="s">
        <v>330</v>
      </c>
      <c r="R276" s="55" t="s">
        <v>1644</v>
      </c>
      <c r="S276" s="55" t="s">
        <v>1644</v>
      </c>
      <c r="T276" s="55" t="s">
        <v>1644</v>
      </c>
      <c r="U276" s="55" t="s">
        <v>4139</v>
      </c>
      <c r="V276" s="55" t="s">
        <v>1881</v>
      </c>
      <c r="W276" s="55" t="s">
        <v>1644</v>
      </c>
      <c r="X276" s="56"/>
      <c r="Y276" s="55" t="s">
        <v>1644</v>
      </c>
      <c r="Z276" s="56"/>
      <c r="AA276" s="55" t="s">
        <v>1644</v>
      </c>
      <c r="AB276" s="59">
        <v>1338853</v>
      </c>
      <c r="AC276" s="55" t="s">
        <v>1554</v>
      </c>
      <c r="AD276" s="55" t="s">
        <v>1644</v>
      </c>
      <c r="AE276" s="58">
        <v>0</v>
      </c>
      <c r="AF276" s="55" t="s">
        <v>1644</v>
      </c>
      <c r="AG276" s="55" t="s">
        <v>1644</v>
      </c>
      <c r="AH276" s="55" t="s">
        <v>1644</v>
      </c>
      <c r="AI276" s="55" t="s">
        <v>1644</v>
      </c>
      <c r="AJ276" s="55" t="s">
        <v>1644</v>
      </c>
      <c r="AK276" s="55" t="s">
        <v>1644</v>
      </c>
      <c r="AL276" s="55" t="s">
        <v>1644</v>
      </c>
      <c r="AM276" s="55" t="s">
        <v>3861</v>
      </c>
      <c r="AN276" s="55" t="s">
        <v>1644</v>
      </c>
      <c r="AO276" t="s">
        <v>3842</v>
      </c>
    </row>
    <row r="277" spans="1:41" x14ac:dyDescent="0.25">
      <c r="A277" s="56">
        <v>45688</v>
      </c>
      <c r="B277" s="92" t="s">
        <v>1718</v>
      </c>
      <c r="C277" s="55" t="s">
        <v>4119</v>
      </c>
      <c r="D277" s="55" t="s">
        <v>3859</v>
      </c>
      <c r="E277" s="55" t="s">
        <v>89</v>
      </c>
      <c r="F277" s="55">
        <v>50900010</v>
      </c>
      <c r="G277" s="55" t="s">
        <v>490</v>
      </c>
      <c r="H277" s="55" t="s">
        <v>89</v>
      </c>
      <c r="I277" s="57">
        <v>7.76</v>
      </c>
      <c r="J277" s="57">
        <v>7.76</v>
      </c>
      <c r="K277" s="55" t="s">
        <v>3860</v>
      </c>
      <c r="L277" s="55" t="s">
        <v>1644</v>
      </c>
      <c r="M277" s="55" t="s">
        <v>4119</v>
      </c>
      <c r="N277" s="56">
        <v>45688</v>
      </c>
      <c r="O277" s="55" t="s">
        <v>1644</v>
      </c>
      <c r="P277" s="55" t="s">
        <v>329</v>
      </c>
      <c r="Q277" s="55" t="s">
        <v>330</v>
      </c>
      <c r="R277" s="55" t="s">
        <v>1644</v>
      </c>
      <c r="S277" s="55" t="s">
        <v>1644</v>
      </c>
      <c r="T277" s="55" t="s">
        <v>1644</v>
      </c>
      <c r="U277" s="55" t="s">
        <v>4140</v>
      </c>
      <c r="V277" s="55" t="s">
        <v>1881</v>
      </c>
      <c r="W277" s="55" t="s">
        <v>1644</v>
      </c>
      <c r="X277" s="56"/>
      <c r="Y277" s="55" t="s">
        <v>1644</v>
      </c>
      <c r="Z277" s="56"/>
      <c r="AA277" s="55" t="s">
        <v>1644</v>
      </c>
      <c r="AB277" s="59">
        <v>179608</v>
      </c>
      <c r="AC277" s="55" t="s">
        <v>1554</v>
      </c>
      <c r="AD277" s="55" t="s">
        <v>1644</v>
      </c>
      <c r="AE277" s="58">
        <v>0</v>
      </c>
      <c r="AF277" s="55" t="s">
        <v>1644</v>
      </c>
      <c r="AG277" s="55" t="s">
        <v>1644</v>
      </c>
      <c r="AH277" s="55" t="s">
        <v>1644</v>
      </c>
      <c r="AI277" s="55" t="s">
        <v>1644</v>
      </c>
      <c r="AJ277" s="55" t="s">
        <v>1644</v>
      </c>
      <c r="AK277" s="55" t="s">
        <v>1644</v>
      </c>
      <c r="AL277" s="55" t="s">
        <v>1644</v>
      </c>
      <c r="AM277" s="55" t="s">
        <v>3861</v>
      </c>
      <c r="AN277" s="55" t="s">
        <v>1644</v>
      </c>
      <c r="AO277" t="s">
        <v>3842</v>
      </c>
    </row>
    <row r="278" spans="1:41" x14ac:dyDescent="0.25">
      <c r="A278" s="56">
        <v>45688</v>
      </c>
      <c r="B278" s="92" t="s">
        <v>1718</v>
      </c>
      <c r="C278" s="55" t="s">
        <v>4119</v>
      </c>
      <c r="D278" s="55" t="s">
        <v>3859</v>
      </c>
      <c r="E278" s="55" t="s">
        <v>89</v>
      </c>
      <c r="F278" s="55">
        <v>50900010</v>
      </c>
      <c r="G278" s="55" t="s">
        <v>490</v>
      </c>
      <c r="H278" s="55" t="s">
        <v>89</v>
      </c>
      <c r="I278" s="57">
        <v>0.4</v>
      </c>
      <c r="J278" s="57">
        <v>0.4</v>
      </c>
      <c r="K278" s="55" t="s">
        <v>3860</v>
      </c>
      <c r="L278" s="55" t="s">
        <v>1644</v>
      </c>
      <c r="M278" s="55" t="s">
        <v>4119</v>
      </c>
      <c r="N278" s="56">
        <v>45688</v>
      </c>
      <c r="O278" s="55" t="s">
        <v>1644</v>
      </c>
      <c r="P278" s="55" t="s">
        <v>329</v>
      </c>
      <c r="Q278" s="55" t="s">
        <v>330</v>
      </c>
      <c r="R278" s="55" t="s">
        <v>1644</v>
      </c>
      <c r="S278" s="55" t="s">
        <v>1644</v>
      </c>
      <c r="T278" s="55" t="s">
        <v>1644</v>
      </c>
      <c r="U278" s="55" t="s">
        <v>4141</v>
      </c>
      <c r="V278" s="55" t="s">
        <v>1718</v>
      </c>
      <c r="W278" s="55" t="s">
        <v>1644</v>
      </c>
      <c r="X278" s="56"/>
      <c r="Y278" s="55" t="s">
        <v>1644</v>
      </c>
      <c r="Z278" s="56"/>
      <c r="AA278" s="55" t="s">
        <v>1644</v>
      </c>
      <c r="AB278" s="59">
        <v>7542</v>
      </c>
      <c r="AC278" s="55" t="s">
        <v>1554</v>
      </c>
      <c r="AD278" s="55" t="s">
        <v>1644</v>
      </c>
      <c r="AE278" s="58">
        <v>0</v>
      </c>
      <c r="AF278" s="55" t="s">
        <v>1644</v>
      </c>
      <c r="AG278" s="55" t="s">
        <v>1644</v>
      </c>
      <c r="AH278" s="55" t="s">
        <v>1644</v>
      </c>
      <c r="AI278" s="55" t="s">
        <v>1644</v>
      </c>
      <c r="AJ278" s="55" t="s">
        <v>1644</v>
      </c>
      <c r="AK278" s="55" t="s">
        <v>1644</v>
      </c>
      <c r="AL278" s="55" t="s">
        <v>1644</v>
      </c>
      <c r="AM278" s="55" t="s">
        <v>3861</v>
      </c>
      <c r="AN278" s="55" t="s">
        <v>1644</v>
      </c>
      <c r="AO278" t="s">
        <v>3842</v>
      </c>
    </row>
    <row r="279" spans="1:41" x14ac:dyDescent="0.25">
      <c r="A279" s="56">
        <v>45688</v>
      </c>
      <c r="B279" s="92" t="s">
        <v>1718</v>
      </c>
      <c r="C279" s="55" t="s">
        <v>4119</v>
      </c>
      <c r="D279" s="55" t="s">
        <v>3859</v>
      </c>
      <c r="E279" s="55" t="s">
        <v>89</v>
      </c>
      <c r="F279" s="55">
        <v>50900010</v>
      </c>
      <c r="G279" s="55" t="s">
        <v>490</v>
      </c>
      <c r="H279" s="55" t="s">
        <v>89</v>
      </c>
      <c r="I279" s="57">
        <v>912</v>
      </c>
      <c r="J279" s="57">
        <v>912</v>
      </c>
      <c r="K279" s="55" t="s">
        <v>3860</v>
      </c>
      <c r="L279" s="55" t="s">
        <v>1644</v>
      </c>
      <c r="M279" s="55" t="s">
        <v>4119</v>
      </c>
      <c r="N279" s="56">
        <v>45688</v>
      </c>
      <c r="O279" s="55" t="s">
        <v>1644</v>
      </c>
      <c r="P279" s="55" t="s">
        <v>329</v>
      </c>
      <c r="Q279" s="55" t="s">
        <v>330</v>
      </c>
      <c r="R279" s="55" t="s">
        <v>1644</v>
      </c>
      <c r="S279" s="55" t="s">
        <v>1644</v>
      </c>
      <c r="T279" s="55" t="s">
        <v>1644</v>
      </c>
      <c r="U279" s="55" t="s">
        <v>4142</v>
      </c>
      <c r="V279" s="55" t="s">
        <v>1881</v>
      </c>
      <c r="W279" s="55" t="s">
        <v>1644</v>
      </c>
      <c r="X279" s="56"/>
      <c r="Y279" s="55" t="s">
        <v>1644</v>
      </c>
      <c r="Z279" s="56"/>
      <c r="AA279" s="55" t="s">
        <v>1644</v>
      </c>
      <c r="AB279" s="59">
        <v>29320514</v>
      </c>
      <c r="AC279" s="55" t="s">
        <v>1554</v>
      </c>
      <c r="AD279" s="55" t="s">
        <v>1644</v>
      </c>
      <c r="AE279" s="58">
        <v>0</v>
      </c>
      <c r="AF279" s="55" t="s">
        <v>1644</v>
      </c>
      <c r="AG279" s="55" t="s">
        <v>1644</v>
      </c>
      <c r="AH279" s="55" t="s">
        <v>1644</v>
      </c>
      <c r="AI279" s="55" t="s">
        <v>1644</v>
      </c>
      <c r="AJ279" s="55" t="s">
        <v>1644</v>
      </c>
      <c r="AK279" s="55" t="s">
        <v>1644</v>
      </c>
      <c r="AL279" s="55" t="s">
        <v>1644</v>
      </c>
      <c r="AM279" s="55" t="s">
        <v>3861</v>
      </c>
      <c r="AN279" s="55" t="s">
        <v>1644</v>
      </c>
      <c r="AO279" t="s">
        <v>3842</v>
      </c>
    </row>
    <row r="280" spans="1:41" x14ac:dyDescent="0.25">
      <c r="A280" s="56">
        <v>45688</v>
      </c>
      <c r="B280" s="92" t="s">
        <v>1718</v>
      </c>
      <c r="C280" s="55" t="s">
        <v>4119</v>
      </c>
      <c r="D280" s="55" t="s">
        <v>3859</v>
      </c>
      <c r="E280" s="55" t="s">
        <v>89</v>
      </c>
      <c r="F280" s="55">
        <v>50900010</v>
      </c>
      <c r="G280" s="55" t="s">
        <v>490</v>
      </c>
      <c r="H280" s="55" t="s">
        <v>89</v>
      </c>
      <c r="I280" s="57">
        <v>4.95</v>
      </c>
      <c r="J280" s="57">
        <v>4.95</v>
      </c>
      <c r="K280" s="55" t="s">
        <v>3860</v>
      </c>
      <c r="L280" s="55" t="s">
        <v>1644</v>
      </c>
      <c r="M280" s="55" t="s">
        <v>4119</v>
      </c>
      <c r="N280" s="56">
        <v>45688</v>
      </c>
      <c r="O280" s="55" t="s">
        <v>1644</v>
      </c>
      <c r="P280" s="55" t="s">
        <v>329</v>
      </c>
      <c r="Q280" s="55" t="s">
        <v>330</v>
      </c>
      <c r="R280" s="55" t="s">
        <v>1644</v>
      </c>
      <c r="S280" s="55" t="s">
        <v>1644</v>
      </c>
      <c r="T280" s="55" t="s">
        <v>1644</v>
      </c>
      <c r="U280" s="55" t="s">
        <v>4143</v>
      </c>
      <c r="V280" s="55" t="s">
        <v>1718</v>
      </c>
      <c r="W280" s="55" t="s">
        <v>1644</v>
      </c>
      <c r="X280" s="56"/>
      <c r="Y280" s="55" t="s">
        <v>1644</v>
      </c>
      <c r="Z280" s="56"/>
      <c r="AA280" s="55" t="s">
        <v>1644</v>
      </c>
      <c r="AB280" s="59">
        <v>93215</v>
      </c>
      <c r="AC280" s="55" t="s">
        <v>1554</v>
      </c>
      <c r="AD280" s="55" t="s">
        <v>1644</v>
      </c>
      <c r="AE280" s="58">
        <v>0</v>
      </c>
      <c r="AF280" s="55" t="s">
        <v>1644</v>
      </c>
      <c r="AG280" s="55" t="s">
        <v>1644</v>
      </c>
      <c r="AH280" s="55" t="s">
        <v>1644</v>
      </c>
      <c r="AI280" s="55" t="s">
        <v>1644</v>
      </c>
      <c r="AJ280" s="55" t="s">
        <v>1644</v>
      </c>
      <c r="AK280" s="55" t="s">
        <v>1644</v>
      </c>
      <c r="AL280" s="55" t="s">
        <v>1644</v>
      </c>
      <c r="AM280" s="55" t="s">
        <v>3861</v>
      </c>
      <c r="AN280" s="55" t="s">
        <v>1644</v>
      </c>
      <c r="AO280" t="s">
        <v>3842</v>
      </c>
    </row>
    <row r="281" spans="1:41" x14ac:dyDescent="0.25">
      <c r="A281" s="56">
        <v>45688</v>
      </c>
      <c r="B281" s="92" t="s">
        <v>1718</v>
      </c>
      <c r="C281" s="55" t="s">
        <v>4119</v>
      </c>
      <c r="D281" s="55" t="s">
        <v>3859</v>
      </c>
      <c r="E281" s="55" t="s">
        <v>89</v>
      </c>
      <c r="F281" s="55">
        <v>50900010</v>
      </c>
      <c r="G281" s="55" t="s">
        <v>490</v>
      </c>
      <c r="H281" s="55" t="s">
        <v>89</v>
      </c>
      <c r="I281" s="57">
        <v>3.36</v>
      </c>
      <c r="J281" s="57">
        <v>3.36</v>
      </c>
      <c r="K281" s="55" t="s">
        <v>3860</v>
      </c>
      <c r="L281" s="55" t="s">
        <v>1644</v>
      </c>
      <c r="M281" s="55" t="s">
        <v>4119</v>
      </c>
      <c r="N281" s="56">
        <v>45688</v>
      </c>
      <c r="O281" s="55" t="s">
        <v>1644</v>
      </c>
      <c r="P281" s="55" t="s">
        <v>329</v>
      </c>
      <c r="Q281" s="55" t="s">
        <v>330</v>
      </c>
      <c r="R281" s="55" t="s">
        <v>1644</v>
      </c>
      <c r="S281" s="55" t="s">
        <v>1644</v>
      </c>
      <c r="T281" s="55" t="s">
        <v>1644</v>
      </c>
      <c r="U281" s="55" t="s">
        <v>4144</v>
      </c>
      <c r="V281" s="55" t="s">
        <v>1718</v>
      </c>
      <c r="W281" s="55" t="s">
        <v>1644</v>
      </c>
      <c r="X281" s="56"/>
      <c r="Y281" s="55" t="s">
        <v>1644</v>
      </c>
      <c r="Z281" s="56"/>
      <c r="AA281" s="55" t="s">
        <v>1644</v>
      </c>
      <c r="AB281" s="59">
        <v>63204</v>
      </c>
      <c r="AC281" s="55" t="s">
        <v>1554</v>
      </c>
      <c r="AD281" s="55" t="s">
        <v>1644</v>
      </c>
      <c r="AE281" s="58">
        <v>0</v>
      </c>
      <c r="AF281" s="55" t="s">
        <v>1644</v>
      </c>
      <c r="AG281" s="55" t="s">
        <v>1644</v>
      </c>
      <c r="AH281" s="55" t="s">
        <v>1644</v>
      </c>
      <c r="AI281" s="55" t="s">
        <v>1644</v>
      </c>
      <c r="AJ281" s="55" t="s">
        <v>1644</v>
      </c>
      <c r="AK281" s="55" t="s">
        <v>1644</v>
      </c>
      <c r="AL281" s="55" t="s">
        <v>1644</v>
      </c>
      <c r="AM281" s="55" t="s">
        <v>3861</v>
      </c>
      <c r="AN281" s="55" t="s">
        <v>1644</v>
      </c>
      <c r="AO281" t="s">
        <v>3842</v>
      </c>
    </row>
    <row r="282" spans="1:41" x14ac:dyDescent="0.25">
      <c r="A282" s="56">
        <v>45688</v>
      </c>
      <c r="B282" s="92" t="s">
        <v>1718</v>
      </c>
      <c r="C282" s="55" t="s">
        <v>4119</v>
      </c>
      <c r="D282" s="55" t="s">
        <v>3859</v>
      </c>
      <c r="E282" s="55" t="s">
        <v>89</v>
      </c>
      <c r="F282" s="55">
        <v>50900010</v>
      </c>
      <c r="G282" s="55" t="s">
        <v>490</v>
      </c>
      <c r="H282" s="55" t="s">
        <v>89</v>
      </c>
      <c r="I282" s="57">
        <v>538.14</v>
      </c>
      <c r="J282" s="57">
        <v>538.14</v>
      </c>
      <c r="K282" s="55" t="s">
        <v>3860</v>
      </c>
      <c r="L282" s="55" t="s">
        <v>1644</v>
      </c>
      <c r="M282" s="55" t="s">
        <v>4119</v>
      </c>
      <c r="N282" s="56">
        <v>45688</v>
      </c>
      <c r="O282" s="55" t="s">
        <v>1644</v>
      </c>
      <c r="P282" s="55" t="s">
        <v>329</v>
      </c>
      <c r="Q282" s="55" t="s">
        <v>330</v>
      </c>
      <c r="R282" s="55" t="s">
        <v>1644</v>
      </c>
      <c r="S282" s="55" t="s">
        <v>1644</v>
      </c>
      <c r="T282" s="55" t="s">
        <v>1644</v>
      </c>
      <c r="U282" s="55" t="s">
        <v>4145</v>
      </c>
      <c r="V282" s="55" t="s">
        <v>1881</v>
      </c>
      <c r="W282" s="55" t="s">
        <v>1644</v>
      </c>
      <c r="X282" s="56"/>
      <c r="Y282" s="55" t="s">
        <v>1644</v>
      </c>
      <c r="Z282" s="56"/>
      <c r="AA282" s="55" t="s">
        <v>1644</v>
      </c>
      <c r="AB282" s="59">
        <v>11262805</v>
      </c>
      <c r="AC282" s="55" t="s">
        <v>1554</v>
      </c>
      <c r="AD282" s="55" t="s">
        <v>1644</v>
      </c>
      <c r="AE282" s="58">
        <v>0</v>
      </c>
      <c r="AF282" s="55" t="s">
        <v>1644</v>
      </c>
      <c r="AG282" s="55" t="s">
        <v>1644</v>
      </c>
      <c r="AH282" s="55" t="s">
        <v>1644</v>
      </c>
      <c r="AI282" s="55" t="s">
        <v>1644</v>
      </c>
      <c r="AJ282" s="55" t="s">
        <v>1644</v>
      </c>
      <c r="AK282" s="55" t="s">
        <v>1644</v>
      </c>
      <c r="AL282" s="55" t="s">
        <v>1644</v>
      </c>
      <c r="AM282" s="55" t="s">
        <v>3861</v>
      </c>
      <c r="AN282" s="55" t="s">
        <v>1644</v>
      </c>
      <c r="AO282" t="s">
        <v>3842</v>
      </c>
    </row>
    <row r="283" spans="1:41" x14ac:dyDescent="0.25">
      <c r="A283" s="56">
        <v>45688</v>
      </c>
      <c r="B283" s="92" t="s">
        <v>1718</v>
      </c>
      <c r="C283" s="55" t="s">
        <v>4119</v>
      </c>
      <c r="D283" s="55" t="s">
        <v>3859</v>
      </c>
      <c r="E283" s="55" t="s">
        <v>89</v>
      </c>
      <c r="F283" s="55">
        <v>50900010</v>
      </c>
      <c r="G283" s="55" t="s">
        <v>490</v>
      </c>
      <c r="H283" s="55" t="s">
        <v>89</v>
      </c>
      <c r="I283" s="57">
        <v>556.85</v>
      </c>
      <c r="J283" s="57">
        <v>556.85</v>
      </c>
      <c r="K283" s="55" t="s">
        <v>3860</v>
      </c>
      <c r="L283" s="55" t="s">
        <v>1644</v>
      </c>
      <c r="M283" s="55" t="s">
        <v>4119</v>
      </c>
      <c r="N283" s="56">
        <v>45688</v>
      </c>
      <c r="O283" s="55" t="s">
        <v>1644</v>
      </c>
      <c r="P283" s="55" t="s">
        <v>329</v>
      </c>
      <c r="Q283" s="55" t="s">
        <v>330</v>
      </c>
      <c r="R283" s="55" t="s">
        <v>1644</v>
      </c>
      <c r="S283" s="55" t="s">
        <v>1644</v>
      </c>
      <c r="T283" s="55" t="s">
        <v>1644</v>
      </c>
      <c r="U283" s="55" t="s">
        <v>4146</v>
      </c>
      <c r="V283" s="55" t="s">
        <v>1881</v>
      </c>
      <c r="W283" s="55" t="s">
        <v>1644</v>
      </c>
      <c r="X283" s="56"/>
      <c r="Y283" s="55" t="s">
        <v>1644</v>
      </c>
      <c r="Z283" s="56"/>
      <c r="AA283" s="55" t="s">
        <v>1644</v>
      </c>
      <c r="AB283" s="59">
        <v>9494789</v>
      </c>
      <c r="AC283" s="55" t="s">
        <v>1554</v>
      </c>
      <c r="AD283" s="55" t="s">
        <v>1644</v>
      </c>
      <c r="AE283" s="58">
        <v>0</v>
      </c>
      <c r="AF283" s="55" t="s">
        <v>1644</v>
      </c>
      <c r="AG283" s="55" t="s">
        <v>1644</v>
      </c>
      <c r="AH283" s="55" t="s">
        <v>1644</v>
      </c>
      <c r="AI283" s="55" t="s">
        <v>1644</v>
      </c>
      <c r="AJ283" s="55" t="s">
        <v>1644</v>
      </c>
      <c r="AK283" s="55" t="s">
        <v>1644</v>
      </c>
      <c r="AL283" s="55" t="s">
        <v>1644</v>
      </c>
      <c r="AM283" s="55" t="s">
        <v>3861</v>
      </c>
      <c r="AN283" s="55" t="s">
        <v>1644</v>
      </c>
      <c r="AO283" t="s">
        <v>3842</v>
      </c>
    </row>
    <row r="284" spans="1:41" x14ac:dyDescent="0.25">
      <c r="A284" s="56">
        <v>45688</v>
      </c>
      <c r="B284" s="92" t="s">
        <v>1718</v>
      </c>
      <c r="C284" s="55" t="s">
        <v>4119</v>
      </c>
      <c r="D284" s="55" t="s">
        <v>3859</v>
      </c>
      <c r="E284" s="55" t="s">
        <v>89</v>
      </c>
      <c r="F284" s="55">
        <v>50900010</v>
      </c>
      <c r="G284" s="55" t="s">
        <v>490</v>
      </c>
      <c r="H284" s="55" t="s">
        <v>89</v>
      </c>
      <c r="I284" s="57">
        <v>10.71</v>
      </c>
      <c r="J284" s="57">
        <v>10.71</v>
      </c>
      <c r="K284" s="55" t="s">
        <v>3860</v>
      </c>
      <c r="L284" s="55" t="s">
        <v>1644</v>
      </c>
      <c r="M284" s="55" t="s">
        <v>4119</v>
      </c>
      <c r="N284" s="56">
        <v>45688</v>
      </c>
      <c r="O284" s="55" t="s">
        <v>1644</v>
      </c>
      <c r="P284" s="55" t="s">
        <v>329</v>
      </c>
      <c r="Q284" s="55" t="s">
        <v>330</v>
      </c>
      <c r="R284" s="55" t="s">
        <v>1644</v>
      </c>
      <c r="S284" s="55" t="s">
        <v>1644</v>
      </c>
      <c r="T284" s="55" t="s">
        <v>1644</v>
      </c>
      <c r="U284" s="55" t="s">
        <v>4127</v>
      </c>
      <c r="V284" s="55" t="s">
        <v>1718</v>
      </c>
      <c r="W284" s="55" t="s">
        <v>1644</v>
      </c>
      <c r="X284" s="56"/>
      <c r="Y284" s="55" t="s">
        <v>1644</v>
      </c>
      <c r="Z284" s="56"/>
      <c r="AA284" s="55" t="s">
        <v>1644</v>
      </c>
      <c r="AB284" s="59">
        <v>201620</v>
      </c>
      <c r="AC284" s="55" t="s">
        <v>1554</v>
      </c>
      <c r="AD284" s="55" t="s">
        <v>1644</v>
      </c>
      <c r="AE284" s="58">
        <v>0</v>
      </c>
      <c r="AF284" s="55" t="s">
        <v>1644</v>
      </c>
      <c r="AG284" s="55" t="s">
        <v>1644</v>
      </c>
      <c r="AH284" s="55" t="s">
        <v>1644</v>
      </c>
      <c r="AI284" s="55" t="s">
        <v>1644</v>
      </c>
      <c r="AJ284" s="55" t="s">
        <v>1644</v>
      </c>
      <c r="AK284" s="55" t="s">
        <v>1644</v>
      </c>
      <c r="AL284" s="55" t="s">
        <v>1644</v>
      </c>
      <c r="AM284" s="55" t="s">
        <v>3861</v>
      </c>
      <c r="AN284" s="55" t="s">
        <v>1644</v>
      </c>
      <c r="AO284" t="s">
        <v>3842</v>
      </c>
    </row>
    <row r="285" spans="1:41" x14ac:dyDescent="0.25">
      <c r="A285" s="56">
        <v>45688</v>
      </c>
      <c r="B285" s="92" t="s">
        <v>1718</v>
      </c>
      <c r="C285" s="55" t="s">
        <v>4119</v>
      </c>
      <c r="D285" s="55" t="s">
        <v>3859</v>
      </c>
      <c r="E285" s="55" t="s">
        <v>89</v>
      </c>
      <c r="F285" s="55">
        <v>50900010</v>
      </c>
      <c r="G285" s="55" t="s">
        <v>490</v>
      </c>
      <c r="H285" s="55" t="s">
        <v>89</v>
      </c>
      <c r="I285" s="57">
        <v>3.79</v>
      </c>
      <c r="J285" s="57">
        <v>3.79</v>
      </c>
      <c r="K285" s="55" t="s">
        <v>3860</v>
      </c>
      <c r="L285" s="55" t="s">
        <v>1644</v>
      </c>
      <c r="M285" s="55" t="s">
        <v>4119</v>
      </c>
      <c r="N285" s="56">
        <v>45688</v>
      </c>
      <c r="O285" s="55" t="s">
        <v>1644</v>
      </c>
      <c r="P285" s="55" t="s">
        <v>329</v>
      </c>
      <c r="Q285" s="55" t="s">
        <v>330</v>
      </c>
      <c r="R285" s="55" t="s">
        <v>1644</v>
      </c>
      <c r="S285" s="55" t="s">
        <v>1644</v>
      </c>
      <c r="T285" s="55" t="s">
        <v>1644</v>
      </c>
      <c r="U285" s="55" t="s">
        <v>4147</v>
      </c>
      <c r="V285" s="55" t="s">
        <v>1881</v>
      </c>
      <c r="W285" s="55" t="s">
        <v>1644</v>
      </c>
      <c r="X285" s="56"/>
      <c r="Y285" s="55" t="s">
        <v>1644</v>
      </c>
      <c r="Z285" s="56"/>
      <c r="AA285" s="55" t="s">
        <v>1644</v>
      </c>
      <c r="AB285" s="59">
        <v>76651</v>
      </c>
      <c r="AC285" s="55" t="s">
        <v>1554</v>
      </c>
      <c r="AD285" s="55" t="s">
        <v>1644</v>
      </c>
      <c r="AE285" s="58">
        <v>0</v>
      </c>
      <c r="AF285" s="55" t="s">
        <v>1644</v>
      </c>
      <c r="AG285" s="55" t="s">
        <v>1644</v>
      </c>
      <c r="AH285" s="55" t="s">
        <v>1644</v>
      </c>
      <c r="AI285" s="55" t="s">
        <v>1644</v>
      </c>
      <c r="AJ285" s="55" t="s">
        <v>1644</v>
      </c>
      <c r="AK285" s="55" t="s">
        <v>1644</v>
      </c>
      <c r="AL285" s="55" t="s">
        <v>1644</v>
      </c>
      <c r="AM285" s="55" t="s">
        <v>3861</v>
      </c>
      <c r="AN285" s="55" t="s">
        <v>1644</v>
      </c>
      <c r="AO285" t="s">
        <v>3842</v>
      </c>
    </row>
    <row r="286" spans="1:41" x14ac:dyDescent="0.25">
      <c r="A286" s="56">
        <v>45688</v>
      </c>
      <c r="B286" s="92" t="s">
        <v>1718</v>
      </c>
      <c r="C286" s="55" t="s">
        <v>4119</v>
      </c>
      <c r="D286" s="55" t="s">
        <v>3859</v>
      </c>
      <c r="E286" s="55" t="s">
        <v>89</v>
      </c>
      <c r="F286" s="55">
        <v>50900010</v>
      </c>
      <c r="G286" s="55" t="s">
        <v>490</v>
      </c>
      <c r="H286" s="55" t="s">
        <v>89</v>
      </c>
      <c r="I286" s="57">
        <v>234.95</v>
      </c>
      <c r="J286" s="57">
        <v>234.95</v>
      </c>
      <c r="K286" s="55" t="s">
        <v>3860</v>
      </c>
      <c r="L286" s="55" t="s">
        <v>1644</v>
      </c>
      <c r="M286" s="55" t="s">
        <v>4119</v>
      </c>
      <c r="N286" s="56">
        <v>45688</v>
      </c>
      <c r="O286" s="55" t="s">
        <v>1644</v>
      </c>
      <c r="P286" s="55" t="s">
        <v>4042</v>
      </c>
      <c r="Q286" s="55" t="s">
        <v>4043</v>
      </c>
      <c r="R286" s="55" t="s">
        <v>1644</v>
      </c>
      <c r="S286" s="55" t="s">
        <v>1644</v>
      </c>
      <c r="T286" s="55" t="s">
        <v>1644</v>
      </c>
      <c r="U286" s="55" t="s">
        <v>4131</v>
      </c>
      <c r="V286" s="55" t="s">
        <v>1881</v>
      </c>
      <c r="W286" s="55" t="s">
        <v>1644</v>
      </c>
      <c r="X286" s="56"/>
      <c r="Y286" s="55" t="s">
        <v>1644</v>
      </c>
      <c r="Z286" s="56"/>
      <c r="AA286" s="55" t="s">
        <v>1644</v>
      </c>
      <c r="AB286" s="59">
        <v>6358720</v>
      </c>
      <c r="AC286" s="55" t="s">
        <v>1554</v>
      </c>
      <c r="AD286" s="55" t="s">
        <v>1644</v>
      </c>
      <c r="AE286" s="58">
        <v>0</v>
      </c>
      <c r="AF286" s="55" t="s">
        <v>1644</v>
      </c>
      <c r="AG286" s="55" t="s">
        <v>1644</v>
      </c>
      <c r="AH286" s="55" t="s">
        <v>1644</v>
      </c>
      <c r="AI286" s="55" t="s">
        <v>1644</v>
      </c>
      <c r="AJ286" s="55" t="s">
        <v>1644</v>
      </c>
      <c r="AK286" s="55" t="s">
        <v>1644</v>
      </c>
      <c r="AL286" s="55" t="s">
        <v>1644</v>
      </c>
      <c r="AM286" s="55" t="s">
        <v>3861</v>
      </c>
      <c r="AN286" s="55" t="s">
        <v>1644</v>
      </c>
      <c r="AO286" t="s">
        <v>4371</v>
      </c>
    </row>
    <row r="287" spans="1:41" x14ac:dyDescent="0.25">
      <c r="A287" s="56">
        <v>45688</v>
      </c>
      <c r="B287" s="92" t="s">
        <v>1718</v>
      </c>
      <c r="C287" s="55" t="s">
        <v>4119</v>
      </c>
      <c r="D287" s="55" t="s">
        <v>3859</v>
      </c>
      <c r="E287" s="55" t="s">
        <v>89</v>
      </c>
      <c r="F287" s="55">
        <v>50900010</v>
      </c>
      <c r="G287" s="55" t="s">
        <v>490</v>
      </c>
      <c r="H287" s="55" t="s">
        <v>89</v>
      </c>
      <c r="I287" s="57">
        <v>2.19</v>
      </c>
      <c r="J287" s="57">
        <v>2.19</v>
      </c>
      <c r="K287" s="55" t="s">
        <v>3860</v>
      </c>
      <c r="L287" s="55" t="s">
        <v>1644</v>
      </c>
      <c r="M287" s="55" t="s">
        <v>4119</v>
      </c>
      <c r="N287" s="56">
        <v>45688</v>
      </c>
      <c r="O287" s="55" t="s">
        <v>1644</v>
      </c>
      <c r="P287" s="55" t="s">
        <v>4042</v>
      </c>
      <c r="Q287" s="55" t="s">
        <v>4043</v>
      </c>
      <c r="R287" s="55" t="s">
        <v>1644</v>
      </c>
      <c r="S287" s="55" t="s">
        <v>1644</v>
      </c>
      <c r="T287" s="55" t="s">
        <v>1644</v>
      </c>
      <c r="U287" s="55" t="s">
        <v>4148</v>
      </c>
      <c r="V287" s="55" t="s">
        <v>1718</v>
      </c>
      <c r="W287" s="55" t="s">
        <v>1644</v>
      </c>
      <c r="X287" s="56"/>
      <c r="Y287" s="55" t="s">
        <v>1644</v>
      </c>
      <c r="Z287" s="56"/>
      <c r="AA287" s="55" t="s">
        <v>1644</v>
      </c>
      <c r="AB287" s="59">
        <v>42618</v>
      </c>
      <c r="AC287" s="55" t="s">
        <v>1554</v>
      </c>
      <c r="AD287" s="55" t="s">
        <v>1644</v>
      </c>
      <c r="AE287" s="58">
        <v>0</v>
      </c>
      <c r="AF287" s="55" t="s">
        <v>1644</v>
      </c>
      <c r="AG287" s="55" t="s">
        <v>1644</v>
      </c>
      <c r="AH287" s="55" t="s">
        <v>1644</v>
      </c>
      <c r="AI287" s="55" t="s">
        <v>1644</v>
      </c>
      <c r="AJ287" s="55" t="s">
        <v>1644</v>
      </c>
      <c r="AK287" s="55" t="s">
        <v>1644</v>
      </c>
      <c r="AL287" s="55" t="s">
        <v>1644</v>
      </c>
      <c r="AM287" s="55" t="s">
        <v>3861</v>
      </c>
      <c r="AN287" s="55" t="s">
        <v>1644</v>
      </c>
      <c r="AO287" t="s">
        <v>4371</v>
      </c>
    </row>
    <row r="288" spans="1:41" x14ac:dyDescent="0.25">
      <c r="A288" s="56">
        <v>45688</v>
      </c>
      <c r="B288" s="92" t="s">
        <v>1718</v>
      </c>
      <c r="C288" s="55" t="s">
        <v>4119</v>
      </c>
      <c r="D288" s="55" t="s">
        <v>3859</v>
      </c>
      <c r="E288" s="55" t="s">
        <v>89</v>
      </c>
      <c r="F288" s="55">
        <v>50900010</v>
      </c>
      <c r="G288" s="55" t="s">
        <v>490</v>
      </c>
      <c r="H288" s="55" t="s">
        <v>89</v>
      </c>
      <c r="I288" s="57">
        <v>48.52</v>
      </c>
      <c r="J288" s="57">
        <v>48.52</v>
      </c>
      <c r="K288" s="55" t="s">
        <v>3860</v>
      </c>
      <c r="L288" s="55" t="s">
        <v>1644</v>
      </c>
      <c r="M288" s="55" t="s">
        <v>4119</v>
      </c>
      <c r="N288" s="56">
        <v>45688</v>
      </c>
      <c r="O288" s="55" t="s">
        <v>1644</v>
      </c>
      <c r="P288" s="55" t="s">
        <v>329</v>
      </c>
      <c r="Q288" s="55" t="s">
        <v>330</v>
      </c>
      <c r="R288" s="55" t="s">
        <v>1644</v>
      </c>
      <c r="S288" s="55" t="s">
        <v>1644</v>
      </c>
      <c r="T288" s="55" t="s">
        <v>1644</v>
      </c>
      <c r="U288" s="55" t="s">
        <v>4149</v>
      </c>
      <c r="V288" s="55" t="s">
        <v>1881</v>
      </c>
      <c r="W288" s="55" t="s">
        <v>1644</v>
      </c>
      <c r="X288" s="56"/>
      <c r="Y288" s="55" t="s">
        <v>1644</v>
      </c>
      <c r="Z288" s="56"/>
      <c r="AA288" s="55" t="s">
        <v>1644</v>
      </c>
      <c r="AB288" s="59">
        <v>0</v>
      </c>
      <c r="AC288" s="55" t="s">
        <v>1554</v>
      </c>
      <c r="AD288" s="55" t="s">
        <v>1644</v>
      </c>
      <c r="AE288" s="58">
        <v>0</v>
      </c>
      <c r="AF288" s="55" t="s">
        <v>1644</v>
      </c>
      <c r="AG288" s="55" t="s">
        <v>1644</v>
      </c>
      <c r="AH288" s="55" t="s">
        <v>1644</v>
      </c>
      <c r="AI288" s="55" t="s">
        <v>1644</v>
      </c>
      <c r="AJ288" s="55" t="s">
        <v>1644</v>
      </c>
      <c r="AK288" s="55" t="s">
        <v>1644</v>
      </c>
      <c r="AL288" s="55" t="s">
        <v>1644</v>
      </c>
      <c r="AM288" s="55" t="s">
        <v>3861</v>
      </c>
      <c r="AN288" s="55" t="s">
        <v>1644</v>
      </c>
      <c r="AO288" t="s">
        <v>3842</v>
      </c>
    </row>
    <row r="289" spans="1:41" x14ac:dyDescent="0.25">
      <c r="A289" s="56">
        <v>45688</v>
      </c>
      <c r="B289" s="92" t="s">
        <v>1718</v>
      </c>
      <c r="C289" s="55" t="s">
        <v>4119</v>
      </c>
      <c r="D289" s="55" t="s">
        <v>3859</v>
      </c>
      <c r="E289" s="55" t="s">
        <v>89</v>
      </c>
      <c r="F289" s="55">
        <v>50900010</v>
      </c>
      <c r="G289" s="55" t="s">
        <v>490</v>
      </c>
      <c r="H289" s="55" t="s">
        <v>89</v>
      </c>
      <c r="I289" s="57">
        <v>28.85</v>
      </c>
      <c r="J289" s="57">
        <v>28.85</v>
      </c>
      <c r="K289" s="55" t="s">
        <v>3860</v>
      </c>
      <c r="L289" s="55" t="s">
        <v>1644</v>
      </c>
      <c r="M289" s="55" t="s">
        <v>4119</v>
      </c>
      <c r="N289" s="56">
        <v>45688</v>
      </c>
      <c r="O289" s="55" t="s">
        <v>1644</v>
      </c>
      <c r="P289" s="55" t="s">
        <v>4042</v>
      </c>
      <c r="Q289" s="55" t="s">
        <v>4043</v>
      </c>
      <c r="R289" s="55" t="s">
        <v>1644</v>
      </c>
      <c r="S289" s="55" t="s">
        <v>1644</v>
      </c>
      <c r="T289" s="55" t="s">
        <v>1644</v>
      </c>
      <c r="U289" s="55" t="s">
        <v>4150</v>
      </c>
      <c r="V289" s="55" t="s">
        <v>1881</v>
      </c>
      <c r="W289" s="55" t="s">
        <v>1644</v>
      </c>
      <c r="X289" s="56"/>
      <c r="Y289" s="55" t="s">
        <v>1644</v>
      </c>
      <c r="Z289" s="56"/>
      <c r="AA289" s="55" t="s">
        <v>1644</v>
      </c>
      <c r="AB289" s="59">
        <v>467245</v>
      </c>
      <c r="AC289" s="55" t="s">
        <v>1554</v>
      </c>
      <c r="AD289" s="55" t="s">
        <v>1644</v>
      </c>
      <c r="AE289" s="58">
        <v>0</v>
      </c>
      <c r="AF289" s="55" t="s">
        <v>1644</v>
      </c>
      <c r="AG289" s="55" t="s">
        <v>1644</v>
      </c>
      <c r="AH289" s="55" t="s">
        <v>1644</v>
      </c>
      <c r="AI289" s="55" t="s">
        <v>1644</v>
      </c>
      <c r="AJ289" s="55" t="s">
        <v>1644</v>
      </c>
      <c r="AK289" s="55" t="s">
        <v>1644</v>
      </c>
      <c r="AL289" s="55" t="s">
        <v>1644</v>
      </c>
      <c r="AM289" s="55" t="s">
        <v>3861</v>
      </c>
      <c r="AN289" s="55" t="s">
        <v>1644</v>
      </c>
      <c r="AO289" t="s">
        <v>4371</v>
      </c>
    </row>
    <row r="290" spans="1:41" x14ac:dyDescent="0.25">
      <c r="A290" s="56">
        <v>45688</v>
      </c>
      <c r="B290" s="92" t="s">
        <v>1718</v>
      </c>
      <c r="C290" s="55" t="s">
        <v>4119</v>
      </c>
      <c r="D290" s="55" t="s">
        <v>3859</v>
      </c>
      <c r="E290" s="55" t="s">
        <v>89</v>
      </c>
      <c r="F290" s="55">
        <v>50900010</v>
      </c>
      <c r="G290" s="55" t="s">
        <v>490</v>
      </c>
      <c r="H290" s="55" t="s">
        <v>89</v>
      </c>
      <c r="I290" s="57">
        <v>10.119999999999999</v>
      </c>
      <c r="J290" s="57">
        <v>10.119999999999999</v>
      </c>
      <c r="K290" s="55" t="s">
        <v>3860</v>
      </c>
      <c r="L290" s="55" t="s">
        <v>1644</v>
      </c>
      <c r="M290" s="55" t="s">
        <v>4119</v>
      </c>
      <c r="N290" s="56">
        <v>45688</v>
      </c>
      <c r="O290" s="55" t="s">
        <v>1644</v>
      </c>
      <c r="P290" s="55" t="s">
        <v>329</v>
      </c>
      <c r="Q290" s="55" t="s">
        <v>330</v>
      </c>
      <c r="R290" s="55" t="s">
        <v>1644</v>
      </c>
      <c r="S290" s="55" t="s">
        <v>1644</v>
      </c>
      <c r="T290" s="55" t="s">
        <v>1644</v>
      </c>
      <c r="U290" s="55" t="s">
        <v>4145</v>
      </c>
      <c r="V290" s="55" t="s">
        <v>1718</v>
      </c>
      <c r="W290" s="55" t="s">
        <v>1644</v>
      </c>
      <c r="X290" s="56"/>
      <c r="Y290" s="55" t="s">
        <v>1644</v>
      </c>
      <c r="Z290" s="56"/>
      <c r="AA290" s="55" t="s">
        <v>1644</v>
      </c>
      <c r="AB290" s="59">
        <v>190586</v>
      </c>
      <c r="AC290" s="55" t="s">
        <v>1554</v>
      </c>
      <c r="AD290" s="55" t="s">
        <v>1644</v>
      </c>
      <c r="AE290" s="58">
        <v>0</v>
      </c>
      <c r="AF290" s="55" t="s">
        <v>1644</v>
      </c>
      <c r="AG290" s="55" t="s">
        <v>1644</v>
      </c>
      <c r="AH290" s="55" t="s">
        <v>1644</v>
      </c>
      <c r="AI290" s="55" t="s">
        <v>1644</v>
      </c>
      <c r="AJ290" s="55" t="s">
        <v>1644</v>
      </c>
      <c r="AK290" s="55" t="s">
        <v>1644</v>
      </c>
      <c r="AL290" s="55" t="s">
        <v>1644</v>
      </c>
      <c r="AM290" s="55" t="s">
        <v>3861</v>
      </c>
      <c r="AN290" s="55" t="s">
        <v>1644</v>
      </c>
      <c r="AO290" t="s">
        <v>3842</v>
      </c>
    </row>
    <row r="291" spans="1:41" x14ac:dyDescent="0.25">
      <c r="A291" s="56">
        <v>45688</v>
      </c>
      <c r="B291" s="92" t="s">
        <v>1718</v>
      </c>
      <c r="C291" s="55" t="s">
        <v>4119</v>
      </c>
      <c r="D291" s="55" t="s">
        <v>3859</v>
      </c>
      <c r="E291" s="55" t="s">
        <v>89</v>
      </c>
      <c r="F291" s="55">
        <v>50900010</v>
      </c>
      <c r="G291" s="55" t="s">
        <v>490</v>
      </c>
      <c r="H291" s="55" t="s">
        <v>89</v>
      </c>
      <c r="I291" s="57">
        <v>123.09</v>
      </c>
      <c r="J291" s="57">
        <v>123.09</v>
      </c>
      <c r="K291" s="55" t="s">
        <v>3860</v>
      </c>
      <c r="L291" s="55" t="s">
        <v>1644</v>
      </c>
      <c r="M291" s="55" t="s">
        <v>4119</v>
      </c>
      <c r="N291" s="56">
        <v>45688</v>
      </c>
      <c r="O291" s="55" t="s">
        <v>1644</v>
      </c>
      <c r="P291" s="55" t="s">
        <v>329</v>
      </c>
      <c r="Q291" s="55" t="s">
        <v>330</v>
      </c>
      <c r="R291" s="55" t="s">
        <v>1644</v>
      </c>
      <c r="S291" s="55" t="s">
        <v>1644</v>
      </c>
      <c r="T291" s="55" t="s">
        <v>1644</v>
      </c>
      <c r="U291" s="55" t="s">
        <v>4151</v>
      </c>
      <c r="V291" s="55" t="s">
        <v>1881</v>
      </c>
      <c r="W291" s="55" t="s">
        <v>1644</v>
      </c>
      <c r="X291" s="56"/>
      <c r="Y291" s="55" t="s">
        <v>1644</v>
      </c>
      <c r="Z291" s="56"/>
      <c r="AA291" s="55" t="s">
        <v>1644</v>
      </c>
      <c r="AB291" s="59">
        <v>2610225</v>
      </c>
      <c r="AC291" s="55" t="s">
        <v>1554</v>
      </c>
      <c r="AD291" s="55" t="s">
        <v>1644</v>
      </c>
      <c r="AE291" s="58">
        <v>0</v>
      </c>
      <c r="AF291" s="55" t="s">
        <v>1644</v>
      </c>
      <c r="AG291" s="55" t="s">
        <v>1644</v>
      </c>
      <c r="AH291" s="55" t="s">
        <v>1644</v>
      </c>
      <c r="AI291" s="55" t="s">
        <v>1644</v>
      </c>
      <c r="AJ291" s="55" t="s">
        <v>1644</v>
      </c>
      <c r="AK291" s="55" t="s">
        <v>1644</v>
      </c>
      <c r="AL291" s="55" t="s">
        <v>1644</v>
      </c>
      <c r="AM291" s="55" t="s">
        <v>3861</v>
      </c>
      <c r="AN291" s="55" t="s">
        <v>1644</v>
      </c>
      <c r="AO291" t="s">
        <v>3842</v>
      </c>
    </row>
    <row r="292" spans="1:41" x14ac:dyDescent="0.25">
      <c r="A292" s="56">
        <v>45688</v>
      </c>
      <c r="B292" s="92" t="s">
        <v>1718</v>
      </c>
      <c r="C292" s="55" t="s">
        <v>4119</v>
      </c>
      <c r="D292" s="55" t="s">
        <v>3859</v>
      </c>
      <c r="E292" s="55" t="s">
        <v>89</v>
      </c>
      <c r="F292" s="55">
        <v>50900010</v>
      </c>
      <c r="G292" s="55" t="s">
        <v>490</v>
      </c>
      <c r="H292" s="55" t="s">
        <v>89</v>
      </c>
      <c r="I292" s="57">
        <v>105.64</v>
      </c>
      <c r="J292" s="57">
        <v>105.64</v>
      </c>
      <c r="K292" s="55" t="s">
        <v>3860</v>
      </c>
      <c r="L292" s="55" t="s">
        <v>1644</v>
      </c>
      <c r="M292" s="55" t="s">
        <v>4119</v>
      </c>
      <c r="N292" s="56">
        <v>45688</v>
      </c>
      <c r="O292" s="55" t="s">
        <v>1644</v>
      </c>
      <c r="P292" s="55" t="s">
        <v>329</v>
      </c>
      <c r="Q292" s="55" t="s">
        <v>330</v>
      </c>
      <c r="R292" s="55" t="s">
        <v>1644</v>
      </c>
      <c r="S292" s="55" t="s">
        <v>1644</v>
      </c>
      <c r="T292" s="55" t="s">
        <v>1644</v>
      </c>
      <c r="U292" s="55" t="s">
        <v>4152</v>
      </c>
      <c r="V292" s="55" t="s">
        <v>1881</v>
      </c>
      <c r="W292" s="55" t="s">
        <v>1644</v>
      </c>
      <c r="X292" s="56"/>
      <c r="Y292" s="55" t="s">
        <v>1644</v>
      </c>
      <c r="Z292" s="56"/>
      <c r="AA292" s="55" t="s">
        <v>1644</v>
      </c>
      <c r="AB292" s="59">
        <v>0</v>
      </c>
      <c r="AC292" s="55" t="s">
        <v>1554</v>
      </c>
      <c r="AD292" s="55" t="s">
        <v>1644</v>
      </c>
      <c r="AE292" s="58">
        <v>0</v>
      </c>
      <c r="AF292" s="55" t="s">
        <v>1644</v>
      </c>
      <c r="AG292" s="55" t="s">
        <v>1644</v>
      </c>
      <c r="AH292" s="55" t="s">
        <v>1644</v>
      </c>
      <c r="AI292" s="55" t="s">
        <v>1644</v>
      </c>
      <c r="AJ292" s="55" t="s">
        <v>1644</v>
      </c>
      <c r="AK292" s="55" t="s">
        <v>1644</v>
      </c>
      <c r="AL292" s="55" t="s">
        <v>1644</v>
      </c>
      <c r="AM292" s="55" t="s">
        <v>3861</v>
      </c>
      <c r="AN292" s="55" t="s">
        <v>1644</v>
      </c>
      <c r="AO292" t="s">
        <v>3842</v>
      </c>
    </row>
    <row r="293" spans="1:41" x14ac:dyDescent="0.25">
      <c r="A293" s="56">
        <v>45688</v>
      </c>
      <c r="B293" s="92" t="s">
        <v>1718</v>
      </c>
      <c r="C293" s="55" t="s">
        <v>4119</v>
      </c>
      <c r="D293" s="55" t="s">
        <v>3859</v>
      </c>
      <c r="E293" s="55" t="s">
        <v>89</v>
      </c>
      <c r="F293" s="55">
        <v>50900010</v>
      </c>
      <c r="G293" s="55" t="s">
        <v>490</v>
      </c>
      <c r="H293" s="55" t="s">
        <v>89</v>
      </c>
      <c r="I293" s="57">
        <v>20.71</v>
      </c>
      <c r="J293" s="57">
        <v>20.71</v>
      </c>
      <c r="K293" s="55" t="s">
        <v>3860</v>
      </c>
      <c r="L293" s="55" t="s">
        <v>1644</v>
      </c>
      <c r="M293" s="55" t="s">
        <v>4119</v>
      </c>
      <c r="N293" s="56">
        <v>45688</v>
      </c>
      <c r="O293" s="55" t="s">
        <v>1644</v>
      </c>
      <c r="P293" s="55" t="s">
        <v>329</v>
      </c>
      <c r="Q293" s="55" t="s">
        <v>330</v>
      </c>
      <c r="R293" s="55" t="s">
        <v>1644</v>
      </c>
      <c r="S293" s="55" t="s">
        <v>1644</v>
      </c>
      <c r="T293" s="55" t="s">
        <v>1644</v>
      </c>
      <c r="U293" s="55" t="s">
        <v>4153</v>
      </c>
      <c r="V293" s="55" t="s">
        <v>1881</v>
      </c>
      <c r="W293" s="55" t="s">
        <v>1644</v>
      </c>
      <c r="X293" s="56"/>
      <c r="Y293" s="55" t="s">
        <v>1644</v>
      </c>
      <c r="Z293" s="56"/>
      <c r="AA293" s="55" t="s">
        <v>1644</v>
      </c>
      <c r="AB293" s="59">
        <v>404373</v>
      </c>
      <c r="AC293" s="55" t="s">
        <v>1554</v>
      </c>
      <c r="AD293" s="55" t="s">
        <v>1644</v>
      </c>
      <c r="AE293" s="58">
        <v>0</v>
      </c>
      <c r="AF293" s="55" t="s">
        <v>1644</v>
      </c>
      <c r="AG293" s="55" t="s">
        <v>1644</v>
      </c>
      <c r="AH293" s="55" t="s">
        <v>1644</v>
      </c>
      <c r="AI293" s="55" t="s">
        <v>1644</v>
      </c>
      <c r="AJ293" s="55" t="s">
        <v>1644</v>
      </c>
      <c r="AK293" s="55" t="s">
        <v>1644</v>
      </c>
      <c r="AL293" s="55" t="s">
        <v>1644</v>
      </c>
      <c r="AM293" s="55" t="s">
        <v>3861</v>
      </c>
      <c r="AN293" s="55" t="s">
        <v>1644</v>
      </c>
      <c r="AO293" t="s">
        <v>3842</v>
      </c>
    </row>
    <row r="294" spans="1:41" x14ac:dyDescent="0.25">
      <c r="A294" s="56">
        <v>45688</v>
      </c>
      <c r="B294" s="92" t="s">
        <v>1718</v>
      </c>
      <c r="C294" s="55" t="s">
        <v>4119</v>
      </c>
      <c r="D294" s="55" t="s">
        <v>3859</v>
      </c>
      <c r="E294" s="55" t="s">
        <v>89</v>
      </c>
      <c r="F294" s="55">
        <v>50900010</v>
      </c>
      <c r="G294" s="55" t="s">
        <v>490</v>
      </c>
      <c r="H294" s="55" t="s">
        <v>89</v>
      </c>
      <c r="I294" s="57">
        <v>2.58</v>
      </c>
      <c r="J294" s="57">
        <v>2.58</v>
      </c>
      <c r="K294" s="55" t="s">
        <v>3860</v>
      </c>
      <c r="L294" s="55" t="s">
        <v>1644</v>
      </c>
      <c r="M294" s="55" t="s">
        <v>4119</v>
      </c>
      <c r="N294" s="56">
        <v>45688</v>
      </c>
      <c r="O294" s="55" t="s">
        <v>1644</v>
      </c>
      <c r="P294" s="55" t="s">
        <v>329</v>
      </c>
      <c r="Q294" s="55" t="s">
        <v>330</v>
      </c>
      <c r="R294" s="55" t="s">
        <v>1644</v>
      </c>
      <c r="S294" s="55" t="s">
        <v>1644</v>
      </c>
      <c r="T294" s="55" t="s">
        <v>1644</v>
      </c>
      <c r="U294" s="55" t="s">
        <v>4154</v>
      </c>
      <c r="V294" s="55" t="s">
        <v>1881</v>
      </c>
      <c r="W294" s="55" t="s">
        <v>1644</v>
      </c>
      <c r="X294" s="56"/>
      <c r="Y294" s="55" t="s">
        <v>1644</v>
      </c>
      <c r="Z294" s="56"/>
      <c r="AA294" s="55" t="s">
        <v>1644</v>
      </c>
      <c r="AB294" s="59">
        <v>0</v>
      </c>
      <c r="AC294" s="55" t="s">
        <v>1554</v>
      </c>
      <c r="AD294" s="55" t="s">
        <v>1644</v>
      </c>
      <c r="AE294" s="58">
        <v>0</v>
      </c>
      <c r="AF294" s="55" t="s">
        <v>1644</v>
      </c>
      <c r="AG294" s="55" t="s">
        <v>1644</v>
      </c>
      <c r="AH294" s="55" t="s">
        <v>1644</v>
      </c>
      <c r="AI294" s="55" t="s">
        <v>1644</v>
      </c>
      <c r="AJ294" s="55" t="s">
        <v>1644</v>
      </c>
      <c r="AK294" s="55" t="s">
        <v>1644</v>
      </c>
      <c r="AL294" s="55" t="s">
        <v>1644</v>
      </c>
      <c r="AM294" s="55" t="s">
        <v>3861</v>
      </c>
      <c r="AN294" s="55" t="s">
        <v>1644</v>
      </c>
      <c r="AO294" t="s">
        <v>3842</v>
      </c>
    </row>
    <row r="295" spans="1:41" x14ac:dyDescent="0.25">
      <c r="A295" s="56">
        <v>45688</v>
      </c>
      <c r="B295" s="92" t="s">
        <v>1718</v>
      </c>
      <c r="C295" s="55" t="s">
        <v>4119</v>
      </c>
      <c r="D295" s="55" t="s">
        <v>3859</v>
      </c>
      <c r="E295" s="55" t="s">
        <v>89</v>
      </c>
      <c r="F295" s="55">
        <v>50900010</v>
      </c>
      <c r="G295" s="55" t="s">
        <v>490</v>
      </c>
      <c r="H295" s="55" t="s">
        <v>89</v>
      </c>
      <c r="I295" s="57">
        <v>26.42</v>
      </c>
      <c r="J295" s="57">
        <v>26.42</v>
      </c>
      <c r="K295" s="55" t="s">
        <v>3860</v>
      </c>
      <c r="L295" s="55" t="s">
        <v>1644</v>
      </c>
      <c r="M295" s="55" t="s">
        <v>4119</v>
      </c>
      <c r="N295" s="56">
        <v>45688</v>
      </c>
      <c r="O295" s="55" t="s">
        <v>1644</v>
      </c>
      <c r="P295" s="55" t="s">
        <v>4042</v>
      </c>
      <c r="Q295" s="55" t="s">
        <v>4043</v>
      </c>
      <c r="R295" s="55" t="s">
        <v>1644</v>
      </c>
      <c r="S295" s="55" t="s">
        <v>1644</v>
      </c>
      <c r="T295" s="55" t="s">
        <v>1644</v>
      </c>
      <c r="U295" s="55" t="s">
        <v>4155</v>
      </c>
      <c r="V295" s="55" t="s">
        <v>1718</v>
      </c>
      <c r="W295" s="55" t="s">
        <v>1644</v>
      </c>
      <c r="X295" s="56"/>
      <c r="Y295" s="55" t="s">
        <v>1644</v>
      </c>
      <c r="Z295" s="56"/>
      <c r="AA295" s="55" t="s">
        <v>1644</v>
      </c>
      <c r="AB295" s="59">
        <v>514386</v>
      </c>
      <c r="AC295" s="55" t="s">
        <v>1554</v>
      </c>
      <c r="AD295" s="55" t="s">
        <v>1644</v>
      </c>
      <c r="AE295" s="58">
        <v>0</v>
      </c>
      <c r="AF295" s="55" t="s">
        <v>1644</v>
      </c>
      <c r="AG295" s="55" t="s">
        <v>1644</v>
      </c>
      <c r="AH295" s="55" t="s">
        <v>1644</v>
      </c>
      <c r="AI295" s="55" t="s">
        <v>1644</v>
      </c>
      <c r="AJ295" s="55" t="s">
        <v>1644</v>
      </c>
      <c r="AK295" s="55" t="s">
        <v>1644</v>
      </c>
      <c r="AL295" s="55" t="s">
        <v>1644</v>
      </c>
      <c r="AM295" s="55" t="s">
        <v>3861</v>
      </c>
      <c r="AN295" s="55" t="s">
        <v>1644</v>
      </c>
      <c r="AO295" t="s">
        <v>4371</v>
      </c>
    </row>
    <row r="296" spans="1:41" x14ac:dyDescent="0.25">
      <c r="A296" s="56">
        <v>45688</v>
      </c>
      <c r="B296" s="92" t="s">
        <v>1718</v>
      </c>
      <c r="C296" s="55" t="s">
        <v>4119</v>
      </c>
      <c r="D296" s="55" t="s">
        <v>3859</v>
      </c>
      <c r="E296" s="55" t="s">
        <v>89</v>
      </c>
      <c r="F296" s="55">
        <v>50900010</v>
      </c>
      <c r="G296" s="55" t="s">
        <v>490</v>
      </c>
      <c r="H296" s="55" t="s">
        <v>89</v>
      </c>
      <c r="I296" s="57">
        <v>280.66000000000003</v>
      </c>
      <c r="J296" s="57">
        <v>280.66000000000003</v>
      </c>
      <c r="K296" s="55" t="s">
        <v>3860</v>
      </c>
      <c r="L296" s="55" t="s">
        <v>1644</v>
      </c>
      <c r="M296" s="55" t="s">
        <v>4119</v>
      </c>
      <c r="N296" s="56">
        <v>45688</v>
      </c>
      <c r="O296" s="55" t="s">
        <v>1644</v>
      </c>
      <c r="P296" s="55" t="s">
        <v>329</v>
      </c>
      <c r="Q296" s="55" t="s">
        <v>330</v>
      </c>
      <c r="R296" s="55" t="s">
        <v>1644</v>
      </c>
      <c r="S296" s="55" t="s">
        <v>1644</v>
      </c>
      <c r="T296" s="55" t="s">
        <v>1644</v>
      </c>
      <c r="U296" s="55" t="s">
        <v>4156</v>
      </c>
      <c r="V296" s="55" t="s">
        <v>1881</v>
      </c>
      <c r="W296" s="55" t="s">
        <v>1644</v>
      </c>
      <c r="X296" s="56"/>
      <c r="Y296" s="55" t="s">
        <v>1644</v>
      </c>
      <c r="Z296" s="56"/>
      <c r="AA296" s="55" t="s">
        <v>1644</v>
      </c>
      <c r="AB296" s="59">
        <v>6162205</v>
      </c>
      <c r="AC296" s="55" t="s">
        <v>1554</v>
      </c>
      <c r="AD296" s="55" t="s">
        <v>1644</v>
      </c>
      <c r="AE296" s="58">
        <v>0</v>
      </c>
      <c r="AF296" s="55" t="s">
        <v>1644</v>
      </c>
      <c r="AG296" s="55" t="s">
        <v>1644</v>
      </c>
      <c r="AH296" s="55" t="s">
        <v>1644</v>
      </c>
      <c r="AI296" s="55" t="s">
        <v>1644</v>
      </c>
      <c r="AJ296" s="55" t="s">
        <v>1644</v>
      </c>
      <c r="AK296" s="55" t="s">
        <v>1644</v>
      </c>
      <c r="AL296" s="55" t="s">
        <v>1644</v>
      </c>
      <c r="AM296" s="55" t="s">
        <v>3861</v>
      </c>
      <c r="AN296" s="55" t="s">
        <v>1644</v>
      </c>
      <c r="AO296" t="s">
        <v>3842</v>
      </c>
    </row>
    <row r="297" spans="1:41" x14ac:dyDescent="0.25">
      <c r="A297" s="56">
        <v>45688</v>
      </c>
      <c r="B297" s="92" t="s">
        <v>1718</v>
      </c>
      <c r="C297" s="55" t="s">
        <v>4119</v>
      </c>
      <c r="D297" s="55" t="s">
        <v>3859</v>
      </c>
      <c r="E297" s="55" t="s">
        <v>89</v>
      </c>
      <c r="F297" s="55">
        <v>50900010</v>
      </c>
      <c r="G297" s="55" t="s">
        <v>490</v>
      </c>
      <c r="H297" s="55" t="s">
        <v>89</v>
      </c>
      <c r="I297" s="57">
        <v>274.02999999999997</v>
      </c>
      <c r="J297" s="57">
        <v>274.02999999999997</v>
      </c>
      <c r="K297" s="55" t="s">
        <v>3860</v>
      </c>
      <c r="L297" s="55" t="s">
        <v>1644</v>
      </c>
      <c r="M297" s="55" t="s">
        <v>4119</v>
      </c>
      <c r="N297" s="56">
        <v>45688</v>
      </c>
      <c r="O297" s="55" t="s">
        <v>1644</v>
      </c>
      <c r="P297" s="55" t="s">
        <v>329</v>
      </c>
      <c r="Q297" s="55" t="s">
        <v>330</v>
      </c>
      <c r="R297" s="55" t="s">
        <v>1644</v>
      </c>
      <c r="S297" s="55" t="s">
        <v>1644</v>
      </c>
      <c r="T297" s="55" t="s">
        <v>1644</v>
      </c>
      <c r="U297" s="55" t="s">
        <v>4157</v>
      </c>
      <c r="V297" s="55" t="s">
        <v>1881</v>
      </c>
      <c r="W297" s="55" t="s">
        <v>1644</v>
      </c>
      <c r="X297" s="56"/>
      <c r="Y297" s="55" t="s">
        <v>1644</v>
      </c>
      <c r="Z297" s="56"/>
      <c r="AA297" s="55" t="s">
        <v>1644</v>
      </c>
      <c r="AB297" s="59">
        <v>4634243</v>
      </c>
      <c r="AC297" s="55" t="s">
        <v>1554</v>
      </c>
      <c r="AD297" s="55" t="s">
        <v>1644</v>
      </c>
      <c r="AE297" s="58">
        <v>0</v>
      </c>
      <c r="AF297" s="55" t="s">
        <v>1644</v>
      </c>
      <c r="AG297" s="55" t="s">
        <v>1644</v>
      </c>
      <c r="AH297" s="55" t="s">
        <v>1644</v>
      </c>
      <c r="AI297" s="55" t="s">
        <v>1644</v>
      </c>
      <c r="AJ297" s="55" t="s">
        <v>1644</v>
      </c>
      <c r="AK297" s="55" t="s">
        <v>1644</v>
      </c>
      <c r="AL297" s="55" t="s">
        <v>1644</v>
      </c>
      <c r="AM297" s="55" t="s">
        <v>3861</v>
      </c>
      <c r="AN297" s="55" t="s">
        <v>1644</v>
      </c>
      <c r="AO297" t="s">
        <v>3842</v>
      </c>
    </row>
    <row r="298" spans="1:41" x14ac:dyDescent="0.25">
      <c r="A298" s="56">
        <v>45688</v>
      </c>
      <c r="B298" s="92" t="s">
        <v>1718</v>
      </c>
      <c r="C298" s="55" t="s">
        <v>4119</v>
      </c>
      <c r="D298" s="55" t="s">
        <v>3859</v>
      </c>
      <c r="E298" s="55" t="s">
        <v>89</v>
      </c>
      <c r="F298" s="55">
        <v>50900010</v>
      </c>
      <c r="G298" s="55" t="s">
        <v>490</v>
      </c>
      <c r="H298" s="55" t="s">
        <v>89</v>
      </c>
      <c r="I298" s="57">
        <v>24.85</v>
      </c>
      <c r="J298" s="57">
        <v>24.85</v>
      </c>
      <c r="K298" s="55" t="s">
        <v>3860</v>
      </c>
      <c r="L298" s="55" t="s">
        <v>1644</v>
      </c>
      <c r="M298" s="55" t="s">
        <v>4119</v>
      </c>
      <c r="N298" s="56">
        <v>45688</v>
      </c>
      <c r="O298" s="55" t="s">
        <v>1644</v>
      </c>
      <c r="P298" s="55" t="s">
        <v>4042</v>
      </c>
      <c r="Q298" s="55" t="s">
        <v>4043</v>
      </c>
      <c r="R298" s="55" t="s">
        <v>1644</v>
      </c>
      <c r="S298" s="55" t="s">
        <v>1644</v>
      </c>
      <c r="T298" s="55" t="s">
        <v>1644</v>
      </c>
      <c r="U298" s="55" t="s">
        <v>4158</v>
      </c>
      <c r="V298" s="55" t="s">
        <v>1881</v>
      </c>
      <c r="W298" s="55" t="s">
        <v>1644</v>
      </c>
      <c r="X298" s="56"/>
      <c r="Y298" s="55" t="s">
        <v>1644</v>
      </c>
      <c r="Z298" s="56"/>
      <c r="AA298" s="55" t="s">
        <v>1644</v>
      </c>
      <c r="AB298" s="59">
        <v>503955</v>
      </c>
      <c r="AC298" s="55" t="s">
        <v>1554</v>
      </c>
      <c r="AD298" s="55" t="s">
        <v>1644</v>
      </c>
      <c r="AE298" s="58">
        <v>0</v>
      </c>
      <c r="AF298" s="55" t="s">
        <v>1644</v>
      </c>
      <c r="AG298" s="55" t="s">
        <v>1644</v>
      </c>
      <c r="AH298" s="55" t="s">
        <v>1644</v>
      </c>
      <c r="AI298" s="55" t="s">
        <v>1644</v>
      </c>
      <c r="AJ298" s="55" t="s">
        <v>1644</v>
      </c>
      <c r="AK298" s="55" t="s">
        <v>1644</v>
      </c>
      <c r="AL298" s="55" t="s">
        <v>1644</v>
      </c>
      <c r="AM298" s="55" t="s">
        <v>3861</v>
      </c>
      <c r="AN298" s="55" t="s">
        <v>1644</v>
      </c>
      <c r="AO298" t="s">
        <v>4371</v>
      </c>
    </row>
    <row r="299" spans="1:41" x14ac:dyDescent="0.25">
      <c r="A299" s="56">
        <v>45688</v>
      </c>
      <c r="B299" s="92" t="s">
        <v>1718</v>
      </c>
      <c r="C299" s="55" t="s">
        <v>4119</v>
      </c>
      <c r="D299" s="55" t="s">
        <v>3859</v>
      </c>
      <c r="E299" s="55" t="s">
        <v>89</v>
      </c>
      <c r="F299" s="55">
        <v>50900010</v>
      </c>
      <c r="G299" s="55" t="s">
        <v>490</v>
      </c>
      <c r="H299" s="55" t="s">
        <v>89</v>
      </c>
      <c r="I299" s="57">
        <v>3.66</v>
      </c>
      <c r="J299" s="57">
        <v>3.66</v>
      </c>
      <c r="K299" s="55" t="s">
        <v>3860</v>
      </c>
      <c r="L299" s="55" t="s">
        <v>1644</v>
      </c>
      <c r="M299" s="55" t="s">
        <v>4119</v>
      </c>
      <c r="N299" s="56">
        <v>45688</v>
      </c>
      <c r="O299" s="55" t="s">
        <v>1644</v>
      </c>
      <c r="P299" s="55" t="s">
        <v>329</v>
      </c>
      <c r="Q299" s="55" t="s">
        <v>330</v>
      </c>
      <c r="R299" s="55" t="s">
        <v>1644</v>
      </c>
      <c r="S299" s="55" t="s">
        <v>1644</v>
      </c>
      <c r="T299" s="55" t="s">
        <v>1644</v>
      </c>
      <c r="U299" s="55" t="s">
        <v>4135</v>
      </c>
      <c r="V299" s="55" t="s">
        <v>1718</v>
      </c>
      <c r="W299" s="55" t="s">
        <v>1644</v>
      </c>
      <c r="X299" s="56"/>
      <c r="Y299" s="55" t="s">
        <v>1644</v>
      </c>
      <c r="Z299" s="56"/>
      <c r="AA299" s="55" t="s">
        <v>1644</v>
      </c>
      <c r="AB299" s="59">
        <v>68972</v>
      </c>
      <c r="AC299" s="55" t="s">
        <v>1554</v>
      </c>
      <c r="AD299" s="55" t="s">
        <v>1644</v>
      </c>
      <c r="AE299" s="58">
        <v>0</v>
      </c>
      <c r="AF299" s="55" t="s">
        <v>1644</v>
      </c>
      <c r="AG299" s="55" t="s">
        <v>1644</v>
      </c>
      <c r="AH299" s="55" t="s">
        <v>1644</v>
      </c>
      <c r="AI299" s="55" t="s">
        <v>1644</v>
      </c>
      <c r="AJ299" s="55" t="s">
        <v>1644</v>
      </c>
      <c r="AK299" s="55" t="s">
        <v>1644</v>
      </c>
      <c r="AL299" s="55" t="s">
        <v>1644</v>
      </c>
      <c r="AM299" s="55" t="s">
        <v>3861</v>
      </c>
      <c r="AN299" s="55" t="s">
        <v>1644</v>
      </c>
      <c r="AO299" t="s">
        <v>3842</v>
      </c>
    </row>
    <row r="300" spans="1:41" x14ac:dyDescent="0.25">
      <c r="A300" s="56">
        <v>45688</v>
      </c>
      <c r="B300" s="92" t="s">
        <v>1718</v>
      </c>
      <c r="C300" s="55" t="s">
        <v>4119</v>
      </c>
      <c r="D300" s="55" t="s">
        <v>3859</v>
      </c>
      <c r="E300" s="55" t="s">
        <v>89</v>
      </c>
      <c r="F300" s="55">
        <v>50900010</v>
      </c>
      <c r="G300" s="55" t="s">
        <v>490</v>
      </c>
      <c r="H300" s="55" t="s">
        <v>89</v>
      </c>
      <c r="I300" s="57">
        <v>1234.56</v>
      </c>
      <c r="J300" s="57">
        <v>1234.56</v>
      </c>
      <c r="K300" s="55" t="s">
        <v>3860</v>
      </c>
      <c r="L300" s="55" t="s">
        <v>1644</v>
      </c>
      <c r="M300" s="55" t="s">
        <v>4119</v>
      </c>
      <c r="N300" s="56">
        <v>45688</v>
      </c>
      <c r="O300" s="55" t="s">
        <v>1644</v>
      </c>
      <c r="P300" s="55" t="s">
        <v>329</v>
      </c>
      <c r="Q300" s="55" t="s">
        <v>330</v>
      </c>
      <c r="R300" s="55" t="s">
        <v>1644</v>
      </c>
      <c r="S300" s="55" t="s">
        <v>1644</v>
      </c>
      <c r="T300" s="55" t="s">
        <v>1644</v>
      </c>
      <c r="U300" s="55" t="s">
        <v>4159</v>
      </c>
      <c r="V300" s="55" t="s">
        <v>1881</v>
      </c>
      <c r="W300" s="55" t="s">
        <v>1644</v>
      </c>
      <c r="X300" s="56"/>
      <c r="Y300" s="55" t="s">
        <v>1644</v>
      </c>
      <c r="Z300" s="56"/>
      <c r="AA300" s="55" t="s">
        <v>1644</v>
      </c>
      <c r="AB300" s="59">
        <v>27106151</v>
      </c>
      <c r="AC300" s="55" t="s">
        <v>1554</v>
      </c>
      <c r="AD300" s="55" t="s">
        <v>1644</v>
      </c>
      <c r="AE300" s="58">
        <v>0</v>
      </c>
      <c r="AF300" s="55" t="s">
        <v>1644</v>
      </c>
      <c r="AG300" s="55" t="s">
        <v>1644</v>
      </c>
      <c r="AH300" s="55" t="s">
        <v>1644</v>
      </c>
      <c r="AI300" s="55" t="s">
        <v>1644</v>
      </c>
      <c r="AJ300" s="55" t="s">
        <v>1644</v>
      </c>
      <c r="AK300" s="55" t="s">
        <v>1644</v>
      </c>
      <c r="AL300" s="55" t="s">
        <v>1644</v>
      </c>
      <c r="AM300" s="55" t="s">
        <v>3861</v>
      </c>
      <c r="AN300" s="55" t="s">
        <v>1644</v>
      </c>
      <c r="AO300" t="s">
        <v>3842</v>
      </c>
    </row>
    <row r="301" spans="1:41" x14ac:dyDescent="0.25">
      <c r="A301" s="56">
        <v>45688</v>
      </c>
      <c r="B301" s="92" t="s">
        <v>1718</v>
      </c>
      <c r="C301" s="55" t="s">
        <v>4119</v>
      </c>
      <c r="D301" s="55" t="s">
        <v>3859</v>
      </c>
      <c r="E301" s="55" t="s">
        <v>89</v>
      </c>
      <c r="F301" s="55">
        <v>50900010</v>
      </c>
      <c r="G301" s="55" t="s">
        <v>490</v>
      </c>
      <c r="H301" s="55" t="s">
        <v>89</v>
      </c>
      <c r="I301" s="57">
        <v>0.06</v>
      </c>
      <c r="J301" s="57">
        <v>0.06</v>
      </c>
      <c r="K301" s="55" t="s">
        <v>3860</v>
      </c>
      <c r="L301" s="55" t="s">
        <v>1644</v>
      </c>
      <c r="M301" s="55" t="s">
        <v>4119</v>
      </c>
      <c r="N301" s="56">
        <v>45688</v>
      </c>
      <c r="O301" s="55" t="s">
        <v>1644</v>
      </c>
      <c r="P301" s="55" t="s">
        <v>329</v>
      </c>
      <c r="Q301" s="55" t="s">
        <v>330</v>
      </c>
      <c r="R301" s="55" t="s">
        <v>1644</v>
      </c>
      <c r="S301" s="55" t="s">
        <v>1644</v>
      </c>
      <c r="T301" s="55" t="s">
        <v>1644</v>
      </c>
      <c r="U301" s="55" t="s">
        <v>4160</v>
      </c>
      <c r="V301" s="55" t="s">
        <v>1718</v>
      </c>
      <c r="W301" s="55" t="s">
        <v>1644</v>
      </c>
      <c r="X301" s="56"/>
      <c r="Y301" s="55" t="s">
        <v>1644</v>
      </c>
      <c r="Z301" s="56"/>
      <c r="AA301" s="55" t="s">
        <v>1644</v>
      </c>
      <c r="AB301" s="59">
        <v>1119</v>
      </c>
      <c r="AC301" s="55" t="s">
        <v>1554</v>
      </c>
      <c r="AD301" s="55" t="s">
        <v>1644</v>
      </c>
      <c r="AE301" s="58">
        <v>0</v>
      </c>
      <c r="AF301" s="55" t="s">
        <v>1644</v>
      </c>
      <c r="AG301" s="55" t="s">
        <v>1644</v>
      </c>
      <c r="AH301" s="55" t="s">
        <v>1644</v>
      </c>
      <c r="AI301" s="55" t="s">
        <v>1644</v>
      </c>
      <c r="AJ301" s="55" t="s">
        <v>1644</v>
      </c>
      <c r="AK301" s="55" t="s">
        <v>1644</v>
      </c>
      <c r="AL301" s="55" t="s">
        <v>1644</v>
      </c>
      <c r="AM301" s="55" t="s">
        <v>3861</v>
      </c>
      <c r="AN301" s="55" t="s">
        <v>1644</v>
      </c>
      <c r="AO301" t="s">
        <v>3842</v>
      </c>
    </row>
    <row r="302" spans="1:41" x14ac:dyDescent="0.25">
      <c r="A302" s="56">
        <v>45688</v>
      </c>
      <c r="B302" s="92" t="s">
        <v>1718</v>
      </c>
      <c r="C302" s="55" t="s">
        <v>4119</v>
      </c>
      <c r="D302" s="55" t="s">
        <v>3859</v>
      </c>
      <c r="E302" s="55" t="s">
        <v>89</v>
      </c>
      <c r="F302" s="55">
        <v>50900010</v>
      </c>
      <c r="G302" s="55" t="s">
        <v>490</v>
      </c>
      <c r="H302" s="55" t="s">
        <v>89</v>
      </c>
      <c r="I302" s="57">
        <v>36.01</v>
      </c>
      <c r="J302" s="57">
        <v>36.01</v>
      </c>
      <c r="K302" s="55" t="s">
        <v>3860</v>
      </c>
      <c r="L302" s="55" t="s">
        <v>1644</v>
      </c>
      <c r="M302" s="55" t="s">
        <v>4119</v>
      </c>
      <c r="N302" s="56">
        <v>45688</v>
      </c>
      <c r="O302" s="55" t="s">
        <v>1644</v>
      </c>
      <c r="P302" s="55" t="s">
        <v>329</v>
      </c>
      <c r="Q302" s="55" t="s">
        <v>330</v>
      </c>
      <c r="R302" s="55" t="s">
        <v>1644</v>
      </c>
      <c r="S302" s="55" t="s">
        <v>1644</v>
      </c>
      <c r="T302" s="55" t="s">
        <v>1644</v>
      </c>
      <c r="U302" s="55" t="s">
        <v>4161</v>
      </c>
      <c r="V302" s="55" t="s">
        <v>1881</v>
      </c>
      <c r="W302" s="55" t="s">
        <v>1644</v>
      </c>
      <c r="X302" s="56"/>
      <c r="Y302" s="55" t="s">
        <v>1644</v>
      </c>
      <c r="Z302" s="56"/>
      <c r="AA302" s="55" t="s">
        <v>1644</v>
      </c>
      <c r="AB302" s="59">
        <v>622079</v>
      </c>
      <c r="AC302" s="55" t="s">
        <v>1554</v>
      </c>
      <c r="AD302" s="55" t="s">
        <v>1644</v>
      </c>
      <c r="AE302" s="58">
        <v>0</v>
      </c>
      <c r="AF302" s="55" t="s">
        <v>1644</v>
      </c>
      <c r="AG302" s="55" t="s">
        <v>1644</v>
      </c>
      <c r="AH302" s="55" t="s">
        <v>1644</v>
      </c>
      <c r="AI302" s="55" t="s">
        <v>1644</v>
      </c>
      <c r="AJ302" s="55" t="s">
        <v>1644</v>
      </c>
      <c r="AK302" s="55" t="s">
        <v>1644</v>
      </c>
      <c r="AL302" s="55" t="s">
        <v>1644</v>
      </c>
      <c r="AM302" s="55" t="s">
        <v>3861</v>
      </c>
      <c r="AN302" s="55" t="s">
        <v>1644</v>
      </c>
      <c r="AO302" t="s">
        <v>3842</v>
      </c>
    </row>
    <row r="303" spans="1:41" x14ac:dyDescent="0.25">
      <c r="A303" s="56">
        <v>45688</v>
      </c>
      <c r="B303" s="92" t="s">
        <v>1718</v>
      </c>
      <c r="C303" s="55" t="s">
        <v>4119</v>
      </c>
      <c r="D303" s="55" t="s">
        <v>3859</v>
      </c>
      <c r="E303" s="55" t="s">
        <v>89</v>
      </c>
      <c r="F303" s="55">
        <v>50900010</v>
      </c>
      <c r="G303" s="55" t="s">
        <v>490</v>
      </c>
      <c r="H303" s="55" t="s">
        <v>89</v>
      </c>
      <c r="I303" s="57">
        <v>15.08</v>
      </c>
      <c r="J303" s="57">
        <v>15.08</v>
      </c>
      <c r="K303" s="55" t="s">
        <v>3860</v>
      </c>
      <c r="L303" s="55" t="s">
        <v>1644</v>
      </c>
      <c r="M303" s="55" t="s">
        <v>4119</v>
      </c>
      <c r="N303" s="56">
        <v>45688</v>
      </c>
      <c r="O303" s="55" t="s">
        <v>1644</v>
      </c>
      <c r="P303" s="55" t="s">
        <v>329</v>
      </c>
      <c r="Q303" s="55" t="s">
        <v>330</v>
      </c>
      <c r="R303" s="55" t="s">
        <v>1644</v>
      </c>
      <c r="S303" s="55" t="s">
        <v>1644</v>
      </c>
      <c r="T303" s="55" t="s">
        <v>1644</v>
      </c>
      <c r="U303" s="55" t="s">
        <v>4162</v>
      </c>
      <c r="V303" s="55" t="s">
        <v>1881</v>
      </c>
      <c r="W303" s="55" t="s">
        <v>1644</v>
      </c>
      <c r="X303" s="56"/>
      <c r="Y303" s="55" t="s">
        <v>1644</v>
      </c>
      <c r="Z303" s="56"/>
      <c r="AA303" s="55" t="s">
        <v>1644</v>
      </c>
      <c r="AB303" s="59">
        <v>232940</v>
      </c>
      <c r="AC303" s="55" t="s">
        <v>1554</v>
      </c>
      <c r="AD303" s="55" t="s">
        <v>1644</v>
      </c>
      <c r="AE303" s="58">
        <v>0</v>
      </c>
      <c r="AF303" s="55" t="s">
        <v>1644</v>
      </c>
      <c r="AG303" s="55" t="s">
        <v>1644</v>
      </c>
      <c r="AH303" s="55" t="s">
        <v>1644</v>
      </c>
      <c r="AI303" s="55" t="s">
        <v>1644</v>
      </c>
      <c r="AJ303" s="55" t="s">
        <v>1644</v>
      </c>
      <c r="AK303" s="55" t="s">
        <v>1644</v>
      </c>
      <c r="AL303" s="55" t="s">
        <v>1644</v>
      </c>
      <c r="AM303" s="55" t="s">
        <v>3861</v>
      </c>
      <c r="AN303" s="55" t="s">
        <v>1644</v>
      </c>
      <c r="AO303" t="s">
        <v>3842</v>
      </c>
    </row>
    <row r="304" spans="1:41" x14ac:dyDescent="0.25">
      <c r="A304" s="56">
        <v>45688</v>
      </c>
      <c r="B304" s="92" t="s">
        <v>1718</v>
      </c>
      <c r="C304" s="55" t="s">
        <v>4119</v>
      </c>
      <c r="D304" s="55" t="s">
        <v>3859</v>
      </c>
      <c r="E304" s="55" t="s">
        <v>89</v>
      </c>
      <c r="F304" s="55">
        <v>50900010</v>
      </c>
      <c r="G304" s="55" t="s">
        <v>490</v>
      </c>
      <c r="H304" s="55" t="s">
        <v>89</v>
      </c>
      <c r="I304" s="57">
        <v>0.06</v>
      </c>
      <c r="J304" s="57">
        <v>0.06</v>
      </c>
      <c r="K304" s="55" t="s">
        <v>3860</v>
      </c>
      <c r="L304" s="55" t="s">
        <v>1644</v>
      </c>
      <c r="M304" s="55" t="s">
        <v>4119</v>
      </c>
      <c r="N304" s="56">
        <v>45688</v>
      </c>
      <c r="O304" s="55" t="s">
        <v>1644</v>
      </c>
      <c r="P304" s="55" t="s">
        <v>329</v>
      </c>
      <c r="Q304" s="55" t="s">
        <v>330</v>
      </c>
      <c r="R304" s="55" t="s">
        <v>1644</v>
      </c>
      <c r="S304" s="55" t="s">
        <v>1644</v>
      </c>
      <c r="T304" s="55" t="s">
        <v>1644</v>
      </c>
      <c r="U304" s="55" t="s">
        <v>4163</v>
      </c>
      <c r="V304" s="55" t="s">
        <v>1718</v>
      </c>
      <c r="W304" s="55" t="s">
        <v>1644</v>
      </c>
      <c r="X304" s="56"/>
      <c r="Y304" s="55" t="s">
        <v>1644</v>
      </c>
      <c r="Z304" s="56"/>
      <c r="AA304" s="55" t="s">
        <v>1644</v>
      </c>
      <c r="AB304" s="59">
        <v>1119</v>
      </c>
      <c r="AC304" s="55" t="s">
        <v>1554</v>
      </c>
      <c r="AD304" s="55" t="s">
        <v>1644</v>
      </c>
      <c r="AE304" s="58">
        <v>0</v>
      </c>
      <c r="AF304" s="55" t="s">
        <v>1644</v>
      </c>
      <c r="AG304" s="55" t="s">
        <v>1644</v>
      </c>
      <c r="AH304" s="55" t="s">
        <v>1644</v>
      </c>
      <c r="AI304" s="55" t="s">
        <v>1644</v>
      </c>
      <c r="AJ304" s="55" t="s">
        <v>1644</v>
      </c>
      <c r="AK304" s="55" t="s">
        <v>1644</v>
      </c>
      <c r="AL304" s="55" t="s">
        <v>1644</v>
      </c>
      <c r="AM304" s="55" t="s">
        <v>3861</v>
      </c>
      <c r="AN304" s="55" t="s">
        <v>1644</v>
      </c>
      <c r="AO304" t="s">
        <v>3842</v>
      </c>
    </row>
    <row r="305" spans="1:41" x14ac:dyDescent="0.25">
      <c r="A305" s="56">
        <v>45688</v>
      </c>
      <c r="B305" s="92" t="s">
        <v>1718</v>
      </c>
      <c r="C305" s="55" t="s">
        <v>4119</v>
      </c>
      <c r="D305" s="55" t="s">
        <v>3859</v>
      </c>
      <c r="E305" s="55" t="s">
        <v>89</v>
      </c>
      <c r="F305" s="55">
        <v>50900010</v>
      </c>
      <c r="G305" s="55" t="s">
        <v>490</v>
      </c>
      <c r="H305" s="55" t="s">
        <v>89</v>
      </c>
      <c r="I305" s="57">
        <v>33.97</v>
      </c>
      <c r="J305" s="57">
        <v>33.97</v>
      </c>
      <c r="K305" s="55" t="s">
        <v>3860</v>
      </c>
      <c r="L305" s="55" t="s">
        <v>1644</v>
      </c>
      <c r="M305" s="55" t="s">
        <v>4119</v>
      </c>
      <c r="N305" s="56">
        <v>45688</v>
      </c>
      <c r="O305" s="55" t="s">
        <v>1644</v>
      </c>
      <c r="P305" s="55" t="s">
        <v>329</v>
      </c>
      <c r="Q305" s="55" t="s">
        <v>330</v>
      </c>
      <c r="R305" s="55" t="s">
        <v>1644</v>
      </c>
      <c r="S305" s="55" t="s">
        <v>1644</v>
      </c>
      <c r="T305" s="55" t="s">
        <v>1644</v>
      </c>
      <c r="U305" s="55" t="s">
        <v>4164</v>
      </c>
      <c r="V305" s="55" t="s">
        <v>1881</v>
      </c>
      <c r="W305" s="55" t="s">
        <v>1644</v>
      </c>
      <c r="X305" s="56"/>
      <c r="Y305" s="55" t="s">
        <v>1644</v>
      </c>
      <c r="Z305" s="56"/>
      <c r="AA305" s="55" t="s">
        <v>1644</v>
      </c>
      <c r="AB305" s="59">
        <v>663435</v>
      </c>
      <c r="AC305" s="55" t="s">
        <v>1554</v>
      </c>
      <c r="AD305" s="55" t="s">
        <v>1644</v>
      </c>
      <c r="AE305" s="58">
        <v>0</v>
      </c>
      <c r="AF305" s="55" t="s">
        <v>1644</v>
      </c>
      <c r="AG305" s="55" t="s">
        <v>1644</v>
      </c>
      <c r="AH305" s="55" t="s">
        <v>1644</v>
      </c>
      <c r="AI305" s="55" t="s">
        <v>1644</v>
      </c>
      <c r="AJ305" s="55" t="s">
        <v>1644</v>
      </c>
      <c r="AK305" s="55" t="s">
        <v>1644</v>
      </c>
      <c r="AL305" s="55" t="s">
        <v>1644</v>
      </c>
      <c r="AM305" s="55" t="s">
        <v>3861</v>
      </c>
      <c r="AN305" s="55" t="s">
        <v>1644</v>
      </c>
      <c r="AO305" t="s">
        <v>3842</v>
      </c>
    </row>
    <row r="306" spans="1:41" x14ac:dyDescent="0.25">
      <c r="A306" s="56">
        <v>45688</v>
      </c>
      <c r="B306" s="92" t="s">
        <v>1718</v>
      </c>
      <c r="C306" s="55" t="s">
        <v>4119</v>
      </c>
      <c r="D306" s="55" t="s">
        <v>3859</v>
      </c>
      <c r="E306" s="55" t="s">
        <v>89</v>
      </c>
      <c r="F306" s="55">
        <v>50900010</v>
      </c>
      <c r="G306" s="55" t="s">
        <v>490</v>
      </c>
      <c r="H306" s="55" t="s">
        <v>89</v>
      </c>
      <c r="I306" s="57">
        <v>53</v>
      </c>
      <c r="J306" s="57">
        <v>53</v>
      </c>
      <c r="K306" s="55" t="s">
        <v>3860</v>
      </c>
      <c r="L306" s="55" t="s">
        <v>1644</v>
      </c>
      <c r="M306" s="55" t="s">
        <v>4119</v>
      </c>
      <c r="N306" s="56">
        <v>45688</v>
      </c>
      <c r="O306" s="55" t="s">
        <v>1644</v>
      </c>
      <c r="P306" s="55" t="s">
        <v>329</v>
      </c>
      <c r="Q306" s="55" t="s">
        <v>330</v>
      </c>
      <c r="R306" s="55" t="s">
        <v>1644</v>
      </c>
      <c r="S306" s="55" t="s">
        <v>1644</v>
      </c>
      <c r="T306" s="55" t="s">
        <v>1644</v>
      </c>
      <c r="U306" s="55" t="s">
        <v>4165</v>
      </c>
      <c r="V306" s="55" t="s">
        <v>1881</v>
      </c>
      <c r="W306" s="55" t="s">
        <v>1644</v>
      </c>
      <c r="X306" s="56"/>
      <c r="Y306" s="55" t="s">
        <v>1644</v>
      </c>
      <c r="Z306" s="56"/>
      <c r="AA306" s="55" t="s">
        <v>1644</v>
      </c>
      <c r="AB306" s="59">
        <v>969238</v>
      </c>
      <c r="AC306" s="55" t="s">
        <v>1554</v>
      </c>
      <c r="AD306" s="55" t="s">
        <v>1644</v>
      </c>
      <c r="AE306" s="58">
        <v>0</v>
      </c>
      <c r="AF306" s="55" t="s">
        <v>1644</v>
      </c>
      <c r="AG306" s="55" t="s">
        <v>1644</v>
      </c>
      <c r="AH306" s="55" t="s">
        <v>1644</v>
      </c>
      <c r="AI306" s="55" t="s">
        <v>1644</v>
      </c>
      <c r="AJ306" s="55" t="s">
        <v>1644</v>
      </c>
      <c r="AK306" s="55" t="s">
        <v>1644</v>
      </c>
      <c r="AL306" s="55" t="s">
        <v>1644</v>
      </c>
      <c r="AM306" s="55" t="s">
        <v>3861</v>
      </c>
      <c r="AN306" s="55" t="s">
        <v>1644</v>
      </c>
      <c r="AO306" t="s">
        <v>3842</v>
      </c>
    </row>
    <row r="307" spans="1:41" x14ac:dyDescent="0.25">
      <c r="A307" s="56">
        <v>45688</v>
      </c>
      <c r="B307" s="92" t="s">
        <v>1718</v>
      </c>
      <c r="C307" s="55" t="s">
        <v>4119</v>
      </c>
      <c r="D307" s="55" t="s">
        <v>3859</v>
      </c>
      <c r="E307" s="55" t="s">
        <v>89</v>
      </c>
      <c r="F307" s="55">
        <v>50900010</v>
      </c>
      <c r="G307" s="55" t="s">
        <v>490</v>
      </c>
      <c r="H307" s="55" t="s">
        <v>89</v>
      </c>
      <c r="I307" s="57">
        <v>2.0299999999999998</v>
      </c>
      <c r="J307" s="57">
        <v>2.0299999999999998</v>
      </c>
      <c r="K307" s="55" t="s">
        <v>3860</v>
      </c>
      <c r="L307" s="55" t="s">
        <v>1644</v>
      </c>
      <c r="M307" s="55" t="s">
        <v>4119</v>
      </c>
      <c r="N307" s="56">
        <v>45688</v>
      </c>
      <c r="O307" s="55" t="s">
        <v>1644</v>
      </c>
      <c r="P307" s="55" t="s">
        <v>329</v>
      </c>
      <c r="Q307" s="55" t="s">
        <v>330</v>
      </c>
      <c r="R307" s="55" t="s">
        <v>1644</v>
      </c>
      <c r="S307" s="55" t="s">
        <v>1644</v>
      </c>
      <c r="T307" s="55" t="s">
        <v>1644</v>
      </c>
      <c r="U307" s="55" t="s">
        <v>4166</v>
      </c>
      <c r="V307" s="55" t="s">
        <v>1718</v>
      </c>
      <c r="W307" s="55" t="s">
        <v>1644</v>
      </c>
      <c r="X307" s="56"/>
      <c r="Y307" s="55" t="s">
        <v>1644</v>
      </c>
      <c r="Z307" s="56"/>
      <c r="AA307" s="55" t="s">
        <v>1644</v>
      </c>
      <c r="AB307" s="59">
        <v>88795</v>
      </c>
      <c r="AC307" s="55" t="s">
        <v>1554</v>
      </c>
      <c r="AD307" s="55" t="s">
        <v>1644</v>
      </c>
      <c r="AE307" s="58">
        <v>0</v>
      </c>
      <c r="AF307" s="55" t="s">
        <v>1644</v>
      </c>
      <c r="AG307" s="55" t="s">
        <v>1644</v>
      </c>
      <c r="AH307" s="55" t="s">
        <v>1644</v>
      </c>
      <c r="AI307" s="55" t="s">
        <v>1644</v>
      </c>
      <c r="AJ307" s="55" t="s">
        <v>1644</v>
      </c>
      <c r="AK307" s="55" t="s">
        <v>1644</v>
      </c>
      <c r="AL307" s="55" t="s">
        <v>1644</v>
      </c>
      <c r="AM307" s="55" t="s">
        <v>3861</v>
      </c>
      <c r="AN307" s="55" t="s">
        <v>1644</v>
      </c>
      <c r="AO307" t="s">
        <v>3842</v>
      </c>
    </row>
    <row r="308" spans="1:41" x14ac:dyDescent="0.25">
      <c r="A308" s="56">
        <v>45688</v>
      </c>
      <c r="B308" s="92" t="s">
        <v>1718</v>
      </c>
      <c r="C308" s="55" t="s">
        <v>4119</v>
      </c>
      <c r="D308" s="55" t="s">
        <v>3859</v>
      </c>
      <c r="E308" s="55" t="s">
        <v>89</v>
      </c>
      <c r="F308" s="55">
        <v>50900010</v>
      </c>
      <c r="G308" s="55" t="s">
        <v>490</v>
      </c>
      <c r="H308" s="55" t="s">
        <v>89</v>
      </c>
      <c r="I308" s="57">
        <v>7.0000000000000007E-2</v>
      </c>
      <c r="J308" s="57">
        <v>7.0000000000000007E-2</v>
      </c>
      <c r="K308" s="55" t="s">
        <v>3860</v>
      </c>
      <c r="L308" s="55" t="s">
        <v>1644</v>
      </c>
      <c r="M308" s="55" t="s">
        <v>4119</v>
      </c>
      <c r="N308" s="56">
        <v>45688</v>
      </c>
      <c r="O308" s="55" t="s">
        <v>1644</v>
      </c>
      <c r="P308" s="55" t="s">
        <v>329</v>
      </c>
      <c r="Q308" s="55" t="s">
        <v>330</v>
      </c>
      <c r="R308" s="55" t="s">
        <v>1644</v>
      </c>
      <c r="S308" s="55" t="s">
        <v>1644</v>
      </c>
      <c r="T308" s="55" t="s">
        <v>1644</v>
      </c>
      <c r="U308" s="55" t="s">
        <v>4147</v>
      </c>
      <c r="V308" s="55" t="s">
        <v>1718</v>
      </c>
      <c r="W308" s="55" t="s">
        <v>1644</v>
      </c>
      <c r="X308" s="56"/>
      <c r="Y308" s="55" t="s">
        <v>1644</v>
      </c>
      <c r="Z308" s="56"/>
      <c r="AA308" s="55" t="s">
        <v>1644</v>
      </c>
      <c r="AB308" s="59">
        <v>1318</v>
      </c>
      <c r="AC308" s="55" t="s">
        <v>1554</v>
      </c>
      <c r="AD308" s="55" t="s">
        <v>1644</v>
      </c>
      <c r="AE308" s="58">
        <v>0</v>
      </c>
      <c r="AF308" s="55" t="s">
        <v>1644</v>
      </c>
      <c r="AG308" s="55" t="s">
        <v>1644</v>
      </c>
      <c r="AH308" s="55" t="s">
        <v>1644</v>
      </c>
      <c r="AI308" s="55" t="s">
        <v>1644</v>
      </c>
      <c r="AJ308" s="55" t="s">
        <v>1644</v>
      </c>
      <c r="AK308" s="55" t="s">
        <v>1644</v>
      </c>
      <c r="AL308" s="55" t="s">
        <v>1644</v>
      </c>
      <c r="AM308" s="55" t="s">
        <v>3861</v>
      </c>
      <c r="AN308" s="55" t="s">
        <v>1644</v>
      </c>
      <c r="AO308" t="s">
        <v>3842</v>
      </c>
    </row>
    <row r="309" spans="1:41" x14ac:dyDescent="0.25">
      <c r="A309" s="56">
        <v>45688</v>
      </c>
      <c r="B309" s="92" t="s">
        <v>1718</v>
      </c>
      <c r="C309" s="55" t="s">
        <v>4119</v>
      </c>
      <c r="D309" s="55" t="s">
        <v>3859</v>
      </c>
      <c r="E309" s="55" t="s">
        <v>89</v>
      </c>
      <c r="F309" s="55">
        <v>50900010</v>
      </c>
      <c r="G309" s="55" t="s">
        <v>490</v>
      </c>
      <c r="H309" s="55" t="s">
        <v>89</v>
      </c>
      <c r="I309" s="57">
        <v>80.78</v>
      </c>
      <c r="J309" s="57">
        <v>80.78</v>
      </c>
      <c r="K309" s="55" t="s">
        <v>3860</v>
      </c>
      <c r="L309" s="55" t="s">
        <v>1644</v>
      </c>
      <c r="M309" s="55" t="s">
        <v>4119</v>
      </c>
      <c r="N309" s="56">
        <v>45688</v>
      </c>
      <c r="O309" s="55" t="s">
        <v>1644</v>
      </c>
      <c r="P309" s="55" t="s">
        <v>329</v>
      </c>
      <c r="Q309" s="55" t="s">
        <v>330</v>
      </c>
      <c r="R309" s="55" t="s">
        <v>1644</v>
      </c>
      <c r="S309" s="55" t="s">
        <v>1644</v>
      </c>
      <c r="T309" s="55" t="s">
        <v>1644</v>
      </c>
      <c r="U309" s="55" t="s">
        <v>4167</v>
      </c>
      <c r="V309" s="55" t="s">
        <v>1881</v>
      </c>
      <c r="W309" s="55" t="s">
        <v>1644</v>
      </c>
      <c r="X309" s="56"/>
      <c r="Y309" s="55" t="s">
        <v>1644</v>
      </c>
      <c r="Z309" s="56"/>
      <c r="AA309" s="55" t="s">
        <v>1644</v>
      </c>
      <c r="AB309" s="59">
        <v>1436128</v>
      </c>
      <c r="AC309" s="55" t="s">
        <v>1554</v>
      </c>
      <c r="AD309" s="55" t="s">
        <v>1644</v>
      </c>
      <c r="AE309" s="58">
        <v>0</v>
      </c>
      <c r="AF309" s="55" t="s">
        <v>1644</v>
      </c>
      <c r="AG309" s="55" t="s">
        <v>1644</v>
      </c>
      <c r="AH309" s="55" t="s">
        <v>1644</v>
      </c>
      <c r="AI309" s="55" t="s">
        <v>1644</v>
      </c>
      <c r="AJ309" s="55" t="s">
        <v>1644</v>
      </c>
      <c r="AK309" s="55" t="s">
        <v>1644</v>
      </c>
      <c r="AL309" s="55" t="s">
        <v>1644</v>
      </c>
      <c r="AM309" s="55" t="s">
        <v>3861</v>
      </c>
      <c r="AN309" s="55" t="s">
        <v>1644</v>
      </c>
      <c r="AO309" t="s">
        <v>3842</v>
      </c>
    </row>
    <row r="310" spans="1:41" x14ac:dyDescent="0.25">
      <c r="A310" s="56">
        <v>45688</v>
      </c>
      <c r="B310" s="92" t="s">
        <v>1718</v>
      </c>
      <c r="C310" s="55" t="s">
        <v>4119</v>
      </c>
      <c r="D310" s="55" t="s">
        <v>3859</v>
      </c>
      <c r="E310" s="55" t="s">
        <v>89</v>
      </c>
      <c r="F310" s="55">
        <v>50900010</v>
      </c>
      <c r="G310" s="55" t="s">
        <v>490</v>
      </c>
      <c r="H310" s="55" t="s">
        <v>89</v>
      </c>
      <c r="I310" s="57">
        <v>2.31</v>
      </c>
      <c r="J310" s="57">
        <v>2.31</v>
      </c>
      <c r="K310" s="55" t="s">
        <v>3860</v>
      </c>
      <c r="L310" s="55" t="s">
        <v>1644</v>
      </c>
      <c r="M310" s="55" t="s">
        <v>4119</v>
      </c>
      <c r="N310" s="56">
        <v>45688</v>
      </c>
      <c r="O310" s="55" t="s">
        <v>1644</v>
      </c>
      <c r="P310" s="55" t="s">
        <v>329</v>
      </c>
      <c r="Q310" s="55" t="s">
        <v>330</v>
      </c>
      <c r="R310" s="55" t="s">
        <v>1644</v>
      </c>
      <c r="S310" s="55" t="s">
        <v>1644</v>
      </c>
      <c r="T310" s="55" t="s">
        <v>1644</v>
      </c>
      <c r="U310" s="55" t="s">
        <v>4168</v>
      </c>
      <c r="V310" s="55" t="s">
        <v>1718</v>
      </c>
      <c r="W310" s="55" t="s">
        <v>1644</v>
      </c>
      <c r="X310" s="56"/>
      <c r="Y310" s="55" t="s">
        <v>1644</v>
      </c>
      <c r="Z310" s="56"/>
      <c r="AA310" s="55" t="s">
        <v>1644</v>
      </c>
      <c r="AB310" s="59">
        <v>43440</v>
      </c>
      <c r="AC310" s="55" t="s">
        <v>1554</v>
      </c>
      <c r="AD310" s="55" t="s">
        <v>1644</v>
      </c>
      <c r="AE310" s="58">
        <v>0</v>
      </c>
      <c r="AF310" s="55" t="s">
        <v>1644</v>
      </c>
      <c r="AG310" s="55" t="s">
        <v>1644</v>
      </c>
      <c r="AH310" s="55" t="s">
        <v>1644</v>
      </c>
      <c r="AI310" s="55" t="s">
        <v>1644</v>
      </c>
      <c r="AJ310" s="55" t="s">
        <v>1644</v>
      </c>
      <c r="AK310" s="55" t="s">
        <v>1644</v>
      </c>
      <c r="AL310" s="55" t="s">
        <v>1644</v>
      </c>
      <c r="AM310" s="55" t="s">
        <v>3861</v>
      </c>
      <c r="AN310" s="55" t="s">
        <v>1644</v>
      </c>
      <c r="AO310" t="s">
        <v>3842</v>
      </c>
    </row>
    <row r="311" spans="1:41" x14ac:dyDescent="0.25">
      <c r="A311" s="56">
        <v>45688</v>
      </c>
      <c r="B311" s="92" t="s">
        <v>1718</v>
      </c>
      <c r="C311" s="55" t="s">
        <v>4119</v>
      </c>
      <c r="D311" s="55" t="s">
        <v>3859</v>
      </c>
      <c r="E311" s="55" t="s">
        <v>89</v>
      </c>
      <c r="F311" s="55">
        <v>50900010</v>
      </c>
      <c r="G311" s="55" t="s">
        <v>490</v>
      </c>
      <c r="H311" s="55" t="s">
        <v>89</v>
      </c>
      <c r="I311" s="57">
        <v>242.08</v>
      </c>
      <c r="J311" s="57">
        <v>242.08</v>
      </c>
      <c r="K311" s="55" t="s">
        <v>3860</v>
      </c>
      <c r="L311" s="55" t="s">
        <v>1644</v>
      </c>
      <c r="M311" s="55" t="s">
        <v>4119</v>
      </c>
      <c r="N311" s="56">
        <v>45688</v>
      </c>
      <c r="O311" s="55" t="s">
        <v>1644</v>
      </c>
      <c r="P311" s="55" t="s">
        <v>329</v>
      </c>
      <c r="Q311" s="55" t="s">
        <v>330</v>
      </c>
      <c r="R311" s="55" t="s">
        <v>1644</v>
      </c>
      <c r="S311" s="55" t="s">
        <v>1644</v>
      </c>
      <c r="T311" s="55" t="s">
        <v>1644</v>
      </c>
      <c r="U311" s="55" t="s">
        <v>4169</v>
      </c>
      <c r="V311" s="55" t="s">
        <v>1881</v>
      </c>
      <c r="W311" s="55" t="s">
        <v>1644</v>
      </c>
      <c r="X311" s="56"/>
      <c r="Y311" s="55" t="s">
        <v>1644</v>
      </c>
      <c r="Z311" s="56"/>
      <c r="AA311" s="55" t="s">
        <v>1644</v>
      </c>
      <c r="AB311" s="59">
        <v>4400883</v>
      </c>
      <c r="AC311" s="55" t="s">
        <v>1554</v>
      </c>
      <c r="AD311" s="55" t="s">
        <v>1644</v>
      </c>
      <c r="AE311" s="58">
        <v>0</v>
      </c>
      <c r="AF311" s="55" t="s">
        <v>1644</v>
      </c>
      <c r="AG311" s="55" t="s">
        <v>1644</v>
      </c>
      <c r="AH311" s="55" t="s">
        <v>1644</v>
      </c>
      <c r="AI311" s="55" t="s">
        <v>1644</v>
      </c>
      <c r="AJ311" s="55" t="s">
        <v>1644</v>
      </c>
      <c r="AK311" s="55" t="s">
        <v>1644</v>
      </c>
      <c r="AL311" s="55" t="s">
        <v>1644</v>
      </c>
      <c r="AM311" s="55" t="s">
        <v>3861</v>
      </c>
      <c r="AN311" s="55" t="s">
        <v>1644</v>
      </c>
      <c r="AO311" t="s">
        <v>3842</v>
      </c>
    </row>
    <row r="312" spans="1:41" x14ac:dyDescent="0.25">
      <c r="A312" s="56">
        <v>45688</v>
      </c>
      <c r="B312" s="92" t="s">
        <v>1718</v>
      </c>
      <c r="C312" s="55" t="s">
        <v>4119</v>
      </c>
      <c r="D312" s="55" t="s">
        <v>3859</v>
      </c>
      <c r="E312" s="55" t="s">
        <v>89</v>
      </c>
      <c r="F312" s="55">
        <v>50900010</v>
      </c>
      <c r="G312" s="55" t="s">
        <v>490</v>
      </c>
      <c r="H312" s="55" t="s">
        <v>89</v>
      </c>
      <c r="I312" s="57">
        <v>159.41999999999999</v>
      </c>
      <c r="J312" s="57">
        <v>159.41999999999999</v>
      </c>
      <c r="K312" s="55" t="s">
        <v>3860</v>
      </c>
      <c r="L312" s="55" t="s">
        <v>1644</v>
      </c>
      <c r="M312" s="55" t="s">
        <v>4119</v>
      </c>
      <c r="N312" s="56">
        <v>45688</v>
      </c>
      <c r="O312" s="55" t="s">
        <v>1644</v>
      </c>
      <c r="P312" s="55" t="s">
        <v>4042</v>
      </c>
      <c r="Q312" s="55" t="s">
        <v>4043</v>
      </c>
      <c r="R312" s="55" t="s">
        <v>1644</v>
      </c>
      <c r="S312" s="55" t="s">
        <v>1644</v>
      </c>
      <c r="T312" s="55" t="s">
        <v>1644</v>
      </c>
      <c r="U312" s="55" t="s">
        <v>4132</v>
      </c>
      <c r="V312" s="55" t="s">
        <v>1881</v>
      </c>
      <c r="W312" s="55" t="s">
        <v>1644</v>
      </c>
      <c r="X312" s="56"/>
      <c r="Y312" s="55" t="s">
        <v>1644</v>
      </c>
      <c r="Z312" s="56"/>
      <c r="AA312" s="55" t="s">
        <v>1644</v>
      </c>
      <c r="AB312" s="59">
        <v>3256439</v>
      </c>
      <c r="AC312" s="55" t="s">
        <v>1554</v>
      </c>
      <c r="AD312" s="55" t="s">
        <v>1644</v>
      </c>
      <c r="AE312" s="58">
        <v>0</v>
      </c>
      <c r="AF312" s="55" t="s">
        <v>1644</v>
      </c>
      <c r="AG312" s="55" t="s">
        <v>1644</v>
      </c>
      <c r="AH312" s="55" t="s">
        <v>1644</v>
      </c>
      <c r="AI312" s="55" t="s">
        <v>1644</v>
      </c>
      <c r="AJ312" s="55" t="s">
        <v>1644</v>
      </c>
      <c r="AK312" s="55" t="s">
        <v>1644</v>
      </c>
      <c r="AL312" s="55" t="s">
        <v>1644</v>
      </c>
      <c r="AM312" s="55" t="s">
        <v>3861</v>
      </c>
      <c r="AN312" s="55" t="s">
        <v>1644</v>
      </c>
      <c r="AO312" t="s">
        <v>4371</v>
      </c>
    </row>
    <row r="313" spans="1:41" x14ac:dyDescent="0.25">
      <c r="A313" s="56">
        <v>45688</v>
      </c>
      <c r="B313" s="92" t="s">
        <v>1718</v>
      </c>
      <c r="C313" s="55" t="s">
        <v>4119</v>
      </c>
      <c r="D313" s="55" t="s">
        <v>3859</v>
      </c>
      <c r="E313" s="55" t="s">
        <v>89</v>
      </c>
      <c r="F313" s="55">
        <v>50900010</v>
      </c>
      <c r="G313" s="55" t="s">
        <v>490</v>
      </c>
      <c r="H313" s="55" t="s">
        <v>89</v>
      </c>
      <c r="I313" s="57">
        <v>58.77</v>
      </c>
      <c r="J313" s="57">
        <v>58.77</v>
      </c>
      <c r="K313" s="55" t="s">
        <v>3860</v>
      </c>
      <c r="L313" s="55" t="s">
        <v>1644</v>
      </c>
      <c r="M313" s="55" t="s">
        <v>4119</v>
      </c>
      <c r="N313" s="56">
        <v>45688</v>
      </c>
      <c r="O313" s="55" t="s">
        <v>1644</v>
      </c>
      <c r="P313" s="55" t="s">
        <v>329</v>
      </c>
      <c r="Q313" s="55" t="s">
        <v>330</v>
      </c>
      <c r="R313" s="55" t="s">
        <v>1644</v>
      </c>
      <c r="S313" s="55" t="s">
        <v>1644</v>
      </c>
      <c r="T313" s="55" t="s">
        <v>1644</v>
      </c>
      <c r="U313" s="55" t="s">
        <v>4170</v>
      </c>
      <c r="V313" s="55" t="s">
        <v>1881</v>
      </c>
      <c r="W313" s="55" t="s">
        <v>1644</v>
      </c>
      <c r="X313" s="56"/>
      <c r="Y313" s="55" t="s">
        <v>1644</v>
      </c>
      <c r="Z313" s="56"/>
      <c r="AA313" s="55" t="s">
        <v>1644</v>
      </c>
      <c r="AB313" s="59">
        <v>939552</v>
      </c>
      <c r="AC313" s="55" t="s">
        <v>1554</v>
      </c>
      <c r="AD313" s="55" t="s">
        <v>1644</v>
      </c>
      <c r="AE313" s="58">
        <v>0</v>
      </c>
      <c r="AF313" s="55" t="s">
        <v>1644</v>
      </c>
      <c r="AG313" s="55" t="s">
        <v>1644</v>
      </c>
      <c r="AH313" s="55" t="s">
        <v>1644</v>
      </c>
      <c r="AI313" s="55" t="s">
        <v>1644</v>
      </c>
      <c r="AJ313" s="55" t="s">
        <v>1644</v>
      </c>
      <c r="AK313" s="55" t="s">
        <v>1644</v>
      </c>
      <c r="AL313" s="55" t="s">
        <v>1644</v>
      </c>
      <c r="AM313" s="55" t="s">
        <v>3861</v>
      </c>
      <c r="AN313" s="55" t="s">
        <v>1644</v>
      </c>
      <c r="AO313" t="s">
        <v>3842</v>
      </c>
    </row>
    <row r="314" spans="1:41" x14ac:dyDescent="0.25">
      <c r="A314" s="56">
        <v>45688</v>
      </c>
      <c r="B314" s="92" t="s">
        <v>1718</v>
      </c>
      <c r="C314" s="55" t="s">
        <v>4119</v>
      </c>
      <c r="D314" s="55" t="s">
        <v>3859</v>
      </c>
      <c r="E314" s="55" t="s">
        <v>89</v>
      </c>
      <c r="F314" s="55">
        <v>50900010</v>
      </c>
      <c r="G314" s="55" t="s">
        <v>490</v>
      </c>
      <c r="H314" s="55" t="s">
        <v>89</v>
      </c>
      <c r="I314" s="57">
        <v>0.63</v>
      </c>
      <c r="J314" s="57">
        <v>0.63</v>
      </c>
      <c r="K314" s="55" t="s">
        <v>3860</v>
      </c>
      <c r="L314" s="55" t="s">
        <v>1644</v>
      </c>
      <c r="M314" s="55" t="s">
        <v>4119</v>
      </c>
      <c r="N314" s="56">
        <v>45688</v>
      </c>
      <c r="O314" s="55" t="s">
        <v>1644</v>
      </c>
      <c r="P314" s="55" t="s">
        <v>329</v>
      </c>
      <c r="Q314" s="55" t="s">
        <v>330</v>
      </c>
      <c r="R314" s="55" t="s">
        <v>1644</v>
      </c>
      <c r="S314" s="55" t="s">
        <v>1644</v>
      </c>
      <c r="T314" s="55" t="s">
        <v>1644</v>
      </c>
      <c r="U314" s="55" t="s">
        <v>4164</v>
      </c>
      <c r="V314" s="55" t="s">
        <v>1718</v>
      </c>
      <c r="W314" s="55" t="s">
        <v>1644</v>
      </c>
      <c r="X314" s="56"/>
      <c r="Y314" s="55" t="s">
        <v>1644</v>
      </c>
      <c r="Z314" s="56"/>
      <c r="AA314" s="55" t="s">
        <v>1644</v>
      </c>
      <c r="AB314" s="59">
        <v>11867</v>
      </c>
      <c r="AC314" s="55" t="s">
        <v>1554</v>
      </c>
      <c r="AD314" s="55" t="s">
        <v>1644</v>
      </c>
      <c r="AE314" s="58">
        <v>0</v>
      </c>
      <c r="AF314" s="55" t="s">
        <v>1644</v>
      </c>
      <c r="AG314" s="55" t="s">
        <v>1644</v>
      </c>
      <c r="AH314" s="55" t="s">
        <v>1644</v>
      </c>
      <c r="AI314" s="55" t="s">
        <v>1644</v>
      </c>
      <c r="AJ314" s="55" t="s">
        <v>1644</v>
      </c>
      <c r="AK314" s="55" t="s">
        <v>1644</v>
      </c>
      <c r="AL314" s="55" t="s">
        <v>1644</v>
      </c>
      <c r="AM314" s="55" t="s">
        <v>3861</v>
      </c>
      <c r="AN314" s="55" t="s">
        <v>1644</v>
      </c>
      <c r="AO314" t="s">
        <v>3842</v>
      </c>
    </row>
    <row r="315" spans="1:41" x14ac:dyDescent="0.25">
      <c r="A315" s="56">
        <v>45688</v>
      </c>
      <c r="B315" s="92" t="s">
        <v>1718</v>
      </c>
      <c r="C315" s="55" t="s">
        <v>4119</v>
      </c>
      <c r="D315" s="55" t="s">
        <v>3859</v>
      </c>
      <c r="E315" s="55" t="s">
        <v>89</v>
      </c>
      <c r="F315" s="55">
        <v>50900010</v>
      </c>
      <c r="G315" s="55" t="s">
        <v>490</v>
      </c>
      <c r="H315" s="55" t="s">
        <v>89</v>
      </c>
      <c r="I315" s="57">
        <v>7.0000000000000007E-2</v>
      </c>
      <c r="J315" s="57">
        <v>7.0000000000000007E-2</v>
      </c>
      <c r="K315" s="55" t="s">
        <v>3860</v>
      </c>
      <c r="L315" s="55" t="s">
        <v>1644</v>
      </c>
      <c r="M315" s="55" t="s">
        <v>4119</v>
      </c>
      <c r="N315" s="56">
        <v>45688</v>
      </c>
      <c r="O315" s="55" t="s">
        <v>1644</v>
      </c>
      <c r="P315" s="55" t="s">
        <v>329</v>
      </c>
      <c r="Q315" s="55" t="s">
        <v>330</v>
      </c>
      <c r="R315" s="55" t="s">
        <v>1644</v>
      </c>
      <c r="S315" s="55" t="s">
        <v>1644</v>
      </c>
      <c r="T315" s="55" t="s">
        <v>1644</v>
      </c>
      <c r="U315" s="55" t="s">
        <v>4171</v>
      </c>
      <c r="V315" s="55" t="s">
        <v>1718</v>
      </c>
      <c r="W315" s="55" t="s">
        <v>1644</v>
      </c>
      <c r="X315" s="56"/>
      <c r="Y315" s="55" t="s">
        <v>1644</v>
      </c>
      <c r="Z315" s="56"/>
      <c r="AA315" s="55" t="s">
        <v>1644</v>
      </c>
      <c r="AB315" s="59">
        <v>1318</v>
      </c>
      <c r="AC315" s="55" t="s">
        <v>1554</v>
      </c>
      <c r="AD315" s="55" t="s">
        <v>1644</v>
      </c>
      <c r="AE315" s="58">
        <v>0</v>
      </c>
      <c r="AF315" s="55" t="s">
        <v>1644</v>
      </c>
      <c r="AG315" s="55" t="s">
        <v>1644</v>
      </c>
      <c r="AH315" s="55" t="s">
        <v>1644</v>
      </c>
      <c r="AI315" s="55" t="s">
        <v>1644</v>
      </c>
      <c r="AJ315" s="55" t="s">
        <v>1644</v>
      </c>
      <c r="AK315" s="55" t="s">
        <v>1644</v>
      </c>
      <c r="AL315" s="55" t="s">
        <v>1644</v>
      </c>
      <c r="AM315" s="55" t="s">
        <v>3861</v>
      </c>
      <c r="AN315" s="55" t="s">
        <v>1644</v>
      </c>
      <c r="AO315" t="s">
        <v>3842</v>
      </c>
    </row>
    <row r="316" spans="1:41" x14ac:dyDescent="0.25">
      <c r="A316" s="56">
        <v>45688</v>
      </c>
      <c r="B316" s="92" t="s">
        <v>1718</v>
      </c>
      <c r="C316" s="55" t="s">
        <v>4119</v>
      </c>
      <c r="D316" s="55" t="s">
        <v>3859</v>
      </c>
      <c r="E316" s="55" t="s">
        <v>89</v>
      </c>
      <c r="F316" s="55">
        <v>50900010</v>
      </c>
      <c r="G316" s="55" t="s">
        <v>490</v>
      </c>
      <c r="H316" s="55" t="s">
        <v>89</v>
      </c>
      <c r="I316" s="57">
        <v>153.53</v>
      </c>
      <c r="J316" s="57">
        <v>153.53</v>
      </c>
      <c r="K316" s="55" t="s">
        <v>3860</v>
      </c>
      <c r="L316" s="55" t="s">
        <v>1644</v>
      </c>
      <c r="M316" s="55" t="s">
        <v>4119</v>
      </c>
      <c r="N316" s="56">
        <v>45688</v>
      </c>
      <c r="O316" s="55" t="s">
        <v>1644</v>
      </c>
      <c r="P316" s="55" t="s">
        <v>329</v>
      </c>
      <c r="Q316" s="55" t="s">
        <v>330</v>
      </c>
      <c r="R316" s="55" t="s">
        <v>1644</v>
      </c>
      <c r="S316" s="55" t="s">
        <v>1644</v>
      </c>
      <c r="T316" s="55" t="s">
        <v>1644</v>
      </c>
      <c r="U316" s="55" t="s">
        <v>4172</v>
      </c>
      <c r="V316" s="55" t="s">
        <v>1881</v>
      </c>
      <c r="W316" s="55" t="s">
        <v>1644</v>
      </c>
      <c r="X316" s="56"/>
      <c r="Y316" s="55" t="s">
        <v>1644</v>
      </c>
      <c r="Z316" s="56"/>
      <c r="AA316" s="55" t="s">
        <v>1644</v>
      </c>
      <c r="AB316" s="59">
        <v>2715665</v>
      </c>
      <c r="AC316" s="55" t="s">
        <v>1554</v>
      </c>
      <c r="AD316" s="55" t="s">
        <v>1644</v>
      </c>
      <c r="AE316" s="58">
        <v>0</v>
      </c>
      <c r="AF316" s="55" t="s">
        <v>1644</v>
      </c>
      <c r="AG316" s="55" t="s">
        <v>1644</v>
      </c>
      <c r="AH316" s="55" t="s">
        <v>1644</v>
      </c>
      <c r="AI316" s="55" t="s">
        <v>1644</v>
      </c>
      <c r="AJ316" s="55" t="s">
        <v>1644</v>
      </c>
      <c r="AK316" s="55" t="s">
        <v>1644</v>
      </c>
      <c r="AL316" s="55" t="s">
        <v>1644</v>
      </c>
      <c r="AM316" s="55" t="s">
        <v>3861</v>
      </c>
      <c r="AN316" s="55" t="s">
        <v>1644</v>
      </c>
      <c r="AO316" t="s">
        <v>3842</v>
      </c>
    </row>
    <row r="317" spans="1:41" x14ac:dyDescent="0.25">
      <c r="A317" s="56">
        <v>45688</v>
      </c>
      <c r="B317" s="92" t="s">
        <v>1718</v>
      </c>
      <c r="C317" s="55" t="s">
        <v>4119</v>
      </c>
      <c r="D317" s="55" t="s">
        <v>3859</v>
      </c>
      <c r="E317" s="55" t="s">
        <v>89</v>
      </c>
      <c r="F317" s="55">
        <v>50900010</v>
      </c>
      <c r="G317" s="55" t="s">
        <v>490</v>
      </c>
      <c r="H317" s="55" t="s">
        <v>89</v>
      </c>
      <c r="I317" s="57">
        <v>23.19</v>
      </c>
      <c r="J317" s="57">
        <v>23.19</v>
      </c>
      <c r="K317" s="55" t="s">
        <v>3860</v>
      </c>
      <c r="L317" s="55" t="s">
        <v>1644</v>
      </c>
      <c r="M317" s="55" t="s">
        <v>4119</v>
      </c>
      <c r="N317" s="56">
        <v>45688</v>
      </c>
      <c r="O317" s="55" t="s">
        <v>1644</v>
      </c>
      <c r="P317" s="55" t="s">
        <v>329</v>
      </c>
      <c r="Q317" s="55" t="s">
        <v>330</v>
      </c>
      <c r="R317" s="55" t="s">
        <v>1644</v>
      </c>
      <c r="S317" s="55" t="s">
        <v>1644</v>
      </c>
      <c r="T317" s="55" t="s">
        <v>1644</v>
      </c>
      <c r="U317" s="55" t="s">
        <v>4159</v>
      </c>
      <c r="V317" s="55" t="s">
        <v>1718</v>
      </c>
      <c r="W317" s="55" t="s">
        <v>1644</v>
      </c>
      <c r="X317" s="56"/>
      <c r="Y317" s="55" t="s">
        <v>1644</v>
      </c>
      <c r="Z317" s="56"/>
      <c r="AA317" s="55" t="s">
        <v>1644</v>
      </c>
      <c r="AB317" s="59">
        <v>436703</v>
      </c>
      <c r="AC317" s="55" t="s">
        <v>1554</v>
      </c>
      <c r="AD317" s="55" t="s">
        <v>1644</v>
      </c>
      <c r="AE317" s="58">
        <v>0</v>
      </c>
      <c r="AF317" s="55" t="s">
        <v>1644</v>
      </c>
      <c r="AG317" s="55" t="s">
        <v>1644</v>
      </c>
      <c r="AH317" s="55" t="s">
        <v>1644</v>
      </c>
      <c r="AI317" s="55" t="s">
        <v>1644</v>
      </c>
      <c r="AJ317" s="55" t="s">
        <v>1644</v>
      </c>
      <c r="AK317" s="55" t="s">
        <v>1644</v>
      </c>
      <c r="AL317" s="55" t="s">
        <v>1644</v>
      </c>
      <c r="AM317" s="55" t="s">
        <v>3861</v>
      </c>
      <c r="AN317" s="55" t="s">
        <v>1644</v>
      </c>
      <c r="AO317" t="s">
        <v>3842</v>
      </c>
    </row>
    <row r="318" spans="1:41" x14ac:dyDescent="0.25">
      <c r="A318" s="56">
        <v>45688</v>
      </c>
      <c r="B318" s="92" t="s">
        <v>1718</v>
      </c>
      <c r="C318" s="55" t="s">
        <v>4119</v>
      </c>
      <c r="D318" s="55" t="s">
        <v>3859</v>
      </c>
      <c r="E318" s="55" t="s">
        <v>89</v>
      </c>
      <c r="F318" s="55">
        <v>50900010</v>
      </c>
      <c r="G318" s="55" t="s">
        <v>490</v>
      </c>
      <c r="H318" s="55" t="s">
        <v>89</v>
      </c>
      <c r="I318" s="57">
        <v>85.05</v>
      </c>
      <c r="J318" s="57">
        <v>85.05</v>
      </c>
      <c r="K318" s="55" t="s">
        <v>3860</v>
      </c>
      <c r="L318" s="55" t="s">
        <v>1644</v>
      </c>
      <c r="M318" s="55" t="s">
        <v>4119</v>
      </c>
      <c r="N318" s="56">
        <v>45688</v>
      </c>
      <c r="O318" s="55" t="s">
        <v>1644</v>
      </c>
      <c r="P318" s="55" t="s">
        <v>329</v>
      </c>
      <c r="Q318" s="55" t="s">
        <v>330</v>
      </c>
      <c r="R318" s="55" t="s">
        <v>1644</v>
      </c>
      <c r="S318" s="55" t="s">
        <v>1644</v>
      </c>
      <c r="T318" s="55" t="s">
        <v>1644</v>
      </c>
      <c r="U318" s="55" t="s">
        <v>4136</v>
      </c>
      <c r="V318" s="55" t="s">
        <v>1881</v>
      </c>
      <c r="W318" s="55" t="s">
        <v>1644</v>
      </c>
      <c r="X318" s="56"/>
      <c r="Y318" s="55" t="s">
        <v>1644</v>
      </c>
      <c r="Z318" s="56"/>
      <c r="AA318" s="55" t="s">
        <v>1644</v>
      </c>
      <c r="AB318" s="59">
        <v>2203357</v>
      </c>
      <c r="AC318" s="55" t="s">
        <v>1554</v>
      </c>
      <c r="AD318" s="55" t="s">
        <v>1644</v>
      </c>
      <c r="AE318" s="58">
        <v>0</v>
      </c>
      <c r="AF318" s="55" t="s">
        <v>1644</v>
      </c>
      <c r="AG318" s="55" t="s">
        <v>1644</v>
      </c>
      <c r="AH318" s="55" t="s">
        <v>1644</v>
      </c>
      <c r="AI318" s="55" t="s">
        <v>1644</v>
      </c>
      <c r="AJ318" s="55" t="s">
        <v>1644</v>
      </c>
      <c r="AK318" s="55" t="s">
        <v>1644</v>
      </c>
      <c r="AL318" s="55" t="s">
        <v>1644</v>
      </c>
      <c r="AM318" s="55" t="s">
        <v>3861</v>
      </c>
      <c r="AN318" s="55" t="s">
        <v>1644</v>
      </c>
      <c r="AO318" t="s">
        <v>3842</v>
      </c>
    </row>
    <row r="319" spans="1:41" x14ac:dyDescent="0.25">
      <c r="A319" s="56">
        <v>45688</v>
      </c>
      <c r="B319" s="92" t="s">
        <v>1718</v>
      </c>
      <c r="C319" s="55" t="s">
        <v>4119</v>
      </c>
      <c r="D319" s="55" t="s">
        <v>3859</v>
      </c>
      <c r="E319" s="55" t="s">
        <v>89</v>
      </c>
      <c r="F319" s="55">
        <v>50900010</v>
      </c>
      <c r="G319" s="55" t="s">
        <v>490</v>
      </c>
      <c r="H319" s="55" t="s">
        <v>89</v>
      </c>
      <c r="I319" s="57">
        <v>116.67</v>
      </c>
      <c r="J319" s="57">
        <v>116.67</v>
      </c>
      <c r="K319" s="55" t="s">
        <v>3860</v>
      </c>
      <c r="L319" s="55" t="s">
        <v>1644</v>
      </c>
      <c r="M319" s="55" t="s">
        <v>4119</v>
      </c>
      <c r="N319" s="56">
        <v>45688</v>
      </c>
      <c r="O319" s="55" t="s">
        <v>1644</v>
      </c>
      <c r="P319" s="55" t="s">
        <v>329</v>
      </c>
      <c r="Q319" s="55" t="s">
        <v>330</v>
      </c>
      <c r="R319" s="55" t="s">
        <v>1644</v>
      </c>
      <c r="S319" s="55" t="s">
        <v>1644</v>
      </c>
      <c r="T319" s="55" t="s">
        <v>1644</v>
      </c>
      <c r="U319" s="55" t="s">
        <v>4173</v>
      </c>
      <c r="V319" s="55" t="s">
        <v>1881</v>
      </c>
      <c r="W319" s="55" t="s">
        <v>1644</v>
      </c>
      <c r="X319" s="56"/>
      <c r="Y319" s="55" t="s">
        <v>1644</v>
      </c>
      <c r="Z319" s="56"/>
      <c r="AA319" s="55" t="s">
        <v>1644</v>
      </c>
      <c r="AB319" s="59">
        <v>2045311</v>
      </c>
      <c r="AC319" s="55" t="s">
        <v>1554</v>
      </c>
      <c r="AD319" s="55" t="s">
        <v>1644</v>
      </c>
      <c r="AE319" s="58">
        <v>0</v>
      </c>
      <c r="AF319" s="55" t="s">
        <v>1644</v>
      </c>
      <c r="AG319" s="55" t="s">
        <v>1644</v>
      </c>
      <c r="AH319" s="55" t="s">
        <v>1644</v>
      </c>
      <c r="AI319" s="55" t="s">
        <v>1644</v>
      </c>
      <c r="AJ319" s="55" t="s">
        <v>1644</v>
      </c>
      <c r="AK319" s="55" t="s">
        <v>1644</v>
      </c>
      <c r="AL319" s="55" t="s">
        <v>1644</v>
      </c>
      <c r="AM319" s="55" t="s">
        <v>3861</v>
      </c>
      <c r="AN319" s="55" t="s">
        <v>1644</v>
      </c>
      <c r="AO319" t="s">
        <v>3842</v>
      </c>
    </row>
    <row r="320" spans="1:41" x14ac:dyDescent="0.25">
      <c r="A320" s="56">
        <v>45688</v>
      </c>
      <c r="B320" s="92" t="s">
        <v>1718</v>
      </c>
      <c r="C320" s="55" t="s">
        <v>4119</v>
      </c>
      <c r="D320" s="55" t="s">
        <v>3859</v>
      </c>
      <c r="E320" s="55" t="s">
        <v>89</v>
      </c>
      <c r="F320" s="55">
        <v>50900010</v>
      </c>
      <c r="G320" s="55" t="s">
        <v>490</v>
      </c>
      <c r="H320" s="55" t="s">
        <v>89</v>
      </c>
      <c r="I320" s="57">
        <v>210.94</v>
      </c>
      <c r="J320" s="57">
        <v>210.94</v>
      </c>
      <c r="K320" s="55" t="s">
        <v>3860</v>
      </c>
      <c r="L320" s="55" t="s">
        <v>1644</v>
      </c>
      <c r="M320" s="55" t="s">
        <v>4119</v>
      </c>
      <c r="N320" s="56">
        <v>45688</v>
      </c>
      <c r="O320" s="55" t="s">
        <v>1644</v>
      </c>
      <c r="P320" s="55" t="s">
        <v>329</v>
      </c>
      <c r="Q320" s="55" t="s">
        <v>330</v>
      </c>
      <c r="R320" s="55" t="s">
        <v>1644</v>
      </c>
      <c r="S320" s="55" t="s">
        <v>1644</v>
      </c>
      <c r="T320" s="55" t="s">
        <v>1644</v>
      </c>
      <c r="U320" s="55" t="s">
        <v>4174</v>
      </c>
      <c r="V320" s="55" t="s">
        <v>1881</v>
      </c>
      <c r="W320" s="55" t="s">
        <v>1644</v>
      </c>
      <c r="X320" s="56"/>
      <c r="Y320" s="55" t="s">
        <v>1644</v>
      </c>
      <c r="Z320" s="56"/>
      <c r="AA320" s="55" t="s">
        <v>1644</v>
      </c>
      <c r="AB320" s="59">
        <v>3258008</v>
      </c>
      <c r="AC320" s="55" t="s">
        <v>1554</v>
      </c>
      <c r="AD320" s="55" t="s">
        <v>1644</v>
      </c>
      <c r="AE320" s="58">
        <v>0</v>
      </c>
      <c r="AF320" s="55" t="s">
        <v>1644</v>
      </c>
      <c r="AG320" s="55" t="s">
        <v>1644</v>
      </c>
      <c r="AH320" s="55" t="s">
        <v>1644</v>
      </c>
      <c r="AI320" s="55" t="s">
        <v>1644</v>
      </c>
      <c r="AJ320" s="55" t="s">
        <v>1644</v>
      </c>
      <c r="AK320" s="55" t="s">
        <v>1644</v>
      </c>
      <c r="AL320" s="55" t="s">
        <v>1644</v>
      </c>
      <c r="AM320" s="55" t="s">
        <v>3861</v>
      </c>
      <c r="AN320" s="55" t="s">
        <v>1644</v>
      </c>
      <c r="AO320" t="s">
        <v>3842</v>
      </c>
    </row>
    <row r="321" spans="1:41" x14ac:dyDescent="0.25">
      <c r="A321" s="56">
        <v>45688</v>
      </c>
      <c r="B321" s="92" t="s">
        <v>1718</v>
      </c>
      <c r="C321" s="55" t="s">
        <v>4119</v>
      </c>
      <c r="D321" s="55" t="s">
        <v>3859</v>
      </c>
      <c r="E321" s="55" t="s">
        <v>89</v>
      </c>
      <c r="F321" s="55">
        <v>50900010</v>
      </c>
      <c r="G321" s="55" t="s">
        <v>490</v>
      </c>
      <c r="H321" s="55" t="s">
        <v>89</v>
      </c>
      <c r="I321" s="57">
        <v>261.73</v>
      </c>
      <c r="J321" s="57">
        <v>261.73</v>
      </c>
      <c r="K321" s="55" t="s">
        <v>3860</v>
      </c>
      <c r="L321" s="55" t="s">
        <v>1644</v>
      </c>
      <c r="M321" s="55" t="s">
        <v>4119</v>
      </c>
      <c r="N321" s="56">
        <v>45688</v>
      </c>
      <c r="O321" s="55" t="s">
        <v>1644</v>
      </c>
      <c r="P321" s="55" t="s">
        <v>4042</v>
      </c>
      <c r="Q321" s="55" t="s">
        <v>4043</v>
      </c>
      <c r="R321" s="55" t="s">
        <v>1644</v>
      </c>
      <c r="S321" s="55" t="s">
        <v>1644</v>
      </c>
      <c r="T321" s="55" t="s">
        <v>1644</v>
      </c>
      <c r="U321" s="55" t="s">
        <v>4175</v>
      </c>
      <c r="V321" s="55" t="s">
        <v>1881</v>
      </c>
      <c r="W321" s="55" t="s">
        <v>1644</v>
      </c>
      <c r="X321" s="56"/>
      <c r="Y321" s="55" t="s">
        <v>1644</v>
      </c>
      <c r="Z321" s="56"/>
      <c r="AA321" s="55" t="s">
        <v>1644</v>
      </c>
      <c r="AB321" s="59">
        <v>5071980</v>
      </c>
      <c r="AC321" s="55" t="s">
        <v>1554</v>
      </c>
      <c r="AD321" s="55" t="s">
        <v>1644</v>
      </c>
      <c r="AE321" s="58">
        <v>0</v>
      </c>
      <c r="AF321" s="55" t="s">
        <v>1644</v>
      </c>
      <c r="AG321" s="55" t="s">
        <v>1644</v>
      </c>
      <c r="AH321" s="55" t="s">
        <v>1644</v>
      </c>
      <c r="AI321" s="55" t="s">
        <v>1644</v>
      </c>
      <c r="AJ321" s="55" t="s">
        <v>1644</v>
      </c>
      <c r="AK321" s="55" t="s">
        <v>1644</v>
      </c>
      <c r="AL321" s="55" t="s">
        <v>1644</v>
      </c>
      <c r="AM321" s="55" t="s">
        <v>3861</v>
      </c>
      <c r="AN321" s="55" t="s">
        <v>1644</v>
      </c>
      <c r="AO321" t="s">
        <v>4371</v>
      </c>
    </row>
    <row r="322" spans="1:41" x14ac:dyDescent="0.25">
      <c r="A322" s="56">
        <v>45688</v>
      </c>
      <c r="B322" s="92" t="s">
        <v>1718</v>
      </c>
      <c r="C322" s="55" t="s">
        <v>4119</v>
      </c>
      <c r="D322" s="55" t="s">
        <v>3859</v>
      </c>
      <c r="E322" s="55" t="s">
        <v>89</v>
      </c>
      <c r="F322" s="55">
        <v>50900010</v>
      </c>
      <c r="G322" s="55" t="s">
        <v>490</v>
      </c>
      <c r="H322" s="55" t="s">
        <v>89</v>
      </c>
      <c r="I322" s="57">
        <v>68.150000000000006</v>
      </c>
      <c r="J322" s="57">
        <v>68.150000000000006</v>
      </c>
      <c r="K322" s="55" t="s">
        <v>3860</v>
      </c>
      <c r="L322" s="55" t="s">
        <v>1644</v>
      </c>
      <c r="M322" s="55" t="s">
        <v>4119</v>
      </c>
      <c r="N322" s="56">
        <v>45688</v>
      </c>
      <c r="O322" s="55" t="s">
        <v>1644</v>
      </c>
      <c r="P322" s="55" t="s">
        <v>329</v>
      </c>
      <c r="Q322" s="55" t="s">
        <v>330</v>
      </c>
      <c r="R322" s="55" t="s">
        <v>1644</v>
      </c>
      <c r="S322" s="55" t="s">
        <v>1644</v>
      </c>
      <c r="T322" s="55" t="s">
        <v>1644</v>
      </c>
      <c r="U322" s="55" t="s">
        <v>4137</v>
      </c>
      <c r="V322" s="55" t="s">
        <v>1881</v>
      </c>
      <c r="W322" s="55" t="s">
        <v>1644</v>
      </c>
      <c r="X322" s="56"/>
      <c r="Y322" s="55" t="s">
        <v>1644</v>
      </c>
      <c r="Z322" s="56"/>
      <c r="AA322" s="55" t="s">
        <v>1644</v>
      </c>
      <c r="AB322" s="59">
        <v>1314080</v>
      </c>
      <c r="AC322" s="55" t="s">
        <v>1554</v>
      </c>
      <c r="AD322" s="55" t="s">
        <v>1644</v>
      </c>
      <c r="AE322" s="58">
        <v>0</v>
      </c>
      <c r="AF322" s="55" t="s">
        <v>1644</v>
      </c>
      <c r="AG322" s="55" t="s">
        <v>1644</v>
      </c>
      <c r="AH322" s="55" t="s">
        <v>1644</v>
      </c>
      <c r="AI322" s="55" t="s">
        <v>1644</v>
      </c>
      <c r="AJ322" s="55" t="s">
        <v>1644</v>
      </c>
      <c r="AK322" s="55" t="s">
        <v>1644</v>
      </c>
      <c r="AL322" s="55" t="s">
        <v>1644</v>
      </c>
      <c r="AM322" s="55" t="s">
        <v>3861</v>
      </c>
      <c r="AN322" s="55" t="s">
        <v>1644</v>
      </c>
      <c r="AO322" t="s">
        <v>3842</v>
      </c>
    </row>
    <row r="323" spans="1:41" x14ac:dyDescent="0.25">
      <c r="A323" s="56">
        <v>45688</v>
      </c>
      <c r="B323" s="92" t="s">
        <v>1718</v>
      </c>
      <c r="C323" s="55" t="s">
        <v>4119</v>
      </c>
      <c r="D323" s="55" t="s">
        <v>3859</v>
      </c>
      <c r="E323" s="55" t="s">
        <v>89</v>
      </c>
      <c r="F323" s="55">
        <v>50900010</v>
      </c>
      <c r="G323" s="55" t="s">
        <v>490</v>
      </c>
      <c r="H323" s="55" t="s">
        <v>89</v>
      </c>
      <c r="I323" s="57">
        <v>117.68</v>
      </c>
      <c r="J323" s="57">
        <v>117.68</v>
      </c>
      <c r="K323" s="55" t="s">
        <v>3860</v>
      </c>
      <c r="L323" s="55" t="s">
        <v>1644</v>
      </c>
      <c r="M323" s="55" t="s">
        <v>4119</v>
      </c>
      <c r="N323" s="56">
        <v>45688</v>
      </c>
      <c r="O323" s="55" t="s">
        <v>1644</v>
      </c>
      <c r="P323" s="55" t="s">
        <v>4042</v>
      </c>
      <c r="Q323" s="55" t="s">
        <v>4043</v>
      </c>
      <c r="R323" s="55" t="s">
        <v>1644</v>
      </c>
      <c r="S323" s="55" t="s">
        <v>1644</v>
      </c>
      <c r="T323" s="55" t="s">
        <v>1644</v>
      </c>
      <c r="U323" s="55" t="s">
        <v>4148</v>
      </c>
      <c r="V323" s="55" t="s">
        <v>1881</v>
      </c>
      <c r="W323" s="55" t="s">
        <v>1644</v>
      </c>
      <c r="X323" s="56"/>
      <c r="Y323" s="55" t="s">
        <v>1644</v>
      </c>
      <c r="Z323" s="56"/>
      <c r="AA323" s="55" t="s">
        <v>1644</v>
      </c>
      <c r="AB323" s="59">
        <v>2403856</v>
      </c>
      <c r="AC323" s="55" t="s">
        <v>1554</v>
      </c>
      <c r="AD323" s="55" t="s">
        <v>1644</v>
      </c>
      <c r="AE323" s="58">
        <v>0</v>
      </c>
      <c r="AF323" s="55" t="s">
        <v>1644</v>
      </c>
      <c r="AG323" s="55" t="s">
        <v>1644</v>
      </c>
      <c r="AH323" s="55" t="s">
        <v>1644</v>
      </c>
      <c r="AI323" s="55" t="s">
        <v>1644</v>
      </c>
      <c r="AJ323" s="55" t="s">
        <v>1644</v>
      </c>
      <c r="AK323" s="55" t="s">
        <v>1644</v>
      </c>
      <c r="AL323" s="55" t="s">
        <v>1644</v>
      </c>
      <c r="AM323" s="55" t="s">
        <v>3861</v>
      </c>
      <c r="AN323" s="55" t="s">
        <v>1644</v>
      </c>
      <c r="AO323" t="s">
        <v>4371</v>
      </c>
    </row>
    <row r="324" spans="1:41" x14ac:dyDescent="0.25">
      <c r="A324" s="56">
        <v>45688</v>
      </c>
      <c r="B324" s="92" t="s">
        <v>1718</v>
      </c>
      <c r="C324" s="55" t="s">
        <v>4119</v>
      </c>
      <c r="D324" s="55" t="s">
        <v>3859</v>
      </c>
      <c r="E324" s="55" t="s">
        <v>89</v>
      </c>
      <c r="F324" s="55">
        <v>50900010</v>
      </c>
      <c r="G324" s="55" t="s">
        <v>490</v>
      </c>
      <c r="H324" s="55" t="s">
        <v>89</v>
      </c>
      <c r="I324" s="57">
        <v>4.24</v>
      </c>
      <c r="J324" s="57">
        <v>4.24</v>
      </c>
      <c r="K324" s="55" t="s">
        <v>3860</v>
      </c>
      <c r="L324" s="55" t="s">
        <v>1644</v>
      </c>
      <c r="M324" s="55" t="s">
        <v>4119</v>
      </c>
      <c r="N324" s="56">
        <v>45688</v>
      </c>
      <c r="O324" s="55" t="s">
        <v>1644</v>
      </c>
      <c r="P324" s="55" t="s">
        <v>329</v>
      </c>
      <c r="Q324" s="55" t="s">
        <v>330</v>
      </c>
      <c r="R324" s="55" t="s">
        <v>1644</v>
      </c>
      <c r="S324" s="55" t="s">
        <v>1644</v>
      </c>
      <c r="T324" s="55" t="s">
        <v>1644</v>
      </c>
      <c r="U324" s="55" t="s">
        <v>4176</v>
      </c>
      <c r="V324" s="55" t="s">
        <v>1718</v>
      </c>
      <c r="W324" s="55" t="s">
        <v>1644</v>
      </c>
      <c r="X324" s="56"/>
      <c r="Y324" s="55" t="s">
        <v>1644</v>
      </c>
      <c r="Z324" s="56"/>
      <c r="AA324" s="55" t="s">
        <v>1644</v>
      </c>
      <c r="AB324" s="59">
        <v>186893</v>
      </c>
      <c r="AC324" s="55" t="s">
        <v>1554</v>
      </c>
      <c r="AD324" s="55" t="s">
        <v>1644</v>
      </c>
      <c r="AE324" s="58">
        <v>0</v>
      </c>
      <c r="AF324" s="55" t="s">
        <v>1644</v>
      </c>
      <c r="AG324" s="55" t="s">
        <v>1644</v>
      </c>
      <c r="AH324" s="55" t="s">
        <v>1644</v>
      </c>
      <c r="AI324" s="55" t="s">
        <v>1644</v>
      </c>
      <c r="AJ324" s="55" t="s">
        <v>1644</v>
      </c>
      <c r="AK324" s="55" t="s">
        <v>1644</v>
      </c>
      <c r="AL324" s="55" t="s">
        <v>1644</v>
      </c>
      <c r="AM324" s="55" t="s">
        <v>3861</v>
      </c>
      <c r="AN324" s="55" t="s">
        <v>1644</v>
      </c>
      <c r="AO324" t="s">
        <v>3842</v>
      </c>
    </row>
    <row r="325" spans="1:41" x14ac:dyDescent="0.25">
      <c r="A325" s="56">
        <v>45688</v>
      </c>
      <c r="B325" s="92" t="s">
        <v>1718</v>
      </c>
      <c r="C325" s="55" t="s">
        <v>4119</v>
      </c>
      <c r="D325" s="55" t="s">
        <v>3859</v>
      </c>
      <c r="E325" s="55" t="s">
        <v>89</v>
      </c>
      <c r="F325" s="55">
        <v>50900010</v>
      </c>
      <c r="G325" s="55" t="s">
        <v>490</v>
      </c>
      <c r="H325" s="55" t="s">
        <v>89</v>
      </c>
      <c r="I325" s="57">
        <v>5.27</v>
      </c>
      <c r="J325" s="57">
        <v>5.27</v>
      </c>
      <c r="K325" s="55" t="s">
        <v>3860</v>
      </c>
      <c r="L325" s="55" t="s">
        <v>1644</v>
      </c>
      <c r="M325" s="55" t="s">
        <v>4119</v>
      </c>
      <c r="N325" s="56">
        <v>45688</v>
      </c>
      <c r="O325" s="55" t="s">
        <v>1644</v>
      </c>
      <c r="P325" s="55" t="s">
        <v>329</v>
      </c>
      <c r="Q325" s="55" t="s">
        <v>330</v>
      </c>
      <c r="R325" s="55" t="s">
        <v>1644</v>
      </c>
      <c r="S325" s="55" t="s">
        <v>1644</v>
      </c>
      <c r="T325" s="55" t="s">
        <v>1644</v>
      </c>
      <c r="U325" s="55" t="s">
        <v>4156</v>
      </c>
      <c r="V325" s="55" t="s">
        <v>1718</v>
      </c>
      <c r="W325" s="55" t="s">
        <v>1644</v>
      </c>
      <c r="X325" s="56"/>
      <c r="Y325" s="55" t="s">
        <v>1644</v>
      </c>
      <c r="Z325" s="56"/>
      <c r="AA325" s="55" t="s">
        <v>1644</v>
      </c>
      <c r="AB325" s="59">
        <v>99274</v>
      </c>
      <c r="AC325" s="55" t="s">
        <v>1554</v>
      </c>
      <c r="AD325" s="55" t="s">
        <v>1644</v>
      </c>
      <c r="AE325" s="58">
        <v>0</v>
      </c>
      <c r="AF325" s="55" t="s">
        <v>1644</v>
      </c>
      <c r="AG325" s="55" t="s">
        <v>1644</v>
      </c>
      <c r="AH325" s="55" t="s">
        <v>1644</v>
      </c>
      <c r="AI325" s="55" t="s">
        <v>1644</v>
      </c>
      <c r="AJ325" s="55" t="s">
        <v>1644</v>
      </c>
      <c r="AK325" s="55" t="s">
        <v>1644</v>
      </c>
      <c r="AL325" s="55" t="s">
        <v>1644</v>
      </c>
      <c r="AM325" s="55" t="s">
        <v>3861</v>
      </c>
      <c r="AN325" s="55" t="s">
        <v>1644</v>
      </c>
      <c r="AO325" t="s">
        <v>3842</v>
      </c>
    </row>
    <row r="326" spans="1:41" x14ac:dyDescent="0.25">
      <c r="A326" s="56">
        <v>45688</v>
      </c>
      <c r="B326" s="92" t="s">
        <v>1718</v>
      </c>
      <c r="C326" s="55" t="s">
        <v>4119</v>
      </c>
      <c r="D326" s="55" t="s">
        <v>3859</v>
      </c>
      <c r="E326" s="55" t="s">
        <v>89</v>
      </c>
      <c r="F326" s="55">
        <v>50900010</v>
      </c>
      <c r="G326" s="55" t="s">
        <v>490</v>
      </c>
      <c r="H326" s="55" t="s">
        <v>89</v>
      </c>
      <c r="I326" s="57">
        <v>4.13</v>
      </c>
      <c r="J326" s="57">
        <v>4.13</v>
      </c>
      <c r="K326" s="55" t="s">
        <v>3860</v>
      </c>
      <c r="L326" s="55" t="s">
        <v>1644</v>
      </c>
      <c r="M326" s="55" t="s">
        <v>4119</v>
      </c>
      <c r="N326" s="56">
        <v>45688</v>
      </c>
      <c r="O326" s="55" t="s">
        <v>1644</v>
      </c>
      <c r="P326" s="55" t="s">
        <v>329</v>
      </c>
      <c r="Q326" s="55" t="s">
        <v>330</v>
      </c>
      <c r="R326" s="55" t="s">
        <v>1644</v>
      </c>
      <c r="S326" s="55" t="s">
        <v>1644</v>
      </c>
      <c r="T326" s="55" t="s">
        <v>1644</v>
      </c>
      <c r="U326" s="55" t="s">
        <v>4177</v>
      </c>
      <c r="V326" s="55" t="s">
        <v>1881</v>
      </c>
      <c r="W326" s="55" t="s">
        <v>1644</v>
      </c>
      <c r="X326" s="56"/>
      <c r="Y326" s="55" t="s">
        <v>1644</v>
      </c>
      <c r="Z326" s="56"/>
      <c r="AA326" s="55" t="s">
        <v>1644</v>
      </c>
      <c r="AB326" s="59">
        <v>67633</v>
      </c>
      <c r="AC326" s="55" t="s">
        <v>1554</v>
      </c>
      <c r="AD326" s="55" t="s">
        <v>1644</v>
      </c>
      <c r="AE326" s="58">
        <v>0</v>
      </c>
      <c r="AF326" s="55" t="s">
        <v>1644</v>
      </c>
      <c r="AG326" s="55" t="s">
        <v>1644</v>
      </c>
      <c r="AH326" s="55" t="s">
        <v>1644</v>
      </c>
      <c r="AI326" s="55" t="s">
        <v>1644</v>
      </c>
      <c r="AJ326" s="55" t="s">
        <v>1644</v>
      </c>
      <c r="AK326" s="55" t="s">
        <v>1644</v>
      </c>
      <c r="AL326" s="55" t="s">
        <v>1644</v>
      </c>
      <c r="AM326" s="55" t="s">
        <v>3861</v>
      </c>
      <c r="AN326" s="55" t="s">
        <v>1644</v>
      </c>
      <c r="AO326" t="s">
        <v>3842</v>
      </c>
    </row>
    <row r="327" spans="1:41" x14ac:dyDescent="0.25">
      <c r="A327" s="56">
        <v>45688</v>
      </c>
      <c r="B327" s="92" t="s">
        <v>1718</v>
      </c>
      <c r="C327" s="55" t="s">
        <v>4119</v>
      </c>
      <c r="D327" s="55" t="s">
        <v>3859</v>
      </c>
      <c r="E327" s="55" t="s">
        <v>89</v>
      </c>
      <c r="F327" s="55">
        <v>50900010</v>
      </c>
      <c r="G327" s="55" t="s">
        <v>490</v>
      </c>
      <c r="H327" s="55" t="s">
        <v>89</v>
      </c>
      <c r="I327" s="57">
        <v>3.78</v>
      </c>
      <c r="J327" s="57">
        <v>3.78</v>
      </c>
      <c r="K327" s="55" t="s">
        <v>3860</v>
      </c>
      <c r="L327" s="55" t="s">
        <v>1644</v>
      </c>
      <c r="M327" s="55" t="s">
        <v>4119</v>
      </c>
      <c r="N327" s="56">
        <v>45688</v>
      </c>
      <c r="O327" s="55" t="s">
        <v>1644</v>
      </c>
      <c r="P327" s="55" t="s">
        <v>329</v>
      </c>
      <c r="Q327" s="55" t="s">
        <v>330</v>
      </c>
      <c r="R327" s="55" t="s">
        <v>1644</v>
      </c>
      <c r="S327" s="55" t="s">
        <v>1644</v>
      </c>
      <c r="T327" s="55" t="s">
        <v>1644</v>
      </c>
      <c r="U327" s="55" t="s">
        <v>4171</v>
      </c>
      <c r="V327" s="55" t="s">
        <v>1881</v>
      </c>
      <c r="W327" s="55" t="s">
        <v>1644</v>
      </c>
      <c r="X327" s="56"/>
      <c r="Y327" s="55" t="s">
        <v>1644</v>
      </c>
      <c r="Z327" s="56"/>
      <c r="AA327" s="55" t="s">
        <v>1644</v>
      </c>
      <c r="AB327" s="59">
        <v>74808</v>
      </c>
      <c r="AC327" s="55" t="s">
        <v>1554</v>
      </c>
      <c r="AD327" s="55" t="s">
        <v>1644</v>
      </c>
      <c r="AE327" s="58">
        <v>0</v>
      </c>
      <c r="AF327" s="55" t="s">
        <v>1644</v>
      </c>
      <c r="AG327" s="55" t="s">
        <v>1644</v>
      </c>
      <c r="AH327" s="55" t="s">
        <v>1644</v>
      </c>
      <c r="AI327" s="55" t="s">
        <v>1644</v>
      </c>
      <c r="AJ327" s="55" t="s">
        <v>1644</v>
      </c>
      <c r="AK327" s="55" t="s">
        <v>1644</v>
      </c>
      <c r="AL327" s="55" t="s">
        <v>1644</v>
      </c>
      <c r="AM327" s="55" t="s">
        <v>3861</v>
      </c>
      <c r="AN327" s="55" t="s">
        <v>1644</v>
      </c>
      <c r="AO327" t="s">
        <v>3842</v>
      </c>
    </row>
    <row r="328" spans="1:41" x14ac:dyDescent="0.25">
      <c r="A328" s="56">
        <v>45688</v>
      </c>
      <c r="B328" s="92" t="s">
        <v>1718</v>
      </c>
      <c r="C328" s="55" t="s">
        <v>4119</v>
      </c>
      <c r="D328" s="55" t="s">
        <v>3859</v>
      </c>
      <c r="E328" s="55" t="s">
        <v>89</v>
      </c>
      <c r="F328" s="55">
        <v>50900010</v>
      </c>
      <c r="G328" s="55" t="s">
        <v>490</v>
      </c>
      <c r="H328" s="55" t="s">
        <v>89</v>
      </c>
      <c r="I328" s="57">
        <v>122.42</v>
      </c>
      <c r="J328" s="57">
        <v>122.42</v>
      </c>
      <c r="K328" s="55" t="s">
        <v>3860</v>
      </c>
      <c r="L328" s="55" t="s">
        <v>1644</v>
      </c>
      <c r="M328" s="55" t="s">
        <v>4119</v>
      </c>
      <c r="N328" s="56">
        <v>45688</v>
      </c>
      <c r="O328" s="55" t="s">
        <v>1644</v>
      </c>
      <c r="P328" s="55" t="s">
        <v>329</v>
      </c>
      <c r="Q328" s="55" t="s">
        <v>330</v>
      </c>
      <c r="R328" s="55" t="s">
        <v>1644</v>
      </c>
      <c r="S328" s="55" t="s">
        <v>1644</v>
      </c>
      <c r="T328" s="55" t="s">
        <v>1644</v>
      </c>
      <c r="U328" s="55" t="s">
        <v>4168</v>
      </c>
      <c r="V328" s="55" t="s">
        <v>1881</v>
      </c>
      <c r="W328" s="55" t="s">
        <v>1644</v>
      </c>
      <c r="X328" s="56"/>
      <c r="Y328" s="55" t="s">
        <v>1644</v>
      </c>
      <c r="Z328" s="56"/>
      <c r="AA328" s="55" t="s">
        <v>1644</v>
      </c>
      <c r="AB328" s="59">
        <v>2417671</v>
      </c>
      <c r="AC328" s="55" t="s">
        <v>1554</v>
      </c>
      <c r="AD328" s="55" t="s">
        <v>1644</v>
      </c>
      <c r="AE328" s="58">
        <v>0</v>
      </c>
      <c r="AF328" s="55" t="s">
        <v>1644</v>
      </c>
      <c r="AG328" s="55" t="s">
        <v>1644</v>
      </c>
      <c r="AH328" s="55" t="s">
        <v>1644</v>
      </c>
      <c r="AI328" s="55" t="s">
        <v>1644</v>
      </c>
      <c r="AJ328" s="55" t="s">
        <v>1644</v>
      </c>
      <c r="AK328" s="55" t="s">
        <v>1644</v>
      </c>
      <c r="AL328" s="55" t="s">
        <v>1644</v>
      </c>
      <c r="AM328" s="55" t="s">
        <v>3861</v>
      </c>
      <c r="AN328" s="55" t="s">
        <v>1644</v>
      </c>
      <c r="AO328" t="s">
        <v>3842</v>
      </c>
    </row>
    <row r="329" spans="1:41" x14ac:dyDescent="0.25">
      <c r="A329" s="56">
        <v>45688</v>
      </c>
      <c r="B329" s="92" t="s">
        <v>1718</v>
      </c>
      <c r="C329" s="55" t="s">
        <v>4119</v>
      </c>
      <c r="D329" s="55" t="s">
        <v>3859</v>
      </c>
      <c r="E329" s="55" t="s">
        <v>89</v>
      </c>
      <c r="F329" s="55">
        <v>50900010</v>
      </c>
      <c r="G329" s="55" t="s">
        <v>490</v>
      </c>
      <c r="H329" s="55" t="s">
        <v>89</v>
      </c>
      <c r="I329" s="57">
        <v>0.46</v>
      </c>
      <c r="J329" s="57">
        <v>0.46</v>
      </c>
      <c r="K329" s="55" t="s">
        <v>3860</v>
      </c>
      <c r="L329" s="55" t="s">
        <v>1644</v>
      </c>
      <c r="M329" s="55" t="s">
        <v>4119</v>
      </c>
      <c r="N329" s="56">
        <v>45688</v>
      </c>
      <c r="O329" s="55" t="s">
        <v>1644</v>
      </c>
      <c r="P329" s="55" t="s">
        <v>4042</v>
      </c>
      <c r="Q329" s="55" t="s">
        <v>4043</v>
      </c>
      <c r="R329" s="55" t="s">
        <v>1644</v>
      </c>
      <c r="S329" s="55" t="s">
        <v>1644</v>
      </c>
      <c r="T329" s="55" t="s">
        <v>1644</v>
      </c>
      <c r="U329" s="55" t="s">
        <v>4158</v>
      </c>
      <c r="V329" s="55" t="s">
        <v>1718</v>
      </c>
      <c r="W329" s="55" t="s">
        <v>1644</v>
      </c>
      <c r="X329" s="56"/>
      <c r="Y329" s="55" t="s">
        <v>1644</v>
      </c>
      <c r="Z329" s="56"/>
      <c r="AA329" s="55" t="s">
        <v>1644</v>
      </c>
      <c r="AB329" s="59">
        <v>9001</v>
      </c>
      <c r="AC329" s="55" t="s">
        <v>1554</v>
      </c>
      <c r="AD329" s="55" t="s">
        <v>1644</v>
      </c>
      <c r="AE329" s="58">
        <v>0</v>
      </c>
      <c r="AF329" s="55" t="s">
        <v>1644</v>
      </c>
      <c r="AG329" s="55" t="s">
        <v>1644</v>
      </c>
      <c r="AH329" s="55" t="s">
        <v>1644</v>
      </c>
      <c r="AI329" s="55" t="s">
        <v>1644</v>
      </c>
      <c r="AJ329" s="55" t="s">
        <v>1644</v>
      </c>
      <c r="AK329" s="55" t="s">
        <v>1644</v>
      </c>
      <c r="AL329" s="55" t="s">
        <v>1644</v>
      </c>
      <c r="AM329" s="55" t="s">
        <v>3861</v>
      </c>
      <c r="AN329" s="55" t="s">
        <v>1644</v>
      </c>
      <c r="AO329" t="s">
        <v>4371</v>
      </c>
    </row>
    <row r="330" spans="1:41" x14ac:dyDescent="0.25">
      <c r="A330" s="56">
        <v>45688</v>
      </c>
      <c r="B330" s="92" t="s">
        <v>1718</v>
      </c>
      <c r="C330" s="55" t="s">
        <v>4119</v>
      </c>
      <c r="D330" s="55" t="s">
        <v>3859</v>
      </c>
      <c r="E330" s="55" t="s">
        <v>89</v>
      </c>
      <c r="F330" s="55">
        <v>50900010</v>
      </c>
      <c r="G330" s="55" t="s">
        <v>490</v>
      </c>
      <c r="H330" s="55" t="s">
        <v>89</v>
      </c>
      <c r="I330" s="57">
        <v>77.77</v>
      </c>
      <c r="J330" s="57">
        <v>77.77</v>
      </c>
      <c r="K330" s="55" t="s">
        <v>3860</v>
      </c>
      <c r="L330" s="55" t="s">
        <v>1644</v>
      </c>
      <c r="M330" s="55" t="s">
        <v>4119</v>
      </c>
      <c r="N330" s="56">
        <v>45688</v>
      </c>
      <c r="O330" s="55" t="s">
        <v>1644</v>
      </c>
      <c r="P330" s="55" t="s">
        <v>329</v>
      </c>
      <c r="Q330" s="55" t="s">
        <v>330</v>
      </c>
      <c r="R330" s="55" t="s">
        <v>1644</v>
      </c>
      <c r="S330" s="55" t="s">
        <v>1644</v>
      </c>
      <c r="T330" s="55" t="s">
        <v>1644</v>
      </c>
      <c r="U330" s="55" t="s">
        <v>4122</v>
      </c>
      <c r="V330" s="55" t="s">
        <v>1881</v>
      </c>
      <c r="W330" s="55" t="s">
        <v>1644</v>
      </c>
      <c r="X330" s="56"/>
      <c r="Y330" s="55" t="s">
        <v>1644</v>
      </c>
      <c r="Z330" s="56"/>
      <c r="AA330" s="55" t="s">
        <v>1644</v>
      </c>
      <c r="AB330" s="59">
        <v>1600561</v>
      </c>
      <c r="AC330" s="55" t="s">
        <v>1554</v>
      </c>
      <c r="AD330" s="55" t="s">
        <v>1644</v>
      </c>
      <c r="AE330" s="58">
        <v>0</v>
      </c>
      <c r="AF330" s="55" t="s">
        <v>1644</v>
      </c>
      <c r="AG330" s="55" t="s">
        <v>1644</v>
      </c>
      <c r="AH330" s="55" t="s">
        <v>1644</v>
      </c>
      <c r="AI330" s="55" t="s">
        <v>1644</v>
      </c>
      <c r="AJ330" s="55" t="s">
        <v>1644</v>
      </c>
      <c r="AK330" s="55" t="s">
        <v>1644</v>
      </c>
      <c r="AL330" s="55" t="s">
        <v>1644</v>
      </c>
      <c r="AM330" s="55" t="s">
        <v>3861</v>
      </c>
      <c r="AN330" s="55" t="s">
        <v>1644</v>
      </c>
      <c r="AO330" t="s">
        <v>3842</v>
      </c>
    </row>
    <row r="331" spans="1:41" x14ac:dyDescent="0.25">
      <c r="A331" s="56">
        <v>45688</v>
      </c>
      <c r="B331" s="92" t="s">
        <v>1718</v>
      </c>
      <c r="C331" s="55" t="s">
        <v>4119</v>
      </c>
      <c r="D331" s="55" t="s">
        <v>3859</v>
      </c>
      <c r="E331" s="55" t="s">
        <v>89</v>
      </c>
      <c r="F331" s="55">
        <v>50900010</v>
      </c>
      <c r="G331" s="55" t="s">
        <v>490</v>
      </c>
      <c r="H331" s="55" t="s">
        <v>89</v>
      </c>
      <c r="I331" s="57">
        <v>399.56</v>
      </c>
      <c r="J331" s="57">
        <v>399.56</v>
      </c>
      <c r="K331" s="55" t="s">
        <v>3860</v>
      </c>
      <c r="L331" s="55" t="s">
        <v>1644</v>
      </c>
      <c r="M331" s="55" t="s">
        <v>4119</v>
      </c>
      <c r="N331" s="56">
        <v>45688</v>
      </c>
      <c r="O331" s="55" t="s">
        <v>1644</v>
      </c>
      <c r="P331" s="55" t="s">
        <v>329</v>
      </c>
      <c r="Q331" s="55" t="s">
        <v>330</v>
      </c>
      <c r="R331" s="55" t="s">
        <v>1644</v>
      </c>
      <c r="S331" s="55" t="s">
        <v>1644</v>
      </c>
      <c r="T331" s="55" t="s">
        <v>1644</v>
      </c>
      <c r="U331" s="55" t="s">
        <v>4178</v>
      </c>
      <c r="V331" s="55" t="s">
        <v>1881</v>
      </c>
      <c r="W331" s="55" t="s">
        <v>1644</v>
      </c>
      <c r="X331" s="56"/>
      <c r="Y331" s="55" t="s">
        <v>1644</v>
      </c>
      <c r="Z331" s="56"/>
      <c r="AA331" s="55" t="s">
        <v>1644</v>
      </c>
      <c r="AB331" s="59">
        <v>15563602</v>
      </c>
      <c r="AC331" s="55" t="s">
        <v>1554</v>
      </c>
      <c r="AD331" s="55" t="s">
        <v>1644</v>
      </c>
      <c r="AE331" s="58">
        <v>0</v>
      </c>
      <c r="AF331" s="55" t="s">
        <v>1644</v>
      </c>
      <c r="AG331" s="55" t="s">
        <v>1644</v>
      </c>
      <c r="AH331" s="55" t="s">
        <v>1644</v>
      </c>
      <c r="AI331" s="55" t="s">
        <v>1644</v>
      </c>
      <c r="AJ331" s="55" t="s">
        <v>1644</v>
      </c>
      <c r="AK331" s="55" t="s">
        <v>1644</v>
      </c>
      <c r="AL331" s="55" t="s">
        <v>1644</v>
      </c>
      <c r="AM331" s="55" t="s">
        <v>3861</v>
      </c>
      <c r="AN331" s="55" t="s">
        <v>1644</v>
      </c>
      <c r="AO331" t="s">
        <v>3842</v>
      </c>
    </row>
    <row r="332" spans="1:41" x14ac:dyDescent="0.25">
      <c r="A332" s="56">
        <v>45688</v>
      </c>
      <c r="B332" s="92" t="s">
        <v>1718</v>
      </c>
      <c r="C332" s="55" t="s">
        <v>4119</v>
      </c>
      <c r="D332" s="55" t="s">
        <v>3859</v>
      </c>
      <c r="E332" s="55" t="s">
        <v>89</v>
      </c>
      <c r="F332" s="55">
        <v>50900010</v>
      </c>
      <c r="G332" s="55" t="s">
        <v>490</v>
      </c>
      <c r="H332" s="55" t="s">
        <v>89</v>
      </c>
      <c r="I332" s="57">
        <v>1421.88</v>
      </c>
      <c r="J332" s="57">
        <v>1421.88</v>
      </c>
      <c r="K332" s="55" t="s">
        <v>3860</v>
      </c>
      <c r="L332" s="55" t="s">
        <v>1644</v>
      </c>
      <c r="M332" s="55" t="s">
        <v>4119</v>
      </c>
      <c r="N332" s="56">
        <v>45688</v>
      </c>
      <c r="O332" s="55" t="s">
        <v>1644</v>
      </c>
      <c r="P332" s="55" t="s">
        <v>4042</v>
      </c>
      <c r="Q332" s="55" t="s">
        <v>4043</v>
      </c>
      <c r="R332" s="55" t="s">
        <v>1644</v>
      </c>
      <c r="S332" s="55" t="s">
        <v>1644</v>
      </c>
      <c r="T332" s="55" t="s">
        <v>1644</v>
      </c>
      <c r="U332" s="55" t="s">
        <v>4155</v>
      </c>
      <c r="V332" s="55" t="s">
        <v>1881</v>
      </c>
      <c r="W332" s="55" t="s">
        <v>1644</v>
      </c>
      <c r="X332" s="56"/>
      <c r="Y332" s="55" t="s">
        <v>1644</v>
      </c>
      <c r="Z332" s="56"/>
      <c r="AA332" s="55" t="s">
        <v>1644</v>
      </c>
      <c r="AB332" s="59">
        <v>32521334</v>
      </c>
      <c r="AC332" s="55" t="s">
        <v>1554</v>
      </c>
      <c r="AD332" s="55" t="s">
        <v>1644</v>
      </c>
      <c r="AE332" s="58">
        <v>0</v>
      </c>
      <c r="AF332" s="55" t="s">
        <v>1644</v>
      </c>
      <c r="AG332" s="55" t="s">
        <v>1644</v>
      </c>
      <c r="AH332" s="55" t="s">
        <v>1644</v>
      </c>
      <c r="AI332" s="55" t="s">
        <v>1644</v>
      </c>
      <c r="AJ332" s="55" t="s">
        <v>1644</v>
      </c>
      <c r="AK332" s="55" t="s">
        <v>1644</v>
      </c>
      <c r="AL332" s="55" t="s">
        <v>1644</v>
      </c>
      <c r="AM332" s="55" t="s">
        <v>3861</v>
      </c>
      <c r="AN332" s="55" t="s">
        <v>1644</v>
      </c>
      <c r="AO332" t="s">
        <v>4371</v>
      </c>
    </row>
    <row r="333" spans="1:41" x14ac:dyDescent="0.25">
      <c r="A333" s="56">
        <v>45688</v>
      </c>
      <c r="B333" s="92" t="s">
        <v>1718</v>
      </c>
      <c r="C333" s="55" t="s">
        <v>4119</v>
      </c>
      <c r="D333" s="55" t="s">
        <v>3859</v>
      </c>
      <c r="E333" s="55" t="s">
        <v>89</v>
      </c>
      <c r="F333" s="55">
        <v>50900010</v>
      </c>
      <c r="G333" s="55" t="s">
        <v>490</v>
      </c>
      <c r="H333" s="55" t="s">
        <v>89</v>
      </c>
      <c r="I333" s="57">
        <v>677.1</v>
      </c>
      <c r="J333" s="57">
        <v>677.1</v>
      </c>
      <c r="K333" s="55" t="s">
        <v>3860</v>
      </c>
      <c r="L333" s="55" t="s">
        <v>1644</v>
      </c>
      <c r="M333" s="55" t="s">
        <v>4119</v>
      </c>
      <c r="N333" s="56">
        <v>45688</v>
      </c>
      <c r="O333" s="55" t="s">
        <v>1644</v>
      </c>
      <c r="P333" s="55" t="s">
        <v>329</v>
      </c>
      <c r="Q333" s="55" t="s">
        <v>330</v>
      </c>
      <c r="R333" s="55" t="s">
        <v>1644</v>
      </c>
      <c r="S333" s="55" t="s">
        <v>1644</v>
      </c>
      <c r="T333" s="55" t="s">
        <v>1644</v>
      </c>
      <c r="U333" s="55" t="s">
        <v>4179</v>
      </c>
      <c r="V333" s="55" t="s">
        <v>1881</v>
      </c>
      <c r="W333" s="55" t="s">
        <v>1644</v>
      </c>
      <c r="X333" s="56"/>
      <c r="Y333" s="55" t="s">
        <v>1644</v>
      </c>
      <c r="Z333" s="56"/>
      <c r="AA333" s="55" t="s">
        <v>1644</v>
      </c>
      <c r="AB333" s="59">
        <v>11450922</v>
      </c>
      <c r="AC333" s="55" t="s">
        <v>1554</v>
      </c>
      <c r="AD333" s="55" t="s">
        <v>1644</v>
      </c>
      <c r="AE333" s="58">
        <v>0</v>
      </c>
      <c r="AF333" s="55" t="s">
        <v>1644</v>
      </c>
      <c r="AG333" s="55" t="s">
        <v>1644</v>
      </c>
      <c r="AH333" s="55" t="s">
        <v>1644</v>
      </c>
      <c r="AI333" s="55" t="s">
        <v>1644</v>
      </c>
      <c r="AJ333" s="55" t="s">
        <v>1644</v>
      </c>
      <c r="AK333" s="55" t="s">
        <v>1644</v>
      </c>
      <c r="AL333" s="55" t="s">
        <v>1644</v>
      </c>
      <c r="AM333" s="55" t="s">
        <v>3861</v>
      </c>
      <c r="AN333" s="55" t="s">
        <v>1644</v>
      </c>
      <c r="AO333" t="s">
        <v>3842</v>
      </c>
    </row>
    <row r="334" spans="1:41" x14ac:dyDescent="0.25">
      <c r="A334" s="56">
        <v>45688</v>
      </c>
      <c r="B334" s="92" t="s">
        <v>1718</v>
      </c>
      <c r="C334" s="55" t="s">
        <v>4119</v>
      </c>
      <c r="D334" s="55" t="s">
        <v>3859</v>
      </c>
      <c r="E334" s="55" t="s">
        <v>89</v>
      </c>
      <c r="F334" s="55">
        <v>50900010</v>
      </c>
      <c r="G334" s="55" t="s">
        <v>490</v>
      </c>
      <c r="H334" s="55" t="s">
        <v>89</v>
      </c>
      <c r="I334" s="57">
        <v>228.9</v>
      </c>
      <c r="J334" s="57">
        <v>228.9</v>
      </c>
      <c r="K334" s="55" t="s">
        <v>3860</v>
      </c>
      <c r="L334" s="55" t="s">
        <v>1644</v>
      </c>
      <c r="M334" s="55" t="s">
        <v>4119</v>
      </c>
      <c r="N334" s="56">
        <v>45688</v>
      </c>
      <c r="O334" s="55" t="s">
        <v>1644</v>
      </c>
      <c r="P334" s="55" t="s">
        <v>329</v>
      </c>
      <c r="Q334" s="55" t="s">
        <v>330</v>
      </c>
      <c r="R334" s="55" t="s">
        <v>1644</v>
      </c>
      <c r="S334" s="55" t="s">
        <v>1644</v>
      </c>
      <c r="T334" s="55" t="s">
        <v>1644</v>
      </c>
      <c r="U334" s="55" t="s">
        <v>4176</v>
      </c>
      <c r="V334" s="55" t="s">
        <v>1881</v>
      </c>
      <c r="W334" s="55" t="s">
        <v>1644</v>
      </c>
      <c r="X334" s="56"/>
      <c r="Y334" s="55" t="s">
        <v>1644</v>
      </c>
      <c r="Z334" s="56"/>
      <c r="AA334" s="55" t="s">
        <v>1644</v>
      </c>
      <c r="AB334" s="59">
        <v>11997811</v>
      </c>
      <c r="AC334" s="55" t="s">
        <v>1554</v>
      </c>
      <c r="AD334" s="55" t="s">
        <v>1644</v>
      </c>
      <c r="AE334" s="58">
        <v>0</v>
      </c>
      <c r="AF334" s="55" t="s">
        <v>1644</v>
      </c>
      <c r="AG334" s="55" t="s">
        <v>1644</v>
      </c>
      <c r="AH334" s="55" t="s">
        <v>1644</v>
      </c>
      <c r="AI334" s="55" t="s">
        <v>1644</v>
      </c>
      <c r="AJ334" s="55" t="s">
        <v>1644</v>
      </c>
      <c r="AK334" s="55" t="s">
        <v>1644</v>
      </c>
      <c r="AL334" s="55" t="s">
        <v>1644</v>
      </c>
      <c r="AM334" s="55" t="s">
        <v>3861</v>
      </c>
      <c r="AN334" s="55" t="s">
        <v>1644</v>
      </c>
      <c r="AO334" t="s">
        <v>3842</v>
      </c>
    </row>
    <row r="335" spans="1:41" x14ac:dyDescent="0.25">
      <c r="A335" s="56">
        <v>45688</v>
      </c>
      <c r="B335" s="92" t="s">
        <v>1718</v>
      </c>
      <c r="C335" s="55" t="s">
        <v>4119</v>
      </c>
      <c r="D335" s="55" t="s">
        <v>3859</v>
      </c>
      <c r="E335" s="55" t="s">
        <v>89</v>
      </c>
      <c r="F335" s="55">
        <v>50900010</v>
      </c>
      <c r="G335" s="55" t="s">
        <v>490</v>
      </c>
      <c r="H335" s="55" t="s">
        <v>89</v>
      </c>
      <c r="I335" s="57">
        <v>539.80999999999995</v>
      </c>
      <c r="J335" s="57">
        <v>539.80999999999995</v>
      </c>
      <c r="K335" s="55" t="s">
        <v>3860</v>
      </c>
      <c r="L335" s="55" t="s">
        <v>1644</v>
      </c>
      <c r="M335" s="55" t="s">
        <v>4119</v>
      </c>
      <c r="N335" s="56">
        <v>45688</v>
      </c>
      <c r="O335" s="55" t="s">
        <v>1644</v>
      </c>
      <c r="P335" s="55" t="s">
        <v>329</v>
      </c>
      <c r="Q335" s="55" t="s">
        <v>330</v>
      </c>
      <c r="R335" s="55" t="s">
        <v>1644</v>
      </c>
      <c r="S335" s="55" t="s">
        <v>1644</v>
      </c>
      <c r="T335" s="55" t="s">
        <v>1644</v>
      </c>
      <c r="U335" s="55" t="s">
        <v>4180</v>
      </c>
      <c r="V335" s="55" t="s">
        <v>1881</v>
      </c>
      <c r="W335" s="55" t="s">
        <v>1644</v>
      </c>
      <c r="X335" s="56"/>
      <c r="Y335" s="55" t="s">
        <v>1644</v>
      </c>
      <c r="Z335" s="56"/>
      <c r="AA335" s="55" t="s">
        <v>1644</v>
      </c>
      <c r="AB335" s="59">
        <v>9129209</v>
      </c>
      <c r="AC335" s="55" t="s">
        <v>1554</v>
      </c>
      <c r="AD335" s="55" t="s">
        <v>1644</v>
      </c>
      <c r="AE335" s="58">
        <v>0</v>
      </c>
      <c r="AF335" s="55" t="s">
        <v>1644</v>
      </c>
      <c r="AG335" s="55" t="s">
        <v>1644</v>
      </c>
      <c r="AH335" s="55" t="s">
        <v>1644</v>
      </c>
      <c r="AI335" s="55" t="s">
        <v>1644</v>
      </c>
      <c r="AJ335" s="55" t="s">
        <v>1644</v>
      </c>
      <c r="AK335" s="55" t="s">
        <v>1644</v>
      </c>
      <c r="AL335" s="55" t="s">
        <v>1644</v>
      </c>
      <c r="AM335" s="55" t="s">
        <v>3861</v>
      </c>
      <c r="AN335" s="55" t="s">
        <v>1644</v>
      </c>
      <c r="AO335" t="s">
        <v>3842</v>
      </c>
    </row>
    <row r="336" spans="1:41" x14ac:dyDescent="0.25">
      <c r="A336" s="56">
        <v>45688</v>
      </c>
      <c r="B336" s="92" t="s">
        <v>1718</v>
      </c>
      <c r="C336" s="55" t="s">
        <v>4119</v>
      </c>
      <c r="D336" s="55" t="s">
        <v>3859</v>
      </c>
      <c r="E336" s="55" t="s">
        <v>89</v>
      </c>
      <c r="F336" s="55">
        <v>50900010</v>
      </c>
      <c r="G336" s="55" t="s">
        <v>490</v>
      </c>
      <c r="H336" s="55" t="s">
        <v>89</v>
      </c>
      <c r="I336" s="57">
        <v>426.8</v>
      </c>
      <c r="J336" s="57">
        <v>426.8</v>
      </c>
      <c r="K336" s="55" t="s">
        <v>3860</v>
      </c>
      <c r="L336" s="55" t="s">
        <v>1644</v>
      </c>
      <c r="M336" s="55" t="s">
        <v>4119</v>
      </c>
      <c r="N336" s="56">
        <v>45688</v>
      </c>
      <c r="O336" s="55" t="s">
        <v>1644</v>
      </c>
      <c r="P336" s="55" t="s">
        <v>329</v>
      </c>
      <c r="Q336" s="55" t="s">
        <v>330</v>
      </c>
      <c r="R336" s="55" t="s">
        <v>1644</v>
      </c>
      <c r="S336" s="55" t="s">
        <v>1644</v>
      </c>
      <c r="T336" s="55" t="s">
        <v>1644</v>
      </c>
      <c r="U336" s="55" t="s">
        <v>4181</v>
      </c>
      <c r="V336" s="55" t="s">
        <v>1881</v>
      </c>
      <c r="W336" s="55" t="s">
        <v>1644</v>
      </c>
      <c r="X336" s="56"/>
      <c r="Y336" s="55" t="s">
        <v>1644</v>
      </c>
      <c r="Z336" s="56"/>
      <c r="AA336" s="55" t="s">
        <v>1644</v>
      </c>
      <c r="AB336" s="59">
        <v>7218003</v>
      </c>
      <c r="AC336" s="55" t="s">
        <v>1554</v>
      </c>
      <c r="AD336" s="55" t="s">
        <v>1644</v>
      </c>
      <c r="AE336" s="58">
        <v>0</v>
      </c>
      <c r="AF336" s="55" t="s">
        <v>1644</v>
      </c>
      <c r="AG336" s="55" t="s">
        <v>1644</v>
      </c>
      <c r="AH336" s="55" t="s">
        <v>1644</v>
      </c>
      <c r="AI336" s="55" t="s">
        <v>1644</v>
      </c>
      <c r="AJ336" s="55" t="s">
        <v>1644</v>
      </c>
      <c r="AK336" s="55" t="s">
        <v>1644</v>
      </c>
      <c r="AL336" s="55" t="s">
        <v>1644</v>
      </c>
      <c r="AM336" s="55" t="s">
        <v>3861</v>
      </c>
      <c r="AN336" s="55" t="s">
        <v>1644</v>
      </c>
      <c r="AO336" t="s">
        <v>3842</v>
      </c>
    </row>
    <row r="337" spans="1:41" x14ac:dyDescent="0.25">
      <c r="A337" s="56">
        <v>45688</v>
      </c>
      <c r="B337" s="92" t="s">
        <v>1718</v>
      </c>
      <c r="C337" s="55" t="s">
        <v>4119</v>
      </c>
      <c r="D337" s="55" t="s">
        <v>3859</v>
      </c>
      <c r="E337" s="55" t="s">
        <v>89</v>
      </c>
      <c r="F337" s="55">
        <v>50900010</v>
      </c>
      <c r="G337" s="55" t="s">
        <v>490</v>
      </c>
      <c r="H337" s="55" t="s">
        <v>89</v>
      </c>
      <c r="I337" s="57">
        <v>39.479999999999997</v>
      </c>
      <c r="J337" s="57">
        <v>39.479999999999997</v>
      </c>
      <c r="K337" s="55" t="s">
        <v>3860</v>
      </c>
      <c r="L337" s="55" t="s">
        <v>1644</v>
      </c>
      <c r="M337" s="55" t="s">
        <v>4119</v>
      </c>
      <c r="N337" s="56">
        <v>45688</v>
      </c>
      <c r="O337" s="55" t="s">
        <v>1644</v>
      </c>
      <c r="P337" s="55" t="s">
        <v>329</v>
      </c>
      <c r="Q337" s="55" t="s">
        <v>330</v>
      </c>
      <c r="R337" s="55" t="s">
        <v>1644</v>
      </c>
      <c r="S337" s="55" t="s">
        <v>1644</v>
      </c>
      <c r="T337" s="55" t="s">
        <v>1644</v>
      </c>
      <c r="U337" s="55" t="s">
        <v>4182</v>
      </c>
      <c r="V337" s="55" t="s">
        <v>1881</v>
      </c>
      <c r="W337" s="55" t="s">
        <v>1644</v>
      </c>
      <c r="X337" s="56"/>
      <c r="Y337" s="55" t="s">
        <v>1644</v>
      </c>
      <c r="Z337" s="56"/>
      <c r="AA337" s="55" t="s">
        <v>1644</v>
      </c>
      <c r="AB337" s="59">
        <v>672119</v>
      </c>
      <c r="AC337" s="55" t="s">
        <v>1554</v>
      </c>
      <c r="AD337" s="55" t="s">
        <v>1644</v>
      </c>
      <c r="AE337" s="58">
        <v>0</v>
      </c>
      <c r="AF337" s="55" t="s">
        <v>1644</v>
      </c>
      <c r="AG337" s="55" t="s">
        <v>1644</v>
      </c>
      <c r="AH337" s="55" t="s">
        <v>1644</v>
      </c>
      <c r="AI337" s="55" t="s">
        <v>1644</v>
      </c>
      <c r="AJ337" s="55" t="s">
        <v>1644</v>
      </c>
      <c r="AK337" s="55" t="s">
        <v>1644</v>
      </c>
      <c r="AL337" s="55" t="s">
        <v>1644</v>
      </c>
      <c r="AM337" s="55" t="s">
        <v>3861</v>
      </c>
      <c r="AN337" s="55" t="s">
        <v>1644</v>
      </c>
      <c r="AO337" t="s">
        <v>3842</v>
      </c>
    </row>
    <row r="338" spans="1:41" x14ac:dyDescent="0.25">
      <c r="A338" s="56">
        <v>45688</v>
      </c>
      <c r="B338" s="92" t="s">
        <v>1718</v>
      </c>
      <c r="C338" s="55" t="s">
        <v>4119</v>
      </c>
      <c r="D338" s="55" t="s">
        <v>3859</v>
      </c>
      <c r="E338" s="55" t="s">
        <v>89</v>
      </c>
      <c r="F338" s="55">
        <v>50900010</v>
      </c>
      <c r="G338" s="55" t="s">
        <v>490</v>
      </c>
      <c r="H338" s="55" t="s">
        <v>89</v>
      </c>
      <c r="I338" s="57">
        <v>0.9</v>
      </c>
      <c r="J338" s="57">
        <v>0.9</v>
      </c>
      <c r="K338" s="55" t="s">
        <v>3860</v>
      </c>
      <c r="L338" s="55" t="s">
        <v>1644</v>
      </c>
      <c r="M338" s="55" t="s">
        <v>4119</v>
      </c>
      <c r="N338" s="56">
        <v>45688</v>
      </c>
      <c r="O338" s="55" t="s">
        <v>1644</v>
      </c>
      <c r="P338" s="55" t="s">
        <v>329</v>
      </c>
      <c r="Q338" s="55" t="s">
        <v>330</v>
      </c>
      <c r="R338" s="55" t="s">
        <v>1644</v>
      </c>
      <c r="S338" s="55" t="s">
        <v>1644</v>
      </c>
      <c r="T338" s="55" t="s">
        <v>1644</v>
      </c>
      <c r="U338" s="55" t="s">
        <v>4149</v>
      </c>
      <c r="V338" s="55" t="s">
        <v>1718</v>
      </c>
      <c r="W338" s="55" t="s">
        <v>1644</v>
      </c>
      <c r="X338" s="56"/>
      <c r="Y338" s="55" t="s">
        <v>1644</v>
      </c>
      <c r="Z338" s="56"/>
      <c r="AA338" s="55" t="s">
        <v>1644</v>
      </c>
      <c r="AB338" s="59">
        <v>16854</v>
      </c>
      <c r="AC338" s="55" t="s">
        <v>1554</v>
      </c>
      <c r="AD338" s="55" t="s">
        <v>1644</v>
      </c>
      <c r="AE338" s="58">
        <v>0</v>
      </c>
      <c r="AF338" s="55" t="s">
        <v>1644</v>
      </c>
      <c r="AG338" s="55" t="s">
        <v>1644</v>
      </c>
      <c r="AH338" s="55" t="s">
        <v>1644</v>
      </c>
      <c r="AI338" s="55" t="s">
        <v>1644</v>
      </c>
      <c r="AJ338" s="55" t="s">
        <v>1644</v>
      </c>
      <c r="AK338" s="55" t="s">
        <v>1644</v>
      </c>
      <c r="AL338" s="55" t="s">
        <v>1644</v>
      </c>
      <c r="AM338" s="55" t="s">
        <v>3861</v>
      </c>
      <c r="AN338" s="55" t="s">
        <v>1644</v>
      </c>
      <c r="AO338" t="s">
        <v>3842</v>
      </c>
    </row>
    <row r="339" spans="1:41" x14ac:dyDescent="0.25">
      <c r="A339" s="56">
        <v>45688</v>
      </c>
      <c r="B339" s="92" t="s">
        <v>1718</v>
      </c>
      <c r="C339" s="55" t="s">
        <v>4119</v>
      </c>
      <c r="D339" s="55" t="s">
        <v>3859</v>
      </c>
      <c r="E339" s="55" t="s">
        <v>89</v>
      </c>
      <c r="F339" s="55">
        <v>50900010</v>
      </c>
      <c r="G339" s="55" t="s">
        <v>490</v>
      </c>
      <c r="H339" s="55" t="s">
        <v>89</v>
      </c>
      <c r="I339" s="57">
        <v>238.34</v>
      </c>
      <c r="J339" s="57">
        <v>238.34</v>
      </c>
      <c r="K339" s="55" t="s">
        <v>3860</v>
      </c>
      <c r="L339" s="55" t="s">
        <v>1644</v>
      </c>
      <c r="M339" s="55" t="s">
        <v>4119</v>
      </c>
      <c r="N339" s="56">
        <v>45688</v>
      </c>
      <c r="O339" s="55" t="s">
        <v>1644</v>
      </c>
      <c r="P339" s="55" t="s">
        <v>4042</v>
      </c>
      <c r="Q339" s="55" t="s">
        <v>4043</v>
      </c>
      <c r="R339" s="55" t="s">
        <v>1644</v>
      </c>
      <c r="S339" s="55" t="s">
        <v>1644</v>
      </c>
      <c r="T339" s="55" t="s">
        <v>1644</v>
      </c>
      <c r="U339" s="55" t="s">
        <v>4183</v>
      </c>
      <c r="V339" s="55" t="s">
        <v>1881</v>
      </c>
      <c r="W339" s="55" t="s">
        <v>1644</v>
      </c>
      <c r="X339" s="56"/>
      <c r="Y339" s="55" t="s">
        <v>1644</v>
      </c>
      <c r="Z339" s="56"/>
      <c r="AA339" s="55" t="s">
        <v>1644</v>
      </c>
      <c r="AB339" s="59">
        <v>4618719</v>
      </c>
      <c r="AC339" s="55" t="s">
        <v>1554</v>
      </c>
      <c r="AD339" s="55" t="s">
        <v>1644</v>
      </c>
      <c r="AE339" s="58">
        <v>0</v>
      </c>
      <c r="AF339" s="55" t="s">
        <v>1644</v>
      </c>
      <c r="AG339" s="55" t="s">
        <v>1644</v>
      </c>
      <c r="AH339" s="55" t="s">
        <v>1644</v>
      </c>
      <c r="AI339" s="55" t="s">
        <v>1644</v>
      </c>
      <c r="AJ339" s="55" t="s">
        <v>1644</v>
      </c>
      <c r="AK339" s="55" t="s">
        <v>1644</v>
      </c>
      <c r="AL339" s="55" t="s">
        <v>1644</v>
      </c>
      <c r="AM339" s="55" t="s">
        <v>3861</v>
      </c>
      <c r="AN339" s="55" t="s">
        <v>1644</v>
      </c>
      <c r="AO339" t="s">
        <v>4371</v>
      </c>
    </row>
    <row r="340" spans="1:41" x14ac:dyDescent="0.25">
      <c r="A340" s="56">
        <v>45688</v>
      </c>
      <c r="B340" s="92" t="s">
        <v>1718</v>
      </c>
      <c r="C340" s="55" t="s">
        <v>4119</v>
      </c>
      <c r="D340" s="55" t="s">
        <v>3859</v>
      </c>
      <c r="E340" s="55" t="s">
        <v>89</v>
      </c>
      <c r="F340" s="55">
        <v>50900010</v>
      </c>
      <c r="G340" s="55" t="s">
        <v>490</v>
      </c>
      <c r="H340" s="55" t="s">
        <v>89</v>
      </c>
      <c r="I340" s="57">
        <v>56.69</v>
      </c>
      <c r="J340" s="57">
        <v>56.69</v>
      </c>
      <c r="K340" s="55" t="s">
        <v>3860</v>
      </c>
      <c r="L340" s="55" t="s">
        <v>1644</v>
      </c>
      <c r="M340" s="55" t="s">
        <v>4119</v>
      </c>
      <c r="N340" s="56">
        <v>45688</v>
      </c>
      <c r="O340" s="55" t="s">
        <v>1644</v>
      </c>
      <c r="P340" s="55" t="s">
        <v>329</v>
      </c>
      <c r="Q340" s="55" t="s">
        <v>330</v>
      </c>
      <c r="R340" s="55" t="s">
        <v>1644</v>
      </c>
      <c r="S340" s="55" t="s">
        <v>1644</v>
      </c>
      <c r="T340" s="55" t="s">
        <v>1644</v>
      </c>
      <c r="U340" s="55" t="s">
        <v>4184</v>
      </c>
      <c r="V340" s="55" t="s">
        <v>1881</v>
      </c>
      <c r="W340" s="55" t="s">
        <v>1644</v>
      </c>
      <c r="X340" s="56"/>
      <c r="Y340" s="55" t="s">
        <v>1644</v>
      </c>
      <c r="Z340" s="56"/>
      <c r="AA340" s="55" t="s">
        <v>1644</v>
      </c>
      <c r="AB340" s="59">
        <v>1036762</v>
      </c>
      <c r="AC340" s="55" t="s">
        <v>1554</v>
      </c>
      <c r="AD340" s="55" t="s">
        <v>1644</v>
      </c>
      <c r="AE340" s="58">
        <v>0</v>
      </c>
      <c r="AF340" s="55" t="s">
        <v>1644</v>
      </c>
      <c r="AG340" s="55" t="s">
        <v>1644</v>
      </c>
      <c r="AH340" s="55" t="s">
        <v>1644</v>
      </c>
      <c r="AI340" s="55" t="s">
        <v>1644</v>
      </c>
      <c r="AJ340" s="55" t="s">
        <v>1644</v>
      </c>
      <c r="AK340" s="55" t="s">
        <v>1644</v>
      </c>
      <c r="AL340" s="55" t="s">
        <v>1644</v>
      </c>
      <c r="AM340" s="55" t="s">
        <v>3861</v>
      </c>
      <c r="AN340" s="55" t="s">
        <v>1644</v>
      </c>
      <c r="AO340" t="s">
        <v>3842</v>
      </c>
    </row>
    <row r="341" spans="1:41" x14ac:dyDescent="0.25">
      <c r="A341" s="56">
        <v>45688</v>
      </c>
      <c r="B341" s="92" t="s">
        <v>1718</v>
      </c>
      <c r="C341" s="55" t="s">
        <v>4119</v>
      </c>
      <c r="D341" s="55" t="s">
        <v>3859</v>
      </c>
      <c r="E341" s="55" t="s">
        <v>89</v>
      </c>
      <c r="F341" s="55">
        <v>50900010</v>
      </c>
      <c r="G341" s="55" t="s">
        <v>490</v>
      </c>
      <c r="H341" s="55" t="s">
        <v>89</v>
      </c>
      <c r="I341" s="57">
        <v>0.38</v>
      </c>
      <c r="J341" s="57">
        <v>0.38</v>
      </c>
      <c r="K341" s="55" t="s">
        <v>3860</v>
      </c>
      <c r="L341" s="55" t="s">
        <v>1644</v>
      </c>
      <c r="M341" s="55" t="s">
        <v>4119</v>
      </c>
      <c r="N341" s="56">
        <v>45688</v>
      </c>
      <c r="O341" s="55" t="s">
        <v>1644</v>
      </c>
      <c r="P341" s="55" t="s">
        <v>329</v>
      </c>
      <c r="Q341" s="55" t="s">
        <v>330</v>
      </c>
      <c r="R341" s="55" t="s">
        <v>1644</v>
      </c>
      <c r="S341" s="55" t="s">
        <v>1644</v>
      </c>
      <c r="T341" s="55" t="s">
        <v>1644</v>
      </c>
      <c r="U341" s="55" t="s">
        <v>4153</v>
      </c>
      <c r="V341" s="55" t="s">
        <v>1718</v>
      </c>
      <c r="W341" s="55" t="s">
        <v>1644</v>
      </c>
      <c r="X341" s="56"/>
      <c r="Y341" s="55" t="s">
        <v>1644</v>
      </c>
      <c r="Z341" s="56"/>
      <c r="AA341" s="55" t="s">
        <v>1644</v>
      </c>
      <c r="AB341" s="59">
        <v>7230</v>
      </c>
      <c r="AC341" s="55" t="s">
        <v>1554</v>
      </c>
      <c r="AD341" s="55" t="s">
        <v>1644</v>
      </c>
      <c r="AE341" s="58">
        <v>0</v>
      </c>
      <c r="AF341" s="55" t="s">
        <v>1644</v>
      </c>
      <c r="AG341" s="55" t="s">
        <v>1644</v>
      </c>
      <c r="AH341" s="55" t="s">
        <v>1644</v>
      </c>
      <c r="AI341" s="55" t="s">
        <v>1644</v>
      </c>
      <c r="AJ341" s="55" t="s">
        <v>1644</v>
      </c>
      <c r="AK341" s="55" t="s">
        <v>1644</v>
      </c>
      <c r="AL341" s="55" t="s">
        <v>1644</v>
      </c>
      <c r="AM341" s="55" t="s">
        <v>3861</v>
      </c>
      <c r="AN341" s="55" t="s">
        <v>1644</v>
      </c>
      <c r="AO341" t="s">
        <v>3842</v>
      </c>
    </row>
    <row r="342" spans="1:41" x14ac:dyDescent="0.25">
      <c r="A342" s="56">
        <v>45688</v>
      </c>
      <c r="B342" s="92" t="s">
        <v>1718</v>
      </c>
      <c r="C342" s="55" t="s">
        <v>4185</v>
      </c>
      <c r="D342" s="55" t="s">
        <v>3859</v>
      </c>
      <c r="E342" s="55" t="s">
        <v>89</v>
      </c>
      <c r="F342" s="55">
        <v>50900020</v>
      </c>
      <c r="G342" s="55" t="s">
        <v>492</v>
      </c>
      <c r="H342" s="55" t="s">
        <v>89</v>
      </c>
      <c r="I342" s="57">
        <v>83.34</v>
      </c>
      <c r="J342" s="57">
        <v>83.34</v>
      </c>
      <c r="K342" s="55" t="s">
        <v>3860</v>
      </c>
      <c r="L342" s="55" t="s">
        <v>1644</v>
      </c>
      <c r="M342" s="55" t="s">
        <v>4185</v>
      </c>
      <c r="N342" s="56">
        <v>45688</v>
      </c>
      <c r="O342" s="55" t="s">
        <v>1644</v>
      </c>
      <c r="P342" s="55" t="s">
        <v>329</v>
      </c>
      <c r="Q342" s="55" t="s">
        <v>330</v>
      </c>
      <c r="R342" s="55" t="s">
        <v>1644</v>
      </c>
      <c r="S342" s="55" t="s">
        <v>1644</v>
      </c>
      <c r="T342" s="55" t="s">
        <v>1644</v>
      </c>
      <c r="U342" s="55" t="s">
        <v>4186</v>
      </c>
      <c r="V342" s="55" t="s">
        <v>1881</v>
      </c>
      <c r="W342" s="55" t="s">
        <v>1644</v>
      </c>
      <c r="X342" s="56"/>
      <c r="Y342" s="55" t="s">
        <v>1644</v>
      </c>
      <c r="Z342" s="56"/>
      <c r="AA342" s="55" t="s">
        <v>1644</v>
      </c>
      <c r="AB342" s="59">
        <v>1336834</v>
      </c>
      <c r="AC342" s="55" t="s">
        <v>1554</v>
      </c>
      <c r="AD342" s="55" t="s">
        <v>1644</v>
      </c>
      <c r="AE342" s="58">
        <v>0</v>
      </c>
      <c r="AF342" s="55" t="s">
        <v>1644</v>
      </c>
      <c r="AG342" s="55" t="s">
        <v>1644</v>
      </c>
      <c r="AH342" s="55" t="s">
        <v>1644</v>
      </c>
      <c r="AI342" s="55" t="s">
        <v>1644</v>
      </c>
      <c r="AJ342" s="55" t="s">
        <v>1644</v>
      </c>
      <c r="AK342" s="55" t="s">
        <v>1644</v>
      </c>
      <c r="AL342" s="55" t="s">
        <v>1644</v>
      </c>
      <c r="AM342" s="55" t="s">
        <v>3861</v>
      </c>
      <c r="AN342" s="55" t="s">
        <v>1644</v>
      </c>
      <c r="AO342" t="s">
        <v>3842</v>
      </c>
    </row>
    <row r="343" spans="1:41" x14ac:dyDescent="0.25">
      <c r="A343" s="56">
        <v>45688</v>
      </c>
      <c r="B343" s="92" t="s">
        <v>1718</v>
      </c>
      <c r="C343" s="55" t="s">
        <v>4185</v>
      </c>
      <c r="D343" s="55" t="s">
        <v>3859</v>
      </c>
      <c r="E343" s="55" t="s">
        <v>89</v>
      </c>
      <c r="F343" s="55">
        <v>50900020</v>
      </c>
      <c r="G343" s="55" t="s">
        <v>492</v>
      </c>
      <c r="H343" s="55" t="s">
        <v>89</v>
      </c>
      <c r="I343" s="57">
        <v>83.33</v>
      </c>
      <c r="J343" s="57">
        <v>83.33</v>
      </c>
      <c r="K343" s="55" t="s">
        <v>3860</v>
      </c>
      <c r="L343" s="55" t="s">
        <v>1644</v>
      </c>
      <c r="M343" s="55" t="s">
        <v>4185</v>
      </c>
      <c r="N343" s="56">
        <v>45688</v>
      </c>
      <c r="O343" s="55" t="s">
        <v>1644</v>
      </c>
      <c r="P343" s="55" t="s">
        <v>329</v>
      </c>
      <c r="Q343" s="55" t="s">
        <v>330</v>
      </c>
      <c r="R343" s="55" t="s">
        <v>1644</v>
      </c>
      <c r="S343" s="55" t="s">
        <v>1644</v>
      </c>
      <c r="T343" s="55" t="s">
        <v>1644</v>
      </c>
      <c r="U343" s="55" t="s">
        <v>4187</v>
      </c>
      <c r="V343" s="55" t="s">
        <v>1881</v>
      </c>
      <c r="W343" s="55" t="s">
        <v>1644</v>
      </c>
      <c r="X343" s="56"/>
      <c r="Y343" s="55" t="s">
        <v>1644</v>
      </c>
      <c r="Z343" s="56"/>
      <c r="AA343" s="55" t="s">
        <v>1644</v>
      </c>
      <c r="AB343" s="59">
        <v>1336833</v>
      </c>
      <c r="AC343" s="55" t="s">
        <v>1554</v>
      </c>
      <c r="AD343" s="55" t="s">
        <v>1644</v>
      </c>
      <c r="AE343" s="58">
        <v>0</v>
      </c>
      <c r="AF343" s="55" t="s">
        <v>1644</v>
      </c>
      <c r="AG343" s="55" t="s">
        <v>1644</v>
      </c>
      <c r="AH343" s="55" t="s">
        <v>1644</v>
      </c>
      <c r="AI343" s="55" t="s">
        <v>1644</v>
      </c>
      <c r="AJ343" s="55" t="s">
        <v>1644</v>
      </c>
      <c r="AK343" s="55" t="s">
        <v>1644</v>
      </c>
      <c r="AL343" s="55" t="s">
        <v>1644</v>
      </c>
      <c r="AM343" s="55" t="s">
        <v>3861</v>
      </c>
      <c r="AN343" s="55" t="s">
        <v>1644</v>
      </c>
      <c r="AO343" t="s">
        <v>3842</v>
      </c>
    </row>
    <row r="344" spans="1:41" x14ac:dyDescent="0.25">
      <c r="A344" s="56">
        <v>45688</v>
      </c>
      <c r="B344" s="92" t="s">
        <v>1718</v>
      </c>
      <c r="C344" s="55" t="s">
        <v>4185</v>
      </c>
      <c r="D344" s="55" t="s">
        <v>3859</v>
      </c>
      <c r="E344" s="55" t="s">
        <v>89</v>
      </c>
      <c r="F344" s="55">
        <v>50900020</v>
      </c>
      <c r="G344" s="55" t="s">
        <v>492</v>
      </c>
      <c r="H344" s="55" t="s">
        <v>89</v>
      </c>
      <c r="I344" s="57">
        <v>83.33</v>
      </c>
      <c r="J344" s="57">
        <v>83.33</v>
      </c>
      <c r="K344" s="55" t="s">
        <v>3860</v>
      </c>
      <c r="L344" s="55" t="s">
        <v>1644</v>
      </c>
      <c r="M344" s="55" t="s">
        <v>4185</v>
      </c>
      <c r="N344" s="56">
        <v>45688</v>
      </c>
      <c r="O344" s="55" t="s">
        <v>1644</v>
      </c>
      <c r="P344" s="55" t="s">
        <v>329</v>
      </c>
      <c r="Q344" s="55" t="s">
        <v>330</v>
      </c>
      <c r="R344" s="55" t="s">
        <v>1644</v>
      </c>
      <c r="S344" s="55" t="s">
        <v>1644</v>
      </c>
      <c r="T344" s="55" t="s">
        <v>1644</v>
      </c>
      <c r="U344" s="55" t="s">
        <v>4188</v>
      </c>
      <c r="V344" s="55" t="s">
        <v>1881</v>
      </c>
      <c r="W344" s="55" t="s">
        <v>1644</v>
      </c>
      <c r="X344" s="56"/>
      <c r="Y344" s="55" t="s">
        <v>1644</v>
      </c>
      <c r="Z344" s="56"/>
      <c r="AA344" s="55" t="s">
        <v>1644</v>
      </c>
      <c r="AB344" s="59">
        <v>1336833</v>
      </c>
      <c r="AC344" s="55" t="s">
        <v>1554</v>
      </c>
      <c r="AD344" s="55" t="s">
        <v>1644</v>
      </c>
      <c r="AE344" s="58">
        <v>0</v>
      </c>
      <c r="AF344" s="55" t="s">
        <v>1644</v>
      </c>
      <c r="AG344" s="55" t="s">
        <v>1644</v>
      </c>
      <c r="AH344" s="55" t="s">
        <v>1644</v>
      </c>
      <c r="AI344" s="55" t="s">
        <v>1644</v>
      </c>
      <c r="AJ344" s="55" t="s">
        <v>1644</v>
      </c>
      <c r="AK344" s="55" t="s">
        <v>1644</v>
      </c>
      <c r="AL344" s="55" t="s">
        <v>1644</v>
      </c>
      <c r="AM344" s="55" t="s">
        <v>3861</v>
      </c>
      <c r="AN344" s="55" t="s">
        <v>1644</v>
      </c>
      <c r="AO344" t="s">
        <v>3842</v>
      </c>
    </row>
    <row r="345" spans="1:41" x14ac:dyDescent="0.25">
      <c r="A345" s="56">
        <v>45688</v>
      </c>
      <c r="B345" s="92" t="s">
        <v>1718</v>
      </c>
      <c r="C345" s="55" t="s">
        <v>4185</v>
      </c>
      <c r="D345" s="55" t="s">
        <v>3859</v>
      </c>
      <c r="E345" s="55" t="s">
        <v>89</v>
      </c>
      <c r="F345" s="55">
        <v>50900020</v>
      </c>
      <c r="G345" s="55" t="s">
        <v>492</v>
      </c>
      <c r="H345" s="55" t="s">
        <v>89</v>
      </c>
      <c r="I345" s="57">
        <v>83.33</v>
      </c>
      <c r="J345" s="57">
        <v>83.33</v>
      </c>
      <c r="K345" s="55" t="s">
        <v>3860</v>
      </c>
      <c r="L345" s="55" t="s">
        <v>1644</v>
      </c>
      <c r="M345" s="55" t="s">
        <v>4185</v>
      </c>
      <c r="N345" s="56">
        <v>45688</v>
      </c>
      <c r="O345" s="55" t="s">
        <v>1644</v>
      </c>
      <c r="P345" s="55" t="s">
        <v>329</v>
      </c>
      <c r="Q345" s="55" t="s">
        <v>330</v>
      </c>
      <c r="R345" s="55" t="s">
        <v>1644</v>
      </c>
      <c r="S345" s="55" t="s">
        <v>1644</v>
      </c>
      <c r="T345" s="55" t="s">
        <v>1644</v>
      </c>
      <c r="U345" s="55" t="s">
        <v>4189</v>
      </c>
      <c r="V345" s="55" t="s">
        <v>1881</v>
      </c>
      <c r="W345" s="55" t="s">
        <v>1644</v>
      </c>
      <c r="X345" s="56"/>
      <c r="Y345" s="55" t="s">
        <v>1644</v>
      </c>
      <c r="Z345" s="56"/>
      <c r="AA345" s="55" t="s">
        <v>1644</v>
      </c>
      <c r="AB345" s="59">
        <v>1336833</v>
      </c>
      <c r="AC345" s="55" t="s">
        <v>1554</v>
      </c>
      <c r="AD345" s="55" t="s">
        <v>1644</v>
      </c>
      <c r="AE345" s="58">
        <v>0</v>
      </c>
      <c r="AF345" s="55" t="s">
        <v>1644</v>
      </c>
      <c r="AG345" s="55" t="s">
        <v>1644</v>
      </c>
      <c r="AH345" s="55" t="s">
        <v>1644</v>
      </c>
      <c r="AI345" s="55" t="s">
        <v>1644</v>
      </c>
      <c r="AJ345" s="55" t="s">
        <v>1644</v>
      </c>
      <c r="AK345" s="55" t="s">
        <v>1644</v>
      </c>
      <c r="AL345" s="55" t="s">
        <v>1644</v>
      </c>
      <c r="AM345" s="55" t="s">
        <v>3861</v>
      </c>
      <c r="AN345" s="55" t="s">
        <v>1644</v>
      </c>
      <c r="AO345" t="s">
        <v>3842</v>
      </c>
    </row>
    <row r="346" spans="1:41" x14ac:dyDescent="0.25">
      <c r="A346" s="56">
        <v>45688</v>
      </c>
      <c r="B346" s="92" t="s">
        <v>1718</v>
      </c>
      <c r="C346" s="55" t="s">
        <v>4185</v>
      </c>
      <c r="D346" s="55" t="s">
        <v>3859</v>
      </c>
      <c r="E346" s="55" t="s">
        <v>89</v>
      </c>
      <c r="F346" s="55">
        <v>50900020</v>
      </c>
      <c r="G346" s="55" t="s">
        <v>492</v>
      </c>
      <c r="H346" s="55" t="s">
        <v>89</v>
      </c>
      <c r="I346" s="57">
        <v>83.33</v>
      </c>
      <c r="J346" s="57">
        <v>83.33</v>
      </c>
      <c r="K346" s="55" t="s">
        <v>3860</v>
      </c>
      <c r="L346" s="55" t="s">
        <v>1644</v>
      </c>
      <c r="M346" s="55" t="s">
        <v>4185</v>
      </c>
      <c r="N346" s="56">
        <v>45688</v>
      </c>
      <c r="O346" s="55" t="s">
        <v>1644</v>
      </c>
      <c r="P346" s="55" t="s">
        <v>329</v>
      </c>
      <c r="Q346" s="55" t="s">
        <v>330</v>
      </c>
      <c r="R346" s="55" t="s">
        <v>1644</v>
      </c>
      <c r="S346" s="55" t="s">
        <v>1644</v>
      </c>
      <c r="T346" s="55" t="s">
        <v>1644</v>
      </c>
      <c r="U346" s="55" t="s">
        <v>4190</v>
      </c>
      <c r="V346" s="55" t="s">
        <v>1881</v>
      </c>
      <c r="W346" s="55" t="s">
        <v>1644</v>
      </c>
      <c r="X346" s="56"/>
      <c r="Y346" s="55" t="s">
        <v>1644</v>
      </c>
      <c r="Z346" s="56"/>
      <c r="AA346" s="55" t="s">
        <v>1644</v>
      </c>
      <c r="AB346" s="59">
        <v>1336833</v>
      </c>
      <c r="AC346" s="55" t="s">
        <v>1554</v>
      </c>
      <c r="AD346" s="55" t="s">
        <v>1644</v>
      </c>
      <c r="AE346" s="58">
        <v>0</v>
      </c>
      <c r="AF346" s="55" t="s">
        <v>1644</v>
      </c>
      <c r="AG346" s="55" t="s">
        <v>1644</v>
      </c>
      <c r="AH346" s="55" t="s">
        <v>1644</v>
      </c>
      <c r="AI346" s="55" t="s">
        <v>1644</v>
      </c>
      <c r="AJ346" s="55" t="s">
        <v>1644</v>
      </c>
      <c r="AK346" s="55" t="s">
        <v>1644</v>
      </c>
      <c r="AL346" s="55" t="s">
        <v>1644</v>
      </c>
      <c r="AM346" s="55" t="s">
        <v>3861</v>
      </c>
      <c r="AN346" s="55" t="s">
        <v>1644</v>
      </c>
      <c r="AO346" t="s">
        <v>3842</v>
      </c>
    </row>
    <row r="347" spans="1:41" x14ac:dyDescent="0.25">
      <c r="A347" s="56">
        <v>45688</v>
      </c>
      <c r="B347" s="92" t="s">
        <v>1718</v>
      </c>
      <c r="C347" s="55" t="s">
        <v>4185</v>
      </c>
      <c r="D347" s="55" t="s">
        <v>3859</v>
      </c>
      <c r="E347" s="55" t="s">
        <v>89</v>
      </c>
      <c r="F347" s="55">
        <v>50900020</v>
      </c>
      <c r="G347" s="55" t="s">
        <v>492</v>
      </c>
      <c r="H347" s="55" t="s">
        <v>89</v>
      </c>
      <c r="I347" s="57">
        <v>83.33</v>
      </c>
      <c r="J347" s="57">
        <v>83.33</v>
      </c>
      <c r="K347" s="55" t="s">
        <v>3860</v>
      </c>
      <c r="L347" s="55" t="s">
        <v>1644</v>
      </c>
      <c r="M347" s="55" t="s">
        <v>4185</v>
      </c>
      <c r="N347" s="56">
        <v>45688</v>
      </c>
      <c r="O347" s="55" t="s">
        <v>1644</v>
      </c>
      <c r="P347" s="55" t="s">
        <v>329</v>
      </c>
      <c r="Q347" s="55" t="s">
        <v>330</v>
      </c>
      <c r="R347" s="55" t="s">
        <v>1644</v>
      </c>
      <c r="S347" s="55" t="s">
        <v>1644</v>
      </c>
      <c r="T347" s="55" t="s">
        <v>1644</v>
      </c>
      <c r="U347" s="55" t="s">
        <v>4191</v>
      </c>
      <c r="V347" s="55" t="s">
        <v>1881</v>
      </c>
      <c r="W347" s="55" t="s">
        <v>1644</v>
      </c>
      <c r="X347" s="56"/>
      <c r="Y347" s="55" t="s">
        <v>1644</v>
      </c>
      <c r="Z347" s="56"/>
      <c r="AA347" s="55" t="s">
        <v>1644</v>
      </c>
      <c r="AB347" s="59">
        <v>1336833</v>
      </c>
      <c r="AC347" s="55" t="s">
        <v>1554</v>
      </c>
      <c r="AD347" s="55" t="s">
        <v>1644</v>
      </c>
      <c r="AE347" s="58">
        <v>0</v>
      </c>
      <c r="AF347" s="55" t="s">
        <v>1644</v>
      </c>
      <c r="AG347" s="55" t="s">
        <v>1644</v>
      </c>
      <c r="AH347" s="55" t="s">
        <v>1644</v>
      </c>
      <c r="AI347" s="55" t="s">
        <v>1644</v>
      </c>
      <c r="AJ347" s="55" t="s">
        <v>1644</v>
      </c>
      <c r="AK347" s="55" t="s">
        <v>1644</v>
      </c>
      <c r="AL347" s="55" t="s">
        <v>1644</v>
      </c>
      <c r="AM347" s="55" t="s">
        <v>3861</v>
      </c>
      <c r="AN347" s="55" t="s">
        <v>1644</v>
      </c>
      <c r="AO347" t="s">
        <v>3842</v>
      </c>
    </row>
    <row r="348" spans="1:41" x14ac:dyDescent="0.25">
      <c r="A348" s="56">
        <v>45688</v>
      </c>
      <c r="B348" s="92" t="s">
        <v>1718</v>
      </c>
      <c r="C348" s="55" t="s">
        <v>4185</v>
      </c>
      <c r="D348" s="55" t="s">
        <v>3859</v>
      </c>
      <c r="E348" s="55" t="s">
        <v>89</v>
      </c>
      <c r="F348" s="55">
        <v>50900020</v>
      </c>
      <c r="G348" s="55" t="s">
        <v>492</v>
      </c>
      <c r="H348" s="55" t="s">
        <v>89</v>
      </c>
      <c r="I348" s="57">
        <v>83.33</v>
      </c>
      <c r="J348" s="57">
        <v>83.33</v>
      </c>
      <c r="K348" s="55" t="s">
        <v>3860</v>
      </c>
      <c r="L348" s="55" t="s">
        <v>1644</v>
      </c>
      <c r="M348" s="55" t="s">
        <v>4185</v>
      </c>
      <c r="N348" s="56">
        <v>45688</v>
      </c>
      <c r="O348" s="55" t="s">
        <v>1644</v>
      </c>
      <c r="P348" s="55" t="s">
        <v>329</v>
      </c>
      <c r="Q348" s="55" t="s">
        <v>330</v>
      </c>
      <c r="R348" s="55" t="s">
        <v>1644</v>
      </c>
      <c r="S348" s="55" t="s">
        <v>1644</v>
      </c>
      <c r="T348" s="55" t="s">
        <v>1644</v>
      </c>
      <c r="U348" s="55" t="s">
        <v>4192</v>
      </c>
      <c r="V348" s="55" t="s">
        <v>1881</v>
      </c>
      <c r="W348" s="55" t="s">
        <v>1644</v>
      </c>
      <c r="X348" s="56"/>
      <c r="Y348" s="55" t="s">
        <v>1644</v>
      </c>
      <c r="Z348" s="56"/>
      <c r="AA348" s="55" t="s">
        <v>1644</v>
      </c>
      <c r="AB348" s="59">
        <v>1336833</v>
      </c>
      <c r="AC348" s="55" t="s">
        <v>1554</v>
      </c>
      <c r="AD348" s="55" t="s">
        <v>1644</v>
      </c>
      <c r="AE348" s="58">
        <v>0</v>
      </c>
      <c r="AF348" s="55" t="s">
        <v>1644</v>
      </c>
      <c r="AG348" s="55" t="s">
        <v>1644</v>
      </c>
      <c r="AH348" s="55" t="s">
        <v>1644</v>
      </c>
      <c r="AI348" s="55" t="s">
        <v>1644</v>
      </c>
      <c r="AJ348" s="55" t="s">
        <v>1644</v>
      </c>
      <c r="AK348" s="55" t="s">
        <v>1644</v>
      </c>
      <c r="AL348" s="55" t="s">
        <v>1644</v>
      </c>
      <c r="AM348" s="55" t="s">
        <v>3861</v>
      </c>
      <c r="AN348" s="55" t="s">
        <v>1644</v>
      </c>
      <c r="AO348" t="s">
        <v>3842</v>
      </c>
    </row>
    <row r="349" spans="1:41" x14ac:dyDescent="0.25">
      <c r="A349" s="56">
        <v>45688</v>
      </c>
      <c r="B349" s="92" t="s">
        <v>1718</v>
      </c>
      <c r="C349" s="55" t="s">
        <v>4185</v>
      </c>
      <c r="D349" s="55" t="s">
        <v>3859</v>
      </c>
      <c r="E349" s="55" t="s">
        <v>89</v>
      </c>
      <c r="F349" s="55">
        <v>50900020</v>
      </c>
      <c r="G349" s="55" t="s">
        <v>492</v>
      </c>
      <c r="H349" s="55" t="s">
        <v>89</v>
      </c>
      <c r="I349" s="57">
        <v>83.33</v>
      </c>
      <c r="J349" s="57">
        <v>83.33</v>
      </c>
      <c r="K349" s="55" t="s">
        <v>3860</v>
      </c>
      <c r="L349" s="55" t="s">
        <v>1644</v>
      </c>
      <c r="M349" s="55" t="s">
        <v>4185</v>
      </c>
      <c r="N349" s="56">
        <v>45688</v>
      </c>
      <c r="O349" s="55" t="s">
        <v>1644</v>
      </c>
      <c r="P349" s="55" t="s">
        <v>329</v>
      </c>
      <c r="Q349" s="55" t="s">
        <v>330</v>
      </c>
      <c r="R349" s="55" t="s">
        <v>1644</v>
      </c>
      <c r="S349" s="55" t="s">
        <v>1644</v>
      </c>
      <c r="T349" s="55" t="s">
        <v>1644</v>
      </c>
      <c r="U349" s="55" t="s">
        <v>4193</v>
      </c>
      <c r="V349" s="55" t="s">
        <v>1881</v>
      </c>
      <c r="W349" s="55" t="s">
        <v>1644</v>
      </c>
      <c r="X349" s="56"/>
      <c r="Y349" s="55" t="s">
        <v>1644</v>
      </c>
      <c r="Z349" s="56"/>
      <c r="AA349" s="55" t="s">
        <v>1644</v>
      </c>
      <c r="AB349" s="59">
        <v>1336833</v>
      </c>
      <c r="AC349" s="55" t="s">
        <v>1554</v>
      </c>
      <c r="AD349" s="55" t="s">
        <v>1644</v>
      </c>
      <c r="AE349" s="58">
        <v>0</v>
      </c>
      <c r="AF349" s="55" t="s">
        <v>1644</v>
      </c>
      <c r="AG349" s="55" t="s">
        <v>1644</v>
      </c>
      <c r="AH349" s="55" t="s">
        <v>1644</v>
      </c>
      <c r="AI349" s="55" t="s">
        <v>1644</v>
      </c>
      <c r="AJ349" s="55" t="s">
        <v>1644</v>
      </c>
      <c r="AK349" s="55" t="s">
        <v>1644</v>
      </c>
      <c r="AL349" s="55" t="s">
        <v>1644</v>
      </c>
      <c r="AM349" s="55" t="s">
        <v>3861</v>
      </c>
      <c r="AN349" s="55" t="s">
        <v>1644</v>
      </c>
      <c r="AO349" t="s">
        <v>3842</v>
      </c>
    </row>
    <row r="350" spans="1:41" x14ac:dyDescent="0.25">
      <c r="A350" s="56">
        <v>45688</v>
      </c>
      <c r="B350" s="92" t="s">
        <v>1718</v>
      </c>
      <c r="C350" s="55" t="s">
        <v>4185</v>
      </c>
      <c r="D350" s="55" t="s">
        <v>3859</v>
      </c>
      <c r="E350" s="55" t="s">
        <v>89</v>
      </c>
      <c r="F350" s="55">
        <v>50900020</v>
      </c>
      <c r="G350" s="55" t="s">
        <v>492</v>
      </c>
      <c r="H350" s="55" t="s">
        <v>89</v>
      </c>
      <c r="I350" s="57">
        <v>83.34</v>
      </c>
      <c r="J350" s="57">
        <v>83.34</v>
      </c>
      <c r="K350" s="55" t="s">
        <v>3860</v>
      </c>
      <c r="L350" s="55" t="s">
        <v>1644</v>
      </c>
      <c r="M350" s="55" t="s">
        <v>4185</v>
      </c>
      <c r="N350" s="56">
        <v>45688</v>
      </c>
      <c r="O350" s="55" t="s">
        <v>1644</v>
      </c>
      <c r="P350" s="55" t="s">
        <v>329</v>
      </c>
      <c r="Q350" s="55" t="s">
        <v>330</v>
      </c>
      <c r="R350" s="55" t="s">
        <v>1644</v>
      </c>
      <c r="S350" s="55" t="s">
        <v>1644</v>
      </c>
      <c r="T350" s="55" t="s">
        <v>1644</v>
      </c>
      <c r="U350" s="55" t="s">
        <v>4194</v>
      </c>
      <c r="V350" s="55" t="s">
        <v>1881</v>
      </c>
      <c r="W350" s="55" t="s">
        <v>1644</v>
      </c>
      <c r="X350" s="56"/>
      <c r="Y350" s="55" t="s">
        <v>1644</v>
      </c>
      <c r="Z350" s="56"/>
      <c r="AA350" s="55" t="s">
        <v>1644</v>
      </c>
      <c r="AB350" s="59">
        <v>1336834</v>
      </c>
      <c r="AC350" s="55" t="s">
        <v>1554</v>
      </c>
      <c r="AD350" s="55" t="s">
        <v>1644</v>
      </c>
      <c r="AE350" s="58">
        <v>0</v>
      </c>
      <c r="AF350" s="55" t="s">
        <v>1644</v>
      </c>
      <c r="AG350" s="55" t="s">
        <v>1644</v>
      </c>
      <c r="AH350" s="55" t="s">
        <v>1644</v>
      </c>
      <c r="AI350" s="55" t="s">
        <v>1644</v>
      </c>
      <c r="AJ350" s="55" t="s">
        <v>1644</v>
      </c>
      <c r="AK350" s="55" t="s">
        <v>1644</v>
      </c>
      <c r="AL350" s="55" t="s">
        <v>1644</v>
      </c>
      <c r="AM350" s="55" t="s">
        <v>3861</v>
      </c>
      <c r="AN350" s="55" t="s">
        <v>1644</v>
      </c>
      <c r="AO350" t="s">
        <v>3842</v>
      </c>
    </row>
    <row r="351" spans="1:41" x14ac:dyDescent="0.25">
      <c r="A351" s="56">
        <v>45688</v>
      </c>
      <c r="B351" s="92" t="s">
        <v>1718</v>
      </c>
      <c r="C351" s="55" t="s">
        <v>4185</v>
      </c>
      <c r="D351" s="55" t="s">
        <v>3859</v>
      </c>
      <c r="E351" s="55" t="s">
        <v>89</v>
      </c>
      <c r="F351" s="55">
        <v>50900020</v>
      </c>
      <c r="G351" s="55" t="s">
        <v>492</v>
      </c>
      <c r="H351" s="55" t="s">
        <v>89</v>
      </c>
      <c r="I351" s="57">
        <v>83.34</v>
      </c>
      <c r="J351" s="57">
        <v>83.34</v>
      </c>
      <c r="K351" s="55" t="s">
        <v>3860</v>
      </c>
      <c r="L351" s="55" t="s">
        <v>1644</v>
      </c>
      <c r="M351" s="55" t="s">
        <v>4185</v>
      </c>
      <c r="N351" s="56">
        <v>45688</v>
      </c>
      <c r="O351" s="55" t="s">
        <v>1644</v>
      </c>
      <c r="P351" s="55" t="s">
        <v>329</v>
      </c>
      <c r="Q351" s="55" t="s">
        <v>330</v>
      </c>
      <c r="R351" s="55" t="s">
        <v>1644</v>
      </c>
      <c r="S351" s="55" t="s">
        <v>1644</v>
      </c>
      <c r="T351" s="55" t="s">
        <v>1644</v>
      </c>
      <c r="U351" s="55" t="s">
        <v>4195</v>
      </c>
      <c r="V351" s="55" t="s">
        <v>1881</v>
      </c>
      <c r="W351" s="55" t="s">
        <v>1644</v>
      </c>
      <c r="X351" s="56"/>
      <c r="Y351" s="55" t="s">
        <v>1644</v>
      </c>
      <c r="Z351" s="56"/>
      <c r="AA351" s="55" t="s">
        <v>1644</v>
      </c>
      <c r="AB351" s="59">
        <v>1336834</v>
      </c>
      <c r="AC351" s="55" t="s">
        <v>1554</v>
      </c>
      <c r="AD351" s="55" t="s">
        <v>1644</v>
      </c>
      <c r="AE351" s="58">
        <v>0</v>
      </c>
      <c r="AF351" s="55" t="s">
        <v>1644</v>
      </c>
      <c r="AG351" s="55" t="s">
        <v>1644</v>
      </c>
      <c r="AH351" s="55" t="s">
        <v>1644</v>
      </c>
      <c r="AI351" s="55" t="s">
        <v>1644</v>
      </c>
      <c r="AJ351" s="55" t="s">
        <v>1644</v>
      </c>
      <c r="AK351" s="55" t="s">
        <v>1644</v>
      </c>
      <c r="AL351" s="55" t="s">
        <v>1644</v>
      </c>
      <c r="AM351" s="55" t="s">
        <v>3861</v>
      </c>
      <c r="AN351" s="55" t="s">
        <v>1644</v>
      </c>
      <c r="AO351" t="s">
        <v>3842</v>
      </c>
    </row>
    <row r="352" spans="1:41" x14ac:dyDescent="0.25">
      <c r="A352" s="56">
        <v>45688</v>
      </c>
      <c r="B352" s="92" t="s">
        <v>1718</v>
      </c>
      <c r="C352" s="55" t="s">
        <v>4185</v>
      </c>
      <c r="D352" s="55" t="s">
        <v>3859</v>
      </c>
      <c r="E352" s="55" t="s">
        <v>89</v>
      </c>
      <c r="F352" s="55">
        <v>50900020</v>
      </c>
      <c r="G352" s="55" t="s">
        <v>492</v>
      </c>
      <c r="H352" s="55" t="s">
        <v>89</v>
      </c>
      <c r="I352" s="57">
        <v>83.33</v>
      </c>
      <c r="J352" s="57">
        <v>83.33</v>
      </c>
      <c r="K352" s="55" t="s">
        <v>3860</v>
      </c>
      <c r="L352" s="55" t="s">
        <v>1644</v>
      </c>
      <c r="M352" s="55" t="s">
        <v>4185</v>
      </c>
      <c r="N352" s="56">
        <v>45688</v>
      </c>
      <c r="O352" s="55" t="s">
        <v>1644</v>
      </c>
      <c r="P352" s="55" t="s">
        <v>329</v>
      </c>
      <c r="Q352" s="55" t="s">
        <v>330</v>
      </c>
      <c r="R352" s="55" t="s">
        <v>1644</v>
      </c>
      <c r="S352" s="55" t="s">
        <v>1644</v>
      </c>
      <c r="T352" s="55" t="s">
        <v>1644</v>
      </c>
      <c r="U352" s="55" t="s">
        <v>4196</v>
      </c>
      <c r="V352" s="55" t="s">
        <v>1881</v>
      </c>
      <c r="W352" s="55" t="s">
        <v>1644</v>
      </c>
      <c r="X352" s="56"/>
      <c r="Y352" s="55" t="s">
        <v>1644</v>
      </c>
      <c r="Z352" s="56"/>
      <c r="AA352" s="55" t="s">
        <v>1644</v>
      </c>
      <c r="AB352" s="59">
        <v>1336833</v>
      </c>
      <c r="AC352" s="55" t="s">
        <v>1554</v>
      </c>
      <c r="AD352" s="55" t="s">
        <v>1644</v>
      </c>
      <c r="AE352" s="58">
        <v>0</v>
      </c>
      <c r="AF352" s="55" t="s">
        <v>1644</v>
      </c>
      <c r="AG352" s="55" t="s">
        <v>1644</v>
      </c>
      <c r="AH352" s="55" t="s">
        <v>1644</v>
      </c>
      <c r="AI352" s="55" t="s">
        <v>1644</v>
      </c>
      <c r="AJ352" s="55" t="s">
        <v>1644</v>
      </c>
      <c r="AK352" s="55" t="s">
        <v>1644</v>
      </c>
      <c r="AL352" s="55" t="s">
        <v>1644</v>
      </c>
      <c r="AM352" s="55" t="s">
        <v>3861</v>
      </c>
      <c r="AN352" s="55" t="s">
        <v>1644</v>
      </c>
      <c r="AO352" t="s">
        <v>3842</v>
      </c>
    </row>
    <row r="353" spans="1:41" x14ac:dyDescent="0.25">
      <c r="A353" s="56">
        <v>45688</v>
      </c>
      <c r="B353" s="92" t="s">
        <v>1718</v>
      </c>
      <c r="C353" s="55" t="s">
        <v>4185</v>
      </c>
      <c r="D353" s="55" t="s">
        <v>3859</v>
      </c>
      <c r="E353" s="55" t="s">
        <v>89</v>
      </c>
      <c r="F353" s="55">
        <v>50900020</v>
      </c>
      <c r="G353" s="55" t="s">
        <v>492</v>
      </c>
      <c r="H353" s="55" t="s">
        <v>89</v>
      </c>
      <c r="I353" s="57">
        <v>83.33</v>
      </c>
      <c r="J353" s="57">
        <v>83.33</v>
      </c>
      <c r="K353" s="55" t="s">
        <v>3860</v>
      </c>
      <c r="L353" s="55" t="s">
        <v>1644</v>
      </c>
      <c r="M353" s="55" t="s">
        <v>4185</v>
      </c>
      <c r="N353" s="56">
        <v>45688</v>
      </c>
      <c r="O353" s="55" t="s">
        <v>1644</v>
      </c>
      <c r="P353" s="55" t="s">
        <v>329</v>
      </c>
      <c r="Q353" s="55" t="s">
        <v>330</v>
      </c>
      <c r="R353" s="55" t="s">
        <v>1644</v>
      </c>
      <c r="S353" s="55" t="s">
        <v>1644</v>
      </c>
      <c r="T353" s="55" t="s">
        <v>1644</v>
      </c>
      <c r="U353" s="55" t="s">
        <v>4197</v>
      </c>
      <c r="V353" s="55" t="s">
        <v>1881</v>
      </c>
      <c r="W353" s="55" t="s">
        <v>1644</v>
      </c>
      <c r="X353" s="56"/>
      <c r="Y353" s="55" t="s">
        <v>1644</v>
      </c>
      <c r="Z353" s="56"/>
      <c r="AA353" s="55" t="s">
        <v>1644</v>
      </c>
      <c r="AB353" s="59">
        <v>1336833</v>
      </c>
      <c r="AC353" s="55" t="s">
        <v>1554</v>
      </c>
      <c r="AD353" s="55" t="s">
        <v>1644</v>
      </c>
      <c r="AE353" s="58">
        <v>0</v>
      </c>
      <c r="AF353" s="55" t="s">
        <v>1644</v>
      </c>
      <c r="AG353" s="55" t="s">
        <v>1644</v>
      </c>
      <c r="AH353" s="55" t="s">
        <v>1644</v>
      </c>
      <c r="AI353" s="55" t="s">
        <v>1644</v>
      </c>
      <c r="AJ353" s="55" t="s">
        <v>1644</v>
      </c>
      <c r="AK353" s="55" t="s">
        <v>1644</v>
      </c>
      <c r="AL353" s="55" t="s">
        <v>1644</v>
      </c>
      <c r="AM353" s="55" t="s">
        <v>3861</v>
      </c>
      <c r="AN353" s="55" t="s">
        <v>1644</v>
      </c>
      <c r="AO353" t="s">
        <v>3842</v>
      </c>
    </row>
    <row r="354" spans="1:41" x14ac:dyDescent="0.25">
      <c r="A354" s="56">
        <v>45688</v>
      </c>
      <c r="B354" s="92" t="s">
        <v>1718</v>
      </c>
      <c r="C354" s="55" t="s">
        <v>4185</v>
      </c>
      <c r="D354" s="55" t="s">
        <v>3859</v>
      </c>
      <c r="E354" s="55" t="s">
        <v>89</v>
      </c>
      <c r="F354" s="55">
        <v>50900020</v>
      </c>
      <c r="G354" s="55" t="s">
        <v>492</v>
      </c>
      <c r="H354" s="55" t="s">
        <v>89</v>
      </c>
      <c r="I354" s="57">
        <v>83.33</v>
      </c>
      <c r="J354" s="57">
        <v>83.33</v>
      </c>
      <c r="K354" s="55" t="s">
        <v>3860</v>
      </c>
      <c r="L354" s="55" t="s">
        <v>1644</v>
      </c>
      <c r="M354" s="55" t="s">
        <v>4185</v>
      </c>
      <c r="N354" s="56">
        <v>45688</v>
      </c>
      <c r="O354" s="55" t="s">
        <v>1644</v>
      </c>
      <c r="P354" s="55" t="s">
        <v>329</v>
      </c>
      <c r="Q354" s="55" t="s">
        <v>330</v>
      </c>
      <c r="R354" s="55" t="s">
        <v>1644</v>
      </c>
      <c r="S354" s="55" t="s">
        <v>1644</v>
      </c>
      <c r="T354" s="55" t="s">
        <v>1644</v>
      </c>
      <c r="U354" s="55" t="s">
        <v>4198</v>
      </c>
      <c r="V354" s="55" t="s">
        <v>1881</v>
      </c>
      <c r="W354" s="55" t="s">
        <v>1644</v>
      </c>
      <c r="X354" s="56"/>
      <c r="Y354" s="55" t="s">
        <v>1644</v>
      </c>
      <c r="Z354" s="56"/>
      <c r="AA354" s="55" t="s">
        <v>1644</v>
      </c>
      <c r="AB354" s="59">
        <v>1336833</v>
      </c>
      <c r="AC354" s="55" t="s">
        <v>1554</v>
      </c>
      <c r="AD354" s="55" t="s">
        <v>1644</v>
      </c>
      <c r="AE354" s="58">
        <v>0</v>
      </c>
      <c r="AF354" s="55" t="s">
        <v>1644</v>
      </c>
      <c r="AG354" s="55" t="s">
        <v>1644</v>
      </c>
      <c r="AH354" s="55" t="s">
        <v>1644</v>
      </c>
      <c r="AI354" s="55" t="s">
        <v>1644</v>
      </c>
      <c r="AJ354" s="55" t="s">
        <v>1644</v>
      </c>
      <c r="AK354" s="55" t="s">
        <v>1644</v>
      </c>
      <c r="AL354" s="55" t="s">
        <v>1644</v>
      </c>
      <c r="AM354" s="55" t="s">
        <v>3861</v>
      </c>
      <c r="AN354" s="55" t="s">
        <v>1644</v>
      </c>
      <c r="AO354" t="s">
        <v>3842</v>
      </c>
    </row>
    <row r="355" spans="1:41" x14ac:dyDescent="0.25">
      <c r="A355" s="56">
        <v>45688</v>
      </c>
      <c r="B355" s="92" t="s">
        <v>1718</v>
      </c>
      <c r="C355" s="55" t="s">
        <v>4185</v>
      </c>
      <c r="D355" s="55" t="s">
        <v>3859</v>
      </c>
      <c r="E355" s="55" t="s">
        <v>89</v>
      </c>
      <c r="F355" s="55">
        <v>50900020</v>
      </c>
      <c r="G355" s="55" t="s">
        <v>492</v>
      </c>
      <c r="H355" s="55" t="s">
        <v>89</v>
      </c>
      <c r="I355" s="57">
        <v>83.34</v>
      </c>
      <c r="J355" s="57">
        <v>83.34</v>
      </c>
      <c r="K355" s="55" t="s">
        <v>3860</v>
      </c>
      <c r="L355" s="55" t="s">
        <v>1644</v>
      </c>
      <c r="M355" s="55" t="s">
        <v>4185</v>
      </c>
      <c r="N355" s="56">
        <v>45688</v>
      </c>
      <c r="O355" s="55" t="s">
        <v>1644</v>
      </c>
      <c r="P355" s="55" t="s">
        <v>329</v>
      </c>
      <c r="Q355" s="55" t="s">
        <v>330</v>
      </c>
      <c r="R355" s="55" t="s">
        <v>1644</v>
      </c>
      <c r="S355" s="55" t="s">
        <v>1644</v>
      </c>
      <c r="T355" s="55" t="s">
        <v>1644</v>
      </c>
      <c r="U355" s="55" t="s">
        <v>4199</v>
      </c>
      <c r="V355" s="55" t="s">
        <v>1881</v>
      </c>
      <c r="W355" s="55" t="s">
        <v>1644</v>
      </c>
      <c r="X355" s="56"/>
      <c r="Y355" s="55" t="s">
        <v>1644</v>
      </c>
      <c r="Z355" s="56"/>
      <c r="AA355" s="55" t="s">
        <v>1644</v>
      </c>
      <c r="AB355" s="59">
        <v>1336834</v>
      </c>
      <c r="AC355" s="55" t="s">
        <v>1554</v>
      </c>
      <c r="AD355" s="55" t="s">
        <v>1644</v>
      </c>
      <c r="AE355" s="58">
        <v>0</v>
      </c>
      <c r="AF355" s="55" t="s">
        <v>1644</v>
      </c>
      <c r="AG355" s="55" t="s">
        <v>1644</v>
      </c>
      <c r="AH355" s="55" t="s">
        <v>1644</v>
      </c>
      <c r="AI355" s="55" t="s">
        <v>1644</v>
      </c>
      <c r="AJ355" s="55" t="s">
        <v>1644</v>
      </c>
      <c r="AK355" s="55" t="s">
        <v>1644</v>
      </c>
      <c r="AL355" s="55" t="s">
        <v>1644</v>
      </c>
      <c r="AM355" s="55" t="s">
        <v>3861</v>
      </c>
      <c r="AN355" s="55" t="s">
        <v>1644</v>
      </c>
      <c r="AO355" t="s">
        <v>3842</v>
      </c>
    </row>
    <row r="356" spans="1:41" x14ac:dyDescent="0.25">
      <c r="A356" s="56">
        <v>45688</v>
      </c>
      <c r="B356" s="92" t="s">
        <v>1718</v>
      </c>
      <c r="C356" s="55" t="s">
        <v>4185</v>
      </c>
      <c r="D356" s="55" t="s">
        <v>3859</v>
      </c>
      <c r="E356" s="55" t="s">
        <v>89</v>
      </c>
      <c r="F356" s="55">
        <v>50900020</v>
      </c>
      <c r="G356" s="55" t="s">
        <v>492</v>
      </c>
      <c r="H356" s="55" t="s">
        <v>89</v>
      </c>
      <c r="I356" s="57">
        <v>83.33</v>
      </c>
      <c r="J356" s="57">
        <v>83.33</v>
      </c>
      <c r="K356" s="55" t="s">
        <v>3860</v>
      </c>
      <c r="L356" s="55" t="s">
        <v>1644</v>
      </c>
      <c r="M356" s="55" t="s">
        <v>4185</v>
      </c>
      <c r="N356" s="56">
        <v>45688</v>
      </c>
      <c r="O356" s="55" t="s">
        <v>1644</v>
      </c>
      <c r="P356" s="55" t="s">
        <v>329</v>
      </c>
      <c r="Q356" s="55" t="s">
        <v>330</v>
      </c>
      <c r="R356" s="55" t="s">
        <v>1644</v>
      </c>
      <c r="S356" s="55" t="s">
        <v>1644</v>
      </c>
      <c r="T356" s="55" t="s">
        <v>1644</v>
      </c>
      <c r="U356" s="55" t="s">
        <v>4200</v>
      </c>
      <c r="V356" s="55" t="s">
        <v>1881</v>
      </c>
      <c r="W356" s="55" t="s">
        <v>1644</v>
      </c>
      <c r="X356" s="56"/>
      <c r="Y356" s="55" t="s">
        <v>1644</v>
      </c>
      <c r="Z356" s="56"/>
      <c r="AA356" s="55" t="s">
        <v>1644</v>
      </c>
      <c r="AB356" s="59">
        <v>1336833</v>
      </c>
      <c r="AC356" s="55" t="s">
        <v>1554</v>
      </c>
      <c r="AD356" s="55" t="s">
        <v>1644</v>
      </c>
      <c r="AE356" s="58">
        <v>0</v>
      </c>
      <c r="AF356" s="55" t="s">
        <v>1644</v>
      </c>
      <c r="AG356" s="55" t="s">
        <v>1644</v>
      </c>
      <c r="AH356" s="55" t="s">
        <v>1644</v>
      </c>
      <c r="AI356" s="55" t="s">
        <v>1644</v>
      </c>
      <c r="AJ356" s="55" t="s">
        <v>1644</v>
      </c>
      <c r="AK356" s="55" t="s">
        <v>1644</v>
      </c>
      <c r="AL356" s="55" t="s">
        <v>1644</v>
      </c>
      <c r="AM356" s="55" t="s">
        <v>3861</v>
      </c>
      <c r="AN356" s="55" t="s">
        <v>1644</v>
      </c>
      <c r="AO356" t="s">
        <v>3842</v>
      </c>
    </row>
    <row r="357" spans="1:41" x14ac:dyDescent="0.25">
      <c r="A357" s="56">
        <v>45688</v>
      </c>
      <c r="B357" s="92" t="s">
        <v>1718</v>
      </c>
      <c r="C357" s="55" t="s">
        <v>4185</v>
      </c>
      <c r="D357" s="55" t="s">
        <v>3859</v>
      </c>
      <c r="E357" s="55" t="s">
        <v>89</v>
      </c>
      <c r="F357" s="55">
        <v>50900020</v>
      </c>
      <c r="G357" s="55" t="s">
        <v>492</v>
      </c>
      <c r="H357" s="55" t="s">
        <v>89</v>
      </c>
      <c r="I357" s="57">
        <v>83.33</v>
      </c>
      <c r="J357" s="57">
        <v>83.33</v>
      </c>
      <c r="K357" s="55" t="s">
        <v>3860</v>
      </c>
      <c r="L357" s="55" t="s">
        <v>1644</v>
      </c>
      <c r="M357" s="55" t="s">
        <v>4185</v>
      </c>
      <c r="N357" s="56">
        <v>45688</v>
      </c>
      <c r="O357" s="55" t="s">
        <v>1644</v>
      </c>
      <c r="P357" s="55" t="s">
        <v>329</v>
      </c>
      <c r="Q357" s="55" t="s">
        <v>330</v>
      </c>
      <c r="R357" s="55" t="s">
        <v>1644</v>
      </c>
      <c r="S357" s="55" t="s">
        <v>1644</v>
      </c>
      <c r="T357" s="55" t="s">
        <v>1644</v>
      </c>
      <c r="U357" s="55" t="s">
        <v>4201</v>
      </c>
      <c r="V357" s="55" t="s">
        <v>1881</v>
      </c>
      <c r="W357" s="55" t="s">
        <v>1644</v>
      </c>
      <c r="X357" s="56"/>
      <c r="Y357" s="55" t="s">
        <v>1644</v>
      </c>
      <c r="Z357" s="56"/>
      <c r="AA357" s="55" t="s">
        <v>1644</v>
      </c>
      <c r="AB357" s="59">
        <v>1336833</v>
      </c>
      <c r="AC357" s="55" t="s">
        <v>1554</v>
      </c>
      <c r="AD357" s="55" t="s">
        <v>1644</v>
      </c>
      <c r="AE357" s="58">
        <v>0</v>
      </c>
      <c r="AF357" s="55" t="s">
        <v>1644</v>
      </c>
      <c r="AG357" s="55" t="s">
        <v>1644</v>
      </c>
      <c r="AH357" s="55" t="s">
        <v>1644</v>
      </c>
      <c r="AI357" s="55" t="s">
        <v>1644</v>
      </c>
      <c r="AJ357" s="55" t="s">
        <v>1644</v>
      </c>
      <c r="AK357" s="55" t="s">
        <v>1644</v>
      </c>
      <c r="AL357" s="55" t="s">
        <v>1644</v>
      </c>
      <c r="AM357" s="55" t="s">
        <v>3861</v>
      </c>
      <c r="AN357" s="55" t="s">
        <v>1644</v>
      </c>
      <c r="AO357" t="s">
        <v>3842</v>
      </c>
    </row>
    <row r="358" spans="1:41" x14ac:dyDescent="0.25">
      <c r="A358" s="56">
        <v>45688</v>
      </c>
      <c r="B358" s="92" t="s">
        <v>1718</v>
      </c>
      <c r="C358" s="55" t="s">
        <v>4185</v>
      </c>
      <c r="D358" s="55" t="s">
        <v>3859</v>
      </c>
      <c r="E358" s="55" t="s">
        <v>89</v>
      </c>
      <c r="F358" s="55">
        <v>50900020</v>
      </c>
      <c r="G358" s="55" t="s">
        <v>492</v>
      </c>
      <c r="H358" s="55" t="s">
        <v>89</v>
      </c>
      <c r="I358" s="57">
        <v>83.33</v>
      </c>
      <c r="J358" s="57">
        <v>83.33</v>
      </c>
      <c r="K358" s="55" t="s">
        <v>3860</v>
      </c>
      <c r="L358" s="55" t="s">
        <v>1644</v>
      </c>
      <c r="M358" s="55" t="s">
        <v>4185</v>
      </c>
      <c r="N358" s="56">
        <v>45688</v>
      </c>
      <c r="O358" s="55" t="s">
        <v>1644</v>
      </c>
      <c r="P358" s="55" t="s">
        <v>329</v>
      </c>
      <c r="Q358" s="55" t="s">
        <v>330</v>
      </c>
      <c r="R358" s="55" t="s">
        <v>1644</v>
      </c>
      <c r="S358" s="55" t="s">
        <v>1644</v>
      </c>
      <c r="T358" s="55" t="s">
        <v>1644</v>
      </c>
      <c r="U358" s="55" t="s">
        <v>4202</v>
      </c>
      <c r="V358" s="55" t="s">
        <v>1881</v>
      </c>
      <c r="W358" s="55" t="s">
        <v>1644</v>
      </c>
      <c r="X358" s="56"/>
      <c r="Y358" s="55" t="s">
        <v>1644</v>
      </c>
      <c r="Z358" s="56"/>
      <c r="AA358" s="55" t="s">
        <v>1644</v>
      </c>
      <c r="AB358" s="59">
        <v>1336833</v>
      </c>
      <c r="AC358" s="55" t="s">
        <v>1554</v>
      </c>
      <c r="AD358" s="55" t="s">
        <v>1644</v>
      </c>
      <c r="AE358" s="58">
        <v>0</v>
      </c>
      <c r="AF358" s="55" t="s">
        <v>1644</v>
      </c>
      <c r="AG358" s="55" t="s">
        <v>1644</v>
      </c>
      <c r="AH358" s="55" t="s">
        <v>1644</v>
      </c>
      <c r="AI358" s="55" t="s">
        <v>1644</v>
      </c>
      <c r="AJ358" s="55" t="s">
        <v>1644</v>
      </c>
      <c r="AK358" s="55" t="s">
        <v>1644</v>
      </c>
      <c r="AL358" s="55" t="s">
        <v>1644</v>
      </c>
      <c r="AM358" s="55" t="s">
        <v>3861</v>
      </c>
      <c r="AN358" s="55" t="s">
        <v>1644</v>
      </c>
      <c r="AO358" t="s">
        <v>3842</v>
      </c>
    </row>
    <row r="359" spans="1:41" x14ac:dyDescent="0.25">
      <c r="A359" s="56">
        <v>45688</v>
      </c>
      <c r="B359" s="92" t="s">
        <v>1718</v>
      </c>
      <c r="C359" s="55" t="s">
        <v>4185</v>
      </c>
      <c r="D359" s="55" t="s">
        <v>3859</v>
      </c>
      <c r="E359" s="55" t="s">
        <v>89</v>
      </c>
      <c r="F359" s="55">
        <v>50900020</v>
      </c>
      <c r="G359" s="55" t="s">
        <v>492</v>
      </c>
      <c r="H359" s="55" t="s">
        <v>89</v>
      </c>
      <c r="I359" s="57">
        <v>83.33</v>
      </c>
      <c r="J359" s="57">
        <v>83.33</v>
      </c>
      <c r="K359" s="55" t="s">
        <v>3860</v>
      </c>
      <c r="L359" s="55" t="s">
        <v>1644</v>
      </c>
      <c r="M359" s="55" t="s">
        <v>4185</v>
      </c>
      <c r="N359" s="56">
        <v>45688</v>
      </c>
      <c r="O359" s="55" t="s">
        <v>1644</v>
      </c>
      <c r="P359" s="55" t="s">
        <v>329</v>
      </c>
      <c r="Q359" s="55" t="s">
        <v>330</v>
      </c>
      <c r="R359" s="55" t="s">
        <v>1644</v>
      </c>
      <c r="S359" s="55" t="s">
        <v>1644</v>
      </c>
      <c r="T359" s="55" t="s">
        <v>1644</v>
      </c>
      <c r="U359" s="55" t="s">
        <v>4203</v>
      </c>
      <c r="V359" s="55" t="s">
        <v>1881</v>
      </c>
      <c r="W359" s="55" t="s">
        <v>1644</v>
      </c>
      <c r="X359" s="56"/>
      <c r="Y359" s="55" t="s">
        <v>1644</v>
      </c>
      <c r="Z359" s="56"/>
      <c r="AA359" s="55" t="s">
        <v>1644</v>
      </c>
      <c r="AB359" s="59">
        <v>1336833</v>
      </c>
      <c r="AC359" s="55" t="s">
        <v>1554</v>
      </c>
      <c r="AD359" s="55" t="s">
        <v>1644</v>
      </c>
      <c r="AE359" s="58">
        <v>0</v>
      </c>
      <c r="AF359" s="55" t="s">
        <v>1644</v>
      </c>
      <c r="AG359" s="55" t="s">
        <v>1644</v>
      </c>
      <c r="AH359" s="55" t="s">
        <v>1644</v>
      </c>
      <c r="AI359" s="55" t="s">
        <v>1644</v>
      </c>
      <c r="AJ359" s="55" t="s">
        <v>1644</v>
      </c>
      <c r="AK359" s="55" t="s">
        <v>1644</v>
      </c>
      <c r="AL359" s="55" t="s">
        <v>1644</v>
      </c>
      <c r="AM359" s="55" t="s">
        <v>3861</v>
      </c>
      <c r="AN359" s="55" t="s">
        <v>1644</v>
      </c>
      <c r="AO359" t="s">
        <v>3842</v>
      </c>
    </row>
    <row r="360" spans="1:41" x14ac:dyDescent="0.25">
      <c r="A360" s="56">
        <v>45688</v>
      </c>
      <c r="B360" s="92" t="s">
        <v>1718</v>
      </c>
      <c r="C360" s="55" t="s">
        <v>4185</v>
      </c>
      <c r="D360" s="55" t="s">
        <v>3859</v>
      </c>
      <c r="E360" s="55" t="s">
        <v>89</v>
      </c>
      <c r="F360" s="55">
        <v>50900020</v>
      </c>
      <c r="G360" s="55" t="s">
        <v>492</v>
      </c>
      <c r="H360" s="55" t="s">
        <v>89</v>
      </c>
      <c r="I360" s="57">
        <v>83.34</v>
      </c>
      <c r="J360" s="57">
        <v>83.34</v>
      </c>
      <c r="K360" s="55" t="s">
        <v>3860</v>
      </c>
      <c r="L360" s="55" t="s">
        <v>1644</v>
      </c>
      <c r="M360" s="55" t="s">
        <v>4185</v>
      </c>
      <c r="N360" s="56">
        <v>45688</v>
      </c>
      <c r="O360" s="55" t="s">
        <v>1644</v>
      </c>
      <c r="P360" s="55" t="s">
        <v>329</v>
      </c>
      <c r="Q360" s="55" t="s">
        <v>330</v>
      </c>
      <c r="R360" s="55" t="s">
        <v>1644</v>
      </c>
      <c r="S360" s="55" t="s">
        <v>1644</v>
      </c>
      <c r="T360" s="55" t="s">
        <v>1644</v>
      </c>
      <c r="U360" s="55" t="s">
        <v>4204</v>
      </c>
      <c r="V360" s="55" t="s">
        <v>1881</v>
      </c>
      <c r="W360" s="55" t="s">
        <v>1644</v>
      </c>
      <c r="X360" s="56"/>
      <c r="Y360" s="55" t="s">
        <v>1644</v>
      </c>
      <c r="Z360" s="56"/>
      <c r="AA360" s="55" t="s">
        <v>1644</v>
      </c>
      <c r="AB360" s="59">
        <v>1336834</v>
      </c>
      <c r="AC360" s="55" t="s">
        <v>1554</v>
      </c>
      <c r="AD360" s="55" t="s">
        <v>1644</v>
      </c>
      <c r="AE360" s="58">
        <v>0</v>
      </c>
      <c r="AF360" s="55" t="s">
        <v>1644</v>
      </c>
      <c r="AG360" s="55" t="s">
        <v>1644</v>
      </c>
      <c r="AH360" s="55" t="s">
        <v>1644</v>
      </c>
      <c r="AI360" s="55" t="s">
        <v>1644</v>
      </c>
      <c r="AJ360" s="55" t="s">
        <v>1644</v>
      </c>
      <c r="AK360" s="55" t="s">
        <v>1644</v>
      </c>
      <c r="AL360" s="55" t="s">
        <v>1644</v>
      </c>
      <c r="AM360" s="55" t="s">
        <v>3861</v>
      </c>
      <c r="AN360" s="55" t="s">
        <v>1644</v>
      </c>
      <c r="AO360" t="s">
        <v>3842</v>
      </c>
    </row>
    <row r="361" spans="1:41" x14ac:dyDescent="0.25">
      <c r="A361" s="56">
        <v>45688</v>
      </c>
      <c r="B361" s="92" t="s">
        <v>1718</v>
      </c>
      <c r="C361" s="55" t="s">
        <v>4185</v>
      </c>
      <c r="D361" s="55" t="s">
        <v>3859</v>
      </c>
      <c r="E361" s="55" t="s">
        <v>89</v>
      </c>
      <c r="F361" s="55">
        <v>50900020</v>
      </c>
      <c r="G361" s="55" t="s">
        <v>492</v>
      </c>
      <c r="H361" s="55" t="s">
        <v>89</v>
      </c>
      <c r="I361" s="57">
        <v>83.33</v>
      </c>
      <c r="J361" s="57">
        <v>83.33</v>
      </c>
      <c r="K361" s="55" t="s">
        <v>3860</v>
      </c>
      <c r="L361" s="55" t="s">
        <v>1644</v>
      </c>
      <c r="M361" s="55" t="s">
        <v>4185</v>
      </c>
      <c r="N361" s="56">
        <v>45688</v>
      </c>
      <c r="O361" s="55" t="s">
        <v>1644</v>
      </c>
      <c r="P361" s="55" t="s">
        <v>329</v>
      </c>
      <c r="Q361" s="55" t="s">
        <v>330</v>
      </c>
      <c r="R361" s="55" t="s">
        <v>1644</v>
      </c>
      <c r="S361" s="55" t="s">
        <v>1644</v>
      </c>
      <c r="T361" s="55" t="s">
        <v>1644</v>
      </c>
      <c r="U361" s="55" t="s">
        <v>4205</v>
      </c>
      <c r="V361" s="55" t="s">
        <v>1881</v>
      </c>
      <c r="W361" s="55" t="s">
        <v>1644</v>
      </c>
      <c r="X361" s="56"/>
      <c r="Y361" s="55" t="s">
        <v>1644</v>
      </c>
      <c r="Z361" s="56"/>
      <c r="AA361" s="55" t="s">
        <v>1644</v>
      </c>
      <c r="AB361" s="59">
        <v>1336833</v>
      </c>
      <c r="AC361" s="55" t="s">
        <v>1554</v>
      </c>
      <c r="AD361" s="55" t="s">
        <v>1644</v>
      </c>
      <c r="AE361" s="58">
        <v>0</v>
      </c>
      <c r="AF361" s="55" t="s">
        <v>1644</v>
      </c>
      <c r="AG361" s="55" t="s">
        <v>1644</v>
      </c>
      <c r="AH361" s="55" t="s">
        <v>1644</v>
      </c>
      <c r="AI361" s="55" t="s">
        <v>1644</v>
      </c>
      <c r="AJ361" s="55" t="s">
        <v>1644</v>
      </c>
      <c r="AK361" s="55" t="s">
        <v>1644</v>
      </c>
      <c r="AL361" s="55" t="s">
        <v>1644</v>
      </c>
      <c r="AM361" s="55" t="s">
        <v>3861</v>
      </c>
      <c r="AN361" s="55" t="s">
        <v>1644</v>
      </c>
      <c r="AO361" t="s">
        <v>3842</v>
      </c>
    </row>
    <row r="362" spans="1:41" x14ac:dyDescent="0.25">
      <c r="A362" s="56">
        <v>45688</v>
      </c>
      <c r="B362" s="92" t="s">
        <v>1718</v>
      </c>
      <c r="C362" s="55" t="s">
        <v>4185</v>
      </c>
      <c r="D362" s="55" t="s">
        <v>3859</v>
      </c>
      <c r="E362" s="55" t="s">
        <v>89</v>
      </c>
      <c r="F362" s="55">
        <v>50900020</v>
      </c>
      <c r="G362" s="55" t="s">
        <v>492</v>
      </c>
      <c r="H362" s="55" t="s">
        <v>89</v>
      </c>
      <c r="I362" s="57">
        <v>83.33</v>
      </c>
      <c r="J362" s="57">
        <v>83.33</v>
      </c>
      <c r="K362" s="55" t="s">
        <v>3860</v>
      </c>
      <c r="L362" s="55" t="s">
        <v>1644</v>
      </c>
      <c r="M362" s="55" t="s">
        <v>4185</v>
      </c>
      <c r="N362" s="56">
        <v>45688</v>
      </c>
      <c r="O362" s="55" t="s">
        <v>1644</v>
      </c>
      <c r="P362" s="55" t="s">
        <v>329</v>
      </c>
      <c r="Q362" s="55" t="s">
        <v>330</v>
      </c>
      <c r="R362" s="55" t="s">
        <v>1644</v>
      </c>
      <c r="S362" s="55" t="s">
        <v>1644</v>
      </c>
      <c r="T362" s="55" t="s">
        <v>1644</v>
      </c>
      <c r="U362" s="55" t="s">
        <v>4206</v>
      </c>
      <c r="V362" s="55" t="s">
        <v>1881</v>
      </c>
      <c r="W362" s="55" t="s">
        <v>1644</v>
      </c>
      <c r="X362" s="56"/>
      <c r="Y362" s="55" t="s">
        <v>1644</v>
      </c>
      <c r="Z362" s="56"/>
      <c r="AA362" s="55" t="s">
        <v>1644</v>
      </c>
      <c r="AB362" s="59">
        <v>1336833</v>
      </c>
      <c r="AC362" s="55" t="s">
        <v>1554</v>
      </c>
      <c r="AD362" s="55" t="s">
        <v>1644</v>
      </c>
      <c r="AE362" s="58">
        <v>0</v>
      </c>
      <c r="AF362" s="55" t="s">
        <v>1644</v>
      </c>
      <c r="AG362" s="55" t="s">
        <v>1644</v>
      </c>
      <c r="AH362" s="55" t="s">
        <v>1644</v>
      </c>
      <c r="AI362" s="55" t="s">
        <v>1644</v>
      </c>
      <c r="AJ362" s="55" t="s">
        <v>1644</v>
      </c>
      <c r="AK362" s="55" t="s">
        <v>1644</v>
      </c>
      <c r="AL362" s="55" t="s">
        <v>1644</v>
      </c>
      <c r="AM362" s="55" t="s">
        <v>3861</v>
      </c>
      <c r="AN362" s="55" t="s">
        <v>1644</v>
      </c>
      <c r="AO362" t="s">
        <v>3842</v>
      </c>
    </row>
    <row r="363" spans="1:41" x14ac:dyDescent="0.25">
      <c r="A363" s="56">
        <v>45688</v>
      </c>
      <c r="B363" s="92" t="s">
        <v>1718</v>
      </c>
      <c r="C363" s="55" t="s">
        <v>4185</v>
      </c>
      <c r="D363" s="55" t="s">
        <v>3859</v>
      </c>
      <c r="E363" s="55" t="s">
        <v>89</v>
      </c>
      <c r="F363" s="55">
        <v>50900020</v>
      </c>
      <c r="G363" s="55" t="s">
        <v>492</v>
      </c>
      <c r="H363" s="55" t="s">
        <v>89</v>
      </c>
      <c r="I363" s="57">
        <v>83.34</v>
      </c>
      <c r="J363" s="57">
        <v>83.34</v>
      </c>
      <c r="K363" s="55" t="s">
        <v>3860</v>
      </c>
      <c r="L363" s="55" t="s">
        <v>1644</v>
      </c>
      <c r="M363" s="55" t="s">
        <v>4185</v>
      </c>
      <c r="N363" s="56">
        <v>45688</v>
      </c>
      <c r="O363" s="55" t="s">
        <v>1644</v>
      </c>
      <c r="P363" s="55" t="s">
        <v>329</v>
      </c>
      <c r="Q363" s="55" t="s">
        <v>330</v>
      </c>
      <c r="R363" s="55" t="s">
        <v>1644</v>
      </c>
      <c r="S363" s="55" t="s">
        <v>1644</v>
      </c>
      <c r="T363" s="55" t="s">
        <v>1644</v>
      </c>
      <c r="U363" s="55" t="s">
        <v>4207</v>
      </c>
      <c r="V363" s="55" t="s">
        <v>1881</v>
      </c>
      <c r="W363" s="55" t="s">
        <v>1644</v>
      </c>
      <c r="X363" s="56"/>
      <c r="Y363" s="55" t="s">
        <v>1644</v>
      </c>
      <c r="Z363" s="56"/>
      <c r="AA363" s="55" t="s">
        <v>1644</v>
      </c>
      <c r="AB363" s="59">
        <v>1336834</v>
      </c>
      <c r="AC363" s="55" t="s">
        <v>1554</v>
      </c>
      <c r="AD363" s="55" t="s">
        <v>1644</v>
      </c>
      <c r="AE363" s="58">
        <v>0</v>
      </c>
      <c r="AF363" s="55" t="s">
        <v>1644</v>
      </c>
      <c r="AG363" s="55" t="s">
        <v>1644</v>
      </c>
      <c r="AH363" s="55" t="s">
        <v>1644</v>
      </c>
      <c r="AI363" s="55" t="s">
        <v>1644</v>
      </c>
      <c r="AJ363" s="55" t="s">
        <v>1644</v>
      </c>
      <c r="AK363" s="55" t="s">
        <v>1644</v>
      </c>
      <c r="AL363" s="55" t="s">
        <v>1644</v>
      </c>
      <c r="AM363" s="55" t="s">
        <v>3861</v>
      </c>
      <c r="AN363" s="55" t="s">
        <v>1644</v>
      </c>
      <c r="AO363" t="s">
        <v>3842</v>
      </c>
    </row>
    <row r="364" spans="1:41" x14ac:dyDescent="0.25">
      <c r="A364" s="56">
        <v>45688</v>
      </c>
      <c r="B364" s="92" t="s">
        <v>1718</v>
      </c>
      <c r="C364" s="55" t="s">
        <v>4185</v>
      </c>
      <c r="D364" s="55" t="s">
        <v>3859</v>
      </c>
      <c r="E364" s="55" t="s">
        <v>89</v>
      </c>
      <c r="F364" s="55">
        <v>50900020</v>
      </c>
      <c r="G364" s="55" t="s">
        <v>492</v>
      </c>
      <c r="H364" s="55" t="s">
        <v>89</v>
      </c>
      <c r="I364" s="57">
        <v>83.33</v>
      </c>
      <c r="J364" s="57">
        <v>83.33</v>
      </c>
      <c r="K364" s="55" t="s">
        <v>3860</v>
      </c>
      <c r="L364" s="55" t="s">
        <v>1644</v>
      </c>
      <c r="M364" s="55" t="s">
        <v>4185</v>
      </c>
      <c r="N364" s="56">
        <v>45688</v>
      </c>
      <c r="O364" s="55" t="s">
        <v>1644</v>
      </c>
      <c r="P364" s="55" t="s">
        <v>329</v>
      </c>
      <c r="Q364" s="55" t="s">
        <v>330</v>
      </c>
      <c r="R364" s="55" t="s">
        <v>1644</v>
      </c>
      <c r="S364" s="55" t="s">
        <v>1644</v>
      </c>
      <c r="T364" s="55" t="s">
        <v>1644</v>
      </c>
      <c r="U364" s="55" t="s">
        <v>4208</v>
      </c>
      <c r="V364" s="55" t="s">
        <v>1881</v>
      </c>
      <c r="W364" s="55" t="s">
        <v>1644</v>
      </c>
      <c r="X364" s="56"/>
      <c r="Y364" s="55" t="s">
        <v>1644</v>
      </c>
      <c r="Z364" s="56"/>
      <c r="AA364" s="55" t="s">
        <v>1644</v>
      </c>
      <c r="AB364" s="59">
        <v>1336833</v>
      </c>
      <c r="AC364" s="55" t="s">
        <v>1554</v>
      </c>
      <c r="AD364" s="55" t="s">
        <v>1644</v>
      </c>
      <c r="AE364" s="58">
        <v>0</v>
      </c>
      <c r="AF364" s="55" t="s">
        <v>1644</v>
      </c>
      <c r="AG364" s="55" t="s">
        <v>1644</v>
      </c>
      <c r="AH364" s="55" t="s">
        <v>1644</v>
      </c>
      <c r="AI364" s="55" t="s">
        <v>1644</v>
      </c>
      <c r="AJ364" s="55" t="s">
        <v>1644</v>
      </c>
      <c r="AK364" s="55" t="s">
        <v>1644</v>
      </c>
      <c r="AL364" s="55" t="s">
        <v>1644</v>
      </c>
      <c r="AM364" s="55" t="s">
        <v>3861</v>
      </c>
      <c r="AN364" s="55" t="s">
        <v>1644</v>
      </c>
      <c r="AO364" t="s">
        <v>3842</v>
      </c>
    </row>
    <row r="365" spans="1:41" x14ac:dyDescent="0.25">
      <c r="A365" s="56">
        <v>45688</v>
      </c>
      <c r="B365" s="92" t="s">
        <v>1718</v>
      </c>
      <c r="C365" s="55" t="s">
        <v>4209</v>
      </c>
      <c r="D365" s="55" t="s">
        <v>3859</v>
      </c>
      <c r="E365" s="55" t="s">
        <v>89</v>
      </c>
      <c r="F365" s="55">
        <v>50900050</v>
      </c>
      <c r="G365" s="55" t="s">
        <v>498</v>
      </c>
      <c r="H365" s="55" t="s">
        <v>89</v>
      </c>
      <c r="I365" s="57">
        <v>5.95</v>
      </c>
      <c r="J365" s="57">
        <v>5.95</v>
      </c>
      <c r="K365" s="55" t="s">
        <v>3860</v>
      </c>
      <c r="L365" s="55" t="s">
        <v>1644</v>
      </c>
      <c r="M365" s="55" t="s">
        <v>4209</v>
      </c>
      <c r="N365" s="56">
        <v>45688</v>
      </c>
      <c r="O365" s="55" t="s">
        <v>1644</v>
      </c>
      <c r="P365" s="55" t="s">
        <v>329</v>
      </c>
      <c r="Q365" s="55" t="s">
        <v>330</v>
      </c>
      <c r="R365" s="55" t="s">
        <v>1644</v>
      </c>
      <c r="S365" s="55" t="s">
        <v>1644</v>
      </c>
      <c r="T365" s="55" t="s">
        <v>1644</v>
      </c>
      <c r="U365" s="55" t="s">
        <v>4210</v>
      </c>
      <c r="V365" s="55" t="s">
        <v>1881</v>
      </c>
      <c r="W365" s="55" t="s">
        <v>1644</v>
      </c>
      <c r="X365" s="56"/>
      <c r="Y365" s="55" t="s">
        <v>1644</v>
      </c>
      <c r="Z365" s="56"/>
      <c r="AA365" s="55" t="s">
        <v>1644</v>
      </c>
      <c r="AB365" s="59">
        <v>85397</v>
      </c>
      <c r="AC365" s="55" t="s">
        <v>1554</v>
      </c>
      <c r="AD365" s="55" t="s">
        <v>1644</v>
      </c>
      <c r="AE365" s="58">
        <v>0</v>
      </c>
      <c r="AF365" s="55" t="s">
        <v>1644</v>
      </c>
      <c r="AG365" s="55" t="s">
        <v>1644</v>
      </c>
      <c r="AH365" s="55" t="s">
        <v>1644</v>
      </c>
      <c r="AI365" s="55" t="s">
        <v>1644</v>
      </c>
      <c r="AJ365" s="55" t="s">
        <v>1644</v>
      </c>
      <c r="AK365" s="55" t="s">
        <v>1644</v>
      </c>
      <c r="AL365" s="55" t="s">
        <v>1644</v>
      </c>
      <c r="AM365" s="55" t="s">
        <v>3861</v>
      </c>
      <c r="AN365" s="55" t="s">
        <v>1644</v>
      </c>
      <c r="AO365" t="s">
        <v>3842</v>
      </c>
    </row>
    <row r="366" spans="1:41" x14ac:dyDescent="0.25">
      <c r="A366" s="56">
        <v>45688</v>
      </c>
      <c r="B366" s="92" t="s">
        <v>1718</v>
      </c>
      <c r="C366" s="55" t="s">
        <v>4209</v>
      </c>
      <c r="D366" s="55" t="s">
        <v>3859</v>
      </c>
      <c r="E366" s="55" t="s">
        <v>89</v>
      </c>
      <c r="F366" s="55">
        <v>50900050</v>
      </c>
      <c r="G366" s="55" t="s">
        <v>498</v>
      </c>
      <c r="H366" s="55" t="s">
        <v>89</v>
      </c>
      <c r="I366" s="57">
        <v>8.76</v>
      </c>
      <c r="J366" s="57">
        <v>8.76</v>
      </c>
      <c r="K366" s="55" t="s">
        <v>3860</v>
      </c>
      <c r="L366" s="55" t="s">
        <v>1644</v>
      </c>
      <c r="M366" s="55" t="s">
        <v>4209</v>
      </c>
      <c r="N366" s="56">
        <v>45688</v>
      </c>
      <c r="O366" s="55" t="s">
        <v>1644</v>
      </c>
      <c r="P366" s="55" t="s">
        <v>329</v>
      </c>
      <c r="Q366" s="55" t="s">
        <v>330</v>
      </c>
      <c r="R366" s="55" t="s">
        <v>1644</v>
      </c>
      <c r="S366" s="55" t="s">
        <v>1644</v>
      </c>
      <c r="T366" s="55" t="s">
        <v>1644</v>
      </c>
      <c r="U366" s="55" t="s">
        <v>4211</v>
      </c>
      <c r="V366" s="55" t="s">
        <v>1881</v>
      </c>
      <c r="W366" s="55" t="s">
        <v>1644</v>
      </c>
      <c r="X366" s="56"/>
      <c r="Y366" s="55" t="s">
        <v>1644</v>
      </c>
      <c r="Z366" s="56"/>
      <c r="AA366" s="55" t="s">
        <v>1644</v>
      </c>
      <c r="AB366" s="59">
        <v>137031</v>
      </c>
      <c r="AC366" s="55" t="s">
        <v>1554</v>
      </c>
      <c r="AD366" s="55" t="s">
        <v>1644</v>
      </c>
      <c r="AE366" s="58">
        <v>0</v>
      </c>
      <c r="AF366" s="55" t="s">
        <v>1644</v>
      </c>
      <c r="AG366" s="55" t="s">
        <v>1644</v>
      </c>
      <c r="AH366" s="55" t="s">
        <v>1644</v>
      </c>
      <c r="AI366" s="55" t="s">
        <v>1644</v>
      </c>
      <c r="AJ366" s="55" t="s">
        <v>1644</v>
      </c>
      <c r="AK366" s="55" t="s">
        <v>1644</v>
      </c>
      <c r="AL366" s="55" t="s">
        <v>1644</v>
      </c>
      <c r="AM366" s="55" t="s">
        <v>3861</v>
      </c>
      <c r="AN366" s="55" t="s">
        <v>1644</v>
      </c>
      <c r="AO366" t="s">
        <v>3842</v>
      </c>
    </row>
    <row r="367" spans="1:41" x14ac:dyDescent="0.25">
      <c r="A367" s="56">
        <v>45688</v>
      </c>
      <c r="B367" s="92" t="s">
        <v>1718</v>
      </c>
      <c r="C367" s="55" t="s">
        <v>4209</v>
      </c>
      <c r="D367" s="55" t="s">
        <v>3859</v>
      </c>
      <c r="E367" s="55" t="s">
        <v>89</v>
      </c>
      <c r="F367" s="55">
        <v>50900050</v>
      </c>
      <c r="G367" s="55" t="s">
        <v>498</v>
      </c>
      <c r="H367" s="55" t="s">
        <v>89</v>
      </c>
      <c r="I367" s="57">
        <v>8.76</v>
      </c>
      <c r="J367" s="57">
        <v>8.76</v>
      </c>
      <c r="K367" s="55" t="s">
        <v>3860</v>
      </c>
      <c r="L367" s="55" t="s">
        <v>1644</v>
      </c>
      <c r="M367" s="55" t="s">
        <v>4209</v>
      </c>
      <c r="N367" s="56">
        <v>45688</v>
      </c>
      <c r="O367" s="55" t="s">
        <v>1644</v>
      </c>
      <c r="P367" s="55" t="s">
        <v>329</v>
      </c>
      <c r="Q367" s="55" t="s">
        <v>330</v>
      </c>
      <c r="R367" s="55" t="s">
        <v>1644</v>
      </c>
      <c r="S367" s="55" t="s">
        <v>1644</v>
      </c>
      <c r="T367" s="55" t="s">
        <v>1644</v>
      </c>
      <c r="U367" s="55" t="s">
        <v>4212</v>
      </c>
      <c r="V367" s="55" t="s">
        <v>1881</v>
      </c>
      <c r="W367" s="55" t="s">
        <v>1644</v>
      </c>
      <c r="X367" s="56"/>
      <c r="Y367" s="55" t="s">
        <v>1644</v>
      </c>
      <c r="Z367" s="56"/>
      <c r="AA367" s="55" t="s">
        <v>1644</v>
      </c>
      <c r="AB367" s="59">
        <v>137031</v>
      </c>
      <c r="AC367" s="55" t="s">
        <v>1554</v>
      </c>
      <c r="AD367" s="55" t="s">
        <v>1644</v>
      </c>
      <c r="AE367" s="58">
        <v>0</v>
      </c>
      <c r="AF367" s="55" t="s">
        <v>1644</v>
      </c>
      <c r="AG367" s="55" t="s">
        <v>1644</v>
      </c>
      <c r="AH367" s="55" t="s">
        <v>1644</v>
      </c>
      <c r="AI367" s="55" t="s">
        <v>1644</v>
      </c>
      <c r="AJ367" s="55" t="s">
        <v>1644</v>
      </c>
      <c r="AK367" s="55" t="s">
        <v>1644</v>
      </c>
      <c r="AL367" s="55" t="s">
        <v>1644</v>
      </c>
      <c r="AM367" s="55" t="s">
        <v>3861</v>
      </c>
      <c r="AN367" s="55" t="s">
        <v>1644</v>
      </c>
      <c r="AO367" t="s">
        <v>3842</v>
      </c>
    </row>
    <row r="368" spans="1:41" x14ac:dyDescent="0.25">
      <c r="A368" s="56">
        <v>45688</v>
      </c>
      <c r="B368" s="92" t="s">
        <v>1718</v>
      </c>
      <c r="C368" s="55" t="s">
        <v>4209</v>
      </c>
      <c r="D368" s="55" t="s">
        <v>3859</v>
      </c>
      <c r="E368" s="55" t="s">
        <v>89</v>
      </c>
      <c r="F368" s="55">
        <v>50900050</v>
      </c>
      <c r="G368" s="55" t="s">
        <v>498</v>
      </c>
      <c r="H368" s="55" t="s">
        <v>89</v>
      </c>
      <c r="I368" s="57">
        <v>5.95</v>
      </c>
      <c r="J368" s="57">
        <v>5.95</v>
      </c>
      <c r="K368" s="55" t="s">
        <v>3860</v>
      </c>
      <c r="L368" s="55" t="s">
        <v>1644</v>
      </c>
      <c r="M368" s="55" t="s">
        <v>4209</v>
      </c>
      <c r="N368" s="56">
        <v>45688</v>
      </c>
      <c r="O368" s="55" t="s">
        <v>1644</v>
      </c>
      <c r="P368" s="55" t="s">
        <v>329</v>
      </c>
      <c r="Q368" s="55" t="s">
        <v>330</v>
      </c>
      <c r="R368" s="55" t="s">
        <v>1644</v>
      </c>
      <c r="S368" s="55" t="s">
        <v>1644</v>
      </c>
      <c r="T368" s="55" t="s">
        <v>1644</v>
      </c>
      <c r="U368" s="55" t="s">
        <v>4213</v>
      </c>
      <c r="V368" s="55" t="s">
        <v>1881</v>
      </c>
      <c r="W368" s="55" t="s">
        <v>1644</v>
      </c>
      <c r="X368" s="56"/>
      <c r="Y368" s="55" t="s">
        <v>1644</v>
      </c>
      <c r="Z368" s="56"/>
      <c r="AA368" s="55" t="s">
        <v>1644</v>
      </c>
      <c r="AB368" s="59">
        <v>85397</v>
      </c>
      <c r="AC368" s="55" t="s">
        <v>1554</v>
      </c>
      <c r="AD368" s="55" t="s">
        <v>1644</v>
      </c>
      <c r="AE368" s="58">
        <v>0</v>
      </c>
      <c r="AF368" s="55" t="s">
        <v>1644</v>
      </c>
      <c r="AG368" s="55" t="s">
        <v>1644</v>
      </c>
      <c r="AH368" s="55" t="s">
        <v>1644</v>
      </c>
      <c r="AI368" s="55" t="s">
        <v>1644</v>
      </c>
      <c r="AJ368" s="55" t="s">
        <v>1644</v>
      </c>
      <c r="AK368" s="55" t="s">
        <v>1644</v>
      </c>
      <c r="AL368" s="55" t="s">
        <v>1644</v>
      </c>
      <c r="AM368" s="55" t="s">
        <v>3861</v>
      </c>
      <c r="AN368" s="55" t="s">
        <v>1644</v>
      </c>
      <c r="AO368" t="s">
        <v>3842</v>
      </c>
    </row>
    <row r="369" spans="1:41" x14ac:dyDescent="0.25">
      <c r="A369" s="56">
        <v>45688</v>
      </c>
      <c r="B369" s="92" t="s">
        <v>1718</v>
      </c>
      <c r="C369" s="55" t="s">
        <v>4209</v>
      </c>
      <c r="D369" s="55" t="s">
        <v>3859</v>
      </c>
      <c r="E369" s="55" t="s">
        <v>89</v>
      </c>
      <c r="F369" s="55">
        <v>50900050</v>
      </c>
      <c r="G369" s="55" t="s">
        <v>498</v>
      </c>
      <c r="H369" s="55" t="s">
        <v>89</v>
      </c>
      <c r="I369" s="57">
        <v>8.76</v>
      </c>
      <c r="J369" s="57">
        <v>8.76</v>
      </c>
      <c r="K369" s="55" t="s">
        <v>3860</v>
      </c>
      <c r="L369" s="55" t="s">
        <v>1644</v>
      </c>
      <c r="M369" s="55" t="s">
        <v>4209</v>
      </c>
      <c r="N369" s="56">
        <v>45688</v>
      </c>
      <c r="O369" s="55" t="s">
        <v>1644</v>
      </c>
      <c r="P369" s="55" t="s">
        <v>329</v>
      </c>
      <c r="Q369" s="55" t="s">
        <v>330</v>
      </c>
      <c r="R369" s="55" t="s">
        <v>1644</v>
      </c>
      <c r="S369" s="55" t="s">
        <v>1644</v>
      </c>
      <c r="T369" s="55" t="s">
        <v>1644</v>
      </c>
      <c r="U369" s="55" t="s">
        <v>4214</v>
      </c>
      <c r="V369" s="55" t="s">
        <v>1881</v>
      </c>
      <c r="W369" s="55" t="s">
        <v>1644</v>
      </c>
      <c r="X369" s="56"/>
      <c r="Y369" s="55" t="s">
        <v>1644</v>
      </c>
      <c r="Z369" s="56"/>
      <c r="AA369" s="55" t="s">
        <v>1644</v>
      </c>
      <c r="AB369" s="59">
        <v>137031</v>
      </c>
      <c r="AC369" s="55" t="s">
        <v>1554</v>
      </c>
      <c r="AD369" s="55" t="s">
        <v>1644</v>
      </c>
      <c r="AE369" s="58">
        <v>0</v>
      </c>
      <c r="AF369" s="55" t="s">
        <v>1644</v>
      </c>
      <c r="AG369" s="55" t="s">
        <v>1644</v>
      </c>
      <c r="AH369" s="55" t="s">
        <v>1644</v>
      </c>
      <c r="AI369" s="55" t="s">
        <v>1644</v>
      </c>
      <c r="AJ369" s="55" t="s">
        <v>1644</v>
      </c>
      <c r="AK369" s="55" t="s">
        <v>1644</v>
      </c>
      <c r="AL369" s="55" t="s">
        <v>1644</v>
      </c>
      <c r="AM369" s="55" t="s">
        <v>3861</v>
      </c>
      <c r="AN369" s="55" t="s">
        <v>1644</v>
      </c>
      <c r="AO369" t="s">
        <v>3842</v>
      </c>
    </row>
    <row r="370" spans="1:41" x14ac:dyDescent="0.25">
      <c r="A370" s="56">
        <v>45688</v>
      </c>
      <c r="B370" s="92" t="s">
        <v>1718</v>
      </c>
      <c r="C370" s="55" t="s">
        <v>4209</v>
      </c>
      <c r="D370" s="55" t="s">
        <v>3859</v>
      </c>
      <c r="E370" s="55" t="s">
        <v>89</v>
      </c>
      <c r="F370" s="55">
        <v>50900050</v>
      </c>
      <c r="G370" s="55" t="s">
        <v>498</v>
      </c>
      <c r="H370" s="55" t="s">
        <v>89</v>
      </c>
      <c r="I370" s="57">
        <v>11.11</v>
      </c>
      <c r="J370" s="57">
        <v>11.11</v>
      </c>
      <c r="K370" s="55" t="s">
        <v>3860</v>
      </c>
      <c r="L370" s="55" t="s">
        <v>1644</v>
      </c>
      <c r="M370" s="55" t="s">
        <v>4209</v>
      </c>
      <c r="N370" s="56">
        <v>45688</v>
      </c>
      <c r="O370" s="55" t="s">
        <v>1644</v>
      </c>
      <c r="P370" s="55" t="s">
        <v>329</v>
      </c>
      <c r="Q370" s="55" t="s">
        <v>330</v>
      </c>
      <c r="R370" s="55" t="s">
        <v>1644</v>
      </c>
      <c r="S370" s="55" t="s">
        <v>1644</v>
      </c>
      <c r="T370" s="55" t="s">
        <v>1644</v>
      </c>
      <c r="U370" s="55" t="s">
        <v>4215</v>
      </c>
      <c r="V370" s="55" t="s">
        <v>1881</v>
      </c>
      <c r="W370" s="55" t="s">
        <v>1644</v>
      </c>
      <c r="X370" s="56"/>
      <c r="Y370" s="55" t="s">
        <v>1644</v>
      </c>
      <c r="Z370" s="56"/>
      <c r="AA370" s="55" t="s">
        <v>1644</v>
      </c>
      <c r="AB370" s="59">
        <v>314399</v>
      </c>
      <c r="AC370" s="55" t="s">
        <v>1554</v>
      </c>
      <c r="AD370" s="55" t="s">
        <v>1644</v>
      </c>
      <c r="AE370" s="58">
        <v>0</v>
      </c>
      <c r="AF370" s="55" t="s">
        <v>1644</v>
      </c>
      <c r="AG370" s="55" t="s">
        <v>1644</v>
      </c>
      <c r="AH370" s="55" t="s">
        <v>1644</v>
      </c>
      <c r="AI370" s="55" t="s">
        <v>1644</v>
      </c>
      <c r="AJ370" s="55" t="s">
        <v>1644</v>
      </c>
      <c r="AK370" s="55" t="s">
        <v>1644</v>
      </c>
      <c r="AL370" s="55" t="s">
        <v>1644</v>
      </c>
      <c r="AM370" s="55" t="s">
        <v>3861</v>
      </c>
      <c r="AN370" s="55" t="s">
        <v>1644</v>
      </c>
      <c r="AO370" t="s">
        <v>3842</v>
      </c>
    </row>
    <row r="371" spans="1:41" x14ac:dyDescent="0.25">
      <c r="A371" s="56">
        <v>45688</v>
      </c>
      <c r="B371" s="92" t="s">
        <v>1718</v>
      </c>
      <c r="C371" s="55" t="s">
        <v>4209</v>
      </c>
      <c r="D371" s="55" t="s">
        <v>3859</v>
      </c>
      <c r="E371" s="55" t="s">
        <v>89</v>
      </c>
      <c r="F371" s="55">
        <v>50900050</v>
      </c>
      <c r="G371" s="55" t="s">
        <v>498</v>
      </c>
      <c r="H371" s="55" t="s">
        <v>89</v>
      </c>
      <c r="I371" s="57">
        <v>10.82</v>
      </c>
      <c r="J371" s="57">
        <v>10.82</v>
      </c>
      <c r="K371" s="55" t="s">
        <v>3860</v>
      </c>
      <c r="L371" s="55" t="s">
        <v>1644</v>
      </c>
      <c r="M371" s="55" t="s">
        <v>4209</v>
      </c>
      <c r="N371" s="56">
        <v>45688</v>
      </c>
      <c r="O371" s="55" t="s">
        <v>1644</v>
      </c>
      <c r="P371" s="55" t="s">
        <v>329</v>
      </c>
      <c r="Q371" s="55" t="s">
        <v>330</v>
      </c>
      <c r="R371" s="55" t="s">
        <v>1644</v>
      </c>
      <c r="S371" s="55" t="s">
        <v>1644</v>
      </c>
      <c r="T371" s="55" t="s">
        <v>1644</v>
      </c>
      <c r="U371" s="55" t="s">
        <v>4216</v>
      </c>
      <c r="V371" s="55" t="s">
        <v>1881</v>
      </c>
      <c r="W371" s="55" t="s">
        <v>1644</v>
      </c>
      <c r="X371" s="56"/>
      <c r="Y371" s="55" t="s">
        <v>1644</v>
      </c>
      <c r="Z371" s="56"/>
      <c r="AA371" s="55" t="s">
        <v>1644</v>
      </c>
      <c r="AB371" s="59">
        <v>155166</v>
      </c>
      <c r="AC371" s="55" t="s">
        <v>1554</v>
      </c>
      <c r="AD371" s="55" t="s">
        <v>1644</v>
      </c>
      <c r="AE371" s="58">
        <v>0</v>
      </c>
      <c r="AF371" s="55" t="s">
        <v>1644</v>
      </c>
      <c r="AG371" s="55" t="s">
        <v>1644</v>
      </c>
      <c r="AH371" s="55" t="s">
        <v>1644</v>
      </c>
      <c r="AI371" s="55" t="s">
        <v>1644</v>
      </c>
      <c r="AJ371" s="55" t="s">
        <v>1644</v>
      </c>
      <c r="AK371" s="55" t="s">
        <v>1644</v>
      </c>
      <c r="AL371" s="55" t="s">
        <v>1644</v>
      </c>
      <c r="AM371" s="55" t="s">
        <v>3861</v>
      </c>
      <c r="AN371" s="55" t="s">
        <v>1644</v>
      </c>
      <c r="AO371" t="s">
        <v>3842</v>
      </c>
    </row>
    <row r="372" spans="1:41" x14ac:dyDescent="0.25">
      <c r="A372" s="56">
        <v>45688</v>
      </c>
      <c r="B372" s="92" t="s">
        <v>1718</v>
      </c>
      <c r="C372" s="55" t="s">
        <v>4209</v>
      </c>
      <c r="D372" s="55" t="s">
        <v>3859</v>
      </c>
      <c r="E372" s="55" t="s">
        <v>89</v>
      </c>
      <c r="F372" s="55">
        <v>50900050</v>
      </c>
      <c r="G372" s="55" t="s">
        <v>498</v>
      </c>
      <c r="H372" s="55" t="s">
        <v>89</v>
      </c>
      <c r="I372" s="57">
        <v>5.95</v>
      </c>
      <c r="J372" s="57">
        <v>5.95</v>
      </c>
      <c r="K372" s="55" t="s">
        <v>3860</v>
      </c>
      <c r="L372" s="55" t="s">
        <v>1644</v>
      </c>
      <c r="M372" s="55" t="s">
        <v>4209</v>
      </c>
      <c r="N372" s="56">
        <v>45688</v>
      </c>
      <c r="O372" s="55" t="s">
        <v>1644</v>
      </c>
      <c r="P372" s="55" t="s">
        <v>329</v>
      </c>
      <c r="Q372" s="55" t="s">
        <v>330</v>
      </c>
      <c r="R372" s="55" t="s">
        <v>1644</v>
      </c>
      <c r="S372" s="55" t="s">
        <v>1644</v>
      </c>
      <c r="T372" s="55" t="s">
        <v>1644</v>
      </c>
      <c r="U372" s="55" t="s">
        <v>4217</v>
      </c>
      <c r="V372" s="55" t="s">
        <v>1881</v>
      </c>
      <c r="W372" s="55" t="s">
        <v>1644</v>
      </c>
      <c r="X372" s="56"/>
      <c r="Y372" s="55" t="s">
        <v>1644</v>
      </c>
      <c r="Z372" s="56"/>
      <c r="AA372" s="55" t="s">
        <v>1644</v>
      </c>
      <c r="AB372" s="59">
        <v>85397</v>
      </c>
      <c r="AC372" s="55" t="s">
        <v>1554</v>
      </c>
      <c r="AD372" s="55" t="s">
        <v>1644</v>
      </c>
      <c r="AE372" s="58">
        <v>0</v>
      </c>
      <c r="AF372" s="55" t="s">
        <v>1644</v>
      </c>
      <c r="AG372" s="55" t="s">
        <v>1644</v>
      </c>
      <c r="AH372" s="55" t="s">
        <v>1644</v>
      </c>
      <c r="AI372" s="55" t="s">
        <v>1644</v>
      </c>
      <c r="AJ372" s="55" t="s">
        <v>1644</v>
      </c>
      <c r="AK372" s="55" t="s">
        <v>1644</v>
      </c>
      <c r="AL372" s="55" t="s">
        <v>1644</v>
      </c>
      <c r="AM372" s="55" t="s">
        <v>3861</v>
      </c>
      <c r="AN372" s="55" t="s">
        <v>1644</v>
      </c>
      <c r="AO372" t="s">
        <v>3842</v>
      </c>
    </row>
    <row r="373" spans="1:41" x14ac:dyDescent="0.25">
      <c r="A373" s="56">
        <v>45688</v>
      </c>
      <c r="B373" s="92" t="s">
        <v>1718</v>
      </c>
      <c r="C373" s="55" t="s">
        <v>4209</v>
      </c>
      <c r="D373" s="55" t="s">
        <v>3859</v>
      </c>
      <c r="E373" s="55" t="s">
        <v>89</v>
      </c>
      <c r="F373" s="55">
        <v>50900050</v>
      </c>
      <c r="G373" s="55" t="s">
        <v>498</v>
      </c>
      <c r="H373" s="55" t="s">
        <v>89</v>
      </c>
      <c r="I373" s="57">
        <v>8.76</v>
      </c>
      <c r="J373" s="57">
        <v>8.76</v>
      </c>
      <c r="K373" s="55" t="s">
        <v>3860</v>
      </c>
      <c r="L373" s="55" t="s">
        <v>1644</v>
      </c>
      <c r="M373" s="55" t="s">
        <v>4209</v>
      </c>
      <c r="N373" s="56">
        <v>45688</v>
      </c>
      <c r="O373" s="55" t="s">
        <v>1644</v>
      </c>
      <c r="P373" s="55" t="s">
        <v>329</v>
      </c>
      <c r="Q373" s="55" t="s">
        <v>330</v>
      </c>
      <c r="R373" s="55" t="s">
        <v>1644</v>
      </c>
      <c r="S373" s="55" t="s">
        <v>1644</v>
      </c>
      <c r="T373" s="55" t="s">
        <v>1644</v>
      </c>
      <c r="U373" s="55" t="s">
        <v>4218</v>
      </c>
      <c r="V373" s="55" t="s">
        <v>1881</v>
      </c>
      <c r="W373" s="55" t="s">
        <v>1644</v>
      </c>
      <c r="X373" s="56"/>
      <c r="Y373" s="55" t="s">
        <v>1644</v>
      </c>
      <c r="Z373" s="56"/>
      <c r="AA373" s="55" t="s">
        <v>1644</v>
      </c>
      <c r="AB373" s="59">
        <v>137031</v>
      </c>
      <c r="AC373" s="55" t="s">
        <v>1554</v>
      </c>
      <c r="AD373" s="55" t="s">
        <v>1644</v>
      </c>
      <c r="AE373" s="58">
        <v>0</v>
      </c>
      <c r="AF373" s="55" t="s">
        <v>1644</v>
      </c>
      <c r="AG373" s="55" t="s">
        <v>1644</v>
      </c>
      <c r="AH373" s="55" t="s">
        <v>1644</v>
      </c>
      <c r="AI373" s="55" t="s">
        <v>1644</v>
      </c>
      <c r="AJ373" s="55" t="s">
        <v>1644</v>
      </c>
      <c r="AK373" s="55" t="s">
        <v>1644</v>
      </c>
      <c r="AL373" s="55" t="s">
        <v>1644</v>
      </c>
      <c r="AM373" s="55" t="s">
        <v>3861</v>
      </c>
      <c r="AN373" s="55" t="s">
        <v>1644</v>
      </c>
      <c r="AO373" t="s">
        <v>3842</v>
      </c>
    </row>
    <row r="374" spans="1:41" x14ac:dyDescent="0.25">
      <c r="A374" s="56">
        <v>45688</v>
      </c>
      <c r="B374" s="92" t="s">
        <v>1718</v>
      </c>
      <c r="C374" s="55" t="s">
        <v>4209</v>
      </c>
      <c r="D374" s="55" t="s">
        <v>3859</v>
      </c>
      <c r="E374" s="55" t="s">
        <v>89</v>
      </c>
      <c r="F374" s="55">
        <v>50900050</v>
      </c>
      <c r="G374" s="55" t="s">
        <v>498</v>
      </c>
      <c r="H374" s="55" t="s">
        <v>89</v>
      </c>
      <c r="I374" s="57">
        <v>6.84</v>
      </c>
      <c r="J374" s="57">
        <v>6.84</v>
      </c>
      <c r="K374" s="55" t="s">
        <v>3860</v>
      </c>
      <c r="L374" s="55" t="s">
        <v>1644</v>
      </c>
      <c r="M374" s="55" t="s">
        <v>4209</v>
      </c>
      <c r="N374" s="56">
        <v>45688</v>
      </c>
      <c r="O374" s="55" t="s">
        <v>1644</v>
      </c>
      <c r="P374" s="55" t="s">
        <v>329</v>
      </c>
      <c r="Q374" s="55" t="s">
        <v>330</v>
      </c>
      <c r="R374" s="55" t="s">
        <v>1644</v>
      </c>
      <c r="S374" s="55" t="s">
        <v>1644</v>
      </c>
      <c r="T374" s="55" t="s">
        <v>1644</v>
      </c>
      <c r="U374" s="55" t="s">
        <v>4219</v>
      </c>
      <c r="V374" s="55" t="s">
        <v>1881</v>
      </c>
      <c r="W374" s="55" t="s">
        <v>1644</v>
      </c>
      <c r="X374" s="56"/>
      <c r="Y374" s="55" t="s">
        <v>1644</v>
      </c>
      <c r="Z374" s="56"/>
      <c r="AA374" s="55" t="s">
        <v>1644</v>
      </c>
      <c r="AB374" s="59">
        <v>106974</v>
      </c>
      <c r="AC374" s="55" t="s">
        <v>1554</v>
      </c>
      <c r="AD374" s="55" t="s">
        <v>1644</v>
      </c>
      <c r="AE374" s="58">
        <v>0</v>
      </c>
      <c r="AF374" s="55" t="s">
        <v>1644</v>
      </c>
      <c r="AG374" s="55" t="s">
        <v>1644</v>
      </c>
      <c r="AH374" s="55" t="s">
        <v>1644</v>
      </c>
      <c r="AI374" s="55" t="s">
        <v>1644</v>
      </c>
      <c r="AJ374" s="55" t="s">
        <v>1644</v>
      </c>
      <c r="AK374" s="55" t="s">
        <v>1644</v>
      </c>
      <c r="AL374" s="55" t="s">
        <v>1644</v>
      </c>
      <c r="AM374" s="55" t="s">
        <v>3861</v>
      </c>
      <c r="AN374" s="55" t="s">
        <v>1644</v>
      </c>
      <c r="AO374" t="s">
        <v>3842</v>
      </c>
    </row>
    <row r="375" spans="1:41" x14ac:dyDescent="0.25">
      <c r="A375" s="56">
        <v>45688</v>
      </c>
      <c r="B375" s="92" t="s">
        <v>1718</v>
      </c>
      <c r="C375" s="55" t="s">
        <v>4209</v>
      </c>
      <c r="D375" s="55" t="s">
        <v>3859</v>
      </c>
      <c r="E375" s="55" t="s">
        <v>89</v>
      </c>
      <c r="F375" s="55">
        <v>50900050</v>
      </c>
      <c r="G375" s="55" t="s">
        <v>498</v>
      </c>
      <c r="H375" s="55" t="s">
        <v>89</v>
      </c>
      <c r="I375" s="57">
        <v>8.76</v>
      </c>
      <c r="J375" s="57">
        <v>8.76</v>
      </c>
      <c r="K375" s="55" t="s">
        <v>3860</v>
      </c>
      <c r="L375" s="55" t="s">
        <v>1644</v>
      </c>
      <c r="M375" s="55" t="s">
        <v>4209</v>
      </c>
      <c r="N375" s="56">
        <v>45688</v>
      </c>
      <c r="O375" s="55" t="s">
        <v>1644</v>
      </c>
      <c r="P375" s="55" t="s">
        <v>329</v>
      </c>
      <c r="Q375" s="55" t="s">
        <v>330</v>
      </c>
      <c r="R375" s="55" t="s">
        <v>1644</v>
      </c>
      <c r="S375" s="55" t="s">
        <v>1644</v>
      </c>
      <c r="T375" s="55" t="s">
        <v>1644</v>
      </c>
      <c r="U375" s="55" t="s">
        <v>4220</v>
      </c>
      <c r="V375" s="55" t="s">
        <v>1881</v>
      </c>
      <c r="W375" s="55" t="s">
        <v>1644</v>
      </c>
      <c r="X375" s="56"/>
      <c r="Y375" s="55" t="s">
        <v>1644</v>
      </c>
      <c r="Z375" s="56"/>
      <c r="AA375" s="55" t="s">
        <v>1644</v>
      </c>
      <c r="AB375" s="59">
        <v>137031</v>
      </c>
      <c r="AC375" s="55" t="s">
        <v>1554</v>
      </c>
      <c r="AD375" s="55" t="s">
        <v>1644</v>
      </c>
      <c r="AE375" s="58">
        <v>0</v>
      </c>
      <c r="AF375" s="55" t="s">
        <v>1644</v>
      </c>
      <c r="AG375" s="55" t="s">
        <v>1644</v>
      </c>
      <c r="AH375" s="55" t="s">
        <v>1644</v>
      </c>
      <c r="AI375" s="55" t="s">
        <v>1644</v>
      </c>
      <c r="AJ375" s="55" t="s">
        <v>1644</v>
      </c>
      <c r="AK375" s="55" t="s">
        <v>1644</v>
      </c>
      <c r="AL375" s="55" t="s">
        <v>1644</v>
      </c>
      <c r="AM375" s="55" t="s">
        <v>3861</v>
      </c>
      <c r="AN375" s="55" t="s">
        <v>1644</v>
      </c>
      <c r="AO375" t="s">
        <v>3842</v>
      </c>
    </row>
    <row r="376" spans="1:41" x14ac:dyDescent="0.25">
      <c r="A376" s="56">
        <v>45688</v>
      </c>
      <c r="B376" s="92" t="s">
        <v>1718</v>
      </c>
      <c r="C376" s="55" t="s">
        <v>4209</v>
      </c>
      <c r="D376" s="55" t="s">
        <v>3859</v>
      </c>
      <c r="E376" s="55" t="s">
        <v>89</v>
      </c>
      <c r="F376" s="55">
        <v>50900050</v>
      </c>
      <c r="G376" s="55" t="s">
        <v>498</v>
      </c>
      <c r="H376" s="55" t="s">
        <v>89</v>
      </c>
      <c r="I376" s="57">
        <v>8.76</v>
      </c>
      <c r="J376" s="57">
        <v>8.76</v>
      </c>
      <c r="K376" s="55" t="s">
        <v>3860</v>
      </c>
      <c r="L376" s="55" t="s">
        <v>1644</v>
      </c>
      <c r="M376" s="55" t="s">
        <v>4209</v>
      </c>
      <c r="N376" s="56">
        <v>45688</v>
      </c>
      <c r="O376" s="55" t="s">
        <v>1644</v>
      </c>
      <c r="P376" s="55" t="s">
        <v>329</v>
      </c>
      <c r="Q376" s="55" t="s">
        <v>330</v>
      </c>
      <c r="R376" s="55" t="s">
        <v>1644</v>
      </c>
      <c r="S376" s="55" t="s">
        <v>1644</v>
      </c>
      <c r="T376" s="55" t="s">
        <v>1644</v>
      </c>
      <c r="U376" s="55" t="s">
        <v>4221</v>
      </c>
      <c r="V376" s="55" t="s">
        <v>1881</v>
      </c>
      <c r="W376" s="55" t="s">
        <v>1644</v>
      </c>
      <c r="X376" s="56"/>
      <c r="Y376" s="55" t="s">
        <v>1644</v>
      </c>
      <c r="Z376" s="56"/>
      <c r="AA376" s="55" t="s">
        <v>1644</v>
      </c>
      <c r="AB376" s="59">
        <v>137038</v>
      </c>
      <c r="AC376" s="55" t="s">
        <v>1554</v>
      </c>
      <c r="AD376" s="55" t="s">
        <v>1644</v>
      </c>
      <c r="AE376" s="58">
        <v>0</v>
      </c>
      <c r="AF376" s="55" t="s">
        <v>1644</v>
      </c>
      <c r="AG376" s="55" t="s">
        <v>1644</v>
      </c>
      <c r="AH376" s="55" t="s">
        <v>1644</v>
      </c>
      <c r="AI376" s="55" t="s">
        <v>1644</v>
      </c>
      <c r="AJ376" s="55" t="s">
        <v>1644</v>
      </c>
      <c r="AK376" s="55" t="s">
        <v>1644</v>
      </c>
      <c r="AL376" s="55" t="s">
        <v>1644</v>
      </c>
      <c r="AM376" s="55" t="s">
        <v>3861</v>
      </c>
      <c r="AN376" s="55" t="s">
        <v>1644</v>
      </c>
      <c r="AO376" t="s">
        <v>3842</v>
      </c>
    </row>
    <row r="377" spans="1:41" x14ac:dyDescent="0.25">
      <c r="A377" s="56">
        <v>45688</v>
      </c>
      <c r="B377" s="92" t="s">
        <v>1718</v>
      </c>
      <c r="C377" s="55" t="s">
        <v>4209</v>
      </c>
      <c r="D377" s="55" t="s">
        <v>3859</v>
      </c>
      <c r="E377" s="55" t="s">
        <v>89</v>
      </c>
      <c r="F377" s="55">
        <v>50900050</v>
      </c>
      <c r="G377" s="55" t="s">
        <v>498</v>
      </c>
      <c r="H377" s="55" t="s">
        <v>89</v>
      </c>
      <c r="I377" s="57">
        <v>5.95</v>
      </c>
      <c r="J377" s="57">
        <v>5.95</v>
      </c>
      <c r="K377" s="55" t="s">
        <v>3860</v>
      </c>
      <c r="L377" s="55" t="s">
        <v>1644</v>
      </c>
      <c r="M377" s="55" t="s">
        <v>4209</v>
      </c>
      <c r="N377" s="56">
        <v>45688</v>
      </c>
      <c r="O377" s="55" t="s">
        <v>1644</v>
      </c>
      <c r="P377" s="55" t="s">
        <v>329</v>
      </c>
      <c r="Q377" s="55" t="s">
        <v>330</v>
      </c>
      <c r="R377" s="55" t="s">
        <v>1644</v>
      </c>
      <c r="S377" s="55" t="s">
        <v>1644</v>
      </c>
      <c r="T377" s="55" t="s">
        <v>1644</v>
      </c>
      <c r="U377" s="55" t="s">
        <v>4222</v>
      </c>
      <c r="V377" s="55" t="s">
        <v>1881</v>
      </c>
      <c r="W377" s="55" t="s">
        <v>1644</v>
      </c>
      <c r="X377" s="56"/>
      <c r="Y377" s="55" t="s">
        <v>1644</v>
      </c>
      <c r="Z377" s="56"/>
      <c r="AA377" s="55" t="s">
        <v>1644</v>
      </c>
      <c r="AB377" s="59">
        <v>85397</v>
      </c>
      <c r="AC377" s="55" t="s">
        <v>1554</v>
      </c>
      <c r="AD377" s="55" t="s">
        <v>1644</v>
      </c>
      <c r="AE377" s="58">
        <v>0</v>
      </c>
      <c r="AF377" s="55" t="s">
        <v>1644</v>
      </c>
      <c r="AG377" s="55" t="s">
        <v>1644</v>
      </c>
      <c r="AH377" s="55" t="s">
        <v>1644</v>
      </c>
      <c r="AI377" s="55" t="s">
        <v>1644</v>
      </c>
      <c r="AJ377" s="55" t="s">
        <v>1644</v>
      </c>
      <c r="AK377" s="55" t="s">
        <v>1644</v>
      </c>
      <c r="AL377" s="55" t="s">
        <v>1644</v>
      </c>
      <c r="AM377" s="55" t="s">
        <v>3861</v>
      </c>
      <c r="AN377" s="55" t="s">
        <v>1644</v>
      </c>
      <c r="AO377" t="s">
        <v>3842</v>
      </c>
    </row>
    <row r="378" spans="1:41" x14ac:dyDescent="0.25">
      <c r="A378" s="56">
        <v>45688</v>
      </c>
      <c r="B378" s="92" t="s">
        <v>1718</v>
      </c>
      <c r="C378" s="55" t="s">
        <v>4209</v>
      </c>
      <c r="D378" s="55" t="s">
        <v>3859</v>
      </c>
      <c r="E378" s="55" t="s">
        <v>89</v>
      </c>
      <c r="F378" s="55">
        <v>50900050</v>
      </c>
      <c r="G378" s="55" t="s">
        <v>498</v>
      </c>
      <c r="H378" s="55" t="s">
        <v>89</v>
      </c>
      <c r="I378" s="57">
        <v>10.82</v>
      </c>
      <c r="J378" s="57">
        <v>10.82</v>
      </c>
      <c r="K378" s="55" t="s">
        <v>3860</v>
      </c>
      <c r="L378" s="55" t="s">
        <v>1644</v>
      </c>
      <c r="M378" s="55" t="s">
        <v>4209</v>
      </c>
      <c r="N378" s="56">
        <v>45688</v>
      </c>
      <c r="O378" s="55" t="s">
        <v>1644</v>
      </c>
      <c r="P378" s="55" t="s">
        <v>329</v>
      </c>
      <c r="Q378" s="55" t="s">
        <v>330</v>
      </c>
      <c r="R378" s="55" t="s">
        <v>1644</v>
      </c>
      <c r="S378" s="55" t="s">
        <v>1644</v>
      </c>
      <c r="T378" s="55" t="s">
        <v>1644</v>
      </c>
      <c r="U378" s="55" t="s">
        <v>4223</v>
      </c>
      <c r="V378" s="55" t="s">
        <v>1881</v>
      </c>
      <c r="W378" s="55" t="s">
        <v>1644</v>
      </c>
      <c r="X378" s="56"/>
      <c r="Y378" s="55" t="s">
        <v>1644</v>
      </c>
      <c r="Z378" s="56"/>
      <c r="AA378" s="55" t="s">
        <v>1644</v>
      </c>
      <c r="AB378" s="59">
        <v>155166</v>
      </c>
      <c r="AC378" s="55" t="s">
        <v>1554</v>
      </c>
      <c r="AD378" s="55" t="s">
        <v>1644</v>
      </c>
      <c r="AE378" s="58">
        <v>0</v>
      </c>
      <c r="AF378" s="55" t="s">
        <v>1644</v>
      </c>
      <c r="AG378" s="55" t="s">
        <v>1644</v>
      </c>
      <c r="AH378" s="55" t="s">
        <v>1644</v>
      </c>
      <c r="AI378" s="55" t="s">
        <v>1644</v>
      </c>
      <c r="AJ378" s="55" t="s">
        <v>1644</v>
      </c>
      <c r="AK378" s="55" t="s">
        <v>1644</v>
      </c>
      <c r="AL378" s="55" t="s">
        <v>1644</v>
      </c>
      <c r="AM378" s="55" t="s">
        <v>3861</v>
      </c>
      <c r="AN378" s="55" t="s">
        <v>1644</v>
      </c>
      <c r="AO378" t="s">
        <v>3842</v>
      </c>
    </row>
    <row r="379" spans="1:41" x14ac:dyDescent="0.25">
      <c r="A379" s="56">
        <v>45688</v>
      </c>
      <c r="B379" s="92" t="s">
        <v>1718</v>
      </c>
      <c r="C379" s="55" t="s">
        <v>4209</v>
      </c>
      <c r="D379" s="55" t="s">
        <v>3859</v>
      </c>
      <c r="E379" s="55" t="s">
        <v>89</v>
      </c>
      <c r="F379" s="55">
        <v>50900050</v>
      </c>
      <c r="G379" s="55" t="s">
        <v>498</v>
      </c>
      <c r="H379" s="55" t="s">
        <v>89</v>
      </c>
      <c r="I379" s="57">
        <v>5.95</v>
      </c>
      <c r="J379" s="57">
        <v>5.95</v>
      </c>
      <c r="K379" s="55" t="s">
        <v>3860</v>
      </c>
      <c r="L379" s="55" t="s">
        <v>1644</v>
      </c>
      <c r="M379" s="55" t="s">
        <v>4209</v>
      </c>
      <c r="N379" s="56">
        <v>45688</v>
      </c>
      <c r="O379" s="55" t="s">
        <v>1644</v>
      </c>
      <c r="P379" s="55" t="s">
        <v>329</v>
      </c>
      <c r="Q379" s="55" t="s">
        <v>330</v>
      </c>
      <c r="R379" s="55" t="s">
        <v>1644</v>
      </c>
      <c r="S379" s="55" t="s">
        <v>1644</v>
      </c>
      <c r="T379" s="55" t="s">
        <v>1644</v>
      </c>
      <c r="U379" s="55" t="s">
        <v>4224</v>
      </c>
      <c r="V379" s="55" t="s">
        <v>1881</v>
      </c>
      <c r="W379" s="55" t="s">
        <v>1644</v>
      </c>
      <c r="X379" s="56"/>
      <c r="Y379" s="55" t="s">
        <v>1644</v>
      </c>
      <c r="Z379" s="56"/>
      <c r="AA379" s="55" t="s">
        <v>1644</v>
      </c>
      <c r="AB379" s="59">
        <v>85397</v>
      </c>
      <c r="AC379" s="55" t="s">
        <v>1554</v>
      </c>
      <c r="AD379" s="55" t="s">
        <v>1644</v>
      </c>
      <c r="AE379" s="58">
        <v>0</v>
      </c>
      <c r="AF379" s="55" t="s">
        <v>1644</v>
      </c>
      <c r="AG379" s="55" t="s">
        <v>1644</v>
      </c>
      <c r="AH379" s="55" t="s">
        <v>1644</v>
      </c>
      <c r="AI379" s="55" t="s">
        <v>1644</v>
      </c>
      <c r="AJ379" s="55" t="s">
        <v>1644</v>
      </c>
      <c r="AK379" s="55" t="s">
        <v>1644</v>
      </c>
      <c r="AL379" s="55" t="s">
        <v>1644</v>
      </c>
      <c r="AM379" s="55" t="s">
        <v>3861</v>
      </c>
      <c r="AN379" s="55" t="s">
        <v>1644</v>
      </c>
      <c r="AO379" t="s">
        <v>3842</v>
      </c>
    </row>
    <row r="380" spans="1:41" x14ac:dyDescent="0.25">
      <c r="A380" s="56">
        <v>45688</v>
      </c>
      <c r="B380" s="92" t="s">
        <v>1718</v>
      </c>
      <c r="C380" s="55" t="s">
        <v>4209</v>
      </c>
      <c r="D380" s="55" t="s">
        <v>3859</v>
      </c>
      <c r="E380" s="55" t="s">
        <v>89</v>
      </c>
      <c r="F380" s="55">
        <v>50900050</v>
      </c>
      <c r="G380" s="55" t="s">
        <v>498</v>
      </c>
      <c r="H380" s="55" t="s">
        <v>89</v>
      </c>
      <c r="I380" s="57">
        <v>10.82</v>
      </c>
      <c r="J380" s="57">
        <v>10.82</v>
      </c>
      <c r="K380" s="55" t="s">
        <v>3860</v>
      </c>
      <c r="L380" s="55" t="s">
        <v>1644</v>
      </c>
      <c r="M380" s="55" t="s">
        <v>4209</v>
      </c>
      <c r="N380" s="56">
        <v>45688</v>
      </c>
      <c r="O380" s="55" t="s">
        <v>1644</v>
      </c>
      <c r="P380" s="55" t="s">
        <v>329</v>
      </c>
      <c r="Q380" s="55" t="s">
        <v>330</v>
      </c>
      <c r="R380" s="55" t="s">
        <v>1644</v>
      </c>
      <c r="S380" s="55" t="s">
        <v>1644</v>
      </c>
      <c r="T380" s="55" t="s">
        <v>1644</v>
      </c>
      <c r="U380" s="55" t="s">
        <v>4225</v>
      </c>
      <c r="V380" s="55" t="s">
        <v>1881</v>
      </c>
      <c r="W380" s="55" t="s">
        <v>1644</v>
      </c>
      <c r="X380" s="56"/>
      <c r="Y380" s="55" t="s">
        <v>1644</v>
      </c>
      <c r="Z380" s="56"/>
      <c r="AA380" s="55" t="s">
        <v>1644</v>
      </c>
      <c r="AB380" s="59">
        <v>155166</v>
      </c>
      <c r="AC380" s="55" t="s">
        <v>1554</v>
      </c>
      <c r="AD380" s="55" t="s">
        <v>1644</v>
      </c>
      <c r="AE380" s="58">
        <v>0</v>
      </c>
      <c r="AF380" s="55" t="s">
        <v>1644</v>
      </c>
      <c r="AG380" s="55" t="s">
        <v>1644</v>
      </c>
      <c r="AH380" s="55" t="s">
        <v>1644</v>
      </c>
      <c r="AI380" s="55" t="s">
        <v>1644</v>
      </c>
      <c r="AJ380" s="55" t="s">
        <v>1644</v>
      </c>
      <c r="AK380" s="55" t="s">
        <v>1644</v>
      </c>
      <c r="AL380" s="55" t="s">
        <v>1644</v>
      </c>
      <c r="AM380" s="55" t="s">
        <v>3861</v>
      </c>
      <c r="AN380" s="55" t="s">
        <v>1644</v>
      </c>
      <c r="AO380" t="s">
        <v>3842</v>
      </c>
    </row>
    <row r="381" spans="1:41" x14ac:dyDescent="0.25">
      <c r="A381" s="56">
        <v>45688</v>
      </c>
      <c r="B381" s="92" t="s">
        <v>1718</v>
      </c>
      <c r="C381" s="55" t="s">
        <v>4209</v>
      </c>
      <c r="D381" s="55" t="s">
        <v>3859</v>
      </c>
      <c r="E381" s="55" t="s">
        <v>89</v>
      </c>
      <c r="F381" s="55">
        <v>50900050</v>
      </c>
      <c r="G381" s="55" t="s">
        <v>498</v>
      </c>
      <c r="H381" s="55" t="s">
        <v>89</v>
      </c>
      <c r="I381" s="57">
        <v>10.82</v>
      </c>
      <c r="J381" s="57">
        <v>10.82</v>
      </c>
      <c r="K381" s="55" t="s">
        <v>3860</v>
      </c>
      <c r="L381" s="55" t="s">
        <v>1644</v>
      </c>
      <c r="M381" s="55" t="s">
        <v>4209</v>
      </c>
      <c r="N381" s="56">
        <v>45688</v>
      </c>
      <c r="O381" s="55" t="s">
        <v>1644</v>
      </c>
      <c r="P381" s="55" t="s">
        <v>329</v>
      </c>
      <c r="Q381" s="55" t="s">
        <v>330</v>
      </c>
      <c r="R381" s="55" t="s">
        <v>1644</v>
      </c>
      <c r="S381" s="55" t="s">
        <v>1644</v>
      </c>
      <c r="T381" s="55" t="s">
        <v>1644</v>
      </c>
      <c r="U381" s="55" t="s">
        <v>4226</v>
      </c>
      <c r="V381" s="55" t="s">
        <v>1881</v>
      </c>
      <c r="W381" s="55" t="s">
        <v>1644</v>
      </c>
      <c r="X381" s="56"/>
      <c r="Y381" s="55" t="s">
        <v>1644</v>
      </c>
      <c r="Z381" s="56"/>
      <c r="AA381" s="55" t="s">
        <v>1644</v>
      </c>
      <c r="AB381" s="59">
        <v>155166</v>
      </c>
      <c r="AC381" s="55" t="s">
        <v>1554</v>
      </c>
      <c r="AD381" s="55" t="s">
        <v>1644</v>
      </c>
      <c r="AE381" s="58">
        <v>0</v>
      </c>
      <c r="AF381" s="55" t="s">
        <v>1644</v>
      </c>
      <c r="AG381" s="55" t="s">
        <v>1644</v>
      </c>
      <c r="AH381" s="55" t="s">
        <v>1644</v>
      </c>
      <c r="AI381" s="55" t="s">
        <v>1644</v>
      </c>
      <c r="AJ381" s="55" t="s">
        <v>1644</v>
      </c>
      <c r="AK381" s="55" t="s">
        <v>1644</v>
      </c>
      <c r="AL381" s="55" t="s">
        <v>1644</v>
      </c>
      <c r="AM381" s="55" t="s">
        <v>3861</v>
      </c>
      <c r="AN381" s="55" t="s">
        <v>1644</v>
      </c>
      <c r="AO381" t="s">
        <v>3842</v>
      </c>
    </row>
    <row r="382" spans="1:41" x14ac:dyDescent="0.25">
      <c r="A382" s="56">
        <v>45688</v>
      </c>
      <c r="B382" s="92" t="s">
        <v>1718</v>
      </c>
      <c r="C382" s="55" t="s">
        <v>4209</v>
      </c>
      <c r="D382" s="55" t="s">
        <v>3859</v>
      </c>
      <c r="E382" s="55" t="s">
        <v>89</v>
      </c>
      <c r="F382" s="55">
        <v>50900050</v>
      </c>
      <c r="G382" s="55" t="s">
        <v>498</v>
      </c>
      <c r="H382" s="55" t="s">
        <v>89</v>
      </c>
      <c r="I382" s="57">
        <v>8.76</v>
      </c>
      <c r="J382" s="57">
        <v>8.76</v>
      </c>
      <c r="K382" s="55" t="s">
        <v>3860</v>
      </c>
      <c r="L382" s="55" t="s">
        <v>1644</v>
      </c>
      <c r="M382" s="55" t="s">
        <v>4209</v>
      </c>
      <c r="N382" s="56">
        <v>45688</v>
      </c>
      <c r="O382" s="55" t="s">
        <v>1644</v>
      </c>
      <c r="P382" s="55" t="s">
        <v>329</v>
      </c>
      <c r="Q382" s="55" t="s">
        <v>330</v>
      </c>
      <c r="R382" s="55" t="s">
        <v>1644</v>
      </c>
      <c r="S382" s="55" t="s">
        <v>1644</v>
      </c>
      <c r="T382" s="55" t="s">
        <v>1644</v>
      </c>
      <c r="U382" s="55" t="s">
        <v>4227</v>
      </c>
      <c r="V382" s="55" t="s">
        <v>1881</v>
      </c>
      <c r="W382" s="55" t="s">
        <v>1644</v>
      </c>
      <c r="X382" s="56"/>
      <c r="Y382" s="55" t="s">
        <v>1644</v>
      </c>
      <c r="Z382" s="56"/>
      <c r="AA382" s="55" t="s">
        <v>1644</v>
      </c>
      <c r="AB382" s="59">
        <v>137031</v>
      </c>
      <c r="AC382" s="55" t="s">
        <v>1554</v>
      </c>
      <c r="AD382" s="55" t="s">
        <v>1644</v>
      </c>
      <c r="AE382" s="58">
        <v>0</v>
      </c>
      <c r="AF382" s="55" t="s">
        <v>1644</v>
      </c>
      <c r="AG382" s="55" t="s">
        <v>1644</v>
      </c>
      <c r="AH382" s="55" t="s">
        <v>1644</v>
      </c>
      <c r="AI382" s="55" t="s">
        <v>1644</v>
      </c>
      <c r="AJ382" s="55" t="s">
        <v>1644</v>
      </c>
      <c r="AK382" s="55" t="s">
        <v>1644</v>
      </c>
      <c r="AL382" s="55" t="s">
        <v>1644</v>
      </c>
      <c r="AM382" s="55" t="s">
        <v>3861</v>
      </c>
      <c r="AN382" s="55" t="s">
        <v>1644</v>
      </c>
      <c r="AO382" t="s">
        <v>3842</v>
      </c>
    </row>
    <row r="383" spans="1:41" x14ac:dyDescent="0.25">
      <c r="A383" s="56">
        <v>45688</v>
      </c>
      <c r="B383" s="92" t="s">
        <v>1718</v>
      </c>
      <c r="C383" s="55" t="s">
        <v>4209</v>
      </c>
      <c r="D383" s="55" t="s">
        <v>3859</v>
      </c>
      <c r="E383" s="55" t="s">
        <v>89</v>
      </c>
      <c r="F383" s="55">
        <v>50900050</v>
      </c>
      <c r="G383" s="55" t="s">
        <v>498</v>
      </c>
      <c r="H383" s="55" t="s">
        <v>89</v>
      </c>
      <c r="I383" s="57">
        <v>5.95</v>
      </c>
      <c r="J383" s="57">
        <v>5.95</v>
      </c>
      <c r="K383" s="55" t="s">
        <v>3860</v>
      </c>
      <c r="L383" s="55" t="s">
        <v>1644</v>
      </c>
      <c r="M383" s="55" t="s">
        <v>4209</v>
      </c>
      <c r="N383" s="56">
        <v>45688</v>
      </c>
      <c r="O383" s="55" t="s">
        <v>1644</v>
      </c>
      <c r="P383" s="55" t="s">
        <v>329</v>
      </c>
      <c r="Q383" s="55" t="s">
        <v>330</v>
      </c>
      <c r="R383" s="55" t="s">
        <v>1644</v>
      </c>
      <c r="S383" s="55" t="s">
        <v>1644</v>
      </c>
      <c r="T383" s="55" t="s">
        <v>1644</v>
      </c>
      <c r="U383" s="55" t="s">
        <v>4228</v>
      </c>
      <c r="V383" s="55" t="s">
        <v>1881</v>
      </c>
      <c r="W383" s="55" t="s">
        <v>1644</v>
      </c>
      <c r="X383" s="56"/>
      <c r="Y383" s="55" t="s">
        <v>1644</v>
      </c>
      <c r="Z383" s="56"/>
      <c r="AA383" s="55" t="s">
        <v>1644</v>
      </c>
      <c r="AB383" s="59">
        <v>85397</v>
      </c>
      <c r="AC383" s="55" t="s">
        <v>1554</v>
      </c>
      <c r="AD383" s="55" t="s">
        <v>1644</v>
      </c>
      <c r="AE383" s="58">
        <v>0</v>
      </c>
      <c r="AF383" s="55" t="s">
        <v>1644</v>
      </c>
      <c r="AG383" s="55" t="s">
        <v>1644</v>
      </c>
      <c r="AH383" s="55" t="s">
        <v>1644</v>
      </c>
      <c r="AI383" s="55" t="s">
        <v>1644</v>
      </c>
      <c r="AJ383" s="55" t="s">
        <v>1644</v>
      </c>
      <c r="AK383" s="55" t="s">
        <v>1644</v>
      </c>
      <c r="AL383" s="55" t="s">
        <v>1644</v>
      </c>
      <c r="AM383" s="55" t="s">
        <v>3861</v>
      </c>
      <c r="AN383" s="55" t="s">
        <v>1644</v>
      </c>
      <c r="AO383" t="s">
        <v>3842</v>
      </c>
    </row>
    <row r="384" spans="1:41" x14ac:dyDescent="0.25">
      <c r="A384" s="56">
        <v>45688</v>
      </c>
      <c r="B384" s="92" t="s">
        <v>1718</v>
      </c>
      <c r="C384" s="55" t="s">
        <v>4229</v>
      </c>
      <c r="D384" s="55" t="s">
        <v>3859</v>
      </c>
      <c r="E384" s="55" t="s">
        <v>89</v>
      </c>
      <c r="F384" s="55">
        <v>50900060</v>
      </c>
      <c r="G384" s="55" t="s">
        <v>500</v>
      </c>
      <c r="H384" s="55" t="s">
        <v>89</v>
      </c>
      <c r="I384" s="57">
        <v>15.83</v>
      </c>
      <c r="J384" s="57">
        <v>15.83</v>
      </c>
      <c r="K384" s="55" t="s">
        <v>3860</v>
      </c>
      <c r="L384" s="55" t="s">
        <v>1644</v>
      </c>
      <c r="M384" s="55" t="s">
        <v>4229</v>
      </c>
      <c r="N384" s="56">
        <v>45688</v>
      </c>
      <c r="O384" s="55" t="s">
        <v>1644</v>
      </c>
      <c r="P384" s="55" t="s">
        <v>356</v>
      </c>
      <c r="Q384" s="55" t="s">
        <v>3825</v>
      </c>
      <c r="R384" s="55" t="s">
        <v>1644</v>
      </c>
      <c r="S384" s="55" t="s">
        <v>1644</v>
      </c>
      <c r="T384" s="55" t="s">
        <v>1644</v>
      </c>
      <c r="U384" s="55" t="s">
        <v>4230</v>
      </c>
      <c r="V384" s="55" t="s">
        <v>1881</v>
      </c>
      <c r="W384" s="55" t="s">
        <v>1644</v>
      </c>
      <c r="X384" s="56"/>
      <c r="Y384" s="55" t="s">
        <v>1644</v>
      </c>
      <c r="Z384" s="56"/>
      <c r="AA384" s="55" t="s">
        <v>1644</v>
      </c>
      <c r="AB384" s="59">
        <v>258333</v>
      </c>
      <c r="AC384" s="55" t="s">
        <v>1554</v>
      </c>
      <c r="AD384" s="55" t="s">
        <v>1644</v>
      </c>
      <c r="AE384" s="58">
        <v>0</v>
      </c>
      <c r="AF384" s="55" t="s">
        <v>1644</v>
      </c>
      <c r="AG384" s="55" t="s">
        <v>1644</v>
      </c>
      <c r="AH384" s="55" t="s">
        <v>1644</v>
      </c>
      <c r="AI384" s="55" t="s">
        <v>1644</v>
      </c>
      <c r="AJ384" s="55" t="s">
        <v>1644</v>
      </c>
      <c r="AK384" s="55" t="s">
        <v>1644</v>
      </c>
      <c r="AL384" s="55" t="s">
        <v>1644</v>
      </c>
      <c r="AM384" s="55" t="s">
        <v>3861</v>
      </c>
      <c r="AN384" s="55" t="s">
        <v>1644</v>
      </c>
      <c r="AO384" t="s">
        <v>4370</v>
      </c>
    </row>
    <row r="385" spans="1:41" x14ac:dyDescent="0.25">
      <c r="A385" s="56">
        <v>45688</v>
      </c>
      <c r="B385" s="92" t="s">
        <v>1718</v>
      </c>
      <c r="C385" s="55" t="s">
        <v>4229</v>
      </c>
      <c r="D385" s="55" t="s">
        <v>3859</v>
      </c>
      <c r="E385" s="55" t="s">
        <v>89</v>
      </c>
      <c r="F385" s="55">
        <v>50900060</v>
      </c>
      <c r="G385" s="55" t="s">
        <v>500</v>
      </c>
      <c r="H385" s="55" t="s">
        <v>89</v>
      </c>
      <c r="I385" s="57">
        <v>27.22</v>
      </c>
      <c r="J385" s="57">
        <v>27.22</v>
      </c>
      <c r="K385" s="55" t="s">
        <v>3860</v>
      </c>
      <c r="L385" s="55" t="s">
        <v>1644</v>
      </c>
      <c r="M385" s="55" t="s">
        <v>4229</v>
      </c>
      <c r="N385" s="56">
        <v>45688</v>
      </c>
      <c r="O385" s="55" t="s">
        <v>1644</v>
      </c>
      <c r="P385" s="55" t="s">
        <v>329</v>
      </c>
      <c r="Q385" s="55" t="s">
        <v>330</v>
      </c>
      <c r="R385" s="55" t="s">
        <v>1644</v>
      </c>
      <c r="S385" s="55" t="s">
        <v>1644</v>
      </c>
      <c r="T385" s="55" t="s">
        <v>1644</v>
      </c>
      <c r="U385" s="55" t="s">
        <v>4231</v>
      </c>
      <c r="V385" s="55" t="s">
        <v>1881</v>
      </c>
      <c r="W385" s="55" t="s">
        <v>1644</v>
      </c>
      <c r="X385" s="56"/>
      <c r="Y385" s="55" t="s">
        <v>1644</v>
      </c>
      <c r="Z385" s="56"/>
      <c r="AA385" s="55" t="s">
        <v>1644</v>
      </c>
      <c r="AB385" s="59">
        <v>426702</v>
      </c>
      <c r="AC385" s="55" t="s">
        <v>1554</v>
      </c>
      <c r="AD385" s="55" t="s">
        <v>1644</v>
      </c>
      <c r="AE385" s="58">
        <v>0</v>
      </c>
      <c r="AF385" s="55" t="s">
        <v>1644</v>
      </c>
      <c r="AG385" s="55" t="s">
        <v>1644</v>
      </c>
      <c r="AH385" s="55" t="s">
        <v>1644</v>
      </c>
      <c r="AI385" s="55" t="s">
        <v>1644</v>
      </c>
      <c r="AJ385" s="55" t="s">
        <v>1644</v>
      </c>
      <c r="AK385" s="55" t="s">
        <v>1644</v>
      </c>
      <c r="AL385" s="55" t="s">
        <v>1644</v>
      </c>
      <c r="AM385" s="55" t="s">
        <v>3861</v>
      </c>
      <c r="AN385" s="55" t="s">
        <v>1644</v>
      </c>
      <c r="AO385" t="s">
        <v>3842</v>
      </c>
    </row>
    <row r="386" spans="1:41" x14ac:dyDescent="0.25">
      <c r="A386" s="56">
        <v>45688</v>
      </c>
      <c r="B386" s="92" t="s">
        <v>1718</v>
      </c>
      <c r="C386" s="55" t="s">
        <v>4229</v>
      </c>
      <c r="D386" s="55" t="s">
        <v>3859</v>
      </c>
      <c r="E386" s="55" t="s">
        <v>89</v>
      </c>
      <c r="F386" s="55">
        <v>50900060</v>
      </c>
      <c r="G386" s="55" t="s">
        <v>500</v>
      </c>
      <c r="H386" s="55" t="s">
        <v>89</v>
      </c>
      <c r="I386" s="57">
        <v>17.18</v>
      </c>
      <c r="J386" s="57">
        <v>17.18</v>
      </c>
      <c r="K386" s="55" t="s">
        <v>3860</v>
      </c>
      <c r="L386" s="55" t="s">
        <v>1644</v>
      </c>
      <c r="M386" s="55" t="s">
        <v>4229</v>
      </c>
      <c r="N386" s="56">
        <v>45688</v>
      </c>
      <c r="O386" s="55" t="s">
        <v>1644</v>
      </c>
      <c r="P386" s="55" t="s">
        <v>356</v>
      </c>
      <c r="Q386" s="55" t="s">
        <v>3825</v>
      </c>
      <c r="R386" s="55" t="s">
        <v>1644</v>
      </c>
      <c r="S386" s="55" t="s">
        <v>1644</v>
      </c>
      <c r="T386" s="55" t="s">
        <v>1644</v>
      </c>
      <c r="U386" s="55" t="s">
        <v>4232</v>
      </c>
      <c r="V386" s="55" t="s">
        <v>1881</v>
      </c>
      <c r="W386" s="55" t="s">
        <v>1644</v>
      </c>
      <c r="X386" s="56"/>
      <c r="Y386" s="55" t="s">
        <v>1644</v>
      </c>
      <c r="Z386" s="56"/>
      <c r="AA386" s="55" t="s">
        <v>1644</v>
      </c>
      <c r="AB386" s="59">
        <v>278333</v>
      </c>
      <c r="AC386" s="55" t="s">
        <v>1554</v>
      </c>
      <c r="AD386" s="55" t="s">
        <v>1644</v>
      </c>
      <c r="AE386" s="58">
        <v>0</v>
      </c>
      <c r="AF386" s="55" t="s">
        <v>1644</v>
      </c>
      <c r="AG386" s="55" t="s">
        <v>1644</v>
      </c>
      <c r="AH386" s="55" t="s">
        <v>1644</v>
      </c>
      <c r="AI386" s="55" t="s">
        <v>1644</v>
      </c>
      <c r="AJ386" s="55" t="s">
        <v>1644</v>
      </c>
      <c r="AK386" s="55" t="s">
        <v>1644</v>
      </c>
      <c r="AL386" s="55" t="s">
        <v>1644</v>
      </c>
      <c r="AM386" s="55" t="s">
        <v>3861</v>
      </c>
      <c r="AN386" s="55" t="s">
        <v>1644</v>
      </c>
      <c r="AO386" t="s">
        <v>4370</v>
      </c>
    </row>
    <row r="387" spans="1:41" x14ac:dyDescent="0.25">
      <c r="A387" s="56">
        <v>45688</v>
      </c>
      <c r="B387" s="92" t="s">
        <v>1718</v>
      </c>
      <c r="C387" s="55" t="s">
        <v>4229</v>
      </c>
      <c r="D387" s="55" t="s">
        <v>3859</v>
      </c>
      <c r="E387" s="55" t="s">
        <v>89</v>
      </c>
      <c r="F387" s="55">
        <v>50900060</v>
      </c>
      <c r="G387" s="55" t="s">
        <v>500</v>
      </c>
      <c r="H387" s="55" t="s">
        <v>89</v>
      </c>
      <c r="I387" s="57">
        <v>15.48</v>
      </c>
      <c r="J387" s="57">
        <v>15.48</v>
      </c>
      <c r="K387" s="55" t="s">
        <v>3860</v>
      </c>
      <c r="L387" s="55" t="s">
        <v>1644</v>
      </c>
      <c r="M387" s="55" t="s">
        <v>4229</v>
      </c>
      <c r="N387" s="56">
        <v>45688</v>
      </c>
      <c r="O387" s="55" t="s">
        <v>1644</v>
      </c>
      <c r="P387" s="55" t="s">
        <v>329</v>
      </c>
      <c r="Q387" s="55" t="s">
        <v>330</v>
      </c>
      <c r="R387" s="55" t="s">
        <v>1644</v>
      </c>
      <c r="S387" s="55" t="s">
        <v>1644</v>
      </c>
      <c r="T387" s="55" t="s">
        <v>1644</v>
      </c>
      <c r="U387" s="55" t="s">
        <v>4233</v>
      </c>
      <c r="V387" s="55" t="s">
        <v>1881</v>
      </c>
      <c r="W387" s="55" t="s">
        <v>1644</v>
      </c>
      <c r="X387" s="56"/>
      <c r="Y387" s="55" t="s">
        <v>1644</v>
      </c>
      <c r="Z387" s="56"/>
      <c r="AA387" s="55" t="s">
        <v>1644</v>
      </c>
      <c r="AB387" s="59">
        <v>241667</v>
      </c>
      <c r="AC387" s="55" t="s">
        <v>1554</v>
      </c>
      <c r="AD387" s="55" t="s">
        <v>1644</v>
      </c>
      <c r="AE387" s="58">
        <v>0</v>
      </c>
      <c r="AF387" s="55" t="s">
        <v>1644</v>
      </c>
      <c r="AG387" s="55" t="s">
        <v>1644</v>
      </c>
      <c r="AH387" s="55" t="s">
        <v>1644</v>
      </c>
      <c r="AI387" s="55" t="s">
        <v>1644</v>
      </c>
      <c r="AJ387" s="55" t="s">
        <v>1644</v>
      </c>
      <c r="AK387" s="55" t="s">
        <v>1644</v>
      </c>
      <c r="AL387" s="55" t="s">
        <v>1644</v>
      </c>
      <c r="AM387" s="55" t="s">
        <v>3861</v>
      </c>
      <c r="AN387" s="55" t="s">
        <v>1644</v>
      </c>
      <c r="AO387" t="s">
        <v>3842</v>
      </c>
    </row>
    <row r="388" spans="1:41" x14ac:dyDescent="0.25">
      <c r="A388" s="56">
        <v>45688</v>
      </c>
      <c r="B388" s="92" t="s">
        <v>1718</v>
      </c>
      <c r="C388" s="55" t="s">
        <v>4229</v>
      </c>
      <c r="D388" s="55" t="s">
        <v>3859</v>
      </c>
      <c r="E388" s="55" t="s">
        <v>89</v>
      </c>
      <c r="F388" s="55">
        <v>50900060</v>
      </c>
      <c r="G388" s="55" t="s">
        <v>500</v>
      </c>
      <c r="H388" s="55" t="s">
        <v>89</v>
      </c>
      <c r="I388" s="57">
        <v>26.87</v>
      </c>
      <c r="J388" s="57">
        <v>26.87</v>
      </c>
      <c r="K388" s="55" t="s">
        <v>3860</v>
      </c>
      <c r="L388" s="55" t="s">
        <v>1644</v>
      </c>
      <c r="M388" s="55" t="s">
        <v>4229</v>
      </c>
      <c r="N388" s="56">
        <v>45688</v>
      </c>
      <c r="O388" s="55" t="s">
        <v>1644</v>
      </c>
      <c r="P388" s="55" t="s">
        <v>329</v>
      </c>
      <c r="Q388" s="55" t="s">
        <v>330</v>
      </c>
      <c r="R388" s="55" t="s">
        <v>1644</v>
      </c>
      <c r="S388" s="55" t="s">
        <v>1644</v>
      </c>
      <c r="T388" s="55" t="s">
        <v>1644</v>
      </c>
      <c r="U388" s="55" t="s">
        <v>4234</v>
      </c>
      <c r="V388" s="55" t="s">
        <v>1881</v>
      </c>
      <c r="W388" s="55" t="s">
        <v>1644</v>
      </c>
      <c r="X388" s="56"/>
      <c r="Y388" s="55" t="s">
        <v>1644</v>
      </c>
      <c r="Z388" s="56"/>
      <c r="AA388" s="55" t="s">
        <v>1644</v>
      </c>
      <c r="AB388" s="59">
        <v>419394</v>
      </c>
      <c r="AC388" s="55" t="s">
        <v>1554</v>
      </c>
      <c r="AD388" s="55" t="s">
        <v>1644</v>
      </c>
      <c r="AE388" s="58">
        <v>0</v>
      </c>
      <c r="AF388" s="55" t="s">
        <v>1644</v>
      </c>
      <c r="AG388" s="55" t="s">
        <v>1644</v>
      </c>
      <c r="AH388" s="55" t="s">
        <v>1644</v>
      </c>
      <c r="AI388" s="55" t="s">
        <v>1644</v>
      </c>
      <c r="AJ388" s="55" t="s">
        <v>1644</v>
      </c>
      <c r="AK388" s="55" t="s">
        <v>1644</v>
      </c>
      <c r="AL388" s="55" t="s">
        <v>1644</v>
      </c>
      <c r="AM388" s="55" t="s">
        <v>3861</v>
      </c>
      <c r="AN388" s="55" t="s">
        <v>1644</v>
      </c>
      <c r="AO388" t="s">
        <v>3842</v>
      </c>
    </row>
    <row r="389" spans="1:41" x14ac:dyDescent="0.25">
      <c r="A389" s="56">
        <v>45688</v>
      </c>
      <c r="B389" s="92" t="s">
        <v>1718</v>
      </c>
      <c r="C389" s="55" t="s">
        <v>4229</v>
      </c>
      <c r="D389" s="55" t="s">
        <v>3859</v>
      </c>
      <c r="E389" s="55" t="s">
        <v>89</v>
      </c>
      <c r="F389" s="55">
        <v>50900060</v>
      </c>
      <c r="G389" s="55" t="s">
        <v>500</v>
      </c>
      <c r="H389" s="55" t="s">
        <v>89</v>
      </c>
      <c r="I389" s="57">
        <v>16.82</v>
      </c>
      <c r="J389" s="57">
        <v>16.82</v>
      </c>
      <c r="K389" s="55" t="s">
        <v>3860</v>
      </c>
      <c r="L389" s="55" t="s">
        <v>1644</v>
      </c>
      <c r="M389" s="55" t="s">
        <v>4229</v>
      </c>
      <c r="N389" s="56">
        <v>45688</v>
      </c>
      <c r="O389" s="55" t="s">
        <v>1644</v>
      </c>
      <c r="P389" s="55" t="s">
        <v>329</v>
      </c>
      <c r="Q389" s="55" t="s">
        <v>330</v>
      </c>
      <c r="R389" s="55" t="s">
        <v>1644</v>
      </c>
      <c r="S389" s="55" t="s">
        <v>1644</v>
      </c>
      <c r="T389" s="55" t="s">
        <v>1644</v>
      </c>
      <c r="U389" s="55" t="s">
        <v>4235</v>
      </c>
      <c r="V389" s="55" t="s">
        <v>1881</v>
      </c>
      <c r="W389" s="55" t="s">
        <v>1644</v>
      </c>
      <c r="X389" s="56"/>
      <c r="Y389" s="55" t="s">
        <v>1644</v>
      </c>
      <c r="Z389" s="56"/>
      <c r="AA389" s="55" t="s">
        <v>1644</v>
      </c>
      <c r="AB389" s="59">
        <v>316923</v>
      </c>
      <c r="AC389" s="55" t="s">
        <v>1554</v>
      </c>
      <c r="AD389" s="55" t="s">
        <v>1644</v>
      </c>
      <c r="AE389" s="58">
        <v>0</v>
      </c>
      <c r="AF389" s="55" t="s">
        <v>1644</v>
      </c>
      <c r="AG389" s="55" t="s">
        <v>1644</v>
      </c>
      <c r="AH389" s="55" t="s">
        <v>1644</v>
      </c>
      <c r="AI389" s="55" t="s">
        <v>1644</v>
      </c>
      <c r="AJ389" s="55" t="s">
        <v>1644</v>
      </c>
      <c r="AK389" s="55" t="s">
        <v>1644</v>
      </c>
      <c r="AL389" s="55" t="s">
        <v>1644</v>
      </c>
      <c r="AM389" s="55" t="s">
        <v>3861</v>
      </c>
      <c r="AN389" s="55" t="s">
        <v>1644</v>
      </c>
      <c r="AO389" t="s">
        <v>3842</v>
      </c>
    </row>
    <row r="390" spans="1:41" x14ac:dyDescent="0.25">
      <c r="A390" s="56">
        <v>45688</v>
      </c>
      <c r="B390" s="92" t="s">
        <v>1718</v>
      </c>
      <c r="C390" s="55" t="s">
        <v>4229</v>
      </c>
      <c r="D390" s="55" t="s">
        <v>3859</v>
      </c>
      <c r="E390" s="55" t="s">
        <v>89</v>
      </c>
      <c r="F390" s="55">
        <v>50900060</v>
      </c>
      <c r="G390" s="55" t="s">
        <v>500</v>
      </c>
      <c r="H390" s="55" t="s">
        <v>89</v>
      </c>
      <c r="I390" s="57">
        <v>16.82</v>
      </c>
      <c r="J390" s="57">
        <v>16.82</v>
      </c>
      <c r="K390" s="55" t="s">
        <v>3860</v>
      </c>
      <c r="L390" s="55" t="s">
        <v>1644</v>
      </c>
      <c r="M390" s="55" t="s">
        <v>4229</v>
      </c>
      <c r="N390" s="56">
        <v>45688</v>
      </c>
      <c r="O390" s="55" t="s">
        <v>1644</v>
      </c>
      <c r="P390" s="55" t="s">
        <v>329</v>
      </c>
      <c r="Q390" s="55" t="s">
        <v>330</v>
      </c>
      <c r="R390" s="55" t="s">
        <v>1644</v>
      </c>
      <c r="S390" s="55" t="s">
        <v>1644</v>
      </c>
      <c r="T390" s="55" t="s">
        <v>1644</v>
      </c>
      <c r="U390" s="55" t="s">
        <v>4236</v>
      </c>
      <c r="V390" s="55" t="s">
        <v>1881</v>
      </c>
      <c r="W390" s="55" t="s">
        <v>1644</v>
      </c>
      <c r="X390" s="56"/>
      <c r="Y390" s="55" t="s">
        <v>1644</v>
      </c>
      <c r="Z390" s="56"/>
      <c r="AA390" s="55" t="s">
        <v>1644</v>
      </c>
      <c r="AB390" s="59">
        <v>316923</v>
      </c>
      <c r="AC390" s="55" t="s">
        <v>1554</v>
      </c>
      <c r="AD390" s="55" t="s">
        <v>1644</v>
      </c>
      <c r="AE390" s="58">
        <v>0</v>
      </c>
      <c r="AF390" s="55" t="s">
        <v>1644</v>
      </c>
      <c r="AG390" s="55" t="s">
        <v>1644</v>
      </c>
      <c r="AH390" s="55" t="s">
        <v>1644</v>
      </c>
      <c r="AI390" s="55" t="s">
        <v>1644</v>
      </c>
      <c r="AJ390" s="55" t="s">
        <v>1644</v>
      </c>
      <c r="AK390" s="55" t="s">
        <v>1644</v>
      </c>
      <c r="AL390" s="55" t="s">
        <v>1644</v>
      </c>
      <c r="AM390" s="55" t="s">
        <v>3861</v>
      </c>
      <c r="AN390" s="55" t="s">
        <v>1644</v>
      </c>
      <c r="AO390" t="s">
        <v>3842</v>
      </c>
    </row>
    <row r="391" spans="1:41" x14ac:dyDescent="0.25">
      <c r="A391" s="56">
        <v>45688</v>
      </c>
      <c r="B391" s="92" t="s">
        <v>1718</v>
      </c>
      <c r="C391" s="55" t="s">
        <v>4229</v>
      </c>
      <c r="D391" s="55" t="s">
        <v>3859</v>
      </c>
      <c r="E391" s="55" t="s">
        <v>89</v>
      </c>
      <c r="F391" s="55">
        <v>50900060</v>
      </c>
      <c r="G391" s="55" t="s">
        <v>500</v>
      </c>
      <c r="H391" s="55" t="s">
        <v>89</v>
      </c>
      <c r="I391" s="57">
        <v>16.82</v>
      </c>
      <c r="J391" s="57">
        <v>16.82</v>
      </c>
      <c r="K391" s="55" t="s">
        <v>3860</v>
      </c>
      <c r="L391" s="55" t="s">
        <v>1644</v>
      </c>
      <c r="M391" s="55" t="s">
        <v>4229</v>
      </c>
      <c r="N391" s="56">
        <v>45688</v>
      </c>
      <c r="O391" s="55" t="s">
        <v>1644</v>
      </c>
      <c r="P391" s="55" t="s">
        <v>329</v>
      </c>
      <c r="Q391" s="55" t="s">
        <v>330</v>
      </c>
      <c r="R391" s="55" t="s">
        <v>1644</v>
      </c>
      <c r="S391" s="55" t="s">
        <v>1644</v>
      </c>
      <c r="T391" s="55" t="s">
        <v>1644</v>
      </c>
      <c r="U391" s="55" t="s">
        <v>4237</v>
      </c>
      <c r="V391" s="55" t="s">
        <v>1881</v>
      </c>
      <c r="W391" s="55" t="s">
        <v>1644</v>
      </c>
      <c r="X391" s="56"/>
      <c r="Y391" s="55" t="s">
        <v>1644</v>
      </c>
      <c r="Z391" s="56"/>
      <c r="AA391" s="55" t="s">
        <v>1644</v>
      </c>
      <c r="AB391" s="59">
        <v>316923</v>
      </c>
      <c r="AC391" s="55" t="s">
        <v>1554</v>
      </c>
      <c r="AD391" s="55" t="s">
        <v>1644</v>
      </c>
      <c r="AE391" s="58">
        <v>0</v>
      </c>
      <c r="AF391" s="55" t="s">
        <v>1644</v>
      </c>
      <c r="AG391" s="55" t="s">
        <v>1644</v>
      </c>
      <c r="AH391" s="55" t="s">
        <v>1644</v>
      </c>
      <c r="AI391" s="55" t="s">
        <v>1644</v>
      </c>
      <c r="AJ391" s="55" t="s">
        <v>1644</v>
      </c>
      <c r="AK391" s="55" t="s">
        <v>1644</v>
      </c>
      <c r="AL391" s="55" t="s">
        <v>1644</v>
      </c>
      <c r="AM391" s="55" t="s">
        <v>3861</v>
      </c>
      <c r="AN391" s="55" t="s">
        <v>1644</v>
      </c>
      <c r="AO391" t="s">
        <v>3842</v>
      </c>
    </row>
    <row r="392" spans="1:41" x14ac:dyDescent="0.25">
      <c r="A392" s="56">
        <v>45688</v>
      </c>
      <c r="B392" s="92" t="s">
        <v>1718</v>
      </c>
      <c r="C392" s="55" t="s">
        <v>4238</v>
      </c>
      <c r="D392" s="55" t="s">
        <v>3859</v>
      </c>
      <c r="E392" s="55" t="s">
        <v>89</v>
      </c>
      <c r="F392" s="55">
        <v>50900020</v>
      </c>
      <c r="G392" s="55" t="s">
        <v>492</v>
      </c>
      <c r="H392" s="55" t="s">
        <v>89</v>
      </c>
      <c r="I392" s="57">
        <v>1326.43</v>
      </c>
      <c r="J392" s="57">
        <v>1326.43</v>
      </c>
      <c r="K392" s="55" t="s">
        <v>3860</v>
      </c>
      <c r="L392" s="55" t="s">
        <v>1644</v>
      </c>
      <c r="M392" s="55" t="s">
        <v>4238</v>
      </c>
      <c r="N392" s="56">
        <v>45688</v>
      </c>
      <c r="O392" s="55" t="s">
        <v>1644</v>
      </c>
      <c r="P392" s="55" t="s">
        <v>329</v>
      </c>
      <c r="Q392" s="55" t="s">
        <v>330</v>
      </c>
      <c r="R392" s="55" t="s">
        <v>1644</v>
      </c>
      <c r="S392" s="55" t="s">
        <v>1644</v>
      </c>
      <c r="T392" s="55" t="s">
        <v>1644</v>
      </c>
      <c r="U392" s="55" t="s">
        <v>4239</v>
      </c>
      <c r="V392" s="55" t="s">
        <v>1881</v>
      </c>
      <c r="W392" s="55" t="s">
        <v>1644</v>
      </c>
      <c r="X392" s="56"/>
      <c r="Y392" s="55" t="s">
        <v>1644</v>
      </c>
      <c r="Z392" s="56"/>
      <c r="AA392" s="55" t="s">
        <v>1644</v>
      </c>
      <c r="AB392" s="59">
        <v>20947264</v>
      </c>
      <c r="AC392" s="55" t="s">
        <v>1554</v>
      </c>
      <c r="AD392" s="55" t="s">
        <v>1644</v>
      </c>
      <c r="AE392" s="58">
        <v>0</v>
      </c>
      <c r="AF392" s="55" t="s">
        <v>1644</v>
      </c>
      <c r="AG392" s="55" t="s">
        <v>1644</v>
      </c>
      <c r="AH392" s="55" t="s">
        <v>1644</v>
      </c>
      <c r="AI392" s="55" t="s">
        <v>1644</v>
      </c>
      <c r="AJ392" s="55" t="s">
        <v>1644</v>
      </c>
      <c r="AK392" s="55" t="s">
        <v>1644</v>
      </c>
      <c r="AL392" s="55" t="s">
        <v>1644</v>
      </c>
      <c r="AM392" s="55" t="s">
        <v>3861</v>
      </c>
      <c r="AN392" s="55" t="s">
        <v>1644</v>
      </c>
      <c r="AO392" t="s">
        <v>3842</v>
      </c>
    </row>
    <row r="393" spans="1:41" x14ac:dyDescent="0.25">
      <c r="A393" s="56">
        <v>45688</v>
      </c>
      <c r="B393" s="92" t="s">
        <v>1718</v>
      </c>
      <c r="C393" s="55" t="s">
        <v>4238</v>
      </c>
      <c r="D393" s="55" t="s">
        <v>3859</v>
      </c>
      <c r="E393" s="55" t="s">
        <v>89</v>
      </c>
      <c r="F393" s="55">
        <v>50900020</v>
      </c>
      <c r="G393" s="55" t="s">
        <v>492</v>
      </c>
      <c r="H393" s="55" t="s">
        <v>89</v>
      </c>
      <c r="I393" s="57">
        <v>925.17</v>
      </c>
      <c r="J393" s="57">
        <v>925.17</v>
      </c>
      <c r="K393" s="55" t="s">
        <v>3860</v>
      </c>
      <c r="L393" s="55" t="s">
        <v>1644</v>
      </c>
      <c r="M393" s="55" t="s">
        <v>4238</v>
      </c>
      <c r="N393" s="56">
        <v>45688</v>
      </c>
      <c r="O393" s="55" t="s">
        <v>1644</v>
      </c>
      <c r="P393" s="55" t="s">
        <v>329</v>
      </c>
      <c r="Q393" s="55" t="s">
        <v>330</v>
      </c>
      <c r="R393" s="55" t="s">
        <v>1644</v>
      </c>
      <c r="S393" s="55" t="s">
        <v>1644</v>
      </c>
      <c r="T393" s="55" t="s">
        <v>1644</v>
      </c>
      <c r="U393" s="55" t="s">
        <v>4240</v>
      </c>
      <c r="V393" s="55" t="s">
        <v>1881</v>
      </c>
      <c r="W393" s="55" t="s">
        <v>1644</v>
      </c>
      <c r="X393" s="56"/>
      <c r="Y393" s="55" t="s">
        <v>1644</v>
      </c>
      <c r="Z393" s="56"/>
      <c r="AA393" s="55" t="s">
        <v>1644</v>
      </c>
      <c r="AB393" s="59">
        <v>14422767</v>
      </c>
      <c r="AC393" s="55" t="s">
        <v>1554</v>
      </c>
      <c r="AD393" s="55" t="s">
        <v>1644</v>
      </c>
      <c r="AE393" s="58">
        <v>0</v>
      </c>
      <c r="AF393" s="55" t="s">
        <v>1644</v>
      </c>
      <c r="AG393" s="55" t="s">
        <v>1644</v>
      </c>
      <c r="AH393" s="55" t="s">
        <v>1644</v>
      </c>
      <c r="AI393" s="55" t="s">
        <v>1644</v>
      </c>
      <c r="AJ393" s="55" t="s">
        <v>1644</v>
      </c>
      <c r="AK393" s="55" t="s">
        <v>1644</v>
      </c>
      <c r="AL393" s="55" t="s">
        <v>1644</v>
      </c>
      <c r="AM393" s="55" t="s">
        <v>3861</v>
      </c>
      <c r="AN393" s="55" t="s">
        <v>1644</v>
      </c>
      <c r="AO393" t="s">
        <v>3842</v>
      </c>
    </row>
    <row r="394" spans="1:41" x14ac:dyDescent="0.25">
      <c r="A394" s="56">
        <v>45688</v>
      </c>
      <c r="B394" s="92" t="s">
        <v>1718</v>
      </c>
      <c r="C394" s="55" t="s">
        <v>4238</v>
      </c>
      <c r="D394" s="55" t="s">
        <v>3859</v>
      </c>
      <c r="E394" s="55" t="s">
        <v>89</v>
      </c>
      <c r="F394" s="55">
        <v>50900020</v>
      </c>
      <c r="G394" s="55" t="s">
        <v>492</v>
      </c>
      <c r="H394" s="55" t="s">
        <v>89</v>
      </c>
      <c r="I394" s="57">
        <v>1497.83</v>
      </c>
      <c r="J394" s="57">
        <v>1497.83</v>
      </c>
      <c r="K394" s="55" t="s">
        <v>3860</v>
      </c>
      <c r="L394" s="55" t="s">
        <v>1644</v>
      </c>
      <c r="M394" s="55" t="s">
        <v>4238</v>
      </c>
      <c r="N394" s="56">
        <v>45688</v>
      </c>
      <c r="O394" s="55" t="s">
        <v>1644</v>
      </c>
      <c r="P394" s="55" t="s">
        <v>329</v>
      </c>
      <c r="Q394" s="55" t="s">
        <v>330</v>
      </c>
      <c r="R394" s="55" t="s">
        <v>1644</v>
      </c>
      <c r="S394" s="55" t="s">
        <v>1644</v>
      </c>
      <c r="T394" s="55" t="s">
        <v>1644</v>
      </c>
      <c r="U394" s="55" t="s">
        <v>4241</v>
      </c>
      <c r="V394" s="55" t="s">
        <v>1881</v>
      </c>
      <c r="W394" s="55" t="s">
        <v>1644</v>
      </c>
      <c r="X394" s="56"/>
      <c r="Y394" s="55" t="s">
        <v>1644</v>
      </c>
      <c r="Z394" s="56"/>
      <c r="AA394" s="55" t="s">
        <v>1644</v>
      </c>
      <c r="AB394" s="59">
        <v>23208215</v>
      </c>
      <c r="AC394" s="55" t="s">
        <v>1554</v>
      </c>
      <c r="AD394" s="55" t="s">
        <v>1644</v>
      </c>
      <c r="AE394" s="58">
        <v>0</v>
      </c>
      <c r="AF394" s="55" t="s">
        <v>1644</v>
      </c>
      <c r="AG394" s="55" t="s">
        <v>1644</v>
      </c>
      <c r="AH394" s="55" t="s">
        <v>1644</v>
      </c>
      <c r="AI394" s="55" t="s">
        <v>1644</v>
      </c>
      <c r="AJ394" s="55" t="s">
        <v>1644</v>
      </c>
      <c r="AK394" s="55" t="s">
        <v>1644</v>
      </c>
      <c r="AL394" s="55" t="s">
        <v>1644</v>
      </c>
      <c r="AM394" s="55" t="s">
        <v>3861</v>
      </c>
      <c r="AN394" s="55" t="s">
        <v>1644</v>
      </c>
      <c r="AO394" t="s">
        <v>3842</v>
      </c>
    </row>
    <row r="395" spans="1:41" x14ac:dyDescent="0.25">
      <c r="A395" s="56">
        <v>45688</v>
      </c>
      <c r="B395" s="92" t="s">
        <v>1718</v>
      </c>
      <c r="C395" s="55" t="s">
        <v>4238</v>
      </c>
      <c r="D395" s="55" t="s">
        <v>3859</v>
      </c>
      <c r="E395" s="55" t="s">
        <v>89</v>
      </c>
      <c r="F395" s="55">
        <v>50900020</v>
      </c>
      <c r="G395" s="55" t="s">
        <v>492</v>
      </c>
      <c r="H395" s="55" t="s">
        <v>89</v>
      </c>
      <c r="I395" s="57">
        <v>3470.74</v>
      </c>
      <c r="J395" s="57">
        <v>3470.74</v>
      </c>
      <c r="K395" s="55" t="s">
        <v>3860</v>
      </c>
      <c r="L395" s="55" t="s">
        <v>1644</v>
      </c>
      <c r="M395" s="55" t="s">
        <v>4238</v>
      </c>
      <c r="N395" s="56">
        <v>45688</v>
      </c>
      <c r="O395" s="55" t="s">
        <v>1644</v>
      </c>
      <c r="P395" s="55" t="s">
        <v>329</v>
      </c>
      <c r="Q395" s="55" t="s">
        <v>330</v>
      </c>
      <c r="R395" s="55" t="s">
        <v>1644</v>
      </c>
      <c r="S395" s="55" t="s">
        <v>1644</v>
      </c>
      <c r="T395" s="55" t="s">
        <v>1644</v>
      </c>
      <c r="U395" s="55" t="s">
        <v>4242</v>
      </c>
      <c r="V395" s="55" t="s">
        <v>1881</v>
      </c>
      <c r="W395" s="55" t="s">
        <v>1644</v>
      </c>
      <c r="X395" s="56"/>
      <c r="Y395" s="55" t="s">
        <v>1644</v>
      </c>
      <c r="Z395" s="56"/>
      <c r="AA395" s="55" t="s">
        <v>1644</v>
      </c>
      <c r="AB395" s="59">
        <v>53777722</v>
      </c>
      <c r="AC395" s="55" t="s">
        <v>1554</v>
      </c>
      <c r="AD395" s="55" t="s">
        <v>1644</v>
      </c>
      <c r="AE395" s="58">
        <v>0</v>
      </c>
      <c r="AF395" s="55" t="s">
        <v>1644</v>
      </c>
      <c r="AG395" s="55" t="s">
        <v>1644</v>
      </c>
      <c r="AH395" s="55" t="s">
        <v>1644</v>
      </c>
      <c r="AI395" s="55" t="s">
        <v>1644</v>
      </c>
      <c r="AJ395" s="55" t="s">
        <v>1644</v>
      </c>
      <c r="AK395" s="55" t="s">
        <v>1644</v>
      </c>
      <c r="AL395" s="55" t="s">
        <v>1644</v>
      </c>
      <c r="AM395" s="55" t="s">
        <v>3861</v>
      </c>
      <c r="AN395" s="55" t="s">
        <v>1644</v>
      </c>
      <c r="AO395" t="s">
        <v>3842</v>
      </c>
    </row>
    <row r="396" spans="1:41" x14ac:dyDescent="0.25">
      <c r="A396" s="56">
        <v>45688</v>
      </c>
      <c r="B396" s="92" t="s">
        <v>1718</v>
      </c>
      <c r="C396" s="55" t="s">
        <v>4238</v>
      </c>
      <c r="D396" s="55" t="s">
        <v>3859</v>
      </c>
      <c r="E396" s="55" t="s">
        <v>89</v>
      </c>
      <c r="F396" s="55">
        <v>50900020</v>
      </c>
      <c r="G396" s="55" t="s">
        <v>492</v>
      </c>
      <c r="H396" s="55" t="s">
        <v>89</v>
      </c>
      <c r="I396" s="57">
        <v>3470.74</v>
      </c>
      <c r="J396" s="57">
        <v>3470.74</v>
      </c>
      <c r="K396" s="55" t="s">
        <v>3860</v>
      </c>
      <c r="L396" s="55" t="s">
        <v>1644</v>
      </c>
      <c r="M396" s="55" t="s">
        <v>4238</v>
      </c>
      <c r="N396" s="56">
        <v>45688</v>
      </c>
      <c r="O396" s="55" t="s">
        <v>1644</v>
      </c>
      <c r="P396" s="55" t="s">
        <v>329</v>
      </c>
      <c r="Q396" s="55" t="s">
        <v>330</v>
      </c>
      <c r="R396" s="55" t="s">
        <v>1644</v>
      </c>
      <c r="S396" s="55" t="s">
        <v>1644</v>
      </c>
      <c r="T396" s="55" t="s">
        <v>1644</v>
      </c>
      <c r="U396" s="55" t="s">
        <v>4243</v>
      </c>
      <c r="V396" s="55" t="s">
        <v>1881</v>
      </c>
      <c r="W396" s="55" t="s">
        <v>1644</v>
      </c>
      <c r="X396" s="56"/>
      <c r="Y396" s="55" t="s">
        <v>1644</v>
      </c>
      <c r="Z396" s="56"/>
      <c r="AA396" s="55" t="s">
        <v>1644</v>
      </c>
      <c r="AB396" s="59">
        <v>53777722</v>
      </c>
      <c r="AC396" s="55" t="s">
        <v>1554</v>
      </c>
      <c r="AD396" s="55" t="s">
        <v>1644</v>
      </c>
      <c r="AE396" s="58">
        <v>0</v>
      </c>
      <c r="AF396" s="55" t="s">
        <v>1644</v>
      </c>
      <c r="AG396" s="55" t="s">
        <v>1644</v>
      </c>
      <c r="AH396" s="55" t="s">
        <v>1644</v>
      </c>
      <c r="AI396" s="55" t="s">
        <v>1644</v>
      </c>
      <c r="AJ396" s="55" t="s">
        <v>1644</v>
      </c>
      <c r="AK396" s="55" t="s">
        <v>1644</v>
      </c>
      <c r="AL396" s="55" t="s">
        <v>1644</v>
      </c>
      <c r="AM396" s="55" t="s">
        <v>3861</v>
      </c>
      <c r="AN396" s="55" t="s">
        <v>1644</v>
      </c>
      <c r="AO396" t="s">
        <v>3842</v>
      </c>
    </row>
    <row r="397" spans="1:41" x14ac:dyDescent="0.25">
      <c r="A397" s="56">
        <v>45688</v>
      </c>
      <c r="B397" s="92" t="s">
        <v>1718</v>
      </c>
      <c r="C397" s="55" t="s">
        <v>4238</v>
      </c>
      <c r="D397" s="55" t="s">
        <v>3859</v>
      </c>
      <c r="E397" s="55" t="s">
        <v>89</v>
      </c>
      <c r="F397" s="55">
        <v>50900020</v>
      </c>
      <c r="G397" s="55" t="s">
        <v>492</v>
      </c>
      <c r="H397" s="55" t="s">
        <v>89</v>
      </c>
      <c r="I397" s="57">
        <v>493.22</v>
      </c>
      <c r="J397" s="57">
        <v>493.22</v>
      </c>
      <c r="K397" s="55" t="s">
        <v>3860</v>
      </c>
      <c r="L397" s="55" t="s">
        <v>1644</v>
      </c>
      <c r="M397" s="55" t="s">
        <v>4238</v>
      </c>
      <c r="N397" s="56">
        <v>45688</v>
      </c>
      <c r="O397" s="55" t="s">
        <v>1644</v>
      </c>
      <c r="P397" s="55" t="s">
        <v>329</v>
      </c>
      <c r="Q397" s="55" t="s">
        <v>330</v>
      </c>
      <c r="R397" s="55" t="s">
        <v>1644</v>
      </c>
      <c r="S397" s="55" t="s">
        <v>1644</v>
      </c>
      <c r="T397" s="55" t="s">
        <v>1644</v>
      </c>
      <c r="U397" s="55" t="s">
        <v>4244</v>
      </c>
      <c r="V397" s="55" t="s">
        <v>1881</v>
      </c>
      <c r="W397" s="55" t="s">
        <v>1644</v>
      </c>
      <c r="X397" s="56"/>
      <c r="Y397" s="55" t="s">
        <v>1644</v>
      </c>
      <c r="Z397" s="56"/>
      <c r="AA397" s="55" t="s">
        <v>1644</v>
      </c>
      <c r="AB397" s="59">
        <v>7642305</v>
      </c>
      <c r="AC397" s="55" t="s">
        <v>1554</v>
      </c>
      <c r="AD397" s="55" t="s">
        <v>1644</v>
      </c>
      <c r="AE397" s="58">
        <v>0</v>
      </c>
      <c r="AF397" s="55" t="s">
        <v>1644</v>
      </c>
      <c r="AG397" s="55" t="s">
        <v>1644</v>
      </c>
      <c r="AH397" s="55" t="s">
        <v>1644</v>
      </c>
      <c r="AI397" s="55" t="s">
        <v>1644</v>
      </c>
      <c r="AJ397" s="55" t="s">
        <v>1644</v>
      </c>
      <c r="AK397" s="55" t="s">
        <v>1644</v>
      </c>
      <c r="AL397" s="55" t="s">
        <v>1644</v>
      </c>
      <c r="AM397" s="55" t="s">
        <v>3861</v>
      </c>
      <c r="AN397" s="55" t="s">
        <v>1644</v>
      </c>
      <c r="AO397" t="s">
        <v>3842</v>
      </c>
    </row>
    <row r="398" spans="1:41" x14ac:dyDescent="0.25">
      <c r="A398" s="56">
        <v>45688</v>
      </c>
      <c r="B398" s="92" t="s">
        <v>1718</v>
      </c>
      <c r="C398" s="55" t="s">
        <v>4238</v>
      </c>
      <c r="D398" s="55" t="s">
        <v>3859</v>
      </c>
      <c r="E398" s="55" t="s">
        <v>89</v>
      </c>
      <c r="F398" s="55">
        <v>50900020</v>
      </c>
      <c r="G398" s="55" t="s">
        <v>492</v>
      </c>
      <c r="H398" s="55" t="s">
        <v>89</v>
      </c>
      <c r="I398" s="57">
        <v>1425.88</v>
      </c>
      <c r="J398" s="57">
        <v>1425.88</v>
      </c>
      <c r="K398" s="55" t="s">
        <v>3860</v>
      </c>
      <c r="L398" s="55" t="s">
        <v>1644</v>
      </c>
      <c r="M398" s="55" t="s">
        <v>4238</v>
      </c>
      <c r="N398" s="56">
        <v>45688</v>
      </c>
      <c r="O398" s="55" t="s">
        <v>1644</v>
      </c>
      <c r="P398" s="55" t="s">
        <v>329</v>
      </c>
      <c r="Q398" s="55" t="s">
        <v>330</v>
      </c>
      <c r="R398" s="55" t="s">
        <v>1644</v>
      </c>
      <c r="S398" s="55" t="s">
        <v>1644</v>
      </c>
      <c r="T398" s="55" t="s">
        <v>1644</v>
      </c>
      <c r="U398" s="55" t="s">
        <v>4245</v>
      </c>
      <c r="V398" s="55" t="s">
        <v>1881</v>
      </c>
      <c r="W398" s="55" t="s">
        <v>1644</v>
      </c>
      <c r="X398" s="56"/>
      <c r="Y398" s="55" t="s">
        <v>1644</v>
      </c>
      <c r="Z398" s="56"/>
      <c r="AA398" s="55" t="s">
        <v>1644</v>
      </c>
      <c r="AB398" s="59">
        <v>22093379</v>
      </c>
      <c r="AC398" s="55" t="s">
        <v>1554</v>
      </c>
      <c r="AD398" s="55" t="s">
        <v>1644</v>
      </c>
      <c r="AE398" s="58">
        <v>0</v>
      </c>
      <c r="AF398" s="55" t="s">
        <v>1644</v>
      </c>
      <c r="AG398" s="55" t="s">
        <v>1644</v>
      </c>
      <c r="AH398" s="55" t="s">
        <v>1644</v>
      </c>
      <c r="AI398" s="55" t="s">
        <v>1644</v>
      </c>
      <c r="AJ398" s="55" t="s">
        <v>1644</v>
      </c>
      <c r="AK398" s="55" t="s">
        <v>1644</v>
      </c>
      <c r="AL398" s="55" t="s">
        <v>1644</v>
      </c>
      <c r="AM398" s="55" t="s">
        <v>3861</v>
      </c>
      <c r="AN398" s="55" t="s">
        <v>1644</v>
      </c>
      <c r="AO398" t="s">
        <v>3842</v>
      </c>
    </row>
    <row r="399" spans="1:41" x14ac:dyDescent="0.25">
      <c r="A399" s="56">
        <v>45688</v>
      </c>
      <c r="B399" s="92" t="s">
        <v>1718</v>
      </c>
      <c r="C399" s="55" t="s">
        <v>4238</v>
      </c>
      <c r="D399" s="55" t="s">
        <v>3859</v>
      </c>
      <c r="E399" s="55" t="s">
        <v>89</v>
      </c>
      <c r="F399" s="55">
        <v>50900020</v>
      </c>
      <c r="G399" s="55" t="s">
        <v>492</v>
      </c>
      <c r="H399" s="55" t="s">
        <v>89</v>
      </c>
      <c r="I399" s="57">
        <v>478.54</v>
      </c>
      <c r="J399" s="57">
        <v>478.54</v>
      </c>
      <c r="K399" s="55" t="s">
        <v>3860</v>
      </c>
      <c r="L399" s="55" t="s">
        <v>1644</v>
      </c>
      <c r="M399" s="55" t="s">
        <v>4238</v>
      </c>
      <c r="N399" s="56">
        <v>45688</v>
      </c>
      <c r="O399" s="55" t="s">
        <v>1644</v>
      </c>
      <c r="P399" s="55" t="s">
        <v>329</v>
      </c>
      <c r="Q399" s="55" t="s">
        <v>330</v>
      </c>
      <c r="R399" s="55" t="s">
        <v>1644</v>
      </c>
      <c r="S399" s="55" t="s">
        <v>1644</v>
      </c>
      <c r="T399" s="55" t="s">
        <v>1644</v>
      </c>
      <c r="U399" s="55" t="s">
        <v>4246</v>
      </c>
      <c r="V399" s="55" t="s">
        <v>1881</v>
      </c>
      <c r="W399" s="55" t="s">
        <v>1644</v>
      </c>
      <c r="X399" s="56"/>
      <c r="Y399" s="55" t="s">
        <v>1644</v>
      </c>
      <c r="Z399" s="56"/>
      <c r="AA399" s="55" t="s">
        <v>1644</v>
      </c>
      <c r="AB399" s="59">
        <v>7414818</v>
      </c>
      <c r="AC399" s="55" t="s">
        <v>1554</v>
      </c>
      <c r="AD399" s="55" t="s">
        <v>1644</v>
      </c>
      <c r="AE399" s="58">
        <v>0</v>
      </c>
      <c r="AF399" s="55" t="s">
        <v>1644</v>
      </c>
      <c r="AG399" s="55" t="s">
        <v>1644</v>
      </c>
      <c r="AH399" s="55" t="s">
        <v>1644</v>
      </c>
      <c r="AI399" s="55" t="s">
        <v>1644</v>
      </c>
      <c r="AJ399" s="55" t="s">
        <v>1644</v>
      </c>
      <c r="AK399" s="55" t="s">
        <v>1644</v>
      </c>
      <c r="AL399" s="55" t="s">
        <v>1644</v>
      </c>
      <c r="AM399" s="55" t="s">
        <v>3861</v>
      </c>
      <c r="AN399" s="55" t="s">
        <v>1644</v>
      </c>
      <c r="AO399" t="s">
        <v>3842</v>
      </c>
    </row>
    <row r="400" spans="1:41" x14ac:dyDescent="0.25">
      <c r="A400" s="56">
        <v>45688</v>
      </c>
      <c r="B400" s="92" t="s">
        <v>1718</v>
      </c>
      <c r="C400" s="55" t="s">
        <v>4247</v>
      </c>
      <c r="D400" s="55" t="s">
        <v>3859</v>
      </c>
      <c r="E400" s="55" t="s">
        <v>89</v>
      </c>
      <c r="F400" s="55">
        <v>50900000</v>
      </c>
      <c r="G400" s="55" t="s">
        <v>488</v>
      </c>
      <c r="H400" s="55" t="s">
        <v>89</v>
      </c>
      <c r="I400" s="57">
        <v>13.79</v>
      </c>
      <c r="J400" s="57">
        <v>13.79</v>
      </c>
      <c r="K400" s="55" t="s">
        <v>3860</v>
      </c>
      <c r="L400" s="55" t="s">
        <v>1644</v>
      </c>
      <c r="M400" s="55" t="s">
        <v>4247</v>
      </c>
      <c r="N400" s="56">
        <v>45688</v>
      </c>
      <c r="O400" s="55" t="s">
        <v>1644</v>
      </c>
      <c r="P400" s="55" t="s">
        <v>329</v>
      </c>
      <c r="Q400" s="55" t="s">
        <v>330</v>
      </c>
      <c r="R400" s="55" t="s">
        <v>1644</v>
      </c>
      <c r="S400" s="55" t="s">
        <v>1644</v>
      </c>
      <c r="T400" s="55" t="s">
        <v>1644</v>
      </c>
      <c r="U400" s="55" t="s">
        <v>4248</v>
      </c>
      <c r="V400" s="55" t="s">
        <v>1881</v>
      </c>
      <c r="W400" s="55" t="s">
        <v>1644</v>
      </c>
      <c r="X400" s="56"/>
      <c r="Y400" s="55" t="s">
        <v>1644</v>
      </c>
      <c r="Z400" s="56"/>
      <c r="AA400" s="55" t="s">
        <v>1644</v>
      </c>
      <c r="AB400" s="59">
        <v>215096</v>
      </c>
      <c r="AC400" s="55" t="s">
        <v>1554</v>
      </c>
      <c r="AD400" s="55" t="s">
        <v>1644</v>
      </c>
      <c r="AE400" s="58">
        <v>0</v>
      </c>
      <c r="AF400" s="55" t="s">
        <v>1644</v>
      </c>
      <c r="AG400" s="55" t="s">
        <v>1644</v>
      </c>
      <c r="AH400" s="55" t="s">
        <v>1644</v>
      </c>
      <c r="AI400" s="55" t="s">
        <v>1644</v>
      </c>
      <c r="AJ400" s="55" t="s">
        <v>1644</v>
      </c>
      <c r="AK400" s="55" t="s">
        <v>1644</v>
      </c>
      <c r="AL400" s="55" t="s">
        <v>1644</v>
      </c>
      <c r="AM400" s="55" t="s">
        <v>3861</v>
      </c>
      <c r="AN400" s="55" t="s">
        <v>1644</v>
      </c>
      <c r="AO400" t="s">
        <v>3842</v>
      </c>
    </row>
    <row r="401" spans="1:41" x14ac:dyDescent="0.25">
      <c r="A401" s="56">
        <v>45688</v>
      </c>
      <c r="B401" s="92" t="s">
        <v>1718</v>
      </c>
      <c r="C401" s="55" t="s">
        <v>4247</v>
      </c>
      <c r="D401" s="55" t="s">
        <v>3859</v>
      </c>
      <c r="E401" s="55" t="s">
        <v>89</v>
      </c>
      <c r="F401" s="55">
        <v>50900000</v>
      </c>
      <c r="G401" s="55" t="s">
        <v>488</v>
      </c>
      <c r="H401" s="55" t="s">
        <v>89</v>
      </c>
      <c r="I401" s="57">
        <v>282.57</v>
      </c>
      <c r="J401" s="57">
        <v>282.57</v>
      </c>
      <c r="K401" s="55" t="s">
        <v>3860</v>
      </c>
      <c r="L401" s="55" t="s">
        <v>1644</v>
      </c>
      <c r="M401" s="55" t="s">
        <v>4247</v>
      </c>
      <c r="N401" s="56">
        <v>45688</v>
      </c>
      <c r="O401" s="55" t="s">
        <v>1644</v>
      </c>
      <c r="P401" s="55" t="s">
        <v>329</v>
      </c>
      <c r="Q401" s="55" t="s">
        <v>330</v>
      </c>
      <c r="R401" s="55" t="s">
        <v>1644</v>
      </c>
      <c r="S401" s="55" t="s">
        <v>1644</v>
      </c>
      <c r="T401" s="55" t="s">
        <v>1644</v>
      </c>
      <c r="U401" s="55" t="s">
        <v>4249</v>
      </c>
      <c r="V401" s="55" t="s">
        <v>1881</v>
      </c>
      <c r="W401" s="55" t="s">
        <v>1644</v>
      </c>
      <c r="X401" s="56"/>
      <c r="Y401" s="55" t="s">
        <v>1644</v>
      </c>
      <c r="Z401" s="56"/>
      <c r="AA401" s="55" t="s">
        <v>1644</v>
      </c>
      <c r="AB401" s="59">
        <v>4388182</v>
      </c>
      <c r="AC401" s="55" t="s">
        <v>1554</v>
      </c>
      <c r="AD401" s="55" t="s">
        <v>1644</v>
      </c>
      <c r="AE401" s="58">
        <v>0</v>
      </c>
      <c r="AF401" s="55" t="s">
        <v>1644</v>
      </c>
      <c r="AG401" s="55" t="s">
        <v>1644</v>
      </c>
      <c r="AH401" s="55" t="s">
        <v>1644</v>
      </c>
      <c r="AI401" s="55" t="s">
        <v>1644</v>
      </c>
      <c r="AJ401" s="55" t="s">
        <v>1644</v>
      </c>
      <c r="AK401" s="55" t="s">
        <v>1644</v>
      </c>
      <c r="AL401" s="55" t="s">
        <v>1644</v>
      </c>
      <c r="AM401" s="55" t="s">
        <v>3861</v>
      </c>
      <c r="AN401" s="55" t="s">
        <v>1644</v>
      </c>
      <c r="AO401" t="s">
        <v>3842</v>
      </c>
    </row>
    <row r="402" spans="1:41" x14ac:dyDescent="0.25">
      <c r="A402" s="56">
        <v>45688</v>
      </c>
      <c r="B402" s="92" t="s">
        <v>1718</v>
      </c>
      <c r="C402" s="55" t="s">
        <v>4247</v>
      </c>
      <c r="D402" s="55" t="s">
        <v>3859</v>
      </c>
      <c r="E402" s="55" t="s">
        <v>89</v>
      </c>
      <c r="F402" s="55">
        <v>50900010</v>
      </c>
      <c r="G402" s="55" t="s">
        <v>490</v>
      </c>
      <c r="H402" s="55" t="s">
        <v>89</v>
      </c>
      <c r="I402" s="57">
        <v>16539.310000000001</v>
      </c>
      <c r="J402" s="57">
        <v>16539.310000000001</v>
      </c>
      <c r="K402" s="55" t="s">
        <v>3860</v>
      </c>
      <c r="L402" s="55" t="s">
        <v>1644</v>
      </c>
      <c r="M402" s="55" t="s">
        <v>4247</v>
      </c>
      <c r="N402" s="56">
        <v>45688</v>
      </c>
      <c r="O402" s="55" t="s">
        <v>1644</v>
      </c>
      <c r="P402" s="55" t="s">
        <v>329</v>
      </c>
      <c r="Q402" s="55" t="s">
        <v>330</v>
      </c>
      <c r="R402" s="55" t="s">
        <v>1644</v>
      </c>
      <c r="S402" s="55" t="s">
        <v>1644</v>
      </c>
      <c r="T402" s="55" t="s">
        <v>1644</v>
      </c>
      <c r="U402" s="55" t="s">
        <v>4250</v>
      </c>
      <c r="V402" s="55" t="s">
        <v>1881</v>
      </c>
      <c r="W402" s="55" t="s">
        <v>1644</v>
      </c>
      <c r="X402" s="56"/>
      <c r="Y402" s="55" t="s">
        <v>1644</v>
      </c>
      <c r="Z402" s="56"/>
      <c r="AA402" s="55" t="s">
        <v>1644</v>
      </c>
      <c r="AB402" s="59">
        <v>277991527</v>
      </c>
      <c r="AC402" s="55" t="s">
        <v>1554</v>
      </c>
      <c r="AD402" s="55" t="s">
        <v>1644</v>
      </c>
      <c r="AE402" s="58">
        <v>0</v>
      </c>
      <c r="AF402" s="55" t="s">
        <v>1644</v>
      </c>
      <c r="AG402" s="55" t="s">
        <v>1644</v>
      </c>
      <c r="AH402" s="55" t="s">
        <v>1644</v>
      </c>
      <c r="AI402" s="55" t="s">
        <v>1644</v>
      </c>
      <c r="AJ402" s="55" t="s">
        <v>1644</v>
      </c>
      <c r="AK402" s="55" t="s">
        <v>1644</v>
      </c>
      <c r="AL402" s="55" t="s">
        <v>1644</v>
      </c>
      <c r="AM402" s="55" t="s">
        <v>3861</v>
      </c>
      <c r="AN402" s="55" t="s">
        <v>1644</v>
      </c>
      <c r="AO402" t="s">
        <v>3842</v>
      </c>
    </row>
    <row r="403" spans="1:41" x14ac:dyDescent="0.25">
      <c r="A403" s="56">
        <v>45688</v>
      </c>
      <c r="B403" s="92" t="s">
        <v>1718</v>
      </c>
      <c r="C403" s="55" t="s">
        <v>4247</v>
      </c>
      <c r="D403" s="55" t="s">
        <v>3859</v>
      </c>
      <c r="E403" s="55" t="s">
        <v>89</v>
      </c>
      <c r="F403" s="55">
        <v>50900010</v>
      </c>
      <c r="G403" s="55" t="s">
        <v>490</v>
      </c>
      <c r="H403" s="55" t="s">
        <v>89</v>
      </c>
      <c r="I403" s="57">
        <v>38.96</v>
      </c>
      <c r="J403" s="57">
        <v>38.96</v>
      </c>
      <c r="K403" s="55" t="s">
        <v>3860</v>
      </c>
      <c r="L403" s="55" t="s">
        <v>1644</v>
      </c>
      <c r="M403" s="55" t="s">
        <v>4247</v>
      </c>
      <c r="N403" s="56">
        <v>45688</v>
      </c>
      <c r="O403" s="55" t="s">
        <v>1644</v>
      </c>
      <c r="P403" s="55" t="s">
        <v>329</v>
      </c>
      <c r="Q403" s="55" t="s">
        <v>330</v>
      </c>
      <c r="R403" s="55" t="s">
        <v>1644</v>
      </c>
      <c r="S403" s="55" t="s">
        <v>1644</v>
      </c>
      <c r="T403" s="55" t="s">
        <v>1644</v>
      </c>
      <c r="U403" s="55" t="s">
        <v>4251</v>
      </c>
      <c r="V403" s="55" t="s">
        <v>1881</v>
      </c>
      <c r="W403" s="55" t="s">
        <v>1644</v>
      </c>
      <c r="X403" s="56"/>
      <c r="Y403" s="55" t="s">
        <v>1644</v>
      </c>
      <c r="Z403" s="56"/>
      <c r="AA403" s="55" t="s">
        <v>1644</v>
      </c>
      <c r="AB403" s="59">
        <v>712489</v>
      </c>
      <c r="AC403" s="55" t="s">
        <v>1554</v>
      </c>
      <c r="AD403" s="55" t="s">
        <v>1644</v>
      </c>
      <c r="AE403" s="58">
        <v>0</v>
      </c>
      <c r="AF403" s="55" t="s">
        <v>1644</v>
      </c>
      <c r="AG403" s="55" t="s">
        <v>1644</v>
      </c>
      <c r="AH403" s="55" t="s">
        <v>1644</v>
      </c>
      <c r="AI403" s="55" t="s">
        <v>1644</v>
      </c>
      <c r="AJ403" s="55" t="s">
        <v>1644</v>
      </c>
      <c r="AK403" s="55" t="s">
        <v>1644</v>
      </c>
      <c r="AL403" s="55" t="s">
        <v>1644</v>
      </c>
      <c r="AM403" s="55" t="s">
        <v>3861</v>
      </c>
      <c r="AN403" s="55" t="s">
        <v>1644</v>
      </c>
      <c r="AO403" t="s">
        <v>3842</v>
      </c>
    </row>
    <row r="404" spans="1:41" x14ac:dyDescent="0.25">
      <c r="A404" s="56">
        <v>45688</v>
      </c>
      <c r="B404" s="92" t="s">
        <v>1718</v>
      </c>
      <c r="C404" s="55" t="s">
        <v>4247</v>
      </c>
      <c r="D404" s="55" t="s">
        <v>3859</v>
      </c>
      <c r="E404" s="55" t="s">
        <v>89</v>
      </c>
      <c r="F404" s="55">
        <v>50900010</v>
      </c>
      <c r="G404" s="55" t="s">
        <v>490</v>
      </c>
      <c r="H404" s="55" t="s">
        <v>89</v>
      </c>
      <c r="I404" s="57">
        <v>1.61</v>
      </c>
      <c r="J404" s="57">
        <v>1.61</v>
      </c>
      <c r="K404" s="55" t="s">
        <v>3860</v>
      </c>
      <c r="L404" s="55" t="s">
        <v>1644</v>
      </c>
      <c r="M404" s="55" t="s">
        <v>4247</v>
      </c>
      <c r="N404" s="56">
        <v>45688</v>
      </c>
      <c r="O404" s="55" t="s">
        <v>1644</v>
      </c>
      <c r="P404" s="55" t="s">
        <v>329</v>
      </c>
      <c r="Q404" s="55" t="s">
        <v>330</v>
      </c>
      <c r="R404" s="55" t="s">
        <v>1644</v>
      </c>
      <c r="S404" s="55" t="s">
        <v>1644</v>
      </c>
      <c r="T404" s="55" t="s">
        <v>1644</v>
      </c>
      <c r="U404" s="55" t="s">
        <v>4252</v>
      </c>
      <c r="V404" s="55" t="s">
        <v>1718</v>
      </c>
      <c r="W404" s="55" t="s">
        <v>1644</v>
      </c>
      <c r="X404" s="56"/>
      <c r="Y404" s="55" t="s">
        <v>1644</v>
      </c>
      <c r="Z404" s="56"/>
      <c r="AA404" s="55" t="s">
        <v>1644</v>
      </c>
      <c r="AB404" s="59">
        <v>30269</v>
      </c>
      <c r="AC404" s="55" t="s">
        <v>1554</v>
      </c>
      <c r="AD404" s="55" t="s">
        <v>1644</v>
      </c>
      <c r="AE404" s="58">
        <v>0</v>
      </c>
      <c r="AF404" s="55" t="s">
        <v>1644</v>
      </c>
      <c r="AG404" s="55" t="s">
        <v>1644</v>
      </c>
      <c r="AH404" s="55" t="s">
        <v>1644</v>
      </c>
      <c r="AI404" s="55" t="s">
        <v>1644</v>
      </c>
      <c r="AJ404" s="55" t="s">
        <v>1644</v>
      </c>
      <c r="AK404" s="55" t="s">
        <v>1644</v>
      </c>
      <c r="AL404" s="55" t="s">
        <v>1644</v>
      </c>
      <c r="AM404" s="55" t="s">
        <v>3861</v>
      </c>
      <c r="AN404" s="55" t="s">
        <v>1644</v>
      </c>
      <c r="AO404" t="s">
        <v>3842</v>
      </c>
    </row>
    <row r="405" spans="1:41" x14ac:dyDescent="0.25">
      <c r="A405" s="56">
        <v>45688</v>
      </c>
      <c r="B405" s="92" t="s">
        <v>1718</v>
      </c>
      <c r="C405" s="55" t="s">
        <v>4247</v>
      </c>
      <c r="D405" s="55" t="s">
        <v>3859</v>
      </c>
      <c r="E405" s="55" t="s">
        <v>89</v>
      </c>
      <c r="F405" s="55">
        <v>50900000</v>
      </c>
      <c r="G405" s="55" t="s">
        <v>488</v>
      </c>
      <c r="H405" s="55" t="s">
        <v>89</v>
      </c>
      <c r="I405" s="57">
        <v>9.25</v>
      </c>
      <c r="J405" s="57">
        <v>9.25</v>
      </c>
      <c r="K405" s="55" t="s">
        <v>3860</v>
      </c>
      <c r="L405" s="55" t="s">
        <v>1644</v>
      </c>
      <c r="M405" s="55" t="s">
        <v>4247</v>
      </c>
      <c r="N405" s="56">
        <v>45688</v>
      </c>
      <c r="O405" s="55" t="s">
        <v>1644</v>
      </c>
      <c r="P405" s="55" t="s">
        <v>329</v>
      </c>
      <c r="Q405" s="55" t="s">
        <v>330</v>
      </c>
      <c r="R405" s="55" t="s">
        <v>1644</v>
      </c>
      <c r="S405" s="55" t="s">
        <v>1644</v>
      </c>
      <c r="T405" s="55" t="s">
        <v>1644</v>
      </c>
      <c r="U405" s="55" t="s">
        <v>4253</v>
      </c>
      <c r="V405" s="55" t="s">
        <v>1718</v>
      </c>
      <c r="W405" s="55" t="s">
        <v>1644</v>
      </c>
      <c r="X405" s="56"/>
      <c r="Y405" s="55" t="s">
        <v>1644</v>
      </c>
      <c r="Z405" s="56"/>
      <c r="AA405" s="55" t="s">
        <v>1644</v>
      </c>
      <c r="AB405" s="59">
        <v>145353</v>
      </c>
      <c r="AC405" s="55" t="s">
        <v>1554</v>
      </c>
      <c r="AD405" s="55" t="s">
        <v>1644</v>
      </c>
      <c r="AE405" s="58">
        <v>0</v>
      </c>
      <c r="AF405" s="55" t="s">
        <v>1644</v>
      </c>
      <c r="AG405" s="55" t="s">
        <v>1644</v>
      </c>
      <c r="AH405" s="55" t="s">
        <v>1644</v>
      </c>
      <c r="AI405" s="55" t="s">
        <v>1644</v>
      </c>
      <c r="AJ405" s="55" t="s">
        <v>1644</v>
      </c>
      <c r="AK405" s="55" t="s">
        <v>1644</v>
      </c>
      <c r="AL405" s="55" t="s">
        <v>1644</v>
      </c>
      <c r="AM405" s="55" t="s">
        <v>3861</v>
      </c>
      <c r="AN405" s="55" t="s">
        <v>1644</v>
      </c>
      <c r="AO405" t="s">
        <v>3842</v>
      </c>
    </row>
    <row r="406" spans="1:41" x14ac:dyDescent="0.25">
      <c r="A406" s="56">
        <v>45688</v>
      </c>
      <c r="B406" s="92" t="s">
        <v>1718</v>
      </c>
      <c r="C406" s="55" t="s">
        <v>4247</v>
      </c>
      <c r="D406" s="55" t="s">
        <v>3859</v>
      </c>
      <c r="E406" s="55" t="s">
        <v>89</v>
      </c>
      <c r="F406" s="55">
        <v>50900010</v>
      </c>
      <c r="G406" s="55" t="s">
        <v>490</v>
      </c>
      <c r="H406" s="55" t="s">
        <v>89</v>
      </c>
      <c r="I406" s="57">
        <v>14.7</v>
      </c>
      <c r="J406" s="57">
        <v>14.7</v>
      </c>
      <c r="K406" s="55" t="s">
        <v>3860</v>
      </c>
      <c r="L406" s="55" t="s">
        <v>1644</v>
      </c>
      <c r="M406" s="55" t="s">
        <v>4247</v>
      </c>
      <c r="N406" s="56">
        <v>45688</v>
      </c>
      <c r="O406" s="55" t="s">
        <v>1644</v>
      </c>
      <c r="P406" s="55" t="s">
        <v>329</v>
      </c>
      <c r="Q406" s="55" t="s">
        <v>330</v>
      </c>
      <c r="R406" s="55" t="s">
        <v>1644</v>
      </c>
      <c r="S406" s="55" t="s">
        <v>1644</v>
      </c>
      <c r="T406" s="55" t="s">
        <v>1644</v>
      </c>
      <c r="U406" s="55" t="s">
        <v>4254</v>
      </c>
      <c r="V406" s="55" t="s">
        <v>1718</v>
      </c>
      <c r="W406" s="55" t="s">
        <v>1644</v>
      </c>
      <c r="X406" s="56"/>
      <c r="Y406" s="55" t="s">
        <v>1644</v>
      </c>
      <c r="Z406" s="56"/>
      <c r="AA406" s="55" t="s">
        <v>1644</v>
      </c>
      <c r="AB406" s="59">
        <v>276907</v>
      </c>
      <c r="AC406" s="55" t="s">
        <v>1554</v>
      </c>
      <c r="AD406" s="55" t="s">
        <v>1644</v>
      </c>
      <c r="AE406" s="58">
        <v>0</v>
      </c>
      <c r="AF406" s="55" t="s">
        <v>1644</v>
      </c>
      <c r="AG406" s="55" t="s">
        <v>1644</v>
      </c>
      <c r="AH406" s="55" t="s">
        <v>1644</v>
      </c>
      <c r="AI406" s="55" t="s">
        <v>1644</v>
      </c>
      <c r="AJ406" s="55" t="s">
        <v>1644</v>
      </c>
      <c r="AK406" s="55" t="s">
        <v>1644</v>
      </c>
      <c r="AL406" s="55" t="s">
        <v>1644</v>
      </c>
      <c r="AM406" s="55" t="s">
        <v>3861</v>
      </c>
      <c r="AN406" s="55" t="s">
        <v>1644</v>
      </c>
      <c r="AO406" t="s">
        <v>3842</v>
      </c>
    </row>
    <row r="407" spans="1:41" x14ac:dyDescent="0.25">
      <c r="A407" s="56">
        <v>45688</v>
      </c>
      <c r="B407" s="92" t="s">
        <v>1718</v>
      </c>
      <c r="C407" s="55" t="s">
        <v>4247</v>
      </c>
      <c r="D407" s="55" t="s">
        <v>3859</v>
      </c>
      <c r="E407" s="55" t="s">
        <v>89</v>
      </c>
      <c r="F407" s="55">
        <v>50900010</v>
      </c>
      <c r="G407" s="55" t="s">
        <v>490</v>
      </c>
      <c r="H407" s="55" t="s">
        <v>89</v>
      </c>
      <c r="I407" s="57">
        <v>2.64</v>
      </c>
      <c r="J407" s="57">
        <v>2.64</v>
      </c>
      <c r="K407" s="55" t="s">
        <v>3860</v>
      </c>
      <c r="L407" s="55" t="s">
        <v>1644</v>
      </c>
      <c r="M407" s="55" t="s">
        <v>4247</v>
      </c>
      <c r="N407" s="56">
        <v>45688</v>
      </c>
      <c r="O407" s="55" t="s">
        <v>1644</v>
      </c>
      <c r="P407" s="55" t="s">
        <v>329</v>
      </c>
      <c r="Q407" s="55" t="s">
        <v>330</v>
      </c>
      <c r="R407" s="55" t="s">
        <v>1644</v>
      </c>
      <c r="S407" s="55" t="s">
        <v>1644</v>
      </c>
      <c r="T407" s="55" t="s">
        <v>1644</v>
      </c>
      <c r="U407" s="55" t="s">
        <v>4255</v>
      </c>
      <c r="V407" s="55" t="s">
        <v>1718</v>
      </c>
      <c r="W407" s="55" t="s">
        <v>1644</v>
      </c>
      <c r="X407" s="56"/>
      <c r="Y407" s="55" t="s">
        <v>1644</v>
      </c>
      <c r="Z407" s="56"/>
      <c r="AA407" s="55" t="s">
        <v>1644</v>
      </c>
      <c r="AB407" s="59">
        <v>49668</v>
      </c>
      <c r="AC407" s="55" t="s">
        <v>1554</v>
      </c>
      <c r="AD407" s="55" t="s">
        <v>1644</v>
      </c>
      <c r="AE407" s="58">
        <v>0</v>
      </c>
      <c r="AF407" s="55" t="s">
        <v>1644</v>
      </c>
      <c r="AG407" s="55" t="s">
        <v>1644</v>
      </c>
      <c r="AH407" s="55" t="s">
        <v>1644</v>
      </c>
      <c r="AI407" s="55" t="s">
        <v>1644</v>
      </c>
      <c r="AJ407" s="55" t="s">
        <v>1644</v>
      </c>
      <c r="AK407" s="55" t="s">
        <v>1644</v>
      </c>
      <c r="AL407" s="55" t="s">
        <v>1644</v>
      </c>
      <c r="AM407" s="55" t="s">
        <v>3861</v>
      </c>
      <c r="AN407" s="55" t="s">
        <v>1644</v>
      </c>
      <c r="AO407" t="s">
        <v>3842</v>
      </c>
    </row>
    <row r="408" spans="1:41" x14ac:dyDescent="0.25">
      <c r="A408" s="56">
        <v>45688</v>
      </c>
      <c r="B408" s="92" t="s">
        <v>1718</v>
      </c>
      <c r="C408" s="55" t="s">
        <v>4247</v>
      </c>
      <c r="D408" s="55" t="s">
        <v>3859</v>
      </c>
      <c r="E408" s="55" t="s">
        <v>89</v>
      </c>
      <c r="F408" s="55">
        <v>50900000</v>
      </c>
      <c r="G408" s="55" t="s">
        <v>488</v>
      </c>
      <c r="H408" s="55" t="s">
        <v>89</v>
      </c>
      <c r="I408" s="57">
        <v>13.79</v>
      </c>
      <c r="J408" s="57">
        <v>13.79</v>
      </c>
      <c r="K408" s="55" t="s">
        <v>3860</v>
      </c>
      <c r="L408" s="55" t="s">
        <v>1644</v>
      </c>
      <c r="M408" s="55" t="s">
        <v>4247</v>
      </c>
      <c r="N408" s="56">
        <v>45688</v>
      </c>
      <c r="O408" s="55" t="s">
        <v>1644</v>
      </c>
      <c r="P408" s="55" t="s">
        <v>329</v>
      </c>
      <c r="Q408" s="55" t="s">
        <v>330</v>
      </c>
      <c r="R408" s="55" t="s">
        <v>1644</v>
      </c>
      <c r="S408" s="55" t="s">
        <v>1644</v>
      </c>
      <c r="T408" s="55" t="s">
        <v>1644</v>
      </c>
      <c r="U408" s="55" t="s">
        <v>4256</v>
      </c>
      <c r="V408" s="55" t="s">
        <v>1881</v>
      </c>
      <c r="W408" s="55" t="s">
        <v>1644</v>
      </c>
      <c r="X408" s="56"/>
      <c r="Y408" s="55" t="s">
        <v>1644</v>
      </c>
      <c r="Z408" s="56"/>
      <c r="AA408" s="55" t="s">
        <v>1644</v>
      </c>
      <c r="AB408" s="59">
        <v>215096</v>
      </c>
      <c r="AC408" s="55" t="s">
        <v>1554</v>
      </c>
      <c r="AD408" s="55" t="s">
        <v>1644</v>
      </c>
      <c r="AE408" s="58">
        <v>0</v>
      </c>
      <c r="AF408" s="55" t="s">
        <v>1644</v>
      </c>
      <c r="AG408" s="55" t="s">
        <v>1644</v>
      </c>
      <c r="AH408" s="55" t="s">
        <v>1644</v>
      </c>
      <c r="AI408" s="55" t="s">
        <v>1644</v>
      </c>
      <c r="AJ408" s="55" t="s">
        <v>1644</v>
      </c>
      <c r="AK408" s="55" t="s">
        <v>1644</v>
      </c>
      <c r="AL408" s="55" t="s">
        <v>1644</v>
      </c>
      <c r="AM408" s="55" t="s">
        <v>3861</v>
      </c>
      <c r="AN408" s="55" t="s">
        <v>1644</v>
      </c>
      <c r="AO408" t="s">
        <v>3842</v>
      </c>
    </row>
    <row r="409" spans="1:41" x14ac:dyDescent="0.25">
      <c r="A409" s="56">
        <v>45688</v>
      </c>
      <c r="B409" s="92" t="s">
        <v>1718</v>
      </c>
      <c r="C409" s="55" t="s">
        <v>4247</v>
      </c>
      <c r="D409" s="55" t="s">
        <v>3859</v>
      </c>
      <c r="E409" s="55" t="s">
        <v>89</v>
      </c>
      <c r="F409" s="55">
        <v>50900010</v>
      </c>
      <c r="G409" s="55" t="s">
        <v>490</v>
      </c>
      <c r="H409" s="55" t="s">
        <v>89</v>
      </c>
      <c r="I409" s="57">
        <v>0.46</v>
      </c>
      <c r="J409" s="57">
        <v>0.46</v>
      </c>
      <c r="K409" s="55" t="s">
        <v>3860</v>
      </c>
      <c r="L409" s="55" t="s">
        <v>1644</v>
      </c>
      <c r="M409" s="55" t="s">
        <v>4247</v>
      </c>
      <c r="N409" s="56">
        <v>45688</v>
      </c>
      <c r="O409" s="55" t="s">
        <v>1644</v>
      </c>
      <c r="P409" s="55" t="s">
        <v>329</v>
      </c>
      <c r="Q409" s="55" t="s">
        <v>330</v>
      </c>
      <c r="R409" s="55" t="s">
        <v>1644</v>
      </c>
      <c r="S409" s="55" t="s">
        <v>1644</v>
      </c>
      <c r="T409" s="55" t="s">
        <v>1644</v>
      </c>
      <c r="U409" s="55" t="s">
        <v>4257</v>
      </c>
      <c r="V409" s="55" t="s">
        <v>1718</v>
      </c>
      <c r="W409" s="55" t="s">
        <v>1644</v>
      </c>
      <c r="X409" s="56"/>
      <c r="Y409" s="55" t="s">
        <v>1644</v>
      </c>
      <c r="Z409" s="56"/>
      <c r="AA409" s="55" t="s">
        <v>1644</v>
      </c>
      <c r="AB409" s="59">
        <v>8721</v>
      </c>
      <c r="AC409" s="55" t="s">
        <v>1554</v>
      </c>
      <c r="AD409" s="55" t="s">
        <v>1644</v>
      </c>
      <c r="AE409" s="58">
        <v>0</v>
      </c>
      <c r="AF409" s="55" t="s">
        <v>1644</v>
      </c>
      <c r="AG409" s="55" t="s">
        <v>1644</v>
      </c>
      <c r="AH409" s="55" t="s">
        <v>1644</v>
      </c>
      <c r="AI409" s="55" t="s">
        <v>1644</v>
      </c>
      <c r="AJ409" s="55" t="s">
        <v>1644</v>
      </c>
      <c r="AK409" s="55" t="s">
        <v>1644</v>
      </c>
      <c r="AL409" s="55" t="s">
        <v>1644</v>
      </c>
      <c r="AM409" s="55" t="s">
        <v>3861</v>
      </c>
      <c r="AN409" s="55" t="s">
        <v>1644</v>
      </c>
      <c r="AO409" t="s">
        <v>3842</v>
      </c>
    </row>
    <row r="410" spans="1:41" x14ac:dyDescent="0.25">
      <c r="A410" s="56">
        <v>45688</v>
      </c>
      <c r="B410" s="92" t="s">
        <v>1718</v>
      </c>
      <c r="C410" s="55" t="s">
        <v>4247</v>
      </c>
      <c r="D410" s="55" t="s">
        <v>3859</v>
      </c>
      <c r="E410" s="55" t="s">
        <v>89</v>
      </c>
      <c r="F410" s="55">
        <v>50900000</v>
      </c>
      <c r="G410" s="55" t="s">
        <v>488</v>
      </c>
      <c r="H410" s="55" t="s">
        <v>89</v>
      </c>
      <c r="I410" s="57">
        <v>0.01</v>
      </c>
      <c r="J410" s="57">
        <v>0.01</v>
      </c>
      <c r="K410" s="55" t="s">
        <v>3860</v>
      </c>
      <c r="L410" s="55" t="s">
        <v>1644</v>
      </c>
      <c r="M410" s="55" t="s">
        <v>4247</v>
      </c>
      <c r="N410" s="56">
        <v>45688</v>
      </c>
      <c r="O410" s="55" t="s">
        <v>1644</v>
      </c>
      <c r="P410" s="55" t="s">
        <v>329</v>
      </c>
      <c r="Q410" s="55" t="s">
        <v>330</v>
      </c>
      <c r="R410" s="55" t="s">
        <v>1644</v>
      </c>
      <c r="S410" s="55" t="s">
        <v>1644</v>
      </c>
      <c r="T410" s="55" t="s">
        <v>1644</v>
      </c>
      <c r="U410" s="55" t="s">
        <v>4258</v>
      </c>
      <c r="V410" s="55" t="s">
        <v>1718</v>
      </c>
      <c r="W410" s="55" t="s">
        <v>1644</v>
      </c>
      <c r="X410" s="56"/>
      <c r="Y410" s="55" t="s">
        <v>1644</v>
      </c>
      <c r="Z410" s="56"/>
      <c r="AA410" s="55" t="s">
        <v>1644</v>
      </c>
      <c r="AB410" s="59">
        <v>214</v>
      </c>
      <c r="AC410" s="55" t="s">
        <v>1554</v>
      </c>
      <c r="AD410" s="55" t="s">
        <v>1644</v>
      </c>
      <c r="AE410" s="58">
        <v>0</v>
      </c>
      <c r="AF410" s="55" t="s">
        <v>1644</v>
      </c>
      <c r="AG410" s="55" t="s">
        <v>1644</v>
      </c>
      <c r="AH410" s="55" t="s">
        <v>1644</v>
      </c>
      <c r="AI410" s="55" t="s">
        <v>1644</v>
      </c>
      <c r="AJ410" s="55" t="s">
        <v>1644</v>
      </c>
      <c r="AK410" s="55" t="s">
        <v>1644</v>
      </c>
      <c r="AL410" s="55" t="s">
        <v>1644</v>
      </c>
      <c r="AM410" s="55" t="s">
        <v>3861</v>
      </c>
      <c r="AN410" s="55" t="s">
        <v>1644</v>
      </c>
      <c r="AO410" t="s">
        <v>3842</v>
      </c>
    </row>
    <row r="411" spans="1:41" x14ac:dyDescent="0.25">
      <c r="A411" s="56">
        <v>45688</v>
      </c>
      <c r="B411" s="92" t="s">
        <v>1718</v>
      </c>
      <c r="C411" s="55" t="s">
        <v>4247</v>
      </c>
      <c r="D411" s="55" t="s">
        <v>3859</v>
      </c>
      <c r="E411" s="55" t="s">
        <v>89</v>
      </c>
      <c r="F411" s="55">
        <v>50900000</v>
      </c>
      <c r="G411" s="55" t="s">
        <v>488</v>
      </c>
      <c r="H411" s="55" t="s">
        <v>89</v>
      </c>
      <c r="I411" s="57">
        <v>0.03</v>
      </c>
      <c r="J411" s="57">
        <v>0.03</v>
      </c>
      <c r="K411" s="55" t="s">
        <v>3860</v>
      </c>
      <c r="L411" s="55" t="s">
        <v>1644</v>
      </c>
      <c r="M411" s="55" t="s">
        <v>4247</v>
      </c>
      <c r="N411" s="56">
        <v>45688</v>
      </c>
      <c r="O411" s="55" t="s">
        <v>1644</v>
      </c>
      <c r="P411" s="55" t="s">
        <v>329</v>
      </c>
      <c r="Q411" s="55" t="s">
        <v>330</v>
      </c>
      <c r="R411" s="55" t="s">
        <v>1644</v>
      </c>
      <c r="S411" s="55" t="s">
        <v>1644</v>
      </c>
      <c r="T411" s="55" t="s">
        <v>1644</v>
      </c>
      <c r="U411" s="55" t="s">
        <v>4259</v>
      </c>
      <c r="V411" s="55" t="s">
        <v>1718</v>
      </c>
      <c r="W411" s="55" t="s">
        <v>1644</v>
      </c>
      <c r="X411" s="56"/>
      <c r="Y411" s="55" t="s">
        <v>1644</v>
      </c>
      <c r="Z411" s="56"/>
      <c r="AA411" s="55" t="s">
        <v>1644</v>
      </c>
      <c r="AB411" s="59">
        <v>522</v>
      </c>
      <c r="AC411" s="55" t="s">
        <v>1554</v>
      </c>
      <c r="AD411" s="55" t="s">
        <v>1644</v>
      </c>
      <c r="AE411" s="58">
        <v>0</v>
      </c>
      <c r="AF411" s="55" t="s">
        <v>1644</v>
      </c>
      <c r="AG411" s="55" t="s">
        <v>1644</v>
      </c>
      <c r="AH411" s="55" t="s">
        <v>1644</v>
      </c>
      <c r="AI411" s="55" t="s">
        <v>1644</v>
      </c>
      <c r="AJ411" s="55" t="s">
        <v>1644</v>
      </c>
      <c r="AK411" s="55" t="s">
        <v>1644</v>
      </c>
      <c r="AL411" s="55" t="s">
        <v>1644</v>
      </c>
      <c r="AM411" s="55" t="s">
        <v>3861</v>
      </c>
      <c r="AN411" s="55" t="s">
        <v>1644</v>
      </c>
      <c r="AO411" t="s">
        <v>3842</v>
      </c>
    </row>
    <row r="412" spans="1:41" x14ac:dyDescent="0.25">
      <c r="A412" s="56">
        <v>45688</v>
      </c>
      <c r="B412" s="92" t="s">
        <v>1718</v>
      </c>
      <c r="C412" s="55" t="s">
        <v>4247</v>
      </c>
      <c r="D412" s="55" t="s">
        <v>3859</v>
      </c>
      <c r="E412" s="55" t="s">
        <v>89</v>
      </c>
      <c r="F412" s="55">
        <v>50900000</v>
      </c>
      <c r="G412" s="55" t="s">
        <v>488</v>
      </c>
      <c r="H412" s="55" t="s">
        <v>89</v>
      </c>
      <c r="I412" s="57">
        <v>9406.74</v>
      </c>
      <c r="J412" s="57">
        <v>9406.74</v>
      </c>
      <c r="K412" s="55" t="s">
        <v>3860</v>
      </c>
      <c r="L412" s="55" t="s">
        <v>1644</v>
      </c>
      <c r="M412" s="55" t="s">
        <v>4247</v>
      </c>
      <c r="N412" s="56">
        <v>45688</v>
      </c>
      <c r="O412" s="55" t="s">
        <v>1644</v>
      </c>
      <c r="P412" s="55" t="s">
        <v>329</v>
      </c>
      <c r="Q412" s="55" t="s">
        <v>330</v>
      </c>
      <c r="R412" s="55" t="s">
        <v>1644</v>
      </c>
      <c r="S412" s="55" t="s">
        <v>1644</v>
      </c>
      <c r="T412" s="55" t="s">
        <v>1644</v>
      </c>
      <c r="U412" s="55" t="s">
        <v>4253</v>
      </c>
      <c r="V412" s="55" t="s">
        <v>1881</v>
      </c>
      <c r="W412" s="55" t="s">
        <v>1644</v>
      </c>
      <c r="X412" s="56"/>
      <c r="Y412" s="55" t="s">
        <v>1644</v>
      </c>
      <c r="Z412" s="56"/>
      <c r="AA412" s="55" t="s">
        <v>1644</v>
      </c>
      <c r="AB412" s="59">
        <v>146209097</v>
      </c>
      <c r="AC412" s="55" t="s">
        <v>1554</v>
      </c>
      <c r="AD412" s="55" t="s">
        <v>1644</v>
      </c>
      <c r="AE412" s="58">
        <v>0</v>
      </c>
      <c r="AF412" s="55" t="s">
        <v>1644</v>
      </c>
      <c r="AG412" s="55" t="s">
        <v>1644</v>
      </c>
      <c r="AH412" s="55" t="s">
        <v>1644</v>
      </c>
      <c r="AI412" s="55" t="s">
        <v>1644</v>
      </c>
      <c r="AJ412" s="55" t="s">
        <v>1644</v>
      </c>
      <c r="AK412" s="55" t="s">
        <v>1644</v>
      </c>
      <c r="AL412" s="55" t="s">
        <v>1644</v>
      </c>
      <c r="AM412" s="55" t="s">
        <v>3861</v>
      </c>
      <c r="AN412" s="55" t="s">
        <v>1644</v>
      </c>
      <c r="AO412" t="s">
        <v>3842</v>
      </c>
    </row>
    <row r="413" spans="1:41" x14ac:dyDescent="0.25">
      <c r="A413" s="56">
        <v>45688</v>
      </c>
      <c r="B413" s="92" t="s">
        <v>1718</v>
      </c>
      <c r="C413" s="55" t="s">
        <v>4247</v>
      </c>
      <c r="D413" s="55" t="s">
        <v>3859</v>
      </c>
      <c r="E413" s="55" t="s">
        <v>89</v>
      </c>
      <c r="F413" s="55">
        <v>50900000</v>
      </c>
      <c r="G413" s="55" t="s">
        <v>488</v>
      </c>
      <c r="H413" s="55" t="s">
        <v>89</v>
      </c>
      <c r="I413" s="57">
        <v>13.79</v>
      </c>
      <c r="J413" s="57">
        <v>13.79</v>
      </c>
      <c r="K413" s="55" t="s">
        <v>3860</v>
      </c>
      <c r="L413" s="55" t="s">
        <v>1644</v>
      </c>
      <c r="M413" s="55" t="s">
        <v>4247</v>
      </c>
      <c r="N413" s="56">
        <v>45688</v>
      </c>
      <c r="O413" s="55" t="s">
        <v>1644</v>
      </c>
      <c r="P413" s="55" t="s">
        <v>329</v>
      </c>
      <c r="Q413" s="55" t="s">
        <v>330</v>
      </c>
      <c r="R413" s="55" t="s">
        <v>1644</v>
      </c>
      <c r="S413" s="55" t="s">
        <v>1644</v>
      </c>
      <c r="T413" s="55" t="s">
        <v>1644</v>
      </c>
      <c r="U413" s="55" t="s">
        <v>4258</v>
      </c>
      <c r="V413" s="55" t="s">
        <v>1881</v>
      </c>
      <c r="W413" s="55" t="s">
        <v>1644</v>
      </c>
      <c r="X413" s="56"/>
      <c r="Y413" s="55" t="s">
        <v>1644</v>
      </c>
      <c r="Z413" s="56"/>
      <c r="AA413" s="55" t="s">
        <v>1644</v>
      </c>
      <c r="AB413" s="59">
        <v>215096</v>
      </c>
      <c r="AC413" s="55" t="s">
        <v>1554</v>
      </c>
      <c r="AD413" s="55" t="s">
        <v>1644</v>
      </c>
      <c r="AE413" s="58">
        <v>0</v>
      </c>
      <c r="AF413" s="55" t="s">
        <v>1644</v>
      </c>
      <c r="AG413" s="55" t="s">
        <v>1644</v>
      </c>
      <c r="AH413" s="55" t="s">
        <v>1644</v>
      </c>
      <c r="AI413" s="55" t="s">
        <v>1644</v>
      </c>
      <c r="AJ413" s="55" t="s">
        <v>1644</v>
      </c>
      <c r="AK413" s="55" t="s">
        <v>1644</v>
      </c>
      <c r="AL413" s="55" t="s">
        <v>1644</v>
      </c>
      <c r="AM413" s="55" t="s">
        <v>3861</v>
      </c>
      <c r="AN413" s="55" t="s">
        <v>1644</v>
      </c>
      <c r="AO413" t="s">
        <v>3842</v>
      </c>
    </row>
    <row r="414" spans="1:41" x14ac:dyDescent="0.25">
      <c r="A414" s="56">
        <v>45688</v>
      </c>
      <c r="B414" s="92" t="s">
        <v>1718</v>
      </c>
      <c r="C414" s="55" t="s">
        <v>4247</v>
      </c>
      <c r="D414" s="55" t="s">
        <v>3859</v>
      </c>
      <c r="E414" s="55" t="s">
        <v>89</v>
      </c>
      <c r="F414" s="55">
        <v>50900010</v>
      </c>
      <c r="G414" s="55" t="s">
        <v>490</v>
      </c>
      <c r="H414" s="55" t="s">
        <v>89</v>
      </c>
      <c r="I414" s="57">
        <v>0.97</v>
      </c>
      <c r="J414" s="57">
        <v>0.97</v>
      </c>
      <c r="K414" s="55" t="s">
        <v>3860</v>
      </c>
      <c r="L414" s="55" t="s">
        <v>1644</v>
      </c>
      <c r="M414" s="55" t="s">
        <v>4247</v>
      </c>
      <c r="N414" s="56">
        <v>45688</v>
      </c>
      <c r="O414" s="55" t="s">
        <v>1644</v>
      </c>
      <c r="P414" s="55" t="s">
        <v>329</v>
      </c>
      <c r="Q414" s="55" t="s">
        <v>330</v>
      </c>
      <c r="R414" s="55" t="s">
        <v>1644</v>
      </c>
      <c r="S414" s="55" t="s">
        <v>1644</v>
      </c>
      <c r="T414" s="55" t="s">
        <v>1644</v>
      </c>
      <c r="U414" s="55" t="s">
        <v>4260</v>
      </c>
      <c r="V414" s="55" t="s">
        <v>1718</v>
      </c>
      <c r="W414" s="55" t="s">
        <v>1644</v>
      </c>
      <c r="X414" s="56"/>
      <c r="Y414" s="55" t="s">
        <v>1644</v>
      </c>
      <c r="Z414" s="56"/>
      <c r="AA414" s="55" t="s">
        <v>1644</v>
      </c>
      <c r="AB414" s="59">
        <v>18239</v>
      </c>
      <c r="AC414" s="55" t="s">
        <v>1554</v>
      </c>
      <c r="AD414" s="55" t="s">
        <v>1644</v>
      </c>
      <c r="AE414" s="58">
        <v>0</v>
      </c>
      <c r="AF414" s="55" t="s">
        <v>1644</v>
      </c>
      <c r="AG414" s="55" t="s">
        <v>1644</v>
      </c>
      <c r="AH414" s="55" t="s">
        <v>1644</v>
      </c>
      <c r="AI414" s="55" t="s">
        <v>1644</v>
      </c>
      <c r="AJ414" s="55" t="s">
        <v>1644</v>
      </c>
      <c r="AK414" s="55" t="s">
        <v>1644</v>
      </c>
      <c r="AL414" s="55" t="s">
        <v>1644</v>
      </c>
      <c r="AM414" s="55" t="s">
        <v>3861</v>
      </c>
      <c r="AN414" s="55" t="s">
        <v>1644</v>
      </c>
      <c r="AO414" t="s">
        <v>3842</v>
      </c>
    </row>
    <row r="415" spans="1:41" x14ac:dyDescent="0.25">
      <c r="A415" s="56">
        <v>45688</v>
      </c>
      <c r="B415" s="92" t="s">
        <v>1718</v>
      </c>
      <c r="C415" s="55" t="s">
        <v>4247</v>
      </c>
      <c r="D415" s="55" t="s">
        <v>3859</v>
      </c>
      <c r="E415" s="55" t="s">
        <v>89</v>
      </c>
      <c r="F415" s="55">
        <v>50900000</v>
      </c>
      <c r="G415" s="55" t="s">
        <v>488</v>
      </c>
      <c r="H415" s="55" t="s">
        <v>89</v>
      </c>
      <c r="I415" s="57">
        <v>0.28000000000000003</v>
      </c>
      <c r="J415" s="57">
        <v>0.28000000000000003</v>
      </c>
      <c r="K415" s="55" t="s">
        <v>3860</v>
      </c>
      <c r="L415" s="55" t="s">
        <v>1644</v>
      </c>
      <c r="M415" s="55" t="s">
        <v>4247</v>
      </c>
      <c r="N415" s="56">
        <v>45688</v>
      </c>
      <c r="O415" s="55" t="s">
        <v>1644</v>
      </c>
      <c r="P415" s="55" t="s">
        <v>329</v>
      </c>
      <c r="Q415" s="55" t="s">
        <v>330</v>
      </c>
      <c r="R415" s="55" t="s">
        <v>1644</v>
      </c>
      <c r="S415" s="55" t="s">
        <v>1644</v>
      </c>
      <c r="T415" s="55" t="s">
        <v>1644</v>
      </c>
      <c r="U415" s="55" t="s">
        <v>4249</v>
      </c>
      <c r="V415" s="55" t="s">
        <v>1718</v>
      </c>
      <c r="W415" s="55" t="s">
        <v>1644</v>
      </c>
      <c r="X415" s="56"/>
      <c r="Y415" s="55" t="s">
        <v>1644</v>
      </c>
      <c r="Z415" s="56"/>
      <c r="AA415" s="55" t="s">
        <v>1644</v>
      </c>
      <c r="AB415" s="59">
        <v>4366</v>
      </c>
      <c r="AC415" s="55" t="s">
        <v>1554</v>
      </c>
      <c r="AD415" s="55" t="s">
        <v>1644</v>
      </c>
      <c r="AE415" s="58">
        <v>0</v>
      </c>
      <c r="AF415" s="55" t="s">
        <v>1644</v>
      </c>
      <c r="AG415" s="55" t="s">
        <v>1644</v>
      </c>
      <c r="AH415" s="55" t="s">
        <v>1644</v>
      </c>
      <c r="AI415" s="55" t="s">
        <v>1644</v>
      </c>
      <c r="AJ415" s="55" t="s">
        <v>1644</v>
      </c>
      <c r="AK415" s="55" t="s">
        <v>1644</v>
      </c>
      <c r="AL415" s="55" t="s">
        <v>1644</v>
      </c>
      <c r="AM415" s="55" t="s">
        <v>3861</v>
      </c>
      <c r="AN415" s="55" t="s">
        <v>1644</v>
      </c>
      <c r="AO415" t="s">
        <v>3842</v>
      </c>
    </row>
    <row r="416" spans="1:41" x14ac:dyDescent="0.25">
      <c r="A416" s="56">
        <v>45688</v>
      </c>
      <c r="B416" s="92" t="s">
        <v>1718</v>
      </c>
      <c r="C416" s="55" t="s">
        <v>4247</v>
      </c>
      <c r="D416" s="55" t="s">
        <v>3859</v>
      </c>
      <c r="E416" s="55" t="s">
        <v>89</v>
      </c>
      <c r="F416" s="55">
        <v>50900000</v>
      </c>
      <c r="G416" s="55" t="s">
        <v>488</v>
      </c>
      <c r="H416" s="55" t="s">
        <v>89</v>
      </c>
      <c r="I416" s="57">
        <v>6.31</v>
      </c>
      <c r="J416" s="57">
        <v>6.31</v>
      </c>
      <c r="K416" s="55" t="s">
        <v>3860</v>
      </c>
      <c r="L416" s="55" t="s">
        <v>1644</v>
      </c>
      <c r="M416" s="55" t="s">
        <v>4247</v>
      </c>
      <c r="N416" s="56">
        <v>45688</v>
      </c>
      <c r="O416" s="55" t="s">
        <v>1644</v>
      </c>
      <c r="P416" s="55" t="s">
        <v>329</v>
      </c>
      <c r="Q416" s="55" t="s">
        <v>330</v>
      </c>
      <c r="R416" s="55" t="s">
        <v>1644</v>
      </c>
      <c r="S416" s="55" t="s">
        <v>1644</v>
      </c>
      <c r="T416" s="55" t="s">
        <v>1644</v>
      </c>
      <c r="U416" s="55" t="s">
        <v>4261</v>
      </c>
      <c r="V416" s="55" t="s">
        <v>2159</v>
      </c>
      <c r="W416" s="55" t="s">
        <v>1644</v>
      </c>
      <c r="X416" s="56"/>
      <c r="Y416" s="55" t="s">
        <v>1644</v>
      </c>
      <c r="Z416" s="56"/>
      <c r="AA416" s="55" t="s">
        <v>1644</v>
      </c>
      <c r="AB416" s="59">
        <v>102557</v>
      </c>
      <c r="AC416" s="55" t="s">
        <v>1554</v>
      </c>
      <c r="AD416" s="55" t="s">
        <v>1644</v>
      </c>
      <c r="AE416" s="58">
        <v>0</v>
      </c>
      <c r="AF416" s="55" t="s">
        <v>1644</v>
      </c>
      <c r="AG416" s="55" t="s">
        <v>1644</v>
      </c>
      <c r="AH416" s="55" t="s">
        <v>1644</v>
      </c>
      <c r="AI416" s="55" t="s">
        <v>1644</v>
      </c>
      <c r="AJ416" s="55" t="s">
        <v>1644</v>
      </c>
      <c r="AK416" s="55" t="s">
        <v>1644</v>
      </c>
      <c r="AL416" s="55" t="s">
        <v>1644</v>
      </c>
      <c r="AM416" s="55" t="s">
        <v>3861</v>
      </c>
      <c r="AN416" s="55" t="s">
        <v>1644</v>
      </c>
      <c r="AO416" t="s">
        <v>3842</v>
      </c>
    </row>
    <row r="417" spans="1:41" x14ac:dyDescent="0.25">
      <c r="A417" s="56">
        <v>45688</v>
      </c>
      <c r="B417" s="92" t="s">
        <v>1718</v>
      </c>
      <c r="C417" s="55" t="s">
        <v>4247</v>
      </c>
      <c r="D417" s="55" t="s">
        <v>3859</v>
      </c>
      <c r="E417" s="55" t="s">
        <v>89</v>
      </c>
      <c r="F417" s="55">
        <v>50900000</v>
      </c>
      <c r="G417" s="55" t="s">
        <v>488</v>
      </c>
      <c r="H417" s="55" t="s">
        <v>89</v>
      </c>
      <c r="I417" s="57">
        <v>9517.94</v>
      </c>
      <c r="J417" s="57">
        <v>9517.94</v>
      </c>
      <c r="K417" s="55" t="s">
        <v>3860</v>
      </c>
      <c r="L417" s="55" t="s">
        <v>1644</v>
      </c>
      <c r="M417" s="55" t="s">
        <v>4247</v>
      </c>
      <c r="N417" s="56">
        <v>45688</v>
      </c>
      <c r="O417" s="55" t="s">
        <v>1644</v>
      </c>
      <c r="P417" s="55" t="s">
        <v>4042</v>
      </c>
      <c r="Q417" s="55" t="s">
        <v>4043</v>
      </c>
      <c r="R417" s="55" t="s">
        <v>1644</v>
      </c>
      <c r="S417" s="55" t="s">
        <v>1644</v>
      </c>
      <c r="T417" s="55" t="s">
        <v>1644</v>
      </c>
      <c r="U417" s="55" t="s">
        <v>4262</v>
      </c>
      <c r="V417" s="55" t="s">
        <v>1881</v>
      </c>
      <c r="W417" s="55" t="s">
        <v>1644</v>
      </c>
      <c r="X417" s="56"/>
      <c r="Y417" s="55" t="s">
        <v>1644</v>
      </c>
      <c r="Z417" s="56"/>
      <c r="AA417" s="55" t="s">
        <v>1644</v>
      </c>
      <c r="AB417" s="59">
        <v>147935165</v>
      </c>
      <c r="AC417" s="55" t="s">
        <v>1554</v>
      </c>
      <c r="AD417" s="55" t="s">
        <v>1644</v>
      </c>
      <c r="AE417" s="58">
        <v>0</v>
      </c>
      <c r="AF417" s="55" t="s">
        <v>1644</v>
      </c>
      <c r="AG417" s="55" t="s">
        <v>1644</v>
      </c>
      <c r="AH417" s="55" t="s">
        <v>1644</v>
      </c>
      <c r="AI417" s="55" t="s">
        <v>1644</v>
      </c>
      <c r="AJ417" s="55" t="s">
        <v>1644</v>
      </c>
      <c r="AK417" s="55" t="s">
        <v>1644</v>
      </c>
      <c r="AL417" s="55" t="s">
        <v>1644</v>
      </c>
      <c r="AM417" s="55" t="s">
        <v>3861</v>
      </c>
      <c r="AN417" s="55" t="s">
        <v>1644</v>
      </c>
      <c r="AO417" t="s">
        <v>4371</v>
      </c>
    </row>
    <row r="418" spans="1:41" x14ac:dyDescent="0.25">
      <c r="A418" s="56">
        <v>45688</v>
      </c>
      <c r="B418" s="92" t="s">
        <v>1718</v>
      </c>
      <c r="C418" s="55" t="s">
        <v>4247</v>
      </c>
      <c r="D418" s="55" t="s">
        <v>3859</v>
      </c>
      <c r="E418" s="55" t="s">
        <v>89</v>
      </c>
      <c r="F418" s="55">
        <v>50900010</v>
      </c>
      <c r="G418" s="55" t="s">
        <v>490</v>
      </c>
      <c r="H418" s="55" t="s">
        <v>89</v>
      </c>
      <c r="I418" s="57">
        <v>1.43</v>
      </c>
      <c r="J418" s="57">
        <v>1.43</v>
      </c>
      <c r="K418" s="55" t="s">
        <v>3860</v>
      </c>
      <c r="L418" s="55" t="s">
        <v>1644</v>
      </c>
      <c r="M418" s="55" t="s">
        <v>4247</v>
      </c>
      <c r="N418" s="56">
        <v>45688</v>
      </c>
      <c r="O418" s="55" t="s">
        <v>1644</v>
      </c>
      <c r="P418" s="55" t="s">
        <v>329</v>
      </c>
      <c r="Q418" s="55" t="s">
        <v>330</v>
      </c>
      <c r="R418" s="55" t="s">
        <v>1644</v>
      </c>
      <c r="S418" s="55" t="s">
        <v>1644</v>
      </c>
      <c r="T418" s="55" t="s">
        <v>1644</v>
      </c>
      <c r="U418" s="55" t="s">
        <v>4263</v>
      </c>
      <c r="V418" s="55" t="s">
        <v>1718</v>
      </c>
      <c r="W418" s="55" t="s">
        <v>1644</v>
      </c>
      <c r="X418" s="56"/>
      <c r="Y418" s="55" t="s">
        <v>1644</v>
      </c>
      <c r="Z418" s="56"/>
      <c r="AA418" s="55" t="s">
        <v>1644</v>
      </c>
      <c r="AB418" s="59">
        <v>26856</v>
      </c>
      <c r="AC418" s="55" t="s">
        <v>1554</v>
      </c>
      <c r="AD418" s="55" t="s">
        <v>1644</v>
      </c>
      <c r="AE418" s="58">
        <v>0</v>
      </c>
      <c r="AF418" s="55" t="s">
        <v>1644</v>
      </c>
      <c r="AG418" s="55" t="s">
        <v>1644</v>
      </c>
      <c r="AH418" s="55" t="s">
        <v>1644</v>
      </c>
      <c r="AI418" s="55" t="s">
        <v>1644</v>
      </c>
      <c r="AJ418" s="55" t="s">
        <v>1644</v>
      </c>
      <c r="AK418" s="55" t="s">
        <v>1644</v>
      </c>
      <c r="AL418" s="55" t="s">
        <v>1644</v>
      </c>
      <c r="AM418" s="55" t="s">
        <v>3861</v>
      </c>
      <c r="AN418" s="55" t="s">
        <v>1644</v>
      </c>
      <c r="AO418" t="s">
        <v>3842</v>
      </c>
    </row>
    <row r="419" spans="1:41" x14ac:dyDescent="0.25">
      <c r="A419" s="56">
        <v>45688</v>
      </c>
      <c r="B419" s="92" t="s">
        <v>1718</v>
      </c>
      <c r="C419" s="55" t="s">
        <v>4247</v>
      </c>
      <c r="D419" s="55" t="s">
        <v>3859</v>
      </c>
      <c r="E419" s="55" t="s">
        <v>89</v>
      </c>
      <c r="F419" s="55">
        <v>50900000</v>
      </c>
      <c r="G419" s="55" t="s">
        <v>488</v>
      </c>
      <c r="H419" s="55" t="s">
        <v>89</v>
      </c>
      <c r="I419" s="57">
        <v>0.01</v>
      </c>
      <c r="J419" s="57">
        <v>0.01</v>
      </c>
      <c r="K419" s="55" t="s">
        <v>3860</v>
      </c>
      <c r="L419" s="55" t="s">
        <v>1644</v>
      </c>
      <c r="M419" s="55" t="s">
        <v>4247</v>
      </c>
      <c r="N419" s="56">
        <v>45688</v>
      </c>
      <c r="O419" s="55" t="s">
        <v>1644</v>
      </c>
      <c r="P419" s="55" t="s">
        <v>329</v>
      </c>
      <c r="Q419" s="55" t="s">
        <v>330</v>
      </c>
      <c r="R419" s="55" t="s">
        <v>1644</v>
      </c>
      <c r="S419" s="55" t="s">
        <v>1644</v>
      </c>
      <c r="T419" s="55" t="s">
        <v>1644</v>
      </c>
      <c r="U419" s="55" t="s">
        <v>4248</v>
      </c>
      <c r="V419" s="55" t="s">
        <v>1718</v>
      </c>
      <c r="W419" s="55" t="s">
        <v>1644</v>
      </c>
      <c r="X419" s="56"/>
      <c r="Y419" s="55" t="s">
        <v>1644</v>
      </c>
      <c r="Z419" s="56"/>
      <c r="AA419" s="55" t="s">
        <v>1644</v>
      </c>
      <c r="AB419" s="59">
        <v>214</v>
      </c>
      <c r="AC419" s="55" t="s">
        <v>1554</v>
      </c>
      <c r="AD419" s="55" t="s">
        <v>1644</v>
      </c>
      <c r="AE419" s="58">
        <v>0</v>
      </c>
      <c r="AF419" s="55" t="s">
        <v>1644</v>
      </c>
      <c r="AG419" s="55" t="s">
        <v>1644</v>
      </c>
      <c r="AH419" s="55" t="s">
        <v>1644</v>
      </c>
      <c r="AI419" s="55" t="s">
        <v>1644</v>
      </c>
      <c r="AJ419" s="55" t="s">
        <v>1644</v>
      </c>
      <c r="AK419" s="55" t="s">
        <v>1644</v>
      </c>
      <c r="AL419" s="55" t="s">
        <v>1644</v>
      </c>
      <c r="AM419" s="55" t="s">
        <v>3861</v>
      </c>
      <c r="AN419" s="55" t="s">
        <v>1644</v>
      </c>
      <c r="AO419" t="s">
        <v>3842</v>
      </c>
    </row>
    <row r="420" spans="1:41" x14ac:dyDescent="0.25">
      <c r="A420" s="56">
        <v>45688</v>
      </c>
      <c r="B420" s="92" t="s">
        <v>1718</v>
      </c>
      <c r="C420" s="55" t="s">
        <v>4247</v>
      </c>
      <c r="D420" s="55" t="s">
        <v>3859</v>
      </c>
      <c r="E420" s="55" t="s">
        <v>89</v>
      </c>
      <c r="F420" s="55">
        <v>50900000</v>
      </c>
      <c r="G420" s="55" t="s">
        <v>488</v>
      </c>
      <c r="H420" s="55" t="s">
        <v>89</v>
      </c>
      <c r="I420" s="57">
        <v>0.03</v>
      </c>
      <c r="J420" s="57">
        <v>0.03</v>
      </c>
      <c r="K420" s="55" t="s">
        <v>3860</v>
      </c>
      <c r="L420" s="55" t="s">
        <v>1644</v>
      </c>
      <c r="M420" s="55" t="s">
        <v>4247</v>
      </c>
      <c r="N420" s="56">
        <v>45688</v>
      </c>
      <c r="O420" s="55" t="s">
        <v>1644</v>
      </c>
      <c r="P420" s="55" t="s">
        <v>329</v>
      </c>
      <c r="Q420" s="55" t="s">
        <v>330</v>
      </c>
      <c r="R420" s="55" t="s">
        <v>1644</v>
      </c>
      <c r="S420" s="55" t="s">
        <v>1644</v>
      </c>
      <c r="T420" s="55" t="s">
        <v>1644</v>
      </c>
      <c r="U420" s="55" t="s">
        <v>4261</v>
      </c>
      <c r="V420" s="55" t="s">
        <v>1718</v>
      </c>
      <c r="W420" s="55" t="s">
        <v>1644</v>
      </c>
      <c r="X420" s="56"/>
      <c r="Y420" s="55" t="s">
        <v>1644</v>
      </c>
      <c r="Z420" s="56"/>
      <c r="AA420" s="55" t="s">
        <v>1644</v>
      </c>
      <c r="AB420" s="59">
        <v>523</v>
      </c>
      <c r="AC420" s="55" t="s">
        <v>1554</v>
      </c>
      <c r="AD420" s="55" t="s">
        <v>1644</v>
      </c>
      <c r="AE420" s="58">
        <v>0</v>
      </c>
      <c r="AF420" s="55" t="s">
        <v>1644</v>
      </c>
      <c r="AG420" s="55" t="s">
        <v>1644</v>
      </c>
      <c r="AH420" s="55" t="s">
        <v>1644</v>
      </c>
      <c r="AI420" s="55" t="s">
        <v>1644</v>
      </c>
      <c r="AJ420" s="55" t="s">
        <v>1644</v>
      </c>
      <c r="AK420" s="55" t="s">
        <v>1644</v>
      </c>
      <c r="AL420" s="55" t="s">
        <v>1644</v>
      </c>
      <c r="AM420" s="55" t="s">
        <v>3861</v>
      </c>
      <c r="AN420" s="55" t="s">
        <v>1644</v>
      </c>
      <c r="AO420" t="s">
        <v>3842</v>
      </c>
    </row>
    <row r="421" spans="1:41" x14ac:dyDescent="0.25">
      <c r="A421" s="56">
        <v>45688</v>
      </c>
      <c r="B421" s="92" t="s">
        <v>1718</v>
      </c>
      <c r="C421" s="55" t="s">
        <v>4247</v>
      </c>
      <c r="D421" s="55" t="s">
        <v>3859</v>
      </c>
      <c r="E421" s="55" t="s">
        <v>89</v>
      </c>
      <c r="F421" s="55">
        <v>50900000</v>
      </c>
      <c r="G421" s="55" t="s">
        <v>488</v>
      </c>
      <c r="H421" s="55" t="s">
        <v>89</v>
      </c>
      <c r="I421" s="57">
        <v>0.01</v>
      </c>
      <c r="J421" s="57">
        <v>0.01</v>
      </c>
      <c r="K421" s="55" t="s">
        <v>3860</v>
      </c>
      <c r="L421" s="55" t="s">
        <v>1644</v>
      </c>
      <c r="M421" s="55" t="s">
        <v>4247</v>
      </c>
      <c r="N421" s="56">
        <v>45688</v>
      </c>
      <c r="O421" s="55" t="s">
        <v>1644</v>
      </c>
      <c r="P421" s="55" t="s">
        <v>329</v>
      </c>
      <c r="Q421" s="55" t="s">
        <v>330</v>
      </c>
      <c r="R421" s="55" t="s">
        <v>1644</v>
      </c>
      <c r="S421" s="55" t="s">
        <v>1644</v>
      </c>
      <c r="T421" s="55" t="s">
        <v>1644</v>
      </c>
      <c r="U421" s="55" t="s">
        <v>4256</v>
      </c>
      <c r="V421" s="55" t="s">
        <v>1718</v>
      </c>
      <c r="W421" s="55" t="s">
        <v>1644</v>
      </c>
      <c r="X421" s="56"/>
      <c r="Y421" s="55" t="s">
        <v>1644</v>
      </c>
      <c r="Z421" s="56"/>
      <c r="AA421" s="55" t="s">
        <v>1644</v>
      </c>
      <c r="AB421" s="59">
        <v>214</v>
      </c>
      <c r="AC421" s="55" t="s">
        <v>1554</v>
      </c>
      <c r="AD421" s="55" t="s">
        <v>1644</v>
      </c>
      <c r="AE421" s="58">
        <v>0</v>
      </c>
      <c r="AF421" s="55" t="s">
        <v>1644</v>
      </c>
      <c r="AG421" s="55" t="s">
        <v>1644</v>
      </c>
      <c r="AH421" s="55" t="s">
        <v>1644</v>
      </c>
      <c r="AI421" s="55" t="s">
        <v>1644</v>
      </c>
      <c r="AJ421" s="55" t="s">
        <v>1644</v>
      </c>
      <c r="AK421" s="55" t="s">
        <v>1644</v>
      </c>
      <c r="AL421" s="55" t="s">
        <v>1644</v>
      </c>
      <c r="AM421" s="55" t="s">
        <v>3861</v>
      </c>
      <c r="AN421" s="55" t="s">
        <v>1644</v>
      </c>
      <c r="AO421" t="s">
        <v>3842</v>
      </c>
    </row>
    <row r="422" spans="1:41" x14ac:dyDescent="0.25">
      <c r="A422" s="56">
        <v>45688</v>
      </c>
      <c r="B422" s="92" t="s">
        <v>1718</v>
      </c>
      <c r="C422" s="55" t="s">
        <v>4247</v>
      </c>
      <c r="D422" s="55" t="s">
        <v>3859</v>
      </c>
      <c r="E422" s="55" t="s">
        <v>89</v>
      </c>
      <c r="F422" s="55">
        <v>50900010</v>
      </c>
      <c r="G422" s="55" t="s">
        <v>490</v>
      </c>
      <c r="H422" s="55" t="s">
        <v>89</v>
      </c>
      <c r="I422" s="57">
        <v>85.56</v>
      </c>
      <c r="J422" s="57">
        <v>85.56</v>
      </c>
      <c r="K422" s="55" t="s">
        <v>3860</v>
      </c>
      <c r="L422" s="55" t="s">
        <v>1644</v>
      </c>
      <c r="M422" s="55" t="s">
        <v>4247</v>
      </c>
      <c r="N422" s="56">
        <v>45688</v>
      </c>
      <c r="O422" s="55" t="s">
        <v>1644</v>
      </c>
      <c r="P422" s="55" t="s">
        <v>329</v>
      </c>
      <c r="Q422" s="55" t="s">
        <v>330</v>
      </c>
      <c r="R422" s="55" t="s">
        <v>1644</v>
      </c>
      <c r="S422" s="55" t="s">
        <v>1644</v>
      </c>
      <c r="T422" s="55" t="s">
        <v>1644</v>
      </c>
      <c r="U422" s="55" t="s">
        <v>4264</v>
      </c>
      <c r="V422" s="55" t="s">
        <v>1881</v>
      </c>
      <c r="W422" s="55" t="s">
        <v>1644</v>
      </c>
      <c r="X422" s="56"/>
      <c r="Y422" s="55" t="s">
        <v>1644</v>
      </c>
      <c r="Z422" s="56"/>
      <c r="AA422" s="55" t="s">
        <v>1644</v>
      </c>
      <c r="AB422" s="59">
        <v>1447029</v>
      </c>
      <c r="AC422" s="55" t="s">
        <v>1554</v>
      </c>
      <c r="AD422" s="55" t="s">
        <v>1644</v>
      </c>
      <c r="AE422" s="58">
        <v>0</v>
      </c>
      <c r="AF422" s="55" t="s">
        <v>1644</v>
      </c>
      <c r="AG422" s="55" t="s">
        <v>1644</v>
      </c>
      <c r="AH422" s="55" t="s">
        <v>1644</v>
      </c>
      <c r="AI422" s="55" t="s">
        <v>1644</v>
      </c>
      <c r="AJ422" s="55" t="s">
        <v>1644</v>
      </c>
      <c r="AK422" s="55" t="s">
        <v>1644</v>
      </c>
      <c r="AL422" s="55" t="s">
        <v>1644</v>
      </c>
      <c r="AM422" s="55" t="s">
        <v>3861</v>
      </c>
      <c r="AN422" s="55" t="s">
        <v>1644</v>
      </c>
      <c r="AO422" t="s">
        <v>3842</v>
      </c>
    </row>
    <row r="423" spans="1:41" x14ac:dyDescent="0.25">
      <c r="A423" s="56">
        <v>45688</v>
      </c>
      <c r="B423" s="92" t="s">
        <v>1718</v>
      </c>
      <c r="C423" s="55" t="s">
        <v>4247</v>
      </c>
      <c r="D423" s="55" t="s">
        <v>3859</v>
      </c>
      <c r="E423" s="55" t="s">
        <v>89</v>
      </c>
      <c r="F423" s="55">
        <v>50900010</v>
      </c>
      <c r="G423" s="55" t="s">
        <v>490</v>
      </c>
      <c r="H423" s="55" t="s">
        <v>89</v>
      </c>
      <c r="I423" s="57">
        <v>0</v>
      </c>
      <c r="J423" s="57">
        <v>0</v>
      </c>
      <c r="K423" s="55" t="s">
        <v>3860</v>
      </c>
      <c r="L423" s="55" t="s">
        <v>1644</v>
      </c>
      <c r="M423" s="55" t="s">
        <v>4247</v>
      </c>
      <c r="N423" s="56">
        <v>45688</v>
      </c>
      <c r="O423" s="55" t="s">
        <v>1644</v>
      </c>
      <c r="P423" s="55" t="s">
        <v>4042</v>
      </c>
      <c r="Q423" s="55" t="s">
        <v>4043</v>
      </c>
      <c r="R423" s="55" t="s">
        <v>1644</v>
      </c>
      <c r="S423" s="55" t="s">
        <v>1644</v>
      </c>
      <c r="T423" s="55" t="s">
        <v>1644</v>
      </c>
      <c r="U423" s="55" t="s">
        <v>4265</v>
      </c>
      <c r="V423" s="55" t="s">
        <v>1881</v>
      </c>
      <c r="W423" s="55" t="s">
        <v>1644</v>
      </c>
      <c r="X423" s="56"/>
      <c r="Y423" s="55" t="s">
        <v>1644</v>
      </c>
      <c r="Z423" s="56"/>
      <c r="AA423" s="55" t="s">
        <v>1644</v>
      </c>
      <c r="AB423" s="59">
        <v>1</v>
      </c>
      <c r="AC423" s="55" t="s">
        <v>1554</v>
      </c>
      <c r="AD423" s="55" t="s">
        <v>1644</v>
      </c>
      <c r="AE423" s="58">
        <v>0</v>
      </c>
      <c r="AF423" s="55" t="s">
        <v>1644</v>
      </c>
      <c r="AG423" s="55" t="s">
        <v>1644</v>
      </c>
      <c r="AH423" s="55" t="s">
        <v>1644</v>
      </c>
      <c r="AI423" s="55" t="s">
        <v>1644</v>
      </c>
      <c r="AJ423" s="55" t="s">
        <v>1644</v>
      </c>
      <c r="AK423" s="55" t="s">
        <v>1644</v>
      </c>
      <c r="AL423" s="55" t="s">
        <v>1644</v>
      </c>
      <c r="AM423" s="55" t="s">
        <v>3861</v>
      </c>
      <c r="AN423" s="55" t="s">
        <v>1644</v>
      </c>
      <c r="AO423" t="s">
        <v>4371</v>
      </c>
    </row>
    <row r="424" spans="1:41" x14ac:dyDescent="0.25">
      <c r="A424" s="56">
        <v>45688</v>
      </c>
      <c r="B424" s="92" t="s">
        <v>1718</v>
      </c>
      <c r="C424" s="55" t="s">
        <v>4247</v>
      </c>
      <c r="D424" s="55" t="s">
        <v>3859</v>
      </c>
      <c r="E424" s="55" t="s">
        <v>89</v>
      </c>
      <c r="F424" s="55">
        <v>50900000</v>
      </c>
      <c r="G424" s="55" t="s">
        <v>488</v>
      </c>
      <c r="H424" s="55" t="s">
        <v>89</v>
      </c>
      <c r="I424" s="57">
        <v>9.36</v>
      </c>
      <c r="J424" s="57">
        <v>9.36</v>
      </c>
      <c r="K424" s="55" t="s">
        <v>3860</v>
      </c>
      <c r="L424" s="55" t="s">
        <v>1644</v>
      </c>
      <c r="M424" s="55" t="s">
        <v>4247</v>
      </c>
      <c r="N424" s="56">
        <v>45688</v>
      </c>
      <c r="O424" s="55" t="s">
        <v>1644</v>
      </c>
      <c r="P424" s="55" t="s">
        <v>4042</v>
      </c>
      <c r="Q424" s="55" t="s">
        <v>4043</v>
      </c>
      <c r="R424" s="55" t="s">
        <v>1644</v>
      </c>
      <c r="S424" s="55" t="s">
        <v>1644</v>
      </c>
      <c r="T424" s="55" t="s">
        <v>1644</v>
      </c>
      <c r="U424" s="55" t="s">
        <v>4262</v>
      </c>
      <c r="V424" s="55" t="s">
        <v>1718</v>
      </c>
      <c r="W424" s="55" t="s">
        <v>1644</v>
      </c>
      <c r="X424" s="56"/>
      <c r="Y424" s="55" t="s">
        <v>1644</v>
      </c>
      <c r="Z424" s="56"/>
      <c r="AA424" s="55" t="s">
        <v>1644</v>
      </c>
      <c r="AB424" s="59">
        <v>147071</v>
      </c>
      <c r="AC424" s="55" t="s">
        <v>1554</v>
      </c>
      <c r="AD424" s="55" t="s">
        <v>1644</v>
      </c>
      <c r="AE424" s="58">
        <v>0</v>
      </c>
      <c r="AF424" s="55" t="s">
        <v>1644</v>
      </c>
      <c r="AG424" s="55" t="s">
        <v>1644</v>
      </c>
      <c r="AH424" s="55" t="s">
        <v>1644</v>
      </c>
      <c r="AI424" s="55" t="s">
        <v>1644</v>
      </c>
      <c r="AJ424" s="55" t="s">
        <v>1644</v>
      </c>
      <c r="AK424" s="55" t="s">
        <v>1644</v>
      </c>
      <c r="AL424" s="55" t="s">
        <v>1644</v>
      </c>
      <c r="AM424" s="55" t="s">
        <v>3861</v>
      </c>
      <c r="AN424" s="55" t="s">
        <v>1644</v>
      </c>
      <c r="AO424" t="s">
        <v>4371</v>
      </c>
    </row>
    <row r="425" spans="1:41" x14ac:dyDescent="0.25">
      <c r="A425" s="56">
        <v>45688</v>
      </c>
      <c r="B425" s="92" t="s">
        <v>1718</v>
      </c>
      <c r="C425" s="55" t="s">
        <v>4247</v>
      </c>
      <c r="D425" s="55" t="s">
        <v>3859</v>
      </c>
      <c r="E425" s="55" t="s">
        <v>89</v>
      </c>
      <c r="F425" s="55">
        <v>50900010</v>
      </c>
      <c r="G425" s="55" t="s">
        <v>490</v>
      </c>
      <c r="H425" s="55" t="s">
        <v>89</v>
      </c>
      <c r="I425" s="57">
        <v>1.87</v>
      </c>
      <c r="J425" s="57">
        <v>1.87</v>
      </c>
      <c r="K425" s="55" t="s">
        <v>3860</v>
      </c>
      <c r="L425" s="55" t="s">
        <v>1644</v>
      </c>
      <c r="M425" s="55" t="s">
        <v>4247</v>
      </c>
      <c r="N425" s="56">
        <v>45688</v>
      </c>
      <c r="O425" s="55" t="s">
        <v>1644</v>
      </c>
      <c r="P425" s="55" t="s">
        <v>329</v>
      </c>
      <c r="Q425" s="55" t="s">
        <v>330</v>
      </c>
      <c r="R425" s="55" t="s">
        <v>1644</v>
      </c>
      <c r="S425" s="55" t="s">
        <v>1644</v>
      </c>
      <c r="T425" s="55" t="s">
        <v>1644</v>
      </c>
      <c r="U425" s="55" t="s">
        <v>4266</v>
      </c>
      <c r="V425" s="55" t="s">
        <v>1718</v>
      </c>
      <c r="W425" s="55" t="s">
        <v>1644</v>
      </c>
      <c r="X425" s="56"/>
      <c r="Y425" s="55" t="s">
        <v>1644</v>
      </c>
      <c r="Z425" s="56"/>
      <c r="AA425" s="55" t="s">
        <v>1644</v>
      </c>
      <c r="AB425" s="59">
        <v>35137</v>
      </c>
      <c r="AC425" s="55" t="s">
        <v>1554</v>
      </c>
      <c r="AD425" s="55" t="s">
        <v>1644</v>
      </c>
      <c r="AE425" s="58">
        <v>0</v>
      </c>
      <c r="AF425" s="55" t="s">
        <v>1644</v>
      </c>
      <c r="AG425" s="55" t="s">
        <v>1644</v>
      </c>
      <c r="AH425" s="55" t="s">
        <v>1644</v>
      </c>
      <c r="AI425" s="55" t="s">
        <v>1644</v>
      </c>
      <c r="AJ425" s="55" t="s">
        <v>1644</v>
      </c>
      <c r="AK425" s="55" t="s">
        <v>1644</v>
      </c>
      <c r="AL425" s="55" t="s">
        <v>1644</v>
      </c>
      <c r="AM425" s="55" t="s">
        <v>3861</v>
      </c>
      <c r="AN425" s="55" t="s">
        <v>1644</v>
      </c>
      <c r="AO425" t="s">
        <v>3842</v>
      </c>
    </row>
    <row r="426" spans="1:41" x14ac:dyDescent="0.25">
      <c r="A426" s="56">
        <v>45688</v>
      </c>
      <c r="B426" s="92" t="s">
        <v>1718</v>
      </c>
      <c r="C426" s="55" t="s">
        <v>4247</v>
      </c>
      <c r="D426" s="55" t="s">
        <v>3859</v>
      </c>
      <c r="E426" s="55" t="s">
        <v>89</v>
      </c>
      <c r="F426" s="55">
        <v>50900000</v>
      </c>
      <c r="G426" s="55" t="s">
        <v>488</v>
      </c>
      <c r="H426" s="55" t="s">
        <v>89</v>
      </c>
      <c r="I426" s="57">
        <v>33.82</v>
      </c>
      <c r="J426" s="57">
        <v>33.82</v>
      </c>
      <c r="K426" s="55" t="s">
        <v>3860</v>
      </c>
      <c r="L426" s="55" t="s">
        <v>1644</v>
      </c>
      <c r="M426" s="55" t="s">
        <v>4247</v>
      </c>
      <c r="N426" s="56">
        <v>45688</v>
      </c>
      <c r="O426" s="55" t="s">
        <v>1644</v>
      </c>
      <c r="P426" s="55" t="s">
        <v>329</v>
      </c>
      <c r="Q426" s="55" t="s">
        <v>330</v>
      </c>
      <c r="R426" s="55" t="s">
        <v>1644</v>
      </c>
      <c r="S426" s="55" t="s">
        <v>1644</v>
      </c>
      <c r="T426" s="55" t="s">
        <v>1644</v>
      </c>
      <c r="U426" s="55" t="s">
        <v>4259</v>
      </c>
      <c r="V426" s="55" t="s">
        <v>1881</v>
      </c>
      <c r="W426" s="55" t="s">
        <v>1644</v>
      </c>
      <c r="X426" s="56"/>
      <c r="Y426" s="55" t="s">
        <v>1644</v>
      </c>
      <c r="Z426" s="56"/>
      <c r="AA426" s="55" t="s">
        <v>1644</v>
      </c>
      <c r="AB426" s="59">
        <v>525836</v>
      </c>
      <c r="AC426" s="55" t="s">
        <v>1554</v>
      </c>
      <c r="AD426" s="55" t="s">
        <v>1644</v>
      </c>
      <c r="AE426" s="58">
        <v>0</v>
      </c>
      <c r="AF426" s="55" t="s">
        <v>1644</v>
      </c>
      <c r="AG426" s="55" t="s">
        <v>1644</v>
      </c>
      <c r="AH426" s="55" t="s">
        <v>1644</v>
      </c>
      <c r="AI426" s="55" t="s">
        <v>1644</v>
      </c>
      <c r="AJ426" s="55" t="s">
        <v>1644</v>
      </c>
      <c r="AK426" s="55" t="s">
        <v>1644</v>
      </c>
      <c r="AL426" s="55" t="s">
        <v>1644</v>
      </c>
      <c r="AM426" s="55" t="s">
        <v>3861</v>
      </c>
      <c r="AN426" s="55" t="s">
        <v>1644</v>
      </c>
      <c r="AO426" t="s">
        <v>3842</v>
      </c>
    </row>
    <row r="427" spans="1:41" x14ac:dyDescent="0.25">
      <c r="A427" s="56">
        <v>45688</v>
      </c>
      <c r="B427" s="92" t="s">
        <v>1718</v>
      </c>
      <c r="C427" s="55" t="s">
        <v>4247</v>
      </c>
      <c r="D427" s="55" t="s">
        <v>3859</v>
      </c>
      <c r="E427" s="55" t="s">
        <v>89</v>
      </c>
      <c r="F427" s="55">
        <v>50900000</v>
      </c>
      <c r="G427" s="55" t="s">
        <v>488</v>
      </c>
      <c r="H427" s="55" t="s">
        <v>89</v>
      </c>
      <c r="I427" s="57">
        <v>33.83</v>
      </c>
      <c r="J427" s="57">
        <v>33.83</v>
      </c>
      <c r="K427" s="55" t="s">
        <v>3860</v>
      </c>
      <c r="L427" s="55" t="s">
        <v>1644</v>
      </c>
      <c r="M427" s="55" t="s">
        <v>4247</v>
      </c>
      <c r="N427" s="56">
        <v>45688</v>
      </c>
      <c r="O427" s="55" t="s">
        <v>1644</v>
      </c>
      <c r="P427" s="55" t="s">
        <v>329</v>
      </c>
      <c r="Q427" s="55" t="s">
        <v>330</v>
      </c>
      <c r="R427" s="55" t="s">
        <v>1644</v>
      </c>
      <c r="S427" s="55" t="s">
        <v>1644</v>
      </c>
      <c r="T427" s="55" t="s">
        <v>1644</v>
      </c>
      <c r="U427" s="55" t="s">
        <v>4261</v>
      </c>
      <c r="V427" s="55" t="s">
        <v>1881</v>
      </c>
      <c r="W427" s="55" t="s">
        <v>1644</v>
      </c>
      <c r="X427" s="56"/>
      <c r="Y427" s="55" t="s">
        <v>1644</v>
      </c>
      <c r="Z427" s="56"/>
      <c r="AA427" s="55" t="s">
        <v>1644</v>
      </c>
      <c r="AB427" s="59">
        <v>525913</v>
      </c>
      <c r="AC427" s="55" t="s">
        <v>1554</v>
      </c>
      <c r="AD427" s="55" t="s">
        <v>1644</v>
      </c>
      <c r="AE427" s="58">
        <v>0</v>
      </c>
      <c r="AF427" s="55" t="s">
        <v>1644</v>
      </c>
      <c r="AG427" s="55" t="s">
        <v>1644</v>
      </c>
      <c r="AH427" s="55" t="s">
        <v>1644</v>
      </c>
      <c r="AI427" s="55" t="s">
        <v>1644</v>
      </c>
      <c r="AJ427" s="55" t="s">
        <v>1644</v>
      </c>
      <c r="AK427" s="55" t="s">
        <v>1644</v>
      </c>
      <c r="AL427" s="55" t="s">
        <v>1644</v>
      </c>
      <c r="AM427" s="55" t="s">
        <v>3861</v>
      </c>
      <c r="AN427" s="55" t="s">
        <v>1644</v>
      </c>
      <c r="AO427" t="s">
        <v>3842</v>
      </c>
    </row>
    <row r="428" spans="1:41" x14ac:dyDescent="0.25">
      <c r="A428" s="56">
        <v>45688</v>
      </c>
      <c r="B428" s="92" t="s">
        <v>1718</v>
      </c>
      <c r="C428" s="55" t="s">
        <v>4247</v>
      </c>
      <c r="D428" s="55" t="s">
        <v>3859</v>
      </c>
      <c r="E428" s="55" t="s">
        <v>89</v>
      </c>
      <c r="F428" s="55">
        <v>50900010</v>
      </c>
      <c r="G428" s="55" t="s">
        <v>490</v>
      </c>
      <c r="H428" s="55" t="s">
        <v>89</v>
      </c>
      <c r="I428" s="57">
        <v>13669.52</v>
      </c>
      <c r="J428" s="57">
        <v>13669.52</v>
      </c>
      <c r="K428" s="55" t="s">
        <v>3860</v>
      </c>
      <c r="L428" s="55" t="s">
        <v>1644</v>
      </c>
      <c r="M428" s="55" t="s">
        <v>4247</v>
      </c>
      <c r="N428" s="56">
        <v>45688</v>
      </c>
      <c r="O428" s="55" t="s">
        <v>1644</v>
      </c>
      <c r="P428" s="55" t="s">
        <v>329</v>
      </c>
      <c r="Q428" s="55" t="s">
        <v>330</v>
      </c>
      <c r="R428" s="55" t="s">
        <v>1644</v>
      </c>
      <c r="S428" s="55" t="s">
        <v>1644</v>
      </c>
      <c r="T428" s="55" t="s">
        <v>1644</v>
      </c>
      <c r="U428" s="55" t="s">
        <v>4267</v>
      </c>
      <c r="V428" s="55" t="s">
        <v>1881</v>
      </c>
      <c r="W428" s="55" t="s">
        <v>1644</v>
      </c>
      <c r="X428" s="56"/>
      <c r="Y428" s="55" t="s">
        <v>1644</v>
      </c>
      <c r="Z428" s="56"/>
      <c r="AA428" s="55" t="s">
        <v>1644</v>
      </c>
      <c r="AB428" s="59">
        <v>231175552</v>
      </c>
      <c r="AC428" s="55" t="s">
        <v>1554</v>
      </c>
      <c r="AD428" s="55" t="s">
        <v>1644</v>
      </c>
      <c r="AE428" s="58">
        <v>0</v>
      </c>
      <c r="AF428" s="55" t="s">
        <v>1644</v>
      </c>
      <c r="AG428" s="55" t="s">
        <v>1644</v>
      </c>
      <c r="AH428" s="55" t="s">
        <v>1644</v>
      </c>
      <c r="AI428" s="55" t="s">
        <v>1644</v>
      </c>
      <c r="AJ428" s="55" t="s">
        <v>1644</v>
      </c>
      <c r="AK428" s="55" t="s">
        <v>1644</v>
      </c>
      <c r="AL428" s="55" t="s">
        <v>1644</v>
      </c>
      <c r="AM428" s="55" t="s">
        <v>3861</v>
      </c>
      <c r="AN428" s="55" t="s">
        <v>1644</v>
      </c>
      <c r="AO428" t="s">
        <v>3842</v>
      </c>
    </row>
    <row r="429" spans="1:41" x14ac:dyDescent="0.25">
      <c r="A429" s="56">
        <v>45688</v>
      </c>
      <c r="B429" s="92" t="s">
        <v>1718</v>
      </c>
      <c r="C429" s="55" t="s">
        <v>4268</v>
      </c>
      <c r="D429" s="55" t="s">
        <v>3859</v>
      </c>
      <c r="E429" s="55" t="s">
        <v>89</v>
      </c>
      <c r="F429" s="55">
        <v>50900060</v>
      </c>
      <c r="G429" s="55" t="s">
        <v>500</v>
      </c>
      <c r="H429" s="55" t="s">
        <v>89</v>
      </c>
      <c r="I429" s="57">
        <v>18.47</v>
      </c>
      <c r="J429" s="57">
        <v>18.47</v>
      </c>
      <c r="K429" s="55" t="s">
        <v>3860</v>
      </c>
      <c r="L429" s="55" t="s">
        <v>1644</v>
      </c>
      <c r="M429" s="55" t="s">
        <v>4268</v>
      </c>
      <c r="N429" s="56">
        <v>45688</v>
      </c>
      <c r="O429" s="55" t="s">
        <v>1644</v>
      </c>
      <c r="P429" s="55" t="s">
        <v>329</v>
      </c>
      <c r="Q429" s="55" t="s">
        <v>330</v>
      </c>
      <c r="R429" s="55" t="s">
        <v>1644</v>
      </c>
      <c r="S429" s="55" t="s">
        <v>1644</v>
      </c>
      <c r="T429" s="55" t="s">
        <v>1644</v>
      </c>
      <c r="U429" s="55" t="s">
        <v>4269</v>
      </c>
      <c r="V429" s="55" t="s">
        <v>1881</v>
      </c>
      <c r="W429" s="55" t="s">
        <v>1644</v>
      </c>
      <c r="X429" s="56"/>
      <c r="Y429" s="55" t="s">
        <v>1644</v>
      </c>
      <c r="Z429" s="56"/>
      <c r="AA429" s="55" t="s">
        <v>1644</v>
      </c>
      <c r="AB429" s="59">
        <v>293333</v>
      </c>
      <c r="AC429" s="55" t="s">
        <v>1554</v>
      </c>
      <c r="AD429" s="55" t="s">
        <v>1644</v>
      </c>
      <c r="AE429" s="58">
        <v>0</v>
      </c>
      <c r="AF429" s="55" t="s">
        <v>1644</v>
      </c>
      <c r="AG429" s="55" t="s">
        <v>1644</v>
      </c>
      <c r="AH429" s="55" t="s">
        <v>1644</v>
      </c>
      <c r="AI429" s="55" t="s">
        <v>1644</v>
      </c>
      <c r="AJ429" s="55" t="s">
        <v>1644</v>
      </c>
      <c r="AK429" s="55" t="s">
        <v>1644</v>
      </c>
      <c r="AL429" s="55" t="s">
        <v>1644</v>
      </c>
      <c r="AM429" s="55" t="s">
        <v>3861</v>
      </c>
      <c r="AN429" s="55" t="s">
        <v>1644</v>
      </c>
      <c r="AO429" t="s">
        <v>3842</v>
      </c>
    </row>
    <row r="430" spans="1:41" x14ac:dyDescent="0.25">
      <c r="A430" s="56">
        <v>45688</v>
      </c>
      <c r="B430" s="92" t="s">
        <v>1718</v>
      </c>
      <c r="C430" s="55" t="s">
        <v>4268</v>
      </c>
      <c r="D430" s="55" t="s">
        <v>3859</v>
      </c>
      <c r="E430" s="55" t="s">
        <v>89</v>
      </c>
      <c r="F430" s="55">
        <v>50900060</v>
      </c>
      <c r="G430" s="55" t="s">
        <v>500</v>
      </c>
      <c r="H430" s="55" t="s">
        <v>89</v>
      </c>
      <c r="I430" s="57">
        <v>18.329999999999998</v>
      </c>
      <c r="J430" s="57">
        <v>18.329999999999998</v>
      </c>
      <c r="K430" s="55" t="s">
        <v>3860</v>
      </c>
      <c r="L430" s="55" t="s">
        <v>1644</v>
      </c>
      <c r="M430" s="55" t="s">
        <v>4268</v>
      </c>
      <c r="N430" s="56">
        <v>45688</v>
      </c>
      <c r="O430" s="55" t="s">
        <v>1644</v>
      </c>
      <c r="P430" s="55" t="s">
        <v>329</v>
      </c>
      <c r="Q430" s="55" t="s">
        <v>330</v>
      </c>
      <c r="R430" s="55" t="s">
        <v>1644</v>
      </c>
      <c r="S430" s="55" t="s">
        <v>1644</v>
      </c>
      <c r="T430" s="55" t="s">
        <v>1644</v>
      </c>
      <c r="U430" s="55" t="s">
        <v>4270</v>
      </c>
      <c r="V430" s="55" t="s">
        <v>1881</v>
      </c>
      <c r="W430" s="55" t="s">
        <v>1644</v>
      </c>
      <c r="X430" s="56"/>
      <c r="Y430" s="55" t="s">
        <v>1644</v>
      </c>
      <c r="Z430" s="56"/>
      <c r="AA430" s="55" t="s">
        <v>1644</v>
      </c>
      <c r="AB430" s="59">
        <v>293333</v>
      </c>
      <c r="AC430" s="55" t="s">
        <v>1554</v>
      </c>
      <c r="AD430" s="55" t="s">
        <v>1644</v>
      </c>
      <c r="AE430" s="58">
        <v>0</v>
      </c>
      <c r="AF430" s="55" t="s">
        <v>1644</v>
      </c>
      <c r="AG430" s="55" t="s">
        <v>1644</v>
      </c>
      <c r="AH430" s="55" t="s">
        <v>1644</v>
      </c>
      <c r="AI430" s="55" t="s">
        <v>1644</v>
      </c>
      <c r="AJ430" s="55" t="s">
        <v>1644</v>
      </c>
      <c r="AK430" s="55" t="s">
        <v>1644</v>
      </c>
      <c r="AL430" s="55" t="s">
        <v>1644</v>
      </c>
      <c r="AM430" s="55" t="s">
        <v>3861</v>
      </c>
      <c r="AN430" s="55" t="s">
        <v>1644</v>
      </c>
      <c r="AO430" t="s">
        <v>3842</v>
      </c>
    </row>
    <row r="431" spans="1:41" x14ac:dyDescent="0.25">
      <c r="A431" s="56">
        <v>45688</v>
      </c>
      <c r="B431" s="92" t="s">
        <v>1718</v>
      </c>
      <c r="C431" s="55" t="s">
        <v>4268</v>
      </c>
      <c r="D431" s="55" t="s">
        <v>3859</v>
      </c>
      <c r="E431" s="55" t="s">
        <v>89</v>
      </c>
      <c r="F431" s="55">
        <v>50900060</v>
      </c>
      <c r="G431" s="55" t="s">
        <v>500</v>
      </c>
      <c r="H431" s="55" t="s">
        <v>89</v>
      </c>
      <c r="I431" s="57">
        <v>66.63</v>
      </c>
      <c r="J431" s="57">
        <v>66.63</v>
      </c>
      <c r="K431" s="55" t="s">
        <v>3860</v>
      </c>
      <c r="L431" s="55" t="s">
        <v>1644</v>
      </c>
      <c r="M431" s="55" t="s">
        <v>4268</v>
      </c>
      <c r="N431" s="56">
        <v>45688</v>
      </c>
      <c r="O431" s="55" t="s">
        <v>1644</v>
      </c>
      <c r="P431" s="55" t="s">
        <v>329</v>
      </c>
      <c r="Q431" s="55" t="s">
        <v>330</v>
      </c>
      <c r="R431" s="55" t="s">
        <v>1644</v>
      </c>
      <c r="S431" s="55" t="s">
        <v>1644</v>
      </c>
      <c r="T431" s="55" t="s">
        <v>1644</v>
      </c>
      <c r="U431" s="55" t="s">
        <v>4271</v>
      </c>
      <c r="V431" s="55" t="s">
        <v>1881</v>
      </c>
      <c r="W431" s="55" t="s">
        <v>1644</v>
      </c>
      <c r="X431" s="56"/>
      <c r="Y431" s="55" t="s">
        <v>1644</v>
      </c>
      <c r="Z431" s="56"/>
      <c r="AA431" s="55" t="s">
        <v>1644</v>
      </c>
      <c r="AB431" s="59">
        <v>1088761</v>
      </c>
      <c r="AC431" s="55" t="s">
        <v>1554</v>
      </c>
      <c r="AD431" s="55" t="s">
        <v>1644</v>
      </c>
      <c r="AE431" s="58">
        <v>0</v>
      </c>
      <c r="AF431" s="55" t="s">
        <v>1644</v>
      </c>
      <c r="AG431" s="55" t="s">
        <v>1644</v>
      </c>
      <c r="AH431" s="55" t="s">
        <v>1644</v>
      </c>
      <c r="AI431" s="55" t="s">
        <v>1644</v>
      </c>
      <c r="AJ431" s="55" t="s">
        <v>1644</v>
      </c>
      <c r="AK431" s="55" t="s">
        <v>1644</v>
      </c>
      <c r="AL431" s="55" t="s">
        <v>1644</v>
      </c>
      <c r="AM431" s="55" t="s">
        <v>3861</v>
      </c>
      <c r="AN431" s="55" t="s">
        <v>1644</v>
      </c>
      <c r="AO431" t="s">
        <v>3842</v>
      </c>
    </row>
    <row r="432" spans="1:41" x14ac:dyDescent="0.25">
      <c r="A432" s="56">
        <v>45688</v>
      </c>
      <c r="B432" s="92" t="s">
        <v>1718</v>
      </c>
      <c r="C432" s="55" t="s">
        <v>4268</v>
      </c>
      <c r="D432" s="55" t="s">
        <v>3859</v>
      </c>
      <c r="E432" s="55" t="s">
        <v>89</v>
      </c>
      <c r="F432" s="55">
        <v>50900060</v>
      </c>
      <c r="G432" s="55" t="s">
        <v>500</v>
      </c>
      <c r="H432" s="55" t="s">
        <v>89</v>
      </c>
      <c r="I432" s="57">
        <v>4.05</v>
      </c>
      <c r="J432" s="57">
        <v>4.05</v>
      </c>
      <c r="K432" s="55" t="s">
        <v>3860</v>
      </c>
      <c r="L432" s="55" t="s">
        <v>1644</v>
      </c>
      <c r="M432" s="55" t="s">
        <v>4268</v>
      </c>
      <c r="N432" s="56">
        <v>45688</v>
      </c>
      <c r="O432" s="55" t="s">
        <v>1644</v>
      </c>
      <c r="P432" s="55" t="s">
        <v>329</v>
      </c>
      <c r="Q432" s="55" t="s">
        <v>330</v>
      </c>
      <c r="R432" s="55" t="s">
        <v>1644</v>
      </c>
      <c r="S432" s="55" t="s">
        <v>1644</v>
      </c>
      <c r="T432" s="55" t="s">
        <v>1644</v>
      </c>
      <c r="U432" s="55" t="s">
        <v>4272</v>
      </c>
      <c r="V432" s="55" t="s">
        <v>1881</v>
      </c>
      <c r="W432" s="55" t="s">
        <v>1644</v>
      </c>
      <c r="X432" s="56"/>
      <c r="Y432" s="55" t="s">
        <v>1644</v>
      </c>
      <c r="Z432" s="56"/>
      <c r="AA432" s="55" t="s">
        <v>1644</v>
      </c>
      <c r="AB432" s="59">
        <v>63917</v>
      </c>
      <c r="AC432" s="55" t="s">
        <v>1554</v>
      </c>
      <c r="AD432" s="55" t="s">
        <v>1644</v>
      </c>
      <c r="AE432" s="58">
        <v>0</v>
      </c>
      <c r="AF432" s="55" t="s">
        <v>1644</v>
      </c>
      <c r="AG432" s="55" t="s">
        <v>1644</v>
      </c>
      <c r="AH432" s="55" t="s">
        <v>1644</v>
      </c>
      <c r="AI432" s="55" t="s">
        <v>1644</v>
      </c>
      <c r="AJ432" s="55" t="s">
        <v>1644</v>
      </c>
      <c r="AK432" s="55" t="s">
        <v>1644</v>
      </c>
      <c r="AL432" s="55" t="s">
        <v>1644</v>
      </c>
      <c r="AM432" s="55" t="s">
        <v>3861</v>
      </c>
      <c r="AN432" s="55" t="s">
        <v>1644</v>
      </c>
      <c r="AO432" t="s">
        <v>3842</v>
      </c>
    </row>
    <row r="433" spans="1:41" x14ac:dyDescent="0.25">
      <c r="A433" s="56">
        <v>45688</v>
      </c>
      <c r="B433" s="92" t="s">
        <v>1718</v>
      </c>
      <c r="C433" s="55" t="s">
        <v>4268</v>
      </c>
      <c r="D433" s="55" t="s">
        <v>3859</v>
      </c>
      <c r="E433" s="55" t="s">
        <v>89</v>
      </c>
      <c r="F433" s="55">
        <v>50900060</v>
      </c>
      <c r="G433" s="55" t="s">
        <v>500</v>
      </c>
      <c r="H433" s="55" t="s">
        <v>89</v>
      </c>
      <c r="I433" s="57">
        <v>51.43</v>
      </c>
      <c r="J433" s="57">
        <v>51.43</v>
      </c>
      <c r="K433" s="55" t="s">
        <v>3860</v>
      </c>
      <c r="L433" s="55" t="s">
        <v>1644</v>
      </c>
      <c r="M433" s="55" t="s">
        <v>4268</v>
      </c>
      <c r="N433" s="56">
        <v>45688</v>
      </c>
      <c r="O433" s="55" t="s">
        <v>1644</v>
      </c>
      <c r="P433" s="55" t="s">
        <v>329</v>
      </c>
      <c r="Q433" s="55" t="s">
        <v>330</v>
      </c>
      <c r="R433" s="55" t="s">
        <v>1644</v>
      </c>
      <c r="S433" s="55" t="s">
        <v>1644</v>
      </c>
      <c r="T433" s="55" t="s">
        <v>1644</v>
      </c>
      <c r="U433" s="55" t="s">
        <v>4273</v>
      </c>
      <c r="V433" s="55" t="s">
        <v>1881</v>
      </c>
      <c r="W433" s="55" t="s">
        <v>1644</v>
      </c>
      <c r="X433" s="56"/>
      <c r="Y433" s="55" t="s">
        <v>1644</v>
      </c>
      <c r="Z433" s="56"/>
      <c r="AA433" s="55" t="s">
        <v>1644</v>
      </c>
      <c r="AB433" s="59">
        <v>802252</v>
      </c>
      <c r="AC433" s="55" t="s">
        <v>1554</v>
      </c>
      <c r="AD433" s="55" t="s">
        <v>1644</v>
      </c>
      <c r="AE433" s="58">
        <v>0</v>
      </c>
      <c r="AF433" s="55" t="s">
        <v>1644</v>
      </c>
      <c r="AG433" s="55" t="s">
        <v>1644</v>
      </c>
      <c r="AH433" s="55" t="s">
        <v>1644</v>
      </c>
      <c r="AI433" s="55" t="s">
        <v>1644</v>
      </c>
      <c r="AJ433" s="55" t="s">
        <v>1644</v>
      </c>
      <c r="AK433" s="55" t="s">
        <v>1644</v>
      </c>
      <c r="AL433" s="55" t="s">
        <v>1644</v>
      </c>
      <c r="AM433" s="55" t="s">
        <v>3861</v>
      </c>
      <c r="AN433" s="55" t="s">
        <v>1644</v>
      </c>
      <c r="AO433" t="s">
        <v>3842</v>
      </c>
    </row>
    <row r="434" spans="1:41" x14ac:dyDescent="0.25">
      <c r="A434" s="56">
        <v>45688</v>
      </c>
      <c r="B434" s="92" t="s">
        <v>1718</v>
      </c>
      <c r="C434" s="55" t="s">
        <v>4268</v>
      </c>
      <c r="D434" s="55" t="s">
        <v>3859</v>
      </c>
      <c r="E434" s="55" t="s">
        <v>89</v>
      </c>
      <c r="F434" s="55">
        <v>50900060</v>
      </c>
      <c r="G434" s="55" t="s">
        <v>500</v>
      </c>
      <c r="H434" s="55" t="s">
        <v>89</v>
      </c>
      <c r="I434" s="57">
        <v>66.63</v>
      </c>
      <c r="J434" s="57">
        <v>66.63</v>
      </c>
      <c r="K434" s="55" t="s">
        <v>3860</v>
      </c>
      <c r="L434" s="55" t="s">
        <v>1644</v>
      </c>
      <c r="M434" s="55" t="s">
        <v>4268</v>
      </c>
      <c r="N434" s="56">
        <v>45688</v>
      </c>
      <c r="O434" s="55" t="s">
        <v>1644</v>
      </c>
      <c r="P434" s="55" t="s">
        <v>329</v>
      </c>
      <c r="Q434" s="55" t="s">
        <v>330</v>
      </c>
      <c r="R434" s="55" t="s">
        <v>1644</v>
      </c>
      <c r="S434" s="55" t="s">
        <v>1644</v>
      </c>
      <c r="T434" s="55" t="s">
        <v>1644</v>
      </c>
      <c r="U434" s="55" t="s">
        <v>4274</v>
      </c>
      <c r="V434" s="55" t="s">
        <v>1881</v>
      </c>
      <c r="W434" s="55" t="s">
        <v>1644</v>
      </c>
      <c r="X434" s="56"/>
      <c r="Y434" s="55" t="s">
        <v>1644</v>
      </c>
      <c r="Z434" s="56"/>
      <c r="AA434" s="55" t="s">
        <v>1644</v>
      </c>
      <c r="AB434" s="59">
        <v>1088761</v>
      </c>
      <c r="AC434" s="55" t="s">
        <v>1554</v>
      </c>
      <c r="AD434" s="55" t="s">
        <v>1644</v>
      </c>
      <c r="AE434" s="58">
        <v>0</v>
      </c>
      <c r="AF434" s="55" t="s">
        <v>1644</v>
      </c>
      <c r="AG434" s="55" t="s">
        <v>1644</v>
      </c>
      <c r="AH434" s="55" t="s">
        <v>1644</v>
      </c>
      <c r="AI434" s="55" t="s">
        <v>1644</v>
      </c>
      <c r="AJ434" s="55" t="s">
        <v>1644</v>
      </c>
      <c r="AK434" s="55" t="s">
        <v>1644</v>
      </c>
      <c r="AL434" s="55" t="s">
        <v>1644</v>
      </c>
      <c r="AM434" s="55" t="s">
        <v>3861</v>
      </c>
      <c r="AN434" s="55" t="s">
        <v>1644</v>
      </c>
      <c r="AO434" t="s">
        <v>3842</v>
      </c>
    </row>
    <row r="435" spans="1:41" x14ac:dyDescent="0.25">
      <c r="A435" s="56">
        <v>45688</v>
      </c>
      <c r="B435" s="92" t="s">
        <v>1718</v>
      </c>
      <c r="C435" s="55" t="s">
        <v>4268</v>
      </c>
      <c r="D435" s="55" t="s">
        <v>3859</v>
      </c>
      <c r="E435" s="55" t="s">
        <v>89</v>
      </c>
      <c r="F435" s="55">
        <v>50900060</v>
      </c>
      <c r="G435" s="55" t="s">
        <v>500</v>
      </c>
      <c r="H435" s="55" t="s">
        <v>89</v>
      </c>
      <c r="I435" s="57">
        <v>18.89</v>
      </c>
      <c r="J435" s="57">
        <v>18.89</v>
      </c>
      <c r="K435" s="55" t="s">
        <v>3860</v>
      </c>
      <c r="L435" s="55" t="s">
        <v>1644</v>
      </c>
      <c r="M435" s="55" t="s">
        <v>4268</v>
      </c>
      <c r="N435" s="56">
        <v>45688</v>
      </c>
      <c r="O435" s="55" t="s">
        <v>1644</v>
      </c>
      <c r="P435" s="55" t="s">
        <v>329</v>
      </c>
      <c r="Q435" s="55" t="s">
        <v>330</v>
      </c>
      <c r="R435" s="55" t="s">
        <v>1644</v>
      </c>
      <c r="S435" s="55" t="s">
        <v>1644</v>
      </c>
      <c r="T435" s="55" t="s">
        <v>1644</v>
      </c>
      <c r="U435" s="55" t="s">
        <v>4275</v>
      </c>
      <c r="V435" s="55" t="s">
        <v>1881</v>
      </c>
      <c r="W435" s="55" t="s">
        <v>1644</v>
      </c>
      <c r="X435" s="56"/>
      <c r="Y435" s="55" t="s">
        <v>1644</v>
      </c>
      <c r="Z435" s="56"/>
      <c r="AA435" s="55" t="s">
        <v>1644</v>
      </c>
      <c r="AB435" s="59">
        <v>293294</v>
      </c>
      <c r="AC435" s="55" t="s">
        <v>1554</v>
      </c>
      <c r="AD435" s="55" t="s">
        <v>1644</v>
      </c>
      <c r="AE435" s="58">
        <v>0</v>
      </c>
      <c r="AF435" s="55" t="s">
        <v>1644</v>
      </c>
      <c r="AG435" s="55" t="s">
        <v>1644</v>
      </c>
      <c r="AH435" s="55" t="s">
        <v>1644</v>
      </c>
      <c r="AI435" s="55" t="s">
        <v>1644</v>
      </c>
      <c r="AJ435" s="55" t="s">
        <v>1644</v>
      </c>
      <c r="AK435" s="55" t="s">
        <v>1644</v>
      </c>
      <c r="AL435" s="55" t="s">
        <v>1644</v>
      </c>
      <c r="AM435" s="55" t="s">
        <v>3861</v>
      </c>
      <c r="AN435" s="55" t="s">
        <v>1644</v>
      </c>
      <c r="AO435" t="s">
        <v>3842</v>
      </c>
    </row>
    <row r="436" spans="1:41" x14ac:dyDescent="0.25">
      <c r="A436" s="56">
        <v>45688</v>
      </c>
      <c r="B436" s="92" t="s">
        <v>1718</v>
      </c>
      <c r="C436" s="55" t="s">
        <v>4268</v>
      </c>
      <c r="D436" s="55" t="s">
        <v>3859</v>
      </c>
      <c r="E436" s="55" t="s">
        <v>89</v>
      </c>
      <c r="F436" s="55">
        <v>50900060</v>
      </c>
      <c r="G436" s="55" t="s">
        <v>500</v>
      </c>
      <c r="H436" s="55" t="s">
        <v>89</v>
      </c>
      <c r="I436" s="57">
        <v>50.55</v>
      </c>
      <c r="J436" s="57">
        <v>50.55</v>
      </c>
      <c r="K436" s="55" t="s">
        <v>3860</v>
      </c>
      <c r="L436" s="55" t="s">
        <v>1644</v>
      </c>
      <c r="M436" s="55" t="s">
        <v>4268</v>
      </c>
      <c r="N436" s="56">
        <v>45688</v>
      </c>
      <c r="O436" s="55" t="s">
        <v>1644</v>
      </c>
      <c r="P436" s="55" t="s">
        <v>329</v>
      </c>
      <c r="Q436" s="55" t="s">
        <v>330</v>
      </c>
      <c r="R436" s="55" t="s">
        <v>1644</v>
      </c>
      <c r="S436" s="55" t="s">
        <v>1644</v>
      </c>
      <c r="T436" s="55" t="s">
        <v>1644</v>
      </c>
      <c r="U436" s="55" t="s">
        <v>4276</v>
      </c>
      <c r="V436" s="55" t="s">
        <v>1881</v>
      </c>
      <c r="W436" s="55" t="s">
        <v>1644</v>
      </c>
      <c r="X436" s="56"/>
      <c r="Y436" s="55" t="s">
        <v>1644</v>
      </c>
      <c r="Z436" s="56"/>
      <c r="AA436" s="55" t="s">
        <v>1644</v>
      </c>
      <c r="AB436" s="59">
        <v>771835</v>
      </c>
      <c r="AC436" s="55" t="s">
        <v>1554</v>
      </c>
      <c r="AD436" s="55" t="s">
        <v>1644</v>
      </c>
      <c r="AE436" s="58">
        <v>0</v>
      </c>
      <c r="AF436" s="55" t="s">
        <v>1644</v>
      </c>
      <c r="AG436" s="55" t="s">
        <v>1644</v>
      </c>
      <c r="AH436" s="55" t="s">
        <v>1644</v>
      </c>
      <c r="AI436" s="55" t="s">
        <v>1644</v>
      </c>
      <c r="AJ436" s="55" t="s">
        <v>1644</v>
      </c>
      <c r="AK436" s="55" t="s">
        <v>1644</v>
      </c>
      <c r="AL436" s="55" t="s">
        <v>1644</v>
      </c>
      <c r="AM436" s="55" t="s">
        <v>3861</v>
      </c>
      <c r="AN436" s="55" t="s">
        <v>1644</v>
      </c>
      <c r="AO436" t="s">
        <v>3842</v>
      </c>
    </row>
    <row r="437" spans="1:41" x14ac:dyDescent="0.25">
      <c r="A437" s="56">
        <v>45688</v>
      </c>
      <c r="B437" s="92" t="s">
        <v>1718</v>
      </c>
      <c r="C437" s="55" t="s">
        <v>4268</v>
      </c>
      <c r="D437" s="55" t="s">
        <v>3859</v>
      </c>
      <c r="E437" s="55" t="s">
        <v>89</v>
      </c>
      <c r="F437" s="55">
        <v>50900060</v>
      </c>
      <c r="G437" s="55" t="s">
        <v>500</v>
      </c>
      <c r="H437" s="55" t="s">
        <v>89</v>
      </c>
      <c r="I437" s="57">
        <v>56.51</v>
      </c>
      <c r="J437" s="57">
        <v>56.51</v>
      </c>
      <c r="K437" s="55" t="s">
        <v>3860</v>
      </c>
      <c r="L437" s="55" t="s">
        <v>1644</v>
      </c>
      <c r="M437" s="55" t="s">
        <v>4268</v>
      </c>
      <c r="N437" s="56">
        <v>45688</v>
      </c>
      <c r="O437" s="55" t="s">
        <v>1644</v>
      </c>
      <c r="P437" s="55" t="s">
        <v>329</v>
      </c>
      <c r="Q437" s="55" t="s">
        <v>330</v>
      </c>
      <c r="R437" s="55" t="s">
        <v>1644</v>
      </c>
      <c r="S437" s="55" t="s">
        <v>1644</v>
      </c>
      <c r="T437" s="55" t="s">
        <v>1644</v>
      </c>
      <c r="U437" s="55" t="s">
        <v>4277</v>
      </c>
      <c r="V437" s="55" t="s">
        <v>1881</v>
      </c>
      <c r="W437" s="55" t="s">
        <v>1644</v>
      </c>
      <c r="X437" s="56"/>
      <c r="Y437" s="55" t="s">
        <v>1644</v>
      </c>
      <c r="Z437" s="56"/>
      <c r="AA437" s="55" t="s">
        <v>1644</v>
      </c>
      <c r="AB437" s="59">
        <v>862965</v>
      </c>
      <c r="AC437" s="55" t="s">
        <v>1554</v>
      </c>
      <c r="AD437" s="55" t="s">
        <v>1644</v>
      </c>
      <c r="AE437" s="58">
        <v>0</v>
      </c>
      <c r="AF437" s="55" t="s">
        <v>1644</v>
      </c>
      <c r="AG437" s="55" t="s">
        <v>1644</v>
      </c>
      <c r="AH437" s="55" t="s">
        <v>1644</v>
      </c>
      <c r="AI437" s="55" t="s">
        <v>1644</v>
      </c>
      <c r="AJ437" s="55" t="s">
        <v>1644</v>
      </c>
      <c r="AK437" s="55" t="s">
        <v>1644</v>
      </c>
      <c r="AL437" s="55" t="s">
        <v>1644</v>
      </c>
      <c r="AM437" s="55" t="s">
        <v>3861</v>
      </c>
      <c r="AN437" s="55" t="s">
        <v>1644</v>
      </c>
      <c r="AO437" t="s">
        <v>3842</v>
      </c>
    </row>
    <row r="438" spans="1:41" x14ac:dyDescent="0.25">
      <c r="A438" s="56">
        <v>45688</v>
      </c>
      <c r="B438" s="92" t="s">
        <v>1718</v>
      </c>
      <c r="C438" s="55" t="s">
        <v>4268</v>
      </c>
      <c r="D438" s="55" t="s">
        <v>3859</v>
      </c>
      <c r="E438" s="55" t="s">
        <v>89</v>
      </c>
      <c r="F438" s="55">
        <v>50900060</v>
      </c>
      <c r="G438" s="55" t="s">
        <v>500</v>
      </c>
      <c r="H438" s="55" t="s">
        <v>89</v>
      </c>
      <c r="I438" s="57">
        <v>18.47</v>
      </c>
      <c r="J438" s="57">
        <v>18.47</v>
      </c>
      <c r="K438" s="55" t="s">
        <v>3860</v>
      </c>
      <c r="L438" s="55" t="s">
        <v>1644</v>
      </c>
      <c r="M438" s="55" t="s">
        <v>4268</v>
      </c>
      <c r="N438" s="56">
        <v>45688</v>
      </c>
      <c r="O438" s="55" t="s">
        <v>1644</v>
      </c>
      <c r="P438" s="55" t="s">
        <v>329</v>
      </c>
      <c r="Q438" s="55" t="s">
        <v>330</v>
      </c>
      <c r="R438" s="55" t="s">
        <v>1644</v>
      </c>
      <c r="S438" s="55" t="s">
        <v>1644</v>
      </c>
      <c r="T438" s="55" t="s">
        <v>1644</v>
      </c>
      <c r="U438" s="55" t="s">
        <v>4278</v>
      </c>
      <c r="V438" s="55" t="s">
        <v>1881</v>
      </c>
      <c r="W438" s="55" t="s">
        <v>1644</v>
      </c>
      <c r="X438" s="56"/>
      <c r="Y438" s="55" t="s">
        <v>1644</v>
      </c>
      <c r="Z438" s="56"/>
      <c r="AA438" s="55" t="s">
        <v>1644</v>
      </c>
      <c r="AB438" s="59">
        <v>293333</v>
      </c>
      <c r="AC438" s="55" t="s">
        <v>1554</v>
      </c>
      <c r="AD438" s="55" t="s">
        <v>1644</v>
      </c>
      <c r="AE438" s="58">
        <v>0</v>
      </c>
      <c r="AF438" s="55" t="s">
        <v>1644</v>
      </c>
      <c r="AG438" s="55" t="s">
        <v>1644</v>
      </c>
      <c r="AH438" s="55" t="s">
        <v>1644</v>
      </c>
      <c r="AI438" s="55" t="s">
        <v>1644</v>
      </c>
      <c r="AJ438" s="55" t="s">
        <v>1644</v>
      </c>
      <c r="AK438" s="55" t="s">
        <v>1644</v>
      </c>
      <c r="AL438" s="55" t="s">
        <v>1644</v>
      </c>
      <c r="AM438" s="55" t="s">
        <v>3861</v>
      </c>
      <c r="AN438" s="55" t="s">
        <v>1644</v>
      </c>
      <c r="AO438" t="s">
        <v>3842</v>
      </c>
    </row>
    <row r="439" spans="1:41" x14ac:dyDescent="0.25">
      <c r="A439" s="56">
        <v>45688</v>
      </c>
      <c r="B439" s="92" t="s">
        <v>1718</v>
      </c>
      <c r="C439" s="55" t="s">
        <v>4268</v>
      </c>
      <c r="D439" s="55" t="s">
        <v>3859</v>
      </c>
      <c r="E439" s="55" t="s">
        <v>89</v>
      </c>
      <c r="F439" s="55">
        <v>50900060</v>
      </c>
      <c r="G439" s="55" t="s">
        <v>500</v>
      </c>
      <c r="H439" s="55" t="s">
        <v>89</v>
      </c>
      <c r="I439" s="57">
        <v>3.41</v>
      </c>
      <c r="J439" s="57">
        <v>3.41</v>
      </c>
      <c r="K439" s="55" t="s">
        <v>3860</v>
      </c>
      <c r="L439" s="55" t="s">
        <v>1644</v>
      </c>
      <c r="M439" s="55" t="s">
        <v>4268</v>
      </c>
      <c r="N439" s="56">
        <v>45688</v>
      </c>
      <c r="O439" s="55" t="s">
        <v>1644</v>
      </c>
      <c r="P439" s="55" t="s">
        <v>329</v>
      </c>
      <c r="Q439" s="55" t="s">
        <v>330</v>
      </c>
      <c r="R439" s="55" t="s">
        <v>1644</v>
      </c>
      <c r="S439" s="55" t="s">
        <v>1644</v>
      </c>
      <c r="T439" s="55" t="s">
        <v>1644</v>
      </c>
      <c r="U439" s="55" t="s">
        <v>4279</v>
      </c>
      <c r="V439" s="55" t="s">
        <v>1881</v>
      </c>
      <c r="W439" s="55" t="s">
        <v>1644</v>
      </c>
      <c r="X439" s="56"/>
      <c r="Y439" s="55" t="s">
        <v>1644</v>
      </c>
      <c r="Z439" s="56"/>
      <c r="AA439" s="55" t="s">
        <v>1644</v>
      </c>
      <c r="AB439" s="59">
        <v>53750</v>
      </c>
      <c r="AC439" s="55" t="s">
        <v>1554</v>
      </c>
      <c r="AD439" s="55" t="s">
        <v>1644</v>
      </c>
      <c r="AE439" s="58">
        <v>0</v>
      </c>
      <c r="AF439" s="55" t="s">
        <v>1644</v>
      </c>
      <c r="AG439" s="55" t="s">
        <v>1644</v>
      </c>
      <c r="AH439" s="55" t="s">
        <v>1644</v>
      </c>
      <c r="AI439" s="55" t="s">
        <v>1644</v>
      </c>
      <c r="AJ439" s="55" t="s">
        <v>1644</v>
      </c>
      <c r="AK439" s="55" t="s">
        <v>1644</v>
      </c>
      <c r="AL439" s="55" t="s">
        <v>1644</v>
      </c>
      <c r="AM439" s="55" t="s">
        <v>3861</v>
      </c>
      <c r="AN439" s="55" t="s">
        <v>1644</v>
      </c>
      <c r="AO439" t="s">
        <v>3842</v>
      </c>
    </row>
    <row r="440" spans="1:41" x14ac:dyDescent="0.25">
      <c r="A440" s="56">
        <v>45688</v>
      </c>
      <c r="B440" s="92" t="s">
        <v>1718</v>
      </c>
      <c r="C440" s="55" t="s">
        <v>4268</v>
      </c>
      <c r="D440" s="55" t="s">
        <v>3859</v>
      </c>
      <c r="E440" s="55" t="s">
        <v>89</v>
      </c>
      <c r="F440" s="55">
        <v>50900060</v>
      </c>
      <c r="G440" s="55" t="s">
        <v>500</v>
      </c>
      <c r="H440" s="55" t="s">
        <v>89</v>
      </c>
      <c r="I440" s="57">
        <v>5.83</v>
      </c>
      <c r="J440" s="57">
        <v>5.83</v>
      </c>
      <c r="K440" s="55" t="s">
        <v>3860</v>
      </c>
      <c r="L440" s="55" t="s">
        <v>1644</v>
      </c>
      <c r="M440" s="55" t="s">
        <v>4268</v>
      </c>
      <c r="N440" s="56">
        <v>45688</v>
      </c>
      <c r="O440" s="55" t="s">
        <v>1644</v>
      </c>
      <c r="P440" s="55" t="s">
        <v>329</v>
      </c>
      <c r="Q440" s="55" t="s">
        <v>330</v>
      </c>
      <c r="R440" s="55" t="s">
        <v>1644</v>
      </c>
      <c r="S440" s="55" t="s">
        <v>1644</v>
      </c>
      <c r="T440" s="55" t="s">
        <v>1644</v>
      </c>
      <c r="U440" s="55" t="s">
        <v>4280</v>
      </c>
      <c r="V440" s="55" t="s">
        <v>1881</v>
      </c>
      <c r="W440" s="55" t="s">
        <v>1644</v>
      </c>
      <c r="X440" s="56"/>
      <c r="Y440" s="55" t="s">
        <v>1644</v>
      </c>
      <c r="Z440" s="56"/>
      <c r="AA440" s="55" t="s">
        <v>1644</v>
      </c>
      <c r="AB440" s="59">
        <v>91667</v>
      </c>
      <c r="AC440" s="55" t="s">
        <v>1554</v>
      </c>
      <c r="AD440" s="55" t="s">
        <v>1644</v>
      </c>
      <c r="AE440" s="58">
        <v>0</v>
      </c>
      <c r="AF440" s="55" t="s">
        <v>1644</v>
      </c>
      <c r="AG440" s="55" t="s">
        <v>1644</v>
      </c>
      <c r="AH440" s="55" t="s">
        <v>1644</v>
      </c>
      <c r="AI440" s="55" t="s">
        <v>1644</v>
      </c>
      <c r="AJ440" s="55" t="s">
        <v>1644</v>
      </c>
      <c r="AK440" s="55" t="s">
        <v>1644</v>
      </c>
      <c r="AL440" s="55" t="s">
        <v>1644</v>
      </c>
      <c r="AM440" s="55" t="s">
        <v>3861</v>
      </c>
      <c r="AN440" s="55" t="s">
        <v>1644</v>
      </c>
      <c r="AO440" t="s">
        <v>3842</v>
      </c>
    </row>
    <row r="441" spans="1:41" x14ac:dyDescent="0.25">
      <c r="A441" s="56">
        <v>45688</v>
      </c>
      <c r="B441" s="92" t="s">
        <v>1718</v>
      </c>
      <c r="C441" s="55" t="s">
        <v>4268</v>
      </c>
      <c r="D441" s="55" t="s">
        <v>3859</v>
      </c>
      <c r="E441" s="55" t="s">
        <v>89</v>
      </c>
      <c r="F441" s="55">
        <v>50900060</v>
      </c>
      <c r="G441" s="55" t="s">
        <v>500</v>
      </c>
      <c r="H441" s="55" t="s">
        <v>89</v>
      </c>
      <c r="I441" s="57">
        <v>3.41</v>
      </c>
      <c r="J441" s="57">
        <v>3.41</v>
      </c>
      <c r="K441" s="55" t="s">
        <v>3860</v>
      </c>
      <c r="L441" s="55" t="s">
        <v>1644</v>
      </c>
      <c r="M441" s="55" t="s">
        <v>4268</v>
      </c>
      <c r="N441" s="56">
        <v>45688</v>
      </c>
      <c r="O441" s="55" t="s">
        <v>1644</v>
      </c>
      <c r="P441" s="55" t="s">
        <v>329</v>
      </c>
      <c r="Q441" s="55" t="s">
        <v>330</v>
      </c>
      <c r="R441" s="55" t="s">
        <v>1644</v>
      </c>
      <c r="S441" s="55" t="s">
        <v>1644</v>
      </c>
      <c r="T441" s="55" t="s">
        <v>1644</v>
      </c>
      <c r="U441" s="55" t="s">
        <v>4281</v>
      </c>
      <c r="V441" s="55" t="s">
        <v>1881</v>
      </c>
      <c r="W441" s="55" t="s">
        <v>1644</v>
      </c>
      <c r="X441" s="56"/>
      <c r="Y441" s="55" t="s">
        <v>1644</v>
      </c>
      <c r="Z441" s="56"/>
      <c r="AA441" s="55" t="s">
        <v>1644</v>
      </c>
      <c r="AB441" s="59">
        <v>53750</v>
      </c>
      <c r="AC441" s="55" t="s">
        <v>1554</v>
      </c>
      <c r="AD441" s="55" t="s">
        <v>1644</v>
      </c>
      <c r="AE441" s="58">
        <v>0</v>
      </c>
      <c r="AF441" s="55" t="s">
        <v>1644</v>
      </c>
      <c r="AG441" s="55" t="s">
        <v>1644</v>
      </c>
      <c r="AH441" s="55" t="s">
        <v>1644</v>
      </c>
      <c r="AI441" s="55" t="s">
        <v>1644</v>
      </c>
      <c r="AJ441" s="55" t="s">
        <v>1644</v>
      </c>
      <c r="AK441" s="55" t="s">
        <v>1644</v>
      </c>
      <c r="AL441" s="55" t="s">
        <v>1644</v>
      </c>
      <c r="AM441" s="55" t="s">
        <v>3861</v>
      </c>
      <c r="AN441" s="55" t="s">
        <v>1644</v>
      </c>
      <c r="AO441" t="s">
        <v>3842</v>
      </c>
    </row>
    <row r="442" spans="1:41" x14ac:dyDescent="0.25">
      <c r="A442" s="56">
        <v>45688</v>
      </c>
      <c r="B442" s="92" t="s">
        <v>1718</v>
      </c>
      <c r="C442" s="55" t="s">
        <v>4268</v>
      </c>
      <c r="D442" s="55" t="s">
        <v>3859</v>
      </c>
      <c r="E442" s="55" t="s">
        <v>89</v>
      </c>
      <c r="F442" s="55">
        <v>50900060</v>
      </c>
      <c r="G442" s="55" t="s">
        <v>500</v>
      </c>
      <c r="H442" s="55" t="s">
        <v>89</v>
      </c>
      <c r="I442" s="57">
        <v>41.59</v>
      </c>
      <c r="J442" s="57">
        <v>41.59</v>
      </c>
      <c r="K442" s="55" t="s">
        <v>3860</v>
      </c>
      <c r="L442" s="55" t="s">
        <v>1644</v>
      </c>
      <c r="M442" s="55" t="s">
        <v>4268</v>
      </c>
      <c r="N442" s="56">
        <v>45688</v>
      </c>
      <c r="O442" s="55" t="s">
        <v>1644</v>
      </c>
      <c r="P442" s="55" t="s">
        <v>329</v>
      </c>
      <c r="Q442" s="55" t="s">
        <v>330</v>
      </c>
      <c r="R442" s="55" t="s">
        <v>1644</v>
      </c>
      <c r="S442" s="55" t="s">
        <v>1644</v>
      </c>
      <c r="T442" s="55" t="s">
        <v>1644</v>
      </c>
      <c r="U442" s="55" t="s">
        <v>4282</v>
      </c>
      <c r="V442" s="55" t="s">
        <v>1881</v>
      </c>
      <c r="W442" s="55" t="s">
        <v>1644</v>
      </c>
      <c r="X442" s="56"/>
      <c r="Y442" s="55" t="s">
        <v>1644</v>
      </c>
      <c r="Z442" s="56"/>
      <c r="AA442" s="55" t="s">
        <v>1644</v>
      </c>
      <c r="AB442" s="59">
        <v>671327</v>
      </c>
      <c r="AC442" s="55" t="s">
        <v>1554</v>
      </c>
      <c r="AD442" s="55" t="s">
        <v>1644</v>
      </c>
      <c r="AE442" s="58">
        <v>0</v>
      </c>
      <c r="AF442" s="55" t="s">
        <v>1644</v>
      </c>
      <c r="AG442" s="55" t="s">
        <v>1644</v>
      </c>
      <c r="AH442" s="55" t="s">
        <v>1644</v>
      </c>
      <c r="AI442" s="55" t="s">
        <v>1644</v>
      </c>
      <c r="AJ442" s="55" t="s">
        <v>1644</v>
      </c>
      <c r="AK442" s="55" t="s">
        <v>1644</v>
      </c>
      <c r="AL442" s="55" t="s">
        <v>1644</v>
      </c>
      <c r="AM442" s="55" t="s">
        <v>3861</v>
      </c>
      <c r="AN442" s="55" t="s">
        <v>1644</v>
      </c>
      <c r="AO442" t="s">
        <v>3842</v>
      </c>
    </row>
    <row r="443" spans="1:41" x14ac:dyDescent="0.25">
      <c r="A443" s="56">
        <v>45688</v>
      </c>
      <c r="B443" s="92" t="s">
        <v>1718</v>
      </c>
      <c r="C443" s="55" t="s">
        <v>4283</v>
      </c>
      <c r="D443" s="55" t="s">
        <v>1742</v>
      </c>
      <c r="E443" s="55" t="s">
        <v>89</v>
      </c>
      <c r="F443" s="55">
        <v>50900060</v>
      </c>
      <c r="G443" s="55" t="s">
        <v>500</v>
      </c>
      <c r="H443" s="55" t="s">
        <v>89</v>
      </c>
      <c r="I443" s="57">
        <v>-544.23</v>
      </c>
      <c r="J443" s="57">
        <v>-544.23</v>
      </c>
      <c r="K443" s="55" t="s">
        <v>4284</v>
      </c>
      <c r="L443" s="55" t="s">
        <v>1644</v>
      </c>
      <c r="M443" s="55" t="s">
        <v>4283</v>
      </c>
      <c r="N443" s="56">
        <v>45698</v>
      </c>
      <c r="O443" s="55" t="s">
        <v>1644</v>
      </c>
      <c r="P443" s="55" t="s">
        <v>329</v>
      </c>
      <c r="Q443" s="55" t="s">
        <v>330</v>
      </c>
      <c r="R443" s="55" t="s">
        <v>1644</v>
      </c>
      <c r="S443" s="55" t="s">
        <v>1644</v>
      </c>
      <c r="T443" s="55" t="s">
        <v>1644</v>
      </c>
      <c r="U443" s="55" t="s">
        <v>1644</v>
      </c>
      <c r="V443" s="55" t="s">
        <v>1644</v>
      </c>
      <c r="W443" s="55" t="s">
        <v>1644</v>
      </c>
      <c r="X443" s="56"/>
      <c r="Y443" s="55" t="s">
        <v>1644</v>
      </c>
      <c r="Z443" s="56"/>
      <c r="AA443" s="55" t="s">
        <v>1644</v>
      </c>
      <c r="AB443" s="59">
        <v>-8903602</v>
      </c>
      <c r="AC443" s="55" t="s">
        <v>1554</v>
      </c>
      <c r="AD443" s="55" t="s">
        <v>1644</v>
      </c>
      <c r="AE443" s="58">
        <v>0</v>
      </c>
      <c r="AF443" s="55" t="s">
        <v>1644</v>
      </c>
      <c r="AG443" s="55" t="s">
        <v>1644</v>
      </c>
      <c r="AH443" s="55" t="s">
        <v>1644</v>
      </c>
      <c r="AI443" s="55" t="s">
        <v>1644</v>
      </c>
      <c r="AJ443" s="55" t="s">
        <v>1644</v>
      </c>
      <c r="AK443" s="55" t="s">
        <v>1644</v>
      </c>
      <c r="AL443" s="55" t="s">
        <v>1644</v>
      </c>
      <c r="AM443" s="55" t="s">
        <v>4285</v>
      </c>
      <c r="AN443" s="55" t="s">
        <v>1644</v>
      </c>
      <c r="AO443" t="s">
        <v>3842</v>
      </c>
    </row>
    <row r="444" spans="1:41" x14ac:dyDescent="0.25">
      <c r="A444" s="56">
        <v>45688</v>
      </c>
      <c r="B444" s="92" t="s">
        <v>1718</v>
      </c>
      <c r="C444" s="55" t="s">
        <v>4283</v>
      </c>
      <c r="D444" s="55" t="s">
        <v>1742</v>
      </c>
      <c r="E444" s="55" t="s">
        <v>89</v>
      </c>
      <c r="F444" s="55">
        <v>50900050</v>
      </c>
      <c r="G444" s="55" t="s">
        <v>498</v>
      </c>
      <c r="H444" s="55" t="s">
        <v>89</v>
      </c>
      <c r="I444" s="57">
        <v>20.84</v>
      </c>
      <c r="J444" s="57">
        <v>20.84</v>
      </c>
      <c r="K444" s="55" t="s">
        <v>4284</v>
      </c>
      <c r="L444" s="55" t="s">
        <v>1644</v>
      </c>
      <c r="M444" s="55" t="s">
        <v>4283</v>
      </c>
      <c r="N444" s="56">
        <v>45698</v>
      </c>
      <c r="O444" s="55" t="s">
        <v>1644</v>
      </c>
      <c r="P444" s="55" t="s">
        <v>332</v>
      </c>
      <c r="Q444" s="55" t="s">
        <v>3818</v>
      </c>
      <c r="R444" s="55" t="s">
        <v>1644</v>
      </c>
      <c r="S444" s="55" t="s">
        <v>1644</v>
      </c>
      <c r="T444" s="55" t="s">
        <v>1644</v>
      </c>
      <c r="U444" s="55" t="s">
        <v>1644</v>
      </c>
      <c r="V444" s="55" t="s">
        <v>1644</v>
      </c>
      <c r="W444" s="55" t="s">
        <v>1644</v>
      </c>
      <c r="X444" s="56"/>
      <c r="Y444" s="55" t="s">
        <v>1644</v>
      </c>
      <c r="Z444" s="56"/>
      <c r="AA444" s="55" t="s">
        <v>1644</v>
      </c>
      <c r="AB444" s="59">
        <v>340942</v>
      </c>
      <c r="AC444" s="55" t="s">
        <v>1554</v>
      </c>
      <c r="AD444" s="55" t="s">
        <v>1644</v>
      </c>
      <c r="AE444" s="58">
        <v>0</v>
      </c>
      <c r="AF444" s="55" t="s">
        <v>1644</v>
      </c>
      <c r="AG444" s="55" t="s">
        <v>1644</v>
      </c>
      <c r="AH444" s="55" t="s">
        <v>1644</v>
      </c>
      <c r="AI444" s="55" t="s">
        <v>1644</v>
      </c>
      <c r="AJ444" s="55" t="s">
        <v>1644</v>
      </c>
      <c r="AK444" s="55" t="s">
        <v>1644</v>
      </c>
      <c r="AL444" s="55" t="s">
        <v>1644</v>
      </c>
      <c r="AM444" s="55" t="s">
        <v>4285</v>
      </c>
      <c r="AN444" s="55" t="s">
        <v>1644</v>
      </c>
      <c r="AO444" t="s">
        <v>3842</v>
      </c>
    </row>
    <row r="445" spans="1:41" x14ac:dyDescent="0.25">
      <c r="A445" s="56">
        <v>45688</v>
      </c>
      <c r="B445" s="92" t="s">
        <v>1718</v>
      </c>
      <c r="C445" s="55" t="s">
        <v>4283</v>
      </c>
      <c r="D445" s="55" t="s">
        <v>1742</v>
      </c>
      <c r="E445" s="55" t="s">
        <v>89</v>
      </c>
      <c r="F445" s="55">
        <v>50900020</v>
      </c>
      <c r="G445" s="55" t="s">
        <v>492</v>
      </c>
      <c r="H445" s="55" t="s">
        <v>89</v>
      </c>
      <c r="I445" s="57">
        <v>733.36</v>
      </c>
      <c r="J445" s="57">
        <v>733.36</v>
      </c>
      <c r="K445" s="55" t="s">
        <v>4286</v>
      </c>
      <c r="L445" s="55" t="s">
        <v>1644</v>
      </c>
      <c r="M445" s="55" t="s">
        <v>4283</v>
      </c>
      <c r="N445" s="56">
        <v>45698</v>
      </c>
      <c r="O445" s="55" t="s">
        <v>1644</v>
      </c>
      <c r="P445" s="55" t="s">
        <v>341</v>
      </c>
      <c r="Q445" s="55" t="s">
        <v>342</v>
      </c>
      <c r="R445" s="55" t="s">
        <v>1644</v>
      </c>
      <c r="S445" s="55" t="s">
        <v>1644</v>
      </c>
      <c r="T445" s="55" t="s">
        <v>1644</v>
      </c>
      <c r="U445" s="55" t="s">
        <v>1644</v>
      </c>
      <c r="V445" s="55" t="s">
        <v>1644</v>
      </c>
      <c r="W445" s="55" t="s">
        <v>1644</v>
      </c>
      <c r="X445" s="56"/>
      <c r="Y445" s="55" t="s">
        <v>1644</v>
      </c>
      <c r="Z445" s="56"/>
      <c r="AA445" s="55" t="s">
        <v>1644</v>
      </c>
      <c r="AB445" s="59">
        <v>11997770</v>
      </c>
      <c r="AC445" s="55" t="s">
        <v>1554</v>
      </c>
      <c r="AD445" s="55" t="s">
        <v>1644</v>
      </c>
      <c r="AE445" s="58">
        <v>0</v>
      </c>
      <c r="AF445" s="55" t="s">
        <v>1644</v>
      </c>
      <c r="AG445" s="55" t="s">
        <v>1644</v>
      </c>
      <c r="AH445" s="55" t="s">
        <v>1644</v>
      </c>
      <c r="AI445" s="55" t="s">
        <v>1644</v>
      </c>
      <c r="AJ445" s="55" t="s">
        <v>1644</v>
      </c>
      <c r="AK445" s="55" t="s">
        <v>1644</v>
      </c>
      <c r="AL445" s="55" t="s">
        <v>1644</v>
      </c>
      <c r="AM445" s="55" t="s">
        <v>4285</v>
      </c>
      <c r="AN445" s="55" t="s">
        <v>1644</v>
      </c>
      <c r="AO445" t="s">
        <v>3842</v>
      </c>
    </row>
    <row r="446" spans="1:41" x14ac:dyDescent="0.25">
      <c r="A446" s="56">
        <v>45688</v>
      </c>
      <c r="B446" s="92" t="s">
        <v>1718</v>
      </c>
      <c r="C446" s="55" t="s">
        <v>4283</v>
      </c>
      <c r="D446" s="55" t="s">
        <v>1742</v>
      </c>
      <c r="E446" s="55" t="s">
        <v>89</v>
      </c>
      <c r="F446" s="55">
        <v>50900060</v>
      </c>
      <c r="G446" s="55" t="s">
        <v>500</v>
      </c>
      <c r="H446" s="55" t="s">
        <v>89</v>
      </c>
      <c r="I446" s="57">
        <v>78.92</v>
      </c>
      <c r="J446" s="57">
        <v>78.92</v>
      </c>
      <c r="K446" s="55" t="s">
        <v>4284</v>
      </c>
      <c r="L446" s="55" t="s">
        <v>1644</v>
      </c>
      <c r="M446" s="55" t="s">
        <v>4283</v>
      </c>
      <c r="N446" s="56">
        <v>45698</v>
      </c>
      <c r="O446" s="55" t="s">
        <v>1644</v>
      </c>
      <c r="P446" s="55" t="s">
        <v>333</v>
      </c>
      <c r="Q446" s="55" t="s">
        <v>334</v>
      </c>
      <c r="R446" s="55" t="s">
        <v>1644</v>
      </c>
      <c r="S446" s="55" t="s">
        <v>1644</v>
      </c>
      <c r="T446" s="55" t="s">
        <v>1644</v>
      </c>
      <c r="U446" s="55" t="s">
        <v>1644</v>
      </c>
      <c r="V446" s="55" t="s">
        <v>1644</v>
      </c>
      <c r="W446" s="55" t="s">
        <v>1644</v>
      </c>
      <c r="X446" s="56"/>
      <c r="Y446" s="55" t="s">
        <v>1644</v>
      </c>
      <c r="Z446" s="56"/>
      <c r="AA446" s="55" t="s">
        <v>1644</v>
      </c>
      <c r="AB446" s="59">
        <v>1291131</v>
      </c>
      <c r="AC446" s="55" t="s">
        <v>1554</v>
      </c>
      <c r="AD446" s="55" t="s">
        <v>1644</v>
      </c>
      <c r="AE446" s="58">
        <v>0</v>
      </c>
      <c r="AF446" s="55" t="s">
        <v>1644</v>
      </c>
      <c r="AG446" s="55" t="s">
        <v>1644</v>
      </c>
      <c r="AH446" s="55" t="s">
        <v>1644</v>
      </c>
      <c r="AI446" s="55" t="s">
        <v>1644</v>
      </c>
      <c r="AJ446" s="55" t="s">
        <v>1644</v>
      </c>
      <c r="AK446" s="55" t="s">
        <v>1644</v>
      </c>
      <c r="AL446" s="55" t="s">
        <v>1644</v>
      </c>
      <c r="AM446" s="55" t="s">
        <v>4285</v>
      </c>
      <c r="AN446" s="55" t="s">
        <v>1644</v>
      </c>
      <c r="AO446" t="s">
        <v>3842</v>
      </c>
    </row>
    <row r="447" spans="1:41" x14ac:dyDescent="0.25">
      <c r="A447" s="56">
        <v>45688</v>
      </c>
      <c r="B447" s="92" t="s">
        <v>1718</v>
      </c>
      <c r="C447" s="55" t="s">
        <v>4283</v>
      </c>
      <c r="D447" s="55" t="s">
        <v>1742</v>
      </c>
      <c r="E447" s="55" t="s">
        <v>89</v>
      </c>
      <c r="F447" s="55">
        <v>50900010</v>
      </c>
      <c r="G447" s="55" t="s">
        <v>490</v>
      </c>
      <c r="H447" s="55" t="s">
        <v>89</v>
      </c>
      <c r="I447" s="57">
        <v>415.58</v>
      </c>
      <c r="J447" s="57">
        <v>415.58</v>
      </c>
      <c r="K447" s="55" t="s">
        <v>4286</v>
      </c>
      <c r="L447" s="55" t="s">
        <v>1644</v>
      </c>
      <c r="M447" s="55" t="s">
        <v>4283</v>
      </c>
      <c r="N447" s="56">
        <v>45698</v>
      </c>
      <c r="O447" s="55" t="s">
        <v>1644</v>
      </c>
      <c r="P447" s="55" t="s">
        <v>336</v>
      </c>
      <c r="Q447" s="55" t="s">
        <v>3820</v>
      </c>
      <c r="R447" s="55" t="s">
        <v>1644</v>
      </c>
      <c r="S447" s="55" t="s">
        <v>1644</v>
      </c>
      <c r="T447" s="55" t="s">
        <v>1644</v>
      </c>
      <c r="U447" s="55" t="s">
        <v>1644</v>
      </c>
      <c r="V447" s="55" t="s">
        <v>1644</v>
      </c>
      <c r="W447" s="55" t="s">
        <v>1644</v>
      </c>
      <c r="X447" s="56"/>
      <c r="Y447" s="55" t="s">
        <v>1644</v>
      </c>
      <c r="Z447" s="56"/>
      <c r="AA447" s="55" t="s">
        <v>1644</v>
      </c>
      <c r="AB447" s="59">
        <v>6798889</v>
      </c>
      <c r="AC447" s="55" t="s">
        <v>1554</v>
      </c>
      <c r="AD447" s="55" t="s">
        <v>1644</v>
      </c>
      <c r="AE447" s="58">
        <v>0</v>
      </c>
      <c r="AF447" s="55" t="s">
        <v>1644</v>
      </c>
      <c r="AG447" s="55" t="s">
        <v>1644</v>
      </c>
      <c r="AH447" s="55" t="s">
        <v>1644</v>
      </c>
      <c r="AI447" s="55" t="s">
        <v>1644</v>
      </c>
      <c r="AJ447" s="55" t="s">
        <v>1644</v>
      </c>
      <c r="AK447" s="55" t="s">
        <v>1644</v>
      </c>
      <c r="AL447" s="55" t="s">
        <v>1644</v>
      </c>
      <c r="AM447" s="55" t="s">
        <v>4285</v>
      </c>
      <c r="AN447" s="55" t="s">
        <v>1644</v>
      </c>
      <c r="AO447" t="s">
        <v>3842</v>
      </c>
    </row>
    <row r="448" spans="1:41" x14ac:dyDescent="0.25">
      <c r="A448" s="56">
        <v>45688</v>
      </c>
      <c r="B448" s="92" t="s">
        <v>1718</v>
      </c>
      <c r="C448" s="55" t="s">
        <v>4283</v>
      </c>
      <c r="D448" s="55" t="s">
        <v>1742</v>
      </c>
      <c r="E448" s="55" t="s">
        <v>89</v>
      </c>
      <c r="F448" s="55">
        <v>50900050</v>
      </c>
      <c r="G448" s="55" t="s">
        <v>498</v>
      </c>
      <c r="H448" s="55" t="s">
        <v>89</v>
      </c>
      <c r="I448" s="57">
        <v>54.82</v>
      </c>
      <c r="J448" s="57">
        <v>54.82</v>
      </c>
      <c r="K448" s="55" t="s">
        <v>4284</v>
      </c>
      <c r="L448" s="55" t="s">
        <v>1644</v>
      </c>
      <c r="M448" s="55" t="s">
        <v>4283</v>
      </c>
      <c r="N448" s="56">
        <v>45698</v>
      </c>
      <c r="O448" s="55" t="s">
        <v>1644</v>
      </c>
      <c r="P448" s="55" t="s">
        <v>343</v>
      </c>
      <c r="Q448" s="55" t="s">
        <v>344</v>
      </c>
      <c r="R448" s="55" t="s">
        <v>1644</v>
      </c>
      <c r="S448" s="55" t="s">
        <v>1644</v>
      </c>
      <c r="T448" s="55" t="s">
        <v>1644</v>
      </c>
      <c r="U448" s="55" t="s">
        <v>1644</v>
      </c>
      <c r="V448" s="55" t="s">
        <v>1644</v>
      </c>
      <c r="W448" s="55" t="s">
        <v>1644</v>
      </c>
      <c r="X448" s="56"/>
      <c r="Y448" s="55" t="s">
        <v>1644</v>
      </c>
      <c r="Z448" s="56"/>
      <c r="AA448" s="55" t="s">
        <v>1644</v>
      </c>
      <c r="AB448" s="59">
        <v>896855</v>
      </c>
      <c r="AC448" s="55" t="s">
        <v>1554</v>
      </c>
      <c r="AD448" s="55" t="s">
        <v>1644</v>
      </c>
      <c r="AE448" s="58">
        <v>0</v>
      </c>
      <c r="AF448" s="55" t="s">
        <v>1644</v>
      </c>
      <c r="AG448" s="55" t="s">
        <v>1644</v>
      </c>
      <c r="AH448" s="55" t="s">
        <v>1644</v>
      </c>
      <c r="AI448" s="55" t="s">
        <v>1644</v>
      </c>
      <c r="AJ448" s="55" t="s">
        <v>1644</v>
      </c>
      <c r="AK448" s="55" t="s">
        <v>1644</v>
      </c>
      <c r="AL448" s="55" t="s">
        <v>1644</v>
      </c>
      <c r="AM448" s="55" t="s">
        <v>4285</v>
      </c>
      <c r="AN448" s="55" t="s">
        <v>1644</v>
      </c>
      <c r="AO448" t="s">
        <v>4386</v>
      </c>
    </row>
    <row r="449" spans="1:41" x14ac:dyDescent="0.25">
      <c r="A449" s="56">
        <v>45688</v>
      </c>
      <c r="B449" s="92" t="s">
        <v>1718</v>
      </c>
      <c r="C449" s="55" t="s">
        <v>4283</v>
      </c>
      <c r="D449" s="55" t="s">
        <v>1742</v>
      </c>
      <c r="E449" s="55" t="s">
        <v>89</v>
      </c>
      <c r="F449" s="55">
        <v>50900010</v>
      </c>
      <c r="G449" s="55" t="s">
        <v>490</v>
      </c>
      <c r="H449" s="55" t="s">
        <v>89</v>
      </c>
      <c r="I449" s="57">
        <v>10323.16</v>
      </c>
      <c r="J449" s="57">
        <v>10323.16</v>
      </c>
      <c r="K449" s="55" t="s">
        <v>4286</v>
      </c>
      <c r="L449" s="55" t="s">
        <v>1644</v>
      </c>
      <c r="M449" s="55" t="s">
        <v>4283</v>
      </c>
      <c r="N449" s="56">
        <v>45698</v>
      </c>
      <c r="O449" s="55" t="s">
        <v>1644</v>
      </c>
      <c r="P449" s="55" t="s">
        <v>332</v>
      </c>
      <c r="Q449" s="55" t="s">
        <v>3818</v>
      </c>
      <c r="R449" s="55" t="s">
        <v>1644</v>
      </c>
      <c r="S449" s="55" t="s">
        <v>1644</v>
      </c>
      <c r="T449" s="55" t="s">
        <v>1644</v>
      </c>
      <c r="U449" s="55" t="s">
        <v>1644</v>
      </c>
      <c r="V449" s="55" t="s">
        <v>1644</v>
      </c>
      <c r="W449" s="55" t="s">
        <v>1644</v>
      </c>
      <c r="X449" s="56"/>
      <c r="Y449" s="55" t="s">
        <v>1644</v>
      </c>
      <c r="Z449" s="56"/>
      <c r="AA449" s="55" t="s">
        <v>1644</v>
      </c>
      <c r="AB449" s="59">
        <v>168886898</v>
      </c>
      <c r="AC449" s="55" t="s">
        <v>1554</v>
      </c>
      <c r="AD449" s="55" t="s">
        <v>1644</v>
      </c>
      <c r="AE449" s="58">
        <v>0</v>
      </c>
      <c r="AF449" s="55" t="s">
        <v>1644</v>
      </c>
      <c r="AG449" s="55" t="s">
        <v>1644</v>
      </c>
      <c r="AH449" s="55" t="s">
        <v>1644</v>
      </c>
      <c r="AI449" s="55" t="s">
        <v>1644</v>
      </c>
      <c r="AJ449" s="55" t="s">
        <v>1644</v>
      </c>
      <c r="AK449" s="55" t="s">
        <v>1644</v>
      </c>
      <c r="AL449" s="55" t="s">
        <v>1644</v>
      </c>
      <c r="AM449" s="55" t="s">
        <v>4285</v>
      </c>
      <c r="AN449" s="55" t="s">
        <v>1644</v>
      </c>
      <c r="AO449" t="s">
        <v>3842</v>
      </c>
    </row>
    <row r="450" spans="1:41" x14ac:dyDescent="0.25">
      <c r="A450" s="56">
        <v>45688</v>
      </c>
      <c r="B450" s="92" t="s">
        <v>1718</v>
      </c>
      <c r="C450" s="55" t="s">
        <v>4283</v>
      </c>
      <c r="D450" s="55" t="s">
        <v>1742</v>
      </c>
      <c r="E450" s="55" t="s">
        <v>89</v>
      </c>
      <c r="F450" s="55">
        <v>50900010</v>
      </c>
      <c r="G450" s="55" t="s">
        <v>490</v>
      </c>
      <c r="H450" s="55" t="s">
        <v>89</v>
      </c>
      <c r="I450" s="57">
        <v>1057.3599999999999</v>
      </c>
      <c r="J450" s="57">
        <v>1057.3599999999999</v>
      </c>
      <c r="K450" s="55" t="s">
        <v>4286</v>
      </c>
      <c r="L450" s="55" t="s">
        <v>1644</v>
      </c>
      <c r="M450" s="55" t="s">
        <v>4283</v>
      </c>
      <c r="N450" s="56">
        <v>45698</v>
      </c>
      <c r="O450" s="55" t="s">
        <v>1644</v>
      </c>
      <c r="P450" s="55" t="s">
        <v>343</v>
      </c>
      <c r="Q450" s="55" t="s">
        <v>344</v>
      </c>
      <c r="R450" s="55" t="s">
        <v>1644</v>
      </c>
      <c r="S450" s="55" t="s">
        <v>1644</v>
      </c>
      <c r="T450" s="55" t="s">
        <v>1644</v>
      </c>
      <c r="U450" s="55" t="s">
        <v>1644</v>
      </c>
      <c r="V450" s="55" t="s">
        <v>1644</v>
      </c>
      <c r="W450" s="55" t="s">
        <v>1644</v>
      </c>
      <c r="X450" s="56"/>
      <c r="Y450" s="55" t="s">
        <v>1644</v>
      </c>
      <c r="Z450" s="56"/>
      <c r="AA450" s="55" t="s">
        <v>1644</v>
      </c>
      <c r="AB450" s="59">
        <v>17298410</v>
      </c>
      <c r="AC450" s="55" t="s">
        <v>1554</v>
      </c>
      <c r="AD450" s="55" t="s">
        <v>1644</v>
      </c>
      <c r="AE450" s="58">
        <v>0</v>
      </c>
      <c r="AF450" s="55" t="s">
        <v>1644</v>
      </c>
      <c r="AG450" s="55" t="s">
        <v>1644</v>
      </c>
      <c r="AH450" s="55" t="s">
        <v>1644</v>
      </c>
      <c r="AI450" s="55" t="s">
        <v>1644</v>
      </c>
      <c r="AJ450" s="55" t="s">
        <v>1644</v>
      </c>
      <c r="AK450" s="55" t="s">
        <v>1644</v>
      </c>
      <c r="AL450" s="55" t="s">
        <v>1644</v>
      </c>
      <c r="AM450" s="55" t="s">
        <v>4285</v>
      </c>
      <c r="AN450" s="55" t="s">
        <v>1644</v>
      </c>
      <c r="AO450" t="s">
        <v>4386</v>
      </c>
    </row>
    <row r="451" spans="1:41" x14ac:dyDescent="0.25">
      <c r="A451" s="56">
        <v>45688</v>
      </c>
      <c r="B451" s="92" t="s">
        <v>1718</v>
      </c>
      <c r="C451" s="55" t="s">
        <v>4283</v>
      </c>
      <c r="D451" s="55" t="s">
        <v>1742</v>
      </c>
      <c r="E451" s="55" t="s">
        <v>89</v>
      </c>
      <c r="F451" s="55">
        <v>50900000</v>
      </c>
      <c r="G451" s="55" t="s">
        <v>488</v>
      </c>
      <c r="H451" s="55" t="s">
        <v>89</v>
      </c>
      <c r="I451" s="57">
        <v>351.12</v>
      </c>
      <c r="J451" s="57">
        <v>351.12</v>
      </c>
      <c r="K451" s="55" t="s">
        <v>4284</v>
      </c>
      <c r="L451" s="55" t="s">
        <v>1644</v>
      </c>
      <c r="M451" s="55" t="s">
        <v>4283</v>
      </c>
      <c r="N451" s="56">
        <v>45698</v>
      </c>
      <c r="O451" s="55" t="s">
        <v>1644</v>
      </c>
      <c r="P451" s="55" t="s">
        <v>341</v>
      </c>
      <c r="Q451" s="55" t="s">
        <v>342</v>
      </c>
      <c r="R451" s="55" t="s">
        <v>1644</v>
      </c>
      <c r="S451" s="55" t="s">
        <v>1644</v>
      </c>
      <c r="T451" s="55" t="s">
        <v>1644</v>
      </c>
      <c r="U451" s="55" t="s">
        <v>1644</v>
      </c>
      <c r="V451" s="55" t="s">
        <v>1644</v>
      </c>
      <c r="W451" s="55" t="s">
        <v>1644</v>
      </c>
      <c r="X451" s="56"/>
      <c r="Y451" s="55" t="s">
        <v>1644</v>
      </c>
      <c r="Z451" s="56"/>
      <c r="AA451" s="55" t="s">
        <v>1644</v>
      </c>
      <c r="AB451" s="59">
        <v>5744323</v>
      </c>
      <c r="AC451" s="55" t="s">
        <v>1554</v>
      </c>
      <c r="AD451" s="55" t="s">
        <v>1644</v>
      </c>
      <c r="AE451" s="58">
        <v>0</v>
      </c>
      <c r="AF451" s="55" t="s">
        <v>1644</v>
      </c>
      <c r="AG451" s="55" t="s">
        <v>1644</v>
      </c>
      <c r="AH451" s="55" t="s">
        <v>1644</v>
      </c>
      <c r="AI451" s="55" t="s">
        <v>1644</v>
      </c>
      <c r="AJ451" s="55" t="s">
        <v>1644</v>
      </c>
      <c r="AK451" s="55" t="s">
        <v>1644</v>
      </c>
      <c r="AL451" s="55" t="s">
        <v>1644</v>
      </c>
      <c r="AM451" s="55" t="s">
        <v>4285</v>
      </c>
      <c r="AN451" s="55" t="s">
        <v>1644</v>
      </c>
      <c r="AO451" t="s">
        <v>3842</v>
      </c>
    </row>
    <row r="452" spans="1:41" x14ac:dyDescent="0.25">
      <c r="A452" s="56">
        <v>45688</v>
      </c>
      <c r="B452" s="92" t="s">
        <v>1718</v>
      </c>
      <c r="C452" s="55" t="s">
        <v>4283</v>
      </c>
      <c r="D452" s="55" t="s">
        <v>1742</v>
      </c>
      <c r="E452" s="55" t="s">
        <v>89</v>
      </c>
      <c r="F452" s="55">
        <v>50900050</v>
      </c>
      <c r="G452" s="55" t="s">
        <v>498</v>
      </c>
      <c r="H452" s="55" t="s">
        <v>89</v>
      </c>
      <c r="I452" s="57">
        <v>34.79</v>
      </c>
      <c r="J452" s="57">
        <v>34.79</v>
      </c>
      <c r="K452" s="55" t="s">
        <v>4284</v>
      </c>
      <c r="L452" s="55" t="s">
        <v>1644</v>
      </c>
      <c r="M452" s="55" t="s">
        <v>4283</v>
      </c>
      <c r="N452" s="56">
        <v>45698</v>
      </c>
      <c r="O452" s="55" t="s">
        <v>1644</v>
      </c>
      <c r="P452" s="55" t="s">
        <v>335</v>
      </c>
      <c r="Q452" s="55" t="s">
        <v>3819</v>
      </c>
      <c r="R452" s="55" t="s">
        <v>1644</v>
      </c>
      <c r="S452" s="55" t="s">
        <v>1644</v>
      </c>
      <c r="T452" s="55" t="s">
        <v>1644</v>
      </c>
      <c r="U452" s="55" t="s">
        <v>1644</v>
      </c>
      <c r="V452" s="55" t="s">
        <v>1644</v>
      </c>
      <c r="W452" s="55" t="s">
        <v>1644</v>
      </c>
      <c r="X452" s="56"/>
      <c r="Y452" s="55" t="s">
        <v>1644</v>
      </c>
      <c r="Z452" s="56"/>
      <c r="AA452" s="55" t="s">
        <v>1644</v>
      </c>
      <c r="AB452" s="59">
        <v>569164</v>
      </c>
      <c r="AC452" s="55" t="s">
        <v>1554</v>
      </c>
      <c r="AD452" s="55" t="s">
        <v>1644</v>
      </c>
      <c r="AE452" s="58">
        <v>0</v>
      </c>
      <c r="AF452" s="55" t="s">
        <v>1644</v>
      </c>
      <c r="AG452" s="55" t="s">
        <v>1644</v>
      </c>
      <c r="AH452" s="55" t="s">
        <v>1644</v>
      </c>
      <c r="AI452" s="55" t="s">
        <v>1644</v>
      </c>
      <c r="AJ452" s="55" t="s">
        <v>1644</v>
      </c>
      <c r="AK452" s="55" t="s">
        <v>1644</v>
      </c>
      <c r="AL452" s="55" t="s">
        <v>1644</v>
      </c>
      <c r="AM452" s="55" t="s">
        <v>4285</v>
      </c>
      <c r="AN452" s="55" t="s">
        <v>1644</v>
      </c>
      <c r="AO452" t="s">
        <v>3842</v>
      </c>
    </row>
    <row r="453" spans="1:41" x14ac:dyDescent="0.25">
      <c r="A453" s="56">
        <v>45688</v>
      </c>
      <c r="B453" s="92" t="s">
        <v>1718</v>
      </c>
      <c r="C453" s="55" t="s">
        <v>4283</v>
      </c>
      <c r="D453" s="55" t="s">
        <v>1742</v>
      </c>
      <c r="E453" s="55" t="s">
        <v>89</v>
      </c>
      <c r="F453" s="55">
        <v>50900060</v>
      </c>
      <c r="G453" s="55" t="s">
        <v>500</v>
      </c>
      <c r="H453" s="55" t="s">
        <v>89</v>
      </c>
      <c r="I453" s="57">
        <v>21.67</v>
      </c>
      <c r="J453" s="57">
        <v>21.67</v>
      </c>
      <c r="K453" s="55" t="s">
        <v>4284</v>
      </c>
      <c r="L453" s="55" t="s">
        <v>1644</v>
      </c>
      <c r="M453" s="55" t="s">
        <v>4283</v>
      </c>
      <c r="N453" s="56">
        <v>45698</v>
      </c>
      <c r="O453" s="55" t="s">
        <v>1644</v>
      </c>
      <c r="P453" s="55" t="s">
        <v>337</v>
      </c>
      <c r="Q453" s="55" t="s">
        <v>338</v>
      </c>
      <c r="R453" s="55" t="s">
        <v>1644</v>
      </c>
      <c r="S453" s="55" t="s">
        <v>1644</v>
      </c>
      <c r="T453" s="55" t="s">
        <v>1644</v>
      </c>
      <c r="U453" s="55" t="s">
        <v>1644</v>
      </c>
      <c r="V453" s="55" t="s">
        <v>1644</v>
      </c>
      <c r="W453" s="55" t="s">
        <v>1644</v>
      </c>
      <c r="X453" s="56"/>
      <c r="Y453" s="55" t="s">
        <v>1644</v>
      </c>
      <c r="Z453" s="56"/>
      <c r="AA453" s="55" t="s">
        <v>1644</v>
      </c>
      <c r="AB453" s="59">
        <v>354521</v>
      </c>
      <c r="AC453" s="55" t="s">
        <v>1554</v>
      </c>
      <c r="AD453" s="55" t="s">
        <v>1644</v>
      </c>
      <c r="AE453" s="58">
        <v>0</v>
      </c>
      <c r="AF453" s="55" t="s">
        <v>1644</v>
      </c>
      <c r="AG453" s="55" t="s">
        <v>1644</v>
      </c>
      <c r="AH453" s="55" t="s">
        <v>1644</v>
      </c>
      <c r="AI453" s="55" t="s">
        <v>1644</v>
      </c>
      <c r="AJ453" s="55" t="s">
        <v>1644</v>
      </c>
      <c r="AK453" s="55" t="s">
        <v>1644</v>
      </c>
      <c r="AL453" s="55" t="s">
        <v>1644</v>
      </c>
      <c r="AM453" s="55" t="s">
        <v>4285</v>
      </c>
      <c r="AN453" s="55" t="s">
        <v>1644</v>
      </c>
      <c r="AO453" t="s">
        <v>3842</v>
      </c>
    </row>
    <row r="454" spans="1:41" x14ac:dyDescent="0.25">
      <c r="A454" s="56">
        <v>45688</v>
      </c>
      <c r="B454" s="92" t="s">
        <v>1718</v>
      </c>
      <c r="C454" s="55" t="s">
        <v>4283</v>
      </c>
      <c r="D454" s="55" t="s">
        <v>1742</v>
      </c>
      <c r="E454" s="55" t="s">
        <v>89</v>
      </c>
      <c r="F454" s="55">
        <v>50900020</v>
      </c>
      <c r="G454" s="55" t="s">
        <v>492</v>
      </c>
      <c r="H454" s="55" t="s">
        <v>89</v>
      </c>
      <c r="I454" s="57">
        <v>1141.48</v>
      </c>
      <c r="J454" s="57">
        <v>1141.48</v>
      </c>
      <c r="K454" s="55" t="s">
        <v>4286</v>
      </c>
      <c r="L454" s="55" t="s">
        <v>1644</v>
      </c>
      <c r="M454" s="55" t="s">
        <v>4283</v>
      </c>
      <c r="N454" s="56">
        <v>45698</v>
      </c>
      <c r="O454" s="55" t="s">
        <v>1644</v>
      </c>
      <c r="P454" s="55" t="s">
        <v>336</v>
      </c>
      <c r="Q454" s="55" t="s">
        <v>3820</v>
      </c>
      <c r="R454" s="55" t="s">
        <v>1644</v>
      </c>
      <c r="S454" s="55" t="s">
        <v>1644</v>
      </c>
      <c r="T454" s="55" t="s">
        <v>1644</v>
      </c>
      <c r="U454" s="55" t="s">
        <v>1644</v>
      </c>
      <c r="V454" s="55" t="s">
        <v>1644</v>
      </c>
      <c r="W454" s="55" t="s">
        <v>1644</v>
      </c>
      <c r="X454" s="56"/>
      <c r="Y454" s="55" t="s">
        <v>1644</v>
      </c>
      <c r="Z454" s="56"/>
      <c r="AA454" s="55" t="s">
        <v>1644</v>
      </c>
      <c r="AB454" s="59">
        <v>18674613</v>
      </c>
      <c r="AC454" s="55" t="s">
        <v>1554</v>
      </c>
      <c r="AD454" s="55" t="s">
        <v>1644</v>
      </c>
      <c r="AE454" s="58">
        <v>0</v>
      </c>
      <c r="AF454" s="55" t="s">
        <v>1644</v>
      </c>
      <c r="AG454" s="55" t="s">
        <v>1644</v>
      </c>
      <c r="AH454" s="55" t="s">
        <v>1644</v>
      </c>
      <c r="AI454" s="55" t="s">
        <v>1644</v>
      </c>
      <c r="AJ454" s="55" t="s">
        <v>1644</v>
      </c>
      <c r="AK454" s="55" t="s">
        <v>1644</v>
      </c>
      <c r="AL454" s="55" t="s">
        <v>1644</v>
      </c>
      <c r="AM454" s="55" t="s">
        <v>4285</v>
      </c>
      <c r="AN454" s="55" t="s">
        <v>1644</v>
      </c>
      <c r="AO454" t="s">
        <v>3842</v>
      </c>
    </row>
    <row r="455" spans="1:41" x14ac:dyDescent="0.25">
      <c r="A455" s="56">
        <v>45688</v>
      </c>
      <c r="B455" s="92" t="s">
        <v>1718</v>
      </c>
      <c r="C455" s="55" t="s">
        <v>4283</v>
      </c>
      <c r="D455" s="55" t="s">
        <v>1742</v>
      </c>
      <c r="E455" s="55" t="s">
        <v>89</v>
      </c>
      <c r="F455" s="55">
        <v>50900000</v>
      </c>
      <c r="G455" s="55" t="s">
        <v>488</v>
      </c>
      <c r="H455" s="55" t="s">
        <v>89</v>
      </c>
      <c r="I455" s="57">
        <v>390.86</v>
      </c>
      <c r="J455" s="57">
        <v>390.86</v>
      </c>
      <c r="K455" s="55" t="s">
        <v>4284</v>
      </c>
      <c r="L455" s="55" t="s">
        <v>1644</v>
      </c>
      <c r="M455" s="55" t="s">
        <v>4283</v>
      </c>
      <c r="N455" s="56">
        <v>45698</v>
      </c>
      <c r="O455" s="55" t="s">
        <v>1644</v>
      </c>
      <c r="P455" s="55" t="s">
        <v>337</v>
      </c>
      <c r="Q455" s="55" t="s">
        <v>338</v>
      </c>
      <c r="R455" s="55" t="s">
        <v>1644</v>
      </c>
      <c r="S455" s="55" t="s">
        <v>1644</v>
      </c>
      <c r="T455" s="55" t="s">
        <v>1644</v>
      </c>
      <c r="U455" s="55" t="s">
        <v>1644</v>
      </c>
      <c r="V455" s="55" t="s">
        <v>1644</v>
      </c>
      <c r="W455" s="55" t="s">
        <v>1644</v>
      </c>
      <c r="X455" s="56"/>
      <c r="Y455" s="55" t="s">
        <v>1644</v>
      </c>
      <c r="Z455" s="56"/>
      <c r="AA455" s="55" t="s">
        <v>1644</v>
      </c>
      <c r="AB455" s="59">
        <v>6394470</v>
      </c>
      <c r="AC455" s="55" t="s">
        <v>1554</v>
      </c>
      <c r="AD455" s="55" t="s">
        <v>1644</v>
      </c>
      <c r="AE455" s="58">
        <v>0</v>
      </c>
      <c r="AF455" s="55" t="s">
        <v>1644</v>
      </c>
      <c r="AG455" s="55" t="s">
        <v>1644</v>
      </c>
      <c r="AH455" s="55" t="s">
        <v>1644</v>
      </c>
      <c r="AI455" s="55" t="s">
        <v>1644</v>
      </c>
      <c r="AJ455" s="55" t="s">
        <v>1644</v>
      </c>
      <c r="AK455" s="55" t="s">
        <v>1644</v>
      </c>
      <c r="AL455" s="55" t="s">
        <v>1644</v>
      </c>
      <c r="AM455" s="55" t="s">
        <v>4285</v>
      </c>
      <c r="AN455" s="55" t="s">
        <v>1644</v>
      </c>
      <c r="AO455" t="s">
        <v>3842</v>
      </c>
    </row>
    <row r="456" spans="1:41" x14ac:dyDescent="0.25">
      <c r="A456" s="56">
        <v>45688</v>
      </c>
      <c r="B456" s="92" t="s">
        <v>1718</v>
      </c>
      <c r="C456" s="55" t="s">
        <v>4283</v>
      </c>
      <c r="D456" s="55" t="s">
        <v>1742</v>
      </c>
      <c r="E456" s="55" t="s">
        <v>89</v>
      </c>
      <c r="F456" s="55">
        <v>50900020</v>
      </c>
      <c r="G456" s="55" t="s">
        <v>492</v>
      </c>
      <c r="H456" s="55" t="s">
        <v>89</v>
      </c>
      <c r="I456" s="57">
        <v>518.20000000000005</v>
      </c>
      <c r="J456" s="57">
        <v>518.20000000000005</v>
      </c>
      <c r="K456" s="55" t="s">
        <v>4286</v>
      </c>
      <c r="L456" s="55" t="s">
        <v>1644</v>
      </c>
      <c r="M456" s="55" t="s">
        <v>4283</v>
      </c>
      <c r="N456" s="56">
        <v>45698</v>
      </c>
      <c r="O456" s="55" t="s">
        <v>1644</v>
      </c>
      <c r="P456" s="55" t="s">
        <v>339</v>
      </c>
      <c r="Q456" s="55" t="s">
        <v>340</v>
      </c>
      <c r="R456" s="55" t="s">
        <v>1644</v>
      </c>
      <c r="S456" s="55" t="s">
        <v>1644</v>
      </c>
      <c r="T456" s="55" t="s">
        <v>1644</v>
      </c>
      <c r="U456" s="55" t="s">
        <v>1644</v>
      </c>
      <c r="V456" s="55" t="s">
        <v>1644</v>
      </c>
      <c r="W456" s="55" t="s">
        <v>1644</v>
      </c>
      <c r="X456" s="56"/>
      <c r="Y456" s="55" t="s">
        <v>1644</v>
      </c>
      <c r="Z456" s="56"/>
      <c r="AA456" s="55" t="s">
        <v>1644</v>
      </c>
      <c r="AB456" s="59">
        <v>8477752</v>
      </c>
      <c r="AC456" s="55" t="s">
        <v>1554</v>
      </c>
      <c r="AD456" s="55" t="s">
        <v>1644</v>
      </c>
      <c r="AE456" s="58">
        <v>0</v>
      </c>
      <c r="AF456" s="55" t="s">
        <v>1644</v>
      </c>
      <c r="AG456" s="55" t="s">
        <v>1644</v>
      </c>
      <c r="AH456" s="55" t="s">
        <v>1644</v>
      </c>
      <c r="AI456" s="55" t="s">
        <v>1644</v>
      </c>
      <c r="AJ456" s="55" t="s">
        <v>1644</v>
      </c>
      <c r="AK456" s="55" t="s">
        <v>1644</v>
      </c>
      <c r="AL456" s="55" t="s">
        <v>1644</v>
      </c>
      <c r="AM456" s="55" t="s">
        <v>4285</v>
      </c>
      <c r="AN456" s="55" t="s">
        <v>1644</v>
      </c>
      <c r="AO456" t="s">
        <v>3842</v>
      </c>
    </row>
    <row r="457" spans="1:41" x14ac:dyDescent="0.25">
      <c r="A457" s="56">
        <v>45688</v>
      </c>
      <c r="B457" s="92" t="s">
        <v>1718</v>
      </c>
      <c r="C457" s="55" t="s">
        <v>4283</v>
      </c>
      <c r="D457" s="55" t="s">
        <v>1742</v>
      </c>
      <c r="E457" s="55" t="s">
        <v>89</v>
      </c>
      <c r="F457" s="55">
        <v>50900000</v>
      </c>
      <c r="G457" s="55" t="s">
        <v>488</v>
      </c>
      <c r="H457" s="55" t="s">
        <v>89</v>
      </c>
      <c r="I457" s="57">
        <v>3399.09</v>
      </c>
      <c r="J457" s="57">
        <v>3399.09</v>
      </c>
      <c r="K457" s="55" t="s">
        <v>4284</v>
      </c>
      <c r="L457" s="55" t="s">
        <v>1644</v>
      </c>
      <c r="M457" s="55" t="s">
        <v>4283</v>
      </c>
      <c r="N457" s="56">
        <v>45698</v>
      </c>
      <c r="O457" s="55" t="s">
        <v>1644</v>
      </c>
      <c r="P457" s="55" t="s">
        <v>343</v>
      </c>
      <c r="Q457" s="55" t="s">
        <v>344</v>
      </c>
      <c r="R457" s="55" t="s">
        <v>1644</v>
      </c>
      <c r="S457" s="55" t="s">
        <v>1644</v>
      </c>
      <c r="T457" s="55" t="s">
        <v>1644</v>
      </c>
      <c r="U457" s="55" t="s">
        <v>1644</v>
      </c>
      <c r="V457" s="55" t="s">
        <v>1644</v>
      </c>
      <c r="W457" s="55" t="s">
        <v>1644</v>
      </c>
      <c r="X457" s="56"/>
      <c r="Y457" s="55" t="s">
        <v>1644</v>
      </c>
      <c r="Z457" s="56"/>
      <c r="AA457" s="55" t="s">
        <v>1644</v>
      </c>
      <c r="AB457" s="59">
        <v>55609112</v>
      </c>
      <c r="AC457" s="55" t="s">
        <v>1554</v>
      </c>
      <c r="AD457" s="55" t="s">
        <v>1644</v>
      </c>
      <c r="AE457" s="58">
        <v>0</v>
      </c>
      <c r="AF457" s="55" t="s">
        <v>1644</v>
      </c>
      <c r="AG457" s="55" t="s">
        <v>1644</v>
      </c>
      <c r="AH457" s="55" t="s">
        <v>1644</v>
      </c>
      <c r="AI457" s="55" t="s">
        <v>1644</v>
      </c>
      <c r="AJ457" s="55" t="s">
        <v>1644</v>
      </c>
      <c r="AK457" s="55" t="s">
        <v>1644</v>
      </c>
      <c r="AL457" s="55" t="s">
        <v>1644</v>
      </c>
      <c r="AM457" s="55" t="s">
        <v>4285</v>
      </c>
      <c r="AN457" s="55" t="s">
        <v>1644</v>
      </c>
      <c r="AO457" t="s">
        <v>4386</v>
      </c>
    </row>
    <row r="458" spans="1:41" x14ac:dyDescent="0.25">
      <c r="A458" s="56">
        <v>45688</v>
      </c>
      <c r="B458" s="92" t="s">
        <v>1718</v>
      </c>
      <c r="C458" s="55" t="s">
        <v>4283</v>
      </c>
      <c r="D458" s="55" t="s">
        <v>1742</v>
      </c>
      <c r="E458" s="55" t="s">
        <v>89</v>
      </c>
      <c r="F458" s="55">
        <v>50900000</v>
      </c>
      <c r="G458" s="55" t="s">
        <v>488</v>
      </c>
      <c r="H458" s="55" t="s">
        <v>89</v>
      </c>
      <c r="I458" s="57">
        <v>2157.89</v>
      </c>
      <c r="J458" s="57">
        <v>2157.89</v>
      </c>
      <c r="K458" s="55" t="s">
        <v>4284</v>
      </c>
      <c r="L458" s="55" t="s">
        <v>1644</v>
      </c>
      <c r="M458" s="55" t="s">
        <v>4283</v>
      </c>
      <c r="N458" s="56">
        <v>45698</v>
      </c>
      <c r="O458" s="55" t="s">
        <v>1644</v>
      </c>
      <c r="P458" s="55" t="s">
        <v>335</v>
      </c>
      <c r="Q458" s="55" t="s">
        <v>3819</v>
      </c>
      <c r="R458" s="55" t="s">
        <v>1644</v>
      </c>
      <c r="S458" s="55" t="s">
        <v>1644</v>
      </c>
      <c r="T458" s="55" t="s">
        <v>1644</v>
      </c>
      <c r="U458" s="55" t="s">
        <v>1644</v>
      </c>
      <c r="V458" s="55" t="s">
        <v>1644</v>
      </c>
      <c r="W458" s="55" t="s">
        <v>1644</v>
      </c>
      <c r="X458" s="56"/>
      <c r="Y458" s="55" t="s">
        <v>1644</v>
      </c>
      <c r="Z458" s="56"/>
      <c r="AA458" s="55" t="s">
        <v>1644</v>
      </c>
      <c r="AB458" s="59">
        <v>35303080</v>
      </c>
      <c r="AC458" s="55" t="s">
        <v>1554</v>
      </c>
      <c r="AD458" s="55" t="s">
        <v>1644</v>
      </c>
      <c r="AE458" s="58">
        <v>0</v>
      </c>
      <c r="AF458" s="55" t="s">
        <v>1644</v>
      </c>
      <c r="AG458" s="55" t="s">
        <v>1644</v>
      </c>
      <c r="AH458" s="55" t="s">
        <v>1644</v>
      </c>
      <c r="AI458" s="55" t="s">
        <v>1644</v>
      </c>
      <c r="AJ458" s="55" t="s">
        <v>1644</v>
      </c>
      <c r="AK458" s="55" t="s">
        <v>1644</v>
      </c>
      <c r="AL458" s="55" t="s">
        <v>1644</v>
      </c>
      <c r="AM458" s="55" t="s">
        <v>4285</v>
      </c>
      <c r="AN458" s="55" t="s">
        <v>1644</v>
      </c>
      <c r="AO458" t="s">
        <v>3842</v>
      </c>
    </row>
    <row r="459" spans="1:41" x14ac:dyDescent="0.25">
      <c r="A459" s="56">
        <v>45688</v>
      </c>
      <c r="B459" s="92" t="s">
        <v>1718</v>
      </c>
      <c r="C459" s="55" t="s">
        <v>4283</v>
      </c>
      <c r="D459" s="55" t="s">
        <v>1742</v>
      </c>
      <c r="E459" s="55" t="s">
        <v>89</v>
      </c>
      <c r="F459" s="55">
        <v>50900000</v>
      </c>
      <c r="G459" s="55" t="s">
        <v>488</v>
      </c>
      <c r="H459" s="55" t="s">
        <v>89</v>
      </c>
      <c r="I459" s="57">
        <v>-9814.26</v>
      </c>
      <c r="J459" s="57">
        <v>-9814.26</v>
      </c>
      <c r="K459" s="55" t="s">
        <v>4284</v>
      </c>
      <c r="L459" s="55" t="s">
        <v>1644</v>
      </c>
      <c r="M459" s="55" t="s">
        <v>4283</v>
      </c>
      <c r="N459" s="56">
        <v>45698</v>
      </c>
      <c r="O459" s="55" t="s">
        <v>1644</v>
      </c>
      <c r="P459" s="55" t="s">
        <v>329</v>
      </c>
      <c r="Q459" s="55" t="s">
        <v>330</v>
      </c>
      <c r="R459" s="55" t="s">
        <v>1644</v>
      </c>
      <c r="S459" s="55" t="s">
        <v>1644</v>
      </c>
      <c r="T459" s="55" t="s">
        <v>1644</v>
      </c>
      <c r="U459" s="55" t="s">
        <v>1644</v>
      </c>
      <c r="V459" s="55" t="s">
        <v>1644</v>
      </c>
      <c r="W459" s="55" t="s">
        <v>1644</v>
      </c>
      <c r="X459" s="56"/>
      <c r="Y459" s="55" t="s">
        <v>1644</v>
      </c>
      <c r="Z459" s="56"/>
      <c r="AA459" s="55" t="s">
        <v>1644</v>
      </c>
      <c r="AB459" s="59">
        <v>-160561292</v>
      </c>
      <c r="AC459" s="55" t="s">
        <v>1554</v>
      </c>
      <c r="AD459" s="55" t="s">
        <v>1644</v>
      </c>
      <c r="AE459" s="58">
        <v>0</v>
      </c>
      <c r="AF459" s="55" t="s">
        <v>1644</v>
      </c>
      <c r="AG459" s="55" t="s">
        <v>1644</v>
      </c>
      <c r="AH459" s="55" t="s">
        <v>1644</v>
      </c>
      <c r="AI459" s="55" t="s">
        <v>1644</v>
      </c>
      <c r="AJ459" s="55" t="s">
        <v>1644</v>
      </c>
      <c r="AK459" s="55" t="s">
        <v>1644</v>
      </c>
      <c r="AL459" s="55" t="s">
        <v>1644</v>
      </c>
      <c r="AM459" s="55" t="s">
        <v>4285</v>
      </c>
      <c r="AN459" s="55" t="s">
        <v>1644</v>
      </c>
      <c r="AO459" t="s">
        <v>3842</v>
      </c>
    </row>
    <row r="460" spans="1:41" x14ac:dyDescent="0.25">
      <c r="A460" s="56">
        <v>45688</v>
      </c>
      <c r="B460" s="92" t="s">
        <v>1718</v>
      </c>
      <c r="C460" s="55" t="s">
        <v>4283</v>
      </c>
      <c r="D460" s="55" t="s">
        <v>1742</v>
      </c>
      <c r="E460" s="55" t="s">
        <v>89</v>
      </c>
      <c r="F460" s="55">
        <v>50900050</v>
      </c>
      <c r="G460" s="55" t="s">
        <v>498</v>
      </c>
      <c r="H460" s="55" t="s">
        <v>89</v>
      </c>
      <c r="I460" s="57">
        <v>22.95</v>
      </c>
      <c r="J460" s="57">
        <v>22.95</v>
      </c>
      <c r="K460" s="55" t="s">
        <v>4284</v>
      </c>
      <c r="L460" s="55" t="s">
        <v>1644</v>
      </c>
      <c r="M460" s="55" t="s">
        <v>4283</v>
      </c>
      <c r="N460" s="56">
        <v>45698</v>
      </c>
      <c r="O460" s="55" t="s">
        <v>1644</v>
      </c>
      <c r="P460" s="55" t="s">
        <v>333</v>
      </c>
      <c r="Q460" s="55" t="s">
        <v>334</v>
      </c>
      <c r="R460" s="55" t="s">
        <v>1644</v>
      </c>
      <c r="S460" s="55" t="s">
        <v>1644</v>
      </c>
      <c r="T460" s="55" t="s">
        <v>1644</v>
      </c>
      <c r="U460" s="55" t="s">
        <v>1644</v>
      </c>
      <c r="V460" s="55" t="s">
        <v>1644</v>
      </c>
      <c r="W460" s="55" t="s">
        <v>1644</v>
      </c>
      <c r="X460" s="56"/>
      <c r="Y460" s="55" t="s">
        <v>1644</v>
      </c>
      <c r="Z460" s="56"/>
      <c r="AA460" s="55" t="s">
        <v>1644</v>
      </c>
      <c r="AB460" s="59">
        <v>375462</v>
      </c>
      <c r="AC460" s="55" t="s">
        <v>1554</v>
      </c>
      <c r="AD460" s="55" t="s">
        <v>1644</v>
      </c>
      <c r="AE460" s="58">
        <v>0</v>
      </c>
      <c r="AF460" s="55" t="s">
        <v>1644</v>
      </c>
      <c r="AG460" s="55" t="s">
        <v>1644</v>
      </c>
      <c r="AH460" s="55" t="s">
        <v>1644</v>
      </c>
      <c r="AI460" s="55" t="s">
        <v>1644</v>
      </c>
      <c r="AJ460" s="55" t="s">
        <v>1644</v>
      </c>
      <c r="AK460" s="55" t="s">
        <v>1644</v>
      </c>
      <c r="AL460" s="55" t="s">
        <v>1644</v>
      </c>
      <c r="AM460" s="55" t="s">
        <v>4285</v>
      </c>
      <c r="AN460" s="55" t="s">
        <v>1644</v>
      </c>
      <c r="AO460" t="s">
        <v>3842</v>
      </c>
    </row>
    <row r="461" spans="1:41" x14ac:dyDescent="0.25">
      <c r="A461" s="56">
        <v>45688</v>
      </c>
      <c r="B461" s="92" t="s">
        <v>1718</v>
      </c>
      <c r="C461" s="55" t="s">
        <v>4283</v>
      </c>
      <c r="D461" s="55" t="s">
        <v>1742</v>
      </c>
      <c r="E461" s="55" t="s">
        <v>89</v>
      </c>
      <c r="F461" s="55">
        <v>50900050</v>
      </c>
      <c r="G461" s="55" t="s">
        <v>498</v>
      </c>
      <c r="H461" s="55" t="s">
        <v>89</v>
      </c>
      <c r="I461" s="57">
        <v>-158.25</v>
      </c>
      <c r="J461" s="57">
        <v>-158.25</v>
      </c>
      <c r="K461" s="55" t="s">
        <v>4284</v>
      </c>
      <c r="L461" s="55" t="s">
        <v>1644</v>
      </c>
      <c r="M461" s="55" t="s">
        <v>4283</v>
      </c>
      <c r="N461" s="56">
        <v>45698</v>
      </c>
      <c r="O461" s="55" t="s">
        <v>1644</v>
      </c>
      <c r="P461" s="55" t="s">
        <v>329</v>
      </c>
      <c r="Q461" s="55" t="s">
        <v>330</v>
      </c>
      <c r="R461" s="55" t="s">
        <v>1644</v>
      </c>
      <c r="S461" s="55" t="s">
        <v>1644</v>
      </c>
      <c r="T461" s="55" t="s">
        <v>1644</v>
      </c>
      <c r="U461" s="55" t="s">
        <v>1644</v>
      </c>
      <c r="V461" s="55" t="s">
        <v>1644</v>
      </c>
      <c r="W461" s="55" t="s">
        <v>1644</v>
      </c>
      <c r="X461" s="56"/>
      <c r="Y461" s="55" t="s">
        <v>1644</v>
      </c>
      <c r="Z461" s="56"/>
      <c r="AA461" s="55" t="s">
        <v>1644</v>
      </c>
      <c r="AB461" s="59">
        <v>-2588969</v>
      </c>
      <c r="AC461" s="55" t="s">
        <v>1554</v>
      </c>
      <c r="AD461" s="55" t="s">
        <v>1644</v>
      </c>
      <c r="AE461" s="58">
        <v>0</v>
      </c>
      <c r="AF461" s="55" t="s">
        <v>1644</v>
      </c>
      <c r="AG461" s="55" t="s">
        <v>1644</v>
      </c>
      <c r="AH461" s="55" t="s">
        <v>1644</v>
      </c>
      <c r="AI461" s="55" t="s">
        <v>1644</v>
      </c>
      <c r="AJ461" s="55" t="s">
        <v>1644</v>
      </c>
      <c r="AK461" s="55" t="s">
        <v>1644</v>
      </c>
      <c r="AL461" s="55" t="s">
        <v>1644</v>
      </c>
      <c r="AM461" s="55" t="s">
        <v>4285</v>
      </c>
      <c r="AN461" s="55" t="s">
        <v>1644</v>
      </c>
      <c r="AO461" t="s">
        <v>3842</v>
      </c>
    </row>
    <row r="462" spans="1:41" x14ac:dyDescent="0.25">
      <c r="A462" s="56">
        <v>45688</v>
      </c>
      <c r="B462" s="92" t="s">
        <v>1718</v>
      </c>
      <c r="C462" s="55" t="s">
        <v>4283</v>
      </c>
      <c r="D462" s="55" t="s">
        <v>1742</v>
      </c>
      <c r="E462" s="55" t="s">
        <v>89</v>
      </c>
      <c r="F462" s="55">
        <v>50900050</v>
      </c>
      <c r="G462" s="55" t="s">
        <v>498</v>
      </c>
      <c r="H462" s="55" t="s">
        <v>89</v>
      </c>
      <c r="I462" s="57">
        <v>7.29</v>
      </c>
      <c r="J462" s="57">
        <v>7.29</v>
      </c>
      <c r="K462" s="55" t="s">
        <v>4284</v>
      </c>
      <c r="L462" s="55" t="s">
        <v>1644</v>
      </c>
      <c r="M462" s="55" t="s">
        <v>4283</v>
      </c>
      <c r="N462" s="56">
        <v>45698</v>
      </c>
      <c r="O462" s="55" t="s">
        <v>1644</v>
      </c>
      <c r="P462" s="55" t="s">
        <v>336</v>
      </c>
      <c r="Q462" s="55" t="s">
        <v>3820</v>
      </c>
      <c r="R462" s="55" t="s">
        <v>1644</v>
      </c>
      <c r="S462" s="55" t="s">
        <v>1644</v>
      </c>
      <c r="T462" s="55" t="s">
        <v>1644</v>
      </c>
      <c r="U462" s="55" t="s">
        <v>1644</v>
      </c>
      <c r="V462" s="55" t="s">
        <v>1644</v>
      </c>
      <c r="W462" s="55" t="s">
        <v>1644</v>
      </c>
      <c r="X462" s="56"/>
      <c r="Y462" s="55" t="s">
        <v>1644</v>
      </c>
      <c r="Z462" s="56"/>
      <c r="AA462" s="55" t="s">
        <v>1644</v>
      </c>
      <c r="AB462" s="59">
        <v>119264</v>
      </c>
      <c r="AC462" s="55" t="s">
        <v>1554</v>
      </c>
      <c r="AD462" s="55" t="s">
        <v>1644</v>
      </c>
      <c r="AE462" s="58">
        <v>0</v>
      </c>
      <c r="AF462" s="55" t="s">
        <v>1644</v>
      </c>
      <c r="AG462" s="55" t="s">
        <v>1644</v>
      </c>
      <c r="AH462" s="55" t="s">
        <v>1644</v>
      </c>
      <c r="AI462" s="55" t="s">
        <v>1644</v>
      </c>
      <c r="AJ462" s="55" t="s">
        <v>1644</v>
      </c>
      <c r="AK462" s="55" t="s">
        <v>1644</v>
      </c>
      <c r="AL462" s="55" t="s">
        <v>1644</v>
      </c>
      <c r="AM462" s="55" t="s">
        <v>4285</v>
      </c>
      <c r="AN462" s="55" t="s">
        <v>1644</v>
      </c>
      <c r="AO462" t="s">
        <v>3842</v>
      </c>
    </row>
    <row r="463" spans="1:41" x14ac:dyDescent="0.25">
      <c r="A463" s="56">
        <v>45688</v>
      </c>
      <c r="B463" s="92" t="s">
        <v>1718</v>
      </c>
      <c r="C463" s="55" t="s">
        <v>4283</v>
      </c>
      <c r="D463" s="55" t="s">
        <v>1742</v>
      </c>
      <c r="E463" s="55" t="s">
        <v>89</v>
      </c>
      <c r="F463" s="55">
        <v>50900060</v>
      </c>
      <c r="G463" s="55" t="s">
        <v>500</v>
      </c>
      <c r="H463" s="55" t="s">
        <v>89</v>
      </c>
      <c r="I463" s="57">
        <v>19.27</v>
      </c>
      <c r="J463" s="57">
        <v>19.27</v>
      </c>
      <c r="K463" s="55" t="s">
        <v>4284</v>
      </c>
      <c r="L463" s="55" t="s">
        <v>1644</v>
      </c>
      <c r="M463" s="55" t="s">
        <v>4283</v>
      </c>
      <c r="N463" s="56">
        <v>45698</v>
      </c>
      <c r="O463" s="55" t="s">
        <v>1644</v>
      </c>
      <c r="P463" s="55" t="s">
        <v>339</v>
      </c>
      <c r="Q463" s="55" t="s">
        <v>340</v>
      </c>
      <c r="R463" s="55" t="s">
        <v>1644</v>
      </c>
      <c r="S463" s="55" t="s">
        <v>1644</v>
      </c>
      <c r="T463" s="55" t="s">
        <v>1644</v>
      </c>
      <c r="U463" s="55" t="s">
        <v>1644</v>
      </c>
      <c r="V463" s="55" t="s">
        <v>1644</v>
      </c>
      <c r="W463" s="55" t="s">
        <v>1644</v>
      </c>
      <c r="X463" s="56"/>
      <c r="Y463" s="55" t="s">
        <v>1644</v>
      </c>
      <c r="Z463" s="56"/>
      <c r="AA463" s="55" t="s">
        <v>1644</v>
      </c>
      <c r="AB463" s="59">
        <v>315257</v>
      </c>
      <c r="AC463" s="55" t="s">
        <v>1554</v>
      </c>
      <c r="AD463" s="55" t="s">
        <v>1644</v>
      </c>
      <c r="AE463" s="58">
        <v>0</v>
      </c>
      <c r="AF463" s="55" t="s">
        <v>1644</v>
      </c>
      <c r="AG463" s="55" t="s">
        <v>1644</v>
      </c>
      <c r="AH463" s="55" t="s">
        <v>1644</v>
      </c>
      <c r="AI463" s="55" t="s">
        <v>1644</v>
      </c>
      <c r="AJ463" s="55" t="s">
        <v>1644</v>
      </c>
      <c r="AK463" s="55" t="s">
        <v>1644</v>
      </c>
      <c r="AL463" s="55" t="s">
        <v>1644</v>
      </c>
      <c r="AM463" s="55" t="s">
        <v>4285</v>
      </c>
      <c r="AN463" s="55" t="s">
        <v>1644</v>
      </c>
      <c r="AO463" t="s">
        <v>3842</v>
      </c>
    </row>
    <row r="464" spans="1:41" x14ac:dyDescent="0.25">
      <c r="A464" s="56">
        <v>45688</v>
      </c>
      <c r="B464" s="92" t="s">
        <v>1718</v>
      </c>
      <c r="C464" s="55" t="s">
        <v>4283</v>
      </c>
      <c r="D464" s="55" t="s">
        <v>1742</v>
      </c>
      <c r="E464" s="55" t="s">
        <v>89</v>
      </c>
      <c r="F464" s="55">
        <v>50900000</v>
      </c>
      <c r="G464" s="55" t="s">
        <v>488</v>
      </c>
      <c r="H464" s="55" t="s">
        <v>89</v>
      </c>
      <c r="I464" s="57">
        <v>1423.27</v>
      </c>
      <c r="J464" s="57">
        <v>1423.27</v>
      </c>
      <c r="K464" s="55" t="s">
        <v>4284</v>
      </c>
      <c r="L464" s="55" t="s">
        <v>1644</v>
      </c>
      <c r="M464" s="55" t="s">
        <v>4283</v>
      </c>
      <c r="N464" s="56">
        <v>45698</v>
      </c>
      <c r="O464" s="55" t="s">
        <v>1644</v>
      </c>
      <c r="P464" s="55" t="s">
        <v>333</v>
      </c>
      <c r="Q464" s="55" t="s">
        <v>334</v>
      </c>
      <c r="R464" s="55" t="s">
        <v>1644</v>
      </c>
      <c r="S464" s="55" t="s">
        <v>1644</v>
      </c>
      <c r="T464" s="55" t="s">
        <v>1644</v>
      </c>
      <c r="U464" s="55" t="s">
        <v>1644</v>
      </c>
      <c r="V464" s="55" t="s">
        <v>1644</v>
      </c>
      <c r="W464" s="55" t="s">
        <v>1644</v>
      </c>
      <c r="X464" s="56"/>
      <c r="Y464" s="55" t="s">
        <v>1644</v>
      </c>
      <c r="Z464" s="56"/>
      <c r="AA464" s="55" t="s">
        <v>1644</v>
      </c>
      <c r="AB464" s="59">
        <v>23284697</v>
      </c>
      <c r="AC464" s="55" t="s">
        <v>1554</v>
      </c>
      <c r="AD464" s="55" t="s">
        <v>1644</v>
      </c>
      <c r="AE464" s="58">
        <v>0</v>
      </c>
      <c r="AF464" s="55" t="s">
        <v>1644</v>
      </c>
      <c r="AG464" s="55" t="s">
        <v>1644</v>
      </c>
      <c r="AH464" s="55" t="s">
        <v>1644</v>
      </c>
      <c r="AI464" s="55" t="s">
        <v>1644</v>
      </c>
      <c r="AJ464" s="55" t="s">
        <v>1644</v>
      </c>
      <c r="AK464" s="55" t="s">
        <v>1644</v>
      </c>
      <c r="AL464" s="55" t="s">
        <v>1644</v>
      </c>
      <c r="AM464" s="55" t="s">
        <v>4285</v>
      </c>
      <c r="AN464" s="55" t="s">
        <v>1644</v>
      </c>
      <c r="AO464" t="s">
        <v>3842</v>
      </c>
    </row>
    <row r="465" spans="1:41" x14ac:dyDescent="0.25">
      <c r="A465" s="56">
        <v>45688</v>
      </c>
      <c r="B465" s="92" t="s">
        <v>1718</v>
      </c>
      <c r="C465" s="55" t="s">
        <v>4283</v>
      </c>
      <c r="D465" s="55" t="s">
        <v>1742</v>
      </c>
      <c r="E465" s="55" t="s">
        <v>89</v>
      </c>
      <c r="F465" s="55">
        <v>50900020</v>
      </c>
      <c r="G465" s="55" t="s">
        <v>492</v>
      </c>
      <c r="H465" s="55" t="s">
        <v>89</v>
      </c>
      <c r="I465" s="57">
        <v>28354.97</v>
      </c>
      <c r="J465" s="57">
        <v>28354.97</v>
      </c>
      <c r="K465" s="55" t="s">
        <v>4286</v>
      </c>
      <c r="L465" s="55" t="s">
        <v>1644</v>
      </c>
      <c r="M465" s="55" t="s">
        <v>4283</v>
      </c>
      <c r="N465" s="56">
        <v>45698</v>
      </c>
      <c r="O465" s="55" t="s">
        <v>1644</v>
      </c>
      <c r="P465" s="55" t="s">
        <v>332</v>
      </c>
      <c r="Q465" s="55" t="s">
        <v>3818</v>
      </c>
      <c r="R465" s="55" t="s">
        <v>1644</v>
      </c>
      <c r="S465" s="55" t="s">
        <v>1644</v>
      </c>
      <c r="T465" s="55" t="s">
        <v>1644</v>
      </c>
      <c r="U465" s="55" t="s">
        <v>1644</v>
      </c>
      <c r="V465" s="55" t="s">
        <v>1644</v>
      </c>
      <c r="W465" s="55" t="s">
        <v>1644</v>
      </c>
      <c r="X465" s="56"/>
      <c r="Y465" s="55" t="s">
        <v>1644</v>
      </c>
      <c r="Z465" s="56"/>
      <c r="AA465" s="55" t="s">
        <v>1644</v>
      </c>
      <c r="AB465" s="59">
        <v>463887309</v>
      </c>
      <c r="AC465" s="55" t="s">
        <v>1554</v>
      </c>
      <c r="AD465" s="55" t="s">
        <v>1644</v>
      </c>
      <c r="AE465" s="58">
        <v>0</v>
      </c>
      <c r="AF465" s="55" t="s">
        <v>1644</v>
      </c>
      <c r="AG465" s="55" t="s">
        <v>1644</v>
      </c>
      <c r="AH465" s="55" t="s">
        <v>1644</v>
      </c>
      <c r="AI465" s="55" t="s">
        <v>1644</v>
      </c>
      <c r="AJ465" s="55" t="s">
        <v>1644</v>
      </c>
      <c r="AK465" s="55" t="s">
        <v>1644</v>
      </c>
      <c r="AL465" s="55" t="s">
        <v>1644</v>
      </c>
      <c r="AM465" s="55" t="s">
        <v>4285</v>
      </c>
      <c r="AN465" s="55" t="s">
        <v>1644</v>
      </c>
      <c r="AO465" t="s">
        <v>3842</v>
      </c>
    </row>
    <row r="466" spans="1:41" x14ac:dyDescent="0.25">
      <c r="A466" s="56">
        <v>45688</v>
      </c>
      <c r="B466" s="92" t="s">
        <v>1718</v>
      </c>
      <c r="C466" s="55" t="s">
        <v>4283</v>
      </c>
      <c r="D466" s="55" t="s">
        <v>1742</v>
      </c>
      <c r="E466" s="55" t="s">
        <v>89</v>
      </c>
      <c r="F466" s="55">
        <v>50900050</v>
      </c>
      <c r="G466" s="55" t="s">
        <v>498</v>
      </c>
      <c r="H466" s="55" t="s">
        <v>89</v>
      </c>
      <c r="I466" s="57">
        <v>5.66</v>
      </c>
      <c r="J466" s="57">
        <v>5.66</v>
      </c>
      <c r="K466" s="55" t="s">
        <v>4284</v>
      </c>
      <c r="L466" s="55" t="s">
        <v>1644</v>
      </c>
      <c r="M466" s="55" t="s">
        <v>4283</v>
      </c>
      <c r="N466" s="56">
        <v>45698</v>
      </c>
      <c r="O466" s="55" t="s">
        <v>1644</v>
      </c>
      <c r="P466" s="55" t="s">
        <v>341</v>
      </c>
      <c r="Q466" s="55" t="s">
        <v>342</v>
      </c>
      <c r="R466" s="55" t="s">
        <v>1644</v>
      </c>
      <c r="S466" s="55" t="s">
        <v>1644</v>
      </c>
      <c r="T466" s="55" t="s">
        <v>1644</v>
      </c>
      <c r="U466" s="55" t="s">
        <v>1644</v>
      </c>
      <c r="V466" s="55" t="s">
        <v>1644</v>
      </c>
      <c r="W466" s="55" t="s">
        <v>1644</v>
      </c>
      <c r="X466" s="56"/>
      <c r="Y466" s="55" t="s">
        <v>1644</v>
      </c>
      <c r="Z466" s="56"/>
      <c r="AA466" s="55" t="s">
        <v>1644</v>
      </c>
      <c r="AB466" s="59">
        <v>92598</v>
      </c>
      <c r="AC466" s="55" t="s">
        <v>1554</v>
      </c>
      <c r="AD466" s="55" t="s">
        <v>1644</v>
      </c>
      <c r="AE466" s="58">
        <v>0</v>
      </c>
      <c r="AF466" s="55" t="s">
        <v>1644</v>
      </c>
      <c r="AG466" s="55" t="s">
        <v>1644</v>
      </c>
      <c r="AH466" s="55" t="s">
        <v>1644</v>
      </c>
      <c r="AI466" s="55" t="s">
        <v>1644</v>
      </c>
      <c r="AJ466" s="55" t="s">
        <v>1644</v>
      </c>
      <c r="AK466" s="55" t="s">
        <v>1644</v>
      </c>
      <c r="AL466" s="55" t="s">
        <v>1644</v>
      </c>
      <c r="AM466" s="55" t="s">
        <v>4285</v>
      </c>
      <c r="AN466" s="55" t="s">
        <v>1644</v>
      </c>
      <c r="AO466" t="s">
        <v>3842</v>
      </c>
    </row>
    <row r="467" spans="1:41" x14ac:dyDescent="0.25">
      <c r="A467" s="56">
        <v>45688</v>
      </c>
      <c r="B467" s="92" t="s">
        <v>1718</v>
      </c>
      <c r="C467" s="55" t="s">
        <v>4283</v>
      </c>
      <c r="D467" s="55" t="s">
        <v>1742</v>
      </c>
      <c r="E467" s="55" t="s">
        <v>89</v>
      </c>
      <c r="F467" s="55">
        <v>50900010</v>
      </c>
      <c r="G467" s="55" t="s">
        <v>490</v>
      </c>
      <c r="H467" s="55" t="s">
        <v>89</v>
      </c>
      <c r="I467" s="57">
        <v>188.66</v>
      </c>
      <c r="J467" s="57">
        <v>188.66</v>
      </c>
      <c r="K467" s="55" t="s">
        <v>4286</v>
      </c>
      <c r="L467" s="55" t="s">
        <v>1644</v>
      </c>
      <c r="M467" s="55" t="s">
        <v>4283</v>
      </c>
      <c r="N467" s="56">
        <v>45698</v>
      </c>
      <c r="O467" s="55" t="s">
        <v>1644</v>
      </c>
      <c r="P467" s="55" t="s">
        <v>339</v>
      </c>
      <c r="Q467" s="55" t="s">
        <v>340</v>
      </c>
      <c r="R467" s="55" t="s">
        <v>1644</v>
      </c>
      <c r="S467" s="55" t="s">
        <v>1644</v>
      </c>
      <c r="T467" s="55" t="s">
        <v>1644</v>
      </c>
      <c r="U467" s="55" t="s">
        <v>1644</v>
      </c>
      <c r="V467" s="55" t="s">
        <v>1644</v>
      </c>
      <c r="W467" s="55" t="s">
        <v>1644</v>
      </c>
      <c r="X467" s="56"/>
      <c r="Y467" s="55" t="s">
        <v>1644</v>
      </c>
      <c r="Z467" s="56"/>
      <c r="AA467" s="55" t="s">
        <v>1644</v>
      </c>
      <c r="AB467" s="59">
        <v>3086478</v>
      </c>
      <c r="AC467" s="55" t="s">
        <v>1554</v>
      </c>
      <c r="AD467" s="55" t="s">
        <v>1644</v>
      </c>
      <c r="AE467" s="58">
        <v>0</v>
      </c>
      <c r="AF467" s="55" t="s">
        <v>1644</v>
      </c>
      <c r="AG467" s="55" t="s">
        <v>1644</v>
      </c>
      <c r="AH467" s="55" t="s">
        <v>1644</v>
      </c>
      <c r="AI467" s="55" t="s">
        <v>1644</v>
      </c>
      <c r="AJ467" s="55" t="s">
        <v>1644</v>
      </c>
      <c r="AK467" s="55" t="s">
        <v>1644</v>
      </c>
      <c r="AL467" s="55" t="s">
        <v>1644</v>
      </c>
      <c r="AM467" s="55" t="s">
        <v>4285</v>
      </c>
      <c r="AN467" s="55" t="s">
        <v>1644</v>
      </c>
      <c r="AO467" t="s">
        <v>3842</v>
      </c>
    </row>
    <row r="468" spans="1:41" x14ac:dyDescent="0.25">
      <c r="A468" s="56">
        <v>45688</v>
      </c>
      <c r="B468" s="92" t="s">
        <v>1718</v>
      </c>
      <c r="C468" s="55" t="s">
        <v>4283</v>
      </c>
      <c r="D468" s="55" t="s">
        <v>1742</v>
      </c>
      <c r="E468" s="55" t="s">
        <v>89</v>
      </c>
      <c r="F468" s="55">
        <v>50900000</v>
      </c>
      <c r="G468" s="55" t="s">
        <v>488</v>
      </c>
      <c r="H468" s="55" t="s">
        <v>89</v>
      </c>
      <c r="I468" s="57">
        <v>347.42</v>
      </c>
      <c r="J468" s="57">
        <v>347.42</v>
      </c>
      <c r="K468" s="55" t="s">
        <v>4284</v>
      </c>
      <c r="L468" s="55" t="s">
        <v>1644</v>
      </c>
      <c r="M468" s="55" t="s">
        <v>4283</v>
      </c>
      <c r="N468" s="56">
        <v>45698</v>
      </c>
      <c r="O468" s="55" t="s">
        <v>1644</v>
      </c>
      <c r="P468" s="55" t="s">
        <v>339</v>
      </c>
      <c r="Q468" s="55" t="s">
        <v>340</v>
      </c>
      <c r="R468" s="55" t="s">
        <v>1644</v>
      </c>
      <c r="S468" s="55" t="s">
        <v>1644</v>
      </c>
      <c r="T468" s="55" t="s">
        <v>1644</v>
      </c>
      <c r="U468" s="55" t="s">
        <v>1644</v>
      </c>
      <c r="V468" s="55" t="s">
        <v>1644</v>
      </c>
      <c r="W468" s="55" t="s">
        <v>1644</v>
      </c>
      <c r="X468" s="56"/>
      <c r="Y468" s="55" t="s">
        <v>1644</v>
      </c>
      <c r="Z468" s="56"/>
      <c r="AA468" s="55" t="s">
        <v>1644</v>
      </c>
      <c r="AB468" s="59">
        <v>5683791</v>
      </c>
      <c r="AC468" s="55" t="s">
        <v>1554</v>
      </c>
      <c r="AD468" s="55" t="s">
        <v>1644</v>
      </c>
      <c r="AE468" s="58">
        <v>0</v>
      </c>
      <c r="AF468" s="55" t="s">
        <v>1644</v>
      </c>
      <c r="AG468" s="55" t="s">
        <v>1644</v>
      </c>
      <c r="AH468" s="55" t="s">
        <v>1644</v>
      </c>
      <c r="AI468" s="55" t="s">
        <v>1644</v>
      </c>
      <c r="AJ468" s="55" t="s">
        <v>1644</v>
      </c>
      <c r="AK468" s="55" t="s">
        <v>1644</v>
      </c>
      <c r="AL468" s="55" t="s">
        <v>1644</v>
      </c>
      <c r="AM468" s="55" t="s">
        <v>4285</v>
      </c>
      <c r="AN468" s="55" t="s">
        <v>1644</v>
      </c>
      <c r="AO468" t="s">
        <v>3842</v>
      </c>
    </row>
    <row r="469" spans="1:41" x14ac:dyDescent="0.25">
      <c r="A469" s="56">
        <v>45688</v>
      </c>
      <c r="B469" s="92" t="s">
        <v>1718</v>
      </c>
      <c r="C469" s="55" t="s">
        <v>4283</v>
      </c>
      <c r="D469" s="55" t="s">
        <v>1742</v>
      </c>
      <c r="E469" s="55" t="s">
        <v>89</v>
      </c>
      <c r="F469" s="55">
        <v>50900050</v>
      </c>
      <c r="G469" s="55" t="s">
        <v>498</v>
      </c>
      <c r="H469" s="55" t="s">
        <v>89</v>
      </c>
      <c r="I469" s="57">
        <v>6.3</v>
      </c>
      <c r="J469" s="57">
        <v>6.3</v>
      </c>
      <c r="K469" s="55" t="s">
        <v>4284</v>
      </c>
      <c r="L469" s="55" t="s">
        <v>1644</v>
      </c>
      <c r="M469" s="55" t="s">
        <v>4283</v>
      </c>
      <c r="N469" s="56">
        <v>45698</v>
      </c>
      <c r="O469" s="55" t="s">
        <v>1644</v>
      </c>
      <c r="P469" s="55" t="s">
        <v>337</v>
      </c>
      <c r="Q469" s="55" t="s">
        <v>338</v>
      </c>
      <c r="R469" s="55" t="s">
        <v>1644</v>
      </c>
      <c r="S469" s="55" t="s">
        <v>1644</v>
      </c>
      <c r="T469" s="55" t="s">
        <v>1644</v>
      </c>
      <c r="U469" s="55" t="s">
        <v>1644</v>
      </c>
      <c r="V469" s="55" t="s">
        <v>1644</v>
      </c>
      <c r="W469" s="55" t="s">
        <v>1644</v>
      </c>
      <c r="X469" s="56"/>
      <c r="Y469" s="55" t="s">
        <v>1644</v>
      </c>
      <c r="Z469" s="56"/>
      <c r="AA469" s="55" t="s">
        <v>1644</v>
      </c>
      <c r="AB469" s="59">
        <v>103068</v>
      </c>
      <c r="AC469" s="55" t="s">
        <v>1554</v>
      </c>
      <c r="AD469" s="55" t="s">
        <v>1644</v>
      </c>
      <c r="AE469" s="58">
        <v>0</v>
      </c>
      <c r="AF469" s="55" t="s">
        <v>1644</v>
      </c>
      <c r="AG469" s="55" t="s">
        <v>1644</v>
      </c>
      <c r="AH469" s="55" t="s">
        <v>1644</v>
      </c>
      <c r="AI469" s="55" t="s">
        <v>1644</v>
      </c>
      <c r="AJ469" s="55" t="s">
        <v>1644</v>
      </c>
      <c r="AK469" s="55" t="s">
        <v>1644</v>
      </c>
      <c r="AL469" s="55" t="s">
        <v>1644</v>
      </c>
      <c r="AM469" s="55" t="s">
        <v>4285</v>
      </c>
      <c r="AN469" s="55" t="s">
        <v>1644</v>
      </c>
      <c r="AO469" t="s">
        <v>3842</v>
      </c>
    </row>
    <row r="470" spans="1:41" x14ac:dyDescent="0.25">
      <c r="A470" s="56">
        <v>45688</v>
      </c>
      <c r="B470" s="92" t="s">
        <v>1718</v>
      </c>
      <c r="C470" s="55" t="s">
        <v>4283</v>
      </c>
      <c r="D470" s="55" t="s">
        <v>1742</v>
      </c>
      <c r="E470" s="55" t="s">
        <v>89</v>
      </c>
      <c r="F470" s="55">
        <v>50900010</v>
      </c>
      <c r="G470" s="55" t="s">
        <v>490</v>
      </c>
      <c r="H470" s="55" t="s">
        <v>89</v>
      </c>
      <c r="I470" s="57">
        <v>11717.51</v>
      </c>
      <c r="J470" s="57">
        <v>11717.51</v>
      </c>
      <c r="K470" s="55" t="s">
        <v>4286</v>
      </c>
      <c r="L470" s="55" t="s">
        <v>1644</v>
      </c>
      <c r="M470" s="55" t="s">
        <v>4283</v>
      </c>
      <c r="N470" s="56">
        <v>45698</v>
      </c>
      <c r="O470" s="55" t="s">
        <v>1644</v>
      </c>
      <c r="P470" s="55" t="s">
        <v>333</v>
      </c>
      <c r="Q470" s="55" t="s">
        <v>334</v>
      </c>
      <c r="R470" s="55" t="s">
        <v>1644</v>
      </c>
      <c r="S470" s="55" t="s">
        <v>1644</v>
      </c>
      <c r="T470" s="55" t="s">
        <v>1644</v>
      </c>
      <c r="U470" s="55" t="s">
        <v>1644</v>
      </c>
      <c r="V470" s="55" t="s">
        <v>1644</v>
      </c>
      <c r="W470" s="55" t="s">
        <v>1644</v>
      </c>
      <c r="X470" s="56"/>
      <c r="Y470" s="55" t="s">
        <v>1644</v>
      </c>
      <c r="Z470" s="56"/>
      <c r="AA470" s="55" t="s">
        <v>1644</v>
      </c>
      <c r="AB470" s="59">
        <v>191698464</v>
      </c>
      <c r="AC470" s="55" t="s">
        <v>1554</v>
      </c>
      <c r="AD470" s="55" t="s">
        <v>1644</v>
      </c>
      <c r="AE470" s="58">
        <v>0</v>
      </c>
      <c r="AF470" s="55" t="s">
        <v>1644</v>
      </c>
      <c r="AG470" s="55" t="s">
        <v>1644</v>
      </c>
      <c r="AH470" s="55" t="s">
        <v>1644</v>
      </c>
      <c r="AI470" s="55" t="s">
        <v>1644</v>
      </c>
      <c r="AJ470" s="55" t="s">
        <v>1644</v>
      </c>
      <c r="AK470" s="55" t="s">
        <v>1644</v>
      </c>
      <c r="AL470" s="55" t="s">
        <v>1644</v>
      </c>
      <c r="AM470" s="55" t="s">
        <v>4285</v>
      </c>
      <c r="AN470" s="55" t="s">
        <v>1644</v>
      </c>
      <c r="AO470" t="s">
        <v>3842</v>
      </c>
    </row>
    <row r="471" spans="1:41" x14ac:dyDescent="0.25">
      <c r="A471" s="56">
        <v>45688</v>
      </c>
      <c r="B471" s="92" t="s">
        <v>1718</v>
      </c>
      <c r="C471" s="55" t="s">
        <v>4283</v>
      </c>
      <c r="D471" s="55" t="s">
        <v>1742</v>
      </c>
      <c r="E471" s="55" t="s">
        <v>89</v>
      </c>
      <c r="F471" s="55">
        <v>50900050</v>
      </c>
      <c r="G471" s="55" t="s">
        <v>498</v>
      </c>
      <c r="H471" s="55" t="s">
        <v>89</v>
      </c>
      <c r="I471" s="57">
        <v>5.6</v>
      </c>
      <c r="J471" s="57">
        <v>5.6</v>
      </c>
      <c r="K471" s="55" t="s">
        <v>4284</v>
      </c>
      <c r="L471" s="55" t="s">
        <v>1644</v>
      </c>
      <c r="M471" s="55" t="s">
        <v>4283</v>
      </c>
      <c r="N471" s="56">
        <v>45698</v>
      </c>
      <c r="O471" s="55" t="s">
        <v>1644</v>
      </c>
      <c r="P471" s="55" t="s">
        <v>339</v>
      </c>
      <c r="Q471" s="55" t="s">
        <v>340</v>
      </c>
      <c r="R471" s="55" t="s">
        <v>1644</v>
      </c>
      <c r="S471" s="55" t="s">
        <v>1644</v>
      </c>
      <c r="T471" s="55" t="s">
        <v>1644</v>
      </c>
      <c r="U471" s="55" t="s">
        <v>1644</v>
      </c>
      <c r="V471" s="55" t="s">
        <v>1644</v>
      </c>
      <c r="W471" s="55" t="s">
        <v>1644</v>
      </c>
      <c r="X471" s="56"/>
      <c r="Y471" s="55" t="s">
        <v>1644</v>
      </c>
      <c r="Z471" s="56"/>
      <c r="AA471" s="55" t="s">
        <v>1644</v>
      </c>
      <c r="AB471" s="59">
        <v>91616</v>
      </c>
      <c r="AC471" s="55" t="s">
        <v>1554</v>
      </c>
      <c r="AD471" s="55" t="s">
        <v>1644</v>
      </c>
      <c r="AE471" s="58">
        <v>0</v>
      </c>
      <c r="AF471" s="55" t="s">
        <v>1644</v>
      </c>
      <c r="AG471" s="55" t="s">
        <v>1644</v>
      </c>
      <c r="AH471" s="55" t="s">
        <v>1644</v>
      </c>
      <c r="AI471" s="55" t="s">
        <v>1644</v>
      </c>
      <c r="AJ471" s="55" t="s">
        <v>1644</v>
      </c>
      <c r="AK471" s="55" t="s">
        <v>1644</v>
      </c>
      <c r="AL471" s="55" t="s">
        <v>1644</v>
      </c>
      <c r="AM471" s="55" t="s">
        <v>4285</v>
      </c>
      <c r="AN471" s="55" t="s">
        <v>1644</v>
      </c>
      <c r="AO471" t="s">
        <v>3842</v>
      </c>
    </row>
    <row r="472" spans="1:41" x14ac:dyDescent="0.25">
      <c r="A472" s="56">
        <v>45688</v>
      </c>
      <c r="B472" s="92" t="s">
        <v>1718</v>
      </c>
      <c r="C472" s="55" t="s">
        <v>4283</v>
      </c>
      <c r="D472" s="55" t="s">
        <v>1742</v>
      </c>
      <c r="E472" s="55" t="s">
        <v>89</v>
      </c>
      <c r="F472" s="55">
        <v>50900010</v>
      </c>
      <c r="G472" s="55" t="s">
        <v>490</v>
      </c>
      <c r="H472" s="55" t="s">
        <v>89</v>
      </c>
      <c r="I472" s="57">
        <v>19112.349999999999</v>
      </c>
      <c r="J472" s="57">
        <v>19112.349999999999</v>
      </c>
      <c r="K472" s="55" t="s">
        <v>4286</v>
      </c>
      <c r="L472" s="55" t="s">
        <v>1644</v>
      </c>
      <c r="M472" s="55" t="s">
        <v>4283</v>
      </c>
      <c r="N472" s="56">
        <v>45698</v>
      </c>
      <c r="O472" s="55" t="s">
        <v>1644</v>
      </c>
      <c r="P472" s="55" t="s">
        <v>335</v>
      </c>
      <c r="Q472" s="55" t="s">
        <v>3819</v>
      </c>
      <c r="R472" s="55" t="s">
        <v>1644</v>
      </c>
      <c r="S472" s="55" t="s">
        <v>1644</v>
      </c>
      <c r="T472" s="55" t="s">
        <v>1644</v>
      </c>
      <c r="U472" s="55" t="s">
        <v>1644</v>
      </c>
      <c r="V472" s="55" t="s">
        <v>1644</v>
      </c>
      <c r="W472" s="55" t="s">
        <v>1644</v>
      </c>
      <c r="X472" s="56"/>
      <c r="Y472" s="55" t="s">
        <v>1644</v>
      </c>
      <c r="Z472" s="56"/>
      <c r="AA472" s="55" t="s">
        <v>1644</v>
      </c>
      <c r="AB472" s="59">
        <v>312678046</v>
      </c>
      <c r="AC472" s="55" t="s">
        <v>1554</v>
      </c>
      <c r="AD472" s="55" t="s">
        <v>1644</v>
      </c>
      <c r="AE472" s="58">
        <v>0</v>
      </c>
      <c r="AF472" s="55" t="s">
        <v>1644</v>
      </c>
      <c r="AG472" s="55" t="s">
        <v>1644</v>
      </c>
      <c r="AH472" s="55" t="s">
        <v>1644</v>
      </c>
      <c r="AI472" s="55" t="s">
        <v>1644</v>
      </c>
      <c r="AJ472" s="55" t="s">
        <v>1644</v>
      </c>
      <c r="AK472" s="55" t="s">
        <v>1644</v>
      </c>
      <c r="AL472" s="55" t="s">
        <v>1644</v>
      </c>
      <c r="AM472" s="55" t="s">
        <v>4285</v>
      </c>
      <c r="AN472" s="55" t="s">
        <v>1644</v>
      </c>
      <c r="AO472" t="s">
        <v>3842</v>
      </c>
    </row>
    <row r="473" spans="1:41" x14ac:dyDescent="0.25">
      <c r="A473" s="56">
        <v>45688</v>
      </c>
      <c r="B473" s="92" t="s">
        <v>1718</v>
      </c>
      <c r="C473" s="55" t="s">
        <v>4283</v>
      </c>
      <c r="D473" s="55" t="s">
        <v>1742</v>
      </c>
      <c r="E473" s="55" t="s">
        <v>89</v>
      </c>
      <c r="F473" s="55">
        <v>50900060</v>
      </c>
      <c r="G473" s="55" t="s">
        <v>500</v>
      </c>
      <c r="H473" s="55" t="s">
        <v>89</v>
      </c>
      <c r="I473" s="57">
        <v>25.07</v>
      </c>
      <c r="J473" s="57">
        <v>25.07</v>
      </c>
      <c r="K473" s="55" t="s">
        <v>4284</v>
      </c>
      <c r="L473" s="55" t="s">
        <v>1644</v>
      </c>
      <c r="M473" s="55" t="s">
        <v>4283</v>
      </c>
      <c r="N473" s="56">
        <v>45698</v>
      </c>
      <c r="O473" s="55" t="s">
        <v>1644</v>
      </c>
      <c r="P473" s="55" t="s">
        <v>336</v>
      </c>
      <c r="Q473" s="55" t="s">
        <v>3820</v>
      </c>
      <c r="R473" s="55" t="s">
        <v>1644</v>
      </c>
      <c r="S473" s="55" t="s">
        <v>1644</v>
      </c>
      <c r="T473" s="55" t="s">
        <v>1644</v>
      </c>
      <c r="U473" s="55" t="s">
        <v>1644</v>
      </c>
      <c r="V473" s="55" t="s">
        <v>1644</v>
      </c>
      <c r="W473" s="55" t="s">
        <v>1644</v>
      </c>
      <c r="X473" s="56"/>
      <c r="Y473" s="55" t="s">
        <v>1644</v>
      </c>
      <c r="Z473" s="56"/>
      <c r="AA473" s="55" t="s">
        <v>1644</v>
      </c>
      <c r="AB473" s="59">
        <v>410145</v>
      </c>
      <c r="AC473" s="55" t="s">
        <v>1554</v>
      </c>
      <c r="AD473" s="55" t="s">
        <v>1644</v>
      </c>
      <c r="AE473" s="58">
        <v>0</v>
      </c>
      <c r="AF473" s="55" t="s">
        <v>1644</v>
      </c>
      <c r="AG473" s="55" t="s">
        <v>1644</v>
      </c>
      <c r="AH473" s="55" t="s">
        <v>1644</v>
      </c>
      <c r="AI473" s="55" t="s">
        <v>1644</v>
      </c>
      <c r="AJ473" s="55" t="s">
        <v>1644</v>
      </c>
      <c r="AK473" s="55" t="s">
        <v>1644</v>
      </c>
      <c r="AL473" s="55" t="s">
        <v>1644</v>
      </c>
      <c r="AM473" s="55" t="s">
        <v>4285</v>
      </c>
      <c r="AN473" s="55" t="s">
        <v>1644</v>
      </c>
      <c r="AO473" t="s">
        <v>3842</v>
      </c>
    </row>
    <row r="474" spans="1:41" x14ac:dyDescent="0.25">
      <c r="A474" s="56">
        <v>45688</v>
      </c>
      <c r="B474" s="92" t="s">
        <v>1718</v>
      </c>
      <c r="C474" s="55" t="s">
        <v>4283</v>
      </c>
      <c r="D474" s="55" t="s">
        <v>1742</v>
      </c>
      <c r="E474" s="55" t="s">
        <v>89</v>
      </c>
      <c r="F474" s="55">
        <v>50900060</v>
      </c>
      <c r="G474" s="55" t="s">
        <v>500</v>
      </c>
      <c r="H474" s="55" t="s">
        <v>89</v>
      </c>
      <c r="I474" s="57">
        <v>71.680000000000007</v>
      </c>
      <c r="J474" s="57">
        <v>71.680000000000007</v>
      </c>
      <c r="K474" s="55" t="s">
        <v>4284</v>
      </c>
      <c r="L474" s="55" t="s">
        <v>1644</v>
      </c>
      <c r="M474" s="55" t="s">
        <v>4283</v>
      </c>
      <c r="N474" s="56">
        <v>45698</v>
      </c>
      <c r="O474" s="55" t="s">
        <v>1644</v>
      </c>
      <c r="P474" s="55" t="s">
        <v>332</v>
      </c>
      <c r="Q474" s="55" t="s">
        <v>3818</v>
      </c>
      <c r="R474" s="55" t="s">
        <v>1644</v>
      </c>
      <c r="S474" s="55" t="s">
        <v>1644</v>
      </c>
      <c r="T474" s="55" t="s">
        <v>1644</v>
      </c>
      <c r="U474" s="55" t="s">
        <v>1644</v>
      </c>
      <c r="V474" s="55" t="s">
        <v>1644</v>
      </c>
      <c r="W474" s="55" t="s">
        <v>1644</v>
      </c>
      <c r="X474" s="56"/>
      <c r="Y474" s="55" t="s">
        <v>1644</v>
      </c>
      <c r="Z474" s="56"/>
      <c r="AA474" s="55" t="s">
        <v>1644</v>
      </c>
      <c r="AB474" s="59">
        <v>1172685</v>
      </c>
      <c r="AC474" s="55" t="s">
        <v>1554</v>
      </c>
      <c r="AD474" s="55" t="s">
        <v>1644</v>
      </c>
      <c r="AE474" s="58">
        <v>0</v>
      </c>
      <c r="AF474" s="55" t="s">
        <v>1644</v>
      </c>
      <c r="AG474" s="55" t="s">
        <v>1644</v>
      </c>
      <c r="AH474" s="55" t="s">
        <v>1644</v>
      </c>
      <c r="AI474" s="55" t="s">
        <v>1644</v>
      </c>
      <c r="AJ474" s="55" t="s">
        <v>1644</v>
      </c>
      <c r="AK474" s="55" t="s">
        <v>1644</v>
      </c>
      <c r="AL474" s="55" t="s">
        <v>1644</v>
      </c>
      <c r="AM474" s="55" t="s">
        <v>4285</v>
      </c>
      <c r="AN474" s="55" t="s">
        <v>1644</v>
      </c>
      <c r="AO474" t="s">
        <v>3842</v>
      </c>
    </row>
    <row r="475" spans="1:41" x14ac:dyDescent="0.25">
      <c r="A475" s="56">
        <v>45688</v>
      </c>
      <c r="B475" s="92" t="s">
        <v>1718</v>
      </c>
      <c r="C475" s="55" t="s">
        <v>4283</v>
      </c>
      <c r="D475" s="55" t="s">
        <v>1742</v>
      </c>
      <c r="E475" s="55" t="s">
        <v>89</v>
      </c>
      <c r="F475" s="55">
        <v>50900060</v>
      </c>
      <c r="G475" s="55" t="s">
        <v>500</v>
      </c>
      <c r="H475" s="55" t="s">
        <v>89</v>
      </c>
      <c r="I475" s="57">
        <v>188.49</v>
      </c>
      <c r="J475" s="57">
        <v>188.49</v>
      </c>
      <c r="K475" s="55" t="s">
        <v>4284</v>
      </c>
      <c r="L475" s="55" t="s">
        <v>1644</v>
      </c>
      <c r="M475" s="55" t="s">
        <v>4283</v>
      </c>
      <c r="N475" s="56">
        <v>45698</v>
      </c>
      <c r="O475" s="55" t="s">
        <v>1644</v>
      </c>
      <c r="P475" s="55" t="s">
        <v>343</v>
      </c>
      <c r="Q475" s="55" t="s">
        <v>344</v>
      </c>
      <c r="R475" s="55" t="s">
        <v>1644</v>
      </c>
      <c r="S475" s="55" t="s">
        <v>1644</v>
      </c>
      <c r="T475" s="55" t="s">
        <v>1644</v>
      </c>
      <c r="U475" s="55" t="s">
        <v>1644</v>
      </c>
      <c r="V475" s="55" t="s">
        <v>1644</v>
      </c>
      <c r="W475" s="55" t="s">
        <v>1644</v>
      </c>
      <c r="X475" s="56"/>
      <c r="Y475" s="55" t="s">
        <v>1644</v>
      </c>
      <c r="Z475" s="56"/>
      <c r="AA475" s="55" t="s">
        <v>1644</v>
      </c>
      <c r="AB475" s="59">
        <v>3083696</v>
      </c>
      <c r="AC475" s="55" t="s">
        <v>1554</v>
      </c>
      <c r="AD475" s="55" t="s">
        <v>1644</v>
      </c>
      <c r="AE475" s="58">
        <v>0</v>
      </c>
      <c r="AF475" s="55" t="s">
        <v>1644</v>
      </c>
      <c r="AG475" s="55" t="s">
        <v>1644</v>
      </c>
      <c r="AH475" s="55" t="s">
        <v>1644</v>
      </c>
      <c r="AI475" s="55" t="s">
        <v>1644</v>
      </c>
      <c r="AJ475" s="55" t="s">
        <v>1644</v>
      </c>
      <c r="AK475" s="55" t="s">
        <v>1644</v>
      </c>
      <c r="AL475" s="55" t="s">
        <v>1644</v>
      </c>
      <c r="AM475" s="55" t="s">
        <v>4285</v>
      </c>
      <c r="AN475" s="55" t="s">
        <v>1644</v>
      </c>
      <c r="AO475" t="s">
        <v>4386</v>
      </c>
    </row>
    <row r="476" spans="1:41" x14ac:dyDescent="0.25">
      <c r="A476" s="56">
        <v>45688</v>
      </c>
      <c r="B476" s="92" t="s">
        <v>1718</v>
      </c>
      <c r="C476" s="55" t="s">
        <v>4283</v>
      </c>
      <c r="D476" s="55" t="s">
        <v>1742</v>
      </c>
      <c r="E476" s="55" t="s">
        <v>89</v>
      </c>
      <c r="F476" s="55">
        <v>50900020</v>
      </c>
      <c r="G476" s="55" t="s">
        <v>492</v>
      </c>
      <c r="H476" s="55" t="s">
        <v>89</v>
      </c>
      <c r="I476" s="57">
        <v>2904.28</v>
      </c>
      <c r="J476" s="57">
        <v>2904.28</v>
      </c>
      <c r="K476" s="55" t="s">
        <v>4286</v>
      </c>
      <c r="L476" s="55" t="s">
        <v>1644</v>
      </c>
      <c r="M476" s="55" t="s">
        <v>4283</v>
      </c>
      <c r="N476" s="56">
        <v>45698</v>
      </c>
      <c r="O476" s="55" t="s">
        <v>1644</v>
      </c>
      <c r="P476" s="55" t="s">
        <v>343</v>
      </c>
      <c r="Q476" s="55" t="s">
        <v>344</v>
      </c>
      <c r="R476" s="55" t="s">
        <v>1644</v>
      </c>
      <c r="S476" s="55" t="s">
        <v>1644</v>
      </c>
      <c r="T476" s="55" t="s">
        <v>1644</v>
      </c>
      <c r="U476" s="55" t="s">
        <v>1644</v>
      </c>
      <c r="V476" s="55" t="s">
        <v>1644</v>
      </c>
      <c r="W476" s="55" t="s">
        <v>1644</v>
      </c>
      <c r="X476" s="56"/>
      <c r="Y476" s="55" t="s">
        <v>1644</v>
      </c>
      <c r="Z476" s="56"/>
      <c r="AA476" s="55" t="s">
        <v>1644</v>
      </c>
      <c r="AB476" s="59">
        <v>47514021</v>
      </c>
      <c r="AC476" s="55" t="s">
        <v>1554</v>
      </c>
      <c r="AD476" s="55" t="s">
        <v>1644</v>
      </c>
      <c r="AE476" s="58">
        <v>0</v>
      </c>
      <c r="AF476" s="55" t="s">
        <v>1644</v>
      </c>
      <c r="AG476" s="55" t="s">
        <v>1644</v>
      </c>
      <c r="AH476" s="55" t="s">
        <v>1644</v>
      </c>
      <c r="AI476" s="55" t="s">
        <v>1644</v>
      </c>
      <c r="AJ476" s="55" t="s">
        <v>1644</v>
      </c>
      <c r="AK476" s="55" t="s">
        <v>1644</v>
      </c>
      <c r="AL476" s="55" t="s">
        <v>1644</v>
      </c>
      <c r="AM476" s="55" t="s">
        <v>4285</v>
      </c>
      <c r="AN476" s="55" t="s">
        <v>1644</v>
      </c>
      <c r="AO476" t="s">
        <v>4386</v>
      </c>
    </row>
    <row r="477" spans="1:41" x14ac:dyDescent="0.25">
      <c r="A477" s="56">
        <v>45688</v>
      </c>
      <c r="B477" s="92" t="s">
        <v>1718</v>
      </c>
      <c r="C477" s="55" t="s">
        <v>4283</v>
      </c>
      <c r="D477" s="55" t="s">
        <v>1742</v>
      </c>
      <c r="E477" s="55" t="s">
        <v>89</v>
      </c>
      <c r="F477" s="55">
        <v>50900060</v>
      </c>
      <c r="G477" s="55" t="s">
        <v>500</v>
      </c>
      <c r="H477" s="55" t="s">
        <v>89</v>
      </c>
      <c r="I477" s="57">
        <v>19.47</v>
      </c>
      <c r="J477" s="57">
        <v>19.47</v>
      </c>
      <c r="K477" s="55" t="s">
        <v>4284</v>
      </c>
      <c r="L477" s="55" t="s">
        <v>1644</v>
      </c>
      <c r="M477" s="55" t="s">
        <v>4283</v>
      </c>
      <c r="N477" s="56">
        <v>45698</v>
      </c>
      <c r="O477" s="55" t="s">
        <v>1644</v>
      </c>
      <c r="P477" s="55" t="s">
        <v>341</v>
      </c>
      <c r="Q477" s="55" t="s">
        <v>342</v>
      </c>
      <c r="R477" s="55" t="s">
        <v>1644</v>
      </c>
      <c r="S477" s="55" t="s">
        <v>1644</v>
      </c>
      <c r="T477" s="55" t="s">
        <v>1644</v>
      </c>
      <c r="U477" s="55" t="s">
        <v>1644</v>
      </c>
      <c r="V477" s="55" t="s">
        <v>1644</v>
      </c>
      <c r="W477" s="55" t="s">
        <v>1644</v>
      </c>
      <c r="X477" s="56"/>
      <c r="Y477" s="55" t="s">
        <v>1644</v>
      </c>
      <c r="Z477" s="56"/>
      <c r="AA477" s="55" t="s">
        <v>1644</v>
      </c>
      <c r="AB477" s="59">
        <v>318529</v>
      </c>
      <c r="AC477" s="55" t="s">
        <v>1554</v>
      </c>
      <c r="AD477" s="55" t="s">
        <v>1644</v>
      </c>
      <c r="AE477" s="58">
        <v>0</v>
      </c>
      <c r="AF477" s="55" t="s">
        <v>1644</v>
      </c>
      <c r="AG477" s="55" t="s">
        <v>1644</v>
      </c>
      <c r="AH477" s="55" t="s">
        <v>1644</v>
      </c>
      <c r="AI477" s="55" t="s">
        <v>1644</v>
      </c>
      <c r="AJ477" s="55" t="s">
        <v>1644</v>
      </c>
      <c r="AK477" s="55" t="s">
        <v>1644</v>
      </c>
      <c r="AL477" s="55" t="s">
        <v>1644</v>
      </c>
      <c r="AM477" s="55" t="s">
        <v>4285</v>
      </c>
      <c r="AN477" s="55" t="s">
        <v>1644</v>
      </c>
      <c r="AO477" t="s">
        <v>3842</v>
      </c>
    </row>
    <row r="478" spans="1:41" x14ac:dyDescent="0.25">
      <c r="A478" s="56">
        <v>45688</v>
      </c>
      <c r="B478" s="92" t="s">
        <v>1718</v>
      </c>
      <c r="C478" s="55" t="s">
        <v>4283</v>
      </c>
      <c r="D478" s="55" t="s">
        <v>1742</v>
      </c>
      <c r="E478" s="55" t="s">
        <v>89</v>
      </c>
      <c r="F478" s="55">
        <v>50900010</v>
      </c>
      <c r="G478" s="55" t="s">
        <v>490</v>
      </c>
      <c r="H478" s="55" t="s">
        <v>89</v>
      </c>
      <c r="I478" s="57">
        <v>266.99</v>
      </c>
      <c r="J478" s="57">
        <v>266.99</v>
      </c>
      <c r="K478" s="55" t="s">
        <v>4286</v>
      </c>
      <c r="L478" s="55" t="s">
        <v>1644</v>
      </c>
      <c r="M478" s="55" t="s">
        <v>4283</v>
      </c>
      <c r="N478" s="56">
        <v>45698</v>
      </c>
      <c r="O478" s="55" t="s">
        <v>1644</v>
      </c>
      <c r="P478" s="55" t="s">
        <v>341</v>
      </c>
      <c r="Q478" s="55" t="s">
        <v>342</v>
      </c>
      <c r="R478" s="55" t="s">
        <v>1644</v>
      </c>
      <c r="S478" s="55" t="s">
        <v>1644</v>
      </c>
      <c r="T478" s="55" t="s">
        <v>1644</v>
      </c>
      <c r="U478" s="55" t="s">
        <v>1644</v>
      </c>
      <c r="V478" s="55" t="s">
        <v>1644</v>
      </c>
      <c r="W478" s="55" t="s">
        <v>1644</v>
      </c>
      <c r="X478" s="56"/>
      <c r="Y478" s="55" t="s">
        <v>1644</v>
      </c>
      <c r="Z478" s="56"/>
      <c r="AA478" s="55" t="s">
        <v>1644</v>
      </c>
      <c r="AB478" s="59">
        <v>4367956</v>
      </c>
      <c r="AC478" s="55" t="s">
        <v>1554</v>
      </c>
      <c r="AD478" s="55" t="s">
        <v>1644</v>
      </c>
      <c r="AE478" s="58">
        <v>0</v>
      </c>
      <c r="AF478" s="55" t="s">
        <v>1644</v>
      </c>
      <c r="AG478" s="55" t="s">
        <v>1644</v>
      </c>
      <c r="AH478" s="55" t="s">
        <v>1644</v>
      </c>
      <c r="AI478" s="55" t="s">
        <v>1644</v>
      </c>
      <c r="AJ478" s="55" t="s">
        <v>1644</v>
      </c>
      <c r="AK478" s="55" t="s">
        <v>1644</v>
      </c>
      <c r="AL478" s="55" t="s">
        <v>1644</v>
      </c>
      <c r="AM478" s="55" t="s">
        <v>4285</v>
      </c>
      <c r="AN478" s="55" t="s">
        <v>1644</v>
      </c>
      <c r="AO478" t="s">
        <v>3842</v>
      </c>
    </row>
    <row r="479" spans="1:41" x14ac:dyDescent="0.25">
      <c r="A479" s="56">
        <v>45688</v>
      </c>
      <c r="B479" s="92" t="s">
        <v>1718</v>
      </c>
      <c r="C479" s="55" t="s">
        <v>4283</v>
      </c>
      <c r="D479" s="55" t="s">
        <v>1742</v>
      </c>
      <c r="E479" s="55" t="s">
        <v>89</v>
      </c>
      <c r="F479" s="55">
        <v>50900020</v>
      </c>
      <c r="G479" s="55" t="s">
        <v>492</v>
      </c>
      <c r="H479" s="55" t="s">
        <v>89</v>
      </c>
      <c r="I479" s="57">
        <v>1982.66</v>
      </c>
      <c r="J479" s="57">
        <v>1982.66</v>
      </c>
      <c r="K479" s="55" t="s">
        <v>4286</v>
      </c>
      <c r="L479" s="55" t="s">
        <v>1644</v>
      </c>
      <c r="M479" s="55" t="s">
        <v>4283</v>
      </c>
      <c r="N479" s="56">
        <v>45698</v>
      </c>
      <c r="O479" s="55" t="s">
        <v>1644</v>
      </c>
      <c r="P479" s="55" t="s">
        <v>337</v>
      </c>
      <c r="Q479" s="55" t="s">
        <v>338</v>
      </c>
      <c r="R479" s="55" t="s">
        <v>1644</v>
      </c>
      <c r="S479" s="55" t="s">
        <v>1644</v>
      </c>
      <c r="T479" s="55" t="s">
        <v>1644</v>
      </c>
      <c r="U479" s="55" t="s">
        <v>1644</v>
      </c>
      <c r="V479" s="55" t="s">
        <v>1644</v>
      </c>
      <c r="W479" s="55" t="s">
        <v>1644</v>
      </c>
      <c r="X479" s="56"/>
      <c r="Y479" s="55" t="s">
        <v>1644</v>
      </c>
      <c r="Z479" s="56"/>
      <c r="AA479" s="55" t="s">
        <v>1644</v>
      </c>
      <c r="AB479" s="59">
        <v>32436318</v>
      </c>
      <c r="AC479" s="55" t="s">
        <v>1554</v>
      </c>
      <c r="AD479" s="55" t="s">
        <v>1644</v>
      </c>
      <c r="AE479" s="58">
        <v>0</v>
      </c>
      <c r="AF479" s="55" t="s">
        <v>1644</v>
      </c>
      <c r="AG479" s="55" t="s">
        <v>1644</v>
      </c>
      <c r="AH479" s="55" t="s">
        <v>1644</v>
      </c>
      <c r="AI479" s="55" t="s">
        <v>1644</v>
      </c>
      <c r="AJ479" s="55" t="s">
        <v>1644</v>
      </c>
      <c r="AK479" s="55" t="s">
        <v>1644</v>
      </c>
      <c r="AL479" s="55" t="s">
        <v>1644</v>
      </c>
      <c r="AM479" s="55" t="s">
        <v>4285</v>
      </c>
      <c r="AN479" s="55" t="s">
        <v>1644</v>
      </c>
      <c r="AO479" t="s">
        <v>3842</v>
      </c>
    </row>
    <row r="480" spans="1:41" x14ac:dyDescent="0.25">
      <c r="A480" s="56">
        <v>45688</v>
      </c>
      <c r="B480" s="92" t="s">
        <v>1718</v>
      </c>
      <c r="C480" s="55" t="s">
        <v>4283</v>
      </c>
      <c r="D480" s="55" t="s">
        <v>1742</v>
      </c>
      <c r="E480" s="55" t="s">
        <v>89</v>
      </c>
      <c r="F480" s="55">
        <v>50900020</v>
      </c>
      <c r="G480" s="55" t="s">
        <v>492</v>
      </c>
      <c r="H480" s="55" t="s">
        <v>89</v>
      </c>
      <c r="I480" s="57">
        <v>52496.52</v>
      </c>
      <c r="J480" s="57">
        <v>52496.52</v>
      </c>
      <c r="K480" s="55" t="s">
        <v>4286</v>
      </c>
      <c r="L480" s="55" t="s">
        <v>1644</v>
      </c>
      <c r="M480" s="55" t="s">
        <v>4283</v>
      </c>
      <c r="N480" s="56">
        <v>45698</v>
      </c>
      <c r="O480" s="55" t="s">
        <v>1644</v>
      </c>
      <c r="P480" s="55" t="s">
        <v>335</v>
      </c>
      <c r="Q480" s="55" t="s">
        <v>3819</v>
      </c>
      <c r="R480" s="55" t="s">
        <v>1644</v>
      </c>
      <c r="S480" s="55" t="s">
        <v>1644</v>
      </c>
      <c r="T480" s="55" t="s">
        <v>1644</v>
      </c>
      <c r="U480" s="55" t="s">
        <v>1644</v>
      </c>
      <c r="V480" s="55" t="s">
        <v>1644</v>
      </c>
      <c r="W480" s="55" t="s">
        <v>1644</v>
      </c>
      <c r="X480" s="56"/>
      <c r="Y480" s="55" t="s">
        <v>1644</v>
      </c>
      <c r="Z480" s="56"/>
      <c r="AA480" s="55" t="s">
        <v>1644</v>
      </c>
      <c r="AB480" s="59">
        <v>858843067</v>
      </c>
      <c r="AC480" s="55" t="s">
        <v>1554</v>
      </c>
      <c r="AD480" s="55" t="s">
        <v>1644</v>
      </c>
      <c r="AE480" s="58">
        <v>0</v>
      </c>
      <c r="AF480" s="55" t="s">
        <v>1644</v>
      </c>
      <c r="AG480" s="55" t="s">
        <v>1644</v>
      </c>
      <c r="AH480" s="55" t="s">
        <v>1644</v>
      </c>
      <c r="AI480" s="55" t="s">
        <v>1644</v>
      </c>
      <c r="AJ480" s="55" t="s">
        <v>1644</v>
      </c>
      <c r="AK480" s="55" t="s">
        <v>1644</v>
      </c>
      <c r="AL480" s="55" t="s">
        <v>1644</v>
      </c>
      <c r="AM480" s="55" t="s">
        <v>4285</v>
      </c>
      <c r="AN480" s="55" t="s">
        <v>1644</v>
      </c>
      <c r="AO480" t="s">
        <v>3842</v>
      </c>
    </row>
    <row r="481" spans="1:41" x14ac:dyDescent="0.25">
      <c r="A481" s="56">
        <v>45688</v>
      </c>
      <c r="B481" s="92" t="s">
        <v>1718</v>
      </c>
      <c r="C481" s="55" t="s">
        <v>4283</v>
      </c>
      <c r="D481" s="55" t="s">
        <v>1742</v>
      </c>
      <c r="E481" s="55" t="s">
        <v>89</v>
      </c>
      <c r="F481" s="55">
        <v>50900010</v>
      </c>
      <c r="G481" s="55" t="s">
        <v>490</v>
      </c>
      <c r="H481" s="55" t="s">
        <v>89</v>
      </c>
      <c r="I481" s="57">
        <v>-43803.43</v>
      </c>
      <c r="J481" s="57">
        <v>-43803.43</v>
      </c>
      <c r="K481" s="55" t="s">
        <v>4286</v>
      </c>
      <c r="L481" s="55" t="s">
        <v>1644</v>
      </c>
      <c r="M481" s="55" t="s">
        <v>4283</v>
      </c>
      <c r="N481" s="56">
        <v>45698</v>
      </c>
      <c r="O481" s="55" t="s">
        <v>1644</v>
      </c>
      <c r="P481" s="55" t="s">
        <v>329</v>
      </c>
      <c r="Q481" s="55" t="s">
        <v>330</v>
      </c>
      <c r="R481" s="55" t="s">
        <v>1644</v>
      </c>
      <c r="S481" s="55" t="s">
        <v>1644</v>
      </c>
      <c r="T481" s="55" t="s">
        <v>1644</v>
      </c>
      <c r="U481" s="55" t="s">
        <v>1644</v>
      </c>
      <c r="V481" s="55" t="s">
        <v>1644</v>
      </c>
      <c r="W481" s="55" t="s">
        <v>1644</v>
      </c>
      <c r="X481" s="56"/>
      <c r="Y481" s="55" t="s">
        <v>1644</v>
      </c>
      <c r="Z481" s="56"/>
      <c r="AA481" s="55" t="s">
        <v>1644</v>
      </c>
      <c r="AB481" s="59">
        <v>-716624116</v>
      </c>
      <c r="AC481" s="55" t="s">
        <v>1554</v>
      </c>
      <c r="AD481" s="55" t="s">
        <v>1644</v>
      </c>
      <c r="AE481" s="58">
        <v>0</v>
      </c>
      <c r="AF481" s="55" t="s">
        <v>1644</v>
      </c>
      <c r="AG481" s="55" t="s">
        <v>1644</v>
      </c>
      <c r="AH481" s="55" t="s">
        <v>1644</v>
      </c>
      <c r="AI481" s="55" t="s">
        <v>1644</v>
      </c>
      <c r="AJ481" s="55" t="s">
        <v>1644</v>
      </c>
      <c r="AK481" s="55" t="s">
        <v>1644</v>
      </c>
      <c r="AL481" s="55" t="s">
        <v>1644</v>
      </c>
      <c r="AM481" s="55" t="s">
        <v>4285</v>
      </c>
      <c r="AN481" s="55" t="s">
        <v>1644</v>
      </c>
      <c r="AO481" t="s">
        <v>3842</v>
      </c>
    </row>
    <row r="482" spans="1:41" x14ac:dyDescent="0.25">
      <c r="A482" s="56">
        <v>45688</v>
      </c>
      <c r="B482" s="92" t="s">
        <v>1718</v>
      </c>
      <c r="C482" s="55" t="s">
        <v>4283</v>
      </c>
      <c r="D482" s="55" t="s">
        <v>1742</v>
      </c>
      <c r="E482" s="55" t="s">
        <v>89</v>
      </c>
      <c r="F482" s="55">
        <v>50900060</v>
      </c>
      <c r="G482" s="55" t="s">
        <v>500</v>
      </c>
      <c r="H482" s="55" t="s">
        <v>89</v>
      </c>
      <c r="I482" s="57">
        <v>119.66</v>
      </c>
      <c r="J482" s="57">
        <v>119.66</v>
      </c>
      <c r="K482" s="55" t="s">
        <v>4284</v>
      </c>
      <c r="L482" s="55" t="s">
        <v>1644</v>
      </c>
      <c r="M482" s="55" t="s">
        <v>4283</v>
      </c>
      <c r="N482" s="56">
        <v>45698</v>
      </c>
      <c r="O482" s="55" t="s">
        <v>1644</v>
      </c>
      <c r="P482" s="55" t="s">
        <v>335</v>
      </c>
      <c r="Q482" s="55" t="s">
        <v>3819</v>
      </c>
      <c r="R482" s="55" t="s">
        <v>1644</v>
      </c>
      <c r="S482" s="55" t="s">
        <v>1644</v>
      </c>
      <c r="T482" s="55" t="s">
        <v>1644</v>
      </c>
      <c r="U482" s="55" t="s">
        <v>1644</v>
      </c>
      <c r="V482" s="55" t="s">
        <v>1644</v>
      </c>
      <c r="W482" s="55" t="s">
        <v>1644</v>
      </c>
      <c r="X482" s="56"/>
      <c r="Y482" s="55" t="s">
        <v>1644</v>
      </c>
      <c r="Z482" s="56"/>
      <c r="AA482" s="55" t="s">
        <v>1644</v>
      </c>
      <c r="AB482" s="59">
        <v>1957638</v>
      </c>
      <c r="AC482" s="55" t="s">
        <v>1554</v>
      </c>
      <c r="AD482" s="55" t="s">
        <v>1644</v>
      </c>
      <c r="AE482" s="58">
        <v>0</v>
      </c>
      <c r="AF482" s="55" t="s">
        <v>1644</v>
      </c>
      <c r="AG482" s="55" t="s">
        <v>1644</v>
      </c>
      <c r="AH482" s="55" t="s">
        <v>1644</v>
      </c>
      <c r="AI482" s="55" t="s">
        <v>1644</v>
      </c>
      <c r="AJ482" s="55" t="s">
        <v>1644</v>
      </c>
      <c r="AK482" s="55" t="s">
        <v>1644</v>
      </c>
      <c r="AL482" s="55" t="s">
        <v>1644</v>
      </c>
      <c r="AM482" s="55" t="s">
        <v>4285</v>
      </c>
      <c r="AN482" s="55" t="s">
        <v>1644</v>
      </c>
      <c r="AO482" t="s">
        <v>3842</v>
      </c>
    </row>
    <row r="483" spans="1:41" x14ac:dyDescent="0.25">
      <c r="A483" s="56">
        <v>45688</v>
      </c>
      <c r="B483" s="92" t="s">
        <v>1718</v>
      </c>
      <c r="C483" s="55" t="s">
        <v>4283</v>
      </c>
      <c r="D483" s="55" t="s">
        <v>1742</v>
      </c>
      <c r="E483" s="55" t="s">
        <v>89</v>
      </c>
      <c r="F483" s="55">
        <v>50900020</v>
      </c>
      <c r="G483" s="55" t="s">
        <v>492</v>
      </c>
      <c r="H483" s="55" t="s">
        <v>89</v>
      </c>
      <c r="I483" s="57">
        <v>32184.87</v>
      </c>
      <c r="J483" s="57">
        <v>32184.87</v>
      </c>
      <c r="K483" s="55" t="s">
        <v>4286</v>
      </c>
      <c r="L483" s="55" t="s">
        <v>1644</v>
      </c>
      <c r="M483" s="55" t="s">
        <v>4283</v>
      </c>
      <c r="N483" s="56">
        <v>45698</v>
      </c>
      <c r="O483" s="55" t="s">
        <v>1644</v>
      </c>
      <c r="P483" s="55" t="s">
        <v>333</v>
      </c>
      <c r="Q483" s="55" t="s">
        <v>334</v>
      </c>
      <c r="R483" s="55" t="s">
        <v>1644</v>
      </c>
      <c r="S483" s="55" t="s">
        <v>1644</v>
      </c>
      <c r="T483" s="55" t="s">
        <v>1644</v>
      </c>
      <c r="U483" s="55" t="s">
        <v>1644</v>
      </c>
      <c r="V483" s="55" t="s">
        <v>1644</v>
      </c>
      <c r="W483" s="55" t="s">
        <v>1644</v>
      </c>
      <c r="X483" s="56"/>
      <c r="Y483" s="55" t="s">
        <v>1644</v>
      </c>
      <c r="Z483" s="56"/>
      <c r="AA483" s="55" t="s">
        <v>1644</v>
      </c>
      <c r="AB483" s="59">
        <v>526544473</v>
      </c>
      <c r="AC483" s="55" t="s">
        <v>1554</v>
      </c>
      <c r="AD483" s="55" t="s">
        <v>1644</v>
      </c>
      <c r="AE483" s="58">
        <v>0</v>
      </c>
      <c r="AF483" s="55" t="s">
        <v>1644</v>
      </c>
      <c r="AG483" s="55" t="s">
        <v>1644</v>
      </c>
      <c r="AH483" s="55" t="s">
        <v>1644</v>
      </c>
      <c r="AI483" s="55" t="s">
        <v>1644</v>
      </c>
      <c r="AJ483" s="55" t="s">
        <v>1644</v>
      </c>
      <c r="AK483" s="55" t="s">
        <v>1644</v>
      </c>
      <c r="AL483" s="55" t="s">
        <v>1644</v>
      </c>
      <c r="AM483" s="55" t="s">
        <v>4285</v>
      </c>
      <c r="AN483" s="55" t="s">
        <v>1644</v>
      </c>
      <c r="AO483" t="s">
        <v>3842</v>
      </c>
    </row>
    <row r="484" spans="1:41" x14ac:dyDescent="0.25">
      <c r="A484" s="56">
        <v>45688</v>
      </c>
      <c r="B484" s="92" t="s">
        <v>1718</v>
      </c>
      <c r="C484" s="55" t="s">
        <v>4283</v>
      </c>
      <c r="D484" s="55" t="s">
        <v>1742</v>
      </c>
      <c r="E484" s="55" t="s">
        <v>89</v>
      </c>
      <c r="F484" s="55">
        <v>50900000</v>
      </c>
      <c r="G484" s="55" t="s">
        <v>488</v>
      </c>
      <c r="H484" s="55" t="s">
        <v>89</v>
      </c>
      <c r="I484" s="57">
        <v>1292.5899999999999</v>
      </c>
      <c r="J484" s="57">
        <v>1292.5899999999999</v>
      </c>
      <c r="K484" s="55" t="s">
        <v>4284</v>
      </c>
      <c r="L484" s="55" t="s">
        <v>1644</v>
      </c>
      <c r="M484" s="55" t="s">
        <v>4283</v>
      </c>
      <c r="N484" s="56">
        <v>45698</v>
      </c>
      <c r="O484" s="55" t="s">
        <v>1644</v>
      </c>
      <c r="P484" s="55" t="s">
        <v>332</v>
      </c>
      <c r="Q484" s="55" t="s">
        <v>3818</v>
      </c>
      <c r="R484" s="55" t="s">
        <v>1644</v>
      </c>
      <c r="S484" s="55" t="s">
        <v>1644</v>
      </c>
      <c r="T484" s="55" t="s">
        <v>1644</v>
      </c>
      <c r="U484" s="55" t="s">
        <v>1644</v>
      </c>
      <c r="V484" s="55" t="s">
        <v>1644</v>
      </c>
      <c r="W484" s="55" t="s">
        <v>1644</v>
      </c>
      <c r="X484" s="56"/>
      <c r="Y484" s="55" t="s">
        <v>1644</v>
      </c>
      <c r="Z484" s="56"/>
      <c r="AA484" s="55" t="s">
        <v>1644</v>
      </c>
      <c r="AB484" s="59">
        <v>21146772</v>
      </c>
      <c r="AC484" s="55" t="s">
        <v>1554</v>
      </c>
      <c r="AD484" s="55" t="s">
        <v>1644</v>
      </c>
      <c r="AE484" s="58">
        <v>0</v>
      </c>
      <c r="AF484" s="55" t="s">
        <v>1644</v>
      </c>
      <c r="AG484" s="55" t="s">
        <v>1644</v>
      </c>
      <c r="AH484" s="55" t="s">
        <v>1644</v>
      </c>
      <c r="AI484" s="55" t="s">
        <v>1644</v>
      </c>
      <c r="AJ484" s="55" t="s">
        <v>1644</v>
      </c>
      <c r="AK484" s="55" t="s">
        <v>1644</v>
      </c>
      <c r="AL484" s="55" t="s">
        <v>1644</v>
      </c>
      <c r="AM484" s="55" t="s">
        <v>4285</v>
      </c>
      <c r="AN484" s="55" t="s">
        <v>1644</v>
      </c>
      <c r="AO484" t="s">
        <v>3842</v>
      </c>
    </row>
    <row r="485" spans="1:41" x14ac:dyDescent="0.25">
      <c r="A485" s="56">
        <v>45688</v>
      </c>
      <c r="B485" s="92" t="s">
        <v>1718</v>
      </c>
      <c r="C485" s="55" t="s">
        <v>4283</v>
      </c>
      <c r="D485" s="55" t="s">
        <v>1742</v>
      </c>
      <c r="E485" s="55" t="s">
        <v>89</v>
      </c>
      <c r="F485" s="55">
        <v>50900010</v>
      </c>
      <c r="G485" s="55" t="s">
        <v>490</v>
      </c>
      <c r="H485" s="55" t="s">
        <v>89</v>
      </c>
      <c r="I485" s="57">
        <v>721.82</v>
      </c>
      <c r="J485" s="57">
        <v>721.82</v>
      </c>
      <c r="K485" s="55" t="s">
        <v>4286</v>
      </c>
      <c r="L485" s="55" t="s">
        <v>1644</v>
      </c>
      <c r="M485" s="55" t="s">
        <v>4283</v>
      </c>
      <c r="N485" s="56">
        <v>45698</v>
      </c>
      <c r="O485" s="55" t="s">
        <v>1644</v>
      </c>
      <c r="P485" s="55" t="s">
        <v>337</v>
      </c>
      <c r="Q485" s="55" t="s">
        <v>338</v>
      </c>
      <c r="R485" s="55" t="s">
        <v>1644</v>
      </c>
      <c r="S485" s="55" t="s">
        <v>1644</v>
      </c>
      <c r="T485" s="55" t="s">
        <v>1644</v>
      </c>
      <c r="U485" s="55" t="s">
        <v>1644</v>
      </c>
      <c r="V485" s="55" t="s">
        <v>1644</v>
      </c>
      <c r="W485" s="55" t="s">
        <v>1644</v>
      </c>
      <c r="X485" s="56"/>
      <c r="Y485" s="55" t="s">
        <v>1644</v>
      </c>
      <c r="Z485" s="56"/>
      <c r="AA485" s="55" t="s">
        <v>1644</v>
      </c>
      <c r="AB485" s="59">
        <v>11808975</v>
      </c>
      <c r="AC485" s="55" t="s">
        <v>1554</v>
      </c>
      <c r="AD485" s="55" t="s">
        <v>1644</v>
      </c>
      <c r="AE485" s="58">
        <v>0</v>
      </c>
      <c r="AF485" s="55" t="s">
        <v>1644</v>
      </c>
      <c r="AG485" s="55" t="s">
        <v>1644</v>
      </c>
      <c r="AH485" s="55" t="s">
        <v>1644</v>
      </c>
      <c r="AI485" s="55" t="s">
        <v>1644</v>
      </c>
      <c r="AJ485" s="55" t="s">
        <v>1644</v>
      </c>
      <c r="AK485" s="55" t="s">
        <v>1644</v>
      </c>
      <c r="AL485" s="55" t="s">
        <v>1644</v>
      </c>
      <c r="AM485" s="55" t="s">
        <v>4285</v>
      </c>
      <c r="AN485" s="55" t="s">
        <v>1644</v>
      </c>
      <c r="AO485" t="s">
        <v>3842</v>
      </c>
    </row>
    <row r="486" spans="1:41" x14ac:dyDescent="0.25">
      <c r="A486" s="56">
        <v>45688</v>
      </c>
      <c r="B486" s="92" t="s">
        <v>1718</v>
      </c>
      <c r="C486" s="55" t="s">
        <v>4283</v>
      </c>
      <c r="D486" s="55" t="s">
        <v>1742</v>
      </c>
      <c r="E486" s="55" t="s">
        <v>89</v>
      </c>
      <c r="F486" s="55">
        <v>50900020</v>
      </c>
      <c r="G486" s="55" t="s">
        <v>492</v>
      </c>
      <c r="H486" s="55" t="s">
        <v>89</v>
      </c>
      <c r="I486" s="57">
        <v>-120316.34</v>
      </c>
      <c r="J486" s="57">
        <v>-120316.34</v>
      </c>
      <c r="K486" s="55" t="s">
        <v>4286</v>
      </c>
      <c r="L486" s="55" t="s">
        <v>1644</v>
      </c>
      <c r="M486" s="55" t="s">
        <v>4283</v>
      </c>
      <c r="N486" s="56">
        <v>45698</v>
      </c>
      <c r="O486" s="55" t="s">
        <v>1644</v>
      </c>
      <c r="P486" s="55" t="s">
        <v>329</v>
      </c>
      <c r="Q486" s="55" t="s">
        <v>330</v>
      </c>
      <c r="R486" s="55" t="s">
        <v>1644</v>
      </c>
      <c r="S486" s="55" t="s">
        <v>1644</v>
      </c>
      <c r="T486" s="55" t="s">
        <v>1644</v>
      </c>
      <c r="U486" s="55" t="s">
        <v>1644</v>
      </c>
      <c r="V486" s="55" t="s">
        <v>1644</v>
      </c>
      <c r="W486" s="55" t="s">
        <v>1644</v>
      </c>
      <c r="X486" s="56"/>
      <c r="Y486" s="55" t="s">
        <v>1644</v>
      </c>
      <c r="Z486" s="56"/>
      <c r="AA486" s="55" t="s">
        <v>1644</v>
      </c>
      <c r="AB486" s="59">
        <v>-1968375323</v>
      </c>
      <c r="AC486" s="55" t="s">
        <v>1554</v>
      </c>
      <c r="AD486" s="55" t="s">
        <v>1644</v>
      </c>
      <c r="AE486" s="58">
        <v>0</v>
      </c>
      <c r="AF486" s="55" t="s">
        <v>1644</v>
      </c>
      <c r="AG486" s="55" t="s">
        <v>1644</v>
      </c>
      <c r="AH486" s="55" t="s">
        <v>1644</v>
      </c>
      <c r="AI486" s="55" t="s">
        <v>1644</v>
      </c>
      <c r="AJ486" s="55" t="s">
        <v>1644</v>
      </c>
      <c r="AK486" s="55" t="s">
        <v>1644</v>
      </c>
      <c r="AL486" s="55" t="s">
        <v>1644</v>
      </c>
      <c r="AM486" s="55" t="s">
        <v>4285</v>
      </c>
      <c r="AN486" s="55" t="s">
        <v>1644</v>
      </c>
      <c r="AO486" t="s">
        <v>3842</v>
      </c>
    </row>
    <row r="487" spans="1:41" x14ac:dyDescent="0.25">
      <c r="A487" s="56">
        <v>45688</v>
      </c>
      <c r="B487" s="92" t="s">
        <v>1718</v>
      </c>
      <c r="C487" s="55" t="s">
        <v>4283</v>
      </c>
      <c r="D487" s="55" t="s">
        <v>1742</v>
      </c>
      <c r="E487" s="55" t="s">
        <v>89</v>
      </c>
      <c r="F487" s="55">
        <v>50900000</v>
      </c>
      <c r="G487" s="55" t="s">
        <v>488</v>
      </c>
      <c r="H487" s="55" t="s">
        <v>89</v>
      </c>
      <c r="I487" s="57">
        <v>452.02</v>
      </c>
      <c r="J487" s="57">
        <v>452.02</v>
      </c>
      <c r="K487" s="55" t="s">
        <v>4284</v>
      </c>
      <c r="L487" s="55" t="s">
        <v>1644</v>
      </c>
      <c r="M487" s="55" t="s">
        <v>4283</v>
      </c>
      <c r="N487" s="56">
        <v>45698</v>
      </c>
      <c r="O487" s="55" t="s">
        <v>1644</v>
      </c>
      <c r="P487" s="55" t="s">
        <v>336</v>
      </c>
      <c r="Q487" s="55" t="s">
        <v>3820</v>
      </c>
      <c r="R487" s="55" t="s">
        <v>1644</v>
      </c>
      <c r="S487" s="55" t="s">
        <v>1644</v>
      </c>
      <c r="T487" s="55" t="s">
        <v>1644</v>
      </c>
      <c r="U487" s="55" t="s">
        <v>1644</v>
      </c>
      <c r="V487" s="55" t="s">
        <v>1644</v>
      </c>
      <c r="W487" s="55" t="s">
        <v>1644</v>
      </c>
      <c r="X487" s="56"/>
      <c r="Y487" s="55" t="s">
        <v>1644</v>
      </c>
      <c r="Z487" s="56"/>
      <c r="AA487" s="55" t="s">
        <v>1644</v>
      </c>
      <c r="AB487" s="59">
        <v>7395047</v>
      </c>
      <c r="AC487" s="55" t="s">
        <v>1554</v>
      </c>
      <c r="AD487" s="55" t="s">
        <v>1644</v>
      </c>
      <c r="AE487" s="58">
        <v>0</v>
      </c>
      <c r="AF487" s="55" t="s">
        <v>1644</v>
      </c>
      <c r="AG487" s="55" t="s">
        <v>1644</v>
      </c>
      <c r="AH487" s="55" t="s">
        <v>1644</v>
      </c>
      <c r="AI487" s="55" t="s">
        <v>1644</v>
      </c>
      <c r="AJ487" s="55" t="s">
        <v>1644</v>
      </c>
      <c r="AK487" s="55" t="s">
        <v>1644</v>
      </c>
      <c r="AL487" s="55" t="s">
        <v>1644</v>
      </c>
      <c r="AM487" s="55" t="s">
        <v>4285</v>
      </c>
      <c r="AN487" s="55" t="s">
        <v>1644</v>
      </c>
      <c r="AO487" t="s">
        <v>3842</v>
      </c>
    </row>
    <row r="488" spans="1:41" x14ac:dyDescent="0.25">
      <c r="A488" s="56">
        <v>45716</v>
      </c>
      <c r="B488" s="92" t="s">
        <v>2159</v>
      </c>
      <c r="C488" s="55" t="s">
        <v>4287</v>
      </c>
      <c r="D488" s="55" t="s">
        <v>3859</v>
      </c>
      <c r="E488" s="55" t="s">
        <v>89</v>
      </c>
      <c r="F488" s="55">
        <v>50900010</v>
      </c>
      <c r="G488" s="55" t="s">
        <v>490</v>
      </c>
      <c r="H488" s="55" t="s">
        <v>89</v>
      </c>
      <c r="I488" s="57">
        <v>0</v>
      </c>
      <c r="J488" s="57">
        <v>0</v>
      </c>
      <c r="K488" s="55" t="s">
        <v>4288</v>
      </c>
      <c r="L488" s="55" t="s">
        <v>1644</v>
      </c>
      <c r="M488" s="55" t="s">
        <v>4287</v>
      </c>
      <c r="N488" s="56">
        <v>45716</v>
      </c>
      <c r="O488" s="55" t="s">
        <v>1644</v>
      </c>
      <c r="P488" s="55" t="s">
        <v>329</v>
      </c>
      <c r="Q488" s="55" t="s">
        <v>330</v>
      </c>
      <c r="R488" s="55" t="s">
        <v>1644</v>
      </c>
      <c r="S488" s="55" t="s">
        <v>1644</v>
      </c>
      <c r="T488" s="55" t="s">
        <v>1644</v>
      </c>
      <c r="U488" s="55" t="s">
        <v>4058</v>
      </c>
      <c r="V488" s="55" t="s">
        <v>1881</v>
      </c>
      <c r="W488" s="55" t="s">
        <v>1644</v>
      </c>
      <c r="X488" s="56"/>
      <c r="Y488" s="55" t="s">
        <v>1644</v>
      </c>
      <c r="Z488" s="56"/>
      <c r="AA488" s="55" t="s">
        <v>1644</v>
      </c>
      <c r="AB488" s="59">
        <v>1</v>
      </c>
      <c r="AC488" s="55" t="s">
        <v>1554</v>
      </c>
      <c r="AD488" s="55" t="s">
        <v>1644</v>
      </c>
      <c r="AE488" s="58">
        <v>0</v>
      </c>
      <c r="AF488" s="55" t="s">
        <v>1644</v>
      </c>
      <c r="AG488" s="55" t="s">
        <v>1644</v>
      </c>
      <c r="AH488" s="55" t="s">
        <v>1644</v>
      </c>
      <c r="AI488" s="55" t="s">
        <v>1644</v>
      </c>
      <c r="AJ488" s="55" t="s">
        <v>1644</v>
      </c>
      <c r="AK488" s="55" t="s">
        <v>1644</v>
      </c>
      <c r="AL488" s="55" t="s">
        <v>1644</v>
      </c>
      <c r="AM488" s="55" t="s">
        <v>3861</v>
      </c>
      <c r="AN488" s="55" t="s">
        <v>1644</v>
      </c>
      <c r="AO488" t="s">
        <v>3842</v>
      </c>
    </row>
    <row r="489" spans="1:41" x14ac:dyDescent="0.25">
      <c r="A489" s="56">
        <v>45716</v>
      </c>
      <c r="B489" s="92" t="s">
        <v>2159</v>
      </c>
      <c r="C489" s="55" t="s">
        <v>4287</v>
      </c>
      <c r="D489" s="55" t="s">
        <v>3859</v>
      </c>
      <c r="E489" s="55" t="s">
        <v>89</v>
      </c>
      <c r="F489" s="55">
        <v>50900010</v>
      </c>
      <c r="G489" s="55" t="s">
        <v>490</v>
      </c>
      <c r="H489" s="55" t="s">
        <v>89</v>
      </c>
      <c r="I489" s="57">
        <v>0</v>
      </c>
      <c r="J489" s="57">
        <v>0</v>
      </c>
      <c r="K489" s="55" t="s">
        <v>4288</v>
      </c>
      <c r="L489" s="55" t="s">
        <v>1644</v>
      </c>
      <c r="M489" s="55" t="s">
        <v>4287</v>
      </c>
      <c r="N489" s="56">
        <v>45716</v>
      </c>
      <c r="O489" s="55" t="s">
        <v>1644</v>
      </c>
      <c r="P489" s="55" t="s">
        <v>329</v>
      </c>
      <c r="Q489" s="55" t="s">
        <v>330</v>
      </c>
      <c r="R489" s="55" t="s">
        <v>1644</v>
      </c>
      <c r="S489" s="55" t="s">
        <v>1644</v>
      </c>
      <c r="T489" s="55" t="s">
        <v>1644</v>
      </c>
      <c r="U489" s="55" t="s">
        <v>4103</v>
      </c>
      <c r="V489" s="55" t="s">
        <v>1881</v>
      </c>
      <c r="W489" s="55" t="s">
        <v>1644</v>
      </c>
      <c r="X489" s="56"/>
      <c r="Y489" s="55" t="s">
        <v>1644</v>
      </c>
      <c r="Z489" s="56"/>
      <c r="AA489" s="55" t="s">
        <v>1644</v>
      </c>
      <c r="AB489" s="59">
        <v>1</v>
      </c>
      <c r="AC489" s="55" t="s">
        <v>1554</v>
      </c>
      <c r="AD489" s="55" t="s">
        <v>1644</v>
      </c>
      <c r="AE489" s="58">
        <v>0</v>
      </c>
      <c r="AF489" s="55" t="s">
        <v>1644</v>
      </c>
      <c r="AG489" s="55" t="s">
        <v>1644</v>
      </c>
      <c r="AH489" s="55" t="s">
        <v>1644</v>
      </c>
      <c r="AI489" s="55" t="s">
        <v>1644</v>
      </c>
      <c r="AJ489" s="55" t="s">
        <v>1644</v>
      </c>
      <c r="AK489" s="55" t="s">
        <v>1644</v>
      </c>
      <c r="AL489" s="55" t="s">
        <v>1644</v>
      </c>
      <c r="AM489" s="55" t="s">
        <v>3861</v>
      </c>
      <c r="AN489" s="55" t="s">
        <v>1644</v>
      </c>
      <c r="AO489" t="s">
        <v>3842</v>
      </c>
    </row>
    <row r="490" spans="1:41" x14ac:dyDescent="0.25">
      <c r="A490" s="56">
        <v>45716</v>
      </c>
      <c r="B490" s="92" t="s">
        <v>2159</v>
      </c>
      <c r="C490" s="55" t="s">
        <v>4287</v>
      </c>
      <c r="D490" s="55" t="s">
        <v>3859</v>
      </c>
      <c r="E490" s="55" t="s">
        <v>89</v>
      </c>
      <c r="F490" s="55">
        <v>50900010</v>
      </c>
      <c r="G490" s="55" t="s">
        <v>490</v>
      </c>
      <c r="H490" s="55" t="s">
        <v>89</v>
      </c>
      <c r="I490" s="57">
        <v>0</v>
      </c>
      <c r="J490" s="57">
        <v>0</v>
      </c>
      <c r="K490" s="55" t="s">
        <v>4288</v>
      </c>
      <c r="L490" s="55" t="s">
        <v>1644</v>
      </c>
      <c r="M490" s="55" t="s">
        <v>4287</v>
      </c>
      <c r="N490" s="56">
        <v>45716</v>
      </c>
      <c r="O490" s="55" t="s">
        <v>1644</v>
      </c>
      <c r="P490" s="55" t="s">
        <v>4042</v>
      </c>
      <c r="Q490" s="55" t="s">
        <v>4043</v>
      </c>
      <c r="R490" s="55" t="s">
        <v>1644</v>
      </c>
      <c r="S490" s="55" t="s">
        <v>1644</v>
      </c>
      <c r="T490" s="55" t="s">
        <v>1644</v>
      </c>
      <c r="U490" s="55" t="s">
        <v>4109</v>
      </c>
      <c r="V490" s="55" t="s">
        <v>1881</v>
      </c>
      <c r="W490" s="55" t="s">
        <v>1644</v>
      </c>
      <c r="X490" s="56"/>
      <c r="Y490" s="55" t="s">
        <v>1644</v>
      </c>
      <c r="Z490" s="56"/>
      <c r="AA490" s="55" t="s">
        <v>1644</v>
      </c>
      <c r="AB490" s="59">
        <v>1</v>
      </c>
      <c r="AC490" s="55" t="s">
        <v>1554</v>
      </c>
      <c r="AD490" s="55" t="s">
        <v>1644</v>
      </c>
      <c r="AE490" s="58">
        <v>0</v>
      </c>
      <c r="AF490" s="55" t="s">
        <v>1644</v>
      </c>
      <c r="AG490" s="55" t="s">
        <v>1644</v>
      </c>
      <c r="AH490" s="55" t="s">
        <v>1644</v>
      </c>
      <c r="AI490" s="55" t="s">
        <v>1644</v>
      </c>
      <c r="AJ490" s="55" t="s">
        <v>1644</v>
      </c>
      <c r="AK490" s="55" t="s">
        <v>1644</v>
      </c>
      <c r="AL490" s="55" t="s">
        <v>1644</v>
      </c>
      <c r="AM490" s="55" t="s">
        <v>3861</v>
      </c>
      <c r="AN490" s="55" t="s">
        <v>1644</v>
      </c>
      <c r="AO490" t="s">
        <v>4371</v>
      </c>
    </row>
    <row r="491" spans="1:41" x14ac:dyDescent="0.25">
      <c r="A491" s="56">
        <v>45716</v>
      </c>
      <c r="B491" s="92" t="s">
        <v>2159</v>
      </c>
      <c r="C491" s="55" t="s">
        <v>4287</v>
      </c>
      <c r="D491" s="55" t="s">
        <v>3859</v>
      </c>
      <c r="E491" s="55" t="s">
        <v>89</v>
      </c>
      <c r="F491" s="55">
        <v>50900020</v>
      </c>
      <c r="G491" s="55" t="s">
        <v>492</v>
      </c>
      <c r="H491" s="55" t="s">
        <v>89</v>
      </c>
      <c r="I491" s="57">
        <v>434.17</v>
      </c>
      <c r="J491" s="57">
        <v>434.17</v>
      </c>
      <c r="K491" s="55" t="s">
        <v>4288</v>
      </c>
      <c r="L491" s="55" t="s">
        <v>1644</v>
      </c>
      <c r="M491" s="55" t="s">
        <v>4287</v>
      </c>
      <c r="N491" s="56">
        <v>45716</v>
      </c>
      <c r="O491" s="55" t="s">
        <v>1644</v>
      </c>
      <c r="P491" s="55" t="s">
        <v>329</v>
      </c>
      <c r="Q491" s="55" t="s">
        <v>330</v>
      </c>
      <c r="R491" s="55" t="s">
        <v>1644</v>
      </c>
      <c r="S491" s="55" t="s">
        <v>1644</v>
      </c>
      <c r="T491" s="55" t="s">
        <v>1644</v>
      </c>
      <c r="U491" s="55" t="s">
        <v>4057</v>
      </c>
      <c r="V491" s="55" t="s">
        <v>1881</v>
      </c>
      <c r="W491" s="55" t="s">
        <v>1644</v>
      </c>
      <c r="X491" s="56"/>
      <c r="Y491" s="55" t="s">
        <v>1644</v>
      </c>
      <c r="Z491" s="56"/>
      <c r="AA491" s="55" t="s">
        <v>1644</v>
      </c>
      <c r="AB491" s="59">
        <v>6844600</v>
      </c>
      <c r="AC491" s="55" t="s">
        <v>1554</v>
      </c>
      <c r="AD491" s="55" t="s">
        <v>1644</v>
      </c>
      <c r="AE491" s="58">
        <v>0</v>
      </c>
      <c r="AF491" s="55" t="s">
        <v>1644</v>
      </c>
      <c r="AG491" s="55" t="s">
        <v>1644</v>
      </c>
      <c r="AH491" s="55" t="s">
        <v>1644</v>
      </c>
      <c r="AI491" s="55" t="s">
        <v>1644</v>
      </c>
      <c r="AJ491" s="55" t="s">
        <v>1644</v>
      </c>
      <c r="AK491" s="55" t="s">
        <v>1644</v>
      </c>
      <c r="AL491" s="55" t="s">
        <v>1644</v>
      </c>
      <c r="AM491" s="55" t="s">
        <v>3861</v>
      </c>
      <c r="AN491" s="55" t="s">
        <v>1644</v>
      </c>
      <c r="AO491" t="s">
        <v>3842</v>
      </c>
    </row>
    <row r="492" spans="1:41" x14ac:dyDescent="0.25">
      <c r="A492" s="56">
        <v>45716</v>
      </c>
      <c r="B492" s="92" t="s">
        <v>2159</v>
      </c>
      <c r="C492" s="55" t="s">
        <v>4287</v>
      </c>
      <c r="D492" s="55" t="s">
        <v>3859</v>
      </c>
      <c r="E492" s="55" t="s">
        <v>89</v>
      </c>
      <c r="F492" s="55">
        <v>50900010</v>
      </c>
      <c r="G492" s="55" t="s">
        <v>490</v>
      </c>
      <c r="H492" s="55" t="s">
        <v>89</v>
      </c>
      <c r="I492" s="57">
        <v>0</v>
      </c>
      <c r="J492" s="57">
        <v>0</v>
      </c>
      <c r="K492" s="55" t="s">
        <v>4288</v>
      </c>
      <c r="L492" s="55" t="s">
        <v>1644</v>
      </c>
      <c r="M492" s="55" t="s">
        <v>4287</v>
      </c>
      <c r="N492" s="56">
        <v>45716</v>
      </c>
      <c r="O492" s="55" t="s">
        <v>1644</v>
      </c>
      <c r="P492" s="55" t="s">
        <v>329</v>
      </c>
      <c r="Q492" s="55" t="s">
        <v>330</v>
      </c>
      <c r="R492" s="55" t="s">
        <v>1644</v>
      </c>
      <c r="S492" s="55" t="s">
        <v>1644</v>
      </c>
      <c r="T492" s="55" t="s">
        <v>1644</v>
      </c>
      <c r="U492" s="55" t="s">
        <v>4067</v>
      </c>
      <c r="V492" s="55" t="s">
        <v>1881</v>
      </c>
      <c r="W492" s="55" t="s">
        <v>1644</v>
      </c>
      <c r="X492" s="56"/>
      <c r="Y492" s="55" t="s">
        <v>1644</v>
      </c>
      <c r="Z492" s="56"/>
      <c r="AA492" s="55" t="s">
        <v>1644</v>
      </c>
      <c r="AB492" s="59">
        <v>1</v>
      </c>
      <c r="AC492" s="55" t="s">
        <v>1554</v>
      </c>
      <c r="AD492" s="55" t="s">
        <v>1644</v>
      </c>
      <c r="AE492" s="58">
        <v>0</v>
      </c>
      <c r="AF492" s="55" t="s">
        <v>1644</v>
      </c>
      <c r="AG492" s="55" t="s">
        <v>1644</v>
      </c>
      <c r="AH492" s="55" t="s">
        <v>1644</v>
      </c>
      <c r="AI492" s="55" t="s">
        <v>1644</v>
      </c>
      <c r="AJ492" s="55" t="s">
        <v>1644</v>
      </c>
      <c r="AK492" s="55" t="s">
        <v>1644</v>
      </c>
      <c r="AL492" s="55" t="s">
        <v>1644</v>
      </c>
      <c r="AM492" s="55" t="s">
        <v>3861</v>
      </c>
      <c r="AN492" s="55" t="s">
        <v>1644</v>
      </c>
      <c r="AO492" t="s">
        <v>3842</v>
      </c>
    </row>
    <row r="493" spans="1:41" x14ac:dyDescent="0.25">
      <c r="A493" s="56">
        <v>45716</v>
      </c>
      <c r="B493" s="92" t="s">
        <v>2159</v>
      </c>
      <c r="C493" s="55" t="s">
        <v>4287</v>
      </c>
      <c r="D493" s="55" t="s">
        <v>3859</v>
      </c>
      <c r="E493" s="55" t="s">
        <v>89</v>
      </c>
      <c r="F493" s="55">
        <v>50900010</v>
      </c>
      <c r="G493" s="55" t="s">
        <v>490</v>
      </c>
      <c r="H493" s="55" t="s">
        <v>89</v>
      </c>
      <c r="I493" s="57">
        <v>0</v>
      </c>
      <c r="J493" s="57">
        <v>0</v>
      </c>
      <c r="K493" s="55" t="s">
        <v>4288</v>
      </c>
      <c r="L493" s="55" t="s">
        <v>1644</v>
      </c>
      <c r="M493" s="55" t="s">
        <v>4287</v>
      </c>
      <c r="N493" s="56">
        <v>45716</v>
      </c>
      <c r="O493" s="55" t="s">
        <v>1644</v>
      </c>
      <c r="P493" s="55" t="s">
        <v>4042</v>
      </c>
      <c r="Q493" s="55" t="s">
        <v>4043</v>
      </c>
      <c r="R493" s="55" t="s">
        <v>1644</v>
      </c>
      <c r="S493" s="55" t="s">
        <v>1644</v>
      </c>
      <c r="T493" s="55" t="s">
        <v>1644</v>
      </c>
      <c r="U493" s="55" t="s">
        <v>4049</v>
      </c>
      <c r="V493" s="55" t="s">
        <v>1881</v>
      </c>
      <c r="W493" s="55" t="s">
        <v>1644</v>
      </c>
      <c r="X493" s="56"/>
      <c r="Y493" s="55" t="s">
        <v>1644</v>
      </c>
      <c r="Z493" s="56"/>
      <c r="AA493" s="55" t="s">
        <v>1644</v>
      </c>
      <c r="AB493" s="59">
        <v>1</v>
      </c>
      <c r="AC493" s="55" t="s">
        <v>1554</v>
      </c>
      <c r="AD493" s="55" t="s">
        <v>1644</v>
      </c>
      <c r="AE493" s="58">
        <v>0</v>
      </c>
      <c r="AF493" s="55" t="s">
        <v>1644</v>
      </c>
      <c r="AG493" s="55" t="s">
        <v>1644</v>
      </c>
      <c r="AH493" s="55" t="s">
        <v>1644</v>
      </c>
      <c r="AI493" s="55" t="s">
        <v>1644</v>
      </c>
      <c r="AJ493" s="55" t="s">
        <v>1644</v>
      </c>
      <c r="AK493" s="55" t="s">
        <v>1644</v>
      </c>
      <c r="AL493" s="55" t="s">
        <v>1644</v>
      </c>
      <c r="AM493" s="55" t="s">
        <v>3861</v>
      </c>
      <c r="AN493" s="55" t="s">
        <v>1644</v>
      </c>
      <c r="AO493" t="s">
        <v>4371</v>
      </c>
    </row>
    <row r="494" spans="1:41" x14ac:dyDescent="0.25">
      <c r="A494" s="56">
        <v>45716</v>
      </c>
      <c r="B494" s="92" t="s">
        <v>2159</v>
      </c>
      <c r="C494" s="55" t="s">
        <v>4287</v>
      </c>
      <c r="D494" s="55" t="s">
        <v>3859</v>
      </c>
      <c r="E494" s="55" t="s">
        <v>89</v>
      </c>
      <c r="F494" s="55">
        <v>50900010</v>
      </c>
      <c r="G494" s="55" t="s">
        <v>490</v>
      </c>
      <c r="H494" s="55" t="s">
        <v>89</v>
      </c>
      <c r="I494" s="57">
        <v>550.91</v>
      </c>
      <c r="J494" s="57">
        <v>550.91</v>
      </c>
      <c r="K494" s="55" t="s">
        <v>4288</v>
      </c>
      <c r="L494" s="55" t="s">
        <v>1644</v>
      </c>
      <c r="M494" s="55" t="s">
        <v>4287</v>
      </c>
      <c r="N494" s="56">
        <v>45716</v>
      </c>
      <c r="O494" s="55" t="s">
        <v>1644</v>
      </c>
      <c r="P494" s="55" t="s">
        <v>329</v>
      </c>
      <c r="Q494" s="55" t="s">
        <v>330</v>
      </c>
      <c r="R494" s="55" t="s">
        <v>1644</v>
      </c>
      <c r="S494" s="55" t="s">
        <v>1644</v>
      </c>
      <c r="T494" s="55" t="s">
        <v>1644</v>
      </c>
      <c r="U494" s="55" t="s">
        <v>4056</v>
      </c>
      <c r="V494" s="55" t="s">
        <v>1881</v>
      </c>
      <c r="W494" s="55" t="s">
        <v>1644</v>
      </c>
      <c r="X494" s="56"/>
      <c r="Y494" s="55" t="s">
        <v>1644</v>
      </c>
      <c r="Z494" s="56"/>
      <c r="AA494" s="55" t="s">
        <v>1644</v>
      </c>
      <c r="AB494" s="59">
        <v>9245536</v>
      </c>
      <c r="AC494" s="55" t="s">
        <v>1554</v>
      </c>
      <c r="AD494" s="55" t="s">
        <v>1644</v>
      </c>
      <c r="AE494" s="58">
        <v>0</v>
      </c>
      <c r="AF494" s="55" t="s">
        <v>1644</v>
      </c>
      <c r="AG494" s="55" t="s">
        <v>1644</v>
      </c>
      <c r="AH494" s="55" t="s">
        <v>1644</v>
      </c>
      <c r="AI494" s="55" t="s">
        <v>1644</v>
      </c>
      <c r="AJ494" s="55" t="s">
        <v>1644</v>
      </c>
      <c r="AK494" s="55" t="s">
        <v>1644</v>
      </c>
      <c r="AL494" s="55" t="s">
        <v>1644</v>
      </c>
      <c r="AM494" s="55" t="s">
        <v>3861</v>
      </c>
      <c r="AN494" s="55" t="s">
        <v>1644</v>
      </c>
      <c r="AO494" t="s">
        <v>3842</v>
      </c>
    </row>
    <row r="495" spans="1:41" x14ac:dyDescent="0.25">
      <c r="A495" s="56">
        <v>45716</v>
      </c>
      <c r="B495" s="92" t="s">
        <v>2159</v>
      </c>
      <c r="C495" s="55" t="s">
        <v>4287</v>
      </c>
      <c r="D495" s="55" t="s">
        <v>3859</v>
      </c>
      <c r="E495" s="55" t="s">
        <v>89</v>
      </c>
      <c r="F495" s="55">
        <v>50900010</v>
      </c>
      <c r="G495" s="55" t="s">
        <v>490</v>
      </c>
      <c r="H495" s="55" t="s">
        <v>89</v>
      </c>
      <c r="I495" s="57">
        <v>145.5</v>
      </c>
      <c r="J495" s="57">
        <v>145.5</v>
      </c>
      <c r="K495" s="55" t="s">
        <v>4288</v>
      </c>
      <c r="L495" s="55" t="s">
        <v>1644</v>
      </c>
      <c r="M495" s="55" t="s">
        <v>4287</v>
      </c>
      <c r="N495" s="56">
        <v>45716</v>
      </c>
      <c r="O495" s="55" t="s">
        <v>1644</v>
      </c>
      <c r="P495" s="55" t="s">
        <v>329</v>
      </c>
      <c r="Q495" s="55" t="s">
        <v>330</v>
      </c>
      <c r="R495" s="55" t="s">
        <v>1644</v>
      </c>
      <c r="S495" s="55" t="s">
        <v>1644</v>
      </c>
      <c r="T495" s="55" t="s">
        <v>1644</v>
      </c>
      <c r="U495" s="55" t="s">
        <v>4037</v>
      </c>
      <c r="V495" s="55" t="s">
        <v>1881</v>
      </c>
      <c r="W495" s="55" t="s">
        <v>1644</v>
      </c>
      <c r="X495" s="56"/>
      <c r="Y495" s="55" t="s">
        <v>1644</v>
      </c>
      <c r="Z495" s="56"/>
      <c r="AA495" s="55" t="s">
        <v>1644</v>
      </c>
      <c r="AB495" s="59">
        <v>2327915</v>
      </c>
      <c r="AC495" s="55" t="s">
        <v>1554</v>
      </c>
      <c r="AD495" s="55" t="s">
        <v>1644</v>
      </c>
      <c r="AE495" s="58">
        <v>0</v>
      </c>
      <c r="AF495" s="55" t="s">
        <v>1644</v>
      </c>
      <c r="AG495" s="55" t="s">
        <v>1644</v>
      </c>
      <c r="AH495" s="55" t="s">
        <v>1644</v>
      </c>
      <c r="AI495" s="55" t="s">
        <v>1644</v>
      </c>
      <c r="AJ495" s="55" t="s">
        <v>1644</v>
      </c>
      <c r="AK495" s="55" t="s">
        <v>1644</v>
      </c>
      <c r="AL495" s="55" t="s">
        <v>1644</v>
      </c>
      <c r="AM495" s="55" t="s">
        <v>3861</v>
      </c>
      <c r="AN495" s="55" t="s">
        <v>1644</v>
      </c>
      <c r="AO495" t="s">
        <v>3842</v>
      </c>
    </row>
    <row r="496" spans="1:41" x14ac:dyDescent="0.25">
      <c r="A496" s="56">
        <v>45716</v>
      </c>
      <c r="B496" s="92" t="s">
        <v>2159</v>
      </c>
      <c r="C496" s="55" t="s">
        <v>4287</v>
      </c>
      <c r="D496" s="55" t="s">
        <v>3859</v>
      </c>
      <c r="E496" s="55" t="s">
        <v>89</v>
      </c>
      <c r="F496" s="55">
        <v>50900020</v>
      </c>
      <c r="G496" s="55" t="s">
        <v>492</v>
      </c>
      <c r="H496" s="55" t="s">
        <v>89</v>
      </c>
      <c r="I496" s="57">
        <v>972.41</v>
      </c>
      <c r="J496" s="57">
        <v>972.41</v>
      </c>
      <c r="K496" s="55" t="s">
        <v>4288</v>
      </c>
      <c r="L496" s="55" t="s">
        <v>1644</v>
      </c>
      <c r="M496" s="55" t="s">
        <v>4287</v>
      </c>
      <c r="N496" s="56">
        <v>45716</v>
      </c>
      <c r="O496" s="55" t="s">
        <v>1644</v>
      </c>
      <c r="P496" s="55" t="s">
        <v>329</v>
      </c>
      <c r="Q496" s="55" t="s">
        <v>330</v>
      </c>
      <c r="R496" s="55" t="s">
        <v>1644</v>
      </c>
      <c r="S496" s="55" t="s">
        <v>1644</v>
      </c>
      <c r="T496" s="55" t="s">
        <v>1644</v>
      </c>
      <c r="U496" s="55" t="s">
        <v>4095</v>
      </c>
      <c r="V496" s="55" t="s">
        <v>1881</v>
      </c>
      <c r="W496" s="55" t="s">
        <v>1644</v>
      </c>
      <c r="X496" s="56"/>
      <c r="Y496" s="55" t="s">
        <v>1644</v>
      </c>
      <c r="Z496" s="56"/>
      <c r="AA496" s="55" t="s">
        <v>1644</v>
      </c>
      <c r="AB496" s="59">
        <v>15001911</v>
      </c>
      <c r="AC496" s="55" t="s">
        <v>1554</v>
      </c>
      <c r="AD496" s="55" t="s">
        <v>1644</v>
      </c>
      <c r="AE496" s="58">
        <v>0</v>
      </c>
      <c r="AF496" s="55" t="s">
        <v>1644</v>
      </c>
      <c r="AG496" s="55" t="s">
        <v>1644</v>
      </c>
      <c r="AH496" s="55" t="s">
        <v>1644</v>
      </c>
      <c r="AI496" s="55" t="s">
        <v>1644</v>
      </c>
      <c r="AJ496" s="55" t="s">
        <v>1644</v>
      </c>
      <c r="AK496" s="55" t="s">
        <v>1644</v>
      </c>
      <c r="AL496" s="55" t="s">
        <v>1644</v>
      </c>
      <c r="AM496" s="55" t="s">
        <v>3861</v>
      </c>
      <c r="AN496" s="55" t="s">
        <v>1644</v>
      </c>
      <c r="AO496" t="s">
        <v>3842</v>
      </c>
    </row>
    <row r="497" spans="1:41" x14ac:dyDescent="0.25">
      <c r="A497" s="56">
        <v>45716</v>
      </c>
      <c r="B497" s="92" t="s">
        <v>2159</v>
      </c>
      <c r="C497" s="55" t="s">
        <v>4287</v>
      </c>
      <c r="D497" s="55" t="s">
        <v>3859</v>
      </c>
      <c r="E497" s="55" t="s">
        <v>89</v>
      </c>
      <c r="F497" s="55">
        <v>50900010</v>
      </c>
      <c r="G497" s="55" t="s">
        <v>490</v>
      </c>
      <c r="H497" s="55" t="s">
        <v>89</v>
      </c>
      <c r="I497" s="57">
        <v>0</v>
      </c>
      <c r="J497" s="57">
        <v>0</v>
      </c>
      <c r="K497" s="55" t="s">
        <v>4288</v>
      </c>
      <c r="L497" s="55" t="s">
        <v>1644</v>
      </c>
      <c r="M497" s="55" t="s">
        <v>4287</v>
      </c>
      <c r="N497" s="56">
        <v>45716</v>
      </c>
      <c r="O497" s="55" t="s">
        <v>1644</v>
      </c>
      <c r="P497" s="55" t="s">
        <v>329</v>
      </c>
      <c r="Q497" s="55" t="s">
        <v>330</v>
      </c>
      <c r="R497" s="55" t="s">
        <v>1644</v>
      </c>
      <c r="S497" s="55" t="s">
        <v>1644</v>
      </c>
      <c r="T497" s="55" t="s">
        <v>1644</v>
      </c>
      <c r="U497" s="55" t="s">
        <v>4098</v>
      </c>
      <c r="V497" s="55" t="s">
        <v>1881</v>
      </c>
      <c r="W497" s="55" t="s">
        <v>1644</v>
      </c>
      <c r="X497" s="56"/>
      <c r="Y497" s="55" t="s">
        <v>1644</v>
      </c>
      <c r="Z497" s="56"/>
      <c r="AA497" s="55" t="s">
        <v>1644</v>
      </c>
      <c r="AB497" s="59">
        <v>1</v>
      </c>
      <c r="AC497" s="55" t="s">
        <v>1554</v>
      </c>
      <c r="AD497" s="55" t="s">
        <v>1644</v>
      </c>
      <c r="AE497" s="58">
        <v>0</v>
      </c>
      <c r="AF497" s="55" t="s">
        <v>1644</v>
      </c>
      <c r="AG497" s="55" t="s">
        <v>1644</v>
      </c>
      <c r="AH497" s="55" t="s">
        <v>1644</v>
      </c>
      <c r="AI497" s="55" t="s">
        <v>1644</v>
      </c>
      <c r="AJ497" s="55" t="s">
        <v>1644</v>
      </c>
      <c r="AK497" s="55" t="s">
        <v>1644</v>
      </c>
      <c r="AL497" s="55" t="s">
        <v>1644</v>
      </c>
      <c r="AM497" s="55" t="s">
        <v>3861</v>
      </c>
      <c r="AN497" s="55" t="s">
        <v>1644</v>
      </c>
      <c r="AO497" t="s">
        <v>3842</v>
      </c>
    </row>
    <row r="498" spans="1:41" x14ac:dyDescent="0.25">
      <c r="A498" s="56">
        <v>45716</v>
      </c>
      <c r="B498" s="92" t="s">
        <v>2159</v>
      </c>
      <c r="C498" s="55" t="s">
        <v>4287</v>
      </c>
      <c r="D498" s="55" t="s">
        <v>3859</v>
      </c>
      <c r="E498" s="55" t="s">
        <v>89</v>
      </c>
      <c r="F498" s="55">
        <v>50900010</v>
      </c>
      <c r="G498" s="55" t="s">
        <v>490</v>
      </c>
      <c r="H498" s="55" t="s">
        <v>89</v>
      </c>
      <c r="I498" s="57">
        <v>0.16</v>
      </c>
      <c r="J498" s="57">
        <v>0.16</v>
      </c>
      <c r="K498" s="55" t="s">
        <v>4288</v>
      </c>
      <c r="L498" s="55" t="s">
        <v>1644</v>
      </c>
      <c r="M498" s="55" t="s">
        <v>4287</v>
      </c>
      <c r="N498" s="56">
        <v>45716</v>
      </c>
      <c r="O498" s="55" t="s">
        <v>1644</v>
      </c>
      <c r="P498" s="55" t="s">
        <v>329</v>
      </c>
      <c r="Q498" s="55" t="s">
        <v>330</v>
      </c>
      <c r="R498" s="55" t="s">
        <v>1644</v>
      </c>
      <c r="S498" s="55" t="s">
        <v>1644</v>
      </c>
      <c r="T498" s="55" t="s">
        <v>1644</v>
      </c>
      <c r="U498" s="55" t="s">
        <v>4060</v>
      </c>
      <c r="V498" s="55" t="s">
        <v>1718</v>
      </c>
      <c r="W498" s="55" t="s">
        <v>1644</v>
      </c>
      <c r="X498" s="56"/>
      <c r="Y498" s="55" t="s">
        <v>1644</v>
      </c>
      <c r="Z498" s="56"/>
      <c r="AA498" s="55" t="s">
        <v>1644</v>
      </c>
      <c r="AB498" s="59">
        <v>3143</v>
      </c>
      <c r="AC498" s="55" t="s">
        <v>1554</v>
      </c>
      <c r="AD498" s="55" t="s">
        <v>1644</v>
      </c>
      <c r="AE498" s="58">
        <v>0</v>
      </c>
      <c r="AF498" s="55" t="s">
        <v>1644</v>
      </c>
      <c r="AG498" s="55" t="s">
        <v>1644</v>
      </c>
      <c r="AH498" s="55" t="s">
        <v>1644</v>
      </c>
      <c r="AI498" s="55" t="s">
        <v>1644</v>
      </c>
      <c r="AJ498" s="55" t="s">
        <v>1644</v>
      </c>
      <c r="AK498" s="55" t="s">
        <v>1644</v>
      </c>
      <c r="AL498" s="55" t="s">
        <v>1644</v>
      </c>
      <c r="AM498" s="55" t="s">
        <v>3861</v>
      </c>
      <c r="AN498" s="55" t="s">
        <v>1644</v>
      </c>
      <c r="AO498" t="s">
        <v>3842</v>
      </c>
    </row>
    <row r="499" spans="1:41" x14ac:dyDescent="0.25">
      <c r="A499" s="56">
        <v>45716</v>
      </c>
      <c r="B499" s="92" t="s">
        <v>2159</v>
      </c>
      <c r="C499" s="55" t="s">
        <v>4287</v>
      </c>
      <c r="D499" s="55" t="s">
        <v>3859</v>
      </c>
      <c r="E499" s="55" t="s">
        <v>89</v>
      </c>
      <c r="F499" s="55">
        <v>50900010</v>
      </c>
      <c r="G499" s="55" t="s">
        <v>490</v>
      </c>
      <c r="H499" s="55" t="s">
        <v>89</v>
      </c>
      <c r="I499" s="57">
        <v>0</v>
      </c>
      <c r="J499" s="57">
        <v>0</v>
      </c>
      <c r="K499" s="55" t="s">
        <v>4288</v>
      </c>
      <c r="L499" s="55" t="s">
        <v>1644</v>
      </c>
      <c r="M499" s="55" t="s">
        <v>4287</v>
      </c>
      <c r="N499" s="56">
        <v>45716</v>
      </c>
      <c r="O499" s="55" t="s">
        <v>1644</v>
      </c>
      <c r="P499" s="55" t="s">
        <v>329</v>
      </c>
      <c r="Q499" s="55" t="s">
        <v>330</v>
      </c>
      <c r="R499" s="55" t="s">
        <v>1644</v>
      </c>
      <c r="S499" s="55" t="s">
        <v>1644</v>
      </c>
      <c r="T499" s="55" t="s">
        <v>1644</v>
      </c>
      <c r="U499" s="55" t="s">
        <v>4048</v>
      </c>
      <c r="V499" s="55" t="s">
        <v>1881</v>
      </c>
      <c r="W499" s="55" t="s">
        <v>1644</v>
      </c>
      <c r="X499" s="56"/>
      <c r="Y499" s="55" t="s">
        <v>1644</v>
      </c>
      <c r="Z499" s="56"/>
      <c r="AA499" s="55" t="s">
        <v>1644</v>
      </c>
      <c r="AB499" s="59">
        <v>1</v>
      </c>
      <c r="AC499" s="55" t="s">
        <v>1554</v>
      </c>
      <c r="AD499" s="55" t="s">
        <v>1644</v>
      </c>
      <c r="AE499" s="58">
        <v>0</v>
      </c>
      <c r="AF499" s="55" t="s">
        <v>1644</v>
      </c>
      <c r="AG499" s="55" t="s">
        <v>1644</v>
      </c>
      <c r="AH499" s="55" t="s">
        <v>1644</v>
      </c>
      <c r="AI499" s="55" t="s">
        <v>1644</v>
      </c>
      <c r="AJ499" s="55" t="s">
        <v>1644</v>
      </c>
      <c r="AK499" s="55" t="s">
        <v>1644</v>
      </c>
      <c r="AL499" s="55" t="s">
        <v>1644</v>
      </c>
      <c r="AM499" s="55" t="s">
        <v>3861</v>
      </c>
      <c r="AN499" s="55" t="s">
        <v>1644</v>
      </c>
      <c r="AO499" t="s">
        <v>3842</v>
      </c>
    </row>
    <row r="500" spans="1:41" x14ac:dyDescent="0.25">
      <c r="A500" s="56">
        <v>45716</v>
      </c>
      <c r="B500" s="92" t="s">
        <v>2159</v>
      </c>
      <c r="C500" s="55" t="s">
        <v>4287</v>
      </c>
      <c r="D500" s="55" t="s">
        <v>3859</v>
      </c>
      <c r="E500" s="55" t="s">
        <v>89</v>
      </c>
      <c r="F500" s="55">
        <v>50900010</v>
      </c>
      <c r="G500" s="55" t="s">
        <v>490</v>
      </c>
      <c r="H500" s="55" t="s">
        <v>89</v>
      </c>
      <c r="I500" s="57">
        <v>0</v>
      </c>
      <c r="J500" s="57">
        <v>0</v>
      </c>
      <c r="K500" s="55" t="s">
        <v>4288</v>
      </c>
      <c r="L500" s="55" t="s">
        <v>1644</v>
      </c>
      <c r="M500" s="55" t="s">
        <v>4287</v>
      </c>
      <c r="N500" s="56">
        <v>45716</v>
      </c>
      <c r="O500" s="55" t="s">
        <v>1644</v>
      </c>
      <c r="P500" s="55" t="s">
        <v>4042</v>
      </c>
      <c r="Q500" s="55" t="s">
        <v>4043</v>
      </c>
      <c r="R500" s="55" t="s">
        <v>1644</v>
      </c>
      <c r="S500" s="55" t="s">
        <v>1644</v>
      </c>
      <c r="T500" s="55" t="s">
        <v>1644</v>
      </c>
      <c r="U500" s="55" t="s">
        <v>4092</v>
      </c>
      <c r="V500" s="55" t="s">
        <v>1881</v>
      </c>
      <c r="W500" s="55" t="s">
        <v>1644</v>
      </c>
      <c r="X500" s="56"/>
      <c r="Y500" s="55" t="s">
        <v>1644</v>
      </c>
      <c r="Z500" s="56"/>
      <c r="AA500" s="55" t="s">
        <v>1644</v>
      </c>
      <c r="AB500" s="59">
        <v>1</v>
      </c>
      <c r="AC500" s="55" t="s">
        <v>1554</v>
      </c>
      <c r="AD500" s="55" t="s">
        <v>1644</v>
      </c>
      <c r="AE500" s="58">
        <v>0</v>
      </c>
      <c r="AF500" s="55" t="s">
        <v>1644</v>
      </c>
      <c r="AG500" s="55" t="s">
        <v>1644</v>
      </c>
      <c r="AH500" s="55" t="s">
        <v>1644</v>
      </c>
      <c r="AI500" s="55" t="s">
        <v>1644</v>
      </c>
      <c r="AJ500" s="55" t="s">
        <v>1644</v>
      </c>
      <c r="AK500" s="55" t="s">
        <v>1644</v>
      </c>
      <c r="AL500" s="55" t="s">
        <v>1644</v>
      </c>
      <c r="AM500" s="55" t="s">
        <v>3861</v>
      </c>
      <c r="AN500" s="55" t="s">
        <v>1644</v>
      </c>
      <c r="AO500" t="s">
        <v>4371</v>
      </c>
    </row>
    <row r="501" spans="1:41" x14ac:dyDescent="0.25">
      <c r="A501" s="56">
        <v>45716</v>
      </c>
      <c r="B501" s="92" t="s">
        <v>2159</v>
      </c>
      <c r="C501" s="55" t="s">
        <v>4287</v>
      </c>
      <c r="D501" s="55" t="s">
        <v>3859</v>
      </c>
      <c r="E501" s="55" t="s">
        <v>89</v>
      </c>
      <c r="F501" s="55">
        <v>50900010</v>
      </c>
      <c r="G501" s="55" t="s">
        <v>490</v>
      </c>
      <c r="H501" s="55" t="s">
        <v>89</v>
      </c>
      <c r="I501" s="57">
        <v>0</v>
      </c>
      <c r="J501" s="57">
        <v>0</v>
      </c>
      <c r="K501" s="55" t="s">
        <v>4288</v>
      </c>
      <c r="L501" s="55" t="s">
        <v>1644</v>
      </c>
      <c r="M501" s="55" t="s">
        <v>4287</v>
      </c>
      <c r="N501" s="56">
        <v>45716</v>
      </c>
      <c r="O501" s="55" t="s">
        <v>1644</v>
      </c>
      <c r="P501" s="55" t="s">
        <v>4042</v>
      </c>
      <c r="Q501" s="55" t="s">
        <v>4043</v>
      </c>
      <c r="R501" s="55" t="s">
        <v>1644</v>
      </c>
      <c r="S501" s="55" t="s">
        <v>1644</v>
      </c>
      <c r="T501" s="55" t="s">
        <v>1644</v>
      </c>
      <c r="U501" s="55" t="s">
        <v>4084</v>
      </c>
      <c r="V501" s="55" t="s">
        <v>1881</v>
      </c>
      <c r="W501" s="55" t="s">
        <v>1644</v>
      </c>
      <c r="X501" s="56"/>
      <c r="Y501" s="55" t="s">
        <v>1644</v>
      </c>
      <c r="Z501" s="56"/>
      <c r="AA501" s="55" t="s">
        <v>1644</v>
      </c>
      <c r="AB501" s="59">
        <v>1</v>
      </c>
      <c r="AC501" s="55" t="s">
        <v>1554</v>
      </c>
      <c r="AD501" s="55" t="s">
        <v>1644</v>
      </c>
      <c r="AE501" s="58">
        <v>0</v>
      </c>
      <c r="AF501" s="55" t="s">
        <v>1644</v>
      </c>
      <c r="AG501" s="55" t="s">
        <v>1644</v>
      </c>
      <c r="AH501" s="55" t="s">
        <v>1644</v>
      </c>
      <c r="AI501" s="55" t="s">
        <v>1644</v>
      </c>
      <c r="AJ501" s="55" t="s">
        <v>1644</v>
      </c>
      <c r="AK501" s="55" t="s">
        <v>1644</v>
      </c>
      <c r="AL501" s="55" t="s">
        <v>1644</v>
      </c>
      <c r="AM501" s="55" t="s">
        <v>3861</v>
      </c>
      <c r="AN501" s="55" t="s">
        <v>1644</v>
      </c>
      <c r="AO501" t="s">
        <v>4371</v>
      </c>
    </row>
    <row r="502" spans="1:41" x14ac:dyDescent="0.25">
      <c r="A502" s="56">
        <v>45716</v>
      </c>
      <c r="B502" s="92" t="s">
        <v>2159</v>
      </c>
      <c r="C502" s="55" t="s">
        <v>4287</v>
      </c>
      <c r="D502" s="55" t="s">
        <v>3859</v>
      </c>
      <c r="E502" s="55" t="s">
        <v>89</v>
      </c>
      <c r="F502" s="55">
        <v>50900010</v>
      </c>
      <c r="G502" s="55" t="s">
        <v>490</v>
      </c>
      <c r="H502" s="55" t="s">
        <v>89</v>
      </c>
      <c r="I502" s="57">
        <v>0</v>
      </c>
      <c r="J502" s="57">
        <v>0</v>
      </c>
      <c r="K502" s="55" t="s">
        <v>4288</v>
      </c>
      <c r="L502" s="55" t="s">
        <v>1644</v>
      </c>
      <c r="M502" s="55" t="s">
        <v>4287</v>
      </c>
      <c r="N502" s="56">
        <v>45716</v>
      </c>
      <c r="O502" s="55" t="s">
        <v>1644</v>
      </c>
      <c r="P502" s="55" t="s">
        <v>4042</v>
      </c>
      <c r="Q502" s="55" t="s">
        <v>4043</v>
      </c>
      <c r="R502" s="55" t="s">
        <v>1644</v>
      </c>
      <c r="S502" s="55" t="s">
        <v>1644</v>
      </c>
      <c r="T502" s="55" t="s">
        <v>1644</v>
      </c>
      <c r="U502" s="55" t="s">
        <v>4118</v>
      </c>
      <c r="V502" s="55" t="s">
        <v>1881</v>
      </c>
      <c r="W502" s="55" t="s">
        <v>1644</v>
      </c>
      <c r="X502" s="56"/>
      <c r="Y502" s="55" t="s">
        <v>1644</v>
      </c>
      <c r="Z502" s="56"/>
      <c r="AA502" s="55" t="s">
        <v>1644</v>
      </c>
      <c r="AB502" s="59">
        <v>1</v>
      </c>
      <c r="AC502" s="55" t="s">
        <v>1554</v>
      </c>
      <c r="AD502" s="55" t="s">
        <v>1644</v>
      </c>
      <c r="AE502" s="58">
        <v>0</v>
      </c>
      <c r="AF502" s="55" t="s">
        <v>1644</v>
      </c>
      <c r="AG502" s="55" t="s">
        <v>1644</v>
      </c>
      <c r="AH502" s="55" t="s">
        <v>1644</v>
      </c>
      <c r="AI502" s="55" t="s">
        <v>1644</v>
      </c>
      <c r="AJ502" s="55" t="s">
        <v>1644</v>
      </c>
      <c r="AK502" s="55" t="s">
        <v>1644</v>
      </c>
      <c r="AL502" s="55" t="s">
        <v>1644</v>
      </c>
      <c r="AM502" s="55" t="s">
        <v>3861</v>
      </c>
      <c r="AN502" s="55" t="s">
        <v>1644</v>
      </c>
      <c r="AO502" t="s">
        <v>4371</v>
      </c>
    </row>
    <row r="503" spans="1:41" x14ac:dyDescent="0.25">
      <c r="A503" s="56">
        <v>45716</v>
      </c>
      <c r="B503" s="92" t="s">
        <v>2159</v>
      </c>
      <c r="C503" s="55" t="s">
        <v>4287</v>
      </c>
      <c r="D503" s="55" t="s">
        <v>3859</v>
      </c>
      <c r="E503" s="55" t="s">
        <v>89</v>
      </c>
      <c r="F503" s="55">
        <v>50900020</v>
      </c>
      <c r="G503" s="55" t="s">
        <v>492</v>
      </c>
      <c r="H503" s="55" t="s">
        <v>89</v>
      </c>
      <c r="I503" s="57">
        <v>434.17</v>
      </c>
      <c r="J503" s="57">
        <v>434.17</v>
      </c>
      <c r="K503" s="55" t="s">
        <v>4288</v>
      </c>
      <c r="L503" s="55" t="s">
        <v>1644</v>
      </c>
      <c r="M503" s="55" t="s">
        <v>4287</v>
      </c>
      <c r="N503" s="56">
        <v>45716</v>
      </c>
      <c r="O503" s="55" t="s">
        <v>1644</v>
      </c>
      <c r="P503" s="55" t="s">
        <v>329</v>
      </c>
      <c r="Q503" s="55" t="s">
        <v>330</v>
      </c>
      <c r="R503" s="55" t="s">
        <v>1644</v>
      </c>
      <c r="S503" s="55" t="s">
        <v>1644</v>
      </c>
      <c r="T503" s="55" t="s">
        <v>1644</v>
      </c>
      <c r="U503" s="55" t="s">
        <v>4078</v>
      </c>
      <c r="V503" s="55" t="s">
        <v>1881</v>
      </c>
      <c r="W503" s="55" t="s">
        <v>1644</v>
      </c>
      <c r="X503" s="56"/>
      <c r="Y503" s="55" t="s">
        <v>1644</v>
      </c>
      <c r="Z503" s="56"/>
      <c r="AA503" s="55" t="s">
        <v>1644</v>
      </c>
      <c r="AB503" s="59">
        <v>6898298</v>
      </c>
      <c r="AC503" s="55" t="s">
        <v>1554</v>
      </c>
      <c r="AD503" s="55" t="s">
        <v>1644</v>
      </c>
      <c r="AE503" s="58">
        <v>0</v>
      </c>
      <c r="AF503" s="55" t="s">
        <v>1644</v>
      </c>
      <c r="AG503" s="55" t="s">
        <v>1644</v>
      </c>
      <c r="AH503" s="55" t="s">
        <v>1644</v>
      </c>
      <c r="AI503" s="55" t="s">
        <v>1644</v>
      </c>
      <c r="AJ503" s="55" t="s">
        <v>1644</v>
      </c>
      <c r="AK503" s="55" t="s">
        <v>1644</v>
      </c>
      <c r="AL503" s="55" t="s">
        <v>1644</v>
      </c>
      <c r="AM503" s="55" t="s">
        <v>3861</v>
      </c>
      <c r="AN503" s="55" t="s">
        <v>1644</v>
      </c>
      <c r="AO503" t="s">
        <v>3842</v>
      </c>
    </row>
    <row r="504" spans="1:41" x14ac:dyDescent="0.25">
      <c r="A504" s="56">
        <v>45716</v>
      </c>
      <c r="B504" s="92" t="s">
        <v>2159</v>
      </c>
      <c r="C504" s="55" t="s">
        <v>4287</v>
      </c>
      <c r="D504" s="55" t="s">
        <v>3859</v>
      </c>
      <c r="E504" s="55" t="s">
        <v>89</v>
      </c>
      <c r="F504" s="55">
        <v>50900020</v>
      </c>
      <c r="G504" s="55" t="s">
        <v>492</v>
      </c>
      <c r="H504" s="55" t="s">
        <v>89</v>
      </c>
      <c r="I504" s="57">
        <v>780.65</v>
      </c>
      <c r="J504" s="57">
        <v>780.65</v>
      </c>
      <c r="K504" s="55" t="s">
        <v>4288</v>
      </c>
      <c r="L504" s="55" t="s">
        <v>1644</v>
      </c>
      <c r="M504" s="55" t="s">
        <v>4287</v>
      </c>
      <c r="N504" s="56">
        <v>45716</v>
      </c>
      <c r="O504" s="55" t="s">
        <v>1644</v>
      </c>
      <c r="P504" s="55" t="s">
        <v>329</v>
      </c>
      <c r="Q504" s="55" t="s">
        <v>330</v>
      </c>
      <c r="R504" s="55" t="s">
        <v>1644</v>
      </c>
      <c r="S504" s="55" t="s">
        <v>1644</v>
      </c>
      <c r="T504" s="55" t="s">
        <v>1644</v>
      </c>
      <c r="U504" s="55" t="s">
        <v>4100</v>
      </c>
      <c r="V504" s="55" t="s">
        <v>1881</v>
      </c>
      <c r="W504" s="55" t="s">
        <v>1644</v>
      </c>
      <c r="X504" s="56"/>
      <c r="Y504" s="55" t="s">
        <v>1644</v>
      </c>
      <c r="Z504" s="56"/>
      <c r="AA504" s="55" t="s">
        <v>1644</v>
      </c>
      <c r="AB504" s="59">
        <v>12578644</v>
      </c>
      <c r="AC504" s="55" t="s">
        <v>1554</v>
      </c>
      <c r="AD504" s="55" t="s">
        <v>1644</v>
      </c>
      <c r="AE504" s="58">
        <v>0</v>
      </c>
      <c r="AF504" s="55" t="s">
        <v>1644</v>
      </c>
      <c r="AG504" s="55" t="s">
        <v>1644</v>
      </c>
      <c r="AH504" s="55" t="s">
        <v>1644</v>
      </c>
      <c r="AI504" s="55" t="s">
        <v>1644</v>
      </c>
      <c r="AJ504" s="55" t="s">
        <v>1644</v>
      </c>
      <c r="AK504" s="55" t="s">
        <v>1644</v>
      </c>
      <c r="AL504" s="55" t="s">
        <v>1644</v>
      </c>
      <c r="AM504" s="55" t="s">
        <v>3861</v>
      </c>
      <c r="AN504" s="55" t="s">
        <v>1644</v>
      </c>
      <c r="AO504" t="s">
        <v>3842</v>
      </c>
    </row>
    <row r="505" spans="1:41" x14ac:dyDescent="0.25">
      <c r="A505" s="56">
        <v>45716</v>
      </c>
      <c r="B505" s="92" t="s">
        <v>2159</v>
      </c>
      <c r="C505" s="55" t="s">
        <v>4287</v>
      </c>
      <c r="D505" s="55" t="s">
        <v>3859</v>
      </c>
      <c r="E505" s="55" t="s">
        <v>89</v>
      </c>
      <c r="F505" s="55">
        <v>50900010</v>
      </c>
      <c r="G505" s="55" t="s">
        <v>490</v>
      </c>
      <c r="H505" s="55" t="s">
        <v>89</v>
      </c>
      <c r="I505" s="57">
        <v>0</v>
      </c>
      <c r="J505" s="57">
        <v>0</v>
      </c>
      <c r="K505" s="55" t="s">
        <v>4288</v>
      </c>
      <c r="L505" s="55" t="s">
        <v>1644</v>
      </c>
      <c r="M505" s="55" t="s">
        <v>4287</v>
      </c>
      <c r="N505" s="56">
        <v>45716</v>
      </c>
      <c r="O505" s="55" t="s">
        <v>1644</v>
      </c>
      <c r="P505" s="55" t="s">
        <v>4042</v>
      </c>
      <c r="Q505" s="55" t="s">
        <v>4043</v>
      </c>
      <c r="R505" s="55" t="s">
        <v>1644</v>
      </c>
      <c r="S505" s="55" t="s">
        <v>1644</v>
      </c>
      <c r="T505" s="55" t="s">
        <v>1644</v>
      </c>
      <c r="U505" s="55" t="s">
        <v>4093</v>
      </c>
      <c r="V505" s="55" t="s">
        <v>1881</v>
      </c>
      <c r="W505" s="55" t="s">
        <v>1644</v>
      </c>
      <c r="X505" s="56"/>
      <c r="Y505" s="55" t="s">
        <v>1644</v>
      </c>
      <c r="Z505" s="56"/>
      <c r="AA505" s="55" t="s">
        <v>1644</v>
      </c>
      <c r="AB505" s="59">
        <v>1</v>
      </c>
      <c r="AC505" s="55" t="s">
        <v>1554</v>
      </c>
      <c r="AD505" s="55" t="s">
        <v>1644</v>
      </c>
      <c r="AE505" s="58">
        <v>0</v>
      </c>
      <c r="AF505" s="55" t="s">
        <v>1644</v>
      </c>
      <c r="AG505" s="55" t="s">
        <v>1644</v>
      </c>
      <c r="AH505" s="55" t="s">
        <v>1644</v>
      </c>
      <c r="AI505" s="55" t="s">
        <v>1644</v>
      </c>
      <c r="AJ505" s="55" t="s">
        <v>1644</v>
      </c>
      <c r="AK505" s="55" t="s">
        <v>1644</v>
      </c>
      <c r="AL505" s="55" t="s">
        <v>1644</v>
      </c>
      <c r="AM505" s="55" t="s">
        <v>3861</v>
      </c>
      <c r="AN505" s="55" t="s">
        <v>1644</v>
      </c>
      <c r="AO505" t="s">
        <v>4371</v>
      </c>
    </row>
    <row r="506" spans="1:41" x14ac:dyDescent="0.25">
      <c r="A506" s="56">
        <v>45716</v>
      </c>
      <c r="B506" s="92" t="s">
        <v>2159</v>
      </c>
      <c r="C506" s="55" t="s">
        <v>4287</v>
      </c>
      <c r="D506" s="55" t="s">
        <v>3859</v>
      </c>
      <c r="E506" s="55" t="s">
        <v>89</v>
      </c>
      <c r="F506" s="55">
        <v>50900020</v>
      </c>
      <c r="G506" s="55" t="s">
        <v>492</v>
      </c>
      <c r="H506" s="55" t="s">
        <v>89</v>
      </c>
      <c r="I506" s="57">
        <v>1062.8699999999999</v>
      </c>
      <c r="J506" s="57">
        <v>1062.8699999999999</v>
      </c>
      <c r="K506" s="55" t="s">
        <v>4288</v>
      </c>
      <c r="L506" s="55" t="s">
        <v>1644</v>
      </c>
      <c r="M506" s="55" t="s">
        <v>4287</v>
      </c>
      <c r="N506" s="56">
        <v>45716</v>
      </c>
      <c r="O506" s="55" t="s">
        <v>1644</v>
      </c>
      <c r="P506" s="55" t="s">
        <v>329</v>
      </c>
      <c r="Q506" s="55" t="s">
        <v>330</v>
      </c>
      <c r="R506" s="55" t="s">
        <v>1644</v>
      </c>
      <c r="S506" s="55" t="s">
        <v>1644</v>
      </c>
      <c r="T506" s="55" t="s">
        <v>1644</v>
      </c>
      <c r="U506" s="55" t="s">
        <v>4090</v>
      </c>
      <c r="V506" s="55" t="s">
        <v>1881</v>
      </c>
      <c r="W506" s="55" t="s">
        <v>1644</v>
      </c>
      <c r="X506" s="56"/>
      <c r="Y506" s="55" t="s">
        <v>1644</v>
      </c>
      <c r="Z506" s="56"/>
      <c r="AA506" s="55" t="s">
        <v>1644</v>
      </c>
      <c r="AB506" s="59">
        <v>17126069</v>
      </c>
      <c r="AC506" s="55" t="s">
        <v>1554</v>
      </c>
      <c r="AD506" s="55" t="s">
        <v>1644</v>
      </c>
      <c r="AE506" s="58">
        <v>0</v>
      </c>
      <c r="AF506" s="55" t="s">
        <v>1644</v>
      </c>
      <c r="AG506" s="55" t="s">
        <v>1644</v>
      </c>
      <c r="AH506" s="55" t="s">
        <v>1644</v>
      </c>
      <c r="AI506" s="55" t="s">
        <v>1644</v>
      </c>
      <c r="AJ506" s="55" t="s">
        <v>1644</v>
      </c>
      <c r="AK506" s="55" t="s">
        <v>1644</v>
      </c>
      <c r="AL506" s="55" t="s">
        <v>1644</v>
      </c>
      <c r="AM506" s="55" t="s">
        <v>3861</v>
      </c>
      <c r="AN506" s="55" t="s">
        <v>1644</v>
      </c>
      <c r="AO506" t="s">
        <v>3842</v>
      </c>
    </row>
    <row r="507" spans="1:41" x14ac:dyDescent="0.25">
      <c r="A507" s="56">
        <v>45716</v>
      </c>
      <c r="B507" s="92" t="s">
        <v>2159</v>
      </c>
      <c r="C507" s="55" t="s">
        <v>4287</v>
      </c>
      <c r="D507" s="55" t="s">
        <v>3859</v>
      </c>
      <c r="E507" s="55" t="s">
        <v>89</v>
      </c>
      <c r="F507" s="55">
        <v>50900010</v>
      </c>
      <c r="G507" s="55" t="s">
        <v>490</v>
      </c>
      <c r="H507" s="55" t="s">
        <v>89</v>
      </c>
      <c r="I507" s="57">
        <v>0</v>
      </c>
      <c r="J507" s="57">
        <v>0</v>
      </c>
      <c r="K507" s="55" t="s">
        <v>4288</v>
      </c>
      <c r="L507" s="55" t="s">
        <v>1644</v>
      </c>
      <c r="M507" s="55" t="s">
        <v>4287</v>
      </c>
      <c r="N507" s="56">
        <v>45716</v>
      </c>
      <c r="O507" s="55" t="s">
        <v>1644</v>
      </c>
      <c r="P507" s="55" t="s">
        <v>329</v>
      </c>
      <c r="Q507" s="55" t="s">
        <v>330</v>
      </c>
      <c r="R507" s="55" t="s">
        <v>1644</v>
      </c>
      <c r="S507" s="55" t="s">
        <v>1644</v>
      </c>
      <c r="T507" s="55" t="s">
        <v>1644</v>
      </c>
      <c r="U507" s="55" t="s">
        <v>4101</v>
      </c>
      <c r="V507" s="55" t="s">
        <v>1881</v>
      </c>
      <c r="W507" s="55" t="s">
        <v>1644</v>
      </c>
      <c r="X507" s="56"/>
      <c r="Y507" s="55" t="s">
        <v>1644</v>
      </c>
      <c r="Z507" s="56"/>
      <c r="AA507" s="55" t="s">
        <v>1644</v>
      </c>
      <c r="AB507" s="59">
        <v>1</v>
      </c>
      <c r="AC507" s="55" t="s">
        <v>1554</v>
      </c>
      <c r="AD507" s="55" t="s">
        <v>1644</v>
      </c>
      <c r="AE507" s="58">
        <v>0</v>
      </c>
      <c r="AF507" s="55" t="s">
        <v>1644</v>
      </c>
      <c r="AG507" s="55" t="s">
        <v>1644</v>
      </c>
      <c r="AH507" s="55" t="s">
        <v>1644</v>
      </c>
      <c r="AI507" s="55" t="s">
        <v>1644</v>
      </c>
      <c r="AJ507" s="55" t="s">
        <v>1644</v>
      </c>
      <c r="AK507" s="55" t="s">
        <v>1644</v>
      </c>
      <c r="AL507" s="55" t="s">
        <v>1644</v>
      </c>
      <c r="AM507" s="55" t="s">
        <v>3861</v>
      </c>
      <c r="AN507" s="55" t="s">
        <v>1644</v>
      </c>
      <c r="AO507" t="s">
        <v>3842</v>
      </c>
    </row>
    <row r="508" spans="1:41" x14ac:dyDescent="0.25">
      <c r="A508" s="56">
        <v>45716</v>
      </c>
      <c r="B508" s="92" t="s">
        <v>2159</v>
      </c>
      <c r="C508" s="55" t="s">
        <v>4287</v>
      </c>
      <c r="D508" s="55" t="s">
        <v>3859</v>
      </c>
      <c r="E508" s="55" t="s">
        <v>89</v>
      </c>
      <c r="F508" s="55">
        <v>50900010</v>
      </c>
      <c r="G508" s="55" t="s">
        <v>490</v>
      </c>
      <c r="H508" s="55" t="s">
        <v>89</v>
      </c>
      <c r="I508" s="57">
        <v>0</v>
      </c>
      <c r="J508" s="57">
        <v>0</v>
      </c>
      <c r="K508" s="55" t="s">
        <v>4288</v>
      </c>
      <c r="L508" s="55" t="s">
        <v>1644</v>
      </c>
      <c r="M508" s="55" t="s">
        <v>4287</v>
      </c>
      <c r="N508" s="56">
        <v>45716</v>
      </c>
      <c r="O508" s="55" t="s">
        <v>1644</v>
      </c>
      <c r="P508" s="55" t="s">
        <v>4042</v>
      </c>
      <c r="Q508" s="55" t="s">
        <v>4043</v>
      </c>
      <c r="R508" s="55" t="s">
        <v>1644</v>
      </c>
      <c r="S508" s="55" t="s">
        <v>1644</v>
      </c>
      <c r="T508" s="55" t="s">
        <v>1644</v>
      </c>
      <c r="U508" s="55" t="s">
        <v>4115</v>
      </c>
      <c r="V508" s="55" t="s">
        <v>1881</v>
      </c>
      <c r="W508" s="55" t="s">
        <v>1644</v>
      </c>
      <c r="X508" s="56"/>
      <c r="Y508" s="55" t="s">
        <v>1644</v>
      </c>
      <c r="Z508" s="56"/>
      <c r="AA508" s="55" t="s">
        <v>1644</v>
      </c>
      <c r="AB508" s="59">
        <v>1</v>
      </c>
      <c r="AC508" s="55" t="s">
        <v>1554</v>
      </c>
      <c r="AD508" s="55" t="s">
        <v>1644</v>
      </c>
      <c r="AE508" s="58">
        <v>0</v>
      </c>
      <c r="AF508" s="55" t="s">
        <v>1644</v>
      </c>
      <c r="AG508" s="55" t="s">
        <v>1644</v>
      </c>
      <c r="AH508" s="55" t="s">
        <v>1644</v>
      </c>
      <c r="AI508" s="55" t="s">
        <v>1644</v>
      </c>
      <c r="AJ508" s="55" t="s">
        <v>1644</v>
      </c>
      <c r="AK508" s="55" t="s">
        <v>1644</v>
      </c>
      <c r="AL508" s="55" t="s">
        <v>1644</v>
      </c>
      <c r="AM508" s="55" t="s">
        <v>3861</v>
      </c>
      <c r="AN508" s="55" t="s">
        <v>1644</v>
      </c>
      <c r="AO508" t="s">
        <v>4371</v>
      </c>
    </row>
    <row r="509" spans="1:41" x14ac:dyDescent="0.25">
      <c r="A509" s="56">
        <v>45716</v>
      </c>
      <c r="B509" s="92" t="s">
        <v>2159</v>
      </c>
      <c r="C509" s="55" t="s">
        <v>4287</v>
      </c>
      <c r="D509" s="55" t="s">
        <v>3859</v>
      </c>
      <c r="E509" s="55" t="s">
        <v>89</v>
      </c>
      <c r="F509" s="55">
        <v>50900010</v>
      </c>
      <c r="G509" s="55" t="s">
        <v>490</v>
      </c>
      <c r="H509" s="55" t="s">
        <v>89</v>
      </c>
      <c r="I509" s="57">
        <v>0</v>
      </c>
      <c r="J509" s="57">
        <v>0</v>
      </c>
      <c r="K509" s="55" t="s">
        <v>4288</v>
      </c>
      <c r="L509" s="55" t="s">
        <v>1644</v>
      </c>
      <c r="M509" s="55" t="s">
        <v>4287</v>
      </c>
      <c r="N509" s="56">
        <v>45716</v>
      </c>
      <c r="O509" s="55" t="s">
        <v>1644</v>
      </c>
      <c r="P509" s="55" t="s">
        <v>4042</v>
      </c>
      <c r="Q509" s="55" t="s">
        <v>4043</v>
      </c>
      <c r="R509" s="55" t="s">
        <v>1644</v>
      </c>
      <c r="S509" s="55" t="s">
        <v>1644</v>
      </c>
      <c r="T509" s="55" t="s">
        <v>1644</v>
      </c>
      <c r="U509" s="55" t="s">
        <v>4059</v>
      </c>
      <c r="V509" s="55" t="s">
        <v>1881</v>
      </c>
      <c r="W509" s="55" t="s">
        <v>1644</v>
      </c>
      <c r="X509" s="56"/>
      <c r="Y509" s="55" t="s">
        <v>1644</v>
      </c>
      <c r="Z509" s="56"/>
      <c r="AA509" s="55" t="s">
        <v>1644</v>
      </c>
      <c r="AB509" s="59">
        <v>1</v>
      </c>
      <c r="AC509" s="55" t="s">
        <v>1554</v>
      </c>
      <c r="AD509" s="55" t="s">
        <v>1644</v>
      </c>
      <c r="AE509" s="58">
        <v>0</v>
      </c>
      <c r="AF509" s="55" t="s">
        <v>1644</v>
      </c>
      <c r="AG509" s="55" t="s">
        <v>1644</v>
      </c>
      <c r="AH509" s="55" t="s">
        <v>1644</v>
      </c>
      <c r="AI509" s="55" t="s">
        <v>1644</v>
      </c>
      <c r="AJ509" s="55" t="s">
        <v>1644</v>
      </c>
      <c r="AK509" s="55" t="s">
        <v>1644</v>
      </c>
      <c r="AL509" s="55" t="s">
        <v>1644</v>
      </c>
      <c r="AM509" s="55" t="s">
        <v>3861</v>
      </c>
      <c r="AN509" s="55" t="s">
        <v>1644</v>
      </c>
      <c r="AO509" t="s">
        <v>4371</v>
      </c>
    </row>
    <row r="510" spans="1:41" x14ac:dyDescent="0.25">
      <c r="A510" s="56">
        <v>45716</v>
      </c>
      <c r="B510" s="92" t="s">
        <v>2159</v>
      </c>
      <c r="C510" s="55" t="s">
        <v>4287</v>
      </c>
      <c r="D510" s="55" t="s">
        <v>3859</v>
      </c>
      <c r="E510" s="55" t="s">
        <v>89</v>
      </c>
      <c r="F510" s="55">
        <v>50900020</v>
      </c>
      <c r="G510" s="55" t="s">
        <v>492</v>
      </c>
      <c r="H510" s="55" t="s">
        <v>89</v>
      </c>
      <c r="I510" s="57">
        <v>736.41</v>
      </c>
      <c r="J510" s="57">
        <v>736.41</v>
      </c>
      <c r="K510" s="55" t="s">
        <v>4288</v>
      </c>
      <c r="L510" s="55" t="s">
        <v>1644</v>
      </c>
      <c r="M510" s="55" t="s">
        <v>4287</v>
      </c>
      <c r="N510" s="56">
        <v>45716</v>
      </c>
      <c r="O510" s="55" t="s">
        <v>1644</v>
      </c>
      <c r="P510" s="55" t="s">
        <v>329</v>
      </c>
      <c r="Q510" s="55" t="s">
        <v>330</v>
      </c>
      <c r="R510" s="55" t="s">
        <v>1644</v>
      </c>
      <c r="S510" s="55" t="s">
        <v>1644</v>
      </c>
      <c r="T510" s="55" t="s">
        <v>1644</v>
      </c>
      <c r="U510" s="55" t="s">
        <v>4047</v>
      </c>
      <c r="V510" s="55" t="s">
        <v>1881</v>
      </c>
      <c r="W510" s="55" t="s">
        <v>1644</v>
      </c>
      <c r="X510" s="56"/>
      <c r="Y510" s="55" t="s">
        <v>1644</v>
      </c>
      <c r="Z510" s="56"/>
      <c r="AA510" s="55" t="s">
        <v>1644</v>
      </c>
      <c r="AB510" s="59">
        <v>11592834</v>
      </c>
      <c r="AC510" s="55" t="s">
        <v>1554</v>
      </c>
      <c r="AD510" s="55" t="s">
        <v>1644</v>
      </c>
      <c r="AE510" s="58">
        <v>0</v>
      </c>
      <c r="AF510" s="55" t="s">
        <v>1644</v>
      </c>
      <c r="AG510" s="55" t="s">
        <v>1644</v>
      </c>
      <c r="AH510" s="55" t="s">
        <v>1644</v>
      </c>
      <c r="AI510" s="55" t="s">
        <v>1644</v>
      </c>
      <c r="AJ510" s="55" t="s">
        <v>1644</v>
      </c>
      <c r="AK510" s="55" t="s">
        <v>1644</v>
      </c>
      <c r="AL510" s="55" t="s">
        <v>1644</v>
      </c>
      <c r="AM510" s="55" t="s">
        <v>3861</v>
      </c>
      <c r="AN510" s="55" t="s">
        <v>1644</v>
      </c>
      <c r="AO510" t="s">
        <v>3842</v>
      </c>
    </row>
    <row r="511" spans="1:41" x14ac:dyDescent="0.25">
      <c r="A511" s="56">
        <v>45716</v>
      </c>
      <c r="B511" s="92" t="s">
        <v>2159</v>
      </c>
      <c r="C511" s="55" t="s">
        <v>4287</v>
      </c>
      <c r="D511" s="55" t="s">
        <v>3859</v>
      </c>
      <c r="E511" s="55" t="s">
        <v>89</v>
      </c>
      <c r="F511" s="55">
        <v>50900010</v>
      </c>
      <c r="G511" s="55" t="s">
        <v>490</v>
      </c>
      <c r="H511" s="55" t="s">
        <v>89</v>
      </c>
      <c r="I511" s="57">
        <v>0</v>
      </c>
      <c r="J511" s="57">
        <v>0</v>
      </c>
      <c r="K511" s="55" t="s">
        <v>4288</v>
      </c>
      <c r="L511" s="55" t="s">
        <v>1644</v>
      </c>
      <c r="M511" s="55" t="s">
        <v>4287</v>
      </c>
      <c r="N511" s="56">
        <v>45716</v>
      </c>
      <c r="O511" s="55" t="s">
        <v>1644</v>
      </c>
      <c r="P511" s="55" t="s">
        <v>329</v>
      </c>
      <c r="Q511" s="55" t="s">
        <v>330</v>
      </c>
      <c r="R511" s="55" t="s">
        <v>1644</v>
      </c>
      <c r="S511" s="55" t="s">
        <v>1644</v>
      </c>
      <c r="T511" s="55" t="s">
        <v>1644</v>
      </c>
      <c r="U511" s="55" t="s">
        <v>4074</v>
      </c>
      <c r="V511" s="55" t="s">
        <v>1881</v>
      </c>
      <c r="W511" s="55" t="s">
        <v>1644</v>
      </c>
      <c r="X511" s="56"/>
      <c r="Y511" s="55" t="s">
        <v>1644</v>
      </c>
      <c r="Z511" s="56"/>
      <c r="AA511" s="55" t="s">
        <v>1644</v>
      </c>
      <c r="AB511" s="59">
        <v>1</v>
      </c>
      <c r="AC511" s="55" t="s">
        <v>1554</v>
      </c>
      <c r="AD511" s="55" t="s">
        <v>1644</v>
      </c>
      <c r="AE511" s="58">
        <v>0</v>
      </c>
      <c r="AF511" s="55" t="s">
        <v>1644</v>
      </c>
      <c r="AG511" s="55" t="s">
        <v>1644</v>
      </c>
      <c r="AH511" s="55" t="s">
        <v>1644</v>
      </c>
      <c r="AI511" s="55" t="s">
        <v>1644</v>
      </c>
      <c r="AJ511" s="55" t="s">
        <v>1644</v>
      </c>
      <c r="AK511" s="55" t="s">
        <v>1644</v>
      </c>
      <c r="AL511" s="55" t="s">
        <v>1644</v>
      </c>
      <c r="AM511" s="55" t="s">
        <v>3861</v>
      </c>
      <c r="AN511" s="55" t="s">
        <v>1644</v>
      </c>
      <c r="AO511" t="s">
        <v>3842</v>
      </c>
    </row>
    <row r="512" spans="1:41" x14ac:dyDescent="0.25">
      <c r="A512" s="56">
        <v>45716</v>
      </c>
      <c r="B512" s="92" t="s">
        <v>2159</v>
      </c>
      <c r="C512" s="55" t="s">
        <v>4287</v>
      </c>
      <c r="D512" s="55" t="s">
        <v>3859</v>
      </c>
      <c r="E512" s="55" t="s">
        <v>89</v>
      </c>
      <c r="F512" s="55">
        <v>50900010</v>
      </c>
      <c r="G512" s="55" t="s">
        <v>490</v>
      </c>
      <c r="H512" s="55" t="s">
        <v>89</v>
      </c>
      <c r="I512" s="57">
        <v>0</v>
      </c>
      <c r="J512" s="57">
        <v>0</v>
      </c>
      <c r="K512" s="55" t="s">
        <v>4288</v>
      </c>
      <c r="L512" s="55" t="s">
        <v>1644</v>
      </c>
      <c r="M512" s="55" t="s">
        <v>4287</v>
      </c>
      <c r="N512" s="56">
        <v>45716</v>
      </c>
      <c r="O512" s="55" t="s">
        <v>1644</v>
      </c>
      <c r="P512" s="55" t="s">
        <v>329</v>
      </c>
      <c r="Q512" s="55" t="s">
        <v>330</v>
      </c>
      <c r="R512" s="55" t="s">
        <v>1644</v>
      </c>
      <c r="S512" s="55" t="s">
        <v>1644</v>
      </c>
      <c r="T512" s="55" t="s">
        <v>1644</v>
      </c>
      <c r="U512" s="55" t="s">
        <v>4069</v>
      </c>
      <c r="V512" s="55" t="s">
        <v>1881</v>
      </c>
      <c r="W512" s="55" t="s">
        <v>1644</v>
      </c>
      <c r="X512" s="56"/>
      <c r="Y512" s="55" t="s">
        <v>1644</v>
      </c>
      <c r="Z512" s="56"/>
      <c r="AA512" s="55" t="s">
        <v>1644</v>
      </c>
      <c r="AB512" s="59">
        <v>1</v>
      </c>
      <c r="AC512" s="55" t="s">
        <v>1554</v>
      </c>
      <c r="AD512" s="55" t="s">
        <v>1644</v>
      </c>
      <c r="AE512" s="58">
        <v>0</v>
      </c>
      <c r="AF512" s="55" t="s">
        <v>1644</v>
      </c>
      <c r="AG512" s="55" t="s">
        <v>1644</v>
      </c>
      <c r="AH512" s="55" t="s">
        <v>1644</v>
      </c>
      <c r="AI512" s="55" t="s">
        <v>1644</v>
      </c>
      <c r="AJ512" s="55" t="s">
        <v>1644</v>
      </c>
      <c r="AK512" s="55" t="s">
        <v>1644</v>
      </c>
      <c r="AL512" s="55" t="s">
        <v>1644</v>
      </c>
      <c r="AM512" s="55" t="s">
        <v>3861</v>
      </c>
      <c r="AN512" s="55" t="s">
        <v>1644</v>
      </c>
      <c r="AO512" t="s">
        <v>3842</v>
      </c>
    </row>
    <row r="513" spans="1:41" x14ac:dyDescent="0.25">
      <c r="A513" s="56">
        <v>45716</v>
      </c>
      <c r="B513" s="92" t="s">
        <v>2159</v>
      </c>
      <c r="C513" s="55" t="s">
        <v>4287</v>
      </c>
      <c r="D513" s="55" t="s">
        <v>3859</v>
      </c>
      <c r="E513" s="55" t="s">
        <v>89</v>
      </c>
      <c r="F513" s="55">
        <v>50900010</v>
      </c>
      <c r="G513" s="55" t="s">
        <v>490</v>
      </c>
      <c r="H513" s="55" t="s">
        <v>89</v>
      </c>
      <c r="I513" s="57">
        <v>64.94</v>
      </c>
      <c r="J513" s="57">
        <v>64.94</v>
      </c>
      <c r="K513" s="55" t="s">
        <v>4288</v>
      </c>
      <c r="L513" s="55" t="s">
        <v>1644</v>
      </c>
      <c r="M513" s="55" t="s">
        <v>4287</v>
      </c>
      <c r="N513" s="56">
        <v>45716</v>
      </c>
      <c r="O513" s="55" t="s">
        <v>1644</v>
      </c>
      <c r="P513" s="55" t="s">
        <v>329</v>
      </c>
      <c r="Q513" s="55" t="s">
        <v>330</v>
      </c>
      <c r="R513" s="55" t="s">
        <v>1644</v>
      </c>
      <c r="S513" s="55" t="s">
        <v>1644</v>
      </c>
      <c r="T513" s="55" t="s">
        <v>1644</v>
      </c>
      <c r="U513" s="55" t="s">
        <v>4039</v>
      </c>
      <c r="V513" s="55" t="s">
        <v>1881</v>
      </c>
      <c r="W513" s="55" t="s">
        <v>1644</v>
      </c>
      <c r="X513" s="56"/>
      <c r="Y513" s="55" t="s">
        <v>1644</v>
      </c>
      <c r="Z513" s="56"/>
      <c r="AA513" s="55" t="s">
        <v>1644</v>
      </c>
      <c r="AB513" s="59">
        <v>1038940</v>
      </c>
      <c r="AC513" s="55" t="s">
        <v>1554</v>
      </c>
      <c r="AD513" s="55" t="s">
        <v>1644</v>
      </c>
      <c r="AE513" s="58">
        <v>0</v>
      </c>
      <c r="AF513" s="55" t="s">
        <v>1644</v>
      </c>
      <c r="AG513" s="55" t="s">
        <v>1644</v>
      </c>
      <c r="AH513" s="55" t="s">
        <v>1644</v>
      </c>
      <c r="AI513" s="55" t="s">
        <v>1644</v>
      </c>
      <c r="AJ513" s="55" t="s">
        <v>1644</v>
      </c>
      <c r="AK513" s="55" t="s">
        <v>1644</v>
      </c>
      <c r="AL513" s="55" t="s">
        <v>1644</v>
      </c>
      <c r="AM513" s="55" t="s">
        <v>3861</v>
      </c>
      <c r="AN513" s="55" t="s">
        <v>1644</v>
      </c>
      <c r="AO513" t="s">
        <v>3842</v>
      </c>
    </row>
    <row r="514" spans="1:41" x14ac:dyDescent="0.25">
      <c r="A514" s="56">
        <v>45716</v>
      </c>
      <c r="B514" s="92" t="s">
        <v>2159</v>
      </c>
      <c r="C514" s="55" t="s">
        <v>4287</v>
      </c>
      <c r="D514" s="55" t="s">
        <v>3859</v>
      </c>
      <c r="E514" s="55" t="s">
        <v>89</v>
      </c>
      <c r="F514" s="55">
        <v>50900010</v>
      </c>
      <c r="G514" s="55" t="s">
        <v>490</v>
      </c>
      <c r="H514" s="55" t="s">
        <v>89</v>
      </c>
      <c r="I514" s="57">
        <v>0</v>
      </c>
      <c r="J514" s="57">
        <v>0</v>
      </c>
      <c r="K514" s="55" t="s">
        <v>4288</v>
      </c>
      <c r="L514" s="55" t="s">
        <v>1644</v>
      </c>
      <c r="M514" s="55" t="s">
        <v>4287</v>
      </c>
      <c r="N514" s="56">
        <v>45716</v>
      </c>
      <c r="O514" s="55" t="s">
        <v>1644</v>
      </c>
      <c r="P514" s="55" t="s">
        <v>329</v>
      </c>
      <c r="Q514" s="55" t="s">
        <v>330</v>
      </c>
      <c r="R514" s="55" t="s">
        <v>1644</v>
      </c>
      <c r="S514" s="55" t="s">
        <v>1644</v>
      </c>
      <c r="T514" s="55" t="s">
        <v>1644</v>
      </c>
      <c r="U514" s="55" t="s">
        <v>4062</v>
      </c>
      <c r="V514" s="55" t="s">
        <v>1881</v>
      </c>
      <c r="W514" s="55" t="s">
        <v>1644</v>
      </c>
      <c r="X514" s="56"/>
      <c r="Y514" s="55" t="s">
        <v>1644</v>
      </c>
      <c r="Z514" s="56"/>
      <c r="AA514" s="55" t="s">
        <v>1644</v>
      </c>
      <c r="AB514" s="59">
        <v>1</v>
      </c>
      <c r="AC514" s="55" t="s">
        <v>1554</v>
      </c>
      <c r="AD514" s="55" t="s">
        <v>1644</v>
      </c>
      <c r="AE514" s="58">
        <v>0</v>
      </c>
      <c r="AF514" s="55" t="s">
        <v>1644</v>
      </c>
      <c r="AG514" s="55" t="s">
        <v>1644</v>
      </c>
      <c r="AH514" s="55" t="s">
        <v>1644</v>
      </c>
      <c r="AI514" s="55" t="s">
        <v>1644</v>
      </c>
      <c r="AJ514" s="55" t="s">
        <v>1644</v>
      </c>
      <c r="AK514" s="55" t="s">
        <v>1644</v>
      </c>
      <c r="AL514" s="55" t="s">
        <v>1644</v>
      </c>
      <c r="AM514" s="55" t="s">
        <v>3861</v>
      </c>
      <c r="AN514" s="55" t="s">
        <v>1644</v>
      </c>
      <c r="AO514" t="s">
        <v>3842</v>
      </c>
    </row>
    <row r="515" spans="1:41" x14ac:dyDescent="0.25">
      <c r="A515" s="56">
        <v>45716</v>
      </c>
      <c r="B515" s="92" t="s">
        <v>2159</v>
      </c>
      <c r="C515" s="55" t="s">
        <v>4287</v>
      </c>
      <c r="D515" s="55" t="s">
        <v>3859</v>
      </c>
      <c r="E515" s="55" t="s">
        <v>89</v>
      </c>
      <c r="F515" s="55">
        <v>50900010</v>
      </c>
      <c r="G515" s="55" t="s">
        <v>490</v>
      </c>
      <c r="H515" s="55" t="s">
        <v>89</v>
      </c>
      <c r="I515" s="57">
        <v>0</v>
      </c>
      <c r="J515" s="57">
        <v>0</v>
      </c>
      <c r="K515" s="55" t="s">
        <v>4288</v>
      </c>
      <c r="L515" s="55" t="s">
        <v>1644</v>
      </c>
      <c r="M515" s="55" t="s">
        <v>4287</v>
      </c>
      <c r="N515" s="56">
        <v>45716</v>
      </c>
      <c r="O515" s="55" t="s">
        <v>1644</v>
      </c>
      <c r="P515" s="55" t="s">
        <v>329</v>
      </c>
      <c r="Q515" s="55" t="s">
        <v>330</v>
      </c>
      <c r="R515" s="55" t="s">
        <v>1644</v>
      </c>
      <c r="S515" s="55" t="s">
        <v>1644</v>
      </c>
      <c r="T515" s="55" t="s">
        <v>1644</v>
      </c>
      <c r="U515" s="55" t="s">
        <v>4110</v>
      </c>
      <c r="V515" s="55" t="s">
        <v>1881</v>
      </c>
      <c r="W515" s="55" t="s">
        <v>1644</v>
      </c>
      <c r="X515" s="56"/>
      <c r="Y515" s="55" t="s">
        <v>1644</v>
      </c>
      <c r="Z515" s="56"/>
      <c r="AA515" s="55" t="s">
        <v>1644</v>
      </c>
      <c r="AB515" s="59">
        <v>1</v>
      </c>
      <c r="AC515" s="55" t="s">
        <v>1554</v>
      </c>
      <c r="AD515" s="55" t="s">
        <v>1644</v>
      </c>
      <c r="AE515" s="58">
        <v>0</v>
      </c>
      <c r="AF515" s="55" t="s">
        <v>1644</v>
      </c>
      <c r="AG515" s="55" t="s">
        <v>1644</v>
      </c>
      <c r="AH515" s="55" t="s">
        <v>1644</v>
      </c>
      <c r="AI515" s="55" t="s">
        <v>1644</v>
      </c>
      <c r="AJ515" s="55" t="s">
        <v>1644</v>
      </c>
      <c r="AK515" s="55" t="s">
        <v>1644</v>
      </c>
      <c r="AL515" s="55" t="s">
        <v>1644</v>
      </c>
      <c r="AM515" s="55" t="s">
        <v>3861</v>
      </c>
      <c r="AN515" s="55" t="s">
        <v>1644</v>
      </c>
      <c r="AO515" t="s">
        <v>3842</v>
      </c>
    </row>
    <row r="516" spans="1:41" x14ac:dyDescent="0.25">
      <c r="A516" s="56">
        <v>45716</v>
      </c>
      <c r="B516" s="92" t="s">
        <v>2159</v>
      </c>
      <c r="C516" s="55" t="s">
        <v>4287</v>
      </c>
      <c r="D516" s="55" t="s">
        <v>3859</v>
      </c>
      <c r="E516" s="55" t="s">
        <v>89</v>
      </c>
      <c r="F516" s="55">
        <v>50900010</v>
      </c>
      <c r="G516" s="55" t="s">
        <v>490</v>
      </c>
      <c r="H516" s="55" t="s">
        <v>89</v>
      </c>
      <c r="I516" s="57">
        <v>0</v>
      </c>
      <c r="J516" s="57">
        <v>0</v>
      </c>
      <c r="K516" s="55" t="s">
        <v>4288</v>
      </c>
      <c r="L516" s="55" t="s">
        <v>1644</v>
      </c>
      <c r="M516" s="55" t="s">
        <v>4287</v>
      </c>
      <c r="N516" s="56">
        <v>45716</v>
      </c>
      <c r="O516" s="55" t="s">
        <v>1644</v>
      </c>
      <c r="P516" s="55" t="s">
        <v>329</v>
      </c>
      <c r="Q516" s="55" t="s">
        <v>330</v>
      </c>
      <c r="R516" s="55" t="s">
        <v>1644</v>
      </c>
      <c r="S516" s="55" t="s">
        <v>1644</v>
      </c>
      <c r="T516" s="55" t="s">
        <v>1644</v>
      </c>
      <c r="U516" s="55" t="s">
        <v>4041</v>
      </c>
      <c r="V516" s="55" t="s">
        <v>1881</v>
      </c>
      <c r="W516" s="55" t="s">
        <v>1644</v>
      </c>
      <c r="X516" s="56"/>
      <c r="Y516" s="55" t="s">
        <v>1644</v>
      </c>
      <c r="Z516" s="56"/>
      <c r="AA516" s="55" t="s">
        <v>1644</v>
      </c>
      <c r="AB516" s="59">
        <v>1</v>
      </c>
      <c r="AC516" s="55" t="s">
        <v>1554</v>
      </c>
      <c r="AD516" s="55" t="s">
        <v>1644</v>
      </c>
      <c r="AE516" s="58">
        <v>0</v>
      </c>
      <c r="AF516" s="55" t="s">
        <v>1644</v>
      </c>
      <c r="AG516" s="55" t="s">
        <v>1644</v>
      </c>
      <c r="AH516" s="55" t="s">
        <v>1644</v>
      </c>
      <c r="AI516" s="55" t="s">
        <v>1644</v>
      </c>
      <c r="AJ516" s="55" t="s">
        <v>1644</v>
      </c>
      <c r="AK516" s="55" t="s">
        <v>1644</v>
      </c>
      <c r="AL516" s="55" t="s">
        <v>1644</v>
      </c>
      <c r="AM516" s="55" t="s">
        <v>3861</v>
      </c>
      <c r="AN516" s="55" t="s">
        <v>1644</v>
      </c>
      <c r="AO516" t="s">
        <v>3842</v>
      </c>
    </row>
    <row r="517" spans="1:41" x14ac:dyDescent="0.25">
      <c r="A517" s="56">
        <v>45716</v>
      </c>
      <c r="B517" s="92" t="s">
        <v>2159</v>
      </c>
      <c r="C517" s="55" t="s">
        <v>4287</v>
      </c>
      <c r="D517" s="55" t="s">
        <v>3859</v>
      </c>
      <c r="E517" s="55" t="s">
        <v>89</v>
      </c>
      <c r="F517" s="55">
        <v>50900020</v>
      </c>
      <c r="G517" s="55" t="s">
        <v>492</v>
      </c>
      <c r="H517" s="55" t="s">
        <v>89</v>
      </c>
      <c r="I517" s="57">
        <v>925.17</v>
      </c>
      <c r="J517" s="57">
        <v>925.17</v>
      </c>
      <c r="K517" s="55" t="s">
        <v>4288</v>
      </c>
      <c r="L517" s="55" t="s">
        <v>1644</v>
      </c>
      <c r="M517" s="55" t="s">
        <v>4287</v>
      </c>
      <c r="N517" s="56">
        <v>45716</v>
      </c>
      <c r="O517" s="55" t="s">
        <v>1644</v>
      </c>
      <c r="P517" s="55" t="s">
        <v>329</v>
      </c>
      <c r="Q517" s="55" t="s">
        <v>330</v>
      </c>
      <c r="R517" s="55" t="s">
        <v>1644</v>
      </c>
      <c r="S517" s="55" t="s">
        <v>1644</v>
      </c>
      <c r="T517" s="55" t="s">
        <v>1644</v>
      </c>
      <c r="U517" s="55" t="s">
        <v>4038</v>
      </c>
      <c r="V517" s="55" t="s">
        <v>1881</v>
      </c>
      <c r="W517" s="55" t="s">
        <v>1644</v>
      </c>
      <c r="X517" s="56"/>
      <c r="Y517" s="55" t="s">
        <v>1644</v>
      </c>
      <c r="Z517" s="56"/>
      <c r="AA517" s="55" t="s">
        <v>1644</v>
      </c>
      <c r="AB517" s="59">
        <v>14272917</v>
      </c>
      <c r="AC517" s="55" t="s">
        <v>1554</v>
      </c>
      <c r="AD517" s="55" t="s">
        <v>1644</v>
      </c>
      <c r="AE517" s="58">
        <v>0</v>
      </c>
      <c r="AF517" s="55" t="s">
        <v>1644</v>
      </c>
      <c r="AG517" s="55" t="s">
        <v>1644</v>
      </c>
      <c r="AH517" s="55" t="s">
        <v>1644</v>
      </c>
      <c r="AI517" s="55" t="s">
        <v>1644</v>
      </c>
      <c r="AJ517" s="55" t="s">
        <v>1644</v>
      </c>
      <c r="AK517" s="55" t="s">
        <v>1644</v>
      </c>
      <c r="AL517" s="55" t="s">
        <v>1644</v>
      </c>
      <c r="AM517" s="55" t="s">
        <v>3861</v>
      </c>
      <c r="AN517" s="55" t="s">
        <v>1644</v>
      </c>
      <c r="AO517" t="s">
        <v>3842</v>
      </c>
    </row>
    <row r="518" spans="1:41" x14ac:dyDescent="0.25">
      <c r="A518" s="56">
        <v>45716</v>
      </c>
      <c r="B518" s="92" t="s">
        <v>2159</v>
      </c>
      <c r="C518" s="55" t="s">
        <v>4287</v>
      </c>
      <c r="D518" s="55" t="s">
        <v>3859</v>
      </c>
      <c r="E518" s="55" t="s">
        <v>89</v>
      </c>
      <c r="F518" s="55">
        <v>50900010</v>
      </c>
      <c r="G518" s="55" t="s">
        <v>490</v>
      </c>
      <c r="H518" s="55" t="s">
        <v>89</v>
      </c>
      <c r="I518" s="57">
        <v>0</v>
      </c>
      <c r="J518" s="57">
        <v>0</v>
      </c>
      <c r="K518" s="55" t="s">
        <v>4288</v>
      </c>
      <c r="L518" s="55" t="s">
        <v>1644</v>
      </c>
      <c r="M518" s="55" t="s">
        <v>4287</v>
      </c>
      <c r="N518" s="56">
        <v>45716</v>
      </c>
      <c r="O518" s="55" t="s">
        <v>1644</v>
      </c>
      <c r="P518" s="55" t="s">
        <v>329</v>
      </c>
      <c r="Q518" s="55" t="s">
        <v>330</v>
      </c>
      <c r="R518" s="55" t="s">
        <v>1644</v>
      </c>
      <c r="S518" s="55" t="s">
        <v>1644</v>
      </c>
      <c r="T518" s="55" t="s">
        <v>1644</v>
      </c>
      <c r="U518" s="55" t="s">
        <v>4096</v>
      </c>
      <c r="V518" s="55" t="s">
        <v>1881</v>
      </c>
      <c r="W518" s="55" t="s">
        <v>1644</v>
      </c>
      <c r="X518" s="56"/>
      <c r="Y518" s="55" t="s">
        <v>1644</v>
      </c>
      <c r="Z518" s="56"/>
      <c r="AA518" s="55" t="s">
        <v>1644</v>
      </c>
      <c r="AB518" s="59">
        <v>1</v>
      </c>
      <c r="AC518" s="55" t="s">
        <v>1554</v>
      </c>
      <c r="AD518" s="55" t="s">
        <v>1644</v>
      </c>
      <c r="AE518" s="58">
        <v>0</v>
      </c>
      <c r="AF518" s="55" t="s">
        <v>1644</v>
      </c>
      <c r="AG518" s="55" t="s">
        <v>1644</v>
      </c>
      <c r="AH518" s="55" t="s">
        <v>1644</v>
      </c>
      <c r="AI518" s="55" t="s">
        <v>1644</v>
      </c>
      <c r="AJ518" s="55" t="s">
        <v>1644</v>
      </c>
      <c r="AK518" s="55" t="s">
        <v>1644</v>
      </c>
      <c r="AL518" s="55" t="s">
        <v>1644</v>
      </c>
      <c r="AM518" s="55" t="s">
        <v>3861</v>
      </c>
      <c r="AN518" s="55" t="s">
        <v>1644</v>
      </c>
      <c r="AO518" t="s">
        <v>3842</v>
      </c>
    </row>
    <row r="519" spans="1:41" x14ac:dyDescent="0.25">
      <c r="A519" s="56">
        <v>45716</v>
      </c>
      <c r="B519" s="92" t="s">
        <v>2159</v>
      </c>
      <c r="C519" s="55" t="s">
        <v>4287</v>
      </c>
      <c r="D519" s="55" t="s">
        <v>3859</v>
      </c>
      <c r="E519" s="55" t="s">
        <v>89</v>
      </c>
      <c r="F519" s="55">
        <v>50900020</v>
      </c>
      <c r="G519" s="55" t="s">
        <v>492</v>
      </c>
      <c r="H519" s="55" t="s">
        <v>89</v>
      </c>
      <c r="I519" s="57">
        <v>736.41</v>
      </c>
      <c r="J519" s="57">
        <v>736.41</v>
      </c>
      <c r="K519" s="55" t="s">
        <v>4288</v>
      </c>
      <c r="L519" s="55" t="s">
        <v>1644</v>
      </c>
      <c r="M519" s="55" t="s">
        <v>4287</v>
      </c>
      <c r="N519" s="56">
        <v>45716</v>
      </c>
      <c r="O519" s="55" t="s">
        <v>1644</v>
      </c>
      <c r="P519" s="55" t="s">
        <v>329</v>
      </c>
      <c r="Q519" s="55" t="s">
        <v>330</v>
      </c>
      <c r="R519" s="55" t="s">
        <v>1644</v>
      </c>
      <c r="S519" s="55" t="s">
        <v>1644</v>
      </c>
      <c r="T519" s="55" t="s">
        <v>1644</v>
      </c>
      <c r="U519" s="55" t="s">
        <v>4080</v>
      </c>
      <c r="V519" s="55" t="s">
        <v>1881</v>
      </c>
      <c r="W519" s="55" t="s">
        <v>1644</v>
      </c>
      <c r="X519" s="56"/>
      <c r="Y519" s="55" t="s">
        <v>1644</v>
      </c>
      <c r="Z519" s="56"/>
      <c r="AA519" s="55" t="s">
        <v>1644</v>
      </c>
      <c r="AB519" s="59">
        <v>11609244</v>
      </c>
      <c r="AC519" s="55" t="s">
        <v>1554</v>
      </c>
      <c r="AD519" s="55" t="s">
        <v>1644</v>
      </c>
      <c r="AE519" s="58">
        <v>0</v>
      </c>
      <c r="AF519" s="55" t="s">
        <v>1644</v>
      </c>
      <c r="AG519" s="55" t="s">
        <v>1644</v>
      </c>
      <c r="AH519" s="55" t="s">
        <v>1644</v>
      </c>
      <c r="AI519" s="55" t="s">
        <v>1644</v>
      </c>
      <c r="AJ519" s="55" t="s">
        <v>1644</v>
      </c>
      <c r="AK519" s="55" t="s">
        <v>1644</v>
      </c>
      <c r="AL519" s="55" t="s">
        <v>1644</v>
      </c>
      <c r="AM519" s="55" t="s">
        <v>3861</v>
      </c>
      <c r="AN519" s="55" t="s">
        <v>1644</v>
      </c>
      <c r="AO519" t="s">
        <v>3842</v>
      </c>
    </row>
    <row r="520" spans="1:41" x14ac:dyDescent="0.25">
      <c r="A520" s="56">
        <v>45716</v>
      </c>
      <c r="B520" s="92" t="s">
        <v>2159</v>
      </c>
      <c r="C520" s="55" t="s">
        <v>4287</v>
      </c>
      <c r="D520" s="55" t="s">
        <v>3859</v>
      </c>
      <c r="E520" s="55" t="s">
        <v>89</v>
      </c>
      <c r="F520" s="55">
        <v>50900010</v>
      </c>
      <c r="G520" s="55" t="s">
        <v>490</v>
      </c>
      <c r="H520" s="55" t="s">
        <v>89</v>
      </c>
      <c r="I520" s="57">
        <v>0</v>
      </c>
      <c r="J520" s="57">
        <v>0</v>
      </c>
      <c r="K520" s="55" t="s">
        <v>4288</v>
      </c>
      <c r="L520" s="55" t="s">
        <v>1644</v>
      </c>
      <c r="M520" s="55" t="s">
        <v>4287</v>
      </c>
      <c r="N520" s="56">
        <v>45716</v>
      </c>
      <c r="O520" s="55" t="s">
        <v>1644</v>
      </c>
      <c r="P520" s="55" t="s">
        <v>4042</v>
      </c>
      <c r="Q520" s="55" t="s">
        <v>4043</v>
      </c>
      <c r="R520" s="55" t="s">
        <v>1644</v>
      </c>
      <c r="S520" s="55" t="s">
        <v>1644</v>
      </c>
      <c r="T520" s="55" t="s">
        <v>1644</v>
      </c>
      <c r="U520" s="55" t="s">
        <v>4061</v>
      </c>
      <c r="V520" s="55" t="s">
        <v>1881</v>
      </c>
      <c r="W520" s="55" t="s">
        <v>1644</v>
      </c>
      <c r="X520" s="56"/>
      <c r="Y520" s="55" t="s">
        <v>1644</v>
      </c>
      <c r="Z520" s="56"/>
      <c r="AA520" s="55" t="s">
        <v>1644</v>
      </c>
      <c r="AB520" s="59">
        <v>1</v>
      </c>
      <c r="AC520" s="55" t="s">
        <v>1554</v>
      </c>
      <c r="AD520" s="55" t="s">
        <v>1644</v>
      </c>
      <c r="AE520" s="58">
        <v>0</v>
      </c>
      <c r="AF520" s="55" t="s">
        <v>1644</v>
      </c>
      <c r="AG520" s="55" t="s">
        <v>1644</v>
      </c>
      <c r="AH520" s="55" t="s">
        <v>1644</v>
      </c>
      <c r="AI520" s="55" t="s">
        <v>1644</v>
      </c>
      <c r="AJ520" s="55" t="s">
        <v>1644</v>
      </c>
      <c r="AK520" s="55" t="s">
        <v>1644</v>
      </c>
      <c r="AL520" s="55" t="s">
        <v>1644</v>
      </c>
      <c r="AM520" s="55" t="s">
        <v>3861</v>
      </c>
      <c r="AN520" s="55" t="s">
        <v>1644</v>
      </c>
      <c r="AO520" t="s">
        <v>4371</v>
      </c>
    </row>
    <row r="521" spans="1:41" x14ac:dyDescent="0.25">
      <c r="A521" s="56">
        <v>45716</v>
      </c>
      <c r="B521" s="92" t="s">
        <v>2159</v>
      </c>
      <c r="C521" s="55" t="s">
        <v>4287</v>
      </c>
      <c r="D521" s="55" t="s">
        <v>3859</v>
      </c>
      <c r="E521" s="55" t="s">
        <v>89</v>
      </c>
      <c r="F521" s="55">
        <v>50900010</v>
      </c>
      <c r="G521" s="55" t="s">
        <v>490</v>
      </c>
      <c r="H521" s="55" t="s">
        <v>89</v>
      </c>
      <c r="I521" s="57">
        <v>0</v>
      </c>
      <c r="J521" s="57">
        <v>0</v>
      </c>
      <c r="K521" s="55" t="s">
        <v>4288</v>
      </c>
      <c r="L521" s="55" t="s">
        <v>1644</v>
      </c>
      <c r="M521" s="55" t="s">
        <v>4287</v>
      </c>
      <c r="N521" s="56">
        <v>45716</v>
      </c>
      <c r="O521" s="55" t="s">
        <v>1644</v>
      </c>
      <c r="P521" s="55" t="s">
        <v>329</v>
      </c>
      <c r="Q521" s="55" t="s">
        <v>330</v>
      </c>
      <c r="R521" s="55" t="s">
        <v>1644</v>
      </c>
      <c r="S521" s="55" t="s">
        <v>1644</v>
      </c>
      <c r="T521" s="55" t="s">
        <v>1644</v>
      </c>
      <c r="U521" s="55" t="s">
        <v>4091</v>
      </c>
      <c r="V521" s="55" t="s">
        <v>1881</v>
      </c>
      <c r="W521" s="55" t="s">
        <v>1644</v>
      </c>
      <c r="X521" s="56"/>
      <c r="Y521" s="55" t="s">
        <v>1644</v>
      </c>
      <c r="Z521" s="56"/>
      <c r="AA521" s="55" t="s">
        <v>1644</v>
      </c>
      <c r="AB521" s="59">
        <v>1</v>
      </c>
      <c r="AC521" s="55" t="s">
        <v>1554</v>
      </c>
      <c r="AD521" s="55" t="s">
        <v>1644</v>
      </c>
      <c r="AE521" s="58">
        <v>0</v>
      </c>
      <c r="AF521" s="55" t="s">
        <v>1644</v>
      </c>
      <c r="AG521" s="55" t="s">
        <v>1644</v>
      </c>
      <c r="AH521" s="55" t="s">
        <v>1644</v>
      </c>
      <c r="AI521" s="55" t="s">
        <v>1644</v>
      </c>
      <c r="AJ521" s="55" t="s">
        <v>1644</v>
      </c>
      <c r="AK521" s="55" t="s">
        <v>1644</v>
      </c>
      <c r="AL521" s="55" t="s">
        <v>1644</v>
      </c>
      <c r="AM521" s="55" t="s">
        <v>3861</v>
      </c>
      <c r="AN521" s="55" t="s">
        <v>1644</v>
      </c>
      <c r="AO521" t="s">
        <v>3842</v>
      </c>
    </row>
    <row r="522" spans="1:41" x14ac:dyDescent="0.25">
      <c r="A522" s="56">
        <v>45716</v>
      </c>
      <c r="B522" s="92" t="s">
        <v>2159</v>
      </c>
      <c r="C522" s="55" t="s">
        <v>4287</v>
      </c>
      <c r="D522" s="55" t="s">
        <v>3859</v>
      </c>
      <c r="E522" s="55" t="s">
        <v>89</v>
      </c>
      <c r="F522" s="55">
        <v>50900010</v>
      </c>
      <c r="G522" s="55" t="s">
        <v>490</v>
      </c>
      <c r="H522" s="55" t="s">
        <v>89</v>
      </c>
      <c r="I522" s="57">
        <v>152.36000000000001</v>
      </c>
      <c r="J522" s="57">
        <v>152.36000000000001</v>
      </c>
      <c r="K522" s="55" t="s">
        <v>4288</v>
      </c>
      <c r="L522" s="55" t="s">
        <v>1644</v>
      </c>
      <c r="M522" s="55" t="s">
        <v>4287</v>
      </c>
      <c r="N522" s="56">
        <v>45716</v>
      </c>
      <c r="O522" s="55" t="s">
        <v>1644</v>
      </c>
      <c r="P522" s="55" t="s">
        <v>329</v>
      </c>
      <c r="Q522" s="55" t="s">
        <v>330</v>
      </c>
      <c r="R522" s="55" t="s">
        <v>1644</v>
      </c>
      <c r="S522" s="55" t="s">
        <v>1644</v>
      </c>
      <c r="T522" s="55" t="s">
        <v>1644</v>
      </c>
      <c r="U522" s="55" t="s">
        <v>4077</v>
      </c>
      <c r="V522" s="55" t="s">
        <v>1881</v>
      </c>
      <c r="W522" s="55" t="s">
        <v>1644</v>
      </c>
      <c r="X522" s="56"/>
      <c r="Y522" s="55" t="s">
        <v>1644</v>
      </c>
      <c r="Z522" s="56"/>
      <c r="AA522" s="55" t="s">
        <v>1644</v>
      </c>
      <c r="AB522" s="59">
        <v>2353161</v>
      </c>
      <c r="AC522" s="55" t="s">
        <v>1554</v>
      </c>
      <c r="AD522" s="55" t="s">
        <v>1644</v>
      </c>
      <c r="AE522" s="58">
        <v>0</v>
      </c>
      <c r="AF522" s="55" t="s">
        <v>1644</v>
      </c>
      <c r="AG522" s="55" t="s">
        <v>1644</v>
      </c>
      <c r="AH522" s="55" t="s">
        <v>1644</v>
      </c>
      <c r="AI522" s="55" t="s">
        <v>1644</v>
      </c>
      <c r="AJ522" s="55" t="s">
        <v>1644</v>
      </c>
      <c r="AK522" s="55" t="s">
        <v>1644</v>
      </c>
      <c r="AL522" s="55" t="s">
        <v>1644</v>
      </c>
      <c r="AM522" s="55" t="s">
        <v>3861</v>
      </c>
      <c r="AN522" s="55" t="s">
        <v>1644</v>
      </c>
      <c r="AO522" t="s">
        <v>3842</v>
      </c>
    </row>
    <row r="523" spans="1:41" x14ac:dyDescent="0.25">
      <c r="A523" s="56">
        <v>45716</v>
      </c>
      <c r="B523" s="92" t="s">
        <v>2159</v>
      </c>
      <c r="C523" s="55" t="s">
        <v>4287</v>
      </c>
      <c r="D523" s="55" t="s">
        <v>3859</v>
      </c>
      <c r="E523" s="55" t="s">
        <v>89</v>
      </c>
      <c r="F523" s="55">
        <v>50900020</v>
      </c>
      <c r="G523" s="55" t="s">
        <v>492</v>
      </c>
      <c r="H523" s="55" t="s">
        <v>89</v>
      </c>
      <c r="I523" s="57">
        <v>434.17</v>
      </c>
      <c r="J523" s="57">
        <v>434.17</v>
      </c>
      <c r="K523" s="55" t="s">
        <v>4288</v>
      </c>
      <c r="L523" s="55" t="s">
        <v>1644</v>
      </c>
      <c r="M523" s="55" t="s">
        <v>4287</v>
      </c>
      <c r="N523" s="56">
        <v>45716</v>
      </c>
      <c r="O523" s="55" t="s">
        <v>1644</v>
      </c>
      <c r="P523" s="55" t="s">
        <v>329</v>
      </c>
      <c r="Q523" s="55" t="s">
        <v>330</v>
      </c>
      <c r="R523" s="55" t="s">
        <v>1644</v>
      </c>
      <c r="S523" s="55" t="s">
        <v>1644</v>
      </c>
      <c r="T523" s="55" t="s">
        <v>1644</v>
      </c>
      <c r="U523" s="55" t="s">
        <v>4082</v>
      </c>
      <c r="V523" s="55" t="s">
        <v>1881</v>
      </c>
      <c r="W523" s="55" t="s">
        <v>1644</v>
      </c>
      <c r="X523" s="56"/>
      <c r="Y523" s="55" t="s">
        <v>1644</v>
      </c>
      <c r="Z523" s="56"/>
      <c r="AA523" s="55" t="s">
        <v>1644</v>
      </c>
      <c r="AB523" s="59">
        <v>6834924</v>
      </c>
      <c r="AC523" s="55" t="s">
        <v>1554</v>
      </c>
      <c r="AD523" s="55" t="s">
        <v>1644</v>
      </c>
      <c r="AE523" s="58">
        <v>0</v>
      </c>
      <c r="AF523" s="55" t="s">
        <v>1644</v>
      </c>
      <c r="AG523" s="55" t="s">
        <v>1644</v>
      </c>
      <c r="AH523" s="55" t="s">
        <v>1644</v>
      </c>
      <c r="AI523" s="55" t="s">
        <v>1644</v>
      </c>
      <c r="AJ523" s="55" t="s">
        <v>1644</v>
      </c>
      <c r="AK523" s="55" t="s">
        <v>1644</v>
      </c>
      <c r="AL523" s="55" t="s">
        <v>1644</v>
      </c>
      <c r="AM523" s="55" t="s">
        <v>3861</v>
      </c>
      <c r="AN523" s="55" t="s">
        <v>1644</v>
      </c>
      <c r="AO523" t="s">
        <v>3842</v>
      </c>
    </row>
    <row r="524" spans="1:41" x14ac:dyDescent="0.25">
      <c r="A524" s="56">
        <v>45716</v>
      </c>
      <c r="B524" s="92" t="s">
        <v>2159</v>
      </c>
      <c r="C524" s="55" t="s">
        <v>4287</v>
      </c>
      <c r="D524" s="55" t="s">
        <v>3859</v>
      </c>
      <c r="E524" s="55" t="s">
        <v>89</v>
      </c>
      <c r="F524" s="55">
        <v>50900010</v>
      </c>
      <c r="G524" s="55" t="s">
        <v>490</v>
      </c>
      <c r="H524" s="55" t="s">
        <v>89</v>
      </c>
      <c r="I524" s="57">
        <v>50.52</v>
      </c>
      <c r="J524" s="57">
        <v>50.52</v>
      </c>
      <c r="K524" s="55" t="s">
        <v>4288</v>
      </c>
      <c r="L524" s="55" t="s">
        <v>1644</v>
      </c>
      <c r="M524" s="55" t="s">
        <v>4287</v>
      </c>
      <c r="N524" s="56">
        <v>45716</v>
      </c>
      <c r="O524" s="55" t="s">
        <v>1644</v>
      </c>
      <c r="P524" s="55" t="s">
        <v>329</v>
      </c>
      <c r="Q524" s="55" t="s">
        <v>330</v>
      </c>
      <c r="R524" s="55" t="s">
        <v>1644</v>
      </c>
      <c r="S524" s="55" t="s">
        <v>1644</v>
      </c>
      <c r="T524" s="55" t="s">
        <v>1644</v>
      </c>
      <c r="U524" s="55" t="s">
        <v>4036</v>
      </c>
      <c r="V524" s="55" t="s">
        <v>1881</v>
      </c>
      <c r="W524" s="55" t="s">
        <v>1644</v>
      </c>
      <c r="X524" s="56"/>
      <c r="Y524" s="55" t="s">
        <v>1644</v>
      </c>
      <c r="Z524" s="56"/>
      <c r="AA524" s="55" t="s">
        <v>1644</v>
      </c>
      <c r="AB524" s="59">
        <v>793865</v>
      </c>
      <c r="AC524" s="55" t="s">
        <v>1554</v>
      </c>
      <c r="AD524" s="55" t="s">
        <v>1644</v>
      </c>
      <c r="AE524" s="58">
        <v>0</v>
      </c>
      <c r="AF524" s="55" t="s">
        <v>1644</v>
      </c>
      <c r="AG524" s="55" t="s">
        <v>1644</v>
      </c>
      <c r="AH524" s="55" t="s">
        <v>1644</v>
      </c>
      <c r="AI524" s="55" t="s">
        <v>1644</v>
      </c>
      <c r="AJ524" s="55" t="s">
        <v>1644</v>
      </c>
      <c r="AK524" s="55" t="s">
        <v>1644</v>
      </c>
      <c r="AL524" s="55" t="s">
        <v>1644</v>
      </c>
      <c r="AM524" s="55" t="s">
        <v>3861</v>
      </c>
      <c r="AN524" s="55" t="s">
        <v>1644</v>
      </c>
      <c r="AO524" t="s">
        <v>3842</v>
      </c>
    </row>
    <row r="525" spans="1:41" x14ac:dyDescent="0.25">
      <c r="A525" s="56">
        <v>45716</v>
      </c>
      <c r="B525" s="92" t="s">
        <v>2159</v>
      </c>
      <c r="C525" s="55" t="s">
        <v>4287</v>
      </c>
      <c r="D525" s="55" t="s">
        <v>3859</v>
      </c>
      <c r="E525" s="55" t="s">
        <v>89</v>
      </c>
      <c r="F525" s="55">
        <v>50900010</v>
      </c>
      <c r="G525" s="55" t="s">
        <v>490</v>
      </c>
      <c r="H525" s="55" t="s">
        <v>89</v>
      </c>
      <c r="I525" s="57">
        <v>0</v>
      </c>
      <c r="J525" s="57">
        <v>0</v>
      </c>
      <c r="K525" s="55" t="s">
        <v>4288</v>
      </c>
      <c r="L525" s="55" t="s">
        <v>1644</v>
      </c>
      <c r="M525" s="55" t="s">
        <v>4287</v>
      </c>
      <c r="N525" s="56">
        <v>45716</v>
      </c>
      <c r="O525" s="55" t="s">
        <v>1644</v>
      </c>
      <c r="P525" s="55" t="s">
        <v>4042</v>
      </c>
      <c r="Q525" s="55" t="s">
        <v>4043</v>
      </c>
      <c r="R525" s="55" t="s">
        <v>1644</v>
      </c>
      <c r="S525" s="55" t="s">
        <v>1644</v>
      </c>
      <c r="T525" s="55" t="s">
        <v>1644</v>
      </c>
      <c r="U525" s="55" t="s">
        <v>4071</v>
      </c>
      <c r="V525" s="55" t="s">
        <v>1881</v>
      </c>
      <c r="W525" s="55" t="s">
        <v>1644</v>
      </c>
      <c r="X525" s="56"/>
      <c r="Y525" s="55" t="s">
        <v>1644</v>
      </c>
      <c r="Z525" s="56"/>
      <c r="AA525" s="55" t="s">
        <v>1644</v>
      </c>
      <c r="AB525" s="59">
        <v>1</v>
      </c>
      <c r="AC525" s="55" t="s">
        <v>1554</v>
      </c>
      <c r="AD525" s="55" t="s">
        <v>1644</v>
      </c>
      <c r="AE525" s="58">
        <v>0</v>
      </c>
      <c r="AF525" s="55" t="s">
        <v>1644</v>
      </c>
      <c r="AG525" s="55" t="s">
        <v>1644</v>
      </c>
      <c r="AH525" s="55" t="s">
        <v>1644</v>
      </c>
      <c r="AI525" s="55" t="s">
        <v>1644</v>
      </c>
      <c r="AJ525" s="55" t="s">
        <v>1644</v>
      </c>
      <c r="AK525" s="55" t="s">
        <v>1644</v>
      </c>
      <c r="AL525" s="55" t="s">
        <v>1644</v>
      </c>
      <c r="AM525" s="55" t="s">
        <v>3861</v>
      </c>
      <c r="AN525" s="55" t="s">
        <v>1644</v>
      </c>
      <c r="AO525" t="s">
        <v>4371</v>
      </c>
    </row>
    <row r="526" spans="1:41" x14ac:dyDescent="0.25">
      <c r="A526" s="56">
        <v>45716</v>
      </c>
      <c r="B526" s="92" t="s">
        <v>2159</v>
      </c>
      <c r="C526" s="55" t="s">
        <v>4287</v>
      </c>
      <c r="D526" s="55" t="s">
        <v>3859</v>
      </c>
      <c r="E526" s="55" t="s">
        <v>89</v>
      </c>
      <c r="F526" s="55">
        <v>50900020</v>
      </c>
      <c r="G526" s="55" t="s">
        <v>492</v>
      </c>
      <c r="H526" s="55" t="s">
        <v>89</v>
      </c>
      <c r="I526" s="57">
        <v>2312.91</v>
      </c>
      <c r="J526" s="57">
        <v>2312.91</v>
      </c>
      <c r="K526" s="55" t="s">
        <v>4288</v>
      </c>
      <c r="L526" s="55" t="s">
        <v>1644</v>
      </c>
      <c r="M526" s="55" t="s">
        <v>4287</v>
      </c>
      <c r="N526" s="56">
        <v>45716</v>
      </c>
      <c r="O526" s="55" t="s">
        <v>1644</v>
      </c>
      <c r="P526" s="55" t="s">
        <v>329</v>
      </c>
      <c r="Q526" s="55" t="s">
        <v>330</v>
      </c>
      <c r="R526" s="55" t="s">
        <v>1644</v>
      </c>
      <c r="S526" s="55" t="s">
        <v>1644</v>
      </c>
      <c r="T526" s="55" t="s">
        <v>1644</v>
      </c>
      <c r="U526" s="55" t="s">
        <v>4104</v>
      </c>
      <c r="V526" s="55" t="s">
        <v>1881</v>
      </c>
      <c r="W526" s="55" t="s">
        <v>1644</v>
      </c>
      <c r="X526" s="56"/>
      <c r="Y526" s="55" t="s">
        <v>1644</v>
      </c>
      <c r="Z526" s="56"/>
      <c r="AA526" s="55" t="s">
        <v>1644</v>
      </c>
      <c r="AB526" s="59">
        <v>36537847</v>
      </c>
      <c r="AC526" s="55" t="s">
        <v>1554</v>
      </c>
      <c r="AD526" s="55" t="s">
        <v>1644</v>
      </c>
      <c r="AE526" s="58">
        <v>0</v>
      </c>
      <c r="AF526" s="55" t="s">
        <v>1644</v>
      </c>
      <c r="AG526" s="55" t="s">
        <v>1644</v>
      </c>
      <c r="AH526" s="55" t="s">
        <v>1644</v>
      </c>
      <c r="AI526" s="55" t="s">
        <v>1644</v>
      </c>
      <c r="AJ526" s="55" t="s">
        <v>1644</v>
      </c>
      <c r="AK526" s="55" t="s">
        <v>1644</v>
      </c>
      <c r="AL526" s="55" t="s">
        <v>1644</v>
      </c>
      <c r="AM526" s="55" t="s">
        <v>3861</v>
      </c>
      <c r="AN526" s="55" t="s">
        <v>1644</v>
      </c>
      <c r="AO526" t="s">
        <v>3842</v>
      </c>
    </row>
    <row r="527" spans="1:41" x14ac:dyDescent="0.25">
      <c r="A527" s="56">
        <v>45716</v>
      </c>
      <c r="B527" s="92" t="s">
        <v>2159</v>
      </c>
      <c r="C527" s="55" t="s">
        <v>4287</v>
      </c>
      <c r="D527" s="55" t="s">
        <v>3859</v>
      </c>
      <c r="E527" s="55" t="s">
        <v>89</v>
      </c>
      <c r="F527" s="55">
        <v>50900020</v>
      </c>
      <c r="G527" s="55" t="s">
        <v>492</v>
      </c>
      <c r="H527" s="55" t="s">
        <v>89</v>
      </c>
      <c r="I527" s="57">
        <v>434.17</v>
      </c>
      <c r="J527" s="57">
        <v>434.17</v>
      </c>
      <c r="K527" s="55" t="s">
        <v>4288</v>
      </c>
      <c r="L527" s="55" t="s">
        <v>1644</v>
      </c>
      <c r="M527" s="55" t="s">
        <v>4287</v>
      </c>
      <c r="N527" s="56">
        <v>45716</v>
      </c>
      <c r="O527" s="55" t="s">
        <v>1644</v>
      </c>
      <c r="P527" s="55" t="s">
        <v>329</v>
      </c>
      <c r="Q527" s="55" t="s">
        <v>330</v>
      </c>
      <c r="R527" s="55" t="s">
        <v>1644</v>
      </c>
      <c r="S527" s="55" t="s">
        <v>1644</v>
      </c>
      <c r="T527" s="55" t="s">
        <v>1644</v>
      </c>
      <c r="U527" s="55" t="s">
        <v>4072</v>
      </c>
      <c r="V527" s="55" t="s">
        <v>1881</v>
      </c>
      <c r="W527" s="55" t="s">
        <v>1644</v>
      </c>
      <c r="X527" s="56"/>
      <c r="Y527" s="55" t="s">
        <v>1644</v>
      </c>
      <c r="Z527" s="56"/>
      <c r="AA527" s="55" t="s">
        <v>1644</v>
      </c>
      <c r="AB527" s="59">
        <v>6885740</v>
      </c>
      <c r="AC527" s="55" t="s">
        <v>1554</v>
      </c>
      <c r="AD527" s="55" t="s">
        <v>1644</v>
      </c>
      <c r="AE527" s="58">
        <v>0</v>
      </c>
      <c r="AF527" s="55" t="s">
        <v>1644</v>
      </c>
      <c r="AG527" s="55" t="s">
        <v>1644</v>
      </c>
      <c r="AH527" s="55" t="s">
        <v>1644</v>
      </c>
      <c r="AI527" s="55" t="s">
        <v>1644</v>
      </c>
      <c r="AJ527" s="55" t="s">
        <v>1644</v>
      </c>
      <c r="AK527" s="55" t="s">
        <v>1644</v>
      </c>
      <c r="AL527" s="55" t="s">
        <v>1644</v>
      </c>
      <c r="AM527" s="55" t="s">
        <v>3861</v>
      </c>
      <c r="AN527" s="55" t="s">
        <v>1644</v>
      </c>
      <c r="AO527" t="s">
        <v>3842</v>
      </c>
    </row>
    <row r="528" spans="1:41" x14ac:dyDescent="0.25">
      <c r="A528" s="56">
        <v>45716</v>
      </c>
      <c r="B528" s="92" t="s">
        <v>2159</v>
      </c>
      <c r="C528" s="55" t="s">
        <v>4287</v>
      </c>
      <c r="D528" s="55" t="s">
        <v>3859</v>
      </c>
      <c r="E528" s="55" t="s">
        <v>89</v>
      </c>
      <c r="F528" s="55">
        <v>50900010</v>
      </c>
      <c r="G528" s="55" t="s">
        <v>490</v>
      </c>
      <c r="H528" s="55" t="s">
        <v>89</v>
      </c>
      <c r="I528" s="57">
        <v>0</v>
      </c>
      <c r="J528" s="57">
        <v>0</v>
      </c>
      <c r="K528" s="55" t="s">
        <v>4288</v>
      </c>
      <c r="L528" s="55" t="s">
        <v>1644</v>
      </c>
      <c r="M528" s="55" t="s">
        <v>4287</v>
      </c>
      <c r="N528" s="56">
        <v>45716</v>
      </c>
      <c r="O528" s="55" t="s">
        <v>1644</v>
      </c>
      <c r="P528" s="55" t="s">
        <v>4042</v>
      </c>
      <c r="Q528" s="55" t="s">
        <v>4043</v>
      </c>
      <c r="R528" s="55" t="s">
        <v>1644</v>
      </c>
      <c r="S528" s="55" t="s">
        <v>1644</v>
      </c>
      <c r="T528" s="55" t="s">
        <v>1644</v>
      </c>
      <c r="U528" s="55" t="s">
        <v>4050</v>
      </c>
      <c r="V528" s="55" t="s">
        <v>1881</v>
      </c>
      <c r="W528" s="55" t="s">
        <v>1644</v>
      </c>
      <c r="X528" s="56"/>
      <c r="Y528" s="55" t="s">
        <v>1644</v>
      </c>
      <c r="Z528" s="56"/>
      <c r="AA528" s="55" t="s">
        <v>1644</v>
      </c>
      <c r="AB528" s="59">
        <v>1</v>
      </c>
      <c r="AC528" s="55" t="s">
        <v>1554</v>
      </c>
      <c r="AD528" s="55" t="s">
        <v>1644</v>
      </c>
      <c r="AE528" s="58">
        <v>0</v>
      </c>
      <c r="AF528" s="55" t="s">
        <v>1644</v>
      </c>
      <c r="AG528" s="55" t="s">
        <v>1644</v>
      </c>
      <c r="AH528" s="55" t="s">
        <v>1644</v>
      </c>
      <c r="AI528" s="55" t="s">
        <v>1644</v>
      </c>
      <c r="AJ528" s="55" t="s">
        <v>1644</v>
      </c>
      <c r="AK528" s="55" t="s">
        <v>1644</v>
      </c>
      <c r="AL528" s="55" t="s">
        <v>1644</v>
      </c>
      <c r="AM528" s="55" t="s">
        <v>3861</v>
      </c>
      <c r="AN528" s="55" t="s">
        <v>1644</v>
      </c>
      <c r="AO528" t="s">
        <v>4371</v>
      </c>
    </row>
    <row r="529" spans="1:41" x14ac:dyDescent="0.25">
      <c r="A529" s="56">
        <v>45716</v>
      </c>
      <c r="B529" s="92" t="s">
        <v>2159</v>
      </c>
      <c r="C529" s="55" t="s">
        <v>4287</v>
      </c>
      <c r="D529" s="55" t="s">
        <v>3859</v>
      </c>
      <c r="E529" s="55" t="s">
        <v>89</v>
      </c>
      <c r="F529" s="55">
        <v>50900020</v>
      </c>
      <c r="G529" s="55" t="s">
        <v>492</v>
      </c>
      <c r="H529" s="55" t="s">
        <v>89</v>
      </c>
      <c r="I529" s="57">
        <v>925.16</v>
      </c>
      <c r="J529" s="57">
        <v>925.16</v>
      </c>
      <c r="K529" s="55" t="s">
        <v>4288</v>
      </c>
      <c r="L529" s="55" t="s">
        <v>1644</v>
      </c>
      <c r="M529" s="55" t="s">
        <v>4287</v>
      </c>
      <c r="N529" s="56">
        <v>45716</v>
      </c>
      <c r="O529" s="55" t="s">
        <v>1644</v>
      </c>
      <c r="P529" s="55" t="s">
        <v>329</v>
      </c>
      <c r="Q529" s="55" t="s">
        <v>330</v>
      </c>
      <c r="R529" s="55" t="s">
        <v>1644</v>
      </c>
      <c r="S529" s="55" t="s">
        <v>1644</v>
      </c>
      <c r="T529" s="55" t="s">
        <v>1644</v>
      </c>
      <c r="U529" s="55" t="s">
        <v>4073</v>
      </c>
      <c r="V529" s="55" t="s">
        <v>1881</v>
      </c>
      <c r="W529" s="55" t="s">
        <v>1644</v>
      </c>
      <c r="X529" s="56"/>
      <c r="Y529" s="55" t="s">
        <v>1644</v>
      </c>
      <c r="Z529" s="56"/>
      <c r="AA529" s="55" t="s">
        <v>1644</v>
      </c>
      <c r="AB529" s="59">
        <v>14907255</v>
      </c>
      <c r="AC529" s="55" t="s">
        <v>1554</v>
      </c>
      <c r="AD529" s="55" t="s">
        <v>1644</v>
      </c>
      <c r="AE529" s="58">
        <v>0</v>
      </c>
      <c r="AF529" s="55" t="s">
        <v>1644</v>
      </c>
      <c r="AG529" s="55" t="s">
        <v>1644</v>
      </c>
      <c r="AH529" s="55" t="s">
        <v>1644</v>
      </c>
      <c r="AI529" s="55" t="s">
        <v>1644</v>
      </c>
      <c r="AJ529" s="55" t="s">
        <v>1644</v>
      </c>
      <c r="AK529" s="55" t="s">
        <v>1644</v>
      </c>
      <c r="AL529" s="55" t="s">
        <v>1644</v>
      </c>
      <c r="AM529" s="55" t="s">
        <v>3861</v>
      </c>
      <c r="AN529" s="55" t="s">
        <v>1644</v>
      </c>
      <c r="AO529" t="s">
        <v>3842</v>
      </c>
    </row>
    <row r="530" spans="1:41" x14ac:dyDescent="0.25">
      <c r="A530" s="56">
        <v>45716</v>
      </c>
      <c r="B530" s="92" t="s">
        <v>2159</v>
      </c>
      <c r="C530" s="55" t="s">
        <v>4287</v>
      </c>
      <c r="D530" s="55" t="s">
        <v>3859</v>
      </c>
      <c r="E530" s="55" t="s">
        <v>89</v>
      </c>
      <c r="F530" s="55">
        <v>50900010</v>
      </c>
      <c r="G530" s="55" t="s">
        <v>490</v>
      </c>
      <c r="H530" s="55" t="s">
        <v>89</v>
      </c>
      <c r="I530" s="57">
        <v>0</v>
      </c>
      <c r="J530" s="57">
        <v>0</v>
      </c>
      <c r="K530" s="55" t="s">
        <v>4288</v>
      </c>
      <c r="L530" s="55" t="s">
        <v>1644</v>
      </c>
      <c r="M530" s="55" t="s">
        <v>4287</v>
      </c>
      <c r="N530" s="56">
        <v>45716</v>
      </c>
      <c r="O530" s="55" t="s">
        <v>1644</v>
      </c>
      <c r="P530" s="55" t="s">
        <v>4042</v>
      </c>
      <c r="Q530" s="55" t="s">
        <v>4043</v>
      </c>
      <c r="R530" s="55" t="s">
        <v>1644</v>
      </c>
      <c r="S530" s="55" t="s">
        <v>1644</v>
      </c>
      <c r="T530" s="55" t="s">
        <v>1644</v>
      </c>
      <c r="U530" s="55" t="s">
        <v>4087</v>
      </c>
      <c r="V530" s="55" t="s">
        <v>1881</v>
      </c>
      <c r="W530" s="55" t="s">
        <v>1644</v>
      </c>
      <c r="X530" s="56"/>
      <c r="Y530" s="55" t="s">
        <v>1644</v>
      </c>
      <c r="Z530" s="56"/>
      <c r="AA530" s="55" t="s">
        <v>1644</v>
      </c>
      <c r="AB530" s="59">
        <v>1</v>
      </c>
      <c r="AC530" s="55" t="s">
        <v>1554</v>
      </c>
      <c r="AD530" s="55" t="s">
        <v>1644</v>
      </c>
      <c r="AE530" s="58">
        <v>0</v>
      </c>
      <c r="AF530" s="55" t="s">
        <v>1644</v>
      </c>
      <c r="AG530" s="55" t="s">
        <v>1644</v>
      </c>
      <c r="AH530" s="55" t="s">
        <v>1644</v>
      </c>
      <c r="AI530" s="55" t="s">
        <v>1644</v>
      </c>
      <c r="AJ530" s="55" t="s">
        <v>1644</v>
      </c>
      <c r="AK530" s="55" t="s">
        <v>1644</v>
      </c>
      <c r="AL530" s="55" t="s">
        <v>1644</v>
      </c>
      <c r="AM530" s="55" t="s">
        <v>3861</v>
      </c>
      <c r="AN530" s="55" t="s">
        <v>1644</v>
      </c>
      <c r="AO530" t="s">
        <v>4371</v>
      </c>
    </row>
    <row r="531" spans="1:41" x14ac:dyDescent="0.25">
      <c r="A531" s="56">
        <v>45716</v>
      </c>
      <c r="B531" s="92" t="s">
        <v>2159</v>
      </c>
      <c r="C531" s="55" t="s">
        <v>4287</v>
      </c>
      <c r="D531" s="55" t="s">
        <v>3859</v>
      </c>
      <c r="E531" s="55" t="s">
        <v>89</v>
      </c>
      <c r="F531" s="55">
        <v>50900010</v>
      </c>
      <c r="G531" s="55" t="s">
        <v>490</v>
      </c>
      <c r="H531" s="55" t="s">
        <v>89</v>
      </c>
      <c r="I531" s="57">
        <v>3.17</v>
      </c>
      <c r="J531" s="57">
        <v>3.17</v>
      </c>
      <c r="K531" s="55" t="s">
        <v>4288</v>
      </c>
      <c r="L531" s="55" t="s">
        <v>1644</v>
      </c>
      <c r="M531" s="55" t="s">
        <v>4287</v>
      </c>
      <c r="N531" s="56">
        <v>45716</v>
      </c>
      <c r="O531" s="55" t="s">
        <v>1644</v>
      </c>
      <c r="P531" s="55" t="s">
        <v>329</v>
      </c>
      <c r="Q531" s="55" t="s">
        <v>330</v>
      </c>
      <c r="R531" s="55" t="s">
        <v>1644</v>
      </c>
      <c r="S531" s="55" t="s">
        <v>1644</v>
      </c>
      <c r="T531" s="55" t="s">
        <v>1644</v>
      </c>
      <c r="U531" s="55" t="s">
        <v>4040</v>
      </c>
      <c r="V531" s="55" t="s">
        <v>1718</v>
      </c>
      <c r="W531" s="55" t="s">
        <v>1644</v>
      </c>
      <c r="X531" s="56"/>
      <c r="Y531" s="55" t="s">
        <v>1644</v>
      </c>
      <c r="Z531" s="56"/>
      <c r="AA531" s="55" t="s">
        <v>1644</v>
      </c>
      <c r="AB531" s="59">
        <v>59583</v>
      </c>
      <c r="AC531" s="55" t="s">
        <v>1554</v>
      </c>
      <c r="AD531" s="55" t="s">
        <v>1644</v>
      </c>
      <c r="AE531" s="58">
        <v>0</v>
      </c>
      <c r="AF531" s="55" t="s">
        <v>1644</v>
      </c>
      <c r="AG531" s="55" t="s">
        <v>1644</v>
      </c>
      <c r="AH531" s="55" t="s">
        <v>1644</v>
      </c>
      <c r="AI531" s="55" t="s">
        <v>1644</v>
      </c>
      <c r="AJ531" s="55" t="s">
        <v>1644</v>
      </c>
      <c r="AK531" s="55" t="s">
        <v>1644</v>
      </c>
      <c r="AL531" s="55" t="s">
        <v>1644</v>
      </c>
      <c r="AM531" s="55" t="s">
        <v>3861</v>
      </c>
      <c r="AN531" s="55" t="s">
        <v>1644</v>
      </c>
      <c r="AO531" t="s">
        <v>3842</v>
      </c>
    </row>
    <row r="532" spans="1:41" x14ac:dyDescent="0.25">
      <c r="A532" s="56">
        <v>45716</v>
      </c>
      <c r="B532" s="92" t="s">
        <v>2159</v>
      </c>
      <c r="C532" s="55" t="s">
        <v>4287</v>
      </c>
      <c r="D532" s="55" t="s">
        <v>3859</v>
      </c>
      <c r="E532" s="55" t="s">
        <v>89</v>
      </c>
      <c r="F532" s="55">
        <v>50900010</v>
      </c>
      <c r="G532" s="55" t="s">
        <v>490</v>
      </c>
      <c r="H532" s="55" t="s">
        <v>89</v>
      </c>
      <c r="I532" s="57">
        <v>0</v>
      </c>
      <c r="J532" s="57">
        <v>0</v>
      </c>
      <c r="K532" s="55" t="s">
        <v>4288</v>
      </c>
      <c r="L532" s="55" t="s">
        <v>1644</v>
      </c>
      <c r="M532" s="55" t="s">
        <v>4287</v>
      </c>
      <c r="N532" s="56">
        <v>45716</v>
      </c>
      <c r="O532" s="55" t="s">
        <v>1644</v>
      </c>
      <c r="P532" s="55" t="s">
        <v>329</v>
      </c>
      <c r="Q532" s="55" t="s">
        <v>330</v>
      </c>
      <c r="R532" s="55" t="s">
        <v>1644</v>
      </c>
      <c r="S532" s="55" t="s">
        <v>1644</v>
      </c>
      <c r="T532" s="55" t="s">
        <v>1644</v>
      </c>
      <c r="U532" s="55" t="s">
        <v>4065</v>
      </c>
      <c r="V532" s="55" t="s">
        <v>1881</v>
      </c>
      <c r="W532" s="55" t="s">
        <v>1644</v>
      </c>
      <c r="X532" s="56"/>
      <c r="Y532" s="55" t="s">
        <v>1644</v>
      </c>
      <c r="Z532" s="56"/>
      <c r="AA532" s="55" t="s">
        <v>1644</v>
      </c>
      <c r="AB532" s="59">
        <v>1</v>
      </c>
      <c r="AC532" s="55" t="s">
        <v>1554</v>
      </c>
      <c r="AD532" s="55" t="s">
        <v>1644</v>
      </c>
      <c r="AE532" s="58">
        <v>0</v>
      </c>
      <c r="AF532" s="55" t="s">
        <v>1644</v>
      </c>
      <c r="AG532" s="55" t="s">
        <v>1644</v>
      </c>
      <c r="AH532" s="55" t="s">
        <v>1644</v>
      </c>
      <c r="AI532" s="55" t="s">
        <v>1644</v>
      </c>
      <c r="AJ532" s="55" t="s">
        <v>1644</v>
      </c>
      <c r="AK532" s="55" t="s">
        <v>1644</v>
      </c>
      <c r="AL532" s="55" t="s">
        <v>1644</v>
      </c>
      <c r="AM532" s="55" t="s">
        <v>3861</v>
      </c>
      <c r="AN532" s="55" t="s">
        <v>1644</v>
      </c>
      <c r="AO532" t="s">
        <v>3842</v>
      </c>
    </row>
    <row r="533" spans="1:41" x14ac:dyDescent="0.25">
      <c r="A533" s="56">
        <v>45716</v>
      </c>
      <c r="B533" s="92" t="s">
        <v>2159</v>
      </c>
      <c r="C533" s="55" t="s">
        <v>4287</v>
      </c>
      <c r="D533" s="55" t="s">
        <v>3859</v>
      </c>
      <c r="E533" s="55" t="s">
        <v>89</v>
      </c>
      <c r="F533" s="55">
        <v>50900010</v>
      </c>
      <c r="G533" s="55" t="s">
        <v>490</v>
      </c>
      <c r="H533" s="55" t="s">
        <v>89</v>
      </c>
      <c r="I533" s="57">
        <v>167.62</v>
      </c>
      <c r="J533" s="57">
        <v>167.62</v>
      </c>
      <c r="K533" s="55" t="s">
        <v>4288</v>
      </c>
      <c r="L533" s="55" t="s">
        <v>1644</v>
      </c>
      <c r="M533" s="55" t="s">
        <v>4287</v>
      </c>
      <c r="N533" s="56">
        <v>45716</v>
      </c>
      <c r="O533" s="55" t="s">
        <v>1644</v>
      </c>
      <c r="P533" s="55" t="s">
        <v>329</v>
      </c>
      <c r="Q533" s="55" t="s">
        <v>330</v>
      </c>
      <c r="R533" s="55" t="s">
        <v>1644</v>
      </c>
      <c r="S533" s="55" t="s">
        <v>1644</v>
      </c>
      <c r="T533" s="55" t="s">
        <v>1644</v>
      </c>
      <c r="U533" s="55" t="s">
        <v>4040</v>
      </c>
      <c r="V533" s="55" t="s">
        <v>1881</v>
      </c>
      <c r="W533" s="55" t="s">
        <v>1644</v>
      </c>
      <c r="X533" s="56"/>
      <c r="Y533" s="55" t="s">
        <v>1644</v>
      </c>
      <c r="Z533" s="56"/>
      <c r="AA533" s="55" t="s">
        <v>1644</v>
      </c>
      <c r="AB533" s="59">
        <v>3169082</v>
      </c>
      <c r="AC533" s="55" t="s">
        <v>1554</v>
      </c>
      <c r="AD533" s="55" t="s">
        <v>1644</v>
      </c>
      <c r="AE533" s="58">
        <v>0</v>
      </c>
      <c r="AF533" s="55" t="s">
        <v>1644</v>
      </c>
      <c r="AG533" s="55" t="s">
        <v>1644</v>
      </c>
      <c r="AH533" s="55" t="s">
        <v>1644</v>
      </c>
      <c r="AI533" s="55" t="s">
        <v>1644</v>
      </c>
      <c r="AJ533" s="55" t="s">
        <v>1644</v>
      </c>
      <c r="AK533" s="55" t="s">
        <v>1644</v>
      </c>
      <c r="AL533" s="55" t="s">
        <v>1644</v>
      </c>
      <c r="AM533" s="55" t="s">
        <v>3861</v>
      </c>
      <c r="AN533" s="55" t="s">
        <v>1644</v>
      </c>
      <c r="AO533" t="s">
        <v>3842</v>
      </c>
    </row>
    <row r="534" spans="1:41" x14ac:dyDescent="0.25">
      <c r="A534" s="56">
        <v>45716</v>
      </c>
      <c r="B534" s="92" t="s">
        <v>2159</v>
      </c>
      <c r="C534" s="55" t="s">
        <v>4287</v>
      </c>
      <c r="D534" s="55" t="s">
        <v>3859</v>
      </c>
      <c r="E534" s="55" t="s">
        <v>89</v>
      </c>
      <c r="F534" s="55">
        <v>50900010</v>
      </c>
      <c r="G534" s="55" t="s">
        <v>490</v>
      </c>
      <c r="H534" s="55" t="s">
        <v>89</v>
      </c>
      <c r="I534" s="57">
        <v>0</v>
      </c>
      <c r="J534" s="57">
        <v>0</v>
      </c>
      <c r="K534" s="55" t="s">
        <v>4288</v>
      </c>
      <c r="L534" s="55" t="s">
        <v>1644</v>
      </c>
      <c r="M534" s="55" t="s">
        <v>4287</v>
      </c>
      <c r="N534" s="56">
        <v>45716</v>
      </c>
      <c r="O534" s="55" t="s">
        <v>1644</v>
      </c>
      <c r="P534" s="55" t="s">
        <v>4042</v>
      </c>
      <c r="Q534" s="55" t="s">
        <v>4043</v>
      </c>
      <c r="R534" s="55" t="s">
        <v>1644</v>
      </c>
      <c r="S534" s="55" t="s">
        <v>1644</v>
      </c>
      <c r="T534" s="55" t="s">
        <v>1644</v>
      </c>
      <c r="U534" s="55" t="s">
        <v>4111</v>
      </c>
      <c r="V534" s="55" t="s">
        <v>1881</v>
      </c>
      <c r="W534" s="55" t="s">
        <v>1644</v>
      </c>
      <c r="X534" s="56"/>
      <c r="Y534" s="55" t="s">
        <v>1644</v>
      </c>
      <c r="Z534" s="56"/>
      <c r="AA534" s="55" t="s">
        <v>1644</v>
      </c>
      <c r="AB534" s="59">
        <v>1</v>
      </c>
      <c r="AC534" s="55" t="s">
        <v>1554</v>
      </c>
      <c r="AD534" s="55" t="s">
        <v>1644</v>
      </c>
      <c r="AE534" s="58">
        <v>0</v>
      </c>
      <c r="AF534" s="55" t="s">
        <v>1644</v>
      </c>
      <c r="AG534" s="55" t="s">
        <v>1644</v>
      </c>
      <c r="AH534" s="55" t="s">
        <v>1644</v>
      </c>
      <c r="AI534" s="55" t="s">
        <v>1644</v>
      </c>
      <c r="AJ534" s="55" t="s">
        <v>1644</v>
      </c>
      <c r="AK534" s="55" t="s">
        <v>1644</v>
      </c>
      <c r="AL534" s="55" t="s">
        <v>1644</v>
      </c>
      <c r="AM534" s="55" t="s">
        <v>3861</v>
      </c>
      <c r="AN534" s="55" t="s">
        <v>1644</v>
      </c>
      <c r="AO534" t="s">
        <v>4371</v>
      </c>
    </row>
    <row r="535" spans="1:41" x14ac:dyDescent="0.25">
      <c r="A535" s="56">
        <v>45716</v>
      </c>
      <c r="B535" s="92" t="s">
        <v>2159</v>
      </c>
      <c r="C535" s="55" t="s">
        <v>4287</v>
      </c>
      <c r="D535" s="55" t="s">
        <v>3859</v>
      </c>
      <c r="E535" s="55" t="s">
        <v>89</v>
      </c>
      <c r="F535" s="55">
        <v>50900010</v>
      </c>
      <c r="G535" s="55" t="s">
        <v>490</v>
      </c>
      <c r="H535" s="55" t="s">
        <v>89</v>
      </c>
      <c r="I535" s="57">
        <v>0</v>
      </c>
      <c r="J535" s="57">
        <v>0</v>
      </c>
      <c r="K535" s="55" t="s">
        <v>4288</v>
      </c>
      <c r="L535" s="55" t="s">
        <v>1644</v>
      </c>
      <c r="M535" s="55" t="s">
        <v>4287</v>
      </c>
      <c r="N535" s="56">
        <v>45716</v>
      </c>
      <c r="O535" s="55" t="s">
        <v>1644</v>
      </c>
      <c r="P535" s="55" t="s">
        <v>4042</v>
      </c>
      <c r="Q535" s="55" t="s">
        <v>4043</v>
      </c>
      <c r="R535" s="55" t="s">
        <v>1644</v>
      </c>
      <c r="S535" s="55" t="s">
        <v>1644</v>
      </c>
      <c r="T535" s="55" t="s">
        <v>1644</v>
      </c>
      <c r="U535" s="55" t="s">
        <v>4117</v>
      </c>
      <c r="V535" s="55" t="s">
        <v>1881</v>
      </c>
      <c r="W535" s="55" t="s">
        <v>1644</v>
      </c>
      <c r="X535" s="56"/>
      <c r="Y535" s="55" t="s">
        <v>1644</v>
      </c>
      <c r="Z535" s="56"/>
      <c r="AA535" s="55" t="s">
        <v>1644</v>
      </c>
      <c r="AB535" s="59">
        <v>1</v>
      </c>
      <c r="AC535" s="55" t="s">
        <v>1554</v>
      </c>
      <c r="AD535" s="55" t="s">
        <v>1644</v>
      </c>
      <c r="AE535" s="58">
        <v>0</v>
      </c>
      <c r="AF535" s="55" t="s">
        <v>1644</v>
      </c>
      <c r="AG535" s="55" t="s">
        <v>1644</v>
      </c>
      <c r="AH535" s="55" t="s">
        <v>1644</v>
      </c>
      <c r="AI535" s="55" t="s">
        <v>1644</v>
      </c>
      <c r="AJ535" s="55" t="s">
        <v>1644</v>
      </c>
      <c r="AK535" s="55" t="s">
        <v>1644</v>
      </c>
      <c r="AL535" s="55" t="s">
        <v>1644</v>
      </c>
      <c r="AM535" s="55" t="s">
        <v>3861</v>
      </c>
      <c r="AN535" s="55" t="s">
        <v>1644</v>
      </c>
      <c r="AO535" t="s">
        <v>4371</v>
      </c>
    </row>
    <row r="536" spans="1:41" x14ac:dyDescent="0.25">
      <c r="A536" s="56">
        <v>45716</v>
      </c>
      <c r="B536" s="92" t="s">
        <v>2159</v>
      </c>
      <c r="C536" s="55" t="s">
        <v>4287</v>
      </c>
      <c r="D536" s="55" t="s">
        <v>3859</v>
      </c>
      <c r="E536" s="55" t="s">
        <v>89</v>
      </c>
      <c r="F536" s="55">
        <v>50900010</v>
      </c>
      <c r="G536" s="55" t="s">
        <v>490</v>
      </c>
      <c r="H536" s="55" t="s">
        <v>89</v>
      </c>
      <c r="I536" s="57">
        <v>0</v>
      </c>
      <c r="J536" s="57">
        <v>0</v>
      </c>
      <c r="K536" s="55" t="s">
        <v>4288</v>
      </c>
      <c r="L536" s="55" t="s">
        <v>1644</v>
      </c>
      <c r="M536" s="55" t="s">
        <v>4287</v>
      </c>
      <c r="N536" s="56">
        <v>45716</v>
      </c>
      <c r="O536" s="55" t="s">
        <v>1644</v>
      </c>
      <c r="P536" s="55" t="s">
        <v>4042</v>
      </c>
      <c r="Q536" s="55" t="s">
        <v>4043</v>
      </c>
      <c r="R536" s="55" t="s">
        <v>1644</v>
      </c>
      <c r="S536" s="55" t="s">
        <v>1644</v>
      </c>
      <c r="T536" s="55" t="s">
        <v>1644</v>
      </c>
      <c r="U536" s="55" t="s">
        <v>4054</v>
      </c>
      <c r="V536" s="55" t="s">
        <v>1881</v>
      </c>
      <c r="W536" s="55" t="s">
        <v>1644</v>
      </c>
      <c r="X536" s="56"/>
      <c r="Y536" s="55" t="s">
        <v>1644</v>
      </c>
      <c r="Z536" s="56"/>
      <c r="AA536" s="55" t="s">
        <v>1644</v>
      </c>
      <c r="AB536" s="59">
        <v>1</v>
      </c>
      <c r="AC536" s="55" t="s">
        <v>1554</v>
      </c>
      <c r="AD536" s="55" t="s">
        <v>1644</v>
      </c>
      <c r="AE536" s="58">
        <v>0</v>
      </c>
      <c r="AF536" s="55" t="s">
        <v>1644</v>
      </c>
      <c r="AG536" s="55" t="s">
        <v>1644</v>
      </c>
      <c r="AH536" s="55" t="s">
        <v>1644</v>
      </c>
      <c r="AI536" s="55" t="s">
        <v>1644</v>
      </c>
      <c r="AJ536" s="55" t="s">
        <v>1644</v>
      </c>
      <c r="AK536" s="55" t="s">
        <v>1644</v>
      </c>
      <c r="AL536" s="55" t="s">
        <v>1644</v>
      </c>
      <c r="AM536" s="55" t="s">
        <v>3861</v>
      </c>
      <c r="AN536" s="55" t="s">
        <v>1644</v>
      </c>
      <c r="AO536" t="s">
        <v>4371</v>
      </c>
    </row>
    <row r="537" spans="1:41" x14ac:dyDescent="0.25">
      <c r="A537" s="56">
        <v>45716</v>
      </c>
      <c r="B537" s="92" t="s">
        <v>2159</v>
      </c>
      <c r="C537" s="55" t="s">
        <v>4287</v>
      </c>
      <c r="D537" s="55" t="s">
        <v>3859</v>
      </c>
      <c r="E537" s="55" t="s">
        <v>89</v>
      </c>
      <c r="F537" s="55">
        <v>50900010</v>
      </c>
      <c r="G537" s="55" t="s">
        <v>490</v>
      </c>
      <c r="H537" s="55" t="s">
        <v>89</v>
      </c>
      <c r="I537" s="57">
        <v>550.91</v>
      </c>
      <c r="J537" s="57">
        <v>550.91</v>
      </c>
      <c r="K537" s="55" t="s">
        <v>4288</v>
      </c>
      <c r="L537" s="55" t="s">
        <v>1644</v>
      </c>
      <c r="M537" s="55" t="s">
        <v>4287</v>
      </c>
      <c r="N537" s="56">
        <v>45716</v>
      </c>
      <c r="O537" s="55" t="s">
        <v>1644</v>
      </c>
      <c r="P537" s="55" t="s">
        <v>329</v>
      </c>
      <c r="Q537" s="55" t="s">
        <v>330</v>
      </c>
      <c r="R537" s="55" t="s">
        <v>1644</v>
      </c>
      <c r="S537" s="55" t="s">
        <v>1644</v>
      </c>
      <c r="T537" s="55" t="s">
        <v>1644</v>
      </c>
      <c r="U537" s="55" t="s">
        <v>4064</v>
      </c>
      <c r="V537" s="55" t="s">
        <v>1881</v>
      </c>
      <c r="W537" s="55" t="s">
        <v>1644</v>
      </c>
      <c r="X537" s="56"/>
      <c r="Y537" s="55" t="s">
        <v>1644</v>
      </c>
      <c r="Z537" s="56"/>
      <c r="AA537" s="55" t="s">
        <v>1644</v>
      </c>
      <c r="AB537" s="59">
        <v>7991515</v>
      </c>
      <c r="AC537" s="55" t="s">
        <v>1554</v>
      </c>
      <c r="AD537" s="55" t="s">
        <v>1644</v>
      </c>
      <c r="AE537" s="58">
        <v>0</v>
      </c>
      <c r="AF537" s="55" t="s">
        <v>1644</v>
      </c>
      <c r="AG537" s="55" t="s">
        <v>1644</v>
      </c>
      <c r="AH537" s="55" t="s">
        <v>1644</v>
      </c>
      <c r="AI537" s="55" t="s">
        <v>1644</v>
      </c>
      <c r="AJ537" s="55" t="s">
        <v>1644</v>
      </c>
      <c r="AK537" s="55" t="s">
        <v>1644</v>
      </c>
      <c r="AL537" s="55" t="s">
        <v>1644</v>
      </c>
      <c r="AM537" s="55" t="s">
        <v>3861</v>
      </c>
      <c r="AN537" s="55" t="s">
        <v>1644</v>
      </c>
      <c r="AO537" t="s">
        <v>3842</v>
      </c>
    </row>
    <row r="538" spans="1:41" x14ac:dyDescent="0.25">
      <c r="A538" s="56">
        <v>45716</v>
      </c>
      <c r="B538" s="92" t="s">
        <v>2159</v>
      </c>
      <c r="C538" s="55" t="s">
        <v>4287</v>
      </c>
      <c r="D538" s="55" t="s">
        <v>3859</v>
      </c>
      <c r="E538" s="55" t="s">
        <v>89</v>
      </c>
      <c r="F538" s="55">
        <v>50900020</v>
      </c>
      <c r="G538" s="55" t="s">
        <v>492</v>
      </c>
      <c r="H538" s="55" t="s">
        <v>89</v>
      </c>
      <c r="I538" s="57">
        <v>478.54</v>
      </c>
      <c r="J538" s="57">
        <v>478.54</v>
      </c>
      <c r="K538" s="55" t="s">
        <v>4288</v>
      </c>
      <c r="L538" s="55" t="s">
        <v>1644</v>
      </c>
      <c r="M538" s="55" t="s">
        <v>4287</v>
      </c>
      <c r="N538" s="56">
        <v>45716</v>
      </c>
      <c r="O538" s="55" t="s">
        <v>1644</v>
      </c>
      <c r="P538" s="55" t="s">
        <v>329</v>
      </c>
      <c r="Q538" s="55" t="s">
        <v>330</v>
      </c>
      <c r="R538" s="55" t="s">
        <v>1644</v>
      </c>
      <c r="S538" s="55" t="s">
        <v>1644</v>
      </c>
      <c r="T538" s="55" t="s">
        <v>1644</v>
      </c>
      <c r="U538" s="55" t="s">
        <v>4083</v>
      </c>
      <c r="V538" s="55" t="s">
        <v>1881</v>
      </c>
      <c r="W538" s="55" t="s">
        <v>1644</v>
      </c>
      <c r="X538" s="56"/>
      <c r="Y538" s="55" t="s">
        <v>1644</v>
      </c>
      <c r="Z538" s="56"/>
      <c r="AA538" s="55" t="s">
        <v>1644</v>
      </c>
      <c r="AB538" s="59">
        <v>7518534</v>
      </c>
      <c r="AC538" s="55" t="s">
        <v>1554</v>
      </c>
      <c r="AD538" s="55" t="s">
        <v>1644</v>
      </c>
      <c r="AE538" s="58">
        <v>0</v>
      </c>
      <c r="AF538" s="55" t="s">
        <v>1644</v>
      </c>
      <c r="AG538" s="55" t="s">
        <v>1644</v>
      </c>
      <c r="AH538" s="55" t="s">
        <v>1644</v>
      </c>
      <c r="AI538" s="55" t="s">
        <v>1644</v>
      </c>
      <c r="AJ538" s="55" t="s">
        <v>1644</v>
      </c>
      <c r="AK538" s="55" t="s">
        <v>1644</v>
      </c>
      <c r="AL538" s="55" t="s">
        <v>1644</v>
      </c>
      <c r="AM538" s="55" t="s">
        <v>3861</v>
      </c>
      <c r="AN538" s="55" t="s">
        <v>1644</v>
      </c>
      <c r="AO538" t="s">
        <v>3842</v>
      </c>
    </row>
    <row r="539" spans="1:41" x14ac:dyDescent="0.25">
      <c r="A539" s="56">
        <v>45716</v>
      </c>
      <c r="B539" s="92" t="s">
        <v>2159</v>
      </c>
      <c r="C539" s="55" t="s">
        <v>4287</v>
      </c>
      <c r="D539" s="55" t="s">
        <v>3859</v>
      </c>
      <c r="E539" s="55" t="s">
        <v>89</v>
      </c>
      <c r="F539" s="55">
        <v>50900010</v>
      </c>
      <c r="G539" s="55" t="s">
        <v>490</v>
      </c>
      <c r="H539" s="55" t="s">
        <v>89</v>
      </c>
      <c r="I539" s="57">
        <v>0</v>
      </c>
      <c r="J539" s="57">
        <v>0</v>
      </c>
      <c r="K539" s="55" t="s">
        <v>4288</v>
      </c>
      <c r="L539" s="55" t="s">
        <v>1644</v>
      </c>
      <c r="M539" s="55" t="s">
        <v>4287</v>
      </c>
      <c r="N539" s="56">
        <v>45716</v>
      </c>
      <c r="O539" s="55" t="s">
        <v>1644</v>
      </c>
      <c r="P539" s="55" t="s">
        <v>329</v>
      </c>
      <c r="Q539" s="55" t="s">
        <v>330</v>
      </c>
      <c r="R539" s="55" t="s">
        <v>1644</v>
      </c>
      <c r="S539" s="55" t="s">
        <v>1644</v>
      </c>
      <c r="T539" s="55" t="s">
        <v>1644</v>
      </c>
      <c r="U539" s="55" t="s">
        <v>4070</v>
      </c>
      <c r="V539" s="55" t="s">
        <v>1881</v>
      </c>
      <c r="W539" s="55" t="s">
        <v>1644</v>
      </c>
      <c r="X539" s="56"/>
      <c r="Y539" s="55" t="s">
        <v>1644</v>
      </c>
      <c r="Z539" s="56"/>
      <c r="AA539" s="55" t="s">
        <v>1644</v>
      </c>
      <c r="AB539" s="59">
        <v>1</v>
      </c>
      <c r="AC539" s="55" t="s">
        <v>1554</v>
      </c>
      <c r="AD539" s="55" t="s">
        <v>1644</v>
      </c>
      <c r="AE539" s="58">
        <v>0</v>
      </c>
      <c r="AF539" s="55" t="s">
        <v>1644</v>
      </c>
      <c r="AG539" s="55" t="s">
        <v>1644</v>
      </c>
      <c r="AH539" s="55" t="s">
        <v>1644</v>
      </c>
      <c r="AI539" s="55" t="s">
        <v>1644</v>
      </c>
      <c r="AJ539" s="55" t="s">
        <v>1644</v>
      </c>
      <c r="AK539" s="55" t="s">
        <v>1644</v>
      </c>
      <c r="AL539" s="55" t="s">
        <v>1644</v>
      </c>
      <c r="AM539" s="55" t="s">
        <v>3861</v>
      </c>
      <c r="AN539" s="55" t="s">
        <v>1644</v>
      </c>
      <c r="AO539" t="s">
        <v>3842</v>
      </c>
    </row>
    <row r="540" spans="1:41" x14ac:dyDescent="0.25">
      <c r="A540" s="56">
        <v>45716</v>
      </c>
      <c r="B540" s="92" t="s">
        <v>2159</v>
      </c>
      <c r="C540" s="55" t="s">
        <v>4287</v>
      </c>
      <c r="D540" s="55" t="s">
        <v>3859</v>
      </c>
      <c r="E540" s="55" t="s">
        <v>89</v>
      </c>
      <c r="F540" s="55">
        <v>50900020</v>
      </c>
      <c r="G540" s="55" t="s">
        <v>492</v>
      </c>
      <c r="H540" s="55" t="s">
        <v>89</v>
      </c>
      <c r="I540" s="57">
        <v>2655.78</v>
      </c>
      <c r="J540" s="57">
        <v>2655.78</v>
      </c>
      <c r="K540" s="55" t="s">
        <v>4288</v>
      </c>
      <c r="L540" s="55" t="s">
        <v>1644</v>
      </c>
      <c r="M540" s="55" t="s">
        <v>4287</v>
      </c>
      <c r="N540" s="56">
        <v>45716</v>
      </c>
      <c r="O540" s="55" t="s">
        <v>1644</v>
      </c>
      <c r="P540" s="55" t="s">
        <v>329</v>
      </c>
      <c r="Q540" s="55" t="s">
        <v>330</v>
      </c>
      <c r="R540" s="55" t="s">
        <v>1644</v>
      </c>
      <c r="S540" s="55" t="s">
        <v>1644</v>
      </c>
      <c r="T540" s="55" t="s">
        <v>1644</v>
      </c>
      <c r="U540" s="55" t="s">
        <v>4045</v>
      </c>
      <c r="V540" s="55" t="s">
        <v>1881</v>
      </c>
      <c r="W540" s="55" t="s">
        <v>1644</v>
      </c>
      <c r="X540" s="56"/>
      <c r="Y540" s="55" t="s">
        <v>1644</v>
      </c>
      <c r="Z540" s="56"/>
      <c r="AA540" s="55" t="s">
        <v>1644</v>
      </c>
      <c r="AB540" s="59">
        <v>41564993</v>
      </c>
      <c r="AC540" s="55" t="s">
        <v>1554</v>
      </c>
      <c r="AD540" s="55" t="s">
        <v>1644</v>
      </c>
      <c r="AE540" s="58">
        <v>0</v>
      </c>
      <c r="AF540" s="55" t="s">
        <v>1644</v>
      </c>
      <c r="AG540" s="55" t="s">
        <v>1644</v>
      </c>
      <c r="AH540" s="55" t="s">
        <v>1644</v>
      </c>
      <c r="AI540" s="55" t="s">
        <v>1644</v>
      </c>
      <c r="AJ540" s="55" t="s">
        <v>1644</v>
      </c>
      <c r="AK540" s="55" t="s">
        <v>1644</v>
      </c>
      <c r="AL540" s="55" t="s">
        <v>1644</v>
      </c>
      <c r="AM540" s="55" t="s">
        <v>3861</v>
      </c>
      <c r="AN540" s="55" t="s">
        <v>1644</v>
      </c>
      <c r="AO540" t="s">
        <v>3842</v>
      </c>
    </row>
    <row r="541" spans="1:41" x14ac:dyDescent="0.25">
      <c r="A541" s="56">
        <v>45716</v>
      </c>
      <c r="B541" s="92" t="s">
        <v>2159</v>
      </c>
      <c r="C541" s="55" t="s">
        <v>4287</v>
      </c>
      <c r="D541" s="55" t="s">
        <v>3859</v>
      </c>
      <c r="E541" s="55" t="s">
        <v>89</v>
      </c>
      <c r="F541" s="55">
        <v>50900010</v>
      </c>
      <c r="G541" s="55" t="s">
        <v>490</v>
      </c>
      <c r="H541" s="55" t="s">
        <v>89</v>
      </c>
      <c r="I541" s="57">
        <v>50.31</v>
      </c>
      <c r="J541" s="57">
        <v>50.31</v>
      </c>
      <c r="K541" s="55" t="s">
        <v>4288</v>
      </c>
      <c r="L541" s="55" t="s">
        <v>1644</v>
      </c>
      <c r="M541" s="55" t="s">
        <v>4287</v>
      </c>
      <c r="N541" s="56">
        <v>45716</v>
      </c>
      <c r="O541" s="55" t="s">
        <v>1644</v>
      </c>
      <c r="P541" s="55" t="s">
        <v>329</v>
      </c>
      <c r="Q541" s="55" t="s">
        <v>330</v>
      </c>
      <c r="R541" s="55" t="s">
        <v>1644</v>
      </c>
      <c r="S541" s="55" t="s">
        <v>1644</v>
      </c>
      <c r="T541" s="55" t="s">
        <v>1644</v>
      </c>
      <c r="U541" s="55" t="s">
        <v>4107</v>
      </c>
      <c r="V541" s="55" t="s">
        <v>1881</v>
      </c>
      <c r="W541" s="55" t="s">
        <v>1644</v>
      </c>
      <c r="X541" s="56"/>
      <c r="Y541" s="55" t="s">
        <v>1644</v>
      </c>
      <c r="Z541" s="56"/>
      <c r="AA541" s="55" t="s">
        <v>1644</v>
      </c>
      <c r="AB541" s="59">
        <v>727177</v>
      </c>
      <c r="AC541" s="55" t="s">
        <v>1554</v>
      </c>
      <c r="AD541" s="55" t="s">
        <v>1644</v>
      </c>
      <c r="AE541" s="58">
        <v>0</v>
      </c>
      <c r="AF541" s="55" t="s">
        <v>1644</v>
      </c>
      <c r="AG541" s="55" t="s">
        <v>1644</v>
      </c>
      <c r="AH541" s="55" t="s">
        <v>1644</v>
      </c>
      <c r="AI541" s="55" t="s">
        <v>1644</v>
      </c>
      <c r="AJ541" s="55" t="s">
        <v>1644</v>
      </c>
      <c r="AK541" s="55" t="s">
        <v>1644</v>
      </c>
      <c r="AL541" s="55" t="s">
        <v>1644</v>
      </c>
      <c r="AM541" s="55" t="s">
        <v>3861</v>
      </c>
      <c r="AN541" s="55" t="s">
        <v>1644</v>
      </c>
      <c r="AO541" t="s">
        <v>3842</v>
      </c>
    </row>
    <row r="542" spans="1:41" x14ac:dyDescent="0.25">
      <c r="A542" s="56">
        <v>45716</v>
      </c>
      <c r="B542" s="92" t="s">
        <v>2159</v>
      </c>
      <c r="C542" s="55" t="s">
        <v>4287</v>
      </c>
      <c r="D542" s="55" t="s">
        <v>3859</v>
      </c>
      <c r="E542" s="55" t="s">
        <v>89</v>
      </c>
      <c r="F542" s="55">
        <v>50900010</v>
      </c>
      <c r="G542" s="55" t="s">
        <v>490</v>
      </c>
      <c r="H542" s="55" t="s">
        <v>89</v>
      </c>
      <c r="I542" s="57">
        <v>0</v>
      </c>
      <c r="J542" s="57">
        <v>0</v>
      </c>
      <c r="K542" s="55" t="s">
        <v>4288</v>
      </c>
      <c r="L542" s="55" t="s">
        <v>1644</v>
      </c>
      <c r="M542" s="55" t="s">
        <v>4287</v>
      </c>
      <c r="N542" s="56">
        <v>45716</v>
      </c>
      <c r="O542" s="55" t="s">
        <v>1644</v>
      </c>
      <c r="P542" s="55" t="s">
        <v>4042</v>
      </c>
      <c r="Q542" s="55" t="s">
        <v>4043</v>
      </c>
      <c r="R542" s="55" t="s">
        <v>1644</v>
      </c>
      <c r="S542" s="55" t="s">
        <v>1644</v>
      </c>
      <c r="T542" s="55" t="s">
        <v>1644</v>
      </c>
      <c r="U542" s="55" t="s">
        <v>4075</v>
      </c>
      <c r="V542" s="55" t="s">
        <v>1881</v>
      </c>
      <c r="W542" s="55" t="s">
        <v>1644</v>
      </c>
      <c r="X542" s="56"/>
      <c r="Y542" s="55" t="s">
        <v>1644</v>
      </c>
      <c r="Z542" s="56"/>
      <c r="AA542" s="55" t="s">
        <v>1644</v>
      </c>
      <c r="AB542" s="59">
        <v>1</v>
      </c>
      <c r="AC542" s="55" t="s">
        <v>1554</v>
      </c>
      <c r="AD542" s="55" t="s">
        <v>1644</v>
      </c>
      <c r="AE542" s="58">
        <v>0</v>
      </c>
      <c r="AF542" s="55" t="s">
        <v>1644</v>
      </c>
      <c r="AG542" s="55" t="s">
        <v>1644</v>
      </c>
      <c r="AH542" s="55" t="s">
        <v>1644</v>
      </c>
      <c r="AI542" s="55" t="s">
        <v>1644</v>
      </c>
      <c r="AJ542" s="55" t="s">
        <v>1644</v>
      </c>
      <c r="AK542" s="55" t="s">
        <v>1644</v>
      </c>
      <c r="AL542" s="55" t="s">
        <v>1644</v>
      </c>
      <c r="AM542" s="55" t="s">
        <v>3861</v>
      </c>
      <c r="AN542" s="55" t="s">
        <v>1644</v>
      </c>
      <c r="AO542" t="s">
        <v>4371</v>
      </c>
    </row>
    <row r="543" spans="1:41" x14ac:dyDescent="0.25">
      <c r="A543" s="56">
        <v>45716</v>
      </c>
      <c r="B543" s="92" t="s">
        <v>2159</v>
      </c>
      <c r="C543" s="55" t="s">
        <v>4287</v>
      </c>
      <c r="D543" s="55" t="s">
        <v>3859</v>
      </c>
      <c r="E543" s="55" t="s">
        <v>89</v>
      </c>
      <c r="F543" s="55">
        <v>50900010</v>
      </c>
      <c r="G543" s="55" t="s">
        <v>490</v>
      </c>
      <c r="H543" s="55" t="s">
        <v>89</v>
      </c>
      <c r="I543" s="57">
        <v>54.9</v>
      </c>
      <c r="J543" s="57">
        <v>54.9</v>
      </c>
      <c r="K543" s="55" t="s">
        <v>4288</v>
      </c>
      <c r="L543" s="55" t="s">
        <v>1644</v>
      </c>
      <c r="M543" s="55" t="s">
        <v>4287</v>
      </c>
      <c r="N543" s="56">
        <v>45716</v>
      </c>
      <c r="O543" s="55" t="s">
        <v>1644</v>
      </c>
      <c r="P543" s="55" t="s">
        <v>329</v>
      </c>
      <c r="Q543" s="55" t="s">
        <v>330</v>
      </c>
      <c r="R543" s="55" t="s">
        <v>1644</v>
      </c>
      <c r="S543" s="55" t="s">
        <v>1644</v>
      </c>
      <c r="T543" s="55" t="s">
        <v>1644</v>
      </c>
      <c r="U543" s="55" t="s">
        <v>4106</v>
      </c>
      <c r="V543" s="55" t="s">
        <v>1881</v>
      </c>
      <c r="W543" s="55" t="s">
        <v>1644</v>
      </c>
      <c r="X543" s="56"/>
      <c r="Y543" s="55" t="s">
        <v>1644</v>
      </c>
      <c r="Z543" s="56"/>
      <c r="AA543" s="55" t="s">
        <v>1644</v>
      </c>
      <c r="AB543" s="59">
        <v>900171</v>
      </c>
      <c r="AC543" s="55" t="s">
        <v>1554</v>
      </c>
      <c r="AD543" s="55" t="s">
        <v>1644</v>
      </c>
      <c r="AE543" s="58">
        <v>0</v>
      </c>
      <c r="AF543" s="55" t="s">
        <v>1644</v>
      </c>
      <c r="AG543" s="55" t="s">
        <v>1644</v>
      </c>
      <c r="AH543" s="55" t="s">
        <v>1644</v>
      </c>
      <c r="AI543" s="55" t="s">
        <v>1644</v>
      </c>
      <c r="AJ543" s="55" t="s">
        <v>1644</v>
      </c>
      <c r="AK543" s="55" t="s">
        <v>1644</v>
      </c>
      <c r="AL543" s="55" t="s">
        <v>1644</v>
      </c>
      <c r="AM543" s="55" t="s">
        <v>3861</v>
      </c>
      <c r="AN543" s="55" t="s">
        <v>1644</v>
      </c>
      <c r="AO543" t="s">
        <v>3842</v>
      </c>
    </row>
    <row r="544" spans="1:41" x14ac:dyDescent="0.25">
      <c r="A544" s="56">
        <v>45716</v>
      </c>
      <c r="B544" s="92" t="s">
        <v>2159</v>
      </c>
      <c r="C544" s="55" t="s">
        <v>4287</v>
      </c>
      <c r="D544" s="55" t="s">
        <v>3859</v>
      </c>
      <c r="E544" s="55" t="s">
        <v>89</v>
      </c>
      <c r="F544" s="55">
        <v>50900010</v>
      </c>
      <c r="G544" s="55" t="s">
        <v>490</v>
      </c>
      <c r="H544" s="55" t="s">
        <v>89</v>
      </c>
      <c r="I544" s="57">
        <v>0</v>
      </c>
      <c r="J544" s="57">
        <v>0</v>
      </c>
      <c r="K544" s="55" t="s">
        <v>4288</v>
      </c>
      <c r="L544" s="55" t="s">
        <v>1644</v>
      </c>
      <c r="M544" s="55" t="s">
        <v>4287</v>
      </c>
      <c r="N544" s="56">
        <v>45716</v>
      </c>
      <c r="O544" s="55" t="s">
        <v>1644</v>
      </c>
      <c r="P544" s="55" t="s">
        <v>4042</v>
      </c>
      <c r="Q544" s="55" t="s">
        <v>4043</v>
      </c>
      <c r="R544" s="55" t="s">
        <v>1644</v>
      </c>
      <c r="S544" s="55" t="s">
        <v>1644</v>
      </c>
      <c r="T544" s="55" t="s">
        <v>1644</v>
      </c>
      <c r="U544" s="55" t="s">
        <v>4068</v>
      </c>
      <c r="V544" s="55" t="s">
        <v>1881</v>
      </c>
      <c r="W544" s="55" t="s">
        <v>1644</v>
      </c>
      <c r="X544" s="56"/>
      <c r="Y544" s="55" t="s">
        <v>1644</v>
      </c>
      <c r="Z544" s="56"/>
      <c r="AA544" s="55" t="s">
        <v>1644</v>
      </c>
      <c r="AB544" s="59">
        <v>1</v>
      </c>
      <c r="AC544" s="55" t="s">
        <v>1554</v>
      </c>
      <c r="AD544" s="55" t="s">
        <v>1644</v>
      </c>
      <c r="AE544" s="58">
        <v>0</v>
      </c>
      <c r="AF544" s="55" t="s">
        <v>1644</v>
      </c>
      <c r="AG544" s="55" t="s">
        <v>1644</v>
      </c>
      <c r="AH544" s="55" t="s">
        <v>1644</v>
      </c>
      <c r="AI544" s="55" t="s">
        <v>1644</v>
      </c>
      <c r="AJ544" s="55" t="s">
        <v>1644</v>
      </c>
      <c r="AK544" s="55" t="s">
        <v>1644</v>
      </c>
      <c r="AL544" s="55" t="s">
        <v>1644</v>
      </c>
      <c r="AM544" s="55" t="s">
        <v>3861</v>
      </c>
      <c r="AN544" s="55" t="s">
        <v>1644</v>
      </c>
      <c r="AO544" t="s">
        <v>4371</v>
      </c>
    </row>
    <row r="545" spans="1:41" x14ac:dyDescent="0.25">
      <c r="A545" s="56">
        <v>45716</v>
      </c>
      <c r="B545" s="92" t="s">
        <v>2159</v>
      </c>
      <c r="C545" s="55" t="s">
        <v>4287</v>
      </c>
      <c r="D545" s="55" t="s">
        <v>3859</v>
      </c>
      <c r="E545" s="55" t="s">
        <v>89</v>
      </c>
      <c r="F545" s="55">
        <v>50900020</v>
      </c>
      <c r="G545" s="55" t="s">
        <v>492</v>
      </c>
      <c r="H545" s="55" t="s">
        <v>89</v>
      </c>
      <c r="I545" s="57">
        <v>1944.83</v>
      </c>
      <c r="J545" s="57">
        <v>1944.83</v>
      </c>
      <c r="K545" s="55" t="s">
        <v>4288</v>
      </c>
      <c r="L545" s="55" t="s">
        <v>1644</v>
      </c>
      <c r="M545" s="55" t="s">
        <v>4287</v>
      </c>
      <c r="N545" s="56">
        <v>45716</v>
      </c>
      <c r="O545" s="55" t="s">
        <v>1644</v>
      </c>
      <c r="P545" s="55" t="s">
        <v>329</v>
      </c>
      <c r="Q545" s="55" t="s">
        <v>330</v>
      </c>
      <c r="R545" s="55" t="s">
        <v>1644</v>
      </c>
      <c r="S545" s="55" t="s">
        <v>1644</v>
      </c>
      <c r="T545" s="55" t="s">
        <v>1644</v>
      </c>
      <c r="U545" s="55" t="s">
        <v>4035</v>
      </c>
      <c r="V545" s="55" t="s">
        <v>1881</v>
      </c>
      <c r="W545" s="55" t="s">
        <v>1644</v>
      </c>
      <c r="X545" s="56"/>
      <c r="Y545" s="55" t="s">
        <v>1644</v>
      </c>
      <c r="Z545" s="56"/>
      <c r="AA545" s="55" t="s">
        <v>1644</v>
      </c>
      <c r="AB545" s="59">
        <v>30723230</v>
      </c>
      <c r="AC545" s="55" t="s">
        <v>1554</v>
      </c>
      <c r="AD545" s="55" t="s">
        <v>1644</v>
      </c>
      <c r="AE545" s="58">
        <v>0</v>
      </c>
      <c r="AF545" s="55" t="s">
        <v>1644</v>
      </c>
      <c r="AG545" s="55" t="s">
        <v>1644</v>
      </c>
      <c r="AH545" s="55" t="s">
        <v>1644</v>
      </c>
      <c r="AI545" s="55" t="s">
        <v>1644</v>
      </c>
      <c r="AJ545" s="55" t="s">
        <v>1644</v>
      </c>
      <c r="AK545" s="55" t="s">
        <v>1644</v>
      </c>
      <c r="AL545" s="55" t="s">
        <v>1644</v>
      </c>
      <c r="AM545" s="55" t="s">
        <v>3861</v>
      </c>
      <c r="AN545" s="55" t="s">
        <v>1644</v>
      </c>
      <c r="AO545" t="s">
        <v>3842</v>
      </c>
    </row>
    <row r="546" spans="1:41" x14ac:dyDescent="0.25">
      <c r="A546" s="56">
        <v>45716</v>
      </c>
      <c r="B546" s="92" t="s">
        <v>2159</v>
      </c>
      <c r="C546" s="55" t="s">
        <v>4287</v>
      </c>
      <c r="D546" s="55" t="s">
        <v>3859</v>
      </c>
      <c r="E546" s="55" t="s">
        <v>89</v>
      </c>
      <c r="F546" s="55">
        <v>50900010</v>
      </c>
      <c r="G546" s="55" t="s">
        <v>490</v>
      </c>
      <c r="H546" s="55" t="s">
        <v>89</v>
      </c>
      <c r="I546" s="57">
        <v>0.2</v>
      </c>
      <c r="J546" s="57">
        <v>0.2</v>
      </c>
      <c r="K546" s="55" t="s">
        <v>4288</v>
      </c>
      <c r="L546" s="55" t="s">
        <v>1644</v>
      </c>
      <c r="M546" s="55" t="s">
        <v>4287</v>
      </c>
      <c r="N546" s="56">
        <v>45716</v>
      </c>
      <c r="O546" s="55" t="s">
        <v>1644</v>
      </c>
      <c r="P546" s="55" t="s">
        <v>329</v>
      </c>
      <c r="Q546" s="55" t="s">
        <v>330</v>
      </c>
      <c r="R546" s="55" t="s">
        <v>1644</v>
      </c>
      <c r="S546" s="55" t="s">
        <v>1644</v>
      </c>
      <c r="T546" s="55" t="s">
        <v>1644</v>
      </c>
      <c r="U546" s="55" t="s">
        <v>4052</v>
      </c>
      <c r="V546" s="55" t="s">
        <v>1718</v>
      </c>
      <c r="W546" s="55" t="s">
        <v>1644</v>
      </c>
      <c r="X546" s="56"/>
      <c r="Y546" s="55" t="s">
        <v>1644</v>
      </c>
      <c r="Z546" s="56"/>
      <c r="AA546" s="55" t="s">
        <v>1644</v>
      </c>
      <c r="AB546" s="59">
        <v>3768</v>
      </c>
      <c r="AC546" s="55" t="s">
        <v>1554</v>
      </c>
      <c r="AD546" s="55" t="s">
        <v>1644</v>
      </c>
      <c r="AE546" s="58">
        <v>0</v>
      </c>
      <c r="AF546" s="55" t="s">
        <v>1644</v>
      </c>
      <c r="AG546" s="55" t="s">
        <v>1644</v>
      </c>
      <c r="AH546" s="55" t="s">
        <v>1644</v>
      </c>
      <c r="AI546" s="55" t="s">
        <v>1644</v>
      </c>
      <c r="AJ546" s="55" t="s">
        <v>1644</v>
      </c>
      <c r="AK546" s="55" t="s">
        <v>1644</v>
      </c>
      <c r="AL546" s="55" t="s">
        <v>1644</v>
      </c>
      <c r="AM546" s="55" t="s">
        <v>3861</v>
      </c>
      <c r="AN546" s="55" t="s">
        <v>1644</v>
      </c>
      <c r="AO546" t="s">
        <v>3842</v>
      </c>
    </row>
    <row r="547" spans="1:41" x14ac:dyDescent="0.25">
      <c r="A547" s="56">
        <v>45716</v>
      </c>
      <c r="B547" s="92" t="s">
        <v>2159</v>
      </c>
      <c r="C547" s="55" t="s">
        <v>4287</v>
      </c>
      <c r="D547" s="55" t="s">
        <v>3859</v>
      </c>
      <c r="E547" s="55" t="s">
        <v>89</v>
      </c>
      <c r="F547" s="55">
        <v>50900020</v>
      </c>
      <c r="G547" s="55" t="s">
        <v>492</v>
      </c>
      <c r="H547" s="55" t="s">
        <v>89</v>
      </c>
      <c r="I547" s="57">
        <v>861.9</v>
      </c>
      <c r="J547" s="57">
        <v>861.9</v>
      </c>
      <c r="K547" s="55" t="s">
        <v>4288</v>
      </c>
      <c r="L547" s="55" t="s">
        <v>1644</v>
      </c>
      <c r="M547" s="55" t="s">
        <v>4287</v>
      </c>
      <c r="N547" s="56">
        <v>45716</v>
      </c>
      <c r="O547" s="55" t="s">
        <v>1644</v>
      </c>
      <c r="P547" s="55" t="s">
        <v>329</v>
      </c>
      <c r="Q547" s="55" t="s">
        <v>330</v>
      </c>
      <c r="R547" s="55" t="s">
        <v>1644</v>
      </c>
      <c r="S547" s="55" t="s">
        <v>1644</v>
      </c>
      <c r="T547" s="55" t="s">
        <v>1644</v>
      </c>
      <c r="U547" s="55" t="s">
        <v>4102</v>
      </c>
      <c r="V547" s="55" t="s">
        <v>1881</v>
      </c>
      <c r="W547" s="55" t="s">
        <v>1644</v>
      </c>
      <c r="X547" s="56"/>
      <c r="Y547" s="55" t="s">
        <v>1644</v>
      </c>
      <c r="Z547" s="56"/>
      <c r="AA547" s="55" t="s">
        <v>1644</v>
      </c>
      <c r="AB547" s="59">
        <v>13887828</v>
      </c>
      <c r="AC547" s="55" t="s">
        <v>1554</v>
      </c>
      <c r="AD547" s="55" t="s">
        <v>1644</v>
      </c>
      <c r="AE547" s="58">
        <v>0</v>
      </c>
      <c r="AF547" s="55" t="s">
        <v>1644</v>
      </c>
      <c r="AG547" s="55" t="s">
        <v>1644</v>
      </c>
      <c r="AH547" s="55" t="s">
        <v>1644</v>
      </c>
      <c r="AI547" s="55" t="s">
        <v>1644</v>
      </c>
      <c r="AJ547" s="55" t="s">
        <v>1644</v>
      </c>
      <c r="AK547" s="55" t="s">
        <v>1644</v>
      </c>
      <c r="AL547" s="55" t="s">
        <v>1644</v>
      </c>
      <c r="AM547" s="55" t="s">
        <v>3861</v>
      </c>
      <c r="AN547" s="55" t="s">
        <v>1644</v>
      </c>
      <c r="AO547" t="s">
        <v>3842</v>
      </c>
    </row>
    <row r="548" spans="1:41" x14ac:dyDescent="0.25">
      <c r="A548" s="56">
        <v>45716</v>
      </c>
      <c r="B548" s="92" t="s">
        <v>2159</v>
      </c>
      <c r="C548" s="55" t="s">
        <v>4287</v>
      </c>
      <c r="D548" s="55" t="s">
        <v>3859</v>
      </c>
      <c r="E548" s="55" t="s">
        <v>89</v>
      </c>
      <c r="F548" s="55">
        <v>50900010</v>
      </c>
      <c r="G548" s="55" t="s">
        <v>490</v>
      </c>
      <c r="H548" s="55" t="s">
        <v>89</v>
      </c>
      <c r="I548" s="57">
        <v>139.72999999999999</v>
      </c>
      <c r="J548" s="57">
        <v>139.72999999999999</v>
      </c>
      <c r="K548" s="55" t="s">
        <v>4288</v>
      </c>
      <c r="L548" s="55" t="s">
        <v>1644</v>
      </c>
      <c r="M548" s="55" t="s">
        <v>4287</v>
      </c>
      <c r="N548" s="56">
        <v>45716</v>
      </c>
      <c r="O548" s="55" t="s">
        <v>1644</v>
      </c>
      <c r="P548" s="55" t="s">
        <v>329</v>
      </c>
      <c r="Q548" s="55" t="s">
        <v>330</v>
      </c>
      <c r="R548" s="55" t="s">
        <v>1644</v>
      </c>
      <c r="S548" s="55" t="s">
        <v>1644</v>
      </c>
      <c r="T548" s="55" t="s">
        <v>1644</v>
      </c>
      <c r="U548" s="55" t="s">
        <v>4086</v>
      </c>
      <c r="V548" s="55" t="s">
        <v>1881</v>
      </c>
      <c r="W548" s="55" t="s">
        <v>1644</v>
      </c>
      <c r="X548" s="56"/>
      <c r="Y548" s="55" t="s">
        <v>1644</v>
      </c>
      <c r="Z548" s="56"/>
      <c r="AA548" s="55" t="s">
        <v>1644</v>
      </c>
      <c r="AB548" s="59">
        <v>2235680</v>
      </c>
      <c r="AC548" s="55" t="s">
        <v>1554</v>
      </c>
      <c r="AD548" s="55" t="s">
        <v>1644</v>
      </c>
      <c r="AE548" s="58">
        <v>0</v>
      </c>
      <c r="AF548" s="55" t="s">
        <v>1644</v>
      </c>
      <c r="AG548" s="55" t="s">
        <v>1644</v>
      </c>
      <c r="AH548" s="55" t="s">
        <v>1644</v>
      </c>
      <c r="AI548" s="55" t="s">
        <v>1644</v>
      </c>
      <c r="AJ548" s="55" t="s">
        <v>1644</v>
      </c>
      <c r="AK548" s="55" t="s">
        <v>1644</v>
      </c>
      <c r="AL548" s="55" t="s">
        <v>1644</v>
      </c>
      <c r="AM548" s="55" t="s">
        <v>3861</v>
      </c>
      <c r="AN548" s="55" t="s">
        <v>1644</v>
      </c>
      <c r="AO548" t="s">
        <v>3842</v>
      </c>
    </row>
    <row r="549" spans="1:41" x14ac:dyDescent="0.25">
      <c r="A549" s="56">
        <v>45716</v>
      </c>
      <c r="B549" s="92" t="s">
        <v>2159</v>
      </c>
      <c r="C549" s="55" t="s">
        <v>4287</v>
      </c>
      <c r="D549" s="55" t="s">
        <v>3859</v>
      </c>
      <c r="E549" s="55" t="s">
        <v>89</v>
      </c>
      <c r="F549" s="55">
        <v>50900010</v>
      </c>
      <c r="G549" s="55" t="s">
        <v>490</v>
      </c>
      <c r="H549" s="55" t="s">
        <v>89</v>
      </c>
      <c r="I549" s="57">
        <v>0</v>
      </c>
      <c r="J549" s="57">
        <v>0</v>
      </c>
      <c r="K549" s="55" t="s">
        <v>4288</v>
      </c>
      <c r="L549" s="55" t="s">
        <v>1644</v>
      </c>
      <c r="M549" s="55" t="s">
        <v>4287</v>
      </c>
      <c r="N549" s="56">
        <v>45716</v>
      </c>
      <c r="O549" s="55" t="s">
        <v>1644</v>
      </c>
      <c r="P549" s="55" t="s">
        <v>4042</v>
      </c>
      <c r="Q549" s="55" t="s">
        <v>4043</v>
      </c>
      <c r="R549" s="55" t="s">
        <v>1644</v>
      </c>
      <c r="S549" s="55" t="s">
        <v>1644</v>
      </c>
      <c r="T549" s="55" t="s">
        <v>1644</v>
      </c>
      <c r="U549" s="55" t="s">
        <v>4051</v>
      </c>
      <c r="V549" s="55" t="s">
        <v>1881</v>
      </c>
      <c r="W549" s="55" t="s">
        <v>1644</v>
      </c>
      <c r="X549" s="56"/>
      <c r="Y549" s="55" t="s">
        <v>1644</v>
      </c>
      <c r="Z549" s="56"/>
      <c r="AA549" s="55" t="s">
        <v>1644</v>
      </c>
      <c r="AB549" s="59">
        <v>1</v>
      </c>
      <c r="AC549" s="55" t="s">
        <v>1554</v>
      </c>
      <c r="AD549" s="55" t="s">
        <v>1644</v>
      </c>
      <c r="AE549" s="58">
        <v>0</v>
      </c>
      <c r="AF549" s="55" t="s">
        <v>1644</v>
      </c>
      <c r="AG549" s="55" t="s">
        <v>1644</v>
      </c>
      <c r="AH549" s="55" t="s">
        <v>1644</v>
      </c>
      <c r="AI549" s="55" t="s">
        <v>1644</v>
      </c>
      <c r="AJ549" s="55" t="s">
        <v>1644</v>
      </c>
      <c r="AK549" s="55" t="s">
        <v>1644</v>
      </c>
      <c r="AL549" s="55" t="s">
        <v>1644</v>
      </c>
      <c r="AM549" s="55" t="s">
        <v>3861</v>
      </c>
      <c r="AN549" s="55" t="s">
        <v>1644</v>
      </c>
      <c r="AO549" t="s">
        <v>4371</v>
      </c>
    </row>
    <row r="550" spans="1:41" x14ac:dyDescent="0.25">
      <c r="A550" s="56">
        <v>45716</v>
      </c>
      <c r="B550" s="92" t="s">
        <v>2159</v>
      </c>
      <c r="C550" s="55" t="s">
        <v>4287</v>
      </c>
      <c r="D550" s="55" t="s">
        <v>3859</v>
      </c>
      <c r="E550" s="55" t="s">
        <v>89</v>
      </c>
      <c r="F550" s="55">
        <v>50900020</v>
      </c>
      <c r="G550" s="55" t="s">
        <v>492</v>
      </c>
      <c r="H550" s="55" t="s">
        <v>89</v>
      </c>
      <c r="I550" s="57">
        <v>921.66</v>
      </c>
      <c r="J550" s="57">
        <v>921.66</v>
      </c>
      <c r="K550" s="55" t="s">
        <v>4288</v>
      </c>
      <c r="L550" s="55" t="s">
        <v>1644</v>
      </c>
      <c r="M550" s="55" t="s">
        <v>4287</v>
      </c>
      <c r="N550" s="56">
        <v>45716</v>
      </c>
      <c r="O550" s="55" t="s">
        <v>1644</v>
      </c>
      <c r="P550" s="55" t="s">
        <v>329</v>
      </c>
      <c r="Q550" s="55" t="s">
        <v>330</v>
      </c>
      <c r="R550" s="55" t="s">
        <v>1644</v>
      </c>
      <c r="S550" s="55" t="s">
        <v>1644</v>
      </c>
      <c r="T550" s="55" t="s">
        <v>1644</v>
      </c>
      <c r="U550" s="55" t="s">
        <v>4105</v>
      </c>
      <c r="V550" s="55" t="s">
        <v>1881</v>
      </c>
      <c r="W550" s="55" t="s">
        <v>1644</v>
      </c>
      <c r="X550" s="56"/>
      <c r="Y550" s="55" t="s">
        <v>1644</v>
      </c>
      <c r="Z550" s="56"/>
      <c r="AA550" s="55" t="s">
        <v>1644</v>
      </c>
      <c r="AB550" s="59">
        <v>14462186</v>
      </c>
      <c r="AC550" s="55" t="s">
        <v>1554</v>
      </c>
      <c r="AD550" s="55" t="s">
        <v>1644</v>
      </c>
      <c r="AE550" s="58">
        <v>0</v>
      </c>
      <c r="AF550" s="55" t="s">
        <v>1644</v>
      </c>
      <c r="AG550" s="55" t="s">
        <v>1644</v>
      </c>
      <c r="AH550" s="55" t="s">
        <v>1644</v>
      </c>
      <c r="AI550" s="55" t="s">
        <v>1644</v>
      </c>
      <c r="AJ550" s="55" t="s">
        <v>1644</v>
      </c>
      <c r="AK550" s="55" t="s">
        <v>1644</v>
      </c>
      <c r="AL550" s="55" t="s">
        <v>1644</v>
      </c>
      <c r="AM550" s="55" t="s">
        <v>3861</v>
      </c>
      <c r="AN550" s="55" t="s">
        <v>1644</v>
      </c>
      <c r="AO550" t="s">
        <v>3842</v>
      </c>
    </row>
    <row r="551" spans="1:41" x14ac:dyDescent="0.25">
      <c r="A551" s="56">
        <v>45716</v>
      </c>
      <c r="B551" s="92" t="s">
        <v>2159</v>
      </c>
      <c r="C551" s="55" t="s">
        <v>4287</v>
      </c>
      <c r="D551" s="55" t="s">
        <v>3859</v>
      </c>
      <c r="E551" s="55" t="s">
        <v>89</v>
      </c>
      <c r="F551" s="55">
        <v>50900010</v>
      </c>
      <c r="G551" s="55" t="s">
        <v>490</v>
      </c>
      <c r="H551" s="55" t="s">
        <v>89</v>
      </c>
      <c r="I551" s="57">
        <v>530.66</v>
      </c>
      <c r="J551" s="57">
        <v>530.66</v>
      </c>
      <c r="K551" s="55" t="s">
        <v>4288</v>
      </c>
      <c r="L551" s="55" t="s">
        <v>1644</v>
      </c>
      <c r="M551" s="55" t="s">
        <v>4287</v>
      </c>
      <c r="N551" s="56">
        <v>45716</v>
      </c>
      <c r="O551" s="55" t="s">
        <v>1644</v>
      </c>
      <c r="P551" s="55" t="s">
        <v>329</v>
      </c>
      <c r="Q551" s="55" t="s">
        <v>330</v>
      </c>
      <c r="R551" s="55" t="s">
        <v>1644</v>
      </c>
      <c r="S551" s="55" t="s">
        <v>1644</v>
      </c>
      <c r="T551" s="55" t="s">
        <v>1644</v>
      </c>
      <c r="U551" s="55" t="s">
        <v>4055</v>
      </c>
      <c r="V551" s="55" t="s">
        <v>1881</v>
      </c>
      <c r="W551" s="55" t="s">
        <v>1644</v>
      </c>
      <c r="X551" s="56"/>
      <c r="Y551" s="55" t="s">
        <v>1644</v>
      </c>
      <c r="Z551" s="56"/>
      <c r="AA551" s="55" t="s">
        <v>1644</v>
      </c>
      <c r="AB551" s="59">
        <v>8490525</v>
      </c>
      <c r="AC551" s="55" t="s">
        <v>1554</v>
      </c>
      <c r="AD551" s="55" t="s">
        <v>1644</v>
      </c>
      <c r="AE551" s="58">
        <v>0</v>
      </c>
      <c r="AF551" s="55" t="s">
        <v>1644</v>
      </c>
      <c r="AG551" s="55" t="s">
        <v>1644</v>
      </c>
      <c r="AH551" s="55" t="s">
        <v>1644</v>
      </c>
      <c r="AI551" s="55" t="s">
        <v>1644</v>
      </c>
      <c r="AJ551" s="55" t="s">
        <v>1644</v>
      </c>
      <c r="AK551" s="55" t="s">
        <v>1644</v>
      </c>
      <c r="AL551" s="55" t="s">
        <v>1644</v>
      </c>
      <c r="AM551" s="55" t="s">
        <v>3861</v>
      </c>
      <c r="AN551" s="55" t="s">
        <v>1644</v>
      </c>
      <c r="AO551" t="s">
        <v>3842</v>
      </c>
    </row>
    <row r="552" spans="1:41" x14ac:dyDescent="0.25">
      <c r="A552" s="56">
        <v>45716</v>
      </c>
      <c r="B552" s="92" t="s">
        <v>2159</v>
      </c>
      <c r="C552" s="55" t="s">
        <v>4287</v>
      </c>
      <c r="D552" s="55" t="s">
        <v>3859</v>
      </c>
      <c r="E552" s="55" t="s">
        <v>89</v>
      </c>
      <c r="F552" s="55">
        <v>50900010</v>
      </c>
      <c r="G552" s="55" t="s">
        <v>490</v>
      </c>
      <c r="H552" s="55" t="s">
        <v>89</v>
      </c>
      <c r="I552" s="57">
        <v>0</v>
      </c>
      <c r="J552" s="57">
        <v>0</v>
      </c>
      <c r="K552" s="55" t="s">
        <v>4288</v>
      </c>
      <c r="L552" s="55" t="s">
        <v>1644</v>
      </c>
      <c r="M552" s="55" t="s">
        <v>4287</v>
      </c>
      <c r="N552" s="56">
        <v>45716</v>
      </c>
      <c r="O552" s="55" t="s">
        <v>1644</v>
      </c>
      <c r="P552" s="55" t="s">
        <v>4042</v>
      </c>
      <c r="Q552" s="55" t="s">
        <v>4043</v>
      </c>
      <c r="R552" s="55" t="s">
        <v>1644</v>
      </c>
      <c r="S552" s="55" t="s">
        <v>1644</v>
      </c>
      <c r="T552" s="55" t="s">
        <v>1644</v>
      </c>
      <c r="U552" s="55" t="s">
        <v>4099</v>
      </c>
      <c r="V552" s="55" t="s">
        <v>1881</v>
      </c>
      <c r="W552" s="55" t="s">
        <v>1644</v>
      </c>
      <c r="X552" s="56"/>
      <c r="Y552" s="55" t="s">
        <v>1644</v>
      </c>
      <c r="Z552" s="56"/>
      <c r="AA552" s="55" t="s">
        <v>1644</v>
      </c>
      <c r="AB552" s="59">
        <v>1</v>
      </c>
      <c r="AC552" s="55" t="s">
        <v>1554</v>
      </c>
      <c r="AD552" s="55" t="s">
        <v>1644</v>
      </c>
      <c r="AE552" s="58">
        <v>0</v>
      </c>
      <c r="AF552" s="55" t="s">
        <v>1644</v>
      </c>
      <c r="AG552" s="55" t="s">
        <v>1644</v>
      </c>
      <c r="AH552" s="55" t="s">
        <v>1644</v>
      </c>
      <c r="AI552" s="55" t="s">
        <v>1644</v>
      </c>
      <c r="AJ552" s="55" t="s">
        <v>1644</v>
      </c>
      <c r="AK552" s="55" t="s">
        <v>1644</v>
      </c>
      <c r="AL552" s="55" t="s">
        <v>1644</v>
      </c>
      <c r="AM552" s="55" t="s">
        <v>3861</v>
      </c>
      <c r="AN552" s="55" t="s">
        <v>1644</v>
      </c>
      <c r="AO552" t="s">
        <v>4371</v>
      </c>
    </row>
    <row r="553" spans="1:41" x14ac:dyDescent="0.25">
      <c r="A553" s="56">
        <v>45716</v>
      </c>
      <c r="B553" s="92" t="s">
        <v>2159</v>
      </c>
      <c r="C553" s="55" t="s">
        <v>4287</v>
      </c>
      <c r="D553" s="55" t="s">
        <v>3859</v>
      </c>
      <c r="E553" s="55" t="s">
        <v>89</v>
      </c>
      <c r="F553" s="55">
        <v>50900020</v>
      </c>
      <c r="G553" s="55" t="s">
        <v>492</v>
      </c>
      <c r="H553" s="55" t="s">
        <v>89</v>
      </c>
      <c r="I553" s="57">
        <v>651.25</v>
      </c>
      <c r="J553" s="57">
        <v>651.25</v>
      </c>
      <c r="K553" s="55" t="s">
        <v>4288</v>
      </c>
      <c r="L553" s="55" t="s">
        <v>1644</v>
      </c>
      <c r="M553" s="55" t="s">
        <v>4287</v>
      </c>
      <c r="N553" s="56">
        <v>45716</v>
      </c>
      <c r="O553" s="55" t="s">
        <v>1644</v>
      </c>
      <c r="P553" s="55" t="s">
        <v>329</v>
      </c>
      <c r="Q553" s="55" t="s">
        <v>330</v>
      </c>
      <c r="R553" s="55" t="s">
        <v>1644</v>
      </c>
      <c r="S553" s="55" t="s">
        <v>1644</v>
      </c>
      <c r="T553" s="55" t="s">
        <v>1644</v>
      </c>
      <c r="U553" s="55" t="s">
        <v>4079</v>
      </c>
      <c r="V553" s="55" t="s">
        <v>1881</v>
      </c>
      <c r="W553" s="55" t="s">
        <v>1644</v>
      </c>
      <c r="X553" s="56"/>
      <c r="Y553" s="55" t="s">
        <v>1644</v>
      </c>
      <c r="Z553" s="56"/>
      <c r="AA553" s="55" t="s">
        <v>1644</v>
      </c>
      <c r="AB553" s="59">
        <v>10148058</v>
      </c>
      <c r="AC553" s="55" t="s">
        <v>1554</v>
      </c>
      <c r="AD553" s="55" t="s">
        <v>1644</v>
      </c>
      <c r="AE553" s="58">
        <v>0</v>
      </c>
      <c r="AF553" s="55" t="s">
        <v>1644</v>
      </c>
      <c r="AG553" s="55" t="s">
        <v>1644</v>
      </c>
      <c r="AH553" s="55" t="s">
        <v>1644</v>
      </c>
      <c r="AI553" s="55" t="s">
        <v>1644</v>
      </c>
      <c r="AJ553" s="55" t="s">
        <v>1644</v>
      </c>
      <c r="AK553" s="55" t="s">
        <v>1644</v>
      </c>
      <c r="AL553" s="55" t="s">
        <v>1644</v>
      </c>
      <c r="AM553" s="55" t="s">
        <v>3861</v>
      </c>
      <c r="AN553" s="55" t="s">
        <v>1644</v>
      </c>
      <c r="AO553" t="s">
        <v>3842</v>
      </c>
    </row>
    <row r="554" spans="1:41" x14ac:dyDescent="0.25">
      <c r="A554" s="56">
        <v>45716</v>
      </c>
      <c r="B554" s="92" t="s">
        <v>2159</v>
      </c>
      <c r="C554" s="55" t="s">
        <v>4287</v>
      </c>
      <c r="D554" s="55" t="s">
        <v>3859</v>
      </c>
      <c r="E554" s="55" t="s">
        <v>89</v>
      </c>
      <c r="F554" s="55">
        <v>50900010</v>
      </c>
      <c r="G554" s="55" t="s">
        <v>490</v>
      </c>
      <c r="H554" s="55" t="s">
        <v>89</v>
      </c>
      <c r="I554" s="57">
        <v>0</v>
      </c>
      <c r="J554" s="57">
        <v>0</v>
      </c>
      <c r="K554" s="55" t="s">
        <v>4288</v>
      </c>
      <c r="L554" s="55" t="s">
        <v>1644</v>
      </c>
      <c r="M554" s="55" t="s">
        <v>4287</v>
      </c>
      <c r="N554" s="56">
        <v>45716</v>
      </c>
      <c r="O554" s="55" t="s">
        <v>1644</v>
      </c>
      <c r="P554" s="55" t="s">
        <v>4042</v>
      </c>
      <c r="Q554" s="55" t="s">
        <v>4043</v>
      </c>
      <c r="R554" s="55" t="s">
        <v>1644</v>
      </c>
      <c r="S554" s="55" t="s">
        <v>1644</v>
      </c>
      <c r="T554" s="55" t="s">
        <v>1644</v>
      </c>
      <c r="U554" s="55" t="s">
        <v>4044</v>
      </c>
      <c r="V554" s="55" t="s">
        <v>1881</v>
      </c>
      <c r="W554" s="55" t="s">
        <v>1644</v>
      </c>
      <c r="X554" s="56"/>
      <c r="Y554" s="55" t="s">
        <v>1644</v>
      </c>
      <c r="Z554" s="56"/>
      <c r="AA554" s="55" t="s">
        <v>1644</v>
      </c>
      <c r="AB554" s="59">
        <v>1</v>
      </c>
      <c r="AC554" s="55" t="s">
        <v>1554</v>
      </c>
      <c r="AD554" s="55" t="s">
        <v>1644</v>
      </c>
      <c r="AE554" s="58">
        <v>0</v>
      </c>
      <c r="AF554" s="55" t="s">
        <v>1644</v>
      </c>
      <c r="AG554" s="55" t="s">
        <v>1644</v>
      </c>
      <c r="AH554" s="55" t="s">
        <v>1644</v>
      </c>
      <c r="AI554" s="55" t="s">
        <v>1644</v>
      </c>
      <c r="AJ554" s="55" t="s">
        <v>1644</v>
      </c>
      <c r="AK554" s="55" t="s">
        <v>1644</v>
      </c>
      <c r="AL554" s="55" t="s">
        <v>1644</v>
      </c>
      <c r="AM554" s="55" t="s">
        <v>3861</v>
      </c>
      <c r="AN554" s="55" t="s">
        <v>1644</v>
      </c>
      <c r="AO554" t="s">
        <v>4371</v>
      </c>
    </row>
    <row r="555" spans="1:41" x14ac:dyDescent="0.25">
      <c r="A555" s="56">
        <v>45716</v>
      </c>
      <c r="B555" s="92" t="s">
        <v>2159</v>
      </c>
      <c r="C555" s="55" t="s">
        <v>4287</v>
      </c>
      <c r="D555" s="55" t="s">
        <v>3859</v>
      </c>
      <c r="E555" s="55" t="s">
        <v>89</v>
      </c>
      <c r="F555" s="55">
        <v>50900020</v>
      </c>
      <c r="G555" s="55" t="s">
        <v>492</v>
      </c>
      <c r="H555" s="55" t="s">
        <v>89</v>
      </c>
      <c r="I555" s="57">
        <v>478.54</v>
      </c>
      <c r="J555" s="57">
        <v>478.54</v>
      </c>
      <c r="K555" s="55" t="s">
        <v>4288</v>
      </c>
      <c r="L555" s="55" t="s">
        <v>1644</v>
      </c>
      <c r="M555" s="55" t="s">
        <v>4287</v>
      </c>
      <c r="N555" s="56">
        <v>45716</v>
      </c>
      <c r="O555" s="55" t="s">
        <v>1644</v>
      </c>
      <c r="P555" s="55" t="s">
        <v>329</v>
      </c>
      <c r="Q555" s="55" t="s">
        <v>330</v>
      </c>
      <c r="R555" s="55" t="s">
        <v>1644</v>
      </c>
      <c r="S555" s="55" t="s">
        <v>1644</v>
      </c>
      <c r="T555" s="55" t="s">
        <v>1644</v>
      </c>
      <c r="U555" s="55" t="s">
        <v>4108</v>
      </c>
      <c r="V555" s="55" t="s">
        <v>1881</v>
      </c>
      <c r="W555" s="55" t="s">
        <v>1644</v>
      </c>
      <c r="X555" s="56"/>
      <c r="Y555" s="55" t="s">
        <v>1644</v>
      </c>
      <c r="Z555" s="56"/>
      <c r="AA555" s="55" t="s">
        <v>1644</v>
      </c>
      <c r="AB555" s="59">
        <v>7386973</v>
      </c>
      <c r="AC555" s="55" t="s">
        <v>1554</v>
      </c>
      <c r="AD555" s="55" t="s">
        <v>1644</v>
      </c>
      <c r="AE555" s="58">
        <v>0</v>
      </c>
      <c r="AF555" s="55" t="s">
        <v>1644</v>
      </c>
      <c r="AG555" s="55" t="s">
        <v>1644</v>
      </c>
      <c r="AH555" s="55" t="s">
        <v>1644</v>
      </c>
      <c r="AI555" s="55" t="s">
        <v>1644</v>
      </c>
      <c r="AJ555" s="55" t="s">
        <v>1644</v>
      </c>
      <c r="AK555" s="55" t="s">
        <v>1644</v>
      </c>
      <c r="AL555" s="55" t="s">
        <v>1644</v>
      </c>
      <c r="AM555" s="55" t="s">
        <v>3861</v>
      </c>
      <c r="AN555" s="55" t="s">
        <v>1644</v>
      </c>
      <c r="AO555" t="s">
        <v>3842</v>
      </c>
    </row>
    <row r="556" spans="1:41" x14ac:dyDescent="0.25">
      <c r="A556" s="56">
        <v>45716</v>
      </c>
      <c r="B556" s="92" t="s">
        <v>2159</v>
      </c>
      <c r="C556" s="55" t="s">
        <v>4287</v>
      </c>
      <c r="D556" s="55" t="s">
        <v>3859</v>
      </c>
      <c r="E556" s="55" t="s">
        <v>89</v>
      </c>
      <c r="F556" s="55">
        <v>50900010</v>
      </c>
      <c r="G556" s="55" t="s">
        <v>490</v>
      </c>
      <c r="H556" s="55" t="s">
        <v>89</v>
      </c>
      <c r="I556" s="57">
        <v>0</v>
      </c>
      <c r="J556" s="57">
        <v>0</v>
      </c>
      <c r="K556" s="55" t="s">
        <v>4288</v>
      </c>
      <c r="L556" s="55" t="s">
        <v>1644</v>
      </c>
      <c r="M556" s="55" t="s">
        <v>4287</v>
      </c>
      <c r="N556" s="56">
        <v>45716</v>
      </c>
      <c r="O556" s="55" t="s">
        <v>1644</v>
      </c>
      <c r="P556" s="55" t="s">
        <v>329</v>
      </c>
      <c r="Q556" s="55" t="s">
        <v>330</v>
      </c>
      <c r="R556" s="55" t="s">
        <v>1644</v>
      </c>
      <c r="S556" s="55" t="s">
        <v>1644</v>
      </c>
      <c r="T556" s="55" t="s">
        <v>1644</v>
      </c>
      <c r="U556" s="55" t="s">
        <v>4088</v>
      </c>
      <c r="V556" s="55" t="s">
        <v>1881</v>
      </c>
      <c r="W556" s="55" t="s">
        <v>1644</v>
      </c>
      <c r="X556" s="56"/>
      <c r="Y556" s="55" t="s">
        <v>1644</v>
      </c>
      <c r="Z556" s="56"/>
      <c r="AA556" s="55" t="s">
        <v>1644</v>
      </c>
      <c r="AB556" s="59">
        <v>1</v>
      </c>
      <c r="AC556" s="55" t="s">
        <v>1554</v>
      </c>
      <c r="AD556" s="55" t="s">
        <v>1644</v>
      </c>
      <c r="AE556" s="58">
        <v>0</v>
      </c>
      <c r="AF556" s="55" t="s">
        <v>1644</v>
      </c>
      <c r="AG556" s="55" t="s">
        <v>1644</v>
      </c>
      <c r="AH556" s="55" t="s">
        <v>1644</v>
      </c>
      <c r="AI556" s="55" t="s">
        <v>1644</v>
      </c>
      <c r="AJ556" s="55" t="s">
        <v>1644</v>
      </c>
      <c r="AK556" s="55" t="s">
        <v>1644</v>
      </c>
      <c r="AL556" s="55" t="s">
        <v>1644</v>
      </c>
      <c r="AM556" s="55" t="s">
        <v>3861</v>
      </c>
      <c r="AN556" s="55" t="s">
        <v>1644</v>
      </c>
      <c r="AO556" t="s">
        <v>3842</v>
      </c>
    </row>
    <row r="557" spans="1:41" x14ac:dyDescent="0.25">
      <c r="A557" s="56">
        <v>45716</v>
      </c>
      <c r="B557" s="92" t="s">
        <v>2159</v>
      </c>
      <c r="C557" s="55" t="s">
        <v>4287</v>
      </c>
      <c r="D557" s="55" t="s">
        <v>3859</v>
      </c>
      <c r="E557" s="55" t="s">
        <v>89</v>
      </c>
      <c r="F557" s="55">
        <v>50900010</v>
      </c>
      <c r="G557" s="55" t="s">
        <v>490</v>
      </c>
      <c r="H557" s="55" t="s">
        <v>89</v>
      </c>
      <c r="I557" s="57">
        <v>50.31</v>
      </c>
      <c r="J557" s="57">
        <v>50.31</v>
      </c>
      <c r="K557" s="55" t="s">
        <v>4288</v>
      </c>
      <c r="L557" s="55" t="s">
        <v>1644</v>
      </c>
      <c r="M557" s="55" t="s">
        <v>4287</v>
      </c>
      <c r="N557" s="56">
        <v>45716</v>
      </c>
      <c r="O557" s="55" t="s">
        <v>1644</v>
      </c>
      <c r="P557" s="55" t="s">
        <v>329</v>
      </c>
      <c r="Q557" s="55" t="s">
        <v>330</v>
      </c>
      <c r="R557" s="55" t="s">
        <v>1644</v>
      </c>
      <c r="S557" s="55" t="s">
        <v>1644</v>
      </c>
      <c r="T557" s="55" t="s">
        <v>1644</v>
      </c>
      <c r="U557" s="55" t="s">
        <v>4034</v>
      </c>
      <c r="V557" s="55" t="s">
        <v>1881</v>
      </c>
      <c r="W557" s="55" t="s">
        <v>1644</v>
      </c>
      <c r="X557" s="56"/>
      <c r="Y557" s="55" t="s">
        <v>1644</v>
      </c>
      <c r="Z557" s="56"/>
      <c r="AA557" s="55" t="s">
        <v>1644</v>
      </c>
      <c r="AB557" s="59">
        <v>862071</v>
      </c>
      <c r="AC557" s="55" t="s">
        <v>1554</v>
      </c>
      <c r="AD557" s="55" t="s">
        <v>1644</v>
      </c>
      <c r="AE557" s="58">
        <v>0</v>
      </c>
      <c r="AF557" s="55" t="s">
        <v>1644</v>
      </c>
      <c r="AG557" s="55" t="s">
        <v>1644</v>
      </c>
      <c r="AH557" s="55" t="s">
        <v>1644</v>
      </c>
      <c r="AI557" s="55" t="s">
        <v>1644</v>
      </c>
      <c r="AJ557" s="55" t="s">
        <v>1644</v>
      </c>
      <c r="AK557" s="55" t="s">
        <v>1644</v>
      </c>
      <c r="AL557" s="55" t="s">
        <v>1644</v>
      </c>
      <c r="AM557" s="55" t="s">
        <v>3861</v>
      </c>
      <c r="AN557" s="55" t="s">
        <v>1644</v>
      </c>
      <c r="AO557" t="s">
        <v>3842</v>
      </c>
    </row>
    <row r="558" spans="1:41" x14ac:dyDescent="0.25">
      <c r="A558" s="56">
        <v>45716</v>
      </c>
      <c r="B558" s="92" t="s">
        <v>2159</v>
      </c>
      <c r="C558" s="55" t="s">
        <v>4287</v>
      </c>
      <c r="D558" s="55" t="s">
        <v>3859</v>
      </c>
      <c r="E558" s="55" t="s">
        <v>89</v>
      </c>
      <c r="F558" s="55">
        <v>50900010</v>
      </c>
      <c r="G558" s="55" t="s">
        <v>490</v>
      </c>
      <c r="H558" s="55" t="s">
        <v>89</v>
      </c>
      <c r="I558" s="57">
        <v>0</v>
      </c>
      <c r="J558" s="57">
        <v>0</v>
      </c>
      <c r="K558" s="55" t="s">
        <v>4288</v>
      </c>
      <c r="L558" s="55" t="s">
        <v>1644</v>
      </c>
      <c r="M558" s="55" t="s">
        <v>4287</v>
      </c>
      <c r="N558" s="56">
        <v>45716</v>
      </c>
      <c r="O558" s="55" t="s">
        <v>1644</v>
      </c>
      <c r="P558" s="55" t="s">
        <v>4042</v>
      </c>
      <c r="Q558" s="55" t="s">
        <v>4043</v>
      </c>
      <c r="R558" s="55" t="s">
        <v>1644</v>
      </c>
      <c r="S558" s="55" t="s">
        <v>1644</v>
      </c>
      <c r="T558" s="55" t="s">
        <v>1644</v>
      </c>
      <c r="U558" s="55" t="s">
        <v>4089</v>
      </c>
      <c r="V558" s="55" t="s">
        <v>1881</v>
      </c>
      <c r="W558" s="55" t="s">
        <v>1644</v>
      </c>
      <c r="X558" s="56"/>
      <c r="Y558" s="55" t="s">
        <v>1644</v>
      </c>
      <c r="Z558" s="56"/>
      <c r="AA558" s="55" t="s">
        <v>1644</v>
      </c>
      <c r="AB558" s="59">
        <v>1</v>
      </c>
      <c r="AC558" s="55" t="s">
        <v>1554</v>
      </c>
      <c r="AD558" s="55" t="s">
        <v>1644</v>
      </c>
      <c r="AE558" s="58">
        <v>0</v>
      </c>
      <c r="AF558" s="55" t="s">
        <v>1644</v>
      </c>
      <c r="AG558" s="55" t="s">
        <v>1644</v>
      </c>
      <c r="AH558" s="55" t="s">
        <v>1644</v>
      </c>
      <c r="AI558" s="55" t="s">
        <v>1644</v>
      </c>
      <c r="AJ558" s="55" t="s">
        <v>1644</v>
      </c>
      <c r="AK558" s="55" t="s">
        <v>1644</v>
      </c>
      <c r="AL558" s="55" t="s">
        <v>1644</v>
      </c>
      <c r="AM558" s="55" t="s">
        <v>3861</v>
      </c>
      <c r="AN558" s="55" t="s">
        <v>1644</v>
      </c>
      <c r="AO558" t="s">
        <v>4371</v>
      </c>
    </row>
    <row r="559" spans="1:41" x14ac:dyDescent="0.25">
      <c r="A559" s="56">
        <v>45716</v>
      </c>
      <c r="B559" s="92" t="s">
        <v>2159</v>
      </c>
      <c r="C559" s="55" t="s">
        <v>4287</v>
      </c>
      <c r="D559" s="55" t="s">
        <v>3859</v>
      </c>
      <c r="E559" s="55" t="s">
        <v>89</v>
      </c>
      <c r="F559" s="55">
        <v>50900010</v>
      </c>
      <c r="G559" s="55" t="s">
        <v>490</v>
      </c>
      <c r="H559" s="55" t="s">
        <v>89</v>
      </c>
      <c r="I559" s="57">
        <v>0</v>
      </c>
      <c r="J559" s="57">
        <v>0</v>
      </c>
      <c r="K559" s="55" t="s">
        <v>4288</v>
      </c>
      <c r="L559" s="55" t="s">
        <v>1644</v>
      </c>
      <c r="M559" s="55" t="s">
        <v>4287</v>
      </c>
      <c r="N559" s="56">
        <v>45716</v>
      </c>
      <c r="O559" s="55" t="s">
        <v>1644</v>
      </c>
      <c r="P559" s="55" t="s">
        <v>4042</v>
      </c>
      <c r="Q559" s="55" t="s">
        <v>4043</v>
      </c>
      <c r="R559" s="55" t="s">
        <v>1644</v>
      </c>
      <c r="S559" s="55" t="s">
        <v>1644</v>
      </c>
      <c r="T559" s="55" t="s">
        <v>1644</v>
      </c>
      <c r="U559" s="55" t="s">
        <v>4114</v>
      </c>
      <c r="V559" s="55" t="s">
        <v>1881</v>
      </c>
      <c r="W559" s="55" t="s">
        <v>1644</v>
      </c>
      <c r="X559" s="56"/>
      <c r="Y559" s="55" t="s">
        <v>1644</v>
      </c>
      <c r="Z559" s="56"/>
      <c r="AA559" s="55" t="s">
        <v>1644</v>
      </c>
      <c r="AB559" s="59">
        <v>1</v>
      </c>
      <c r="AC559" s="55" t="s">
        <v>1554</v>
      </c>
      <c r="AD559" s="55" t="s">
        <v>1644</v>
      </c>
      <c r="AE559" s="58">
        <v>0</v>
      </c>
      <c r="AF559" s="55" t="s">
        <v>1644</v>
      </c>
      <c r="AG559" s="55" t="s">
        <v>1644</v>
      </c>
      <c r="AH559" s="55" t="s">
        <v>1644</v>
      </c>
      <c r="AI559" s="55" t="s">
        <v>1644</v>
      </c>
      <c r="AJ559" s="55" t="s">
        <v>1644</v>
      </c>
      <c r="AK559" s="55" t="s">
        <v>1644</v>
      </c>
      <c r="AL559" s="55" t="s">
        <v>1644</v>
      </c>
      <c r="AM559" s="55" t="s">
        <v>3861</v>
      </c>
      <c r="AN559" s="55" t="s">
        <v>1644</v>
      </c>
      <c r="AO559" t="s">
        <v>4371</v>
      </c>
    </row>
    <row r="560" spans="1:41" x14ac:dyDescent="0.25">
      <c r="A560" s="56">
        <v>45716</v>
      </c>
      <c r="B560" s="92" t="s">
        <v>2159</v>
      </c>
      <c r="C560" s="55" t="s">
        <v>4287</v>
      </c>
      <c r="D560" s="55" t="s">
        <v>3859</v>
      </c>
      <c r="E560" s="55" t="s">
        <v>89</v>
      </c>
      <c r="F560" s="55">
        <v>50900020</v>
      </c>
      <c r="G560" s="55" t="s">
        <v>492</v>
      </c>
      <c r="H560" s="55" t="s">
        <v>89</v>
      </c>
      <c r="I560" s="57">
        <v>214.38</v>
      </c>
      <c r="J560" s="57">
        <v>214.38</v>
      </c>
      <c r="K560" s="55" t="s">
        <v>4288</v>
      </c>
      <c r="L560" s="55" t="s">
        <v>1644</v>
      </c>
      <c r="M560" s="55" t="s">
        <v>4287</v>
      </c>
      <c r="N560" s="56">
        <v>45716</v>
      </c>
      <c r="O560" s="55" t="s">
        <v>1644</v>
      </c>
      <c r="P560" s="55" t="s">
        <v>329</v>
      </c>
      <c r="Q560" s="55" t="s">
        <v>330</v>
      </c>
      <c r="R560" s="55" t="s">
        <v>1644</v>
      </c>
      <c r="S560" s="55" t="s">
        <v>1644</v>
      </c>
      <c r="T560" s="55" t="s">
        <v>1644</v>
      </c>
      <c r="U560" s="55" t="s">
        <v>4085</v>
      </c>
      <c r="V560" s="55" t="s">
        <v>1881</v>
      </c>
      <c r="W560" s="55" t="s">
        <v>1644</v>
      </c>
      <c r="X560" s="56"/>
      <c r="Y560" s="55" t="s">
        <v>1644</v>
      </c>
      <c r="Z560" s="56"/>
      <c r="AA560" s="55" t="s">
        <v>1644</v>
      </c>
      <c r="AB560" s="59">
        <v>3320699</v>
      </c>
      <c r="AC560" s="55" t="s">
        <v>1554</v>
      </c>
      <c r="AD560" s="55" t="s">
        <v>1644</v>
      </c>
      <c r="AE560" s="58">
        <v>0</v>
      </c>
      <c r="AF560" s="55" t="s">
        <v>1644</v>
      </c>
      <c r="AG560" s="55" t="s">
        <v>1644</v>
      </c>
      <c r="AH560" s="55" t="s">
        <v>1644</v>
      </c>
      <c r="AI560" s="55" t="s">
        <v>1644</v>
      </c>
      <c r="AJ560" s="55" t="s">
        <v>1644</v>
      </c>
      <c r="AK560" s="55" t="s">
        <v>1644</v>
      </c>
      <c r="AL560" s="55" t="s">
        <v>1644</v>
      </c>
      <c r="AM560" s="55" t="s">
        <v>3861</v>
      </c>
      <c r="AN560" s="55" t="s">
        <v>1644</v>
      </c>
      <c r="AO560" t="s">
        <v>3842</v>
      </c>
    </row>
    <row r="561" spans="1:41" x14ac:dyDescent="0.25">
      <c r="A561" s="56">
        <v>45716</v>
      </c>
      <c r="B561" s="92" t="s">
        <v>2159</v>
      </c>
      <c r="C561" s="55" t="s">
        <v>4287</v>
      </c>
      <c r="D561" s="55" t="s">
        <v>3859</v>
      </c>
      <c r="E561" s="55" t="s">
        <v>89</v>
      </c>
      <c r="F561" s="55">
        <v>50900010</v>
      </c>
      <c r="G561" s="55" t="s">
        <v>490</v>
      </c>
      <c r="H561" s="55" t="s">
        <v>89</v>
      </c>
      <c r="I561" s="57">
        <v>0</v>
      </c>
      <c r="J561" s="57">
        <v>0</v>
      </c>
      <c r="K561" s="55" t="s">
        <v>4288</v>
      </c>
      <c r="L561" s="55" t="s">
        <v>1644</v>
      </c>
      <c r="M561" s="55" t="s">
        <v>4287</v>
      </c>
      <c r="N561" s="56">
        <v>45716</v>
      </c>
      <c r="O561" s="55" t="s">
        <v>1644</v>
      </c>
      <c r="P561" s="55" t="s">
        <v>4042</v>
      </c>
      <c r="Q561" s="55" t="s">
        <v>4043</v>
      </c>
      <c r="R561" s="55" t="s">
        <v>1644</v>
      </c>
      <c r="S561" s="55" t="s">
        <v>1644</v>
      </c>
      <c r="T561" s="55" t="s">
        <v>1644</v>
      </c>
      <c r="U561" s="55" t="s">
        <v>4066</v>
      </c>
      <c r="V561" s="55" t="s">
        <v>1881</v>
      </c>
      <c r="W561" s="55" t="s">
        <v>1644</v>
      </c>
      <c r="X561" s="56"/>
      <c r="Y561" s="55" t="s">
        <v>1644</v>
      </c>
      <c r="Z561" s="56"/>
      <c r="AA561" s="55" t="s">
        <v>1644</v>
      </c>
      <c r="AB561" s="59">
        <v>1</v>
      </c>
      <c r="AC561" s="55" t="s">
        <v>1554</v>
      </c>
      <c r="AD561" s="55" t="s">
        <v>1644</v>
      </c>
      <c r="AE561" s="58">
        <v>0</v>
      </c>
      <c r="AF561" s="55" t="s">
        <v>1644</v>
      </c>
      <c r="AG561" s="55" t="s">
        <v>1644</v>
      </c>
      <c r="AH561" s="55" t="s">
        <v>1644</v>
      </c>
      <c r="AI561" s="55" t="s">
        <v>1644</v>
      </c>
      <c r="AJ561" s="55" t="s">
        <v>1644</v>
      </c>
      <c r="AK561" s="55" t="s">
        <v>1644</v>
      </c>
      <c r="AL561" s="55" t="s">
        <v>1644</v>
      </c>
      <c r="AM561" s="55" t="s">
        <v>3861</v>
      </c>
      <c r="AN561" s="55" t="s">
        <v>1644</v>
      </c>
      <c r="AO561" t="s">
        <v>4371</v>
      </c>
    </row>
    <row r="562" spans="1:41" x14ac:dyDescent="0.25">
      <c r="A562" s="56">
        <v>45716</v>
      </c>
      <c r="B562" s="92" t="s">
        <v>2159</v>
      </c>
      <c r="C562" s="55" t="s">
        <v>4287</v>
      </c>
      <c r="D562" s="55" t="s">
        <v>3859</v>
      </c>
      <c r="E562" s="55" t="s">
        <v>89</v>
      </c>
      <c r="F562" s="55">
        <v>50900010</v>
      </c>
      <c r="G562" s="55" t="s">
        <v>490</v>
      </c>
      <c r="H562" s="55" t="s">
        <v>89</v>
      </c>
      <c r="I562" s="57">
        <v>0</v>
      </c>
      <c r="J562" s="57">
        <v>0</v>
      </c>
      <c r="K562" s="55" t="s">
        <v>4288</v>
      </c>
      <c r="L562" s="55" t="s">
        <v>1644</v>
      </c>
      <c r="M562" s="55" t="s">
        <v>4287</v>
      </c>
      <c r="N562" s="56">
        <v>45716</v>
      </c>
      <c r="O562" s="55" t="s">
        <v>1644</v>
      </c>
      <c r="P562" s="55" t="s">
        <v>4042</v>
      </c>
      <c r="Q562" s="55" t="s">
        <v>4043</v>
      </c>
      <c r="R562" s="55" t="s">
        <v>1644</v>
      </c>
      <c r="S562" s="55" t="s">
        <v>1644</v>
      </c>
      <c r="T562" s="55" t="s">
        <v>1644</v>
      </c>
      <c r="U562" s="55" t="s">
        <v>4046</v>
      </c>
      <c r="V562" s="55" t="s">
        <v>1881</v>
      </c>
      <c r="W562" s="55" t="s">
        <v>1644</v>
      </c>
      <c r="X562" s="56"/>
      <c r="Y562" s="55" t="s">
        <v>1644</v>
      </c>
      <c r="Z562" s="56"/>
      <c r="AA562" s="55" t="s">
        <v>1644</v>
      </c>
      <c r="AB562" s="59">
        <v>1</v>
      </c>
      <c r="AC562" s="55" t="s">
        <v>1554</v>
      </c>
      <c r="AD562" s="55" t="s">
        <v>1644</v>
      </c>
      <c r="AE562" s="58">
        <v>0</v>
      </c>
      <c r="AF562" s="55" t="s">
        <v>1644</v>
      </c>
      <c r="AG562" s="55" t="s">
        <v>1644</v>
      </c>
      <c r="AH562" s="55" t="s">
        <v>1644</v>
      </c>
      <c r="AI562" s="55" t="s">
        <v>1644</v>
      </c>
      <c r="AJ562" s="55" t="s">
        <v>1644</v>
      </c>
      <c r="AK562" s="55" t="s">
        <v>1644</v>
      </c>
      <c r="AL562" s="55" t="s">
        <v>1644</v>
      </c>
      <c r="AM562" s="55" t="s">
        <v>3861</v>
      </c>
      <c r="AN562" s="55" t="s">
        <v>1644</v>
      </c>
      <c r="AO562" t="s">
        <v>4371</v>
      </c>
    </row>
    <row r="563" spans="1:41" x14ac:dyDescent="0.25">
      <c r="A563" s="56">
        <v>45716</v>
      </c>
      <c r="B563" s="92" t="s">
        <v>2159</v>
      </c>
      <c r="C563" s="55" t="s">
        <v>4287</v>
      </c>
      <c r="D563" s="55" t="s">
        <v>3859</v>
      </c>
      <c r="E563" s="55" t="s">
        <v>89</v>
      </c>
      <c r="F563" s="55">
        <v>50900010</v>
      </c>
      <c r="G563" s="55" t="s">
        <v>490</v>
      </c>
      <c r="H563" s="55" t="s">
        <v>89</v>
      </c>
      <c r="I563" s="57">
        <v>0</v>
      </c>
      <c r="J563" s="57">
        <v>0</v>
      </c>
      <c r="K563" s="55" t="s">
        <v>4288</v>
      </c>
      <c r="L563" s="55" t="s">
        <v>1644</v>
      </c>
      <c r="M563" s="55" t="s">
        <v>4287</v>
      </c>
      <c r="N563" s="56">
        <v>45716</v>
      </c>
      <c r="O563" s="55" t="s">
        <v>1644</v>
      </c>
      <c r="P563" s="55" t="s">
        <v>4042</v>
      </c>
      <c r="Q563" s="55" t="s">
        <v>4043</v>
      </c>
      <c r="R563" s="55" t="s">
        <v>1644</v>
      </c>
      <c r="S563" s="55" t="s">
        <v>1644</v>
      </c>
      <c r="T563" s="55" t="s">
        <v>1644</v>
      </c>
      <c r="U563" s="55" t="s">
        <v>4097</v>
      </c>
      <c r="V563" s="55" t="s">
        <v>1881</v>
      </c>
      <c r="W563" s="55" t="s">
        <v>1644</v>
      </c>
      <c r="X563" s="56"/>
      <c r="Y563" s="55" t="s">
        <v>1644</v>
      </c>
      <c r="Z563" s="56"/>
      <c r="AA563" s="55" t="s">
        <v>1644</v>
      </c>
      <c r="AB563" s="59">
        <v>1</v>
      </c>
      <c r="AC563" s="55" t="s">
        <v>1554</v>
      </c>
      <c r="AD563" s="55" t="s">
        <v>1644</v>
      </c>
      <c r="AE563" s="58">
        <v>0</v>
      </c>
      <c r="AF563" s="55" t="s">
        <v>1644</v>
      </c>
      <c r="AG563" s="55" t="s">
        <v>1644</v>
      </c>
      <c r="AH563" s="55" t="s">
        <v>1644</v>
      </c>
      <c r="AI563" s="55" t="s">
        <v>1644</v>
      </c>
      <c r="AJ563" s="55" t="s">
        <v>1644</v>
      </c>
      <c r="AK563" s="55" t="s">
        <v>1644</v>
      </c>
      <c r="AL563" s="55" t="s">
        <v>1644</v>
      </c>
      <c r="AM563" s="55" t="s">
        <v>3861</v>
      </c>
      <c r="AN563" s="55" t="s">
        <v>1644</v>
      </c>
      <c r="AO563" t="s">
        <v>4371</v>
      </c>
    </row>
    <row r="564" spans="1:41" x14ac:dyDescent="0.25">
      <c r="A564" s="56">
        <v>45716</v>
      </c>
      <c r="B564" s="92" t="s">
        <v>2159</v>
      </c>
      <c r="C564" s="55" t="s">
        <v>4287</v>
      </c>
      <c r="D564" s="55" t="s">
        <v>3859</v>
      </c>
      <c r="E564" s="55" t="s">
        <v>89</v>
      </c>
      <c r="F564" s="55">
        <v>50900010</v>
      </c>
      <c r="G564" s="55" t="s">
        <v>490</v>
      </c>
      <c r="H564" s="55" t="s">
        <v>89</v>
      </c>
      <c r="I564" s="57">
        <v>0</v>
      </c>
      <c r="J564" s="57">
        <v>0</v>
      </c>
      <c r="K564" s="55" t="s">
        <v>4288</v>
      </c>
      <c r="L564" s="55" t="s">
        <v>1644</v>
      </c>
      <c r="M564" s="55" t="s">
        <v>4287</v>
      </c>
      <c r="N564" s="56">
        <v>45716</v>
      </c>
      <c r="O564" s="55" t="s">
        <v>1644</v>
      </c>
      <c r="P564" s="55" t="s">
        <v>329</v>
      </c>
      <c r="Q564" s="55" t="s">
        <v>330</v>
      </c>
      <c r="R564" s="55" t="s">
        <v>1644</v>
      </c>
      <c r="S564" s="55" t="s">
        <v>1644</v>
      </c>
      <c r="T564" s="55" t="s">
        <v>1644</v>
      </c>
      <c r="U564" s="55" t="s">
        <v>4116</v>
      </c>
      <c r="V564" s="55" t="s">
        <v>1881</v>
      </c>
      <c r="W564" s="55" t="s">
        <v>1644</v>
      </c>
      <c r="X564" s="56"/>
      <c r="Y564" s="55" t="s">
        <v>1644</v>
      </c>
      <c r="Z564" s="56"/>
      <c r="AA564" s="55" t="s">
        <v>1644</v>
      </c>
      <c r="AB564" s="59">
        <v>1</v>
      </c>
      <c r="AC564" s="55" t="s">
        <v>1554</v>
      </c>
      <c r="AD564" s="55" t="s">
        <v>1644</v>
      </c>
      <c r="AE564" s="58">
        <v>0</v>
      </c>
      <c r="AF564" s="55" t="s">
        <v>1644</v>
      </c>
      <c r="AG564" s="55" t="s">
        <v>1644</v>
      </c>
      <c r="AH564" s="55" t="s">
        <v>1644</v>
      </c>
      <c r="AI564" s="55" t="s">
        <v>1644</v>
      </c>
      <c r="AJ564" s="55" t="s">
        <v>1644</v>
      </c>
      <c r="AK564" s="55" t="s">
        <v>1644</v>
      </c>
      <c r="AL564" s="55" t="s">
        <v>1644</v>
      </c>
      <c r="AM564" s="55" t="s">
        <v>3861</v>
      </c>
      <c r="AN564" s="55" t="s">
        <v>1644</v>
      </c>
      <c r="AO564" t="s">
        <v>3842</v>
      </c>
    </row>
    <row r="565" spans="1:41" x14ac:dyDescent="0.25">
      <c r="A565" s="56">
        <v>45716</v>
      </c>
      <c r="B565" s="92" t="s">
        <v>2159</v>
      </c>
      <c r="C565" s="55" t="s">
        <v>4287</v>
      </c>
      <c r="D565" s="55" t="s">
        <v>3859</v>
      </c>
      <c r="E565" s="55" t="s">
        <v>89</v>
      </c>
      <c r="F565" s="55">
        <v>50900020</v>
      </c>
      <c r="G565" s="55" t="s">
        <v>492</v>
      </c>
      <c r="H565" s="55" t="s">
        <v>89</v>
      </c>
      <c r="I565" s="57">
        <v>1028.8499999999999</v>
      </c>
      <c r="J565" s="57">
        <v>1028.8499999999999</v>
      </c>
      <c r="K565" s="55" t="s">
        <v>4288</v>
      </c>
      <c r="L565" s="55" t="s">
        <v>1644</v>
      </c>
      <c r="M565" s="55" t="s">
        <v>4287</v>
      </c>
      <c r="N565" s="56">
        <v>45716</v>
      </c>
      <c r="O565" s="55" t="s">
        <v>1644</v>
      </c>
      <c r="P565" s="55" t="s">
        <v>329</v>
      </c>
      <c r="Q565" s="55" t="s">
        <v>330</v>
      </c>
      <c r="R565" s="55" t="s">
        <v>1644</v>
      </c>
      <c r="S565" s="55" t="s">
        <v>1644</v>
      </c>
      <c r="T565" s="55" t="s">
        <v>1644</v>
      </c>
      <c r="U565" s="55" t="s">
        <v>4063</v>
      </c>
      <c r="V565" s="55" t="s">
        <v>1881</v>
      </c>
      <c r="W565" s="55" t="s">
        <v>1644</v>
      </c>
      <c r="X565" s="56"/>
      <c r="Y565" s="55" t="s">
        <v>1644</v>
      </c>
      <c r="Z565" s="56"/>
      <c r="AA565" s="55" t="s">
        <v>1644</v>
      </c>
      <c r="AB565" s="59">
        <v>16577915</v>
      </c>
      <c r="AC565" s="55" t="s">
        <v>1554</v>
      </c>
      <c r="AD565" s="55" t="s">
        <v>1644</v>
      </c>
      <c r="AE565" s="58">
        <v>0</v>
      </c>
      <c r="AF565" s="55" t="s">
        <v>1644</v>
      </c>
      <c r="AG565" s="55" t="s">
        <v>1644</v>
      </c>
      <c r="AH565" s="55" t="s">
        <v>1644</v>
      </c>
      <c r="AI565" s="55" t="s">
        <v>1644</v>
      </c>
      <c r="AJ565" s="55" t="s">
        <v>1644</v>
      </c>
      <c r="AK565" s="55" t="s">
        <v>1644</v>
      </c>
      <c r="AL565" s="55" t="s">
        <v>1644</v>
      </c>
      <c r="AM565" s="55" t="s">
        <v>3861</v>
      </c>
      <c r="AN565" s="55" t="s">
        <v>1644</v>
      </c>
      <c r="AO565" t="s">
        <v>3842</v>
      </c>
    </row>
    <row r="566" spans="1:41" x14ac:dyDescent="0.25">
      <c r="A566" s="56">
        <v>45716</v>
      </c>
      <c r="B566" s="92" t="s">
        <v>2159</v>
      </c>
      <c r="C566" s="55" t="s">
        <v>4287</v>
      </c>
      <c r="D566" s="55" t="s">
        <v>3859</v>
      </c>
      <c r="E566" s="55" t="s">
        <v>89</v>
      </c>
      <c r="F566" s="55">
        <v>50900020</v>
      </c>
      <c r="G566" s="55" t="s">
        <v>492</v>
      </c>
      <c r="H566" s="55" t="s">
        <v>89</v>
      </c>
      <c r="I566" s="57">
        <v>1387.75</v>
      </c>
      <c r="J566" s="57">
        <v>1387.75</v>
      </c>
      <c r="K566" s="55" t="s">
        <v>4288</v>
      </c>
      <c r="L566" s="55" t="s">
        <v>1644</v>
      </c>
      <c r="M566" s="55" t="s">
        <v>4287</v>
      </c>
      <c r="N566" s="56">
        <v>45716</v>
      </c>
      <c r="O566" s="55" t="s">
        <v>1644</v>
      </c>
      <c r="P566" s="55" t="s">
        <v>329</v>
      </c>
      <c r="Q566" s="55" t="s">
        <v>330</v>
      </c>
      <c r="R566" s="55" t="s">
        <v>1644</v>
      </c>
      <c r="S566" s="55" t="s">
        <v>1644</v>
      </c>
      <c r="T566" s="55" t="s">
        <v>1644</v>
      </c>
      <c r="U566" s="55" t="s">
        <v>4053</v>
      </c>
      <c r="V566" s="55" t="s">
        <v>1881</v>
      </c>
      <c r="W566" s="55" t="s">
        <v>1644</v>
      </c>
      <c r="X566" s="56"/>
      <c r="Y566" s="55" t="s">
        <v>1644</v>
      </c>
      <c r="Z566" s="56"/>
      <c r="AA566" s="55" t="s">
        <v>1644</v>
      </c>
      <c r="AB566" s="59">
        <v>21800122</v>
      </c>
      <c r="AC566" s="55" t="s">
        <v>1554</v>
      </c>
      <c r="AD566" s="55" t="s">
        <v>1644</v>
      </c>
      <c r="AE566" s="58">
        <v>0</v>
      </c>
      <c r="AF566" s="55" t="s">
        <v>1644</v>
      </c>
      <c r="AG566" s="55" t="s">
        <v>1644</v>
      </c>
      <c r="AH566" s="55" t="s">
        <v>1644</v>
      </c>
      <c r="AI566" s="55" t="s">
        <v>1644</v>
      </c>
      <c r="AJ566" s="55" t="s">
        <v>1644</v>
      </c>
      <c r="AK566" s="55" t="s">
        <v>1644</v>
      </c>
      <c r="AL566" s="55" t="s">
        <v>1644</v>
      </c>
      <c r="AM566" s="55" t="s">
        <v>3861</v>
      </c>
      <c r="AN566" s="55" t="s">
        <v>1644</v>
      </c>
      <c r="AO566" t="s">
        <v>3842</v>
      </c>
    </row>
    <row r="567" spans="1:41" x14ac:dyDescent="0.25">
      <c r="A567" s="56">
        <v>45716</v>
      </c>
      <c r="B567" s="92" t="s">
        <v>2159</v>
      </c>
      <c r="C567" s="55" t="s">
        <v>4287</v>
      </c>
      <c r="D567" s="55" t="s">
        <v>3859</v>
      </c>
      <c r="E567" s="55" t="s">
        <v>89</v>
      </c>
      <c r="F567" s="55">
        <v>50900010</v>
      </c>
      <c r="G567" s="55" t="s">
        <v>490</v>
      </c>
      <c r="H567" s="55" t="s">
        <v>89</v>
      </c>
      <c r="I567" s="57">
        <v>0.26</v>
      </c>
      <c r="J567" s="57">
        <v>0.26</v>
      </c>
      <c r="K567" s="55" t="s">
        <v>4288</v>
      </c>
      <c r="L567" s="55" t="s">
        <v>1644</v>
      </c>
      <c r="M567" s="55" t="s">
        <v>4287</v>
      </c>
      <c r="N567" s="56">
        <v>45716</v>
      </c>
      <c r="O567" s="55" t="s">
        <v>1644</v>
      </c>
      <c r="P567" s="55" t="s">
        <v>329</v>
      </c>
      <c r="Q567" s="55" t="s">
        <v>330</v>
      </c>
      <c r="R567" s="55" t="s">
        <v>1644</v>
      </c>
      <c r="S567" s="55" t="s">
        <v>1644</v>
      </c>
      <c r="T567" s="55" t="s">
        <v>1644</v>
      </c>
      <c r="U567" s="55" t="s">
        <v>4094</v>
      </c>
      <c r="V567" s="55" t="s">
        <v>1718</v>
      </c>
      <c r="W567" s="55" t="s">
        <v>1644</v>
      </c>
      <c r="X567" s="56"/>
      <c r="Y567" s="55" t="s">
        <v>1644</v>
      </c>
      <c r="Z567" s="56"/>
      <c r="AA567" s="55" t="s">
        <v>1644</v>
      </c>
      <c r="AB567" s="59">
        <v>5027</v>
      </c>
      <c r="AC567" s="55" t="s">
        <v>1554</v>
      </c>
      <c r="AD567" s="55" t="s">
        <v>1644</v>
      </c>
      <c r="AE567" s="58">
        <v>0</v>
      </c>
      <c r="AF567" s="55" t="s">
        <v>1644</v>
      </c>
      <c r="AG567" s="55" t="s">
        <v>1644</v>
      </c>
      <c r="AH567" s="55" t="s">
        <v>1644</v>
      </c>
      <c r="AI567" s="55" t="s">
        <v>1644</v>
      </c>
      <c r="AJ567" s="55" t="s">
        <v>1644</v>
      </c>
      <c r="AK567" s="55" t="s">
        <v>1644</v>
      </c>
      <c r="AL567" s="55" t="s">
        <v>1644</v>
      </c>
      <c r="AM567" s="55" t="s">
        <v>3861</v>
      </c>
      <c r="AN567" s="55" t="s">
        <v>1644</v>
      </c>
      <c r="AO567" t="s">
        <v>3842</v>
      </c>
    </row>
    <row r="568" spans="1:41" x14ac:dyDescent="0.25">
      <c r="A568" s="56">
        <v>45716</v>
      </c>
      <c r="B568" s="92" t="s">
        <v>2159</v>
      </c>
      <c r="C568" s="55" t="s">
        <v>4287</v>
      </c>
      <c r="D568" s="55" t="s">
        <v>3859</v>
      </c>
      <c r="E568" s="55" t="s">
        <v>89</v>
      </c>
      <c r="F568" s="55">
        <v>50900020</v>
      </c>
      <c r="G568" s="55" t="s">
        <v>492</v>
      </c>
      <c r="H568" s="55" t="s">
        <v>89</v>
      </c>
      <c r="I568" s="57">
        <v>4270.34</v>
      </c>
      <c r="J568" s="57">
        <v>4270.34</v>
      </c>
      <c r="K568" s="55" t="s">
        <v>4288</v>
      </c>
      <c r="L568" s="55" t="s">
        <v>1644</v>
      </c>
      <c r="M568" s="55" t="s">
        <v>4287</v>
      </c>
      <c r="N568" s="56">
        <v>45716</v>
      </c>
      <c r="O568" s="55" t="s">
        <v>1644</v>
      </c>
      <c r="P568" s="55" t="s">
        <v>329</v>
      </c>
      <c r="Q568" s="55" t="s">
        <v>330</v>
      </c>
      <c r="R568" s="55" t="s">
        <v>1644</v>
      </c>
      <c r="S568" s="55" t="s">
        <v>1644</v>
      </c>
      <c r="T568" s="55" t="s">
        <v>1644</v>
      </c>
      <c r="U568" s="55" t="s">
        <v>4076</v>
      </c>
      <c r="V568" s="55" t="s">
        <v>1881</v>
      </c>
      <c r="W568" s="55" t="s">
        <v>1644</v>
      </c>
      <c r="X568" s="56"/>
      <c r="Y568" s="55" t="s">
        <v>1644</v>
      </c>
      <c r="Z568" s="56"/>
      <c r="AA568" s="55" t="s">
        <v>1644</v>
      </c>
      <c r="AB568" s="59">
        <v>71041266</v>
      </c>
      <c r="AC568" s="55" t="s">
        <v>1554</v>
      </c>
      <c r="AD568" s="55" t="s">
        <v>1644</v>
      </c>
      <c r="AE568" s="58">
        <v>0</v>
      </c>
      <c r="AF568" s="55" t="s">
        <v>1644</v>
      </c>
      <c r="AG568" s="55" t="s">
        <v>1644</v>
      </c>
      <c r="AH568" s="55" t="s">
        <v>1644</v>
      </c>
      <c r="AI568" s="55" t="s">
        <v>1644</v>
      </c>
      <c r="AJ568" s="55" t="s">
        <v>1644</v>
      </c>
      <c r="AK568" s="55" t="s">
        <v>1644</v>
      </c>
      <c r="AL568" s="55" t="s">
        <v>1644</v>
      </c>
      <c r="AM568" s="55" t="s">
        <v>3861</v>
      </c>
      <c r="AN568" s="55" t="s">
        <v>1644</v>
      </c>
      <c r="AO568" t="s">
        <v>3842</v>
      </c>
    </row>
    <row r="569" spans="1:41" x14ac:dyDescent="0.25">
      <c r="A569" s="56">
        <v>45716</v>
      </c>
      <c r="B569" s="92" t="s">
        <v>2159</v>
      </c>
      <c r="C569" s="55" t="s">
        <v>4289</v>
      </c>
      <c r="D569" s="55" t="s">
        <v>3859</v>
      </c>
      <c r="E569" s="55" t="s">
        <v>89</v>
      </c>
      <c r="F569" s="55">
        <v>50900020</v>
      </c>
      <c r="G569" s="55" t="s">
        <v>492</v>
      </c>
      <c r="H569" s="55" t="s">
        <v>89</v>
      </c>
      <c r="I569" s="57">
        <v>246.62</v>
      </c>
      <c r="J569" s="57">
        <v>246.62</v>
      </c>
      <c r="K569" s="55" t="s">
        <v>4288</v>
      </c>
      <c r="L569" s="55" t="s">
        <v>1644</v>
      </c>
      <c r="M569" s="55" t="s">
        <v>4289</v>
      </c>
      <c r="N569" s="56">
        <v>45716</v>
      </c>
      <c r="O569" s="55" t="s">
        <v>1644</v>
      </c>
      <c r="P569" s="55" t="s">
        <v>329</v>
      </c>
      <c r="Q569" s="55" t="s">
        <v>330</v>
      </c>
      <c r="R569" s="55" t="s">
        <v>1644</v>
      </c>
      <c r="S569" s="55" t="s">
        <v>1644</v>
      </c>
      <c r="T569" s="55" t="s">
        <v>1644</v>
      </c>
      <c r="U569" s="55" t="s">
        <v>3954</v>
      </c>
      <c r="V569" s="55" t="s">
        <v>1881</v>
      </c>
      <c r="W569" s="55" t="s">
        <v>1644</v>
      </c>
      <c r="X569" s="56"/>
      <c r="Y569" s="55" t="s">
        <v>1644</v>
      </c>
      <c r="Z569" s="56"/>
      <c r="AA569" s="55" t="s">
        <v>1644</v>
      </c>
      <c r="AB569" s="59">
        <v>4082484</v>
      </c>
      <c r="AC569" s="55" t="s">
        <v>1554</v>
      </c>
      <c r="AD569" s="55" t="s">
        <v>1644</v>
      </c>
      <c r="AE569" s="58">
        <v>0</v>
      </c>
      <c r="AF569" s="55" t="s">
        <v>1644</v>
      </c>
      <c r="AG569" s="55" t="s">
        <v>1644</v>
      </c>
      <c r="AH569" s="55" t="s">
        <v>1644</v>
      </c>
      <c r="AI569" s="55" t="s">
        <v>1644</v>
      </c>
      <c r="AJ569" s="55" t="s">
        <v>1644</v>
      </c>
      <c r="AK569" s="55" t="s">
        <v>1644</v>
      </c>
      <c r="AL569" s="55" t="s">
        <v>1644</v>
      </c>
      <c r="AM569" s="55" t="s">
        <v>3861</v>
      </c>
      <c r="AN569" s="55" t="s">
        <v>1644</v>
      </c>
      <c r="AO569" t="s">
        <v>3842</v>
      </c>
    </row>
    <row r="570" spans="1:41" x14ac:dyDescent="0.25">
      <c r="A570" s="56">
        <v>45716</v>
      </c>
      <c r="B570" s="92" t="s">
        <v>2159</v>
      </c>
      <c r="C570" s="55" t="s">
        <v>4289</v>
      </c>
      <c r="D570" s="55" t="s">
        <v>3859</v>
      </c>
      <c r="E570" s="55" t="s">
        <v>89</v>
      </c>
      <c r="F570" s="55">
        <v>50900020</v>
      </c>
      <c r="G570" s="55" t="s">
        <v>492</v>
      </c>
      <c r="H570" s="55" t="s">
        <v>89</v>
      </c>
      <c r="I570" s="57">
        <v>479.96</v>
      </c>
      <c r="J570" s="57">
        <v>479.96</v>
      </c>
      <c r="K570" s="55" t="s">
        <v>4288</v>
      </c>
      <c r="L570" s="55" t="s">
        <v>1644</v>
      </c>
      <c r="M570" s="55" t="s">
        <v>4289</v>
      </c>
      <c r="N570" s="56">
        <v>45716</v>
      </c>
      <c r="O570" s="55" t="s">
        <v>1644</v>
      </c>
      <c r="P570" s="55" t="s">
        <v>329</v>
      </c>
      <c r="Q570" s="55" t="s">
        <v>330</v>
      </c>
      <c r="R570" s="55" t="s">
        <v>1644</v>
      </c>
      <c r="S570" s="55" t="s">
        <v>1644</v>
      </c>
      <c r="T570" s="55" t="s">
        <v>1644</v>
      </c>
      <c r="U570" s="55" t="s">
        <v>3933</v>
      </c>
      <c r="V570" s="55" t="s">
        <v>1881</v>
      </c>
      <c r="W570" s="55" t="s">
        <v>1644</v>
      </c>
      <c r="X570" s="56"/>
      <c r="Y570" s="55" t="s">
        <v>1644</v>
      </c>
      <c r="Z570" s="56"/>
      <c r="AA570" s="55" t="s">
        <v>1644</v>
      </c>
      <c r="AB570" s="59">
        <v>7271361</v>
      </c>
      <c r="AC570" s="55" t="s">
        <v>1554</v>
      </c>
      <c r="AD570" s="55" t="s">
        <v>1644</v>
      </c>
      <c r="AE570" s="58">
        <v>0</v>
      </c>
      <c r="AF570" s="55" t="s">
        <v>1644</v>
      </c>
      <c r="AG570" s="55" t="s">
        <v>1644</v>
      </c>
      <c r="AH570" s="55" t="s">
        <v>1644</v>
      </c>
      <c r="AI570" s="55" t="s">
        <v>1644</v>
      </c>
      <c r="AJ570" s="55" t="s">
        <v>1644</v>
      </c>
      <c r="AK570" s="55" t="s">
        <v>1644</v>
      </c>
      <c r="AL570" s="55" t="s">
        <v>1644</v>
      </c>
      <c r="AM570" s="55" t="s">
        <v>3861</v>
      </c>
      <c r="AN570" s="55" t="s">
        <v>1644</v>
      </c>
      <c r="AO570" t="s">
        <v>3842</v>
      </c>
    </row>
    <row r="571" spans="1:41" x14ac:dyDescent="0.25">
      <c r="A571" s="56">
        <v>45716</v>
      </c>
      <c r="B571" s="92" t="s">
        <v>2159</v>
      </c>
      <c r="C571" s="55" t="s">
        <v>4289</v>
      </c>
      <c r="D571" s="55" t="s">
        <v>3859</v>
      </c>
      <c r="E571" s="55" t="s">
        <v>89</v>
      </c>
      <c r="F571" s="55">
        <v>50900020</v>
      </c>
      <c r="G571" s="55" t="s">
        <v>492</v>
      </c>
      <c r="H571" s="55" t="s">
        <v>89</v>
      </c>
      <c r="I571" s="57">
        <v>574.6</v>
      </c>
      <c r="J571" s="57">
        <v>574.6</v>
      </c>
      <c r="K571" s="55" t="s">
        <v>4288</v>
      </c>
      <c r="L571" s="55" t="s">
        <v>1644</v>
      </c>
      <c r="M571" s="55" t="s">
        <v>4289</v>
      </c>
      <c r="N571" s="56">
        <v>45716</v>
      </c>
      <c r="O571" s="55" t="s">
        <v>1644</v>
      </c>
      <c r="P571" s="55" t="s">
        <v>329</v>
      </c>
      <c r="Q571" s="55" t="s">
        <v>330</v>
      </c>
      <c r="R571" s="55" t="s">
        <v>1644</v>
      </c>
      <c r="S571" s="55" t="s">
        <v>1644</v>
      </c>
      <c r="T571" s="55" t="s">
        <v>1644</v>
      </c>
      <c r="U571" s="55" t="s">
        <v>3910</v>
      </c>
      <c r="V571" s="55" t="s">
        <v>1881</v>
      </c>
      <c r="W571" s="55" t="s">
        <v>1644</v>
      </c>
      <c r="X571" s="56"/>
      <c r="Y571" s="55" t="s">
        <v>1644</v>
      </c>
      <c r="Z571" s="56"/>
      <c r="AA571" s="55" t="s">
        <v>1644</v>
      </c>
      <c r="AB571" s="59">
        <v>9026944</v>
      </c>
      <c r="AC571" s="55" t="s">
        <v>1554</v>
      </c>
      <c r="AD571" s="55" t="s">
        <v>1644</v>
      </c>
      <c r="AE571" s="58">
        <v>0</v>
      </c>
      <c r="AF571" s="55" t="s">
        <v>1644</v>
      </c>
      <c r="AG571" s="55" t="s">
        <v>1644</v>
      </c>
      <c r="AH571" s="55" t="s">
        <v>1644</v>
      </c>
      <c r="AI571" s="55" t="s">
        <v>1644</v>
      </c>
      <c r="AJ571" s="55" t="s">
        <v>1644</v>
      </c>
      <c r="AK571" s="55" t="s">
        <v>1644</v>
      </c>
      <c r="AL571" s="55" t="s">
        <v>1644</v>
      </c>
      <c r="AM571" s="55" t="s">
        <v>3861</v>
      </c>
      <c r="AN571" s="55" t="s">
        <v>1644</v>
      </c>
      <c r="AO571" t="s">
        <v>3842</v>
      </c>
    </row>
    <row r="572" spans="1:41" x14ac:dyDescent="0.25">
      <c r="A572" s="56">
        <v>45716</v>
      </c>
      <c r="B572" s="92" t="s">
        <v>2159</v>
      </c>
      <c r="C572" s="55" t="s">
        <v>4289</v>
      </c>
      <c r="D572" s="55" t="s">
        <v>3859</v>
      </c>
      <c r="E572" s="55" t="s">
        <v>89</v>
      </c>
      <c r="F572" s="55">
        <v>50900020</v>
      </c>
      <c r="G572" s="55" t="s">
        <v>492</v>
      </c>
      <c r="H572" s="55" t="s">
        <v>89</v>
      </c>
      <c r="I572" s="57">
        <v>843.29</v>
      </c>
      <c r="J572" s="57">
        <v>843.29</v>
      </c>
      <c r="K572" s="55" t="s">
        <v>4288</v>
      </c>
      <c r="L572" s="55" t="s">
        <v>1644</v>
      </c>
      <c r="M572" s="55" t="s">
        <v>4289</v>
      </c>
      <c r="N572" s="56">
        <v>45716</v>
      </c>
      <c r="O572" s="55" t="s">
        <v>1644</v>
      </c>
      <c r="P572" s="55" t="s">
        <v>329</v>
      </c>
      <c r="Q572" s="55" t="s">
        <v>330</v>
      </c>
      <c r="R572" s="55" t="s">
        <v>1644</v>
      </c>
      <c r="S572" s="55" t="s">
        <v>1644</v>
      </c>
      <c r="T572" s="55" t="s">
        <v>1644</v>
      </c>
      <c r="U572" s="55" t="s">
        <v>3876</v>
      </c>
      <c r="V572" s="55" t="s">
        <v>1881</v>
      </c>
      <c r="W572" s="55" t="s">
        <v>1644</v>
      </c>
      <c r="X572" s="56"/>
      <c r="Y572" s="55" t="s">
        <v>1644</v>
      </c>
      <c r="Z572" s="56"/>
      <c r="AA572" s="55" t="s">
        <v>1644</v>
      </c>
      <c r="AB572" s="59">
        <v>13130121</v>
      </c>
      <c r="AC572" s="55" t="s">
        <v>1554</v>
      </c>
      <c r="AD572" s="55" t="s">
        <v>1644</v>
      </c>
      <c r="AE572" s="58">
        <v>0</v>
      </c>
      <c r="AF572" s="55" t="s">
        <v>1644</v>
      </c>
      <c r="AG572" s="55" t="s">
        <v>1644</v>
      </c>
      <c r="AH572" s="55" t="s">
        <v>1644</v>
      </c>
      <c r="AI572" s="55" t="s">
        <v>1644</v>
      </c>
      <c r="AJ572" s="55" t="s">
        <v>1644</v>
      </c>
      <c r="AK572" s="55" t="s">
        <v>1644</v>
      </c>
      <c r="AL572" s="55" t="s">
        <v>1644</v>
      </c>
      <c r="AM572" s="55" t="s">
        <v>3861</v>
      </c>
      <c r="AN572" s="55" t="s">
        <v>1644</v>
      </c>
      <c r="AO572" t="s">
        <v>3842</v>
      </c>
    </row>
    <row r="573" spans="1:41" x14ac:dyDescent="0.25">
      <c r="A573" s="56">
        <v>45716</v>
      </c>
      <c r="B573" s="92" t="s">
        <v>2159</v>
      </c>
      <c r="C573" s="55" t="s">
        <v>4289</v>
      </c>
      <c r="D573" s="55" t="s">
        <v>3859</v>
      </c>
      <c r="E573" s="55" t="s">
        <v>89</v>
      </c>
      <c r="F573" s="55">
        <v>50900020</v>
      </c>
      <c r="G573" s="55" t="s">
        <v>492</v>
      </c>
      <c r="H573" s="55" t="s">
        <v>89</v>
      </c>
      <c r="I573" s="57">
        <v>419.9</v>
      </c>
      <c r="J573" s="57">
        <v>419.9</v>
      </c>
      <c r="K573" s="55" t="s">
        <v>4288</v>
      </c>
      <c r="L573" s="55" t="s">
        <v>1644</v>
      </c>
      <c r="M573" s="55" t="s">
        <v>4289</v>
      </c>
      <c r="N573" s="56">
        <v>45716</v>
      </c>
      <c r="O573" s="55" t="s">
        <v>1644</v>
      </c>
      <c r="P573" s="55" t="s">
        <v>329</v>
      </c>
      <c r="Q573" s="55" t="s">
        <v>330</v>
      </c>
      <c r="R573" s="55" t="s">
        <v>1644</v>
      </c>
      <c r="S573" s="55" t="s">
        <v>1644</v>
      </c>
      <c r="T573" s="55" t="s">
        <v>1644</v>
      </c>
      <c r="U573" s="55" t="s">
        <v>3904</v>
      </c>
      <c r="V573" s="55" t="s">
        <v>1881</v>
      </c>
      <c r="W573" s="55" t="s">
        <v>1644</v>
      </c>
      <c r="X573" s="56"/>
      <c r="Y573" s="55" t="s">
        <v>1644</v>
      </c>
      <c r="Z573" s="56"/>
      <c r="AA573" s="55" t="s">
        <v>1644</v>
      </c>
      <c r="AB573" s="59">
        <v>6361458</v>
      </c>
      <c r="AC573" s="55" t="s">
        <v>1554</v>
      </c>
      <c r="AD573" s="55" t="s">
        <v>1644</v>
      </c>
      <c r="AE573" s="58">
        <v>0</v>
      </c>
      <c r="AF573" s="55" t="s">
        <v>1644</v>
      </c>
      <c r="AG573" s="55" t="s">
        <v>1644</v>
      </c>
      <c r="AH573" s="55" t="s">
        <v>1644</v>
      </c>
      <c r="AI573" s="55" t="s">
        <v>1644</v>
      </c>
      <c r="AJ573" s="55" t="s">
        <v>1644</v>
      </c>
      <c r="AK573" s="55" t="s">
        <v>1644</v>
      </c>
      <c r="AL573" s="55" t="s">
        <v>1644</v>
      </c>
      <c r="AM573" s="55" t="s">
        <v>3861</v>
      </c>
      <c r="AN573" s="55" t="s">
        <v>1644</v>
      </c>
      <c r="AO573" t="s">
        <v>3842</v>
      </c>
    </row>
    <row r="574" spans="1:41" x14ac:dyDescent="0.25">
      <c r="A574" s="56">
        <v>45716</v>
      </c>
      <c r="B574" s="92" t="s">
        <v>2159</v>
      </c>
      <c r="C574" s="55" t="s">
        <v>4289</v>
      </c>
      <c r="D574" s="55" t="s">
        <v>3859</v>
      </c>
      <c r="E574" s="55" t="s">
        <v>89</v>
      </c>
      <c r="F574" s="55">
        <v>50900020</v>
      </c>
      <c r="G574" s="55" t="s">
        <v>492</v>
      </c>
      <c r="H574" s="55" t="s">
        <v>89</v>
      </c>
      <c r="I574" s="57">
        <v>519.58000000000004</v>
      </c>
      <c r="J574" s="57">
        <v>519.58000000000004</v>
      </c>
      <c r="K574" s="55" t="s">
        <v>4288</v>
      </c>
      <c r="L574" s="55" t="s">
        <v>1644</v>
      </c>
      <c r="M574" s="55" t="s">
        <v>4289</v>
      </c>
      <c r="N574" s="56">
        <v>45716</v>
      </c>
      <c r="O574" s="55" t="s">
        <v>1644</v>
      </c>
      <c r="P574" s="55" t="s">
        <v>329</v>
      </c>
      <c r="Q574" s="55" t="s">
        <v>330</v>
      </c>
      <c r="R574" s="55" t="s">
        <v>1644</v>
      </c>
      <c r="S574" s="55" t="s">
        <v>1644</v>
      </c>
      <c r="T574" s="55" t="s">
        <v>1644</v>
      </c>
      <c r="U574" s="55" t="s">
        <v>3891</v>
      </c>
      <c r="V574" s="55" t="s">
        <v>1881</v>
      </c>
      <c r="W574" s="55" t="s">
        <v>1644</v>
      </c>
      <c r="X574" s="56"/>
      <c r="Y574" s="55" t="s">
        <v>1644</v>
      </c>
      <c r="Z574" s="56"/>
      <c r="AA574" s="55" t="s">
        <v>1644</v>
      </c>
      <c r="AB574" s="59">
        <v>8313369</v>
      </c>
      <c r="AC574" s="55" t="s">
        <v>1554</v>
      </c>
      <c r="AD574" s="55" t="s">
        <v>1644</v>
      </c>
      <c r="AE574" s="58">
        <v>0</v>
      </c>
      <c r="AF574" s="55" t="s">
        <v>1644</v>
      </c>
      <c r="AG574" s="55" t="s">
        <v>1644</v>
      </c>
      <c r="AH574" s="55" t="s">
        <v>1644</v>
      </c>
      <c r="AI574" s="55" t="s">
        <v>1644</v>
      </c>
      <c r="AJ574" s="55" t="s">
        <v>1644</v>
      </c>
      <c r="AK574" s="55" t="s">
        <v>1644</v>
      </c>
      <c r="AL574" s="55" t="s">
        <v>1644</v>
      </c>
      <c r="AM574" s="55" t="s">
        <v>3861</v>
      </c>
      <c r="AN574" s="55" t="s">
        <v>1644</v>
      </c>
      <c r="AO574" t="s">
        <v>3842</v>
      </c>
    </row>
    <row r="575" spans="1:41" x14ac:dyDescent="0.25">
      <c r="A575" s="56">
        <v>45716</v>
      </c>
      <c r="B575" s="92" t="s">
        <v>2159</v>
      </c>
      <c r="C575" s="55" t="s">
        <v>4289</v>
      </c>
      <c r="D575" s="55" t="s">
        <v>3859</v>
      </c>
      <c r="E575" s="55" t="s">
        <v>89</v>
      </c>
      <c r="F575" s="55">
        <v>50900020</v>
      </c>
      <c r="G575" s="55" t="s">
        <v>492</v>
      </c>
      <c r="H575" s="55" t="s">
        <v>89</v>
      </c>
      <c r="I575" s="57">
        <v>490.93</v>
      </c>
      <c r="J575" s="57">
        <v>490.93</v>
      </c>
      <c r="K575" s="55" t="s">
        <v>4288</v>
      </c>
      <c r="L575" s="55" t="s">
        <v>1644</v>
      </c>
      <c r="M575" s="55" t="s">
        <v>4289</v>
      </c>
      <c r="N575" s="56">
        <v>45716</v>
      </c>
      <c r="O575" s="55" t="s">
        <v>1644</v>
      </c>
      <c r="P575" s="55" t="s">
        <v>329</v>
      </c>
      <c r="Q575" s="55" t="s">
        <v>330</v>
      </c>
      <c r="R575" s="55" t="s">
        <v>1644</v>
      </c>
      <c r="S575" s="55" t="s">
        <v>1644</v>
      </c>
      <c r="T575" s="55" t="s">
        <v>1644</v>
      </c>
      <c r="U575" s="55" t="s">
        <v>3930</v>
      </c>
      <c r="V575" s="55" t="s">
        <v>1881</v>
      </c>
      <c r="W575" s="55" t="s">
        <v>1644</v>
      </c>
      <c r="X575" s="56"/>
      <c r="Y575" s="55" t="s">
        <v>1644</v>
      </c>
      <c r="Z575" s="56"/>
      <c r="AA575" s="55" t="s">
        <v>1644</v>
      </c>
      <c r="AB575" s="59">
        <v>7712593</v>
      </c>
      <c r="AC575" s="55" t="s">
        <v>1554</v>
      </c>
      <c r="AD575" s="55" t="s">
        <v>1644</v>
      </c>
      <c r="AE575" s="58">
        <v>0</v>
      </c>
      <c r="AF575" s="55" t="s">
        <v>1644</v>
      </c>
      <c r="AG575" s="55" t="s">
        <v>1644</v>
      </c>
      <c r="AH575" s="55" t="s">
        <v>1644</v>
      </c>
      <c r="AI575" s="55" t="s">
        <v>1644</v>
      </c>
      <c r="AJ575" s="55" t="s">
        <v>1644</v>
      </c>
      <c r="AK575" s="55" t="s">
        <v>1644</v>
      </c>
      <c r="AL575" s="55" t="s">
        <v>1644</v>
      </c>
      <c r="AM575" s="55" t="s">
        <v>3861</v>
      </c>
      <c r="AN575" s="55" t="s">
        <v>1644</v>
      </c>
      <c r="AO575" t="s">
        <v>3842</v>
      </c>
    </row>
    <row r="576" spans="1:41" x14ac:dyDescent="0.25">
      <c r="A576" s="56">
        <v>45716</v>
      </c>
      <c r="B576" s="92" t="s">
        <v>2159</v>
      </c>
      <c r="C576" s="55" t="s">
        <v>4289</v>
      </c>
      <c r="D576" s="55" t="s">
        <v>3859</v>
      </c>
      <c r="E576" s="55" t="s">
        <v>89</v>
      </c>
      <c r="F576" s="55">
        <v>50900020</v>
      </c>
      <c r="G576" s="55" t="s">
        <v>492</v>
      </c>
      <c r="H576" s="55" t="s">
        <v>89</v>
      </c>
      <c r="I576" s="57">
        <v>1209</v>
      </c>
      <c r="J576" s="57">
        <v>1209</v>
      </c>
      <c r="K576" s="55" t="s">
        <v>4288</v>
      </c>
      <c r="L576" s="55" t="s">
        <v>1644</v>
      </c>
      <c r="M576" s="55" t="s">
        <v>4289</v>
      </c>
      <c r="N576" s="56">
        <v>45716</v>
      </c>
      <c r="O576" s="55" t="s">
        <v>1644</v>
      </c>
      <c r="P576" s="55" t="s">
        <v>329</v>
      </c>
      <c r="Q576" s="55" t="s">
        <v>330</v>
      </c>
      <c r="R576" s="55" t="s">
        <v>1644</v>
      </c>
      <c r="S576" s="55" t="s">
        <v>1644</v>
      </c>
      <c r="T576" s="55" t="s">
        <v>1644</v>
      </c>
      <c r="U576" s="55" t="s">
        <v>3863</v>
      </c>
      <c r="V576" s="55" t="s">
        <v>1881</v>
      </c>
      <c r="W576" s="55" t="s">
        <v>1644</v>
      </c>
      <c r="X576" s="56"/>
      <c r="Y576" s="55" t="s">
        <v>1644</v>
      </c>
      <c r="Z576" s="56"/>
      <c r="AA576" s="55" t="s">
        <v>1644</v>
      </c>
      <c r="AB576" s="59">
        <v>19634160</v>
      </c>
      <c r="AC576" s="55" t="s">
        <v>1554</v>
      </c>
      <c r="AD576" s="55" t="s">
        <v>1644</v>
      </c>
      <c r="AE576" s="58">
        <v>0</v>
      </c>
      <c r="AF576" s="55" t="s">
        <v>1644</v>
      </c>
      <c r="AG576" s="55" t="s">
        <v>1644</v>
      </c>
      <c r="AH576" s="55" t="s">
        <v>1644</v>
      </c>
      <c r="AI576" s="55" t="s">
        <v>1644</v>
      </c>
      <c r="AJ576" s="55" t="s">
        <v>1644</v>
      </c>
      <c r="AK576" s="55" t="s">
        <v>1644</v>
      </c>
      <c r="AL576" s="55" t="s">
        <v>1644</v>
      </c>
      <c r="AM576" s="55" t="s">
        <v>3861</v>
      </c>
      <c r="AN576" s="55" t="s">
        <v>1644</v>
      </c>
      <c r="AO576" t="s">
        <v>3842</v>
      </c>
    </row>
    <row r="577" spans="1:41" x14ac:dyDescent="0.25">
      <c r="A577" s="56">
        <v>45716</v>
      </c>
      <c r="B577" s="92" t="s">
        <v>2159</v>
      </c>
      <c r="C577" s="55" t="s">
        <v>4289</v>
      </c>
      <c r="D577" s="55" t="s">
        <v>3859</v>
      </c>
      <c r="E577" s="55" t="s">
        <v>89</v>
      </c>
      <c r="F577" s="55">
        <v>50900020</v>
      </c>
      <c r="G577" s="55" t="s">
        <v>492</v>
      </c>
      <c r="H577" s="55" t="s">
        <v>89</v>
      </c>
      <c r="I577" s="57">
        <v>520.42999999999995</v>
      </c>
      <c r="J577" s="57">
        <v>520.42999999999995</v>
      </c>
      <c r="K577" s="55" t="s">
        <v>4288</v>
      </c>
      <c r="L577" s="55" t="s">
        <v>1644</v>
      </c>
      <c r="M577" s="55" t="s">
        <v>4289</v>
      </c>
      <c r="N577" s="56">
        <v>45716</v>
      </c>
      <c r="O577" s="55" t="s">
        <v>1644</v>
      </c>
      <c r="P577" s="55" t="s">
        <v>329</v>
      </c>
      <c r="Q577" s="55" t="s">
        <v>330</v>
      </c>
      <c r="R577" s="55" t="s">
        <v>1644</v>
      </c>
      <c r="S577" s="55" t="s">
        <v>1644</v>
      </c>
      <c r="T577" s="55" t="s">
        <v>1644</v>
      </c>
      <c r="U577" s="55" t="s">
        <v>3929</v>
      </c>
      <c r="V577" s="55" t="s">
        <v>1881</v>
      </c>
      <c r="W577" s="55" t="s">
        <v>1644</v>
      </c>
      <c r="X577" s="56"/>
      <c r="Y577" s="55" t="s">
        <v>1644</v>
      </c>
      <c r="Z577" s="56"/>
      <c r="AA577" s="55" t="s">
        <v>1644</v>
      </c>
      <c r="AB577" s="59">
        <v>8082313</v>
      </c>
      <c r="AC577" s="55" t="s">
        <v>1554</v>
      </c>
      <c r="AD577" s="55" t="s">
        <v>1644</v>
      </c>
      <c r="AE577" s="58">
        <v>0</v>
      </c>
      <c r="AF577" s="55" t="s">
        <v>1644</v>
      </c>
      <c r="AG577" s="55" t="s">
        <v>1644</v>
      </c>
      <c r="AH577" s="55" t="s">
        <v>1644</v>
      </c>
      <c r="AI577" s="55" t="s">
        <v>1644</v>
      </c>
      <c r="AJ577" s="55" t="s">
        <v>1644</v>
      </c>
      <c r="AK577" s="55" t="s">
        <v>1644</v>
      </c>
      <c r="AL577" s="55" t="s">
        <v>1644</v>
      </c>
      <c r="AM577" s="55" t="s">
        <v>3861</v>
      </c>
      <c r="AN577" s="55" t="s">
        <v>1644</v>
      </c>
      <c r="AO577" t="s">
        <v>3842</v>
      </c>
    </row>
    <row r="578" spans="1:41" x14ac:dyDescent="0.25">
      <c r="A578" s="56">
        <v>45716</v>
      </c>
      <c r="B578" s="92" t="s">
        <v>2159</v>
      </c>
      <c r="C578" s="55" t="s">
        <v>4289</v>
      </c>
      <c r="D578" s="55" t="s">
        <v>3859</v>
      </c>
      <c r="E578" s="55" t="s">
        <v>89</v>
      </c>
      <c r="F578" s="55">
        <v>50900020</v>
      </c>
      <c r="G578" s="55" t="s">
        <v>492</v>
      </c>
      <c r="H578" s="55" t="s">
        <v>89</v>
      </c>
      <c r="I578" s="57">
        <v>531.44000000000005</v>
      </c>
      <c r="J578" s="57">
        <v>531.44000000000005</v>
      </c>
      <c r="K578" s="55" t="s">
        <v>4288</v>
      </c>
      <c r="L578" s="55" t="s">
        <v>1644</v>
      </c>
      <c r="M578" s="55" t="s">
        <v>4289</v>
      </c>
      <c r="N578" s="56">
        <v>45716</v>
      </c>
      <c r="O578" s="55" t="s">
        <v>1644</v>
      </c>
      <c r="P578" s="55" t="s">
        <v>329</v>
      </c>
      <c r="Q578" s="55" t="s">
        <v>330</v>
      </c>
      <c r="R578" s="55" t="s">
        <v>1644</v>
      </c>
      <c r="S578" s="55" t="s">
        <v>1644</v>
      </c>
      <c r="T578" s="55" t="s">
        <v>1644</v>
      </c>
      <c r="U578" s="55" t="s">
        <v>3900</v>
      </c>
      <c r="V578" s="55" t="s">
        <v>1881</v>
      </c>
      <c r="W578" s="55" t="s">
        <v>1644</v>
      </c>
      <c r="X578" s="56"/>
      <c r="Y578" s="55" t="s">
        <v>1644</v>
      </c>
      <c r="Z578" s="56"/>
      <c r="AA578" s="55" t="s">
        <v>1644</v>
      </c>
      <c r="AB578" s="59">
        <v>8443673</v>
      </c>
      <c r="AC578" s="55" t="s">
        <v>1554</v>
      </c>
      <c r="AD578" s="55" t="s">
        <v>1644</v>
      </c>
      <c r="AE578" s="58">
        <v>0</v>
      </c>
      <c r="AF578" s="55" t="s">
        <v>1644</v>
      </c>
      <c r="AG578" s="55" t="s">
        <v>1644</v>
      </c>
      <c r="AH578" s="55" t="s">
        <v>1644</v>
      </c>
      <c r="AI578" s="55" t="s">
        <v>1644</v>
      </c>
      <c r="AJ578" s="55" t="s">
        <v>1644</v>
      </c>
      <c r="AK578" s="55" t="s">
        <v>1644</v>
      </c>
      <c r="AL578" s="55" t="s">
        <v>1644</v>
      </c>
      <c r="AM578" s="55" t="s">
        <v>3861</v>
      </c>
      <c r="AN578" s="55" t="s">
        <v>1644</v>
      </c>
      <c r="AO578" t="s">
        <v>3842</v>
      </c>
    </row>
    <row r="579" spans="1:41" x14ac:dyDescent="0.25">
      <c r="A579" s="56">
        <v>45716</v>
      </c>
      <c r="B579" s="92" t="s">
        <v>2159</v>
      </c>
      <c r="C579" s="55" t="s">
        <v>4289</v>
      </c>
      <c r="D579" s="55" t="s">
        <v>3859</v>
      </c>
      <c r="E579" s="55" t="s">
        <v>89</v>
      </c>
      <c r="F579" s="55">
        <v>50900020</v>
      </c>
      <c r="G579" s="55" t="s">
        <v>492</v>
      </c>
      <c r="H579" s="55" t="s">
        <v>89</v>
      </c>
      <c r="I579" s="57">
        <v>944.4</v>
      </c>
      <c r="J579" s="57">
        <v>944.4</v>
      </c>
      <c r="K579" s="55" t="s">
        <v>4288</v>
      </c>
      <c r="L579" s="55" t="s">
        <v>1644</v>
      </c>
      <c r="M579" s="55" t="s">
        <v>4289</v>
      </c>
      <c r="N579" s="56">
        <v>45716</v>
      </c>
      <c r="O579" s="55" t="s">
        <v>1644</v>
      </c>
      <c r="P579" s="55" t="s">
        <v>329</v>
      </c>
      <c r="Q579" s="55" t="s">
        <v>330</v>
      </c>
      <c r="R579" s="55" t="s">
        <v>1644</v>
      </c>
      <c r="S579" s="55" t="s">
        <v>1644</v>
      </c>
      <c r="T579" s="55" t="s">
        <v>1644</v>
      </c>
      <c r="U579" s="55" t="s">
        <v>3956</v>
      </c>
      <c r="V579" s="55" t="s">
        <v>1881</v>
      </c>
      <c r="W579" s="55" t="s">
        <v>1644</v>
      </c>
      <c r="X579" s="56"/>
      <c r="Y579" s="55" t="s">
        <v>1644</v>
      </c>
      <c r="Z579" s="56"/>
      <c r="AA579" s="55" t="s">
        <v>1644</v>
      </c>
      <c r="AB579" s="59">
        <v>15434433</v>
      </c>
      <c r="AC579" s="55" t="s">
        <v>1554</v>
      </c>
      <c r="AD579" s="55" t="s">
        <v>1644</v>
      </c>
      <c r="AE579" s="58">
        <v>0</v>
      </c>
      <c r="AF579" s="55" t="s">
        <v>1644</v>
      </c>
      <c r="AG579" s="55" t="s">
        <v>1644</v>
      </c>
      <c r="AH579" s="55" t="s">
        <v>1644</v>
      </c>
      <c r="AI579" s="55" t="s">
        <v>1644</v>
      </c>
      <c r="AJ579" s="55" t="s">
        <v>1644</v>
      </c>
      <c r="AK579" s="55" t="s">
        <v>1644</v>
      </c>
      <c r="AL579" s="55" t="s">
        <v>1644</v>
      </c>
      <c r="AM579" s="55" t="s">
        <v>3861</v>
      </c>
      <c r="AN579" s="55" t="s">
        <v>1644</v>
      </c>
      <c r="AO579" t="s">
        <v>3842</v>
      </c>
    </row>
    <row r="580" spans="1:41" x14ac:dyDescent="0.25">
      <c r="A580" s="56">
        <v>45716</v>
      </c>
      <c r="B580" s="92" t="s">
        <v>2159</v>
      </c>
      <c r="C580" s="55" t="s">
        <v>4289</v>
      </c>
      <c r="D580" s="55" t="s">
        <v>3859</v>
      </c>
      <c r="E580" s="55" t="s">
        <v>89</v>
      </c>
      <c r="F580" s="55">
        <v>50900020</v>
      </c>
      <c r="G580" s="55" t="s">
        <v>492</v>
      </c>
      <c r="H580" s="55" t="s">
        <v>89</v>
      </c>
      <c r="I580" s="57">
        <v>493.23</v>
      </c>
      <c r="J580" s="57">
        <v>493.23</v>
      </c>
      <c r="K580" s="55" t="s">
        <v>4288</v>
      </c>
      <c r="L580" s="55" t="s">
        <v>1644</v>
      </c>
      <c r="M580" s="55" t="s">
        <v>4289</v>
      </c>
      <c r="N580" s="56">
        <v>45716</v>
      </c>
      <c r="O580" s="55" t="s">
        <v>1644</v>
      </c>
      <c r="P580" s="55" t="s">
        <v>329</v>
      </c>
      <c r="Q580" s="55" t="s">
        <v>330</v>
      </c>
      <c r="R580" s="55" t="s">
        <v>1644</v>
      </c>
      <c r="S580" s="55" t="s">
        <v>1644</v>
      </c>
      <c r="T580" s="55" t="s">
        <v>1644</v>
      </c>
      <c r="U580" s="55" t="s">
        <v>3892</v>
      </c>
      <c r="V580" s="55" t="s">
        <v>1881</v>
      </c>
      <c r="W580" s="55" t="s">
        <v>1644</v>
      </c>
      <c r="X580" s="56"/>
      <c r="Y580" s="55" t="s">
        <v>1644</v>
      </c>
      <c r="Z580" s="56"/>
      <c r="AA580" s="55" t="s">
        <v>1644</v>
      </c>
      <c r="AB580" s="59">
        <v>7947353</v>
      </c>
      <c r="AC580" s="55" t="s">
        <v>1554</v>
      </c>
      <c r="AD580" s="55" t="s">
        <v>1644</v>
      </c>
      <c r="AE580" s="58">
        <v>0</v>
      </c>
      <c r="AF580" s="55" t="s">
        <v>1644</v>
      </c>
      <c r="AG580" s="55" t="s">
        <v>1644</v>
      </c>
      <c r="AH580" s="55" t="s">
        <v>1644</v>
      </c>
      <c r="AI580" s="55" t="s">
        <v>1644</v>
      </c>
      <c r="AJ580" s="55" t="s">
        <v>1644</v>
      </c>
      <c r="AK580" s="55" t="s">
        <v>1644</v>
      </c>
      <c r="AL580" s="55" t="s">
        <v>1644</v>
      </c>
      <c r="AM580" s="55" t="s">
        <v>3861</v>
      </c>
      <c r="AN580" s="55" t="s">
        <v>1644</v>
      </c>
      <c r="AO580" t="s">
        <v>3842</v>
      </c>
    </row>
    <row r="581" spans="1:41" x14ac:dyDescent="0.25">
      <c r="A581" s="56">
        <v>45716</v>
      </c>
      <c r="B581" s="92" t="s">
        <v>2159</v>
      </c>
      <c r="C581" s="55" t="s">
        <v>4289</v>
      </c>
      <c r="D581" s="55" t="s">
        <v>3859</v>
      </c>
      <c r="E581" s="55" t="s">
        <v>89</v>
      </c>
      <c r="F581" s="55">
        <v>50900020</v>
      </c>
      <c r="G581" s="55" t="s">
        <v>492</v>
      </c>
      <c r="H581" s="55" t="s">
        <v>89</v>
      </c>
      <c r="I581" s="57">
        <v>2124.62</v>
      </c>
      <c r="J581" s="57">
        <v>2124.62</v>
      </c>
      <c r="K581" s="55" t="s">
        <v>4288</v>
      </c>
      <c r="L581" s="55" t="s">
        <v>1644</v>
      </c>
      <c r="M581" s="55" t="s">
        <v>4289</v>
      </c>
      <c r="N581" s="56">
        <v>45716</v>
      </c>
      <c r="O581" s="55" t="s">
        <v>1644</v>
      </c>
      <c r="P581" s="55" t="s">
        <v>329</v>
      </c>
      <c r="Q581" s="55" t="s">
        <v>330</v>
      </c>
      <c r="R581" s="55" t="s">
        <v>1644</v>
      </c>
      <c r="S581" s="55" t="s">
        <v>1644</v>
      </c>
      <c r="T581" s="55" t="s">
        <v>1644</v>
      </c>
      <c r="U581" s="55" t="s">
        <v>3868</v>
      </c>
      <c r="V581" s="55" t="s">
        <v>1881</v>
      </c>
      <c r="W581" s="55" t="s">
        <v>1644</v>
      </c>
      <c r="X581" s="56"/>
      <c r="Y581" s="55" t="s">
        <v>1644</v>
      </c>
      <c r="Z581" s="56"/>
      <c r="AA581" s="55" t="s">
        <v>1644</v>
      </c>
      <c r="AB581" s="59">
        <v>33739053</v>
      </c>
      <c r="AC581" s="55" t="s">
        <v>1554</v>
      </c>
      <c r="AD581" s="55" t="s">
        <v>1644</v>
      </c>
      <c r="AE581" s="58">
        <v>0</v>
      </c>
      <c r="AF581" s="55" t="s">
        <v>1644</v>
      </c>
      <c r="AG581" s="55" t="s">
        <v>1644</v>
      </c>
      <c r="AH581" s="55" t="s">
        <v>1644</v>
      </c>
      <c r="AI581" s="55" t="s">
        <v>1644</v>
      </c>
      <c r="AJ581" s="55" t="s">
        <v>1644</v>
      </c>
      <c r="AK581" s="55" t="s">
        <v>1644</v>
      </c>
      <c r="AL581" s="55" t="s">
        <v>1644</v>
      </c>
      <c r="AM581" s="55" t="s">
        <v>3861</v>
      </c>
      <c r="AN581" s="55" t="s">
        <v>1644</v>
      </c>
      <c r="AO581" t="s">
        <v>3842</v>
      </c>
    </row>
    <row r="582" spans="1:41" x14ac:dyDescent="0.25">
      <c r="A582" s="56">
        <v>45716</v>
      </c>
      <c r="B582" s="92" t="s">
        <v>2159</v>
      </c>
      <c r="C582" s="55" t="s">
        <v>4289</v>
      </c>
      <c r="D582" s="55" t="s">
        <v>3859</v>
      </c>
      <c r="E582" s="55" t="s">
        <v>89</v>
      </c>
      <c r="F582" s="55">
        <v>50900020</v>
      </c>
      <c r="G582" s="55" t="s">
        <v>492</v>
      </c>
      <c r="H582" s="55" t="s">
        <v>89</v>
      </c>
      <c r="I582" s="57">
        <v>605.52</v>
      </c>
      <c r="J582" s="57">
        <v>605.52</v>
      </c>
      <c r="K582" s="55" t="s">
        <v>4288</v>
      </c>
      <c r="L582" s="55" t="s">
        <v>1644</v>
      </c>
      <c r="M582" s="55" t="s">
        <v>4289</v>
      </c>
      <c r="N582" s="56">
        <v>45716</v>
      </c>
      <c r="O582" s="55" t="s">
        <v>1644</v>
      </c>
      <c r="P582" s="55" t="s">
        <v>329</v>
      </c>
      <c r="Q582" s="55" t="s">
        <v>330</v>
      </c>
      <c r="R582" s="55" t="s">
        <v>1644</v>
      </c>
      <c r="S582" s="55" t="s">
        <v>1644</v>
      </c>
      <c r="T582" s="55" t="s">
        <v>1644</v>
      </c>
      <c r="U582" s="55" t="s">
        <v>3921</v>
      </c>
      <c r="V582" s="55" t="s">
        <v>1881</v>
      </c>
      <c r="W582" s="55" t="s">
        <v>1644</v>
      </c>
      <c r="X582" s="56"/>
      <c r="Y582" s="55" t="s">
        <v>1644</v>
      </c>
      <c r="Z582" s="56"/>
      <c r="AA582" s="55" t="s">
        <v>1644</v>
      </c>
      <c r="AB582" s="59">
        <v>9615574</v>
      </c>
      <c r="AC582" s="55" t="s">
        <v>1554</v>
      </c>
      <c r="AD582" s="55" t="s">
        <v>1644</v>
      </c>
      <c r="AE582" s="58">
        <v>0</v>
      </c>
      <c r="AF582" s="55" t="s">
        <v>1644</v>
      </c>
      <c r="AG582" s="55" t="s">
        <v>1644</v>
      </c>
      <c r="AH582" s="55" t="s">
        <v>1644</v>
      </c>
      <c r="AI582" s="55" t="s">
        <v>1644</v>
      </c>
      <c r="AJ582" s="55" t="s">
        <v>1644</v>
      </c>
      <c r="AK582" s="55" t="s">
        <v>1644</v>
      </c>
      <c r="AL582" s="55" t="s">
        <v>1644</v>
      </c>
      <c r="AM582" s="55" t="s">
        <v>3861</v>
      </c>
      <c r="AN582" s="55" t="s">
        <v>1644</v>
      </c>
      <c r="AO582" t="s">
        <v>3842</v>
      </c>
    </row>
    <row r="583" spans="1:41" x14ac:dyDescent="0.25">
      <c r="A583" s="56">
        <v>45716</v>
      </c>
      <c r="B583" s="92" t="s">
        <v>2159</v>
      </c>
      <c r="C583" s="55" t="s">
        <v>4289</v>
      </c>
      <c r="D583" s="55" t="s">
        <v>3859</v>
      </c>
      <c r="E583" s="55" t="s">
        <v>89</v>
      </c>
      <c r="F583" s="55">
        <v>50900020</v>
      </c>
      <c r="G583" s="55" t="s">
        <v>492</v>
      </c>
      <c r="H583" s="55" t="s">
        <v>89</v>
      </c>
      <c r="I583" s="57">
        <v>2124.62</v>
      </c>
      <c r="J583" s="57">
        <v>2124.62</v>
      </c>
      <c r="K583" s="55" t="s">
        <v>4288</v>
      </c>
      <c r="L583" s="55" t="s">
        <v>1644</v>
      </c>
      <c r="M583" s="55" t="s">
        <v>4289</v>
      </c>
      <c r="N583" s="56">
        <v>45716</v>
      </c>
      <c r="O583" s="55" t="s">
        <v>1644</v>
      </c>
      <c r="P583" s="55" t="s">
        <v>329</v>
      </c>
      <c r="Q583" s="55" t="s">
        <v>330</v>
      </c>
      <c r="R583" s="55" t="s">
        <v>1644</v>
      </c>
      <c r="S583" s="55" t="s">
        <v>1644</v>
      </c>
      <c r="T583" s="55" t="s">
        <v>1644</v>
      </c>
      <c r="U583" s="55" t="s">
        <v>3946</v>
      </c>
      <c r="V583" s="55" t="s">
        <v>1881</v>
      </c>
      <c r="W583" s="55" t="s">
        <v>1644</v>
      </c>
      <c r="X583" s="56"/>
      <c r="Y583" s="55" t="s">
        <v>1644</v>
      </c>
      <c r="Z583" s="56"/>
      <c r="AA583" s="55" t="s">
        <v>1644</v>
      </c>
      <c r="AB583" s="59">
        <v>33080417</v>
      </c>
      <c r="AC583" s="55" t="s">
        <v>1554</v>
      </c>
      <c r="AD583" s="55" t="s">
        <v>1644</v>
      </c>
      <c r="AE583" s="58">
        <v>0</v>
      </c>
      <c r="AF583" s="55" t="s">
        <v>1644</v>
      </c>
      <c r="AG583" s="55" t="s">
        <v>1644</v>
      </c>
      <c r="AH583" s="55" t="s">
        <v>1644</v>
      </c>
      <c r="AI583" s="55" t="s">
        <v>1644</v>
      </c>
      <c r="AJ583" s="55" t="s">
        <v>1644</v>
      </c>
      <c r="AK583" s="55" t="s">
        <v>1644</v>
      </c>
      <c r="AL583" s="55" t="s">
        <v>1644</v>
      </c>
      <c r="AM583" s="55" t="s">
        <v>3861</v>
      </c>
      <c r="AN583" s="55" t="s">
        <v>1644</v>
      </c>
      <c r="AO583" t="s">
        <v>3842</v>
      </c>
    </row>
    <row r="584" spans="1:41" x14ac:dyDescent="0.25">
      <c r="A584" s="56">
        <v>45716</v>
      </c>
      <c r="B584" s="92" t="s">
        <v>2159</v>
      </c>
      <c r="C584" s="55" t="s">
        <v>4289</v>
      </c>
      <c r="D584" s="55" t="s">
        <v>3859</v>
      </c>
      <c r="E584" s="55" t="s">
        <v>89</v>
      </c>
      <c r="F584" s="55">
        <v>50900020</v>
      </c>
      <c r="G584" s="55" t="s">
        <v>492</v>
      </c>
      <c r="H584" s="55" t="s">
        <v>89</v>
      </c>
      <c r="I584" s="57">
        <v>425.37</v>
      </c>
      <c r="J584" s="57">
        <v>425.37</v>
      </c>
      <c r="K584" s="55" t="s">
        <v>4288</v>
      </c>
      <c r="L584" s="55" t="s">
        <v>1644</v>
      </c>
      <c r="M584" s="55" t="s">
        <v>4289</v>
      </c>
      <c r="N584" s="56">
        <v>45716</v>
      </c>
      <c r="O584" s="55" t="s">
        <v>1644</v>
      </c>
      <c r="P584" s="55" t="s">
        <v>329</v>
      </c>
      <c r="Q584" s="55" t="s">
        <v>330</v>
      </c>
      <c r="R584" s="55" t="s">
        <v>1644</v>
      </c>
      <c r="S584" s="55" t="s">
        <v>1644</v>
      </c>
      <c r="T584" s="55" t="s">
        <v>1644</v>
      </c>
      <c r="U584" s="55" t="s">
        <v>3880</v>
      </c>
      <c r="V584" s="55" t="s">
        <v>1881</v>
      </c>
      <c r="W584" s="55" t="s">
        <v>1644</v>
      </c>
      <c r="X584" s="56"/>
      <c r="Y584" s="55" t="s">
        <v>1644</v>
      </c>
      <c r="Z584" s="56"/>
      <c r="AA584" s="55" t="s">
        <v>1644</v>
      </c>
      <c r="AB584" s="59">
        <v>6908090</v>
      </c>
      <c r="AC584" s="55" t="s">
        <v>1554</v>
      </c>
      <c r="AD584" s="55" t="s">
        <v>1644</v>
      </c>
      <c r="AE584" s="58">
        <v>0</v>
      </c>
      <c r="AF584" s="55" t="s">
        <v>1644</v>
      </c>
      <c r="AG584" s="55" t="s">
        <v>1644</v>
      </c>
      <c r="AH584" s="55" t="s">
        <v>1644</v>
      </c>
      <c r="AI584" s="55" t="s">
        <v>1644</v>
      </c>
      <c r="AJ584" s="55" t="s">
        <v>1644</v>
      </c>
      <c r="AK584" s="55" t="s">
        <v>1644</v>
      </c>
      <c r="AL584" s="55" t="s">
        <v>1644</v>
      </c>
      <c r="AM584" s="55" t="s">
        <v>3861</v>
      </c>
      <c r="AN584" s="55" t="s">
        <v>1644</v>
      </c>
      <c r="AO584" t="s">
        <v>3842</v>
      </c>
    </row>
    <row r="585" spans="1:41" x14ac:dyDescent="0.25">
      <c r="A585" s="56">
        <v>45716</v>
      </c>
      <c r="B585" s="92" t="s">
        <v>2159</v>
      </c>
      <c r="C585" s="55" t="s">
        <v>4289</v>
      </c>
      <c r="D585" s="55" t="s">
        <v>3859</v>
      </c>
      <c r="E585" s="55" t="s">
        <v>89</v>
      </c>
      <c r="F585" s="55">
        <v>50900020</v>
      </c>
      <c r="G585" s="55" t="s">
        <v>492</v>
      </c>
      <c r="H585" s="55" t="s">
        <v>89</v>
      </c>
      <c r="I585" s="57">
        <v>843.29</v>
      </c>
      <c r="J585" s="57">
        <v>843.29</v>
      </c>
      <c r="K585" s="55" t="s">
        <v>4288</v>
      </c>
      <c r="L585" s="55" t="s">
        <v>1644</v>
      </c>
      <c r="M585" s="55" t="s">
        <v>4289</v>
      </c>
      <c r="N585" s="56">
        <v>45716</v>
      </c>
      <c r="O585" s="55" t="s">
        <v>1644</v>
      </c>
      <c r="P585" s="55" t="s">
        <v>329</v>
      </c>
      <c r="Q585" s="55" t="s">
        <v>330</v>
      </c>
      <c r="R585" s="55" t="s">
        <v>1644</v>
      </c>
      <c r="S585" s="55" t="s">
        <v>1644</v>
      </c>
      <c r="T585" s="55" t="s">
        <v>1644</v>
      </c>
      <c r="U585" s="55" t="s">
        <v>3947</v>
      </c>
      <c r="V585" s="55" t="s">
        <v>1881</v>
      </c>
      <c r="W585" s="55" t="s">
        <v>1644</v>
      </c>
      <c r="X585" s="56"/>
      <c r="Y585" s="55" t="s">
        <v>1644</v>
      </c>
      <c r="Z585" s="56"/>
      <c r="AA585" s="55" t="s">
        <v>1644</v>
      </c>
      <c r="AB585" s="59">
        <v>13248187</v>
      </c>
      <c r="AC585" s="55" t="s">
        <v>1554</v>
      </c>
      <c r="AD585" s="55" t="s">
        <v>1644</v>
      </c>
      <c r="AE585" s="58">
        <v>0</v>
      </c>
      <c r="AF585" s="55" t="s">
        <v>1644</v>
      </c>
      <c r="AG585" s="55" t="s">
        <v>1644</v>
      </c>
      <c r="AH585" s="55" t="s">
        <v>1644</v>
      </c>
      <c r="AI585" s="55" t="s">
        <v>1644</v>
      </c>
      <c r="AJ585" s="55" t="s">
        <v>1644</v>
      </c>
      <c r="AK585" s="55" t="s">
        <v>1644</v>
      </c>
      <c r="AL585" s="55" t="s">
        <v>1644</v>
      </c>
      <c r="AM585" s="55" t="s">
        <v>3861</v>
      </c>
      <c r="AN585" s="55" t="s">
        <v>1644</v>
      </c>
      <c r="AO585" t="s">
        <v>3842</v>
      </c>
    </row>
    <row r="586" spans="1:41" x14ac:dyDescent="0.25">
      <c r="A586" s="56">
        <v>45716</v>
      </c>
      <c r="B586" s="92" t="s">
        <v>2159</v>
      </c>
      <c r="C586" s="55" t="s">
        <v>4289</v>
      </c>
      <c r="D586" s="55" t="s">
        <v>3859</v>
      </c>
      <c r="E586" s="55" t="s">
        <v>89</v>
      </c>
      <c r="F586" s="55">
        <v>50900020</v>
      </c>
      <c r="G586" s="55" t="s">
        <v>492</v>
      </c>
      <c r="H586" s="55" t="s">
        <v>89</v>
      </c>
      <c r="I586" s="57">
        <v>868.34</v>
      </c>
      <c r="J586" s="57">
        <v>868.34</v>
      </c>
      <c r="K586" s="55" t="s">
        <v>4288</v>
      </c>
      <c r="L586" s="55" t="s">
        <v>1644</v>
      </c>
      <c r="M586" s="55" t="s">
        <v>4289</v>
      </c>
      <c r="N586" s="56">
        <v>45716</v>
      </c>
      <c r="O586" s="55" t="s">
        <v>1644</v>
      </c>
      <c r="P586" s="55" t="s">
        <v>329</v>
      </c>
      <c r="Q586" s="55" t="s">
        <v>330</v>
      </c>
      <c r="R586" s="55" t="s">
        <v>1644</v>
      </c>
      <c r="S586" s="55" t="s">
        <v>1644</v>
      </c>
      <c r="T586" s="55" t="s">
        <v>1644</v>
      </c>
      <c r="U586" s="55" t="s">
        <v>3922</v>
      </c>
      <c r="V586" s="55" t="s">
        <v>1881</v>
      </c>
      <c r="W586" s="55" t="s">
        <v>1644</v>
      </c>
      <c r="X586" s="56"/>
      <c r="Y586" s="55" t="s">
        <v>1644</v>
      </c>
      <c r="Z586" s="56"/>
      <c r="AA586" s="55" t="s">
        <v>1644</v>
      </c>
      <c r="AB586" s="59">
        <v>14101734</v>
      </c>
      <c r="AC586" s="55" t="s">
        <v>1554</v>
      </c>
      <c r="AD586" s="55" t="s">
        <v>1644</v>
      </c>
      <c r="AE586" s="58">
        <v>0</v>
      </c>
      <c r="AF586" s="55" t="s">
        <v>1644</v>
      </c>
      <c r="AG586" s="55" t="s">
        <v>1644</v>
      </c>
      <c r="AH586" s="55" t="s">
        <v>1644</v>
      </c>
      <c r="AI586" s="55" t="s">
        <v>1644</v>
      </c>
      <c r="AJ586" s="55" t="s">
        <v>1644</v>
      </c>
      <c r="AK586" s="55" t="s">
        <v>1644</v>
      </c>
      <c r="AL586" s="55" t="s">
        <v>1644</v>
      </c>
      <c r="AM586" s="55" t="s">
        <v>3861</v>
      </c>
      <c r="AN586" s="55" t="s">
        <v>1644</v>
      </c>
      <c r="AO586" t="s">
        <v>3842</v>
      </c>
    </row>
    <row r="587" spans="1:41" x14ac:dyDescent="0.25">
      <c r="A587" s="56">
        <v>45716</v>
      </c>
      <c r="B587" s="92" t="s">
        <v>2159</v>
      </c>
      <c r="C587" s="55" t="s">
        <v>4289</v>
      </c>
      <c r="D587" s="55" t="s">
        <v>3859</v>
      </c>
      <c r="E587" s="55" t="s">
        <v>89</v>
      </c>
      <c r="F587" s="55">
        <v>50900020</v>
      </c>
      <c r="G587" s="55" t="s">
        <v>492</v>
      </c>
      <c r="H587" s="55" t="s">
        <v>89</v>
      </c>
      <c r="I587" s="57">
        <v>736.41</v>
      </c>
      <c r="J587" s="57">
        <v>736.41</v>
      </c>
      <c r="K587" s="55" t="s">
        <v>4288</v>
      </c>
      <c r="L587" s="55" t="s">
        <v>1644</v>
      </c>
      <c r="M587" s="55" t="s">
        <v>4289</v>
      </c>
      <c r="N587" s="56">
        <v>45716</v>
      </c>
      <c r="O587" s="55" t="s">
        <v>1644</v>
      </c>
      <c r="P587" s="55" t="s">
        <v>329</v>
      </c>
      <c r="Q587" s="55" t="s">
        <v>330</v>
      </c>
      <c r="R587" s="55" t="s">
        <v>1644</v>
      </c>
      <c r="S587" s="55" t="s">
        <v>1644</v>
      </c>
      <c r="T587" s="55" t="s">
        <v>1644</v>
      </c>
      <c r="U587" s="55" t="s">
        <v>3871</v>
      </c>
      <c r="V587" s="55" t="s">
        <v>1881</v>
      </c>
      <c r="W587" s="55" t="s">
        <v>1644</v>
      </c>
      <c r="X587" s="56"/>
      <c r="Y587" s="55" t="s">
        <v>1644</v>
      </c>
      <c r="Z587" s="56"/>
      <c r="AA587" s="55" t="s">
        <v>1644</v>
      </c>
      <c r="AB587" s="59">
        <v>11700316</v>
      </c>
      <c r="AC587" s="55" t="s">
        <v>1554</v>
      </c>
      <c r="AD587" s="55" t="s">
        <v>1644</v>
      </c>
      <c r="AE587" s="58">
        <v>0</v>
      </c>
      <c r="AF587" s="55" t="s">
        <v>1644</v>
      </c>
      <c r="AG587" s="55" t="s">
        <v>1644</v>
      </c>
      <c r="AH587" s="55" t="s">
        <v>1644</v>
      </c>
      <c r="AI587" s="55" t="s">
        <v>1644</v>
      </c>
      <c r="AJ587" s="55" t="s">
        <v>1644</v>
      </c>
      <c r="AK587" s="55" t="s">
        <v>1644</v>
      </c>
      <c r="AL587" s="55" t="s">
        <v>1644</v>
      </c>
      <c r="AM587" s="55" t="s">
        <v>3861</v>
      </c>
      <c r="AN587" s="55" t="s">
        <v>1644</v>
      </c>
      <c r="AO587" t="s">
        <v>3842</v>
      </c>
    </row>
    <row r="588" spans="1:41" x14ac:dyDescent="0.25">
      <c r="A588" s="56">
        <v>45716</v>
      </c>
      <c r="B588" s="92" t="s">
        <v>2159</v>
      </c>
      <c r="C588" s="55" t="s">
        <v>4289</v>
      </c>
      <c r="D588" s="55" t="s">
        <v>3859</v>
      </c>
      <c r="E588" s="55" t="s">
        <v>89</v>
      </c>
      <c r="F588" s="55">
        <v>50900020</v>
      </c>
      <c r="G588" s="55" t="s">
        <v>492</v>
      </c>
      <c r="H588" s="55" t="s">
        <v>89</v>
      </c>
      <c r="I588" s="57">
        <v>425.37</v>
      </c>
      <c r="J588" s="57">
        <v>425.37</v>
      </c>
      <c r="K588" s="55" t="s">
        <v>4288</v>
      </c>
      <c r="L588" s="55" t="s">
        <v>1644</v>
      </c>
      <c r="M588" s="55" t="s">
        <v>4289</v>
      </c>
      <c r="N588" s="56">
        <v>45716</v>
      </c>
      <c r="O588" s="55" t="s">
        <v>1644</v>
      </c>
      <c r="P588" s="55" t="s">
        <v>329</v>
      </c>
      <c r="Q588" s="55" t="s">
        <v>330</v>
      </c>
      <c r="R588" s="55" t="s">
        <v>1644</v>
      </c>
      <c r="S588" s="55" t="s">
        <v>1644</v>
      </c>
      <c r="T588" s="55" t="s">
        <v>1644</v>
      </c>
      <c r="U588" s="55" t="s">
        <v>3906</v>
      </c>
      <c r="V588" s="55" t="s">
        <v>1881</v>
      </c>
      <c r="W588" s="55" t="s">
        <v>1644</v>
      </c>
      <c r="X588" s="56"/>
      <c r="Y588" s="55" t="s">
        <v>1644</v>
      </c>
      <c r="Z588" s="56"/>
      <c r="AA588" s="55" t="s">
        <v>1644</v>
      </c>
      <c r="AB588" s="59">
        <v>6622985</v>
      </c>
      <c r="AC588" s="55" t="s">
        <v>1554</v>
      </c>
      <c r="AD588" s="55" t="s">
        <v>1644</v>
      </c>
      <c r="AE588" s="58">
        <v>0</v>
      </c>
      <c r="AF588" s="55" t="s">
        <v>1644</v>
      </c>
      <c r="AG588" s="55" t="s">
        <v>1644</v>
      </c>
      <c r="AH588" s="55" t="s">
        <v>1644</v>
      </c>
      <c r="AI588" s="55" t="s">
        <v>1644</v>
      </c>
      <c r="AJ588" s="55" t="s">
        <v>1644</v>
      </c>
      <c r="AK588" s="55" t="s">
        <v>1644</v>
      </c>
      <c r="AL588" s="55" t="s">
        <v>1644</v>
      </c>
      <c r="AM588" s="55" t="s">
        <v>3861</v>
      </c>
      <c r="AN588" s="55" t="s">
        <v>1644</v>
      </c>
      <c r="AO588" t="s">
        <v>3842</v>
      </c>
    </row>
    <row r="589" spans="1:41" x14ac:dyDescent="0.25">
      <c r="A589" s="56">
        <v>45716</v>
      </c>
      <c r="B589" s="92" t="s">
        <v>2159</v>
      </c>
      <c r="C589" s="55" t="s">
        <v>4289</v>
      </c>
      <c r="D589" s="55" t="s">
        <v>3859</v>
      </c>
      <c r="E589" s="55" t="s">
        <v>89</v>
      </c>
      <c r="F589" s="55">
        <v>50900020</v>
      </c>
      <c r="G589" s="55" t="s">
        <v>492</v>
      </c>
      <c r="H589" s="55" t="s">
        <v>89</v>
      </c>
      <c r="I589" s="57">
        <v>284.47000000000003</v>
      </c>
      <c r="J589" s="57">
        <v>284.47000000000003</v>
      </c>
      <c r="K589" s="55" t="s">
        <v>4288</v>
      </c>
      <c r="L589" s="55" t="s">
        <v>1644</v>
      </c>
      <c r="M589" s="55" t="s">
        <v>4289</v>
      </c>
      <c r="N589" s="56">
        <v>45716</v>
      </c>
      <c r="O589" s="55" t="s">
        <v>1644</v>
      </c>
      <c r="P589" s="55" t="s">
        <v>329</v>
      </c>
      <c r="Q589" s="55" t="s">
        <v>330</v>
      </c>
      <c r="R589" s="55" t="s">
        <v>1644</v>
      </c>
      <c r="S589" s="55" t="s">
        <v>1644</v>
      </c>
      <c r="T589" s="55" t="s">
        <v>1644</v>
      </c>
      <c r="U589" s="55" t="s">
        <v>3925</v>
      </c>
      <c r="V589" s="55" t="s">
        <v>1881</v>
      </c>
      <c r="W589" s="55" t="s">
        <v>1644</v>
      </c>
      <c r="X589" s="56"/>
      <c r="Y589" s="55" t="s">
        <v>1644</v>
      </c>
      <c r="Z589" s="56"/>
      <c r="AA589" s="55" t="s">
        <v>1644</v>
      </c>
      <c r="AB589" s="59">
        <v>4452245</v>
      </c>
      <c r="AC589" s="55" t="s">
        <v>1554</v>
      </c>
      <c r="AD589" s="55" t="s">
        <v>1644</v>
      </c>
      <c r="AE589" s="58">
        <v>0</v>
      </c>
      <c r="AF589" s="55" t="s">
        <v>1644</v>
      </c>
      <c r="AG589" s="55" t="s">
        <v>1644</v>
      </c>
      <c r="AH589" s="55" t="s">
        <v>1644</v>
      </c>
      <c r="AI589" s="55" t="s">
        <v>1644</v>
      </c>
      <c r="AJ589" s="55" t="s">
        <v>1644</v>
      </c>
      <c r="AK589" s="55" t="s">
        <v>1644</v>
      </c>
      <c r="AL589" s="55" t="s">
        <v>1644</v>
      </c>
      <c r="AM589" s="55" t="s">
        <v>3861</v>
      </c>
      <c r="AN589" s="55" t="s">
        <v>1644</v>
      </c>
      <c r="AO589" t="s">
        <v>3842</v>
      </c>
    </row>
    <row r="590" spans="1:41" x14ac:dyDescent="0.25">
      <c r="A590" s="56">
        <v>45716</v>
      </c>
      <c r="B590" s="92" t="s">
        <v>2159</v>
      </c>
      <c r="C590" s="55" t="s">
        <v>4289</v>
      </c>
      <c r="D590" s="55" t="s">
        <v>3859</v>
      </c>
      <c r="E590" s="55" t="s">
        <v>89</v>
      </c>
      <c r="F590" s="55">
        <v>50900020</v>
      </c>
      <c r="G590" s="55" t="s">
        <v>492</v>
      </c>
      <c r="H590" s="55" t="s">
        <v>89</v>
      </c>
      <c r="I590" s="57">
        <v>519.59</v>
      </c>
      <c r="J590" s="57">
        <v>519.59</v>
      </c>
      <c r="K590" s="55" t="s">
        <v>4288</v>
      </c>
      <c r="L590" s="55" t="s">
        <v>1644</v>
      </c>
      <c r="M590" s="55" t="s">
        <v>4289</v>
      </c>
      <c r="N590" s="56">
        <v>45716</v>
      </c>
      <c r="O590" s="55" t="s">
        <v>1644</v>
      </c>
      <c r="P590" s="55" t="s">
        <v>329</v>
      </c>
      <c r="Q590" s="55" t="s">
        <v>330</v>
      </c>
      <c r="R590" s="55" t="s">
        <v>1644</v>
      </c>
      <c r="S590" s="55" t="s">
        <v>1644</v>
      </c>
      <c r="T590" s="55" t="s">
        <v>1644</v>
      </c>
      <c r="U590" s="55" t="s">
        <v>3870</v>
      </c>
      <c r="V590" s="55" t="s">
        <v>1881</v>
      </c>
      <c r="W590" s="55" t="s">
        <v>1644</v>
      </c>
      <c r="X590" s="56"/>
      <c r="Y590" s="55" t="s">
        <v>1644</v>
      </c>
      <c r="Z590" s="56"/>
      <c r="AA590" s="55" t="s">
        <v>1644</v>
      </c>
      <c r="AB590" s="59">
        <v>8438034</v>
      </c>
      <c r="AC590" s="55" t="s">
        <v>1554</v>
      </c>
      <c r="AD590" s="55" t="s">
        <v>1644</v>
      </c>
      <c r="AE590" s="58">
        <v>0</v>
      </c>
      <c r="AF590" s="55" t="s">
        <v>1644</v>
      </c>
      <c r="AG590" s="55" t="s">
        <v>1644</v>
      </c>
      <c r="AH590" s="55" t="s">
        <v>1644</v>
      </c>
      <c r="AI590" s="55" t="s">
        <v>1644</v>
      </c>
      <c r="AJ590" s="55" t="s">
        <v>1644</v>
      </c>
      <c r="AK590" s="55" t="s">
        <v>1644</v>
      </c>
      <c r="AL590" s="55" t="s">
        <v>1644</v>
      </c>
      <c r="AM590" s="55" t="s">
        <v>3861</v>
      </c>
      <c r="AN590" s="55" t="s">
        <v>1644</v>
      </c>
      <c r="AO590" t="s">
        <v>3842</v>
      </c>
    </row>
    <row r="591" spans="1:41" x14ac:dyDescent="0.25">
      <c r="A591" s="56">
        <v>45716</v>
      </c>
      <c r="B591" s="92" t="s">
        <v>2159</v>
      </c>
      <c r="C591" s="55" t="s">
        <v>4289</v>
      </c>
      <c r="D591" s="55" t="s">
        <v>3859</v>
      </c>
      <c r="E591" s="55" t="s">
        <v>89</v>
      </c>
      <c r="F591" s="55">
        <v>50900020</v>
      </c>
      <c r="G591" s="55" t="s">
        <v>492</v>
      </c>
      <c r="H591" s="55" t="s">
        <v>89</v>
      </c>
      <c r="I591" s="57">
        <v>944.41</v>
      </c>
      <c r="J591" s="57">
        <v>944.41</v>
      </c>
      <c r="K591" s="55" t="s">
        <v>4288</v>
      </c>
      <c r="L591" s="55" t="s">
        <v>1644</v>
      </c>
      <c r="M591" s="55" t="s">
        <v>4289</v>
      </c>
      <c r="N591" s="56">
        <v>45716</v>
      </c>
      <c r="O591" s="55" t="s">
        <v>1644</v>
      </c>
      <c r="P591" s="55" t="s">
        <v>329</v>
      </c>
      <c r="Q591" s="55" t="s">
        <v>330</v>
      </c>
      <c r="R591" s="55" t="s">
        <v>1644</v>
      </c>
      <c r="S591" s="55" t="s">
        <v>1644</v>
      </c>
      <c r="T591" s="55" t="s">
        <v>1644</v>
      </c>
      <c r="U591" s="55" t="s">
        <v>3948</v>
      </c>
      <c r="V591" s="55" t="s">
        <v>1881</v>
      </c>
      <c r="W591" s="55" t="s">
        <v>1644</v>
      </c>
      <c r="X591" s="56"/>
      <c r="Y591" s="55" t="s">
        <v>1644</v>
      </c>
      <c r="Z591" s="56"/>
      <c r="AA591" s="55" t="s">
        <v>1644</v>
      </c>
      <c r="AB591" s="59">
        <v>15434433</v>
      </c>
      <c r="AC591" s="55" t="s">
        <v>1554</v>
      </c>
      <c r="AD591" s="55" t="s">
        <v>1644</v>
      </c>
      <c r="AE591" s="58">
        <v>0</v>
      </c>
      <c r="AF591" s="55" t="s">
        <v>1644</v>
      </c>
      <c r="AG591" s="55" t="s">
        <v>1644</v>
      </c>
      <c r="AH591" s="55" t="s">
        <v>1644</v>
      </c>
      <c r="AI591" s="55" t="s">
        <v>1644</v>
      </c>
      <c r="AJ591" s="55" t="s">
        <v>1644</v>
      </c>
      <c r="AK591" s="55" t="s">
        <v>1644</v>
      </c>
      <c r="AL591" s="55" t="s">
        <v>1644</v>
      </c>
      <c r="AM591" s="55" t="s">
        <v>3861</v>
      </c>
      <c r="AN591" s="55" t="s">
        <v>1644</v>
      </c>
      <c r="AO591" t="s">
        <v>3842</v>
      </c>
    </row>
    <row r="592" spans="1:41" x14ac:dyDescent="0.25">
      <c r="A592" s="56">
        <v>45716</v>
      </c>
      <c r="B592" s="92" t="s">
        <v>2159</v>
      </c>
      <c r="C592" s="55" t="s">
        <v>4289</v>
      </c>
      <c r="D592" s="55" t="s">
        <v>3859</v>
      </c>
      <c r="E592" s="55" t="s">
        <v>89</v>
      </c>
      <c r="F592" s="55">
        <v>50900020</v>
      </c>
      <c r="G592" s="55" t="s">
        <v>492</v>
      </c>
      <c r="H592" s="55" t="s">
        <v>89</v>
      </c>
      <c r="I592" s="57">
        <v>493.23</v>
      </c>
      <c r="J592" s="57">
        <v>493.23</v>
      </c>
      <c r="K592" s="55" t="s">
        <v>4288</v>
      </c>
      <c r="L592" s="55" t="s">
        <v>1644</v>
      </c>
      <c r="M592" s="55" t="s">
        <v>4289</v>
      </c>
      <c r="N592" s="56">
        <v>45716</v>
      </c>
      <c r="O592" s="55" t="s">
        <v>1644</v>
      </c>
      <c r="P592" s="55" t="s">
        <v>329</v>
      </c>
      <c r="Q592" s="55" t="s">
        <v>330</v>
      </c>
      <c r="R592" s="55" t="s">
        <v>1644</v>
      </c>
      <c r="S592" s="55" t="s">
        <v>1644</v>
      </c>
      <c r="T592" s="55" t="s">
        <v>1644</v>
      </c>
      <c r="U592" s="55" t="s">
        <v>3927</v>
      </c>
      <c r="V592" s="55" t="s">
        <v>1881</v>
      </c>
      <c r="W592" s="55" t="s">
        <v>1644</v>
      </c>
      <c r="X592" s="56"/>
      <c r="Y592" s="55" t="s">
        <v>1644</v>
      </c>
      <c r="Z592" s="56"/>
      <c r="AA592" s="55" t="s">
        <v>1644</v>
      </c>
      <c r="AB592" s="59">
        <v>7696264</v>
      </c>
      <c r="AC592" s="55" t="s">
        <v>1554</v>
      </c>
      <c r="AD592" s="55" t="s">
        <v>1644</v>
      </c>
      <c r="AE592" s="58">
        <v>0</v>
      </c>
      <c r="AF592" s="55" t="s">
        <v>1644</v>
      </c>
      <c r="AG592" s="55" t="s">
        <v>1644</v>
      </c>
      <c r="AH592" s="55" t="s">
        <v>1644</v>
      </c>
      <c r="AI592" s="55" t="s">
        <v>1644</v>
      </c>
      <c r="AJ592" s="55" t="s">
        <v>1644</v>
      </c>
      <c r="AK592" s="55" t="s">
        <v>1644</v>
      </c>
      <c r="AL592" s="55" t="s">
        <v>1644</v>
      </c>
      <c r="AM592" s="55" t="s">
        <v>3861</v>
      </c>
      <c r="AN592" s="55" t="s">
        <v>1644</v>
      </c>
      <c r="AO592" t="s">
        <v>3842</v>
      </c>
    </row>
    <row r="593" spans="1:41" x14ac:dyDescent="0.25">
      <c r="A593" s="56">
        <v>45716</v>
      </c>
      <c r="B593" s="92" t="s">
        <v>2159</v>
      </c>
      <c r="C593" s="55" t="s">
        <v>4289</v>
      </c>
      <c r="D593" s="55" t="s">
        <v>3859</v>
      </c>
      <c r="E593" s="55" t="s">
        <v>89</v>
      </c>
      <c r="F593" s="55">
        <v>50900020</v>
      </c>
      <c r="G593" s="55" t="s">
        <v>492</v>
      </c>
      <c r="H593" s="55" t="s">
        <v>89</v>
      </c>
      <c r="I593" s="57">
        <v>574.6</v>
      </c>
      <c r="J593" s="57">
        <v>574.6</v>
      </c>
      <c r="K593" s="55" t="s">
        <v>4288</v>
      </c>
      <c r="L593" s="55" t="s">
        <v>1644</v>
      </c>
      <c r="M593" s="55" t="s">
        <v>4289</v>
      </c>
      <c r="N593" s="56">
        <v>45716</v>
      </c>
      <c r="O593" s="55" t="s">
        <v>1644</v>
      </c>
      <c r="P593" s="55" t="s">
        <v>329</v>
      </c>
      <c r="Q593" s="55" t="s">
        <v>330</v>
      </c>
      <c r="R593" s="55" t="s">
        <v>1644</v>
      </c>
      <c r="S593" s="55" t="s">
        <v>1644</v>
      </c>
      <c r="T593" s="55" t="s">
        <v>1644</v>
      </c>
      <c r="U593" s="55" t="s">
        <v>3898</v>
      </c>
      <c r="V593" s="55" t="s">
        <v>1881</v>
      </c>
      <c r="W593" s="55" t="s">
        <v>1644</v>
      </c>
      <c r="X593" s="56"/>
      <c r="Y593" s="55" t="s">
        <v>1644</v>
      </c>
      <c r="Z593" s="56"/>
      <c r="AA593" s="55" t="s">
        <v>1644</v>
      </c>
      <c r="AB593" s="59">
        <v>8983277</v>
      </c>
      <c r="AC593" s="55" t="s">
        <v>1554</v>
      </c>
      <c r="AD593" s="55" t="s">
        <v>1644</v>
      </c>
      <c r="AE593" s="58">
        <v>0</v>
      </c>
      <c r="AF593" s="55" t="s">
        <v>1644</v>
      </c>
      <c r="AG593" s="55" t="s">
        <v>1644</v>
      </c>
      <c r="AH593" s="55" t="s">
        <v>1644</v>
      </c>
      <c r="AI593" s="55" t="s">
        <v>1644</v>
      </c>
      <c r="AJ593" s="55" t="s">
        <v>1644</v>
      </c>
      <c r="AK593" s="55" t="s">
        <v>1644</v>
      </c>
      <c r="AL593" s="55" t="s">
        <v>1644</v>
      </c>
      <c r="AM593" s="55" t="s">
        <v>3861</v>
      </c>
      <c r="AN593" s="55" t="s">
        <v>1644</v>
      </c>
      <c r="AO593" t="s">
        <v>3842</v>
      </c>
    </row>
    <row r="594" spans="1:41" x14ac:dyDescent="0.25">
      <c r="A594" s="56">
        <v>45716</v>
      </c>
      <c r="B594" s="92" t="s">
        <v>2159</v>
      </c>
      <c r="C594" s="55" t="s">
        <v>4289</v>
      </c>
      <c r="D594" s="55" t="s">
        <v>3859</v>
      </c>
      <c r="E594" s="55" t="s">
        <v>89</v>
      </c>
      <c r="F594" s="55">
        <v>50900020</v>
      </c>
      <c r="G594" s="55" t="s">
        <v>492</v>
      </c>
      <c r="H594" s="55" t="s">
        <v>89</v>
      </c>
      <c r="I594" s="57">
        <v>472.21</v>
      </c>
      <c r="J594" s="57">
        <v>472.21</v>
      </c>
      <c r="K594" s="55" t="s">
        <v>4288</v>
      </c>
      <c r="L594" s="55" t="s">
        <v>1644</v>
      </c>
      <c r="M594" s="55" t="s">
        <v>4289</v>
      </c>
      <c r="N594" s="56">
        <v>45716</v>
      </c>
      <c r="O594" s="55" t="s">
        <v>1644</v>
      </c>
      <c r="P594" s="55" t="s">
        <v>329</v>
      </c>
      <c r="Q594" s="55" t="s">
        <v>330</v>
      </c>
      <c r="R594" s="55" t="s">
        <v>1644</v>
      </c>
      <c r="S594" s="55" t="s">
        <v>1644</v>
      </c>
      <c r="T594" s="55" t="s">
        <v>1644</v>
      </c>
      <c r="U594" s="55" t="s">
        <v>3865</v>
      </c>
      <c r="V594" s="55" t="s">
        <v>1881</v>
      </c>
      <c r="W594" s="55" t="s">
        <v>1644</v>
      </c>
      <c r="X594" s="56"/>
      <c r="Y594" s="55" t="s">
        <v>1644</v>
      </c>
      <c r="Z594" s="56"/>
      <c r="AA594" s="55" t="s">
        <v>1644</v>
      </c>
      <c r="AB594" s="59">
        <v>7341468</v>
      </c>
      <c r="AC594" s="55" t="s">
        <v>1554</v>
      </c>
      <c r="AD594" s="55" t="s">
        <v>1644</v>
      </c>
      <c r="AE594" s="58">
        <v>0</v>
      </c>
      <c r="AF594" s="55" t="s">
        <v>1644</v>
      </c>
      <c r="AG594" s="55" t="s">
        <v>1644</v>
      </c>
      <c r="AH594" s="55" t="s">
        <v>1644</v>
      </c>
      <c r="AI594" s="55" t="s">
        <v>1644</v>
      </c>
      <c r="AJ594" s="55" t="s">
        <v>1644</v>
      </c>
      <c r="AK594" s="55" t="s">
        <v>1644</v>
      </c>
      <c r="AL594" s="55" t="s">
        <v>1644</v>
      </c>
      <c r="AM594" s="55" t="s">
        <v>3861</v>
      </c>
      <c r="AN594" s="55" t="s">
        <v>1644</v>
      </c>
      <c r="AO594" t="s">
        <v>3842</v>
      </c>
    </row>
    <row r="595" spans="1:41" x14ac:dyDescent="0.25">
      <c r="A595" s="56">
        <v>45716</v>
      </c>
      <c r="B595" s="92" t="s">
        <v>2159</v>
      </c>
      <c r="C595" s="55" t="s">
        <v>4289</v>
      </c>
      <c r="D595" s="55" t="s">
        <v>3859</v>
      </c>
      <c r="E595" s="55" t="s">
        <v>89</v>
      </c>
      <c r="F595" s="55">
        <v>50900020</v>
      </c>
      <c r="G595" s="55" t="s">
        <v>492</v>
      </c>
      <c r="H595" s="55" t="s">
        <v>89</v>
      </c>
      <c r="I595" s="57">
        <v>944.4</v>
      </c>
      <c r="J595" s="57">
        <v>944.4</v>
      </c>
      <c r="K595" s="55" t="s">
        <v>4288</v>
      </c>
      <c r="L595" s="55" t="s">
        <v>1644</v>
      </c>
      <c r="M595" s="55" t="s">
        <v>4289</v>
      </c>
      <c r="N595" s="56">
        <v>45716</v>
      </c>
      <c r="O595" s="55" t="s">
        <v>1644</v>
      </c>
      <c r="P595" s="55" t="s">
        <v>329</v>
      </c>
      <c r="Q595" s="55" t="s">
        <v>330</v>
      </c>
      <c r="R595" s="55" t="s">
        <v>1644</v>
      </c>
      <c r="S595" s="55" t="s">
        <v>1644</v>
      </c>
      <c r="T595" s="55" t="s">
        <v>1644</v>
      </c>
      <c r="U595" s="55" t="s">
        <v>3903</v>
      </c>
      <c r="V595" s="55" t="s">
        <v>1881</v>
      </c>
      <c r="W595" s="55" t="s">
        <v>1644</v>
      </c>
      <c r="X595" s="56"/>
      <c r="Y595" s="55" t="s">
        <v>1644</v>
      </c>
      <c r="Z595" s="56"/>
      <c r="AA595" s="55" t="s">
        <v>1644</v>
      </c>
      <c r="AB595" s="59">
        <v>14666636</v>
      </c>
      <c r="AC595" s="55" t="s">
        <v>1554</v>
      </c>
      <c r="AD595" s="55" t="s">
        <v>1644</v>
      </c>
      <c r="AE595" s="58">
        <v>0</v>
      </c>
      <c r="AF595" s="55" t="s">
        <v>1644</v>
      </c>
      <c r="AG595" s="55" t="s">
        <v>1644</v>
      </c>
      <c r="AH595" s="55" t="s">
        <v>1644</v>
      </c>
      <c r="AI595" s="55" t="s">
        <v>1644</v>
      </c>
      <c r="AJ595" s="55" t="s">
        <v>1644</v>
      </c>
      <c r="AK595" s="55" t="s">
        <v>1644</v>
      </c>
      <c r="AL595" s="55" t="s">
        <v>1644</v>
      </c>
      <c r="AM595" s="55" t="s">
        <v>3861</v>
      </c>
      <c r="AN595" s="55" t="s">
        <v>1644</v>
      </c>
      <c r="AO595" t="s">
        <v>3842</v>
      </c>
    </row>
    <row r="596" spans="1:41" x14ac:dyDescent="0.25">
      <c r="A596" s="56">
        <v>45716</v>
      </c>
      <c r="B596" s="92" t="s">
        <v>2159</v>
      </c>
      <c r="C596" s="55" t="s">
        <v>4289</v>
      </c>
      <c r="D596" s="55" t="s">
        <v>3859</v>
      </c>
      <c r="E596" s="55" t="s">
        <v>89</v>
      </c>
      <c r="F596" s="55">
        <v>50900020</v>
      </c>
      <c r="G596" s="55" t="s">
        <v>492</v>
      </c>
      <c r="H596" s="55" t="s">
        <v>89</v>
      </c>
      <c r="I596" s="57">
        <v>493.23</v>
      </c>
      <c r="J596" s="57">
        <v>493.23</v>
      </c>
      <c r="K596" s="55" t="s">
        <v>4288</v>
      </c>
      <c r="L596" s="55" t="s">
        <v>1644</v>
      </c>
      <c r="M596" s="55" t="s">
        <v>4289</v>
      </c>
      <c r="N596" s="56">
        <v>45716</v>
      </c>
      <c r="O596" s="55" t="s">
        <v>1644</v>
      </c>
      <c r="P596" s="55" t="s">
        <v>329</v>
      </c>
      <c r="Q596" s="55" t="s">
        <v>330</v>
      </c>
      <c r="R596" s="55" t="s">
        <v>1644</v>
      </c>
      <c r="S596" s="55" t="s">
        <v>1644</v>
      </c>
      <c r="T596" s="55" t="s">
        <v>1644</v>
      </c>
      <c r="U596" s="55" t="s">
        <v>3952</v>
      </c>
      <c r="V596" s="55" t="s">
        <v>1881</v>
      </c>
      <c r="W596" s="55" t="s">
        <v>1644</v>
      </c>
      <c r="X596" s="56"/>
      <c r="Y596" s="55" t="s">
        <v>1644</v>
      </c>
      <c r="Z596" s="56"/>
      <c r="AA596" s="55" t="s">
        <v>1644</v>
      </c>
      <c r="AB596" s="59">
        <v>7609174</v>
      </c>
      <c r="AC596" s="55" t="s">
        <v>1554</v>
      </c>
      <c r="AD596" s="55" t="s">
        <v>1644</v>
      </c>
      <c r="AE596" s="58">
        <v>0</v>
      </c>
      <c r="AF596" s="55" t="s">
        <v>1644</v>
      </c>
      <c r="AG596" s="55" t="s">
        <v>1644</v>
      </c>
      <c r="AH596" s="55" t="s">
        <v>1644</v>
      </c>
      <c r="AI596" s="55" t="s">
        <v>1644</v>
      </c>
      <c r="AJ596" s="55" t="s">
        <v>1644</v>
      </c>
      <c r="AK596" s="55" t="s">
        <v>1644</v>
      </c>
      <c r="AL596" s="55" t="s">
        <v>1644</v>
      </c>
      <c r="AM596" s="55" t="s">
        <v>3861</v>
      </c>
      <c r="AN596" s="55" t="s">
        <v>1644</v>
      </c>
      <c r="AO596" t="s">
        <v>3842</v>
      </c>
    </row>
    <row r="597" spans="1:41" x14ac:dyDescent="0.25">
      <c r="A597" s="56">
        <v>45716</v>
      </c>
      <c r="B597" s="92" t="s">
        <v>2159</v>
      </c>
      <c r="C597" s="55" t="s">
        <v>4289</v>
      </c>
      <c r="D597" s="55" t="s">
        <v>3859</v>
      </c>
      <c r="E597" s="55" t="s">
        <v>89</v>
      </c>
      <c r="F597" s="55">
        <v>50900020</v>
      </c>
      <c r="G597" s="55" t="s">
        <v>492</v>
      </c>
      <c r="H597" s="55" t="s">
        <v>89</v>
      </c>
      <c r="I597" s="57">
        <v>490.93</v>
      </c>
      <c r="J597" s="57">
        <v>490.93</v>
      </c>
      <c r="K597" s="55" t="s">
        <v>4288</v>
      </c>
      <c r="L597" s="55" t="s">
        <v>1644</v>
      </c>
      <c r="M597" s="55" t="s">
        <v>4289</v>
      </c>
      <c r="N597" s="56">
        <v>45716</v>
      </c>
      <c r="O597" s="55" t="s">
        <v>1644</v>
      </c>
      <c r="P597" s="55" t="s">
        <v>329</v>
      </c>
      <c r="Q597" s="55" t="s">
        <v>330</v>
      </c>
      <c r="R597" s="55" t="s">
        <v>1644</v>
      </c>
      <c r="S597" s="55" t="s">
        <v>1644</v>
      </c>
      <c r="T597" s="55" t="s">
        <v>1644</v>
      </c>
      <c r="U597" s="55" t="s">
        <v>3935</v>
      </c>
      <c r="V597" s="55" t="s">
        <v>1881</v>
      </c>
      <c r="W597" s="55" t="s">
        <v>1644</v>
      </c>
      <c r="X597" s="56"/>
      <c r="Y597" s="55" t="s">
        <v>1644</v>
      </c>
      <c r="Z597" s="56"/>
      <c r="AA597" s="55" t="s">
        <v>1644</v>
      </c>
      <c r="AB597" s="59">
        <v>7717502</v>
      </c>
      <c r="AC597" s="55" t="s">
        <v>1554</v>
      </c>
      <c r="AD597" s="55" t="s">
        <v>1644</v>
      </c>
      <c r="AE597" s="58">
        <v>0</v>
      </c>
      <c r="AF597" s="55" t="s">
        <v>1644</v>
      </c>
      <c r="AG597" s="55" t="s">
        <v>1644</v>
      </c>
      <c r="AH597" s="55" t="s">
        <v>1644</v>
      </c>
      <c r="AI597" s="55" t="s">
        <v>1644</v>
      </c>
      <c r="AJ597" s="55" t="s">
        <v>1644</v>
      </c>
      <c r="AK597" s="55" t="s">
        <v>1644</v>
      </c>
      <c r="AL597" s="55" t="s">
        <v>1644</v>
      </c>
      <c r="AM597" s="55" t="s">
        <v>3861</v>
      </c>
      <c r="AN597" s="55" t="s">
        <v>1644</v>
      </c>
      <c r="AO597" t="s">
        <v>3842</v>
      </c>
    </row>
    <row r="598" spans="1:41" x14ac:dyDescent="0.25">
      <c r="A598" s="56">
        <v>45716</v>
      </c>
      <c r="B598" s="92" t="s">
        <v>2159</v>
      </c>
      <c r="C598" s="55" t="s">
        <v>4289</v>
      </c>
      <c r="D598" s="55" t="s">
        <v>3859</v>
      </c>
      <c r="E598" s="55" t="s">
        <v>89</v>
      </c>
      <c r="F598" s="55">
        <v>50900020</v>
      </c>
      <c r="G598" s="55" t="s">
        <v>492</v>
      </c>
      <c r="H598" s="55" t="s">
        <v>89</v>
      </c>
      <c r="I598" s="57">
        <v>843.29</v>
      </c>
      <c r="J598" s="57">
        <v>843.29</v>
      </c>
      <c r="K598" s="55" t="s">
        <v>4288</v>
      </c>
      <c r="L598" s="55" t="s">
        <v>1644</v>
      </c>
      <c r="M598" s="55" t="s">
        <v>4289</v>
      </c>
      <c r="N598" s="56">
        <v>45716</v>
      </c>
      <c r="O598" s="55" t="s">
        <v>1644</v>
      </c>
      <c r="P598" s="55" t="s">
        <v>329</v>
      </c>
      <c r="Q598" s="55" t="s">
        <v>330</v>
      </c>
      <c r="R598" s="55" t="s">
        <v>1644</v>
      </c>
      <c r="S598" s="55" t="s">
        <v>1644</v>
      </c>
      <c r="T598" s="55" t="s">
        <v>1644</v>
      </c>
      <c r="U598" s="55" t="s">
        <v>3950</v>
      </c>
      <c r="V598" s="55" t="s">
        <v>1881</v>
      </c>
      <c r="W598" s="55" t="s">
        <v>1644</v>
      </c>
      <c r="X598" s="56"/>
      <c r="Y598" s="55" t="s">
        <v>1644</v>
      </c>
      <c r="Z598" s="56"/>
      <c r="AA598" s="55" t="s">
        <v>1644</v>
      </c>
      <c r="AB598" s="59">
        <v>12877136</v>
      </c>
      <c r="AC598" s="55" t="s">
        <v>1554</v>
      </c>
      <c r="AD598" s="55" t="s">
        <v>1644</v>
      </c>
      <c r="AE598" s="58">
        <v>0</v>
      </c>
      <c r="AF598" s="55" t="s">
        <v>1644</v>
      </c>
      <c r="AG598" s="55" t="s">
        <v>1644</v>
      </c>
      <c r="AH598" s="55" t="s">
        <v>1644</v>
      </c>
      <c r="AI598" s="55" t="s">
        <v>1644</v>
      </c>
      <c r="AJ598" s="55" t="s">
        <v>1644</v>
      </c>
      <c r="AK598" s="55" t="s">
        <v>1644</v>
      </c>
      <c r="AL598" s="55" t="s">
        <v>1644</v>
      </c>
      <c r="AM598" s="55" t="s">
        <v>3861</v>
      </c>
      <c r="AN598" s="55" t="s">
        <v>1644</v>
      </c>
      <c r="AO598" t="s">
        <v>3842</v>
      </c>
    </row>
    <row r="599" spans="1:41" x14ac:dyDescent="0.25">
      <c r="A599" s="56">
        <v>45716</v>
      </c>
      <c r="B599" s="92" t="s">
        <v>2159</v>
      </c>
      <c r="C599" s="55" t="s">
        <v>4289</v>
      </c>
      <c r="D599" s="55" t="s">
        <v>3859</v>
      </c>
      <c r="E599" s="55" t="s">
        <v>89</v>
      </c>
      <c r="F599" s="55">
        <v>50900020</v>
      </c>
      <c r="G599" s="55" t="s">
        <v>492</v>
      </c>
      <c r="H599" s="55" t="s">
        <v>89</v>
      </c>
      <c r="I599" s="57">
        <v>462.59</v>
      </c>
      <c r="J599" s="57">
        <v>462.59</v>
      </c>
      <c r="K599" s="55" t="s">
        <v>4288</v>
      </c>
      <c r="L599" s="55" t="s">
        <v>1644</v>
      </c>
      <c r="M599" s="55" t="s">
        <v>4289</v>
      </c>
      <c r="N599" s="56">
        <v>45716</v>
      </c>
      <c r="O599" s="55" t="s">
        <v>1644</v>
      </c>
      <c r="P599" s="55" t="s">
        <v>329</v>
      </c>
      <c r="Q599" s="55" t="s">
        <v>330</v>
      </c>
      <c r="R599" s="55" t="s">
        <v>1644</v>
      </c>
      <c r="S599" s="55" t="s">
        <v>1644</v>
      </c>
      <c r="T599" s="55" t="s">
        <v>1644</v>
      </c>
      <c r="U599" s="55" t="s">
        <v>3899</v>
      </c>
      <c r="V599" s="55" t="s">
        <v>1881</v>
      </c>
      <c r="W599" s="55" t="s">
        <v>1644</v>
      </c>
      <c r="X599" s="56"/>
      <c r="Y599" s="55" t="s">
        <v>1644</v>
      </c>
      <c r="Z599" s="56"/>
      <c r="AA599" s="55" t="s">
        <v>1644</v>
      </c>
      <c r="AB599" s="59">
        <v>7657723</v>
      </c>
      <c r="AC599" s="55" t="s">
        <v>1554</v>
      </c>
      <c r="AD599" s="55" t="s">
        <v>1644</v>
      </c>
      <c r="AE599" s="58">
        <v>0</v>
      </c>
      <c r="AF599" s="55" t="s">
        <v>1644</v>
      </c>
      <c r="AG599" s="55" t="s">
        <v>1644</v>
      </c>
      <c r="AH599" s="55" t="s">
        <v>1644</v>
      </c>
      <c r="AI599" s="55" t="s">
        <v>1644</v>
      </c>
      <c r="AJ599" s="55" t="s">
        <v>1644</v>
      </c>
      <c r="AK599" s="55" t="s">
        <v>1644</v>
      </c>
      <c r="AL599" s="55" t="s">
        <v>1644</v>
      </c>
      <c r="AM599" s="55" t="s">
        <v>3861</v>
      </c>
      <c r="AN599" s="55" t="s">
        <v>1644</v>
      </c>
      <c r="AO599" t="s">
        <v>3842</v>
      </c>
    </row>
    <row r="600" spans="1:41" x14ac:dyDescent="0.25">
      <c r="A600" s="56">
        <v>45716</v>
      </c>
      <c r="B600" s="92" t="s">
        <v>2159</v>
      </c>
      <c r="C600" s="55" t="s">
        <v>4289</v>
      </c>
      <c r="D600" s="55" t="s">
        <v>3859</v>
      </c>
      <c r="E600" s="55" t="s">
        <v>89</v>
      </c>
      <c r="F600" s="55">
        <v>50900020</v>
      </c>
      <c r="G600" s="55" t="s">
        <v>492</v>
      </c>
      <c r="H600" s="55" t="s">
        <v>89</v>
      </c>
      <c r="I600" s="57">
        <v>390.33</v>
      </c>
      <c r="J600" s="57">
        <v>390.33</v>
      </c>
      <c r="K600" s="55" t="s">
        <v>4288</v>
      </c>
      <c r="L600" s="55" t="s">
        <v>1644</v>
      </c>
      <c r="M600" s="55" t="s">
        <v>4289</v>
      </c>
      <c r="N600" s="56">
        <v>45716</v>
      </c>
      <c r="O600" s="55" t="s">
        <v>1644</v>
      </c>
      <c r="P600" s="55" t="s">
        <v>329</v>
      </c>
      <c r="Q600" s="55" t="s">
        <v>330</v>
      </c>
      <c r="R600" s="55" t="s">
        <v>1644</v>
      </c>
      <c r="S600" s="55" t="s">
        <v>1644</v>
      </c>
      <c r="T600" s="55" t="s">
        <v>1644</v>
      </c>
      <c r="U600" s="55" t="s">
        <v>3938</v>
      </c>
      <c r="V600" s="55" t="s">
        <v>1881</v>
      </c>
      <c r="W600" s="55" t="s">
        <v>1644</v>
      </c>
      <c r="X600" s="56"/>
      <c r="Y600" s="55" t="s">
        <v>1644</v>
      </c>
      <c r="Z600" s="56"/>
      <c r="AA600" s="55" t="s">
        <v>1644</v>
      </c>
      <c r="AB600" s="59">
        <v>6042995</v>
      </c>
      <c r="AC600" s="55" t="s">
        <v>1554</v>
      </c>
      <c r="AD600" s="55" t="s">
        <v>1644</v>
      </c>
      <c r="AE600" s="58">
        <v>0</v>
      </c>
      <c r="AF600" s="55" t="s">
        <v>1644</v>
      </c>
      <c r="AG600" s="55" t="s">
        <v>1644</v>
      </c>
      <c r="AH600" s="55" t="s">
        <v>1644</v>
      </c>
      <c r="AI600" s="55" t="s">
        <v>1644</v>
      </c>
      <c r="AJ600" s="55" t="s">
        <v>1644</v>
      </c>
      <c r="AK600" s="55" t="s">
        <v>1644</v>
      </c>
      <c r="AL600" s="55" t="s">
        <v>1644</v>
      </c>
      <c r="AM600" s="55" t="s">
        <v>3861</v>
      </c>
      <c r="AN600" s="55" t="s">
        <v>1644</v>
      </c>
      <c r="AO600" t="s">
        <v>3842</v>
      </c>
    </row>
    <row r="601" spans="1:41" x14ac:dyDescent="0.25">
      <c r="A601" s="56">
        <v>45716</v>
      </c>
      <c r="B601" s="92" t="s">
        <v>2159</v>
      </c>
      <c r="C601" s="55" t="s">
        <v>4289</v>
      </c>
      <c r="D601" s="55" t="s">
        <v>3859</v>
      </c>
      <c r="E601" s="55" t="s">
        <v>89</v>
      </c>
      <c r="F601" s="55">
        <v>50900020</v>
      </c>
      <c r="G601" s="55" t="s">
        <v>492</v>
      </c>
      <c r="H601" s="55" t="s">
        <v>89</v>
      </c>
      <c r="I601" s="57">
        <v>246.61</v>
      </c>
      <c r="J601" s="57">
        <v>246.61</v>
      </c>
      <c r="K601" s="55" t="s">
        <v>4288</v>
      </c>
      <c r="L601" s="55" t="s">
        <v>1644</v>
      </c>
      <c r="M601" s="55" t="s">
        <v>4289</v>
      </c>
      <c r="N601" s="56">
        <v>45716</v>
      </c>
      <c r="O601" s="55" t="s">
        <v>1644</v>
      </c>
      <c r="P601" s="55" t="s">
        <v>329</v>
      </c>
      <c r="Q601" s="55" t="s">
        <v>330</v>
      </c>
      <c r="R601" s="55" t="s">
        <v>1644</v>
      </c>
      <c r="S601" s="55" t="s">
        <v>1644</v>
      </c>
      <c r="T601" s="55" t="s">
        <v>1644</v>
      </c>
      <c r="U601" s="55" t="s">
        <v>3951</v>
      </c>
      <c r="V601" s="55" t="s">
        <v>1881</v>
      </c>
      <c r="W601" s="55" t="s">
        <v>1644</v>
      </c>
      <c r="X601" s="56"/>
      <c r="Y601" s="55" t="s">
        <v>1644</v>
      </c>
      <c r="Z601" s="56"/>
      <c r="AA601" s="55" t="s">
        <v>1644</v>
      </c>
      <c r="AB601" s="59">
        <v>3859663</v>
      </c>
      <c r="AC601" s="55" t="s">
        <v>1554</v>
      </c>
      <c r="AD601" s="55" t="s">
        <v>1644</v>
      </c>
      <c r="AE601" s="58">
        <v>0</v>
      </c>
      <c r="AF601" s="55" t="s">
        <v>1644</v>
      </c>
      <c r="AG601" s="55" t="s">
        <v>1644</v>
      </c>
      <c r="AH601" s="55" t="s">
        <v>1644</v>
      </c>
      <c r="AI601" s="55" t="s">
        <v>1644</v>
      </c>
      <c r="AJ601" s="55" t="s">
        <v>1644</v>
      </c>
      <c r="AK601" s="55" t="s">
        <v>1644</v>
      </c>
      <c r="AL601" s="55" t="s">
        <v>1644</v>
      </c>
      <c r="AM601" s="55" t="s">
        <v>3861</v>
      </c>
      <c r="AN601" s="55" t="s">
        <v>1644</v>
      </c>
      <c r="AO601" t="s">
        <v>3842</v>
      </c>
    </row>
    <row r="602" spans="1:41" x14ac:dyDescent="0.25">
      <c r="A602" s="56">
        <v>45716</v>
      </c>
      <c r="B602" s="92" t="s">
        <v>2159</v>
      </c>
      <c r="C602" s="55" t="s">
        <v>4289</v>
      </c>
      <c r="D602" s="55" t="s">
        <v>3859</v>
      </c>
      <c r="E602" s="55" t="s">
        <v>89</v>
      </c>
      <c r="F602" s="55">
        <v>50900020</v>
      </c>
      <c r="G602" s="55" t="s">
        <v>492</v>
      </c>
      <c r="H602" s="55" t="s">
        <v>89</v>
      </c>
      <c r="I602" s="57">
        <v>2124.62</v>
      </c>
      <c r="J602" s="57">
        <v>2124.62</v>
      </c>
      <c r="K602" s="55" t="s">
        <v>4288</v>
      </c>
      <c r="L602" s="55" t="s">
        <v>1644</v>
      </c>
      <c r="M602" s="55" t="s">
        <v>4289</v>
      </c>
      <c r="N602" s="56">
        <v>45716</v>
      </c>
      <c r="O602" s="55" t="s">
        <v>1644</v>
      </c>
      <c r="P602" s="55" t="s">
        <v>329</v>
      </c>
      <c r="Q602" s="55" t="s">
        <v>330</v>
      </c>
      <c r="R602" s="55" t="s">
        <v>1644</v>
      </c>
      <c r="S602" s="55" t="s">
        <v>1644</v>
      </c>
      <c r="T602" s="55" t="s">
        <v>1644</v>
      </c>
      <c r="U602" s="55" t="s">
        <v>3866</v>
      </c>
      <c r="V602" s="55" t="s">
        <v>1881</v>
      </c>
      <c r="W602" s="55" t="s">
        <v>1644</v>
      </c>
      <c r="X602" s="56"/>
      <c r="Y602" s="55" t="s">
        <v>1644</v>
      </c>
      <c r="Z602" s="56"/>
      <c r="AA602" s="55" t="s">
        <v>1644</v>
      </c>
      <c r="AB602" s="59">
        <v>33080419</v>
      </c>
      <c r="AC602" s="55" t="s">
        <v>1554</v>
      </c>
      <c r="AD602" s="55" t="s">
        <v>1644</v>
      </c>
      <c r="AE602" s="58">
        <v>0</v>
      </c>
      <c r="AF602" s="55" t="s">
        <v>1644</v>
      </c>
      <c r="AG602" s="55" t="s">
        <v>1644</v>
      </c>
      <c r="AH602" s="55" t="s">
        <v>1644</v>
      </c>
      <c r="AI602" s="55" t="s">
        <v>1644</v>
      </c>
      <c r="AJ602" s="55" t="s">
        <v>1644</v>
      </c>
      <c r="AK602" s="55" t="s">
        <v>1644</v>
      </c>
      <c r="AL602" s="55" t="s">
        <v>1644</v>
      </c>
      <c r="AM602" s="55" t="s">
        <v>3861</v>
      </c>
      <c r="AN602" s="55" t="s">
        <v>1644</v>
      </c>
      <c r="AO602" t="s">
        <v>3842</v>
      </c>
    </row>
    <row r="603" spans="1:41" x14ac:dyDescent="0.25">
      <c r="A603" s="56">
        <v>45716</v>
      </c>
      <c r="B603" s="92" t="s">
        <v>2159</v>
      </c>
      <c r="C603" s="55" t="s">
        <v>4289</v>
      </c>
      <c r="D603" s="55" t="s">
        <v>3859</v>
      </c>
      <c r="E603" s="55" t="s">
        <v>89</v>
      </c>
      <c r="F603" s="55">
        <v>50900020</v>
      </c>
      <c r="G603" s="55" t="s">
        <v>492</v>
      </c>
      <c r="H603" s="55" t="s">
        <v>89</v>
      </c>
      <c r="I603" s="57">
        <v>419.9</v>
      </c>
      <c r="J603" s="57">
        <v>419.9</v>
      </c>
      <c r="K603" s="55" t="s">
        <v>4288</v>
      </c>
      <c r="L603" s="55" t="s">
        <v>1644</v>
      </c>
      <c r="M603" s="55" t="s">
        <v>4289</v>
      </c>
      <c r="N603" s="56">
        <v>45716</v>
      </c>
      <c r="O603" s="55" t="s">
        <v>1644</v>
      </c>
      <c r="P603" s="55" t="s">
        <v>329</v>
      </c>
      <c r="Q603" s="55" t="s">
        <v>330</v>
      </c>
      <c r="R603" s="55" t="s">
        <v>1644</v>
      </c>
      <c r="S603" s="55" t="s">
        <v>1644</v>
      </c>
      <c r="T603" s="55" t="s">
        <v>1644</v>
      </c>
      <c r="U603" s="55" t="s">
        <v>3873</v>
      </c>
      <c r="V603" s="55" t="s">
        <v>1881</v>
      </c>
      <c r="W603" s="55" t="s">
        <v>1644</v>
      </c>
      <c r="X603" s="56"/>
      <c r="Y603" s="55" t="s">
        <v>1644</v>
      </c>
      <c r="Z603" s="56"/>
      <c r="AA603" s="55" t="s">
        <v>1644</v>
      </c>
      <c r="AB603" s="59">
        <v>6361458</v>
      </c>
      <c r="AC603" s="55" t="s">
        <v>1554</v>
      </c>
      <c r="AD603" s="55" t="s">
        <v>1644</v>
      </c>
      <c r="AE603" s="58">
        <v>0</v>
      </c>
      <c r="AF603" s="55" t="s">
        <v>1644</v>
      </c>
      <c r="AG603" s="55" t="s">
        <v>1644</v>
      </c>
      <c r="AH603" s="55" t="s">
        <v>1644</v>
      </c>
      <c r="AI603" s="55" t="s">
        <v>1644</v>
      </c>
      <c r="AJ603" s="55" t="s">
        <v>1644</v>
      </c>
      <c r="AK603" s="55" t="s">
        <v>1644</v>
      </c>
      <c r="AL603" s="55" t="s">
        <v>1644</v>
      </c>
      <c r="AM603" s="55" t="s">
        <v>3861</v>
      </c>
      <c r="AN603" s="55" t="s">
        <v>1644</v>
      </c>
      <c r="AO603" t="s">
        <v>3842</v>
      </c>
    </row>
    <row r="604" spans="1:41" x14ac:dyDescent="0.25">
      <c r="A604" s="56">
        <v>45716</v>
      </c>
      <c r="B604" s="92" t="s">
        <v>2159</v>
      </c>
      <c r="C604" s="55" t="s">
        <v>4289</v>
      </c>
      <c r="D604" s="55" t="s">
        <v>3859</v>
      </c>
      <c r="E604" s="55" t="s">
        <v>89</v>
      </c>
      <c r="F604" s="55">
        <v>50900020</v>
      </c>
      <c r="G604" s="55" t="s">
        <v>492</v>
      </c>
      <c r="H604" s="55" t="s">
        <v>89</v>
      </c>
      <c r="I604" s="57">
        <v>843.29</v>
      </c>
      <c r="J604" s="57">
        <v>843.29</v>
      </c>
      <c r="K604" s="55" t="s">
        <v>4288</v>
      </c>
      <c r="L604" s="55" t="s">
        <v>1644</v>
      </c>
      <c r="M604" s="55" t="s">
        <v>4289</v>
      </c>
      <c r="N604" s="56">
        <v>45716</v>
      </c>
      <c r="O604" s="55" t="s">
        <v>1644</v>
      </c>
      <c r="P604" s="55" t="s">
        <v>329</v>
      </c>
      <c r="Q604" s="55" t="s">
        <v>330</v>
      </c>
      <c r="R604" s="55" t="s">
        <v>1644</v>
      </c>
      <c r="S604" s="55" t="s">
        <v>1644</v>
      </c>
      <c r="T604" s="55" t="s">
        <v>1644</v>
      </c>
      <c r="U604" s="55" t="s">
        <v>3872</v>
      </c>
      <c r="V604" s="55" t="s">
        <v>1881</v>
      </c>
      <c r="W604" s="55" t="s">
        <v>1644</v>
      </c>
      <c r="X604" s="56"/>
      <c r="Y604" s="55" t="s">
        <v>1644</v>
      </c>
      <c r="Z604" s="56"/>
      <c r="AA604" s="55" t="s">
        <v>1644</v>
      </c>
      <c r="AB604" s="59">
        <v>13248182</v>
      </c>
      <c r="AC604" s="55" t="s">
        <v>1554</v>
      </c>
      <c r="AD604" s="55" t="s">
        <v>1644</v>
      </c>
      <c r="AE604" s="58">
        <v>0</v>
      </c>
      <c r="AF604" s="55" t="s">
        <v>1644</v>
      </c>
      <c r="AG604" s="55" t="s">
        <v>1644</v>
      </c>
      <c r="AH604" s="55" t="s">
        <v>1644</v>
      </c>
      <c r="AI604" s="55" t="s">
        <v>1644</v>
      </c>
      <c r="AJ604" s="55" t="s">
        <v>1644</v>
      </c>
      <c r="AK604" s="55" t="s">
        <v>1644</v>
      </c>
      <c r="AL604" s="55" t="s">
        <v>1644</v>
      </c>
      <c r="AM604" s="55" t="s">
        <v>3861</v>
      </c>
      <c r="AN604" s="55" t="s">
        <v>1644</v>
      </c>
      <c r="AO604" t="s">
        <v>3842</v>
      </c>
    </row>
    <row r="605" spans="1:41" x14ac:dyDescent="0.25">
      <c r="A605" s="56">
        <v>45716</v>
      </c>
      <c r="B605" s="92" t="s">
        <v>2159</v>
      </c>
      <c r="C605" s="55" t="s">
        <v>4289</v>
      </c>
      <c r="D605" s="55" t="s">
        <v>3859</v>
      </c>
      <c r="E605" s="55" t="s">
        <v>89</v>
      </c>
      <c r="F605" s="55">
        <v>50900020</v>
      </c>
      <c r="G605" s="55" t="s">
        <v>492</v>
      </c>
      <c r="H605" s="55" t="s">
        <v>89</v>
      </c>
      <c r="I605" s="57">
        <v>276.45</v>
      </c>
      <c r="J605" s="57">
        <v>276.45</v>
      </c>
      <c r="K605" s="55" t="s">
        <v>4288</v>
      </c>
      <c r="L605" s="55" t="s">
        <v>1644</v>
      </c>
      <c r="M605" s="55" t="s">
        <v>4289</v>
      </c>
      <c r="N605" s="56">
        <v>45716</v>
      </c>
      <c r="O605" s="55" t="s">
        <v>1644</v>
      </c>
      <c r="P605" s="55" t="s">
        <v>329</v>
      </c>
      <c r="Q605" s="55" t="s">
        <v>330</v>
      </c>
      <c r="R605" s="55" t="s">
        <v>1644</v>
      </c>
      <c r="S605" s="55" t="s">
        <v>1644</v>
      </c>
      <c r="T605" s="55" t="s">
        <v>1644</v>
      </c>
      <c r="U605" s="55" t="s">
        <v>3909</v>
      </c>
      <c r="V605" s="55" t="s">
        <v>1881</v>
      </c>
      <c r="W605" s="55" t="s">
        <v>1644</v>
      </c>
      <c r="X605" s="56"/>
      <c r="Y605" s="55" t="s">
        <v>1644</v>
      </c>
      <c r="Z605" s="56"/>
      <c r="AA605" s="55" t="s">
        <v>1644</v>
      </c>
      <c r="AB605" s="59">
        <v>4367265</v>
      </c>
      <c r="AC605" s="55" t="s">
        <v>1554</v>
      </c>
      <c r="AD605" s="55" t="s">
        <v>1644</v>
      </c>
      <c r="AE605" s="58">
        <v>0</v>
      </c>
      <c r="AF605" s="55" t="s">
        <v>1644</v>
      </c>
      <c r="AG605" s="55" t="s">
        <v>1644</v>
      </c>
      <c r="AH605" s="55" t="s">
        <v>1644</v>
      </c>
      <c r="AI605" s="55" t="s">
        <v>1644</v>
      </c>
      <c r="AJ605" s="55" t="s">
        <v>1644</v>
      </c>
      <c r="AK605" s="55" t="s">
        <v>1644</v>
      </c>
      <c r="AL605" s="55" t="s">
        <v>1644</v>
      </c>
      <c r="AM605" s="55" t="s">
        <v>3861</v>
      </c>
      <c r="AN605" s="55" t="s">
        <v>1644</v>
      </c>
      <c r="AO605" t="s">
        <v>3842</v>
      </c>
    </row>
    <row r="606" spans="1:41" x14ac:dyDescent="0.25">
      <c r="A606" s="56">
        <v>45716</v>
      </c>
      <c r="B606" s="92" t="s">
        <v>2159</v>
      </c>
      <c r="C606" s="55" t="s">
        <v>4289</v>
      </c>
      <c r="D606" s="55" t="s">
        <v>3859</v>
      </c>
      <c r="E606" s="55" t="s">
        <v>89</v>
      </c>
      <c r="F606" s="55">
        <v>50900020</v>
      </c>
      <c r="G606" s="55" t="s">
        <v>492</v>
      </c>
      <c r="H606" s="55" t="s">
        <v>89</v>
      </c>
      <c r="I606" s="57">
        <v>944.41</v>
      </c>
      <c r="J606" s="57">
        <v>944.41</v>
      </c>
      <c r="K606" s="55" t="s">
        <v>4288</v>
      </c>
      <c r="L606" s="55" t="s">
        <v>1644</v>
      </c>
      <c r="M606" s="55" t="s">
        <v>4289</v>
      </c>
      <c r="N606" s="56">
        <v>45716</v>
      </c>
      <c r="O606" s="55" t="s">
        <v>1644</v>
      </c>
      <c r="P606" s="55" t="s">
        <v>329</v>
      </c>
      <c r="Q606" s="55" t="s">
        <v>330</v>
      </c>
      <c r="R606" s="55" t="s">
        <v>1644</v>
      </c>
      <c r="S606" s="55" t="s">
        <v>1644</v>
      </c>
      <c r="T606" s="55" t="s">
        <v>1644</v>
      </c>
      <c r="U606" s="55" t="s">
        <v>3874</v>
      </c>
      <c r="V606" s="55" t="s">
        <v>1881</v>
      </c>
      <c r="W606" s="55" t="s">
        <v>1644</v>
      </c>
      <c r="X606" s="56"/>
      <c r="Y606" s="55" t="s">
        <v>1644</v>
      </c>
      <c r="Z606" s="56"/>
      <c r="AA606" s="55" t="s">
        <v>1644</v>
      </c>
      <c r="AB606" s="59">
        <v>15337326</v>
      </c>
      <c r="AC606" s="55" t="s">
        <v>1554</v>
      </c>
      <c r="AD606" s="55" t="s">
        <v>1644</v>
      </c>
      <c r="AE606" s="58">
        <v>0</v>
      </c>
      <c r="AF606" s="55" t="s">
        <v>1644</v>
      </c>
      <c r="AG606" s="55" t="s">
        <v>1644</v>
      </c>
      <c r="AH606" s="55" t="s">
        <v>1644</v>
      </c>
      <c r="AI606" s="55" t="s">
        <v>1644</v>
      </c>
      <c r="AJ606" s="55" t="s">
        <v>1644</v>
      </c>
      <c r="AK606" s="55" t="s">
        <v>1644</v>
      </c>
      <c r="AL606" s="55" t="s">
        <v>1644</v>
      </c>
      <c r="AM606" s="55" t="s">
        <v>3861</v>
      </c>
      <c r="AN606" s="55" t="s">
        <v>1644</v>
      </c>
      <c r="AO606" t="s">
        <v>3842</v>
      </c>
    </row>
    <row r="607" spans="1:41" x14ac:dyDescent="0.25">
      <c r="A607" s="56">
        <v>45716</v>
      </c>
      <c r="B607" s="92" t="s">
        <v>2159</v>
      </c>
      <c r="C607" s="55" t="s">
        <v>4289</v>
      </c>
      <c r="D607" s="55" t="s">
        <v>3859</v>
      </c>
      <c r="E607" s="55" t="s">
        <v>89</v>
      </c>
      <c r="F607" s="55">
        <v>50900020</v>
      </c>
      <c r="G607" s="55" t="s">
        <v>492</v>
      </c>
      <c r="H607" s="55" t="s">
        <v>89</v>
      </c>
      <c r="I607" s="57">
        <v>371.91</v>
      </c>
      <c r="J607" s="57">
        <v>371.91</v>
      </c>
      <c r="K607" s="55" t="s">
        <v>4288</v>
      </c>
      <c r="L607" s="55" t="s">
        <v>1644</v>
      </c>
      <c r="M607" s="55" t="s">
        <v>4289</v>
      </c>
      <c r="N607" s="56">
        <v>45716</v>
      </c>
      <c r="O607" s="55" t="s">
        <v>1644</v>
      </c>
      <c r="P607" s="55" t="s">
        <v>329</v>
      </c>
      <c r="Q607" s="55" t="s">
        <v>330</v>
      </c>
      <c r="R607" s="55" t="s">
        <v>1644</v>
      </c>
      <c r="S607" s="55" t="s">
        <v>1644</v>
      </c>
      <c r="T607" s="55" t="s">
        <v>1644</v>
      </c>
      <c r="U607" s="55" t="s">
        <v>3901</v>
      </c>
      <c r="V607" s="55" t="s">
        <v>1881</v>
      </c>
      <c r="W607" s="55" t="s">
        <v>1644</v>
      </c>
      <c r="X607" s="56"/>
      <c r="Y607" s="55" t="s">
        <v>1644</v>
      </c>
      <c r="Z607" s="56"/>
      <c r="AA607" s="55" t="s">
        <v>1644</v>
      </c>
      <c r="AB607" s="59">
        <v>6156808</v>
      </c>
      <c r="AC607" s="55" t="s">
        <v>1554</v>
      </c>
      <c r="AD607" s="55" t="s">
        <v>1644</v>
      </c>
      <c r="AE607" s="58">
        <v>0</v>
      </c>
      <c r="AF607" s="55" t="s">
        <v>1644</v>
      </c>
      <c r="AG607" s="55" t="s">
        <v>1644</v>
      </c>
      <c r="AH607" s="55" t="s">
        <v>1644</v>
      </c>
      <c r="AI607" s="55" t="s">
        <v>1644</v>
      </c>
      <c r="AJ607" s="55" t="s">
        <v>1644</v>
      </c>
      <c r="AK607" s="55" t="s">
        <v>1644</v>
      </c>
      <c r="AL607" s="55" t="s">
        <v>1644</v>
      </c>
      <c r="AM607" s="55" t="s">
        <v>3861</v>
      </c>
      <c r="AN607" s="55" t="s">
        <v>1644</v>
      </c>
      <c r="AO607" t="s">
        <v>3842</v>
      </c>
    </row>
    <row r="608" spans="1:41" x14ac:dyDescent="0.25">
      <c r="A608" s="56">
        <v>45716</v>
      </c>
      <c r="B608" s="92" t="s">
        <v>2159</v>
      </c>
      <c r="C608" s="55" t="s">
        <v>4289</v>
      </c>
      <c r="D608" s="55" t="s">
        <v>3859</v>
      </c>
      <c r="E608" s="55" t="s">
        <v>89</v>
      </c>
      <c r="F608" s="55">
        <v>50900020</v>
      </c>
      <c r="G608" s="55" t="s">
        <v>492</v>
      </c>
      <c r="H608" s="55" t="s">
        <v>89</v>
      </c>
      <c r="I608" s="57">
        <v>519.59</v>
      </c>
      <c r="J608" s="57">
        <v>519.59</v>
      </c>
      <c r="K608" s="55" t="s">
        <v>4288</v>
      </c>
      <c r="L608" s="55" t="s">
        <v>1644</v>
      </c>
      <c r="M608" s="55" t="s">
        <v>4289</v>
      </c>
      <c r="N608" s="56">
        <v>45716</v>
      </c>
      <c r="O608" s="55" t="s">
        <v>1644</v>
      </c>
      <c r="P608" s="55" t="s">
        <v>329</v>
      </c>
      <c r="Q608" s="55" t="s">
        <v>330</v>
      </c>
      <c r="R608" s="55" t="s">
        <v>1644</v>
      </c>
      <c r="S608" s="55" t="s">
        <v>1644</v>
      </c>
      <c r="T608" s="55" t="s">
        <v>1644</v>
      </c>
      <c r="U608" s="55" t="s">
        <v>3936</v>
      </c>
      <c r="V608" s="55" t="s">
        <v>1881</v>
      </c>
      <c r="W608" s="55" t="s">
        <v>1644</v>
      </c>
      <c r="X608" s="56"/>
      <c r="Y608" s="55" t="s">
        <v>1644</v>
      </c>
      <c r="Z608" s="56"/>
      <c r="AA608" s="55" t="s">
        <v>1644</v>
      </c>
      <c r="AB608" s="59">
        <v>8438034</v>
      </c>
      <c r="AC608" s="55" t="s">
        <v>1554</v>
      </c>
      <c r="AD608" s="55" t="s">
        <v>1644</v>
      </c>
      <c r="AE608" s="58">
        <v>0</v>
      </c>
      <c r="AF608" s="55" t="s">
        <v>1644</v>
      </c>
      <c r="AG608" s="55" t="s">
        <v>1644</v>
      </c>
      <c r="AH608" s="55" t="s">
        <v>1644</v>
      </c>
      <c r="AI608" s="55" t="s">
        <v>1644</v>
      </c>
      <c r="AJ608" s="55" t="s">
        <v>1644</v>
      </c>
      <c r="AK608" s="55" t="s">
        <v>1644</v>
      </c>
      <c r="AL608" s="55" t="s">
        <v>1644</v>
      </c>
      <c r="AM608" s="55" t="s">
        <v>3861</v>
      </c>
      <c r="AN608" s="55" t="s">
        <v>1644</v>
      </c>
      <c r="AO608" t="s">
        <v>3842</v>
      </c>
    </row>
    <row r="609" spans="1:41" x14ac:dyDescent="0.25">
      <c r="A609" s="56">
        <v>45716</v>
      </c>
      <c r="B609" s="92" t="s">
        <v>2159</v>
      </c>
      <c r="C609" s="55" t="s">
        <v>4289</v>
      </c>
      <c r="D609" s="55" t="s">
        <v>3859</v>
      </c>
      <c r="E609" s="55" t="s">
        <v>89</v>
      </c>
      <c r="F609" s="55">
        <v>50900020</v>
      </c>
      <c r="G609" s="55" t="s">
        <v>492</v>
      </c>
      <c r="H609" s="55" t="s">
        <v>89</v>
      </c>
      <c r="I609" s="57">
        <v>479.96</v>
      </c>
      <c r="J609" s="57">
        <v>479.96</v>
      </c>
      <c r="K609" s="55" t="s">
        <v>4288</v>
      </c>
      <c r="L609" s="55" t="s">
        <v>1644</v>
      </c>
      <c r="M609" s="55" t="s">
        <v>4289</v>
      </c>
      <c r="N609" s="56">
        <v>45716</v>
      </c>
      <c r="O609" s="55" t="s">
        <v>1644</v>
      </c>
      <c r="P609" s="55" t="s">
        <v>329</v>
      </c>
      <c r="Q609" s="55" t="s">
        <v>330</v>
      </c>
      <c r="R609" s="55" t="s">
        <v>1644</v>
      </c>
      <c r="S609" s="55" t="s">
        <v>1644</v>
      </c>
      <c r="T609" s="55" t="s">
        <v>1644</v>
      </c>
      <c r="U609" s="55" t="s">
        <v>3913</v>
      </c>
      <c r="V609" s="55" t="s">
        <v>1881</v>
      </c>
      <c r="W609" s="55" t="s">
        <v>1644</v>
      </c>
      <c r="X609" s="56"/>
      <c r="Y609" s="55" t="s">
        <v>1644</v>
      </c>
      <c r="Z609" s="56"/>
      <c r="AA609" s="55" t="s">
        <v>1644</v>
      </c>
      <c r="AB609" s="59">
        <v>7271361</v>
      </c>
      <c r="AC609" s="55" t="s">
        <v>1554</v>
      </c>
      <c r="AD609" s="55" t="s">
        <v>1644</v>
      </c>
      <c r="AE609" s="58">
        <v>0</v>
      </c>
      <c r="AF609" s="55" t="s">
        <v>1644</v>
      </c>
      <c r="AG609" s="55" t="s">
        <v>1644</v>
      </c>
      <c r="AH609" s="55" t="s">
        <v>1644</v>
      </c>
      <c r="AI609" s="55" t="s">
        <v>1644</v>
      </c>
      <c r="AJ609" s="55" t="s">
        <v>1644</v>
      </c>
      <c r="AK609" s="55" t="s">
        <v>1644</v>
      </c>
      <c r="AL609" s="55" t="s">
        <v>1644</v>
      </c>
      <c r="AM609" s="55" t="s">
        <v>3861</v>
      </c>
      <c r="AN609" s="55" t="s">
        <v>1644</v>
      </c>
      <c r="AO609" t="s">
        <v>3842</v>
      </c>
    </row>
    <row r="610" spans="1:41" x14ac:dyDescent="0.25">
      <c r="A610" s="56">
        <v>45716</v>
      </c>
      <c r="B610" s="92" t="s">
        <v>2159</v>
      </c>
      <c r="C610" s="55" t="s">
        <v>4289</v>
      </c>
      <c r="D610" s="55" t="s">
        <v>3859</v>
      </c>
      <c r="E610" s="55" t="s">
        <v>89</v>
      </c>
      <c r="F610" s="55">
        <v>50900020</v>
      </c>
      <c r="G610" s="55" t="s">
        <v>492</v>
      </c>
      <c r="H610" s="55" t="s">
        <v>89</v>
      </c>
      <c r="I610" s="57">
        <v>419.9</v>
      </c>
      <c r="J610" s="57">
        <v>419.9</v>
      </c>
      <c r="K610" s="55" t="s">
        <v>4288</v>
      </c>
      <c r="L610" s="55" t="s">
        <v>1644</v>
      </c>
      <c r="M610" s="55" t="s">
        <v>4289</v>
      </c>
      <c r="N610" s="56">
        <v>45716</v>
      </c>
      <c r="O610" s="55" t="s">
        <v>1644</v>
      </c>
      <c r="P610" s="55" t="s">
        <v>329</v>
      </c>
      <c r="Q610" s="55" t="s">
        <v>330</v>
      </c>
      <c r="R610" s="55" t="s">
        <v>1644</v>
      </c>
      <c r="S610" s="55" t="s">
        <v>1644</v>
      </c>
      <c r="T610" s="55" t="s">
        <v>1644</v>
      </c>
      <c r="U610" s="55" t="s">
        <v>3919</v>
      </c>
      <c r="V610" s="55" t="s">
        <v>1881</v>
      </c>
      <c r="W610" s="55" t="s">
        <v>1644</v>
      </c>
      <c r="X610" s="56"/>
      <c r="Y610" s="55" t="s">
        <v>1644</v>
      </c>
      <c r="Z610" s="56"/>
      <c r="AA610" s="55" t="s">
        <v>1644</v>
      </c>
      <c r="AB610" s="59">
        <v>6361458</v>
      </c>
      <c r="AC610" s="55" t="s">
        <v>1554</v>
      </c>
      <c r="AD610" s="55" t="s">
        <v>1644</v>
      </c>
      <c r="AE610" s="58">
        <v>0</v>
      </c>
      <c r="AF610" s="55" t="s">
        <v>1644</v>
      </c>
      <c r="AG610" s="55" t="s">
        <v>1644</v>
      </c>
      <c r="AH610" s="55" t="s">
        <v>1644</v>
      </c>
      <c r="AI610" s="55" t="s">
        <v>1644</v>
      </c>
      <c r="AJ610" s="55" t="s">
        <v>1644</v>
      </c>
      <c r="AK610" s="55" t="s">
        <v>1644</v>
      </c>
      <c r="AL610" s="55" t="s">
        <v>1644</v>
      </c>
      <c r="AM610" s="55" t="s">
        <v>3861</v>
      </c>
      <c r="AN610" s="55" t="s">
        <v>1644</v>
      </c>
      <c r="AO610" t="s">
        <v>3842</v>
      </c>
    </row>
    <row r="611" spans="1:41" x14ac:dyDescent="0.25">
      <c r="A611" s="56">
        <v>45716</v>
      </c>
      <c r="B611" s="92" t="s">
        <v>2159</v>
      </c>
      <c r="C611" s="55" t="s">
        <v>4289</v>
      </c>
      <c r="D611" s="55" t="s">
        <v>3859</v>
      </c>
      <c r="E611" s="55" t="s">
        <v>89</v>
      </c>
      <c r="F611" s="55">
        <v>50900020</v>
      </c>
      <c r="G611" s="55" t="s">
        <v>492</v>
      </c>
      <c r="H611" s="55" t="s">
        <v>89</v>
      </c>
      <c r="I611" s="57">
        <v>1209</v>
      </c>
      <c r="J611" s="57">
        <v>1209</v>
      </c>
      <c r="K611" s="55" t="s">
        <v>4288</v>
      </c>
      <c r="L611" s="55" t="s">
        <v>1644</v>
      </c>
      <c r="M611" s="55" t="s">
        <v>4289</v>
      </c>
      <c r="N611" s="56">
        <v>45716</v>
      </c>
      <c r="O611" s="55" t="s">
        <v>1644</v>
      </c>
      <c r="P611" s="55" t="s">
        <v>329</v>
      </c>
      <c r="Q611" s="55" t="s">
        <v>330</v>
      </c>
      <c r="R611" s="55" t="s">
        <v>1644</v>
      </c>
      <c r="S611" s="55" t="s">
        <v>1644</v>
      </c>
      <c r="T611" s="55" t="s">
        <v>1644</v>
      </c>
      <c r="U611" s="55" t="s">
        <v>3945</v>
      </c>
      <c r="V611" s="55" t="s">
        <v>1881</v>
      </c>
      <c r="W611" s="55" t="s">
        <v>1644</v>
      </c>
      <c r="X611" s="56"/>
      <c r="Y611" s="55" t="s">
        <v>1644</v>
      </c>
      <c r="Z611" s="56"/>
      <c r="AA611" s="55" t="s">
        <v>1644</v>
      </c>
      <c r="AB611" s="59">
        <v>19634160</v>
      </c>
      <c r="AC611" s="55" t="s">
        <v>1554</v>
      </c>
      <c r="AD611" s="55" t="s">
        <v>1644</v>
      </c>
      <c r="AE611" s="58">
        <v>0</v>
      </c>
      <c r="AF611" s="55" t="s">
        <v>1644</v>
      </c>
      <c r="AG611" s="55" t="s">
        <v>1644</v>
      </c>
      <c r="AH611" s="55" t="s">
        <v>1644</v>
      </c>
      <c r="AI611" s="55" t="s">
        <v>1644</v>
      </c>
      <c r="AJ611" s="55" t="s">
        <v>1644</v>
      </c>
      <c r="AK611" s="55" t="s">
        <v>1644</v>
      </c>
      <c r="AL611" s="55" t="s">
        <v>1644</v>
      </c>
      <c r="AM611" s="55" t="s">
        <v>3861</v>
      </c>
      <c r="AN611" s="55" t="s">
        <v>1644</v>
      </c>
      <c r="AO611" t="s">
        <v>3842</v>
      </c>
    </row>
    <row r="612" spans="1:41" x14ac:dyDescent="0.25">
      <c r="A612" s="56">
        <v>45716</v>
      </c>
      <c r="B612" s="92" t="s">
        <v>2159</v>
      </c>
      <c r="C612" s="55" t="s">
        <v>4289</v>
      </c>
      <c r="D612" s="55" t="s">
        <v>3859</v>
      </c>
      <c r="E612" s="55" t="s">
        <v>89</v>
      </c>
      <c r="F612" s="55">
        <v>50900020</v>
      </c>
      <c r="G612" s="55" t="s">
        <v>492</v>
      </c>
      <c r="H612" s="55" t="s">
        <v>89</v>
      </c>
      <c r="I612" s="57">
        <v>868.34</v>
      </c>
      <c r="J612" s="57">
        <v>868.34</v>
      </c>
      <c r="K612" s="55" t="s">
        <v>4288</v>
      </c>
      <c r="L612" s="55" t="s">
        <v>1644</v>
      </c>
      <c r="M612" s="55" t="s">
        <v>4289</v>
      </c>
      <c r="N612" s="56">
        <v>45716</v>
      </c>
      <c r="O612" s="55" t="s">
        <v>1644</v>
      </c>
      <c r="P612" s="55" t="s">
        <v>329</v>
      </c>
      <c r="Q612" s="55" t="s">
        <v>330</v>
      </c>
      <c r="R612" s="55" t="s">
        <v>1644</v>
      </c>
      <c r="S612" s="55" t="s">
        <v>1644</v>
      </c>
      <c r="T612" s="55" t="s">
        <v>1644</v>
      </c>
      <c r="U612" s="55" t="s">
        <v>3879</v>
      </c>
      <c r="V612" s="55" t="s">
        <v>1881</v>
      </c>
      <c r="W612" s="55" t="s">
        <v>1644</v>
      </c>
      <c r="X612" s="56"/>
      <c r="Y612" s="55" t="s">
        <v>1644</v>
      </c>
      <c r="Z612" s="56"/>
      <c r="AA612" s="55" t="s">
        <v>1644</v>
      </c>
      <c r="AB612" s="59">
        <v>13641621</v>
      </c>
      <c r="AC612" s="55" t="s">
        <v>1554</v>
      </c>
      <c r="AD612" s="55" t="s">
        <v>1644</v>
      </c>
      <c r="AE612" s="58">
        <v>0</v>
      </c>
      <c r="AF612" s="55" t="s">
        <v>1644</v>
      </c>
      <c r="AG612" s="55" t="s">
        <v>1644</v>
      </c>
      <c r="AH612" s="55" t="s">
        <v>1644</v>
      </c>
      <c r="AI612" s="55" t="s">
        <v>1644</v>
      </c>
      <c r="AJ612" s="55" t="s">
        <v>1644</v>
      </c>
      <c r="AK612" s="55" t="s">
        <v>1644</v>
      </c>
      <c r="AL612" s="55" t="s">
        <v>1644</v>
      </c>
      <c r="AM612" s="55" t="s">
        <v>3861</v>
      </c>
      <c r="AN612" s="55" t="s">
        <v>1644</v>
      </c>
      <c r="AO612" t="s">
        <v>3842</v>
      </c>
    </row>
    <row r="613" spans="1:41" x14ac:dyDescent="0.25">
      <c r="A613" s="56">
        <v>45716</v>
      </c>
      <c r="B613" s="92" t="s">
        <v>2159</v>
      </c>
      <c r="C613" s="55" t="s">
        <v>4289</v>
      </c>
      <c r="D613" s="55" t="s">
        <v>3859</v>
      </c>
      <c r="E613" s="55" t="s">
        <v>89</v>
      </c>
      <c r="F613" s="55">
        <v>50900020</v>
      </c>
      <c r="G613" s="55" t="s">
        <v>492</v>
      </c>
      <c r="H613" s="55" t="s">
        <v>89</v>
      </c>
      <c r="I613" s="57">
        <v>605.52</v>
      </c>
      <c r="J613" s="57">
        <v>605.52</v>
      </c>
      <c r="K613" s="55" t="s">
        <v>4288</v>
      </c>
      <c r="L613" s="55" t="s">
        <v>1644</v>
      </c>
      <c r="M613" s="55" t="s">
        <v>4289</v>
      </c>
      <c r="N613" s="56">
        <v>45716</v>
      </c>
      <c r="O613" s="55" t="s">
        <v>1644</v>
      </c>
      <c r="P613" s="55" t="s">
        <v>329</v>
      </c>
      <c r="Q613" s="55" t="s">
        <v>330</v>
      </c>
      <c r="R613" s="55" t="s">
        <v>1644</v>
      </c>
      <c r="S613" s="55" t="s">
        <v>1644</v>
      </c>
      <c r="T613" s="55" t="s">
        <v>1644</v>
      </c>
      <c r="U613" s="55" t="s">
        <v>3920</v>
      </c>
      <c r="V613" s="55" t="s">
        <v>1881</v>
      </c>
      <c r="W613" s="55" t="s">
        <v>1644</v>
      </c>
      <c r="X613" s="56"/>
      <c r="Y613" s="55" t="s">
        <v>1644</v>
      </c>
      <c r="Z613" s="56"/>
      <c r="AA613" s="55" t="s">
        <v>1644</v>
      </c>
      <c r="AB613" s="59">
        <v>9615574</v>
      </c>
      <c r="AC613" s="55" t="s">
        <v>1554</v>
      </c>
      <c r="AD613" s="55" t="s">
        <v>1644</v>
      </c>
      <c r="AE613" s="58">
        <v>0</v>
      </c>
      <c r="AF613" s="55" t="s">
        <v>1644</v>
      </c>
      <c r="AG613" s="55" t="s">
        <v>1644</v>
      </c>
      <c r="AH613" s="55" t="s">
        <v>1644</v>
      </c>
      <c r="AI613" s="55" t="s">
        <v>1644</v>
      </c>
      <c r="AJ613" s="55" t="s">
        <v>1644</v>
      </c>
      <c r="AK613" s="55" t="s">
        <v>1644</v>
      </c>
      <c r="AL613" s="55" t="s">
        <v>1644</v>
      </c>
      <c r="AM613" s="55" t="s">
        <v>3861</v>
      </c>
      <c r="AN613" s="55" t="s">
        <v>1644</v>
      </c>
      <c r="AO613" t="s">
        <v>3842</v>
      </c>
    </row>
    <row r="614" spans="1:41" x14ac:dyDescent="0.25">
      <c r="A614" s="56">
        <v>45716</v>
      </c>
      <c r="B614" s="92" t="s">
        <v>2159</v>
      </c>
      <c r="C614" s="55" t="s">
        <v>4289</v>
      </c>
      <c r="D614" s="55" t="s">
        <v>3859</v>
      </c>
      <c r="E614" s="55" t="s">
        <v>89</v>
      </c>
      <c r="F614" s="55">
        <v>50900020</v>
      </c>
      <c r="G614" s="55" t="s">
        <v>492</v>
      </c>
      <c r="H614" s="55" t="s">
        <v>89</v>
      </c>
      <c r="I614" s="57">
        <v>490.93</v>
      </c>
      <c r="J614" s="57">
        <v>490.93</v>
      </c>
      <c r="K614" s="55" t="s">
        <v>4288</v>
      </c>
      <c r="L614" s="55" t="s">
        <v>1644</v>
      </c>
      <c r="M614" s="55" t="s">
        <v>4289</v>
      </c>
      <c r="N614" s="56">
        <v>45716</v>
      </c>
      <c r="O614" s="55" t="s">
        <v>1644</v>
      </c>
      <c r="P614" s="55" t="s">
        <v>329</v>
      </c>
      <c r="Q614" s="55" t="s">
        <v>330</v>
      </c>
      <c r="R614" s="55" t="s">
        <v>1644</v>
      </c>
      <c r="S614" s="55" t="s">
        <v>1644</v>
      </c>
      <c r="T614" s="55" t="s">
        <v>1644</v>
      </c>
      <c r="U614" s="55" t="s">
        <v>3888</v>
      </c>
      <c r="V614" s="55" t="s">
        <v>1881</v>
      </c>
      <c r="W614" s="55" t="s">
        <v>1644</v>
      </c>
      <c r="X614" s="56"/>
      <c r="Y614" s="55" t="s">
        <v>1644</v>
      </c>
      <c r="Z614" s="56"/>
      <c r="AA614" s="55" t="s">
        <v>1644</v>
      </c>
      <c r="AB614" s="59">
        <v>7712593</v>
      </c>
      <c r="AC614" s="55" t="s">
        <v>1554</v>
      </c>
      <c r="AD614" s="55" t="s">
        <v>1644</v>
      </c>
      <c r="AE614" s="58">
        <v>0</v>
      </c>
      <c r="AF614" s="55" t="s">
        <v>1644</v>
      </c>
      <c r="AG614" s="55" t="s">
        <v>1644</v>
      </c>
      <c r="AH614" s="55" t="s">
        <v>1644</v>
      </c>
      <c r="AI614" s="55" t="s">
        <v>1644</v>
      </c>
      <c r="AJ614" s="55" t="s">
        <v>1644</v>
      </c>
      <c r="AK614" s="55" t="s">
        <v>1644</v>
      </c>
      <c r="AL614" s="55" t="s">
        <v>1644</v>
      </c>
      <c r="AM614" s="55" t="s">
        <v>3861</v>
      </c>
      <c r="AN614" s="55" t="s">
        <v>1644</v>
      </c>
      <c r="AO614" t="s">
        <v>3842</v>
      </c>
    </row>
    <row r="615" spans="1:41" x14ac:dyDescent="0.25">
      <c r="A615" s="56">
        <v>45716</v>
      </c>
      <c r="B615" s="92" t="s">
        <v>2159</v>
      </c>
      <c r="C615" s="55" t="s">
        <v>4289</v>
      </c>
      <c r="D615" s="55" t="s">
        <v>3859</v>
      </c>
      <c r="E615" s="55" t="s">
        <v>89</v>
      </c>
      <c r="F615" s="55">
        <v>50900020</v>
      </c>
      <c r="G615" s="55" t="s">
        <v>492</v>
      </c>
      <c r="H615" s="55" t="s">
        <v>89</v>
      </c>
      <c r="I615" s="57">
        <v>230.45</v>
      </c>
      <c r="J615" s="57">
        <v>230.45</v>
      </c>
      <c r="K615" s="55" t="s">
        <v>4288</v>
      </c>
      <c r="L615" s="55" t="s">
        <v>1644</v>
      </c>
      <c r="M615" s="55" t="s">
        <v>4289</v>
      </c>
      <c r="N615" s="56">
        <v>45716</v>
      </c>
      <c r="O615" s="55" t="s">
        <v>1644</v>
      </c>
      <c r="P615" s="55" t="s">
        <v>329</v>
      </c>
      <c r="Q615" s="55" t="s">
        <v>330</v>
      </c>
      <c r="R615" s="55" t="s">
        <v>1644</v>
      </c>
      <c r="S615" s="55" t="s">
        <v>1644</v>
      </c>
      <c r="T615" s="55" t="s">
        <v>1644</v>
      </c>
      <c r="U615" s="55" t="s">
        <v>3918</v>
      </c>
      <c r="V615" s="55" t="s">
        <v>1881</v>
      </c>
      <c r="W615" s="55" t="s">
        <v>1644</v>
      </c>
      <c r="X615" s="56"/>
      <c r="Y615" s="55" t="s">
        <v>1644</v>
      </c>
      <c r="Z615" s="56"/>
      <c r="AA615" s="55" t="s">
        <v>1644</v>
      </c>
      <c r="AB615" s="59">
        <v>4541416</v>
      </c>
      <c r="AC615" s="55" t="s">
        <v>1554</v>
      </c>
      <c r="AD615" s="55" t="s">
        <v>1644</v>
      </c>
      <c r="AE615" s="58">
        <v>0</v>
      </c>
      <c r="AF615" s="55" t="s">
        <v>1644</v>
      </c>
      <c r="AG615" s="55" t="s">
        <v>1644</v>
      </c>
      <c r="AH615" s="55" t="s">
        <v>1644</v>
      </c>
      <c r="AI615" s="55" t="s">
        <v>1644</v>
      </c>
      <c r="AJ615" s="55" t="s">
        <v>1644</v>
      </c>
      <c r="AK615" s="55" t="s">
        <v>1644</v>
      </c>
      <c r="AL615" s="55" t="s">
        <v>1644</v>
      </c>
      <c r="AM615" s="55" t="s">
        <v>3861</v>
      </c>
      <c r="AN615" s="55" t="s">
        <v>1644</v>
      </c>
      <c r="AO615" t="s">
        <v>3842</v>
      </c>
    </row>
    <row r="616" spans="1:41" x14ac:dyDescent="0.25">
      <c r="A616" s="56">
        <v>45716</v>
      </c>
      <c r="B616" s="92" t="s">
        <v>2159</v>
      </c>
      <c r="C616" s="55" t="s">
        <v>4289</v>
      </c>
      <c r="D616" s="55" t="s">
        <v>3859</v>
      </c>
      <c r="E616" s="55" t="s">
        <v>89</v>
      </c>
      <c r="F616" s="55">
        <v>50900020</v>
      </c>
      <c r="G616" s="55" t="s">
        <v>492</v>
      </c>
      <c r="H616" s="55" t="s">
        <v>89</v>
      </c>
      <c r="I616" s="57">
        <v>944.41</v>
      </c>
      <c r="J616" s="57">
        <v>944.41</v>
      </c>
      <c r="K616" s="55" t="s">
        <v>4288</v>
      </c>
      <c r="L616" s="55" t="s">
        <v>1644</v>
      </c>
      <c r="M616" s="55" t="s">
        <v>4289</v>
      </c>
      <c r="N616" s="56">
        <v>45716</v>
      </c>
      <c r="O616" s="55" t="s">
        <v>1644</v>
      </c>
      <c r="P616" s="55" t="s">
        <v>329</v>
      </c>
      <c r="Q616" s="55" t="s">
        <v>330</v>
      </c>
      <c r="R616" s="55" t="s">
        <v>1644</v>
      </c>
      <c r="S616" s="55" t="s">
        <v>1644</v>
      </c>
      <c r="T616" s="55" t="s">
        <v>1644</v>
      </c>
      <c r="U616" s="55" t="s">
        <v>3902</v>
      </c>
      <c r="V616" s="55" t="s">
        <v>1881</v>
      </c>
      <c r="W616" s="55" t="s">
        <v>1644</v>
      </c>
      <c r="X616" s="56"/>
      <c r="Y616" s="55" t="s">
        <v>1644</v>
      </c>
      <c r="Z616" s="56"/>
      <c r="AA616" s="55" t="s">
        <v>1644</v>
      </c>
      <c r="AB616" s="59">
        <v>15337326</v>
      </c>
      <c r="AC616" s="55" t="s">
        <v>1554</v>
      </c>
      <c r="AD616" s="55" t="s">
        <v>1644</v>
      </c>
      <c r="AE616" s="58">
        <v>0</v>
      </c>
      <c r="AF616" s="55" t="s">
        <v>1644</v>
      </c>
      <c r="AG616" s="55" t="s">
        <v>1644</v>
      </c>
      <c r="AH616" s="55" t="s">
        <v>1644</v>
      </c>
      <c r="AI616" s="55" t="s">
        <v>1644</v>
      </c>
      <c r="AJ616" s="55" t="s">
        <v>1644</v>
      </c>
      <c r="AK616" s="55" t="s">
        <v>1644</v>
      </c>
      <c r="AL616" s="55" t="s">
        <v>1644</v>
      </c>
      <c r="AM616" s="55" t="s">
        <v>3861</v>
      </c>
      <c r="AN616" s="55" t="s">
        <v>1644</v>
      </c>
      <c r="AO616" t="s">
        <v>3842</v>
      </c>
    </row>
    <row r="617" spans="1:41" x14ac:dyDescent="0.25">
      <c r="A617" s="56">
        <v>45716</v>
      </c>
      <c r="B617" s="92" t="s">
        <v>2159</v>
      </c>
      <c r="C617" s="55" t="s">
        <v>4289</v>
      </c>
      <c r="D617" s="55" t="s">
        <v>3859</v>
      </c>
      <c r="E617" s="55" t="s">
        <v>89</v>
      </c>
      <c r="F617" s="55">
        <v>50900020</v>
      </c>
      <c r="G617" s="55" t="s">
        <v>492</v>
      </c>
      <c r="H617" s="55" t="s">
        <v>89</v>
      </c>
      <c r="I617" s="57">
        <v>284.47000000000003</v>
      </c>
      <c r="J617" s="57">
        <v>284.47000000000003</v>
      </c>
      <c r="K617" s="55" t="s">
        <v>4288</v>
      </c>
      <c r="L617" s="55" t="s">
        <v>1644</v>
      </c>
      <c r="M617" s="55" t="s">
        <v>4289</v>
      </c>
      <c r="N617" s="56">
        <v>45716</v>
      </c>
      <c r="O617" s="55" t="s">
        <v>1644</v>
      </c>
      <c r="P617" s="55" t="s">
        <v>329</v>
      </c>
      <c r="Q617" s="55" t="s">
        <v>330</v>
      </c>
      <c r="R617" s="55" t="s">
        <v>1644</v>
      </c>
      <c r="S617" s="55" t="s">
        <v>1644</v>
      </c>
      <c r="T617" s="55" t="s">
        <v>1644</v>
      </c>
      <c r="U617" s="55" t="s">
        <v>4014</v>
      </c>
      <c r="V617" s="55" t="s">
        <v>1881</v>
      </c>
      <c r="W617" s="55" t="s">
        <v>1644</v>
      </c>
      <c r="X617" s="56"/>
      <c r="Y617" s="55" t="s">
        <v>1644</v>
      </c>
      <c r="Z617" s="56"/>
      <c r="AA617" s="55" t="s">
        <v>1644</v>
      </c>
      <c r="AB617" s="59">
        <v>4423933</v>
      </c>
      <c r="AC617" s="55" t="s">
        <v>1554</v>
      </c>
      <c r="AD617" s="55" t="s">
        <v>1644</v>
      </c>
      <c r="AE617" s="58">
        <v>0</v>
      </c>
      <c r="AF617" s="55" t="s">
        <v>1644</v>
      </c>
      <c r="AG617" s="55" t="s">
        <v>1644</v>
      </c>
      <c r="AH617" s="55" t="s">
        <v>1644</v>
      </c>
      <c r="AI617" s="55" t="s">
        <v>1644</v>
      </c>
      <c r="AJ617" s="55" t="s">
        <v>1644</v>
      </c>
      <c r="AK617" s="55" t="s">
        <v>1644</v>
      </c>
      <c r="AL617" s="55" t="s">
        <v>1644</v>
      </c>
      <c r="AM617" s="55" t="s">
        <v>3861</v>
      </c>
      <c r="AN617" s="55" t="s">
        <v>1644</v>
      </c>
      <c r="AO617" t="s">
        <v>3842</v>
      </c>
    </row>
    <row r="618" spans="1:41" x14ac:dyDescent="0.25">
      <c r="A618" s="56">
        <v>45716</v>
      </c>
      <c r="B618" s="92" t="s">
        <v>2159</v>
      </c>
      <c r="C618" s="55" t="s">
        <v>4289</v>
      </c>
      <c r="D618" s="55" t="s">
        <v>3859</v>
      </c>
      <c r="E618" s="55" t="s">
        <v>89</v>
      </c>
      <c r="F618" s="55">
        <v>50900020</v>
      </c>
      <c r="G618" s="55" t="s">
        <v>492</v>
      </c>
      <c r="H618" s="55" t="s">
        <v>89</v>
      </c>
      <c r="I618" s="57">
        <v>520.42999999999995</v>
      </c>
      <c r="J618" s="57">
        <v>520.42999999999995</v>
      </c>
      <c r="K618" s="55" t="s">
        <v>4288</v>
      </c>
      <c r="L618" s="55" t="s">
        <v>1644</v>
      </c>
      <c r="M618" s="55" t="s">
        <v>4289</v>
      </c>
      <c r="N618" s="56">
        <v>45716</v>
      </c>
      <c r="O618" s="55" t="s">
        <v>1644</v>
      </c>
      <c r="P618" s="55" t="s">
        <v>329</v>
      </c>
      <c r="Q618" s="55" t="s">
        <v>330</v>
      </c>
      <c r="R618" s="55" t="s">
        <v>1644</v>
      </c>
      <c r="S618" s="55" t="s">
        <v>1644</v>
      </c>
      <c r="T618" s="55" t="s">
        <v>1644</v>
      </c>
      <c r="U618" s="55" t="s">
        <v>3886</v>
      </c>
      <c r="V618" s="55" t="s">
        <v>1881</v>
      </c>
      <c r="W618" s="55" t="s">
        <v>1644</v>
      </c>
      <c r="X618" s="56"/>
      <c r="Y618" s="55" t="s">
        <v>1644</v>
      </c>
      <c r="Z618" s="56"/>
      <c r="AA618" s="55" t="s">
        <v>1644</v>
      </c>
      <c r="AB618" s="59">
        <v>8082313</v>
      </c>
      <c r="AC618" s="55" t="s">
        <v>1554</v>
      </c>
      <c r="AD618" s="55" t="s">
        <v>1644</v>
      </c>
      <c r="AE618" s="58">
        <v>0</v>
      </c>
      <c r="AF618" s="55" t="s">
        <v>1644</v>
      </c>
      <c r="AG618" s="55" t="s">
        <v>1644</v>
      </c>
      <c r="AH618" s="55" t="s">
        <v>1644</v>
      </c>
      <c r="AI618" s="55" t="s">
        <v>1644</v>
      </c>
      <c r="AJ618" s="55" t="s">
        <v>1644</v>
      </c>
      <c r="AK618" s="55" t="s">
        <v>1644</v>
      </c>
      <c r="AL618" s="55" t="s">
        <v>1644</v>
      </c>
      <c r="AM618" s="55" t="s">
        <v>3861</v>
      </c>
      <c r="AN618" s="55" t="s">
        <v>1644</v>
      </c>
      <c r="AO618" t="s">
        <v>3842</v>
      </c>
    </row>
    <row r="619" spans="1:41" x14ac:dyDescent="0.25">
      <c r="A619" s="56">
        <v>45716</v>
      </c>
      <c r="B619" s="92" t="s">
        <v>2159</v>
      </c>
      <c r="C619" s="55" t="s">
        <v>4289</v>
      </c>
      <c r="D619" s="55" t="s">
        <v>3859</v>
      </c>
      <c r="E619" s="55" t="s">
        <v>89</v>
      </c>
      <c r="F619" s="55">
        <v>50900020</v>
      </c>
      <c r="G619" s="55" t="s">
        <v>492</v>
      </c>
      <c r="H619" s="55" t="s">
        <v>89</v>
      </c>
      <c r="I619" s="57">
        <v>944.4</v>
      </c>
      <c r="J619" s="57">
        <v>944.4</v>
      </c>
      <c r="K619" s="55" t="s">
        <v>4288</v>
      </c>
      <c r="L619" s="55" t="s">
        <v>1644</v>
      </c>
      <c r="M619" s="55" t="s">
        <v>4289</v>
      </c>
      <c r="N619" s="56">
        <v>45716</v>
      </c>
      <c r="O619" s="55" t="s">
        <v>1644</v>
      </c>
      <c r="P619" s="55" t="s">
        <v>329</v>
      </c>
      <c r="Q619" s="55" t="s">
        <v>330</v>
      </c>
      <c r="R619" s="55" t="s">
        <v>1644</v>
      </c>
      <c r="S619" s="55" t="s">
        <v>1644</v>
      </c>
      <c r="T619" s="55" t="s">
        <v>1644</v>
      </c>
      <c r="U619" s="55" t="s">
        <v>3893</v>
      </c>
      <c r="V619" s="55" t="s">
        <v>1881</v>
      </c>
      <c r="W619" s="55" t="s">
        <v>1644</v>
      </c>
      <c r="X619" s="56"/>
      <c r="Y619" s="55" t="s">
        <v>1644</v>
      </c>
      <c r="Z619" s="56"/>
      <c r="AA619" s="55" t="s">
        <v>1644</v>
      </c>
      <c r="AB619" s="59">
        <v>14836628</v>
      </c>
      <c r="AC619" s="55" t="s">
        <v>1554</v>
      </c>
      <c r="AD619" s="55" t="s">
        <v>1644</v>
      </c>
      <c r="AE619" s="58">
        <v>0</v>
      </c>
      <c r="AF619" s="55" t="s">
        <v>1644</v>
      </c>
      <c r="AG619" s="55" t="s">
        <v>1644</v>
      </c>
      <c r="AH619" s="55" t="s">
        <v>1644</v>
      </c>
      <c r="AI619" s="55" t="s">
        <v>1644</v>
      </c>
      <c r="AJ619" s="55" t="s">
        <v>1644</v>
      </c>
      <c r="AK619" s="55" t="s">
        <v>1644</v>
      </c>
      <c r="AL619" s="55" t="s">
        <v>1644</v>
      </c>
      <c r="AM619" s="55" t="s">
        <v>3861</v>
      </c>
      <c r="AN619" s="55" t="s">
        <v>1644</v>
      </c>
      <c r="AO619" t="s">
        <v>3842</v>
      </c>
    </row>
    <row r="620" spans="1:41" x14ac:dyDescent="0.25">
      <c r="A620" s="56">
        <v>45716</v>
      </c>
      <c r="B620" s="92" t="s">
        <v>2159</v>
      </c>
      <c r="C620" s="55" t="s">
        <v>4289</v>
      </c>
      <c r="D620" s="55" t="s">
        <v>3859</v>
      </c>
      <c r="E620" s="55" t="s">
        <v>89</v>
      </c>
      <c r="F620" s="55">
        <v>50900020</v>
      </c>
      <c r="G620" s="55" t="s">
        <v>492</v>
      </c>
      <c r="H620" s="55" t="s">
        <v>89</v>
      </c>
      <c r="I620" s="57">
        <v>1062.8699999999999</v>
      </c>
      <c r="J620" s="57">
        <v>1062.8699999999999</v>
      </c>
      <c r="K620" s="55" t="s">
        <v>4288</v>
      </c>
      <c r="L620" s="55" t="s">
        <v>1644</v>
      </c>
      <c r="M620" s="55" t="s">
        <v>4289</v>
      </c>
      <c r="N620" s="56">
        <v>45716</v>
      </c>
      <c r="O620" s="55" t="s">
        <v>1644</v>
      </c>
      <c r="P620" s="55" t="s">
        <v>329</v>
      </c>
      <c r="Q620" s="55" t="s">
        <v>330</v>
      </c>
      <c r="R620" s="55" t="s">
        <v>1644</v>
      </c>
      <c r="S620" s="55" t="s">
        <v>1644</v>
      </c>
      <c r="T620" s="55" t="s">
        <v>1644</v>
      </c>
      <c r="U620" s="55" t="s">
        <v>3912</v>
      </c>
      <c r="V620" s="55" t="s">
        <v>1881</v>
      </c>
      <c r="W620" s="55" t="s">
        <v>1644</v>
      </c>
      <c r="X620" s="56"/>
      <c r="Y620" s="55" t="s">
        <v>1644</v>
      </c>
      <c r="Z620" s="56"/>
      <c r="AA620" s="55" t="s">
        <v>1644</v>
      </c>
      <c r="AB620" s="59">
        <v>17595019</v>
      </c>
      <c r="AC620" s="55" t="s">
        <v>1554</v>
      </c>
      <c r="AD620" s="55" t="s">
        <v>1644</v>
      </c>
      <c r="AE620" s="58">
        <v>0</v>
      </c>
      <c r="AF620" s="55" t="s">
        <v>1644</v>
      </c>
      <c r="AG620" s="55" t="s">
        <v>1644</v>
      </c>
      <c r="AH620" s="55" t="s">
        <v>1644</v>
      </c>
      <c r="AI620" s="55" t="s">
        <v>1644</v>
      </c>
      <c r="AJ620" s="55" t="s">
        <v>1644</v>
      </c>
      <c r="AK620" s="55" t="s">
        <v>1644</v>
      </c>
      <c r="AL620" s="55" t="s">
        <v>1644</v>
      </c>
      <c r="AM620" s="55" t="s">
        <v>3861</v>
      </c>
      <c r="AN620" s="55" t="s">
        <v>1644</v>
      </c>
      <c r="AO620" t="s">
        <v>3842</v>
      </c>
    </row>
    <row r="621" spans="1:41" x14ac:dyDescent="0.25">
      <c r="A621" s="56">
        <v>45716</v>
      </c>
      <c r="B621" s="92" t="s">
        <v>2159</v>
      </c>
      <c r="C621" s="55" t="s">
        <v>4289</v>
      </c>
      <c r="D621" s="55" t="s">
        <v>3859</v>
      </c>
      <c r="E621" s="55" t="s">
        <v>89</v>
      </c>
      <c r="F621" s="55">
        <v>50900020</v>
      </c>
      <c r="G621" s="55" t="s">
        <v>492</v>
      </c>
      <c r="H621" s="55" t="s">
        <v>89</v>
      </c>
      <c r="I621" s="57">
        <v>1209</v>
      </c>
      <c r="J621" s="57">
        <v>1209</v>
      </c>
      <c r="K621" s="55" t="s">
        <v>4288</v>
      </c>
      <c r="L621" s="55" t="s">
        <v>1644</v>
      </c>
      <c r="M621" s="55" t="s">
        <v>4289</v>
      </c>
      <c r="N621" s="56">
        <v>45716</v>
      </c>
      <c r="O621" s="55" t="s">
        <v>1644</v>
      </c>
      <c r="P621" s="55" t="s">
        <v>329</v>
      </c>
      <c r="Q621" s="55" t="s">
        <v>330</v>
      </c>
      <c r="R621" s="55" t="s">
        <v>1644</v>
      </c>
      <c r="S621" s="55" t="s">
        <v>1644</v>
      </c>
      <c r="T621" s="55" t="s">
        <v>1644</v>
      </c>
      <c r="U621" s="55" t="s">
        <v>3931</v>
      </c>
      <c r="V621" s="55" t="s">
        <v>1881</v>
      </c>
      <c r="W621" s="55" t="s">
        <v>1644</v>
      </c>
      <c r="X621" s="56"/>
      <c r="Y621" s="55" t="s">
        <v>1644</v>
      </c>
      <c r="Z621" s="56"/>
      <c r="AA621" s="55" t="s">
        <v>1644</v>
      </c>
      <c r="AB621" s="59">
        <v>19634160</v>
      </c>
      <c r="AC621" s="55" t="s">
        <v>1554</v>
      </c>
      <c r="AD621" s="55" t="s">
        <v>1644</v>
      </c>
      <c r="AE621" s="58">
        <v>0</v>
      </c>
      <c r="AF621" s="55" t="s">
        <v>1644</v>
      </c>
      <c r="AG621" s="55" t="s">
        <v>1644</v>
      </c>
      <c r="AH621" s="55" t="s">
        <v>1644</v>
      </c>
      <c r="AI621" s="55" t="s">
        <v>1644</v>
      </c>
      <c r="AJ621" s="55" t="s">
        <v>1644</v>
      </c>
      <c r="AK621" s="55" t="s">
        <v>1644</v>
      </c>
      <c r="AL621" s="55" t="s">
        <v>1644</v>
      </c>
      <c r="AM621" s="55" t="s">
        <v>3861</v>
      </c>
      <c r="AN621" s="55" t="s">
        <v>1644</v>
      </c>
      <c r="AO621" t="s">
        <v>3842</v>
      </c>
    </row>
    <row r="622" spans="1:41" x14ac:dyDescent="0.25">
      <c r="A622" s="56">
        <v>45716</v>
      </c>
      <c r="B622" s="92" t="s">
        <v>2159</v>
      </c>
      <c r="C622" s="55" t="s">
        <v>4289</v>
      </c>
      <c r="D622" s="55" t="s">
        <v>3859</v>
      </c>
      <c r="E622" s="55" t="s">
        <v>89</v>
      </c>
      <c r="F622" s="55">
        <v>50900020</v>
      </c>
      <c r="G622" s="55" t="s">
        <v>492</v>
      </c>
      <c r="H622" s="55" t="s">
        <v>89</v>
      </c>
      <c r="I622" s="57">
        <v>425.37</v>
      </c>
      <c r="J622" s="57">
        <v>425.37</v>
      </c>
      <c r="K622" s="55" t="s">
        <v>4288</v>
      </c>
      <c r="L622" s="55" t="s">
        <v>1644</v>
      </c>
      <c r="M622" s="55" t="s">
        <v>4289</v>
      </c>
      <c r="N622" s="56">
        <v>45716</v>
      </c>
      <c r="O622" s="55" t="s">
        <v>1644</v>
      </c>
      <c r="P622" s="55" t="s">
        <v>329</v>
      </c>
      <c r="Q622" s="55" t="s">
        <v>330</v>
      </c>
      <c r="R622" s="55" t="s">
        <v>1644</v>
      </c>
      <c r="S622" s="55" t="s">
        <v>1644</v>
      </c>
      <c r="T622" s="55" t="s">
        <v>1644</v>
      </c>
      <c r="U622" s="55" t="s">
        <v>3955</v>
      </c>
      <c r="V622" s="55" t="s">
        <v>1881</v>
      </c>
      <c r="W622" s="55" t="s">
        <v>1644</v>
      </c>
      <c r="X622" s="56"/>
      <c r="Y622" s="55" t="s">
        <v>1644</v>
      </c>
      <c r="Z622" s="56"/>
      <c r="AA622" s="55" t="s">
        <v>1644</v>
      </c>
      <c r="AB622" s="59">
        <v>6605966</v>
      </c>
      <c r="AC622" s="55" t="s">
        <v>1554</v>
      </c>
      <c r="AD622" s="55" t="s">
        <v>1644</v>
      </c>
      <c r="AE622" s="58">
        <v>0</v>
      </c>
      <c r="AF622" s="55" t="s">
        <v>1644</v>
      </c>
      <c r="AG622" s="55" t="s">
        <v>1644</v>
      </c>
      <c r="AH622" s="55" t="s">
        <v>1644</v>
      </c>
      <c r="AI622" s="55" t="s">
        <v>1644</v>
      </c>
      <c r="AJ622" s="55" t="s">
        <v>1644</v>
      </c>
      <c r="AK622" s="55" t="s">
        <v>1644</v>
      </c>
      <c r="AL622" s="55" t="s">
        <v>1644</v>
      </c>
      <c r="AM622" s="55" t="s">
        <v>3861</v>
      </c>
      <c r="AN622" s="55" t="s">
        <v>1644</v>
      </c>
      <c r="AO622" t="s">
        <v>3842</v>
      </c>
    </row>
    <row r="623" spans="1:41" x14ac:dyDescent="0.25">
      <c r="A623" s="56">
        <v>45716</v>
      </c>
      <c r="B623" s="92" t="s">
        <v>2159</v>
      </c>
      <c r="C623" s="55" t="s">
        <v>4289</v>
      </c>
      <c r="D623" s="55" t="s">
        <v>3859</v>
      </c>
      <c r="E623" s="55" t="s">
        <v>89</v>
      </c>
      <c r="F623" s="55">
        <v>50900020</v>
      </c>
      <c r="G623" s="55" t="s">
        <v>492</v>
      </c>
      <c r="H623" s="55" t="s">
        <v>89</v>
      </c>
      <c r="I623" s="57">
        <v>574.6</v>
      </c>
      <c r="J623" s="57">
        <v>574.6</v>
      </c>
      <c r="K623" s="55" t="s">
        <v>4288</v>
      </c>
      <c r="L623" s="55" t="s">
        <v>1644</v>
      </c>
      <c r="M623" s="55" t="s">
        <v>4289</v>
      </c>
      <c r="N623" s="56">
        <v>45716</v>
      </c>
      <c r="O623" s="55" t="s">
        <v>1644</v>
      </c>
      <c r="P623" s="55" t="s">
        <v>329</v>
      </c>
      <c r="Q623" s="55" t="s">
        <v>330</v>
      </c>
      <c r="R623" s="55" t="s">
        <v>1644</v>
      </c>
      <c r="S623" s="55" t="s">
        <v>1644</v>
      </c>
      <c r="T623" s="55" t="s">
        <v>1644</v>
      </c>
      <c r="U623" s="55" t="s">
        <v>3934</v>
      </c>
      <c r="V623" s="55" t="s">
        <v>1881</v>
      </c>
      <c r="W623" s="55" t="s">
        <v>1644</v>
      </c>
      <c r="X623" s="56"/>
      <c r="Y623" s="55" t="s">
        <v>1644</v>
      </c>
      <c r="Z623" s="56"/>
      <c r="AA623" s="55" t="s">
        <v>1644</v>
      </c>
      <c r="AB623" s="59">
        <v>9032694</v>
      </c>
      <c r="AC623" s="55" t="s">
        <v>1554</v>
      </c>
      <c r="AD623" s="55" t="s">
        <v>1644</v>
      </c>
      <c r="AE623" s="58">
        <v>0</v>
      </c>
      <c r="AF623" s="55" t="s">
        <v>1644</v>
      </c>
      <c r="AG623" s="55" t="s">
        <v>1644</v>
      </c>
      <c r="AH623" s="55" t="s">
        <v>1644</v>
      </c>
      <c r="AI623" s="55" t="s">
        <v>1644</v>
      </c>
      <c r="AJ623" s="55" t="s">
        <v>1644</v>
      </c>
      <c r="AK623" s="55" t="s">
        <v>1644</v>
      </c>
      <c r="AL623" s="55" t="s">
        <v>1644</v>
      </c>
      <c r="AM623" s="55" t="s">
        <v>3861</v>
      </c>
      <c r="AN623" s="55" t="s">
        <v>1644</v>
      </c>
      <c r="AO623" t="s">
        <v>3842</v>
      </c>
    </row>
    <row r="624" spans="1:41" x14ac:dyDescent="0.25">
      <c r="A624" s="56">
        <v>45716</v>
      </c>
      <c r="B624" s="92" t="s">
        <v>2159</v>
      </c>
      <c r="C624" s="55" t="s">
        <v>4289</v>
      </c>
      <c r="D624" s="55" t="s">
        <v>3859</v>
      </c>
      <c r="E624" s="55" t="s">
        <v>89</v>
      </c>
      <c r="F624" s="55">
        <v>50900020</v>
      </c>
      <c r="G624" s="55" t="s">
        <v>492</v>
      </c>
      <c r="H624" s="55" t="s">
        <v>89</v>
      </c>
      <c r="I624" s="57">
        <v>519.58000000000004</v>
      </c>
      <c r="J624" s="57">
        <v>519.58000000000004</v>
      </c>
      <c r="K624" s="55" t="s">
        <v>4288</v>
      </c>
      <c r="L624" s="55" t="s">
        <v>1644</v>
      </c>
      <c r="M624" s="55" t="s">
        <v>4289</v>
      </c>
      <c r="N624" s="56">
        <v>45716</v>
      </c>
      <c r="O624" s="55" t="s">
        <v>1644</v>
      </c>
      <c r="P624" s="55" t="s">
        <v>329</v>
      </c>
      <c r="Q624" s="55" t="s">
        <v>330</v>
      </c>
      <c r="R624" s="55" t="s">
        <v>1644</v>
      </c>
      <c r="S624" s="55" t="s">
        <v>1644</v>
      </c>
      <c r="T624" s="55" t="s">
        <v>1644</v>
      </c>
      <c r="U624" s="55" t="s">
        <v>3878</v>
      </c>
      <c r="V624" s="55" t="s">
        <v>1881</v>
      </c>
      <c r="W624" s="55" t="s">
        <v>1644</v>
      </c>
      <c r="X624" s="56"/>
      <c r="Y624" s="55" t="s">
        <v>1644</v>
      </c>
      <c r="Z624" s="56"/>
      <c r="AA624" s="55" t="s">
        <v>1644</v>
      </c>
      <c r="AB624" s="59">
        <v>8313369</v>
      </c>
      <c r="AC624" s="55" t="s">
        <v>1554</v>
      </c>
      <c r="AD624" s="55" t="s">
        <v>1644</v>
      </c>
      <c r="AE624" s="58">
        <v>0</v>
      </c>
      <c r="AF624" s="55" t="s">
        <v>1644</v>
      </c>
      <c r="AG624" s="55" t="s">
        <v>1644</v>
      </c>
      <c r="AH624" s="55" t="s">
        <v>1644</v>
      </c>
      <c r="AI624" s="55" t="s">
        <v>1644</v>
      </c>
      <c r="AJ624" s="55" t="s">
        <v>1644</v>
      </c>
      <c r="AK624" s="55" t="s">
        <v>1644</v>
      </c>
      <c r="AL624" s="55" t="s">
        <v>1644</v>
      </c>
      <c r="AM624" s="55" t="s">
        <v>3861</v>
      </c>
      <c r="AN624" s="55" t="s">
        <v>1644</v>
      </c>
      <c r="AO624" t="s">
        <v>3842</v>
      </c>
    </row>
    <row r="625" spans="1:41" x14ac:dyDescent="0.25">
      <c r="A625" s="56">
        <v>45716</v>
      </c>
      <c r="B625" s="92" t="s">
        <v>2159</v>
      </c>
      <c r="C625" s="55" t="s">
        <v>4289</v>
      </c>
      <c r="D625" s="55" t="s">
        <v>3859</v>
      </c>
      <c r="E625" s="55" t="s">
        <v>89</v>
      </c>
      <c r="F625" s="55">
        <v>50900020</v>
      </c>
      <c r="G625" s="55" t="s">
        <v>492</v>
      </c>
      <c r="H625" s="55" t="s">
        <v>89</v>
      </c>
      <c r="I625" s="57">
        <v>755.07</v>
      </c>
      <c r="J625" s="57">
        <v>755.07</v>
      </c>
      <c r="K625" s="55" t="s">
        <v>4288</v>
      </c>
      <c r="L625" s="55" t="s">
        <v>1644</v>
      </c>
      <c r="M625" s="55" t="s">
        <v>4289</v>
      </c>
      <c r="N625" s="56">
        <v>45716</v>
      </c>
      <c r="O625" s="55" t="s">
        <v>1644</v>
      </c>
      <c r="P625" s="55" t="s">
        <v>329</v>
      </c>
      <c r="Q625" s="55" t="s">
        <v>330</v>
      </c>
      <c r="R625" s="55" t="s">
        <v>1644</v>
      </c>
      <c r="S625" s="55" t="s">
        <v>1644</v>
      </c>
      <c r="T625" s="55" t="s">
        <v>1644</v>
      </c>
      <c r="U625" s="55" t="s">
        <v>4113</v>
      </c>
      <c r="V625" s="55" t="s">
        <v>1881</v>
      </c>
      <c r="W625" s="55" t="s">
        <v>1644</v>
      </c>
      <c r="X625" s="56"/>
      <c r="Y625" s="55" t="s">
        <v>1644</v>
      </c>
      <c r="Z625" s="56"/>
      <c r="AA625" s="55" t="s">
        <v>1644</v>
      </c>
      <c r="AB625" s="59">
        <v>11765836</v>
      </c>
      <c r="AC625" s="55" t="s">
        <v>1554</v>
      </c>
      <c r="AD625" s="55" t="s">
        <v>1644</v>
      </c>
      <c r="AE625" s="58">
        <v>0</v>
      </c>
      <c r="AF625" s="55" t="s">
        <v>1644</v>
      </c>
      <c r="AG625" s="55" t="s">
        <v>1644</v>
      </c>
      <c r="AH625" s="55" t="s">
        <v>1644</v>
      </c>
      <c r="AI625" s="55" t="s">
        <v>1644</v>
      </c>
      <c r="AJ625" s="55" t="s">
        <v>1644</v>
      </c>
      <c r="AK625" s="55" t="s">
        <v>1644</v>
      </c>
      <c r="AL625" s="55" t="s">
        <v>1644</v>
      </c>
      <c r="AM625" s="55" t="s">
        <v>3861</v>
      </c>
      <c r="AN625" s="55" t="s">
        <v>1644</v>
      </c>
      <c r="AO625" t="s">
        <v>3842</v>
      </c>
    </row>
    <row r="626" spans="1:41" x14ac:dyDescent="0.25">
      <c r="A626" s="56">
        <v>45716</v>
      </c>
      <c r="B626" s="92" t="s">
        <v>2159</v>
      </c>
      <c r="C626" s="55" t="s">
        <v>4289</v>
      </c>
      <c r="D626" s="55" t="s">
        <v>3859</v>
      </c>
      <c r="E626" s="55" t="s">
        <v>89</v>
      </c>
      <c r="F626" s="55">
        <v>50900020</v>
      </c>
      <c r="G626" s="55" t="s">
        <v>492</v>
      </c>
      <c r="H626" s="55" t="s">
        <v>89</v>
      </c>
      <c r="I626" s="57">
        <v>574.6</v>
      </c>
      <c r="J626" s="57">
        <v>574.6</v>
      </c>
      <c r="K626" s="55" t="s">
        <v>4288</v>
      </c>
      <c r="L626" s="55" t="s">
        <v>1644</v>
      </c>
      <c r="M626" s="55" t="s">
        <v>4289</v>
      </c>
      <c r="N626" s="56">
        <v>45716</v>
      </c>
      <c r="O626" s="55" t="s">
        <v>1644</v>
      </c>
      <c r="P626" s="55" t="s">
        <v>329</v>
      </c>
      <c r="Q626" s="55" t="s">
        <v>330</v>
      </c>
      <c r="R626" s="55" t="s">
        <v>1644</v>
      </c>
      <c r="S626" s="55" t="s">
        <v>1644</v>
      </c>
      <c r="T626" s="55" t="s">
        <v>1644</v>
      </c>
      <c r="U626" s="55" t="s">
        <v>3869</v>
      </c>
      <c r="V626" s="55" t="s">
        <v>1881</v>
      </c>
      <c r="W626" s="55" t="s">
        <v>1644</v>
      </c>
      <c r="X626" s="56"/>
      <c r="Y626" s="55" t="s">
        <v>1644</v>
      </c>
      <c r="Z626" s="56"/>
      <c r="AA626" s="55" t="s">
        <v>1644</v>
      </c>
      <c r="AB626" s="59">
        <v>8983272</v>
      </c>
      <c r="AC626" s="55" t="s">
        <v>1554</v>
      </c>
      <c r="AD626" s="55" t="s">
        <v>1644</v>
      </c>
      <c r="AE626" s="58">
        <v>0</v>
      </c>
      <c r="AF626" s="55" t="s">
        <v>1644</v>
      </c>
      <c r="AG626" s="55" t="s">
        <v>1644</v>
      </c>
      <c r="AH626" s="55" t="s">
        <v>1644</v>
      </c>
      <c r="AI626" s="55" t="s">
        <v>1644</v>
      </c>
      <c r="AJ626" s="55" t="s">
        <v>1644</v>
      </c>
      <c r="AK626" s="55" t="s">
        <v>1644</v>
      </c>
      <c r="AL626" s="55" t="s">
        <v>1644</v>
      </c>
      <c r="AM626" s="55" t="s">
        <v>3861</v>
      </c>
      <c r="AN626" s="55" t="s">
        <v>1644</v>
      </c>
      <c r="AO626" t="s">
        <v>3842</v>
      </c>
    </row>
    <row r="627" spans="1:41" x14ac:dyDescent="0.25">
      <c r="A627" s="56">
        <v>45716</v>
      </c>
      <c r="B627" s="92" t="s">
        <v>2159</v>
      </c>
      <c r="C627" s="55" t="s">
        <v>4289</v>
      </c>
      <c r="D627" s="55" t="s">
        <v>3859</v>
      </c>
      <c r="E627" s="55" t="s">
        <v>89</v>
      </c>
      <c r="F627" s="55">
        <v>50900020</v>
      </c>
      <c r="G627" s="55" t="s">
        <v>492</v>
      </c>
      <c r="H627" s="55" t="s">
        <v>89</v>
      </c>
      <c r="I627" s="57">
        <v>490.93</v>
      </c>
      <c r="J627" s="57">
        <v>490.93</v>
      </c>
      <c r="K627" s="55" t="s">
        <v>4288</v>
      </c>
      <c r="L627" s="55" t="s">
        <v>1644</v>
      </c>
      <c r="M627" s="55" t="s">
        <v>4289</v>
      </c>
      <c r="N627" s="56">
        <v>45716</v>
      </c>
      <c r="O627" s="55" t="s">
        <v>1644</v>
      </c>
      <c r="P627" s="55" t="s">
        <v>329</v>
      </c>
      <c r="Q627" s="55" t="s">
        <v>330</v>
      </c>
      <c r="R627" s="55" t="s">
        <v>1644</v>
      </c>
      <c r="S627" s="55" t="s">
        <v>1644</v>
      </c>
      <c r="T627" s="55" t="s">
        <v>1644</v>
      </c>
      <c r="U627" s="55" t="s">
        <v>3917</v>
      </c>
      <c r="V627" s="55" t="s">
        <v>1881</v>
      </c>
      <c r="W627" s="55" t="s">
        <v>1644</v>
      </c>
      <c r="X627" s="56"/>
      <c r="Y627" s="55" t="s">
        <v>1644</v>
      </c>
      <c r="Z627" s="56"/>
      <c r="AA627" s="55" t="s">
        <v>1644</v>
      </c>
      <c r="AB627" s="59">
        <v>7712593</v>
      </c>
      <c r="AC627" s="55" t="s">
        <v>1554</v>
      </c>
      <c r="AD627" s="55" t="s">
        <v>1644</v>
      </c>
      <c r="AE627" s="58">
        <v>0</v>
      </c>
      <c r="AF627" s="55" t="s">
        <v>1644</v>
      </c>
      <c r="AG627" s="55" t="s">
        <v>1644</v>
      </c>
      <c r="AH627" s="55" t="s">
        <v>1644</v>
      </c>
      <c r="AI627" s="55" t="s">
        <v>1644</v>
      </c>
      <c r="AJ627" s="55" t="s">
        <v>1644</v>
      </c>
      <c r="AK627" s="55" t="s">
        <v>1644</v>
      </c>
      <c r="AL627" s="55" t="s">
        <v>1644</v>
      </c>
      <c r="AM627" s="55" t="s">
        <v>3861</v>
      </c>
      <c r="AN627" s="55" t="s">
        <v>1644</v>
      </c>
      <c r="AO627" t="s">
        <v>3842</v>
      </c>
    </row>
    <row r="628" spans="1:41" x14ac:dyDescent="0.25">
      <c r="A628" s="56">
        <v>45716</v>
      </c>
      <c r="B628" s="92" t="s">
        <v>2159</v>
      </c>
      <c r="C628" s="55" t="s">
        <v>4289</v>
      </c>
      <c r="D628" s="55" t="s">
        <v>3859</v>
      </c>
      <c r="E628" s="55" t="s">
        <v>89</v>
      </c>
      <c r="F628" s="55">
        <v>50900020</v>
      </c>
      <c r="G628" s="55" t="s">
        <v>492</v>
      </c>
      <c r="H628" s="55" t="s">
        <v>89</v>
      </c>
      <c r="I628" s="57">
        <v>821.98</v>
      </c>
      <c r="J628" s="57">
        <v>821.98</v>
      </c>
      <c r="K628" s="55" t="s">
        <v>4288</v>
      </c>
      <c r="L628" s="55" t="s">
        <v>1644</v>
      </c>
      <c r="M628" s="55" t="s">
        <v>4289</v>
      </c>
      <c r="N628" s="56">
        <v>45716</v>
      </c>
      <c r="O628" s="55" t="s">
        <v>1644</v>
      </c>
      <c r="P628" s="55" t="s">
        <v>329</v>
      </c>
      <c r="Q628" s="55" t="s">
        <v>330</v>
      </c>
      <c r="R628" s="55" t="s">
        <v>1644</v>
      </c>
      <c r="S628" s="55" t="s">
        <v>1644</v>
      </c>
      <c r="T628" s="55" t="s">
        <v>1644</v>
      </c>
      <c r="U628" s="55" t="s">
        <v>3881</v>
      </c>
      <c r="V628" s="55" t="s">
        <v>1881</v>
      </c>
      <c r="W628" s="55" t="s">
        <v>1644</v>
      </c>
      <c r="X628" s="56"/>
      <c r="Y628" s="55" t="s">
        <v>1644</v>
      </c>
      <c r="Z628" s="56"/>
      <c r="AA628" s="55" t="s">
        <v>1644</v>
      </c>
      <c r="AB628" s="59">
        <v>13031597</v>
      </c>
      <c r="AC628" s="55" t="s">
        <v>1554</v>
      </c>
      <c r="AD628" s="55" t="s">
        <v>1644</v>
      </c>
      <c r="AE628" s="58">
        <v>0</v>
      </c>
      <c r="AF628" s="55" t="s">
        <v>1644</v>
      </c>
      <c r="AG628" s="55" t="s">
        <v>1644</v>
      </c>
      <c r="AH628" s="55" t="s">
        <v>1644</v>
      </c>
      <c r="AI628" s="55" t="s">
        <v>1644</v>
      </c>
      <c r="AJ628" s="55" t="s">
        <v>1644</v>
      </c>
      <c r="AK628" s="55" t="s">
        <v>1644</v>
      </c>
      <c r="AL628" s="55" t="s">
        <v>1644</v>
      </c>
      <c r="AM628" s="55" t="s">
        <v>3861</v>
      </c>
      <c r="AN628" s="55" t="s">
        <v>1644</v>
      </c>
      <c r="AO628" t="s">
        <v>3842</v>
      </c>
    </row>
    <row r="629" spans="1:41" x14ac:dyDescent="0.25">
      <c r="A629" s="56">
        <v>45716</v>
      </c>
      <c r="B629" s="92" t="s">
        <v>2159</v>
      </c>
      <c r="C629" s="55" t="s">
        <v>4289</v>
      </c>
      <c r="D629" s="55" t="s">
        <v>3859</v>
      </c>
      <c r="E629" s="55" t="s">
        <v>89</v>
      </c>
      <c r="F629" s="55">
        <v>50900020</v>
      </c>
      <c r="G629" s="55" t="s">
        <v>492</v>
      </c>
      <c r="H629" s="55" t="s">
        <v>89</v>
      </c>
      <c r="I629" s="57">
        <v>493.23</v>
      </c>
      <c r="J629" s="57">
        <v>493.23</v>
      </c>
      <c r="K629" s="55" t="s">
        <v>4288</v>
      </c>
      <c r="L629" s="55" t="s">
        <v>1644</v>
      </c>
      <c r="M629" s="55" t="s">
        <v>4289</v>
      </c>
      <c r="N629" s="56">
        <v>45716</v>
      </c>
      <c r="O629" s="55" t="s">
        <v>1644</v>
      </c>
      <c r="P629" s="55" t="s">
        <v>329</v>
      </c>
      <c r="Q629" s="55" t="s">
        <v>330</v>
      </c>
      <c r="R629" s="55" t="s">
        <v>1644</v>
      </c>
      <c r="S629" s="55" t="s">
        <v>1644</v>
      </c>
      <c r="T629" s="55" t="s">
        <v>1644</v>
      </c>
      <c r="U629" s="55" t="s">
        <v>3885</v>
      </c>
      <c r="V629" s="55" t="s">
        <v>1881</v>
      </c>
      <c r="W629" s="55" t="s">
        <v>1644</v>
      </c>
      <c r="X629" s="56"/>
      <c r="Y629" s="55" t="s">
        <v>1644</v>
      </c>
      <c r="Z629" s="56"/>
      <c r="AA629" s="55" t="s">
        <v>1644</v>
      </c>
      <c r="AB629" s="59">
        <v>7972192</v>
      </c>
      <c r="AC629" s="55" t="s">
        <v>1554</v>
      </c>
      <c r="AD629" s="55" t="s">
        <v>1644</v>
      </c>
      <c r="AE629" s="58">
        <v>0</v>
      </c>
      <c r="AF629" s="55" t="s">
        <v>1644</v>
      </c>
      <c r="AG629" s="55" t="s">
        <v>1644</v>
      </c>
      <c r="AH629" s="55" t="s">
        <v>1644</v>
      </c>
      <c r="AI629" s="55" t="s">
        <v>1644</v>
      </c>
      <c r="AJ629" s="55" t="s">
        <v>1644</v>
      </c>
      <c r="AK629" s="55" t="s">
        <v>1644</v>
      </c>
      <c r="AL629" s="55" t="s">
        <v>1644</v>
      </c>
      <c r="AM629" s="55" t="s">
        <v>3861</v>
      </c>
      <c r="AN629" s="55" t="s">
        <v>1644</v>
      </c>
      <c r="AO629" t="s">
        <v>3842</v>
      </c>
    </row>
    <row r="630" spans="1:41" x14ac:dyDescent="0.25">
      <c r="A630" s="56">
        <v>45716</v>
      </c>
      <c r="B630" s="92" t="s">
        <v>2159</v>
      </c>
      <c r="C630" s="55" t="s">
        <v>4289</v>
      </c>
      <c r="D630" s="55" t="s">
        <v>3859</v>
      </c>
      <c r="E630" s="55" t="s">
        <v>89</v>
      </c>
      <c r="F630" s="55">
        <v>50900020</v>
      </c>
      <c r="G630" s="55" t="s">
        <v>492</v>
      </c>
      <c r="H630" s="55" t="s">
        <v>89</v>
      </c>
      <c r="I630" s="57">
        <v>519.59</v>
      </c>
      <c r="J630" s="57">
        <v>519.59</v>
      </c>
      <c r="K630" s="55" t="s">
        <v>4288</v>
      </c>
      <c r="L630" s="55" t="s">
        <v>1644</v>
      </c>
      <c r="M630" s="55" t="s">
        <v>4289</v>
      </c>
      <c r="N630" s="56">
        <v>45716</v>
      </c>
      <c r="O630" s="55" t="s">
        <v>1644</v>
      </c>
      <c r="P630" s="55" t="s">
        <v>329</v>
      </c>
      <c r="Q630" s="55" t="s">
        <v>330</v>
      </c>
      <c r="R630" s="55" t="s">
        <v>1644</v>
      </c>
      <c r="S630" s="55" t="s">
        <v>1644</v>
      </c>
      <c r="T630" s="55" t="s">
        <v>1644</v>
      </c>
      <c r="U630" s="55" t="s">
        <v>3926</v>
      </c>
      <c r="V630" s="55" t="s">
        <v>1881</v>
      </c>
      <c r="W630" s="55" t="s">
        <v>1644</v>
      </c>
      <c r="X630" s="56"/>
      <c r="Y630" s="55" t="s">
        <v>1644</v>
      </c>
      <c r="Z630" s="56"/>
      <c r="AA630" s="55" t="s">
        <v>1644</v>
      </c>
      <c r="AB630" s="59">
        <v>8438034</v>
      </c>
      <c r="AC630" s="55" t="s">
        <v>1554</v>
      </c>
      <c r="AD630" s="55" t="s">
        <v>1644</v>
      </c>
      <c r="AE630" s="58">
        <v>0</v>
      </c>
      <c r="AF630" s="55" t="s">
        <v>1644</v>
      </c>
      <c r="AG630" s="55" t="s">
        <v>1644</v>
      </c>
      <c r="AH630" s="55" t="s">
        <v>1644</v>
      </c>
      <c r="AI630" s="55" t="s">
        <v>1644</v>
      </c>
      <c r="AJ630" s="55" t="s">
        <v>1644</v>
      </c>
      <c r="AK630" s="55" t="s">
        <v>1644</v>
      </c>
      <c r="AL630" s="55" t="s">
        <v>1644</v>
      </c>
      <c r="AM630" s="55" t="s">
        <v>3861</v>
      </c>
      <c r="AN630" s="55" t="s">
        <v>1644</v>
      </c>
      <c r="AO630" t="s">
        <v>3842</v>
      </c>
    </row>
    <row r="631" spans="1:41" x14ac:dyDescent="0.25">
      <c r="A631" s="56">
        <v>45716</v>
      </c>
      <c r="B631" s="92" t="s">
        <v>2159</v>
      </c>
      <c r="C631" s="55" t="s">
        <v>4289</v>
      </c>
      <c r="D631" s="55" t="s">
        <v>3859</v>
      </c>
      <c r="E631" s="55" t="s">
        <v>89</v>
      </c>
      <c r="F631" s="55">
        <v>50900020</v>
      </c>
      <c r="G631" s="55" t="s">
        <v>492</v>
      </c>
      <c r="H631" s="55" t="s">
        <v>89</v>
      </c>
      <c r="I631" s="57">
        <v>493.23</v>
      </c>
      <c r="J631" s="57">
        <v>493.23</v>
      </c>
      <c r="K631" s="55" t="s">
        <v>4288</v>
      </c>
      <c r="L631" s="55" t="s">
        <v>1644</v>
      </c>
      <c r="M631" s="55" t="s">
        <v>4289</v>
      </c>
      <c r="N631" s="56">
        <v>45716</v>
      </c>
      <c r="O631" s="55" t="s">
        <v>1644</v>
      </c>
      <c r="P631" s="55" t="s">
        <v>329</v>
      </c>
      <c r="Q631" s="55" t="s">
        <v>330</v>
      </c>
      <c r="R631" s="55" t="s">
        <v>1644</v>
      </c>
      <c r="S631" s="55" t="s">
        <v>1644</v>
      </c>
      <c r="T631" s="55" t="s">
        <v>1644</v>
      </c>
      <c r="U631" s="55" t="s">
        <v>3932</v>
      </c>
      <c r="V631" s="55" t="s">
        <v>1881</v>
      </c>
      <c r="W631" s="55" t="s">
        <v>1644</v>
      </c>
      <c r="X631" s="56"/>
      <c r="Y631" s="55" t="s">
        <v>1644</v>
      </c>
      <c r="Z631" s="56"/>
      <c r="AA631" s="55" t="s">
        <v>1644</v>
      </c>
      <c r="AB631" s="59">
        <v>7756039</v>
      </c>
      <c r="AC631" s="55" t="s">
        <v>1554</v>
      </c>
      <c r="AD631" s="55" t="s">
        <v>1644</v>
      </c>
      <c r="AE631" s="58">
        <v>0</v>
      </c>
      <c r="AF631" s="55" t="s">
        <v>1644</v>
      </c>
      <c r="AG631" s="55" t="s">
        <v>1644</v>
      </c>
      <c r="AH631" s="55" t="s">
        <v>1644</v>
      </c>
      <c r="AI631" s="55" t="s">
        <v>1644</v>
      </c>
      <c r="AJ631" s="55" t="s">
        <v>1644</v>
      </c>
      <c r="AK631" s="55" t="s">
        <v>1644</v>
      </c>
      <c r="AL631" s="55" t="s">
        <v>1644</v>
      </c>
      <c r="AM631" s="55" t="s">
        <v>3861</v>
      </c>
      <c r="AN631" s="55" t="s">
        <v>1644</v>
      </c>
      <c r="AO631" t="s">
        <v>3842</v>
      </c>
    </row>
    <row r="632" spans="1:41" x14ac:dyDescent="0.25">
      <c r="A632" s="56">
        <v>45716</v>
      </c>
      <c r="B632" s="92" t="s">
        <v>2159</v>
      </c>
      <c r="C632" s="55" t="s">
        <v>4289</v>
      </c>
      <c r="D632" s="55" t="s">
        <v>3859</v>
      </c>
      <c r="E632" s="55" t="s">
        <v>89</v>
      </c>
      <c r="F632" s="55">
        <v>50900020</v>
      </c>
      <c r="G632" s="55" t="s">
        <v>492</v>
      </c>
      <c r="H632" s="55" t="s">
        <v>89</v>
      </c>
      <c r="I632" s="57">
        <v>560.75</v>
      </c>
      <c r="J632" s="57">
        <v>560.75</v>
      </c>
      <c r="K632" s="55" t="s">
        <v>4288</v>
      </c>
      <c r="L632" s="55" t="s">
        <v>1644</v>
      </c>
      <c r="M632" s="55" t="s">
        <v>4289</v>
      </c>
      <c r="N632" s="56">
        <v>45716</v>
      </c>
      <c r="O632" s="55" t="s">
        <v>1644</v>
      </c>
      <c r="P632" s="55" t="s">
        <v>329</v>
      </c>
      <c r="Q632" s="55" t="s">
        <v>330</v>
      </c>
      <c r="R632" s="55" t="s">
        <v>1644</v>
      </c>
      <c r="S632" s="55" t="s">
        <v>1644</v>
      </c>
      <c r="T632" s="55" t="s">
        <v>1644</v>
      </c>
      <c r="U632" s="55" t="s">
        <v>3862</v>
      </c>
      <c r="V632" s="55" t="s">
        <v>1881</v>
      </c>
      <c r="W632" s="55" t="s">
        <v>1644</v>
      </c>
      <c r="X632" s="56"/>
      <c r="Y632" s="55" t="s">
        <v>1644</v>
      </c>
      <c r="Z632" s="56"/>
      <c r="AA632" s="55" t="s">
        <v>1644</v>
      </c>
      <c r="AB632" s="59">
        <v>9282702</v>
      </c>
      <c r="AC632" s="55" t="s">
        <v>1554</v>
      </c>
      <c r="AD632" s="55" t="s">
        <v>1644</v>
      </c>
      <c r="AE632" s="58">
        <v>0</v>
      </c>
      <c r="AF632" s="55" t="s">
        <v>1644</v>
      </c>
      <c r="AG632" s="55" t="s">
        <v>1644</v>
      </c>
      <c r="AH632" s="55" t="s">
        <v>1644</v>
      </c>
      <c r="AI632" s="55" t="s">
        <v>1644</v>
      </c>
      <c r="AJ632" s="55" t="s">
        <v>1644</v>
      </c>
      <c r="AK632" s="55" t="s">
        <v>1644</v>
      </c>
      <c r="AL632" s="55" t="s">
        <v>1644</v>
      </c>
      <c r="AM632" s="55" t="s">
        <v>3861</v>
      </c>
      <c r="AN632" s="55" t="s">
        <v>1644</v>
      </c>
      <c r="AO632" t="s">
        <v>3842</v>
      </c>
    </row>
    <row r="633" spans="1:41" x14ac:dyDescent="0.25">
      <c r="A633" s="56">
        <v>45716</v>
      </c>
      <c r="B633" s="92" t="s">
        <v>2159</v>
      </c>
      <c r="C633" s="55" t="s">
        <v>4289</v>
      </c>
      <c r="D633" s="55" t="s">
        <v>3859</v>
      </c>
      <c r="E633" s="55" t="s">
        <v>89</v>
      </c>
      <c r="F633" s="55">
        <v>50900020</v>
      </c>
      <c r="G633" s="55" t="s">
        <v>492</v>
      </c>
      <c r="H633" s="55" t="s">
        <v>89</v>
      </c>
      <c r="I633" s="57">
        <v>425.37</v>
      </c>
      <c r="J633" s="57">
        <v>425.37</v>
      </c>
      <c r="K633" s="55" t="s">
        <v>4288</v>
      </c>
      <c r="L633" s="55" t="s">
        <v>1644</v>
      </c>
      <c r="M633" s="55" t="s">
        <v>4289</v>
      </c>
      <c r="N633" s="56">
        <v>45716</v>
      </c>
      <c r="O633" s="55" t="s">
        <v>1644</v>
      </c>
      <c r="P633" s="55" t="s">
        <v>329</v>
      </c>
      <c r="Q633" s="55" t="s">
        <v>330</v>
      </c>
      <c r="R633" s="55" t="s">
        <v>1644</v>
      </c>
      <c r="S633" s="55" t="s">
        <v>1644</v>
      </c>
      <c r="T633" s="55" t="s">
        <v>1644</v>
      </c>
      <c r="U633" s="55" t="s">
        <v>3896</v>
      </c>
      <c r="V633" s="55" t="s">
        <v>1881</v>
      </c>
      <c r="W633" s="55" t="s">
        <v>1644</v>
      </c>
      <c r="X633" s="56"/>
      <c r="Y633" s="55" t="s">
        <v>1644</v>
      </c>
      <c r="Z633" s="56"/>
      <c r="AA633" s="55" t="s">
        <v>1644</v>
      </c>
      <c r="AB633" s="59">
        <v>6908090</v>
      </c>
      <c r="AC633" s="55" t="s">
        <v>1554</v>
      </c>
      <c r="AD633" s="55" t="s">
        <v>1644</v>
      </c>
      <c r="AE633" s="58">
        <v>0</v>
      </c>
      <c r="AF633" s="55" t="s">
        <v>1644</v>
      </c>
      <c r="AG633" s="55" t="s">
        <v>1644</v>
      </c>
      <c r="AH633" s="55" t="s">
        <v>1644</v>
      </c>
      <c r="AI633" s="55" t="s">
        <v>1644</v>
      </c>
      <c r="AJ633" s="55" t="s">
        <v>1644</v>
      </c>
      <c r="AK633" s="55" t="s">
        <v>1644</v>
      </c>
      <c r="AL633" s="55" t="s">
        <v>1644</v>
      </c>
      <c r="AM633" s="55" t="s">
        <v>3861</v>
      </c>
      <c r="AN633" s="55" t="s">
        <v>1644</v>
      </c>
      <c r="AO633" t="s">
        <v>3842</v>
      </c>
    </row>
    <row r="634" spans="1:41" x14ac:dyDescent="0.25">
      <c r="A634" s="56">
        <v>45716</v>
      </c>
      <c r="B634" s="92" t="s">
        <v>2159</v>
      </c>
      <c r="C634" s="55" t="s">
        <v>4289</v>
      </c>
      <c r="D634" s="55" t="s">
        <v>3859</v>
      </c>
      <c r="E634" s="55" t="s">
        <v>89</v>
      </c>
      <c r="F634" s="55">
        <v>50900020</v>
      </c>
      <c r="G634" s="55" t="s">
        <v>492</v>
      </c>
      <c r="H634" s="55" t="s">
        <v>89</v>
      </c>
      <c r="I634" s="57">
        <v>623.83000000000004</v>
      </c>
      <c r="J634" s="57">
        <v>623.83000000000004</v>
      </c>
      <c r="K634" s="55" t="s">
        <v>4288</v>
      </c>
      <c r="L634" s="55" t="s">
        <v>1644</v>
      </c>
      <c r="M634" s="55" t="s">
        <v>4289</v>
      </c>
      <c r="N634" s="56">
        <v>45716</v>
      </c>
      <c r="O634" s="55" t="s">
        <v>1644</v>
      </c>
      <c r="P634" s="55" t="s">
        <v>329</v>
      </c>
      <c r="Q634" s="55" t="s">
        <v>330</v>
      </c>
      <c r="R634" s="55" t="s">
        <v>1644</v>
      </c>
      <c r="S634" s="55" t="s">
        <v>1644</v>
      </c>
      <c r="T634" s="55" t="s">
        <v>1644</v>
      </c>
      <c r="U634" s="55" t="s">
        <v>3877</v>
      </c>
      <c r="V634" s="55" t="s">
        <v>1881</v>
      </c>
      <c r="W634" s="55" t="s">
        <v>1644</v>
      </c>
      <c r="X634" s="56"/>
      <c r="Y634" s="55" t="s">
        <v>1644</v>
      </c>
      <c r="Z634" s="56"/>
      <c r="AA634" s="55" t="s">
        <v>1644</v>
      </c>
      <c r="AB634" s="59">
        <v>9763396</v>
      </c>
      <c r="AC634" s="55" t="s">
        <v>1554</v>
      </c>
      <c r="AD634" s="55" t="s">
        <v>1644</v>
      </c>
      <c r="AE634" s="58">
        <v>0</v>
      </c>
      <c r="AF634" s="55" t="s">
        <v>1644</v>
      </c>
      <c r="AG634" s="55" t="s">
        <v>1644</v>
      </c>
      <c r="AH634" s="55" t="s">
        <v>1644</v>
      </c>
      <c r="AI634" s="55" t="s">
        <v>1644</v>
      </c>
      <c r="AJ634" s="55" t="s">
        <v>1644</v>
      </c>
      <c r="AK634" s="55" t="s">
        <v>1644</v>
      </c>
      <c r="AL634" s="55" t="s">
        <v>1644</v>
      </c>
      <c r="AM634" s="55" t="s">
        <v>3861</v>
      </c>
      <c r="AN634" s="55" t="s">
        <v>1644</v>
      </c>
      <c r="AO634" t="s">
        <v>3842</v>
      </c>
    </row>
    <row r="635" spans="1:41" x14ac:dyDescent="0.25">
      <c r="A635" s="56">
        <v>45716</v>
      </c>
      <c r="B635" s="92" t="s">
        <v>2159</v>
      </c>
      <c r="C635" s="55" t="s">
        <v>4289</v>
      </c>
      <c r="D635" s="55" t="s">
        <v>3859</v>
      </c>
      <c r="E635" s="55" t="s">
        <v>89</v>
      </c>
      <c r="F635" s="55">
        <v>50900020</v>
      </c>
      <c r="G635" s="55" t="s">
        <v>492</v>
      </c>
      <c r="H635" s="55" t="s">
        <v>89</v>
      </c>
      <c r="I635" s="57">
        <v>1062.8699999999999</v>
      </c>
      <c r="J635" s="57">
        <v>1062.8699999999999</v>
      </c>
      <c r="K635" s="55" t="s">
        <v>4288</v>
      </c>
      <c r="L635" s="55" t="s">
        <v>1644</v>
      </c>
      <c r="M635" s="55" t="s">
        <v>4289</v>
      </c>
      <c r="N635" s="56">
        <v>45716</v>
      </c>
      <c r="O635" s="55" t="s">
        <v>1644</v>
      </c>
      <c r="P635" s="55" t="s">
        <v>329</v>
      </c>
      <c r="Q635" s="55" t="s">
        <v>330</v>
      </c>
      <c r="R635" s="55" t="s">
        <v>1644</v>
      </c>
      <c r="S635" s="55" t="s">
        <v>1644</v>
      </c>
      <c r="T635" s="55" t="s">
        <v>1644</v>
      </c>
      <c r="U635" s="55" t="s">
        <v>3895</v>
      </c>
      <c r="V635" s="55" t="s">
        <v>1881</v>
      </c>
      <c r="W635" s="55" t="s">
        <v>1644</v>
      </c>
      <c r="X635" s="56"/>
      <c r="Y635" s="55" t="s">
        <v>1644</v>
      </c>
      <c r="Z635" s="56"/>
      <c r="AA635" s="55" t="s">
        <v>1644</v>
      </c>
      <c r="AB635" s="59">
        <v>17595019</v>
      </c>
      <c r="AC635" s="55" t="s">
        <v>1554</v>
      </c>
      <c r="AD635" s="55" t="s">
        <v>1644</v>
      </c>
      <c r="AE635" s="58">
        <v>0</v>
      </c>
      <c r="AF635" s="55" t="s">
        <v>1644</v>
      </c>
      <c r="AG635" s="55" t="s">
        <v>1644</v>
      </c>
      <c r="AH635" s="55" t="s">
        <v>1644</v>
      </c>
      <c r="AI635" s="55" t="s">
        <v>1644</v>
      </c>
      <c r="AJ635" s="55" t="s">
        <v>1644</v>
      </c>
      <c r="AK635" s="55" t="s">
        <v>1644</v>
      </c>
      <c r="AL635" s="55" t="s">
        <v>1644</v>
      </c>
      <c r="AM635" s="55" t="s">
        <v>3861</v>
      </c>
      <c r="AN635" s="55" t="s">
        <v>1644</v>
      </c>
      <c r="AO635" t="s">
        <v>3842</v>
      </c>
    </row>
    <row r="636" spans="1:41" x14ac:dyDescent="0.25">
      <c r="A636" s="56">
        <v>45716</v>
      </c>
      <c r="B636" s="92" t="s">
        <v>2159</v>
      </c>
      <c r="C636" s="55" t="s">
        <v>4289</v>
      </c>
      <c r="D636" s="55" t="s">
        <v>3859</v>
      </c>
      <c r="E636" s="55" t="s">
        <v>89</v>
      </c>
      <c r="F636" s="55">
        <v>50900020</v>
      </c>
      <c r="G636" s="55" t="s">
        <v>492</v>
      </c>
      <c r="H636" s="55" t="s">
        <v>89</v>
      </c>
      <c r="I636" s="57">
        <v>472.21</v>
      </c>
      <c r="J636" s="57">
        <v>472.21</v>
      </c>
      <c r="K636" s="55" t="s">
        <v>4288</v>
      </c>
      <c r="L636" s="55" t="s">
        <v>1644</v>
      </c>
      <c r="M636" s="55" t="s">
        <v>4289</v>
      </c>
      <c r="N636" s="56">
        <v>45716</v>
      </c>
      <c r="O636" s="55" t="s">
        <v>1644</v>
      </c>
      <c r="P636" s="55" t="s">
        <v>329</v>
      </c>
      <c r="Q636" s="55" t="s">
        <v>330</v>
      </c>
      <c r="R636" s="55" t="s">
        <v>1644</v>
      </c>
      <c r="S636" s="55" t="s">
        <v>1644</v>
      </c>
      <c r="T636" s="55" t="s">
        <v>1644</v>
      </c>
      <c r="U636" s="55" t="s">
        <v>3924</v>
      </c>
      <c r="V636" s="55" t="s">
        <v>1881</v>
      </c>
      <c r="W636" s="55" t="s">
        <v>1644</v>
      </c>
      <c r="X636" s="56"/>
      <c r="Y636" s="55" t="s">
        <v>1644</v>
      </c>
      <c r="Z636" s="56"/>
      <c r="AA636" s="55" t="s">
        <v>1644</v>
      </c>
      <c r="AB636" s="59">
        <v>7310649</v>
      </c>
      <c r="AC636" s="55" t="s">
        <v>1554</v>
      </c>
      <c r="AD636" s="55" t="s">
        <v>1644</v>
      </c>
      <c r="AE636" s="58">
        <v>0</v>
      </c>
      <c r="AF636" s="55" t="s">
        <v>1644</v>
      </c>
      <c r="AG636" s="55" t="s">
        <v>1644</v>
      </c>
      <c r="AH636" s="55" t="s">
        <v>1644</v>
      </c>
      <c r="AI636" s="55" t="s">
        <v>1644</v>
      </c>
      <c r="AJ636" s="55" t="s">
        <v>1644</v>
      </c>
      <c r="AK636" s="55" t="s">
        <v>1644</v>
      </c>
      <c r="AL636" s="55" t="s">
        <v>1644</v>
      </c>
      <c r="AM636" s="55" t="s">
        <v>3861</v>
      </c>
      <c r="AN636" s="55" t="s">
        <v>1644</v>
      </c>
      <c r="AO636" t="s">
        <v>3842</v>
      </c>
    </row>
    <row r="637" spans="1:41" x14ac:dyDescent="0.25">
      <c r="A637" s="56">
        <v>45716</v>
      </c>
      <c r="B637" s="92" t="s">
        <v>2159</v>
      </c>
      <c r="C637" s="55" t="s">
        <v>4289</v>
      </c>
      <c r="D637" s="55" t="s">
        <v>3859</v>
      </c>
      <c r="E637" s="55" t="s">
        <v>89</v>
      </c>
      <c r="F637" s="55">
        <v>50900020</v>
      </c>
      <c r="G637" s="55" t="s">
        <v>492</v>
      </c>
      <c r="H637" s="55" t="s">
        <v>89</v>
      </c>
      <c r="I637" s="57">
        <v>490.93</v>
      </c>
      <c r="J637" s="57">
        <v>490.93</v>
      </c>
      <c r="K637" s="55" t="s">
        <v>4288</v>
      </c>
      <c r="L637" s="55" t="s">
        <v>1644</v>
      </c>
      <c r="M637" s="55" t="s">
        <v>4289</v>
      </c>
      <c r="N637" s="56">
        <v>45716</v>
      </c>
      <c r="O637" s="55" t="s">
        <v>1644</v>
      </c>
      <c r="P637" s="55" t="s">
        <v>329</v>
      </c>
      <c r="Q637" s="55" t="s">
        <v>330</v>
      </c>
      <c r="R637" s="55" t="s">
        <v>1644</v>
      </c>
      <c r="S637" s="55" t="s">
        <v>1644</v>
      </c>
      <c r="T637" s="55" t="s">
        <v>1644</v>
      </c>
      <c r="U637" s="55" t="s">
        <v>3949</v>
      </c>
      <c r="V637" s="55" t="s">
        <v>1881</v>
      </c>
      <c r="W637" s="55" t="s">
        <v>1644</v>
      </c>
      <c r="X637" s="56"/>
      <c r="Y637" s="55" t="s">
        <v>1644</v>
      </c>
      <c r="Z637" s="56"/>
      <c r="AA637" s="55" t="s">
        <v>1644</v>
      </c>
      <c r="AB637" s="59">
        <v>7717498</v>
      </c>
      <c r="AC637" s="55" t="s">
        <v>1554</v>
      </c>
      <c r="AD637" s="55" t="s">
        <v>1644</v>
      </c>
      <c r="AE637" s="58">
        <v>0</v>
      </c>
      <c r="AF637" s="55" t="s">
        <v>1644</v>
      </c>
      <c r="AG637" s="55" t="s">
        <v>1644</v>
      </c>
      <c r="AH637" s="55" t="s">
        <v>1644</v>
      </c>
      <c r="AI637" s="55" t="s">
        <v>1644</v>
      </c>
      <c r="AJ637" s="55" t="s">
        <v>1644</v>
      </c>
      <c r="AK637" s="55" t="s">
        <v>1644</v>
      </c>
      <c r="AL637" s="55" t="s">
        <v>1644</v>
      </c>
      <c r="AM637" s="55" t="s">
        <v>3861</v>
      </c>
      <c r="AN637" s="55" t="s">
        <v>1644</v>
      </c>
      <c r="AO637" t="s">
        <v>3842</v>
      </c>
    </row>
    <row r="638" spans="1:41" x14ac:dyDescent="0.25">
      <c r="A638" s="56">
        <v>45716</v>
      </c>
      <c r="B638" s="92" t="s">
        <v>2159</v>
      </c>
      <c r="C638" s="55" t="s">
        <v>4289</v>
      </c>
      <c r="D638" s="55" t="s">
        <v>3859</v>
      </c>
      <c r="E638" s="55" t="s">
        <v>89</v>
      </c>
      <c r="F638" s="55">
        <v>50900020</v>
      </c>
      <c r="G638" s="55" t="s">
        <v>492</v>
      </c>
      <c r="H638" s="55" t="s">
        <v>89</v>
      </c>
      <c r="I638" s="57">
        <v>868.34</v>
      </c>
      <c r="J638" s="57">
        <v>868.34</v>
      </c>
      <c r="K638" s="55" t="s">
        <v>4288</v>
      </c>
      <c r="L638" s="55" t="s">
        <v>1644</v>
      </c>
      <c r="M638" s="55" t="s">
        <v>4289</v>
      </c>
      <c r="N638" s="56">
        <v>45716</v>
      </c>
      <c r="O638" s="55" t="s">
        <v>1644</v>
      </c>
      <c r="P638" s="55" t="s">
        <v>329</v>
      </c>
      <c r="Q638" s="55" t="s">
        <v>330</v>
      </c>
      <c r="R638" s="55" t="s">
        <v>1644</v>
      </c>
      <c r="S638" s="55" t="s">
        <v>1644</v>
      </c>
      <c r="T638" s="55" t="s">
        <v>1644</v>
      </c>
      <c r="U638" s="55" t="s">
        <v>3914</v>
      </c>
      <c r="V638" s="55" t="s">
        <v>1881</v>
      </c>
      <c r="W638" s="55" t="s">
        <v>1644</v>
      </c>
      <c r="X638" s="56"/>
      <c r="Y638" s="55" t="s">
        <v>1644</v>
      </c>
      <c r="Z638" s="56"/>
      <c r="AA638" s="55" t="s">
        <v>1644</v>
      </c>
      <c r="AB638" s="59">
        <v>14101734</v>
      </c>
      <c r="AC638" s="55" t="s">
        <v>1554</v>
      </c>
      <c r="AD638" s="55" t="s">
        <v>1644</v>
      </c>
      <c r="AE638" s="58">
        <v>0</v>
      </c>
      <c r="AF638" s="55" t="s">
        <v>1644</v>
      </c>
      <c r="AG638" s="55" t="s">
        <v>1644</v>
      </c>
      <c r="AH638" s="55" t="s">
        <v>1644</v>
      </c>
      <c r="AI638" s="55" t="s">
        <v>1644</v>
      </c>
      <c r="AJ638" s="55" t="s">
        <v>1644</v>
      </c>
      <c r="AK638" s="55" t="s">
        <v>1644</v>
      </c>
      <c r="AL638" s="55" t="s">
        <v>1644</v>
      </c>
      <c r="AM638" s="55" t="s">
        <v>3861</v>
      </c>
      <c r="AN638" s="55" t="s">
        <v>1644</v>
      </c>
      <c r="AO638" t="s">
        <v>3842</v>
      </c>
    </row>
    <row r="639" spans="1:41" x14ac:dyDescent="0.25">
      <c r="A639" s="56">
        <v>45716</v>
      </c>
      <c r="B639" s="92" t="s">
        <v>2159</v>
      </c>
      <c r="C639" s="55" t="s">
        <v>4289</v>
      </c>
      <c r="D639" s="55" t="s">
        <v>3859</v>
      </c>
      <c r="E639" s="55" t="s">
        <v>89</v>
      </c>
      <c r="F639" s="55">
        <v>50900020</v>
      </c>
      <c r="G639" s="55" t="s">
        <v>492</v>
      </c>
      <c r="H639" s="55" t="s">
        <v>89</v>
      </c>
      <c r="I639" s="57">
        <v>552.91</v>
      </c>
      <c r="J639" s="57">
        <v>552.91</v>
      </c>
      <c r="K639" s="55" t="s">
        <v>4288</v>
      </c>
      <c r="L639" s="55" t="s">
        <v>1644</v>
      </c>
      <c r="M639" s="55" t="s">
        <v>4289</v>
      </c>
      <c r="N639" s="56">
        <v>45716</v>
      </c>
      <c r="O639" s="55" t="s">
        <v>1644</v>
      </c>
      <c r="P639" s="55" t="s">
        <v>329</v>
      </c>
      <c r="Q639" s="55" t="s">
        <v>330</v>
      </c>
      <c r="R639" s="55" t="s">
        <v>1644</v>
      </c>
      <c r="S639" s="55" t="s">
        <v>1644</v>
      </c>
      <c r="T639" s="55" t="s">
        <v>1644</v>
      </c>
      <c r="U639" s="55" t="s">
        <v>3897</v>
      </c>
      <c r="V639" s="55" t="s">
        <v>1881</v>
      </c>
      <c r="W639" s="55" t="s">
        <v>1644</v>
      </c>
      <c r="X639" s="56"/>
      <c r="Y639" s="55" t="s">
        <v>1644</v>
      </c>
      <c r="Z639" s="56"/>
      <c r="AA639" s="55" t="s">
        <v>1644</v>
      </c>
      <c r="AB639" s="59">
        <v>8704220</v>
      </c>
      <c r="AC639" s="55" t="s">
        <v>1554</v>
      </c>
      <c r="AD639" s="55" t="s">
        <v>1644</v>
      </c>
      <c r="AE639" s="58">
        <v>0</v>
      </c>
      <c r="AF639" s="55" t="s">
        <v>1644</v>
      </c>
      <c r="AG639" s="55" t="s">
        <v>1644</v>
      </c>
      <c r="AH639" s="55" t="s">
        <v>1644</v>
      </c>
      <c r="AI639" s="55" t="s">
        <v>1644</v>
      </c>
      <c r="AJ639" s="55" t="s">
        <v>1644</v>
      </c>
      <c r="AK639" s="55" t="s">
        <v>1644</v>
      </c>
      <c r="AL639" s="55" t="s">
        <v>1644</v>
      </c>
      <c r="AM639" s="55" t="s">
        <v>3861</v>
      </c>
      <c r="AN639" s="55" t="s">
        <v>1644</v>
      </c>
      <c r="AO639" t="s">
        <v>3842</v>
      </c>
    </row>
    <row r="640" spans="1:41" x14ac:dyDescent="0.25">
      <c r="A640" s="56">
        <v>45716</v>
      </c>
      <c r="B640" s="92" t="s">
        <v>2159</v>
      </c>
      <c r="C640" s="55" t="s">
        <v>4289</v>
      </c>
      <c r="D640" s="55" t="s">
        <v>3859</v>
      </c>
      <c r="E640" s="55" t="s">
        <v>89</v>
      </c>
      <c r="F640" s="55">
        <v>50900020</v>
      </c>
      <c r="G640" s="55" t="s">
        <v>492</v>
      </c>
      <c r="H640" s="55" t="s">
        <v>89</v>
      </c>
      <c r="I640" s="57">
        <v>493.23</v>
      </c>
      <c r="J640" s="57">
        <v>493.23</v>
      </c>
      <c r="K640" s="55" t="s">
        <v>4288</v>
      </c>
      <c r="L640" s="55" t="s">
        <v>1644</v>
      </c>
      <c r="M640" s="55" t="s">
        <v>4289</v>
      </c>
      <c r="N640" s="56">
        <v>45716</v>
      </c>
      <c r="O640" s="55" t="s">
        <v>1644</v>
      </c>
      <c r="P640" s="55" t="s">
        <v>329</v>
      </c>
      <c r="Q640" s="55" t="s">
        <v>330</v>
      </c>
      <c r="R640" s="55" t="s">
        <v>1644</v>
      </c>
      <c r="S640" s="55" t="s">
        <v>1644</v>
      </c>
      <c r="T640" s="55" t="s">
        <v>1644</v>
      </c>
      <c r="U640" s="55" t="s">
        <v>3941</v>
      </c>
      <c r="V640" s="55" t="s">
        <v>1881</v>
      </c>
      <c r="W640" s="55" t="s">
        <v>1644</v>
      </c>
      <c r="X640" s="56"/>
      <c r="Y640" s="55" t="s">
        <v>1644</v>
      </c>
      <c r="Z640" s="56"/>
      <c r="AA640" s="55" t="s">
        <v>1644</v>
      </c>
      <c r="AB640" s="59">
        <v>8313779</v>
      </c>
      <c r="AC640" s="55" t="s">
        <v>1554</v>
      </c>
      <c r="AD640" s="55" t="s">
        <v>1644</v>
      </c>
      <c r="AE640" s="58">
        <v>0</v>
      </c>
      <c r="AF640" s="55" t="s">
        <v>1644</v>
      </c>
      <c r="AG640" s="55" t="s">
        <v>1644</v>
      </c>
      <c r="AH640" s="55" t="s">
        <v>1644</v>
      </c>
      <c r="AI640" s="55" t="s">
        <v>1644</v>
      </c>
      <c r="AJ640" s="55" t="s">
        <v>1644</v>
      </c>
      <c r="AK640" s="55" t="s">
        <v>1644</v>
      </c>
      <c r="AL640" s="55" t="s">
        <v>1644</v>
      </c>
      <c r="AM640" s="55" t="s">
        <v>3861</v>
      </c>
      <c r="AN640" s="55" t="s">
        <v>1644</v>
      </c>
      <c r="AO640" t="s">
        <v>3842</v>
      </c>
    </row>
    <row r="641" spans="1:41" x14ac:dyDescent="0.25">
      <c r="A641" s="56">
        <v>45716</v>
      </c>
      <c r="B641" s="92" t="s">
        <v>2159</v>
      </c>
      <c r="C641" s="55" t="s">
        <v>4289</v>
      </c>
      <c r="D641" s="55" t="s">
        <v>3859</v>
      </c>
      <c r="E641" s="55" t="s">
        <v>89</v>
      </c>
      <c r="F641" s="55">
        <v>50900020</v>
      </c>
      <c r="G641" s="55" t="s">
        <v>492</v>
      </c>
      <c r="H641" s="55" t="s">
        <v>89</v>
      </c>
      <c r="I641" s="57">
        <v>493.23</v>
      </c>
      <c r="J641" s="57">
        <v>493.23</v>
      </c>
      <c r="K641" s="55" t="s">
        <v>4288</v>
      </c>
      <c r="L641" s="55" t="s">
        <v>1644</v>
      </c>
      <c r="M641" s="55" t="s">
        <v>4289</v>
      </c>
      <c r="N641" s="56">
        <v>45716</v>
      </c>
      <c r="O641" s="55" t="s">
        <v>1644</v>
      </c>
      <c r="P641" s="55" t="s">
        <v>329</v>
      </c>
      <c r="Q641" s="55" t="s">
        <v>330</v>
      </c>
      <c r="R641" s="55" t="s">
        <v>1644</v>
      </c>
      <c r="S641" s="55" t="s">
        <v>1644</v>
      </c>
      <c r="T641" s="55" t="s">
        <v>1644</v>
      </c>
      <c r="U641" s="55" t="s">
        <v>3911</v>
      </c>
      <c r="V641" s="55" t="s">
        <v>1881</v>
      </c>
      <c r="W641" s="55" t="s">
        <v>1644</v>
      </c>
      <c r="X641" s="56"/>
      <c r="Y641" s="55" t="s">
        <v>1644</v>
      </c>
      <c r="Z641" s="56"/>
      <c r="AA641" s="55" t="s">
        <v>1644</v>
      </c>
      <c r="AB641" s="59">
        <v>8164967</v>
      </c>
      <c r="AC641" s="55" t="s">
        <v>1554</v>
      </c>
      <c r="AD641" s="55" t="s">
        <v>1644</v>
      </c>
      <c r="AE641" s="58">
        <v>0</v>
      </c>
      <c r="AF641" s="55" t="s">
        <v>1644</v>
      </c>
      <c r="AG641" s="55" t="s">
        <v>1644</v>
      </c>
      <c r="AH641" s="55" t="s">
        <v>1644</v>
      </c>
      <c r="AI641" s="55" t="s">
        <v>1644</v>
      </c>
      <c r="AJ641" s="55" t="s">
        <v>1644</v>
      </c>
      <c r="AK641" s="55" t="s">
        <v>1644</v>
      </c>
      <c r="AL641" s="55" t="s">
        <v>1644</v>
      </c>
      <c r="AM641" s="55" t="s">
        <v>3861</v>
      </c>
      <c r="AN641" s="55" t="s">
        <v>1644</v>
      </c>
      <c r="AO641" t="s">
        <v>3842</v>
      </c>
    </row>
    <row r="642" spans="1:41" x14ac:dyDescent="0.25">
      <c r="A642" s="56">
        <v>45716</v>
      </c>
      <c r="B642" s="92" t="s">
        <v>2159</v>
      </c>
      <c r="C642" s="55" t="s">
        <v>4289</v>
      </c>
      <c r="D642" s="55" t="s">
        <v>3859</v>
      </c>
      <c r="E642" s="55" t="s">
        <v>89</v>
      </c>
      <c r="F642" s="55">
        <v>50900020</v>
      </c>
      <c r="G642" s="55" t="s">
        <v>492</v>
      </c>
      <c r="H642" s="55" t="s">
        <v>89</v>
      </c>
      <c r="I642" s="57">
        <v>574.6</v>
      </c>
      <c r="J642" s="57">
        <v>574.6</v>
      </c>
      <c r="K642" s="55" t="s">
        <v>4288</v>
      </c>
      <c r="L642" s="55" t="s">
        <v>1644</v>
      </c>
      <c r="M642" s="55" t="s">
        <v>4289</v>
      </c>
      <c r="N642" s="56">
        <v>45716</v>
      </c>
      <c r="O642" s="55" t="s">
        <v>1644</v>
      </c>
      <c r="P642" s="55" t="s">
        <v>329</v>
      </c>
      <c r="Q642" s="55" t="s">
        <v>330</v>
      </c>
      <c r="R642" s="55" t="s">
        <v>1644</v>
      </c>
      <c r="S642" s="55" t="s">
        <v>1644</v>
      </c>
      <c r="T642" s="55" t="s">
        <v>1644</v>
      </c>
      <c r="U642" s="55" t="s">
        <v>3867</v>
      </c>
      <c r="V642" s="55" t="s">
        <v>1881</v>
      </c>
      <c r="W642" s="55" t="s">
        <v>1644</v>
      </c>
      <c r="X642" s="56"/>
      <c r="Y642" s="55" t="s">
        <v>1644</v>
      </c>
      <c r="Z642" s="56"/>
      <c r="AA642" s="55" t="s">
        <v>1644</v>
      </c>
      <c r="AB642" s="59">
        <v>9032690</v>
      </c>
      <c r="AC642" s="55" t="s">
        <v>1554</v>
      </c>
      <c r="AD642" s="55" t="s">
        <v>1644</v>
      </c>
      <c r="AE642" s="58">
        <v>0</v>
      </c>
      <c r="AF642" s="55" t="s">
        <v>1644</v>
      </c>
      <c r="AG642" s="55" t="s">
        <v>1644</v>
      </c>
      <c r="AH642" s="55" t="s">
        <v>1644</v>
      </c>
      <c r="AI642" s="55" t="s">
        <v>1644</v>
      </c>
      <c r="AJ642" s="55" t="s">
        <v>1644</v>
      </c>
      <c r="AK642" s="55" t="s">
        <v>1644</v>
      </c>
      <c r="AL642" s="55" t="s">
        <v>1644</v>
      </c>
      <c r="AM642" s="55" t="s">
        <v>3861</v>
      </c>
      <c r="AN642" s="55" t="s">
        <v>1644</v>
      </c>
      <c r="AO642" t="s">
        <v>3842</v>
      </c>
    </row>
    <row r="643" spans="1:41" x14ac:dyDescent="0.25">
      <c r="A643" s="56">
        <v>45716</v>
      </c>
      <c r="B643" s="92" t="s">
        <v>2159</v>
      </c>
      <c r="C643" s="55" t="s">
        <v>4289</v>
      </c>
      <c r="D643" s="55" t="s">
        <v>3859</v>
      </c>
      <c r="E643" s="55" t="s">
        <v>89</v>
      </c>
      <c r="F643" s="55">
        <v>50900020</v>
      </c>
      <c r="G643" s="55" t="s">
        <v>492</v>
      </c>
      <c r="H643" s="55" t="s">
        <v>89</v>
      </c>
      <c r="I643" s="57">
        <v>843.29</v>
      </c>
      <c r="J643" s="57">
        <v>843.29</v>
      </c>
      <c r="K643" s="55" t="s">
        <v>4288</v>
      </c>
      <c r="L643" s="55" t="s">
        <v>1644</v>
      </c>
      <c r="M643" s="55" t="s">
        <v>4289</v>
      </c>
      <c r="N643" s="56">
        <v>45716</v>
      </c>
      <c r="O643" s="55" t="s">
        <v>1644</v>
      </c>
      <c r="P643" s="55" t="s">
        <v>329</v>
      </c>
      <c r="Q643" s="55" t="s">
        <v>330</v>
      </c>
      <c r="R643" s="55" t="s">
        <v>1644</v>
      </c>
      <c r="S643" s="55" t="s">
        <v>1644</v>
      </c>
      <c r="T643" s="55" t="s">
        <v>1644</v>
      </c>
      <c r="U643" s="55" t="s">
        <v>3916</v>
      </c>
      <c r="V643" s="55" t="s">
        <v>1881</v>
      </c>
      <c r="W643" s="55" t="s">
        <v>1644</v>
      </c>
      <c r="X643" s="56"/>
      <c r="Y643" s="55" t="s">
        <v>1644</v>
      </c>
      <c r="Z643" s="56"/>
      <c r="AA643" s="55" t="s">
        <v>1644</v>
      </c>
      <c r="AB643" s="59">
        <v>13130121</v>
      </c>
      <c r="AC643" s="55" t="s">
        <v>1554</v>
      </c>
      <c r="AD643" s="55" t="s">
        <v>1644</v>
      </c>
      <c r="AE643" s="58">
        <v>0</v>
      </c>
      <c r="AF643" s="55" t="s">
        <v>1644</v>
      </c>
      <c r="AG643" s="55" t="s">
        <v>1644</v>
      </c>
      <c r="AH643" s="55" t="s">
        <v>1644</v>
      </c>
      <c r="AI643" s="55" t="s">
        <v>1644</v>
      </c>
      <c r="AJ643" s="55" t="s">
        <v>1644</v>
      </c>
      <c r="AK643" s="55" t="s">
        <v>1644</v>
      </c>
      <c r="AL643" s="55" t="s">
        <v>1644</v>
      </c>
      <c r="AM643" s="55" t="s">
        <v>3861</v>
      </c>
      <c r="AN643" s="55" t="s">
        <v>1644</v>
      </c>
      <c r="AO643" t="s">
        <v>3842</v>
      </c>
    </row>
    <row r="644" spans="1:41" x14ac:dyDescent="0.25">
      <c r="A644" s="56">
        <v>45716</v>
      </c>
      <c r="B644" s="92" t="s">
        <v>2159</v>
      </c>
      <c r="C644" s="55" t="s">
        <v>4289</v>
      </c>
      <c r="D644" s="55" t="s">
        <v>3859</v>
      </c>
      <c r="E644" s="55" t="s">
        <v>89</v>
      </c>
      <c r="F644" s="55">
        <v>50900020</v>
      </c>
      <c r="G644" s="55" t="s">
        <v>492</v>
      </c>
      <c r="H644" s="55" t="s">
        <v>89</v>
      </c>
      <c r="I644" s="57">
        <v>490.93</v>
      </c>
      <c r="J644" s="57">
        <v>490.93</v>
      </c>
      <c r="K644" s="55" t="s">
        <v>4288</v>
      </c>
      <c r="L644" s="55" t="s">
        <v>1644</v>
      </c>
      <c r="M644" s="55" t="s">
        <v>4289</v>
      </c>
      <c r="N644" s="56">
        <v>45716</v>
      </c>
      <c r="O644" s="55" t="s">
        <v>1644</v>
      </c>
      <c r="P644" s="55" t="s">
        <v>329</v>
      </c>
      <c r="Q644" s="55" t="s">
        <v>330</v>
      </c>
      <c r="R644" s="55" t="s">
        <v>1644</v>
      </c>
      <c r="S644" s="55" t="s">
        <v>1644</v>
      </c>
      <c r="T644" s="55" t="s">
        <v>1644</v>
      </c>
      <c r="U644" s="55" t="s">
        <v>3928</v>
      </c>
      <c r="V644" s="55" t="s">
        <v>1881</v>
      </c>
      <c r="W644" s="55" t="s">
        <v>1644</v>
      </c>
      <c r="X644" s="56"/>
      <c r="Y644" s="55" t="s">
        <v>1644</v>
      </c>
      <c r="Z644" s="56"/>
      <c r="AA644" s="55" t="s">
        <v>1644</v>
      </c>
      <c r="AB644" s="59">
        <v>7717502</v>
      </c>
      <c r="AC644" s="55" t="s">
        <v>1554</v>
      </c>
      <c r="AD644" s="55" t="s">
        <v>1644</v>
      </c>
      <c r="AE644" s="58">
        <v>0</v>
      </c>
      <c r="AF644" s="55" t="s">
        <v>1644</v>
      </c>
      <c r="AG644" s="55" t="s">
        <v>1644</v>
      </c>
      <c r="AH644" s="55" t="s">
        <v>1644</v>
      </c>
      <c r="AI644" s="55" t="s">
        <v>1644</v>
      </c>
      <c r="AJ644" s="55" t="s">
        <v>1644</v>
      </c>
      <c r="AK644" s="55" t="s">
        <v>1644</v>
      </c>
      <c r="AL644" s="55" t="s">
        <v>1644</v>
      </c>
      <c r="AM644" s="55" t="s">
        <v>3861</v>
      </c>
      <c r="AN644" s="55" t="s">
        <v>1644</v>
      </c>
      <c r="AO644" t="s">
        <v>3842</v>
      </c>
    </row>
    <row r="645" spans="1:41" x14ac:dyDescent="0.25">
      <c r="A645" s="56">
        <v>45716</v>
      </c>
      <c r="B645" s="92" t="s">
        <v>2159</v>
      </c>
      <c r="C645" s="55" t="s">
        <v>4289</v>
      </c>
      <c r="D645" s="55" t="s">
        <v>3859</v>
      </c>
      <c r="E645" s="55" t="s">
        <v>89</v>
      </c>
      <c r="F645" s="55">
        <v>50900020</v>
      </c>
      <c r="G645" s="55" t="s">
        <v>492</v>
      </c>
      <c r="H645" s="55" t="s">
        <v>89</v>
      </c>
      <c r="I645" s="57">
        <v>490.93</v>
      </c>
      <c r="J645" s="57">
        <v>490.93</v>
      </c>
      <c r="K645" s="55" t="s">
        <v>4288</v>
      </c>
      <c r="L645" s="55" t="s">
        <v>1644</v>
      </c>
      <c r="M645" s="55" t="s">
        <v>4289</v>
      </c>
      <c r="N645" s="56">
        <v>45716</v>
      </c>
      <c r="O645" s="55" t="s">
        <v>1644</v>
      </c>
      <c r="P645" s="55" t="s">
        <v>329</v>
      </c>
      <c r="Q645" s="55" t="s">
        <v>330</v>
      </c>
      <c r="R645" s="55" t="s">
        <v>1644</v>
      </c>
      <c r="S645" s="55" t="s">
        <v>1644</v>
      </c>
      <c r="T645" s="55" t="s">
        <v>1644</v>
      </c>
      <c r="U645" s="55" t="s">
        <v>3875</v>
      </c>
      <c r="V645" s="55" t="s">
        <v>1881</v>
      </c>
      <c r="W645" s="55" t="s">
        <v>1644</v>
      </c>
      <c r="X645" s="56"/>
      <c r="Y645" s="55" t="s">
        <v>1644</v>
      </c>
      <c r="Z645" s="56"/>
      <c r="AA645" s="55" t="s">
        <v>1644</v>
      </c>
      <c r="AB645" s="59">
        <v>7717502</v>
      </c>
      <c r="AC645" s="55" t="s">
        <v>1554</v>
      </c>
      <c r="AD645" s="55" t="s">
        <v>1644</v>
      </c>
      <c r="AE645" s="58">
        <v>0</v>
      </c>
      <c r="AF645" s="55" t="s">
        <v>1644</v>
      </c>
      <c r="AG645" s="55" t="s">
        <v>1644</v>
      </c>
      <c r="AH645" s="55" t="s">
        <v>1644</v>
      </c>
      <c r="AI645" s="55" t="s">
        <v>1644</v>
      </c>
      <c r="AJ645" s="55" t="s">
        <v>1644</v>
      </c>
      <c r="AK645" s="55" t="s">
        <v>1644</v>
      </c>
      <c r="AL645" s="55" t="s">
        <v>1644</v>
      </c>
      <c r="AM645" s="55" t="s">
        <v>3861</v>
      </c>
      <c r="AN645" s="55" t="s">
        <v>1644</v>
      </c>
      <c r="AO645" t="s">
        <v>3842</v>
      </c>
    </row>
    <row r="646" spans="1:41" x14ac:dyDescent="0.25">
      <c r="A646" s="56">
        <v>45716</v>
      </c>
      <c r="B646" s="92" t="s">
        <v>2159</v>
      </c>
      <c r="C646" s="55" t="s">
        <v>4289</v>
      </c>
      <c r="D646" s="55" t="s">
        <v>3859</v>
      </c>
      <c r="E646" s="55" t="s">
        <v>89</v>
      </c>
      <c r="F646" s="55">
        <v>50900020</v>
      </c>
      <c r="G646" s="55" t="s">
        <v>492</v>
      </c>
      <c r="H646" s="55" t="s">
        <v>89</v>
      </c>
      <c r="I646" s="57">
        <v>861.9</v>
      </c>
      <c r="J646" s="57">
        <v>861.9</v>
      </c>
      <c r="K646" s="55" t="s">
        <v>4288</v>
      </c>
      <c r="L646" s="55" t="s">
        <v>1644</v>
      </c>
      <c r="M646" s="55" t="s">
        <v>4289</v>
      </c>
      <c r="N646" s="56">
        <v>45716</v>
      </c>
      <c r="O646" s="55" t="s">
        <v>1644</v>
      </c>
      <c r="P646" s="55" t="s">
        <v>329</v>
      </c>
      <c r="Q646" s="55" t="s">
        <v>330</v>
      </c>
      <c r="R646" s="55" t="s">
        <v>1644</v>
      </c>
      <c r="S646" s="55" t="s">
        <v>1644</v>
      </c>
      <c r="T646" s="55" t="s">
        <v>1644</v>
      </c>
      <c r="U646" s="55" t="s">
        <v>3894</v>
      </c>
      <c r="V646" s="55" t="s">
        <v>1881</v>
      </c>
      <c r="W646" s="55" t="s">
        <v>1644</v>
      </c>
      <c r="X646" s="56"/>
      <c r="Y646" s="55" t="s">
        <v>1644</v>
      </c>
      <c r="Z646" s="56"/>
      <c r="AA646" s="55" t="s">
        <v>1644</v>
      </c>
      <c r="AB646" s="59">
        <v>13489354</v>
      </c>
      <c r="AC646" s="55" t="s">
        <v>1554</v>
      </c>
      <c r="AD646" s="55" t="s">
        <v>1644</v>
      </c>
      <c r="AE646" s="58">
        <v>0</v>
      </c>
      <c r="AF646" s="55" t="s">
        <v>1644</v>
      </c>
      <c r="AG646" s="55" t="s">
        <v>1644</v>
      </c>
      <c r="AH646" s="55" t="s">
        <v>1644</v>
      </c>
      <c r="AI646" s="55" t="s">
        <v>1644</v>
      </c>
      <c r="AJ646" s="55" t="s">
        <v>1644</v>
      </c>
      <c r="AK646" s="55" t="s">
        <v>1644</v>
      </c>
      <c r="AL646" s="55" t="s">
        <v>1644</v>
      </c>
      <c r="AM646" s="55" t="s">
        <v>3861</v>
      </c>
      <c r="AN646" s="55" t="s">
        <v>1644</v>
      </c>
      <c r="AO646" t="s">
        <v>3842</v>
      </c>
    </row>
    <row r="647" spans="1:41" x14ac:dyDescent="0.25">
      <c r="A647" s="56">
        <v>45716</v>
      </c>
      <c r="B647" s="92" t="s">
        <v>2159</v>
      </c>
      <c r="C647" s="55" t="s">
        <v>4289</v>
      </c>
      <c r="D647" s="55" t="s">
        <v>3859</v>
      </c>
      <c r="E647" s="55" t="s">
        <v>89</v>
      </c>
      <c r="F647" s="55">
        <v>50900020</v>
      </c>
      <c r="G647" s="55" t="s">
        <v>492</v>
      </c>
      <c r="H647" s="55" t="s">
        <v>89</v>
      </c>
      <c r="I647" s="57">
        <v>972.42</v>
      </c>
      <c r="J647" s="57">
        <v>972.42</v>
      </c>
      <c r="K647" s="55" t="s">
        <v>4288</v>
      </c>
      <c r="L647" s="55" t="s">
        <v>1644</v>
      </c>
      <c r="M647" s="55" t="s">
        <v>4289</v>
      </c>
      <c r="N647" s="56">
        <v>45716</v>
      </c>
      <c r="O647" s="55" t="s">
        <v>1644</v>
      </c>
      <c r="P647" s="55" t="s">
        <v>329</v>
      </c>
      <c r="Q647" s="55" t="s">
        <v>330</v>
      </c>
      <c r="R647" s="55" t="s">
        <v>1644</v>
      </c>
      <c r="S647" s="55" t="s">
        <v>1644</v>
      </c>
      <c r="T647" s="55" t="s">
        <v>1644</v>
      </c>
      <c r="U647" s="55" t="s">
        <v>3939</v>
      </c>
      <c r="V647" s="55" t="s">
        <v>1881</v>
      </c>
      <c r="W647" s="55" t="s">
        <v>1644</v>
      </c>
      <c r="X647" s="56"/>
      <c r="Y647" s="55" t="s">
        <v>1644</v>
      </c>
      <c r="Z647" s="56"/>
      <c r="AA647" s="55" t="s">
        <v>1644</v>
      </c>
      <c r="AB647" s="59">
        <v>16282988</v>
      </c>
      <c r="AC647" s="55" t="s">
        <v>1554</v>
      </c>
      <c r="AD647" s="55" t="s">
        <v>1644</v>
      </c>
      <c r="AE647" s="58">
        <v>0</v>
      </c>
      <c r="AF647" s="55" t="s">
        <v>1644</v>
      </c>
      <c r="AG647" s="55" t="s">
        <v>1644</v>
      </c>
      <c r="AH647" s="55" t="s">
        <v>1644</v>
      </c>
      <c r="AI647" s="55" t="s">
        <v>1644</v>
      </c>
      <c r="AJ647" s="55" t="s">
        <v>1644</v>
      </c>
      <c r="AK647" s="55" t="s">
        <v>1644</v>
      </c>
      <c r="AL647" s="55" t="s">
        <v>1644</v>
      </c>
      <c r="AM647" s="55" t="s">
        <v>3861</v>
      </c>
      <c r="AN647" s="55" t="s">
        <v>1644</v>
      </c>
      <c r="AO647" t="s">
        <v>3842</v>
      </c>
    </row>
    <row r="648" spans="1:41" x14ac:dyDescent="0.25">
      <c r="A648" s="56">
        <v>45716</v>
      </c>
      <c r="B648" s="92" t="s">
        <v>2159</v>
      </c>
      <c r="C648" s="55" t="s">
        <v>4289</v>
      </c>
      <c r="D648" s="55" t="s">
        <v>3859</v>
      </c>
      <c r="E648" s="55" t="s">
        <v>89</v>
      </c>
      <c r="F648" s="55">
        <v>50900020</v>
      </c>
      <c r="G648" s="55" t="s">
        <v>492</v>
      </c>
      <c r="H648" s="55" t="s">
        <v>89</v>
      </c>
      <c r="I648" s="57">
        <v>1686.6</v>
      </c>
      <c r="J648" s="57">
        <v>1686.6</v>
      </c>
      <c r="K648" s="55" t="s">
        <v>4288</v>
      </c>
      <c r="L648" s="55" t="s">
        <v>1644</v>
      </c>
      <c r="M648" s="55" t="s">
        <v>4289</v>
      </c>
      <c r="N648" s="56">
        <v>45716</v>
      </c>
      <c r="O648" s="55" t="s">
        <v>1644</v>
      </c>
      <c r="P648" s="55" t="s">
        <v>329</v>
      </c>
      <c r="Q648" s="55" t="s">
        <v>330</v>
      </c>
      <c r="R648" s="55" t="s">
        <v>1644</v>
      </c>
      <c r="S648" s="55" t="s">
        <v>1644</v>
      </c>
      <c r="T648" s="55" t="s">
        <v>1644</v>
      </c>
      <c r="U648" s="55" t="s">
        <v>3890</v>
      </c>
      <c r="V648" s="55" t="s">
        <v>1881</v>
      </c>
      <c r="W648" s="55" t="s">
        <v>1644</v>
      </c>
      <c r="X648" s="56"/>
      <c r="Y648" s="55" t="s">
        <v>1644</v>
      </c>
      <c r="Z648" s="56"/>
      <c r="AA648" s="55" t="s">
        <v>1644</v>
      </c>
      <c r="AB648" s="59">
        <v>27238469</v>
      </c>
      <c r="AC648" s="55" t="s">
        <v>1554</v>
      </c>
      <c r="AD648" s="55" t="s">
        <v>1644</v>
      </c>
      <c r="AE648" s="58">
        <v>0</v>
      </c>
      <c r="AF648" s="55" t="s">
        <v>1644</v>
      </c>
      <c r="AG648" s="55" t="s">
        <v>1644</v>
      </c>
      <c r="AH648" s="55" t="s">
        <v>1644</v>
      </c>
      <c r="AI648" s="55" t="s">
        <v>1644</v>
      </c>
      <c r="AJ648" s="55" t="s">
        <v>1644</v>
      </c>
      <c r="AK648" s="55" t="s">
        <v>1644</v>
      </c>
      <c r="AL648" s="55" t="s">
        <v>1644</v>
      </c>
      <c r="AM648" s="55" t="s">
        <v>3861</v>
      </c>
      <c r="AN648" s="55" t="s">
        <v>1644</v>
      </c>
      <c r="AO648" t="s">
        <v>3842</v>
      </c>
    </row>
    <row r="649" spans="1:41" x14ac:dyDescent="0.25">
      <c r="A649" s="56">
        <v>45716</v>
      </c>
      <c r="B649" s="92" t="s">
        <v>2159</v>
      </c>
      <c r="C649" s="55" t="s">
        <v>4289</v>
      </c>
      <c r="D649" s="55" t="s">
        <v>3859</v>
      </c>
      <c r="E649" s="55" t="s">
        <v>89</v>
      </c>
      <c r="F649" s="55">
        <v>50900020</v>
      </c>
      <c r="G649" s="55" t="s">
        <v>492</v>
      </c>
      <c r="H649" s="55" t="s">
        <v>89</v>
      </c>
      <c r="I649" s="57">
        <v>490.93</v>
      </c>
      <c r="J649" s="57">
        <v>490.93</v>
      </c>
      <c r="K649" s="55" t="s">
        <v>4288</v>
      </c>
      <c r="L649" s="55" t="s">
        <v>1644</v>
      </c>
      <c r="M649" s="55" t="s">
        <v>4289</v>
      </c>
      <c r="N649" s="56">
        <v>45716</v>
      </c>
      <c r="O649" s="55" t="s">
        <v>1644</v>
      </c>
      <c r="P649" s="55" t="s">
        <v>329</v>
      </c>
      <c r="Q649" s="55" t="s">
        <v>330</v>
      </c>
      <c r="R649" s="55" t="s">
        <v>1644</v>
      </c>
      <c r="S649" s="55" t="s">
        <v>1644</v>
      </c>
      <c r="T649" s="55" t="s">
        <v>1644</v>
      </c>
      <c r="U649" s="55" t="s">
        <v>3943</v>
      </c>
      <c r="V649" s="55" t="s">
        <v>1881</v>
      </c>
      <c r="W649" s="55" t="s">
        <v>1644</v>
      </c>
      <c r="X649" s="56"/>
      <c r="Y649" s="55" t="s">
        <v>1644</v>
      </c>
      <c r="Z649" s="56"/>
      <c r="AA649" s="55" t="s">
        <v>1644</v>
      </c>
      <c r="AB649" s="59">
        <v>7712593</v>
      </c>
      <c r="AC649" s="55" t="s">
        <v>1554</v>
      </c>
      <c r="AD649" s="55" t="s">
        <v>1644</v>
      </c>
      <c r="AE649" s="58">
        <v>0</v>
      </c>
      <c r="AF649" s="55" t="s">
        <v>1644</v>
      </c>
      <c r="AG649" s="55" t="s">
        <v>1644</v>
      </c>
      <c r="AH649" s="55" t="s">
        <v>1644</v>
      </c>
      <c r="AI649" s="55" t="s">
        <v>1644</v>
      </c>
      <c r="AJ649" s="55" t="s">
        <v>1644</v>
      </c>
      <c r="AK649" s="55" t="s">
        <v>1644</v>
      </c>
      <c r="AL649" s="55" t="s">
        <v>1644</v>
      </c>
      <c r="AM649" s="55" t="s">
        <v>3861</v>
      </c>
      <c r="AN649" s="55" t="s">
        <v>1644</v>
      </c>
      <c r="AO649" t="s">
        <v>3842</v>
      </c>
    </row>
    <row r="650" spans="1:41" x14ac:dyDescent="0.25">
      <c r="A650" s="56">
        <v>45716</v>
      </c>
      <c r="B650" s="92" t="s">
        <v>2159</v>
      </c>
      <c r="C650" s="55" t="s">
        <v>4289</v>
      </c>
      <c r="D650" s="55" t="s">
        <v>3859</v>
      </c>
      <c r="E650" s="55" t="s">
        <v>89</v>
      </c>
      <c r="F650" s="55">
        <v>50900020</v>
      </c>
      <c r="G650" s="55" t="s">
        <v>492</v>
      </c>
      <c r="H650" s="55" t="s">
        <v>89</v>
      </c>
      <c r="I650" s="57">
        <v>419.9</v>
      </c>
      <c r="J650" s="57">
        <v>419.9</v>
      </c>
      <c r="K650" s="55" t="s">
        <v>4288</v>
      </c>
      <c r="L650" s="55" t="s">
        <v>1644</v>
      </c>
      <c r="M650" s="55" t="s">
        <v>4289</v>
      </c>
      <c r="N650" s="56">
        <v>45716</v>
      </c>
      <c r="O650" s="55" t="s">
        <v>1644</v>
      </c>
      <c r="P650" s="55" t="s">
        <v>329</v>
      </c>
      <c r="Q650" s="55" t="s">
        <v>330</v>
      </c>
      <c r="R650" s="55" t="s">
        <v>1644</v>
      </c>
      <c r="S650" s="55" t="s">
        <v>1644</v>
      </c>
      <c r="T650" s="55" t="s">
        <v>1644</v>
      </c>
      <c r="U650" s="55" t="s">
        <v>3905</v>
      </c>
      <c r="V650" s="55" t="s">
        <v>1881</v>
      </c>
      <c r="W650" s="55" t="s">
        <v>1644</v>
      </c>
      <c r="X650" s="56"/>
      <c r="Y650" s="55" t="s">
        <v>1644</v>
      </c>
      <c r="Z650" s="56"/>
      <c r="AA650" s="55" t="s">
        <v>1644</v>
      </c>
      <c r="AB650" s="59">
        <v>6361458</v>
      </c>
      <c r="AC650" s="55" t="s">
        <v>1554</v>
      </c>
      <c r="AD650" s="55" t="s">
        <v>1644</v>
      </c>
      <c r="AE650" s="58">
        <v>0</v>
      </c>
      <c r="AF650" s="55" t="s">
        <v>1644</v>
      </c>
      <c r="AG650" s="55" t="s">
        <v>1644</v>
      </c>
      <c r="AH650" s="55" t="s">
        <v>1644</v>
      </c>
      <c r="AI650" s="55" t="s">
        <v>1644</v>
      </c>
      <c r="AJ650" s="55" t="s">
        <v>1644</v>
      </c>
      <c r="AK650" s="55" t="s">
        <v>1644</v>
      </c>
      <c r="AL650" s="55" t="s">
        <v>1644</v>
      </c>
      <c r="AM650" s="55" t="s">
        <v>3861</v>
      </c>
      <c r="AN650" s="55" t="s">
        <v>1644</v>
      </c>
      <c r="AO650" t="s">
        <v>3842</v>
      </c>
    </row>
    <row r="651" spans="1:41" x14ac:dyDescent="0.25">
      <c r="A651" s="56">
        <v>45716</v>
      </c>
      <c r="B651" s="92" t="s">
        <v>2159</v>
      </c>
      <c r="C651" s="55" t="s">
        <v>4289</v>
      </c>
      <c r="D651" s="55" t="s">
        <v>3859</v>
      </c>
      <c r="E651" s="55" t="s">
        <v>89</v>
      </c>
      <c r="F651" s="55">
        <v>50900020</v>
      </c>
      <c r="G651" s="55" t="s">
        <v>492</v>
      </c>
      <c r="H651" s="55" t="s">
        <v>89</v>
      </c>
      <c r="I651" s="57">
        <v>519.59</v>
      </c>
      <c r="J651" s="57">
        <v>519.59</v>
      </c>
      <c r="K651" s="55" t="s">
        <v>4288</v>
      </c>
      <c r="L651" s="55" t="s">
        <v>1644</v>
      </c>
      <c r="M651" s="55" t="s">
        <v>4289</v>
      </c>
      <c r="N651" s="56">
        <v>45716</v>
      </c>
      <c r="O651" s="55" t="s">
        <v>1644</v>
      </c>
      <c r="P651" s="55" t="s">
        <v>329</v>
      </c>
      <c r="Q651" s="55" t="s">
        <v>330</v>
      </c>
      <c r="R651" s="55" t="s">
        <v>1644</v>
      </c>
      <c r="S651" s="55" t="s">
        <v>1644</v>
      </c>
      <c r="T651" s="55" t="s">
        <v>1644</v>
      </c>
      <c r="U651" s="55" t="s">
        <v>3883</v>
      </c>
      <c r="V651" s="55" t="s">
        <v>1881</v>
      </c>
      <c r="W651" s="55" t="s">
        <v>1644</v>
      </c>
      <c r="X651" s="56"/>
      <c r="Y651" s="55" t="s">
        <v>1644</v>
      </c>
      <c r="Z651" s="56"/>
      <c r="AA651" s="55" t="s">
        <v>1644</v>
      </c>
      <c r="AB651" s="59">
        <v>8438034</v>
      </c>
      <c r="AC651" s="55" t="s">
        <v>1554</v>
      </c>
      <c r="AD651" s="55" t="s">
        <v>1644</v>
      </c>
      <c r="AE651" s="58">
        <v>0</v>
      </c>
      <c r="AF651" s="55" t="s">
        <v>1644</v>
      </c>
      <c r="AG651" s="55" t="s">
        <v>1644</v>
      </c>
      <c r="AH651" s="55" t="s">
        <v>1644</v>
      </c>
      <c r="AI651" s="55" t="s">
        <v>1644</v>
      </c>
      <c r="AJ651" s="55" t="s">
        <v>1644</v>
      </c>
      <c r="AK651" s="55" t="s">
        <v>1644</v>
      </c>
      <c r="AL651" s="55" t="s">
        <v>1644</v>
      </c>
      <c r="AM651" s="55" t="s">
        <v>3861</v>
      </c>
      <c r="AN651" s="55" t="s">
        <v>1644</v>
      </c>
      <c r="AO651" t="s">
        <v>3842</v>
      </c>
    </row>
    <row r="652" spans="1:41" x14ac:dyDescent="0.25">
      <c r="A652" s="56">
        <v>45716</v>
      </c>
      <c r="B652" s="92" t="s">
        <v>2159</v>
      </c>
      <c r="C652" s="55" t="s">
        <v>4289</v>
      </c>
      <c r="D652" s="55" t="s">
        <v>3859</v>
      </c>
      <c r="E652" s="55" t="s">
        <v>89</v>
      </c>
      <c r="F652" s="55">
        <v>50900020</v>
      </c>
      <c r="G652" s="55" t="s">
        <v>492</v>
      </c>
      <c r="H652" s="55" t="s">
        <v>89</v>
      </c>
      <c r="I652" s="57">
        <v>1209</v>
      </c>
      <c r="J652" s="57">
        <v>1209</v>
      </c>
      <c r="K652" s="55" t="s">
        <v>4288</v>
      </c>
      <c r="L652" s="55" t="s">
        <v>1644</v>
      </c>
      <c r="M652" s="55" t="s">
        <v>4289</v>
      </c>
      <c r="N652" s="56">
        <v>45716</v>
      </c>
      <c r="O652" s="55" t="s">
        <v>1644</v>
      </c>
      <c r="P652" s="55" t="s">
        <v>329</v>
      </c>
      <c r="Q652" s="55" t="s">
        <v>330</v>
      </c>
      <c r="R652" s="55" t="s">
        <v>1644</v>
      </c>
      <c r="S652" s="55" t="s">
        <v>1644</v>
      </c>
      <c r="T652" s="55" t="s">
        <v>1644</v>
      </c>
      <c r="U652" s="55" t="s">
        <v>3937</v>
      </c>
      <c r="V652" s="55" t="s">
        <v>1881</v>
      </c>
      <c r="W652" s="55" t="s">
        <v>1644</v>
      </c>
      <c r="X652" s="56"/>
      <c r="Y652" s="55" t="s">
        <v>1644</v>
      </c>
      <c r="Z652" s="56"/>
      <c r="AA652" s="55" t="s">
        <v>1644</v>
      </c>
      <c r="AB652" s="59">
        <v>19634160</v>
      </c>
      <c r="AC652" s="55" t="s">
        <v>1554</v>
      </c>
      <c r="AD652" s="55" t="s">
        <v>1644</v>
      </c>
      <c r="AE652" s="58">
        <v>0</v>
      </c>
      <c r="AF652" s="55" t="s">
        <v>1644</v>
      </c>
      <c r="AG652" s="55" t="s">
        <v>1644</v>
      </c>
      <c r="AH652" s="55" t="s">
        <v>1644</v>
      </c>
      <c r="AI652" s="55" t="s">
        <v>1644</v>
      </c>
      <c r="AJ652" s="55" t="s">
        <v>1644</v>
      </c>
      <c r="AK652" s="55" t="s">
        <v>1644</v>
      </c>
      <c r="AL652" s="55" t="s">
        <v>1644</v>
      </c>
      <c r="AM652" s="55" t="s">
        <v>3861</v>
      </c>
      <c r="AN652" s="55" t="s">
        <v>1644</v>
      </c>
      <c r="AO652" t="s">
        <v>3842</v>
      </c>
    </row>
    <row r="653" spans="1:41" x14ac:dyDescent="0.25">
      <c r="A653" s="56">
        <v>45716</v>
      </c>
      <c r="B653" s="92" t="s">
        <v>2159</v>
      </c>
      <c r="C653" s="55" t="s">
        <v>4289</v>
      </c>
      <c r="D653" s="55" t="s">
        <v>3859</v>
      </c>
      <c r="E653" s="55" t="s">
        <v>89</v>
      </c>
      <c r="F653" s="55">
        <v>50900020</v>
      </c>
      <c r="G653" s="55" t="s">
        <v>492</v>
      </c>
      <c r="H653" s="55" t="s">
        <v>89</v>
      </c>
      <c r="I653" s="57">
        <v>629.84</v>
      </c>
      <c r="J653" s="57">
        <v>629.84</v>
      </c>
      <c r="K653" s="55" t="s">
        <v>4288</v>
      </c>
      <c r="L653" s="55" t="s">
        <v>1644</v>
      </c>
      <c r="M653" s="55" t="s">
        <v>4289</v>
      </c>
      <c r="N653" s="56">
        <v>45716</v>
      </c>
      <c r="O653" s="55" t="s">
        <v>1644</v>
      </c>
      <c r="P653" s="55" t="s">
        <v>329</v>
      </c>
      <c r="Q653" s="55" t="s">
        <v>330</v>
      </c>
      <c r="R653" s="55" t="s">
        <v>1644</v>
      </c>
      <c r="S653" s="55" t="s">
        <v>1644</v>
      </c>
      <c r="T653" s="55" t="s">
        <v>1644</v>
      </c>
      <c r="U653" s="55" t="s">
        <v>3908</v>
      </c>
      <c r="V653" s="55" t="s">
        <v>1881</v>
      </c>
      <c r="W653" s="55" t="s">
        <v>1644</v>
      </c>
      <c r="X653" s="56"/>
      <c r="Y653" s="55" t="s">
        <v>1644</v>
      </c>
      <c r="Z653" s="56"/>
      <c r="AA653" s="55" t="s">
        <v>1644</v>
      </c>
      <c r="AB653" s="59">
        <v>9857586</v>
      </c>
      <c r="AC653" s="55" t="s">
        <v>1554</v>
      </c>
      <c r="AD653" s="55" t="s">
        <v>1644</v>
      </c>
      <c r="AE653" s="58">
        <v>0</v>
      </c>
      <c r="AF653" s="55" t="s">
        <v>1644</v>
      </c>
      <c r="AG653" s="55" t="s">
        <v>1644</v>
      </c>
      <c r="AH653" s="55" t="s">
        <v>1644</v>
      </c>
      <c r="AI653" s="55" t="s">
        <v>1644</v>
      </c>
      <c r="AJ653" s="55" t="s">
        <v>1644</v>
      </c>
      <c r="AK653" s="55" t="s">
        <v>1644</v>
      </c>
      <c r="AL653" s="55" t="s">
        <v>1644</v>
      </c>
      <c r="AM653" s="55" t="s">
        <v>3861</v>
      </c>
      <c r="AN653" s="55" t="s">
        <v>1644</v>
      </c>
      <c r="AO653" t="s">
        <v>3842</v>
      </c>
    </row>
    <row r="654" spans="1:41" x14ac:dyDescent="0.25">
      <c r="A654" s="56">
        <v>45716</v>
      </c>
      <c r="B654" s="92" t="s">
        <v>2159</v>
      </c>
      <c r="C654" s="55" t="s">
        <v>4289</v>
      </c>
      <c r="D654" s="55" t="s">
        <v>3859</v>
      </c>
      <c r="E654" s="55" t="s">
        <v>89</v>
      </c>
      <c r="F654" s="55">
        <v>50900020</v>
      </c>
      <c r="G654" s="55" t="s">
        <v>492</v>
      </c>
      <c r="H654" s="55" t="s">
        <v>89</v>
      </c>
      <c r="I654" s="57">
        <v>573.67999999999995</v>
      </c>
      <c r="J654" s="57">
        <v>573.67999999999995</v>
      </c>
      <c r="K654" s="55" t="s">
        <v>4288</v>
      </c>
      <c r="L654" s="55" t="s">
        <v>1644</v>
      </c>
      <c r="M654" s="55" t="s">
        <v>4289</v>
      </c>
      <c r="N654" s="56">
        <v>45716</v>
      </c>
      <c r="O654" s="55" t="s">
        <v>1644</v>
      </c>
      <c r="P654" s="55" t="s">
        <v>329</v>
      </c>
      <c r="Q654" s="55" t="s">
        <v>330</v>
      </c>
      <c r="R654" s="55" t="s">
        <v>1644</v>
      </c>
      <c r="S654" s="55" t="s">
        <v>1644</v>
      </c>
      <c r="T654" s="55" t="s">
        <v>1644</v>
      </c>
      <c r="U654" s="55" t="s">
        <v>3953</v>
      </c>
      <c r="V654" s="55" t="s">
        <v>1881</v>
      </c>
      <c r="W654" s="55" t="s">
        <v>1644</v>
      </c>
      <c r="X654" s="56"/>
      <c r="Y654" s="55" t="s">
        <v>1644</v>
      </c>
      <c r="Z654" s="56"/>
      <c r="AA654" s="55" t="s">
        <v>1644</v>
      </c>
      <c r="AB654" s="59">
        <v>11393504</v>
      </c>
      <c r="AC654" s="55" t="s">
        <v>1554</v>
      </c>
      <c r="AD654" s="55" t="s">
        <v>1644</v>
      </c>
      <c r="AE654" s="58">
        <v>0</v>
      </c>
      <c r="AF654" s="55" t="s">
        <v>1644</v>
      </c>
      <c r="AG654" s="55" t="s">
        <v>1644</v>
      </c>
      <c r="AH654" s="55" t="s">
        <v>1644</v>
      </c>
      <c r="AI654" s="55" t="s">
        <v>1644</v>
      </c>
      <c r="AJ654" s="55" t="s">
        <v>1644</v>
      </c>
      <c r="AK654" s="55" t="s">
        <v>1644</v>
      </c>
      <c r="AL654" s="55" t="s">
        <v>1644</v>
      </c>
      <c r="AM654" s="55" t="s">
        <v>3861</v>
      </c>
      <c r="AN654" s="55" t="s">
        <v>1644</v>
      </c>
      <c r="AO654" t="s">
        <v>3842</v>
      </c>
    </row>
    <row r="655" spans="1:41" x14ac:dyDescent="0.25">
      <c r="A655" s="56">
        <v>45716</v>
      </c>
      <c r="B655" s="92" t="s">
        <v>2159</v>
      </c>
      <c r="C655" s="55" t="s">
        <v>4289</v>
      </c>
      <c r="D655" s="55" t="s">
        <v>3859</v>
      </c>
      <c r="E655" s="55" t="s">
        <v>89</v>
      </c>
      <c r="F655" s="55">
        <v>50900020</v>
      </c>
      <c r="G655" s="55" t="s">
        <v>492</v>
      </c>
      <c r="H655" s="55" t="s">
        <v>89</v>
      </c>
      <c r="I655" s="57">
        <v>520.42999999999995</v>
      </c>
      <c r="J655" s="57">
        <v>520.42999999999995</v>
      </c>
      <c r="K655" s="55" t="s">
        <v>4288</v>
      </c>
      <c r="L655" s="55" t="s">
        <v>1644</v>
      </c>
      <c r="M655" s="55" t="s">
        <v>4289</v>
      </c>
      <c r="N655" s="56">
        <v>45716</v>
      </c>
      <c r="O655" s="55" t="s">
        <v>1644</v>
      </c>
      <c r="P655" s="55" t="s">
        <v>329</v>
      </c>
      <c r="Q655" s="55" t="s">
        <v>330</v>
      </c>
      <c r="R655" s="55" t="s">
        <v>1644</v>
      </c>
      <c r="S655" s="55" t="s">
        <v>1644</v>
      </c>
      <c r="T655" s="55" t="s">
        <v>1644</v>
      </c>
      <c r="U655" s="55" t="s">
        <v>3889</v>
      </c>
      <c r="V655" s="55" t="s">
        <v>1881</v>
      </c>
      <c r="W655" s="55" t="s">
        <v>1644</v>
      </c>
      <c r="X655" s="56"/>
      <c r="Y655" s="55" t="s">
        <v>1644</v>
      </c>
      <c r="Z655" s="56"/>
      <c r="AA655" s="55" t="s">
        <v>1644</v>
      </c>
      <c r="AB655" s="59">
        <v>8082308</v>
      </c>
      <c r="AC655" s="55" t="s">
        <v>1554</v>
      </c>
      <c r="AD655" s="55" t="s">
        <v>1644</v>
      </c>
      <c r="AE655" s="58">
        <v>0</v>
      </c>
      <c r="AF655" s="55" t="s">
        <v>1644</v>
      </c>
      <c r="AG655" s="55" t="s">
        <v>1644</v>
      </c>
      <c r="AH655" s="55" t="s">
        <v>1644</v>
      </c>
      <c r="AI655" s="55" t="s">
        <v>1644</v>
      </c>
      <c r="AJ655" s="55" t="s">
        <v>1644</v>
      </c>
      <c r="AK655" s="55" t="s">
        <v>1644</v>
      </c>
      <c r="AL655" s="55" t="s">
        <v>1644</v>
      </c>
      <c r="AM655" s="55" t="s">
        <v>3861</v>
      </c>
      <c r="AN655" s="55" t="s">
        <v>1644</v>
      </c>
      <c r="AO655" t="s">
        <v>3842</v>
      </c>
    </row>
    <row r="656" spans="1:41" x14ac:dyDescent="0.25">
      <c r="A656" s="56">
        <v>45716</v>
      </c>
      <c r="B656" s="92" t="s">
        <v>2159</v>
      </c>
      <c r="C656" s="55" t="s">
        <v>4289</v>
      </c>
      <c r="D656" s="55" t="s">
        <v>3859</v>
      </c>
      <c r="E656" s="55" t="s">
        <v>89</v>
      </c>
      <c r="F656" s="55">
        <v>50900020</v>
      </c>
      <c r="G656" s="55" t="s">
        <v>492</v>
      </c>
      <c r="H656" s="55" t="s">
        <v>89</v>
      </c>
      <c r="I656" s="57">
        <v>430.95</v>
      </c>
      <c r="J656" s="57">
        <v>430.95</v>
      </c>
      <c r="K656" s="55" t="s">
        <v>4288</v>
      </c>
      <c r="L656" s="55" t="s">
        <v>1644</v>
      </c>
      <c r="M656" s="55" t="s">
        <v>4289</v>
      </c>
      <c r="N656" s="56">
        <v>45716</v>
      </c>
      <c r="O656" s="55" t="s">
        <v>1644</v>
      </c>
      <c r="P656" s="55" t="s">
        <v>329</v>
      </c>
      <c r="Q656" s="55" t="s">
        <v>330</v>
      </c>
      <c r="R656" s="55" t="s">
        <v>1644</v>
      </c>
      <c r="S656" s="55" t="s">
        <v>1644</v>
      </c>
      <c r="T656" s="55" t="s">
        <v>1644</v>
      </c>
      <c r="U656" s="55" t="s">
        <v>3944</v>
      </c>
      <c r="V656" s="55" t="s">
        <v>1881</v>
      </c>
      <c r="W656" s="55" t="s">
        <v>1644</v>
      </c>
      <c r="X656" s="56"/>
      <c r="Y656" s="55" t="s">
        <v>1644</v>
      </c>
      <c r="Z656" s="56"/>
      <c r="AA656" s="55" t="s">
        <v>1644</v>
      </c>
      <c r="AB656" s="59">
        <v>6671952</v>
      </c>
      <c r="AC656" s="55" t="s">
        <v>1554</v>
      </c>
      <c r="AD656" s="55" t="s">
        <v>1644</v>
      </c>
      <c r="AE656" s="58">
        <v>0</v>
      </c>
      <c r="AF656" s="55" t="s">
        <v>1644</v>
      </c>
      <c r="AG656" s="55" t="s">
        <v>1644</v>
      </c>
      <c r="AH656" s="55" t="s">
        <v>1644</v>
      </c>
      <c r="AI656" s="55" t="s">
        <v>1644</v>
      </c>
      <c r="AJ656" s="55" t="s">
        <v>1644</v>
      </c>
      <c r="AK656" s="55" t="s">
        <v>1644</v>
      </c>
      <c r="AL656" s="55" t="s">
        <v>1644</v>
      </c>
      <c r="AM656" s="55" t="s">
        <v>3861</v>
      </c>
      <c r="AN656" s="55" t="s">
        <v>1644</v>
      </c>
      <c r="AO656" t="s">
        <v>3842</v>
      </c>
    </row>
    <row r="657" spans="1:41" x14ac:dyDescent="0.25">
      <c r="A657" s="56">
        <v>45716</v>
      </c>
      <c r="B657" s="92" t="s">
        <v>2159</v>
      </c>
      <c r="C657" s="55" t="s">
        <v>4289</v>
      </c>
      <c r="D657" s="55" t="s">
        <v>3859</v>
      </c>
      <c r="E657" s="55" t="s">
        <v>89</v>
      </c>
      <c r="F657" s="55">
        <v>50900020</v>
      </c>
      <c r="G657" s="55" t="s">
        <v>492</v>
      </c>
      <c r="H657" s="55" t="s">
        <v>89</v>
      </c>
      <c r="I657" s="57">
        <v>1857.25</v>
      </c>
      <c r="J657" s="57">
        <v>1857.25</v>
      </c>
      <c r="K657" s="55" t="s">
        <v>4288</v>
      </c>
      <c r="L657" s="55" t="s">
        <v>1644</v>
      </c>
      <c r="M657" s="55" t="s">
        <v>4289</v>
      </c>
      <c r="N657" s="56">
        <v>45716</v>
      </c>
      <c r="O657" s="55" t="s">
        <v>1644</v>
      </c>
      <c r="P657" s="55" t="s">
        <v>329</v>
      </c>
      <c r="Q657" s="55" t="s">
        <v>330</v>
      </c>
      <c r="R657" s="55" t="s">
        <v>1644</v>
      </c>
      <c r="S657" s="55" t="s">
        <v>1644</v>
      </c>
      <c r="T657" s="55" t="s">
        <v>1644</v>
      </c>
      <c r="U657" s="55" t="s">
        <v>4081</v>
      </c>
      <c r="V657" s="55" t="s">
        <v>1881</v>
      </c>
      <c r="W657" s="55" t="s">
        <v>1644</v>
      </c>
      <c r="X657" s="56"/>
      <c r="Y657" s="55" t="s">
        <v>1644</v>
      </c>
      <c r="Z657" s="56"/>
      <c r="AA657" s="55" t="s">
        <v>1644</v>
      </c>
      <c r="AB657" s="59">
        <v>28784063</v>
      </c>
      <c r="AC657" s="55" t="s">
        <v>1554</v>
      </c>
      <c r="AD657" s="55" t="s">
        <v>1644</v>
      </c>
      <c r="AE657" s="58">
        <v>0</v>
      </c>
      <c r="AF657" s="55" t="s">
        <v>1644</v>
      </c>
      <c r="AG657" s="55" t="s">
        <v>1644</v>
      </c>
      <c r="AH657" s="55" t="s">
        <v>1644</v>
      </c>
      <c r="AI657" s="55" t="s">
        <v>1644</v>
      </c>
      <c r="AJ657" s="55" t="s">
        <v>1644</v>
      </c>
      <c r="AK657" s="55" t="s">
        <v>1644</v>
      </c>
      <c r="AL657" s="55" t="s">
        <v>1644</v>
      </c>
      <c r="AM657" s="55" t="s">
        <v>3861</v>
      </c>
      <c r="AN657" s="55" t="s">
        <v>1644</v>
      </c>
      <c r="AO657" t="s">
        <v>3842</v>
      </c>
    </row>
    <row r="658" spans="1:41" x14ac:dyDescent="0.25">
      <c r="A658" s="56">
        <v>45716</v>
      </c>
      <c r="B658" s="92" t="s">
        <v>2159</v>
      </c>
      <c r="C658" s="55" t="s">
        <v>4289</v>
      </c>
      <c r="D658" s="55" t="s">
        <v>3859</v>
      </c>
      <c r="E658" s="55" t="s">
        <v>89</v>
      </c>
      <c r="F658" s="55">
        <v>50900020</v>
      </c>
      <c r="G658" s="55" t="s">
        <v>492</v>
      </c>
      <c r="H658" s="55" t="s">
        <v>89</v>
      </c>
      <c r="I658" s="57">
        <v>2124.62</v>
      </c>
      <c r="J658" s="57">
        <v>2124.62</v>
      </c>
      <c r="K658" s="55" t="s">
        <v>4288</v>
      </c>
      <c r="L658" s="55" t="s">
        <v>1644</v>
      </c>
      <c r="M658" s="55" t="s">
        <v>4289</v>
      </c>
      <c r="N658" s="56">
        <v>45716</v>
      </c>
      <c r="O658" s="55" t="s">
        <v>1644</v>
      </c>
      <c r="P658" s="55" t="s">
        <v>329</v>
      </c>
      <c r="Q658" s="55" t="s">
        <v>330</v>
      </c>
      <c r="R658" s="55" t="s">
        <v>1644</v>
      </c>
      <c r="S658" s="55" t="s">
        <v>1644</v>
      </c>
      <c r="T658" s="55" t="s">
        <v>1644</v>
      </c>
      <c r="U658" s="55" t="s">
        <v>3882</v>
      </c>
      <c r="V658" s="55" t="s">
        <v>1881</v>
      </c>
      <c r="W658" s="55" t="s">
        <v>1644</v>
      </c>
      <c r="X658" s="56"/>
      <c r="Y658" s="55" t="s">
        <v>1644</v>
      </c>
      <c r="Z658" s="56"/>
      <c r="AA658" s="55" t="s">
        <v>1644</v>
      </c>
      <c r="AB658" s="59">
        <v>33739053</v>
      </c>
      <c r="AC658" s="55" t="s">
        <v>1554</v>
      </c>
      <c r="AD658" s="55" t="s">
        <v>1644</v>
      </c>
      <c r="AE658" s="58">
        <v>0</v>
      </c>
      <c r="AF658" s="55" t="s">
        <v>1644</v>
      </c>
      <c r="AG658" s="55" t="s">
        <v>1644</v>
      </c>
      <c r="AH658" s="55" t="s">
        <v>1644</v>
      </c>
      <c r="AI658" s="55" t="s">
        <v>1644</v>
      </c>
      <c r="AJ658" s="55" t="s">
        <v>1644</v>
      </c>
      <c r="AK658" s="55" t="s">
        <v>1644</v>
      </c>
      <c r="AL658" s="55" t="s">
        <v>1644</v>
      </c>
      <c r="AM658" s="55" t="s">
        <v>3861</v>
      </c>
      <c r="AN658" s="55" t="s">
        <v>1644</v>
      </c>
      <c r="AO658" t="s">
        <v>3842</v>
      </c>
    </row>
    <row r="659" spans="1:41" x14ac:dyDescent="0.25">
      <c r="A659" s="56">
        <v>45716</v>
      </c>
      <c r="B659" s="92" t="s">
        <v>2159</v>
      </c>
      <c r="C659" s="55" t="s">
        <v>4289</v>
      </c>
      <c r="D659" s="55" t="s">
        <v>3859</v>
      </c>
      <c r="E659" s="55" t="s">
        <v>89</v>
      </c>
      <c r="F659" s="55">
        <v>50900020</v>
      </c>
      <c r="G659" s="55" t="s">
        <v>492</v>
      </c>
      <c r="H659" s="55" t="s">
        <v>89</v>
      </c>
      <c r="I659" s="57">
        <v>524.11</v>
      </c>
      <c r="J659" s="57">
        <v>524.11</v>
      </c>
      <c r="K659" s="55" t="s">
        <v>4288</v>
      </c>
      <c r="L659" s="55" t="s">
        <v>1644</v>
      </c>
      <c r="M659" s="55" t="s">
        <v>4289</v>
      </c>
      <c r="N659" s="56">
        <v>45716</v>
      </c>
      <c r="O659" s="55" t="s">
        <v>1644</v>
      </c>
      <c r="P659" s="55" t="s">
        <v>329</v>
      </c>
      <c r="Q659" s="55" t="s">
        <v>330</v>
      </c>
      <c r="R659" s="55" t="s">
        <v>1644</v>
      </c>
      <c r="S659" s="55" t="s">
        <v>1644</v>
      </c>
      <c r="T659" s="55" t="s">
        <v>1644</v>
      </c>
      <c r="U659" s="55" t="s">
        <v>3942</v>
      </c>
      <c r="V659" s="55" t="s">
        <v>1881</v>
      </c>
      <c r="W659" s="55" t="s">
        <v>1644</v>
      </c>
      <c r="X659" s="56"/>
      <c r="Y659" s="55" t="s">
        <v>1644</v>
      </c>
      <c r="Z659" s="56"/>
      <c r="AA659" s="55" t="s">
        <v>1644</v>
      </c>
      <c r="AB659" s="59">
        <v>11274195</v>
      </c>
      <c r="AC659" s="55" t="s">
        <v>1554</v>
      </c>
      <c r="AD659" s="55" t="s">
        <v>1644</v>
      </c>
      <c r="AE659" s="58">
        <v>0</v>
      </c>
      <c r="AF659" s="55" t="s">
        <v>1644</v>
      </c>
      <c r="AG659" s="55" t="s">
        <v>1644</v>
      </c>
      <c r="AH659" s="55" t="s">
        <v>1644</v>
      </c>
      <c r="AI659" s="55" t="s">
        <v>1644</v>
      </c>
      <c r="AJ659" s="55" t="s">
        <v>1644</v>
      </c>
      <c r="AK659" s="55" t="s">
        <v>1644</v>
      </c>
      <c r="AL659" s="55" t="s">
        <v>1644</v>
      </c>
      <c r="AM659" s="55" t="s">
        <v>3861</v>
      </c>
      <c r="AN659" s="55" t="s">
        <v>1644</v>
      </c>
      <c r="AO659" t="s">
        <v>3842</v>
      </c>
    </row>
    <row r="660" spans="1:41" x14ac:dyDescent="0.25">
      <c r="A660" s="56">
        <v>45716</v>
      </c>
      <c r="B660" s="92" t="s">
        <v>2159</v>
      </c>
      <c r="C660" s="55" t="s">
        <v>4289</v>
      </c>
      <c r="D660" s="55" t="s">
        <v>3859</v>
      </c>
      <c r="E660" s="55" t="s">
        <v>89</v>
      </c>
      <c r="F660" s="55">
        <v>50900020</v>
      </c>
      <c r="G660" s="55" t="s">
        <v>492</v>
      </c>
      <c r="H660" s="55" t="s">
        <v>89</v>
      </c>
      <c r="I660" s="57">
        <v>511.52</v>
      </c>
      <c r="J660" s="57">
        <v>511.52</v>
      </c>
      <c r="K660" s="55" t="s">
        <v>4288</v>
      </c>
      <c r="L660" s="55" t="s">
        <v>1644</v>
      </c>
      <c r="M660" s="55" t="s">
        <v>4289</v>
      </c>
      <c r="N660" s="56">
        <v>45716</v>
      </c>
      <c r="O660" s="55" t="s">
        <v>1644</v>
      </c>
      <c r="P660" s="55" t="s">
        <v>329</v>
      </c>
      <c r="Q660" s="55" t="s">
        <v>330</v>
      </c>
      <c r="R660" s="55" t="s">
        <v>1644</v>
      </c>
      <c r="S660" s="55" t="s">
        <v>1644</v>
      </c>
      <c r="T660" s="55" t="s">
        <v>1644</v>
      </c>
      <c r="U660" s="55" t="s">
        <v>3864</v>
      </c>
      <c r="V660" s="55" t="s">
        <v>1881</v>
      </c>
      <c r="W660" s="55" t="s">
        <v>1644</v>
      </c>
      <c r="X660" s="56"/>
      <c r="Y660" s="55" t="s">
        <v>1644</v>
      </c>
      <c r="Z660" s="56"/>
      <c r="AA660" s="55" t="s">
        <v>1644</v>
      </c>
      <c r="AB660" s="59">
        <v>8127224</v>
      </c>
      <c r="AC660" s="55" t="s">
        <v>1554</v>
      </c>
      <c r="AD660" s="55" t="s">
        <v>1644</v>
      </c>
      <c r="AE660" s="58">
        <v>0</v>
      </c>
      <c r="AF660" s="55" t="s">
        <v>1644</v>
      </c>
      <c r="AG660" s="55" t="s">
        <v>1644</v>
      </c>
      <c r="AH660" s="55" t="s">
        <v>1644</v>
      </c>
      <c r="AI660" s="55" t="s">
        <v>1644</v>
      </c>
      <c r="AJ660" s="55" t="s">
        <v>1644</v>
      </c>
      <c r="AK660" s="55" t="s">
        <v>1644</v>
      </c>
      <c r="AL660" s="55" t="s">
        <v>1644</v>
      </c>
      <c r="AM660" s="55" t="s">
        <v>3861</v>
      </c>
      <c r="AN660" s="55" t="s">
        <v>1644</v>
      </c>
      <c r="AO660" t="s">
        <v>3842</v>
      </c>
    </row>
    <row r="661" spans="1:41" x14ac:dyDescent="0.25">
      <c r="A661" s="56">
        <v>45716</v>
      </c>
      <c r="B661" s="92" t="s">
        <v>2159</v>
      </c>
      <c r="C661" s="55" t="s">
        <v>4289</v>
      </c>
      <c r="D661" s="55" t="s">
        <v>3859</v>
      </c>
      <c r="E661" s="55" t="s">
        <v>89</v>
      </c>
      <c r="F661" s="55">
        <v>50900020</v>
      </c>
      <c r="G661" s="55" t="s">
        <v>492</v>
      </c>
      <c r="H661" s="55" t="s">
        <v>89</v>
      </c>
      <c r="I661" s="57">
        <v>843.29</v>
      </c>
      <c r="J661" s="57">
        <v>843.29</v>
      </c>
      <c r="K661" s="55" t="s">
        <v>4288</v>
      </c>
      <c r="L661" s="55" t="s">
        <v>1644</v>
      </c>
      <c r="M661" s="55" t="s">
        <v>4289</v>
      </c>
      <c r="N661" s="56">
        <v>45716</v>
      </c>
      <c r="O661" s="55" t="s">
        <v>1644</v>
      </c>
      <c r="P661" s="55" t="s">
        <v>329</v>
      </c>
      <c r="Q661" s="55" t="s">
        <v>330</v>
      </c>
      <c r="R661" s="55" t="s">
        <v>1644</v>
      </c>
      <c r="S661" s="55" t="s">
        <v>1644</v>
      </c>
      <c r="T661" s="55" t="s">
        <v>1644</v>
      </c>
      <c r="U661" s="55" t="s">
        <v>3915</v>
      </c>
      <c r="V661" s="55" t="s">
        <v>1881</v>
      </c>
      <c r="W661" s="55" t="s">
        <v>1644</v>
      </c>
      <c r="X661" s="56"/>
      <c r="Y661" s="55" t="s">
        <v>1644</v>
      </c>
      <c r="Z661" s="56"/>
      <c r="AA661" s="55" t="s">
        <v>1644</v>
      </c>
      <c r="AB661" s="59">
        <v>12877136</v>
      </c>
      <c r="AC661" s="55" t="s">
        <v>1554</v>
      </c>
      <c r="AD661" s="55" t="s">
        <v>1644</v>
      </c>
      <c r="AE661" s="58">
        <v>0</v>
      </c>
      <c r="AF661" s="55" t="s">
        <v>1644</v>
      </c>
      <c r="AG661" s="55" t="s">
        <v>1644</v>
      </c>
      <c r="AH661" s="55" t="s">
        <v>1644</v>
      </c>
      <c r="AI661" s="55" t="s">
        <v>1644</v>
      </c>
      <c r="AJ661" s="55" t="s">
        <v>1644</v>
      </c>
      <c r="AK661" s="55" t="s">
        <v>1644</v>
      </c>
      <c r="AL661" s="55" t="s">
        <v>1644</v>
      </c>
      <c r="AM661" s="55" t="s">
        <v>3861</v>
      </c>
      <c r="AN661" s="55" t="s">
        <v>1644</v>
      </c>
      <c r="AO661" t="s">
        <v>3842</v>
      </c>
    </row>
    <row r="662" spans="1:41" x14ac:dyDescent="0.25">
      <c r="A662" s="56">
        <v>45716</v>
      </c>
      <c r="B662" s="92" t="s">
        <v>2159</v>
      </c>
      <c r="C662" s="55" t="s">
        <v>4289</v>
      </c>
      <c r="D662" s="55" t="s">
        <v>3859</v>
      </c>
      <c r="E662" s="55" t="s">
        <v>89</v>
      </c>
      <c r="F662" s="55">
        <v>50900020</v>
      </c>
      <c r="G662" s="55" t="s">
        <v>492</v>
      </c>
      <c r="H662" s="55" t="s">
        <v>89</v>
      </c>
      <c r="I662" s="57">
        <v>415.88</v>
      </c>
      <c r="J662" s="57">
        <v>415.88</v>
      </c>
      <c r="K662" s="55" t="s">
        <v>4288</v>
      </c>
      <c r="L662" s="55" t="s">
        <v>1644</v>
      </c>
      <c r="M662" s="55" t="s">
        <v>4289</v>
      </c>
      <c r="N662" s="56">
        <v>45716</v>
      </c>
      <c r="O662" s="55" t="s">
        <v>1644</v>
      </c>
      <c r="P662" s="55" t="s">
        <v>329</v>
      </c>
      <c r="Q662" s="55" t="s">
        <v>330</v>
      </c>
      <c r="R662" s="55" t="s">
        <v>1644</v>
      </c>
      <c r="S662" s="55" t="s">
        <v>1644</v>
      </c>
      <c r="T662" s="55" t="s">
        <v>1644</v>
      </c>
      <c r="U662" s="55" t="s">
        <v>3923</v>
      </c>
      <c r="V662" s="55" t="s">
        <v>1881</v>
      </c>
      <c r="W662" s="55" t="s">
        <v>1644</v>
      </c>
      <c r="X662" s="56"/>
      <c r="Y662" s="55" t="s">
        <v>1644</v>
      </c>
      <c r="Z662" s="56"/>
      <c r="AA662" s="55" t="s">
        <v>1644</v>
      </c>
      <c r="AB662" s="59">
        <v>6475347</v>
      </c>
      <c r="AC662" s="55" t="s">
        <v>1554</v>
      </c>
      <c r="AD662" s="55" t="s">
        <v>1644</v>
      </c>
      <c r="AE662" s="58">
        <v>0</v>
      </c>
      <c r="AF662" s="55" t="s">
        <v>1644</v>
      </c>
      <c r="AG662" s="55" t="s">
        <v>1644</v>
      </c>
      <c r="AH662" s="55" t="s">
        <v>1644</v>
      </c>
      <c r="AI662" s="55" t="s">
        <v>1644</v>
      </c>
      <c r="AJ662" s="55" t="s">
        <v>1644</v>
      </c>
      <c r="AK662" s="55" t="s">
        <v>1644</v>
      </c>
      <c r="AL662" s="55" t="s">
        <v>1644</v>
      </c>
      <c r="AM662" s="55" t="s">
        <v>3861</v>
      </c>
      <c r="AN662" s="55" t="s">
        <v>1644</v>
      </c>
      <c r="AO662" t="s">
        <v>3842</v>
      </c>
    </row>
    <row r="663" spans="1:41" x14ac:dyDescent="0.25">
      <c r="A663" s="56">
        <v>45716</v>
      </c>
      <c r="B663" s="92" t="s">
        <v>2159</v>
      </c>
      <c r="C663" s="55" t="s">
        <v>4289</v>
      </c>
      <c r="D663" s="55" t="s">
        <v>3859</v>
      </c>
      <c r="E663" s="55" t="s">
        <v>89</v>
      </c>
      <c r="F663" s="55">
        <v>50900020</v>
      </c>
      <c r="G663" s="55" t="s">
        <v>492</v>
      </c>
      <c r="H663" s="55" t="s">
        <v>89</v>
      </c>
      <c r="I663" s="57">
        <v>944.4</v>
      </c>
      <c r="J663" s="57">
        <v>944.4</v>
      </c>
      <c r="K663" s="55" t="s">
        <v>4288</v>
      </c>
      <c r="L663" s="55" t="s">
        <v>1644</v>
      </c>
      <c r="M663" s="55" t="s">
        <v>4289</v>
      </c>
      <c r="N663" s="56">
        <v>45716</v>
      </c>
      <c r="O663" s="55" t="s">
        <v>1644</v>
      </c>
      <c r="P663" s="55" t="s">
        <v>329</v>
      </c>
      <c r="Q663" s="55" t="s">
        <v>330</v>
      </c>
      <c r="R663" s="55" t="s">
        <v>1644</v>
      </c>
      <c r="S663" s="55" t="s">
        <v>1644</v>
      </c>
      <c r="T663" s="55" t="s">
        <v>1644</v>
      </c>
      <c r="U663" s="55" t="s">
        <v>3907</v>
      </c>
      <c r="V663" s="55" t="s">
        <v>1881</v>
      </c>
      <c r="W663" s="55" t="s">
        <v>1644</v>
      </c>
      <c r="X663" s="56"/>
      <c r="Y663" s="55" t="s">
        <v>1644</v>
      </c>
      <c r="Z663" s="56"/>
      <c r="AA663" s="55" t="s">
        <v>1644</v>
      </c>
      <c r="AB663" s="59">
        <v>15434433</v>
      </c>
      <c r="AC663" s="55" t="s">
        <v>1554</v>
      </c>
      <c r="AD663" s="55" t="s">
        <v>1644</v>
      </c>
      <c r="AE663" s="58">
        <v>0</v>
      </c>
      <c r="AF663" s="55" t="s">
        <v>1644</v>
      </c>
      <c r="AG663" s="55" t="s">
        <v>1644</v>
      </c>
      <c r="AH663" s="55" t="s">
        <v>1644</v>
      </c>
      <c r="AI663" s="55" t="s">
        <v>1644</v>
      </c>
      <c r="AJ663" s="55" t="s">
        <v>1644</v>
      </c>
      <c r="AK663" s="55" t="s">
        <v>1644</v>
      </c>
      <c r="AL663" s="55" t="s">
        <v>1644</v>
      </c>
      <c r="AM663" s="55" t="s">
        <v>3861</v>
      </c>
      <c r="AN663" s="55" t="s">
        <v>1644</v>
      </c>
      <c r="AO663" t="s">
        <v>3842</v>
      </c>
    </row>
    <row r="664" spans="1:41" x14ac:dyDescent="0.25">
      <c r="A664" s="56">
        <v>45716</v>
      </c>
      <c r="B664" s="92" t="s">
        <v>2159</v>
      </c>
      <c r="C664" s="55" t="s">
        <v>4289</v>
      </c>
      <c r="D664" s="55" t="s">
        <v>3859</v>
      </c>
      <c r="E664" s="55" t="s">
        <v>89</v>
      </c>
      <c r="F664" s="55">
        <v>50900020</v>
      </c>
      <c r="G664" s="55" t="s">
        <v>492</v>
      </c>
      <c r="H664" s="55" t="s">
        <v>89</v>
      </c>
      <c r="I664" s="57">
        <v>425.37</v>
      </c>
      <c r="J664" s="57">
        <v>425.37</v>
      </c>
      <c r="K664" s="55" t="s">
        <v>4288</v>
      </c>
      <c r="L664" s="55" t="s">
        <v>1644</v>
      </c>
      <c r="M664" s="55" t="s">
        <v>4289</v>
      </c>
      <c r="N664" s="56">
        <v>45716</v>
      </c>
      <c r="O664" s="55" t="s">
        <v>1644</v>
      </c>
      <c r="P664" s="55" t="s">
        <v>329</v>
      </c>
      <c r="Q664" s="55" t="s">
        <v>330</v>
      </c>
      <c r="R664" s="55" t="s">
        <v>1644</v>
      </c>
      <c r="S664" s="55" t="s">
        <v>1644</v>
      </c>
      <c r="T664" s="55" t="s">
        <v>1644</v>
      </c>
      <c r="U664" s="55" t="s">
        <v>3940</v>
      </c>
      <c r="V664" s="55" t="s">
        <v>1881</v>
      </c>
      <c r="W664" s="55" t="s">
        <v>1644</v>
      </c>
      <c r="X664" s="56"/>
      <c r="Y664" s="55" t="s">
        <v>1644</v>
      </c>
      <c r="Z664" s="56"/>
      <c r="AA664" s="55" t="s">
        <v>1644</v>
      </c>
      <c r="AB664" s="59">
        <v>6605970</v>
      </c>
      <c r="AC664" s="55" t="s">
        <v>1554</v>
      </c>
      <c r="AD664" s="55" t="s">
        <v>1644</v>
      </c>
      <c r="AE664" s="58">
        <v>0</v>
      </c>
      <c r="AF664" s="55" t="s">
        <v>1644</v>
      </c>
      <c r="AG664" s="55" t="s">
        <v>1644</v>
      </c>
      <c r="AH664" s="55" t="s">
        <v>1644</v>
      </c>
      <c r="AI664" s="55" t="s">
        <v>1644</v>
      </c>
      <c r="AJ664" s="55" t="s">
        <v>1644</v>
      </c>
      <c r="AK664" s="55" t="s">
        <v>1644</v>
      </c>
      <c r="AL664" s="55" t="s">
        <v>1644</v>
      </c>
      <c r="AM664" s="55" t="s">
        <v>3861</v>
      </c>
      <c r="AN664" s="55" t="s">
        <v>1644</v>
      </c>
      <c r="AO664" t="s">
        <v>3842</v>
      </c>
    </row>
    <row r="665" spans="1:41" x14ac:dyDescent="0.25">
      <c r="A665" s="56">
        <v>45716</v>
      </c>
      <c r="B665" s="92" t="s">
        <v>2159</v>
      </c>
      <c r="C665" s="55" t="s">
        <v>4290</v>
      </c>
      <c r="D665" s="55" t="s">
        <v>3859</v>
      </c>
      <c r="E665" s="55" t="s">
        <v>89</v>
      </c>
      <c r="F665" s="55">
        <v>50900020</v>
      </c>
      <c r="G665" s="55" t="s">
        <v>492</v>
      </c>
      <c r="H665" s="55" t="s">
        <v>89</v>
      </c>
      <c r="I665" s="57">
        <v>83.34</v>
      </c>
      <c r="J665" s="57">
        <v>83.34</v>
      </c>
      <c r="K665" s="55" t="s">
        <v>4288</v>
      </c>
      <c r="L665" s="55" t="s">
        <v>1644</v>
      </c>
      <c r="M665" s="55" t="s">
        <v>4290</v>
      </c>
      <c r="N665" s="56">
        <v>45716</v>
      </c>
      <c r="O665" s="55" t="s">
        <v>1644</v>
      </c>
      <c r="P665" s="55" t="s">
        <v>329</v>
      </c>
      <c r="Q665" s="55" t="s">
        <v>330</v>
      </c>
      <c r="R665" s="55" t="s">
        <v>1644</v>
      </c>
      <c r="S665" s="55" t="s">
        <v>1644</v>
      </c>
      <c r="T665" s="55" t="s">
        <v>1644</v>
      </c>
      <c r="U665" s="55" t="s">
        <v>4203</v>
      </c>
      <c r="V665" s="55" t="s">
        <v>1881</v>
      </c>
      <c r="W665" s="55" t="s">
        <v>1644</v>
      </c>
      <c r="X665" s="56"/>
      <c r="Y665" s="55" t="s">
        <v>1644</v>
      </c>
      <c r="Z665" s="56"/>
      <c r="AA665" s="55" t="s">
        <v>1644</v>
      </c>
      <c r="AB665" s="59">
        <v>1336834</v>
      </c>
      <c r="AC665" s="55" t="s">
        <v>1554</v>
      </c>
      <c r="AD665" s="55" t="s">
        <v>1644</v>
      </c>
      <c r="AE665" s="58">
        <v>0</v>
      </c>
      <c r="AF665" s="55" t="s">
        <v>1644</v>
      </c>
      <c r="AG665" s="55" t="s">
        <v>1644</v>
      </c>
      <c r="AH665" s="55" t="s">
        <v>1644</v>
      </c>
      <c r="AI665" s="55" t="s">
        <v>1644</v>
      </c>
      <c r="AJ665" s="55" t="s">
        <v>1644</v>
      </c>
      <c r="AK665" s="55" t="s">
        <v>1644</v>
      </c>
      <c r="AL665" s="55" t="s">
        <v>1644</v>
      </c>
      <c r="AM665" s="55" t="s">
        <v>3861</v>
      </c>
      <c r="AN665" s="55" t="s">
        <v>1644</v>
      </c>
      <c r="AO665" t="s">
        <v>3842</v>
      </c>
    </row>
    <row r="666" spans="1:41" x14ac:dyDescent="0.25">
      <c r="A666" s="56">
        <v>45716</v>
      </c>
      <c r="B666" s="92" t="s">
        <v>2159</v>
      </c>
      <c r="C666" s="55" t="s">
        <v>4290</v>
      </c>
      <c r="D666" s="55" t="s">
        <v>3859</v>
      </c>
      <c r="E666" s="55" t="s">
        <v>89</v>
      </c>
      <c r="F666" s="55">
        <v>50900020</v>
      </c>
      <c r="G666" s="55" t="s">
        <v>492</v>
      </c>
      <c r="H666" s="55" t="s">
        <v>89</v>
      </c>
      <c r="I666" s="57">
        <v>83.34</v>
      </c>
      <c r="J666" s="57">
        <v>83.34</v>
      </c>
      <c r="K666" s="55" t="s">
        <v>4288</v>
      </c>
      <c r="L666" s="55" t="s">
        <v>1644</v>
      </c>
      <c r="M666" s="55" t="s">
        <v>4290</v>
      </c>
      <c r="N666" s="56">
        <v>45716</v>
      </c>
      <c r="O666" s="55" t="s">
        <v>1644</v>
      </c>
      <c r="P666" s="55" t="s">
        <v>329</v>
      </c>
      <c r="Q666" s="55" t="s">
        <v>330</v>
      </c>
      <c r="R666" s="55" t="s">
        <v>1644</v>
      </c>
      <c r="S666" s="55" t="s">
        <v>1644</v>
      </c>
      <c r="T666" s="55" t="s">
        <v>1644</v>
      </c>
      <c r="U666" s="55" t="s">
        <v>4196</v>
      </c>
      <c r="V666" s="55" t="s">
        <v>1881</v>
      </c>
      <c r="W666" s="55" t="s">
        <v>1644</v>
      </c>
      <c r="X666" s="56"/>
      <c r="Y666" s="55" t="s">
        <v>1644</v>
      </c>
      <c r="Z666" s="56"/>
      <c r="AA666" s="55" t="s">
        <v>1644</v>
      </c>
      <c r="AB666" s="59">
        <v>1336834</v>
      </c>
      <c r="AC666" s="55" t="s">
        <v>1554</v>
      </c>
      <c r="AD666" s="55" t="s">
        <v>1644</v>
      </c>
      <c r="AE666" s="58">
        <v>0</v>
      </c>
      <c r="AF666" s="55" t="s">
        <v>1644</v>
      </c>
      <c r="AG666" s="55" t="s">
        <v>1644</v>
      </c>
      <c r="AH666" s="55" t="s">
        <v>1644</v>
      </c>
      <c r="AI666" s="55" t="s">
        <v>1644</v>
      </c>
      <c r="AJ666" s="55" t="s">
        <v>1644</v>
      </c>
      <c r="AK666" s="55" t="s">
        <v>1644</v>
      </c>
      <c r="AL666" s="55" t="s">
        <v>1644</v>
      </c>
      <c r="AM666" s="55" t="s">
        <v>3861</v>
      </c>
      <c r="AN666" s="55" t="s">
        <v>1644</v>
      </c>
      <c r="AO666" t="s">
        <v>3842</v>
      </c>
    </row>
    <row r="667" spans="1:41" x14ac:dyDescent="0.25">
      <c r="A667" s="56">
        <v>45716</v>
      </c>
      <c r="B667" s="92" t="s">
        <v>2159</v>
      </c>
      <c r="C667" s="55" t="s">
        <v>4290</v>
      </c>
      <c r="D667" s="55" t="s">
        <v>3859</v>
      </c>
      <c r="E667" s="55" t="s">
        <v>89</v>
      </c>
      <c r="F667" s="55">
        <v>50900020</v>
      </c>
      <c r="G667" s="55" t="s">
        <v>492</v>
      </c>
      <c r="H667" s="55" t="s">
        <v>89</v>
      </c>
      <c r="I667" s="57">
        <v>83.33</v>
      </c>
      <c r="J667" s="57">
        <v>83.33</v>
      </c>
      <c r="K667" s="55" t="s">
        <v>4288</v>
      </c>
      <c r="L667" s="55" t="s">
        <v>1644</v>
      </c>
      <c r="M667" s="55" t="s">
        <v>4290</v>
      </c>
      <c r="N667" s="56">
        <v>45716</v>
      </c>
      <c r="O667" s="55" t="s">
        <v>1644</v>
      </c>
      <c r="P667" s="55" t="s">
        <v>329</v>
      </c>
      <c r="Q667" s="55" t="s">
        <v>330</v>
      </c>
      <c r="R667" s="55" t="s">
        <v>1644</v>
      </c>
      <c r="S667" s="55" t="s">
        <v>1644</v>
      </c>
      <c r="T667" s="55" t="s">
        <v>1644</v>
      </c>
      <c r="U667" s="55" t="s">
        <v>4195</v>
      </c>
      <c r="V667" s="55" t="s">
        <v>1881</v>
      </c>
      <c r="W667" s="55" t="s">
        <v>1644</v>
      </c>
      <c r="X667" s="56"/>
      <c r="Y667" s="55" t="s">
        <v>1644</v>
      </c>
      <c r="Z667" s="56"/>
      <c r="AA667" s="55" t="s">
        <v>1644</v>
      </c>
      <c r="AB667" s="59">
        <v>1336833</v>
      </c>
      <c r="AC667" s="55" t="s">
        <v>1554</v>
      </c>
      <c r="AD667" s="55" t="s">
        <v>1644</v>
      </c>
      <c r="AE667" s="58">
        <v>0</v>
      </c>
      <c r="AF667" s="55" t="s">
        <v>1644</v>
      </c>
      <c r="AG667" s="55" t="s">
        <v>1644</v>
      </c>
      <c r="AH667" s="55" t="s">
        <v>1644</v>
      </c>
      <c r="AI667" s="55" t="s">
        <v>1644</v>
      </c>
      <c r="AJ667" s="55" t="s">
        <v>1644</v>
      </c>
      <c r="AK667" s="55" t="s">
        <v>1644</v>
      </c>
      <c r="AL667" s="55" t="s">
        <v>1644</v>
      </c>
      <c r="AM667" s="55" t="s">
        <v>3861</v>
      </c>
      <c r="AN667" s="55" t="s">
        <v>1644</v>
      </c>
      <c r="AO667" t="s">
        <v>3842</v>
      </c>
    </row>
    <row r="668" spans="1:41" x14ac:dyDescent="0.25">
      <c r="A668" s="56">
        <v>45716</v>
      </c>
      <c r="B668" s="92" t="s">
        <v>2159</v>
      </c>
      <c r="C668" s="55" t="s">
        <v>4290</v>
      </c>
      <c r="D668" s="55" t="s">
        <v>3859</v>
      </c>
      <c r="E668" s="55" t="s">
        <v>89</v>
      </c>
      <c r="F668" s="55">
        <v>50900020</v>
      </c>
      <c r="G668" s="55" t="s">
        <v>492</v>
      </c>
      <c r="H668" s="55" t="s">
        <v>89</v>
      </c>
      <c r="I668" s="57">
        <v>83.34</v>
      </c>
      <c r="J668" s="57">
        <v>83.34</v>
      </c>
      <c r="K668" s="55" t="s">
        <v>4288</v>
      </c>
      <c r="L668" s="55" t="s">
        <v>1644</v>
      </c>
      <c r="M668" s="55" t="s">
        <v>4290</v>
      </c>
      <c r="N668" s="56">
        <v>45716</v>
      </c>
      <c r="O668" s="55" t="s">
        <v>1644</v>
      </c>
      <c r="P668" s="55" t="s">
        <v>329</v>
      </c>
      <c r="Q668" s="55" t="s">
        <v>330</v>
      </c>
      <c r="R668" s="55" t="s">
        <v>1644</v>
      </c>
      <c r="S668" s="55" t="s">
        <v>1644</v>
      </c>
      <c r="T668" s="55" t="s">
        <v>1644</v>
      </c>
      <c r="U668" s="55" t="s">
        <v>4201</v>
      </c>
      <c r="V668" s="55" t="s">
        <v>1881</v>
      </c>
      <c r="W668" s="55" t="s">
        <v>1644</v>
      </c>
      <c r="X668" s="56"/>
      <c r="Y668" s="55" t="s">
        <v>1644</v>
      </c>
      <c r="Z668" s="56"/>
      <c r="AA668" s="55" t="s">
        <v>1644</v>
      </c>
      <c r="AB668" s="59">
        <v>1336834</v>
      </c>
      <c r="AC668" s="55" t="s">
        <v>1554</v>
      </c>
      <c r="AD668" s="55" t="s">
        <v>1644</v>
      </c>
      <c r="AE668" s="58">
        <v>0</v>
      </c>
      <c r="AF668" s="55" t="s">
        <v>1644</v>
      </c>
      <c r="AG668" s="55" t="s">
        <v>1644</v>
      </c>
      <c r="AH668" s="55" t="s">
        <v>1644</v>
      </c>
      <c r="AI668" s="55" t="s">
        <v>1644</v>
      </c>
      <c r="AJ668" s="55" t="s">
        <v>1644</v>
      </c>
      <c r="AK668" s="55" t="s">
        <v>1644</v>
      </c>
      <c r="AL668" s="55" t="s">
        <v>1644</v>
      </c>
      <c r="AM668" s="55" t="s">
        <v>3861</v>
      </c>
      <c r="AN668" s="55" t="s">
        <v>1644</v>
      </c>
      <c r="AO668" t="s">
        <v>3842</v>
      </c>
    </row>
    <row r="669" spans="1:41" x14ac:dyDescent="0.25">
      <c r="A669" s="56">
        <v>45716</v>
      </c>
      <c r="B669" s="92" t="s">
        <v>2159</v>
      </c>
      <c r="C669" s="55" t="s">
        <v>4290</v>
      </c>
      <c r="D669" s="55" t="s">
        <v>3859</v>
      </c>
      <c r="E669" s="55" t="s">
        <v>89</v>
      </c>
      <c r="F669" s="55">
        <v>50900020</v>
      </c>
      <c r="G669" s="55" t="s">
        <v>492</v>
      </c>
      <c r="H669" s="55" t="s">
        <v>89</v>
      </c>
      <c r="I669" s="57">
        <v>83.34</v>
      </c>
      <c r="J669" s="57">
        <v>83.34</v>
      </c>
      <c r="K669" s="55" t="s">
        <v>4288</v>
      </c>
      <c r="L669" s="55" t="s">
        <v>1644</v>
      </c>
      <c r="M669" s="55" t="s">
        <v>4290</v>
      </c>
      <c r="N669" s="56">
        <v>45716</v>
      </c>
      <c r="O669" s="55" t="s">
        <v>1644</v>
      </c>
      <c r="P669" s="55" t="s">
        <v>329</v>
      </c>
      <c r="Q669" s="55" t="s">
        <v>330</v>
      </c>
      <c r="R669" s="55" t="s">
        <v>1644</v>
      </c>
      <c r="S669" s="55" t="s">
        <v>1644</v>
      </c>
      <c r="T669" s="55" t="s">
        <v>1644</v>
      </c>
      <c r="U669" s="55" t="s">
        <v>4190</v>
      </c>
      <c r="V669" s="55" t="s">
        <v>1881</v>
      </c>
      <c r="W669" s="55" t="s">
        <v>1644</v>
      </c>
      <c r="X669" s="56"/>
      <c r="Y669" s="55" t="s">
        <v>1644</v>
      </c>
      <c r="Z669" s="56"/>
      <c r="AA669" s="55" t="s">
        <v>1644</v>
      </c>
      <c r="AB669" s="59">
        <v>1336834</v>
      </c>
      <c r="AC669" s="55" t="s">
        <v>1554</v>
      </c>
      <c r="AD669" s="55" t="s">
        <v>1644</v>
      </c>
      <c r="AE669" s="58">
        <v>0</v>
      </c>
      <c r="AF669" s="55" t="s">
        <v>1644</v>
      </c>
      <c r="AG669" s="55" t="s">
        <v>1644</v>
      </c>
      <c r="AH669" s="55" t="s">
        <v>1644</v>
      </c>
      <c r="AI669" s="55" t="s">
        <v>1644</v>
      </c>
      <c r="AJ669" s="55" t="s">
        <v>1644</v>
      </c>
      <c r="AK669" s="55" t="s">
        <v>1644</v>
      </c>
      <c r="AL669" s="55" t="s">
        <v>1644</v>
      </c>
      <c r="AM669" s="55" t="s">
        <v>3861</v>
      </c>
      <c r="AN669" s="55" t="s">
        <v>1644</v>
      </c>
      <c r="AO669" t="s">
        <v>3842</v>
      </c>
    </row>
    <row r="670" spans="1:41" x14ac:dyDescent="0.25">
      <c r="A670" s="56">
        <v>45716</v>
      </c>
      <c r="B670" s="92" t="s">
        <v>2159</v>
      </c>
      <c r="C670" s="55" t="s">
        <v>4290</v>
      </c>
      <c r="D670" s="55" t="s">
        <v>3859</v>
      </c>
      <c r="E670" s="55" t="s">
        <v>89</v>
      </c>
      <c r="F670" s="55">
        <v>50900020</v>
      </c>
      <c r="G670" s="55" t="s">
        <v>492</v>
      </c>
      <c r="H670" s="55" t="s">
        <v>89</v>
      </c>
      <c r="I670" s="57">
        <v>83.34</v>
      </c>
      <c r="J670" s="57">
        <v>83.34</v>
      </c>
      <c r="K670" s="55" t="s">
        <v>4288</v>
      </c>
      <c r="L670" s="55" t="s">
        <v>1644</v>
      </c>
      <c r="M670" s="55" t="s">
        <v>4290</v>
      </c>
      <c r="N670" s="56">
        <v>45716</v>
      </c>
      <c r="O670" s="55" t="s">
        <v>1644</v>
      </c>
      <c r="P670" s="55" t="s">
        <v>329</v>
      </c>
      <c r="Q670" s="55" t="s">
        <v>330</v>
      </c>
      <c r="R670" s="55" t="s">
        <v>1644</v>
      </c>
      <c r="S670" s="55" t="s">
        <v>1644</v>
      </c>
      <c r="T670" s="55" t="s">
        <v>1644</v>
      </c>
      <c r="U670" s="55" t="s">
        <v>4192</v>
      </c>
      <c r="V670" s="55" t="s">
        <v>1881</v>
      </c>
      <c r="W670" s="55" t="s">
        <v>1644</v>
      </c>
      <c r="X670" s="56"/>
      <c r="Y670" s="55" t="s">
        <v>1644</v>
      </c>
      <c r="Z670" s="56"/>
      <c r="AA670" s="55" t="s">
        <v>1644</v>
      </c>
      <c r="AB670" s="59">
        <v>1336834</v>
      </c>
      <c r="AC670" s="55" t="s">
        <v>1554</v>
      </c>
      <c r="AD670" s="55" t="s">
        <v>1644</v>
      </c>
      <c r="AE670" s="58">
        <v>0</v>
      </c>
      <c r="AF670" s="55" t="s">
        <v>1644</v>
      </c>
      <c r="AG670" s="55" t="s">
        <v>1644</v>
      </c>
      <c r="AH670" s="55" t="s">
        <v>1644</v>
      </c>
      <c r="AI670" s="55" t="s">
        <v>1644</v>
      </c>
      <c r="AJ670" s="55" t="s">
        <v>1644</v>
      </c>
      <c r="AK670" s="55" t="s">
        <v>1644</v>
      </c>
      <c r="AL670" s="55" t="s">
        <v>1644</v>
      </c>
      <c r="AM670" s="55" t="s">
        <v>3861</v>
      </c>
      <c r="AN670" s="55" t="s">
        <v>1644</v>
      </c>
      <c r="AO670" t="s">
        <v>3842</v>
      </c>
    </row>
    <row r="671" spans="1:41" x14ac:dyDescent="0.25">
      <c r="A671" s="56">
        <v>45716</v>
      </c>
      <c r="B671" s="92" t="s">
        <v>2159</v>
      </c>
      <c r="C671" s="55" t="s">
        <v>4290</v>
      </c>
      <c r="D671" s="55" t="s">
        <v>3859</v>
      </c>
      <c r="E671" s="55" t="s">
        <v>89</v>
      </c>
      <c r="F671" s="55">
        <v>50900020</v>
      </c>
      <c r="G671" s="55" t="s">
        <v>492</v>
      </c>
      <c r="H671" s="55" t="s">
        <v>89</v>
      </c>
      <c r="I671" s="57">
        <v>83.34</v>
      </c>
      <c r="J671" s="57">
        <v>83.34</v>
      </c>
      <c r="K671" s="55" t="s">
        <v>4288</v>
      </c>
      <c r="L671" s="55" t="s">
        <v>1644</v>
      </c>
      <c r="M671" s="55" t="s">
        <v>4290</v>
      </c>
      <c r="N671" s="56">
        <v>45716</v>
      </c>
      <c r="O671" s="55" t="s">
        <v>1644</v>
      </c>
      <c r="P671" s="55" t="s">
        <v>329</v>
      </c>
      <c r="Q671" s="55" t="s">
        <v>330</v>
      </c>
      <c r="R671" s="55" t="s">
        <v>1644</v>
      </c>
      <c r="S671" s="55" t="s">
        <v>1644</v>
      </c>
      <c r="T671" s="55" t="s">
        <v>1644</v>
      </c>
      <c r="U671" s="55" t="s">
        <v>4208</v>
      </c>
      <c r="V671" s="55" t="s">
        <v>1881</v>
      </c>
      <c r="W671" s="55" t="s">
        <v>1644</v>
      </c>
      <c r="X671" s="56"/>
      <c r="Y671" s="55" t="s">
        <v>1644</v>
      </c>
      <c r="Z671" s="56"/>
      <c r="AA671" s="55" t="s">
        <v>1644</v>
      </c>
      <c r="AB671" s="59">
        <v>1336834</v>
      </c>
      <c r="AC671" s="55" t="s">
        <v>1554</v>
      </c>
      <c r="AD671" s="55" t="s">
        <v>1644</v>
      </c>
      <c r="AE671" s="58">
        <v>0</v>
      </c>
      <c r="AF671" s="55" t="s">
        <v>1644</v>
      </c>
      <c r="AG671" s="55" t="s">
        <v>1644</v>
      </c>
      <c r="AH671" s="55" t="s">
        <v>1644</v>
      </c>
      <c r="AI671" s="55" t="s">
        <v>1644</v>
      </c>
      <c r="AJ671" s="55" t="s">
        <v>1644</v>
      </c>
      <c r="AK671" s="55" t="s">
        <v>1644</v>
      </c>
      <c r="AL671" s="55" t="s">
        <v>1644</v>
      </c>
      <c r="AM671" s="55" t="s">
        <v>3861</v>
      </c>
      <c r="AN671" s="55" t="s">
        <v>1644</v>
      </c>
      <c r="AO671" t="s">
        <v>3842</v>
      </c>
    </row>
    <row r="672" spans="1:41" x14ac:dyDescent="0.25">
      <c r="A672" s="56">
        <v>45716</v>
      </c>
      <c r="B672" s="92" t="s">
        <v>2159</v>
      </c>
      <c r="C672" s="55" t="s">
        <v>4290</v>
      </c>
      <c r="D672" s="55" t="s">
        <v>3859</v>
      </c>
      <c r="E672" s="55" t="s">
        <v>89</v>
      </c>
      <c r="F672" s="55">
        <v>50900020</v>
      </c>
      <c r="G672" s="55" t="s">
        <v>492</v>
      </c>
      <c r="H672" s="55" t="s">
        <v>89</v>
      </c>
      <c r="I672" s="57">
        <v>83.34</v>
      </c>
      <c r="J672" s="57">
        <v>83.34</v>
      </c>
      <c r="K672" s="55" t="s">
        <v>4288</v>
      </c>
      <c r="L672" s="55" t="s">
        <v>1644</v>
      </c>
      <c r="M672" s="55" t="s">
        <v>4290</v>
      </c>
      <c r="N672" s="56">
        <v>45716</v>
      </c>
      <c r="O672" s="55" t="s">
        <v>1644</v>
      </c>
      <c r="P672" s="55" t="s">
        <v>329</v>
      </c>
      <c r="Q672" s="55" t="s">
        <v>330</v>
      </c>
      <c r="R672" s="55" t="s">
        <v>1644</v>
      </c>
      <c r="S672" s="55" t="s">
        <v>1644</v>
      </c>
      <c r="T672" s="55" t="s">
        <v>1644</v>
      </c>
      <c r="U672" s="55" t="s">
        <v>4197</v>
      </c>
      <c r="V672" s="55" t="s">
        <v>1881</v>
      </c>
      <c r="W672" s="55" t="s">
        <v>1644</v>
      </c>
      <c r="X672" s="56"/>
      <c r="Y672" s="55" t="s">
        <v>1644</v>
      </c>
      <c r="Z672" s="56"/>
      <c r="AA672" s="55" t="s">
        <v>1644</v>
      </c>
      <c r="AB672" s="59">
        <v>1336834</v>
      </c>
      <c r="AC672" s="55" t="s">
        <v>1554</v>
      </c>
      <c r="AD672" s="55" t="s">
        <v>1644</v>
      </c>
      <c r="AE672" s="58">
        <v>0</v>
      </c>
      <c r="AF672" s="55" t="s">
        <v>1644</v>
      </c>
      <c r="AG672" s="55" t="s">
        <v>1644</v>
      </c>
      <c r="AH672" s="55" t="s">
        <v>1644</v>
      </c>
      <c r="AI672" s="55" t="s">
        <v>1644</v>
      </c>
      <c r="AJ672" s="55" t="s">
        <v>1644</v>
      </c>
      <c r="AK672" s="55" t="s">
        <v>1644</v>
      </c>
      <c r="AL672" s="55" t="s">
        <v>1644</v>
      </c>
      <c r="AM672" s="55" t="s">
        <v>3861</v>
      </c>
      <c r="AN672" s="55" t="s">
        <v>1644</v>
      </c>
      <c r="AO672" t="s">
        <v>3842</v>
      </c>
    </row>
    <row r="673" spans="1:41" x14ac:dyDescent="0.25">
      <c r="A673" s="56">
        <v>45716</v>
      </c>
      <c r="B673" s="92" t="s">
        <v>2159</v>
      </c>
      <c r="C673" s="55" t="s">
        <v>4290</v>
      </c>
      <c r="D673" s="55" t="s">
        <v>3859</v>
      </c>
      <c r="E673" s="55" t="s">
        <v>89</v>
      </c>
      <c r="F673" s="55">
        <v>50900020</v>
      </c>
      <c r="G673" s="55" t="s">
        <v>492</v>
      </c>
      <c r="H673" s="55" t="s">
        <v>89</v>
      </c>
      <c r="I673" s="57">
        <v>83.34</v>
      </c>
      <c r="J673" s="57">
        <v>83.34</v>
      </c>
      <c r="K673" s="55" t="s">
        <v>4288</v>
      </c>
      <c r="L673" s="55" t="s">
        <v>1644</v>
      </c>
      <c r="M673" s="55" t="s">
        <v>4290</v>
      </c>
      <c r="N673" s="56">
        <v>45716</v>
      </c>
      <c r="O673" s="55" t="s">
        <v>1644</v>
      </c>
      <c r="P673" s="55" t="s">
        <v>329</v>
      </c>
      <c r="Q673" s="55" t="s">
        <v>330</v>
      </c>
      <c r="R673" s="55" t="s">
        <v>1644</v>
      </c>
      <c r="S673" s="55" t="s">
        <v>1644</v>
      </c>
      <c r="T673" s="55" t="s">
        <v>1644</v>
      </c>
      <c r="U673" s="55" t="s">
        <v>4189</v>
      </c>
      <c r="V673" s="55" t="s">
        <v>1881</v>
      </c>
      <c r="W673" s="55" t="s">
        <v>1644</v>
      </c>
      <c r="X673" s="56"/>
      <c r="Y673" s="55" t="s">
        <v>1644</v>
      </c>
      <c r="Z673" s="56"/>
      <c r="AA673" s="55" t="s">
        <v>1644</v>
      </c>
      <c r="AB673" s="59">
        <v>1336834</v>
      </c>
      <c r="AC673" s="55" t="s">
        <v>1554</v>
      </c>
      <c r="AD673" s="55" t="s">
        <v>1644</v>
      </c>
      <c r="AE673" s="58">
        <v>0</v>
      </c>
      <c r="AF673" s="55" t="s">
        <v>1644</v>
      </c>
      <c r="AG673" s="55" t="s">
        <v>1644</v>
      </c>
      <c r="AH673" s="55" t="s">
        <v>1644</v>
      </c>
      <c r="AI673" s="55" t="s">
        <v>1644</v>
      </c>
      <c r="AJ673" s="55" t="s">
        <v>1644</v>
      </c>
      <c r="AK673" s="55" t="s">
        <v>1644</v>
      </c>
      <c r="AL673" s="55" t="s">
        <v>1644</v>
      </c>
      <c r="AM673" s="55" t="s">
        <v>3861</v>
      </c>
      <c r="AN673" s="55" t="s">
        <v>1644</v>
      </c>
      <c r="AO673" t="s">
        <v>3842</v>
      </c>
    </row>
    <row r="674" spans="1:41" x14ac:dyDescent="0.25">
      <c r="A674" s="56">
        <v>45716</v>
      </c>
      <c r="B674" s="92" t="s">
        <v>2159</v>
      </c>
      <c r="C674" s="55" t="s">
        <v>4290</v>
      </c>
      <c r="D674" s="55" t="s">
        <v>3859</v>
      </c>
      <c r="E674" s="55" t="s">
        <v>89</v>
      </c>
      <c r="F674" s="55">
        <v>50900020</v>
      </c>
      <c r="G674" s="55" t="s">
        <v>492</v>
      </c>
      <c r="H674" s="55" t="s">
        <v>89</v>
      </c>
      <c r="I674" s="57">
        <v>83.34</v>
      </c>
      <c r="J674" s="57">
        <v>83.34</v>
      </c>
      <c r="K674" s="55" t="s">
        <v>4288</v>
      </c>
      <c r="L674" s="55" t="s">
        <v>1644</v>
      </c>
      <c r="M674" s="55" t="s">
        <v>4290</v>
      </c>
      <c r="N674" s="56">
        <v>45716</v>
      </c>
      <c r="O674" s="55" t="s">
        <v>1644</v>
      </c>
      <c r="P674" s="55" t="s">
        <v>329</v>
      </c>
      <c r="Q674" s="55" t="s">
        <v>330</v>
      </c>
      <c r="R674" s="55" t="s">
        <v>1644</v>
      </c>
      <c r="S674" s="55" t="s">
        <v>1644</v>
      </c>
      <c r="T674" s="55" t="s">
        <v>1644</v>
      </c>
      <c r="U674" s="55" t="s">
        <v>4206</v>
      </c>
      <c r="V674" s="55" t="s">
        <v>1881</v>
      </c>
      <c r="W674" s="55" t="s">
        <v>1644</v>
      </c>
      <c r="X674" s="56"/>
      <c r="Y674" s="55" t="s">
        <v>1644</v>
      </c>
      <c r="Z674" s="56"/>
      <c r="AA674" s="55" t="s">
        <v>1644</v>
      </c>
      <c r="AB674" s="59">
        <v>1336834</v>
      </c>
      <c r="AC674" s="55" t="s">
        <v>1554</v>
      </c>
      <c r="AD674" s="55" t="s">
        <v>1644</v>
      </c>
      <c r="AE674" s="58">
        <v>0</v>
      </c>
      <c r="AF674" s="55" t="s">
        <v>1644</v>
      </c>
      <c r="AG674" s="55" t="s">
        <v>1644</v>
      </c>
      <c r="AH674" s="55" t="s">
        <v>1644</v>
      </c>
      <c r="AI674" s="55" t="s">
        <v>1644</v>
      </c>
      <c r="AJ674" s="55" t="s">
        <v>1644</v>
      </c>
      <c r="AK674" s="55" t="s">
        <v>1644</v>
      </c>
      <c r="AL674" s="55" t="s">
        <v>1644</v>
      </c>
      <c r="AM674" s="55" t="s">
        <v>3861</v>
      </c>
      <c r="AN674" s="55" t="s">
        <v>1644</v>
      </c>
      <c r="AO674" t="s">
        <v>3842</v>
      </c>
    </row>
    <row r="675" spans="1:41" x14ac:dyDescent="0.25">
      <c r="A675" s="56">
        <v>45716</v>
      </c>
      <c r="B675" s="92" t="s">
        <v>2159</v>
      </c>
      <c r="C675" s="55" t="s">
        <v>4290</v>
      </c>
      <c r="D675" s="55" t="s">
        <v>3859</v>
      </c>
      <c r="E675" s="55" t="s">
        <v>89</v>
      </c>
      <c r="F675" s="55">
        <v>50900020</v>
      </c>
      <c r="G675" s="55" t="s">
        <v>492</v>
      </c>
      <c r="H675" s="55" t="s">
        <v>89</v>
      </c>
      <c r="I675" s="57">
        <v>83.34</v>
      </c>
      <c r="J675" s="57">
        <v>83.34</v>
      </c>
      <c r="K675" s="55" t="s">
        <v>4288</v>
      </c>
      <c r="L675" s="55" t="s">
        <v>1644</v>
      </c>
      <c r="M675" s="55" t="s">
        <v>4290</v>
      </c>
      <c r="N675" s="56">
        <v>45716</v>
      </c>
      <c r="O675" s="55" t="s">
        <v>1644</v>
      </c>
      <c r="P675" s="55" t="s">
        <v>329</v>
      </c>
      <c r="Q675" s="55" t="s">
        <v>330</v>
      </c>
      <c r="R675" s="55" t="s">
        <v>1644</v>
      </c>
      <c r="S675" s="55" t="s">
        <v>1644</v>
      </c>
      <c r="T675" s="55" t="s">
        <v>1644</v>
      </c>
      <c r="U675" s="55" t="s">
        <v>4191</v>
      </c>
      <c r="V675" s="55" t="s">
        <v>1881</v>
      </c>
      <c r="W675" s="55" t="s">
        <v>1644</v>
      </c>
      <c r="X675" s="56"/>
      <c r="Y675" s="55" t="s">
        <v>1644</v>
      </c>
      <c r="Z675" s="56"/>
      <c r="AA675" s="55" t="s">
        <v>1644</v>
      </c>
      <c r="AB675" s="59">
        <v>1336834</v>
      </c>
      <c r="AC675" s="55" t="s">
        <v>1554</v>
      </c>
      <c r="AD675" s="55" t="s">
        <v>1644</v>
      </c>
      <c r="AE675" s="58">
        <v>0</v>
      </c>
      <c r="AF675" s="55" t="s">
        <v>1644</v>
      </c>
      <c r="AG675" s="55" t="s">
        <v>1644</v>
      </c>
      <c r="AH675" s="55" t="s">
        <v>1644</v>
      </c>
      <c r="AI675" s="55" t="s">
        <v>1644</v>
      </c>
      <c r="AJ675" s="55" t="s">
        <v>1644</v>
      </c>
      <c r="AK675" s="55" t="s">
        <v>1644</v>
      </c>
      <c r="AL675" s="55" t="s">
        <v>1644</v>
      </c>
      <c r="AM675" s="55" t="s">
        <v>3861</v>
      </c>
      <c r="AN675" s="55" t="s">
        <v>1644</v>
      </c>
      <c r="AO675" t="s">
        <v>3842</v>
      </c>
    </row>
    <row r="676" spans="1:41" x14ac:dyDescent="0.25">
      <c r="A676" s="56">
        <v>45716</v>
      </c>
      <c r="B676" s="92" t="s">
        <v>2159</v>
      </c>
      <c r="C676" s="55" t="s">
        <v>4290</v>
      </c>
      <c r="D676" s="55" t="s">
        <v>3859</v>
      </c>
      <c r="E676" s="55" t="s">
        <v>89</v>
      </c>
      <c r="F676" s="55">
        <v>50900020</v>
      </c>
      <c r="G676" s="55" t="s">
        <v>492</v>
      </c>
      <c r="H676" s="55" t="s">
        <v>89</v>
      </c>
      <c r="I676" s="57">
        <v>83.34</v>
      </c>
      <c r="J676" s="57">
        <v>83.34</v>
      </c>
      <c r="K676" s="55" t="s">
        <v>4288</v>
      </c>
      <c r="L676" s="55" t="s">
        <v>1644</v>
      </c>
      <c r="M676" s="55" t="s">
        <v>4290</v>
      </c>
      <c r="N676" s="56">
        <v>45716</v>
      </c>
      <c r="O676" s="55" t="s">
        <v>1644</v>
      </c>
      <c r="P676" s="55" t="s">
        <v>329</v>
      </c>
      <c r="Q676" s="55" t="s">
        <v>330</v>
      </c>
      <c r="R676" s="55" t="s">
        <v>1644</v>
      </c>
      <c r="S676" s="55" t="s">
        <v>1644</v>
      </c>
      <c r="T676" s="55" t="s">
        <v>1644</v>
      </c>
      <c r="U676" s="55" t="s">
        <v>4187</v>
      </c>
      <c r="V676" s="55" t="s">
        <v>1881</v>
      </c>
      <c r="W676" s="55" t="s">
        <v>1644</v>
      </c>
      <c r="X676" s="56"/>
      <c r="Y676" s="55" t="s">
        <v>1644</v>
      </c>
      <c r="Z676" s="56"/>
      <c r="AA676" s="55" t="s">
        <v>1644</v>
      </c>
      <c r="AB676" s="59">
        <v>1336834</v>
      </c>
      <c r="AC676" s="55" t="s">
        <v>1554</v>
      </c>
      <c r="AD676" s="55" t="s">
        <v>1644</v>
      </c>
      <c r="AE676" s="58">
        <v>0</v>
      </c>
      <c r="AF676" s="55" t="s">
        <v>1644</v>
      </c>
      <c r="AG676" s="55" t="s">
        <v>1644</v>
      </c>
      <c r="AH676" s="55" t="s">
        <v>1644</v>
      </c>
      <c r="AI676" s="55" t="s">
        <v>1644</v>
      </c>
      <c r="AJ676" s="55" t="s">
        <v>1644</v>
      </c>
      <c r="AK676" s="55" t="s">
        <v>1644</v>
      </c>
      <c r="AL676" s="55" t="s">
        <v>1644</v>
      </c>
      <c r="AM676" s="55" t="s">
        <v>3861</v>
      </c>
      <c r="AN676" s="55" t="s">
        <v>1644</v>
      </c>
      <c r="AO676" t="s">
        <v>3842</v>
      </c>
    </row>
    <row r="677" spans="1:41" x14ac:dyDescent="0.25">
      <c r="A677" s="56">
        <v>45716</v>
      </c>
      <c r="B677" s="92" t="s">
        <v>2159</v>
      </c>
      <c r="C677" s="55" t="s">
        <v>4290</v>
      </c>
      <c r="D677" s="55" t="s">
        <v>3859</v>
      </c>
      <c r="E677" s="55" t="s">
        <v>89</v>
      </c>
      <c r="F677" s="55">
        <v>50900020</v>
      </c>
      <c r="G677" s="55" t="s">
        <v>492</v>
      </c>
      <c r="H677" s="55" t="s">
        <v>89</v>
      </c>
      <c r="I677" s="57">
        <v>83.34</v>
      </c>
      <c r="J677" s="57">
        <v>83.34</v>
      </c>
      <c r="K677" s="55" t="s">
        <v>4288</v>
      </c>
      <c r="L677" s="55" t="s">
        <v>1644</v>
      </c>
      <c r="M677" s="55" t="s">
        <v>4290</v>
      </c>
      <c r="N677" s="56">
        <v>45716</v>
      </c>
      <c r="O677" s="55" t="s">
        <v>1644</v>
      </c>
      <c r="P677" s="55" t="s">
        <v>329</v>
      </c>
      <c r="Q677" s="55" t="s">
        <v>330</v>
      </c>
      <c r="R677" s="55" t="s">
        <v>1644</v>
      </c>
      <c r="S677" s="55" t="s">
        <v>1644</v>
      </c>
      <c r="T677" s="55" t="s">
        <v>1644</v>
      </c>
      <c r="U677" s="55" t="s">
        <v>4200</v>
      </c>
      <c r="V677" s="55" t="s">
        <v>1881</v>
      </c>
      <c r="W677" s="55" t="s">
        <v>1644</v>
      </c>
      <c r="X677" s="56"/>
      <c r="Y677" s="55" t="s">
        <v>1644</v>
      </c>
      <c r="Z677" s="56"/>
      <c r="AA677" s="55" t="s">
        <v>1644</v>
      </c>
      <c r="AB677" s="59">
        <v>1336834</v>
      </c>
      <c r="AC677" s="55" t="s">
        <v>1554</v>
      </c>
      <c r="AD677" s="55" t="s">
        <v>1644</v>
      </c>
      <c r="AE677" s="58">
        <v>0</v>
      </c>
      <c r="AF677" s="55" t="s">
        <v>1644</v>
      </c>
      <c r="AG677" s="55" t="s">
        <v>1644</v>
      </c>
      <c r="AH677" s="55" t="s">
        <v>1644</v>
      </c>
      <c r="AI677" s="55" t="s">
        <v>1644</v>
      </c>
      <c r="AJ677" s="55" t="s">
        <v>1644</v>
      </c>
      <c r="AK677" s="55" t="s">
        <v>1644</v>
      </c>
      <c r="AL677" s="55" t="s">
        <v>1644</v>
      </c>
      <c r="AM677" s="55" t="s">
        <v>3861</v>
      </c>
      <c r="AN677" s="55" t="s">
        <v>1644</v>
      </c>
      <c r="AO677" t="s">
        <v>3842</v>
      </c>
    </row>
    <row r="678" spans="1:41" x14ac:dyDescent="0.25">
      <c r="A678" s="56">
        <v>45716</v>
      </c>
      <c r="B678" s="92" t="s">
        <v>2159</v>
      </c>
      <c r="C678" s="55" t="s">
        <v>4290</v>
      </c>
      <c r="D678" s="55" t="s">
        <v>3859</v>
      </c>
      <c r="E678" s="55" t="s">
        <v>89</v>
      </c>
      <c r="F678" s="55">
        <v>50900020</v>
      </c>
      <c r="G678" s="55" t="s">
        <v>492</v>
      </c>
      <c r="H678" s="55" t="s">
        <v>89</v>
      </c>
      <c r="I678" s="57">
        <v>83.33</v>
      </c>
      <c r="J678" s="57">
        <v>83.33</v>
      </c>
      <c r="K678" s="55" t="s">
        <v>4288</v>
      </c>
      <c r="L678" s="55" t="s">
        <v>1644</v>
      </c>
      <c r="M678" s="55" t="s">
        <v>4290</v>
      </c>
      <c r="N678" s="56">
        <v>45716</v>
      </c>
      <c r="O678" s="55" t="s">
        <v>1644</v>
      </c>
      <c r="P678" s="55" t="s">
        <v>329</v>
      </c>
      <c r="Q678" s="55" t="s">
        <v>330</v>
      </c>
      <c r="R678" s="55" t="s">
        <v>1644</v>
      </c>
      <c r="S678" s="55" t="s">
        <v>1644</v>
      </c>
      <c r="T678" s="55" t="s">
        <v>1644</v>
      </c>
      <c r="U678" s="55" t="s">
        <v>4199</v>
      </c>
      <c r="V678" s="55" t="s">
        <v>1881</v>
      </c>
      <c r="W678" s="55" t="s">
        <v>1644</v>
      </c>
      <c r="X678" s="56"/>
      <c r="Y678" s="55" t="s">
        <v>1644</v>
      </c>
      <c r="Z678" s="56"/>
      <c r="AA678" s="55" t="s">
        <v>1644</v>
      </c>
      <c r="AB678" s="59">
        <v>1336833</v>
      </c>
      <c r="AC678" s="55" t="s">
        <v>1554</v>
      </c>
      <c r="AD678" s="55" t="s">
        <v>1644</v>
      </c>
      <c r="AE678" s="58">
        <v>0</v>
      </c>
      <c r="AF678" s="55" t="s">
        <v>1644</v>
      </c>
      <c r="AG678" s="55" t="s">
        <v>1644</v>
      </c>
      <c r="AH678" s="55" t="s">
        <v>1644</v>
      </c>
      <c r="AI678" s="55" t="s">
        <v>1644</v>
      </c>
      <c r="AJ678" s="55" t="s">
        <v>1644</v>
      </c>
      <c r="AK678" s="55" t="s">
        <v>1644</v>
      </c>
      <c r="AL678" s="55" t="s">
        <v>1644</v>
      </c>
      <c r="AM678" s="55" t="s">
        <v>3861</v>
      </c>
      <c r="AN678" s="55" t="s">
        <v>1644</v>
      </c>
      <c r="AO678" t="s">
        <v>3842</v>
      </c>
    </row>
    <row r="679" spans="1:41" x14ac:dyDescent="0.25">
      <c r="A679" s="56">
        <v>45716</v>
      </c>
      <c r="B679" s="92" t="s">
        <v>2159</v>
      </c>
      <c r="C679" s="55" t="s">
        <v>4290</v>
      </c>
      <c r="D679" s="55" t="s">
        <v>3859</v>
      </c>
      <c r="E679" s="55" t="s">
        <v>89</v>
      </c>
      <c r="F679" s="55">
        <v>50900020</v>
      </c>
      <c r="G679" s="55" t="s">
        <v>492</v>
      </c>
      <c r="H679" s="55" t="s">
        <v>89</v>
      </c>
      <c r="I679" s="57">
        <v>83.34</v>
      </c>
      <c r="J679" s="57">
        <v>83.34</v>
      </c>
      <c r="K679" s="55" t="s">
        <v>4288</v>
      </c>
      <c r="L679" s="55" t="s">
        <v>1644</v>
      </c>
      <c r="M679" s="55" t="s">
        <v>4290</v>
      </c>
      <c r="N679" s="56">
        <v>45716</v>
      </c>
      <c r="O679" s="55" t="s">
        <v>1644</v>
      </c>
      <c r="P679" s="55" t="s">
        <v>329</v>
      </c>
      <c r="Q679" s="55" t="s">
        <v>330</v>
      </c>
      <c r="R679" s="55" t="s">
        <v>1644</v>
      </c>
      <c r="S679" s="55" t="s">
        <v>1644</v>
      </c>
      <c r="T679" s="55" t="s">
        <v>1644</v>
      </c>
      <c r="U679" s="55" t="s">
        <v>4193</v>
      </c>
      <c r="V679" s="55" t="s">
        <v>1881</v>
      </c>
      <c r="W679" s="55" t="s">
        <v>1644</v>
      </c>
      <c r="X679" s="56"/>
      <c r="Y679" s="55" t="s">
        <v>1644</v>
      </c>
      <c r="Z679" s="56"/>
      <c r="AA679" s="55" t="s">
        <v>1644</v>
      </c>
      <c r="AB679" s="59">
        <v>1336834</v>
      </c>
      <c r="AC679" s="55" t="s">
        <v>1554</v>
      </c>
      <c r="AD679" s="55" t="s">
        <v>1644</v>
      </c>
      <c r="AE679" s="58">
        <v>0</v>
      </c>
      <c r="AF679" s="55" t="s">
        <v>1644</v>
      </c>
      <c r="AG679" s="55" t="s">
        <v>1644</v>
      </c>
      <c r="AH679" s="55" t="s">
        <v>1644</v>
      </c>
      <c r="AI679" s="55" t="s">
        <v>1644</v>
      </c>
      <c r="AJ679" s="55" t="s">
        <v>1644</v>
      </c>
      <c r="AK679" s="55" t="s">
        <v>1644</v>
      </c>
      <c r="AL679" s="55" t="s">
        <v>1644</v>
      </c>
      <c r="AM679" s="55" t="s">
        <v>3861</v>
      </c>
      <c r="AN679" s="55" t="s">
        <v>1644</v>
      </c>
      <c r="AO679" t="s">
        <v>3842</v>
      </c>
    </row>
    <row r="680" spans="1:41" x14ac:dyDescent="0.25">
      <c r="A680" s="56">
        <v>45716</v>
      </c>
      <c r="B680" s="92" t="s">
        <v>2159</v>
      </c>
      <c r="C680" s="55" t="s">
        <v>4290</v>
      </c>
      <c r="D680" s="55" t="s">
        <v>3859</v>
      </c>
      <c r="E680" s="55" t="s">
        <v>89</v>
      </c>
      <c r="F680" s="55">
        <v>50900020</v>
      </c>
      <c r="G680" s="55" t="s">
        <v>492</v>
      </c>
      <c r="H680" s="55" t="s">
        <v>89</v>
      </c>
      <c r="I680" s="57">
        <v>83.34</v>
      </c>
      <c r="J680" s="57">
        <v>83.34</v>
      </c>
      <c r="K680" s="55" t="s">
        <v>4288</v>
      </c>
      <c r="L680" s="55" t="s">
        <v>1644</v>
      </c>
      <c r="M680" s="55" t="s">
        <v>4290</v>
      </c>
      <c r="N680" s="56">
        <v>45716</v>
      </c>
      <c r="O680" s="55" t="s">
        <v>1644</v>
      </c>
      <c r="P680" s="55" t="s">
        <v>329</v>
      </c>
      <c r="Q680" s="55" t="s">
        <v>330</v>
      </c>
      <c r="R680" s="55" t="s">
        <v>1644</v>
      </c>
      <c r="S680" s="55" t="s">
        <v>1644</v>
      </c>
      <c r="T680" s="55" t="s">
        <v>1644</v>
      </c>
      <c r="U680" s="55" t="s">
        <v>4202</v>
      </c>
      <c r="V680" s="55" t="s">
        <v>1881</v>
      </c>
      <c r="W680" s="55" t="s">
        <v>1644</v>
      </c>
      <c r="X680" s="56"/>
      <c r="Y680" s="55" t="s">
        <v>1644</v>
      </c>
      <c r="Z680" s="56"/>
      <c r="AA680" s="55" t="s">
        <v>1644</v>
      </c>
      <c r="AB680" s="59">
        <v>1336834</v>
      </c>
      <c r="AC680" s="55" t="s">
        <v>1554</v>
      </c>
      <c r="AD680" s="55" t="s">
        <v>1644</v>
      </c>
      <c r="AE680" s="58">
        <v>0</v>
      </c>
      <c r="AF680" s="55" t="s">
        <v>1644</v>
      </c>
      <c r="AG680" s="55" t="s">
        <v>1644</v>
      </c>
      <c r="AH680" s="55" t="s">
        <v>1644</v>
      </c>
      <c r="AI680" s="55" t="s">
        <v>1644</v>
      </c>
      <c r="AJ680" s="55" t="s">
        <v>1644</v>
      </c>
      <c r="AK680" s="55" t="s">
        <v>1644</v>
      </c>
      <c r="AL680" s="55" t="s">
        <v>1644</v>
      </c>
      <c r="AM680" s="55" t="s">
        <v>3861</v>
      </c>
      <c r="AN680" s="55" t="s">
        <v>1644</v>
      </c>
      <c r="AO680" t="s">
        <v>3842</v>
      </c>
    </row>
    <row r="681" spans="1:41" x14ac:dyDescent="0.25">
      <c r="A681" s="56">
        <v>45716</v>
      </c>
      <c r="B681" s="92" t="s">
        <v>2159</v>
      </c>
      <c r="C681" s="55" t="s">
        <v>4290</v>
      </c>
      <c r="D681" s="55" t="s">
        <v>3859</v>
      </c>
      <c r="E681" s="55" t="s">
        <v>89</v>
      </c>
      <c r="F681" s="55">
        <v>50900020</v>
      </c>
      <c r="G681" s="55" t="s">
        <v>492</v>
      </c>
      <c r="H681" s="55" t="s">
        <v>89</v>
      </c>
      <c r="I681" s="57">
        <v>83.33</v>
      </c>
      <c r="J681" s="57">
        <v>83.33</v>
      </c>
      <c r="K681" s="55" t="s">
        <v>4288</v>
      </c>
      <c r="L681" s="55" t="s">
        <v>1644</v>
      </c>
      <c r="M681" s="55" t="s">
        <v>4290</v>
      </c>
      <c r="N681" s="56">
        <v>45716</v>
      </c>
      <c r="O681" s="55" t="s">
        <v>1644</v>
      </c>
      <c r="P681" s="55" t="s">
        <v>329</v>
      </c>
      <c r="Q681" s="55" t="s">
        <v>330</v>
      </c>
      <c r="R681" s="55" t="s">
        <v>1644</v>
      </c>
      <c r="S681" s="55" t="s">
        <v>1644</v>
      </c>
      <c r="T681" s="55" t="s">
        <v>1644</v>
      </c>
      <c r="U681" s="55" t="s">
        <v>4194</v>
      </c>
      <c r="V681" s="55" t="s">
        <v>1881</v>
      </c>
      <c r="W681" s="55" t="s">
        <v>1644</v>
      </c>
      <c r="X681" s="56"/>
      <c r="Y681" s="55" t="s">
        <v>1644</v>
      </c>
      <c r="Z681" s="56"/>
      <c r="AA681" s="55" t="s">
        <v>1644</v>
      </c>
      <c r="AB681" s="59">
        <v>1336833</v>
      </c>
      <c r="AC681" s="55" t="s">
        <v>1554</v>
      </c>
      <c r="AD681" s="55" t="s">
        <v>1644</v>
      </c>
      <c r="AE681" s="58">
        <v>0</v>
      </c>
      <c r="AF681" s="55" t="s">
        <v>1644</v>
      </c>
      <c r="AG681" s="55" t="s">
        <v>1644</v>
      </c>
      <c r="AH681" s="55" t="s">
        <v>1644</v>
      </c>
      <c r="AI681" s="55" t="s">
        <v>1644</v>
      </c>
      <c r="AJ681" s="55" t="s">
        <v>1644</v>
      </c>
      <c r="AK681" s="55" t="s">
        <v>1644</v>
      </c>
      <c r="AL681" s="55" t="s">
        <v>1644</v>
      </c>
      <c r="AM681" s="55" t="s">
        <v>3861</v>
      </c>
      <c r="AN681" s="55" t="s">
        <v>1644</v>
      </c>
      <c r="AO681" t="s">
        <v>3842</v>
      </c>
    </row>
    <row r="682" spans="1:41" x14ac:dyDescent="0.25">
      <c r="A682" s="56">
        <v>45716</v>
      </c>
      <c r="B682" s="92" t="s">
        <v>2159</v>
      </c>
      <c r="C682" s="55" t="s">
        <v>4290</v>
      </c>
      <c r="D682" s="55" t="s">
        <v>3859</v>
      </c>
      <c r="E682" s="55" t="s">
        <v>89</v>
      </c>
      <c r="F682" s="55">
        <v>50900020</v>
      </c>
      <c r="G682" s="55" t="s">
        <v>492</v>
      </c>
      <c r="H682" s="55" t="s">
        <v>89</v>
      </c>
      <c r="I682" s="57">
        <v>83.33</v>
      </c>
      <c r="J682" s="57">
        <v>83.33</v>
      </c>
      <c r="K682" s="55" t="s">
        <v>4288</v>
      </c>
      <c r="L682" s="55" t="s">
        <v>1644</v>
      </c>
      <c r="M682" s="55" t="s">
        <v>4290</v>
      </c>
      <c r="N682" s="56">
        <v>45716</v>
      </c>
      <c r="O682" s="55" t="s">
        <v>1644</v>
      </c>
      <c r="P682" s="55" t="s">
        <v>329</v>
      </c>
      <c r="Q682" s="55" t="s">
        <v>330</v>
      </c>
      <c r="R682" s="55" t="s">
        <v>1644</v>
      </c>
      <c r="S682" s="55" t="s">
        <v>1644</v>
      </c>
      <c r="T682" s="55" t="s">
        <v>1644</v>
      </c>
      <c r="U682" s="55" t="s">
        <v>4207</v>
      </c>
      <c r="V682" s="55" t="s">
        <v>1881</v>
      </c>
      <c r="W682" s="55" t="s">
        <v>1644</v>
      </c>
      <c r="X682" s="56"/>
      <c r="Y682" s="55" t="s">
        <v>1644</v>
      </c>
      <c r="Z682" s="56"/>
      <c r="AA682" s="55" t="s">
        <v>1644</v>
      </c>
      <c r="AB682" s="59">
        <v>1336833</v>
      </c>
      <c r="AC682" s="55" t="s">
        <v>1554</v>
      </c>
      <c r="AD682" s="55" t="s">
        <v>1644</v>
      </c>
      <c r="AE682" s="58">
        <v>0</v>
      </c>
      <c r="AF682" s="55" t="s">
        <v>1644</v>
      </c>
      <c r="AG682" s="55" t="s">
        <v>1644</v>
      </c>
      <c r="AH682" s="55" t="s">
        <v>1644</v>
      </c>
      <c r="AI682" s="55" t="s">
        <v>1644</v>
      </c>
      <c r="AJ682" s="55" t="s">
        <v>1644</v>
      </c>
      <c r="AK682" s="55" t="s">
        <v>1644</v>
      </c>
      <c r="AL682" s="55" t="s">
        <v>1644</v>
      </c>
      <c r="AM682" s="55" t="s">
        <v>3861</v>
      </c>
      <c r="AN682" s="55" t="s">
        <v>1644</v>
      </c>
      <c r="AO682" t="s">
        <v>3842</v>
      </c>
    </row>
    <row r="683" spans="1:41" x14ac:dyDescent="0.25">
      <c r="A683" s="56">
        <v>45716</v>
      </c>
      <c r="B683" s="92" t="s">
        <v>2159</v>
      </c>
      <c r="C683" s="55" t="s">
        <v>4290</v>
      </c>
      <c r="D683" s="55" t="s">
        <v>3859</v>
      </c>
      <c r="E683" s="55" t="s">
        <v>89</v>
      </c>
      <c r="F683" s="55">
        <v>50900020</v>
      </c>
      <c r="G683" s="55" t="s">
        <v>492</v>
      </c>
      <c r="H683" s="55" t="s">
        <v>89</v>
      </c>
      <c r="I683" s="57">
        <v>83.33</v>
      </c>
      <c r="J683" s="57">
        <v>83.33</v>
      </c>
      <c r="K683" s="55" t="s">
        <v>4288</v>
      </c>
      <c r="L683" s="55" t="s">
        <v>1644</v>
      </c>
      <c r="M683" s="55" t="s">
        <v>4290</v>
      </c>
      <c r="N683" s="56">
        <v>45716</v>
      </c>
      <c r="O683" s="55" t="s">
        <v>1644</v>
      </c>
      <c r="P683" s="55" t="s">
        <v>329</v>
      </c>
      <c r="Q683" s="55" t="s">
        <v>330</v>
      </c>
      <c r="R683" s="55" t="s">
        <v>1644</v>
      </c>
      <c r="S683" s="55" t="s">
        <v>1644</v>
      </c>
      <c r="T683" s="55" t="s">
        <v>1644</v>
      </c>
      <c r="U683" s="55" t="s">
        <v>4204</v>
      </c>
      <c r="V683" s="55" t="s">
        <v>1881</v>
      </c>
      <c r="W683" s="55" t="s">
        <v>1644</v>
      </c>
      <c r="X683" s="56"/>
      <c r="Y683" s="55" t="s">
        <v>1644</v>
      </c>
      <c r="Z683" s="56"/>
      <c r="AA683" s="55" t="s">
        <v>1644</v>
      </c>
      <c r="AB683" s="59">
        <v>1336833</v>
      </c>
      <c r="AC683" s="55" t="s">
        <v>1554</v>
      </c>
      <c r="AD683" s="55" t="s">
        <v>1644</v>
      </c>
      <c r="AE683" s="58">
        <v>0</v>
      </c>
      <c r="AF683" s="55" t="s">
        <v>1644</v>
      </c>
      <c r="AG683" s="55" t="s">
        <v>1644</v>
      </c>
      <c r="AH683" s="55" t="s">
        <v>1644</v>
      </c>
      <c r="AI683" s="55" t="s">
        <v>1644</v>
      </c>
      <c r="AJ683" s="55" t="s">
        <v>1644</v>
      </c>
      <c r="AK683" s="55" t="s">
        <v>1644</v>
      </c>
      <c r="AL683" s="55" t="s">
        <v>1644</v>
      </c>
      <c r="AM683" s="55" t="s">
        <v>3861</v>
      </c>
      <c r="AN683" s="55" t="s">
        <v>1644</v>
      </c>
      <c r="AO683" t="s">
        <v>3842</v>
      </c>
    </row>
    <row r="684" spans="1:41" x14ac:dyDescent="0.25">
      <c r="A684" s="56">
        <v>45716</v>
      </c>
      <c r="B684" s="92" t="s">
        <v>2159</v>
      </c>
      <c r="C684" s="55" t="s">
        <v>4290</v>
      </c>
      <c r="D684" s="55" t="s">
        <v>3859</v>
      </c>
      <c r="E684" s="55" t="s">
        <v>89</v>
      </c>
      <c r="F684" s="55">
        <v>50900020</v>
      </c>
      <c r="G684" s="55" t="s">
        <v>492</v>
      </c>
      <c r="H684" s="55" t="s">
        <v>89</v>
      </c>
      <c r="I684" s="57">
        <v>83.33</v>
      </c>
      <c r="J684" s="57">
        <v>83.33</v>
      </c>
      <c r="K684" s="55" t="s">
        <v>4288</v>
      </c>
      <c r="L684" s="55" t="s">
        <v>1644</v>
      </c>
      <c r="M684" s="55" t="s">
        <v>4290</v>
      </c>
      <c r="N684" s="56">
        <v>45716</v>
      </c>
      <c r="O684" s="55" t="s">
        <v>1644</v>
      </c>
      <c r="P684" s="55" t="s">
        <v>329</v>
      </c>
      <c r="Q684" s="55" t="s">
        <v>330</v>
      </c>
      <c r="R684" s="55" t="s">
        <v>1644</v>
      </c>
      <c r="S684" s="55" t="s">
        <v>1644</v>
      </c>
      <c r="T684" s="55" t="s">
        <v>1644</v>
      </c>
      <c r="U684" s="55" t="s">
        <v>4186</v>
      </c>
      <c r="V684" s="55" t="s">
        <v>1881</v>
      </c>
      <c r="W684" s="55" t="s">
        <v>1644</v>
      </c>
      <c r="X684" s="56"/>
      <c r="Y684" s="55" t="s">
        <v>1644</v>
      </c>
      <c r="Z684" s="56"/>
      <c r="AA684" s="55" t="s">
        <v>1644</v>
      </c>
      <c r="AB684" s="59">
        <v>1336833</v>
      </c>
      <c r="AC684" s="55" t="s">
        <v>1554</v>
      </c>
      <c r="AD684" s="55" t="s">
        <v>1644</v>
      </c>
      <c r="AE684" s="58">
        <v>0</v>
      </c>
      <c r="AF684" s="55" t="s">
        <v>1644</v>
      </c>
      <c r="AG684" s="55" t="s">
        <v>1644</v>
      </c>
      <c r="AH684" s="55" t="s">
        <v>1644</v>
      </c>
      <c r="AI684" s="55" t="s">
        <v>1644</v>
      </c>
      <c r="AJ684" s="55" t="s">
        <v>1644</v>
      </c>
      <c r="AK684" s="55" t="s">
        <v>1644</v>
      </c>
      <c r="AL684" s="55" t="s">
        <v>1644</v>
      </c>
      <c r="AM684" s="55" t="s">
        <v>3861</v>
      </c>
      <c r="AN684" s="55" t="s">
        <v>1644</v>
      </c>
      <c r="AO684" t="s">
        <v>3842</v>
      </c>
    </row>
    <row r="685" spans="1:41" x14ac:dyDescent="0.25">
      <c r="A685" s="56">
        <v>45716</v>
      </c>
      <c r="B685" s="92" t="s">
        <v>2159</v>
      </c>
      <c r="C685" s="55" t="s">
        <v>4290</v>
      </c>
      <c r="D685" s="55" t="s">
        <v>3859</v>
      </c>
      <c r="E685" s="55" t="s">
        <v>89</v>
      </c>
      <c r="F685" s="55">
        <v>50900020</v>
      </c>
      <c r="G685" s="55" t="s">
        <v>492</v>
      </c>
      <c r="H685" s="55" t="s">
        <v>89</v>
      </c>
      <c r="I685" s="57">
        <v>83.34</v>
      </c>
      <c r="J685" s="57">
        <v>83.34</v>
      </c>
      <c r="K685" s="55" t="s">
        <v>4288</v>
      </c>
      <c r="L685" s="55" t="s">
        <v>1644</v>
      </c>
      <c r="M685" s="55" t="s">
        <v>4290</v>
      </c>
      <c r="N685" s="56">
        <v>45716</v>
      </c>
      <c r="O685" s="55" t="s">
        <v>1644</v>
      </c>
      <c r="P685" s="55" t="s">
        <v>329</v>
      </c>
      <c r="Q685" s="55" t="s">
        <v>330</v>
      </c>
      <c r="R685" s="55" t="s">
        <v>1644</v>
      </c>
      <c r="S685" s="55" t="s">
        <v>1644</v>
      </c>
      <c r="T685" s="55" t="s">
        <v>1644</v>
      </c>
      <c r="U685" s="55" t="s">
        <v>4205</v>
      </c>
      <c r="V685" s="55" t="s">
        <v>1881</v>
      </c>
      <c r="W685" s="55" t="s">
        <v>1644</v>
      </c>
      <c r="X685" s="56"/>
      <c r="Y685" s="55" t="s">
        <v>1644</v>
      </c>
      <c r="Z685" s="56"/>
      <c r="AA685" s="55" t="s">
        <v>1644</v>
      </c>
      <c r="AB685" s="59">
        <v>1336834</v>
      </c>
      <c r="AC685" s="55" t="s">
        <v>1554</v>
      </c>
      <c r="AD685" s="55" t="s">
        <v>1644</v>
      </c>
      <c r="AE685" s="58">
        <v>0</v>
      </c>
      <c r="AF685" s="55" t="s">
        <v>1644</v>
      </c>
      <c r="AG685" s="55" t="s">
        <v>1644</v>
      </c>
      <c r="AH685" s="55" t="s">
        <v>1644</v>
      </c>
      <c r="AI685" s="55" t="s">
        <v>1644</v>
      </c>
      <c r="AJ685" s="55" t="s">
        <v>1644</v>
      </c>
      <c r="AK685" s="55" t="s">
        <v>1644</v>
      </c>
      <c r="AL685" s="55" t="s">
        <v>1644</v>
      </c>
      <c r="AM685" s="55" t="s">
        <v>3861</v>
      </c>
      <c r="AN685" s="55" t="s">
        <v>1644</v>
      </c>
      <c r="AO685" t="s">
        <v>3842</v>
      </c>
    </row>
    <row r="686" spans="1:41" x14ac:dyDescent="0.25">
      <c r="A686" s="56">
        <v>45716</v>
      </c>
      <c r="B686" s="92" t="s">
        <v>2159</v>
      </c>
      <c r="C686" s="55" t="s">
        <v>4290</v>
      </c>
      <c r="D686" s="55" t="s">
        <v>3859</v>
      </c>
      <c r="E686" s="55" t="s">
        <v>89</v>
      </c>
      <c r="F686" s="55">
        <v>50900020</v>
      </c>
      <c r="G686" s="55" t="s">
        <v>492</v>
      </c>
      <c r="H686" s="55" t="s">
        <v>89</v>
      </c>
      <c r="I686" s="57">
        <v>83.34</v>
      </c>
      <c r="J686" s="57">
        <v>83.34</v>
      </c>
      <c r="K686" s="55" t="s">
        <v>4288</v>
      </c>
      <c r="L686" s="55" t="s">
        <v>1644</v>
      </c>
      <c r="M686" s="55" t="s">
        <v>4290</v>
      </c>
      <c r="N686" s="56">
        <v>45716</v>
      </c>
      <c r="O686" s="55" t="s">
        <v>1644</v>
      </c>
      <c r="P686" s="55" t="s">
        <v>329</v>
      </c>
      <c r="Q686" s="55" t="s">
        <v>330</v>
      </c>
      <c r="R686" s="55" t="s">
        <v>1644</v>
      </c>
      <c r="S686" s="55" t="s">
        <v>1644</v>
      </c>
      <c r="T686" s="55" t="s">
        <v>1644</v>
      </c>
      <c r="U686" s="55" t="s">
        <v>4198</v>
      </c>
      <c r="V686" s="55" t="s">
        <v>1881</v>
      </c>
      <c r="W686" s="55" t="s">
        <v>1644</v>
      </c>
      <c r="X686" s="56"/>
      <c r="Y686" s="55" t="s">
        <v>1644</v>
      </c>
      <c r="Z686" s="56"/>
      <c r="AA686" s="55" t="s">
        <v>1644</v>
      </c>
      <c r="AB686" s="59">
        <v>1336834</v>
      </c>
      <c r="AC686" s="55" t="s">
        <v>1554</v>
      </c>
      <c r="AD686" s="55" t="s">
        <v>1644</v>
      </c>
      <c r="AE686" s="58">
        <v>0</v>
      </c>
      <c r="AF686" s="55" t="s">
        <v>1644</v>
      </c>
      <c r="AG686" s="55" t="s">
        <v>1644</v>
      </c>
      <c r="AH686" s="55" t="s">
        <v>1644</v>
      </c>
      <c r="AI686" s="55" t="s">
        <v>1644</v>
      </c>
      <c r="AJ686" s="55" t="s">
        <v>1644</v>
      </c>
      <c r="AK686" s="55" t="s">
        <v>1644</v>
      </c>
      <c r="AL686" s="55" t="s">
        <v>1644</v>
      </c>
      <c r="AM686" s="55" t="s">
        <v>3861</v>
      </c>
      <c r="AN686" s="55" t="s">
        <v>1644</v>
      </c>
      <c r="AO686" t="s">
        <v>3842</v>
      </c>
    </row>
    <row r="687" spans="1:41" x14ac:dyDescent="0.25">
      <c r="A687" s="56">
        <v>45716</v>
      </c>
      <c r="B687" s="92" t="s">
        <v>2159</v>
      </c>
      <c r="C687" s="55" t="s">
        <v>4290</v>
      </c>
      <c r="D687" s="55" t="s">
        <v>3859</v>
      </c>
      <c r="E687" s="55" t="s">
        <v>89</v>
      </c>
      <c r="F687" s="55">
        <v>50900020</v>
      </c>
      <c r="G687" s="55" t="s">
        <v>492</v>
      </c>
      <c r="H687" s="55" t="s">
        <v>89</v>
      </c>
      <c r="I687" s="57">
        <v>83.34</v>
      </c>
      <c r="J687" s="57">
        <v>83.34</v>
      </c>
      <c r="K687" s="55" t="s">
        <v>4288</v>
      </c>
      <c r="L687" s="55" t="s">
        <v>1644</v>
      </c>
      <c r="M687" s="55" t="s">
        <v>4290</v>
      </c>
      <c r="N687" s="56">
        <v>45716</v>
      </c>
      <c r="O687" s="55" t="s">
        <v>1644</v>
      </c>
      <c r="P687" s="55" t="s">
        <v>329</v>
      </c>
      <c r="Q687" s="55" t="s">
        <v>330</v>
      </c>
      <c r="R687" s="55" t="s">
        <v>1644</v>
      </c>
      <c r="S687" s="55" t="s">
        <v>1644</v>
      </c>
      <c r="T687" s="55" t="s">
        <v>1644</v>
      </c>
      <c r="U687" s="55" t="s">
        <v>4188</v>
      </c>
      <c r="V687" s="55" t="s">
        <v>1881</v>
      </c>
      <c r="W687" s="55" t="s">
        <v>1644</v>
      </c>
      <c r="X687" s="56"/>
      <c r="Y687" s="55" t="s">
        <v>1644</v>
      </c>
      <c r="Z687" s="56"/>
      <c r="AA687" s="55" t="s">
        <v>1644</v>
      </c>
      <c r="AB687" s="59">
        <v>1336834</v>
      </c>
      <c r="AC687" s="55" t="s">
        <v>1554</v>
      </c>
      <c r="AD687" s="55" t="s">
        <v>1644</v>
      </c>
      <c r="AE687" s="58">
        <v>0</v>
      </c>
      <c r="AF687" s="55" t="s">
        <v>1644</v>
      </c>
      <c r="AG687" s="55" t="s">
        <v>1644</v>
      </c>
      <c r="AH687" s="55" t="s">
        <v>1644</v>
      </c>
      <c r="AI687" s="55" t="s">
        <v>1644</v>
      </c>
      <c r="AJ687" s="55" t="s">
        <v>1644</v>
      </c>
      <c r="AK687" s="55" t="s">
        <v>1644</v>
      </c>
      <c r="AL687" s="55" t="s">
        <v>1644</v>
      </c>
      <c r="AM687" s="55" t="s">
        <v>3861</v>
      </c>
      <c r="AN687" s="55" t="s">
        <v>1644</v>
      </c>
      <c r="AO687" t="s">
        <v>3842</v>
      </c>
    </row>
    <row r="688" spans="1:41" x14ac:dyDescent="0.25">
      <c r="A688" s="56">
        <v>45716</v>
      </c>
      <c r="B688" s="92" t="s">
        <v>2159</v>
      </c>
      <c r="C688" s="55" t="s">
        <v>4291</v>
      </c>
      <c r="D688" s="55" t="s">
        <v>3859</v>
      </c>
      <c r="E688" s="55" t="s">
        <v>89</v>
      </c>
      <c r="F688" s="55">
        <v>50900010</v>
      </c>
      <c r="G688" s="55" t="s">
        <v>490</v>
      </c>
      <c r="H688" s="55" t="s">
        <v>89</v>
      </c>
      <c r="I688" s="57">
        <v>2.59</v>
      </c>
      <c r="J688" s="57">
        <v>2.59</v>
      </c>
      <c r="K688" s="55" t="s">
        <v>4288</v>
      </c>
      <c r="L688" s="55" t="s">
        <v>1644</v>
      </c>
      <c r="M688" s="55" t="s">
        <v>4291</v>
      </c>
      <c r="N688" s="56">
        <v>45716</v>
      </c>
      <c r="O688" s="55" t="s">
        <v>1644</v>
      </c>
      <c r="P688" s="55" t="s">
        <v>329</v>
      </c>
      <c r="Q688" s="55" t="s">
        <v>330</v>
      </c>
      <c r="R688" s="55" t="s">
        <v>1644</v>
      </c>
      <c r="S688" s="55" t="s">
        <v>1644</v>
      </c>
      <c r="T688" s="55" t="s">
        <v>1644</v>
      </c>
      <c r="U688" s="55" t="s">
        <v>4154</v>
      </c>
      <c r="V688" s="55" t="s">
        <v>1881</v>
      </c>
      <c r="W688" s="55" t="s">
        <v>1644</v>
      </c>
      <c r="X688" s="56"/>
      <c r="Y688" s="55" t="s">
        <v>1644</v>
      </c>
      <c r="Z688" s="56"/>
      <c r="AA688" s="55" t="s">
        <v>1644</v>
      </c>
      <c r="AB688" s="59">
        <v>0</v>
      </c>
      <c r="AC688" s="55" t="s">
        <v>1554</v>
      </c>
      <c r="AD688" s="55" t="s">
        <v>1644</v>
      </c>
      <c r="AE688" s="58">
        <v>0</v>
      </c>
      <c r="AF688" s="55" t="s">
        <v>1644</v>
      </c>
      <c r="AG688" s="55" t="s">
        <v>1644</v>
      </c>
      <c r="AH688" s="55" t="s">
        <v>1644</v>
      </c>
      <c r="AI688" s="55" t="s">
        <v>1644</v>
      </c>
      <c r="AJ688" s="55" t="s">
        <v>1644</v>
      </c>
      <c r="AK688" s="55" t="s">
        <v>1644</v>
      </c>
      <c r="AL688" s="55" t="s">
        <v>1644</v>
      </c>
      <c r="AM688" s="55" t="s">
        <v>3861</v>
      </c>
      <c r="AN688" s="55" t="s">
        <v>1644</v>
      </c>
      <c r="AO688" t="s">
        <v>3842</v>
      </c>
    </row>
    <row r="689" spans="1:41" x14ac:dyDescent="0.25">
      <c r="A689" s="56">
        <v>45716</v>
      </c>
      <c r="B689" s="92" t="s">
        <v>2159</v>
      </c>
      <c r="C689" s="55" t="s">
        <v>4291</v>
      </c>
      <c r="D689" s="55" t="s">
        <v>3859</v>
      </c>
      <c r="E689" s="55" t="s">
        <v>89</v>
      </c>
      <c r="F689" s="55">
        <v>50900010</v>
      </c>
      <c r="G689" s="55" t="s">
        <v>490</v>
      </c>
      <c r="H689" s="55" t="s">
        <v>89</v>
      </c>
      <c r="I689" s="57">
        <v>20.7</v>
      </c>
      <c r="J689" s="57">
        <v>20.7</v>
      </c>
      <c r="K689" s="55" t="s">
        <v>4288</v>
      </c>
      <c r="L689" s="55" t="s">
        <v>1644</v>
      </c>
      <c r="M689" s="55" t="s">
        <v>4291</v>
      </c>
      <c r="N689" s="56">
        <v>45716</v>
      </c>
      <c r="O689" s="55" t="s">
        <v>1644</v>
      </c>
      <c r="P689" s="55" t="s">
        <v>329</v>
      </c>
      <c r="Q689" s="55" t="s">
        <v>330</v>
      </c>
      <c r="R689" s="55" t="s">
        <v>1644</v>
      </c>
      <c r="S689" s="55" t="s">
        <v>1644</v>
      </c>
      <c r="T689" s="55" t="s">
        <v>1644</v>
      </c>
      <c r="U689" s="55" t="s">
        <v>4153</v>
      </c>
      <c r="V689" s="55" t="s">
        <v>1881</v>
      </c>
      <c r="W689" s="55" t="s">
        <v>1644</v>
      </c>
      <c r="X689" s="56"/>
      <c r="Y689" s="55" t="s">
        <v>1644</v>
      </c>
      <c r="Z689" s="56"/>
      <c r="AA689" s="55" t="s">
        <v>1644</v>
      </c>
      <c r="AB689" s="59">
        <v>404373</v>
      </c>
      <c r="AC689" s="55" t="s">
        <v>1554</v>
      </c>
      <c r="AD689" s="55" t="s">
        <v>1644</v>
      </c>
      <c r="AE689" s="58">
        <v>0</v>
      </c>
      <c r="AF689" s="55" t="s">
        <v>1644</v>
      </c>
      <c r="AG689" s="55" t="s">
        <v>1644</v>
      </c>
      <c r="AH689" s="55" t="s">
        <v>1644</v>
      </c>
      <c r="AI689" s="55" t="s">
        <v>1644</v>
      </c>
      <c r="AJ689" s="55" t="s">
        <v>1644</v>
      </c>
      <c r="AK689" s="55" t="s">
        <v>1644</v>
      </c>
      <c r="AL689" s="55" t="s">
        <v>1644</v>
      </c>
      <c r="AM689" s="55" t="s">
        <v>3861</v>
      </c>
      <c r="AN689" s="55" t="s">
        <v>1644</v>
      </c>
      <c r="AO689" t="s">
        <v>3842</v>
      </c>
    </row>
    <row r="690" spans="1:41" x14ac:dyDescent="0.25">
      <c r="A690" s="56">
        <v>45716</v>
      </c>
      <c r="B690" s="92" t="s">
        <v>2159</v>
      </c>
      <c r="C690" s="55" t="s">
        <v>4291</v>
      </c>
      <c r="D690" s="55" t="s">
        <v>3859</v>
      </c>
      <c r="E690" s="55" t="s">
        <v>89</v>
      </c>
      <c r="F690" s="55">
        <v>50900010</v>
      </c>
      <c r="G690" s="55" t="s">
        <v>490</v>
      </c>
      <c r="H690" s="55" t="s">
        <v>89</v>
      </c>
      <c r="I690" s="57">
        <v>153.53</v>
      </c>
      <c r="J690" s="57">
        <v>153.53</v>
      </c>
      <c r="K690" s="55" t="s">
        <v>4288</v>
      </c>
      <c r="L690" s="55" t="s">
        <v>1644</v>
      </c>
      <c r="M690" s="55" t="s">
        <v>4291</v>
      </c>
      <c r="N690" s="56">
        <v>45716</v>
      </c>
      <c r="O690" s="55" t="s">
        <v>1644</v>
      </c>
      <c r="P690" s="55" t="s">
        <v>329</v>
      </c>
      <c r="Q690" s="55" t="s">
        <v>330</v>
      </c>
      <c r="R690" s="55" t="s">
        <v>1644</v>
      </c>
      <c r="S690" s="55" t="s">
        <v>1644</v>
      </c>
      <c r="T690" s="55" t="s">
        <v>1644</v>
      </c>
      <c r="U690" s="55" t="s">
        <v>4172</v>
      </c>
      <c r="V690" s="55" t="s">
        <v>1881</v>
      </c>
      <c r="W690" s="55" t="s">
        <v>1644</v>
      </c>
      <c r="X690" s="56"/>
      <c r="Y690" s="55" t="s">
        <v>1644</v>
      </c>
      <c r="Z690" s="56"/>
      <c r="AA690" s="55" t="s">
        <v>1644</v>
      </c>
      <c r="AB690" s="59">
        <v>2715664</v>
      </c>
      <c r="AC690" s="55" t="s">
        <v>1554</v>
      </c>
      <c r="AD690" s="55" t="s">
        <v>1644</v>
      </c>
      <c r="AE690" s="58">
        <v>0</v>
      </c>
      <c r="AF690" s="55" t="s">
        <v>1644</v>
      </c>
      <c r="AG690" s="55" t="s">
        <v>1644</v>
      </c>
      <c r="AH690" s="55" t="s">
        <v>1644</v>
      </c>
      <c r="AI690" s="55" t="s">
        <v>1644</v>
      </c>
      <c r="AJ690" s="55" t="s">
        <v>1644</v>
      </c>
      <c r="AK690" s="55" t="s">
        <v>1644</v>
      </c>
      <c r="AL690" s="55" t="s">
        <v>1644</v>
      </c>
      <c r="AM690" s="55" t="s">
        <v>3861</v>
      </c>
      <c r="AN690" s="55" t="s">
        <v>1644</v>
      </c>
      <c r="AO690" t="s">
        <v>3842</v>
      </c>
    </row>
    <row r="691" spans="1:41" x14ac:dyDescent="0.25">
      <c r="A691" s="56">
        <v>45716</v>
      </c>
      <c r="B691" s="92" t="s">
        <v>2159</v>
      </c>
      <c r="C691" s="55" t="s">
        <v>4291</v>
      </c>
      <c r="D691" s="55" t="s">
        <v>3859</v>
      </c>
      <c r="E691" s="55" t="s">
        <v>89</v>
      </c>
      <c r="F691" s="55">
        <v>50900010</v>
      </c>
      <c r="G691" s="55" t="s">
        <v>490</v>
      </c>
      <c r="H691" s="55" t="s">
        <v>89</v>
      </c>
      <c r="I691" s="57">
        <v>15.62</v>
      </c>
      <c r="J691" s="57">
        <v>15.62</v>
      </c>
      <c r="K691" s="55" t="s">
        <v>4288</v>
      </c>
      <c r="L691" s="55" t="s">
        <v>1644</v>
      </c>
      <c r="M691" s="55" t="s">
        <v>4291</v>
      </c>
      <c r="N691" s="56">
        <v>45716</v>
      </c>
      <c r="O691" s="55" t="s">
        <v>1644</v>
      </c>
      <c r="P691" s="55" t="s">
        <v>329</v>
      </c>
      <c r="Q691" s="55" t="s">
        <v>330</v>
      </c>
      <c r="R691" s="55" t="s">
        <v>1644</v>
      </c>
      <c r="S691" s="55" t="s">
        <v>1644</v>
      </c>
      <c r="T691" s="55" t="s">
        <v>1644</v>
      </c>
      <c r="U691" s="55" t="s">
        <v>4126</v>
      </c>
      <c r="V691" s="55" t="s">
        <v>1881</v>
      </c>
      <c r="W691" s="55" t="s">
        <v>1644</v>
      </c>
      <c r="X691" s="56"/>
      <c r="Y691" s="55" t="s">
        <v>1644</v>
      </c>
      <c r="Z691" s="56"/>
      <c r="AA691" s="55" t="s">
        <v>1644</v>
      </c>
      <c r="AB691" s="59">
        <v>0</v>
      </c>
      <c r="AC691" s="55" t="s">
        <v>1554</v>
      </c>
      <c r="AD691" s="55" t="s">
        <v>1644</v>
      </c>
      <c r="AE691" s="58">
        <v>0</v>
      </c>
      <c r="AF691" s="55" t="s">
        <v>1644</v>
      </c>
      <c r="AG691" s="55" t="s">
        <v>1644</v>
      </c>
      <c r="AH691" s="55" t="s">
        <v>1644</v>
      </c>
      <c r="AI691" s="55" t="s">
        <v>1644</v>
      </c>
      <c r="AJ691" s="55" t="s">
        <v>1644</v>
      </c>
      <c r="AK691" s="55" t="s">
        <v>1644</v>
      </c>
      <c r="AL691" s="55" t="s">
        <v>1644</v>
      </c>
      <c r="AM691" s="55" t="s">
        <v>3861</v>
      </c>
      <c r="AN691" s="55" t="s">
        <v>1644</v>
      </c>
      <c r="AO691" t="s">
        <v>3842</v>
      </c>
    </row>
    <row r="692" spans="1:41" x14ac:dyDescent="0.25">
      <c r="A692" s="56">
        <v>45716</v>
      </c>
      <c r="B692" s="92" t="s">
        <v>2159</v>
      </c>
      <c r="C692" s="55" t="s">
        <v>4291</v>
      </c>
      <c r="D692" s="55" t="s">
        <v>3859</v>
      </c>
      <c r="E692" s="55" t="s">
        <v>89</v>
      </c>
      <c r="F692" s="55">
        <v>50900010</v>
      </c>
      <c r="G692" s="55" t="s">
        <v>490</v>
      </c>
      <c r="H692" s="55" t="s">
        <v>89</v>
      </c>
      <c r="I692" s="57">
        <v>80.790000000000006</v>
      </c>
      <c r="J692" s="57">
        <v>80.790000000000006</v>
      </c>
      <c r="K692" s="55" t="s">
        <v>4288</v>
      </c>
      <c r="L692" s="55" t="s">
        <v>1644</v>
      </c>
      <c r="M692" s="55" t="s">
        <v>4291</v>
      </c>
      <c r="N692" s="56">
        <v>45716</v>
      </c>
      <c r="O692" s="55" t="s">
        <v>1644</v>
      </c>
      <c r="P692" s="55" t="s">
        <v>329</v>
      </c>
      <c r="Q692" s="55" t="s">
        <v>330</v>
      </c>
      <c r="R692" s="55" t="s">
        <v>1644</v>
      </c>
      <c r="S692" s="55" t="s">
        <v>1644</v>
      </c>
      <c r="T692" s="55" t="s">
        <v>1644</v>
      </c>
      <c r="U692" s="55" t="s">
        <v>4167</v>
      </c>
      <c r="V692" s="55" t="s">
        <v>1881</v>
      </c>
      <c r="W692" s="55" t="s">
        <v>1644</v>
      </c>
      <c r="X692" s="56"/>
      <c r="Y692" s="55" t="s">
        <v>1644</v>
      </c>
      <c r="Z692" s="56"/>
      <c r="AA692" s="55" t="s">
        <v>1644</v>
      </c>
      <c r="AB692" s="59">
        <v>1436128</v>
      </c>
      <c r="AC692" s="55" t="s">
        <v>1554</v>
      </c>
      <c r="AD692" s="55" t="s">
        <v>1644</v>
      </c>
      <c r="AE692" s="58">
        <v>0</v>
      </c>
      <c r="AF692" s="55" t="s">
        <v>1644</v>
      </c>
      <c r="AG692" s="55" t="s">
        <v>1644</v>
      </c>
      <c r="AH692" s="55" t="s">
        <v>1644</v>
      </c>
      <c r="AI692" s="55" t="s">
        <v>1644</v>
      </c>
      <c r="AJ692" s="55" t="s">
        <v>1644</v>
      </c>
      <c r="AK692" s="55" t="s">
        <v>1644</v>
      </c>
      <c r="AL692" s="55" t="s">
        <v>1644</v>
      </c>
      <c r="AM692" s="55" t="s">
        <v>3861</v>
      </c>
      <c r="AN692" s="55" t="s">
        <v>1644</v>
      </c>
      <c r="AO692" t="s">
        <v>3842</v>
      </c>
    </row>
    <row r="693" spans="1:41" x14ac:dyDescent="0.25">
      <c r="A693" s="56">
        <v>45716</v>
      </c>
      <c r="B693" s="92" t="s">
        <v>2159</v>
      </c>
      <c r="C693" s="55" t="s">
        <v>4291</v>
      </c>
      <c r="D693" s="55" t="s">
        <v>3859</v>
      </c>
      <c r="E693" s="55" t="s">
        <v>89</v>
      </c>
      <c r="F693" s="55">
        <v>50900010</v>
      </c>
      <c r="G693" s="55" t="s">
        <v>490</v>
      </c>
      <c r="H693" s="55" t="s">
        <v>89</v>
      </c>
      <c r="I693" s="57">
        <v>0.06</v>
      </c>
      <c r="J693" s="57">
        <v>0.06</v>
      </c>
      <c r="K693" s="55" t="s">
        <v>4288</v>
      </c>
      <c r="L693" s="55" t="s">
        <v>1644</v>
      </c>
      <c r="M693" s="55" t="s">
        <v>4291</v>
      </c>
      <c r="N693" s="56">
        <v>45716</v>
      </c>
      <c r="O693" s="55" t="s">
        <v>1644</v>
      </c>
      <c r="P693" s="55" t="s">
        <v>329</v>
      </c>
      <c r="Q693" s="55" t="s">
        <v>330</v>
      </c>
      <c r="R693" s="55" t="s">
        <v>1644</v>
      </c>
      <c r="S693" s="55" t="s">
        <v>1644</v>
      </c>
      <c r="T693" s="55" t="s">
        <v>1644</v>
      </c>
      <c r="U693" s="55" t="s">
        <v>4160</v>
      </c>
      <c r="V693" s="55" t="s">
        <v>1718</v>
      </c>
      <c r="W693" s="55" t="s">
        <v>1644</v>
      </c>
      <c r="X693" s="56"/>
      <c r="Y693" s="55" t="s">
        <v>1644</v>
      </c>
      <c r="Z693" s="56"/>
      <c r="AA693" s="55" t="s">
        <v>1644</v>
      </c>
      <c r="AB693" s="59">
        <v>1118</v>
      </c>
      <c r="AC693" s="55" t="s">
        <v>1554</v>
      </c>
      <c r="AD693" s="55" t="s">
        <v>1644</v>
      </c>
      <c r="AE693" s="58">
        <v>0</v>
      </c>
      <c r="AF693" s="55" t="s">
        <v>1644</v>
      </c>
      <c r="AG693" s="55" t="s">
        <v>1644</v>
      </c>
      <c r="AH693" s="55" t="s">
        <v>1644</v>
      </c>
      <c r="AI693" s="55" t="s">
        <v>1644</v>
      </c>
      <c r="AJ693" s="55" t="s">
        <v>1644</v>
      </c>
      <c r="AK693" s="55" t="s">
        <v>1644</v>
      </c>
      <c r="AL693" s="55" t="s">
        <v>1644</v>
      </c>
      <c r="AM693" s="55" t="s">
        <v>3861</v>
      </c>
      <c r="AN693" s="55" t="s">
        <v>1644</v>
      </c>
      <c r="AO693" t="s">
        <v>3842</v>
      </c>
    </row>
    <row r="694" spans="1:41" x14ac:dyDescent="0.25">
      <c r="A694" s="56">
        <v>45716</v>
      </c>
      <c r="B694" s="92" t="s">
        <v>2159</v>
      </c>
      <c r="C694" s="55" t="s">
        <v>4291</v>
      </c>
      <c r="D694" s="55" t="s">
        <v>3859</v>
      </c>
      <c r="E694" s="55" t="s">
        <v>89</v>
      </c>
      <c r="F694" s="55">
        <v>50900010</v>
      </c>
      <c r="G694" s="55" t="s">
        <v>490</v>
      </c>
      <c r="H694" s="55" t="s">
        <v>89</v>
      </c>
      <c r="I694" s="57">
        <v>23.18</v>
      </c>
      <c r="J694" s="57">
        <v>23.18</v>
      </c>
      <c r="K694" s="55" t="s">
        <v>4288</v>
      </c>
      <c r="L694" s="55" t="s">
        <v>1644</v>
      </c>
      <c r="M694" s="55" t="s">
        <v>4291</v>
      </c>
      <c r="N694" s="56">
        <v>45716</v>
      </c>
      <c r="O694" s="55" t="s">
        <v>1644</v>
      </c>
      <c r="P694" s="55" t="s">
        <v>329</v>
      </c>
      <c r="Q694" s="55" t="s">
        <v>330</v>
      </c>
      <c r="R694" s="55" t="s">
        <v>1644</v>
      </c>
      <c r="S694" s="55" t="s">
        <v>1644</v>
      </c>
      <c r="T694" s="55" t="s">
        <v>1644</v>
      </c>
      <c r="U694" s="55" t="s">
        <v>4159</v>
      </c>
      <c r="V694" s="55" t="s">
        <v>1718</v>
      </c>
      <c r="W694" s="55" t="s">
        <v>1644</v>
      </c>
      <c r="X694" s="56"/>
      <c r="Y694" s="55" t="s">
        <v>1644</v>
      </c>
      <c r="Z694" s="56"/>
      <c r="AA694" s="55" t="s">
        <v>1644</v>
      </c>
      <c r="AB694" s="59">
        <v>436702</v>
      </c>
      <c r="AC694" s="55" t="s">
        <v>1554</v>
      </c>
      <c r="AD694" s="55" t="s">
        <v>1644</v>
      </c>
      <c r="AE694" s="58">
        <v>0</v>
      </c>
      <c r="AF694" s="55" t="s">
        <v>1644</v>
      </c>
      <c r="AG694" s="55" t="s">
        <v>1644</v>
      </c>
      <c r="AH694" s="55" t="s">
        <v>1644</v>
      </c>
      <c r="AI694" s="55" t="s">
        <v>1644</v>
      </c>
      <c r="AJ694" s="55" t="s">
        <v>1644</v>
      </c>
      <c r="AK694" s="55" t="s">
        <v>1644</v>
      </c>
      <c r="AL694" s="55" t="s">
        <v>1644</v>
      </c>
      <c r="AM694" s="55" t="s">
        <v>3861</v>
      </c>
      <c r="AN694" s="55" t="s">
        <v>1644</v>
      </c>
      <c r="AO694" t="s">
        <v>3842</v>
      </c>
    </row>
    <row r="695" spans="1:41" x14ac:dyDescent="0.25">
      <c r="A695" s="56">
        <v>45716</v>
      </c>
      <c r="B695" s="92" t="s">
        <v>2159</v>
      </c>
      <c r="C695" s="55" t="s">
        <v>4291</v>
      </c>
      <c r="D695" s="55" t="s">
        <v>3859</v>
      </c>
      <c r="E695" s="55" t="s">
        <v>89</v>
      </c>
      <c r="F695" s="55">
        <v>50900010</v>
      </c>
      <c r="G695" s="55" t="s">
        <v>490</v>
      </c>
      <c r="H695" s="55" t="s">
        <v>89</v>
      </c>
      <c r="I695" s="57">
        <v>867.84</v>
      </c>
      <c r="J695" s="57">
        <v>867.84</v>
      </c>
      <c r="K695" s="55" t="s">
        <v>4288</v>
      </c>
      <c r="L695" s="55" t="s">
        <v>1644</v>
      </c>
      <c r="M695" s="55" t="s">
        <v>4291</v>
      </c>
      <c r="N695" s="56">
        <v>45716</v>
      </c>
      <c r="O695" s="55" t="s">
        <v>1644</v>
      </c>
      <c r="P695" s="55" t="s">
        <v>329</v>
      </c>
      <c r="Q695" s="55" t="s">
        <v>330</v>
      </c>
      <c r="R695" s="55" t="s">
        <v>1644</v>
      </c>
      <c r="S695" s="55" t="s">
        <v>1644</v>
      </c>
      <c r="T695" s="55" t="s">
        <v>1644</v>
      </c>
      <c r="U695" s="55" t="s">
        <v>4133</v>
      </c>
      <c r="V695" s="55" t="s">
        <v>1881</v>
      </c>
      <c r="W695" s="55" t="s">
        <v>1644</v>
      </c>
      <c r="X695" s="56"/>
      <c r="Y695" s="55" t="s">
        <v>1644</v>
      </c>
      <c r="Z695" s="56"/>
      <c r="AA695" s="55" t="s">
        <v>1644</v>
      </c>
      <c r="AB695" s="59">
        <v>14740792</v>
      </c>
      <c r="AC695" s="55" t="s">
        <v>1554</v>
      </c>
      <c r="AD695" s="55" t="s">
        <v>1644</v>
      </c>
      <c r="AE695" s="58">
        <v>0</v>
      </c>
      <c r="AF695" s="55" t="s">
        <v>1644</v>
      </c>
      <c r="AG695" s="55" t="s">
        <v>1644</v>
      </c>
      <c r="AH695" s="55" t="s">
        <v>1644</v>
      </c>
      <c r="AI695" s="55" t="s">
        <v>1644</v>
      </c>
      <c r="AJ695" s="55" t="s">
        <v>1644</v>
      </c>
      <c r="AK695" s="55" t="s">
        <v>1644</v>
      </c>
      <c r="AL695" s="55" t="s">
        <v>1644</v>
      </c>
      <c r="AM695" s="55" t="s">
        <v>3861</v>
      </c>
      <c r="AN695" s="55" t="s">
        <v>1644</v>
      </c>
      <c r="AO695" t="s">
        <v>3842</v>
      </c>
    </row>
    <row r="696" spans="1:41" x14ac:dyDescent="0.25">
      <c r="A696" s="56">
        <v>45716</v>
      </c>
      <c r="B696" s="92" t="s">
        <v>2159</v>
      </c>
      <c r="C696" s="55" t="s">
        <v>4291</v>
      </c>
      <c r="D696" s="55" t="s">
        <v>3859</v>
      </c>
      <c r="E696" s="55" t="s">
        <v>89</v>
      </c>
      <c r="F696" s="55">
        <v>50900010</v>
      </c>
      <c r="G696" s="55" t="s">
        <v>490</v>
      </c>
      <c r="H696" s="55" t="s">
        <v>89</v>
      </c>
      <c r="I696" s="57">
        <v>0.06</v>
      </c>
      <c r="J696" s="57">
        <v>0.06</v>
      </c>
      <c r="K696" s="55" t="s">
        <v>4288</v>
      </c>
      <c r="L696" s="55" t="s">
        <v>1644</v>
      </c>
      <c r="M696" s="55" t="s">
        <v>4291</v>
      </c>
      <c r="N696" s="56">
        <v>45716</v>
      </c>
      <c r="O696" s="55" t="s">
        <v>1644</v>
      </c>
      <c r="P696" s="55" t="s">
        <v>329</v>
      </c>
      <c r="Q696" s="55" t="s">
        <v>330</v>
      </c>
      <c r="R696" s="55" t="s">
        <v>1644</v>
      </c>
      <c r="S696" s="55" t="s">
        <v>1644</v>
      </c>
      <c r="T696" s="55" t="s">
        <v>1644</v>
      </c>
      <c r="U696" s="55" t="s">
        <v>4121</v>
      </c>
      <c r="V696" s="55" t="s">
        <v>1718</v>
      </c>
      <c r="W696" s="55" t="s">
        <v>1644</v>
      </c>
      <c r="X696" s="56"/>
      <c r="Y696" s="55" t="s">
        <v>1644</v>
      </c>
      <c r="Z696" s="56"/>
      <c r="AA696" s="55" t="s">
        <v>1644</v>
      </c>
      <c r="AB696" s="59">
        <v>1118</v>
      </c>
      <c r="AC696" s="55" t="s">
        <v>1554</v>
      </c>
      <c r="AD696" s="55" t="s">
        <v>1644</v>
      </c>
      <c r="AE696" s="58">
        <v>0</v>
      </c>
      <c r="AF696" s="55" t="s">
        <v>1644</v>
      </c>
      <c r="AG696" s="55" t="s">
        <v>1644</v>
      </c>
      <c r="AH696" s="55" t="s">
        <v>1644</v>
      </c>
      <c r="AI696" s="55" t="s">
        <v>1644</v>
      </c>
      <c r="AJ696" s="55" t="s">
        <v>1644</v>
      </c>
      <c r="AK696" s="55" t="s">
        <v>1644</v>
      </c>
      <c r="AL696" s="55" t="s">
        <v>1644</v>
      </c>
      <c r="AM696" s="55" t="s">
        <v>3861</v>
      </c>
      <c r="AN696" s="55" t="s">
        <v>1644</v>
      </c>
      <c r="AO696" t="s">
        <v>3842</v>
      </c>
    </row>
    <row r="697" spans="1:41" x14ac:dyDescent="0.25">
      <c r="A697" s="56">
        <v>45716</v>
      </c>
      <c r="B697" s="92" t="s">
        <v>2159</v>
      </c>
      <c r="C697" s="55" t="s">
        <v>4291</v>
      </c>
      <c r="D697" s="55" t="s">
        <v>3859</v>
      </c>
      <c r="E697" s="55" t="s">
        <v>89</v>
      </c>
      <c r="F697" s="55">
        <v>50900010</v>
      </c>
      <c r="G697" s="55" t="s">
        <v>490</v>
      </c>
      <c r="H697" s="55" t="s">
        <v>89</v>
      </c>
      <c r="I697" s="57">
        <v>1.44</v>
      </c>
      <c r="J697" s="57">
        <v>1.44</v>
      </c>
      <c r="K697" s="55" t="s">
        <v>4288</v>
      </c>
      <c r="L697" s="55" t="s">
        <v>1644</v>
      </c>
      <c r="M697" s="55" t="s">
        <v>4291</v>
      </c>
      <c r="N697" s="56">
        <v>45716</v>
      </c>
      <c r="O697" s="55" t="s">
        <v>1644</v>
      </c>
      <c r="P697" s="55" t="s">
        <v>329</v>
      </c>
      <c r="Q697" s="55" t="s">
        <v>330</v>
      </c>
      <c r="R697" s="55" t="s">
        <v>1644</v>
      </c>
      <c r="S697" s="55" t="s">
        <v>1644</v>
      </c>
      <c r="T697" s="55" t="s">
        <v>1644</v>
      </c>
      <c r="U697" s="55" t="s">
        <v>4122</v>
      </c>
      <c r="V697" s="55" t="s">
        <v>1718</v>
      </c>
      <c r="W697" s="55" t="s">
        <v>1644</v>
      </c>
      <c r="X697" s="56"/>
      <c r="Y697" s="55" t="s">
        <v>1644</v>
      </c>
      <c r="Z697" s="56"/>
      <c r="AA697" s="55" t="s">
        <v>1644</v>
      </c>
      <c r="AB697" s="59">
        <v>27909</v>
      </c>
      <c r="AC697" s="55" t="s">
        <v>1554</v>
      </c>
      <c r="AD697" s="55" t="s">
        <v>1644</v>
      </c>
      <c r="AE697" s="58">
        <v>0</v>
      </c>
      <c r="AF697" s="55" t="s">
        <v>1644</v>
      </c>
      <c r="AG697" s="55" t="s">
        <v>1644</v>
      </c>
      <c r="AH697" s="55" t="s">
        <v>1644</v>
      </c>
      <c r="AI697" s="55" t="s">
        <v>1644</v>
      </c>
      <c r="AJ697" s="55" t="s">
        <v>1644</v>
      </c>
      <c r="AK697" s="55" t="s">
        <v>1644</v>
      </c>
      <c r="AL697" s="55" t="s">
        <v>1644</v>
      </c>
      <c r="AM697" s="55" t="s">
        <v>3861</v>
      </c>
      <c r="AN697" s="55" t="s">
        <v>1644</v>
      </c>
      <c r="AO697" t="s">
        <v>3842</v>
      </c>
    </row>
    <row r="698" spans="1:41" x14ac:dyDescent="0.25">
      <c r="A698" s="56">
        <v>45716</v>
      </c>
      <c r="B698" s="92" t="s">
        <v>2159</v>
      </c>
      <c r="C698" s="55" t="s">
        <v>4291</v>
      </c>
      <c r="D698" s="55" t="s">
        <v>3859</v>
      </c>
      <c r="E698" s="55" t="s">
        <v>89</v>
      </c>
      <c r="F698" s="55">
        <v>50900010</v>
      </c>
      <c r="G698" s="55" t="s">
        <v>490</v>
      </c>
      <c r="H698" s="55" t="s">
        <v>89</v>
      </c>
      <c r="I698" s="57">
        <v>556.85</v>
      </c>
      <c r="J698" s="57">
        <v>556.85</v>
      </c>
      <c r="K698" s="55" t="s">
        <v>4288</v>
      </c>
      <c r="L698" s="55" t="s">
        <v>1644</v>
      </c>
      <c r="M698" s="55" t="s">
        <v>4291</v>
      </c>
      <c r="N698" s="56">
        <v>45716</v>
      </c>
      <c r="O698" s="55" t="s">
        <v>1644</v>
      </c>
      <c r="P698" s="55" t="s">
        <v>329</v>
      </c>
      <c r="Q698" s="55" t="s">
        <v>330</v>
      </c>
      <c r="R698" s="55" t="s">
        <v>1644</v>
      </c>
      <c r="S698" s="55" t="s">
        <v>1644</v>
      </c>
      <c r="T698" s="55" t="s">
        <v>1644</v>
      </c>
      <c r="U698" s="55" t="s">
        <v>4146</v>
      </c>
      <c r="V698" s="55" t="s">
        <v>1881</v>
      </c>
      <c r="W698" s="55" t="s">
        <v>1644</v>
      </c>
      <c r="X698" s="56"/>
      <c r="Y698" s="55" t="s">
        <v>1644</v>
      </c>
      <c r="Z698" s="56"/>
      <c r="AA698" s="55" t="s">
        <v>1644</v>
      </c>
      <c r="AB698" s="59">
        <v>9494789</v>
      </c>
      <c r="AC698" s="55" t="s">
        <v>1554</v>
      </c>
      <c r="AD698" s="55" t="s">
        <v>1644</v>
      </c>
      <c r="AE698" s="58">
        <v>0</v>
      </c>
      <c r="AF698" s="55" t="s">
        <v>1644</v>
      </c>
      <c r="AG698" s="55" t="s">
        <v>1644</v>
      </c>
      <c r="AH698" s="55" t="s">
        <v>1644</v>
      </c>
      <c r="AI698" s="55" t="s">
        <v>1644</v>
      </c>
      <c r="AJ698" s="55" t="s">
        <v>1644</v>
      </c>
      <c r="AK698" s="55" t="s">
        <v>1644</v>
      </c>
      <c r="AL698" s="55" t="s">
        <v>1644</v>
      </c>
      <c r="AM698" s="55" t="s">
        <v>3861</v>
      </c>
      <c r="AN698" s="55" t="s">
        <v>1644</v>
      </c>
      <c r="AO698" t="s">
        <v>3842</v>
      </c>
    </row>
    <row r="699" spans="1:41" x14ac:dyDescent="0.25">
      <c r="A699" s="56">
        <v>45716</v>
      </c>
      <c r="B699" s="92" t="s">
        <v>2159</v>
      </c>
      <c r="C699" s="55" t="s">
        <v>4291</v>
      </c>
      <c r="D699" s="55" t="s">
        <v>3859</v>
      </c>
      <c r="E699" s="55" t="s">
        <v>89</v>
      </c>
      <c r="F699" s="55">
        <v>50900010</v>
      </c>
      <c r="G699" s="55" t="s">
        <v>490</v>
      </c>
      <c r="H699" s="55" t="s">
        <v>89</v>
      </c>
      <c r="I699" s="57">
        <v>35.020000000000003</v>
      </c>
      <c r="J699" s="57">
        <v>35.020000000000003</v>
      </c>
      <c r="K699" s="55" t="s">
        <v>4288</v>
      </c>
      <c r="L699" s="55" t="s">
        <v>1644</v>
      </c>
      <c r="M699" s="55" t="s">
        <v>4291</v>
      </c>
      <c r="N699" s="56">
        <v>45716</v>
      </c>
      <c r="O699" s="55" t="s">
        <v>1644</v>
      </c>
      <c r="P699" s="55" t="s">
        <v>329</v>
      </c>
      <c r="Q699" s="55" t="s">
        <v>330</v>
      </c>
      <c r="R699" s="55" t="s">
        <v>1644</v>
      </c>
      <c r="S699" s="55" t="s">
        <v>1644</v>
      </c>
      <c r="T699" s="55" t="s">
        <v>1644</v>
      </c>
      <c r="U699" s="55" t="s">
        <v>4124</v>
      </c>
      <c r="V699" s="55" t="s">
        <v>1881</v>
      </c>
      <c r="W699" s="55" t="s">
        <v>1644</v>
      </c>
      <c r="X699" s="56"/>
      <c r="Y699" s="55" t="s">
        <v>1644</v>
      </c>
      <c r="Z699" s="56"/>
      <c r="AA699" s="55" t="s">
        <v>1644</v>
      </c>
      <c r="AB699" s="59">
        <v>546092</v>
      </c>
      <c r="AC699" s="55" t="s">
        <v>1554</v>
      </c>
      <c r="AD699" s="55" t="s">
        <v>1644</v>
      </c>
      <c r="AE699" s="58">
        <v>0</v>
      </c>
      <c r="AF699" s="55" t="s">
        <v>1644</v>
      </c>
      <c r="AG699" s="55" t="s">
        <v>1644</v>
      </c>
      <c r="AH699" s="55" t="s">
        <v>1644</v>
      </c>
      <c r="AI699" s="55" t="s">
        <v>1644</v>
      </c>
      <c r="AJ699" s="55" t="s">
        <v>1644</v>
      </c>
      <c r="AK699" s="55" t="s">
        <v>1644</v>
      </c>
      <c r="AL699" s="55" t="s">
        <v>1644</v>
      </c>
      <c r="AM699" s="55" t="s">
        <v>3861</v>
      </c>
      <c r="AN699" s="55" t="s">
        <v>1644</v>
      </c>
      <c r="AO699" t="s">
        <v>3842</v>
      </c>
    </row>
    <row r="700" spans="1:41" x14ac:dyDescent="0.25">
      <c r="A700" s="56">
        <v>45716</v>
      </c>
      <c r="B700" s="92" t="s">
        <v>2159</v>
      </c>
      <c r="C700" s="55" t="s">
        <v>4291</v>
      </c>
      <c r="D700" s="55" t="s">
        <v>3859</v>
      </c>
      <c r="E700" s="55" t="s">
        <v>89</v>
      </c>
      <c r="F700" s="55">
        <v>50900010</v>
      </c>
      <c r="G700" s="55" t="s">
        <v>490</v>
      </c>
      <c r="H700" s="55" t="s">
        <v>89</v>
      </c>
      <c r="I700" s="57">
        <v>36</v>
      </c>
      <c r="J700" s="57">
        <v>36</v>
      </c>
      <c r="K700" s="55" t="s">
        <v>4288</v>
      </c>
      <c r="L700" s="55" t="s">
        <v>1644</v>
      </c>
      <c r="M700" s="55" t="s">
        <v>4291</v>
      </c>
      <c r="N700" s="56">
        <v>45716</v>
      </c>
      <c r="O700" s="55" t="s">
        <v>1644</v>
      </c>
      <c r="P700" s="55" t="s">
        <v>329</v>
      </c>
      <c r="Q700" s="55" t="s">
        <v>330</v>
      </c>
      <c r="R700" s="55" t="s">
        <v>1644</v>
      </c>
      <c r="S700" s="55" t="s">
        <v>1644</v>
      </c>
      <c r="T700" s="55" t="s">
        <v>1644</v>
      </c>
      <c r="U700" s="55" t="s">
        <v>4161</v>
      </c>
      <c r="V700" s="55" t="s">
        <v>1881</v>
      </c>
      <c r="W700" s="55" t="s">
        <v>1644</v>
      </c>
      <c r="X700" s="56"/>
      <c r="Y700" s="55" t="s">
        <v>1644</v>
      </c>
      <c r="Z700" s="56"/>
      <c r="AA700" s="55" t="s">
        <v>1644</v>
      </c>
      <c r="AB700" s="59">
        <v>622078</v>
      </c>
      <c r="AC700" s="55" t="s">
        <v>1554</v>
      </c>
      <c r="AD700" s="55" t="s">
        <v>1644</v>
      </c>
      <c r="AE700" s="58">
        <v>0</v>
      </c>
      <c r="AF700" s="55" t="s">
        <v>1644</v>
      </c>
      <c r="AG700" s="55" t="s">
        <v>1644</v>
      </c>
      <c r="AH700" s="55" t="s">
        <v>1644</v>
      </c>
      <c r="AI700" s="55" t="s">
        <v>1644</v>
      </c>
      <c r="AJ700" s="55" t="s">
        <v>1644</v>
      </c>
      <c r="AK700" s="55" t="s">
        <v>1644</v>
      </c>
      <c r="AL700" s="55" t="s">
        <v>1644</v>
      </c>
      <c r="AM700" s="55" t="s">
        <v>3861</v>
      </c>
      <c r="AN700" s="55" t="s">
        <v>1644</v>
      </c>
      <c r="AO700" t="s">
        <v>3842</v>
      </c>
    </row>
    <row r="701" spans="1:41" x14ac:dyDescent="0.25">
      <c r="A701" s="56">
        <v>45716</v>
      </c>
      <c r="B701" s="92" t="s">
        <v>2159</v>
      </c>
      <c r="C701" s="55" t="s">
        <v>4291</v>
      </c>
      <c r="D701" s="55" t="s">
        <v>3859</v>
      </c>
      <c r="E701" s="55" t="s">
        <v>89</v>
      </c>
      <c r="F701" s="55">
        <v>50900010</v>
      </c>
      <c r="G701" s="55" t="s">
        <v>490</v>
      </c>
      <c r="H701" s="55" t="s">
        <v>89</v>
      </c>
      <c r="I701" s="57">
        <v>34.49</v>
      </c>
      <c r="J701" s="57">
        <v>34.49</v>
      </c>
      <c r="K701" s="55" t="s">
        <v>4288</v>
      </c>
      <c r="L701" s="55" t="s">
        <v>1644</v>
      </c>
      <c r="M701" s="55" t="s">
        <v>4291</v>
      </c>
      <c r="N701" s="56">
        <v>45716</v>
      </c>
      <c r="O701" s="55" t="s">
        <v>1644</v>
      </c>
      <c r="P701" s="55" t="s">
        <v>329</v>
      </c>
      <c r="Q701" s="55" t="s">
        <v>330</v>
      </c>
      <c r="R701" s="55" t="s">
        <v>1644</v>
      </c>
      <c r="S701" s="55" t="s">
        <v>1644</v>
      </c>
      <c r="T701" s="55" t="s">
        <v>1644</v>
      </c>
      <c r="U701" s="55" t="s">
        <v>4139</v>
      </c>
      <c r="V701" s="55" t="s">
        <v>1881</v>
      </c>
      <c r="W701" s="55" t="s">
        <v>1644</v>
      </c>
      <c r="X701" s="56"/>
      <c r="Y701" s="55" t="s">
        <v>1644</v>
      </c>
      <c r="Z701" s="56"/>
      <c r="AA701" s="55" t="s">
        <v>1644</v>
      </c>
      <c r="AB701" s="59">
        <v>1338853</v>
      </c>
      <c r="AC701" s="55" t="s">
        <v>1554</v>
      </c>
      <c r="AD701" s="55" t="s">
        <v>1644</v>
      </c>
      <c r="AE701" s="58">
        <v>0</v>
      </c>
      <c r="AF701" s="55" t="s">
        <v>1644</v>
      </c>
      <c r="AG701" s="55" t="s">
        <v>1644</v>
      </c>
      <c r="AH701" s="55" t="s">
        <v>1644</v>
      </c>
      <c r="AI701" s="55" t="s">
        <v>1644</v>
      </c>
      <c r="AJ701" s="55" t="s">
        <v>1644</v>
      </c>
      <c r="AK701" s="55" t="s">
        <v>1644</v>
      </c>
      <c r="AL701" s="55" t="s">
        <v>1644</v>
      </c>
      <c r="AM701" s="55" t="s">
        <v>3861</v>
      </c>
      <c r="AN701" s="55" t="s">
        <v>1644</v>
      </c>
      <c r="AO701" t="s">
        <v>3842</v>
      </c>
    </row>
    <row r="702" spans="1:41" x14ac:dyDescent="0.25">
      <c r="A702" s="56">
        <v>45716</v>
      </c>
      <c r="B702" s="92" t="s">
        <v>2159</v>
      </c>
      <c r="C702" s="55" t="s">
        <v>4291</v>
      </c>
      <c r="D702" s="55" t="s">
        <v>3859</v>
      </c>
      <c r="E702" s="55" t="s">
        <v>89</v>
      </c>
      <c r="F702" s="55">
        <v>50900010</v>
      </c>
      <c r="G702" s="55" t="s">
        <v>490</v>
      </c>
      <c r="H702" s="55" t="s">
        <v>89</v>
      </c>
      <c r="I702" s="57">
        <v>2.97</v>
      </c>
      <c r="J702" s="57">
        <v>2.97</v>
      </c>
      <c r="K702" s="55" t="s">
        <v>4288</v>
      </c>
      <c r="L702" s="55" t="s">
        <v>1644</v>
      </c>
      <c r="M702" s="55" t="s">
        <v>4291</v>
      </c>
      <c r="N702" s="56">
        <v>45716</v>
      </c>
      <c r="O702" s="55" t="s">
        <v>1644</v>
      </c>
      <c r="P702" s="55" t="s">
        <v>4042</v>
      </c>
      <c r="Q702" s="55" t="s">
        <v>4043</v>
      </c>
      <c r="R702" s="55" t="s">
        <v>1644</v>
      </c>
      <c r="S702" s="55" t="s">
        <v>1644</v>
      </c>
      <c r="T702" s="55" t="s">
        <v>1644</v>
      </c>
      <c r="U702" s="55" t="s">
        <v>4132</v>
      </c>
      <c r="V702" s="55" t="s">
        <v>1718</v>
      </c>
      <c r="W702" s="55" t="s">
        <v>1644</v>
      </c>
      <c r="X702" s="56"/>
      <c r="Y702" s="55" t="s">
        <v>1644</v>
      </c>
      <c r="Z702" s="56"/>
      <c r="AA702" s="55" t="s">
        <v>1644</v>
      </c>
      <c r="AB702" s="59">
        <v>57731</v>
      </c>
      <c r="AC702" s="55" t="s">
        <v>1554</v>
      </c>
      <c r="AD702" s="55" t="s">
        <v>1644</v>
      </c>
      <c r="AE702" s="58">
        <v>0</v>
      </c>
      <c r="AF702" s="55" t="s">
        <v>1644</v>
      </c>
      <c r="AG702" s="55" t="s">
        <v>1644</v>
      </c>
      <c r="AH702" s="55" t="s">
        <v>1644</v>
      </c>
      <c r="AI702" s="55" t="s">
        <v>1644</v>
      </c>
      <c r="AJ702" s="55" t="s">
        <v>1644</v>
      </c>
      <c r="AK702" s="55" t="s">
        <v>1644</v>
      </c>
      <c r="AL702" s="55" t="s">
        <v>1644</v>
      </c>
      <c r="AM702" s="55" t="s">
        <v>3861</v>
      </c>
      <c r="AN702" s="55" t="s">
        <v>1644</v>
      </c>
      <c r="AO702" t="s">
        <v>4371</v>
      </c>
    </row>
    <row r="703" spans="1:41" x14ac:dyDescent="0.25">
      <c r="A703" s="56">
        <v>45716</v>
      </c>
      <c r="B703" s="92" t="s">
        <v>2159</v>
      </c>
      <c r="C703" s="55" t="s">
        <v>4291</v>
      </c>
      <c r="D703" s="55" t="s">
        <v>3859</v>
      </c>
      <c r="E703" s="55" t="s">
        <v>89</v>
      </c>
      <c r="F703" s="55">
        <v>50900010</v>
      </c>
      <c r="G703" s="55" t="s">
        <v>490</v>
      </c>
      <c r="H703" s="55" t="s">
        <v>89</v>
      </c>
      <c r="I703" s="57">
        <v>261.73</v>
      </c>
      <c r="J703" s="57">
        <v>261.73</v>
      </c>
      <c r="K703" s="55" t="s">
        <v>4288</v>
      </c>
      <c r="L703" s="55" t="s">
        <v>1644</v>
      </c>
      <c r="M703" s="55" t="s">
        <v>4291</v>
      </c>
      <c r="N703" s="56">
        <v>45716</v>
      </c>
      <c r="O703" s="55" t="s">
        <v>1644</v>
      </c>
      <c r="P703" s="55" t="s">
        <v>4042</v>
      </c>
      <c r="Q703" s="55" t="s">
        <v>4043</v>
      </c>
      <c r="R703" s="55" t="s">
        <v>1644</v>
      </c>
      <c r="S703" s="55" t="s">
        <v>1644</v>
      </c>
      <c r="T703" s="55" t="s">
        <v>1644</v>
      </c>
      <c r="U703" s="55" t="s">
        <v>4175</v>
      </c>
      <c r="V703" s="55" t="s">
        <v>1881</v>
      </c>
      <c r="W703" s="55" t="s">
        <v>1644</v>
      </c>
      <c r="X703" s="56"/>
      <c r="Y703" s="55" t="s">
        <v>1644</v>
      </c>
      <c r="Z703" s="56"/>
      <c r="AA703" s="55" t="s">
        <v>1644</v>
      </c>
      <c r="AB703" s="59">
        <v>5071981</v>
      </c>
      <c r="AC703" s="55" t="s">
        <v>1554</v>
      </c>
      <c r="AD703" s="55" t="s">
        <v>1644</v>
      </c>
      <c r="AE703" s="58">
        <v>0</v>
      </c>
      <c r="AF703" s="55" t="s">
        <v>1644</v>
      </c>
      <c r="AG703" s="55" t="s">
        <v>1644</v>
      </c>
      <c r="AH703" s="55" t="s">
        <v>1644</v>
      </c>
      <c r="AI703" s="55" t="s">
        <v>1644</v>
      </c>
      <c r="AJ703" s="55" t="s">
        <v>1644</v>
      </c>
      <c r="AK703" s="55" t="s">
        <v>1644</v>
      </c>
      <c r="AL703" s="55" t="s">
        <v>1644</v>
      </c>
      <c r="AM703" s="55" t="s">
        <v>3861</v>
      </c>
      <c r="AN703" s="55" t="s">
        <v>1644</v>
      </c>
      <c r="AO703" t="s">
        <v>4371</v>
      </c>
    </row>
    <row r="704" spans="1:41" x14ac:dyDescent="0.25">
      <c r="A704" s="56">
        <v>45716</v>
      </c>
      <c r="B704" s="92" t="s">
        <v>2159</v>
      </c>
      <c r="C704" s="55" t="s">
        <v>4291</v>
      </c>
      <c r="D704" s="55" t="s">
        <v>3859</v>
      </c>
      <c r="E704" s="55" t="s">
        <v>89</v>
      </c>
      <c r="F704" s="55">
        <v>50900010</v>
      </c>
      <c r="G704" s="55" t="s">
        <v>490</v>
      </c>
      <c r="H704" s="55" t="s">
        <v>89</v>
      </c>
      <c r="I704" s="57">
        <v>570.72</v>
      </c>
      <c r="J704" s="57">
        <v>570.72</v>
      </c>
      <c r="K704" s="55" t="s">
        <v>4288</v>
      </c>
      <c r="L704" s="55" t="s">
        <v>1644</v>
      </c>
      <c r="M704" s="55" t="s">
        <v>4291</v>
      </c>
      <c r="N704" s="56">
        <v>45716</v>
      </c>
      <c r="O704" s="55" t="s">
        <v>1644</v>
      </c>
      <c r="P704" s="55" t="s">
        <v>329</v>
      </c>
      <c r="Q704" s="55" t="s">
        <v>330</v>
      </c>
      <c r="R704" s="55" t="s">
        <v>1644</v>
      </c>
      <c r="S704" s="55" t="s">
        <v>1644</v>
      </c>
      <c r="T704" s="55" t="s">
        <v>1644</v>
      </c>
      <c r="U704" s="55" t="s">
        <v>4127</v>
      </c>
      <c r="V704" s="55" t="s">
        <v>1881</v>
      </c>
      <c r="W704" s="55" t="s">
        <v>1644</v>
      </c>
      <c r="X704" s="56"/>
      <c r="Y704" s="55" t="s">
        <v>1644</v>
      </c>
      <c r="Z704" s="56"/>
      <c r="AA704" s="55" t="s">
        <v>1644</v>
      </c>
      <c r="AB704" s="59">
        <v>13392808</v>
      </c>
      <c r="AC704" s="55" t="s">
        <v>1554</v>
      </c>
      <c r="AD704" s="55" t="s">
        <v>1644</v>
      </c>
      <c r="AE704" s="58">
        <v>0</v>
      </c>
      <c r="AF704" s="55" t="s">
        <v>1644</v>
      </c>
      <c r="AG704" s="55" t="s">
        <v>1644</v>
      </c>
      <c r="AH704" s="55" t="s">
        <v>1644</v>
      </c>
      <c r="AI704" s="55" t="s">
        <v>1644</v>
      </c>
      <c r="AJ704" s="55" t="s">
        <v>1644</v>
      </c>
      <c r="AK704" s="55" t="s">
        <v>1644</v>
      </c>
      <c r="AL704" s="55" t="s">
        <v>1644</v>
      </c>
      <c r="AM704" s="55" t="s">
        <v>3861</v>
      </c>
      <c r="AN704" s="55" t="s">
        <v>1644</v>
      </c>
      <c r="AO704" t="s">
        <v>3842</v>
      </c>
    </row>
    <row r="705" spans="1:41" x14ac:dyDescent="0.25">
      <c r="A705" s="56">
        <v>45716</v>
      </c>
      <c r="B705" s="92" t="s">
        <v>2159</v>
      </c>
      <c r="C705" s="55" t="s">
        <v>4291</v>
      </c>
      <c r="D705" s="55" t="s">
        <v>3859</v>
      </c>
      <c r="E705" s="55" t="s">
        <v>89</v>
      </c>
      <c r="F705" s="55">
        <v>50900010</v>
      </c>
      <c r="G705" s="55" t="s">
        <v>490</v>
      </c>
      <c r="H705" s="55" t="s">
        <v>89</v>
      </c>
      <c r="I705" s="57">
        <v>0</v>
      </c>
      <c r="J705" s="57">
        <v>0</v>
      </c>
      <c r="K705" s="55" t="s">
        <v>4288</v>
      </c>
      <c r="L705" s="55" t="s">
        <v>1644</v>
      </c>
      <c r="M705" s="55" t="s">
        <v>4291</v>
      </c>
      <c r="N705" s="56">
        <v>45716</v>
      </c>
      <c r="O705" s="55" t="s">
        <v>1644</v>
      </c>
      <c r="P705" s="55" t="s">
        <v>4042</v>
      </c>
      <c r="Q705" s="55" t="s">
        <v>4043</v>
      </c>
      <c r="R705" s="55" t="s">
        <v>1644</v>
      </c>
      <c r="S705" s="55" t="s">
        <v>1644</v>
      </c>
      <c r="T705" s="55" t="s">
        <v>1644</v>
      </c>
      <c r="U705" s="55" t="s">
        <v>4120</v>
      </c>
      <c r="V705" s="55" t="s">
        <v>1881</v>
      </c>
      <c r="W705" s="55" t="s">
        <v>1644</v>
      </c>
      <c r="X705" s="56"/>
      <c r="Y705" s="55" t="s">
        <v>1644</v>
      </c>
      <c r="Z705" s="56"/>
      <c r="AA705" s="55" t="s">
        <v>1644</v>
      </c>
      <c r="AB705" s="59">
        <v>1</v>
      </c>
      <c r="AC705" s="55" t="s">
        <v>1554</v>
      </c>
      <c r="AD705" s="55" t="s">
        <v>1644</v>
      </c>
      <c r="AE705" s="58">
        <v>0</v>
      </c>
      <c r="AF705" s="55" t="s">
        <v>1644</v>
      </c>
      <c r="AG705" s="55" t="s">
        <v>1644</v>
      </c>
      <c r="AH705" s="55" t="s">
        <v>1644</v>
      </c>
      <c r="AI705" s="55" t="s">
        <v>1644</v>
      </c>
      <c r="AJ705" s="55" t="s">
        <v>1644</v>
      </c>
      <c r="AK705" s="55" t="s">
        <v>1644</v>
      </c>
      <c r="AL705" s="55" t="s">
        <v>1644</v>
      </c>
      <c r="AM705" s="55" t="s">
        <v>3861</v>
      </c>
      <c r="AN705" s="55" t="s">
        <v>1644</v>
      </c>
      <c r="AO705" t="s">
        <v>4371</v>
      </c>
    </row>
    <row r="706" spans="1:41" x14ac:dyDescent="0.25">
      <c r="A706" s="56">
        <v>45716</v>
      </c>
      <c r="B706" s="92" t="s">
        <v>2159</v>
      </c>
      <c r="C706" s="55" t="s">
        <v>4291</v>
      </c>
      <c r="D706" s="55" t="s">
        <v>3859</v>
      </c>
      <c r="E706" s="55" t="s">
        <v>89</v>
      </c>
      <c r="F706" s="55">
        <v>50900010</v>
      </c>
      <c r="G706" s="55" t="s">
        <v>490</v>
      </c>
      <c r="H706" s="55" t="s">
        <v>89</v>
      </c>
      <c r="I706" s="57">
        <v>10.7</v>
      </c>
      <c r="J706" s="57">
        <v>10.7</v>
      </c>
      <c r="K706" s="55" t="s">
        <v>4288</v>
      </c>
      <c r="L706" s="55" t="s">
        <v>1644</v>
      </c>
      <c r="M706" s="55" t="s">
        <v>4291</v>
      </c>
      <c r="N706" s="56">
        <v>45716</v>
      </c>
      <c r="O706" s="55" t="s">
        <v>1644</v>
      </c>
      <c r="P706" s="55" t="s">
        <v>329</v>
      </c>
      <c r="Q706" s="55" t="s">
        <v>330</v>
      </c>
      <c r="R706" s="55" t="s">
        <v>1644</v>
      </c>
      <c r="S706" s="55" t="s">
        <v>1644</v>
      </c>
      <c r="T706" s="55" t="s">
        <v>1644</v>
      </c>
      <c r="U706" s="55" t="s">
        <v>4127</v>
      </c>
      <c r="V706" s="55" t="s">
        <v>1718</v>
      </c>
      <c r="W706" s="55" t="s">
        <v>1644</v>
      </c>
      <c r="X706" s="56"/>
      <c r="Y706" s="55" t="s">
        <v>1644</v>
      </c>
      <c r="Z706" s="56"/>
      <c r="AA706" s="55" t="s">
        <v>1644</v>
      </c>
      <c r="AB706" s="59">
        <v>201620</v>
      </c>
      <c r="AC706" s="55" t="s">
        <v>1554</v>
      </c>
      <c r="AD706" s="55" t="s">
        <v>1644</v>
      </c>
      <c r="AE706" s="58">
        <v>0</v>
      </c>
      <c r="AF706" s="55" t="s">
        <v>1644</v>
      </c>
      <c r="AG706" s="55" t="s">
        <v>1644</v>
      </c>
      <c r="AH706" s="55" t="s">
        <v>1644</v>
      </c>
      <c r="AI706" s="55" t="s">
        <v>1644</v>
      </c>
      <c r="AJ706" s="55" t="s">
        <v>1644</v>
      </c>
      <c r="AK706" s="55" t="s">
        <v>1644</v>
      </c>
      <c r="AL706" s="55" t="s">
        <v>1644</v>
      </c>
      <c r="AM706" s="55" t="s">
        <v>3861</v>
      </c>
      <c r="AN706" s="55" t="s">
        <v>1644</v>
      </c>
      <c r="AO706" t="s">
        <v>3842</v>
      </c>
    </row>
    <row r="707" spans="1:41" x14ac:dyDescent="0.25">
      <c r="A707" s="56">
        <v>45716</v>
      </c>
      <c r="B707" s="92" t="s">
        <v>2159</v>
      </c>
      <c r="C707" s="55" t="s">
        <v>4291</v>
      </c>
      <c r="D707" s="55" t="s">
        <v>3859</v>
      </c>
      <c r="E707" s="55" t="s">
        <v>89</v>
      </c>
      <c r="F707" s="55">
        <v>50900010</v>
      </c>
      <c r="G707" s="55" t="s">
        <v>490</v>
      </c>
      <c r="H707" s="55" t="s">
        <v>89</v>
      </c>
      <c r="I707" s="57">
        <v>5.27</v>
      </c>
      <c r="J707" s="57">
        <v>5.27</v>
      </c>
      <c r="K707" s="55" t="s">
        <v>4288</v>
      </c>
      <c r="L707" s="55" t="s">
        <v>1644</v>
      </c>
      <c r="M707" s="55" t="s">
        <v>4291</v>
      </c>
      <c r="N707" s="56">
        <v>45716</v>
      </c>
      <c r="O707" s="55" t="s">
        <v>1644</v>
      </c>
      <c r="P707" s="55" t="s">
        <v>329</v>
      </c>
      <c r="Q707" s="55" t="s">
        <v>330</v>
      </c>
      <c r="R707" s="55" t="s">
        <v>1644</v>
      </c>
      <c r="S707" s="55" t="s">
        <v>1644</v>
      </c>
      <c r="T707" s="55" t="s">
        <v>1644</v>
      </c>
      <c r="U707" s="55" t="s">
        <v>4156</v>
      </c>
      <c r="V707" s="55" t="s">
        <v>1718</v>
      </c>
      <c r="W707" s="55" t="s">
        <v>1644</v>
      </c>
      <c r="X707" s="56"/>
      <c r="Y707" s="55" t="s">
        <v>1644</v>
      </c>
      <c r="Z707" s="56"/>
      <c r="AA707" s="55" t="s">
        <v>1644</v>
      </c>
      <c r="AB707" s="59">
        <v>99275</v>
      </c>
      <c r="AC707" s="55" t="s">
        <v>1554</v>
      </c>
      <c r="AD707" s="55" t="s">
        <v>1644</v>
      </c>
      <c r="AE707" s="58">
        <v>0</v>
      </c>
      <c r="AF707" s="55" t="s">
        <v>1644</v>
      </c>
      <c r="AG707" s="55" t="s">
        <v>1644</v>
      </c>
      <c r="AH707" s="55" t="s">
        <v>1644</v>
      </c>
      <c r="AI707" s="55" t="s">
        <v>1644</v>
      </c>
      <c r="AJ707" s="55" t="s">
        <v>1644</v>
      </c>
      <c r="AK707" s="55" t="s">
        <v>1644</v>
      </c>
      <c r="AL707" s="55" t="s">
        <v>1644</v>
      </c>
      <c r="AM707" s="55" t="s">
        <v>3861</v>
      </c>
      <c r="AN707" s="55" t="s">
        <v>1644</v>
      </c>
      <c r="AO707" t="s">
        <v>3842</v>
      </c>
    </row>
    <row r="708" spans="1:41" x14ac:dyDescent="0.25">
      <c r="A708" s="56">
        <v>45716</v>
      </c>
      <c r="B708" s="92" t="s">
        <v>2159</v>
      </c>
      <c r="C708" s="55" t="s">
        <v>4291</v>
      </c>
      <c r="D708" s="55" t="s">
        <v>3859</v>
      </c>
      <c r="E708" s="55" t="s">
        <v>89</v>
      </c>
      <c r="F708" s="55">
        <v>50900010</v>
      </c>
      <c r="G708" s="55" t="s">
        <v>490</v>
      </c>
      <c r="H708" s="55" t="s">
        <v>89</v>
      </c>
      <c r="I708" s="57">
        <v>2.19</v>
      </c>
      <c r="J708" s="57">
        <v>2.19</v>
      </c>
      <c r="K708" s="55" t="s">
        <v>4288</v>
      </c>
      <c r="L708" s="55" t="s">
        <v>1644</v>
      </c>
      <c r="M708" s="55" t="s">
        <v>4291</v>
      </c>
      <c r="N708" s="56">
        <v>45716</v>
      </c>
      <c r="O708" s="55" t="s">
        <v>1644</v>
      </c>
      <c r="P708" s="55" t="s">
        <v>4042</v>
      </c>
      <c r="Q708" s="55" t="s">
        <v>4043</v>
      </c>
      <c r="R708" s="55" t="s">
        <v>1644</v>
      </c>
      <c r="S708" s="55" t="s">
        <v>1644</v>
      </c>
      <c r="T708" s="55" t="s">
        <v>1644</v>
      </c>
      <c r="U708" s="55" t="s">
        <v>4148</v>
      </c>
      <c r="V708" s="55" t="s">
        <v>1718</v>
      </c>
      <c r="W708" s="55" t="s">
        <v>1644</v>
      </c>
      <c r="X708" s="56"/>
      <c r="Y708" s="55" t="s">
        <v>1644</v>
      </c>
      <c r="Z708" s="56"/>
      <c r="AA708" s="55" t="s">
        <v>1644</v>
      </c>
      <c r="AB708" s="59">
        <v>42617</v>
      </c>
      <c r="AC708" s="55" t="s">
        <v>1554</v>
      </c>
      <c r="AD708" s="55" t="s">
        <v>1644</v>
      </c>
      <c r="AE708" s="58">
        <v>0</v>
      </c>
      <c r="AF708" s="55" t="s">
        <v>1644</v>
      </c>
      <c r="AG708" s="55" t="s">
        <v>1644</v>
      </c>
      <c r="AH708" s="55" t="s">
        <v>1644</v>
      </c>
      <c r="AI708" s="55" t="s">
        <v>1644</v>
      </c>
      <c r="AJ708" s="55" t="s">
        <v>1644</v>
      </c>
      <c r="AK708" s="55" t="s">
        <v>1644</v>
      </c>
      <c r="AL708" s="55" t="s">
        <v>1644</v>
      </c>
      <c r="AM708" s="55" t="s">
        <v>3861</v>
      </c>
      <c r="AN708" s="55" t="s">
        <v>1644</v>
      </c>
      <c r="AO708" t="s">
        <v>4371</v>
      </c>
    </row>
    <row r="709" spans="1:41" x14ac:dyDescent="0.25">
      <c r="A709" s="56">
        <v>45716</v>
      </c>
      <c r="B709" s="92" t="s">
        <v>2159</v>
      </c>
      <c r="C709" s="55" t="s">
        <v>4291</v>
      </c>
      <c r="D709" s="55" t="s">
        <v>3859</v>
      </c>
      <c r="E709" s="55" t="s">
        <v>89</v>
      </c>
      <c r="F709" s="55">
        <v>50900010</v>
      </c>
      <c r="G709" s="55" t="s">
        <v>490</v>
      </c>
      <c r="H709" s="55" t="s">
        <v>89</v>
      </c>
      <c r="I709" s="57">
        <v>0.06</v>
      </c>
      <c r="J709" s="57">
        <v>0.06</v>
      </c>
      <c r="K709" s="55" t="s">
        <v>4288</v>
      </c>
      <c r="L709" s="55" t="s">
        <v>1644</v>
      </c>
      <c r="M709" s="55" t="s">
        <v>4291</v>
      </c>
      <c r="N709" s="56">
        <v>45716</v>
      </c>
      <c r="O709" s="55" t="s">
        <v>1644</v>
      </c>
      <c r="P709" s="55" t="s">
        <v>329</v>
      </c>
      <c r="Q709" s="55" t="s">
        <v>330</v>
      </c>
      <c r="R709" s="55" t="s">
        <v>1644</v>
      </c>
      <c r="S709" s="55" t="s">
        <v>1644</v>
      </c>
      <c r="T709" s="55" t="s">
        <v>1644</v>
      </c>
      <c r="U709" s="55" t="s">
        <v>4163</v>
      </c>
      <c r="V709" s="55" t="s">
        <v>1718</v>
      </c>
      <c r="W709" s="55" t="s">
        <v>1644</v>
      </c>
      <c r="X709" s="56"/>
      <c r="Y709" s="55" t="s">
        <v>1644</v>
      </c>
      <c r="Z709" s="56"/>
      <c r="AA709" s="55" t="s">
        <v>1644</v>
      </c>
      <c r="AB709" s="59">
        <v>1118</v>
      </c>
      <c r="AC709" s="55" t="s">
        <v>1554</v>
      </c>
      <c r="AD709" s="55" t="s">
        <v>1644</v>
      </c>
      <c r="AE709" s="58">
        <v>0</v>
      </c>
      <c r="AF709" s="55" t="s">
        <v>1644</v>
      </c>
      <c r="AG709" s="55" t="s">
        <v>1644</v>
      </c>
      <c r="AH709" s="55" t="s">
        <v>1644</v>
      </c>
      <c r="AI709" s="55" t="s">
        <v>1644</v>
      </c>
      <c r="AJ709" s="55" t="s">
        <v>1644</v>
      </c>
      <c r="AK709" s="55" t="s">
        <v>1644</v>
      </c>
      <c r="AL709" s="55" t="s">
        <v>1644</v>
      </c>
      <c r="AM709" s="55" t="s">
        <v>3861</v>
      </c>
      <c r="AN709" s="55" t="s">
        <v>1644</v>
      </c>
      <c r="AO709" t="s">
        <v>3842</v>
      </c>
    </row>
    <row r="710" spans="1:41" x14ac:dyDescent="0.25">
      <c r="A710" s="56">
        <v>45716</v>
      </c>
      <c r="B710" s="92" t="s">
        <v>2159</v>
      </c>
      <c r="C710" s="55" t="s">
        <v>4291</v>
      </c>
      <c r="D710" s="55" t="s">
        <v>3859</v>
      </c>
      <c r="E710" s="55" t="s">
        <v>89</v>
      </c>
      <c r="F710" s="55">
        <v>50900010</v>
      </c>
      <c r="G710" s="55" t="s">
        <v>490</v>
      </c>
      <c r="H710" s="55" t="s">
        <v>89</v>
      </c>
      <c r="I710" s="57">
        <v>910.53</v>
      </c>
      <c r="J710" s="57">
        <v>910.53</v>
      </c>
      <c r="K710" s="55" t="s">
        <v>4288</v>
      </c>
      <c r="L710" s="55" t="s">
        <v>1644</v>
      </c>
      <c r="M710" s="55" t="s">
        <v>4291</v>
      </c>
      <c r="N710" s="56">
        <v>45716</v>
      </c>
      <c r="O710" s="55" t="s">
        <v>1644</v>
      </c>
      <c r="P710" s="55" t="s">
        <v>329</v>
      </c>
      <c r="Q710" s="55" t="s">
        <v>330</v>
      </c>
      <c r="R710" s="55" t="s">
        <v>1644</v>
      </c>
      <c r="S710" s="55" t="s">
        <v>1644</v>
      </c>
      <c r="T710" s="55" t="s">
        <v>1644</v>
      </c>
      <c r="U710" s="55" t="s">
        <v>4129</v>
      </c>
      <c r="V710" s="55" t="s">
        <v>1881</v>
      </c>
      <c r="W710" s="55" t="s">
        <v>1644</v>
      </c>
      <c r="X710" s="56"/>
      <c r="Y710" s="55" t="s">
        <v>1644</v>
      </c>
      <c r="Z710" s="56"/>
      <c r="AA710" s="55" t="s">
        <v>1644</v>
      </c>
      <c r="AB710" s="59">
        <v>21493652</v>
      </c>
      <c r="AC710" s="55" t="s">
        <v>1554</v>
      </c>
      <c r="AD710" s="55" t="s">
        <v>1644</v>
      </c>
      <c r="AE710" s="58">
        <v>0</v>
      </c>
      <c r="AF710" s="55" t="s">
        <v>1644</v>
      </c>
      <c r="AG710" s="55" t="s">
        <v>1644</v>
      </c>
      <c r="AH710" s="55" t="s">
        <v>1644</v>
      </c>
      <c r="AI710" s="55" t="s">
        <v>1644</v>
      </c>
      <c r="AJ710" s="55" t="s">
        <v>1644</v>
      </c>
      <c r="AK710" s="55" t="s">
        <v>1644</v>
      </c>
      <c r="AL710" s="55" t="s">
        <v>1644</v>
      </c>
      <c r="AM710" s="55" t="s">
        <v>3861</v>
      </c>
      <c r="AN710" s="55" t="s">
        <v>1644</v>
      </c>
      <c r="AO710" t="s">
        <v>3842</v>
      </c>
    </row>
    <row r="711" spans="1:41" x14ac:dyDescent="0.25">
      <c r="A711" s="56">
        <v>45716</v>
      </c>
      <c r="B711" s="92" t="s">
        <v>2159</v>
      </c>
      <c r="C711" s="55" t="s">
        <v>4291</v>
      </c>
      <c r="D711" s="55" t="s">
        <v>3859</v>
      </c>
      <c r="E711" s="55" t="s">
        <v>89</v>
      </c>
      <c r="F711" s="55">
        <v>50900010</v>
      </c>
      <c r="G711" s="55" t="s">
        <v>490</v>
      </c>
      <c r="H711" s="55" t="s">
        <v>89</v>
      </c>
      <c r="I711" s="57">
        <v>426.81</v>
      </c>
      <c r="J711" s="57">
        <v>426.81</v>
      </c>
      <c r="K711" s="55" t="s">
        <v>4288</v>
      </c>
      <c r="L711" s="55" t="s">
        <v>1644</v>
      </c>
      <c r="M711" s="55" t="s">
        <v>4291</v>
      </c>
      <c r="N711" s="56">
        <v>45716</v>
      </c>
      <c r="O711" s="55" t="s">
        <v>1644</v>
      </c>
      <c r="P711" s="55" t="s">
        <v>329</v>
      </c>
      <c r="Q711" s="55" t="s">
        <v>330</v>
      </c>
      <c r="R711" s="55" t="s">
        <v>1644</v>
      </c>
      <c r="S711" s="55" t="s">
        <v>1644</v>
      </c>
      <c r="T711" s="55" t="s">
        <v>1644</v>
      </c>
      <c r="U711" s="55" t="s">
        <v>4181</v>
      </c>
      <c r="V711" s="55" t="s">
        <v>1881</v>
      </c>
      <c r="W711" s="55" t="s">
        <v>1644</v>
      </c>
      <c r="X711" s="56"/>
      <c r="Y711" s="55" t="s">
        <v>1644</v>
      </c>
      <c r="Z711" s="56"/>
      <c r="AA711" s="55" t="s">
        <v>1644</v>
      </c>
      <c r="AB711" s="59">
        <v>7218003</v>
      </c>
      <c r="AC711" s="55" t="s">
        <v>1554</v>
      </c>
      <c r="AD711" s="55" t="s">
        <v>1644</v>
      </c>
      <c r="AE711" s="58">
        <v>0</v>
      </c>
      <c r="AF711" s="55" t="s">
        <v>1644</v>
      </c>
      <c r="AG711" s="55" t="s">
        <v>1644</v>
      </c>
      <c r="AH711" s="55" t="s">
        <v>1644</v>
      </c>
      <c r="AI711" s="55" t="s">
        <v>1644</v>
      </c>
      <c r="AJ711" s="55" t="s">
        <v>1644</v>
      </c>
      <c r="AK711" s="55" t="s">
        <v>1644</v>
      </c>
      <c r="AL711" s="55" t="s">
        <v>1644</v>
      </c>
      <c r="AM711" s="55" t="s">
        <v>3861</v>
      </c>
      <c r="AN711" s="55" t="s">
        <v>1644</v>
      </c>
      <c r="AO711" t="s">
        <v>3842</v>
      </c>
    </row>
    <row r="712" spans="1:41" x14ac:dyDescent="0.25">
      <c r="A712" s="56">
        <v>45716</v>
      </c>
      <c r="B712" s="92" t="s">
        <v>2159</v>
      </c>
      <c r="C712" s="55" t="s">
        <v>4291</v>
      </c>
      <c r="D712" s="55" t="s">
        <v>3859</v>
      </c>
      <c r="E712" s="55" t="s">
        <v>89</v>
      </c>
      <c r="F712" s="55">
        <v>50900010</v>
      </c>
      <c r="G712" s="55" t="s">
        <v>490</v>
      </c>
      <c r="H712" s="55" t="s">
        <v>89</v>
      </c>
      <c r="I712" s="57">
        <v>238.34</v>
      </c>
      <c r="J712" s="57">
        <v>238.34</v>
      </c>
      <c r="K712" s="55" t="s">
        <v>4288</v>
      </c>
      <c r="L712" s="55" t="s">
        <v>1644</v>
      </c>
      <c r="M712" s="55" t="s">
        <v>4291</v>
      </c>
      <c r="N712" s="56">
        <v>45716</v>
      </c>
      <c r="O712" s="55" t="s">
        <v>1644</v>
      </c>
      <c r="P712" s="55" t="s">
        <v>4042</v>
      </c>
      <c r="Q712" s="55" t="s">
        <v>4043</v>
      </c>
      <c r="R712" s="55" t="s">
        <v>1644</v>
      </c>
      <c r="S712" s="55" t="s">
        <v>1644</v>
      </c>
      <c r="T712" s="55" t="s">
        <v>1644</v>
      </c>
      <c r="U712" s="55" t="s">
        <v>4183</v>
      </c>
      <c r="V712" s="55" t="s">
        <v>1881</v>
      </c>
      <c r="W712" s="55" t="s">
        <v>1644</v>
      </c>
      <c r="X712" s="56"/>
      <c r="Y712" s="55" t="s">
        <v>1644</v>
      </c>
      <c r="Z712" s="56"/>
      <c r="AA712" s="55" t="s">
        <v>1644</v>
      </c>
      <c r="AB712" s="59">
        <v>4618718</v>
      </c>
      <c r="AC712" s="55" t="s">
        <v>1554</v>
      </c>
      <c r="AD712" s="55" t="s">
        <v>1644</v>
      </c>
      <c r="AE712" s="58">
        <v>0</v>
      </c>
      <c r="AF712" s="55" t="s">
        <v>1644</v>
      </c>
      <c r="AG712" s="55" t="s">
        <v>1644</v>
      </c>
      <c r="AH712" s="55" t="s">
        <v>1644</v>
      </c>
      <c r="AI712" s="55" t="s">
        <v>1644</v>
      </c>
      <c r="AJ712" s="55" t="s">
        <v>1644</v>
      </c>
      <c r="AK712" s="55" t="s">
        <v>1644</v>
      </c>
      <c r="AL712" s="55" t="s">
        <v>1644</v>
      </c>
      <c r="AM712" s="55" t="s">
        <v>3861</v>
      </c>
      <c r="AN712" s="55" t="s">
        <v>1644</v>
      </c>
      <c r="AO712" t="s">
        <v>4371</v>
      </c>
    </row>
    <row r="713" spans="1:41" x14ac:dyDescent="0.25">
      <c r="A713" s="56">
        <v>45716</v>
      </c>
      <c r="B713" s="92" t="s">
        <v>2159</v>
      </c>
      <c r="C713" s="55" t="s">
        <v>4291</v>
      </c>
      <c r="D713" s="55" t="s">
        <v>3859</v>
      </c>
      <c r="E713" s="55" t="s">
        <v>89</v>
      </c>
      <c r="F713" s="55">
        <v>50900010</v>
      </c>
      <c r="G713" s="55" t="s">
        <v>490</v>
      </c>
      <c r="H713" s="55" t="s">
        <v>89</v>
      </c>
      <c r="I713" s="57">
        <v>277.08</v>
      </c>
      <c r="J713" s="57">
        <v>277.08</v>
      </c>
      <c r="K713" s="55" t="s">
        <v>4288</v>
      </c>
      <c r="L713" s="55" t="s">
        <v>1644</v>
      </c>
      <c r="M713" s="55" t="s">
        <v>4291</v>
      </c>
      <c r="N713" s="56">
        <v>45716</v>
      </c>
      <c r="O713" s="55" t="s">
        <v>1644</v>
      </c>
      <c r="P713" s="55" t="s">
        <v>329</v>
      </c>
      <c r="Q713" s="55" t="s">
        <v>330</v>
      </c>
      <c r="R713" s="55" t="s">
        <v>1644</v>
      </c>
      <c r="S713" s="55" t="s">
        <v>1644</v>
      </c>
      <c r="T713" s="55" t="s">
        <v>1644</v>
      </c>
      <c r="U713" s="55" t="s">
        <v>4134</v>
      </c>
      <c r="V713" s="55" t="s">
        <v>1881</v>
      </c>
      <c r="W713" s="55" t="s">
        <v>1644</v>
      </c>
      <c r="X713" s="56"/>
      <c r="Y713" s="55" t="s">
        <v>1644</v>
      </c>
      <c r="Z713" s="56"/>
      <c r="AA713" s="55" t="s">
        <v>1644</v>
      </c>
      <c r="AB713" s="59">
        <v>0</v>
      </c>
      <c r="AC713" s="55" t="s">
        <v>1554</v>
      </c>
      <c r="AD713" s="55" t="s">
        <v>1644</v>
      </c>
      <c r="AE713" s="58">
        <v>0</v>
      </c>
      <c r="AF713" s="55" t="s">
        <v>1644</v>
      </c>
      <c r="AG713" s="55" t="s">
        <v>1644</v>
      </c>
      <c r="AH713" s="55" t="s">
        <v>1644</v>
      </c>
      <c r="AI713" s="55" t="s">
        <v>1644</v>
      </c>
      <c r="AJ713" s="55" t="s">
        <v>1644</v>
      </c>
      <c r="AK713" s="55" t="s">
        <v>1644</v>
      </c>
      <c r="AL713" s="55" t="s">
        <v>1644</v>
      </c>
      <c r="AM713" s="55" t="s">
        <v>3861</v>
      </c>
      <c r="AN713" s="55" t="s">
        <v>1644</v>
      </c>
      <c r="AO713" t="s">
        <v>3842</v>
      </c>
    </row>
    <row r="714" spans="1:41" x14ac:dyDescent="0.25">
      <c r="A714" s="56">
        <v>45716</v>
      </c>
      <c r="B714" s="92" t="s">
        <v>2159</v>
      </c>
      <c r="C714" s="55" t="s">
        <v>4291</v>
      </c>
      <c r="D714" s="55" t="s">
        <v>3859</v>
      </c>
      <c r="E714" s="55" t="s">
        <v>89</v>
      </c>
      <c r="F714" s="55">
        <v>50900010</v>
      </c>
      <c r="G714" s="55" t="s">
        <v>490</v>
      </c>
      <c r="H714" s="55" t="s">
        <v>89</v>
      </c>
      <c r="I714" s="57">
        <v>7.0000000000000007E-2</v>
      </c>
      <c r="J714" s="57">
        <v>7.0000000000000007E-2</v>
      </c>
      <c r="K714" s="55" t="s">
        <v>4288</v>
      </c>
      <c r="L714" s="55" t="s">
        <v>1644</v>
      </c>
      <c r="M714" s="55" t="s">
        <v>4291</v>
      </c>
      <c r="N714" s="56">
        <v>45716</v>
      </c>
      <c r="O714" s="55" t="s">
        <v>1644</v>
      </c>
      <c r="P714" s="55" t="s">
        <v>329</v>
      </c>
      <c r="Q714" s="55" t="s">
        <v>330</v>
      </c>
      <c r="R714" s="55" t="s">
        <v>1644</v>
      </c>
      <c r="S714" s="55" t="s">
        <v>1644</v>
      </c>
      <c r="T714" s="55" t="s">
        <v>1644</v>
      </c>
      <c r="U714" s="55" t="s">
        <v>4147</v>
      </c>
      <c r="V714" s="55" t="s">
        <v>1718</v>
      </c>
      <c r="W714" s="55" t="s">
        <v>1644</v>
      </c>
      <c r="X714" s="56"/>
      <c r="Y714" s="55" t="s">
        <v>1644</v>
      </c>
      <c r="Z714" s="56"/>
      <c r="AA714" s="55" t="s">
        <v>1644</v>
      </c>
      <c r="AB714" s="59">
        <v>1318</v>
      </c>
      <c r="AC714" s="55" t="s">
        <v>1554</v>
      </c>
      <c r="AD714" s="55" t="s">
        <v>1644</v>
      </c>
      <c r="AE714" s="58">
        <v>0</v>
      </c>
      <c r="AF714" s="55" t="s">
        <v>1644</v>
      </c>
      <c r="AG714" s="55" t="s">
        <v>1644</v>
      </c>
      <c r="AH714" s="55" t="s">
        <v>1644</v>
      </c>
      <c r="AI714" s="55" t="s">
        <v>1644</v>
      </c>
      <c r="AJ714" s="55" t="s">
        <v>1644</v>
      </c>
      <c r="AK714" s="55" t="s">
        <v>1644</v>
      </c>
      <c r="AL714" s="55" t="s">
        <v>1644</v>
      </c>
      <c r="AM714" s="55" t="s">
        <v>3861</v>
      </c>
      <c r="AN714" s="55" t="s">
        <v>1644</v>
      </c>
      <c r="AO714" t="s">
        <v>3842</v>
      </c>
    </row>
    <row r="715" spans="1:41" x14ac:dyDescent="0.25">
      <c r="A715" s="56">
        <v>45716</v>
      </c>
      <c r="B715" s="92" t="s">
        <v>2159</v>
      </c>
      <c r="C715" s="55" t="s">
        <v>4291</v>
      </c>
      <c r="D715" s="55" t="s">
        <v>3859</v>
      </c>
      <c r="E715" s="55" t="s">
        <v>89</v>
      </c>
      <c r="F715" s="55">
        <v>50900010</v>
      </c>
      <c r="G715" s="55" t="s">
        <v>490</v>
      </c>
      <c r="H715" s="55" t="s">
        <v>89</v>
      </c>
      <c r="I715" s="57">
        <v>1.28</v>
      </c>
      <c r="J715" s="57">
        <v>1.28</v>
      </c>
      <c r="K715" s="55" t="s">
        <v>4288</v>
      </c>
      <c r="L715" s="55" t="s">
        <v>1644</v>
      </c>
      <c r="M715" s="55" t="s">
        <v>4291</v>
      </c>
      <c r="N715" s="56">
        <v>45716</v>
      </c>
      <c r="O715" s="55" t="s">
        <v>1644</v>
      </c>
      <c r="P715" s="55" t="s">
        <v>329</v>
      </c>
      <c r="Q715" s="55" t="s">
        <v>330</v>
      </c>
      <c r="R715" s="55" t="s">
        <v>1644</v>
      </c>
      <c r="S715" s="55" t="s">
        <v>1644</v>
      </c>
      <c r="T715" s="55" t="s">
        <v>1644</v>
      </c>
      <c r="U715" s="55" t="s">
        <v>4137</v>
      </c>
      <c r="V715" s="55" t="s">
        <v>1718</v>
      </c>
      <c r="W715" s="55" t="s">
        <v>1644</v>
      </c>
      <c r="X715" s="56"/>
      <c r="Y715" s="55" t="s">
        <v>1644</v>
      </c>
      <c r="Z715" s="56"/>
      <c r="AA715" s="55" t="s">
        <v>1644</v>
      </c>
      <c r="AB715" s="59">
        <v>24204</v>
      </c>
      <c r="AC715" s="55" t="s">
        <v>1554</v>
      </c>
      <c r="AD715" s="55" t="s">
        <v>1644</v>
      </c>
      <c r="AE715" s="58">
        <v>0</v>
      </c>
      <c r="AF715" s="55" t="s">
        <v>1644</v>
      </c>
      <c r="AG715" s="55" t="s">
        <v>1644</v>
      </c>
      <c r="AH715" s="55" t="s">
        <v>1644</v>
      </c>
      <c r="AI715" s="55" t="s">
        <v>1644</v>
      </c>
      <c r="AJ715" s="55" t="s">
        <v>1644</v>
      </c>
      <c r="AK715" s="55" t="s">
        <v>1644</v>
      </c>
      <c r="AL715" s="55" t="s">
        <v>1644</v>
      </c>
      <c r="AM715" s="55" t="s">
        <v>3861</v>
      </c>
      <c r="AN715" s="55" t="s">
        <v>1644</v>
      </c>
      <c r="AO715" t="s">
        <v>3842</v>
      </c>
    </row>
    <row r="716" spans="1:41" x14ac:dyDescent="0.25">
      <c r="A716" s="56">
        <v>45716</v>
      </c>
      <c r="B716" s="92" t="s">
        <v>2159</v>
      </c>
      <c r="C716" s="55" t="s">
        <v>4291</v>
      </c>
      <c r="D716" s="55" t="s">
        <v>3859</v>
      </c>
      <c r="E716" s="55" t="s">
        <v>89</v>
      </c>
      <c r="F716" s="55">
        <v>50900010</v>
      </c>
      <c r="G716" s="55" t="s">
        <v>490</v>
      </c>
      <c r="H716" s="55" t="s">
        <v>89</v>
      </c>
      <c r="I716" s="57">
        <v>234.95</v>
      </c>
      <c r="J716" s="57">
        <v>234.95</v>
      </c>
      <c r="K716" s="55" t="s">
        <v>4288</v>
      </c>
      <c r="L716" s="55" t="s">
        <v>1644</v>
      </c>
      <c r="M716" s="55" t="s">
        <v>4291</v>
      </c>
      <c r="N716" s="56">
        <v>45716</v>
      </c>
      <c r="O716" s="55" t="s">
        <v>1644</v>
      </c>
      <c r="P716" s="55" t="s">
        <v>4042</v>
      </c>
      <c r="Q716" s="55" t="s">
        <v>4043</v>
      </c>
      <c r="R716" s="55" t="s">
        <v>1644</v>
      </c>
      <c r="S716" s="55" t="s">
        <v>1644</v>
      </c>
      <c r="T716" s="55" t="s">
        <v>1644</v>
      </c>
      <c r="U716" s="55" t="s">
        <v>4131</v>
      </c>
      <c r="V716" s="55" t="s">
        <v>1881</v>
      </c>
      <c r="W716" s="55" t="s">
        <v>1644</v>
      </c>
      <c r="X716" s="56"/>
      <c r="Y716" s="55" t="s">
        <v>1644</v>
      </c>
      <c r="Z716" s="56"/>
      <c r="AA716" s="55" t="s">
        <v>1644</v>
      </c>
      <c r="AB716" s="59">
        <v>6358719</v>
      </c>
      <c r="AC716" s="55" t="s">
        <v>1554</v>
      </c>
      <c r="AD716" s="55" t="s">
        <v>1644</v>
      </c>
      <c r="AE716" s="58">
        <v>0</v>
      </c>
      <c r="AF716" s="55" t="s">
        <v>1644</v>
      </c>
      <c r="AG716" s="55" t="s">
        <v>1644</v>
      </c>
      <c r="AH716" s="55" t="s">
        <v>1644</v>
      </c>
      <c r="AI716" s="55" t="s">
        <v>1644</v>
      </c>
      <c r="AJ716" s="55" t="s">
        <v>1644</v>
      </c>
      <c r="AK716" s="55" t="s">
        <v>1644</v>
      </c>
      <c r="AL716" s="55" t="s">
        <v>1644</v>
      </c>
      <c r="AM716" s="55" t="s">
        <v>3861</v>
      </c>
      <c r="AN716" s="55" t="s">
        <v>1644</v>
      </c>
      <c r="AO716" t="s">
        <v>4371</v>
      </c>
    </row>
    <row r="717" spans="1:41" x14ac:dyDescent="0.25">
      <c r="A717" s="56">
        <v>45716</v>
      </c>
      <c r="B717" s="92" t="s">
        <v>2159</v>
      </c>
      <c r="C717" s="55" t="s">
        <v>4291</v>
      </c>
      <c r="D717" s="55" t="s">
        <v>3859</v>
      </c>
      <c r="E717" s="55" t="s">
        <v>89</v>
      </c>
      <c r="F717" s="55">
        <v>50900010</v>
      </c>
      <c r="G717" s="55" t="s">
        <v>490</v>
      </c>
      <c r="H717" s="55" t="s">
        <v>89</v>
      </c>
      <c r="I717" s="57">
        <v>26.41</v>
      </c>
      <c r="J717" s="57">
        <v>26.41</v>
      </c>
      <c r="K717" s="55" t="s">
        <v>4288</v>
      </c>
      <c r="L717" s="55" t="s">
        <v>1644</v>
      </c>
      <c r="M717" s="55" t="s">
        <v>4291</v>
      </c>
      <c r="N717" s="56">
        <v>45716</v>
      </c>
      <c r="O717" s="55" t="s">
        <v>1644</v>
      </c>
      <c r="P717" s="55" t="s">
        <v>4042</v>
      </c>
      <c r="Q717" s="55" t="s">
        <v>4043</v>
      </c>
      <c r="R717" s="55" t="s">
        <v>1644</v>
      </c>
      <c r="S717" s="55" t="s">
        <v>1644</v>
      </c>
      <c r="T717" s="55" t="s">
        <v>1644</v>
      </c>
      <c r="U717" s="55" t="s">
        <v>4155</v>
      </c>
      <c r="V717" s="55" t="s">
        <v>1718</v>
      </c>
      <c r="W717" s="55" t="s">
        <v>1644</v>
      </c>
      <c r="X717" s="56"/>
      <c r="Y717" s="55" t="s">
        <v>1644</v>
      </c>
      <c r="Z717" s="56"/>
      <c r="AA717" s="55" t="s">
        <v>1644</v>
      </c>
      <c r="AB717" s="59">
        <v>514387</v>
      </c>
      <c r="AC717" s="55" t="s">
        <v>1554</v>
      </c>
      <c r="AD717" s="55" t="s">
        <v>1644</v>
      </c>
      <c r="AE717" s="58">
        <v>0</v>
      </c>
      <c r="AF717" s="55" t="s">
        <v>1644</v>
      </c>
      <c r="AG717" s="55" t="s">
        <v>1644</v>
      </c>
      <c r="AH717" s="55" t="s">
        <v>1644</v>
      </c>
      <c r="AI717" s="55" t="s">
        <v>1644</v>
      </c>
      <c r="AJ717" s="55" t="s">
        <v>1644</v>
      </c>
      <c r="AK717" s="55" t="s">
        <v>1644</v>
      </c>
      <c r="AL717" s="55" t="s">
        <v>1644</v>
      </c>
      <c r="AM717" s="55" t="s">
        <v>3861</v>
      </c>
      <c r="AN717" s="55" t="s">
        <v>1644</v>
      </c>
      <c r="AO717" t="s">
        <v>4371</v>
      </c>
    </row>
    <row r="718" spans="1:41" x14ac:dyDescent="0.25">
      <c r="A718" s="56">
        <v>45716</v>
      </c>
      <c r="B718" s="92" t="s">
        <v>2159</v>
      </c>
      <c r="C718" s="55" t="s">
        <v>4291</v>
      </c>
      <c r="D718" s="55" t="s">
        <v>3859</v>
      </c>
      <c r="E718" s="55" t="s">
        <v>89</v>
      </c>
      <c r="F718" s="55">
        <v>50900010</v>
      </c>
      <c r="G718" s="55" t="s">
        <v>490</v>
      </c>
      <c r="H718" s="55" t="s">
        <v>89</v>
      </c>
      <c r="I718" s="57">
        <v>197.73</v>
      </c>
      <c r="J718" s="57">
        <v>197.73</v>
      </c>
      <c r="K718" s="55" t="s">
        <v>4288</v>
      </c>
      <c r="L718" s="55" t="s">
        <v>1644</v>
      </c>
      <c r="M718" s="55" t="s">
        <v>4291</v>
      </c>
      <c r="N718" s="56">
        <v>45716</v>
      </c>
      <c r="O718" s="55" t="s">
        <v>1644</v>
      </c>
      <c r="P718" s="55" t="s">
        <v>329</v>
      </c>
      <c r="Q718" s="55" t="s">
        <v>330</v>
      </c>
      <c r="R718" s="55" t="s">
        <v>1644</v>
      </c>
      <c r="S718" s="55" t="s">
        <v>1644</v>
      </c>
      <c r="T718" s="55" t="s">
        <v>1644</v>
      </c>
      <c r="U718" s="55" t="s">
        <v>4135</v>
      </c>
      <c r="V718" s="55" t="s">
        <v>1881</v>
      </c>
      <c r="W718" s="55" t="s">
        <v>1644</v>
      </c>
      <c r="X718" s="56"/>
      <c r="Y718" s="55" t="s">
        <v>1644</v>
      </c>
      <c r="Z718" s="56"/>
      <c r="AA718" s="55" t="s">
        <v>1644</v>
      </c>
      <c r="AB718" s="59">
        <v>10386819</v>
      </c>
      <c r="AC718" s="55" t="s">
        <v>1554</v>
      </c>
      <c r="AD718" s="55" t="s">
        <v>1644</v>
      </c>
      <c r="AE718" s="58">
        <v>0</v>
      </c>
      <c r="AF718" s="55" t="s">
        <v>1644</v>
      </c>
      <c r="AG718" s="55" t="s">
        <v>1644</v>
      </c>
      <c r="AH718" s="55" t="s">
        <v>1644</v>
      </c>
      <c r="AI718" s="55" t="s">
        <v>1644</v>
      </c>
      <c r="AJ718" s="55" t="s">
        <v>1644</v>
      </c>
      <c r="AK718" s="55" t="s">
        <v>1644</v>
      </c>
      <c r="AL718" s="55" t="s">
        <v>1644</v>
      </c>
      <c r="AM718" s="55" t="s">
        <v>3861</v>
      </c>
      <c r="AN718" s="55" t="s">
        <v>1644</v>
      </c>
      <c r="AO718" t="s">
        <v>3842</v>
      </c>
    </row>
    <row r="719" spans="1:41" x14ac:dyDescent="0.25">
      <c r="A719" s="56">
        <v>45716</v>
      </c>
      <c r="B719" s="92" t="s">
        <v>2159</v>
      </c>
      <c r="C719" s="55" t="s">
        <v>4291</v>
      </c>
      <c r="D719" s="55" t="s">
        <v>3859</v>
      </c>
      <c r="E719" s="55" t="s">
        <v>89</v>
      </c>
      <c r="F719" s="55">
        <v>50900010</v>
      </c>
      <c r="G719" s="55" t="s">
        <v>490</v>
      </c>
      <c r="H719" s="55" t="s">
        <v>89</v>
      </c>
      <c r="I719" s="57">
        <v>274.02</v>
      </c>
      <c r="J719" s="57">
        <v>274.02</v>
      </c>
      <c r="K719" s="55" t="s">
        <v>4288</v>
      </c>
      <c r="L719" s="55" t="s">
        <v>1644</v>
      </c>
      <c r="M719" s="55" t="s">
        <v>4291</v>
      </c>
      <c r="N719" s="56">
        <v>45716</v>
      </c>
      <c r="O719" s="55" t="s">
        <v>1644</v>
      </c>
      <c r="P719" s="55" t="s">
        <v>329</v>
      </c>
      <c r="Q719" s="55" t="s">
        <v>330</v>
      </c>
      <c r="R719" s="55" t="s">
        <v>1644</v>
      </c>
      <c r="S719" s="55" t="s">
        <v>1644</v>
      </c>
      <c r="T719" s="55" t="s">
        <v>1644</v>
      </c>
      <c r="U719" s="55" t="s">
        <v>4157</v>
      </c>
      <c r="V719" s="55" t="s">
        <v>1881</v>
      </c>
      <c r="W719" s="55" t="s">
        <v>1644</v>
      </c>
      <c r="X719" s="56"/>
      <c r="Y719" s="55" t="s">
        <v>1644</v>
      </c>
      <c r="Z719" s="56"/>
      <c r="AA719" s="55" t="s">
        <v>1644</v>
      </c>
      <c r="AB719" s="59">
        <v>4634242</v>
      </c>
      <c r="AC719" s="55" t="s">
        <v>1554</v>
      </c>
      <c r="AD719" s="55" t="s">
        <v>1644</v>
      </c>
      <c r="AE719" s="58">
        <v>0</v>
      </c>
      <c r="AF719" s="55" t="s">
        <v>1644</v>
      </c>
      <c r="AG719" s="55" t="s">
        <v>1644</v>
      </c>
      <c r="AH719" s="55" t="s">
        <v>1644</v>
      </c>
      <c r="AI719" s="55" t="s">
        <v>1644</v>
      </c>
      <c r="AJ719" s="55" t="s">
        <v>1644</v>
      </c>
      <c r="AK719" s="55" t="s">
        <v>1644</v>
      </c>
      <c r="AL719" s="55" t="s">
        <v>1644</v>
      </c>
      <c r="AM719" s="55" t="s">
        <v>3861</v>
      </c>
      <c r="AN719" s="55" t="s">
        <v>1644</v>
      </c>
      <c r="AO719" t="s">
        <v>3842</v>
      </c>
    </row>
    <row r="720" spans="1:41" x14ac:dyDescent="0.25">
      <c r="A720" s="56">
        <v>45716</v>
      </c>
      <c r="B720" s="92" t="s">
        <v>2159</v>
      </c>
      <c r="C720" s="55" t="s">
        <v>4291</v>
      </c>
      <c r="D720" s="55" t="s">
        <v>3859</v>
      </c>
      <c r="E720" s="55" t="s">
        <v>89</v>
      </c>
      <c r="F720" s="55">
        <v>50900010</v>
      </c>
      <c r="G720" s="55" t="s">
        <v>490</v>
      </c>
      <c r="H720" s="55" t="s">
        <v>89</v>
      </c>
      <c r="I720" s="57">
        <v>2.2999999999999998</v>
      </c>
      <c r="J720" s="57">
        <v>2.2999999999999998</v>
      </c>
      <c r="K720" s="55" t="s">
        <v>4288</v>
      </c>
      <c r="L720" s="55" t="s">
        <v>1644</v>
      </c>
      <c r="M720" s="55" t="s">
        <v>4291</v>
      </c>
      <c r="N720" s="56">
        <v>45716</v>
      </c>
      <c r="O720" s="55" t="s">
        <v>1644</v>
      </c>
      <c r="P720" s="55" t="s">
        <v>329</v>
      </c>
      <c r="Q720" s="55" t="s">
        <v>330</v>
      </c>
      <c r="R720" s="55" t="s">
        <v>1644</v>
      </c>
      <c r="S720" s="55" t="s">
        <v>1644</v>
      </c>
      <c r="T720" s="55" t="s">
        <v>1644</v>
      </c>
      <c r="U720" s="55" t="s">
        <v>4168</v>
      </c>
      <c r="V720" s="55" t="s">
        <v>1718</v>
      </c>
      <c r="W720" s="55" t="s">
        <v>1644</v>
      </c>
      <c r="X720" s="56"/>
      <c r="Y720" s="55" t="s">
        <v>1644</v>
      </c>
      <c r="Z720" s="56"/>
      <c r="AA720" s="55" t="s">
        <v>1644</v>
      </c>
      <c r="AB720" s="59">
        <v>43440</v>
      </c>
      <c r="AC720" s="55" t="s">
        <v>1554</v>
      </c>
      <c r="AD720" s="55" t="s">
        <v>1644</v>
      </c>
      <c r="AE720" s="58">
        <v>0</v>
      </c>
      <c r="AF720" s="55" t="s">
        <v>1644</v>
      </c>
      <c r="AG720" s="55" t="s">
        <v>1644</v>
      </c>
      <c r="AH720" s="55" t="s">
        <v>1644</v>
      </c>
      <c r="AI720" s="55" t="s">
        <v>1644</v>
      </c>
      <c r="AJ720" s="55" t="s">
        <v>1644</v>
      </c>
      <c r="AK720" s="55" t="s">
        <v>1644</v>
      </c>
      <c r="AL720" s="55" t="s">
        <v>1644</v>
      </c>
      <c r="AM720" s="55" t="s">
        <v>3861</v>
      </c>
      <c r="AN720" s="55" t="s">
        <v>1644</v>
      </c>
      <c r="AO720" t="s">
        <v>3842</v>
      </c>
    </row>
    <row r="721" spans="1:41" x14ac:dyDescent="0.25">
      <c r="A721" s="56">
        <v>45716</v>
      </c>
      <c r="B721" s="92" t="s">
        <v>2159</v>
      </c>
      <c r="C721" s="55" t="s">
        <v>4291</v>
      </c>
      <c r="D721" s="55" t="s">
        <v>3859</v>
      </c>
      <c r="E721" s="55" t="s">
        <v>89</v>
      </c>
      <c r="F721" s="55">
        <v>50900010</v>
      </c>
      <c r="G721" s="55" t="s">
        <v>490</v>
      </c>
      <c r="H721" s="55" t="s">
        <v>89</v>
      </c>
      <c r="I721" s="57">
        <v>7.0000000000000007E-2</v>
      </c>
      <c r="J721" s="57">
        <v>7.0000000000000007E-2</v>
      </c>
      <c r="K721" s="55" t="s">
        <v>4288</v>
      </c>
      <c r="L721" s="55" t="s">
        <v>1644</v>
      </c>
      <c r="M721" s="55" t="s">
        <v>4291</v>
      </c>
      <c r="N721" s="56">
        <v>45716</v>
      </c>
      <c r="O721" s="55" t="s">
        <v>1644</v>
      </c>
      <c r="P721" s="55" t="s">
        <v>329</v>
      </c>
      <c r="Q721" s="55" t="s">
        <v>330</v>
      </c>
      <c r="R721" s="55" t="s">
        <v>1644</v>
      </c>
      <c r="S721" s="55" t="s">
        <v>1644</v>
      </c>
      <c r="T721" s="55" t="s">
        <v>1644</v>
      </c>
      <c r="U721" s="55" t="s">
        <v>4171</v>
      </c>
      <c r="V721" s="55" t="s">
        <v>1718</v>
      </c>
      <c r="W721" s="55" t="s">
        <v>1644</v>
      </c>
      <c r="X721" s="56"/>
      <c r="Y721" s="55" t="s">
        <v>1644</v>
      </c>
      <c r="Z721" s="56"/>
      <c r="AA721" s="55" t="s">
        <v>1644</v>
      </c>
      <c r="AB721" s="59">
        <v>1318</v>
      </c>
      <c r="AC721" s="55" t="s">
        <v>1554</v>
      </c>
      <c r="AD721" s="55" t="s">
        <v>1644</v>
      </c>
      <c r="AE721" s="58">
        <v>0</v>
      </c>
      <c r="AF721" s="55" t="s">
        <v>1644</v>
      </c>
      <c r="AG721" s="55" t="s">
        <v>1644</v>
      </c>
      <c r="AH721" s="55" t="s">
        <v>1644</v>
      </c>
      <c r="AI721" s="55" t="s">
        <v>1644</v>
      </c>
      <c r="AJ721" s="55" t="s">
        <v>1644</v>
      </c>
      <c r="AK721" s="55" t="s">
        <v>1644</v>
      </c>
      <c r="AL721" s="55" t="s">
        <v>1644</v>
      </c>
      <c r="AM721" s="55" t="s">
        <v>3861</v>
      </c>
      <c r="AN721" s="55" t="s">
        <v>1644</v>
      </c>
      <c r="AO721" t="s">
        <v>3842</v>
      </c>
    </row>
    <row r="722" spans="1:41" x14ac:dyDescent="0.25">
      <c r="A722" s="56">
        <v>45716</v>
      </c>
      <c r="B722" s="92" t="s">
        <v>2159</v>
      </c>
      <c r="C722" s="55" t="s">
        <v>4291</v>
      </c>
      <c r="D722" s="55" t="s">
        <v>3859</v>
      </c>
      <c r="E722" s="55" t="s">
        <v>89</v>
      </c>
      <c r="F722" s="55">
        <v>50900010</v>
      </c>
      <c r="G722" s="55" t="s">
        <v>490</v>
      </c>
      <c r="H722" s="55" t="s">
        <v>89</v>
      </c>
      <c r="I722" s="57">
        <v>0.63</v>
      </c>
      <c r="J722" s="57">
        <v>0.63</v>
      </c>
      <c r="K722" s="55" t="s">
        <v>4288</v>
      </c>
      <c r="L722" s="55" t="s">
        <v>1644</v>
      </c>
      <c r="M722" s="55" t="s">
        <v>4291</v>
      </c>
      <c r="N722" s="56">
        <v>45716</v>
      </c>
      <c r="O722" s="55" t="s">
        <v>1644</v>
      </c>
      <c r="P722" s="55" t="s">
        <v>329</v>
      </c>
      <c r="Q722" s="55" t="s">
        <v>330</v>
      </c>
      <c r="R722" s="55" t="s">
        <v>1644</v>
      </c>
      <c r="S722" s="55" t="s">
        <v>1644</v>
      </c>
      <c r="T722" s="55" t="s">
        <v>1644</v>
      </c>
      <c r="U722" s="55" t="s">
        <v>4164</v>
      </c>
      <c r="V722" s="55" t="s">
        <v>1718</v>
      </c>
      <c r="W722" s="55" t="s">
        <v>1644</v>
      </c>
      <c r="X722" s="56"/>
      <c r="Y722" s="55" t="s">
        <v>1644</v>
      </c>
      <c r="Z722" s="56"/>
      <c r="AA722" s="55" t="s">
        <v>1644</v>
      </c>
      <c r="AB722" s="59">
        <v>11867</v>
      </c>
      <c r="AC722" s="55" t="s">
        <v>1554</v>
      </c>
      <c r="AD722" s="55" t="s">
        <v>1644</v>
      </c>
      <c r="AE722" s="58">
        <v>0</v>
      </c>
      <c r="AF722" s="55" t="s">
        <v>1644</v>
      </c>
      <c r="AG722" s="55" t="s">
        <v>1644</v>
      </c>
      <c r="AH722" s="55" t="s">
        <v>1644</v>
      </c>
      <c r="AI722" s="55" t="s">
        <v>1644</v>
      </c>
      <c r="AJ722" s="55" t="s">
        <v>1644</v>
      </c>
      <c r="AK722" s="55" t="s">
        <v>1644</v>
      </c>
      <c r="AL722" s="55" t="s">
        <v>1644</v>
      </c>
      <c r="AM722" s="55" t="s">
        <v>3861</v>
      </c>
      <c r="AN722" s="55" t="s">
        <v>1644</v>
      </c>
      <c r="AO722" t="s">
        <v>3842</v>
      </c>
    </row>
    <row r="723" spans="1:41" x14ac:dyDescent="0.25">
      <c r="A723" s="56">
        <v>45716</v>
      </c>
      <c r="B723" s="92" t="s">
        <v>2159</v>
      </c>
      <c r="C723" s="55" t="s">
        <v>4291</v>
      </c>
      <c r="D723" s="55" t="s">
        <v>3859</v>
      </c>
      <c r="E723" s="55" t="s">
        <v>89</v>
      </c>
      <c r="F723" s="55">
        <v>50900010</v>
      </c>
      <c r="G723" s="55" t="s">
        <v>490</v>
      </c>
      <c r="H723" s="55" t="s">
        <v>89</v>
      </c>
      <c r="I723" s="57">
        <v>3.78</v>
      </c>
      <c r="J723" s="57">
        <v>3.78</v>
      </c>
      <c r="K723" s="55" t="s">
        <v>4288</v>
      </c>
      <c r="L723" s="55" t="s">
        <v>1644</v>
      </c>
      <c r="M723" s="55" t="s">
        <v>4291</v>
      </c>
      <c r="N723" s="56">
        <v>45716</v>
      </c>
      <c r="O723" s="55" t="s">
        <v>1644</v>
      </c>
      <c r="P723" s="55" t="s">
        <v>329</v>
      </c>
      <c r="Q723" s="55" t="s">
        <v>330</v>
      </c>
      <c r="R723" s="55" t="s">
        <v>1644</v>
      </c>
      <c r="S723" s="55" t="s">
        <v>1644</v>
      </c>
      <c r="T723" s="55" t="s">
        <v>1644</v>
      </c>
      <c r="U723" s="55" t="s">
        <v>4171</v>
      </c>
      <c r="V723" s="55" t="s">
        <v>1881</v>
      </c>
      <c r="W723" s="55" t="s">
        <v>1644</v>
      </c>
      <c r="X723" s="56"/>
      <c r="Y723" s="55" t="s">
        <v>1644</v>
      </c>
      <c r="Z723" s="56"/>
      <c r="AA723" s="55" t="s">
        <v>1644</v>
      </c>
      <c r="AB723" s="59">
        <v>74808</v>
      </c>
      <c r="AC723" s="55" t="s">
        <v>1554</v>
      </c>
      <c r="AD723" s="55" t="s">
        <v>1644</v>
      </c>
      <c r="AE723" s="58">
        <v>0</v>
      </c>
      <c r="AF723" s="55" t="s">
        <v>1644</v>
      </c>
      <c r="AG723" s="55" t="s">
        <v>1644</v>
      </c>
      <c r="AH723" s="55" t="s">
        <v>1644</v>
      </c>
      <c r="AI723" s="55" t="s">
        <v>1644</v>
      </c>
      <c r="AJ723" s="55" t="s">
        <v>1644</v>
      </c>
      <c r="AK723" s="55" t="s">
        <v>1644</v>
      </c>
      <c r="AL723" s="55" t="s">
        <v>1644</v>
      </c>
      <c r="AM723" s="55" t="s">
        <v>3861</v>
      </c>
      <c r="AN723" s="55" t="s">
        <v>1644</v>
      </c>
      <c r="AO723" t="s">
        <v>3842</v>
      </c>
    </row>
    <row r="724" spans="1:41" x14ac:dyDescent="0.25">
      <c r="A724" s="56">
        <v>45716</v>
      </c>
      <c r="B724" s="92" t="s">
        <v>2159</v>
      </c>
      <c r="C724" s="55" t="s">
        <v>4291</v>
      </c>
      <c r="D724" s="55" t="s">
        <v>3859</v>
      </c>
      <c r="E724" s="55" t="s">
        <v>89</v>
      </c>
      <c r="F724" s="55">
        <v>50900010</v>
      </c>
      <c r="G724" s="55" t="s">
        <v>490</v>
      </c>
      <c r="H724" s="55" t="s">
        <v>89</v>
      </c>
      <c r="I724" s="57">
        <v>677.1</v>
      </c>
      <c r="J724" s="57">
        <v>677.1</v>
      </c>
      <c r="K724" s="55" t="s">
        <v>4288</v>
      </c>
      <c r="L724" s="55" t="s">
        <v>1644</v>
      </c>
      <c r="M724" s="55" t="s">
        <v>4291</v>
      </c>
      <c r="N724" s="56">
        <v>45716</v>
      </c>
      <c r="O724" s="55" t="s">
        <v>1644</v>
      </c>
      <c r="P724" s="55" t="s">
        <v>329</v>
      </c>
      <c r="Q724" s="55" t="s">
        <v>330</v>
      </c>
      <c r="R724" s="55" t="s">
        <v>1644</v>
      </c>
      <c r="S724" s="55" t="s">
        <v>1644</v>
      </c>
      <c r="T724" s="55" t="s">
        <v>1644</v>
      </c>
      <c r="U724" s="55" t="s">
        <v>4179</v>
      </c>
      <c r="V724" s="55" t="s">
        <v>1881</v>
      </c>
      <c r="W724" s="55" t="s">
        <v>1644</v>
      </c>
      <c r="X724" s="56"/>
      <c r="Y724" s="55" t="s">
        <v>1644</v>
      </c>
      <c r="Z724" s="56"/>
      <c r="AA724" s="55" t="s">
        <v>1644</v>
      </c>
      <c r="AB724" s="59">
        <v>11450921</v>
      </c>
      <c r="AC724" s="55" t="s">
        <v>1554</v>
      </c>
      <c r="AD724" s="55" t="s">
        <v>1644</v>
      </c>
      <c r="AE724" s="58">
        <v>0</v>
      </c>
      <c r="AF724" s="55" t="s">
        <v>1644</v>
      </c>
      <c r="AG724" s="55" t="s">
        <v>1644</v>
      </c>
      <c r="AH724" s="55" t="s">
        <v>1644</v>
      </c>
      <c r="AI724" s="55" t="s">
        <v>1644</v>
      </c>
      <c r="AJ724" s="55" t="s">
        <v>1644</v>
      </c>
      <c r="AK724" s="55" t="s">
        <v>1644</v>
      </c>
      <c r="AL724" s="55" t="s">
        <v>1644</v>
      </c>
      <c r="AM724" s="55" t="s">
        <v>3861</v>
      </c>
      <c r="AN724" s="55" t="s">
        <v>1644</v>
      </c>
      <c r="AO724" t="s">
        <v>3842</v>
      </c>
    </row>
    <row r="725" spans="1:41" x14ac:dyDescent="0.25">
      <c r="A725" s="56">
        <v>45716</v>
      </c>
      <c r="B725" s="92" t="s">
        <v>2159</v>
      </c>
      <c r="C725" s="55" t="s">
        <v>4291</v>
      </c>
      <c r="D725" s="55" t="s">
        <v>3859</v>
      </c>
      <c r="E725" s="55" t="s">
        <v>89</v>
      </c>
      <c r="F725" s="55">
        <v>50900010</v>
      </c>
      <c r="G725" s="55" t="s">
        <v>490</v>
      </c>
      <c r="H725" s="55" t="s">
        <v>89</v>
      </c>
      <c r="I725" s="57">
        <v>3.78</v>
      </c>
      <c r="J725" s="57">
        <v>3.78</v>
      </c>
      <c r="K725" s="55" t="s">
        <v>4288</v>
      </c>
      <c r="L725" s="55" t="s">
        <v>1644</v>
      </c>
      <c r="M725" s="55" t="s">
        <v>4291</v>
      </c>
      <c r="N725" s="56">
        <v>45716</v>
      </c>
      <c r="O725" s="55" t="s">
        <v>1644</v>
      </c>
      <c r="P725" s="55" t="s">
        <v>329</v>
      </c>
      <c r="Q725" s="55" t="s">
        <v>330</v>
      </c>
      <c r="R725" s="55" t="s">
        <v>1644</v>
      </c>
      <c r="S725" s="55" t="s">
        <v>1644</v>
      </c>
      <c r="T725" s="55" t="s">
        <v>1644</v>
      </c>
      <c r="U725" s="55" t="s">
        <v>4147</v>
      </c>
      <c r="V725" s="55" t="s">
        <v>1881</v>
      </c>
      <c r="W725" s="55" t="s">
        <v>1644</v>
      </c>
      <c r="X725" s="56"/>
      <c r="Y725" s="55" t="s">
        <v>1644</v>
      </c>
      <c r="Z725" s="56"/>
      <c r="AA725" s="55" t="s">
        <v>1644</v>
      </c>
      <c r="AB725" s="59">
        <v>76651</v>
      </c>
      <c r="AC725" s="55" t="s">
        <v>1554</v>
      </c>
      <c r="AD725" s="55" t="s">
        <v>1644</v>
      </c>
      <c r="AE725" s="58">
        <v>0</v>
      </c>
      <c r="AF725" s="55" t="s">
        <v>1644</v>
      </c>
      <c r="AG725" s="55" t="s">
        <v>1644</v>
      </c>
      <c r="AH725" s="55" t="s">
        <v>1644</v>
      </c>
      <c r="AI725" s="55" t="s">
        <v>1644</v>
      </c>
      <c r="AJ725" s="55" t="s">
        <v>1644</v>
      </c>
      <c r="AK725" s="55" t="s">
        <v>1644</v>
      </c>
      <c r="AL725" s="55" t="s">
        <v>1644</v>
      </c>
      <c r="AM725" s="55" t="s">
        <v>3861</v>
      </c>
      <c r="AN725" s="55" t="s">
        <v>1644</v>
      </c>
      <c r="AO725" t="s">
        <v>3842</v>
      </c>
    </row>
    <row r="726" spans="1:41" x14ac:dyDescent="0.25">
      <c r="A726" s="56">
        <v>45716</v>
      </c>
      <c r="B726" s="92" t="s">
        <v>2159</v>
      </c>
      <c r="C726" s="55" t="s">
        <v>4291</v>
      </c>
      <c r="D726" s="55" t="s">
        <v>3859</v>
      </c>
      <c r="E726" s="55" t="s">
        <v>89</v>
      </c>
      <c r="F726" s="55">
        <v>50900010</v>
      </c>
      <c r="G726" s="55" t="s">
        <v>490</v>
      </c>
      <c r="H726" s="55" t="s">
        <v>89</v>
      </c>
      <c r="I726" s="57">
        <v>399.56</v>
      </c>
      <c r="J726" s="57">
        <v>399.56</v>
      </c>
      <c r="K726" s="55" t="s">
        <v>4288</v>
      </c>
      <c r="L726" s="55" t="s">
        <v>1644</v>
      </c>
      <c r="M726" s="55" t="s">
        <v>4291</v>
      </c>
      <c r="N726" s="56">
        <v>45716</v>
      </c>
      <c r="O726" s="55" t="s">
        <v>1644</v>
      </c>
      <c r="P726" s="55" t="s">
        <v>329</v>
      </c>
      <c r="Q726" s="55" t="s">
        <v>330</v>
      </c>
      <c r="R726" s="55" t="s">
        <v>1644</v>
      </c>
      <c r="S726" s="55" t="s">
        <v>1644</v>
      </c>
      <c r="T726" s="55" t="s">
        <v>1644</v>
      </c>
      <c r="U726" s="55" t="s">
        <v>4178</v>
      </c>
      <c r="V726" s="55" t="s">
        <v>1881</v>
      </c>
      <c r="W726" s="55" t="s">
        <v>1644</v>
      </c>
      <c r="X726" s="56"/>
      <c r="Y726" s="55" t="s">
        <v>1644</v>
      </c>
      <c r="Z726" s="56"/>
      <c r="AA726" s="55" t="s">
        <v>1644</v>
      </c>
      <c r="AB726" s="59">
        <v>15563602</v>
      </c>
      <c r="AC726" s="55" t="s">
        <v>1554</v>
      </c>
      <c r="AD726" s="55" t="s">
        <v>1644</v>
      </c>
      <c r="AE726" s="58">
        <v>0</v>
      </c>
      <c r="AF726" s="55" t="s">
        <v>1644</v>
      </c>
      <c r="AG726" s="55" t="s">
        <v>1644</v>
      </c>
      <c r="AH726" s="55" t="s">
        <v>1644</v>
      </c>
      <c r="AI726" s="55" t="s">
        <v>1644</v>
      </c>
      <c r="AJ726" s="55" t="s">
        <v>1644</v>
      </c>
      <c r="AK726" s="55" t="s">
        <v>1644</v>
      </c>
      <c r="AL726" s="55" t="s">
        <v>1644</v>
      </c>
      <c r="AM726" s="55" t="s">
        <v>3861</v>
      </c>
      <c r="AN726" s="55" t="s">
        <v>1644</v>
      </c>
      <c r="AO726" t="s">
        <v>3842</v>
      </c>
    </row>
    <row r="727" spans="1:41" x14ac:dyDescent="0.25">
      <c r="A727" s="56">
        <v>45716</v>
      </c>
      <c r="B727" s="92" t="s">
        <v>2159</v>
      </c>
      <c r="C727" s="55" t="s">
        <v>4291</v>
      </c>
      <c r="D727" s="55" t="s">
        <v>3859</v>
      </c>
      <c r="E727" s="55" t="s">
        <v>89</v>
      </c>
      <c r="F727" s="55">
        <v>50900010</v>
      </c>
      <c r="G727" s="55" t="s">
        <v>490</v>
      </c>
      <c r="H727" s="55" t="s">
        <v>89</v>
      </c>
      <c r="I727" s="57">
        <v>56.7</v>
      </c>
      <c r="J727" s="57">
        <v>56.7</v>
      </c>
      <c r="K727" s="55" t="s">
        <v>4288</v>
      </c>
      <c r="L727" s="55" t="s">
        <v>1644</v>
      </c>
      <c r="M727" s="55" t="s">
        <v>4291</v>
      </c>
      <c r="N727" s="56">
        <v>45716</v>
      </c>
      <c r="O727" s="55" t="s">
        <v>1644</v>
      </c>
      <c r="P727" s="55" t="s">
        <v>329</v>
      </c>
      <c r="Q727" s="55" t="s">
        <v>330</v>
      </c>
      <c r="R727" s="55" t="s">
        <v>1644</v>
      </c>
      <c r="S727" s="55" t="s">
        <v>1644</v>
      </c>
      <c r="T727" s="55" t="s">
        <v>1644</v>
      </c>
      <c r="U727" s="55" t="s">
        <v>4184</v>
      </c>
      <c r="V727" s="55" t="s">
        <v>1881</v>
      </c>
      <c r="W727" s="55" t="s">
        <v>1644</v>
      </c>
      <c r="X727" s="56"/>
      <c r="Y727" s="55" t="s">
        <v>1644</v>
      </c>
      <c r="Z727" s="56"/>
      <c r="AA727" s="55" t="s">
        <v>1644</v>
      </c>
      <c r="AB727" s="59">
        <v>1036761</v>
      </c>
      <c r="AC727" s="55" t="s">
        <v>1554</v>
      </c>
      <c r="AD727" s="55" t="s">
        <v>1644</v>
      </c>
      <c r="AE727" s="58">
        <v>0</v>
      </c>
      <c r="AF727" s="55" t="s">
        <v>1644</v>
      </c>
      <c r="AG727" s="55" t="s">
        <v>1644</v>
      </c>
      <c r="AH727" s="55" t="s">
        <v>1644</v>
      </c>
      <c r="AI727" s="55" t="s">
        <v>1644</v>
      </c>
      <c r="AJ727" s="55" t="s">
        <v>1644</v>
      </c>
      <c r="AK727" s="55" t="s">
        <v>1644</v>
      </c>
      <c r="AL727" s="55" t="s">
        <v>1644</v>
      </c>
      <c r="AM727" s="55" t="s">
        <v>3861</v>
      </c>
      <c r="AN727" s="55" t="s">
        <v>1644</v>
      </c>
      <c r="AO727" t="s">
        <v>3842</v>
      </c>
    </row>
    <row r="728" spans="1:41" x14ac:dyDescent="0.25">
      <c r="A728" s="56">
        <v>45716</v>
      </c>
      <c r="B728" s="92" t="s">
        <v>2159</v>
      </c>
      <c r="C728" s="55" t="s">
        <v>4291</v>
      </c>
      <c r="D728" s="55" t="s">
        <v>3859</v>
      </c>
      <c r="E728" s="55" t="s">
        <v>89</v>
      </c>
      <c r="F728" s="55">
        <v>50900010</v>
      </c>
      <c r="G728" s="55" t="s">
        <v>490</v>
      </c>
      <c r="H728" s="55" t="s">
        <v>89</v>
      </c>
      <c r="I728" s="57">
        <v>68.16</v>
      </c>
      <c r="J728" s="57">
        <v>68.16</v>
      </c>
      <c r="K728" s="55" t="s">
        <v>4288</v>
      </c>
      <c r="L728" s="55" t="s">
        <v>1644</v>
      </c>
      <c r="M728" s="55" t="s">
        <v>4291</v>
      </c>
      <c r="N728" s="56">
        <v>45716</v>
      </c>
      <c r="O728" s="55" t="s">
        <v>1644</v>
      </c>
      <c r="P728" s="55" t="s">
        <v>329</v>
      </c>
      <c r="Q728" s="55" t="s">
        <v>330</v>
      </c>
      <c r="R728" s="55" t="s">
        <v>1644</v>
      </c>
      <c r="S728" s="55" t="s">
        <v>1644</v>
      </c>
      <c r="T728" s="55" t="s">
        <v>1644</v>
      </c>
      <c r="U728" s="55" t="s">
        <v>4137</v>
      </c>
      <c r="V728" s="55" t="s">
        <v>1881</v>
      </c>
      <c r="W728" s="55" t="s">
        <v>1644</v>
      </c>
      <c r="X728" s="56"/>
      <c r="Y728" s="55" t="s">
        <v>1644</v>
      </c>
      <c r="Z728" s="56"/>
      <c r="AA728" s="55" t="s">
        <v>1644</v>
      </c>
      <c r="AB728" s="59">
        <v>1314080</v>
      </c>
      <c r="AC728" s="55" t="s">
        <v>1554</v>
      </c>
      <c r="AD728" s="55" t="s">
        <v>1644</v>
      </c>
      <c r="AE728" s="58">
        <v>0</v>
      </c>
      <c r="AF728" s="55" t="s">
        <v>1644</v>
      </c>
      <c r="AG728" s="55" t="s">
        <v>1644</v>
      </c>
      <c r="AH728" s="55" t="s">
        <v>1644</v>
      </c>
      <c r="AI728" s="55" t="s">
        <v>1644</v>
      </c>
      <c r="AJ728" s="55" t="s">
        <v>1644</v>
      </c>
      <c r="AK728" s="55" t="s">
        <v>1644</v>
      </c>
      <c r="AL728" s="55" t="s">
        <v>1644</v>
      </c>
      <c r="AM728" s="55" t="s">
        <v>3861</v>
      </c>
      <c r="AN728" s="55" t="s">
        <v>1644</v>
      </c>
      <c r="AO728" t="s">
        <v>3842</v>
      </c>
    </row>
    <row r="729" spans="1:41" x14ac:dyDescent="0.25">
      <c r="A729" s="56">
        <v>45716</v>
      </c>
      <c r="B729" s="92" t="s">
        <v>2159</v>
      </c>
      <c r="C729" s="55" t="s">
        <v>4291</v>
      </c>
      <c r="D729" s="55" t="s">
        <v>3859</v>
      </c>
      <c r="E729" s="55" t="s">
        <v>89</v>
      </c>
      <c r="F729" s="55">
        <v>50900010</v>
      </c>
      <c r="G729" s="55" t="s">
        <v>490</v>
      </c>
      <c r="H729" s="55" t="s">
        <v>89</v>
      </c>
      <c r="I729" s="57">
        <v>10.119999999999999</v>
      </c>
      <c r="J729" s="57">
        <v>10.119999999999999</v>
      </c>
      <c r="K729" s="55" t="s">
        <v>4288</v>
      </c>
      <c r="L729" s="55" t="s">
        <v>1644</v>
      </c>
      <c r="M729" s="55" t="s">
        <v>4291</v>
      </c>
      <c r="N729" s="56">
        <v>45716</v>
      </c>
      <c r="O729" s="55" t="s">
        <v>1644</v>
      </c>
      <c r="P729" s="55" t="s">
        <v>329</v>
      </c>
      <c r="Q729" s="55" t="s">
        <v>330</v>
      </c>
      <c r="R729" s="55" t="s">
        <v>1644</v>
      </c>
      <c r="S729" s="55" t="s">
        <v>1644</v>
      </c>
      <c r="T729" s="55" t="s">
        <v>1644</v>
      </c>
      <c r="U729" s="55" t="s">
        <v>4145</v>
      </c>
      <c r="V729" s="55" t="s">
        <v>1718</v>
      </c>
      <c r="W729" s="55" t="s">
        <v>1644</v>
      </c>
      <c r="X729" s="56"/>
      <c r="Y729" s="55" t="s">
        <v>1644</v>
      </c>
      <c r="Z729" s="56"/>
      <c r="AA729" s="55" t="s">
        <v>1644</v>
      </c>
      <c r="AB729" s="59">
        <v>190586</v>
      </c>
      <c r="AC729" s="55" t="s">
        <v>1554</v>
      </c>
      <c r="AD729" s="55" t="s">
        <v>1644</v>
      </c>
      <c r="AE729" s="58">
        <v>0</v>
      </c>
      <c r="AF729" s="55" t="s">
        <v>1644</v>
      </c>
      <c r="AG729" s="55" t="s">
        <v>1644</v>
      </c>
      <c r="AH729" s="55" t="s">
        <v>1644</v>
      </c>
      <c r="AI729" s="55" t="s">
        <v>1644</v>
      </c>
      <c r="AJ729" s="55" t="s">
        <v>1644</v>
      </c>
      <c r="AK729" s="55" t="s">
        <v>1644</v>
      </c>
      <c r="AL729" s="55" t="s">
        <v>1644</v>
      </c>
      <c r="AM729" s="55" t="s">
        <v>3861</v>
      </c>
      <c r="AN729" s="55" t="s">
        <v>1644</v>
      </c>
      <c r="AO729" t="s">
        <v>3842</v>
      </c>
    </row>
    <row r="730" spans="1:41" x14ac:dyDescent="0.25">
      <c r="A730" s="56">
        <v>45716</v>
      </c>
      <c r="B730" s="92" t="s">
        <v>2159</v>
      </c>
      <c r="C730" s="55" t="s">
        <v>4291</v>
      </c>
      <c r="D730" s="55" t="s">
        <v>3859</v>
      </c>
      <c r="E730" s="55" t="s">
        <v>89</v>
      </c>
      <c r="F730" s="55">
        <v>50900010</v>
      </c>
      <c r="G730" s="55" t="s">
        <v>490</v>
      </c>
      <c r="H730" s="55" t="s">
        <v>89</v>
      </c>
      <c r="I730" s="57">
        <v>238.34</v>
      </c>
      <c r="J730" s="57">
        <v>238.34</v>
      </c>
      <c r="K730" s="55" t="s">
        <v>4288</v>
      </c>
      <c r="L730" s="55" t="s">
        <v>1644</v>
      </c>
      <c r="M730" s="55" t="s">
        <v>4291</v>
      </c>
      <c r="N730" s="56">
        <v>45716</v>
      </c>
      <c r="O730" s="55" t="s">
        <v>1644</v>
      </c>
      <c r="P730" s="55" t="s">
        <v>4042</v>
      </c>
      <c r="Q730" s="55" t="s">
        <v>4043</v>
      </c>
      <c r="R730" s="55" t="s">
        <v>1644</v>
      </c>
      <c r="S730" s="55" t="s">
        <v>1644</v>
      </c>
      <c r="T730" s="55" t="s">
        <v>1644</v>
      </c>
      <c r="U730" s="55" t="s">
        <v>4138</v>
      </c>
      <c r="V730" s="55" t="s">
        <v>1881</v>
      </c>
      <c r="W730" s="55" t="s">
        <v>1644</v>
      </c>
      <c r="X730" s="56"/>
      <c r="Y730" s="55" t="s">
        <v>1644</v>
      </c>
      <c r="Z730" s="56"/>
      <c r="AA730" s="55" t="s">
        <v>1644</v>
      </c>
      <c r="AB730" s="59">
        <v>4618718</v>
      </c>
      <c r="AC730" s="55" t="s">
        <v>1554</v>
      </c>
      <c r="AD730" s="55" t="s">
        <v>1644</v>
      </c>
      <c r="AE730" s="58">
        <v>0</v>
      </c>
      <c r="AF730" s="55" t="s">
        <v>1644</v>
      </c>
      <c r="AG730" s="55" t="s">
        <v>1644</v>
      </c>
      <c r="AH730" s="55" t="s">
        <v>1644</v>
      </c>
      <c r="AI730" s="55" t="s">
        <v>1644</v>
      </c>
      <c r="AJ730" s="55" t="s">
        <v>1644</v>
      </c>
      <c r="AK730" s="55" t="s">
        <v>1644</v>
      </c>
      <c r="AL730" s="55" t="s">
        <v>1644</v>
      </c>
      <c r="AM730" s="55" t="s">
        <v>3861</v>
      </c>
      <c r="AN730" s="55" t="s">
        <v>1644</v>
      </c>
      <c r="AO730" t="s">
        <v>4371</v>
      </c>
    </row>
    <row r="731" spans="1:41" x14ac:dyDescent="0.25">
      <c r="A731" s="56">
        <v>45716</v>
      </c>
      <c r="B731" s="92" t="s">
        <v>2159</v>
      </c>
      <c r="C731" s="55" t="s">
        <v>4291</v>
      </c>
      <c r="D731" s="55" t="s">
        <v>3859</v>
      </c>
      <c r="E731" s="55" t="s">
        <v>89</v>
      </c>
      <c r="F731" s="55">
        <v>50900010</v>
      </c>
      <c r="G731" s="55" t="s">
        <v>490</v>
      </c>
      <c r="H731" s="55" t="s">
        <v>89</v>
      </c>
      <c r="I731" s="57">
        <v>77.78</v>
      </c>
      <c r="J731" s="57">
        <v>77.78</v>
      </c>
      <c r="K731" s="55" t="s">
        <v>4288</v>
      </c>
      <c r="L731" s="55" t="s">
        <v>1644</v>
      </c>
      <c r="M731" s="55" t="s">
        <v>4291</v>
      </c>
      <c r="N731" s="56">
        <v>45716</v>
      </c>
      <c r="O731" s="55" t="s">
        <v>1644</v>
      </c>
      <c r="P731" s="55" t="s">
        <v>329</v>
      </c>
      <c r="Q731" s="55" t="s">
        <v>330</v>
      </c>
      <c r="R731" s="55" t="s">
        <v>1644</v>
      </c>
      <c r="S731" s="55" t="s">
        <v>1644</v>
      </c>
      <c r="T731" s="55" t="s">
        <v>1644</v>
      </c>
      <c r="U731" s="55" t="s">
        <v>4122</v>
      </c>
      <c r="V731" s="55" t="s">
        <v>1881</v>
      </c>
      <c r="W731" s="55" t="s">
        <v>1644</v>
      </c>
      <c r="X731" s="56"/>
      <c r="Y731" s="55" t="s">
        <v>1644</v>
      </c>
      <c r="Z731" s="56"/>
      <c r="AA731" s="55" t="s">
        <v>1644</v>
      </c>
      <c r="AB731" s="59">
        <v>1600560</v>
      </c>
      <c r="AC731" s="55" t="s">
        <v>1554</v>
      </c>
      <c r="AD731" s="55" t="s">
        <v>1644</v>
      </c>
      <c r="AE731" s="58">
        <v>0</v>
      </c>
      <c r="AF731" s="55" t="s">
        <v>1644</v>
      </c>
      <c r="AG731" s="55" t="s">
        <v>1644</v>
      </c>
      <c r="AH731" s="55" t="s">
        <v>1644</v>
      </c>
      <c r="AI731" s="55" t="s">
        <v>1644</v>
      </c>
      <c r="AJ731" s="55" t="s">
        <v>1644</v>
      </c>
      <c r="AK731" s="55" t="s">
        <v>1644</v>
      </c>
      <c r="AL731" s="55" t="s">
        <v>1644</v>
      </c>
      <c r="AM731" s="55" t="s">
        <v>3861</v>
      </c>
      <c r="AN731" s="55" t="s">
        <v>1644</v>
      </c>
      <c r="AO731" t="s">
        <v>3842</v>
      </c>
    </row>
    <row r="732" spans="1:41" x14ac:dyDescent="0.25">
      <c r="A732" s="56">
        <v>45716</v>
      </c>
      <c r="B732" s="92" t="s">
        <v>2159</v>
      </c>
      <c r="C732" s="55" t="s">
        <v>4291</v>
      </c>
      <c r="D732" s="55" t="s">
        <v>3859</v>
      </c>
      <c r="E732" s="55" t="s">
        <v>89</v>
      </c>
      <c r="F732" s="55">
        <v>50900010</v>
      </c>
      <c r="G732" s="55" t="s">
        <v>490</v>
      </c>
      <c r="H732" s="55" t="s">
        <v>89</v>
      </c>
      <c r="I732" s="57">
        <v>3.35</v>
      </c>
      <c r="J732" s="57">
        <v>3.35</v>
      </c>
      <c r="K732" s="55" t="s">
        <v>4288</v>
      </c>
      <c r="L732" s="55" t="s">
        <v>1644</v>
      </c>
      <c r="M732" s="55" t="s">
        <v>4291</v>
      </c>
      <c r="N732" s="56">
        <v>45716</v>
      </c>
      <c r="O732" s="55" t="s">
        <v>1644</v>
      </c>
      <c r="P732" s="55" t="s">
        <v>329</v>
      </c>
      <c r="Q732" s="55" t="s">
        <v>330</v>
      </c>
      <c r="R732" s="55" t="s">
        <v>1644</v>
      </c>
      <c r="S732" s="55" t="s">
        <v>1644</v>
      </c>
      <c r="T732" s="55" t="s">
        <v>1644</v>
      </c>
      <c r="U732" s="55" t="s">
        <v>4144</v>
      </c>
      <c r="V732" s="55" t="s">
        <v>1718</v>
      </c>
      <c r="W732" s="55" t="s">
        <v>1644</v>
      </c>
      <c r="X732" s="56"/>
      <c r="Y732" s="55" t="s">
        <v>1644</v>
      </c>
      <c r="Z732" s="56"/>
      <c r="AA732" s="55" t="s">
        <v>1644</v>
      </c>
      <c r="AB732" s="59">
        <v>63204</v>
      </c>
      <c r="AC732" s="55" t="s">
        <v>1554</v>
      </c>
      <c r="AD732" s="55" t="s">
        <v>1644</v>
      </c>
      <c r="AE732" s="58">
        <v>0</v>
      </c>
      <c r="AF732" s="55" t="s">
        <v>1644</v>
      </c>
      <c r="AG732" s="55" t="s">
        <v>1644</v>
      </c>
      <c r="AH732" s="55" t="s">
        <v>1644</v>
      </c>
      <c r="AI732" s="55" t="s">
        <v>1644</v>
      </c>
      <c r="AJ732" s="55" t="s">
        <v>1644</v>
      </c>
      <c r="AK732" s="55" t="s">
        <v>1644</v>
      </c>
      <c r="AL732" s="55" t="s">
        <v>1644</v>
      </c>
      <c r="AM732" s="55" t="s">
        <v>3861</v>
      </c>
      <c r="AN732" s="55" t="s">
        <v>1644</v>
      </c>
      <c r="AO732" t="s">
        <v>3842</v>
      </c>
    </row>
    <row r="733" spans="1:41" x14ac:dyDescent="0.25">
      <c r="A733" s="56">
        <v>45716</v>
      </c>
      <c r="B733" s="92" t="s">
        <v>2159</v>
      </c>
      <c r="C733" s="55" t="s">
        <v>4291</v>
      </c>
      <c r="D733" s="55" t="s">
        <v>3859</v>
      </c>
      <c r="E733" s="55" t="s">
        <v>89</v>
      </c>
      <c r="F733" s="55">
        <v>50900010</v>
      </c>
      <c r="G733" s="55" t="s">
        <v>490</v>
      </c>
      <c r="H733" s="55" t="s">
        <v>89</v>
      </c>
      <c r="I733" s="57">
        <v>280.66000000000003</v>
      </c>
      <c r="J733" s="57">
        <v>280.66000000000003</v>
      </c>
      <c r="K733" s="55" t="s">
        <v>4288</v>
      </c>
      <c r="L733" s="55" t="s">
        <v>1644</v>
      </c>
      <c r="M733" s="55" t="s">
        <v>4291</v>
      </c>
      <c r="N733" s="56">
        <v>45716</v>
      </c>
      <c r="O733" s="55" t="s">
        <v>1644</v>
      </c>
      <c r="P733" s="55" t="s">
        <v>329</v>
      </c>
      <c r="Q733" s="55" t="s">
        <v>330</v>
      </c>
      <c r="R733" s="55" t="s">
        <v>1644</v>
      </c>
      <c r="S733" s="55" t="s">
        <v>1644</v>
      </c>
      <c r="T733" s="55" t="s">
        <v>1644</v>
      </c>
      <c r="U733" s="55" t="s">
        <v>4156</v>
      </c>
      <c r="V733" s="55" t="s">
        <v>1881</v>
      </c>
      <c r="W733" s="55" t="s">
        <v>1644</v>
      </c>
      <c r="X733" s="56"/>
      <c r="Y733" s="55" t="s">
        <v>1644</v>
      </c>
      <c r="Z733" s="56"/>
      <c r="AA733" s="55" t="s">
        <v>1644</v>
      </c>
      <c r="AB733" s="59">
        <v>6162204</v>
      </c>
      <c r="AC733" s="55" t="s">
        <v>1554</v>
      </c>
      <c r="AD733" s="55" t="s">
        <v>1644</v>
      </c>
      <c r="AE733" s="58">
        <v>0</v>
      </c>
      <c r="AF733" s="55" t="s">
        <v>1644</v>
      </c>
      <c r="AG733" s="55" t="s">
        <v>1644</v>
      </c>
      <c r="AH733" s="55" t="s">
        <v>1644</v>
      </c>
      <c r="AI733" s="55" t="s">
        <v>1644</v>
      </c>
      <c r="AJ733" s="55" t="s">
        <v>1644</v>
      </c>
      <c r="AK733" s="55" t="s">
        <v>1644</v>
      </c>
      <c r="AL733" s="55" t="s">
        <v>1644</v>
      </c>
      <c r="AM733" s="55" t="s">
        <v>3861</v>
      </c>
      <c r="AN733" s="55" t="s">
        <v>1644</v>
      </c>
      <c r="AO733" t="s">
        <v>3842</v>
      </c>
    </row>
    <row r="734" spans="1:41" x14ac:dyDescent="0.25">
      <c r="A734" s="56">
        <v>45716</v>
      </c>
      <c r="B734" s="92" t="s">
        <v>2159</v>
      </c>
      <c r="C734" s="55" t="s">
        <v>4291</v>
      </c>
      <c r="D734" s="55" t="s">
        <v>3859</v>
      </c>
      <c r="E734" s="55" t="s">
        <v>89</v>
      </c>
      <c r="F734" s="55">
        <v>50900010</v>
      </c>
      <c r="G734" s="55" t="s">
        <v>490</v>
      </c>
      <c r="H734" s="55" t="s">
        <v>89</v>
      </c>
      <c r="I734" s="57">
        <v>1421.89</v>
      </c>
      <c r="J734" s="57">
        <v>1421.89</v>
      </c>
      <c r="K734" s="55" t="s">
        <v>4288</v>
      </c>
      <c r="L734" s="55" t="s">
        <v>1644</v>
      </c>
      <c r="M734" s="55" t="s">
        <v>4291</v>
      </c>
      <c r="N734" s="56">
        <v>45716</v>
      </c>
      <c r="O734" s="55" t="s">
        <v>1644</v>
      </c>
      <c r="P734" s="55" t="s">
        <v>4042</v>
      </c>
      <c r="Q734" s="55" t="s">
        <v>4043</v>
      </c>
      <c r="R734" s="55" t="s">
        <v>1644</v>
      </c>
      <c r="S734" s="55" t="s">
        <v>1644</v>
      </c>
      <c r="T734" s="55" t="s">
        <v>1644</v>
      </c>
      <c r="U734" s="55" t="s">
        <v>4155</v>
      </c>
      <c r="V734" s="55" t="s">
        <v>1881</v>
      </c>
      <c r="W734" s="55" t="s">
        <v>1644</v>
      </c>
      <c r="X734" s="56"/>
      <c r="Y734" s="55" t="s">
        <v>1644</v>
      </c>
      <c r="Z734" s="56"/>
      <c r="AA734" s="55" t="s">
        <v>1644</v>
      </c>
      <c r="AB734" s="59">
        <v>32521334</v>
      </c>
      <c r="AC734" s="55" t="s">
        <v>1554</v>
      </c>
      <c r="AD734" s="55" t="s">
        <v>1644</v>
      </c>
      <c r="AE734" s="58">
        <v>0</v>
      </c>
      <c r="AF734" s="55" t="s">
        <v>1644</v>
      </c>
      <c r="AG734" s="55" t="s">
        <v>1644</v>
      </c>
      <c r="AH734" s="55" t="s">
        <v>1644</v>
      </c>
      <c r="AI734" s="55" t="s">
        <v>1644</v>
      </c>
      <c r="AJ734" s="55" t="s">
        <v>1644</v>
      </c>
      <c r="AK734" s="55" t="s">
        <v>1644</v>
      </c>
      <c r="AL734" s="55" t="s">
        <v>1644</v>
      </c>
      <c r="AM734" s="55" t="s">
        <v>3861</v>
      </c>
      <c r="AN734" s="55" t="s">
        <v>1644</v>
      </c>
      <c r="AO734" t="s">
        <v>4371</v>
      </c>
    </row>
    <row r="735" spans="1:41" x14ac:dyDescent="0.25">
      <c r="A735" s="56">
        <v>45716</v>
      </c>
      <c r="B735" s="92" t="s">
        <v>2159</v>
      </c>
      <c r="C735" s="55" t="s">
        <v>4291</v>
      </c>
      <c r="D735" s="55" t="s">
        <v>3859</v>
      </c>
      <c r="E735" s="55" t="s">
        <v>89</v>
      </c>
      <c r="F735" s="55">
        <v>50900010</v>
      </c>
      <c r="G735" s="55" t="s">
        <v>490</v>
      </c>
      <c r="H735" s="55" t="s">
        <v>89</v>
      </c>
      <c r="I735" s="57">
        <v>122.42</v>
      </c>
      <c r="J735" s="57">
        <v>122.42</v>
      </c>
      <c r="K735" s="55" t="s">
        <v>4288</v>
      </c>
      <c r="L735" s="55" t="s">
        <v>1644</v>
      </c>
      <c r="M735" s="55" t="s">
        <v>4291</v>
      </c>
      <c r="N735" s="56">
        <v>45716</v>
      </c>
      <c r="O735" s="55" t="s">
        <v>1644</v>
      </c>
      <c r="P735" s="55" t="s">
        <v>329</v>
      </c>
      <c r="Q735" s="55" t="s">
        <v>330</v>
      </c>
      <c r="R735" s="55" t="s">
        <v>1644</v>
      </c>
      <c r="S735" s="55" t="s">
        <v>1644</v>
      </c>
      <c r="T735" s="55" t="s">
        <v>1644</v>
      </c>
      <c r="U735" s="55" t="s">
        <v>4168</v>
      </c>
      <c r="V735" s="55" t="s">
        <v>1881</v>
      </c>
      <c r="W735" s="55" t="s">
        <v>1644</v>
      </c>
      <c r="X735" s="56"/>
      <c r="Y735" s="55" t="s">
        <v>1644</v>
      </c>
      <c r="Z735" s="56"/>
      <c r="AA735" s="55" t="s">
        <v>1644</v>
      </c>
      <c r="AB735" s="59">
        <v>2417672</v>
      </c>
      <c r="AC735" s="55" t="s">
        <v>1554</v>
      </c>
      <c r="AD735" s="55" t="s">
        <v>1644</v>
      </c>
      <c r="AE735" s="58">
        <v>0</v>
      </c>
      <c r="AF735" s="55" t="s">
        <v>1644</v>
      </c>
      <c r="AG735" s="55" t="s">
        <v>1644</v>
      </c>
      <c r="AH735" s="55" t="s">
        <v>1644</v>
      </c>
      <c r="AI735" s="55" t="s">
        <v>1644</v>
      </c>
      <c r="AJ735" s="55" t="s">
        <v>1644</v>
      </c>
      <c r="AK735" s="55" t="s">
        <v>1644</v>
      </c>
      <c r="AL735" s="55" t="s">
        <v>1644</v>
      </c>
      <c r="AM735" s="55" t="s">
        <v>3861</v>
      </c>
      <c r="AN735" s="55" t="s">
        <v>1644</v>
      </c>
      <c r="AO735" t="s">
        <v>3842</v>
      </c>
    </row>
    <row r="736" spans="1:41" x14ac:dyDescent="0.25">
      <c r="A736" s="56">
        <v>45716</v>
      </c>
      <c r="B736" s="92" t="s">
        <v>2159</v>
      </c>
      <c r="C736" s="55" t="s">
        <v>4291</v>
      </c>
      <c r="D736" s="55" t="s">
        <v>3859</v>
      </c>
      <c r="E736" s="55" t="s">
        <v>89</v>
      </c>
      <c r="F736" s="55">
        <v>50900010</v>
      </c>
      <c r="G736" s="55" t="s">
        <v>490</v>
      </c>
      <c r="H736" s="55" t="s">
        <v>89</v>
      </c>
      <c r="I736" s="57">
        <v>0.39</v>
      </c>
      <c r="J736" s="57">
        <v>0.39</v>
      </c>
      <c r="K736" s="55" t="s">
        <v>4288</v>
      </c>
      <c r="L736" s="55" t="s">
        <v>1644</v>
      </c>
      <c r="M736" s="55" t="s">
        <v>4291</v>
      </c>
      <c r="N736" s="56">
        <v>45716</v>
      </c>
      <c r="O736" s="55" t="s">
        <v>1644</v>
      </c>
      <c r="P736" s="55" t="s">
        <v>329</v>
      </c>
      <c r="Q736" s="55" t="s">
        <v>330</v>
      </c>
      <c r="R736" s="55" t="s">
        <v>1644</v>
      </c>
      <c r="S736" s="55" t="s">
        <v>1644</v>
      </c>
      <c r="T736" s="55" t="s">
        <v>1644</v>
      </c>
      <c r="U736" s="55" t="s">
        <v>4153</v>
      </c>
      <c r="V736" s="55" t="s">
        <v>1718</v>
      </c>
      <c r="W736" s="55" t="s">
        <v>1644</v>
      </c>
      <c r="X736" s="56"/>
      <c r="Y736" s="55" t="s">
        <v>1644</v>
      </c>
      <c r="Z736" s="56"/>
      <c r="AA736" s="55" t="s">
        <v>1644</v>
      </c>
      <c r="AB736" s="59">
        <v>7229</v>
      </c>
      <c r="AC736" s="55" t="s">
        <v>1554</v>
      </c>
      <c r="AD736" s="55" t="s">
        <v>1644</v>
      </c>
      <c r="AE736" s="58">
        <v>0</v>
      </c>
      <c r="AF736" s="55" t="s">
        <v>1644</v>
      </c>
      <c r="AG736" s="55" t="s">
        <v>1644</v>
      </c>
      <c r="AH736" s="55" t="s">
        <v>1644</v>
      </c>
      <c r="AI736" s="55" t="s">
        <v>1644</v>
      </c>
      <c r="AJ736" s="55" t="s">
        <v>1644</v>
      </c>
      <c r="AK736" s="55" t="s">
        <v>1644</v>
      </c>
      <c r="AL736" s="55" t="s">
        <v>1644</v>
      </c>
      <c r="AM736" s="55" t="s">
        <v>3861</v>
      </c>
      <c r="AN736" s="55" t="s">
        <v>1644</v>
      </c>
      <c r="AO736" t="s">
        <v>3842</v>
      </c>
    </row>
    <row r="737" spans="1:41" x14ac:dyDescent="0.25">
      <c r="A737" s="56">
        <v>45716</v>
      </c>
      <c r="B737" s="92" t="s">
        <v>2159</v>
      </c>
      <c r="C737" s="55" t="s">
        <v>4291</v>
      </c>
      <c r="D737" s="55" t="s">
        <v>3859</v>
      </c>
      <c r="E737" s="55" t="s">
        <v>89</v>
      </c>
      <c r="F737" s="55">
        <v>50900010</v>
      </c>
      <c r="G737" s="55" t="s">
        <v>490</v>
      </c>
      <c r="H737" s="55" t="s">
        <v>89</v>
      </c>
      <c r="I737" s="57">
        <v>911.99</v>
      </c>
      <c r="J737" s="57">
        <v>911.99</v>
      </c>
      <c r="K737" s="55" t="s">
        <v>4288</v>
      </c>
      <c r="L737" s="55" t="s">
        <v>1644</v>
      </c>
      <c r="M737" s="55" t="s">
        <v>4291</v>
      </c>
      <c r="N737" s="56">
        <v>45716</v>
      </c>
      <c r="O737" s="55" t="s">
        <v>1644</v>
      </c>
      <c r="P737" s="55" t="s">
        <v>329</v>
      </c>
      <c r="Q737" s="55" t="s">
        <v>330</v>
      </c>
      <c r="R737" s="55" t="s">
        <v>1644</v>
      </c>
      <c r="S737" s="55" t="s">
        <v>1644</v>
      </c>
      <c r="T737" s="55" t="s">
        <v>1644</v>
      </c>
      <c r="U737" s="55" t="s">
        <v>4142</v>
      </c>
      <c r="V737" s="55" t="s">
        <v>1881</v>
      </c>
      <c r="W737" s="55" t="s">
        <v>1644</v>
      </c>
      <c r="X737" s="56"/>
      <c r="Y737" s="55" t="s">
        <v>1644</v>
      </c>
      <c r="Z737" s="56"/>
      <c r="AA737" s="55" t="s">
        <v>1644</v>
      </c>
      <c r="AB737" s="59">
        <v>29320515</v>
      </c>
      <c r="AC737" s="55" t="s">
        <v>1554</v>
      </c>
      <c r="AD737" s="55" t="s">
        <v>1644</v>
      </c>
      <c r="AE737" s="58">
        <v>0</v>
      </c>
      <c r="AF737" s="55" t="s">
        <v>1644</v>
      </c>
      <c r="AG737" s="55" t="s">
        <v>1644</v>
      </c>
      <c r="AH737" s="55" t="s">
        <v>1644</v>
      </c>
      <c r="AI737" s="55" t="s">
        <v>1644</v>
      </c>
      <c r="AJ737" s="55" t="s">
        <v>1644</v>
      </c>
      <c r="AK737" s="55" t="s">
        <v>1644</v>
      </c>
      <c r="AL737" s="55" t="s">
        <v>1644</v>
      </c>
      <c r="AM737" s="55" t="s">
        <v>3861</v>
      </c>
      <c r="AN737" s="55" t="s">
        <v>1644</v>
      </c>
      <c r="AO737" t="s">
        <v>3842</v>
      </c>
    </row>
    <row r="738" spans="1:41" x14ac:dyDescent="0.25">
      <c r="A738" s="56">
        <v>45716</v>
      </c>
      <c r="B738" s="92" t="s">
        <v>2159</v>
      </c>
      <c r="C738" s="55" t="s">
        <v>4291</v>
      </c>
      <c r="D738" s="55" t="s">
        <v>3859</v>
      </c>
      <c r="E738" s="55" t="s">
        <v>89</v>
      </c>
      <c r="F738" s="55">
        <v>50900010</v>
      </c>
      <c r="G738" s="55" t="s">
        <v>490</v>
      </c>
      <c r="H738" s="55" t="s">
        <v>89</v>
      </c>
      <c r="I738" s="57">
        <v>1234.55</v>
      </c>
      <c r="J738" s="57">
        <v>1234.55</v>
      </c>
      <c r="K738" s="55" t="s">
        <v>4288</v>
      </c>
      <c r="L738" s="55" t="s">
        <v>1644</v>
      </c>
      <c r="M738" s="55" t="s">
        <v>4291</v>
      </c>
      <c r="N738" s="56">
        <v>45716</v>
      </c>
      <c r="O738" s="55" t="s">
        <v>1644</v>
      </c>
      <c r="P738" s="55" t="s">
        <v>329</v>
      </c>
      <c r="Q738" s="55" t="s">
        <v>330</v>
      </c>
      <c r="R738" s="55" t="s">
        <v>1644</v>
      </c>
      <c r="S738" s="55" t="s">
        <v>1644</v>
      </c>
      <c r="T738" s="55" t="s">
        <v>1644</v>
      </c>
      <c r="U738" s="55" t="s">
        <v>4159</v>
      </c>
      <c r="V738" s="55" t="s">
        <v>1881</v>
      </c>
      <c r="W738" s="55" t="s">
        <v>1644</v>
      </c>
      <c r="X738" s="56"/>
      <c r="Y738" s="55" t="s">
        <v>1644</v>
      </c>
      <c r="Z738" s="56"/>
      <c r="AA738" s="55" t="s">
        <v>1644</v>
      </c>
      <c r="AB738" s="59">
        <v>27106150</v>
      </c>
      <c r="AC738" s="55" t="s">
        <v>1554</v>
      </c>
      <c r="AD738" s="55" t="s">
        <v>1644</v>
      </c>
      <c r="AE738" s="58">
        <v>0</v>
      </c>
      <c r="AF738" s="55" t="s">
        <v>1644</v>
      </c>
      <c r="AG738" s="55" t="s">
        <v>1644</v>
      </c>
      <c r="AH738" s="55" t="s">
        <v>1644</v>
      </c>
      <c r="AI738" s="55" t="s">
        <v>1644</v>
      </c>
      <c r="AJ738" s="55" t="s">
        <v>1644</v>
      </c>
      <c r="AK738" s="55" t="s">
        <v>1644</v>
      </c>
      <c r="AL738" s="55" t="s">
        <v>1644</v>
      </c>
      <c r="AM738" s="55" t="s">
        <v>3861</v>
      </c>
      <c r="AN738" s="55" t="s">
        <v>1644</v>
      </c>
      <c r="AO738" t="s">
        <v>3842</v>
      </c>
    </row>
    <row r="739" spans="1:41" x14ac:dyDescent="0.25">
      <c r="A739" s="56">
        <v>45716</v>
      </c>
      <c r="B739" s="92" t="s">
        <v>2159</v>
      </c>
      <c r="C739" s="55" t="s">
        <v>4291</v>
      </c>
      <c r="D739" s="55" t="s">
        <v>3859</v>
      </c>
      <c r="E739" s="55" t="s">
        <v>89</v>
      </c>
      <c r="F739" s="55">
        <v>50900010</v>
      </c>
      <c r="G739" s="55" t="s">
        <v>490</v>
      </c>
      <c r="H739" s="55" t="s">
        <v>89</v>
      </c>
      <c r="I739" s="57">
        <v>16.920000000000002</v>
      </c>
      <c r="J739" s="57">
        <v>16.920000000000002</v>
      </c>
      <c r="K739" s="55" t="s">
        <v>4288</v>
      </c>
      <c r="L739" s="55" t="s">
        <v>1644</v>
      </c>
      <c r="M739" s="55" t="s">
        <v>4291</v>
      </c>
      <c r="N739" s="56">
        <v>45716</v>
      </c>
      <c r="O739" s="55" t="s">
        <v>1644</v>
      </c>
      <c r="P739" s="55" t="s">
        <v>329</v>
      </c>
      <c r="Q739" s="55" t="s">
        <v>330</v>
      </c>
      <c r="R739" s="55" t="s">
        <v>1644</v>
      </c>
      <c r="S739" s="55" t="s">
        <v>1644</v>
      </c>
      <c r="T739" s="55" t="s">
        <v>1644</v>
      </c>
      <c r="U739" s="55" t="s">
        <v>4129</v>
      </c>
      <c r="V739" s="55" t="s">
        <v>1718</v>
      </c>
      <c r="W739" s="55" t="s">
        <v>1644</v>
      </c>
      <c r="X739" s="56"/>
      <c r="Y739" s="55" t="s">
        <v>1644</v>
      </c>
      <c r="Z739" s="56"/>
      <c r="AA739" s="55" t="s">
        <v>1644</v>
      </c>
      <c r="AB739" s="59">
        <v>329331</v>
      </c>
      <c r="AC739" s="55" t="s">
        <v>1554</v>
      </c>
      <c r="AD739" s="55" t="s">
        <v>1644</v>
      </c>
      <c r="AE739" s="58">
        <v>0</v>
      </c>
      <c r="AF739" s="55" t="s">
        <v>1644</v>
      </c>
      <c r="AG739" s="55" t="s">
        <v>1644</v>
      </c>
      <c r="AH739" s="55" t="s">
        <v>1644</v>
      </c>
      <c r="AI739" s="55" t="s">
        <v>1644</v>
      </c>
      <c r="AJ739" s="55" t="s">
        <v>1644</v>
      </c>
      <c r="AK739" s="55" t="s">
        <v>1644</v>
      </c>
      <c r="AL739" s="55" t="s">
        <v>1644</v>
      </c>
      <c r="AM739" s="55" t="s">
        <v>3861</v>
      </c>
      <c r="AN739" s="55" t="s">
        <v>1644</v>
      </c>
      <c r="AO739" t="s">
        <v>3842</v>
      </c>
    </row>
    <row r="740" spans="1:41" x14ac:dyDescent="0.25">
      <c r="A740" s="56">
        <v>45716</v>
      </c>
      <c r="B740" s="92" t="s">
        <v>2159</v>
      </c>
      <c r="C740" s="55" t="s">
        <v>4291</v>
      </c>
      <c r="D740" s="55" t="s">
        <v>3859</v>
      </c>
      <c r="E740" s="55" t="s">
        <v>89</v>
      </c>
      <c r="F740" s="55">
        <v>50900010</v>
      </c>
      <c r="G740" s="55" t="s">
        <v>490</v>
      </c>
      <c r="H740" s="55" t="s">
        <v>89</v>
      </c>
      <c r="I740" s="57">
        <v>85.05</v>
      </c>
      <c r="J740" s="57">
        <v>85.05</v>
      </c>
      <c r="K740" s="55" t="s">
        <v>4288</v>
      </c>
      <c r="L740" s="55" t="s">
        <v>1644</v>
      </c>
      <c r="M740" s="55" t="s">
        <v>4291</v>
      </c>
      <c r="N740" s="56">
        <v>45716</v>
      </c>
      <c r="O740" s="55" t="s">
        <v>1644</v>
      </c>
      <c r="P740" s="55" t="s">
        <v>329</v>
      </c>
      <c r="Q740" s="55" t="s">
        <v>330</v>
      </c>
      <c r="R740" s="55" t="s">
        <v>1644</v>
      </c>
      <c r="S740" s="55" t="s">
        <v>1644</v>
      </c>
      <c r="T740" s="55" t="s">
        <v>1644</v>
      </c>
      <c r="U740" s="55" t="s">
        <v>4136</v>
      </c>
      <c r="V740" s="55" t="s">
        <v>1881</v>
      </c>
      <c r="W740" s="55" t="s">
        <v>1644</v>
      </c>
      <c r="X740" s="56"/>
      <c r="Y740" s="55" t="s">
        <v>1644</v>
      </c>
      <c r="Z740" s="56"/>
      <c r="AA740" s="55" t="s">
        <v>1644</v>
      </c>
      <c r="AB740" s="59">
        <v>2203356</v>
      </c>
      <c r="AC740" s="55" t="s">
        <v>1554</v>
      </c>
      <c r="AD740" s="55" t="s">
        <v>1644</v>
      </c>
      <c r="AE740" s="58">
        <v>0</v>
      </c>
      <c r="AF740" s="55" t="s">
        <v>1644</v>
      </c>
      <c r="AG740" s="55" t="s">
        <v>1644</v>
      </c>
      <c r="AH740" s="55" t="s">
        <v>1644</v>
      </c>
      <c r="AI740" s="55" t="s">
        <v>1644</v>
      </c>
      <c r="AJ740" s="55" t="s">
        <v>1644</v>
      </c>
      <c r="AK740" s="55" t="s">
        <v>1644</v>
      </c>
      <c r="AL740" s="55" t="s">
        <v>1644</v>
      </c>
      <c r="AM740" s="55" t="s">
        <v>3861</v>
      </c>
      <c r="AN740" s="55" t="s">
        <v>1644</v>
      </c>
      <c r="AO740" t="s">
        <v>3842</v>
      </c>
    </row>
    <row r="741" spans="1:41" x14ac:dyDescent="0.25">
      <c r="A741" s="56">
        <v>45716</v>
      </c>
      <c r="B741" s="92" t="s">
        <v>2159</v>
      </c>
      <c r="C741" s="55" t="s">
        <v>4291</v>
      </c>
      <c r="D741" s="55" t="s">
        <v>3859</v>
      </c>
      <c r="E741" s="55" t="s">
        <v>89</v>
      </c>
      <c r="F741" s="55">
        <v>50900010</v>
      </c>
      <c r="G741" s="55" t="s">
        <v>490</v>
      </c>
      <c r="H741" s="55" t="s">
        <v>89</v>
      </c>
      <c r="I741" s="57">
        <v>0.4</v>
      </c>
      <c r="J741" s="57">
        <v>0.4</v>
      </c>
      <c r="K741" s="55" t="s">
        <v>4288</v>
      </c>
      <c r="L741" s="55" t="s">
        <v>1644</v>
      </c>
      <c r="M741" s="55" t="s">
        <v>4291</v>
      </c>
      <c r="N741" s="56">
        <v>45716</v>
      </c>
      <c r="O741" s="55" t="s">
        <v>1644</v>
      </c>
      <c r="P741" s="55" t="s">
        <v>329</v>
      </c>
      <c r="Q741" s="55" t="s">
        <v>330</v>
      </c>
      <c r="R741" s="55" t="s">
        <v>1644</v>
      </c>
      <c r="S741" s="55" t="s">
        <v>1644</v>
      </c>
      <c r="T741" s="55" t="s">
        <v>1644</v>
      </c>
      <c r="U741" s="55" t="s">
        <v>4128</v>
      </c>
      <c r="V741" s="55" t="s">
        <v>1718</v>
      </c>
      <c r="W741" s="55" t="s">
        <v>1644</v>
      </c>
      <c r="X741" s="56"/>
      <c r="Y741" s="55" t="s">
        <v>1644</v>
      </c>
      <c r="Z741" s="56"/>
      <c r="AA741" s="55" t="s">
        <v>1644</v>
      </c>
      <c r="AB741" s="59">
        <v>7542</v>
      </c>
      <c r="AC741" s="55" t="s">
        <v>1554</v>
      </c>
      <c r="AD741" s="55" t="s">
        <v>1644</v>
      </c>
      <c r="AE741" s="58">
        <v>0</v>
      </c>
      <c r="AF741" s="55" t="s">
        <v>1644</v>
      </c>
      <c r="AG741" s="55" t="s">
        <v>1644</v>
      </c>
      <c r="AH741" s="55" t="s">
        <v>1644</v>
      </c>
      <c r="AI741" s="55" t="s">
        <v>1644</v>
      </c>
      <c r="AJ741" s="55" t="s">
        <v>1644</v>
      </c>
      <c r="AK741" s="55" t="s">
        <v>1644</v>
      </c>
      <c r="AL741" s="55" t="s">
        <v>1644</v>
      </c>
      <c r="AM741" s="55" t="s">
        <v>3861</v>
      </c>
      <c r="AN741" s="55" t="s">
        <v>1644</v>
      </c>
      <c r="AO741" t="s">
        <v>3842</v>
      </c>
    </row>
    <row r="742" spans="1:41" x14ac:dyDescent="0.25">
      <c r="A742" s="56">
        <v>45716</v>
      </c>
      <c r="B742" s="92" t="s">
        <v>2159</v>
      </c>
      <c r="C742" s="55" t="s">
        <v>4291</v>
      </c>
      <c r="D742" s="55" t="s">
        <v>3859</v>
      </c>
      <c r="E742" s="55" t="s">
        <v>89</v>
      </c>
      <c r="F742" s="55">
        <v>50900010</v>
      </c>
      <c r="G742" s="55" t="s">
        <v>490</v>
      </c>
      <c r="H742" s="55" t="s">
        <v>89</v>
      </c>
      <c r="I742" s="57">
        <v>228.9</v>
      </c>
      <c r="J742" s="57">
        <v>228.9</v>
      </c>
      <c r="K742" s="55" t="s">
        <v>4288</v>
      </c>
      <c r="L742" s="55" t="s">
        <v>1644</v>
      </c>
      <c r="M742" s="55" t="s">
        <v>4291</v>
      </c>
      <c r="N742" s="56">
        <v>45716</v>
      </c>
      <c r="O742" s="55" t="s">
        <v>1644</v>
      </c>
      <c r="P742" s="55" t="s">
        <v>329</v>
      </c>
      <c r="Q742" s="55" t="s">
        <v>330</v>
      </c>
      <c r="R742" s="55" t="s">
        <v>1644</v>
      </c>
      <c r="S742" s="55" t="s">
        <v>1644</v>
      </c>
      <c r="T742" s="55" t="s">
        <v>1644</v>
      </c>
      <c r="U742" s="55" t="s">
        <v>4176</v>
      </c>
      <c r="V742" s="55" t="s">
        <v>1881</v>
      </c>
      <c r="W742" s="55" t="s">
        <v>1644</v>
      </c>
      <c r="X742" s="56"/>
      <c r="Y742" s="55" t="s">
        <v>1644</v>
      </c>
      <c r="Z742" s="56"/>
      <c r="AA742" s="55" t="s">
        <v>1644</v>
      </c>
      <c r="AB742" s="59">
        <v>11997811</v>
      </c>
      <c r="AC742" s="55" t="s">
        <v>1554</v>
      </c>
      <c r="AD742" s="55" t="s">
        <v>1644</v>
      </c>
      <c r="AE742" s="58">
        <v>0</v>
      </c>
      <c r="AF742" s="55" t="s">
        <v>1644</v>
      </c>
      <c r="AG742" s="55" t="s">
        <v>1644</v>
      </c>
      <c r="AH742" s="55" t="s">
        <v>1644</v>
      </c>
      <c r="AI742" s="55" t="s">
        <v>1644</v>
      </c>
      <c r="AJ742" s="55" t="s">
        <v>1644</v>
      </c>
      <c r="AK742" s="55" t="s">
        <v>1644</v>
      </c>
      <c r="AL742" s="55" t="s">
        <v>1644</v>
      </c>
      <c r="AM742" s="55" t="s">
        <v>3861</v>
      </c>
      <c r="AN742" s="55" t="s">
        <v>1644</v>
      </c>
      <c r="AO742" t="s">
        <v>3842</v>
      </c>
    </row>
    <row r="743" spans="1:41" x14ac:dyDescent="0.25">
      <c r="A743" s="56">
        <v>45716</v>
      </c>
      <c r="B743" s="92" t="s">
        <v>2159</v>
      </c>
      <c r="C743" s="55" t="s">
        <v>4291</v>
      </c>
      <c r="D743" s="55" t="s">
        <v>3859</v>
      </c>
      <c r="E743" s="55" t="s">
        <v>89</v>
      </c>
      <c r="F743" s="55">
        <v>50900010</v>
      </c>
      <c r="G743" s="55" t="s">
        <v>490</v>
      </c>
      <c r="H743" s="55" t="s">
        <v>89</v>
      </c>
      <c r="I743" s="57">
        <v>538.15</v>
      </c>
      <c r="J743" s="57">
        <v>538.15</v>
      </c>
      <c r="K743" s="55" t="s">
        <v>4288</v>
      </c>
      <c r="L743" s="55" t="s">
        <v>1644</v>
      </c>
      <c r="M743" s="55" t="s">
        <v>4291</v>
      </c>
      <c r="N743" s="56">
        <v>45716</v>
      </c>
      <c r="O743" s="55" t="s">
        <v>1644</v>
      </c>
      <c r="P743" s="55" t="s">
        <v>329</v>
      </c>
      <c r="Q743" s="55" t="s">
        <v>330</v>
      </c>
      <c r="R743" s="55" t="s">
        <v>1644</v>
      </c>
      <c r="S743" s="55" t="s">
        <v>1644</v>
      </c>
      <c r="T743" s="55" t="s">
        <v>1644</v>
      </c>
      <c r="U743" s="55" t="s">
        <v>4145</v>
      </c>
      <c r="V743" s="55" t="s">
        <v>1881</v>
      </c>
      <c r="W743" s="55" t="s">
        <v>1644</v>
      </c>
      <c r="X743" s="56"/>
      <c r="Y743" s="55" t="s">
        <v>1644</v>
      </c>
      <c r="Z743" s="56"/>
      <c r="AA743" s="55" t="s">
        <v>1644</v>
      </c>
      <c r="AB743" s="59">
        <v>11262805</v>
      </c>
      <c r="AC743" s="55" t="s">
        <v>1554</v>
      </c>
      <c r="AD743" s="55" t="s">
        <v>1644</v>
      </c>
      <c r="AE743" s="58">
        <v>0</v>
      </c>
      <c r="AF743" s="55" t="s">
        <v>1644</v>
      </c>
      <c r="AG743" s="55" t="s">
        <v>1644</v>
      </c>
      <c r="AH743" s="55" t="s">
        <v>1644</v>
      </c>
      <c r="AI743" s="55" t="s">
        <v>1644</v>
      </c>
      <c r="AJ743" s="55" t="s">
        <v>1644</v>
      </c>
      <c r="AK743" s="55" t="s">
        <v>1644</v>
      </c>
      <c r="AL743" s="55" t="s">
        <v>1644</v>
      </c>
      <c r="AM743" s="55" t="s">
        <v>3861</v>
      </c>
      <c r="AN743" s="55" t="s">
        <v>1644</v>
      </c>
      <c r="AO743" t="s">
        <v>3842</v>
      </c>
    </row>
    <row r="744" spans="1:41" x14ac:dyDescent="0.25">
      <c r="A744" s="56">
        <v>45716</v>
      </c>
      <c r="B744" s="92" t="s">
        <v>2159</v>
      </c>
      <c r="C744" s="55" t="s">
        <v>4291</v>
      </c>
      <c r="D744" s="55" t="s">
        <v>3859</v>
      </c>
      <c r="E744" s="55" t="s">
        <v>89</v>
      </c>
      <c r="F744" s="55">
        <v>50900010</v>
      </c>
      <c r="G744" s="55" t="s">
        <v>490</v>
      </c>
      <c r="H744" s="55" t="s">
        <v>89</v>
      </c>
      <c r="I744" s="57">
        <v>210.93</v>
      </c>
      <c r="J744" s="57">
        <v>210.93</v>
      </c>
      <c r="K744" s="55" t="s">
        <v>4288</v>
      </c>
      <c r="L744" s="55" t="s">
        <v>1644</v>
      </c>
      <c r="M744" s="55" t="s">
        <v>4291</v>
      </c>
      <c r="N744" s="56">
        <v>45716</v>
      </c>
      <c r="O744" s="55" t="s">
        <v>1644</v>
      </c>
      <c r="P744" s="55" t="s">
        <v>329</v>
      </c>
      <c r="Q744" s="55" t="s">
        <v>330</v>
      </c>
      <c r="R744" s="55" t="s">
        <v>1644</v>
      </c>
      <c r="S744" s="55" t="s">
        <v>1644</v>
      </c>
      <c r="T744" s="55" t="s">
        <v>1644</v>
      </c>
      <c r="U744" s="55" t="s">
        <v>4174</v>
      </c>
      <c r="V744" s="55" t="s">
        <v>1881</v>
      </c>
      <c r="W744" s="55" t="s">
        <v>1644</v>
      </c>
      <c r="X744" s="56"/>
      <c r="Y744" s="55" t="s">
        <v>1644</v>
      </c>
      <c r="Z744" s="56"/>
      <c r="AA744" s="55" t="s">
        <v>1644</v>
      </c>
      <c r="AB744" s="59">
        <v>3258007</v>
      </c>
      <c r="AC744" s="55" t="s">
        <v>1554</v>
      </c>
      <c r="AD744" s="55" t="s">
        <v>1644</v>
      </c>
      <c r="AE744" s="58">
        <v>0</v>
      </c>
      <c r="AF744" s="55" t="s">
        <v>1644</v>
      </c>
      <c r="AG744" s="55" t="s">
        <v>1644</v>
      </c>
      <c r="AH744" s="55" t="s">
        <v>1644</v>
      </c>
      <c r="AI744" s="55" t="s">
        <v>1644</v>
      </c>
      <c r="AJ744" s="55" t="s">
        <v>1644</v>
      </c>
      <c r="AK744" s="55" t="s">
        <v>1644</v>
      </c>
      <c r="AL744" s="55" t="s">
        <v>1644</v>
      </c>
      <c r="AM744" s="55" t="s">
        <v>3861</v>
      </c>
      <c r="AN744" s="55" t="s">
        <v>1644</v>
      </c>
      <c r="AO744" t="s">
        <v>3842</v>
      </c>
    </row>
    <row r="745" spans="1:41" x14ac:dyDescent="0.25">
      <c r="A745" s="56">
        <v>45716</v>
      </c>
      <c r="B745" s="92" t="s">
        <v>2159</v>
      </c>
      <c r="C745" s="55" t="s">
        <v>4291</v>
      </c>
      <c r="D745" s="55" t="s">
        <v>3859</v>
      </c>
      <c r="E745" s="55" t="s">
        <v>89</v>
      </c>
      <c r="F745" s="55">
        <v>50900010</v>
      </c>
      <c r="G745" s="55" t="s">
        <v>490</v>
      </c>
      <c r="H745" s="55" t="s">
        <v>89</v>
      </c>
      <c r="I745" s="57">
        <v>6.43</v>
      </c>
      <c r="J745" s="57">
        <v>6.43</v>
      </c>
      <c r="K745" s="55" t="s">
        <v>4288</v>
      </c>
      <c r="L745" s="55" t="s">
        <v>1644</v>
      </c>
      <c r="M745" s="55" t="s">
        <v>4291</v>
      </c>
      <c r="N745" s="56">
        <v>45716</v>
      </c>
      <c r="O745" s="55" t="s">
        <v>1644</v>
      </c>
      <c r="P745" s="55" t="s">
        <v>329</v>
      </c>
      <c r="Q745" s="55" t="s">
        <v>330</v>
      </c>
      <c r="R745" s="55" t="s">
        <v>1644</v>
      </c>
      <c r="S745" s="55" t="s">
        <v>1644</v>
      </c>
      <c r="T745" s="55" t="s">
        <v>1644</v>
      </c>
      <c r="U745" s="55" t="s">
        <v>4130</v>
      </c>
      <c r="V745" s="55" t="s">
        <v>1718</v>
      </c>
      <c r="W745" s="55" t="s">
        <v>1644</v>
      </c>
      <c r="X745" s="56"/>
      <c r="Y745" s="55" t="s">
        <v>1644</v>
      </c>
      <c r="Z745" s="56"/>
      <c r="AA745" s="55" t="s">
        <v>1644</v>
      </c>
      <c r="AB745" s="59">
        <v>121144</v>
      </c>
      <c r="AC745" s="55" t="s">
        <v>1554</v>
      </c>
      <c r="AD745" s="55" t="s">
        <v>1644</v>
      </c>
      <c r="AE745" s="58">
        <v>0</v>
      </c>
      <c r="AF745" s="55" t="s">
        <v>1644</v>
      </c>
      <c r="AG745" s="55" t="s">
        <v>1644</v>
      </c>
      <c r="AH745" s="55" t="s">
        <v>1644</v>
      </c>
      <c r="AI745" s="55" t="s">
        <v>1644</v>
      </c>
      <c r="AJ745" s="55" t="s">
        <v>1644</v>
      </c>
      <c r="AK745" s="55" t="s">
        <v>1644</v>
      </c>
      <c r="AL745" s="55" t="s">
        <v>1644</v>
      </c>
      <c r="AM745" s="55" t="s">
        <v>3861</v>
      </c>
      <c r="AN745" s="55" t="s">
        <v>1644</v>
      </c>
      <c r="AO745" t="s">
        <v>3842</v>
      </c>
    </row>
    <row r="746" spans="1:41" x14ac:dyDescent="0.25">
      <c r="A746" s="56">
        <v>45716</v>
      </c>
      <c r="B746" s="92" t="s">
        <v>2159</v>
      </c>
      <c r="C746" s="55" t="s">
        <v>4291</v>
      </c>
      <c r="D746" s="55" t="s">
        <v>3859</v>
      </c>
      <c r="E746" s="55" t="s">
        <v>89</v>
      </c>
      <c r="F746" s="55">
        <v>50900010</v>
      </c>
      <c r="G746" s="55" t="s">
        <v>490</v>
      </c>
      <c r="H746" s="55" t="s">
        <v>89</v>
      </c>
      <c r="I746" s="57">
        <v>39.479999999999997</v>
      </c>
      <c r="J746" s="57">
        <v>39.479999999999997</v>
      </c>
      <c r="K746" s="55" t="s">
        <v>4288</v>
      </c>
      <c r="L746" s="55" t="s">
        <v>1644</v>
      </c>
      <c r="M746" s="55" t="s">
        <v>4291</v>
      </c>
      <c r="N746" s="56">
        <v>45716</v>
      </c>
      <c r="O746" s="55" t="s">
        <v>1644</v>
      </c>
      <c r="P746" s="55" t="s">
        <v>329</v>
      </c>
      <c r="Q746" s="55" t="s">
        <v>330</v>
      </c>
      <c r="R746" s="55" t="s">
        <v>1644</v>
      </c>
      <c r="S746" s="55" t="s">
        <v>1644</v>
      </c>
      <c r="T746" s="55" t="s">
        <v>1644</v>
      </c>
      <c r="U746" s="55" t="s">
        <v>4182</v>
      </c>
      <c r="V746" s="55" t="s">
        <v>1881</v>
      </c>
      <c r="W746" s="55" t="s">
        <v>1644</v>
      </c>
      <c r="X746" s="56"/>
      <c r="Y746" s="55" t="s">
        <v>1644</v>
      </c>
      <c r="Z746" s="56"/>
      <c r="AA746" s="55" t="s">
        <v>1644</v>
      </c>
      <c r="AB746" s="59">
        <v>672120</v>
      </c>
      <c r="AC746" s="55" t="s">
        <v>1554</v>
      </c>
      <c r="AD746" s="55" t="s">
        <v>1644</v>
      </c>
      <c r="AE746" s="58">
        <v>0</v>
      </c>
      <c r="AF746" s="55" t="s">
        <v>1644</v>
      </c>
      <c r="AG746" s="55" t="s">
        <v>1644</v>
      </c>
      <c r="AH746" s="55" t="s">
        <v>1644</v>
      </c>
      <c r="AI746" s="55" t="s">
        <v>1644</v>
      </c>
      <c r="AJ746" s="55" t="s">
        <v>1644</v>
      </c>
      <c r="AK746" s="55" t="s">
        <v>1644</v>
      </c>
      <c r="AL746" s="55" t="s">
        <v>1644</v>
      </c>
      <c r="AM746" s="55" t="s">
        <v>3861</v>
      </c>
      <c r="AN746" s="55" t="s">
        <v>1644</v>
      </c>
      <c r="AO746" t="s">
        <v>3842</v>
      </c>
    </row>
    <row r="747" spans="1:41" x14ac:dyDescent="0.25">
      <c r="A747" s="56">
        <v>45716</v>
      </c>
      <c r="B747" s="92" t="s">
        <v>2159</v>
      </c>
      <c r="C747" s="55" t="s">
        <v>4291</v>
      </c>
      <c r="D747" s="55" t="s">
        <v>3859</v>
      </c>
      <c r="E747" s="55" t="s">
        <v>89</v>
      </c>
      <c r="F747" s="55">
        <v>50900010</v>
      </c>
      <c r="G747" s="55" t="s">
        <v>490</v>
      </c>
      <c r="H747" s="55" t="s">
        <v>89</v>
      </c>
      <c r="I747" s="57">
        <v>24.84</v>
      </c>
      <c r="J747" s="57">
        <v>24.84</v>
      </c>
      <c r="K747" s="55" t="s">
        <v>4288</v>
      </c>
      <c r="L747" s="55" t="s">
        <v>1644</v>
      </c>
      <c r="M747" s="55" t="s">
        <v>4291</v>
      </c>
      <c r="N747" s="56">
        <v>45716</v>
      </c>
      <c r="O747" s="55" t="s">
        <v>1644</v>
      </c>
      <c r="P747" s="55" t="s">
        <v>4042</v>
      </c>
      <c r="Q747" s="55" t="s">
        <v>4043</v>
      </c>
      <c r="R747" s="55" t="s">
        <v>1644</v>
      </c>
      <c r="S747" s="55" t="s">
        <v>1644</v>
      </c>
      <c r="T747" s="55" t="s">
        <v>1644</v>
      </c>
      <c r="U747" s="55" t="s">
        <v>4158</v>
      </c>
      <c r="V747" s="55" t="s">
        <v>1881</v>
      </c>
      <c r="W747" s="55" t="s">
        <v>1644</v>
      </c>
      <c r="X747" s="56"/>
      <c r="Y747" s="55" t="s">
        <v>1644</v>
      </c>
      <c r="Z747" s="56"/>
      <c r="AA747" s="55" t="s">
        <v>1644</v>
      </c>
      <c r="AB747" s="59">
        <v>503955</v>
      </c>
      <c r="AC747" s="55" t="s">
        <v>1554</v>
      </c>
      <c r="AD747" s="55" t="s">
        <v>1644</v>
      </c>
      <c r="AE747" s="58">
        <v>0</v>
      </c>
      <c r="AF747" s="55" t="s">
        <v>1644</v>
      </c>
      <c r="AG747" s="55" t="s">
        <v>1644</v>
      </c>
      <c r="AH747" s="55" t="s">
        <v>1644</v>
      </c>
      <c r="AI747" s="55" t="s">
        <v>1644</v>
      </c>
      <c r="AJ747" s="55" t="s">
        <v>1644</v>
      </c>
      <c r="AK747" s="55" t="s">
        <v>1644</v>
      </c>
      <c r="AL747" s="55" t="s">
        <v>1644</v>
      </c>
      <c r="AM747" s="55" t="s">
        <v>3861</v>
      </c>
      <c r="AN747" s="55" t="s">
        <v>1644</v>
      </c>
      <c r="AO747" t="s">
        <v>4371</v>
      </c>
    </row>
    <row r="748" spans="1:41" x14ac:dyDescent="0.25">
      <c r="A748" s="56">
        <v>45716</v>
      </c>
      <c r="B748" s="92" t="s">
        <v>2159</v>
      </c>
      <c r="C748" s="55" t="s">
        <v>4291</v>
      </c>
      <c r="D748" s="55" t="s">
        <v>3859</v>
      </c>
      <c r="E748" s="55" t="s">
        <v>89</v>
      </c>
      <c r="F748" s="55">
        <v>50900010</v>
      </c>
      <c r="G748" s="55" t="s">
        <v>490</v>
      </c>
      <c r="H748" s="55" t="s">
        <v>89</v>
      </c>
      <c r="I748" s="57">
        <v>117.69</v>
      </c>
      <c r="J748" s="57">
        <v>117.69</v>
      </c>
      <c r="K748" s="55" t="s">
        <v>4288</v>
      </c>
      <c r="L748" s="55" t="s">
        <v>1644</v>
      </c>
      <c r="M748" s="55" t="s">
        <v>4291</v>
      </c>
      <c r="N748" s="56">
        <v>45716</v>
      </c>
      <c r="O748" s="55" t="s">
        <v>1644</v>
      </c>
      <c r="P748" s="55" t="s">
        <v>4042</v>
      </c>
      <c r="Q748" s="55" t="s">
        <v>4043</v>
      </c>
      <c r="R748" s="55" t="s">
        <v>1644</v>
      </c>
      <c r="S748" s="55" t="s">
        <v>1644</v>
      </c>
      <c r="T748" s="55" t="s">
        <v>1644</v>
      </c>
      <c r="U748" s="55" t="s">
        <v>4148</v>
      </c>
      <c r="V748" s="55" t="s">
        <v>1881</v>
      </c>
      <c r="W748" s="55" t="s">
        <v>1644</v>
      </c>
      <c r="X748" s="56"/>
      <c r="Y748" s="55" t="s">
        <v>1644</v>
      </c>
      <c r="Z748" s="56"/>
      <c r="AA748" s="55" t="s">
        <v>1644</v>
      </c>
      <c r="AB748" s="59">
        <v>2403856</v>
      </c>
      <c r="AC748" s="55" t="s">
        <v>1554</v>
      </c>
      <c r="AD748" s="55" t="s">
        <v>1644</v>
      </c>
      <c r="AE748" s="58">
        <v>0</v>
      </c>
      <c r="AF748" s="55" t="s">
        <v>1644</v>
      </c>
      <c r="AG748" s="55" t="s">
        <v>1644</v>
      </c>
      <c r="AH748" s="55" t="s">
        <v>1644</v>
      </c>
      <c r="AI748" s="55" t="s">
        <v>1644</v>
      </c>
      <c r="AJ748" s="55" t="s">
        <v>1644</v>
      </c>
      <c r="AK748" s="55" t="s">
        <v>1644</v>
      </c>
      <c r="AL748" s="55" t="s">
        <v>1644</v>
      </c>
      <c r="AM748" s="55" t="s">
        <v>3861</v>
      </c>
      <c r="AN748" s="55" t="s">
        <v>1644</v>
      </c>
      <c r="AO748" t="s">
        <v>4371</v>
      </c>
    </row>
    <row r="749" spans="1:41" x14ac:dyDescent="0.25">
      <c r="A749" s="56">
        <v>45716</v>
      </c>
      <c r="B749" s="92" t="s">
        <v>2159</v>
      </c>
      <c r="C749" s="55" t="s">
        <v>4291</v>
      </c>
      <c r="D749" s="55" t="s">
        <v>3859</v>
      </c>
      <c r="E749" s="55" t="s">
        <v>89</v>
      </c>
      <c r="F749" s="55">
        <v>50900010</v>
      </c>
      <c r="G749" s="55" t="s">
        <v>490</v>
      </c>
      <c r="H749" s="55" t="s">
        <v>89</v>
      </c>
      <c r="I749" s="57">
        <v>33.97</v>
      </c>
      <c r="J749" s="57">
        <v>33.97</v>
      </c>
      <c r="K749" s="55" t="s">
        <v>4288</v>
      </c>
      <c r="L749" s="55" t="s">
        <v>1644</v>
      </c>
      <c r="M749" s="55" t="s">
        <v>4291</v>
      </c>
      <c r="N749" s="56">
        <v>45716</v>
      </c>
      <c r="O749" s="55" t="s">
        <v>1644</v>
      </c>
      <c r="P749" s="55" t="s">
        <v>329</v>
      </c>
      <c r="Q749" s="55" t="s">
        <v>330</v>
      </c>
      <c r="R749" s="55" t="s">
        <v>1644</v>
      </c>
      <c r="S749" s="55" t="s">
        <v>1644</v>
      </c>
      <c r="T749" s="55" t="s">
        <v>1644</v>
      </c>
      <c r="U749" s="55" t="s">
        <v>4164</v>
      </c>
      <c r="V749" s="55" t="s">
        <v>1881</v>
      </c>
      <c r="W749" s="55" t="s">
        <v>1644</v>
      </c>
      <c r="X749" s="56"/>
      <c r="Y749" s="55" t="s">
        <v>1644</v>
      </c>
      <c r="Z749" s="56"/>
      <c r="AA749" s="55" t="s">
        <v>1644</v>
      </c>
      <c r="AB749" s="59">
        <v>663436</v>
      </c>
      <c r="AC749" s="55" t="s">
        <v>1554</v>
      </c>
      <c r="AD749" s="55" t="s">
        <v>1644</v>
      </c>
      <c r="AE749" s="58">
        <v>0</v>
      </c>
      <c r="AF749" s="55" t="s">
        <v>1644</v>
      </c>
      <c r="AG749" s="55" t="s">
        <v>1644</v>
      </c>
      <c r="AH749" s="55" t="s">
        <v>1644</v>
      </c>
      <c r="AI749" s="55" t="s">
        <v>1644</v>
      </c>
      <c r="AJ749" s="55" t="s">
        <v>1644</v>
      </c>
      <c r="AK749" s="55" t="s">
        <v>1644</v>
      </c>
      <c r="AL749" s="55" t="s">
        <v>1644</v>
      </c>
      <c r="AM749" s="55" t="s">
        <v>3861</v>
      </c>
      <c r="AN749" s="55" t="s">
        <v>1644</v>
      </c>
      <c r="AO749" t="s">
        <v>3842</v>
      </c>
    </row>
    <row r="750" spans="1:41" x14ac:dyDescent="0.25">
      <c r="A750" s="56">
        <v>45716</v>
      </c>
      <c r="B750" s="92" t="s">
        <v>2159</v>
      </c>
      <c r="C750" s="55" t="s">
        <v>4291</v>
      </c>
      <c r="D750" s="55" t="s">
        <v>3859</v>
      </c>
      <c r="E750" s="55" t="s">
        <v>89</v>
      </c>
      <c r="F750" s="55">
        <v>50900010</v>
      </c>
      <c r="G750" s="55" t="s">
        <v>490</v>
      </c>
      <c r="H750" s="55" t="s">
        <v>89</v>
      </c>
      <c r="I750" s="57">
        <v>242.08</v>
      </c>
      <c r="J750" s="57">
        <v>242.08</v>
      </c>
      <c r="K750" s="55" t="s">
        <v>4288</v>
      </c>
      <c r="L750" s="55" t="s">
        <v>1644</v>
      </c>
      <c r="M750" s="55" t="s">
        <v>4291</v>
      </c>
      <c r="N750" s="56">
        <v>45716</v>
      </c>
      <c r="O750" s="55" t="s">
        <v>1644</v>
      </c>
      <c r="P750" s="55" t="s">
        <v>329</v>
      </c>
      <c r="Q750" s="55" t="s">
        <v>330</v>
      </c>
      <c r="R750" s="55" t="s">
        <v>1644</v>
      </c>
      <c r="S750" s="55" t="s">
        <v>1644</v>
      </c>
      <c r="T750" s="55" t="s">
        <v>1644</v>
      </c>
      <c r="U750" s="55" t="s">
        <v>4169</v>
      </c>
      <c r="V750" s="55" t="s">
        <v>1881</v>
      </c>
      <c r="W750" s="55" t="s">
        <v>1644</v>
      </c>
      <c r="X750" s="56"/>
      <c r="Y750" s="55" t="s">
        <v>1644</v>
      </c>
      <c r="Z750" s="56"/>
      <c r="AA750" s="55" t="s">
        <v>1644</v>
      </c>
      <c r="AB750" s="59">
        <v>4400883</v>
      </c>
      <c r="AC750" s="55" t="s">
        <v>1554</v>
      </c>
      <c r="AD750" s="55" t="s">
        <v>1644</v>
      </c>
      <c r="AE750" s="58">
        <v>0</v>
      </c>
      <c r="AF750" s="55" t="s">
        <v>1644</v>
      </c>
      <c r="AG750" s="55" t="s">
        <v>1644</v>
      </c>
      <c r="AH750" s="55" t="s">
        <v>1644</v>
      </c>
      <c r="AI750" s="55" t="s">
        <v>1644</v>
      </c>
      <c r="AJ750" s="55" t="s">
        <v>1644</v>
      </c>
      <c r="AK750" s="55" t="s">
        <v>1644</v>
      </c>
      <c r="AL750" s="55" t="s">
        <v>1644</v>
      </c>
      <c r="AM750" s="55" t="s">
        <v>3861</v>
      </c>
      <c r="AN750" s="55" t="s">
        <v>1644</v>
      </c>
      <c r="AO750" t="s">
        <v>3842</v>
      </c>
    </row>
    <row r="751" spans="1:41" x14ac:dyDescent="0.25">
      <c r="A751" s="56">
        <v>45716</v>
      </c>
      <c r="B751" s="92" t="s">
        <v>2159</v>
      </c>
      <c r="C751" s="55" t="s">
        <v>4291</v>
      </c>
      <c r="D751" s="55" t="s">
        <v>3859</v>
      </c>
      <c r="E751" s="55" t="s">
        <v>89</v>
      </c>
      <c r="F751" s="55">
        <v>50900010</v>
      </c>
      <c r="G751" s="55" t="s">
        <v>490</v>
      </c>
      <c r="H751" s="55" t="s">
        <v>89</v>
      </c>
      <c r="I751" s="57">
        <v>4.12</v>
      </c>
      <c r="J751" s="57">
        <v>4.12</v>
      </c>
      <c r="K751" s="55" t="s">
        <v>4288</v>
      </c>
      <c r="L751" s="55" t="s">
        <v>1644</v>
      </c>
      <c r="M751" s="55" t="s">
        <v>4291</v>
      </c>
      <c r="N751" s="56">
        <v>45716</v>
      </c>
      <c r="O751" s="55" t="s">
        <v>1644</v>
      </c>
      <c r="P751" s="55" t="s">
        <v>329</v>
      </c>
      <c r="Q751" s="55" t="s">
        <v>330</v>
      </c>
      <c r="R751" s="55" t="s">
        <v>1644</v>
      </c>
      <c r="S751" s="55" t="s">
        <v>1644</v>
      </c>
      <c r="T751" s="55" t="s">
        <v>1644</v>
      </c>
      <c r="U751" s="55" t="s">
        <v>4177</v>
      </c>
      <c r="V751" s="55" t="s">
        <v>1881</v>
      </c>
      <c r="W751" s="55" t="s">
        <v>1644</v>
      </c>
      <c r="X751" s="56"/>
      <c r="Y751" s="55" t="s">
        <v>1644</v>
      </c>
      <c r="Z751" s="56"/>
      <c r="AA751" s="55" t="s">
        <v>1644</v>
      </c>
      <c r="AB751" s="59">
        <v>67632</v>
      </c>
      <c r="AC751" s="55" t="s">
        <v>1554</v>
      </c>
      <c r="AD751" s="55" t="s">
        <v>1644</v>
      </c>
      <c r="AE751" s="58">
        <v>0</v>
      </c>
      <c r="AF751" s="55" t="s">
        <v>1644</v>
      </c>
      <c r="AG751" s="55" t="s">
        <v>1644</v>
      </c>
      <c r="AH751" s="55" t="s">
        <v>1644</v>
      </c>
      <c r="AI751" s="55" t="s">
        <v>1644</v>
      </c>
      <c r="AJ751" s="55" t="s">
        <v>1644</v>
      </c>
      <c r="AK751" s="55" t="s">
        <v>1644</v>
      </c>
      <c r="AL751" s="55" t="s">
        <v>1644</v>
      </c>
      <c r="AM751" s="55" t="s">
        <v>3861</v>
      </c>
      <c r="AN751" s="55" t="s">
        <v>1644</v>
      </c>
      <c r="AO751" t="s">
        <v>3842</v>
      </c>
    </row>
    <row r="752" spans="1:41" x14ac:dyDescent="0.25">
      <c r="A752" s="56">
        <v>45716</v>
      </c>
      <c r="B752" s="92" t="s">
        <v>2159</v>
      </c>
      <c r="C752" s="55" t="s">
        <v>4291</v>
      </c>
      <c r="D752" s="55" t="s">
        <v>3859</v>
      </c>
      <c r="E752" s="55" t="s">
        <v>89</v>
      </c>
      <c r="F752" s="55">
        <v>50900010</v>
      </c>
      <c r="G752" s="55" t="s">
        <v>490</v>
      </c>
      <c r="H752" s="55" t="s">
        <v>89</v>
      </c>
      <c r="I752" s="57">
        <v>4.3600000000000003</v>
      </c>
      <c r="J752" s="57">
        <v>4.3600000000000003</v>
      </c>
      <c r="K752" s="55" t="s">
        <v>4288</v>
      </c>
      <c r="L752" s="55" t="s">
        <v>1644</v>
      </c>
      <c r="M752" s="55" t="s">
        <v>4291</v>
      </c>
      <c r="N752" s="56">
        <v>45716</v>
      </c>
      <c r="O752" s="55" t="s">
        <v>1644</v>
      </c>
      <c r="P752" s="55" t="s">
        <v>4042</v>
      </c>
      <c r="Q752" s="55" t="s">
        <v>4043</v>
      </c>
      <c r="R752" s="55" t="s">
        <v>1644</v>
      </c>
      <c r="S752" s="55" t="s">
        <v>1644</v>
      </c>
      <c r="T752" s="55" t="s">
        <v>1644</v>
      </c>
      <c r="U752" s="55" t="s">
        <v>4131</v>
      </c>
      <c r="V752" s="55" t="s">
        <v>1718</v>
      </c>
      <c r="W752" s="55" t="s">
        <v>1644</v>
      </c>
      <c r="X752" s="56"/>
      <c r="Y752" s="55" t="s">
        <v>1644</v>
      </c>
      <c r="Z752" s="56"/>
      <c r="AA752" s="55" t="s">
        <v>1644</v>
      </c>
      <c r="AB752" s="59">
        <v>84924</v>
      </c>
      <c r="AC752" s="55" t="s">
        <v>1554</v>
      </c>
      <c r="AD752" s="55" t="s">
        <v>1644</v>
      </c>
      <c r="AE752" s="58">
        <v>0</v>
      </c>
      <c r="AF752" s="55" t="s">
        <v>1644</v>
      </c>
      <c r="AG752" s="55" t="s">
        <v>1644</v>
      </c>
      <c r="AH752" s="55" t="s">
        <v>1644</v>
      </c>
      <c r="AI752" s="55" t="s">
        <v>1644</v>
      </c>
      <c r="AJ752" s="55" t="s">
        <v>1644</v>
      </c>
      <c r="AK752" s="55" t="s">
        <v>1644</v>
      </c>
      <c r="AL752" s="55" t="s">
        <v>1644</v>
      </c>
      <c r="AM752" s="55" t="s">
        <v>3861</v>
      </c>
      <c r="AN752" s="55" t="s">
        <v>1644</v>
      </c>
      <c r="AO752" t="s">
        <v>4371</v>
      </c>
    </row>
    <row r="753" spans="1:41" x14ac:dyDescent="0.25">
      <c r="A753" s="56">
        <v>45716</v>
      </c>
      <c r="B753" s="92" t="s">
        <v>2159</v>
      </c>
      <c r="C753" s="55" t="s">
        <v>4291</v>
      </c>
      <c r="D753" s="55" t="s">
        <v>3859</v>
      </c>
      <c r="E753" s="55" t="s">
        <v>89</v>
      </c>
      <c r="F753" s="55">
        <v>50900010</v>
      </c>
      <c r="G753" s="55" t="s">
        <v>490</v>
      </c>
      <c r="H753" s="55" t="s">
        <v>89</v>
      </c>
      <c r="I753" s="57">
        <v>7.75</v>
      </c>
      <c r="J753" s="57">
        <v>7.75</v>
      </c>
      <c r="K753" s="55" t="s">
        <v>4288</v>
      </c>
      <c r="L753" s="55" t="s">
        <v>1644</v>
      </c>
      <c r="M753" s="55" t="s">
        <v>4291</v>
      </c>
      <c r="N753" s="56">
        <v>45716</v>
      </c>
      <c r="O753" s="55" t="s">
        <v>1644</v>
      </c>
      <c r="P753" s="55" t="s">
        <v>329</v>
      </c>
      <c r="Q753" s="55" t="s">
        <v>330</v>
      </c>
      <c r="R753" s="55" t="s">
        <v>1644</v>
      </c>
      <c r="S753" s="55" t="s">
        <v>1644</v>
      </c>
      <c r="T753" s="55" t="s">
        <v>1644</v>
      </c>
      <c r="U753" s="55" t="s">
        <v>4140</v>
      </c>
      <c r="V753" s="55" t="s">
        <v>1881</v>
      </c>
      <c r="W753" s="55" t="s">
        <v>1644</v>
      </c>
      <c r="X753" s="56"/>
      <c r="Y753" s="55" t="s">
        <v>1644</v>
      </c>
      <c r="Z753" s="56"/>
      <c r="AA753" s="55" t="s">
        <v>1644</v>
      </c>
      <c r="AB753" s="59">
        <v>179609</v>
      </c>
      <c r="AC753" s="55" t="s">
        <v>1554</v>
      </c>
      <c r="AD753" s="55" t="s">
        <v>1644</v>
      </c>
      <c r="AE753" s="58">
        <v>0</v>
      </c>
      <c r="AF753" s="55" t="s">
        <v>1644</v>
      </c>
      <c r="AG753" s="55" t="s">
        <v>1644</v>
      </c>
      <c r="AH753" s="55" t="s">
        <v>1644</v>
      </c>
      <c r="AI753" s="55" t="s">
        <v>1644</v>
      </c>
      <c r="AJ753" s="55" t="s">
        <v>1644</v>
      </c>
      <c r="AK753" s="55" t="s">
        <v>1644</v>
      </c>
      <c r="AL753" s="55" t="s">
        <v>1644</v>
      </c>
      <c r="AM753" s="55" t="s">
        <v>3861</v>
      </c>
      <c r="AN753" s="55" t="s">
        <v>1644</v>
      </c>
      <c r="AO753" t="s">
        <v>3842</v>
      </c>
    </row>
    <row r="754" spans="1:41" x14ac:dyDescent="0.25">
      <c r="A754" s="56">
        <v>45716</v>
      </c>
      <c r="B754" s="92" t="s">
        <v>2159</v>
      </c>
      <c r="C754" s="55" t="s">
        <v>4291</v>
      </c>
      <c r="D754" s="55" t="s">
        <v>3859</v>
      </c>
      <c r="E754" s="55" t="s">
        <v>89</v>
      </c>
      <c r="F754" s="55">
        <v>50900010</v>
      </c>
      <c r="G754" s="55" t="s">
        <v>490</v>
      </c>
      <c r="H754" s="55" t="s">
        <v>89</v>
      </c>
      <c r="I754" s="57">
        <v>4.95</v>
      </c>
      <c r="J754" s="57">
        <v>4.95</v>
      </c>
      <c r="K754" s="55" t="s">
        <v>4288</v>
      </c>
      <c r="L754" s="55" t="s">
        <v>1644</v>
      </c>
      <c r="M754" s="55" t="s">
        <v>4291</v>
      </c>
      <c r="N754" s="56">
        <v>45716</v>
      </c>
      <c r="O754" s="55" t="s">
        <v>1644</v>
      </c>
      <c r="P754" s="55" t="s">
        <v>329</v>
      </c>
      <c r="Q754" s="55" t="s">
        <v>330</v>
      </c>
      <c r="R754" s="55" t="s">
        <v>1644</v>
      </c>
      <c r="S754" s="55" t="s">
        <v>1644</v>
      </c>
      <c r="T754" s="55" t="s">
        <v>1644</v>
      </c>
      <c r="U754" s="55" t="s">
        <v>4143</v>
      </c>
      <c r="V754" s="55" t="s">
        <v>1718</v>
      </c>
      <c r="W754" s="55" t="s">
        <v>1644</v>
      </c>
      <c r="X754" s="56"/>
      <c r="Y754" s="55" t="s">
        <v>1644</v>
      </c>
      <c r="Z754" s="56"/>
      <c r="AA754" s="55" t="s">
        <v>1644</v>
      </c>
      <c r="AB754" s="59">
        <v>93214</v>
      </c>
      <c r="AC754" s="55" t="s">
        <v>1554</v>
      </c>
      <c r="AD754" s="55" t="s">
        <v>1644</v>
      </c>
      <c r="AE754" s="58">
        <v>0</v>
      </c>
      <c r="AF754" s="55" t="s">
        <v>1644</v>
      </c>
      <c r="AG754" s="55" t="s">
        <v>1644</v>
      </c>
      <c r="AH754" s="55" t="s">
        <v>1644</v>
      </c>
      <c r="AI754" s="55" t="s">
        <v>1644</v>
      </c>
      <c r="AJ754" s="55" t="s">
        <v>1644</v>
      </c>
      <c r="AK754" s="55" t="s">
        <v>1644</v>
      </c>
      <c r="AL754" s="55" t="s">
        <v>1644</v>
      </c>
      <c r="AM754" s="55" t="s">
        <v>3861</v>
      </c>
      <c r="AN754" s="55" t="s">
        <v>1644</v>
      </c>
      <c r="AO754" t="s">
        <v>3842</v>
      </c>
    </row>
    <row r="755" spans="1:41" x14ac:dyDescent="0.25">
      <c r="A755" s="56">
        <v>45716</v>
      </c>
      <c r="B755" s="92" t="s">
        <v>2159</v>
      </c>
      <c r="C755" s="55" t="s">
        <v>4291</v>
      </c>
      <c r="D755" s="55" t="s">
        <v>3859</v>
      </c>
      <c r="E755" s="55" t="s">
        <v>89</v>
      </c>
      <c r="F755" s="55">
        <v>50900010</v>
      </c>
      <c r="G755" s="55" t="s">
        <v>490</v>
      </c>
      <c r="H755" s="55" t="s">
        <v>89</v>
      </c>
      <c r="I755" s="57">
        <v>2.04</v>
      </c>
      <c r="J755" s="57">
        <v>2.04</v>
      </c>
      <c r="K755" s="55" t="s">
        <v>4288</v>
      </c>
      <c r="L755" s="55" t="s">
        <v>1644</v>
      </c>
      <c r="M755" s="55" t="s">
        <v>4291</v>
      </c>
      <c r="N755" s="56">
        <v>45716</v>
      </c>
      <c r="O755" s="55" t="s">
        <v>1644</v>
      </c>
      <c r="P755" s="55" t="s">
        <v>329</v>
      </c>
      <c r="Q755" s="55" t="s">
        <v>330</v>
      </c>
      <c r="R755" s="55" t="s">
        <v>1644</v>
      </c>
      <c r="S755" s="55" t="s">
        <v>1644</v>
      </c>
      <c r="T755" s="55" t="s">
        <v>1644</v>
      </c>
      <c r="U755" s="55" t="s">
        <v>4166</v>
      </c>
      <c r="V755" s="55" t="s">
        <v>1718</v>
      </c>
      <c r="W755" s="55" t="s">
        <v>1644</v>
      </c>
      <c r="X755" s="56"/>
      <c r="Y755" s="55" t="s">
        <v>1644</v>
      </c>
      <c r="Z755" s="56"/>
      <c r="AA755" s="55" t="s">
        <v>1644</v>
      </c>
      <c r="AB755" s="59">
        <v>88795</v>
      </c>
      <c r="AC755" s="55" t="s">
        <v>1554</v>
      </c>
      <c r="AD755" s="55" t="s">
        <v>1644</v>
      </c>
      <c r="AE755" s="58">
        <v>0</v>
      </c>
      <c r="AF755" s="55" t="s">
        <v>1644</v>
      </c>
      <c r="AG755" s="55" t="s">
        <v>1644</v>
      </c>
      <c r="AH755" s="55" t="s">
        <v>1644</v>
      </c>
      <c r="AI755" s="55" t="s">
        <v>1644</v>
      </c>
      <c r="AJ755" s="55" t="s">
        <v>1644</v>
      </c>
      <c r="AK755" s="55" t="s">
        <v>1644</v>
      </c>
      <c r="AL755" s="55" t="s">
        <v>1644</v>
      </c>
      <c r="AM755" s="55" t="s">
        <v>3861</v>
      </c>
      <c r="AN755" s="55" t="s">
        <v>1644</v>
      </c>
      <c r="AO755" t="s">
        <v>3842</v>
      </c>
    </row>
    <row r="756" spans="1:41" x14ac:dyDescent="0.25">
      <c r="A756" s="56">
        <v>45716</v>
      </c>
      <c r="B756" s="92" t="s">
        <v>2159</v>
      </c>
      <c r="C756" s="55" t="s">
        <v>4291</v>
      </c>
      <c r="D756" s="55" t="s">
        <v>3859</v>
      </c>
      <c r="E756" s="55" t="s">
        <v>89</v>
      </c>
      <c r="F756" s="55">
        <v>50900010</v>
      </c>
      <c r="G756" s="55" t="s">
        <v>490</v>
      </c>
      <c r="H756" s="55" t="s">
        <v>89</v>
      </c>
      <c r="I756" s="57">
        <v>123.09</v>
      </c>
      <c r="J756" s="57">
        <v>123.09</v>
      </c>
      <c r="K756" s="55" t="s">
        <v>4288</v>
      </c>
      <c r="L756" s="55" t="s">
        <v>1644</v>
      </c>
      <c r="M756" s="55" t="s">
        <v>4291</v>
      </c>
      <c r="N756" s="56">
        <v>45716</v>
      </c>
      <c r="O756" s="55" t="s">
        <v>1644</v>
      </c>
      <c r="P756" s="55" t="s">
        <v>329</v>
      </c>
      <c r="Q756" s="55" t="s">
        <v>330</v>
      </c>
      <c r="R756" s="55" t="s">
        <v>1644</v>
      </c>
      <c r="S756" s="55" t="s">
        <v>1644</v>
      </c>
      <c r="T756" s="55" t="s">
        <v>1644</v>
      </c>
      <c r="U756" s="55" t="s">
        <v>4151</v>
      </c>
      <c r="V756" s="55" t="s">
        <v>1881</v>
      </c>
      <c r="W756" s="55" t="s">
        <v>1644</v>
      </c>
      <c r="X756" s="56"/>
      <c r="Y756" s="55" t="s">
        <v>1644</v>
      </c>
      <c r="Z756" s="56"/>
      <c r="AA756" s="55" t="s">
        <v>1644</v>
      </c>
      <c r="AB756" s="59">
        <v>2610224</v>
      </c>
      <c r="AC756" s="55" t="s">
        <v>1554</v>
      </c>
      <c r="AD756" s="55" t="s">
        <v>1644</v>
      </c>
      <c r="AE756" s="58">
        <v>0</v>
      </c>
      <c r="AF756" s="55" t="s">
        <v>1644</v>
      </c>
      <c r="AG756" s="55" t="s">
        <v>1644</v>
      </c>
      <c r="AH756" s="55" t="s">
        <v>1644</v>
      </c>
      <c r="AI756" s="55" t="s">
        <v>1644</v>
      </c>
      <c r="AJ756" s="55" t="s">
        <v>1644</v>
      </c>
      <c r="AK756" s="55" t="s">
        <v>1644</v>
      </c>
      <c r="AL756" s="55" t="s">
        <v>1644</v>
      </c>
      <c r="AM756" s="55" t="s">
        <v>3861</v>
      </c>
      <c r="AN756" s="55" t="s">
        <v>1644</v>
      </c>
      <c r="AO756" t="s">
        <v>3842</v>
      </c>
    </row>
    <row r="757" spans="1:41" x14ac:dyDescent="0.25">
      <c r="A757" s="56">
        <v>45716</v>
      </c>
      <c r="B757" s="92" t="s">
        <v>2159</v>
      </c>
      <c r="C757" s="55" t="s">
        <v>4291</v>
      </c>
      <c r="D757" s="55" t="s">
        <v>3859</v>
      </c>
      <c r="E757" s="55" t="s">
        <v>89</v>
      </c>
      <c r="F757" s="55">
        <v>50900010</v>
      </c>
      <c r="G757" s="55" t="s">
        <v>490</v>
      </c>
      <c r="H757" s="55" t="s">
        <v>89</v>
      </c>
      <c r="I757" s="57">
        <v>0</v>
      </c>
      <c r="J757" s="57">
        <v>0</v>
      </c>
      <c r="K757" s="55" t="s">
        <v>4288</v>
      </c>
      <c r="L757" s="55" t="s">
        <v>1644</v>
      </c>
      <c r="M757" s="55" t="s">
        <v>4291</v>
      </c>
      <c r="N757" s="56">
        <v>45716</v>
      </c>
      <c r="O757" s="55" t="s">
        <v>1644</v>
      </c>
      <c r="P757" s="55" t="s">
        <v>4042</v>
      </c>
      <c r="Q757" s="55" t="s">
        <v>4043</v>
      </c>
      <c r="R757" s="55" t="s">
        <v>1644</v>
      </c>
      <c r="S757" s="55" t="s">
        <v>1644</v>
      </c>
      <c r="T757" s="55" t="s">
        <v>1644</v>
      </c>
      <c r="U757" s="55" t="s">
        <v>4125</v>
      </c>
      <c r="V757" s="55" t="s">
        <v>1881</v>
      </c>
      <c r="W757" s="55" t="s">
        <v>1644</v>
      </c>
      <c r="X757" s="56"/>
      <c r="Y757" s="55" t="s">
        <v>1644</v>
      </c>
      <c r="Z757" s="56"/>
      <c r="AA757" s="55" t="s">
        <v>1644</v>
      </c>
      <c r="AB757" s="59">
        <v>1</v>
      </c>
      <c r="AC757" s="55" t="s">
        <v>1554</v>
      </c>
      <c r="AD757" s="55" t="s">
        <v>1644</v>
      </c>
      <c r="AE757" s="58">
        <v>0</v>
      </c>
      <c r="AF757" s="55" t="s">
        <v>1644</v>
      </c>
      <c r="AG757" s="55" t="s">
        <v>1644</v>
      </c>
      <c r="AH757" s="55" t="s">
        <v>1644</v>
      </c>
      <c r="AI757" s="55" t="s">
        <v>1644</v>
      </c>
      <c r="AJ757" s="55" t="s">
        <v>1644</v>
      </c>
      <c r="AK757" s="55" t="s">
        <v>1644</v>
      </c>
      <c r="AL757" s="55" t="s">
        <v>1644</v>
      </c>
      <c r="AM757" s="55" t="s">
        <v>3861</v>
      </c>
      <c r="AN757" s="55" t="s">
        <v>1644</v>
      </c>
      <c r="AO757" t="s">
        <v>4371</v>
      </c>
    </row>
    <row r="758" spans="1:41" x14ac:dyDescent="0.25">
      <c r="A758" s="56">
        <v>45716</v>
      </c>
      <c r="B758" s="92" t="s">
        <v>2159</v>
      </c>
      <c r="C758" s="55" t="s">
        <v>4291</v>
      </c>
      <c r="D758" s="55" t="s">
        <v>3859</v>
      </c>
      <c r="E758" s="55" t="s">
        <v>89</v>
      </c>
      <c r="F758" s="55">
        <v>50900010</v>
      </c>
      <c r="G758" s="55" t="s">
        <v>490</v>
      </c>
      <c r="H758" s="55" t="s">
        <v>89</v>
      </c>
      <c r="I758" s="57">
        <v>1.6</v>
      </c>
      <c r="J758" s="57">
        <v>1.6</v>
      </c>
      <c r="K758" s="55" t="s">
        <v>4288</v>
      </c>
      <c r="L758" s="55" t="s">
        <v>1644</v>
      </c>
      <c r="M758" s="55" t="s">
        <v>4291</v>
      </c>
      <c r="N758" s="56">
        <v>45716</v>
      </c>
      <c r="O758" s="55" t="s">
        <v>1644</v>
      </c>
      <c r="P758" s="55" t="s">
        <v>329</v>
      </c>
      <c r="Q758" s="55" t="s">
        <v>330</v>
      </c>
      <c r="R758" s="55" t="s">
        <v>1644</v>
      </c>
      <c r="S758" s="55" t="s">
        <v>1644</v>
      </c>
      <c r="T758" s="55" t="s">
        <v>1644</v>
      </c>
      <c r="U758" s="55" t="s">
        <v>4136</v>
      </c>
      <c r="V758" s="55" t="s">
        <v>1718</v>
      </c>
      <c r="W758" s="55" t="s">
        <v>1644</v>
      </c>
      <c r="X758" s="56"/>
      <c r="Y758" s="55" t="s">
        <v>1644</v>
      </c>
      <c r="Z758" s="56"/>
      <c r="AA758" s="55" t="s">
        <v>1644</v>
      </c>
      <c r="AB758" s="59">
        <v>30003</v>
      </c>
      <c r="AC758" s="55" t="s">
        <v>1554</v>
      </c>
      <c r="AD758" s="55" t="s">
        <v>1644</v>
      </c>
      <c r="AE758" s="58">
        <v>0</v>
      </c>
      <c r="AF758" s="55" t="s">
        <v>1644</v>
      </c>
      <c r="AG758" s="55" t="s">
        <v>1644</v>
      </c>
      <c r="AH758" s="55" t="s">
        <v>1644</v>
      </c>
      <c r="AI758" s="55" t="s">
        <v>1644</v>
      </c>
      <c r="AJ758" s="55" t="s">
        <v>1644</v>
      </c>
      <c r="AK758" s="55" t="s">
        <v>1644</v>
      </c>
      <c r="AL758" s="55" t="s">
        <v>1644</v>
      </c>
      <c r="AM758" s="55" t="s">
        <v>3861</v>
      </c>
      <c r="AN758" s="55" t="s">
        <v>1644</v>
      </c>
      <c r="AO758" t="s">
        <v>3842</v>
      </c>
    </row>
    <row r="759" spans="1:41" x14ac:dyDescent="0.25">
      <c r="A759" s="56">
        <v>45716</v>
      </c>
      <c r="B759" s="92" t="s">
        <v>2159</v>
      </c>
      <c r="C759" s="55" t="s">
        <v>4291</v>
      </c>
      <c r="D759" s="55" t="s">
        <v>3859</v>
      </c>
      <c r="E759" s="55" t="s">
        <v>89</v>
      </c>
      <c r="F759" s="55">
        <v>50900010</v>
      </c>
      <c r="G759" s="55" t="s">
        <v>490</v>
      </c>
      <c r="H759" s="55" t="s">
        <v>89</v>
      </c>
      <c r="I759" s="57">
        <v>539.82000000000005</v>
      </c>
      <c r="J759" s="57">
        <v>539.82000000000005</v>
      </c>
      <c r="K759" s="55" t="s">
        <v>4288</v>
      </c>
      <c r="L759" s="55" t="s">
        <v>1644</v>
      </c>
      <c r="M759" s="55" t="s">
        <v>4291</v>
      </c>
      <c r="N759" s="56">
        <v>45716</v>
      </c>
      <c r="O759" s="55" t="s">
        <v>1644</v>
      </c>
      <c r="P759" s="55" t="s">
        <v>329</v>
      </c>
      <c r="Q759" s="55" t="s">
        <v>330</v>
      </c>
      <c r="R759" s="55" t="s">
        <v>1644</v>
      </c>
      <c r="S759" s="55" t="s">
        <v>1644</v>
      </c>
      <c r="T759" s="55" t="s">
        <v>1644</v>
      </c>
      <c r="U759" s="55" t="s">
        <v>4180</v>
      </c>
      <c r="V759" s="55" t="s">
        <v>1881</v>
      </c>
      <c r="W759" s="55" t="s">
        <v>1644</v>
      </c>
      <c r="X759" s="56"/>
      <c r="Y759" s="55" t="s">
        <v>1644</v>
      </c>
      <c r="Z759" s="56"/>
      <c r="AA759" s="55" t="s">
        <v>1644</v>
      </c>
      <c r="AB759" s="59">
        <v>9129210</v>
      </c>
      <c r="AC759" s="55" t="s">
        <v>1554</v>
      </c>
      <c r="AD759" s="55" t="s">
        <v>1644</v>
      </c>
      <c r="AE759" s="58">
        <v>0</v>
      </c>
      <c r="AF759" s="55" t="s">
        <v>1644</v>
      </c>
      <c r="AG759" s="55" t="s">
        <v>1644</v>
      </c>
      <c r="AH759" s="55" t="s">
        <v>1644</v>
      </c>
      <c r="AI759" s="55" t="s">
        <v>1644</v>
      </c>
      <c r="AJ759" s="55" t="s">
        <v>1644</v>
      </c>
      <c r="AK759" s="55" t="s">
        <v>1644</v>
      </c>
      <c r="AL759" s="55" t="s">
        <v>1644</v>
      </c>
      <c r="AM759" s="55" t="s">
        <v>3861</v>
      </c>
      <c r="AN759" s="55" t="s">
        <v>1644</v>
      </c>
      <c r="AO759" t="s">
        <v>3842</v>
      </c>
    </row>
    <row r="760" spans="1:41" x14ac:dyDescent="0.25">
      <c r="A760" s="56">
        <v>45716</v>
      </c>
      <c r="B760" s="92" t="s">
        <v>2159</v>
      </c>
      <c r="C760" s="55" t="s">
        <v>4291</v>
      </c>
      <c r="D760" s="55" t="s">
        <v>3859</v>
      </c>
      <c r="E760" s="55" t="s">
        <v>89</v>
      </c>
      <c r="F760" s="55">
        <v>50900010</v>
      </c>
      <c r="G760" s="55" t="s">
        <v>490</v>
      </c>
      <c r="H760" s="55" t="s">
        <v>89</v>
      </c>
      <c r="I760" s="57">
        <v>28.85</v>
      </c>
      <c r="J760" s="57">
        <v>28.85</v>
      </c>
      <c r="K760" s="55" t="s">
        <v>4288</v>
      </c>
      <c r="L760" s="55" t="s">
        <v>1644</v>
      </c>
      <c r="M760" s="55" t="s">
        <v>4291</v>
      </c>
      <c r="N760" s="56">
        <v>45716</v>
      </c>
      <c r="O760" s="55" t="s">
        <v>1644</v>
      </c>
      <c r="P760" s="55" t="s">
        <v>4042</v>
      </c>
      <c r="Q760" s="55" t="s">
        <v>4043</v>
      </c>
      <c r="R760" s="55" t="s">
        <v>1644</v>
      </c>
      <c r="S760" s="55" t="s">
        <v>1644</v>
      </c>
      <c r="T760" s="55" t="s">
        <v>1644</v>
      </c>
      <c r="U760" s="55" t="s">
        <v>4150</v>
      </c>
      <c r="V760" s="55" t="s">
        <v>1881</v>
      </c>
      <c r="W760" s="55" t="s">
        <v>1644</v>
      </c>
      <c r="X760" s="56"/>
      <c r="Y760" s="55" t="s">
        <v>1644</v>
      </c>
      <c r="Z760" s="56"/>
      <c r="AA760" s="55" t="s">
        <v>1644</v>
      </c>
      <c r="AB760" s="59">
        <v>467244</v>
      </c>
      <c r="AC760" s="55" t="s">
        <v>1554</v>
      </c>
      <c r="AD760" s="55" t="s">
        <v>1644</v>
      </c>
      <c r="AE760" s="58">
        <v>0</v>
      </c>
      <c r="AF760" s="55" t="s">
        <v>1644</v>
      </c>
      <c r="AG760" s="55" t="s">
        <v>1644</v>
      </c>
      <c r="AH760" s="55" t="s">
        <v>1644</v>
      </c>
      <c r="AI760" s="55" t="s">
        <v>1644</v>
      </c>
      <c r="AJ760" s="55" t="s">
        <v>1644</v>
      </c>
      <c r="AK760" s="55" t="s">
        <v>1644</v>
      </c>
      <c r="AL760" s="55" t="s">
        <v>1644</v>
      </c>
      <c r="AM760" s="55" t="s">
        <v>3861</v>
      </c>
      <c r="AN760" s="55" t="s">
        <v>1644</v>
      </c>
      <c r="AO760" t="s">
        <v>4371</v>
      </c>
    </row>
    <row r="761" spans="1:41" x14ac:dyDescent="0.25">
      <c r="A761" s="56">
        <v>45716</v>
      </c>
      <c r="B761" s="92" t="s">
        <v>2159</v>
      </c>
      <c r="C761" s="55" t="s">
        <v>4291</v>
      </c>
      <c r="D761" s="55" t="s">
        <v>3859</v>
      </c>
      <c r="E761" s="55" t="s">
        <v>89</v>
      </c>
      <c r="F761" s="55">
        <v>50900010</v>
      </c>
      <c r="G761" s="55" t="s">
        <v>490</v>
      </c>
      <c r="H761" s="55" t="s">
        <v>89</v>
      </c>
      <c r="I761" s="57">
        <v>4.24</v>
      </c>
      <c r="J761" s="57">
        <v>4.24</v>
      </c>
      <c r="K761" s="55" t="s">
        <v>4288</v>
      </c>
      <c r="L761" s="55" t="s">
        <v>1644</v>
      </c>
      <c r="M761" s="55" t="s">
        <v>4291</v>
      </c>
      <c r="N761" s="56">
        <v>45716</v>
      </c>
      <c r="O761" s="55" t="s">
        <v>1644</v>
      </c>
      <c r="P761" s="55" t="s">
        <v>329</v>
      </c>
      <c r="Q761" s="55" t="s">
        <v>330</v>
      </c>
      <c r="R761" s="55" t="s">
        <v>1644</v>
      </c>
      <c r="S761" s="55" t="s">
        <v>1644</v>
      </c>
      <c r="T761" s="55" t="s">
        <v>1644</v>
      </c>
      <c r="U761" s="55" t="s">
        <v>4176</v>
      </c>
      <c r="V761" s="55" t="s">
        <v>1718</v>
      </c>
      <c r="W761" s="55" t="s">
        <v>1644</v>
      </c>
      <c r="X761" s="56"/>
      <c r="Y761" s="55" t="s">
        <v>1644</v>
      </c>
      <c r="Z761" s="56"/>
      <c r="AA761" s="55" t="s">
        <v>1644</v>
      </c>
      <c r="AB761" s="59">
        <v>186894</v>
      </c>
      <c r="AC761" s="55" t="s">
        <v>1554</v>
      </c>
      <c r="AD761" s="55" t="s">
        <v>1644</v>
      </c>
      <c r="AE761" s="58">
        <v>0</v>
      </c>
      <c r="AF761" s="55" t="s">
        <v>1644</v>
      </c>
      <c r="AG761" s="55" t="s">
        <v>1644</v>
      </c>
      <c r="AH761" s="55" t="s">
        <v>1644</v>
      </c>
      <c r="AI761" s="55" t="s">
        <v>1644</v>
      </c>
      <c r="AJ761" s="55" t="s">
        <v>1644</v>
      </c>
      <c r="AK761" s="55" t="s">
        <v>1644</v>
      </c>
      <c r="AL761" s="55" t="s">
        <v>1644</v>
      </c>
      <c r="AM761" s="55" t="s">
        <v>3861</v>
      </c>
      <c r="AN761" s="55" t="s">
        <v>1644</v>
      </c>
      <c r="AO761" t="s">
        <v>3842</v>
      </c>
    </row>
    <row r="762" spans="1:41" x14ac:dyDescent="0.25">
      <c r="A762" s="56">
        <v>45716</v>
      </c>
      <c r="B762" s="92" t="s">
        <v>2159</v>
      </c>
      <c r="C762" s="55" t="s">
        <v>4291</v>
      </c>
      <c r="D762" s="55" t="s">
        <v>3859</v>
      </c>
      <c r="E762" s="55" t="s">
        <v>89</v>
      </c>
      <c r="F762" s="55">
        <v>50900010</v>
      </c>
      <c r="G762" s="55" t="s">
        <v>490</v>
      </c>
      <c r="H762" s="55" t="s">
        <v>89</v>
      </c>
      <c r="I762" s="57">
        <v>58.77</v>
      </c>
      <c r="J762" s="57">
        <v>58.77</v>
      </c>
      <c r="K762" s="55" t="s">
        <v>4288</v>
      </c>
      <c r="L762" s="55" t="s">
        <v>1644</v>
      </c>
      <c r="M762" s="55" t="s">
        <v>4291</v>
      </c>
      <c r="N762" s="56">
        <v>45716</v>
      </c>
      <c r="O762" s="55" t="s">
        <v>1644</v>
      </c>
      <c r="P762" s="55" t="s">
        <v>329</v>
      </c>
      <c r="Q762" s="55" t="s">
        <v>330</v>
      </c>
      <c r="R762" s="55" t="s">
        <v>1644</v>
      </c>
      <c r="S762" s="55" t="s">
        <v>1644</v>
      </c>
      <c r="T762" s="55" t="s">
        <v>1644</v>
      </c>
      <c r="U762" s="55" t="s">
        <v>4170</v>
      </c>
      <c r="V762" s="55" t="s">
        <v>1881</v>
      </c>
      <c r="W762" s="55" t="s">
        <v>1644</v>
      </c>
      <c r="X762" s="56"/>
      <c r="Y762" s="55" t="s">
        <v>1644</v>
      </c>
      <c r="Z762" s="56"/>
      <c r="AA762" s="55" t="s">
        <v>1644</v>
      </c>
      <c r="AB762" s="59">
        <v>939552</v>
      </c>
      <c r="AC762" s="55" t="s">
        <v>1554</v>
      </c>
      <c r="AD762" s="55" t="s">
        <v>1644</v>
      </c>
      <c r="AE762" s="58">
        <v>0</v>
      </c>
      <c r="AF762" s="55" t="s">
        <v>1644</v>
      </c>
      <c r="AG762" s="55" t="s">
        <v>1644</v>
      </c>
      <c r="AH762" s="55" t="s">
        <v>1644</v>
      </c>
      <c r="AI762" s="55" t="s">
        <v>1644</v>
      </c>
      <c r="AJ762" s="55" t="s">
        <v>1644</v>
      </c>
      <c r="AK762" s="55" t="s">
        <v>1644</v>
      </c>
      <c r="AL762" s="55" t="s">
        <v>1644</v>
      </c>
      <c r="AM762" s="55" t="s">
        <v>3861</v>
      </c>
      <c r="AN762" s="55" t="s">
        <v>1644</v>
      </c>
      <c r="AO762" t="s">
        <v>3842</v>
      </c>
    </row>
    <row r="763" spans="1:41" x14ac:dyDescent="0.25">
      <c r="A763" s="56">
        <v>45716</v>
      </c>
      <c r="B763" s="92" t="s">
        <v>2159</v>
      </c>
      <c r="C763" s="55" t="s">
        <v>4291</v>
      </c>
      <c r="D763" s="55" t="s">
        <v>3859</v>
      </c>
      <c r="E763" s="55" t="s">
        <v>89</v>
      </c>
      <c r="F763" s="55">
        <v>50900010</v>
      </c>
      <c r="G763" s="55" t="s">
        <v>490</v>
      </c>
      <c r="H763" s="55" t="s">
        <v>89</v>
      </c>
      <c r="I763" s="57">
        <v>0.47</v>
      </c>
      <c r="J763" s="57">
        <v>0.47</v>
      </c>
      <c r="K763" s="55" t="s">
        <v>4288</v>
      </c>
      <c r="L763" s="55" t="s">
        <v>1644</v>
      </c>
      <c r="M763" s="55" t="s">
        <v>4291</v>
      </c>
      <c r="N763" s="56">
        <v>45716</v>
      </c>
      <c r="O763" s="55" t="s">
        <v>1644</v>
      </c>
      <c r="P763" s="55" t="s">
        <v>4042</v>
      </c>
      <c r="Q763" s="55" t="s">
        <v>4043</v>
      </c>
      <c r="R763" s="55" t="s">
        <v>1644</v>
      </c>
      <c r="S763" s="55" t="s">
        <v>1644</v>
      </c>
      <c r="T763" s="55" t="s">
        <v>1644</v>
      </c>
      <c r="U763" s="55" t="s">
        <v>4158</v>
      </c>
      <c r="V763" s="55" t="s">
        <v>1718</v>
      </c>
      <c r="W763" s="55" t="s">
        <v>1644</v>
      </c>
      <c r="X763" s="56"/>
      <c r="Y763" s="55" t="s">
        <v>1644</v>
      </c>
      <c r="Z763" s="56"/>
      <c r="AA763" s="55" t="s">
        <v>1644</v>
      </c>
      <c r="AB763" s="59">
        <v>9000</v>
      </c>
      <c r="AC763" s="55" t="s">
        <v>1554</v>
      </c>
      <c r="AD763" s="55" t="s">
        <v>1644</v>
      </c>
      <c r="AE763" s="58">
        <v>0</v>
      </c>
      <c r="AF763" s="55" t="s">
        <v>1644</v>
      </c>
      <c r="AG763" s="55" t="s">
        <v>1644</v>
      </c>
      <c r="AH763" s="55" t="s">
        <v>1644</v>
      </c>
      <c r="AI763" s="55" t="s">
        <v>1644</v>
      </c>
      <c r="AJ763" s="55" t="s">
        <v>1644</v>
      </c>
      <c r="AK763" s="55" t="s">
        <v>1644</v>
      </c>
      <c r="AL763" s="55" t="s">
        <v>1644</v>
      </c>
      <c r="AM763" s="55" t="s">
        <v>3861</v>
      </c>
      <c r="AN763" s="55" t="s">
        <v>1644</v>
      </c>
      <c r="AO763" t="s">
        <v>4371</v>
      </c>
    </row>
    <row r="764" spans="1:41" x14ac:dyDescent="0.25">
      <c r="A764" s="56">
        <v>45716</v>
      </c>
      <c r="B764" s="92" t="s">
        <v>2159</v>
      </c>
      <c r="C764" s="55" t="s">
        <v>4291</v>
      </c>
      <c r="D764" s="55" t="s">
        <v>3859</v>
      </c>
      <c r="E764" s="55" t="s">
        <v>89</v>
      </c>
      <c r="F764" s="55">
        <v>50900010</v>
      </c>
      <c r="G764" s="55" t="s">
        <v>490</v>
      </c>
      <c r="H764" s="55" t="s">
        <v>89</v>
      </c>
      <c r="I764" s="57">
        <v>53</v>
      </c>
      <c r="J764" s="57">
        <v>53</v>
      </c>
      <c r="K764" s="55" t="s">
        <v>4288</v>
      </c>
      <c r="L764" s="55" t="s">
        <v>1644</v>
      </c>
      <c r="M764" s="55" t="s">
        <v>4291</v>
      </c>
      <c r="N764" s="56">
        <v>45716</v>
      </c>
      <c r="O764" s="55" t="s">
        <v>1644</v>
      </c>
      <c r="P764" s="55" t="s">
        <v>329</v>
      </c>
      <c r="Q764" s="55" t="s">
        <v>330</v>
      </c>
      <c r="R764" s="55" t="s">
        <v>1644</v>
      </c>
      <c r="S764" s="55" t="s">
        <v>1644</v>
      </c>
      <c r="T764" s="55" t="s">
        <v>1644</v>
      </c>
      <c r="U764" s="55" t="s">
        <v>4165</v>
      </c>
      <c r="V764" s="55" t="s">
        <v>1881</v>
      </c>
      <c r="W764" s="55" t="s">
        <v>1644</v>
      </c>
      <c r="X764" s="56"/>
      <c r="Y764" s="55" t="s">
        <v>1644</v>
      </c>
      <c r="Z764" s="56"/>
      <c r="AA764" s="55" t="s">
        <v>1644</v>
      </c>
      <c r="AB764" s="59">
        <v>969238</v>
      </c>
      <c r="AC764" s="55" t="s">
        <v>1554</v>
      </c>
      <c r="AD764" s="55" t="s">
        <v>1644</v>
      </c>
      <c r="AE764" s="58">
        <v>0</v>
      </c>
      <c r="AF764" s="55" t="s">
        <v>1644</v>
      </c>
      <c r="AG764" s="55" t="s">
        <v>1644</v>
      </c>
      <c r="AH764" s="55" t="s">
        <v>1644</v>
      </c>
      <c r="AI764" s="55" t="s">
        <v>1644</v>
      </c>
      <c r="AJ764" s="55" t="s">
        <v>1644</v>
      </c>
      <c r="AK764" s="55" t="s">
        <v>1644</v>
      </c>
      <c r="AL764" s="55" t="s">
        <v>1644</v>
      </c>
      <c r="AM764" s="55" t="s">
        <v>3861</v>
      </c>
      <c r="AN764" s="55" t="s">
        <v>1644</v>
      </c>
      <c r="AO764" t="s">
        <v>3842</v>
      </c>
    </row>
    <row r="765" spans="1:41" x14ac:dyDescent="0.25">
      <c r="A765" s="56">
        <v>45716</v>
      </c>
      <c r="B765" s="92" t="s">
        <v>2159</v>
      </c>
      <c r="C765" s="55" t="s">
        <v>4291</v>
      </c>
      <c r="D765" s="55" t="s">
        <v>3859</v>
      </c>
      <c r="E765" s="55" t="s">
        <v>89</v>
      </c>
      <c r="F765" s="55">
        <v>50900010</v>
      </c>
      <c r="G765" s="55" t="s">
        <v>490</v>
      </c>
      <c r="H765" s="55" t="s">
        <v>89</v>
      </c>
      <c r="I765" s="57">
        <v>15.08</v>
      </c>
      <c r="J765" s="57">
        <v>15.08</v>
      </c>
      <c r="K765" s="55" t="s">
        <v>4288</v>
      </c>
      <c r="L765" s="55" t="s">
        <v>1644</v>
      </c>
      <c r="M765" s="55" t="s">
        <v>4291</v>
      </c>
      <c r="N765" s="56">
        <v>45716</v>
      </c>
      <c r="O765" s="55" t="s">
        <v>1644</v>
      </c>
      <c r="P765" s="55" t="s">
        <v>329</v>
      </c>
      <c r="Q765" s="55" t="s">
        <v>330</v>
      </c>
      <c r="R765" s="55" t="s">
        <v>1644</v>
      </c>
      <c r="S765" s="55" t="s">
        <v>1644</v>
      </c>
      <c r="T765" s="55" t="s">
        <v>1644</v>
      </c>
      <c r="U765" s="55" t="s">
        <v>4162</v>
      </c>
      <c r="V765" s="55" t="s">
        <v>1881</v>
      </c>
      <c r="W765" s="55" t="s">
        <v>1644</v>
      </c>
      <c r="X765" s="56"/>
      <c r="Y765" s="55" t="s">
        <v>1644</v>
      </c>
      <c r="Z765" s="56"/>
      <c r="AA765" s="55" t="s">
        <v>1644</v>
      </c>
      <c r="AB765" s="59">
        <v>232941</v>
      </c>
      <c r="AC765" s="55" t="s">
        <v>1554</v>
      </c>
      <c r="AD765" s="55" t="s">
        <v>1644</v>
      </c>
      <c r="AE765" s="58">
        <v>0</v>
      </c>
      <c r="AF765" s="55" t="s">
        <v>1644</v>
      </c>
      <c r="AG765" s="55" t="s">
        <v>1644</v>
      </c>
      <c r="AH765" s="55" t="s">
        <v>1644</v>
      </c>
      <c r="AI765" s="55" t="s">
        <v>1644</v>
      </c>
      <c r="AJ765" s="55" t="s">
        <v>1644</v>
      </c>
      <c r="AK765" s="55" t="s">
        <v>1644</v>
      </c>
      <c r="AL765" s="55" t="s">
        <v>1644</v>
      </c>
      <c r="AM765" s="55" t="s">
        <v>3861</v>
      </c>
      <c r="AN765" s="55" t="s">
        <v>1644</v>
      </c>
      <c r="AO765" t="s">
        <v>3842</v>
      </c>
    </row>
    <row r="766" spans="1:41" x14ac:dyDescent="0.25">
      <c r="A766" s="56">
        <v>45716</v>
      </c>
      <c r="B766" s="92" t="s">
        <v>2159</v>
      </c>
      <c r="C766" s="55" t="s">
        <v>4291</v>
      </c>
      <c r="D766" s="55" t="s">
        <v>3859</v>
      </c>
      <c r="E766" s="55" t="s">
        <v>89</v>
      </c>
      <c r="F766" s="55">
        <v>50900010</v>
      </c>
      <c r="G766" s="55" t="s">
        <v>490</v>
      </c>
      <c r="H766" s="55" t="s">
        <v>89</v>
      </c>
      <c r="I766" s="57">
        <v>0.4</v>
      </c>
      <c r="J766" s="57">
        <v>0.4</v>
      </c>
      <c r="K766" s="55" t="s">
        <v>4288</v>
      </c>
      <c r="L766" s="55" t="s">
        <v>1644</v>
      </c>
      <c r="M766" s="55" t="s">
        <v>4291</v>
      </c>
      <c r="N766" s="56">
        <v>45716</v>
      </c>
      <c r="O766" s="55" t="s">
        <v>1644</v>
      </c>
      <c r="P766" s="55" t="s">
        <v>329</v>
      </c>
      <c r="Q766" s="55" t="s">
        <v>330</v>
      </c>
      <c r="R766" s="55" t="s">
        <v>1644</v>
      </c>
      <c r="S766" s="55" t="s">
        <v>1644</v>
      </c>
      <c r="T766" s="55" t="s">
        <v>1644</v>
      </c>
      <c r="U766" s="55" t="s">
        <v>4141</v>
      </c>
      <c r="V766" s="55" t="s">
        <v>1718</v>
      </c>
      <c r="W766" s="55" t="s">
        <v>1644</v>
      </c>
      <c r="X766" s="56"/>
      <c r="Y766" s="55" t="s">
        <v>1644</v>
      </c>
      <c r="Z766" s="56"/>
      <c r="AA766" s="55" t="s">
        <v>1644</v>
      </c>
      <c r="AB766" s="59">
        <v>7542</v>
      </c>
      <c r="AC766" s="55" t="s">
        <v>1554</v>
      </c>
      <c r="AD766" s="55" t="s">
        <v>1644</v>
      </c>
      <c r="AE766" s="58">
        <v>0</v>
      </c>
      <c r="AF766" s="55" t="s">
        <v>1644</v>
      </c>
      <c r="AG766" s="55" t="s">
        <v>1644</v>
      </c>
      <c r="AH766" s="55" t="s">
        <v>1644</v>
      </c>
      <c r="AI766" s="55" t="s">
        <v>1644</v>
      </c>
      <c r="AJ766" s="55" t="s">
        <v>1644</v>
      </c>
      <c r="AK766" s="55" t="s">
        <v>1644</v>
      </c>
      <c r="AL766" s="55" t="s">
        <v>1644</v>
      </c>
      <c r="AM766" s="55" t="s">
        <v>3861</v>
      </c>
      <c r="AN766" s="55" t="s">
        <v>1644</v>
      </c>
      <c r="AO766" t="s">
        <v>3842</v>
      </c>
    </row>
    <row r="767" spans="1:41" x14ac:dyDescent="0.25">
      <c r="A767" s="56">
        <v>45716</v>
      </c>
      <c r="B767" s="92" t="s">
        <v>2159</v>
      </c>
      <c r="C767" s="55" t="s">
        <v>4291</v>
      </c>
      <c r="D767" s="55" t="s">
        <v>3859</v>
      </c>
      <c r="E767" s="55" t="s">
        <v>89</v>
      </c>
      <c r="F767" s="55">
        <v>50900010</v>
      </c>
      <c r="G767" s="55" t="s">
        <v>490</v>
      </c>
      <c r="H767" s="55" t="s">
        <v>89</v>
      </c>
      <c r="I767" s="57">
        <v>48.52</v>
      </c>
      <c r="J767" s="57">
        <v>48.52</v>
      </c>
      <c r="K767" s="55" t="s">
        <v>4288</v>
      </c>
      <c r="L767" s="55" t="s">
        <v>1644</v>
      </c>
      <c r="M767" s="55" t="s">
        <v>4291</v>
      </c>
      <c r="N767" s="56">
        <v>45716</v>
      </c>
      <c r="O767" s="55" t="s">
        <v>1644</v>
      </c>
      <c r="P767" s="55" t="s">
        <v>329</v>
      </c>
      <c r="Q767" s="55" t="s">
        <v>330</v>
      </c>
      <c r="R767" s="55" t="s">
        <v>1644</v>
      </c>
      <c r="S767" s="55" t="s">
        <v>1644</v>
      </c>
      <c r="T767" s="55" t="s">
        <v>1644</v>
      </c>
      <c r="U767" s="55" t="s">
        <v>4149</v>
      </c>
      <c r="V767" s="55" t="s">
        <v>1881</v>
      </c>
      <c r="W767" s="55" t="s">
        <v>1644</v>
      </c>
      <c r="X767" s="56"/>
      <c r="Y767" s="55" t="s">
        <v>1644</v>
      </c>
      <c r="Z767" s="56"/>
      <c r="AA767" s="55" t="s">
        <v>1644</v>
      </c>
      <c r="AB767" s="59">
        <v>0</v>
      </c>
      <c r="AC767" s="55" t="s">
        <v>1554</v>
      </c>
      <c r="AD767" s="55" t="s">
        <v>1644</v>
      </c>
      <c r="AE767" s="58">
        <v>0</v>
      </c>
      <c r="AF767" s="55" t="s">
        <v>1644</v>
      </c>
      <c r="AG767" s="55" t="s">
        <v>1644</v>
      </c>
      <c r="AH767" s="55" t="s">
        <v>1644</v>
      </c>
      <c r="AI767" s="55" t="s">
        <v>1644</v>
      </c>
      <c r="AJ767" s="55" t="s">
        <v>1644</v>
      </c>
      <c r="AK767" s="55" t="s">
        <v>1644</v>
      </c>
      <c r="AL767" s="55" t="s">
        <v>1644</v>
      </c>
      <c r="AM767" s="55" t="s">
        <v>3861</v>
      </c>
      <c r="AN767" s="55" t="s">
        <v>1644</v>
      </c>
      <c r="AO767" t="s">
        <v>3842</v>
      </c>
    </row>
    <row r="768" spans="1:41" x14ac:dyDescent="0.25">
      <c r="A768" s="56">
        <v>45716</v>
      </c>
      <c r="B768" s="92" t="s">
        <v>2159</v>
      </c>
      <c r="C768" s="55" t="s">
        <v>4291</v>
      </c>
      <c r="D768" s="55" t="s">
        <v>3859</v>
      </c>
      <c r="E768" s="55" t="s">
        <v>89</v>
      </c>
      <c r="F768" s="55">
        <v>50900010</v>
      </c>
      <c r="G768" s="55" t="s">
        <v>490</v>
      </c>
      <c r="H768" s="55" t="s">
        <v>89</v>
      </c>
      <c r="I768" s="57">
        <v>0.89</v>
      </c>
      <c r="J768" s="57">
        <v>0.89</v>
      </c>
      <c r="K768" s="55" t="s">
        <v>4288</v>
      </c>
      <c r="L768" s="55" t="s">
        <v>1644</v>
      </c>
      <c r="M768" s="55" t="s">
        <v>4291</v>
      </c>
      <c r="N768" s="56">
        <v>45716</v>
      </c>
      <c r="O768" s="55" t="s">
        <v>1644</v>
      </c>
      <c r="P768" s="55" t="s">
        <v>329</v>
      </c>
      <c r="Q768" s="55" t="s">
        <v>330</v>
      </c>
      <c r="R768" s="55" t="s">
        <v>1644</v>
      </c>
      <c r="S768" s="55" t="s">
        <v>1644</v>
      </c>
      <c r="T768" s="55" t="s">
        <v>1644</v>
      </c>
      <c r="U768" s="55" t="s">
        <v>4149</v>
      </c>
      <c r="V768" s="55" t="s">
        <v>1718</v>
      </c>
      <c r="W768" s="55" t="s">
        <v>1644</v>
      </c>
      <c r="X768" s="56"/>
      <c r="Y768" s="55" t="s">
        <v>1644</v>
      </c>
      <c r="Z768" s="56"/>
      <c r="AA768" s="55" t="s">
        <v>1644</v>
      </c>
      <c r="AB768" s="59">
        <v>16855</v>
      </c>
      <c r="AC768" s="55" t="s">
        <v>1554</v>
      </c>
      <c r="AD768" s="55" t="s">
        <v>1644</v>
      </c>
      <c r="AE768" s="58">
        <v>0</v>
      </c>
      <c r="AF768" s="55" t="s">
        <v>1644</v>
      </c>
      <c r="AG768" s="55" t="s">
        <v>1644</v>
      </c>
      <c r="AH768" s="55" t="s">
        <v>1644</v>
      </c>
      <c r="AI768" s="55" t="s">
        <v>1644</v>
      </c>
      <c r="AJ768" s="55" t="s">
        <v>1644</v>
      </c>
      <c r="AK768" s="55" t="s">
        <v>1644</v>
      </c>
      <c r="AL768" s="55" t="s">
        <v>1644</v>
      </c>
      <c r="AM768" s="55" t="s">
        <v>3861</v>
      </c>
      <c r="AN768" s="55" t="s">
        <v>1644</v>
      </c>
      <c r="AO768" t="s">
        <v>3842</v>
      </c>
    </row>
    <row r="769" spans="1:41" x14ac:dyDescent="0.25">
      <c r="A769" s="56">
        <v>45716</v>
      </c>
      <c r="B769" s="92" t="s">
        <v>2159</v>
      </c>
      <c r="C769" s="55" t="s">
        <v>4291</v>
      </c>
      <c r="D769" s="55" t="s">
        <v>3859</v>
      </c>
      <c r="E769" s="55" t="s">
        <v>89</v>
      </c>
      <c r="F769" s="55">
        <v>50900010</v>
      </c>
      <c r="G769" s="55" t="s">
        <v>490</v>
      </c>
      <c r="H769" s="55" t="s">
        <v>89</v>
      </c>
      <c r="I769" s="57">
        <v>105.63</v>
      </c>
      <c r="J769" s="57">
        <v>105.63</v>
      </c>
      <c r="K769" s="55" t="s">
        <v>4288</v>
      </c>
      <c r="L769" s="55" t="s">
        <v>1644</v>
      </c>
      <c r="M769" s="55" t="s">
        <v>4291</v>
      </c>
      <c r="N769" s="56">
        <v>45716</v>
      </c>
      <c r="O769" s="55" t="s">
        <v>1644</v>
      </c>
      <c r="P769" s="55" t="s">
        <v>329</v>
      </c>
      <c r="Q769" s="55" t="s">
        <v>330</v>
      </c>
      <c r="R769" s="55" t="s">
        <v>1644</v>
      </c>
      <c r="S769" s="55" t="s">
        <v>1644</v>
      </c>
      <c r="T769" s="55" t="s">
        <v>1644</v>
      </c>
      <c r="U769" s="55" t="s">
        <v>4152</v>
      </c>
      <c r="V769" s="55" t="s">
        <v>1881</v>
      </c>
      <c r="W769" s="55" t="s">
        <v>1644</v>
      </c>
      <c r="X769" s="56"/>
      <c r="Y769" s="55" t="s">
        <v>1644</v>
      </c>
      <c r="Z769" s="56"/>
      <c r="AA769" s="55" t="s">
        <v>1644</v>
      </c>
      <c r="AB769" s="59">
        <v>0</v>
      </c>
      <c r="AC769" s="55" t="s">
        <v>1554</v>
      </c>
      <c r="AD769" s="55" t="s">
        <v>1644</v>
      </c>
      <c r="AE769" s="58">
        <v>0</v>
      </c>
      <c r="AF769" s="55" t="s">
        <v>1644</v>
      </c>
      <c r="AG769" s="55" t="s">
        <v>1644</v>
      </c>
      <c r="AH769" s="55" t="s">
        <v>1644</v>
      </c>
      <c r="AI769" s="55" t="s">
        <v>1644</v>
      </c>
      <c r="AJ769" s="55" t="s">
        <v>1644</v>
      </c>
      <c r="AK769" s="55" t="s">
        <v>1644</v>
      </c>
      <c r="AL769" s="55" t="s">
        <v>1644</v>
      </c>
      <c r="AM769" s="55" t="s">
        <v>3861</v>
      </c>
      <c r="AN769" s="55" t="s">
        <v>1644</v>
      </c>
      <c r="AO769" t="s">
        <v>3842</v>
      </c>
    </row>
    <row r="770" spans="1:41" x14ac:dyDescent="0.25">
      <c r="A770" s="56">
        <v>45716</v>
      </c>
      <c r="B770" s="92" t="s">
        <v>2159</v>
      </c>
      <c r="C770" s="55" t="s">
        <v>4291</v>
      </c>
      <c r="D770" s="55" t="s">
        <v>3859</v>
      </c>
      <c r="E770" s="55" t="s">
        <v>89</v>
      </c>
      <c r="F770" s="55">
        <v>50900010</v>
      </c>
      <c r="G770" s="55" t="s">
        <v>490</v>
      </c>
      <c r="H770" s="55" t="s">
        <v>89</v>
      </c>
      <c r="I770" s="57">
        <v>159.41999999999999</v>
      </c>
      <c r="J770" s="57">
        <v>159.41999999999999</v>
      </c>
      <c r="K770" s="55" t="s">
        <v>4288</v>
      </c>
      <c r="L770" s="55" t="s">
        <v>1644</v>
      </c>
      <c r="M770" s="55" t="s">
        <v>4291</v>
      </c>
      <c r="N770" s="56">
        <v>45716</v>
      </c>
      <c r="O770" s="55" t="s">
        <v>1644</v>
      </c>
      <c r="P770" s="55" t="s">
        <v>4042</v>
      </c>
      <c r="Q770" s="55" t="s">
        <v>4043</v>
      </c>
      <c r="R770" s="55" t="s">
        <v>1644</v>
      </c>
      <c r="S770" s="55" t="s">
        <v>1644</v>
      </c>
      <c r="T770" s="55" t="s">
        <v>1644</v>
      </c>
      <c r="U770" s="55" t="s">
        <v>4132</v>
      </c>
      <c r="V770" s="55" t="s">
        <v>1881</v>
      </c>
      <c r="W770" s="55" t="s">
        <v>1644</v>
      </c>
      <c r="X770" s="56"/>
      <c r="Y770" s="55" t="s">
        <v>1644</v>
      </c>
      <c r="Z770" s="56"/>
      <c r="AA770" s="55" t="s">
        <v>1644</v>
      </c>
      <c r="AB770" s="59">
        <v>3256439</v>
      </c>
      <c r="AC770" s="55" t="s">
        <v>1554</v>
      </c>
      <c r="AD770" s="55" t="s">
        <v>1644</v>
      </c>
      <c r="AE770" s="58">
        <v>0</v>
      </c>
      <c r="AF770" s="55" t="s">
        <v>1644</v>
      </c>
      <c r="AG770" s="55" t="s">
        <v>1644</v>
      </c>
      <c r="AH770" s="55" t="s">
        <v>1644</v>
      </c>
      <c r="AI770" s="55" t="s">
        <v>1644</v>
      </c>
      <c r="AJ770" s="55" t="s">
        <v>1644</v>
      </c>
      <c r="AK770" s="55" t="s">
        <v>1644</v>
      </c>
      <c r="AL770" s="55" t="s">
        <v>1644</v>
      </c>
      <c r="AM770" s="55" t="s">
        <v>3861</v>
      </c>
      <c r="AN770" s="55" t="s">
        <v>1644</v>
      </c>
      <c r="AO770" t="s">
        <v>4371</v>
      </c>
    </row>
    <row r="771" spans="1:41" x14ac:dyDescent="0.25">
      <c r="A771" s="56">
        <v>45716</v>
      </c>
      <c r="B771" s="92" t="s">
        <v>2159</v>
      </c>
      <c r="C771" s="55" t="s">
        <v>4291</v>
      </c>
      <c r="D771" s="55" t="s">
        <v>3859</v>
      </c>
      <c r="E771" s="55" t="s">
        <v>89</v>
      </c>
      <c r="F771" s="55">
        <v>50900010</v>
      </c>
      <c r="G771" s="55" t="s">
        <v>490</v>
      </c>
      <c r="H771" s="55" t="s">
        <v>89</v>
      </c>
      <c r="I771" s="57">
        <v>116.67</v>
      </c>
      <c r="J771" s="57">
        <v>116.67</v>
      </c>
      <c r="K771" s="55" t="s">
        <v>4288</v>
      </c>
      <c r="L771" s="55" t="s">
        <v>1644</v>
      </c>
      <c r="M771" s="55" t="s">
        <v>4291</v>
      </c>
      <c r="N771" s="56">
        <v>45716</v>
      </c>
      <c r="O771" s="55" t="s">
        <v>1644</v>
      </c>
      <c r="P771" s="55" t="s">
        <v>329</v>
      </c>
      <c r="Q771" s="55" t="s">
        <v>330</v>
      </c>
      <c r="R771" s="55" t="s">
        <v>1644</v>
      </c>
      <c r="S771" s="55" t="s">
        <v>1644</v>
      </c>
      <c r="T771" s="55" t="s">
        <v>1644</v>
      </c>
      <c r="U771" s="55" t="s">
        <v>4173</v>
      </c>
      <c r="V771" s="55" t="s">
        <v>1881</v>
      </c>
      <c r="W771" s="55" t="s">
        <v>1644</v>
      </c>
      <c r="X771" s="56"/>
      <c r="Y771" s="55" t="s">
        <v>1644</v>
      </c>
      <c r="Z771" s="56"/>
      <c r="AA771" s="55" t="s">
        <v>1644</v>
      </c>
      <c r="AB771" s="59">
        <v>2045311</v>
      </c>
      <c r="AC771" s="55" t="s">
        <v>1554</v>
      </c>
      <c r="AD771" s="55" t="s">
        <v>1644</v>
      </c>
      <c r="AE771" s="58">
        <v>0</v>
      </c>
      <c r="AF771" s="55" t="s">
        <v>1644</v>
      </c>
      <c r="AG771" s="55" t="s">
        <v>1644</v>
      </c>
      <c r="AH771" s="55" t="s">
        <v>1644</v>
      </c>
      <c r="AI771" s="55" t="s">
        <v>1644</v>
      </c>
      <c r="AJ771" s="55" t="s">
        <v>1644</v>
      </c>
      <c r="AK771" s="55" t="s">
        <v>1644</v>
      </c>
      <c r="AL771" s="55" t="s">
        <v>1644</v>
      </c>
      <c r="AM771" s="55" t="s">
        <v>3861</v>
      </c>
      <c r="AN771" s="55" t="s">
        <v>1644</v>
      </c>
      <c r="AO771" t="s">
        <v>3842</v>
      </c>
    </row>
    <row r="772" spans="1:41" x14ac:dyDescent="0.25">
      <c r="A772" s="56">
        <v>45716</v>
      </c>
      <c r="B772" s="92" t="s">
        <v>2159</v>
      </c>
      <c r="C772" s="55" t="s">
        <v>4291</v>
      </c>
      <c r="D772" s="55" t="s">
        <v>3859</v>
      </c>
      <c r="E772" s="55" t="s">
        <v>89</v>
      </c>
      <c r="F772" s="55">
        <v>50900010</v>
      </c>
      <c r="G772" s="55" t="s">
        <v>490</v>
      </c>
      <c r="H772" s="55" t="s">
        <v>89</v>
      </c>
      <c r="I772" s="57">
        <v>85.61</v>
      </c>
      <c r="J772" s="57">
        <v>85.61</v>
      </c>
      <c r="K772" s="55" t="s">
        <v>4288</v>
      </c>
      <c r="L772" s="55" t="s">
        <v>1644</v>
      </c>
      <c r="M772" s="55" t="s">
        <v>4291</v>
      </c>
      <c r="N772" s="56">
        <v>45716</v>
      </c>
      <c r="O772" s="55" t="s">
        <v>1644</v>
      </c>
      <c r="P772" s="55" t="s">
        <v>329</v>
      </c>
      <c r="Q772" s="55" t="s">
        <v>330</v>
      </c>
      <c r="R772" s="55" t="s">
        <v>1644</v>
      </c>
      <c r="S772" s="55" t="s">
        <v>1644</v>
      </c>
      <c r="T772" s="55" t="s">
        <v>1644</v>
      </c>
      <c r="U772" s="55" t="s">
        <v>4123</v>
      </c>
      <c r="V772" s="55" t="s">
        <v>1881</v>
      </c>
      <c r="W772" s="55" t="s">
        <v>1644</v>
      </c>
      <c r="X772" s="56"/>
      <c r="Y772" s="55" t="s">
        <v>1644</v>
      </c>
      <c r="Z772" s="56"/>
      <c r="AA772" s="55" t="s">
        <v>1644</v>
      </c>
      <c r="AB772" s="59">
        <v>1497339</v>
      </c>
      <c r="AC772" s="55" t="s">
        <v>1554</v>
      </c>
      <c r="AD772" s="55" t="s">
        <v>1644</v>
      </c>
      <c r="AE772" s="58">
        <v>0</v>
      </c>
      <c r="AF772" s="55" t="s">
        <v>1644</v>
      </c>
      <c r="AG772" s="55" t="s">
        <v>1644</v>
      </c>
      <c r="AH772" s="55" t="s">
        <v>1644</v>
      </c>
      <c r="AI772" s="55" t="s">
        <v>1644</v>
      </c>
      <c r="AJ772" s="55" t="s">
        <v>1644</v>
      </c>
      <c r="AK772" s="55" t="s">
        <v>1644</v>
      </c>
      <c r="AL772" s="55" t="s">
        <v>1644</v>
      </c>
      <c r="AM772" s="55" t="s">
        <v>3861</v>
      </c>
      <c r="AN772" s="55" t="s">
        <v>1644</v>
      </c>
      <c r="AO772" t="s">
        <v>3842</v>
      </c>
    </row>
    <row r="773" spans="1:41" x14ac:dyDescent="0.25">
      <c r="A773" s="56">
        <v>45716</v>
      </c>
      <c r="B773" s="92" t="s">
        <v>2159</v>
      </c>
      <c r="C773" s="55" t="s">
        <v>4291</v>
      </c>
      <c r="D773" s="55" t="s">
        <v>3859</v>
      </c>
      <c r="E773" s="55" t="s">
        <v>89</v>
      </c>
      <c r="F773" s="55">
        <v>50900010</v>
      </c>
      <c r="G773" s="55" t="s">
        <v>490</v>
      </c>
      <c r="H773" s="55" t="s">
        <v>89</v>
      </c>
      <c r="I773" s="57">
        <v>3.66</v>
      </c>
      <c r="J773" s="57">
        <v>3.66</v>
      </c>
      <c r="K773" s="55" t="s">
        <v>4288</v>
      </c>
      <c r="L773" s="55" t="s">
        <v>1644</v>
      </c>
      <c r="M773" s="55" t="s">
        <v>4291</v>
      </c>
      <c r="N773" s="56">
        <v>45716</v>
      </c>
      <c r="O773" s="55" t="s">
        <v>1644</v>
      </c>
      <c r="P773" s="55" t="s">
        <v>329</v>
      </c>
      <c r="Q773" s="55" t="s">
        <v>330</v>
      </c>
      <c r="R773" s="55" t="s">
        <v>1644</v>
      </c>
      <c r="S773" s="55" t="s">
        <v>1644</v>
      </c>
      <c r="T773" s="55" t="s">
        <v>1644</v>
      </c>
      <c r="U773" s="55" t="s">
        <v>4135</v>
      </c>
      <c r="V773" s="55" t="s">
        <v>1718</v>
      </c>
      <c r="W773" s="55" t="s">
        <v>1644</v>
      </c>
      <c r="X773" s="56"/>
      <c r="Y773" s="55" t="s">
        <v>1644</v>
      </c>
      <c r="Z773" s="56"/>
      <c r="AA773" s="55" t="s">
        <v>1644</v>
      </c>
      <c r="AB773" s="59">
        <v>68971</v>
      </c>
      <c r="AC773" s="55" t="s">
        <v>1554</v>
      </c>
      <c r="AD773" s="55" t="s">
        <v>1644</v>
      </c>
      <c r="AE773" s="58">
        <v>0</v>
      </c>
      <c r="AF773" s="55" t="s">
        <v>1644</v>
      </c>
      <c r="AG773" s="55" t="s">
        <v>1644</v>
      </c>
      <c r="AH773" s="55" t="s">
        <v>1644</v>
      </c>
      <c r="AI773" s="55" t="s">
        <v>1644</v>
      </c>
      <c r="AJ773" s="55" t="s">
        <v>1644</v>
      </c>
      <c r="AK773" s="55" t="s">
        <v>1644</v>
      </c>
      <c r="AL773" s="55" t="s">
        <v>1644</v>
      </c>
      <c r="AM773" s="55" t="s">
        <v>3861</v>
      </c>
      <c r="AN773" s="55" t="s">
        <v>1644</v>
      </c>
      <c r="AO773" t="s">
        <v>3842</v>
      </c>
    </row>
    <row r="774" spans="1:41" x14ac:dyDescent="0.25">
      <c r="A774" s="56">
        <v>45716</v>
      </c>
      <c r="B774" s="92" t="s">
        <v>2159</v>
      </c>
      <c r="C774" s="55" t="s">
        <v>4292</v>
      </c>
      <c r="D774" s="55" t="s">
        <v>3859</v>
      </c>
      <c r="E774" s="55" t="s">
        <v>89</v>
      </c>
      <c r="F774" s="55">
        <v>50900020</v>
      </c>
      <c r="G774" s="55" t="s">
        <v>492</v>
      </c>
      <c r="H774" s="55" t="s">
        <v>89</v>
      </c>
      <c r="I774" s="57">
        <v>83.34</v>
      </c>
      <c r="J774" s="57">
        <v>83.34</v>
      </c>
      <c r="K774" s="55" t="s">
        <v>4288</v>
      </c>
      <c r="L774" s="55" t="s">
        <v>1644</v>
      </c>
      <c r="M774" s="55" t="s">
        <v>4292</v>
      </c>
      <c r="N774" s="56">
        <v>45716</v>
      </c>
      <c r="O774" s="55" t="s">
        <v>1644</v>
      </c>
      <c r="P774" s="55" t="s">
        <v>329</v>
      </c>
      <c r="Q774" s="55" t="s">
        <v>330</v>
      </c>
      <c r="R774" s="55" t="s">
        <v>1644</v>
      </c>
      <c r="S774" s="55" t="s">
        <v>1644</v>
      </c>
      <c r="T774" s="55" t="s">
        <v>1644</v>
      </c>
      <c r="U774" s="55" t="s">
        <v>3959</v>
      </c>
      <c r="V774" s="55" t="s">
        <v>1881</v>
      </c>
      <c r="W774" s="55" t="s">
        <v>1644</v>
      </c>
      <c r="X774" s="56"/>
      <c r="Y774" s="55" t="s">
        <v>1644</v>
      </c>
      <c r="Z774" s="56"/>
      <c r="AA774" s="55" t="s">
        <v>1644</v>
      </c>
      <c r="AB774" s="59">
        <v>1336834</v>
      </c>
      <c r="AC774" s="55" t="s">
        <v>1554</v>
      </c>
      <c r="AD774" s="55" t="s">
        <v>1644</v>
      </c>
      <c r="AE774" s="58">
        <v>0</v>
      </c>
      <c r="AF774" s="55" t="s">
        <v>1644</v>
      </c>
      <c r="AG774" s="55" t="s">
        <v>1644</v>
      </c>
      <c r="AH774" s="55" t="s">
        <v>1644</v>
      </c>
      <c r="AI774" s="55" t="s">
        <v>1644</v>
      </c>
      <c r="AJ774" s="55" t="s">
        <v>1644</v>
      </c>
      <c r="AK774" s="55" t="s">
        <v>1644</v>
      </c>
      <c r="AL774" s="55" t="s">
        <v>1644</v>
      </c>
      <c r="AM774" s="55" t="s">
        <v>3861</v>
      </c>
      <c r="AN774" s="55" t="s">
        <v>1644</v>
      </c>
      <c r="AO774" t="s">
        <v>3842</v>
      </c>
    </row>
    <row r="775" spans="1:41" x14ac:dyDescent="0.25">
      <c r="A775" s="56">
        <v>45716</v>
      </c>
      <c r="B775" s="92" t="s">
        <v>2159</v>
      </c>
      <c r="C775" s="55" t="s">
        <v>4292</v>
      </c>
      <c r="D775" s="55" t="s">
        <v>3859</v>
      </c>
      <c r="E775" s="55" t="s">
        <v>89</v>
      </c>
      <c r="F775" s="55">
        <v>50900020</v>
      </c>
      <c r="G775" s="55" t="s">
        <v>492</v>
      </c>
      <c r="H775" s="55" t="s">
        <v>89</v>
      </c>
      <c r="I775" s="57">
        <v>9.6999999999999993</v>
      </c>
      <c r="J775" s="57">
        <v>9.6999999999999993</v>
      </c>
      <c r="K775" s="55" t="s">
        <v>4288</v>
      </c>
      <c r="L775" s="55" t="s">
        <v>1644</v>
      </c>
      <c r="M775" s="55" t="s">
        <v>4292</v>
      </c>
      <c r="N775" s="56">
        <v>45716</v>
      </c>
      <c r="O775" s="55" t="s">
        <v>1644</v>
      </c>
      <c r="P775" s="55" t="s">
        <v>329</v>
      </c>
      <c r="Q775" s="55" t="s">
        <v>330</v>
      </c>
      <c r="R775" s="55" t="s">
        <v>1644</v>
      </c>
      <c r="S775" s="55" t="s">
        <v>1644</v>
      </c>
      <c r="T775" s="55" t="s">
        <v>1644</v>
      </c>
      <c r="U775" s="55" t="s">
        <v>3996</v>
      </c>
      <c r="V775" s="55" t="s">
        <v>1881</v>
      </c>
      <c r="W775" s="55" t="s">
        <v>1644</v>
      </c>
      <c r="X775" s="56"/>
      <c r="Y775" s="55" t="s">
        <v>1644</v>
      </c>
      <c r="Z775" s="56"/>
      <c r="AA775" s="55" t="s">
        <v>1644</v>
      </c>
      <c r="AB775" s="59">
        <v>155581</v>
      </c>
      <c r="AC775" s="55" t="s">
        <v>1554</v>
      </c>
      <c r="AD775" s="55" t="s">
        <v>1644</v>
      </c>
      <c r="AE775" s="58">
        <v>0</v>
      </c>
      <c r="AF775" s="55" t="s">
        <v>1644</v>
      </c>
      <c r="AG775" s="55" t="s">
        <v>1644</v>
      </c>
      <c r="AH775" s="55" t="s">
        <v>1644</v>
      </c>
      <c r="AI775" s="55" t="s">
        <v>1644</v>
      </c>
      <c r="AJ775" s="55" t="s">
        <v>1644</v>
      </c>
      <c r="AK775" s="55" t="s">
        <v>1644</v>
      </c>
      <c r="AL775" s="55" t="s">
        <v>1644</v>
      </c>
      <c r="AM775" s="55" t="s">
        <v>3861</v>
      </c>
      <c r="AN775" s="55" t="s">
        <v>1644</v>
      </c>
      <c r="AO775" t="s">
        <v>3842</v>
      </c>
    </row>
    <row r="776" spans="1:41" x14ac:dyDescent="0.25">
      <c r="A776" s="56">
        <v>45716</v>
      </c>
      <c r="B776" s="92" t="s">
        <v>2159</v>
      </c>
      <c r="C776" s="55" t="s">
        <v>4292</v>
      </c>
      <c r="D776" s="55" t="s">
        <v>3859</v>
      </c>
      <c r="E776" s="55" t="s">
        <v>89</v>
      </c>
      <c r="F776" s="55">
        <v>50900020</v>
      </c>
      <c r="G776" s="55" t="s">
        <v>492</v>
      </c>
      <c r="H776" s="55" t="s">
        <v>89</v>
      </c>
      <c r="I776" s="57">
        <v>83.34</v>
      </c>
      <c r="J776" s="57">
        <v>83.34</v>
      </c>
      <c r="K776" s="55" t="s">
        <v>4288</v>
      </c>
      <c r="L776" s="55" t="s">
        <v>1644</v>
      </c>
      <c r="M776" s="55" t="s">
        <v>4292</v>
      </c>
      <c r="N776" s="56">
        <v>45716</v>
      </c>
      <c r="O776" s="55" t="s">
        <v>1644</v>
      </c>
      <c r="P776" s="55" t="s">
        <v>329</v>
      </c>
      <c r="Q776" s="55" t="s">
        <v>330</v>
      </c>
      <c r="R776" s="55" t="s">
        <v>1644</v>
      </c>
      <c r="S776" s="55" t="s">
        <v>1644</v>
      </c>
      <c r="T776" s="55" t="s">
        <v>1644</v>
      </c>
      <c r="U776" s="55" t="s">
        <v>4027</v>
      </c>
      <c r="V776" s="55" t="s">
        <v>1881</v>
      </c>
      <c r="W776" s="55" t="s">
        <v>1644</v>
      </c>
      <c r="X776" s="56"/>
      <c r="Y776" s="55" t="s">
        <v>1644</v>
      </c>
      <c r="Z776" s="56"/>
      <c r="AA776" s="55" t="s">
        <v>1644</v>
      </c>
      <c r="AB776" s="59">
        <v>1336834</v>
      </c>
      <c r="AC776" s="55" t="s">
        <v>1554</v>
      </c>
      <c r="AD776" s="55" t="s">
        <v>1644</v>
      </c>
      <c r="AE776" s="58">
        <v>0</v>
      </c>
      <c r="AF776" s="55" t="s">
        <v>1644</v>
      </c>
      <c r="AG776" s="55" t="s">
        <v>1644</v>
      </c>
      <c r="AH776" s="55" t="s">
        <v>1644</v>
      </c>
      <c r="AI776" s="55" t="s">
        <v>1644</v>
      </c>
      <c r="AJ776" s="55" t="s">
        <v>1644</v>
      </c>
      <c r="AK776" s="55" t="s">
        <v>1644</v>
      </c>
      <c r="AL776" s="55" t="s">
        <v>1644</v>
      </c>
      <c r="AM776" s="55" t="s">
        <v>3861</v>
      </c>
      <c r="AN776" s="55" t="s">
        <v>1644</v>
      </c>
      <c r="AO776" t="s">
        <v>3842</v>
      </c>
    </row>
    <row r="777" spans="1:41" x14ac:dyDescent="0.25">
      <c r="A777" s="56">
        <v>45716</v>
      </c>
      <c r="B777" s="92" t="s">
        <v>2159</v>
      </c>
      <c r="C777" s="55" t="s">
        <v>4292</v>
      </c>
      <c r="D777" s="55" t="s">
        <v>3859</v>
      </c>
      <c r="E777" s="55" t="s">
        <v>89</v>
      </c>
      <c r="F777" s="55">
        <v>50900020</v>
      </c>
      <c r="G777" s="55" t="s">
        <v>492</v>
      </c>
      <c r="H777" s="55" t="s">
        <v>89</v>
      </c>
      <c r="I777" s="57">
        <v>9.6999999999999993</v>
      </c>
      <c r="J777" s="57">
        <v>9.6999999999999993</v>
      </c>
      <c r="K777" s="55" t="s">
        <v>4288</v>
      </c>
      <c r="L777" s="55" t="s">
        <v>1644</v>
      </c>
      <c r="M777" s="55" t="s">
        <v>4292</v>
      </c>
      <c r="N777" s="56">
        <v>45716</v>
      </c>
      <c r="O777" s="55" t="s">
        <v>1644</v>
      </c>
      <c r="P777" s="55" t="s">
        <v>329</v>
      </c>
      <c r="Q777" s="55" t="s">
        <v>330</v>
      </c>
      <c r="R777" s="55" t="s">
        <v>1644</v>
      </c>
      <c r="S777" s="55" t="s">
        <v>1644</v>
      </c>
      <c r="T777" s="55" t="s">
        <v>1644</v>
      </c>
      <c r="U777" s="55" t="s">
        <v>3998</v>
      </c>
      <c r="V777" s="55" t="s">
        <v>1881</v>
      </c>
      <c r="W777" s="55" t="s">
        <v>1644</v>
      </c>
      <c r="X777" s="56"/>
      <c r="Y777" s="55" t="s">
        <v>1644</v>
      </c>
      <c r="Z777" s="56"/>
      <c r="AA777" s="55" t="s">
        <v>1644</v>
      </c>
      <c r="AB777" s="59">
        <v>155581</v>
      </c>
      <c r="AC777" s="55" t="s">
        <v>1554</v>
      </c>
      <c r="AD777" s="55" t="s">
        <v>1644</v>
      </c>
      <c r="AE777" s="58">
        <v>0</v>
      </c>
      <c r="AF777" s="55" t="s">
        <v>1644</v>
      </c>
      <c r="AG777" s="55" t="s">
        <v>1644</v>
      </c>
      <c r="AH777" s="55" t="s">
        <v>1644</v>
      </c>
      <c r="AI777" s="55" t="s">
        <v>1644</v>
      </c>
      <c r="AJ777" s="55" t="s">
        <v>1644</v>
      </c>
      <c r="AK777" s="55" t="s">
        <v>1644</v>
      </c>
      <c r="AL777" s="55" t="s">
        <v>1644</v>
      </c>
      <c r="AM777" s="55" t="s">
        <v>3861</v>
      </c>
      <c r="AN777" s="55" t="s">
        <v>1644</v>
      </c>
      <c r="AO777" t="s">
        <v>3842</v>
      </c>
    </row>
    <row r="778" spans="1:41" x14ac:dyDescent="0.25">
      <c r="A778" s="56">
        <v>45716</v>
      </c>
      <c r="B778" s="92" t="s">
        <v>2159</v>
      </c>
      <c r="C778" s="55" t="s">
        <v>4292</v>
      </c>
      <c r="D778" s="55" t="s">
        <v>3859</v>
      </c>
      <c r="E778" s="55" t="s">
        <v>89</v>
      </c>
      <c r="F778" s="55">
        <v>50900020</v>
      </c>
      <c r="G778" s="55" t="s">
        <v>492</v>
      </c>
      <c r="H778" s="55" t="s">
        <v>89</v>
      </c>
      <c r="I778" s="57">
        <v>83.33</v>
      </c>
      <c r="J778" s="57">
        <v>83.33</v>
      </c>
      <c r="K778" s="55" t="s">
        <v>4288</v>
      </c>
      <c r="L778" s="55" t="s">
        <v>1644</v>
      </c>
      <c r="M778" s="55" t="s">
        <v>4292</v>
      </c>
      <c r="N778" s="56">
        <v>45716</v>
      </c>
      <c r="O778" s="55" t="s">
        <v>1644</v>
      </c>
      <c r="P778" s="55" t="s">
        <v>329</v>
      </c>
      <c r="Q778" s="55" t="s">
        <v>330</v>
      </c>
      <c r="R778" s="55" t="s">
        <v>1644</v>
      </c>
      <c r="S778" s="55" t="s">
        <v>1644</v>
      </c>
      <c r="T778" s="55" t="s">
        <v>1644</v>
      </c>
      <c r="U778" s="55" t="s">
        <v>3990</v>
      </c>
      <c r="V778" s="55" t="s">
        <v>1881</v>
      </c>
      <c r="W778" s="55" t="s">
        <v>1644</v>
      </c>
      <c r="X778" s="56"/>
      <c r="Y778" s="55" t="s">
        <v>1644</v>
      </c>
      <c r="Z778" s="56"/>
      <c r="AA778" s="55" t="s">
        <v>1644</v>
      </c>
      <c r="AB778" s="59">
        <v>1336832</v>
      </c>
      <c r="AC778" s="55" t="s">
        <v>1554</v>
      </c>
      <c r="AD778" s="55" t="s">
        <v>1644</v>
      </c>
      <c r="AE778" s="58">
        <v>0</v>
      </c>
      <c r="AF778" s="55" t="s">
        <v>1644</v>
      </c>
      <c r="AG778" s="55" t="s">
        <v>1644</v>
      </c>
      <c r="AH778" s="55" t="s">
        <v>1644</v>
      </c>
      <c r="AI778" s="55" t="s">
        <v>1644</v>
      </c>
      <c r="AJ778" s="55" t="s">
        <v>1644</v>
      </c>
      <c r="AK778" s="55" t="s">
        <v>1644</v>
      </c>
      <c r="AL778" s="55" t="s">
        <v>1644</v>
      </c>
      <c r="AM778" s="55" t="s">
        <v>3861</v>
      </c>
      <c r="AN778" s="55" t="s">
        <v>1644</v>
      </c>
      <c r="AO778" t="s">
        <v>3842</v>
      </c>
    </row>
    <row r="779" spans="1:41" x14ac:dyDescent="0.25">
      <c r="A779" s="56">
        <v>45716</v>
      </c>
      <c r="B779" s="92" t="s">
        <v>2159</v>
      </c>
      <c r="C779" s="55" t="s">
        <v>4292</v>
      </c>
      <c r="D779" s="55" t="s">
        <v>3859</v>
      </c>
      <c r="E779" s="55" t="s">
        <v>89</v>
      </c>
      <c r="F779" s="55">
        <v>50900020</v>
      </c>
      <c r="G779" s="55" t="s">
        <v>492</v>
      </c>
      <c r="H779" s="55" t="s">
        <v>89</v>
      </c>
      <c r="I779" s="57">
        <v>18.23</v>
      </c>
      <c r="J779" s="57">
        <v>18.23</v>
      </c>
      <c r="K779" s="55" t="s">
        <v>4288</v>
      </c>
      <c r="L779" s="55" t="s">
        <v>1644</v>
      </c>
      <c r="M779" s="55" t="s">
        <v>4292</v>
      </c>
      <c r="N779" s="56">
        <v>45716</v>
      </c>
      <c r="O779" s="55" t="s">
        <v>1644</v>
      </c>
      <c r="P779" s="55" t="s">
        <v>329</v>
      </c>
      <c r="Q779" s="55" t="s">
        <v>330</v>
      </c>
      <c r="R779" s="55" t="s">
        <v>1644</v>
      </c>
      <c r="S779" s="55" t="s">
        <v>1644</v>
      </c>
      <c r="T779" s="55" t="s">
        <v>1644</v>
      </c>
      <c r="U779" s="55" t="s">
        <v>3967</v>
      </c>
      <c r="V779" s="55" t="s">
        <v>1881</v>
      </c>
      <c r="W779" s="55" t="s">
        <v>1644</v>
      </c>
      <c r="X779" s="56"/>
      <c r="Y779" s="55" t="s">
        <v>1644</v>
      </c>
      <c r="Z779" s="56"/>
      <c r="AA779" s="55" t="s">
        <v>1644</v>
      </c>
      <c r="AB779" s="59">
        <v>292433</v>
      </c>
      <c r="AC779" s="55" t="s">
        <v>1554</v>
      </c>
      <c r="AD779" s="55" t="s">
        <v>1644</v>
      </c>
      <c r="AE779" s="58">
        <v>0</v>
      </c>
      <c r="AF779" s="55" t="s">
        <v>1644</v>
      </c>
      <c r="AG779" s="55" t="s">
        <v>1644</v>
      </c>
      <c r="AH779" s="55" t="s">
        <v>1644</v>
      </c>
      <c r="AI779" s="55" t="s">
        <v>1644</v>
      </c>
      <c r="AJ779" s="55" t="s">
        <v>1644</v>
      </c>
      <c r="AK779" s="55" t="s">
        <v>1644</v>
      </c>
      <c r="AL779" s="55" t="s">
        <v>1644</v>
      </c>
      <c r="AM779" s="55" t="s">
        <v>3861</v>
      </c>
      <c r="AN779" s="55" t="s">
        <v>1644</v>
      </c>
      <c r="AO779" t="s">
        <v>3842</v>
      </c>
    </row>
    <row r="780" spans="1:41" x14ac:dyDescent="0.25">
      <c r="A780" s="56">
        <v>45716</v>
      </c>
      <c r="B780" s="92" t="s">
        <v>2159</v>
      </c>
      <c r="C780" s="55" t="s">
        <v>4292</v>
      </c>
      <c r="D780" s="55" t="s">
        <v>3859</v>
      </c>
      <c r="E780" s="55" t="s">
        <v>89</v>
      </c>
      <c r="F780" s="55">
        <v>50900020</v>
      </c>
      <c r="G780" s="55" t="s">
        <v>492</v>
      </c>
      <c r="H780" s="55" t="s">
        <v>89</v>
      </c>
      <c r="I780" s="57">
        <v>9.6999999999999993</v>
      </c>
      <c r="J780" s="57">
        <v>9.6999999999999993</v>
      </c>
      <c r="K780" s="55" t="s">
        <v>4288</v>
      </c>
      <c r="L780" s="55" t="s">
        <v>1644</v>
      </c>
      <c r="M780" s="55" t="s">
        <v>4292</v>
      </c>
      <c r="N780" s="56">
        <v>45716</v>
      </c>
      <c r="O780" s="55" t="s">
        <v>1644</v>
      </c>
      <c r="P780" s="55" t="s">
        <v>329</v>
      </c>
      <c r="Q780" s="55" t="s">
        <v>330</v>
      </c>
      <c r="R780" s="55" t="s">
        <v>1644</v>
      </c>
      <c r="S780" s="55" t="s">
        <v>1644</v>
      </c>
      <c r="T780" s="55" t="s">
        <v>1644</v>
      </c>
      <c r="U780" s="55" t="s">
        <v>3975</v>
      </c>
      <c r="V780" s="55" t="s">
        <v>1881</v>
      </c>
      <c r="W780" s="55" t="s">
        <v>1644</v>
      </c>
      <c r="X780" s="56"/>
      <c r="Y780" s="55" t="s">
        <v>1644</v>
      </c>
      <c r="Z780" s="56"/>
      <c r="AA780" s="55" t="s">
        <v>1644</v>
      </c>
      <c r="AB780" s="59">
        <v>155581</v>
      </c>
      <c r="AC780" s="55" t="s">
        <v>1554</v>
      </c>
      <c r="AD780" s="55" t="s">
        <v>1644</v>
      </c>
      <c r="AE780" s="58">
        <v>0</v>
      </c>
      <c r="AF780" s="55" t="s">
        <v>1644</v>
      </c>
      <c r="AG780" s="55" t="s">
        <v>1644</v>
      </c>
      <c r="AH780" s="55" t="s">
        <v>1644</v>
      </c>
      <c r="AI780" s="55" t="s">
        <v>1644</v>
      </c>
      <c r="AJ780" s="55" t="s">
        <v>1644</v>
      </c>
      <c r="AK780" s="55" t="s">
        <v>1644</v>
      </c>
      <c r="AL780" s="55" t="s">
        <v>1644</v>
      </c>
      <c r="AM780" s="55" t="s">
        <v>3861</v>
      </c>
      <c r="AN780" s="55" t="s">
        <v>1644</v>
      </c>
      <c r="AO780" t="s">
        <v>3842</v>
      </c>
    </row>
    <row r="781" spans="1:41" x14ac:dyDescent="0.25">
      <c r="A781" s="56">
        <v>45716</v>
      </c>
      <c r="B781" s="92" t="s">
        <v>2159</v>
      </c>
      <c r="C781" s="55" t="s">
        <v>4292</v>
      </c>
      <c r="D781" s="55" t="s">
        <v>3859</v>
      </c>
      <c r="E781" s="55" t="s">
        <v>89</v>
      </c>
      <c r="F781" s="55">
        <v>50900020</v>
      </c>
      <c r="G781" s="55" t="s">
        <v>492</v>
      </c>
      <c r="H781" s="55" t="s">
        <v>89</v>
      </c>
      <c r="I781" s="57">
        <v>9.6999999999999993</v>
      </c>
      <c r="J781" s="57">
        <v>9.6999999999999993</v>
      </c>
      <c r="K781" s="55" t="s">
        <v>4288</v>
      </c>
      <c r="L781" s="55" t="s">
        <v>1644</v>
      </c>
      <c r="M781" s="55" t="s">
        <v>4292</v>
      </c>
      <c r="N781" s="56">
        <v>45716</v>
      </c>
      <c r="O781" s="55" t="s">
        <v>1644</v>
      </c>
      <c r="P781" s="55" t="s">
        <v>329</v>
      </c>
      <c r="Q781" s="55" t="s">
        <v>330</v>
      </c>
      <c r="R781" s="55" t="s">
        <v>1644</v>
      </c>
      <c r="S781" s="55" t="s">
        <v>1644</v>
      </c>
      <c r="T781" s="55" t="s">
        <v>1644</v>
      </c>
      <c r="U781" s="55" t="s">
        <v>3993</v>
      </c>
      <c r="V781" s="55" t="s">
        <v>1881</v>
      </c>
      <c r="W781" s="55" t="s">
        <v>1644</v>
      </c>
      <c r="X781" s="56"/>
      <c r="Y781" s="55" t="s">
        <v>1644</v>
      </c>
      <c r="Z781" s="56"/>
      <c r="AA781" s="55" t="s">
        <v>1644</v>
      </c>
      <c r="AB781" s="59">
        <v>155580</v>
      </c>
      <c r="AC781" s="55" t="s">
        <v>1554</v>
      </c>
      <c r="AD781" s="55" t="s">
        <v>1644</v>
      </c>
      <c r="AE781" s="58">
        <v>0</v>
      </c>
      <c r="AF781" s="55" t="s">
        <v>1644</v>
      </c>
      <c r="AG781" s="55" t="s">
        <v>1644</v>
      </c>
      <c r="AH781" s="55" t="s">
        <v>1644</v>
      </c>
      <c r="AI781" s="55" t="s">
        <v>1644</v>
      </c>
      <c r="AJ781" s="55" t="s">
        <v>1644</v>
      </c>
      <c r="AK781" s="55" t="s">
        <v>1644</v>
      </c>
      <c r="AL781" s="55" t="s">
        <v>1644</v>
      </c>
      <c r="AM781" s="55" t="s">
        <v>3861</v>
      </c>
      <c r="AN781" s="55" t="s">
        <v>1644</v>
      </c>
      <c r="AO781" t="s">
        <v>3842</v>
      </c>
    </row>
    <row r="782" spans="1:41" x14ac:dyDescent="0.25">
      <c r="A782" s="56">
        <v>45716</v>
      </c>
      <c r="B782" s="92" t="s">
        <v>2159</v>
      </c>
      <c r="C782" s="55" t="s">
        <v>4292</v>
      </c>
      <c r="D782" s="55" t="s">
        <v>3859</v>
      </c>
      <c r="E782" s="55" t="s">
        <v>89</v>
      </c>
      <c r="F782" s="55">
        <v>50900020</v>
      </c>
      <c r="G782" s="55" t="s">
        <v>492</v>
      </c>
      <c r="H782" s="55" t="s">
        <v>89</v>
      </c>
      <c r="I782" s="57">
        <v>83.33</v>
      </c>
      <c r="J782" s="57">
        <v>83.33</v>
      </c>
      <c r="K782" s="55" t="s">
        <v>4288</v>
      </c>
      <c r="L782" s="55" t="s">
        <v>1644</v>
      </c>
      <c r="M782" s="55" t="s">
        <v>4292</v>
      </c>
      <c r="N782" s="56">
        <v>45716</v>
      </c>
      <c r="O782" s="55" t="s">
        <v>1644</v>
      </c>
      <c r="P782" s="55" t="s">
        <v>329</v>
      </c>
      <c r="Q782" s="55" t="s">
        <v>330</v>
      </c>
      <c r="R782" s="55" t="s">
        <v>1644</v>
      </c>
      <c r="S782" s="55" t="s">
        <v>1644</v>
      </c>
      <c r="T782" s="55" t="s">
        <v>1644</v>
      </c>
      <c r="U782" s="55" t="s">
        <v>4004</v>
      </c>
      <c r="V782" s="55" t="s">
        <v>1881</v>
      </c>
      <c r="W782" s="55" t="s">
        <v>1644</v>
      </c>
      <c r="X782" s="56"/>
      <c r="Y782" s="55" t="s">
        <v>1644</v>
      </c>
      <c r="Z782" s="56"/>
      <c r="AA782" s="55" t="s">
        <v>1644</v>
      </c>
      <c r="AB782" s="59">
        <v>1336833</v>
      </c>
      <c r="AC782" s="55" t="s">
        <v>1554</v>
      </c>
      <c r="AD782" s="55" t="s">
        <v>1644</v>
      </c>
      <c r="AE782" s="58">
        <v>0</v>
      </c>
      <c r="AF782" s="55" t="s">
        <v>1644</v>
      </c>
      <c r="AG782" s="55" t="s">
        <v>1644</v>
      </c>
      <c r="AH782" s="55" t="s">
        <v>1644</v>
      </c>
      <c r="AI782" s="55" t="s">
        <v>1644</v>
      </c>
      <c r="AJ782" s="55" t="s">
        <v>1644</v>
      </c>
      <c r="AK782" s="55" t="s">
        <v>1644</v>
      </c>
      <c r="AL782" s="55" t="s">
        <v>1644</v>
      </c>
      <c r="AM782" s="55" t="s">
        <v>3861</v>
      </c>
      <c r="AN782" s="55" t="s">
        <v>1644</v>
      </c>
      <c r="AO782" t="s">
        <v>3842</v>
      </c>
    </row>
    <row r="783" spans="1:41" x14ac:dyDescent="0.25">
      <c r="A783" s="56">
        <v>45716</v>
      </c>
      <c r="B783" s="92" t="s">
        <v>2159</v>
      </c>
      <c r="C783" s="55" t="s">
        <v>4292</v>
      </c>
      <c r="D783" s="55" t="s">
        <v>3859</v>
      </c>
      <c r="E783" s="55" t="s">
        <v>89</v>
      </c>
      <c r="F783" s="55">
        <v>50900020</v>
      </c>
      <c r="G783" s="55" t="s">
        <v>492</v>
      </c>
      <c r="H783" s="55" t="s">
        <v>89</v>
      </c>
      <c r="I783" s="57">
        <v>9.6999999999999993</v>
      </c>
      <c r="J783" s="57">
        <v>9.6999999999999993</v>
      </c>
      <c r="K783" s="55" t="s">
        <v>4288</v>
      </c>
      <c r="L783" s="55" t="s">
        <v>1644</v>
      </c>
      <c r="M783" s="55" t="s">
        <v>4292</v>
      </c>
      <c r="N783" s="56">
        <v>45716</v>
      </c>
      <c r="O783" s="55" t="s">
        <v>1644</v>
      </c>
      <c r="P783" s="55" t="s">
        <v>329</v>
      </c>
      <c r="Q783" s="55" t="s">
        <v>330</v>
      </c>
      <c r="R783" s="55" t="s">
        <v>1644</v>
      </c>
      <c r="S783" s="55" t="s">
        <v>1644</v>
      </c>
      <c r="T783" s="55" t="s">
        <v>1644</v>
      </c>
      <c r="U783" s="55" t="s">
        <v>3962</v>
      </c>
      <c r="V783" s="55" t="s">
        <v>1881</v>
      </c>
      <c r="W783" s="55" t="s">
        <v>1644</v>
      </c>
      <c r="X783" s="56"/>
      <c r="Y783" s="55" t="s">
        <v>1644</v>
      </c>
      <c r="Z783" s="56"/>
      <c r="AA783" s="55" t="s">
        <v>1644</v>
      </c>
      <c r="AB783" s="59">
        <v>155581</v>
      </c>
      <c r="AC783" s="55" t="s">
        <v>1554</v>
      </c>
      <c r="AD783" s="55" t="s">
        <v>1644</v>
      </c>
      <c r="AE783" s="58">
        <v>0</v>
      </c>
      <c r="AF783" s="55" t="s">
        <v>1644</v>
      </c>
      <c r="AG783" s="55" t="s">
        <v>1644</v>
      </c>
      <c r="AH783" s="55" t="s">
        <v>1644</v>
      </c>
      <c r="AI783" s="55" t="s">
        <v>1644</v>
      </c>
      <c r="AJ783" s="55" t="s">
        <v>1644</v>
      </c>
      <c r="AK783" s="55" t="s">
        <v>1644</v>
      </c>
      <c r="AL783" s="55" t="s">
        <v>1644</v>
      </c>
      <c r="AM783" s="55" t="s">
        <v>3861</v>
      </c>
      <c r="AN783" s="55" t="s">
        <v>1644</v>
      </c>
      <c r="AO783" t="s">
        <v>3842</v>
      </c>
    </row>
    <row r="784" spans="1:41" x14ac:dyDescent="0.25">
      <c r="A784" s="56">
        <v>45716</v>
      </c>
      <c r="B784" s="92" t="s">
        <v>2159</v>
      </c>
      <c r="C784" s="55" t="s">
        <v>4292</v>
      </c>
      <c r="D784" s="55" t="s">
        <v>3859</v>
      </c>
      <c r="E784" s="55" t="s">
        <v>89</v>
      </c>
      <c r="F784" s="55">
        <v>50900020</v>
      </c>
      <c r="G784" s="55" t="s">
        <v>492</v>
      </c>
      <c r="H784" s="55" t="s">
        <v>89</v>
      </c>
      <c r="I784" s="57">
        <v>9.6999999999999993</v>
      </c>
      <c r="J784" s="57">
        <v>9.6999999999999993</v>
      </c>
      <c r="K784" s="55" t="s">
        <v>4288</v>
      </c>
      <c r="L784" s="55" t="s">
        <v>1644</v>
      </c>
      <c r="M784" s="55" t="s">
        <v>4292</v>
      </c>
      <c r="N784" s="56">
        <v>45716</v>
      </c>
      <c r="O784" s="55" t="s">
        <v>1644</v>
      </c>
      <c r="P784" s="55" t="s">
        <v>329</v>
      </c>
      <c r="Q784" s="55" t="s">
        <v>330</v>
      </c>
      <c r="R784" s="55" t="s">
        <v>1644</v>
      </c>
      <c r="S784" s="55" t="s">
        <v>1644</v>
      </c>
      <c r="T784" s="55" t="s">
        <v>1644</v>
      </c>
      <c r="U784" s="55" t="s">
        <v>3964</v>
      </c>
      <c r="V784" s="55" t="s">
        <v>1881</v>
      </c>
      <c r="W784" s="55" t="s">
        <v>1644</v>
      </c>
      <c r="X784" s="56"/>
      <c r="Y784" s="55" t="s">
        <v>1644</v>
      </c>
      <c r="Z784" s="56"/>
      <c r="AA784" s="55" t="s">
        <v>1644</v>
      </c>
      <c r="AB784" s="59">
        <v>155580</v>
      </c>
      <c r="AC784" s="55" t="s">
        <v>1554</v>
      </c>
      <c r="AD784" s="55" t="s">
        <v>1644</v>
      </c>
      <c r="AE784" s="58">
        <v>0</v>
      </c>
      <c r="AF784" s="55" t="s">
        <v>1644</v>
      </c>
      <c r="AG784" s="55" t="s">
        <v>1644</v>
      </c>
      <c r="AH784" s="55" t="s">
        <v>1644</v>
      </c>
      <c r="AI784" s="55" t="s">
        <v>1644</v>
      </c>
      <c r="AJ784" s="55" t="s">
        <v>1644</v>
      </c>
      <c r="AK784" s="55" t="s">
        <v>1644</v>
      </c>
      <c r="AL784" s="55" t="s">
        <v>1644</v>
      </c>
      <c r="AM784" s="55" t="s">
        <v>3861</v>
      </c>
      <c r="AN784" s="55" t="s">
        <v>1644</v>
      </c>
      <c r="AO784" t="s">
        <v>3842</v>
      </c>
    </row>
    <row r="785" spans="1:41" x14ac:dyDescent="0.25">
      <c r="A785" s="56">
        <v>45716</v>
      </c>
      <c r="B785" s="92" t="s">
        <v>2159</v>
      </c>
      <c r="C785" s="55" t="s">
        <v>4292</v>
      </c>
      <c r="D785" s="55" t="s">
        <v>3859</v>
      </c>
      <c r="E785" s="55" t="s">
        <v>89</v>
      </c>
      <c r="F785" s="55">
        <v>50900020</v>
      </c>
      <c r="G785" s="55" t="s">
        <v>492</v>
      </c>
      <c r="H785" s="55" t="s">
        <v>89</v>
      </c>
      <c r="I785" s="57">
        <v>18.23</v>
      </c>
      <c r="J785" s="57">
        <v>18.23</v>
      </c>
      <c r="K785" s="55" t="s">
        <v>4288</v>
      </c>
      <c r="L785" s="55" t="s">
        <v>1644</v>
      </c>
      <c r="M785" s="55" t="s">
        <v>4292</v>
      </c>
      <c r="N785" s="56">
        <v>45716</v>
      </c>
      <c r="O785" s="55" t="s">
        <v>1644</v>
      </c>
      <c r="P785" s="55" t="s">
        <v>329</v>
      </c>
      <c r="Q785" s="55" t="s">
        <v>330</v>
      </c>
      <c r="R785" s="55" t="s">
        <v>1644</v>
      </c>
      <c r="S785" s="55" t="s">
        <v>1644</v>
      </c>
      <c r="T785" s="55" t="s">
        <v>1644</v>
      </c>
      <c r="U785" s="55" t="s">
        <v>4031</v>
      </c>
      <c r="V785" s="55" t="s">
        <v>1881</v>
      </c>
      <c r="W785" s="55" t="s">
        <v>1644</v>
      </c>
      <c r="X785" s="56"/>
      <c r="Y785" s="55" t="s">
        <v>1644</v>
      </c>
      <c r="Z785" s="56"/>
      <c r="AA785" s="55" t="s">
        <v>1644</v>
      </c>
      <c r="AB785" s="59">
        <v>292433</v>
      </c>
      <c r="AC785" s="55" t="s">
        <v>1554</v>
      </c>
      <c r="AD785" s="55" t="s">
        <v>1644</v>
      </c>
      <c r="AE785" s="58">
        <v>0</v>
      </c>
      <c r="AF785" s="55" t="s">
        <v>1644</v>
      </c>
      <c r="AG785" s="55" t="s">
        <v>1644</v>
      </c>
      <c r="AH785" s="55" t="s">
        <v>1644</v>
      </c>
      <c r="AI785" s="55" t="s">
        <v>1644</v>
      </c>
      <c r="AJ785" s="55" t="s">
        <v>1644</v>
      </c>
      <c r="AK785" s="55" t="s">
        <v>1644</v>
      </c>
      <c r="AL785" s="55" t="s">
        <v>1644</v>
      </c>
      <c r="AM785" s="55" t="s">
        <v>3861</v>
      </c>
      <c r="AN785" s="55" t="s">
        <v>1644</v>
      </c>
      <c r="AO785" t="s">
        <v>3842</v>
      </c>
    </row>
    <row r="786" spans="1:41" x14ac:dyDescent="0.25">
      <c r="A786" s="56">
        <v>45716</v>
      </c>
      <c r="B786" s="92" t="s">
        <v>2159</v>
      </c>
      <c r="C786" s="55" t="s">
        <v>4292</v>
      </c>
      <c r="D786" s="55" t="s">
        <v>3859</v>
      </c>
      <c r="E786" s="55" t="s">
        <v>89</v>
      </c>
      <c r="F786" s="55">
        <v>50900020</v>
      </c>
      <c r="G786" s="55" t="s">
        <v>492</v>
      </c>
      <c r="H786" s="55" t="s">
        <v>89</v>
      </c>
      <c r="I786" s="57">
        <v>9.6999999999999993</v>
      </c>
      <c r="J786" s="57">
        <v>9.6999999999999993</v>
      </c>
      <c r="K786" s="55" t="s">
        <v>4288</v>
      </c>
      <c r="L786" s="55" t="s">
        <v>1644</v>
      </c>
      <c r="M786" s="55" t="s">
        <v>4292</v>
      </c>
      <c r="N786" s="56">
        <v>45716</v>
      </c>
      <c r="O786" s="55" t="s">
        <v>1644</v>
      </c>
      <c r="P786" s="55" t="s">
        <v>329</v>
      </c>
      <c r="Q786" s="55" t="s">
        <v>330</v>
      </c>
      <c r="R786" s="55" t="s">
        <v>1644</v>
      </c>
      <c r="S786" s="55" t="s">
        <v>1644</v>
      </c>
      <c r="T786" s="55" t="s">
        <v>1644</v>
      </c>
      <c r="U786" s="55" t="s">
        <v>3969</v>
      </c>
      <c r="V786" s="55" t="s">
        <v>1881</v>
      </c>
      <c r="W786" s="55" t="s">
        <v>1644</v>
      </c>
      <c r="X786" s="56"/>
      <c r="Y786" s="55" t="s">
        <v>1644</v>
      </c>
      <c r="Z786" s="56"/>
      <c r="AA786" s="55" t="s">
        <v>1644</v>
      </c>
      <c r="AB786" s="59">
        <v>155581</v>
      </c>
      <c r="AC786" s="55" t="s">
        <v>1554</v>
      </c>
      <c r="AD786" s="55" t="s">
        <v>1644</v>
      </c>
      <c r="AE786" s="58">
        <v>0</v>
      </c>
      <c r="AF786" s="55" t="s">
        <v>1644</v>
      </c>
      <c r="AG786" s="55" t="s">
        <v>1644</v>
      </c>
      <c r="AH786" s="55" t="s">
        <v>1644</v>
      </c>
      <c r="AI786" s="55" t="s">
        <v>1644</v>
      </c>
      <c r="AJ786" s="55" t="s">
        <v>1644</v>
      </c>
      <c r="AK786" s="55" t="s">
        <v>1644</v>
      </c>
      <c r="AL786" s="55" t="s">
        <v>1644</v>
      </c>
      <c r="AM786" s="55" t="s">
        <v>3861</v>
      </c>
      <c r="AN786" s="55" t="s">
        <v>1644</v>
      </c>
      <c r="AO786" t="s">
        <v>3842</v>
      </c>
    </row>
    <row r="787" spans="1:41" x14ac:dyDescent="0.25">
      <c r="A787" s="56">
        <v>45716</v>
      </c>
      <c r="B787" s="92" t="s">
        <v>2159</v>
      </c>
      <c r="C787" s="55" t="s">
        <v>4292</v>
      </c>
      <c r="D787" s="55" t="s">
        <v>3859</v>
      </c>
      <c r="E787" s="55" t="s">
        <v>89</v>
      </c>
      <c r="F787" s="55">
        <v>50900020</v>
      </c>
      <c r="G787" s="55" t="s">
        <v>492</v>
      </c>
      <c r="H787" s="55" t="s">
        <v>89</v>
      </c>
      <c r="I787" s="57">
        <v>260.41000000000003</v>
      </c>
      <c r="J787" s="57">
        <v>260.41000000000003</v>
      </c>
      <c r="K787" s="55" t="s">
        <v>4288</v>
      </c>
      <c r="L787" s="55" t="s">
        <v>1644</v>
      </c>
      <c r="M787" s="55" t="s">
        <v>4292</v>
      </c>
      <c r="N787" s="56">
        <v>45716</v>
      </c>
      <c r="O787" s="55" t="s">
        <v>1644</v>
      </c>
      <c r="P787" s="55" t="s">
        <v>329</v>
      </c>
      <c r="Q787" s="55" t="s">
        <v>330</v>
      </c>
      <c r="R787" s="55" t="s">
        <v>1644</v>
      </c>
      <c r="S787" s="55" t="s">
        <v>1644</v>
      </c>
      <c r="T787" s="55" t="s">
        <v>1644</v>
      </c>
      <c r="U787" s="55" t="s">
        <v>3963</v>
      </c>
      <c r="V787" s="55" t="s">
        <v>1881</v>
      </c>
      <c r="W787" s="55" t="s">
        <v>1644</v>
      </c>
      <c r="X787" s="56"/>
      <c r="Y787" s="55" t="s">
        <v>1644</v>
      </c>
      <c r="Z787" s="56"/>
      <c r="AA787" s="55" t="s">
        <v>1644</v>
      </c>
      <c r="AB787" s="59">
        <v>4177500</v>
      </c>
      <c r="AC787" s="55" t="s">
        <v>1554</v>
      </c>
      <c r="AD787" s="55" t="s">
        <v>1644</v>
      </c>
      <c r="AE787" s="58">
        <v>0</v>
      </c>
      <c r="AF787" s="55" t="s">
        <v>1644</v>
      </c>
      <c r="AG787" s="55" t="s">
        <v>1644</v>
      </c>
      <c r="AH787" s="55" t="s">
        <v>1644</v>
      </c>
      <c r="AI787" s="55" t="s">
        <v>1644</v>
      </c>
      <c r="AJ787" s="55" t="s">
        <v>1644</v>
      </c>
      <c r="AK787" s="55" t="s">
        <v>1644</v>
      </c>
      <c r="AL787" s="55" t="s">
        <v>1644</v>
      </c>
      <c r="AM787" s="55" t="s">
        <v>3861</v>
      </c>
      <c r="AN787" s="55" t="s">
        <v>1644</v>
      </c>
      <c r="AO787" t="s">
        <v>3842</v>
      </c>
    </row>
    <row r="788" spans="1:41" x14ac:dyDescent="0.25">
      <c r="A788" s="56">
        <v>45716</v>
      </c>
      <c r="B788" s="92" t="s">
        <v>2159</v>
      </c>
      <c r="C788" s="55" t="s">
        <v>4292</v>
      </c>
      <c r="D788" s="55" t="s">
        <v>3859</v>
      </c>
      <c r="E788" s="55" t="s">
        <v>89</v>
      </c>
      <c r="F788" s="55">
        <v>50900020</v>
      </c>
      <c r="G788" s="55" t="s">
        <v>492</v>
      </c>
      <c r="H788" s="55" t="s">
        <v>89</v>
      </c>
      <c r="I788" s="57">
        <v>9.6999999999999993</v>
      </c>
      <c r="J788" s="57">
        <v>9.6999999999999993</v>
      </c>
      <c r="K788" s="55" t="s">
        <v>4288</v>
      </c>
      <c r="L788" s="55" t="s">
        <v>1644</v>
      </c>
      <c r="M788" s="55" t="s">
        <v>4292</v>
      </c>
      <c r="N788" s="56">
        <v>45716</v>
      </c>
      <c r="O788" s="55" t="s">
        <v>1644</v>
      </c>
      <c r="P788" s="55" t="s">
        <v>329</v>
      </c>
      <c r="Q788" s="55" t="s">
        <v>330</v>
      </c>
      <c r="R788" s="55" t="s">
        <v>1644</v>
      </c>
      <c r="S788" s="55" t="s">
        <v>1644</v>
      </c>
      <c r="T788" s="55" t="s">
        <v>1644</v>
      </c>
      <c r="U788" s="55" t="s">
        <v>4032</v>
      </c>
      <c r="V788" s="55" t="s">
        <v>1881</v>
      </c>
      <c r="W788" s="55" t="s">
        <v>1644</v>
      </c>
      <c r="X788" s="56"/>
      <c r="Y788" s="55" t="s">
        <v>1644</v>
      </c>
      <c r="Z788" s="56"/>
      <c r="AA788" s="55" t="s">
        <v>1644</v>
      </c>
      <c r="AB788" s="59">
        <v>155581</v>
      </c>
      <c r="AC788" s="55" t="s">
        <v>1554</v>
      </c>
      <c r="AD788" s="55" t="s">
        <v>1644</v>
      </c>
      <c r="AE788" s="58">
        <v>0</v>
      </c>
      <c r="AF788" s="55" t="s">
        <v>1644</v>
      </c>
      <c r="AG788" s="55" t="s">
        <v>1644</v>
      </c>
      <c r="AH788" s="55" t="s">
        <v>1644</v>
      </c>
      <c r="AI788" s="55" t="s">
        <v>1644</v>
      </c>
      <c r="AJ788" s="55" t="s">
        <v>1644</v>
      </c>
      <c r="AK788" s="55" t="s">
        <v>1644</v>
      </c>
      <c r="AL788" s="55" t="s">
        <v>1644</v>
      </c>
      <c r="AM788" s="55" t="s">
        <v>3861</v>
      </c>
      <c r="AN788" s="55" t="s">
        <v>1644</v>
      </c>
      <c r="AO788" t="s">
        <v>3842</v>
      </c>
    </row>
    <row r="789" spans="1:41" x14ac:dyDescent="0.25">
      <c r="A789" s="56">
        <v>45716</v>
      </c>
      <c r="B789" s="92" t="s">
        <v>2159</v>
      </c>
      <c r="C789" s="55" t="s">
        <v>4292</v>
      </c>
      <c r="D789" s="55" t="s">
        <v>3859</v>
      </c>
      <c r="E789" s="55" t="s">
        <v>89</v>
      </c>
      <c r="F789" s="55">
        <v>50900020</v>
      </c>
      <c r="G789" s="55" t="s">
        <v>492</v>
      </c>
      <c r="H789" s="55" t="s">
        <v>89</v>
      </c>
      <c r="I789" s="57">
        <v>9.6999999999999993</v>
      </c>
      <c r="J789" s="57">
        <v>9.6999999999999993</v>
      </c>
      <c r="K789" s="55" t="s">
        <v>4288</v>
      </c>
      <c r="L789" s="55" t="s">
        <v>1644</v>
      </c>
      <c r="M789" s="55" t="s">
        <v>4292</v>
      </c>
      <c r="N789" s="56">
        <v>45716</v>
      </c>
      <c r="O789" s="55" t="s">
        <v>1644</v>
      </c>
      <c r="P789" s="55" t="s">
        <v>329</v>
      </c>
      <c r="Q789" s="55" t="s">
        <v>330</v>
      </c>
      <c r="R789" s="55" t="s">
        <v>1644</v>
      </c>
      <c r="S789" s="55" t="s">
        <v>1644</v>
      </c>
      <c r="T789" s="55" t="s">
        <v>1644</v>
      </c>
      <c r="U789" s="55" t="s">
        <v>4013</v>
      </c>
      <c r="V789" s="55" t="s">
        <v>1881</v>
      </c>
      <c r="W789" s="55" t="s">
        <v>1644</v>
      </c>
      <c r="X789" s="56"/>
      <c r="Y789" s="55" t="s">
        <v>1644</v>
      </c>
      <c r="Z789" s="56"/>
      <c r="AA789" s="55" t="s">
        <v>1644</v>
      </c>
      <c r="AB789" s="59">
        <v>155581</v>
      </c>
      <c r="AC789" s="55" t="s">
        <v>1554</v>
      </c>
      <c r="AD789" s="55" t="s">
        <v>1644</v>
      </c>
      <c r="AE789" s="58">
        <v>0</v>
      </c>
      <c r="AF789" s="55" t="s">
        <v>1644</v>
      </c>
      <c r="AG789" s="55" t="s">
        <v>1644</v>
      </c>
      <c r="AH789" s="55" t="s">
        <v>1644</v>
      </c>
      <c r="AI789" s="55" t="s">
        <v>1644</v>
      </c>
      <c r="AJ789" s="55" t="s">
        <v>1644</v>
      </c>
      <c r="AK789" s="55" t="s">
        <v>1644</v>
      </c>
      <c r="AL789" s="55" t="s">
        <v>1644</v>
      </c>
      <c r="AM789" s="55" t="s">
        <v>3861</v>
      </c>
      <c r="AN789" s="55" t="s">
        <v>1644</v>
      </c>
      <c r="AO789" t="s">
        <v>3842</v>
      </c>
    </row>
    <row r="790" spans="1:41" x14ac:dyDescent="0.25">
      <c r="A790" s="56">
        <v>45716</v>
      </c>
      <c r="B790" s="92" t="s">
        <v>2159</v>
      </c>
      <c r="C790" s="55" t="s">
        <v>4292</v>
      </c>
      <c r="D790" s="55" t="s">
        <v>3859</v>
      </c>
      <c r="E790" s="55" t="s">
        <v>89</v>
      </c>
      <c r="F790" s="55">
        <v>50900020</v>
      </c>
      <c r="G790" s="55" t="s">
        <v>492</v>
      </c>
      <c r="H790" s="55" t="s">
        <v>89</v>
      </c>
      <c r="I790" s="57">
        <v>18.23</v>
      </c>
      <c r="J790" s="57">
        <v>18.23</v>
      </c>
      <c r="K790" s="55" t="s">
        <v>4288</v>
      </c>
      <c r="L790" s="55" t="s">
        <v>1644</v>
      </c>
      <c r="M790" s="55" t="s">
        <v>4292</v>
      </c>
      <c r="N790" s="56">
        <v>45716</v>
      </c>
      <c r="O790" s="55" t="s">
        <v>1644</v>
      </c>
      <c r="P790" s="55" t="s">
        <v>329</v>
      </c>
      <c r="Q790" s="55" t="s">
        <v>330</v>
      </c>
      <c r="R790" s="55" t="s">
        <v>1644</v>
      </c>
      <c r="S790" s="55" t="s">
        <v>1644</v>
      </c>
      <c r="T790" s="55" t="s">
        <v>1644</v>
      </c>
      <c r="U790" s="55" t="s">
        <v>3984</v>
      </c>
      <c r="V790" s="55" t="s">
        <v>1881</v>
      </c>
      <c r="W790" s="55" t="s">
        <v>1644</v>
      </c>
      <c r="X790" s="56"/>
      <c r="Y790" s="55" t="s">
        <v>1644</v>
      </c>
      <c r="Z790" s="56"/>
      <c r="AA790" s="55" t="s">
        <v>1644</v>
      </c>
      <c r="AB790" s="59">
        <v>292433</v>
      </c>
      <c r="AC790" s="55" t="s">
        <v>1554</v>
      </c>
      <c r="AD790" s="55" t="s">
        <v>1644</v>
      </c>
      <c r="AE790" s="58">
        <v>0</v>
      </c>
      <c r="AF790" s="55" t="s">
        <v>1644</v>
      </c>
      <c r="AG790" s="55" t="s">
        <v>1644</v>
      </c>
      <c r="AH790" s="55" t="s">
        <v>1644</v>
      </c>
      <c r="AI790" s="55" t="s">
        <v>1644</v>
      </c>
      <c r="AJ790" s="55" t="s">
        <v>1644</v>
      </c>
      <c r="AK790" s="55" t="s">
        <v>1644</v>
      </c>
      <c r="AL790" s="55" t="s">
        <v>1644</v>
      </c>
      <c r="AM790" s="55" t="s">
        <v>3861</v>
      </c>
      <c r="AN790" s="55" t="s">
        <v>1644</v>
      </c>
      <c r="AO790" t="s">
        <v>3842</v>
      </c>
    </row>
    <row r="791" spans="1:41" x14ac:dyDescent="0.25">
      <c r="A791" s="56">
        <v>45716</v>
      </c>
      <c r="B791" s="92" t="s">
        <v>2159</v>
      </c>
      <c r="C791" s="55" t="s">
        <v>4292</v>
      </c>
      <c r="D791" s="55" t="s">
        <v>3859</v>
      </c>
      <c r="E791" s="55" t="s">
        <v>89</v>
      </c>
      <c r="F791" s="55">
        <v>50900020</v>
      </c>
      <c r="G791" s="55" t="s">
        <v>492</v>
      </c>
      <c r="H791" s="55" t="s">
        <v>89</v>
      </c>
      <c r="I791" s="57">
        <v>83.33</v>
      </c>
      <c r="J791" s="57">
        <v>83.33</v>
      </c>
      <c r="K791" s="55" t="s">
        <v>4288</v>
      </c>
      <c r="L791" s="55" t="s">
        <v>1644</v>
      </c>
      <c r="M791" s="55" t="s">
        <v>4292</v>
      </c>
      <c r="N791" s="56">
        <v>45716</v>
      </c>
      <c r="O791" s="55" t="s">
        <v>1644</v>
      </c>
      <c r="P791" s="55" t="s">
        <v>329</v>
      </c>
      <c r="Q791" s="55" t="s">
        <v>330</v>
      </c>
      <c r="R791" s="55" t="s">
        <v>1644</v>
      </c>
      <c r="S791" s="55" t="s">
        <v>1644</v>
      </c>
      <c r="T791" s="55" t="s">
        <v>1644</v>
      </c>
      <c r="U791" s="55" t="s">
        <v>3994</v>
      </c>
      <c r="V791" s="55" t="s">
        <v>1881</v>
      </c>
      <c r="W791" s="55" t="s">
        <v>1644</v>
      </c>
      <c r="X791" s="56"/>
      <c r="Y791" s="55" t="s">
        <v>1644</v>
      </c>
      <c r="Z791" s="56"/>
      <c r="AA791" s="55" t="s">
        <v>1644</v>
      </c>
      <c r="AB791" s="59">
        <v>1336832</v>
      </c>
      <c r="AC791" s="55" t="s">
        <v>1554</v>
      </c>
      <c r="AD791" s="55" t="s">
        <v>1644</v>
      </c>
      <c r="AE791" s="58">
        <v>0</v>
      </c>
      <c r="AF791" s="55" t="s">
        <v>1644</v>
      </c>
      <c r="AG791" s="55" t="s">
        <v>1644</v>
      </c>
      <c r="AH791" s="55" t="s">
        <v>1644</v>
      </c>
      <c r="AI791" s="55" t="s">
        <v>1644</v>
      </c>
      <c r="AJ791" s="55" t="s">
        <v>1644</v>
      </c>
      <c r="AK791" s="55" t="s">
        <v>1644</v>
      </c>
      <c r="AL791" s="55" t="s">
        <v>1644</v>
      </c>
      <c r="AM791" s="55" t="s">
        <v>3861</v>
      </c>
      <c r="AN791" s="55" t="s">
        <v>1644</v>
      </c>
      <c r="AO791" t="s">
        <v>3842</v>
      </c>
    </row>
    <row r="792" spans="1:41" x14ac:dyDescent="0.25">
      <c r="A792" s="56">
        <v>45716</v>
      </c>
      <c r="B792" s="92" t="s">
        <v>2159</v>
      </c>
      <c r="C792" s="55" t="s">
        <v>4292</v>
      </c>
      <c r="D792" s="55" t="s">
        <v>3859</v>
      </c>
      <c r="E792" s="55" t="s">
        <v>89</v>
      </c>
      <c r="F792" s="55">
        <v>50900020</v>
      </c>
      <c r="G792" s="55" t="s">
        <v>492</v>
      </c>
      <c r="H792" s="55" t="s">
        <v>89</v>
      </c>
      <c r="I792" s="57">
        <v>9.6999999999999993</v>
      </c>
      <c r="J792" s="57">
        <v>9.6999999999999993</v>
      </c>
      <c r="K792" s="55" t="s">
        <v>4288</v>
      </c>
      <c r="L792" s="55" t="s">
        <v>1644</v>
      </c>
      <c r="M792" s="55" t="s">
        <v>4292</v>
      </c>
      <c r="N792" s="56">
        <v>45716</v>
      </c>
      <c r="O792" s="55" t="s">
        <v>1644</v>
      </c>
      <c r="P792" s="55" t="s">
        <v>329</v>
      </c>
      <c r="Q792" s="55" t="s">
        <v>330</v>
      </c>
      <c r="R792" s="55" t="s">
        <v>1644</v>
      </c>
      <c r="S792" s="55" t="s">
        <v>1644</v>
      </c>
      <c r="T792" s="55" t="s">
        <v>1644</v>
      </c>
      <c r="U792" s="55" t="s">
        <v>3986</v>
      </c>
      <c r="V792" s="55" t="s">
        <v>1881</v>
      </c>
      <c r="W792" s="55" t="s">
        <v>1644</v>
      </c>
      <c r="X792" s="56"/>
      <c r="Y792" s="55" t="s">
        <v>1644</v>
      </c>
      <c r="Z792" s="56"/>
      <c r="AA792" s="55" t="s">
        <v>1644</v>
      </c>
      <c r="AB792" s="59">
        <v>155581</v>
      </c>
      <c r="AC792" s="55" t="s">
        <v>1554</v>
      </c>
      <c r="AD792" s="55" t="s">
        <v>1644</v>
      </c>
      <c r="AE792" s="58">
        <v>0</v>
      </c>
      <c r="AF792" s="55" t="s">
        <v>1644</v>
      </c>
      <c r="AG792" s="55" t="s">
        <v>1644</v>
      </c>
      <c r="AH792" s="55" t="s">
        <v>1644</v>
      </c>
      <c r="AI792" s="55" t="s">
        <v>1644</v>
      </c>
      <c r="AJ792" s="55" t="s">
        <v>1644</v>
      </c>
      <c r="AK792" s="55" t="s">
        <v>1644</v>
      </c>
      <c r="AL792" s="55" t="s">
        <v>1644</v>
      </c>
      <c r="AM792" s="55" t="s">
        <v>3861</v>
      </c>
      <c r="AN792" s="55" t="s">
        <v>1644</v>
      </c>
      <c r="AO792" t="s">
        <v>3842</v>
      </c>
    </row>
    <row r="793" spans="1:41" x14ac:dyDescent="0.25">
      <c r="A793" s="56">
        <v>45716</v>
      </c>
      <c r="B793" s="92" t="s">
        <v>2159</v>
      </c>
      <c r="C793" s="55" t="s">
        <v>4292</v>
      </c>
      <c r="D793" s="55" t="s">
        <v>3859</v>
      </c>
      <c r="E793" s="55" t="s">
        <v>89</v>
      </c>
      <c r="F793" s="55">
        <v>50900020</v>
      </c>
      <c r="G793" s="55" t="s">
        <v>492</v>
      </c>
      <c r="H793" s="55" t="s">
        <v>89</v>
      </c>
      <c r="I793" s="57">
        <v>83.34</v>
      </c>
      <c r="J793" s="57">
        <v>83.34</v>
      </c>
      <c r="K793" s="55" t="s">
        <v>4288</v>
      </c>
      <c r="L793" s="55" t="s">
        <v>1644</v>
      </c>
      <c r="M793" s="55" t="s">
        <v>4292</v>
      </c>
      <c r="N793" s="56">
        <v>45716</v>
      </c>
      <c r="O793" s="55" t="s">
        <v>1644</v>
      </c>
      <c r="P793" s="55" t="s">
        <v>329</v>
      </c>
      <c r="Q793" s="55" t="s">
        <v>330</v>
      </c>
      <c r="R793" s="55" t="s">
        <v>1644</v>
      </c>
      <c r="S793" s="55" t="s">
        <v>1644</v>
      </c>
      <c r="T793" s="55" t="s">
        <v>1644</v>
      </c>
      <c r="U793" s="55" t="s">
        <v>3974</v>
      </c>
      <c r="V793" s="55" t="s">
        <v>1881</v>
      </c>
      <c r="W793" s="55" t="s">
        <v>1644</v>
      </c>
      <c r="X793" s="56"/>
      <c r="Y793" s="55" t="s">
        <v>1644</v>
      </c>
      <c r="Z793" s="56"/>
      <c r="AA793" s="55" t="s">
        <v>1644</v>
      </c>
      <c r="AB793" s="59">
        <v>1336834</v>
      </c>
      <c r="AC793" s="55" t="s">
        <v>1554</v>
      </c>
      <c r="AD793" s="55" t="s">
        <v>1644</v>
      </c>
      <c r="AE793" s="58">
        <v>0</v>
      </c>
      <c r="AF793" s="55" t="s">
        <v>1644</v>
      </c>
      <c r="AG793" s="55" t="s">
        <v>1644</v>
      </c>
      <c r="AH793" s="55" t="s">
        <v>1644</v>
      </c>
      <c r="AI793" s="55" t="s">
        <v>1644</v>
      </c>
      <c r="AJ793" s="55" t="s">
        <v>1644</v>
      </c>
      <c r="AK793" s="55" t="s">
        <v>1644</v>
      </c>
      <c r="AL793" s="55" t="s">
        <v>1644</v>
      </c>
      <c r="AM793" s="55" t="s">
        <v>3861</v>
      </c>
      <c r="AN793" s="55" t="s">
        <v>1644</v>
      </c>
      <c r="AO793" t="s">
        <v>3842</v>
      </c>
    </row>
    <row r="794" spans="1:41" x14ac:dyDescent="0.25">
      <c r="A794" s="56">
        <v>45716</v>
      </c>
      <c r="B794" s="92" t="s">
        <v>2159</v>
      </c>
      <c r="C794" s="55" t="s">
        <v>4292</v>
      </c>
      <c r="D794" s="55" t="s">
        <v>3859</v>
      </c>
      <c r="E794" s="55" t="s">
        <v>89</v>
      </c>
      <c r="F794" s="55">
        <v>50900020</v>
      </c>
      <c r="G794" s="55" t="s">
        <v>492</v>
      </c>
      <c r="H794" s="55" t="s">
        <v>89</v>
      </c>
      <c r="I794" s="57">
        <v>18.23</v>
      </c>
      <c r="J794" s="57">
        <v>18.23</v>
      </c>
      <c r="K794" s="55" t="s">
        <v>4288</v>
      </c>
      <c r="L794" s="55" t="s">
        <v>1644</v>
      </c>
      <c r="M794" s="55" t="s">
        <v>4292</v>
      </c>
      <c r="N794" s="56">
        <v>45716</v>
      </c>
      <c r="O794" s="55" t="s">
        <v>1644</v>
      </c>
      <c r="P794" s="55" t="s">
        <v>329</v>
      </c>
      <c r="Q794" s="55" t="s">
        <v>330</v>
      </c>
      <c r="R794" s="55" t="s">
        <v>1644</v>
      </c>
      <c r="S794" s="55" t="s">
        <v>1644</v>
      </c>
      <c r="T794" s="55" t="s">
        <v>1644</v>
      </c>
      <c r="U794" s="55" t="s">
        <v>3970</v>
      </c>
      <c r="V794" s="55" t="s">
        <v>1881</v>
      </c>
      <c r="W794" s="55" t="s">
        <v>1644</v>
      </c>
      <c r="X794" s="56"/>
      <c r="Y794" s="55" t="s">
        <v>1644</v>
      </c>
      <c r="Z794" s="56"/>
      <c r="AA794" s="55" t="s">
        <v>1644</v>
      </c>
      <c r="AB794" s="59">
        <v>292433</v>
      </c>
      <c r="AC794" s="55" t="s">
        <v>1554</v>
      </c>
      <c r="AD794" s="55" t="s">
        <v>1644</v>
      </c>
      <c r="AE794" s="58">
        <v>0</v>
      </c>
      <c r="AF794" s="55" t="s">
        <v>1644</v>
      </c>
      <c r="AG794" s="55" t="s">
        <v>1644</v>
      </c>
      <c r="AH794" s="55" t="s">
        <v>1644</v>
      </c>
      <c r="AI794" s="55" t="s">
        <v>1644</v>
      </c>
      <c r="AJ794" s="55" t="s">
        <v>1644</v>
      </c>
      <c r="AK794" s="55" t="s">
        <v>1644</v>
      </c>
      <c r="AL794" s="55" t="s">
        <v>1644</v>
      </c>
      <c r="AM794" s="55" t="s">
        <v>3861</v>
      </c>
      <c r="AN794" s="55" t="s">
        <v>1644</v>
      </c>
      <c r="AO794" t="s">
        <v>3842</v>
      </c>
    </row>
    <row r="795" spans="1:41" x14ac:dyDescent="0.25">
      <c r="A795" s="56">
        <v>45716</v>
      </c>
      <c r="B795" s="92" t="s">
        <v>2159</v>
      </c>
      <c r="C795" s="55" t="s">
        <v>4292</v>
      </c>
      <c r="D795" s="55" t="s">
        <v>3859</v>
      </c>
      <c r="E795" s="55" t="s">
        <v>89</v>
      </c>
      <c r="F795" s="55">
        <v>50900020</v>
      </c>
      <c r="G795" s="55" t="s">
        <v>492</v>
      </c>
      <c r="H795" s="55" t="s">
        <v>89</v>
      </c>
      <c r="I795" s="57">
        <v>18.23</v>
      </c>
      <c r="J795" s="57">
        <v>18.23</v>
      </c>
      <c r="K795" s="55" t="s">
        <v>4288</v>
      </c>
      <c r="L795" s="55" t="s">
        <v>1644</v>
      </c>
      <c r="M795" s="55" t="s">
        <v>4292</v>
      </c>
      <c r="N795" s="56">
        <v>45716</v>
      </c>
      <c r="O795" s="55" t="s">
        <v>1644</v>
      </c>
      <c r="P795" s="55" t="s">
        <v>329</v>
      </c>
      <c r="Q795" s="55" t="s">
        <v>330</v>
      </c>
      <c r="R795" s="55" t="s">
        <v>1644</v>
      </c>
      <c r="S795" s="55" t="s">
        <v>1644</v>
      </c>
      <c r="T795" s="55" t="s">
        <v>1644</v>
      </c>
      <c r="U795" s="55" t="s">
        <v>3976</v>
      </c>
      <c r="V795" s="55" t="s">
        <v>1881</v>
      </c>
      <c r="W795" s="55" t="s">
        <v>1644</v>
      </c>
      <c r="X795" s="56"/>
      <c r="Y795" s="55" t="s">
        <v>1644</v>
      </c>
      <c r="Z795" s="56"/>
      <c r="AA795" s="55" t="s">
        <v>1644</v>
      </c>
      <c r="AB795" s="59">
        <v>292433</v>
      </c>
      <c r="AC795" s="55" t="s">
        <v>1554</v>
      </c>
      <c r="AD795" s="55" t="s">
        <v>1644</v>
      </c>
      <c r="AE795" s="58">
        <v>0</v>
      </c>
      <c r="AF795" s="55" t="s">
        <v>1644</v>
      </c>
      <c r="AG795" s="55" t="s">
        <v>1644</v>
      </c>
      <c r="AH795" s="55" t="s">
        <v>1644</v>
      </c>
      <c r="AI795" s="55" t="s">
        <v>1644</v>
      </c>
      <c r="AJ795" s="55" t="s">
        <v>1644</v>
      </c>
      <c r="AK795" s="55" t="s">
        <v>1644</v>
      </c>
      <c r="AL795" s="55" t="s">
        <v>1644</v>
      </c>
      <c r="AM795" s="55" t="s">
        <v>3861</v>
      </c>
      <c r="AN795" s="55" t="s">
        <v>1644</v>
      </c>
      <c r="AO795" t="s">
        <v>3842</v>
      </c>
    </row>
    <row r="796" spans="1:41" x14ac:dyDescent="0.25">
      <c r="A796" s="56">
        <v>45716</v>
      </c>
      <c r="B796" s="92" t="s">
        <v>2159</v>
      </c>
      <c r="C796" s="55" t="s">
        <v>4292</v>
      </c>
      <c r="D796" s="55" t="s">
        <v>3859</v>
      </c>
      <c r="E796" s="55" t="s">
        <v>89</v>
      </c>
      <c r="F796" s="55">
        <v>50900020</v>
      </c>
      <c r="G796" s="55" t="s">
        <v>492</v>
      </c>
      <c r="H796" s="55" t="s">
        <v>89</v>
      </c>
      <c r="I796" s="57">
        <v>9.6999999999999993</v>
      </c>
      <c r="J796" s="57">
        <v>9.6999999999999993</v>
      </c>
      <c r="K796" s="55" t="s">
        <v>4288</v>
      </c>
      <c r="L796" s="55" t="s">
        <v>1644</v>
      </c>
      <c r="M796" s="55" t="s">
        <v>4292</v>
      </c>
      <c r="N796" s="56">
        <v>45716</v>
      </c>
      <c r="O796" s="55" t="s">
        <v>1644</v>
      </c>
      <c r="P796" s="55" t="s">
        <v>329</v>
      </c>
      <c r="Q796" s="55" t="s">
        <v>330</v>
      </c>
      <c r="R796" s="55" t="s">
        <v>1644</v>
      </c>
      <c r="S796" s="55" t="s">
        <v>1644</v>
      </c>
      <c r="T796" s="55" t="s">
        <v>1644</v>
      </c>
      <c r="U796" s="55" t="s">
        <v>3971</v>
      </c>
      <c r="V796" s="55" t="s">
        <v>1881</v>
      </c>
      <c r="W796" s="55" t="s">
        <v>1644</v>
      </c>
      <c r="X796" s="56"/>
      <c r="Y796" s="55" t="s">
        <v>1644</v>
      </c>
      <c r="Z796" s="56"/>
      <c r="AA796" s="55" t="s">
        <v>1644</v>
      </c>
      <c r="AB796" s="59">
        <v>155581</v>
      </c>
      <c r="AC796" s="55" t="s">
        <v>1554</v>
      </c>
      <c r="AD796" s="55" t="s">
        <v>1644</v>
      </c>
      <c r="AE796" s="58">
        <v>0</v>
      </c>
      <c r="AF796" s="55" t="s">
        <v>1644</v>
      </c>
      <c r="AG796" s="55" t="s">
        <v>1644</v>
      </c>
      <c r="AH796" s="55" t="s">
        <v>1644</v>
      </c>
      <c r="AI796" s="55" t="s">
        <v>1644</v>
      </c>
      <c r="AJ796" s="55" t="s">
        <v>1644</v>
      </c>
      <c r="AK796" s="55" t="s">
        <v>1644</v>
      </c>
      <c r="AL796" s="55" t="s">
        <v>1644</v>
      </c>
      <c r="AM796" s="55" t="s">
        <v>3861</v>
      </c>
      <c r="AN796" s="55" t="s">
        <v>1644</v>
      </c>
      <c r="AO796" t="s">
        <v>3842</v>
      </c>
    </row>
    <row r="797" spans="1:41" x14ac:dyDescent="0.25">
      <c r="A797" s="56">
        <v>45716</v>
      </c>
      <c r="B797" s="92" t="s">
        <v>2159</v>
      </c>
      <c r="C797" s="55" t="s">
        <v>4292</v>
      </c>
      <c r="D797" s="55" t="s">
        <v>3859</v>
      </c>
      <c r="E797" s="55" t="s">
        <v>89</v>
      </c>
      <c r="F797" s="55">
        <v>50900020</v>
      </c>
      <c r="G797" s="55" t="s">
        <v>492</v>
      </c>
      <c r="H797" s="55" t="s">
        <v>89</v>
      </c>
      <c r="I797" s="57">
        <v>9.6999999999999993</v>
      </c>
      <c r="J797" s="57">
        <v>9.6999999999999993</v>
      </c>
      <c r="K797" s="55" t="s">
        <v>4288</v>
      </c>
      <c r="L797" s="55" t="s">
        <v>1644</v>
      </c>
      <c r="M797" s="55" t="s">
        <v>4292</v>
      </c>
      <c r="N797" s="56">
        <v>45716</v>
      </c>
      <c r="O797" s="55" t="s">
        <v>1644</v>
      </c>
      <c r="P797" s="55" t="s">
        <v>329</v>
      </c>
      <c r="Q797" s="55" t="s">
        <v>330</v>
      </c>
      <c r="R797" s="55" t="s">
        <v>1644</v>
      </c>
      <c r="S797" s="55" t="s">
        <v>1644</v>
      </c>
      <c r="T797" s="55" t="s">
        <v>1644</v>
      </c>
      <c r="U797" s="55" t="s">
        <v>4030</v>
      </c>
      <c r="V797" s="55" t="s">
        <v>1881</v>
      </c>
      <c r="W797" s="55" t="s">
        <v>1644</v>
      </c>
      <c r="X797" s="56"/>
      <c r="Y797" s="55" t="s">
        <v>1644</v>
      </c>
      <c r="Z797" s="56"/>
      <c r="AA797" s="55" t="s">
        <v>1644</v>
      </c>
      <c r="AB797" s="59">
        <v>155581</v>
      </c>
      <c r="AC797" s="55" t="s">
        <v>1554</v>
      </c>
      <c r="AD797" s="55" t="s">
        <v>1644</v>
      </c>
      <c r="AE797" s="58">
        <v>0</v>
      </c>
      <c r="AF797" s="55" t="s">
        <v>1644</v>
      </c>
      <c r="AG797" s="55" t="s">
        <v>1644</v>
      </c>
      <c r="AH797" s="55" t="s">
        <v>1644</v>
      </c>
      <c r="AI797" s="55" t="s">
        <v>1644</v>
      </c>
      <c r="AJ797" s="55" t="s">
        <v>1644</v>
      </c>
      <c r="AK797" s="55" t="s">
        <v>1644</v>
      </c>
      <c r="AL797" s="55" t="s">
        <v>1644</v>
      </c>
      <c r="AM797" s="55" t="s">
        <v>3861</v>
      </c>
      <c r="AN797" s="55" t="s">
        <v>1644</v>
      </c>
      <c r="AO797" t="s">
        <v>3842</v>
      </c>
    </row>
    <row r="798" spans="1:41" x14ac:dyDescent="0.25">
      <c r="A798" s="56">
        <v>45716</v>
      </c>
      <c r="B798" s="92" t="s">
        <v>2159</v>
      </c>
      <c r="C798" s="55" t="s">
        <v>4292</v>
      </c>
      <c r="D798" s="55" t="s">
        <v>3859</v>
      </c>
      <c r="E798" s="55" t="s">
        <v>89</v>
      </c>
      <c r="F798" s="55">
        <v>50900020</v>
      </c>
      <c r="G798" s="55" t="s">
        <v>492</v>
      </c>
      <c r="H798" s="55" t="s">
        <v>89</v>
      </c>
      <c r="I798" s="57">
        <v>9.6999999999999993</v>
      </c>
      <c r="J798" s="57">
        <v>9.6999999999999993</v>
      </c>
      <c r="K798" s="55" t="s">
        <v>4288</v>
      </c>
      <c r="L798" s="55" t="s">
        <v>1644</v>
      </c>
      <c r="M798" s="55" t="s">
        <v>4292</v>
      </c>
      <c r="N798" s="56">
        <v>45716</v>
      </c>
      <c r="O798" s="55" t="s">
        <v>1644</v>
      </c>
      <c r="P798" s="55" t="s">
        <v>329</v>
      </c>
      <c r="Q798" s="55" t="s">
        <v>330</v>
      </c>
      <c r="R798" s="55" t="s">
        <v>1644</v>
      </c>
      <c r="S798" s="55" t="s">
        <v>1644</v>
      </c>
      <c r="T798" s="55" t="s">
        <v>1644</v>
      </c>
      <c r="U798" s="55" t="s">
        <v>3981</v>
      </c>
      <c r="V798" s="55" t="s">
        <v>1881</v>
      </c>
      <c r="W798" s="55" t="s">
        <v>1644</v>
      </c>
      <c r="X798" s="56"/>
      <c r="Y798" s="55" t="s">
        <v>1644</v>
      </c>
      <c r="Z798" s="56"/>
      <c r="AA798" s="55" t="s">
        <v>1644</v>
      </c>
      <c r="AB798" s="59">
        <v>155581</v>
      </c>
      <c r="AC798" s="55" t="s">
        <v>1554</v>
      </c>
      <c r="AD798" s="55" t="s">
        <v>1644</v>
      </c>
      <c r="AE798" s="58">
        <v>0</v>
      </c>
      <c r="AF798" s="55" t="s">
        <v>1644</v>
      </c>
      <c r="AG798" s="55" t="s">
        <v>1644</v>
      </c>
      <c r="AH798" s="55" t="s">
        <v>1644</v>
      </c>
      <c r="AI798" s="55" t="s">
        <v>1644</v>
      </c>
      <c r="AJ798" s="55" t="s">
        <v>1644</v>
      </c>
      <c r="AK798" s="55" t="s">
        <v>1644</v>
      </c>
      <c r="AL798" s="55" t="s">
        <v>1644</v>
      </c>
      <c r="AM798" s="55" t="s">
        <v>3861</v>
      </c>
      <c r="AN798" s="55" t="s">
        <v>1644</v>
      </c>
      <c r="AO798" t="s">
        <v>3842</v>
      </c>
    </row>
    <row r="799" spans="1:41" x14ac:dyDescent="0.25">
      <c r="A799" s="56">
        <v>45716</v>
      </c>
      <c r="B799" s="92" t="s">
        <v>2159</v>
      </c>
      <c r="C799" s="55" t="s">
        <v>4292</v>
      </c>
      <c r="D799" s="55" t="s">
        <v>3859</v>
      </c>
      <c r="E799" s="55" t="s">
        <v>89</v>
      </c>
      <c r="F799" s="55">
        <v>50900020</v>
      </c>
      <c r="G799" s="55" t="s">
        <v>492</v>
      </c>
      <c r="H799" s="55" t="s">
        <v>89</v>
      </c>
      <c r="I799" s="57">
        <v>83.34</v>
      </c>
      <c r="J799" s="57">
        <v>83.34</v>
      </c>
      <c r="K799" s="55" t="s">
        <v>4288</v>
      </c>
      <c r="L799" s="55" t="s">
        <v>1644</v>
      </c>
      <c r="M799" s="55" t="s">
        <v>4292</v>
      </c>
      <c r="N799" s="56">
        <v>45716</v>
      </c>
      <c r="O799" s="55" t="s">
        <v>1644</v>
      </c>
      <c r="P799" s="55" t="s">
        <v>329</v>
      </c>
      <c r="Q799" s="55" t="s">
        <v>330</v>
      </c>
      <c r="R799" s="55" t="s">
        <v>1644</v>
      </c>
      <c r="S799" s="55" t="s">
        <v>1644</v>
      </c>
      <c r="T799" s="55" t="s">
        <v>1644</v>
      </c>
      <c r="U799" s="55" t="s">
        <v>4024</v>
      </c>
      <c r="V799" s="55" t="s">
        <v>1881</v>
      </c>
      <c r="W799" s="55" t="s">
        <v>1644</v>
      </c>
      <c r="X799" s="56"/>
      <c r="Y799" s="55" t="s">
        <v>1644</v>
      </c>
      <c r="Z799" s="56"/>
      <c r="AA799" s="55" t="s">
        <v>1644</v>
      </c>
      <c r="AB799" s="59">
        <v>1336832</v>
      </c>
      <c r="AC799" s="55" t="s">
        <v>1554</v>
      </c>
      <c r="AD799" s="55" t="s">
        <v>1644</v>
      </c>
      <c r="AE799" s="58">
        <v>0</v>
      </c>
      <c r="AF799" s="55" t="s">
        <v>1644</v>
      </c>
      <c r="AG799" s="55" t="s">
        <v>1644</v>
      </c>
      <c r="AH799" s="55" t="s">
        <v>1644</v>
      </c>
      <c r="AI799" s="55" t="s">
        <v>1644</v>
      </c>
      <c r="AJ799" s="55" t="s">
        <v>1644</v>
      </c>
      <c r="AK799" s="55" t="s">
        <v>1644</v>
      </c>
      <c r="AL799" s="55" t="s">
        <v>1644</v>
      </c>
      <c r="AM799" s="55" t="s">
        <v>3861</v>
      </c>
      <c r="AN799" s="55" t="s">
        <v>1644</v>
      </c>
      <c r="AO799" t="s">
        <v>3842</v>
      </c>
    </row>
    <row r="800" spans="1:41" x14ac:dyDescent="0.25">
      <c r="A800" s="56">
        <v>45716</v>
      </c>
      <c r="B800" s="92" t="s">
        <v>2159</v>
      </c>
      <c r="C800" s="55" t="s">
        <v>4292</v>
      </c>
      <c r="D800" s="55" t="s">
        <v>3859</v>
      </c>
      <c r="E800" s="55" t="s">
        <v>89</v>
      </c>
      <c r="F800" s="55">
        <v>50900020</v>
      </c>
      <c r="G800" s="55" t="s">
        <v>492</v>
      </c>
      <c r="H800" s="55" t="s">
        <v>89</v>
      </c>
      <c r="I800" s="57">
        <v>9.6999999999999993</v>
      </c>
      <c r="J800" s="57">
        <v>9.6999999999999993</v>
      </c>
      <c r="K800" s="55" t="s">
        <v>4288</v>
      </c>
      <c r="L800" s="55" t="s">
        <v>1644</v>
      </c>
      <c r="M800" s="55" t="s">
        <v>4292</v>
      </c>
      <c r="N800" s="56">
        <v>45716</v>
      </c>
      <c r="O800" s="55" t="s">
        <v>1644</v>
      </c>
      <c r="P800" s="55" t="s">
        <v>329</v>
      </c>
      <c r="Q800" s="55" t="s">
        <v>330</v>
      </c>
      <c r="R800" s="55" t="s">
        <v>1644</v>
      </c>
      <c r="S800" s="55" t="s">
        <v>1644</v>
      </c>
      <c r="T800" s="55" t="s">
        <v>1644</v>
      </c>
      <c r="U800" s="55" t="s">
        <v>3966</v>
      </c>
      <c r="V800" s="55" t="s">
        <v>1881</v>
      </c>
      <c r="W800" s="55" t="s">
        <v>1644</v>
      </c>
      <c r="X800" s="56"/>
      <c r="Y800" s="55" t="s">
        <v>1644</v>
      </c>
      <c r="Z800" s="56"/>
      <c r="AA800" s="55" t="s">
        <v>1644</v>
      </c>
      <c r="AB800" s="59">
        <v>155581</v>
      </c>
      <c r="AC800" s="55" t="s">
        <v>1554</v>
      </c>
      <c r="AD800" s="55" t="s">
        <v>1644</v>
      </c>
      <c r="AE800" s="58">
        <v>0</v>
      </c>
      <c r="AF800" s="55" t="s">
        <v>1644</v>
      </c>
      <c r="AG800" s="55" t="s">
        <v>1644</v>
      </c>
      <c r="AH800" s="55" t="s">
        <v>1644</v>
      </c>
      <c r="AI800" s="55" t="s">
        <v>1644</v>
      </c>
      <c r="AJ800" s="55" t="s">
        <v>1644</v>
      </c>
      <c r="AK800" s="55" t="s">
        <v>1644</v>
      </c>
      <c r="AL800" s="55" t="s">
        <v>1644</v>
      </c>
      <c r="AM800" s="55" t="s">
        <v>3861</v>
      </c>
      <c r="AN800" s="55" t="s">
        <v>1644</v>
      </c>
      <c r="AO800" t="s">
        <v>3842</v>
      </c>
    </row>
    <row r="801" spans="1:41" x14ac:dyDescent="0.25">
      <c r="A801" s="56">
        <v>45716</v>
      </c>
      <c r="B801" s="92" t="s">
        <v>2159</v>
      </c>
      <c r="C801" s="55" t="s">
        <v>4292</v>
      </c>
      <c r="D801" s="55" t="s">
        <v>3859</v>
      </c>
      <c r="E801" s="55" t="s">
        <v>89</v>
      </c>
      <c r="F801" s="55">
        <v>50900020</v>
      </c>
      <c r="G801" s="55" t="s">
        <v>492</v>
      </c>
      <c r="H801" s="55" t="s">
        <v>89</v>
      </c>
      <c r="I801" s="57">
        <v>1087.51</v>
      </c>
      <c r="J801" s="57">
        <v>1087.51</v>
      </c>
      <c r="K801" s="55" t="s">
        <v>4288</v>
      </c>
      <c r="L801" s="55" t="s">
        <v>1644</v>
      </c>
      <c r="M801" s="55" t="s">
        <v>4292</v>
      </c>
      <c r="N801" s="56">
        <v>45716</v>
      </c>
      <c r="O801" s="55" t="s">
        <v>1644</v>
      </c>
      <c r="P801" s="55" t="s">
        <v>329</v>
      </c>
      <c r="Q801" s="55" t="s">
        <v>330</v>
      </c>
      <c r="R801" s="55" t="s">
        <v>1644</v>
      </c>
      <c r="S801" s="55" t="s">
        <v>1644</v>
      </c>
      <c r="T801" s="55" t="s">
        <v>1644</v>
      </c>
      <c r="U801" s="55" t="s">
        <v>4012</v>
      </c>
      <c r="V801" s="55" t="s">
        <v>1881</v>
      </c>
      <c r="W801" s="55" t="s">
        <v>1644</v>
      </c>
      <c r="X801" s="56"/>
      <c r="Y801" s="55" t="s">
        <v>1644</v>
      </c>
      <c r="Z801" s="56"/>
      <c r="AA801" s="55" t="s">
        <v>1644</v>
      </c>
      <c r="AB801" s="59">
        <v>17445834</v>
      </c>
      <c r="AC801" s="55" t="s">
        <v>1554</v>
      </c>
      <c r="AD801" s="55" t="s">
        <v>1644</v>
      </c>
      <c r="AE801" s="58">
        <v>0</v>
      </c>
      <c r="AF801" s="55" t="s">
        <v>1644</v>
      </c>
      <c r="AG801" s="55" t="s">
        <v>1644</v>
      </c>
      <c r="AH801" s="55" t="s">
        <v>1644</v>
      </c>
      <c r="AI801" s="55" t="s">
        <v>1644</v>
      </c>
      <c r="AJ801" s="55" t="s">
        <v>1644</v>
      </c>
      <c r="AK801" s="55" t="s">
        <v>1644</v>
      </c>
      <c r="AL801" s="55" t="s">
        <v>1644</v>
      </c>
      <c r="AM801" s="55" t="s">
        <v>3861</v>
      </c>
      <c r="AN801" s="55" t="s">
        <v>1644</v>
      </c>
      <c r="AO801" t="s">
        <v>3842</v>
      </c>
    </row>
    <row r="802" spans="1:41" x14ac:dyDescent="0.25">
      <c r="A802" s="56">
        <v>45716</v>
      </c>
      <c r="B802" s="92" t="s">
        <v>2159</v>
      </c>
      <c r="C802" s="55" t="s">
        <v>4292</v>
      </c>
      <c r="D802" s="55" t="s">
        <v>3859</v>
      </c>
      <c r="E802" s="55" t="s">
        <v>89</v>
      </c>
      <c r="F802" s="55">
        <v>50900020</v>
      </c>
      <c r="G802" s="55" t="s">
        <v>492</v>
      </c>
      <c r="H802" s="55" t="s">
        <v>89</v>
      </c>
      <c r="I802" s="57">
        <v>18.23</v>
      </c>
      <c r="J802" s="57">
        <v>18.23</v>
      </c>
      <c r="K802" s="55" t="s">
        <v>4288</v>
      </c>
      <c r="L802" s="55" t="s">
        <v>1644</v>
      </c>
      <c r="M802" s="55" t="s">
        <v>4292</v>
      </c>
      <c r="N802" s="56">
        <v>45716</v>
      </c>
      <c r="O802" s="55" t="s">
        <v>1644</v>
      </c>
      <c r="P802" s="55" t="s">
        <v>329</v>
      </c>
      <c r="Q802" s="55" t="s">
        <v>330</v>
      </c>
      <c r="R802" s="55" t="s">
        <v>1644</v>
      </c>
      <c r="S802" s="55" t="s">
        <v>1644</v>
      </c>
      <c r="T802" s="55" t="s">
        <v>1644</v>
      </c>
      <c r="U802" s="55" t="s">
        <v>4029</v>
      </c>
      <c r="V802" s="55" t="s">
        <v>1881</v>
      </c>
      <c r="W802" s="55" t="s">
        <v>1644</v>
      </c>
      <c r="X802" s="56"/>
      <c r="Y802" s="55" t="s">
        <v>1644</v>
      </c>
      <c r="Z802" s="56"/>
      <c r="AA802" s="55" t="s">
        <v>1644</v>
      </c>
      <c r="AB802" s="59">
        <v>292433</v>
      </c>
      <c r="AC802" s="55" t="s">
        <v>1554</v>
      </c>
      <c r="AD802" s="55" t="s">
        <v>1644</v>
      </c>
      <c r="AE802" s="58">
        <v>0</v>
      </c>
      <c r="AF802" s="55" t="s">
        <v>1644</v>
      </c>
      <c r="AG802" s="55" t="s">
        <v>1644</v>
      </c>
      <c r="AH802" s="55" t="s">
        <v>1644</v>
      </c>
      <c r="AI802" s="55" t="s">
        <v>1644</v>
      </c>
      <c r="AJ802" s="55" t="s">
        <v>1644</v>
      </c>
      <c r="AK802" s="55" t="s">
        <v>1644</v>
      </c>
      <c r="AL802" s="55" t="s">
        <v>1644</v>
      </c>
      <c r="AM802" s="55" t="s">
        <v>3861</v>
      </c>
      <c r="AN802" s="55" t="s">
        <v>1644</v>
      </c>
      <c r="AO802" t="s">
        <v>3842</v>
      </c>
    </row>
    <row r="803" spans="1:41" x14ac:dyDescent="0.25">
      <c r="A803" s="56">
        <v>45716</v>
      </c>
      <c r="B803" s="92" t="s">
        <v>2159</v>
      </c>
      <c r="C803" s="55" t="s">
        <v>4292</v>
      </c>
      <c r="D803" s="55" t="s">
        <v>3859</v>
      </c>
      <c r="E803" s="55" t="s">
        <v>89</v>
      </c>
      <c r="F803" s="55">
        <v>50900020</v>
      </c>
      <c r="G803" s="55" t="s">
        <v>492</v>
      </c>
      <c r="H803" s="55" t="s">
        <v>89</v>
      </c>
      <c r="I803" s="57">
        <v>83.33</v>
      </c>
      <c r="J803" s="57">
        <v>83.33</v>
      </c>
      <c r="K803" s="55" t="s">
        <v>4288</v>
      </c>
      <c r="L803" s="55" t="s">
        <v>1644</v>
      </c>
      <c r="M803" s="55" t="s">
        <v>4292</v>
      </c>
      <c r="N803" s="56">
        <v>45716</v>
      </c>
      <c r="O803" s="55" t="s">
        <v>1644</v>
      </c>
      <c r="P803" s="55" t="s">
        <v>329</v>
      </c>
      <c r="Q803" s="55" t="s">
        <v>330</v>
      </c>
      <c r="R803" s="55" t="s">
        <v>1644</v>
      </c>
      <c r="S803" s="55" t="s">
        <v>1644</v>
      </c>
      <c r="T803" s="55" t="s">
        <v>1644</v>
      </c>
      <c r="U803" s="55" t="s">
        <v>4016</v>
      </c>
      <c r="V803" s="55" t="s">
        <v>1881</v>
      </c>
      <c r="W803" s="55" t="s">
        <v>1644</v>
      </c>
      <c r="X803" s="56"/>
      <c r="Y803" s="55" t="s">
        <v>1644</v>
      </c>
      <c r="Z803" s="56"/>
      <c r="AA803" s="55" t="s">
        <v>1644</v>
      </c>
      <c r="AB803" s="59">
        <v>1336833</v>
      </c>
      <c r="AC803" s="55" t="s">
        <v>1554</v>
      </c>
      <c r="AD803" s="55" t="s">
        <v>1644</v>
      </c>
      <c r="AE803" s="58">
        <v>0</v>
      </c>
      <c r="AF803" s="55" t="s">
        <v>1644</v>
      </c>
      <c r="AG803" s="55" t="s">
        <v>1644</v>
      </c>
      <c r="AH803" s="55" t="s">
        <v>1644</v>
      </c>
      <c r="AI803" s="55" t="s">
        <v>1644</v>
      </c>
      <c r="AJ803" s="55" t="s">
        <v>1644</v>
      </c>
      <c r="AK803" s="55" t="s">
        <v>1644</v>
      </c>
      <c r="AL803" s="55" t="s">
        <v>1644</v>
      </c>
      <c r="AM803" s="55" t="s">
        <v>3861</v>
      </c>
      <c r="AN803" s="55" t="s">
        <v>1644</v>
      </c>
      <c r="AO803" t="s">
        <v>3842</v>
      </c>
    </row>
    <row r="804" spans="1:41" x14ac:dyDescent="0.25">
      <c r="A804" s="56">
        <v>45716</v>
      </c>
      <c r="B804" s="92" t="s">
        <v>2159</v>
      </c>
      <c r="C804" s="55" t="s">
        <v>4292</v>
      </c>
      <c r="D804" s="55" t="s">
        <v>3859</v>
      </c>
      <c r="E804" s="55" t="s">
        <v>89</v>
      </c>
      <c r="F804" s="55">
        <v>50900020</v>
      </c>
      <c r="G804" s="55" t="s">
        <v>492</v>
      </c>
      <c r="H804" s="55" t="s">
        <v>89</v>
      </c>
      <c r="I804" s="57">
        <v>18.23</v>
      </c>
      <c r="J804" s="57">
        <v>18.23</v>
      </c>
      <c r="K804" s="55" t="s">
        <v>4288</v>
      </c>
      <c r="L804" s="55" t="s">
        <v>1644</v>
      </c>
      <c r="M804" s="55" t="s">
        <v>4292</v>
      </c>
      <c r="N804" s="56">
        <v>45716</v>
      </c>
      <c r="O804" s="55" t="s">
        <v>1644</v>
      </c>
      <c r="P804" s="55" t="s">
        <v>329</v>
      </c>
      <c r="Q804" s="55" t="s">
        <v>330</v>
      </c>
      <c r="R804" s="55" t="s">
        <v>1644</v>
      </c>
      <c r="S804" s="55" t="s">
        <v>1644</v>
      </c>
      <c r="T804" s="55" t="s">
        <v>1644</v>
      </c>
      <c r="U804" s="55" t="s">
        <v>4023</v>
      </c>
      <c r="V804" s="55" t="s">
        <v>1881</v>
      </c>
      <c r="W804" s="55" t="s">
        <v>1644</v>
      </c>
      <c r="X804" s="56"/>
      <c r="Y804" s="55" t="s">
        <v>1644</v>
      </c>
      <c r="Z804" s="56"/>
      <c r="AA804" s="55" t="s">
        <v>1644</v>
      </c>
      <c r="AB804" s="59">
        <v>292433</v>
      </c>
      <c r="AC804" s="55" t="s">
        <v>1554</v>
      </c>
      <c r="AD804" s="55" t="s">
        <v>1644</v>
      </c>
      <c r="AE804" s="58">
        <v>0</v>
      </c>
      <c r="AF804" s="55" t="s">
        <v>1644</v>
      </c>
      <c r="AG804" s="55" t="s">
        <v>1644</v>
      </c>
      <c r="AH804" s="55" t="s">
        <v>1644</v>
      </c>
      <c r="AI804" s="55" t="s">
        <v>1644</v>
      </c>
      <c r="AJ804" s="55" t="s">
        <v>1644</v>
      </c>
      <c r="AK804" s="55" t="s">
        <v>1644</v>
      </c>
      <c r="AL804" s="55" t="s">
        <v>1644</v>
      </c>
      <c r="AM804" s="55" t="s">
        <v>3861</v>
      </c>
      <c r="AN804" s="55" t="s">
        <v>1644</v>
      </c>
      <c r="AO804" t="s">
        <v>3842</v>
      </c>
    </row>
    <row r="805" spans="1:41" x14ac:dyDescent="0.25">
      <c r="A805" s="56">
        <v>45716</v>
      </c>
      <c r="B805" s="92" t="s">
        <v>2159</v>
      </c>
      <c r="C805" s="55" t="s">
        <v>4292</v>
      </c>
      <c r="D805" s="55" t="s">
        <v>3859</v>
      </c>
      <c r="E805" s="55" t="s">
        <v>89</v>
      </c>
      <c r="F805" s="55">
        <v>50900020</v>
      </c>
      <c r="G805" s="55" t="s">
        <v>492</v>
      </c>
      <c r="H805" s="55" t="s">
        <v>89</v>
      </c>
      <c r="I805" s="57">
        <v>533.34</v>
      </c>
      <c r="J805" s="57">
        <v>533.34</v>
      </c>
      <c r="K805" s="55" t="s">
        <v>4288</v>
      </c>
      <c r="L805" s="55" t="s">
        <v>1644</v>
      </c>
      <c r="M805" s="55" t="s">
        <v>4292</v>
      </c>
      <c r="N805" s="56">
        <v>45716</v>
      </c>
      <c r="O805" s="55" t="s">
        <v>1644</v>
      </c>
      <c r="P805" s="55" t="s">
        <v>329</v>
      </c>
      <c r="Q805" s="55" t="s">
        <v>330</v>
      </c>
      <c r="R805" s="55" t="s">
        <v>1644</v>
      </c>
      <c r="S805" s="55" t="s">
        <v>1644</v>
      </c>
      <c r="T805" s="55" t="s">
        <v>1644</v>
      </c>
      <c r="U805" s="55" t="s">
        <v>4028</v>
      </c>
      <c r="V805" s="55" t="s">
        <v>1881</v>
      </c>
      <c r="W805" s="55" t="s">
        <v>1644</v>
      </c>
      <c r="X805" s="56"/>
      <c r="Y805" s="55" t="s">
        <v>1644</v>
      </c>
      <c r="Z805" s="56"/>
      <c r="AA805" s="55" t="s">
        <v>1644</v>
      </c>
      <c r="AB805" s="59">
        <v>8555841</v>
      </c>
      <c r="AC805" s="55" t="s">
        <v>1554</v>
      </c>
      <c r="AD805" s="55" t="s">
        <v>1644</v>
      </c>
      <c r="AE805" s="58">
        <v>0</v>
      </c>
      <c r="AF805" s="55" t="s">
        <v>1644</v>
      </c>
      <c r="AG805" s="55" t="s">
        <v>1644</v>
      </c>
      <c r="AH805" s="55" t="s">
        <v>1644</v>
      </c>
      <c r="AI805" s="55" t="s">
        <v>1644</v>
      </c>
      <c r="AJ805" s="55" t="s">
        <v>1644</v>
      </c>
      <c r="AK805" s="55" t="s">
        <v>1644</v>
      </c>
      <c r="AL805" s="55" t="s">
        <v>1644</v>
      </c>
      <c r="AM805" s="55" t="s">
        <v>3861</v>
      </c>
      <c r="AN805" s="55" t="s">
        <v>1644</v>
      </c>
      <c r="AO805" t="s">
        <v>3842</v>
      </c>
    </row>
    <row r="806" spans="1:41" x14ac:dyDescent="0.25">
      <c r="A806" s="56">
        <v>45716</v>
      </c>
      <c r="B806" s="92" t="s">
        <v>2159</v>
      </c>
      <c r="C806" s="55" t="s">
        <v>4292</v>
      </c>
      <c r="D806" s="55" t="s">
        <v>3859</v>
      </c>
      <c r="E806" s="55" t="s">
        <v>89</v>
      </c>
      <c r="F806" s="55">
        <v>50900020</v>
      </c>
      <c r="G806" s="55" t="s">
        <v>492</v>
      </c>
      <c r="H806" s="55" t="s">
        <v>89</v>
      </c>
      <c r="I806" s="57">
        <v>9.6999999999999993</v>
      </c>
      <c r="J806" s="57">
        <v>9.6999999999999993</v>
      </c>
      <c r="K806" s="55" t="s">
        <v>4288</v>
      </c>
      <c r="L806" s="55" t="s">
        <v>1644</v>
      </c>
      <c r="M806" s="55" t="s">
        <v>4292</v>
      </c>
      <c r="N806" s="56">
        <v>45716</v>
      </c>
      <c r="O806" s="55" t="s">
        <v>1644</v>
      </c>
      <c r="P806" s="55" t="s">
        <v>329</v>
      </c>
      <c r="Q806" s="55" t="s">
        <v>330</v>
      </c>
      <c r="R806" s="55" t="s">
        <v>1644</v>
      </c>
      <c r="S806" s="55" t="s">
        <v>1644</v>
      </c>
      <c r="T806" s="55" t="s">
        <v>1644</v>
      </c>
      <c r="U806" s="55" t="s">
        <v>3960</v>
      </c>
      <c r="V806" s="55" t="s">
        <v>1881</v>
      </c>
      <c r="W806" s="55" t="s">
        <v>1644</v>
      </c>
      <c r="X806" s="56"/>
      <c r="Y806" s="55" t="s">
        <v>1644</v>
      </c>
      <c r="Z806" s="56"/>
      <c r="AA806" s="55" t="s">
        <v>1644</v>
      </c>
      <c r="AB806" s="59">
        <v>155580</v>
      </c>
      <c r="AC806" s="55" t="s">
        <v>1554</v>
      </c>
      <c r="AD806" s="55" t="s">
        <v>1644</v>
      </c>
      <c r="AE806" s="58">
        <v>0</v>
      </c>
      <c r="AF806" s="55" t="s">
        <v>1644</v>
      </c>
      <c r="AG806" s="55" t="s">
        <v>1644</v>
      </c>
      <c r="AH806" s="55" t="s">
        <v>1644</v>
      </c>
      <c r="AI806" s="55" t="s">
        <v>1644</v>
      </c>
      <c r="AJ806" s="55" t="s">
        <v>1644</v>
      </c>
      <c r="AK806" s="55" t="s">
        <v>1644</v>
      </c>
      <c r="AL806" s="55" t="s">
        <v>1644</v>
      </c>
      <c r="AM806" s="55" t="s">
        <v>3861</v>
      </c>
      <c r="AN806" s="55" t="s">
        <v>1644</v>
      </c>
      <c r="AO806" t="s">
        <v>3842</v>
      </c>
    </row>
    <row r="807" spans="1:41" x14ac:dyDescent="0.25">
      <c r="A807" s="56">
        <v>45716</v>
      </c>
      <c r="B807" s="92" t="s">
        <v>2159</v>
      </c>
      <c r="C807" s="55" t="s">
        <v>4292</v>
      </c>
      <c r="D807" s="55" t="s">
        <v>3859</v>
      </c>
      <c r="E807" s="55" t="s">
        <v>89</v>
      </c>
      <c r="F807" s="55">
        <v>50900020</v>
      </c>
      <c r="G807" s="55" t="s">
        <v>492</v>
      </c>
      <c r="H807" s="55" t="s">
        <v>89</v>
      </c>
      <c r="I807" s="57">
        <v>83.34</v>
      </c>
      <c r="J807" s="57">
        <v>83.34</v>
      </c>
      <c r="K807" s="55" t="s">
        <v>4288</v>
      </c>
      <c r="L807" s="55" t="s">
        <v>1644</v>
      </c>
      <c r="M807" s="55" t="s">
        <v>4292</v>
      </c>
      <c r="N807" s="56">
        <v>45716</v>
      </c>
      <c r="O807" s="55" t="s">
        <v>1644</v>
      </c>
      <c r="P807" s="55" t="s">
        <v>329</v>
      </c>
      <c r="Q807" s="55" t="s">
        <v>330</v>
      </c>
      <c r="R807" s="55" t="s">
        <v>1644</v>
      </c>
      <c r="S807" s="55" t="s">
        <v>1644</v>
      </c>
      <c r="T807" s="55" t="s">
        <v>1644</v>
      </c>
      <c r="U807" s="55" t="s">
        <v>3980</v>
      </c>
      <c r="V807" s="55" t="s">
        <v>1881</v>
      </c>
      <c r="W807" s="55" t="s">
        <v>1644</v>
      </c>
      <c r="X807" s="56"/>
      <c r="Y807" s="55" t="s">
        <v>1644</v>
      </c>
      <c r="Z807" s="56"/>
      <c r="AA807" s="55" t="s">
        <v>1644</v>
      </c>
      <c r="AB807" s="59">
        <v>1336832</v>
      </c>
      <c r="AC807" s="55" t="s">
        <v>1554</v>
      </c>
      <c r="AD807" s="55" t="s">
        <v>1644</v>
      </c>
      <c r="AE807" s="58">
        <v>0</v>
      </c>
      <c r="AF807" s="55" t="s">
        <v>1644</v>
      </c>
      <c r="AG807" s="55" t="s">
        <v>1644</v>
      </c>
      <c r="AH807" s="55" t="s">
        <v>1644</v>
      </c>
      <c r="AI807" s="55" t="s">
        <v>1644</v>
      </c>
      <c r="AJ807" s="55" t="s">
        <v>1644</v>
      </c>
      <c r="AK807" s="55" t="s">
        <v>1644</v>
      </c>
      <c r="AL807" s="55" t="s">
        <v>1644</v>
      </c>
      <c r="AM807" s="55" t="s">
        <v>3861</v>
      </c>
      <c r="AN807" s="55" t="s">
        <v>1644</v>
      </c>
      <c r="AO807" t="s">
        <v>3842</v>
      </c>
    </row>
    <row r="808" spans="1:41" x14ac:dyDescent="0.25">
      <c r="A808" s="56">
        <v>45716</v>
      </c>
      <c r="B808" s="92" t="s">
        <v>2159</v>
      </c>
      <c r="C808" s="55" t="s">
        <v>4292</v>
      </c>
      <c r="D808" s="55" t="s">
        <v>3859</v>
      </c>
      <c r="E808" s="55" t="s">
        <v>89</v>
      </c>
      <c r="F808" s="55">
        <v>50900020</v>
      </c>
      <c r="G808" s="55" t="s">
        <v>492</v>
      </c>
      <c r="H808" s="55" t="s">
        <v>89</v>
      </c>
      <c r="I808" s="57">
        <v>83.34</v>
      </c>
      <c r="J808" s="57">
        <v>83.34</v>
      </c>
      <c r="K808" s="55" t="s">
        <v>4288</v>
      </c>
      <c r="L808" s="55" t="s">
        <v>1644</v>
      </c>
      <c r="M808" s="55" t="s">
        <v>4292</v>
      </c>
      <c r="N808" s="56">
        <v>45716</v>
      </c>
      <c r="O808" s="55" t="s">
        <v>1644</v>
      </c>
      <c r="P808" s="55" t="s">
        <v>329</v>
      </c>
      <c r="Q808" s="55" t="s">
        <v>330</v>
      </c>
      <c r="R808" s="55" t="s">
        <v>1644</v>
      </c>
      <c r="S808" s="55" t="s">
        <v>1644</v>
      </c>
      <c r="T808" s="55" t="s">
        <v>1644</v>
      </c>
      <c r="U808" s="55" t="s">
        <v>3988</v>
      </c>
      <c r="V808" s="55" t="s">
        <v>1881</v>
      </c>
      <c r="W808" s="55" t="s">
        <v>1644</v>
      </c>
      <c r="X808" s="56"/>
      <c r="Y808" s="55" t="s">
        <v>1644</v>
      </c>
      <c r="Z808" s="56"/>
      <c r="AA808" s="55" t="s">
        <v>1644</v>
      </c>
      <c r="AB808" s="59">
        <v>1336832</v>
      </c>
      <c r="AC808" s="55" t="s">
        <v>1554</v>
      </c>
      <c r="AD808" s="55" t="s">
        <v>1644</v>
      </c>
      <c r="AE808" s="58">
        <v>0</v>
      </c>
      <c r="AF808" s="55" t="s">
        <v>1644</v>
      </c>
      <c r="AG808" s="55" t="s">
        <v>1644</v>
      </c>
      <c r="AH808" s="55" t="s">
        <v>1644</v>
      </c>
      <c r="AI808" s="55" t="s">
        <v>1644</v>
      </c>
      <c r="AJ808" s="55" t="s">
        <v>1644</v>
      </c>
      <c r="AK808" s="55" t="s">
        <v>1644</v>
      </c>
      <c r="AL808" s="55" t="s">
        <v>1644</v>
      </c>
      <c r="AM808" s="55" t="s">
        <v>3861</v>
      </c>
      <c r="AN808" s="55" t="s">
        <v>1644</v>
      </c>
      <c r="AO808" t="s">
        <v>3842</v>
      </c>
    </row>
    <row r="809" spans="1:41" x14ac:dyDescent="0.25">
      <c r="A809" s="56">
        <v>45716</v>
      </c>
      <c r="B809" s="92" t="s">
        <v>2159</v>
      </c>
      <c r="C809" s="55" t="s">
        <v>4292</v>
      </c>
      <c r="D809" s="55" t="s">
        <v>3859</v>
      </c>
      <c r="E809" s="55" t="s">
        <v>89</v>
      </c>
      <c r="F809" s="55">
        <v>50900020</v>
      </c>
      <c r="G809" s="55" t="s">
        <v>492</v>
      </c>
      <c r="H809" s="55" t="s">
        <v>89</v>
      </c>
      <c r="I809" s="57">
        <v>83.34</v>
      </c>
      <c r="J809" s="57">
        <v>83.34</v>
      </c>
      <c r="K809" s="55" t="s">
        <v>4288</v>
      </c>
      <c r="L809" s="55" t="s">
        <v>1644</v>
      </c>
      <c r="M809" s="55" t="s">
        <v>4292</v>
      </c>
      <c r="N809" s="56">
        <v>45716</v>
      </c>
      <c r="O809" s="55" t="s">
        <v>1644</v>
      </c>
      <c r="P809" s="55" t="s">
        <v>329</v>
      </c>
      <c r="Q809" s="55" t="s">
        <v>330</v>
      </c>
      <c r="R809" s="55" t="s">
        <v>1644</v>
      </c>
      <c r="S809" s="55" t="s">
        <v>1644</v>
      </c>
      <c r="T809" s="55" t="s">
        <v>1644</v>
      </c>
      <c r="U809" s="55" t="s">
        <v>4020</v>
      </c>
      <c r="V809" s="55" t="s">
        <v>1881</v>
      </c>
      <c r="W809" s="55" t="s">
        <v>1644</v>
      </c>
      <c r="X809" s="56"/>
      <c r="Y809" s="55" t="s">
        <v>1644</v>
      </c>
      <c r="Z809" s="56"/>
      <c r="AA809" s="55" t="s">
        <v>1644</v>
      </c>
      <c r="AB809" s="59">
        <v>1336834</v>
      </c>
      <c r="AC809" s="55" t="s">
        <v>1554</v>
      </c>
      <c r="AD809" s="55" t="s">
        <v>1644</v>
      </c>
      <c r="AE809" s="58">
        <v>0</v>
      </c>
      <c r="AF809" s="55" t="s">
        <v>1644</v>
      </c>
      <c r="AG809" s="55" t="s">
        <v>1644</v>
      </c>
      <c r="AH809" s="55" t="s">
        <v>1644</v>
      </c>
      <c r="AI809" s="55" t="s">
        <v>1644</v>
      </c>
      <c r="AJ809" s="55" t="s">
        <v>1644</v>
      </c>
      <c r="AK809" s="55" t="s">
        <v>1644</v>
      </c>
      <c r="AL809" s="55" t="s">
        <v>1644</v>
      </c>
      <c r="AM809" s="55" t="s">
        <v>3861</v>
      </c>
      <c r="AN809" s="55" t="s">
        <v>1644</v>
      </c>
      <c r="AO809" t="s">
        <v>3842</v>
      </c>
    </row>
    <row r="810" spans="1:41" x14ac:dyDescent="0.25">
      <c r="A810" s="56">
        <v>45716</v>
      </c>
      <c r="B810" s="92" t="s">
        <v>2159</v>
      </c>
      <c r="C810" s="55" t="s">
        <v>4292</v>
      </c>
      <c r="D810" s="55" t="s">
        <v>3859</v>
      </c>
      <c r="E810" s="55" t="s">
        <v>89</v>
      </c>
      <c r="F810" s="55">
        <v>50900020</v>
      </c>
      <c r="G810" s="55" t="s">
        <v>492</v>
      </c>
      <c r="H810" s="55" t="s">
        <v>89</v>
      </c>
      <c r="I810" s="57">
        <v>9.6999999999999993</v>
      </c>
      <c r="J810" s="57">
        <v>9.6999999999999993</v>
      </c>
      <c r="K810" s="55" t="s">
        <v>4288</v>
      </c>
      <c r="L810" s="55" t="s">
        <v>1644</v>
      </c>
      <c r="M810" s="55" t="s">
        <v>4292</v>
      </c>
      <c r="N810" s="56">
        <v>45716</v>
      </c>
      <c r="O810" s="55" t="s">
        <v>1644</v>
      </c>
      <c r="P810" s="55" t="s">
        <v>329</v>
      </c>
      <c r="Q810" s="55" t="s">
        <v>330</v>
      </c>
      <c r="R810" s="55" t="s">
        <v>1644</v>
      </c>
      <c r="S810" s="55" t="s">
        <v>1644</v>
      </c>
      <c r="T810" s="55" t="s">
        <v>1644</v>
      </c>
      <c r="U810" s="55" t="s">
        <v>3965</v>
      </c>
      <c r="V810" s="55" t="s">
        <v>1881</v>
      </c>
      <c r="W810" s="55" t="s">
        <v>1644</v>
      </c>
      <c r="X810" s="56"/>
      <c r="Y810" s="55" t="s">
        <v>1644</v>
      </c>
      <c r="Z810" s="56"/>
      <c r="AA810" s="55" t="s">
        <v>1644</v>
      </c>
      <c r="AB810" s="59">
        <v>155581</v>
      </c>
      <c r="AC810" s="55" t="s">
        <v>1554</v>
      </c>
      <c r="AD810" s="55" t="s">
        <v>1644</v>
      </c>
      <c r="AE810" s="58">
        <v>0</v>
      </c>
      <c r="AF810" s="55" t="s">
        <v>1644</v>
      </c>
      <c r="AG810" s="55" t="s">
        <v>1644</v>
      </c>
      <c r="AH810" s="55" t="s">
        <v>1644</v>
      </c>
      <c r="AI810" s="55" t="s">
        <v>1644</v>
      </c>
      <c r="AJ810" s="55" t="s">
        <v>1644</v>
      </c>
      <c r="AK810" s="55" t="s">
        <v>1644</v>
      </c>
      <c r="AL810" s="55" t="s">
        <v>1644</v>
      </c>
      <c r="AM810" s="55" t="s">
        <v>3861</v>
      </c>
      <c r="AN810" s="55" t="s">
        <v>1644</v>
      </c>
      <c r="AO810" t="s">
        <v>3842</v>
      </c>
    </row>
    <row r="811" spans="1:41" x14ac:dyDescent="0.25">
      <c r="A811" s="56">
        <v>45716</v>
      </c>
      <c r="B811" s="92" t="s">
        <v>2159</v>
      </c>
      <c r="C811" s="55" t="s">
        <v>4292</v>
      </c>
      <c r="D811" s="55" t="s">
        <v>3859</v>
      </c>
      <c r="E811" s="55" t="s">
        <v>89</v>
      </c>
      <c r="F811" s="55">
        <v>50900020</v>
      </c>
      <c r="G811" s="55" t="s">
        <v>492</v>
      </c>
      <c r="H811" s="55" t="s">
        <v>89</v>
      </c>
      <c r="I811" s="57">
        <v>246.61</v>
      </c>
      <c r="J811" s="57">
        <v>246.61</v>
      </c>
      <c r="K811" s="55" t="s">
        <v>4288</v>
      </c>
      <c r="L811" s="55" t="s">
        <v>1644</v>
      </c>
      <c r="M811" s="55" t="s">
        <v>4292</v>
      </c>
      <c r="N811" s="56">
        <v>45716</v>
      </c>
      <c r="O811" s="55" t="s">
        <v>1644</v>
      </c>
      <c r="P811" s="55" t="s">
        <v>329</v>
      </c>
      <c r="Q811" s="55" t="s">
        <v>330</v>
      </c>
      <c r="R811" s="55" t="s">
        <v>1644</v>
      </c>
      <c r="S811" s="55" t="s">
        <v>1644</v>
      </c>
      <c r="T811" s="55" t="s">
        <v>1644</v>
      </c>
      <c r="U811" s="55" t="s">
        <v>3989</v>
      </c>
      <c r="V811" s="55" t="s">
        <v>1881</v>
      </c>
      <c r="W811" s="55" t="s">
        <v>1644</v>
      </c>
      <c r="X811" s="56"/>
      <c r="Y811" s="55" t="s">
        <v>1644</v>
      </c>
      <c r="Z811" s="56"/>
      <c r="AA811" s="55" t="s">
        <v>1644</v>
      </c>
      <c r="AB811" s="59">
        <v>3835118</v>
      </c>
      <c r="AC811" s="55" t="s">
        <v>1554</v>
      </c>
      <c r="AD811" s="55" t="s">
        <v>1644</v>
      </c>
      <c r="AE811" s="58">
        <v>0</v>
      </c>
      <c r="AF811" s="55" t="s">
        <v>1644</v>
      </c>
      <c r="AG811" s="55" t="s">
        <v>1644</v>
      </c>
      <c r="AH811" s="55" t="s">
        <v>1644</v>
      </c>
      <c r="AI811" s="55" t="s">
        <v>1644</v>
      </c>
      <c r="AJ811" s="55" t="s">
        <v>1644</v>
      </c>
      <c r="AK811" s="55" t="s">
        <v>1644</v>
      </c>
      <c r="AL811" s="55" t="s">
        <v>1644</v>
      </c>
      <c r="AM811" s="55" t="s">
        <v>3861</v>
      </c>
      <c r="AN811" s="55" t="s">
        <v>1644</v>
      </c>
      <c r="AO811" t="s">
        <v>3842</v>
      </c>
    </row>
    <row r="812" spans="1:41" x14ac:dyDescent="0.25">
      <c r="A812" s="56">
        <v>45716</v>
      </c>
      <c r="B812" s="92" t="s">
        <v>2159</v>
      </c>
      <c r="C812" s="55" t="s">
        <v>4292</v>
      </c>
      <c r="D812" s="55" t="s">
        <v>3859</v>
      </c>
      <c r="E812" s="55" t="s">
        <v>89</v>
      </c>
      <c r="F812" s="55">
        <v>50900020</v>
      </c>
      <c r="G812" s="55" t="s">
        <v>492</v>
      </c>
      <c r="H812" s="55" t="s">
        <v>89</v>
      </c>
      <c r="I812" s="57">
        <v>83.34</v>
      </c>
      <c r="J812" s="57">
        <v>83.34</v>
      </c>
      <c r="K812" s="55" t="s">
        <v>4288</v>
      </c>
      <c r="L812" s="55" t="s">
        <v>1644</v>
      </c>
      <c r="M812" s="55" t="s">
        <v>4292</v>
      </c>
      <c r="N812" s="56">
        <v>45716</v>
      </c>
      <c r="O812" s="55" t="s">
        <v>1644</v>
      </c>
      <c r="P812" s="55" t="s">
        <v>329</v>
      </c>
      <c r="Q812" s="55" t="s">
        <v>330</v>
      </c>
      <c r="R812" s="55" t="s">
        <v>1644</v>
      </c>
      <c r="S812" s="55" t="s">
        <v>1644</v>
      </c>
      <c r="T812" s="55" t="s">
        <v>1644</v>
      </c>
      <c r="U812" s="55" t="s">
        <v>3958</v>
      </c>
      <c r="V812" s="55" t="s">
        <v>1881</v>
      </c>
      <c r="W812" s="55" t="s">
        <v>1644</v>
      </c>
      <c r="X812" s="56"/>
      <c r="Y812" s="55" t="s">
        <v>1644</v>
      </c>
      <c r="Z812" s="56"/>
      <c r="AA812" s="55" t="s">
        <v>1644</v>
      </c>
      <c r="AB812" s="59">
        <v>1336834</v>
      </c>
      <c r="AC812" s="55" t="s">
        <v>1554</v>
      </c>
      <c r="AD812" s="55" t="s">
        <v>1644</v>
      </c>
      <c r="AE812" s="58">
        <v>0</v>
      </c>
      <c r="AF812" s="55" t="s">
        <v>1644</v>
      </c>
      <c r="AG812" s="55" t="s">
        <v>1644</v>
      </c>
      <c r="AH812" s="55" t="s">
        <v>1644</v>
      </c>
      <c r="AI812" s="55" t="s">
        <v>1644</v>
      </c>
      <c r="AJ812" s="55" t="s">
        <v>1644</v>
      </c>
      <c r="AK812" s="55" t="s">
        <v>1644</v>
      </c>
      <c r="AL812" s="55" t="s">
        <v>1644</v>
      </c>
      <c r="AM812" s="55" t="s">
        <v>3861</v>
      </c>
      <c r="AN812" s="55" t="s">
        <v>1644</v>
      </c>
      <c r="AO812" t="s">
        <v>3842</v>
      </c>
    </row>
    <row r="813" spans="1:41" x14ac:dyDescent="0.25">
      <c r="A813" s="56">
        <v>45716</v>
      </c>
      <c r="B813" s="92" t="s">
        <v>2159</v>
      </c>
      <c r="C813" s="55" t="s">
        <v>4292</v>
      </c>
      <c r="D813" s="55" t="s">
        <v>3859</v>
      </c>
      <c r="E813" s="55" t="s">
        <v>89</v>
      </c>
      <c r="F813" s="55">
        <v>50900020</v>
      </c>
      <c r="G813" s="55" t="s">
        <v>492</v>
      </c>
      <c r="H813" s="55" t="s">
        <v>89</v>
      </c>
      <c r="I813" s="57">
        <v>9.6999999999999993</v>
      </c>
      <c r="J813" s="57">
        <v>9.6999999999999993</v>
      </c>
      <c r="K813" s="55" t="s">
        <v>4288</v>
      </c>
      <c r="L813" s="55" t="s">
        <v>1644</v>
      </c>
      <c r="M813" s="55" t="s">
        <v>4292</v>
      </c>
      <c r="N813" s="56">
        <v>45716</v>
      </c>
      <c r="O813" s="55" t="s">
        <v>1644</v>
      </c>
      <c r="P813" s="55" t="s">
        <v>329</v>
      </c>
      <c r="Q813" s="55" t="s">
        <v>330</v>
      </c>
      <c r="R813" s="55" t="s">
        <v>1644</v>
      </c>
      <c r="S813" s="55" t="s">
        <v>1644</v>
      </c>
      <c r="T813" s="55" t="s">
        <v>1644</v>
      </c>
      <c r="U813" s="55" t="s">
        <v>3973</v>
      </c>
      <c r="V813" s="55" t="s">
        <v>1881</v>
      </c>
      <c r="W813" s="55" t="s">
        <v>1644</v>
      </c>
      <c r="X813" s="56"/>
      <c r="Y813" s="55" t="s">
        <v>1644</v>
      </c>
      <c r="Z813" s="56"/>
      <c r="AA813" s="55" t="s">
        <v>1644</v>
      </c>
      <c r="AB813" s="59">
        <v>155581</v>
      </c>
      <c r="AC813" s="55" t="s">
        <v>1554</v>
      </c>
      <c r="AD813" s="55" t="s">
        <v>1644</v>
      </c>
      <c r="AE813" s="58">
        <v>0</v>
      </c>
      <c r="AF813" s="55" t="s">
        <v>1644</v>
      </c>
      <c r="AG813" s="55" t="s">
        <v>1644</v>
      </c>
      <c r="AH813" s="55" t="s">
        <v>1644</v>
      </c>
      <c r="AI813" s="55" t="s">
        <v>1644</v>
      </c>
      <c r="AJ813" s="55" t="s">
        <v>1644</v>
      </c>
      <c r="AK813" s="55" t="s">
        <v>1644</v>
      </c>
      <c r="AL813" s="55" t="s">
        <v>1644</v>
      </c>
      <c r="AM813" s="55" t="s">
        <v>3861</v>
      </c>
      <c r="AN813" s="55" t="s">
        <v>1644</v>
      </c>
      <c r="AO813" t="s">
        <v>3842</v>
      </c>
    </row>
    <row r="814" spans="1:41" x14ac:dyDescent="0.25">
      <c r="A814" s="56">
        <v>45716</v>
      </c>
      <c r="B814" s="92" t="s">
        <v>2159</v>
      </c>
      <c r="C814" s="55" t="s">
        <v>4292</v>
      </c>
      <c r="D814" s="55" t="s">
        <v>3859</v>
      </c>
      <c r="E814" s="55" t="s">
        <v>89</v>
      </c>
      <c r="F814" s="55">
        <v>50900020</v>
      </c>
      <c r="G814" s="55" t="s">
        <v>492</v>
      </c>
      <c r="H814" s="55" t="s">
        <v>89</v>
      </c>
      <c r="I814" s="57">
        <v>9.6999999999999993</v>
      </c>
      <c r="J814" s="57">
        <v>9.6999999999999993</v>
      </c>
      <c r="K814" s="55" t="s">
        <v>4288</v>
      </c>
      <c r="L814" s="55" t="s">
        <v>1644</v>
      </c>
      <c r="M814" s="55" t="s">
        <v>4292</v>
      </c>
      <c r="N814" s="56">
        <v>45716</v>
      </c>
      <c r="O814" s="55" t="s">
        <v>1644</v>
      </c>
      <c r="P814" s="55" t="s">
        <v>329</v>
      </c>
      <c r="Q814" s="55" t="s">
        <v>330</v>
      </c>
      <c r="R814" s="55" t="s">
        <v>1644</v>
      </c>
      <c r="S814" s="55" t="s">
        <v>1644</v>
      </c>
      <c r="T814" s="55" t="s">
        <v>1644</v>
      </c>
      <c r="U814" s="55" t="s">
        <v>4025</v>
      </c>
      <c r="V814" s="55" t="s">
        <v>1881</v>
      </c>
      <c r="W814" s="55" t="s">
        <v>1644</v>
      </c>
      <c r="X814" s="56"/>
      <c r="Y814" s="55" t="s">
        <v>1644</v>
      </c>
      <c r="Z814" s="56"/>
      <c r="AA814" s="55" t="s">
        <v>1644</v>
      </c>
      <c r="AB814" s="59">
        <v>155581</v>
      </c>
      <c r="AC814" s="55" t="s">
        <v>1554</v>
      </c>
      <c r="AD814" s="55" t="s">
        <v>1644</v>
      </c>
      <c r="AE814" s="58">
        <v>0</v>
      </c>
      <c r="AF814" s="55" t="s">
        <v>1644</v>
      </c>
      <c r="AG814" s="55" t="s">
        <v>1644</v>
      </c>
      <c r="AH814" s="55" t="s">
        <v>1644</v>
      </c>
      <c r="AI814" s="55" t="s">
        <v>1644</v>
      </c>
      <c r="AJ814" s="55" t="s">
        <v>1644</v>
      </c>
      <c r="AK814" s="55" t="s">
        <v>1644</v>
      </c>
      <c r="AL814" s="55" t="s">
        <v>1644</v>
      </c>
      <c r="AM814" s="55" t="s">
        <v>3861</v>
      </c>
      <c r="AN814" s="55" t="s">
        <v>1644</v>
      </c>
      <c r="AO814" t="s">
        <v>3842</v>
      </c>
    </row>
    <row r="815" spans="1:41" x14ac:dyDescent="0.25">
      <c r="A815" s="56">
        <v>45716</v>
      </c>
      <c r="B815" s="92" t="s">
        <v>2159</v>
      </c>
      <c r="C815" s="55" t="s">
        <v>4292</v>
      </c>
      <c r="D815" s="55" t="s">
        <v>3859</v>
      </c>
      <c r="E815" s="55" t="s">
        <v>89</v>
      </c>
      <c r="F815" s="55">
        <v>50900020</v>
      </c>
      <c r="G815" s="55" t="s">
        <v>492</v>
      </c>
      <c r="H815" s="55" t="s">
        <v>89</v>
      </c>
      <c r="I815" s="57">
        <v>9.6999999999999993</v>
      </c>
      <c r="J815" s="57">
        <v>9.6999999999999993</v>
      </c>
      <c r="K815" s="55" t="s">
        <v>4288</v>
      </c>
      <c r="L815" s="55" t="s">
        <v>1644</v>
      </c>
      <c r="M815" s="55" t="s">
        <v>4292</v>
      </c>
      <c r="N815" s="56">
        <v>45716</v>
      </c>
      <c r="O815" s="55" t="s">
        <v>1644</v>
      </c>
      <c r="P815" s="55" t="s">
        <v>329</v>
      </c>
      <c r="Q815" s="55" t="s">
        <v>330</v>
      </c>
      <c r="R815" s="55" t="s">
        <v>1644</v>
      </c>
      <c r="S815" s="55" t="s">
        <v>1644</v>
      </c>
      <c r="T815" s="55" t="s">
        <v>1644</v>
      </c>
      <c r="U815" s="55" t="s">
        <v>3995</v>
      </c>
      <c r="V815" s="55" t="s">
        <v>1881</v>
      </c>
      <c r="W815" s="55" t="s">
        <v>1644</v>
      </c>
      <c r="X815" s="56"/>
      <c r="Y815" s="55" t="s">
        <v>1644</v>
      </c>
      <c r="Z815" s="56"/>
      <c r="AA815" s="55" t="s">
        <v>1644</v>
      </c>
      <c r="AB815" s="59">
        <v>155580</v>
      </c>
      <c r="AC815" s="55" t="s">
        <v>1554</v>
      </c>
      <c r="AD815" s="55" t="s">
        <v>1644</v>
      </c>
      <c r="AE815" s="58">
        <v>0</v>
      </c>
      <c r="AF815" s="55" t="s">
        <v>1644</v>
      </c>
      <c r="AG815" s="55" t="s">
        <v>1644</v>
      </c>
      <c r="AH815" s="55" t="s">
        <v>1644</v>
      </c>
      <c r="AI815" s="55" t="s">
        <v>1644</v>
      </c>
      <c r="AJ815" s="55" t="s">
        <v>1644</v>
      </c>
      <c r="AK815" s="55" t="s">
        <v>1644</v>
      </c>
      <c r="AL815" s="55" t="s">
        <v>1644</v>
      </c>
      <c r="AM815" s="55" t="s">
        <v>3861</v>
      </c>
      <c r="AN815" s="55" t="s">
        <v>1644</v>
      </c>
      <c r="AO815" t="s">
        <v>3842</v>
      </c>
    </row>
    <row r="816" spans="1:41" x14ac:dyDescent="0.25">
      <c r="A816" s="56">
        <v>45716</v>
      </c>
      <c r="B816" s="92" t="s">
        <v>2159</v>
      </c>
      <c r="C816" s="55" t="s">
        <v>4292</v>
      </c>
      <c r="D816" s="55" t="s">
        <v>3859</v>
      </c>
      <c r="E816" s="55" t="s">
        <v>89</v>
      </c>
      <c r="F816" s="55">
        <v>50900020</v>
      </c>
      <c r="G816" s="55" t="s">
        <v>492</v>
      </c>
      <c r="H816" s="55" t="s">
        <v>89</v>
      </c>
      <c r="I816" s="57">
        <v>83.34</v>
      </c>
      <c r="J816" s="57">
        <v>83.34</v>
      </c>
      <c r="K816" s="55" t="s">
        <v>4288</v>
      </c>
      <c r="L816" s="55" t="s">
        <v>1644</v>
      </c>
      <c r="M816" s="55" t="s">
        <v>4292</v>
      </c>
      <c r="N816" s="56">
        <v>45716</v>
      </c>
      <c r="O816" s="55" t="s">
        <v>1644</v>
      </c>
      <c r="P816" s="55" t="s">
        <v>329</v>
      </c>
      <c r="Q816" s="55" t="s">
        <v>330</v>
      </c>
      <c r="R816" s="55" t="s">
        <v>1644</v>
      </c>
      <c r="S816" s="55" t="s">
        <v>1644</v>
      </c>
      <c r="T816" s="55" t="s">
        <v>1644</v>
      </c>
      <c r="U816" s="55" t="s">
        <v>4018</v>
      </c>
      <c r="V816" s="55" t="s">
        <v>1881</v>
      </c>
      <c r="W816" s="55" t="s">
        <v>1644</v>
      </c>
      <c r="X816" s="56"/>
      <c r="Y816" s="55" t="s">
        <v>1644</v>
      </c>
      <c r="Z816" s="56"/>
      <c r="AA816" s="55" t="s">
        <v>1644</v>
      </c>
      <c r="AB816" s="59">
        <v>1336834</v>
      </c>
      <c r="AC816" s="55" t="s">
        <v>1554</v>
      </c>
      <c r="AD816" s="55" t="s">
        <v>1644</v>
      </c>
      <c r="AE816" s="58">
        <v>0</v>
      </c>
      <c r="AF816" s="55" t="s">
        <v>1644</v>
      </c>
      <c r="AG816" s="55" t="s">
        <v>1644</v>
      </c>
      <c r="AH816" s="55" t="s">
        <v>1644</v>
      </c>
      <c r="AI816" s="55" t="s">
        <v>1644</v>
      </c>
      <c r="AJ816" s="55" t="s">
        <v>1644</v>
      </c>
      <c r="AK816" s="55" t="s">
        <v>1644</v>
      </c>
      <c r="AL816" s="55" t="s">
        <v>1644</v>
      </c>
      <c r="AM816" s="55" t="s">
        <v>3861</v>
      </c>
      <c r="AN816" s="55" t="s">
        <v>1644</v>
      </c>
      <c r="AO816" t="s">
        <v>3842</v>
      </c>
    </row>
    <row r="817" spans="1:41" x14ac:dyDescent="0.25">
      <c r="A817" s="56">
        <v>45716</v>
      </c>
      <c r="B817" s="92" t="s">
        <v>2159</v>
      </c>
      <c r="C817" s="55" t="s">
        <v>4292</v>
      </c>
      <c r="D817" s="55" t="s">
        <v>3859</v>
      </c>
      <c r="E817" s="55" t="s">
        <v>89</v>
      </c>
      <c r="F817" s="55">
        <v>50900020</v>
      </c>
      <c r="G817" s="55" t="s">
        <v>492</v>
      </c>
      <c r="H817" s="55" t="s">
        <v>89</v>
      </c>
      <c r="I817" s="57">
        <v>9.6999999999999993</v>
      </c>
      <c r="J817" s="57">
        <v>9.6999999999999993</v>
      </c>
      <c r="K817" s="55" t="s">
        <v>4288</v>
      </c>
      <c r="L817" s="55" t="s">
        <v>1644</v>
      </c>
      <c r="M817" s="55" t="s">
        <v>4292</v>
      </c>
      <c r="N817" s="56">
        <v>45716</v>
      </c>
      <c r="O817" s="55" t="s">
        <v>1644</v>
      </c>
      <c r="P817" s="55" t="s">
        <v>329</v>
      </c>
      <c r="Q817" s="55" t="s">
        <v>330</v>
      </c>
      <c r="R817" s="55" t="s">
        <v>1644</v>
      </c>
      <c r="S817" s="55" t="s">
        <v>1644</v>
      </c>
      <c r="T817" s="55" t="s">
        <v>1644</v>
      </c>
      <c r="U817" s="55" t="s">
        <v>4019</v>
      </c>
      <c r="V817" s="55" t="s">
        <v>1881</v>
      </c>
      <c r="W817" s="55" t="s">
        <v>1644</v>
      </c>
      <c r="X817" s="56"/>
      <c r="Y817" s="55" t="s">
        <v>1644</v>
      </c>
      <c r="Z817" s="56"/>
      <c r="AA817" s="55" t="s">
        <v>1644</v>
      </c>
      <c r="AB817" s="59">
        <v>155581</v>
      </c>
      <c r="AC817" s="55" t="s">
        <v>1554</v>
      </c>
      <c r="AD817" s="55" t="s">
        <v>1644</v>
      </c>
      <c r="AE817" s="58">
        <v>0</v>
      </c>
      <c r="AF817" s="55" t="s">
        <v>1644</v>
      </c>
      <c r="AG817" s="55" t="s">
        <v>1644</v>
      </c>
      <c r="AH817" s="55" t="s">
        <v>1644</v>
      </c>
      <c r="AI817" s="55" t="s">
        <v>1644</v>
      </c>
      <c r="AJ817" s="55" t="s">
        <v>1644</v>
      </c>
      <c r="AK817" s="55" t="s">
        <v>1644</v>
      </c>
      <c r="AL817" s="55" t="s">
        <v>1644</v>
      </c>
      <c r="AM817" s="55" t="s">
        <v>3861</v>
      </c>
      <c r="AN817" s="55" t="s">
        <v>1644</v>
      </c>
      <c r="AO817" t="s">
        <v>3842</v>
      </c>
    </row>
    <row r="818" spans="1:41" x14ac:dyDescent="0.25">
      <c r="A818" s="56">
        <v>45716</v>
      </c>
      <c r="B818" s="92" t="s">
        <v>2159</v>
      </c>
      <c r="C818" s="55" t="s">
        <v>4292</v>
      </c>
      <c r="D818" s="55" t="s">
        <v>3859</v>
      </c>
      <c r="E818" s="55" t="s">
        <v>89</v>
      </c>
      <c r="F818" s="55">
        <v>50900020</v>
      </c>
      <c r="G818" s="55" t="s">
        <v>492</v>
      </c>
      <c r="H818" s="55" t="s">
        <v>89</v>
      </c>
      <c r="I818" s="57">
        <v>260.41000000000003</v>
      </c>
      <c r="J818" s="57">
        <v>260.41000000000003</v>
      </c>
      <c r="K818" s="55" t="s">
        <v>4288</v>
      </c>
      <c r="L818" s="55" t="s">
        <v>1644</v>
      </c>
      <c r="M818" s="55" t="s">
        <v>4292</v>
      </c>
      <c r="N818" s="56">
        <v>45716</v>
      </c>
      <c r="O818" s="55" t="s">
        <v>1644</v>
      </c>
      <c r="P818" s="55" t="s">
        <v>329</v>
      </c>
      <c r="Q818" s="55" t="s">
        <v>330</v>
      </c>
      <c r="R818" s="55" t="s">
        <v>1644</v>
      </c>
      <c r="S818" s="55" t="s">
        <v>1644</v>
      </c>
      <c r="T818" s="55" t="s">
        <v>1644</v>
      </c>
      <c r="U818" s="55" t="s">
        <v>4026</v>
      </c>
      <c r="V818" s="55" t="s">
        <v>1881</v>
      </c>
      <c r="W818" s="55" t="s">
        <v>1644</v>
      </c>
      <c r="X818" s="56"/>
      <c r="Y818" s="55" t="s">
        <v>1644</v>
      </c>
      <c r="Z818" s="56"/>
      <c r="AA818" s="55" t="s">
        <v>1644</v>
      </c>
      <c r="AB818" s="59">
        <v>4177500</v>
      </c>
      <c r="AC818" s="55" t="s">
        <v>1554</v>
      </c>
      <c r="AD818" s="55" t="s">
        <v>1644</v>
      </c>
      <c r="AE818" s="58">
        <v>0</v>
      </c>
      <c r="AF818" s="55" t="s">
        <v>1644</v>
      </c>
      <c r="AG818" s="55" t="s">
        <v>1644</v>
      </c>
      <c r="AH818" s="55" t="s">
        <v>1644</v>
      </c>
      <c r="AI818" s="55" t="s">
        <v>1644</v>
      </c>
      <c r="AJ818" s="55" t="s">
        <v>1644</v>
      </c>
      <c r="AK818" s="55" t="s">
        <v>1644</v>
      </c>
      <c r="AL818" s="55" t="s">
        <v>1644</v>
      </c>
      <c r="AM818" s="55" t="s">
        <v>3861</v>
      </c>
      <c r="AN818" s="55" t="s">
        <v>1644</v>
      </c>
      <c r="AO818" t="s">
        <v>3842</v>
      </c>
    </row>
    <row r="819" spans="1:41" x14ac:dyDescent="0.25">
      <c r="A819" s="56">
        <v>45716</v>
      </c>
      <c r="B819" s="92" t="s">
        <v>2159</v>
      </c>
      <c r="C819" s="55" t="s">
        <v>4292</v>
      </c>
      <c r="D819" s="55" t="s">
        <v>3859</v>
      </c>
      <c r="E819" s="55" t="s">
        <v>89</v>
      </c>
      <c r="F819" s="55">
        <v>50900020</v>
      </c>
      <c r="G819" s="55" t="s">
        <v>492</v>
      </c>
      <c r="H819" s="55" t="s">
        <v>89</v>
      </c>
      <c r="I819" s="57">
        <v>83.33</v>
      </c>
      <c r="J819" s="57">
        <v>83.33</v>
      </c>
      <c r="K819" s="55" t="s">
        <v>4288</v>
      </c>
      <c r="L819" s="55" t="s">
        <v>1644</v>
      </c>
      <c r="M819" s="55" t="s">
        <v>4292</v>
      </c>
      <c r="N819" s="56">
        <v>45716</v>
      </c>
      <c r="O819" s="55" t="s">
        <v>1644</v>
      </c>
      <c r="P819" s="55" t="s">
        <v>329</v>
      </c>
      <c r="Q819" s="55" t="s">
        <v>330</v>
      </c>
      <c r="R819" s="55" t="s">
        <v>1644</v>
      </c>
      <c r="S819" s="55" t="s">
        <v>1644</v>
      </c>
      <c r="T819" s="55" t="s">
        <v>1644</v>
      </c>
      <c r="U819" s="55" t="s">
        <v>4022</v>
      </c>
      <c r="V819" s="55" t="s">
        <v>1881</v>
      </c>
      <c r="W819" s="55" t="s">
        <v>1644</v>
      </c>
      <c r="X819" s="56"/>
      <c r="Y819" s="55" t="s">
        <v>1644</v>
      </c>
      <c r="Z819" s="56"/>
      <c r="AA819" s="55" t="s">
        <v>1644</v>
      </c>
      <c r="AB819" s="59">
        <v>1336833</v>
      </c>
      <c r="AC819" s="55" t="s">
        <v>1554</v>
      </c>
      <c r="AD819" s="55" t="s">
        <v>1644</v>
      </c>
      <c r="AE819" s="58">
        <v>0</v>
      </c>
      <c r="AF819" s="55" t="s">
        <v>1644</v>
      </c>
      <c r="AG819" s="55" t="s">
        <v>1644</v>
      </c>
      <c r="AH819" s="55" t="s">
        <v>1644</v>
      </c>
      <c r="AI819" s="55" t="s">
        <v>1644</v>
      </c>
      <c r="AJ819" s="55" t="s">
        <v>1644</v>
      </c>
      <c r="AK819" s="55" t="s">
        <v>1644</v>
      </c>
      <c r="AL819" s="55" t="s">
        <v>1644</v>
      </c>
      <c r="AM819" s="55" t="s">
        <v>3861</v>
      </c>
      <c r="AN819" s="55" t="s">
        <v>1644</v>
      </c>
      <c r="AO819" t="s">
        <v>3842</v>
      </c>
    </row>
    <row r="820" spans="1:41" x14ac:dyDescent="0.25">
      <c r="A820" s="56">
        <v>45716</v>
      </c>
      <c r="B820" s="92" t="s">
        <v>2159</v>
      </c>
      <c r="C820" s="55" t="s">
        <v>4292</v>
      </c>
      <c r="D820" s="55" t="s">
        <v>3859</v>
      </c>
      <c r="E820" s="55" t="s">
        <v>89</v>
      </c>
      <c r="F820" s="55">
        <v>50900020</v>
      </c>
      <c r="G820" s="55" t="s">
        <v>492</v>
      </c>
      <c r="H820" s="55" t="s">
        <v>89</v>
      </c>
      <c r="I820" s="57">
        <v>83.33</v>
      </c>
      <c r="J820" s="57">
        <v>83.33</v>
      </c>
      <c r="K820" s="55" t="s">
        <v>4288</v>
      </c>
      <c r="L820" s="55" t="s">
        <v>1644</v>
      </c>
      <c r="M820" s="55" t="s">
        <v>4292</v>
      </c>
      <c r="N820" s="56">
        <v>45716</v>
      </c>
      <c r="O820" s="55" t="s">
        <v>1644</v>
      </c>
      <c r="P820" s="55" t="s">
        <v>329</v>
      </c>
      <c r="Q820" s="55" t="s">
        <v>330</v>
      </c>
      <c r="R820" s="55" t="s">
        <v>1644</v>
      </c>
      <c r="S820" s="55" t="s">
        <v>1644</v>
      </c>
      <c r="T820" s="55" t="s">
        <v>1644</v>
      </c>
      <c r="U820" s="55" t="s">
        <v>4021</v>
      </c>
      <c r="V820" s="55" t="s">
        <v>1881</v>
      </c>
      <c r="W820" s="55" t="s">
        <v>1644</v>
      </c>
      <c r="X820" s="56"/>
      <c r="Y820" s="55" t="s">
        <v>1644</v>
      </c>
      <c r="Z820" s="56"/>
      <c r="AA820" s="55" t="s">
        <v>1644</v>
      </c>
      <c r="AB820" s="59">
        <v>1336833</v>
      </c>
      <c r="AC820" s="55" t="s">
        <v>1554</v>
      </c>
      <c r="AD820" s="55" t="s">
        <v>1644</v>
      </c>
      <c r="AE820" s="58">
        <v>0</v>
      </c>
      <c r="AF820" s="55" t="s">
        <v>1644</v>
      </c>
      <c r="AG820" s="55" t="s">
        <v>1644</v>
      </c>
      <c r="AH820" s="55" t="s">
        <v>1644</v>
      </c>
      <c r="AI820" s="55" t="s">
        <v>1644</v>
      </c>
      <c r="AJ820" s="55" t="s">
        <v>1644</v>
      </c>
      <c r="AK820" s="55" t="s">
        <v>1644</v>
      </c>
      <c r="AL820" s="55" t="s">
        <v>1644</v>
      </c>
      <c r="AM820" s="55" t="s">
        <v>3861</v>
      </c>
      <c r="AN820" s="55" t="s">
        <v>1644</v>
      </c>
      <c r="AO820" t="s">
        <v>3842</v>
      </c>
    </row>
    <row r="821" spans="1:41" x14ac:dyDescent="0.25">
      <c r="A821" s="56">
        <v>45716</v>
      </c>
      <c r="B821" s="92" t="s">
        <v>2159</v>
      </c>
      <c r="C821" s="55" t="s">
        <v>4292</v>
      </c>
      <c r="D821" s="55" t="s">
        <v>3859</v>
      </c>
      <c r="E821" s="55" t="s">
        <v>89</v>
      </c>
      <c r="F821" s="55">
        <v>50900020</v>
      </c>
      <c r="G821" s="55" t="s">
        <v>492</v>
      </c>
      <c r="H821" s="55" t="s">
        <v>89</v>
      </c>
      <c r="I821" s="57">
        <v>18.23</v>
      </c>
      <c r="J821" s="57">
        <v>18.23</v>
      </c>
      <c r="K821" s="55" t="s">
        <v>4288</v>
      </c>
      <c r="L821" s="55" t="s">
        <v>1644</v>
      </c>
      <c r="M821" s="55" t="s">
        <v>4292</v>
      </c>
      <c r="N821" s="56">
        <v>45716</v>
      </c>
      <c r="O821" s="55" t="s">
        <v>1644</v>
      </c>
      <c r="P821" s="55" t="s">
        <v>329</v>
      </c>
      <c r="Q821" s="55" t="s">
        <v>330</v>
      </c>
      <c r="R821" s="55" t="s">
        <v>1644</v>
      </c>
      <c r="S821" s="55" t="s">
        <v>1644</v>
      </c>
      <c r="T821" s="55" t="s">
        <v>1644</v>
      </c>
      <c r="U821" s="55" t="s">
        <v>4011</v>
      </c>
      <c r="V821" s="55" t="s">
        <v>1881</v>
      </c>
      <c r="W821" s="55" t="s">
        <v>1644</v>
      </c>
      <c r="X821" s="56"/>
      <c r="Y821" s="55" t="s">
        <v>1644</v>
      </c>
      <c r="Z821" s="56"/>
      <c r="AA821" s="55" t="s">
        <v>1644</v>
      </c>
      <c r="AB821" s="59">
        <v>292434</v>
      </c>
      <c r="AC821" s="55" t="s">
        <v>1554</v>
      </c>
      <c r="AD821" s="55" t="s">
        <v>1644</v>
      </c>
      <c r="AE821" s="58">
        <v>0</v>
      </c>
      <c r="AF821" s="55" t="s">
        <v>1644</v>
      </c>
      <c r="AG821" s="55" t="s">
        <v>1644</v>
      </c>
      <c r="AH821" s="55" t="s">
        <v>1644</v>
      </c>
      <c r="AI821" s="55" t="s">
        <v>1644</v>
      </c>
      <c r="AJ821" s="55" t="s">
        <v>1644</v>
      </c>
      <c r="AK821" s="55" t="s">
        <v>1644</v>
      </c>
      <c r="AL821" s="55" t="s">
        <v>1644</v>
      </c>
      <c r="AM821" s="55" t="s">
        <v>3861</v>
      </c>
      <c r="AN821" s="55" t="s">
        <v>1644</v>
      </c>
      <c r="AO821" t="s">
        <v>3842</v>
      </c>
    </row>
    <row r="822" spans="1:41" x14ac:dyDescent="0.25">
      <c r="A822" s="56">
        <v>45716</v>
      </c>
      <c r="B822" s="92" t="s">
        <v>2159</v>
      </c>
      <c r="C822" s="55" t="s">
        <v>4292</v>
      </c>
      <c r="D822" s="55" t="s">
        <v>3859</v>
      </c>
      <c r="E822" s="55" t="s">
        <v>89</v>
      </c>
      <c r="F822" s="55">
        <v>50900020</v>
      </c>
      <c r="G822" s="55" t="s">
        <v>492</v>
      </c>
      <c r="H822" s="55" t="s">
        <v>89</v>
      </c>
      <c r="I822" s="57">
        <v>260.41000000000003</v>
      </c>
      <c r="J822" s="57">
        <v>260.41000000000003</v>
      </c>
      <c r="K822" s="55" t="s">
        <v>4288</v>
      </c>
      <c r="L822" s="55" t="s">
        <v>1644</v>
      </c>
      <c r="M822" s="55" t="s">
        <v>4292</v>
      </c>
      <c r="N822" s="56">
        <v>45716</v>
      </c>
      <c r="O822" s="55" t="s">
        <v>1644</v>
      </c>
      <c r="P822" s="55" t="s">
        <v>329</v>
      </c>
      <c r="Q822" s="55" t="s">
        <v>330</v>
      </c>
      <c r="R822" s="55" t="s">
        <v>1644</v>
      </c>
      <c r="S822" s="55" t="s">
        <v>1644</v>
      </c>
      <c r="T822" s="55" t="s">
        <v>1644</v>
      </c>
      <c r="U822" s="55" t="s">
        <v>3968</v>
      </c>
      <c r="V822" s="55" t="s">
        <v>1881</v>
      </c>
      <c r="W822" s="55" t="s">
        <v>1644</v>
      </c>
      <c r="X822" s="56"/>
      <c r="Y822" s="55" t="s">
        <v>1644</v>
      </c>
      <c r="Z822" s="56"/>
      <c r="AA822" s="55" t="s">
        <v>1644</v>
      </c>
      <c r="AB822" s="59">
        <v>4177500</v>
      </c>
      <c r="AC822" s="55" t="s">
        <v>1554</v>
      </c>
      <c r="AD822" s="55" t="s">
        <v>1644</v>
      </c>
      <c r="AE822" s="58">
        <v>0</v>
      </c>
      <c r="AF822" s="55" t="s">
        <v>1644</v>
      </c>
      <c r="AG822" s="55" t="s">
        <v>1644</v>
      </c>
      <c r="AH822" s="55" t="s">
        <v>1644</v>
      </c>
      <c r="AI822" s="55" t="s">
        <v>1644</v>
      </c>
      <c r="AJ822" s="55" t="s">
        <v>1644</v>
      </c>
      <c r="AK822" s="55" t="s">
        <v>1644</v>
      </c>
      <c r="AL822" s="55" t="s">
        <v>1644</v>
      </c>
      <c r="AM822" s="55" t="s">
        <v>3861</v>
      </c>
      <c r="AN822" s="55" t="s">
        <v>1644</v>
      </c>
      <c r="AO822" t="s">
        <v>3842</v>
      </c>
    </row>
    <row r="823" spans="1:41" x14ac:dyDescent="0.25">
      <c r="A823" s="56">
        <v>45716</v>
      </c>
      <c r="B823" s="92" t="s">
        <v>2159</v>
      </c>
      <c r="C823" s="55" t="s">
        <v>4292</v>
      </c>
      <c r="D823" s="55" t="s">
        <v>3859</v>
      </c>
      <c r="E823" s="55" t="s">
        <v>89</v>
      </c>
      <c r="F823" s="55">
        <v>50900020</v>
      </c>
      <c r="G823" s="55" t="s">
        <v>492</v>
      </c>
      <c r="H823" s="55" t="s">
        <v>89</v>
      </c>
      <c r="I823" s="57">
        <v>260.41000000000003</v>
      </c>
      <c r="J823" s="57">
        <v>260.41000000000003</v>
      </c>
      <c r="K823" s="55" t="s">
        <v>4288</v>
      </c>
      <c r="L823" s="55" t="s">
        <v>1644</v>
      </c>
      <c r="M823" s="55" t="s">
        <v>4292</v>
      </c>
      <c r="N823" s="56">
        <v>45716</v>
      </c>
      <c r="O823" s="55" t="s">
        <v>1644</v>
      </c>
      <c r="P823" s="55" t="s">
        <v>329</v>
      </c>
      <c r="Q823" s="55" t="s">
        <v>330</v>
      </c>
      <c r="R823" s="55" t="s">
        <v>1644</v>
      </c>
      <c r="S823" s="55" t="s">
        <v>1644</v>
      </c>
      <c r="T823" s="55" t="s">
        <v>1644</v>
      </c>
      <c r="U823" s="55" t="s">
        <v>3972</v>
      </c>
      <c r="V823" s="55" t="s">
        <v>1881</v>
      </c>
      <c r="W823" s="55" t="s">
        <v>1644</v>
      </c>
      <c r="X823" s="56"/>
      <c r="Y823" s="55" t="s">
        <v>1644</v>
      </c>
      <c r="Z823" s="56"/>
      <c r="AA823" s="55" t="s">
        <v>1644</v>
      </c>
      <c r="AB823" s="59">
        <v>4177500</v>
      </c>
      <c r="AC823" s="55" t="s">
        <v>1554</v>
      </c>
      <c r="AD823" s="55" t="s">
        <v>1644</v>
      </c>
      <c r="AE823" s="58">
        <v>0</v>
      </c>
      <c r="AF823" s="55" t="s">
        <v>1644</v>
      </c>
      <c r="AG823" s="55" t="s">
        <v>1644</v>
      </c>
      <c r="AH823" s="55" t="s">
        <v>1644</v>
      </c>
      <c r="AI823" s="55" t="s">
        <v>1644</v>
      </c>
      <c r="AJ823" s="55" t="s">
        <v>1644</v>
      </c>
      <c r="AK823" s="55" t="s">
        <v>1644</v>
      </c>
      <c r="AL823" s="55" t="s">
        <v>1644</v>
      </c>
      <c r="AM823" s="55" t="s">
        <v>3861</v>
      </c>
      <c r="AN823" s="55" t="s">
        <v>1644</v>
      </c>
      <c r="AO823" t="s">
        <v>3842</v>
      </c>
    </row>
    <row r="824" spans="1:41" x14ac:dyDescent="0.25">
      <c r="A824" s="56">
        <v>45716</v>
      </c>
      <c r="B824" s="92" t="s">
        <v>2159</v>
      </c>
      <c r="C824" s="55" t="s">
        <v>4292</v>
      </c>
      <c r="D824" s="55" t="s">
        <v>3859</v>
      </c>
      <c r="E824" s="55" t="s">
        <v>89</v>
      </c>
      <c r="F824" s="55">
        <v>50900020</v>
      </c>
      <c r="G824" s="55" t="s">
        <v>492</v>
      </c>
      <c r="H824" s="55" t="s">
        <v>89</v>
      </c>
      <c r="I824" s="57">
        <v>83.34</v>
      </c>
      <c r="J824" s="57">
        <v>83.34</v>
      </c>
      <c r="K824" s="55" t="s">
        <v>4288</v>
      </c>
      <c r="L824" s="55" t="s">
        <v>1644</v>
      </c>
      <c r="M824" s="55" t="s">
        <v>4292</v>
      </c>
      <c r="N824" s="56">
        <v>45716</v>
      </c>
      <c r="O824" s="55" t="s">
        <v>1644</v>
      </c>
      <c r="P824" s="55" t="s">
        <v>329</v>
      </c>
      <c r="Q824" s="55" t="s">
        <v>330</v>
      </c>
      <c r="R824" s="55" t="s">
        <v>1644</v>
      </c>
      <c r="S824" s="55" t="s">
        <v>1644</v>
      </c>
      <c r="T824" s="55" t="s">
        <v>1644</v>
      </c>
      <c r="U824" s="55" t="s">
        <v>4015</v>
      </c>
      <c r="V824" s="55" t="s">
        <v>1881</v>
      </c>
      <c r="W824" s="55" t="s">
        <v>1644</v>
      </c>
      <c r="X824" s="56"/>
      <c r="Y824" s="55" t="s">
        <v>1644</v>
      </c>
      <c r="Z824" s="56"/>
      <c r="AA824" s="55" t="s">
        <v>1644</v>
      </c>
      <c r="AB824" s="59">
        <v>1336834</v>
      </c>
      <c r="AC824" s="55" t="s">
        <v>1554</v>
      </c>
      <c r="AD824" s="55" t="s">
        <v>1644</v>
      </c>
      <c r="AE824" s="58">
        <v>0</v>
      </c>
      <c r="AF824" s="55" t="s">
        <v>1644</v>
      </c>
      <c r="AG824" s="55" t="s">
        <v>1644</v>
      </c>
      <c r="AH824" s="55" t="s">
        <v>1644</v>
      </c>
      <c r="AI824" s="55" t="s">
        <v>1644</v>
      </c>
      <c r="AJ824" s="55" t="s">
        <v>1644</v>
      </c>
      <c r="AK824" s="55" t="s">
        <v>1644</v>
      </c>
      <c r="AL824" s="55" t="s">
        <v>1644</v>
      </c>
      <c r="AM824" s="55" t="s">
        <v>3861</v>
      </c>
      <c r="AN824" s="55" t="s">
        <v>1644</v>
      </c>
      <c r="AO824" t="s">
        <v>3842</v>
      </c>
    </row>
    <row r="825" spans="1:41" x14ac:dyDescent="0.25">
      <c r="A825" s="56">
        <v>45716</v>
      </c>
      <c r="B825" s="92" t="s">
        <v>2159</v>
      </c>
      <c r="C825" s="55" t="s">
        <v>4292</v>
      </c>
      <c r="D825" s="55" t="s">
        <v>3859</v>
      </c>
      <c r="E825" s="55" t="s">
        <v>89</v>
      </c>
      <c r="F825" s="55">
        <v>50900020</v>
      </c>
      <c r="G825" s="55" t="s">
        <v>492</v>
      </c>
      <c r="H825" s="55" t="s">
        <v>89</v>
      </c>
      <c r="I825" s="57">
        <v>1362.75</v>
      </c>
      <c r="J825" s="57">
        <v>1362.75</v>
      </c>
      <c r="K825" s="55" t="s">
        <v>4288</v>
      </c>
      <c r="L825" s="55" t="s">
        <v>1644</v>
      </c>
      <c r="M825" s="55" t="s">
        <v>4292</v>
      </c>
      <c r="N825" s="56">
        <v>45716</v>
      </c>
      <c r="O825" s="55" t="s">
        <v>1644</v>
      </c>
      <c r="P825" s="55" t="s">
        <v>329</v>
      </c>
      <c r="Q825" s="55" t="s">
        <v>330</v>
      </c>
      <c r="R825" s="55" t="s">
        <v>1644</v>
      </c>
      <c r="S825" s="55" t="s">
        <v>1644</v>
      </c>
      <c r="T825" s="55" t="s">
        <v>1644</v>
      </c>
      <c r="U825" s="55" t="s">
        <v>3961</v>
      </c>
      <c r="V825" s="55" t="s">
        <v>1881</v>
      </c>
      <c r="W825" s="55" t="s">
        <v>1644</v>
      </c>
      <c r="X825" s="56"/>
      <c r="Y825" s="55" t="s">
        <v>1644</v>
      </c>
      <c r="Z825" s="56"/>
      <c r="AA825" s="55" t="s">
        <v>1644</v>
      </c>
      <c r="AB825" s="59">
        <v>21186917</v>
      </c>
      <c r="AC825" s="55" t="s">
        <v>1554</v>
      </c>
      <c r="AD825" s="55" t="s">
        <v>1644</v>
      </c>
      <c r="AE825" s="58">
        <v>0</v>
      </c>
      <c r="AF825" s="55" t="s">
        <v>1644</v>
      </c>
      <c r="AG825" s="55" t="s">
        <v>1644</v>
      </c>
      <c r="AH825" s="55" t="s">
        <v>1644</v>
      </c>
      <c r="AI825" s="55" t="s">
        <v>1644</v>
      </c>
      <c r="AJ825" s="55" t="s">
        <v>1644</v>
      </c>
      <c r="AK825" s="55" t="s">
        <v>1644</v>
      </c>
      <c r="AL825" s="55" t="s">
        <v>1644</v>
      </c>
      <c r="AM825" s="55" t="s">
        <v>3861</v>
      </c>
      <c r="AN825" s="55" t="s">
        <v>1644</v>
      </c>
      <c r="AO825" t="s">
        <v>3842</v>
      </c>
    </row>
    <row r="826" spans="1:41" x14ac:dyDescent="0.25">
      <c r="A826" s="56">
        <v>45716</v>
      </c>
      <c r="B826" s="92" t="s">
        <v>2159</v>
      </c>
      <c r="C826" s="55" t="s">
        <v>4292</v>
      </c>
      <c r="D826" s="55" t="s">
        <v>3859</v>
      </c>
      <c r="E826" s="55" t="s">
        <v>89</v>
      </c>
      <c r="F826" s="55">
        <v>50900020</v>
      </c>
      <c r="G826" s="55" t="s">
        <v>492</v>
      </c>
      <c r="H826" s="55" t="s">
        <v>89</v>
      </c>
      <c r="I826" s="57">
        <v>76.78</v>
      </c>
      <c r="J826" s="57">
        <v>76.78</v>
      </c>
      <c r="K826" s="55" t="s">
        <v>4288</v>
      </c>
      <c r="L826" s="55" t="s">
        <v>1644</v>
      </c>
      <c r="M826" s="55" t="s">
        <v>4292</v>
      </c>
      <c r="N826" s="56">
        <v>45716</v>
      </c>
      <c r="O826" s="55" t="s">
        <v>1644</v>
      </c>
      <c r="P826" s="55" t="s">
        <v>329</v>
      </c>
      <c r="Q826" s="55" t="s">
        <v>330</v>
      </c>
      <c r="R826" s="55" t="s">
        <v>1644</v>
      </c>
      <c r="S826" s="55" t="s">
        <v>1644</v>
      </c>
      <c r="T826" s="55" t="s">
        <v>1644</v>
      </c>
      <c r="U826" s="55" t="s">
        <v>3985</v>
      </c>
      <c r="V826" s="55" t="s">
        <v>1881</v>
      </c>
      <c r="W826" s="55" t="s">
        <v>1644</v>
      </c>
      <c r="X826" s="56"/>
      <c r="Y826" s="55" t="s">
        <v>1644</v>
      </c>
      <c r="Z826" s="56"/>
      <c r="AA826" s="55" t="s">
        <v>1644</v>
      </c>
      <c r="AB826" s="59">
        <v>1231667</v>
      </c>
      <c r="AC826" s="55" t="s">
        <v>1554</v>
      </c>
      <c r="AD826" s="55" t="s">
        <v>1644</v>
      </c>
      <c r="AE826" s="58">
        <v>0</v>
      </c>
      <c r="AF826" s="55" t="s">
        <v>1644</v>
      </c>
      <c r="AG826" s="55" t="s">
        <v>1644</v>
      </c>
      <c r="AH826" s="55" t="s">
        <v>1644</v>
      </c>
      <c r="AI826" s="55" t="s">
        <v>1644</v>
      </c>
      <c r="AJ826" s="55" t="s">
        <v>1644</v>
      </c>
      <c r="AK826" s="55" t="s">
        <v>1644</v>
      </c>
      <c r="AL826" s="55" t="s">
        <v>1644</v>
      </c>
      <c r="AM826" s="55" t="s">
        <v>3861</v>
      </c>
      <c r="AN826" s="55" t="s">
        <v>1644</v>
      </c>
      <c r="AO826" t="s">
        <v>3842</v>
      </c>
    </row>
    <row r="827" spans="1:41" x14ac:dyDescent="0.25">
      <c r="A827" s="56">
        <v>45716</v>
      </c>
      <c r="B827" s="92" t="s">
        <v>2159</v>
      </c>
      <c r="C827" s="55" t="s">
        <v>4292</v>
      </c>
      <c r="D827" s="55" t="s">
        <v>3859</v>
      </c>
      <c r="E827" s="55" t="s">
        <v>89</v>
      </c>
      <c r="F827" s="55">
        <v>50900020</v>
      </c>
      <c r="G827" s="55" t="s">
        <v>492</v>
      </c>
      <c r="H827" s="55" t="s">
        <v>89</v>
      </c>
      <c r="I827" s="57">
        <v>83.34</v>
      </c>
      <c r="J827" s="57">
        <v>83.34</v>
      </c>
      <c r="K827" s="55" t="s">
        <v>4288</v>
      </c>
      <c r="L827" s="55" t="s">
        <v>1644</v>
      </c>
      <c r="M827" s="55" t="s">
        <v>4292</v>
      </c>
      <c r="N827" s="56">
        <v>45716</v>
      </c>
      <c r="O827" s="55" t="s">
        <v>1644</v>
      </c>
      <c r="P827" s="55" t="s">
        <v>329</v>
      </c>
      <c r="Q827" s="55" t="s">
        <v>330</v>
      </c>
      <c r="R827" s="55" t="s">
        <v>1644</v>
      </c>
      <c r="S827" s="55" t="s">
        <v>1644</v>
      </c>
      <c r="T827" s="55" t="s">
        <v>1644</v>
      </c>
      <c r="U827" s="55" t="s">
        <v>3977</v>
      </c>
      <c r="V827" s="55" t="s">
        <v>1881</v>
      </c>
      <c r="W827" s="55" t="s">
        <v>1644</v>
      </c>
      <c r="X827" s="56"/>
      <c r="Y827" s="55" t="s">
        <v>1644</v>
      </c>
      <c r="Z827" s="56"/>
      <c r="AA827" s="55" t="s">
        <v>1644</v>
      </c>
      <c r="AB827" s="59">
        <v>1336832</v>
      </c>
      <c r="AC827" s="55" t="s">
        <v>1554</v>
      </c>
      <c r="AD827" s="55" t="s">
        <v>1644</v>
      </c>
      <c r="AE827" s="58">
        <v>0</v>
      </c>
      <c r="AF827" s="55" t="s">
        <v>1644</v>
      </c>
      <c r="AG827" s="55" t="s">
        <v>1644</v>
      </c>
      <c r="AH827" s="55" t="s">
        <v>1644</v>
      </c>
      <c r="AI827" s="55" t="s">
        <v>1644</v>
      </c>
      <c r="AJ827" s="55" t="s">
        <v>1644</v>
      </c>
      <c r="AK827" s="55" t="s">
        <v>1644</v>
      </c>
      <c r="AL827" s="55" t="s">
        <v>1644</v>
      </c>
      <c r="AM827" s="55" t="s">
        <v>3861</v>
      </c>
      <c r="AN827" s="55" t="s">
        <v>1644</v>
      </c>
      <c r="AO827" t="s">
        <v>3842</v>
      </c>
    </row>
    <row r="828" spans="1:41" x14ac:dyDescent="0.25">
      <c r="A828" s="56">
        <v>45716</v>
      </c>
      <c r="B828" s="92" t="s">
        <v>2159</v>
      </c>
      <c r="C828" s="55" t="s">
        <v>4292</v>
      </c>
      <c r="D828" s="55" t="s">
        <v>3859</v>
      </c>
      <c r="E828" s="55" t="s">
        <v>89</v>
      </c>
      <c r="F828" s="55">
        <v>50900020</v>
      </c>
      <c r="G828" s="55" t="s">
        <v>492</v>
      </c>
      <c r="H828" s="55" t="s">
        <v>89</v>
      </c>
      <c r="I828" s="57">
        <v>9.6999999999999993</v>
      </c>
      <c r="J828" s="57">
        <v>9.6999999999999993</v>
      </c>
      <c r="K828" s="55" t="s">
        <v>4288</v>
      </c>
      <c r="L828" s="55" t="s">
        <v>1644</v>
      </c>
      <c r="M828" s="55" t="s">
        <v>4292</v>
      </c>
      <c r="N828" s="56">
        <v>45716</v>
      </c>
      <c r="O828" s="55" t="s">
        <v>1644</v>
      </c>
      <c r="P828" s="55" t="s">
        <v>329</v>
      </c>
      <c r="Q828" s="55" t="s">
        <v>330</v>
      </c>
      <c r="R828" s="55" t="s">
        <v>1644</v>
      </c>
      <c r="S828" s="55" t="s">
        <v>1644</v>
      </c>
      <c r="T828" s="55" t="s">
        <v>1644</v>
      </c>
      <c r="U828" s="55" t="s">
        <v>3991</v>
      </c>
      <c r="V828" s="55" t="s">
        <v>1881</v>
      </c>
      <c r="W828" s="55" t="s">
        <v>1644</v>
      </c>
      <c r="X828" s="56"/>
      <c r="Y828" s="55" t="s">
        <v>1644</v>
      </c>
      <c r="Z828" s="56"/>
      <c r="AA828" s="55" t="s">
        <v>1644</v>
      </c>
      <c r="AB828" s="59">
        <v>155581</v>
      </c>
      <c r="AC828" s="55" t="s">
        <v>1554</v>
      </c>
      <c r="AD828" s="55" t="s">
        <v>1644</v>
      </c>
      <c r="AE828" s="58">
        <v>0</v>
      </c>
      <c r="AF828" s="55" t="s">
        <v>1644</v>
      </c>
      <c r="AG828" s="55" t="s">
        <v>1644</v>
      </c>
      <c r="AH828" s="55" t="s">
        <v>1644</v>
      </c>
      <c r="AI828" s="55" t="s">
        <v>1644</v>
      </c>
      <c r="AJ828" s="55" t="s">
        <v>1644</v>
      </c>
      <c r="AK828" s="55" t="s">
        <v>1644</v>
      </c>
      <c r="AL828" s="55" t="s">
        <v>1644</v>
      </c>
      <c r="AM828" s="55" t="s">
        <v>3861</v>
      </c>
      <c r="AN828" s="55" t="s">
        <v>1644</v>
      </c>
      <c r="AO828" t="s">
        <v>3842</v>
      </c>
    </row>
    <row r="829" spans="1:41" x14ac:dyDescent="0.25">
      <c r="A829" s="56">
        <v>45716</v>
      </c>
      <c r="B829" s="92" t="s">
        <v>2159</v>
      </c>
      <c r="C829" s="55" t="s">
        <v>4292</v>
      </c>
      <c r="D829" s="55" t="s">
        <v>3859</v>
      </c>
      <c r="E829" s="55" t="s">
        <v>89</v>
      </c>
      <c r="F829" s="55">
        <v>50900020</v>
      </c>
      <c r="G829" s="55" t="s">
        <v>492</v>
      </c>
      <c r="H829" s="55" t="s">
        <v>89</v>
      </c>
      <c r="I829" s="57">
        <v>9.6999999999999993</v>
      </c>
      <c r="J829" s="57">
        <v>9.6999999999999993</v>
      </c>
      <c r="K829" s="55" t="s">
        <v>4288</v>
      </c>
      <c r="L829" s="55" t="s">
        <v>1644</v>
      </c>
      <c r="M829" s="55" t="s">
        <v>4292</v>
      </c>
      <c r="N829" s="56">
        <v>45716</v>
      </c>
      <c r="O829" s="55" t="s">
        <v>1644</v>
      </c>
      <c r="P829" s="55" t="s">
        <v>329</v>
      </c>
      <c r="Q829" s="55" t="s">
        <v>330</v>
      </c>
      <c r="R829" s="55" t="s">
        <v>1644</v>
      </c>
      <c r="S829" s="55" t="s">
        <v>1644</v>
      </c>
      <c r="T829" s="55" t="s">
        <v>1644</v>
      </c>
      <c r="U829" s="55" t="s">
        <v>3999</v>
      </c>
      <c r="V829" s="55" t="s">
        <v>1881</v>
      </c>
      <c r="W829" s="55" t="s">
        <v>1644</v>
      </c>
      <c r="X829" s="56"/>
      <c r="Y829" s="55" t="s">
        <v>1644</v>
      </c>
      <c r="Z829" s="56"/>
      <c r="AA829" s="55" t="s">
        <v>1644</v>
      </c>
      <c r="AB829" s="59">
        <v>155581</v>
      </c>
      <c r="AC829" s="55" t="s">
        <v>1554</v>
      </c>
      <c r="AD829" s="55" t="s">
        <v>1644</v>
      </c>
      <c r="AE829" s="58">
        <v>0</v>
      </c>
      <c r="AF829" s="55" t="s">
        <v>1644</v>
      </c>
      <c r="AG829" s="55" t="s">
        <v>1644</v>
      </c>
      <c r="AH829" s="55" t="s">
        <v>1644</v>
      </c>
      <c r="AI829" s="55" t="s">
        <v>1644</v>
      </c>
      <c r="AJ829" s="55" t="s">
        <v>1644</v>
      </c>
      <c r="AK829" s="55" t="s">
        <v>1644</v>
      </c>
      <c r="AL829" s="55" t="s">
        <v>1644</v>
      </c>
      <c r="AM829" s="55" t="s">
        <v>3861</v>
      </c>
      <c r="AN829" s="55" t="s">
        <v>1644</v>
      </c>
      <c r="AO829" t="s">
        <v>3842</v>
      </c>
    </row>
    <row r="830" spans="1:41" x14ac:dyDescent="0.25">
      <c r="A830" s="56">
        <v>45716</v>
      </c>
      <c r="B830" s="92" t="s">
        <v>2159</v>
      </c>
      <c r="C830" s="55" t="s">
        <v>4292</v>
      </c>
      <c r="D830" s="55" t="s">
        <v>3859</v>
      </c>
      <c r="E830" s="55" t="s">
        <v>89</v>
      </c>
      <c r="F830" s="55">
        <v>50900020</v>
      </c>
      <c r="G830" s="55" t="s">
        <v>492</v>
      </c>
      <c r="H830" s="55" t="s">
        <v>89</v>
      </c>
      <c r="I830" s="57">
        <v>9.6999999999999993</v>
      </c>
      <c r="J830" s="57">
        <v>9.6999999999999993</v>
      </c>
      <c r="K830" s="55" t="s">
        <v>4288</v>
      </c>
      <c r="L830" s="55" t="s">
        <v>1644</v>
      </c>
      <c r="M830" s="55" t="s">
        <v>4292</v>
      </c>
      <c r="N830" s="56">
        <v>45716</v>
      </c>
      <c r="O830" s="55" t="s">
        <v>1644</v>
      </c>
      <c r="P830" s="55" t="s">
        <v>329</v>
      </c>
      <c r="Q830" s="55" t="s">
        <v>330</v>
      </c>
      <c r="R830" s="55" t="s">
        <v>1644</v>
      </c>
      <c r="S830" s="55" t="s">
        <v>1644</v>
      </c>
      <c r="T830" s="55" t="s">
        <v>1644</v>
      </c>
      <c r="U830" s="55" t="s">
        <v>4003</v>
      </c>
      <c r="V830" s="55" t="s">
        <v>1881</v>
      </c>
      <c r="W830" s="55" t="s">
        <v>1644</v>
      </c>
      <c r="X830" s="56"/>
      <c r="Y830" s="55" t="s">
        <v>1644</v>
      </c>
      <c r="Z830" s="56"/>
      <c r="AA830" s="55" t="s">
        <v>1644</v>
      </c>
      <c r="AB830" s="59">
        <v>155581</v>
      </c>
      <c r="AC830" s="55" t="s">
        <v>1554</v>
      </c>
      <c r="AD830" s="55" t="s">
        <v>1644</v>
      </c>
      <c r="AE830" s="58">
        <v>0</v>
      </c>
      <c r="AF830" s="55" t="s">
        <v>1644</v>
      </c>
      <c r="AG830" s="55" t="s">
        <v>1644</v>
      </c>
      <c r="AH830" s="55" t="s">
        <v>1644</v>
      </c>
      <c r="AI830" s="55" t="s">
        <v>1644</v>
      </c>
      <c r="AJ830" s="55" t="s">
        <v>1644</v>
      </c>
      <c r="AK830" s="55" t="s">
        <v>1644</v>
      </c>
      <c r="AL830" s="55" t="s">
        <v>1644</v>
      </c>
      <c r="AM830" s="55" t="s">
        <v>3861</v>
      </c>
      <c r="AN830" s="55" t="s">
        <v>1644</v>
      </c>
      <c r="AO830" t="s">
        <v>3842</v>
      </c>
    </row>
    <row r="831" spans="1:41" x14ac:dyDescent="0.25">
      <c r="A831" s="56">
        <v>45716</v>
      </c>
      <c r="B831" s="92" t="s">
        <v>2159</v>
      </c>
      <c r="C831" s="55" t="s">
        <v>4292</v>
      </c>
      <c r="D831" s="55" t="s">
        <v>3859</v>
      </c>
      <c r="E831" s="55" t="s">
        <v>89</v>
      </c>
      <c r="F831" s="55">
        <v>50900020</v>
      </c>
      <c r="G831" s="55" t="s">
        <v>492</v>
      </c>
      <c r="H831" s="55" t="s">
        <v>89</v>
      </c>
      <c r="I831" s="57">
        <v>9.6999999999999993</v>
      </c>
      <c r="J831" s="57">
        <v>9.6999999999999993</v>
      </c>
      <c r="K831" s="55" t="s">
        <v>4288</v>
      </c>
      <c r="L831" s="55" t="s">
        <v>1644</v>
      </c>
      <c r="M831" s="55" t="s">
        <v>4292</v>
      </c>
      <c r="N831" s="56">
        <v>45716</v>
      </c>
      <c r="O831" s="55" t="s">
        <v>1644</v>
      </c>
      <c r="P831" s="55" t="s">
        <v>329</v>
      </c>
      <c r="Q831" s="55" t="s">
        <v>330</v>
      </c>
      <c r="R831" s="55" t="s">
        <v>1644</v>
      </c>
      <c r="S831" s="55" t="s">
        <v>1644</v>
      </c>
      <c r="T831" s="55" t="s">
        <v>1644</v>
      </c>
      <c r="U831" s="55" t="s">
        <v>4005</v>
      </c>
      <c r="V831" s="55" t="s">
        <v>1881</v>
      </c>
      <c r="W831" s="55" t="s">
        <v>1644</v>
      </c>
      <c r="X831" s="56"/>
      <c r="Y831" s="55" t="s">
        <v>1644</v>
      </c>
      <c r="Z831" s="56"/>
      <c r="AA831" s="55" t="s">
        <v>1644</v>
      </c>
      <c r="AB831" s="59">
        <v>155581</v>
      </c>
      <c r="AC831" s="55" t="s">
        <v>1554</v>
      </c>
      <c r="AD831" s="55" t="s">
        <v>1644</v>
      </c>
      <c r="AE831" s="58">
        <v>0</v>
      </c>
      <c r="AF831" s="55" t="s">
        <v>1644</v>
      </c>
      <c r="AG831" s="55" t="s">
        <v>1644</v>
      </c>
      <c r="AH831" s="55" t="s">
        <v>1644</v>
      </c>
      <c r="AI831" s="55" t="s">
        <v>1644</v>
      </c>
      <c r="AJ831" s="55" t="s">
        <v>1644</v>
      </c>
      <c r="AK831" s="55" t="s">
        <v>1644</v>
      </c>
      <c r="AL831" s="55" t="s">
        <v>1644</v>
      </c>
      <c r="AM831" s="55" t="s">
        <v>3861</v>
      </c>
      <c r="AN831" s="55" t="s">
        <v>1644</v>
      </c>
      <c r="AO831" t="s">
        <v>3842</v>
      </c>
    </row>
    <row r="832" spans="1:41" x14ac:dyDescent="0.25">
      <c r="A832" s="56">
        <v>45716</v>
      </c>
      <c r="B832" s="92" t="s">
        <v>2159</v>
      </c>
      <c r="C832" s="55" t="s">
        <v>4292</v>
      </c>
      <c r="D832" s="55" t="s">
        <v>3859</v>
      </c>
      <c r="E832" s="55" t="s">
        <v>89</v>
      </c>
      <c r="F832" s="55">
        <v>50900020</v>
      </c>
      <c r="G832" s="55" t="s">
        <v>492</v>
      </c>
      <c r="H832" s="55" t="s">
        <v>89</v>
      </c>
      <c r="I832" s="57">
        <v>18.23</v>
      </c>
      <c r="J832" s="57">
        <v>18.23</v>
      </c>
      <c r="K832" s="55" t="s">
        <v>4288</v>
      </c>
      <c r="L832" s="55" t="s">
        <v>1644</v>
      </c>
      <c r="M832" s="55" t="s">
        <v>4292</v>
      </c>
      <c r="N832" s="56">
        <v>45716</v>
      </c>
      <c r="O832" s="55" t="s">
        <v>1644</v>
      </c>
      <c r="P832" s="55" t="s">
        <v>329</v>
      </c>
      <c r="Q832" s="55" t="s">
        <v>330</v>
      </c>
      <c r="R832" s="55" t="s">
        <v>1644</v>
      </c>
      <c r="S832" s="55" t="s">
        <v>1644</v>
      </c>
      <c r="T832" s="55" t="s">
        <v>1644</v>
      </c>
      <c r="U832" s="55" t="s">
        <v>4010</v>
      </c>
      <c r="V832" s="55" t="s">
        <v>1881</v>
      </c>
      <c r="W832" s="55" t="s">
        <v>1644</v>
      </c>
      <c r="X832" s="56"/>
      <c r="Y832" s="55" t="s">
        <v>1644</v>
      </c>
      <c r="Z832" s="56"/>
      <c r="AA832" s="55" t="s">
        <v>1644</v>
      </c>
      <c r="AB832" s="59">
        <v>292433</v>
      </c>
      <c r="AC832" s="55" t="s">
        <v>1554</v>
      </c>
      <c r="AD832" s="55" t="s">
        <v>1644</v>
      </c>
      <c r="AE832" s="58">
        <v>0</v>
      </c>
      <c r="AF832" s="55" t="s">
        <v>1644</v>
      </c>
      <c r="AG832" s="55" t="s">
        <v>1644</v>
      </c>
      <c r="AH832" s="55" t="s">
        <v>1644</v>
      </c>
      <c r="AI832" s="55" t="s">
        <v>1644</v>
      </c>
      <c r="AJ832" s="55" t="s">
        <v>1644</v>
      </c>
      <c r="AK832" s="55" t="s">
        <v>1644</v>
      </c>
      <c r="AL832" s="55" t="s">
        <v>1644</v>
      </c>
      <c r="AM832" s="55" t="s">
        <v>3861</v>
      </c>
      <c r="AN832" s="55" t="s">
        <v>1644</v>
      </c>
      <c r="AO832" t="s">
        <v>3842</v>
      </c>
    </row>
    <row r="833" spans="1:41" x14ac:dyDescent="0.25">
      <c r="A833" s="56">
        <v>45716</v>
      </c>
      <c r="B833" s="92" t="s">
        <v>2159</v>
      </c>
      <c r="C833" s="55" t="s">
        <v>4292</v>
      </c>
      <c r="D833" s="55" t="s">
        <v>3859</v>
      </c>
      <c r="E833" s="55" t="s">
        <v>89</v>
      </c>
      <c r="F833" s="55">
        <v>50900020</v>
      </c>
      <c r="G833" s="55" t="s">
        <v>492</v>
      </c>
      <c r="H833" s="55" t="s">
        <v>89</v>
      </c>
      <c r="I833" s="57">
        <v>18.23</v>
      </c>
      <c r="J833" s="57">
        <v>18.23</v>
      </c>
      <c r="K833" s="55" t="s">
        <v>4288</v>
      </c>
      <c r="L833" s="55" t="s">
        <v>1644</v>
      </c>
      <c r="M833" s="55" t="s">
        <v>4292</v>
      </c>
      <c r="N833" s="56">
        <v>45716</v>
      </c>
      <c r="O833" s="55" t="s">
        <v>1644</v>
      </c>
      <c r="P833" s="55" t="s">
        <v>329</v>
      </c>
      <c r="Q833" s="55" t="s">
        <v>330</v>
      </c>
      <c r="R833" s="55" t="s">
        <v>1644</v>
      </c>
      <c r="S833" s="55" t="s">
        <v>1644</v>
      </c>
      <c r="T833" s="55" t="s">
        <v>1644</v>
      </c>
      <c r="U833" s="55" t="s">
        <v>4006</v>
      </c>
      <c r="V833" s="55" t="s">
        <v>1881</v>
      </c>
      <c r="W833" s="55" t="s">
        <v>1644</v>
      </c>
      <c r="X833" s="56"/>
      <c r="Y833" s="55" t="s">
        <v>1644</v>
      </c>
      <c r="Z833" s="56"/>
      <c r="AA833" s="55" t="s">
        <v>1644</v>
      </c>
      <c r="AB833" s="59">
        <v>292433</v>
      </c>
      <c r="AC833" s="55" t="s">
        <v>1554</v>
      </c>
      <c r="AD833" s="55" t="s">
        <v>1644</v>
      </c>
      <c r="AE833" s="58">
        <v>0</v>
      </c>
      <c r="AF833" s="55" t="s">
        <v>1644</v>
      </c>
      <c r="AG833" s="55" t="s">
        <v>1644</v>
      </c>
      <c r="AH833" s="55" t="s">
        <v>1644</v>
      </c>
      <c r="AI833" s="55" t="s">
        <v>1644</v>
      </c>
      <c r="AJ833" s="55" t="s">
        <v>1644</v>
      </c>
      <c r="AK833" s="55" t="s">
        <v>1644</v>
      </c>
      <c r="AL833" s="55" t="s">
        <v>1644</v>
      </c>
      <c r="AM833" s="55" t="s">
        <v>3861</v>
      </c>
      <c r="AN833" s="55" t="s">
        <v>1644</v>
      </c>
      <c r="AO833" t="s">
        <v>3842</v>
      </c>
    </row>
    <row r="834" spans="1:41" x14ac:dyDescent="0.25">
      <c r="A834" s="56">
        <v>45716</v>
      </c>
      <c r="B834" s="92" t="s">
        <v>2159</v>
      </c>
      <c r="C834" s="55" t="s">
        <v>4292</v>
      </c>
      <c r="D834" s="55" t="s">
        <v>3859</v>
      </c>
      <c r="E834" s="55" t="s">
        <v>89</v>
      </c>
      <c r="F834" s="55">
        <v>50900020</v>
      </c>
      <c r="G834" s="55" t="s">
        <v>492</v>
      </c>
      <c r="H834" s="55" t="s">
        <v>89</v>
      </c>
      <c r="I834" s="57">
        <v>9.6999999999999993</v>
      </c>
      <c r="J834" s="57">
        <v>9.6999999999999993</v>
      </c>
      <c r="K834" s="55" t="s">
        <v>4288</v>
      </c>
      <c r="L834" s="55" t="s">
        <v>1644</v>
      </c>
      <c r="M834" s="55" t="s">
        <v>4292</v>
      </c>
      <c r="N834" s="56">
        <v>45716</v>
      </c>
      <c r="O834" s="55" t="s">
        <v>1644</v>
      </c>
      <c r="P834" s="55" t="s">
        <v>329</v>
      </c>
      <c r="Q834" s="55" t="s">
        <v>330</v>
      </c>
      <c r="R834" s="55" t="s">
        <v>1644</v>
      </c>
      <c r="S834" s="55" t="s">
        <v>1644</v>
      </c>
      <c r="T834" s="55" t="s">
        <v>1644</v>
      </c>
      <c r="U834" s="55" t="s">
        <v>4009</v>
      </c>
      <c r="V834" s="55" t="s">
        <v>1881</v>
      </c>
      <c r="W834" s="55" t="s">
        <v>1644</v>
      </c>
      <c r="X834" s="56"/>
      <c r="Y834" s="55" t="s">
        <v>1644</v>
      </c>
      <c r="Z834" s="56"/>
      <c r="AA834" s="55" t="s">
        <v>1644</v>
      </c>
      <c r="AB834" s="59">
        <v>155581</v>
      </c>
      <c r="AC834" s="55" t="s">
        <v>1554</v>
      </c>
      <c r="AD834" s="55" t="s">
        <v>1644</v>
      </c>
      <c r="AE834" s="58">
        <v>0</v>
      </c>
      <c r="AF834" s="55" t="s">
        <v>1644</v>
      </c>
      <c r="AG834" s="55" t="s">
        <v>1644</v>
      </c>
      <c r="AH834" s="55" t="s">
        <v>1644</v>
      </c>
      <c r="AI834" s="55" t="s">
        <v>1644</v>
      </c>
      <c r="AJ834" s="55" t="s">
        <v>1644</v>
      </c>
      <c r="AK834" s="55" t="s">
        <v>1644</v>
      </c>
      <c r="AL834" s="55" t="s">
        <v>1644</v>
      </c>
      <c r="AM834" s="55" t="s">
        <v>3861</v>
      </c>
      <c r="AN834" s="55" t="s">
        <v>1644</v>
      </c>
      <c r="AO834" t="s">
        <v>3842</v>
      </c>
    </row>
    <row r="835" spans="1:41" x14ac:dyDescent="0.25">
      <c r="A835" s="56">
        <v>45716</v>
      </c>
      <c r="B835" s="92" t="s">
        <v>2159</v>
      </c>
      <c r="C835" s="55" t="s">
        <v>4292</v>
      </c>
      <c r="D835" s="55" t="s">
        <v>3859</v>
      </c>
      <c r="E835" s="55" t="s">
        <v>89</v>
      </c>
      <c r="F835" s="55">
        <v>50900020</v>
      </c>
      <c r="G835" s="55" t="s">
        <v>492</v>
      </c>
      <c r="H835" s="55" t="s">
        <v>89</v>
      </c>
      <c r="I835" s="57">
        <v>83.34</v>
      </c>
      <c r="J835" s="57">
        <v>83.34</v>
      </c>
      <c r="K835" s="55" t="s">
        <v>4288</v>
      </c>
      <c r="L835" s="55" t="s">
        <v>1644</v>
      </c>
      <c r="M835" s="55" t="s">
        <v>4292</v>
      </c>
      <c r="N835" s="56">
        <v>45716</v>
      </c>
      <c r="O835" s="55" t="s">
        <v>1644</v>
      </c>
      <c r="P835" s="55" t="s">
        <v>329</v>
      </c>
      <c r="Q835" s="55" t="s">
        <v>330</v>
      </c>
      <c r="R835" s="55" t="s">
        <v>1644</v>
      </c>
      <c r="S835" s="55" t="s">
        <v>1644</v>
      </c>
      <c r="T835" s="55" t="s">
        <v>1644</v>
      </c>
      <c r="U835" s="55" t="s">
        <v>4017</v>
      </c>
      <c r="V835" s="55" t="s">
        <v>1881</v>
      </c>
      <c r="W835" s="55" t="s">
        <v>1644</v>
      </c>
      <c r="X835" s="56"/>
      <c r="Y835" s="55" t="s">
        <v>1644</v>
      </c>
      <c r="Z835" s="56"/>
      <c r="AA835" s="55" t="s">
        <v>1644</v>
      </c>
      <c r="AB835" s="59">
        <v>1336832</v>
      </c>
      <c r="AC835" s="55" t="s">
        <v>1554</v>
      </c>
      <c r="AD835" s="55" t="s">
        <v>1644</v>
      </c>
      <c r="AE835" s="58">
        <v>0</v>
      </c>
      <c r="AF835" s="55" t="s">
        <v>1644</v>
      </c>
      <c r="AG835" s="55" t="s">
        <v>1644</v>
      </c>
      <c r="AH835" s="55" t="s">
        <v>1644</v>
      </c>
      <c r="AI835" s="55" t="s">
        <v>1644</v>
      </c>
      <c r="AJ835" s="55" t="s">
        <v>1644</v>
      </c>
      <c r="AK835" s="55" t="s">
        <v>1644</v>
      </c>
      <c r="AL835" s="55" t="s">
        <v>1644</v>
      </c>
      <c r="AM835" s="55" t="s">
        <v>3861</v>
      </c>
      <c r="AN835" s="55" t="s">
        <v>1644</v>
      </c>
      <c r="AO835" t="s">
        <v>3842</v>
      </c>
    </row>
    <row r="836" spans="1:41" x14ac:dyDescent="0.25">
      <c r="A836" s="56">
        <v>45716</v>
      </c>
      <c r="B836" s="92" t="s">
        <v>2159</v>
      </c>
      <c r="C836" s="55" t="s">
        <v>4292</v>
      </c>
      <c r="D836" s="55" t="s">
        <v>3859</v>
      </c>
      <c r="E836" s="55" t="s">
        <v>89</v>
      </c>
      <c r="F836" s="55">
        <v>50900020</v>
      </c>
      <c r="G836" s="55" t="s">
        <v>492</v>
      </c>
      <c r="H836" s="55" t="s">
        <v>89</v>
      </c>
      <c r="I836" s="57">
        <v>18.23</v>
      </c>
      <c r="J836" s="57">
        <v>18.23</v>
      </c>
      <c r="K836" s="55" t="s">
        <v>4288</v>
      </c>
      <c r="L836" s="55" t="s">
        <v>1644</v>
      </c>
      <c r="M836" s="55" t="s">
        <v>4292</v>
      </c>
      <c r="N836" s="56">
        <v>45716</v>
      </c>
      <c r="O836" s="55" t="s">
        <v>1644</v>
      </c>
      <c r="P836" s="55" t="s">
        <v>329</v>
      </c>
      <c r="Q836" s="55" t="s">
        <v>330</v>
      </c>
      <c r="R836" s="55" t="s">
        <v>1644</v>
      </c>
      <c r="S836" s="55" t="s">
        <v>1644</v>
      </c>
      <c r="T836" s="55" t="s">
        <v>1644</v>
      </c>
      <c r="U836" s="55" t="s">
        <v>4007</v>
      </c>
      <c r="V836" s="55" t="s">
        <v>1881</v>
      </c>
      <c r="W836" s="55" t="s">
        <v>1644</v>
      </c>
      <c r="X836" s="56"/>
      <c r="Y836" s="55" t="s">
        <v>1644</v>
      </c>
      <c r="Z836" s="56"/>
      <c r="AA836" s="55" t="s">
        <v>1644</v>
      </c>
      <c r="AB836" s="59">
        <v>292393</v>
      </c>
      <c r="AC836" s="55" t="s">
        <v>1554</v>
      </c>
      <c r="AD836" s="55" t="s">
        <v>1644</v>
      </c>
      <c r="AE836" s="58">
        <v>0</v>
      </c>
      <c r="AF836" s="55" t="s">
        <v>1644</v>
      </c>
      <c r="AG836" s="55" t="s">
        <v>1644</v>
      </c>
      <c r="AH836" s="55" t="s">
        <v>1644</v>
      </c>
      <c r="AI836" s="55" t="s">
        <v>1644</v>
      </c>
      <c r="AJ836" s="55" t="s">
        <v>1644</v>
      </c>
      <c r="AK836" s="55" t="s">
        <v>1644</v>
      </c>
      <c r="AL836" s="55" t="s">
        <v>1644</v>
      </c>
      <c r="AM836" s="55" t="s">
        <v>3861</v>
      </c>
      <c r="AN836" s="55" t="s">
        <v>1644</v>
      </c>
      <c r="AO836" t="s">
        <v>3842</v>
      </c>
    </row>
    <row r="837" spans="1:41" x14ac:dyDescent="0.25">
      <c r="A837" s="56">
        <v>45716</v>
      </c>
      <c r="B837" s="92" t="s">
        <v>2159</v>
      </c>
      <c r="C837" s="55" t="s">
        <v>4292</v>
      </c>
      <c r="D837" s="55" t="s">
        <v>3859</v>
      </c>
      <c r="E837" s="55" t="s">
        <v>89</v>
      </c>
      <c r="F837" s="55">
        <v>50900020</v>
      </c>
      <c r="G837" s="55" t="s">
        <v>492</v>
      </c>
      <c r="H837" s="55" t="s">
        <v>89</v>
      </c>
      <c r="I837" s="57">
        <v>83.34</v>
      </c>
      <c r="J837" s="57">
        <v>83.34</v>
      </c>
      <c r="K837" s="55" t="s">
        <v>4288</v>
      </c>
      <c r="L837" s="55" t="s">
        <v>1644</v>
      </c>
      <c r="M837" s="55" t="s">
        <v>4292</v>
      </c>
      <c r="N837" s="56">
        <v>45716</v>
      </c>
      <c r="O837" s="55" t="s">
        <v>1644</v>
      </c>
      <c r="P837" s="55" t="s">
        <v>329</v>
      </c>
      <c r="Q837" s="55" t="s">
        <v>330</v>
      </c>
      <c r="R837" s="55" t="s">
        <v>1644</v>
      </c>
      <c r="S837" s="55" t="s">
        <v>1644</v>
      </c>
      <c r="T837" s="55" t="s">
        <v>1644</v>
      </c>
      <c r="U837" s="55" t="s">
        <v>4000</v>
      </c>
      <c r="V837" s="55" t="s">
        <v>1881</v>
      </c>
      <c r="W837" s="55" t="s">
        <v>1644</v>
      </c>
      <c r="X837" s="56"/>
      <c r="Y837" s="55" t="s">
        <v>1644</v>
      </c>
      <c r="Z837" s="56"/>
      <c r="AA837" s="55" t="s">
        <v>1644</v>
      </c>
      <c r="AB837" s="59">
        <v>1336832</v>
      </c>
      <c r="AC837" s="55" t="s">
        <v>1554</v>
      </c>
      <c r="AD837" s="55" t="s">
        <v>1644</v>
      </c>
      <c r="AE837" s="58">
        <v>0</v>
      </c>
      <c r="AF837" s="55" t="s">
        <v>1644</v>
      </c>
      <c r="AG837" s="55" t="s">
        <v>1644</v>
      </c>
      <c r="AH837" s="55" t="s">
        <v>1644</v>
      </c>
      <c r="AI837" s="55" t="s">
        <v>1644</v>
      </c>
      <c r="AJ837" s="55" t="s">
        <v>1644</v>
      </c>
      <c r="AK837" s="55" t="s">
        <v>1644</v>
      </c>
      <c r="AL837" s="55" t="s">
        <v>1644</v>
      </c>
      <c r="AM837" s="55" t="s">
        <v>3861</v>
      </c>
      <c r="AN837" s="55" t="s">
        <v>1644</v>
      </c>
      <c r="AO837" t="s">
        <v>3842</v>
      </c>
    </row>
    <row r="838" spans="1:41" x14ac:dyDescent="0.25">
      <c r="A838" s="56">
        <v>45716</v>
      </c>
      <c r="B838" s="92" t="s">
        <v>2159</v>
      </c>
      <c r="C838" s="55" t="s">
        <v>4292</v>
      </c>
      <c r="D838" s="55" t="s">
        <v>3859</v>
      </c>
      <c r="E838" s="55" t="s">
        <v>89</v>
      </c>
      <c r="F838" s="55">
        <v>50900020</v>
      </c>
      <c r="G838" s="55" t="s">
        <v>492</v>
      </c>
      <c r="H838" s="55" t="s">
        <v>89</v>
      </c>
      <c r="I838" s="57">
        <v>83.34</v>
      </c>
      <c r="J838" s="57">
        <v>83.34</v>
      </c>
      <c r="K838" s="55" t="s">
        <v>4288</v>
      </c>
      <c r="L838" s="55" t="s">
        <v>1644</v>
      </c>
      <c r="M838" s="55" t="s">
        <v>4292</v>
      </c>
      <c r="N838" s="56">
        <v>45716</v>
      </c>
      <c r="O838" s="55" t="s">
        <v>1644</v>
      </c>
      <c r="P838" s="55" t="s">
        <v>329</v>
      </c>
      <c r="Q838" s="55" t="s">
        <v>330</v>
      </c>
      <c r="R838" s="55" t="s">
        <v>1644</v>
      </c>
      <c r="S838" s="55" t="s">
        <v>1644</v>
      </c>
      <c r="T838" s="55" t="s">
        <v>1644</v>
      </c>
      <c r="U838" s="55" t="s">
        <v>4008</v>
      </c>
      <c r="V838" s="55" t="s">
        <v>1881</v>
      </c>
      <c r="W838" s="55" t="s">
        <v>1644</v>
      </c>
      <c r="X838" s="56"/>
      <c r="Y838" s="55" t="s">
        <v>1644</v>
      </c>
      <c r="Z838" s="56"/>
      <c r="AA838" s="55" t="s">
        <v>1644</v>
      </c>
      <c r="AB838" s="59">
        <v>1336872</v>
      </c>
      <c r="AC838" s="55" t="s">
        <v>1554</v>
      </c>
      <c r="AD838" s="55" t="s">
        <v>1644</v>
      </c>
      <c r="AE838" s="58">
        <v>0</v>
      </c>
      <c r="AF838" s="55" t="s">
        <v>1644</v>
      </c>
      <c r="AG838" s="55" t="s">
        <v>1644</v>
      </c>
      <c r="AH838" s="55" t="s">
        <v>1644</v>
      </c>
      <c r="AI838" s="55" t="s">
        <v>1644</v>
      </c>
      <c r="AJ838" s="55" t="s">
        <v>1644</v>
      </c>
      <c r="AK838" s="55" t="s">
        <v>1644</v>
      </c>
      <c r="AL838" s="55" t="s">
        <v>1644</v>
      </c>
      <c r="AM838" s="55" t="s">
        <v>3861</v>
      </c>
      <c r="AN838" s="55" t="s">
        <v>1644</v>
      </c>
      <c r="AO838" t="s">
        <v>3842</v>
      </c>
    </row>
    <row r="839" spans="1:41" x14ac:dyDescent="0.25">
      <c r="A839" s="56">
        <v>45716</v>
      </c>
      <c r="B839" s="92" t="s">
        <v>2159</v>
      </c>
      <c r="C839" s="55" t="s">
        <v>4292</v>
      </c>
      <c r="D839" s="55" t="s">
        <v>3859</v>
      </c>
      <c r="E839" s="55" t="s">
        <v>89</v>
      </c>
      <c r="F839" s="55">
        <v>50900020</v>
      </c>
      <c r="G839" s="55" t="s">
        <v>492</v>
      </c>
      <c r="H839" s="55" t="s">
        <v>89</v>
      </c>
      <c r="I839" s="57">
        <v>9.6999999999999993</v>
      </c>
      <c r="J839" s="57">
        <v>9.6999999999999993</v>
      </c>
      <c r="K839" s="55" t="s">
        <v>4288</v>
      </c>
      <c r="L839" s="55" t="s">
        <v>1644</v>
      </c>
      <c r="M839" s="55" t="s">
        <v>4292</v>
      </c>
      <c r="N839" s="56">
        <v>45716</v>
      </c>
      <c r="O839" s="55" t="s">
        <v>1644</v>
      </c>
      <c r="P839" s="55" t="s">
        <v>329</v>
      </c>
      <c r="Q839" s="55" t="s">
        <v>330</v>
      </c>
      <c r="R839" s="55" t="s">
        <v>1644</v>
      </c>
      <c r="S839" s="55" t="s">
        <v>1644</v>
      </c>
      <c r="T839" s="55" t="s">
        <v>1644</v>
      </c>
      <c r="U839" s="55" t="s">
        <v>4002</v>
      </c>
      <c r="V839" s="55" t="s">
        <v>1881</v>
      </c>
      <c r="W839" s="55" t="s">
        <v>1644</v>
      </c>
      <c r="X839" s="56"/>
      <c r="Y839" s="55" t="s">
        <v>1644</v>
      </c>
      <c r="Z839" s="56"/>
      <c r="AA839" s="55" t="s">
        <v>1644</v>
      </c>
      <c r="AB839" s="59">
        <v>155581</v>
      </c>
      <c r="AC839" s="55" t="s">
        <v>1554</v>
      </c>
      <c r="AD839" s="55" t="s">
        <v>1644</v>
      </c>
      <c r="AE839" s="58">
        <v>0</v>
      </c>
      <c r="AF839" s="55" t="s">
        <v>1644</v>
      </c>
      <c r="AG839" s="55" t="s">
        <v>1644</v>
      </c>
      <c r="AH839" s="55" t="s">
        <v>1644</v>
      </c>
      <c r="AI839" s="55" t="s">
        <v>1644</v>
      </c>
      <c r="AJ839" s="55" t="s">
        <v>1644</v>
      </c>
      <c r="AK839" s="55" t="s">
        <v>1644</v>
      </c>
      <c r="AL839" s="55" t="s">
        <v>1644</v>
      </c>
      <c r="AM839" s="55" t="s">
        <v>3861</v>
      </c>
      <c r="AN839" s="55" t="s">
        <v>1644</v>
      </c>
      <c r="AO839" t="s">
        <v>3842</v>
      </c>
    </row>
    <row r="840" spans="1:41" x14ac:dyDescent="0.25">
      <c r="A840" s="56">
        <v>45716</v>
      </c>
      <c r="B840" s="92" t="s">
        <v>2159</v>
      </c>
      <c r="C840" s="55" t="s">
        <v>4292</v>
      </c>
      <c r="D840" s="55" t="s">
        <v>3859</v>
      </c>
      <c r="E840" s="55" t="s">
        <v>89</v>
      </c>
      <c r="F840" s="55">
        <v>50900020</v>
      </c>
      <c r="G840" s="55" t="s">
        <v>492</v>
      </c>
      <c r="H840" s="55" t="s">
        <v>89</v>
      </c>
      <c r="I840" s="57">
        <v>9.6999999999999993</v>
      </c>
      <c r="J840" s="57">
        <v>9.6999999999999993</v>
      </c>
      <c r="K840" s="55" t="s">
        <v>4288</v>
      </c>
      <c r="L840" s="55" t="s">
        <v>1644</v>
      </c>
      <c r="M840" s="55" t="s">
        <v>4292</v>
      </c>
      <c r="N840" s="56">
        <v>45716</v>
      </c>
      <c r="O840" s="55" t="s">
        <v>1644</v>
      </c>
      <c r="P840" s="55" t="s">
        <v>329</v>
      </c>
      <c r="Q840" s="55" t="s">
        <v>330</v>
      </c>
      <c r="R840" s="55" t="s">
        <v>1644</v>
      </c>
      <c r="S840" s="55" t="s">
        <v>1644</v>
      </c>
      <c r="T840" s="55" t="s">
        <v>1644</v>
      </c>
      <c r="U840" s="55" t="s">
        <v>3987</v>
      </c>
      <c r="V840" s="55" t="s">
        <v>1881</v>
      </c>
      <c r="W840" s="55" t="s">
        <v>1644</v>
      </c>
      <c r="X840" s="56"/>
      <c r="Y840" s="55" t="s">
        <v>1644</v>
      </c>
      <c r="Z840" s="56"/>
      <c r="AA840" s="55" t="s">
        <v>1644</v>
      </c>
      <c r="AB840" s="59">
        <v>155580</v>
      </c>
      <c r="AC840" s="55" t="s">
        <v>1554</v>
      </c>
      <c r="AD840" s="55" t="s">
        <v>1644</v>
      </c>
      <c r="AE840" s="58">
        <v>0</v>
      </c>
      <c r="AF840" s="55" t="s">
        <v>1644</v>
      </c>
      <c r="AG840" s="55" t="s">
        <v>1644</v>
      </c>
      <c r="AH840" s="55" t="s">
        <v>1644</v>
      </c>
      <c r="AI840" s="55" t="s">
        <v>1644</v>
      </c>
      <c r="AJ840" s="55" t="s">
        <v>1644</v>
      </c>
      <c r="AK840" s="55" t="s">
        <v>1644</v>
      </c>
      <c r="AL840" s="55" t="s">
        <v>1644</v>
      </c>
      <c r="AM840" s="55" t="s">
        <v>3861</v>
      </c>
      <c r="AN840" s="55" t="s">
        <v>1644</v>
      </c>
      <c r="AO840" t="s">
        <v>3842</v>
      </c>
    </row>
    <row r="841" spans="1:41" x14ac:dyDescent="0.25">
      <c r="A841" s="56">
        <v>45716</v>
      </c>
      <c r="B841" s="92" t="s">
        <v>2159</v>
      </c>
      <c r="C841" s="55" t="s">
        <v>4292</v>
      </c>
      <c r="D841" s="55" t="s">
        <v>3859</v>
      </c>
      <c r="E841" s="55" t="s">
        <v>89</v>
      </c>
      <c r="F841" s="55">
        <v>50900020</v>
      </c>
      <c r="G841" s="55" t="s">
        <v>492</v>
      </c>
      <c r="H841" s="55" t="s">
        <v>89</v>
      </c>
      <c r="I841" s="57">
        <v>61.61</v>
      </c>
      <c r="J841" s="57">
        <v>61.61</v>
      </c>
      <c r="K841" s="55" t="s">
        <v>4288</v>
      </c>
      <c r="L841" s="55" t="s">
        <v>1644</v>
      </c>
      <c r="M841" s="55" t="s">
        <v>4292</v>
      </c>
      <c r="N841" s="56">
        <v>45716</v>
      </c>
      <c r="O841" s="55" t="s">
        <v>1644</v>
      </c>
      <c r="P841" s="55" t="s">
        <v>329</v>
      </c>
      <c r="Q841" s="55" t="s">
        <v>330</v>
      </c>
      <c r="R841" s="55" t="s">
        <v>1644</v>
      </c>
      <c r="S841" s="55" t="s">
        <v>1644</v>
      </c>
      <c r="T841" s="55" t="s">
        <v>1644</v>
      </c>
      <c r="U841" s="55" t="s">
        <v>3979</v>
      </c>
      <c r="V841" s="55" t="s">
        <v>1881</v>
      </c>
      <c r="W841" s="55" t="s">
        <v>1644</v>
      </c>
      <c r="X841" s="56"/>
      <c r="Y841" s="55" t="s">
        <v>1644</v>
      </c>
      <c r="Z841" s="56"/>
      <c r="AA841" s="55" t="s">
        <v>1644</v>
      </c>
      <c r="AB841" s="59">
        <v>988334</v>
      </c>
      <c r="AC841" s="55" t="s">
        <v>1554</v>
      </c>
      <c r="AD841" s="55" t="s">
        <v>1644</v>
      </c>
      <c r="AE841" s="58">
        <v>0</v>
      </c>
      <c r="AF841" s="55" t="s">
        <v>1644</v>
      </c>
      <c r="AG841" s="55" t="s">
        <v>1644</v>
      </c>
      <c r="AH841" s="55" t="s">
        <v>1644</v>
      </c>
      <c r="AI841" s="55" t="s">
        <v>1644</v>
      </c>
      <c r="AJ841" s="55" t="s">
        <v>1644</v>
      </c>
      <c r="AK841" s="55" t="s">
        <v>1644</v>
      </c>
      <c r="AL841" s="55" t="s">
        <v>1644</v>
      </c>
      <c r="AM841" s="55" t="s">
        <v>3861</v>
      </c>
      <c r="AN841" s="55" t="s">
        <v>1644</v>
      </c>
      <c r="AO841" t="s">
        <v>3842</v>
      </c>
    </row>
    <row r="842" spans="1:41" x14ac:dyDescent="0.25">
      <c r="A842" s="56">
        <v>45716</v>
      </c>
      <c r="B842" s="92" t="s">
        <v>2159</v>
      </c>
      <c r="C842" s="55" t="s">
        <v>4292</v>
      </c>
      <c r="D842" s="55" t="s">
        <v>3859</v>
      </c>
      <c r="E842" s="55" t="s">
        <v>89</v>
      </c>
      <c r="F842" s="55">
        <v>50900020</v>
      </c>
      <c r="G842" s="55" t="s">
        <v>492</v>
      </c>
      <c r="H842" s="55" t="s">
        <v>89</v>
      </c>
      <c r="I842" s="57">
        <v>9.6999999999999993</v>
      </c>
      <c r="J842" s="57">
        <v>9.6999999999999993</v>
      </c>
      <c r="K842" s="55" t="s">
        <v>4288</v>
      </c>
      <c r="L842" s="55" t="s">
        <v>1644</v>
      </c>
      <c r="M842" s="55" t="s">
        <v>4292</v>
      </c>
      <c r="N842" s="56">
        <v>45716</v>
      </c>
      <c r="O842" s="55" t="s">
        <v>1644</v>
      </c>
      <c r="P842" s="55" t="s">
        <v>329</v>
      </c>
      <c r="Q842" s="55" t="s">
        <v>330</v>
      </c>
      <c r="R842" s="55" t="s">
        <v>1644</v>
      </c>
      <c r="S842" s="55" t="s">
        <v>1644</v>
      </c>
      <c r="T842" s="55" t="s">
        <v>1644</v>
      </c>
      <c r="U842" s="55" t="s">
        <v>3983</v>
      </c>
      <c r="V842" s="55" t="s">
        <v>1881</v>
      </c>
      <c r="W842" s="55" t="s">
        <v>1644</v>
      </c>
      <c r="X842" s="56"/>
      <c r="Y842" s="55" t="s">
        <v>1644</v>
      </c>
      <c r="Z842" s="56"/>
      <c r="AA842" s="55" t="s">
        <v>1644</v>
      </c>
      <c r="AB842" s="59">
        <v>155581</v>
      </c>
      <c r="AC842" s="55" t="s">
        <v>1554</v>
      </c>
      <c r="AD842" s="55" t="s">
        <v>1644</v>
      </c>
      <c r="AE842" s="58">
        <v>0</v>
      </c>
      <c r="AF842" s="55" t="s">
        <v>1644</v>
      </c>
      <c r="AG842" s="55" t="s">
        <v>1644</v>
      </c>
      <c r="AH842" s="55" t="s">
        <v>1644</v>
      </c>
      <c r="AI842" s="55" t="s">
        <v>1644</v>
      </c>
      <c r="AJ842" s="55" t="s">
        <v>1644</v>
      </c>
      <c r="AK842" s="55" t="s">
        <v>1644</v>
      </c>
      <c r="AL842" s="55" t="s">
        <v>1644</v>
      </c>
      <c r="AM842" s="55" t="s">
        <v>3861</v>
      </c>
      <c r="AN842" s="55" t="s">
        <v>1644</v>
      </c>
      <c r="AO842" t="s">
        <v>3842</v>
      </c>
    </row>
    <row r="843" spans="1:41" x14ac:dyDescent="0.25">
      <c r="A843" s="56">
        <v>45716</v>
      </c>
      <c r="B843" s="92" t="s">
        <v>2159</v>
      </c>
      <c r="C843" s="55" t="s">
        <v>4292</v>
      </c>
      <c r="D843" s="55" t="s">
        <v>3859</v>
      </c>
      <c r="E843" s="55" t="s">
        <v>89</v>
      </c>
      <c r="F843" s="55">
        <v>50900020</v>
      </c>
      <c r="G843" s="55" t="s">
        <v>492</v>
      </c>
      <c r="H843" s="55" t="s">
        <v>89</v>
      </c>
      <c r="I843" s="57">
        <v>18.23</v>
      </c>
      <c r="J843" s="57">
        <v>18.23</v>
      </c>
      <c r="K843" s="55" t="s">
        <v>4288</v>
      </c>
      <c r="L843" s="55" t="s">
        <v>1644</v>
      </c>
      <c r="M843" s="55" t="s">
        <v>4292</v>
      </c>
      <c r="N843" s="56">
        <v>45716</v>
      </c>
      <c r="O843" s="55" t="s">
        <v>1644</v>
      </c>
      <c r="P843" s="55" t="s">
        <v>329</v>
      </c>
      <c r="Q843" s="55" t="s">
        <v>330</v>
      </c>
      <c r="R843" s="55" t="s">
        <v>1644</v>
      </c>
      <c r="S843" s="55" t="s">
        <v>1644</v>
      </c>
      <c r="T843" s="55" t="s">
        <v>1644</v>
      </c>
      <c r="U843" s="55" t="s">
        <v>3978</v>
      </c>
      <c r="V843" s="55" t="s">
        <v>1881</v>
      </c>
      <c r="W843" s="55" t="s">
        <v>1644</v>
      </c>
      <c r="X843" s="56"/>
      <c r="Y843" s="55" t="s">
        <v>1644</v>
      </c>
      <c r="Z843" s="56"/>
      <c r="AA843" s="55" t="s">
        <v>1644</v>
      </c>
      <c r="AB843" s="59">
        <v>292433</v>
      </c>
      <c r="AC843" s="55" t="s">
        <v>1554</v>
      </c>
      <c r="AD843" s="55" t="s">
        <v>1644</v>
      </c>
      <c r="AE843" s="58">
        <v>0</v>
      </c>
      <c r="AF843" s="55" t="s">
        <v>1644</v>
      </c>
      <c r="AG843" s="55" t="s">
        <v>1644</v>
      </c>
      <c r="AH843" s="55" t="s">
        <v>1644</v>
      </c>
      <c r="AI843" s="55" t="s">
        <v>1644</v>
      </c>
      <c r="AJ843" s="55" t="s">
        <v>1644</v>
      </c>
      <c r="AK843" s="55" t="s">
        <v>1644</v>
      </c>
      <c r="AL843" s="55" t="s">
        <v>1644</v>
      </c>
      <c r="AM843" s="55" t="s">
        <v>3861</v>
      </c>
      <c r="AN843" s="55" t="s">
        <v>1644</v>
      </c>
      <c r="AO843" t="s">
        <v>3842</v>
      </c>
    </row>
    <row r="844" spans="1:41" x14ac:dyDescent="0.25">
      <c r="A844" s="56">
        <v>45716</v>
      </c>
      <c r="B844" s="92" t="s">
        <v>2159</v>
      </c>
      <c r="C844" s="55" t="s">
        <v>4292</v>
      </c>
      <c r="D844" s="55" t="s">
        <v>3859</v>
      </c>
      <c r="E844" s="55" t="s">
        <v>89</v>
      </c>
      <c r="F844" s="55">
        <v>50900020</v>
      </c>
      <c r="G844" s="55" t="s">
        <v>492</v>
      </c>
      <c r="H844" s="55" t="s">
        <v>89</v>
      </c>
      <c r="I844" s="57">
        <v>83.34</v>
      </c>
      <c r="J844" s="57">
        <v>83.34</v>
      </c>
      <c r="K844" s="55" t="s">
        <v>4288</v>
      </c>
      <c r="L844" s="55" t="s">
        <v>1644</v>
      </c>
      <c r="M844" s="55" t="s">
        <v>4292</v>
      </c>
      <c r="N844" s="56">
        <v>45716</v>
      </c>
      <c r="O844" s="55" t="s">
        <v>1644</v>
      </c>
      <c r="P844" s="55" t="s">
        <v>329</v>
      </c>
      <c r="Q844" s="55" t="s">
        <v>330</v>
      </c>
      <c r="R844" s="55" t="s">
        <v>1644</v>
      </c>
      <c r="S844" s="55" t="s">
        <v>1644</v>
      </c>
      <c r="T844" s="55" t="s">
        <v>1644</v>
      </c>
      <c r="U844" s="55" t="s">
        <v>3997</v>
      </c>
      <c r="V844" s="55" t="s">
        <v>1881</v>
      </c>
      <c r="W844" s="55" t="s">
        <v>1644</v>
      </c>
      <c r="X844" s="56"/>
      <c r="Y844" s="55" t="s">
        <v>1644</v>
      </c>
      <c r="Z844" s="56"/>
      <c r="AA844" s="55" t="s">
        <v>1644</v>
      </c>
      <c r="AB844" s="59">
        <v>1336832</v>
      </c>
      <c r="AC844" s="55" t="s">
        <v>1554</v>
      </c>
      <c r="AD844" s="55" t="s">
        <v>1644</v>
      </c>
      <c r="AE844" s="58">
        <v>0</v>
      </c>
      <c r="AF844" s="55" t="s">
        <v>1644</v>
      </c>
      <c r="AG844" s="55" t="s">
        <v>1644</v>
      </c>
      <c r="AH844" s="55" t="s">
        <v>1644</v>
      </c>
      <c r="AI844" s="55" t="s">
        <v>1644</v>
      </c>
      <c r="AJ844" s="55" t="s">
        <v>1644</v>
      </c>
      <c r="AK844" s="55" t="s">
        <v>1644</v>
      </c>
      <c r="AL844" s="55" t="s">
        <v>1644</v>
      </c>
      <c r="AM844" s="55" t="s">
        <v>3861</v>
      </c>
      <c r="AN844" s="55" t="s">
        <v>1644</v>
      </c>
      <c r="AO844" t="s">
        <v>3842</v>
      </c>
    </row>
    <row r="845" spans="1:41" x14ac:dyDescent="0.25">
      <c r="A845" s="56">
        <v>45716</v>
      </c>
      <c r="B845" s="92" t="s">
        <v>2159</v>
      </c>
      <c r="C845" s="55" t="s">
        <v>4292</v>
      </c>
      <c r="D845" s="55" t="s">
        <v>3859</v>
      </c>
      <c r="E845" s="55" t="s">
        <v>89</v>
      </c>
      <c r="F845" s="55">
        <v>50900020</v>
      </c>
      <c r="G845" s="55" t="s">
        <v>492</v>
      </c>
      <c r="H845" s="55" t="s">
        <v>89</v>
      </c>
      <c r="I845" s="57">
        <v>83.33</v>
      </c>
      <c r="J845" s="57">
        <v>83.33</v>
      </c>
      <c r="K845" s="55" t="s">
        <v>4288</v>
      </c>
      <c r="L845" s="55" t="s">
        <v>1644</v>
      </c>
      <c r="M845" s="55" t="s">
        <v>4292</v>
      </c>
      <c r="N845" s="56">
        <v>45716</v>
      </c>
      <c r="O845" s="55" t="s">
        <v>1644</v>
      </c>
      <c r="P845" s="55" t="s">
        <v>329</v>
      </c>
      <c r="Q845" s="55" t="s">
        <v>330</v>
      </c>
      <c r="R845" s="55" t="s">
        <v>1644</v>
      </c>
      <c r="S845" s="55" t="s">
        <v>1644</v>
      </c>
      <c r="T845" s="55" t="s">
        <v>1644</v>
      </c>
      <c r="U845" s="55" t="s">
        <v>4001</v>
      </c>
      <c r="V845" s="55" t="s">
        <v>1881</v>
      </c>
      <c r="W845" s="55" t="s">
        <v>1644</v>
      </c>
      <c r="X845" s="56"/>
      <c r="Y845" s="55" t="s">
        <v>1644</v>
      </c>
      <c r="Z845" s="56"/>
      <c r="AA845" s="55" t="s">
        <v>1644</v>
      </c>
      <c r="AB845" s="59">
        <v>1336833</v>
      </c>
      <c r="AC845" s="55" t="s">
        <v>1554</v>
      </c>
      <c r="AD845" s="55" t="s">
        <v>1644</v>
      </c>
      <c r="AE845" s="58">
        <v>0</v>
      </c>
      <c r="AF845" s="55" t="s">
        <v>1644</v>
      </c>
      <c r="AG845" s="55" t="s">
        <v>1644</v>
      </c>
      <c r="AH845" s="55" t="s">
        <v>1644</v>
      </c>
      <c r="AI845" s="55" t="s">
        <v>1644</v>
      </c>
      <c r="AJ845" s="55" t="s">
        <v>1644</v>
      </c>
      <c r="AK845" s="55" t="s">
        <v>1644</v>
      </c>
      <c r="AL845" s="55" t="s">
        <v>1644</v>
      </c>
      <c r="AM845" s="55" t="s">
        <v>3861</v>
      </c>
      <c r="AN845" s="55" t="s">
        <v>1644</v>
      </c>
      <c r="AO845" t="s">
        <v>3842</v>
      </c>
    </row>
    <row r="846" spans="1:41" x14ac:dyDescent="0.25">
      <c r="A846" s="56">
        <v>45716</v>
      </c>
      <c r="B846" s="92" t="s">
        <v>2159</v>
      </c>
      <c r="C846" s="55" t="s">
        <v>4292</v>
      </c>
      <c r="D846" s="55" t="s">
        <v>3859</v>
      </c>
      <c r="E846" s="55" t="s">
        <v>89</v>
      </c>
      <c r="F846" s="55">
        <v>50900020</v>
      </c>
      <c r="G846" s="55" t="s">
        <v>492</v>
      </c>
      <c r="H846" s="55" t="s">
        <v>89</v>
      </c>
      <c r="I846" s="57">
        <v>9.69</v>
      </c>
      <c r="J846" s="57">
        <v>9.69</v>
      </c>
      <c r="K846" s="55" t="s">
        <v>4288</v>
      </c>
      <c r="L846" s="55" t="s">
        <v>1644</v>
      </c>
      <c r="M846" s="55" t="s">
        <v>4292</v>
      </c>
      <c r="N846" s="56">
        <v>45716</v>
      </c>
      <c r="O846" s="55" t="s">
        <v>1644</v>
      </c>
      <c r="P846" s="55" t="s">
        <v>329</v>
      </c>
      <c r="Q846" s="55" t="s">
        <v>330</v>
      </c>
      <c r="R846" s="55" t="s">
        <v>1644</v>
      </c>
      <c r="S846" s="55" t="s">
        <v>1644</v>
      </c>
      <c r="T846" s="55" t="s">
        <v>1644</v>
      </c>
      <c r="U846" s="55" t="s">
        <v>3982</v>
      </c>
      <c r="V846" s="55" t="s">
        <v>1881</v>
      </c>
      <c r="W846" s="55" t="s">
        <v>1644</v>
      </c>
      <c r="X846" s="56"/>
      <c r="Y846" s="55" t="s">
        <v>1644</v>
      </c>
      <c r="Z846" s="56"/>
      <c r="AA846" s="55" t="s">
        <v>1644</v>
      </c>
      <c r="AB846" s="59">
        <v>155407</v>
      </c>
      <c r="AC846" s="55" t="s">
        <v>1554</v>
      </c>
      <c r="AD846" s="55" t="s">
        <v>1644</v>
      </c>
      <c r="AE846" s="58">
        <v>0</v>
      </c>
      <c r="AF846" s="55" t="s">
        <v>1644</v>
      </c>
      <c r="AG846" s="55" t="s">
        <v>1644</v>
      </c>
      <c r="AH846" s="55" t="s">
        <v>1644</v>
      </c>
      <c r="AI846" s="55" t="s">
        <v>1644</v>
      </c>
      <c r="AJ846" s="55" t="s">
        <v>1644</v>
      </c>
      <c r="AK846" s="55" t="s">
        <v>1644</v>
      </c>
      <c r="AL846" s="55" t="s">
        <v>1644</v>
      </c>
      <c r="AM846" s="55" t="s">
        <v>3861</v>
      </c>
      <c r="AN846" s="55" t="s">
        <v>1644</v>
      </c>
      <c r="AO846" t="s">
        <v>3842</v>
      </c>
    </row>
    <row r="847" spans="1:41" x14ac:dyDescent="0.25">
      <c r="A847" s="56">
        <v>45716</v>
      </c>
      <c r="B847" s="92" t="s">
        <v>2159</v>
      </c>
      <c r="C847" s="55" t="s">
        <v>4292</v>
      </c>
      <c r="D847" s="55" t="s">
        <v>3859</v>
      </c>
      <c r="E847" s="55" t="s">
        <v>89</v>
      </c>
      <c r="F847" s="55">
        <v>50900020</v>
      </c>
      <c r="G847" s="55" t="s">
        <v>492</v>
      </c>
      <c r="H847" s="55" t="s">
        <v>89</v>
      </c>
      <c r="I847" s="57">
        <v>52.11</v>
      </c>
      <c r="J847" s="57">
        <v>52.11</v>
      </c>
      <c r="K847" s="55" t="s">
        <v>4288</v>
      </c>
      <c r="L847" s="55" t="s">
        <v>1644</v>
      </c>
      <c r="M847" s="55" t="s">
        <v>4292</v>
      </c>
      <c r="N847" s="56">
        <v>45716</v>
      </c>
      <c r="O847" s="55" t="s">
        <v>1644</v>
      </c>
      <c r="P847" s="55" t="s">
        <v>329</v>
      </c>
      <c r="Q847" s="55" t="s">
        <v>330</v>
      </c>
      <c r="R847" s="55" t="s">
        <v>1644</v>
      </c>
      <c r="S847" s="55" t="s">
        <v>1644</v>
      </c>
      <c r="T847" s="55" t="s">
        <v>1644</v>
      </c>
      <c r="U847" s="55" t="s">
        <v>3992</v>
      </c>
      <c r="V847" s="55" t="s">
        <v>1881</v>
      </c>
      <c r="W847" s="55" t="s">
        <v>1644</v>
      </c>
      <c r="X847" s="56"/>
      <c r="Y847" s="55" t="s">
        <v>1644</v>
      </c>
      <c r="Z847" s="56"/>
      <c r="AA847" s="55" t="s">
        <v>1644</v>
      </c>
      <c r="AB847" s="59">
        <v>835829</v>
      </c>
      <c r="AC847" s="55" t="s">
        <v>1554</v>
      </c>
      <c r="AD847" s="55" t="s">
        <v>1644</v>
      </c>
      <c r="AE847" s="58">
        <v>0</v>
      </c>
      <c r="AF847" s="55" t="s">
        <v>1644</v>
      </c>
      <c r="AG847" s="55" t="s">
        <v>1644</v>
      </c>
      <c r="AH847" s="55" t="s">
        <v>1644</v>
      </c>
      <c r="AI847" s="55" t="s">
        <v>1644</v>
      </c>
      <c r="AJ847" s="55" t="s">
        <v>1644</v>
      </c>
      <c r="AK847" s="55" t="s">
        <v>1644</v>
      </c>
      <c r="AL847" s="55" t="s">
        <v>1644</v>
      </c>
      <c r="AM847" s="55" t="s">
        <v>3861</v>
      </c>
      <c r="AN847" s="55" t="s">
        <v>1644</v>
      </c>
      <c r="AO847" t="s">
        <v>3842</v>
      </c>
    </row>
    <row r="848" spans="1:41" x14ac:dyDescent="0.25">
      <c r="A848" s="56">
        <v>45716</v>
      </c>
      <c r="B848" s="92" t="s">
        <v>2159</v>
      </c>
      <c r="C848" s="55" t="s">
        <v>4293</v>
      </c>
      <c r="D848" s="55" t="s">
        <v>3859</v>
      </c>
      <c r="E848" s="55" t="s">
        <v>89</v>
      </c>
      <c r="F848" s="55">
        <v>50900010</v>
      </c>
      <c r="G848" s="55" t="s">
        <v>490</v>
      </c>
      <c r="H848" s="55" t="s">
        <v>89</v>
      </c>
      <c r="I848" s="57">
        <v>22.2</v>
      </c>
      <c r="J848" s="57">
        <v>22.2</v>
      </c>
      <c r="K848" s="55" t="s">
        <v>4288</v>
      </c>
      <c r="L848" s="55" t="s">
        <v>1644</v>
      </c>
      <c r="M848" s="55" t="s">
        <v>4293</v>
      </c>
      <c r="N848" s="56">
        <v>45716</v>
      </c>
      <c r="O848" s="55" t="s">
        <v>1644</v>
      </c>
      <c r="P848" s="55" t="s">
        <v>329</v>
      </c>
      <c r="Q848" s="55" t="s">
        <v>330</v>
      </c>
      <c r="R848" s="55" t="s">
        <v>1644</v>
      </c>
      <c r="S848" s="55" t="s">
        <v>1644</v>
      </c>
      <c r="T848" s="55" t="s">
        <v>1644</v>
      </c>
      <c r="U848" s="55" t="s">
        <v>4267</v>
      </c>
      <c r="V848" s="55" t="s">
        <v>2159</v>
      </c>
      <c r="W848" s="55" t="s">
        <v>1644</v>
      </c>
      <c r="X848" s="56"/>
      <c r="Y848" s="55" t="s">
        <v>1644</v>
      </c>
      <c r="Z848" s="56"/>
      <c r="AA848" s="55" t="s">
        <v>1644</v>
      </c>
      <c r="AB848" s="59">
        <v>349819</v>
      </c>
      <c r="AC848" s="55" t="s">
        <v>1554</v>
      </c>
      <c r="AD848" s="55" t="s">
        <v>1644</v>
      </c>
      <c r="AE848" s="58">
        <v>0</v>
      </c>
      <c r="AF848" s="55" t="s">
        <v>1644</v>
      </c>
      <c r="AG848" s="55" t="s">
        <v>1644</v>
      </c>
      <c r="AH848" s="55" t="s">
        <v>1644</v>
      </c>
      <c r="AI848" s="55" t="s">
        <v>1644</v>
      </c>
      <c r="AJ848" s="55" t="s">
        <v>1644</v>
      </c>
      <c r="AK848" s="55" t="s">
        <v>1644</v>
      </c>
      <c r="AL848" s="55" t="s">
        <v>1644</v>
      </c>
      <c r="AM848" s="55" t="s">
        <v>3861</v>
      </c>
      <c r="AN848" s="55" t="s">
        <v>1644</v>
      </c>
      <c r="AO848" t="s">
        <v>3842</v>
      </c>
    </row>
    <row r="849" spans="1:41" x14ac:dyDescent="0.25">
      <c r="A849" s="56">
        <v>45716</v>
      </c>
      <c r="B849" s="92" t="s">
        <v>2159</v>
      </c>
      <c r="C849" s="55" t="s">
        <v>4293</v>
      </c>
      <c r="D849" s="55" t="s">
        <v>3859</v>
      </c>
      <c r="E849" s="55" t="s">
        <v>89</v>
      </c>
      <c r="F849" s="55">
        <v>50900000</v>
      </c>
      <c r="G849" s="55" t="s">
        <v>488</v>
      </c>
      <c r="H849" s="55" t="s">
        <v>89</v>
      </c>
      <c r="I849" s="57">
        <v>0.28000000000000003</v>
      </c>
      <c r="J849" s="57">
        <v>0.28000000000000003</v>
      </c>
      <c r="K849" s="55" t="s">
        <v>4288</v>
      </c>
      <c r="L849" s="55" t="s">
        <v>1644</v>
      </c>
      <c r="M849" s="55" t="s">
        <v>4293</v>
      </c>
      <c r="N849" s="56">
        <v>45716</v>
      </c>
      <c r="O849" s="55" t="s">
        <v>1644</v>
      </c>
      <c r="P849" s="55" t="s">
        <v>329</v>
      </c>
      <c r="Q849" s="55" t="s">
        <v>330</v>
      </c>
      <c r="R849" s="55" t="s">
        <v>1644</v>
      </c>
      <c r="S849" s="55" t="s">
        <v>1644</v>
      </c>
      <c r="T849" s="55" t="s">
        <v>1644</v>
      </c>
      <c r="U849" s="55" t="s">
        <v>4249</v>
      </c>
      <c r="V849" s="55" t="s">
        <v>1718</v>
      </c>
      <c r="W849" s="55" t="s">
        <v>1644</v>
      </c>
      <c r="X849" s="56"/>
      <c r="Y849" s="55" t="s">
        <v>1644</v>
      </c>
      <c r="Z849" s="56"/>
      <c r="AA849" s="55" t="s">
        <v>1644</v>
      </c>
      <c r="AB849" s="59">
        <v>4367</v>
      </c>
      <c r="AC849" s="55" t="s">
        <v>1554</v>
      </c>
      <c r="AD849" s="55" t="s">
        <v>1644</v>
      </c>
      <c r="AE849" s="58">
        <v>0</v>
      </c>
      <c r="AF849" s="55" t="s">
        <v>1644</v>
      </c>
      <c r="AG849" s="55" t="s">
        <v>1644</v>
      </c>
      <c r="AH849" s="55" t="s">
        <v>1644</v>
      </c>
      <c r="AI849" s="55" t="s">
        <v>1644</v>
      </c>
      <c r="AJ849" s="55" t="s">
        <v>1644</v>
      </c>
      <c r="AK849" s="55" t="s">
        <v>1644</v>
      </c>
      <c r="AL849" s="55" t="s">
        <v>1644</v>
      </c>
      <c r="AM849" s="55" t="s">
        <v>3861</v>
      </c>
      <c r="AN849" s="55" t="s">
        <v>1644</v>
      </c>
      <c r="AO849" t="s">
        <v>3842</v>
      </c>
    </row>
    <row r="850" spans="1:41" x14ac:dyDescent="0.25">
      <c r="A850" s="56">
        <v>45716</v>
      </c>
      <c r="B850" s="92" t="s">
        <v>2159</v>
      </c>
      <c r="C850" s="55" t="s">
        <v>4293</v>
      </c>
      <c r="D850" s="55" t="s">
        <v>3859</v>
      </c>
      <c r="E850" s="55" t="s">
        <v>89</v>
      </c>
      <c r="F850" s="55">
        <v>50900010</v>
      </c>
      <c r="G850" s="55" t="s">
        <v>490</v>
      </c>
      <c r="H850" s="55" t="s">
        <v>89</v>
      </c>
      <c r="I850" s="57">
        <v>0.97</v>
      </c>
      <c r="J850" s="57">
        <v>0.97</v>
      </c>
      <c r="K850" s="55" t="s">
        <v>4288</v>
      </c>
      <c r="L850" s="55" t="s">
        <v>1644</v>
      </c>
      <c r="M850" s="55" t="s">
        <v>4293</v>
      </c>
      <c r="N850" s="56">
        <v>45716</v>
      </c>
      <c r="O850" s="55" t="s">
        <v>1644</v>
      </c>
      <c r="P850" s="55" t="s">
        <v>329</v>
      </c>
      <c r="Q850" s="55" t="s">
        <v>330</v>
      </c>
      <c r="R850" s="55" t="s">
        <v>1644</v>
      </c>
      <c r="S850" s="55" t="s">
        <v>1644</v>
      </c>
      <c r="T850" s="55" t="s">
        <v>1644</v>
      </c>
      <c r="U850" s="55" t="s">
        <v>4260</v>
      </c>
      <c r="V850" s="55" t="s">
        <v>1718</v>
      </c>
      <c r="W850" s="55" t="s">
        <v>1644</v>
      </c>
      <c r="X850" s="56"/>
      <c r="Y850" s="55" t="s">
        <v>1644</v>
      </c>
      <c r="Z850" s="56"/>
      <c r="AA850" s="55" t="s">
        <v>1644</v>
      </c>
      <c r="AB850" s="59">
        <v>18239</v>
      </c>
      <c r="AC850" s="55" t="s">
        <v>1554</v>
      </c>
      <c r="AD850" s="55" t="s">
        <v>1644</v>
      </c>
      <c r="AE850" s="58">
        <v>0</v>
      </c>
      <c r="AF850" s="55" t="s">
        <v>1644</v>
      </c>
      <c r="AG850" s="55" t="s">
        <v>1644</v>
      </c>
      <c r="AH850" s="55" t="s">
        <v>1644</v>
      </c>
      <c r="AI850" s="55" t="s">
        <v>1644</v>
      </c>
      <c r="AJ850" s="55" t="s">
        <v>1644</v>
      </c>
      <c r="AK850" s="55" t="s">
        <v>1644</v>
      </c>
      <c r="AL850" s="55" t="s">
        <v>1644</v>
      </c>
      <c r="AM850" s="55" t="s">
        <v>3861</v>
      </c>
      <c r="AN850" s="55" t="s">
        <v>1644</v>
      </c>
      <c r="AO850" t="s">
        <v>3842</v>
      </c>
    </row>
    <row r="851" spans="1:41" x14ac:dyDescent="0.25">
      <c r="A851" s="56">
        <v>45716</v>
      </c>
      <c r="B851" s="92" t="s">
        <v>2159</v>
      </c>
      <c r="C851" s="55" t="s">
        <v>4293</v>
      </c>
      <c r="D851" s="55" t="s">
        <v>3859</v>
      </c>
      <c r="E851" s="55" t="s">
        <v>89</v>
      </c>
      <c r="F851" s="55">
        <v>50900010</v>
      </c>
      <c r="G851" s="55" t="s">
        <v>490</v>
      </c>
      <c r="H851" s="55" t="s">
        <v>89</v>
      </c>
      <c r="I851" s="57">
        <v>1.42</v>
      </c>
      <c r="J851" s="57">
        <v>1.42</v>
      </c>
      <c r="K851" s="55" t="s">
        <v>4288</v>
      </c>
      <c r="L851" s="55" t="s">
        <v>1644</v>
      </c>
      <c r="M851" s="55" t="s">
        <v>4293</v>
      </c>
      <c r="N851" s="56">
        <v>45716</v>
      </c>
      <c r="O851" s="55" t="s">
        <v>1644</v>
      </c>
      <c r="P851" s="55" t="s">
        <v>329</v>
      </c>
      <c r="Q851" s="55" t="s">
        <v>330</v>
      </c>
      <c r="R851" s="55" t="s">
        <v>1644</v>
      </c>
      <c r="S851" s="55" t="s">
        <v>1644</v>
      </c>
      <c r="T851" s="55" t="s">
        <v>1644</v>
      </c>
      <c r="U851" s="55" t="s">
        <v>4263</v>
      </c>
      <c r="V851" s="55" t="s">
        <v>1718</v>
      </c>
      <c r="W851" s="55" t="s">
        <v>1644</v>
      </c>
      <c r="X851" s="56"/>
      <c r="Y851" s="55" t="s">
        <v>1644</v>
      </c>
      <c r="Z851" s="56"/>
      <c r="AA851" s="55" t="s">
        <v>1644</v>
      </c>
      <c r="AB851" s="59">
        <v>26856</v>
      </c>
      <c r="AC851" s="55" t="s">
        <v>1554</v>
      </c>
      <c r="AD851" s="55" t="s">
        <v>1644</v>
      </c>
      <c r="AE851" s="58">
        <v>0</v>
      </c>
      <c r="AF851" s="55" t="s">
        <v>1644</v>
      </c>
      <c r="AG851" s="55" t="s">
        <v>1644</v>
      </c>
      <c r="AH851" s="55" t="s">
        <v>1644</v>
      </c>
      <c r="AI851" s="55" t="s">
        <v>1644</v>
      </c>
      <c r="AJ851" s="55" t="s">
        <v>1644</v>
      </c>
      <c r="AK851" s="55" t="s">
        <v>1644</v>
      </c>
      <c r="AL851" s="55" t="s">
        <v>1644</v>
      </c>
      <c r="AM851" s="55" t="s">
        <v>3861</v>
      </c>
      <c r="AN851" s="55" t="s">
        <v>1644</v>
      </c>
      <c r="AO851" t="s">
        <v>3842</v>
      </c>
    </row>
    <row r="852" spans="1:41" x14ac:dyDescent="0.25">
      <c r="A852" s="56">
        <v>45716</v>
      </c>
      <c r="B852" s="92" t="s">
        <v>2159</v>
      </c>
      <c r="C852" s="55" t="s">
        <v>4293</v>
      </c>
      <c r="D852" s="55" t="s">
        <v>3859</v>
      </c>
      <c r="E852" s="55" t="s">
        <v>89</v>
      </c>
      <c r="F852" s="55">
        <v>50900000</v>
      </c>
      <c r="G852" s="55" t="s">
        <v>488</v>
      </c>
      <c r="H852" s="55" t="s">
        <v>89</v>
      </c>
      <c r="I852" s="57">
        <v>0.04</v>
      </c>
      <c r="J852" s="57">
        <v>0.04</v>
      </c>
      <c r="K852" s="55" t="s">
        <v>4288</v>
      </c>
      <c r="L852" s="55" t="s">
        <v>1644</v>
      </c>
      <c r="M852" s="55" t="s">
        <v>4293</v>
      </c>
      <c r="N852" s="56">
        <v>45716</v>
      </c>
      <c r="O852" s="55" t="s">
        <v>1644</v>
      </c>
      <c r="P852" s="55" t="s">
        <v>329</v>
      </c>
      <c r="Q852" s="55" t="s">
        <v>330</v>
      </c>
      <c r="R852" s="55" t="s">
        <v>1644</v>
      </c>
      <c r="S852" s="55" t="s">
        <v>1644</v>
      </c>
      <c r="T852" s="55" t="s">
        <v>1644</v>
      </c>
      <c r="U852" s="55" t="s">
        <v>4261</v>
      </c>
      <c r="V852" s="55" t="s">
        <v>1718</v>
      </c>
      <c r="W852" s="55" t="s">
        <v>1644</v>
      </c>
      <c r="X852" s="56"/>
      <c r="Y852" s="55" t="s">
        <v>1644</v>
      </c>
      <c r="Z852" s="56"/>
      <c r="AA852" s="55" t="s">
        <v>1644</v>
      </c>
      <c r="AB852" s="59">
        <v>523</v>
      </c>
      <c r="AC852" s="55" t="s">
        <v>1554</v>
      </c>
      <c r="AD852" s="55" t="s">
        <v>1644</v>
      </c>
      <c r="AE852" s="58">
        <v>0</v>
      </c>
      <c r="AF852" s="55" t="s">
        <v>1644</v>
      </c>
      <c r="AG852" s="55" t="s">
        <v>1644</v>
      </c>
      <c r="AH852" s="55" t="s">
        <v>1644</v>
      </c>
      <c r="AI852" s="55" t="s">
        <v>1644</v>
      </c>
      <c r="AJ852" s="55" t="s">
        <v>1644</v>
      </c>
      <c r="AK852" s="55" t="s">
        <v>1644</v>
      </c>
      <c r="AL852" s="55" t="s">
        <v>1644</v>
      </c>
      <c r="AM852" s="55" t="s">
        <v>3861</v>
      </c>
      <c r="AN852" s="55" t="s">
        <v>1644</v>
      </c>
      <c r="AO852" t="s">
        <v>3842</v>
      </c>
    </row>
    <row r="853" spans="1:41" x14ac:dyDescent="0.25">
      <c r="A853" s="56">
        <v>45716</v>
      </c>
      <c r="B853" s="92" t="s">
        <v>2159</v>
      </c>
      <c r="C853" s="55" t="s">
        <v>4293</v>
      </c>
      <c r="D853" s="55" t="s">
        <v>3859</v>
      </c>
      <c r="E853" s="55" t="s">
        <v>89</v>
      </c>
      <c r="F853" s="55">
        <v>50900010</v>
      </c>
      <c r="G853" s="55" t="s">
        <v>490</v>
      </c>
      <c r="H853" s="55" t="s">
        <v>89</v>
      </c>
      <c r="I853" s="57">
        <v>38.96</v>
      </c>
      <c r="J853" s="57">
        <v>38.96</v>
      </c>
      <c r="K853" s="55" t="s">
        <v>4288</v>
      </c>
      <c r="L853" s="55" t="s">
        <v>1644</v>
      </c>
      <c r="M853" s="55" t="s">
        <v>4293</v>
      </c>
      <c r="N853" s="56">
        <v>45716</v>
      </c>
      <c r="O853" s="55" t="s">
        <v>1644</v>
      </c>
      <c r="P853" s="55" t="s">
        <v>329</v>
      </c>
      <c r="Q853" s="55" t="s">
        <v>330</v>
      </c>
      <c r="R853" s="55" t="s">
        <v>1644</v>
      </c>
      <c r="S853" s="55" t="s">
        <v>1644</v>
      </c>
      <c r="T853" s="55" t="s">
        <v>1644</v>
      </c>
      <c r="U853" s="55" t="s">
        <v>4251</v>
      </c>
      <c r="V853" s="55" t="s">
        <v>1881</v>
      </c>
      <c r="W853" s="55" t="s">
        <v>1644</v>
      </c>
      <c r="X853" s="56"/>
      <c r="Y853" s="55" t="s">
        <v>1644</v>
      </c>
      <c r="Z853" s="56"/>
      <c r="AA853" s="55" t="s">
        <v>1644</v>
      </c>
      <c r="AB853" s="59">
        <v>712490</v>
      </c>
      <c r="AC853" s="55" t="s">
        <v>1554</v>
      </c>
      <c r="AD853" s="55" t="s">
        <v>1644</v>
      </c>
      <c r="AE853" s="58">
        <v>0</v>
      </c>
      <c r="AF853" s="55" t="s">
        <v>1644</v>
      </c>
      <c r="AG853" s="55" t="s">
        <v>1644</v>
      </c>
      <c r="AH853" s="55" t="s">
        <v>1644</v>
      </c>
      <c r="AI853" s="55" t="s">
        <v>1644</v>
      </c>
      <c r="AJ853" s="55" t="s">
        <v>1644</v>
      </c>
      <c r="AK853" s="55" t="s">
        <v>1644</v>
      </c>
      <c r="AL853" s="55" t="s">
        <v>1644</v>
      </c>
      <c r="AM853" s="55" t="s">
        <v>3861</v>
      </c>
      <c r="AN853" s="55" t="s">
        <v>1644</v>
      </c>
      <c r="AO853" t="s">
        <v>3842</v>
      </c>
    </row>
    <row r="854" spans="1:41" x14ac:dyDescent="0.25">
      <c r="A854" s="56">
        <v>45716</v>
      </c>
      <c r="B854" s="92" t="s">
        <v>2159</v>
      </c>
      <c r="C854" s="55" t="s">
        <v>4293</v>
      </c>
      <c r="D854" s="55" t="s">
        <v>3859</v>
      </c>
      <c r="E854" s="55" t="s">
        <v>89</v>
      </c>
      <c r="F854" s="55">
        <v>50900010</v>
      </c>
      <c r="G854" s="55" t="s">
        <v>490</v>
      </c>
      <c r="H854" s="55" t="s">
        <v>89</v>
      </c>
      <c r="I854" s="57">
        <v>1.86</v>
      </c>
      <c r="J854" s="57">
        <v>1.86</v>
      </c>
      <c r="K854" s="55" t="s">
        <v>4288</v>
      </c>
      <c r="L854" s="55" t="s">
        <v>1644</v>
      </c>
      <c r="M854" s="55" t="s">
        <v>4293</v>
      </c>
      <c r="N854" s="56">
        <v>45716</v>
      </c>
      <c r="O854" s="55" t="s">
        <v>1644</v>
      </c>
      <c r="P854" s="55" t="s">
        <v>329</v>
      </c>
      <c r="Q854" s="55" t="s">
        <v>330</v>
      </c>
      <c r="R854" s="55" t="s">
        <v>1644</v>
      </c>
      <c r="S854" s="55" t="s">
        <v>1644</v>
      </c>
      <c r="T854" s="55" t="s">
        <v>1644</v>
      </c>
      <c r="U854" s="55" t="s">
        <v>4266</v>
      </c>
      <c r="V854" s="55" t="s">
        <v>1718</v>
      </c>
      <c r="W854" s="55" t="s">
        <v>1644</v>
      </c>
      <c r="X854" s="56"/>
      <c r="Y854" s="55" t="s">
        <v>1644</v>
      </c>
      <c r="Z854" s="56"/>
      <c r="AA854" s="55" t="s">
        <v>1644</v>
      </c>
      <c r="AB854" s="59">
        <v>35136</v>
      </c>
      <c r="AC854" s="55" t="s">
        <v>1554</v>
      </c>
      <c r="AD854" s="55" t="s">
        <v>1644</v>
      </c>
      <c r="AE854" s="58">
        <v>0</v>
      </c>
      <c r="AF854" s="55" t="s">
        <v>1644</v>
      </c>
      <c r="AG854" s="55" t="s">
        <v>1644</v>
      </c>
      <c r="AH854" s="55" t="s">
        <v>1644</v>
      </c>
      <c r="AI854" s="55" t="s">
        <v>1644</v>
      </c>
      <c r="AJ854" s="55" t="s">
        <v>1644</v>
      </c>
      <c r="AK854" s="55" t="s">
        <v>1644</v>
      </c>
      <c r="AL854" s="55" t="s">
        <v>1644</v>
      </c>
      <c r="AM854" s="55" t="s">
        <v>3861</v>
      </c>
      <c r="AN854" s="55" t="s">
        <v>1644</v>
      </c>
      <c r="AO854" t="s">
        <v>3842</v>
      </c>
    </row>
    <row r="855" spans="1:41" x14ac:dyDescent="0.25">
      <c r="A855" s="56">
        <v>45716</v>
      </c>
      <c r="B855" s="92" t="s">
        <v>2159</v>
      </c>
      <c r="C855" s="55" t="s">
        <v>4293</v>
      </c>
      <c r="D855" s="55" t="s">
        <v>3859</v>
      </c>
      <c r="E855" s="55" t="s">
        <v>89</v>
      </c>
      <c r="F855" s="55">
        <v>50900010</v>
      </c>
      <c r="G855" s="55" t="s">
        <v>490</v>
      </c>
      <c r="H855" s="55" t="s">
        <v>89</v>
      </c>
      <c r="I855" s="57">
        <v>1.6</v>
      </c>
      <c r="J855" s="57">
        <v>1.6</v>
      </c>
      <c r="K855" s="55" t="s">
        <v>4288</v>
      </c>
      <c r="L855" s="55" t="s">
        <v>1644</v>
      </c>
      <c r="M855" s="55" t="s">
        <v>4293</v>
      </c>
      <c r="N855" s="56">
        <v>45716</v>
      </c>
      <c r="O855" s="55" t="s">
        <v>1644</v>
      </c>
      <c r="P855" s="55" t="s">
        <v>329</v>
      </c>
      <c r="Q855" s="55" t="s">
        <v>330</v>
      </c>
      <c r="R855" s="55" t="s">
        <v>1644</v>
      </c>
      <c r="S855" s="55" t="s">
        <v>1644</v>
      </c>
      <c r="T855" s="55" t="s">
        <v>1644</v>
      </c>
      <c r="U855" s="55" t="s">
        <v>4252</v>
      </c>
      <c r="V855" s="55" t="s">
        <v>1718</v>
      </c>
      <c r="W855" s="55" t="s">
        <v>1644</v>
      </c>
      <c r="X855" s="56"/>
      <c r="Y855" s="55" t="s">
        <v>1644</v>
      </c>
      <c r="Z855" s="56"/>
      <c r="AA855" s="55" t="s">
        <v>1644</v>
      </c>
      <c r="AB855" s="59">
        <v>30269</v>
      </c>
      <c r="AC855" s="55" t="s">
        <v>1554</v>
      </c>
      <c r="AD855" s="55" t="s">
        <v>1644</v>
      </c>
      <c r="AE855" s="58">
        <v>0</v>
      </c>
      <c r="AF855" s="55" t="s">
        <v>1644</v>
      </c>
      <c r="AG855" s="55" t="s">
        <v>1644</v>
      </c>
      <c r="AH855" s="55" t="s">
        <v>1644</v>
      </c>
      <c r="AI855" s="55" t="s">
        <v>1644</v>
      </c>
      <c r="AJ855" s="55" t="s">
        <v>1644</v>
      </c>
      <c r="AK855" s="55" t="s">
        <v>1644</v>
      </c>
      <c r="AL855" s="55" t="s">
        <v>1644</v>
      </c>
      <c r="AM855" s="55" t="s">
        <v>3861</v>
      </c>
      <c r="AN855" s="55" t="s">
        <v>1644</v>
      </c>
      <c r="AO855" t="s">
        <v>3842</v>
      </c>
    </row>
    <row r="856" spans="1:41" x14ac:dyDescent="0.25">
      <c r="A856" s="56">
        <v>45716</v>
      </c>
      <c r="B856" s="92" t="s">
        <v>2159</v>
      </c>
      <c r="C856" s="55" t="s">
        <v>4293</v>
      </c>
      <c r="D856" s="55" t="s">
        <v>3859</v>
      </c>
      <c r="E856" s="55" t="s">
        <v>89</v>
      </c>
      <c r="F856" s="55">
        <v>50900000</v>
      </c>
      <c r="G856" s="55" t="s">
        <v>488</v>
      </c>
      <c r="H856" s="55" t="s">
        <v>89</v>
      </c>
      <c r="I856" s="57">
        <v>13.79</v>
      </c>
      <c r="J856" s="57">
        <v>13.79</v>
      </c>
      <c r="K856" s="55" t="s">
        <v>4288</v>
      </c>
      <c r="L856" s="55" t="s">
        <v>1644</v>
      </c>
      <c r="M856" s="55" t="s">
        <v>4293</v>
      </c>
      <c r="N856" s="56">
        <v>45716</v>
      </c>
      <c r="O856" s="55" t="s">
        <v>1644</v>
      </c>
      <c r="P856" s="55" t="s">
        <v>329</v>
      </c>
      <c r="Q856" s="55" t="s">
        <v>330</v>
      </c>
      <c r="R856" s="55" t="s">
        <v>1644</v>
      </c>
      <c r="S856" s="55" t="s">
        <v>1644</v>
      </c>
      <c r="T856" s="55" t="s">
        <v>1644</v>
      </c>
      <c r="U856" s="55" t="s">
        <v>4256</v>
      </c>
      <c r="V856" s="55" t="s">
        <v>1881</v>
      </c>
      <c r="W856" s="55" t="s">
        <v>1644</v>
      </c>
      <c r="X856" s="56"/>
      <c r="Y856" s="55" t="s">
        <v>1644</v>
      </c>
      <c r="Z856" s="56"/>
      <c r="AA856" s="55" t="s">
        <v>1644</v>
      </c>
      <c r="AB856" s="59">
        <v>215095</v>
      </c>
      <c r="AC856" s="55" t="s">
        <v>1554</v>
      </c>
      <c r="AD856" s="55" t="s">
        <v>1644</v>
      </c>
      <c r="AE856" s="58">
        <v>0</v>
      </c>
      <c r="AF856" s="55" t="s">
        <v>1644</v>
      </c>
      <c r="AG856" s="55" t="s">
        <v>1644</v>
      </c>
      <c r="AH856" s="55" t="s">
        <v>1644</v>
      </c>
      <c r="AI856" s="55" t="s">
        <v>1644</v>
      </c>
      <c r="AJ856" s="55" t="s">
        <v>1644</v>
      </c>
      <c r="AK856" s="55" t="s">
        <v>1644</v>
      </c>
      <c r="AL856" s="55" t="s">
        <v>1644</v>
      </c>
      <c r="AM856" s="55" t="s">
        <v>3861</v>
      </c>
      <c r="AN856" s="55" t="s">
        <v>1644</v>
      </c>
      <c r="AO856" t="s">
        <v>3842</v>
      </c>
    </row>
    <row r="857" spans="1:41" x14ac:dyDescent="0.25">
      <c r="A857" s="56">
        <v>45716</v>
      </c>
      <c r="B857" s="92" t="s">
        <v>2159</v>
      </c>
      <c r="C857" s="55" t="s">
        <v>4293</v>
      </c>
      <c r="D857" s="55" t="s">
        <v>3859</v>
      </c>
      <c r="E857" s="55" t="s">
        <v>89</v>
      </c>
      <c r="F857" s="55">
        <v>50900000</v>
      </c>
      <c r="G857" s="55" t="s">
        <v>488</v>
      </c>
      <c r="H857" s="55" t="s">
        <v>89</v>
      </c>
      <c r="I857" s="57">
        <v>0.02</v>
      </c>
      <c r="J857" s="57">
        <v>0.02</v>
      </c>
      <c r="K857" s="55" t="s">
        <v>4288</v>
      </c>
      <c r="L857" s="55" t="s">
        <v>1644</v>
      </c>
      <c r="M857" s="55" t="s">
        <v>4293</v>
      </c>
      <c r="N857" s="56">
        <v>45716</v>
      </c>
      <c r="O857" s="55" t="s">
        <v>1644</v>
      </c>
      <c r="P857" s="55" t="s">
        <v>329</v>
      </c>
      <c r="Q857" s="55" t="s">
        <v>330</v>
      </c>
      <c r="R857" s="55" t="s">
        <v>1644</v>
      </c>
      <c r="S857" s="55" t="s">
        <v>1644</v>
      </c>
      <c r="T857" s="55" t="s">
        <v>1644</v>
      </c>
      <c r="U857" s="55" t="s">
        <v>4248</v>
      </c>
      <c r="V857" s="55" t="s">
        <v>1718</v>
      </c>
      <c r="W857" s="55" t="s">
        <v>1644</v>
      </c>
      <c r="X857" s="56"/>
      <c r="Y857" s="55" t="s">
        <v>1644</v>
      </c>
      <c r="Z857" s="56"/>
      <c r="AA857" s="55" t="s">
        <v>1644</v>
      </c>
      <c r="AB857" s="59">
        <v>213</v>
      </c>
      <c r="AC857" s="55" t="s">
        <v>1554</v>
      </c>
      <c r="AD857" s="55" t="s">
        <v>1644</v>
      </c>
      <c r="AE857" s="58">
        <v>0</v>
      </c>
      <c r="AF857" s="55" t="s">
        <v>1644</v>
      </c>
      <c r="AG857" s="55" t="s">
        <v>1644</v>
      </c>
      <c r="AH857" s="55" t="s">
        <v>1644</v>
      </c>
      <c r="AI857" s="55" t="s">
        <v>1644</v>
      </c>
      <c r="AJ857" s="55" t="s">
        <v>1644</v>
      </c>
      <c r="AK857" s="55" t="s">
        <v>1644</v>
      </c>
      <c r="AL857" s="55" t="s">
        <v>1644</v>
      </c>
      <c r="AM857" s="55" t="s">
        <v>3861</v>
      </c>
      <c r="AN857" s="55" t="s">
        <v>1644</v>
      </c>
      <c r="AO857" t="s">
        <v>3842</v>
      </c>
    </row>
    <row r="858" spans="1:41" x14ac:dyDescent="0.25">
      <c r="A858" s="56">
        <v>45716</v>
      </c>
      <c r="B858" s="92" t="s">
        <v>2159</v>
      </c>
      <c r="C858" s="55" t="s">
        <v>4293</v>
      </c>
      <c r="D858" s="55" t="s">
        <v>3859</v>
      </c>
      <c r="E858" s="55" t="s">
        <v>89</v>
      </c>
      <c r="F858" s="55">
        <v>50900010</v>
      </c>
      <c r="G858" s="55" t="s">
        <v>490</v>
      </c>
      <c r="H858" s="55" t="s">
        <v>89</v>
      </c>
      <c r="I858" s="57">
        <v>95.49</v>
      </c>
      <c r="J858" s="57">
        <v>95.49</v>
      </c>
      <c r="K858" s="55" t="s">
        <v>4288</v>
      </c>
      <c r="L858" s="55" t="s">
        <v>1644</v>
      </c>
      <c r="M858" s="55" t="s">
        <v>4293</v>
      </c>
      <c r="N858" s="56">
        <v>45716</v>
      </c>
      <c r="O858" s="55" t="s">
        <v>1644</v>
      </c>
      <c r="P858" s="55" t="s">
        <v>329</v>
      </c>
      <c r="Q858" s="55" t="s">
        <v>330</v>
      </c>
      <c r="R858" s="55" t="s">
        <v>1644</v>
      </c>
      <c r="S858" s="55" t="s">
        <v>1644</v>
      </c>
      <c r="T858" s="55" t="s">
        <v>1644</v>
      </c>
      <c r="U858" s="55" t="s">
        <v>4267</v>
      </c>
      <c r="V858" s="55" t="s">
        <v>1718</v>
      </c>
      <c r="W858" s="55" t="s">
        <v>1644</v>
      </c>
      <c r="X858" s="56"/>
      <c r="Y858" s="55" t="s">
        <v>1644</v>
      </c>
      <c r="Z858" s="56"/>
      <c r="AA858" s="55" t="s">
        <v>1644</v>
      </c>
      <c r="AB858" s="59">
        <v>1503154</v>
      </c>
      <c r="AC858" s="55" t="s">
        <v>1554</v>
      </c>
      <c r="AD858" s="55" t="s">
        <v>1644</v>
      </c>
      <c r="AE858" s="58">
        <v>0</v>
      </c>
      <c r="AF858" s="55" t="s">
        <v>1644</v>
      </c>
      <c r="AG858" s="55" t="s">
        <v>1644</v>
      </c>
      <c r="AH858" s="55" t="s">
        <v>1644</v>
      </c>
      <c r="AI858" s="55" t="s">
        <v>1644</v>
      </c>
      <c r="AJ858" s="55" t="s">
        <v>1644</v>
      </c>
      <c r="AK858" s="55" t="s">
        <v>1644</v>
      </c>
      <c r="AL858" s="55" t="s">
        <v>1644</v>
      </c>
      <c r="AM858" s="55" t="s">
        <v>3861</v>
      </c>
      <c r="AN858" s="55" t="s">
        <v>1644</v>
      </c>
      <c r="AO858" t="s">
        <v>3842</v>
      </c>
    </row>
    <row r="859" spans="1:41" x14ac:dyDescent="0.25">
      <c r="A859" s="56">
        <v>45716</v>
      </c>
      <c r="B859" s="92" t="s">
        <v>2159</v>
      </c>
      <c r="C859" s="55" t="s">
        <v>4293</v>
      </c>
      <c r="D859" s="55" t="s">
        <v>3859</v>
      </c>
      <c r="E859" s="55" t="s">
        <v>89</v>
      </c>
      <c r="F859" s="55">
        <v>50900010</v>
      </c>
      <c r="G859" s="55" t="s">
        <v>490</v>
      </c>
      <c r="H859" s="55" t="s">
        <v>89</v>
      </c>
      <c r="I859" s="57">
        <v>16539.32</v>
      </c>
      <c r="J859" s="57">
        <v>16539.32</v>
      </c>
      <c r="K859" s="55" t="s">
        <v>4288</v>
      </c>
      <c r="L859" s="55" t="s">
        <v>1644</v>
      </c>
      <c r="M859" s="55" t="s">
        <v>4293</v>
      </c>
      <c r="N859" s="56">
        <v>45716</v>
      </c>
      <c r="O859" s="55" t="s">
        <v>1644</v>
      </c>
      <c r="P859" s="55" t="s">
        <v>329</v>
      </c>
      <c r="Q859" s="55" t="s">
        <v>330</v>
      </c>
      <c r="R859" s="55" t="s">
        <v>1644</v>
      </c>
      <c r="S859" s="55" t="s">
        <v>1644</v>
      </c>
      <c r="T859" s="55" t="s">
        <v>1644</v>
      </c>
      <c r="U859" s="55" t="s">
        <v>4250</v>
      </c>
      <c r="V859" s="55" t="s">
        <v>1881</v>
      </c>
      <c r="W859" s="55" t="s">
        <v>1644</v>
      </c>
      <c r="X859" s="56"/>
      <c r="Y859" s="55" t="s">
        <v>1644</v>
      </c>
      <c r="Z859" s="56"/>
      <c r="AA859" s="55" t="s">
        <v>1644</v>
      </c>
      <c r="AB859" s="59">
        <v>277991528</v>
      </c>
      <c r="AC859" s="55" t="s">
        <v>1554</v>
      </c>
      <c r="AD859" s="55" t="s">
        <v>1644</v>
      </c>
      <c r="AE859" s="58">
        <v>0</v>
      </c>
      <c r="AF859" s="55" t="s">
        <v>1644</v>
      </c>
      <c r="AG859" s="55" t="s">
        <v>1644</v>
      </c>
      <c r="AH859" s="55" t="s">
        <v>1644</v>
      </c>
      <c r="AI859" s="55" t="s">
        <v>1644</v>
      </c>
      <c r="AJ859" s="55" t="s">
        <v>1644</v>
      </c>
      <c r="AK859" s="55" t="s">
        <v>1644</v>
      </c>
      <c r="AL859" s="55" t="s">
        <v>1644</v>
      </c>
      <c r="AM859" s="55" t="s">
        <v>3861</v>
      </c>
      <c r="AN859" s="55" t="s">
        <v>1644</v>
      </c>
      <c r="AO859" t="s">
        <v>3842</v>
      </c>
    </row>
    <row r="860" spans="1:41" x14ac:dyDescent="0.25">
      <c r="A860" s="56">
        <v>45716</v>
      </c>
      <c r="B860" s="92" t="s">
        <v>2159</v>
      </c>
      <c r="C860" s="55" t="s">
        <v>4293</v>
      </c>
      <c r="D860" s="55" t="s">
        <v>3859</v>
      </c>
      <c r="E860" s="55" t="s">
        <v>89</v>
      </c>
      <c r="F860" s="55">
        <v>50900000</v>
      </c>
      <c r="G860" s="55" t="s">
        <v>488</v>
      </c>
      <c r="H860" s="55" t="s">
        <v>89</v>
      </c>
      <c r="I860" s="57">
        <v>6.32</v>
      </c>
      <c r="J860" s="57">
        <v>6.32</v>
      </c>
      <c r="K860" s="55" t="s">
        <v>4288</v>
      </c>
      <c r="L860" s="55" t="s">
        <v>1644</v>
      </c>
      <c r="M860" s="55" t="s">
        <v>4293</v>
      </c>
      <c r="N860" s="56">
        <v>45716</v>
      </c>
      <c r="O860" s="55" t="s">
        <v>1644</v>
      </c>
      <c r="P860" s="55" t="s">
        <v>329</v>
      </c>
      <c r="Q860" s="55" t="s">
        <v>330</v>
      </c>
      <c r="R860" s="55" t="s">
        <v>1644</v>
      </c>
      <c r="S860" s="55" t="s">
        <v>1644</v>
      </c>
      <c r="T860" s="55" t="s">
        <v>1644</v>
      </c>
      <c r="U860" s="55" t="s">
        <v>4261</v>
      </c>
      <c r="V860" s="55" t="s">
        <v>2159</v>
      </c>
      <c r="W860" s="55" t="s">
        <v>1644</v>
      </c>
      <c r="X860" s="56"/>
      <c r="Y860" s="55" t="s">
        <v>1644</v>
      </c>
      <c r="Z860" s="56"/>
      <c r="AA860" s="55" t="s">
        <v>1644</v>
      </c>
      <c r="AB860" s="59">
        <v>102557</v>
      </c>
      <c r="AC860" s="55" t="s">
        <v>1554</v>
      </c>
      <c r="AD860" s="55" t="s">
        <v>1644</v>
      </c>
      <c r="AE860" s="58">
        <v>0</v>
      </c>
      <c r="AF860" s="55" t="s">
        <v>1644</v>
      </c>
      <c r="AG860" s="55" t="s">
        <v>1644</v>
      </c>
      <c r="AH860" s="55" t="s">
        <v>1644</v>
      </c>
      <c r="AI860" s="55" t="s">
        <v>1644</v>
      </c>
      <c r="AJ860" s="55" t="s">
        <v>1644</v>
      </c>
      <c r="AK860" s="55" t="s">
        <v>1644</v>
      </c>
      <c r="AL860" s="55" t="s">
        <v>1644</v>
      </c>
      <c r="AM860" s="55" t="s">
        <v>3861</v>
      </c>
      <c r="AN860" s="55" t="s">
        <v>1644</v>
      </c>
      <c r="AO860" t="s">
        <v>3842</v>
      </c>
    </row>
    <row r="861" spans="1:41" x14ac:dyDescent="0.25">
      <c r="A861" s="56">
        <v>45716</v>
      </c>
      <c r="B861" s="92" t="s">
        <v>2159</v>
      </c>
      <c r="C861" s="55" t="s">
        <v>4293</v>
      </c>
      <c r="D861" s="55" t="s">
        <v>3859</v>
      </c>
      <c r="E861" s="55" t="s">
        <v>89</v>
      </c>
      <c r="F861" s="55">
        <v>50900010</v>
      </c>
      <c r="G861" s="55" t="s">
        <v>490</v>
      </c>
      <c r="H861" s="55" t="s">
        <v>89</v>
      </c>
      <c r="I861" s="57">
        <v>0</v>
      </c>
      <c r="J861" s="57">
        <v>0</v>
      </c>
      <c r="K861" s="55" t="s">
        <v>4288</v>
      </c>
      <c r="L861" s="55" t="s">
        <v>1644</v>
      </c>
      <c r="M861" s="55" t="s">
        <v>4293</v>
      </c>
      <c r="N861" s="56">
        <v>45716</v>
      </c>
      <c r="O861" s="55" t="s">
        <v>1644</v>
      </c>
      <c r="P861" s="55" t="s">
        <v>4042</v>
      </c>
      <c r="Q861" s="55" t="s">
        <v>4043</v>
      </c>
      <c r="R861" s="55" t="s">
        <v>1644</v>
      </c>
      <c r="S861" s="55" t="s">
        <v>1644</v>
      </c>
      <c r="T861" s="55" t="s">
        <v>1644</v>
      </c>
      <c r="U861" s="55" t="s">
        <v>4265</v>
      </c>
      <c r="V861" s="55" t="s">
        <v>1881</v>
      </c>
      <c r="W861" s="55" t="s">
        <v>1644</v>
      </c>
      <c r="X861" s="56"/>
      <c r="Y861" s="55" t="s">
        <v>1644</v>
      </c>
      <c r="Z861" s="56"/>
      <c r="AA861" s="55" t="s">
        <v>1644</v>
      </c>
      <c r="AB861" s="59">
        <v>1</v>
      </c>
      <c r="AC861" s="55" t="s">
        <v>1554</v>
      </c>
      <c r="AD861" s="55" t="s">
        <v>1644</v>
      </c>
      <c r="AE861" s="58">
        <v>0</v>
      </c>
      <c r="AF861" s="55" t="s">
        <v>1644</v>
      </c>
      <c r="AG861" s="55" t="s">
        <v>1644</v>
      </c>
      <c r="AH861" s="55" t="s">
        <v>1644</v>
      </c>
      <c r="AI861" s="55" t="s">
        <v>1644</v>
      </c>
      <c r="AJ861" s="55" t="s">
        <v>1644</v>
      </c>
      <c r="AK861" s="55" t="s">
        <v>1644</v>
      </c>
      <c r="AL861" s="55" t="s">
        <v>1644</v>
      </c>
      <c r="AM861" s="55" t="s">
        <v>3861</v>
      </c>
      <c r="AN861" s="55" t="s">
        <v>1644</v>
      </c>
      <c r="AO861" t="s">
        <v>4371</v>
      </c>
    </row>
    <row r="862" spans="1:41" x14ac:dyDescent="0.25">
      <c r="A862" s="56">
        <v>45716</v>
      </c>
      <c r="B862" s="92" t="s">
        <v>2159</v>
      </c>
      <c r="C862" s="55" t="s">
        <v>4293</v>
      </c>
      <c r="D862" s="55" t="s">
        <v>3859</v>
      </c>
      <c r="E862" s="55" t="s">
        <v>89</v>
      </c>
      <c r="F862" s="55">
        <v>50900010</v>
      </c>
      <c r="G862" s="55" t="s">
        <v>490</v>
      </c>
      <c r="H862" s="55" t="s">
        <v>89</v>
      </c>
      <c r="I862" s="57">
        <v>2.63</v>
      </c>
      <c r="J862" s="57">
        <v>2.63</v>
      </c>
      <c r="K862" s="55" t="s">
        <v>4288</v>
      </c>
      <c r="L862" s="55" t="s">
        <v>1644</v>
      </c>
      <c r="M862" s="55" t="s">
        <v>4293</v>
      </c>
      <c r="N862" s="56">
        <v>45716</v>
      </c>
      <c r="O862" s="55" t="s">
        <v>1644</v>
      </c>
      <c r="P862" s="55" t="s">
        <v>329</v>
      </c>
      <c r="Q862" s="55" t="s">
        <v>330</v>
      </c>
      <c r="R862" s="55" t="s">
        <v>1644</v>
      </c>
      <c r="S862" s="55" t="s">
        <v>1644</v>
      </c>
      <c r="T862" s="55" t="s">
        <v>1644</v>
      </c>
      <c r="U862" s="55" t="s">
        <v>4255</v>
      </c>
      <c r="V862" s="55" t="s">
        <v>1718</v>
      </c>
      <c r="W862" s="55" t="s">
        <v>1644</v>
      </c>
      <c r="X862" s="56"/>
      <c r="Y862" s="55" t="s">
        <v>1644</v>
      </c>
      <c r="Z862" s="56"/>
      <c r="AA862" s="55" t="s">
        <v>1644</v>
      </c>
      <c r="AB862" s="59">
        <v>49668</v>
      </c>
      <c r="AC862" s="55" t="s">
        <v>1554</v>
      </c>
      <c r="AD862" s="55" t="s">
        <v>1644</v>
      </c>
      <c r="AE862" s="58">
        <v>0</v>
      </c>
      <c r="AF862" s="55" t="s">
        <v>1644</v>
      </c>
      <c r="AG862" s="55" t="s">
        <v>1644</v>
      </c>
      <c r="AH862" s="55" t="s">
        <v>1644</v>
      </c>
      <c r="AI862" s="55" t="s">
        <v>1644</v>
      </c>
      <c r="AJ862" s="55" t="s">
        <v>1644</v>
      </c>
      <c r="AK862" s="55" t="s">
        <v>1644</v>
      </c>
      <c r="AL862" s="55" t="s">
        <v>1644</v>
      </c>
      <c r="AM862" s="55" t="s">
        <v>3861</v>
      </c>
      <c r="AN862" s="55" t="s">
        <v>1644</v>
      </c>
      <c r="AO862" t="s">
        <v>3842</v>
      </c>
    </row>
    <row r="863" spans="1:41" x14ac:dyDescent="0.25">
      <c r="A863" s="56">
        <v>45716</v>
      </c>
      <c r="B863" s="92" t="s">
        <v>2159</v>
      </c>
      <c r="C863" s="55" t="s">
        <v>4293</v>
      </c>
      <c r="D863" s="55" t="s">
        <v>3859</v>
      </c>
      <c r="E863" s="55" t="s">
        <v>89</v>
      </c>
      <c r="F863" s="55">
        <v>50900000</v>
      </c>
      <c r="G863" s="55" t="s">
        <v>488</v>
      </c>
      <c r="H863" s="55" t="s">
        <v>89</v>
      </c>
      <c r="I863" s="57">
        <v>9.36</v>
      </c>
      <c r="J863" s="57">
        <v>9.36</v>
      </c>
      <c r="K863" s="55" t="s">
        <v>4288</v>
      </c>
      <c r="L863" s="55" t="s">
        <v>1644</v>
      </c>
      <c r="M863" s="55" t="s">
        <v>4293</v>
      </c>
      <c r="N863" s="56">
        <v>45716</v>
      </c>
      <c r="O863" s="55" t="s">
        <v>1644</v>
      </c>
      <c r="P863" s="55" t="s">
        <v>4042</v>
      </c>
      <c r="Q863" s="55" t="s">
        <v>4043</v>
      </c>
      <c r="R863" s="55" t="s">
        <v>1644</v>
      </c>
      <c r="S863" s="55" t="s">
        <v>1644</v>
      </c>
      <c r="T863" s="55" t="s">
        <v>1644</v>
      </c>
      <c r="U863" s="55" t="s">
        <v>4262</v>
      </c>
      <c r="V863" s="55" t="s">
        <v>1718</v>
      </c>
      <c r="W863" s="55" t="s">
        <v>1644</v>
      </c>
      <c r="X863" s="56"/>
      <c r="Y863" s="55" t="s">
        <v>1644</v>
      </c>
      <c r="Z863" s="56"/>
      <c r="AA863" s="55" t="s">
        <v>1644</v>
      </c>
      <c r="AB863" s="59">
        <v>147071</v>
      </c>
      <c r="AC863" s="55" t="s">
        <v>1554</v>
      </c>
      <c r="AD863" s="55" t="s">
        <v>1644</v>
      </c>
      <c r="AE863" s="58">
        <v>0</v>
      </c>
      <c r="AF863" s="55" t="s">
        <v>1644</v>
      </c>
      <c r="AG863" s="55" t="s">
        <v>1644</v>
      </c>
      <c r="AH863" s="55" t="s">
        <v>1644</v>
      </c>
      <c r="AI863" s="55" t="s">
        <v>1644</v>
      </c>
      <c r="AJ863" s="55" t="s">
        <v>1644</v>
      </c>
      <c r="AK863" s="55" t="s">
        <v>1644</v>
      </c>
      <c r="AL863" s="55" t="s">
        <v>1644</v>
      </c>
      <c r="AM863" s="55" t="s">
        <v>3861</v>
      </c>
      <c r="AN863" s="55" t="s">
        <v>1644</v>
      </c>
      <c r="AO863" t="s">
        <v>4371</v>
      </c>
    </row>
    <row r="864" spans="1:41" x14ac:dyDescent="0.25">
      <c r="A864" s="56">
        <v>45716</v>
      </c>
      <c r="B864" s="92" t="s">
        <v>2159</v>
      </c>
      <c r="C864" s="55" t="s">
        <v>4293</v>
      </c>
      <c r="D864" s="55" t="s">
        <v>3859</v>
      </c>
      <c r="E864" s="55" t="s">
        <v>89</v>
      </c>
      <c r="F864" s="55">
        <v>50900000</v>
      </c>
      <c r="G864" s="55" t="s">
        <v>488</v>
      </c>
      <c r="H864" s="55" t="s">
        <v>89</v>
      </c>
      <c r="I864" s="57">
        <v>9406.75</v>
      </c>
      <c r="J864" s="57">
        <v>9406.75</v>
      </c>
      <c r="K864" s="55" t="s">
        <v>4288</v>
      </c>
      <c r="L864" s="55" t="s">
        <v>1644</v>
      </c>
      <c r="M864" s="55" t="s">
        <v>4293</v>
      </c>
      <c r="N864" s="56">
        <v>45716</v>
      </c>
      <c r="O864" s="55" t="s">
        <v>1644</v>
      </c>
      <c r="P864" s="55" t="s">
        <v>329</v>
      </c>
      <c r="Q864" s="55" t="s">
        <v>330</v>
      </c>
      <c r="R864" s="55" t="s">
        <v>1644</v>
      </c>
      <c r="S864" s="55" t="s">
        <v>1644</v>
      </c>
      <c r="T864" s="55" t="s">
        <v>1644</v>
      </c>
      <c r="U864" s="55" t="s">
        <v>4253</v>
      </c>
      <c r="V864" s="55" t="s">
        <v>1881</v>
      </c>
      <c r="W864" s="55" t="s">
        <v>1644</v>
      </c>
      <c r="X864" s="56"/>
      <c r="Y864" s="55" t="s">
        <v>1644</v>
      </c>
      <c r="Z864" s="56"/>
      <c r="AA864" s="55" t="s">
        <v>1644</v>
      </c>
      <c r="AB864" s="59">
        <v>146209097</v>
      </c>
      <c r="AC864" s="55" t="s">
        <v>1554</v>
      </c>
      <c r="AD864" s="55" t="s">
        <v>1644</v>
      </c>
      <c r="AE864" s="58">
        <v>0</v>
      </c>
      <c r="AF864" s="55" t="s">
        <v>1644</v>
      </c>
      <c r="AG864" s="55" t="s">
        <v>1644</v>
      </c>
      <c r="AH864" s="55" t="s">
        <v>1644</v>
      </c>
      <c r="AI864" s="55" t="s">
        <v>1644</v>
      </c>
      <c r="AJ864" s="55" t="s">
        <v>1644</v>
      </c>
      <c r="AK864" s="55" t="s">
        <v>1644</v>
      </c>
      <c r="AL864" s="55" t="s">
        <v>1644</v>
      </c>
      <c r="AM864" s="55" t="s">
        <v>3861</v>
      </c>
      <c r="AN864" s="55" t="s">
        <v>1644</v>
      </c>
      <c r="AO864" t="s">
        <v>3842</v>
      </c>
    </row>
    <row r="865" spans="1:41" x14ac:dyDescent="0.25">
      <c r="A865" s="56">
        <v>45716</v>
      </c>
      <c r="B865" s="92" t="s">
        <v>2159</v>
      </c>
      <c r="C865" s="55" t="s">
        <v>4293</v>
      </c>
      <c r="D865" s="55" t="s">
        <v>3859</v>
      </c>
      <c r="E865" s="55" t="s">
        <v>89</v>
      </c>
      <c r="F865" s="55">
        <v>50900010</v>
      </c>
      <c r="G865" s="55" t="s">
        <v>490</v>
      </c>
      <c r="H865" s="55" t="s">
        <v>89</v>
      </c>
      <c r="I865" s="57">
        <v>13669.52</v>
      </c>
      <c r="J865" s="57">
        <v>13669.52</v>
      </c>
      <c r="K865" s="55" t="s">
        <v>4288</v>
      </c>
      <c r="L865" s="55" t="s">
        <v>1644</v>
      </c>
      <c r="M865" s="55" t="s">
        <v>4293</v>
      </c>
      <c r="N865" s="56">
        <v>45716</v>
      </c>
      <c r="O865" s="55" t="s">
        <v>1644</v>
      </c>
      <c r="P865" s="55" t="s">
        <v>329</v>
      </c>
      <c r="Q865" s="55" t="s">
        <v>330</v>
      </c>
      <c r="R865" s="55" t="s">
        <v>1644</v>
      </c>
      <c r="S865" s="55" t="s">
        <v>1644</v>
      </c>
      <c r="T865" s="55" t="s">
        <v>1644</v>
      </c>
      <c r="U865" s="55" t="s">
        <v>4267</v>
      </c>
      <c r="V865" s="55" t="s">
        <v>1881</v>
      </c>
      <c r="W865" s="55" t="s">
        <v>1644</v>
      </c>
      <c r="X865" s="56"/>
      <c r="Y865" s="55" t="s">
        <v>1644</v>
      </c>
      <c r="Z865" s="56"/>
      <c r="AA865" s="55" t="s">
        <v>1644</v>
      </c>
      <c r="AB865" s="59">
        <v>231175553</v>
      </c>
      <c r="AC865" s="55" t="s">
        <v>1554</v>
      </c>
      <c r="AD865" s="55" t="s">
        <v>1644</v>
      </c>
      <c r="AE865" s="58">
        <v>0</v>
      </c>
      <c r="AF865" s="55" t="s">
        <v>1644</v>
      </c>
      <c r="AG865" s="55" t="s">
        <v>1644</v>
      </c>
      <c r="AH865" s="55" t="s">
        <v>1644</v>
      </c>
      <c r="AI865" s="55" t="s">
        <v>1644</v>
      </c>
      <c r="AJ865" s="55" t="s">
        <v>1644</v>
      </c>
      <c r="AK865" s="55" t="s">
        <v>1644</v>
      </c>
      <c r="AL865" s="55" t="s">
        <v>1644</v>
      </c>
      <c r="AM865" s="55" t="s">
        <v>3861</v>
      </c>
      <c r="AN865" s="55" t="s">
        <v>1644</v>
      </c>
      <c r="AO865" t="s">
        <v>3842</v>
      </c>
    </row>
    <row r="866" spans="1:41" x14ac:dyDescent="0.25">
      <c r="A866" s="56">
        <v>45716</v>
      </c>
      <c r="B866" s="92" t="s">
        <v>2159</v>
      </c>
      <c r="C866" s="55" t="s">
        <v>4293</v>
      </c>
      <c r="D866" s="55" t="s">
        <v>3859</v>
      </c>
      <c r="E866" s="55" t="s">
        <v>89</v>
      </c>
      <c r="F866" s="55">
        <v>50900010</v>
      </c>
      <c r="G866" s="55" t="s">
        <v>490</v>
      </c>
      <c r="H866" s="55" t="s">
        <v>89</v>
      </c>
      <c r="I866" s="57">
        <v>14.71</v>
      </c>
      <c r="J866" s="57">
        <v>14.71</v>
      </c>
      <c r="K866" s="55" t="s">
        <v>4288</v>
      </c>
      <c r="L866" s="55" t="s">
        <v>1644</v>
      </c>
      <c r="M866" s="55" t="s">
        <v>4293</v>
      </c>
      <c r="N866" s="56">
        <v>45716</v>
      </c>
      <c r="O866" s="55" t="s">
        <v>1644</v>
      </c>
      <c r="P866" s="55" t="s">
        <v>329</v>
      </c>
      <c r="Q866" s="55" t="s">
        <v>330</v>
      </c>
      <c r="R866" s="55" t="s">
        <v>1644</v>
      </c>
      <c r="S866" s="55" t="s">
        <v>1644</v>
      </c>
      <c r="T866" s="55" t="s">
        <v>1644</v>
      </c>
      <c r="U866" s="55" t="s">
        <v>4254</v>
      </c>
      <c r="V866" s="55" t="s">
        <v>1718</v>
      </c>
      <c r="W866" s="55" t="s">
        <v>1644</v>
      </c>
      <c r="X866" s="56"/>
      <c r="Y866" s="55" t="s">
        <v>1644</v>
      </c>
      <c r="Z866" s="56"/>
      <c r="AA866" s="55" t="s">
        <v>1644</v>
      </c>
      <c r="AB866" s="59">
        <v>276908</v>
      </c>
      <c r="AC866" s="55" t="s">
        <v>1554</v>
      </c>
      <c r="AD866" s="55" t="s">
        <v>1644</v>
      </c>
      <c r="AE866" s="58">
        <v>0</v>
      </c>
      <c r="AF866" s="55" t="s">
        <v>1644</v>
      </c>
      <c r="AG866" s="55" t="s">
        <v>1644</v>
      </c>
      <c r="AH866" s="55" t="s">
        <v>1644</v>
      </c>
      <c r="AI866" s="55" t="s">
        <v>1644</v>
      </c>
      <c r="AJ866" s="55" t="s">
        <v>1644</v>
      </c>
      <c r="AK866" s="55" t="s">
        <v>1644</v>
      </c>
      <c r="AL866" s="55" t="s">
        <v>1644</v>
      </c>
      <c r="AM866" s="55" t="s">
        <v>3861</v>
      </c>
      <c r="AN866" s="55" t="s">
        <v>1644</v>
      </c>
      <c r="AO866" t="s">
        <v>3842</v>
      </c>
    </row>
    <row r="867" spans="1:41" x14ac:dyDescent="0.25">
      <c r="A867" s="56">
        <v>45716</v>
      </c>
      <c r="B867" s="92" t="s">
        <v>2159</v>
      </c>
      <c r="C867" s="55" t="s">
        <v>4293</v>
      </c>
      <c r="D867" s="55" t="s">
        <v>3859</v>
      </c>
      <c r="E867" s="55" t="s">
        <v>89</v>
      </c>
      <c r="F867" s="55">
        <v>50900000</v>
      </c>
      <c r="G867" s="55" t="s">
        <v>488</v>
      </c>
      <c r="H867" s="55" t="s">
        <v>89</v>
      </c>
      <c r="I867" s="57">
        <v>33.83</v>
      </c>
      <c r="J867" s="57">
        <v>33.83</v>
      </c>
      <c r="K867" s="55" t="s">
        <v>4288</v>
      </c>
      <c r="L867" s="55" t="s">
        <v>1644</v>
      </c>
      <c r="M867" s="55" t="s">
        <v>4293</v>
      </c>
      <c r="N867" s="56">
        <v>45716</v>
      </c>
      <c r="O867" s="55" t="s">
        <v>1644</v>
      </c>
      <c r="P867" s="55" t="s">
        <v>329</v>
      </c>
      <c r="Q867" s="55" t="s">
        <v>330</v>
      </c>
      <c r="R867" s="55" t="s">
        <v>1644</v>
      </c>
      <c r="S867" s="55" t="s">
        <v>1644</v>
      </c>
      <c r="T867" s="55" t="s">
        <v>1644</v>
      </c>
      <c r="U867" s="55" t="s">
        <v>4259</v>
      </c>
      <c r="V867" s="55" t="s">
        <v>1881</v>
      </c>
      <c r="W867" s="55" t="s">
        <v>1644</v>
      </c>
      <c r="X867" s="56"/>
      <c r="Y867" s="55" t="s">
        <v>1644</v>
      </c>
      <c r="Z867" s="56"/>
      <c r="AA867" s="55" t="s">
        <v>1644</v>
      </c>
      <c r="AB867" s="59">
        <v>525836</v>
      </c>
      <c r="AC867" s="55" t="s">
        <v>1554</v>
      </c>
      <c r="AD867" s="55" t="s">
        <v>1644</v>
      </c>
      <c r="AE867" s="58">
        <v>0</v>
      </c>
      <c r="AF867" s="55" t="s">
        <v>1644</v>
      </c>
      <c r="AG867" s="55" t="s">
        <v>1644</v>
      </c>
      <c r="AH867" s="55" t="s">
        <v>1644</v>
      </c>
      <c r="AI867" s="55" t="s">
        <v>1644</v>
      </c>
      <c r="AJ867" s="55" t="s">
        <v>1644</v>
      </c>
      <c r="AK867" s="55" t="s">
        <v>1644</v>
      </c>
      <c r="AL867" s="55" t="s">
        <v>1644</v>
      </c>
      <c r="AM867" s="55" t="s">
        <v>3861</v>
      </c>
      <c r="AN867" s="55" t="s">
        <v>1644</v>
      </c>
      <c r="AO867" t="s">
        <v>3842</v>
      </c>
    </row>
    <row r="868" spans="1:41" x14ac:dyDescent="0.25">
      <c r="A868" s="56">
        <v>45716</v>
      </c>
      <c r="B868" s="92" t="s">
        <v>2159</v>
      </c>
      <c r="C868" s="55" t="s">
        <v>4293</v>
      </c>
      <c r="D868" s="55" t="s">
        <v>3859</v>
      </c>
      <c r="E868" s="55" t="s">
        <v>89</v>
      </c>
      <c r="F868" s="55">
        <v>50900010</v>
      </c>
      <c r="G868" s="55" t="s">
        <v>490</v>
      </c>
      <c r="H868" s="55" t="s">
        <v>89</v>
      </c>
      <c r="I868" s="57">
        <v>0.47</v>
      </c>
      <c r="J868" s="57">
        <v>0.47</v>
      </c>
      <c r="K868" s="55" t="s">
        <v>4288</v>
      </c>
      <c r="L868" s="55" t="s">
        <v>1644</v>
      </c>
      <c r="M868" s="55" t="s">
        <v>4293</v>
      </c>
      <c r="N868" s="56">
        <v>45716</v>
      </c>
      <c r="O868" s="55" t="s">
        <v>1644</v>
      </c>
      <c r="P868" s="55" t="s">
        <v>329</v>
      </c>
      <c r="Q868" s="55" t="s">
        <v>330</v>
      </c>
      <c r="R868" s="55" t="s">
        <v>1644</v>
      </c>
      <c r="S868" s="55" t="s">
        <v>1644</v>
      </c>
      <c r="T868" s="55" t="s">
        <v>1644</v>
      </c>
      <c r="U868" s="55" t="s">
        <v>4257</v>
      </c>
      <c r="V868" s="55" t="s">
        <v>1718</v>
      </c>
      <c r="W868" s="55" t="s">
        <v>1644</v>
      </c>
      <c r="X868" s="56"/>
      <c r="Y868" s="55" t="s">
        <v>1644</v>
      </c>
      <c r="Z868" s="56"/>
      <c r="AA868" s="55" t="s">
        <v>1644</v>
      </c>
      <c r="AB868" s="59">
        <v>8722</v>
      </c>
      <c r="AC868" s="55" t="s">
        <v>1554</v>
      </c>
      <c r="AD868" s="55" t="s">
        <v>1644</v>
      </c>
      <c r="AE868" s="58">
        <v>0</v>
      </c>
      <c r="AF868" s="55" t="s">
        <v>1644</v>
      </c>
      <c r="AG868" s="55" t="s">
        <v>1644</v>
      </c>
      <c r="AH868" s="55" t="s">
        <v>1644</v>
      </c>
      <c r="AI868" s="55" t="s">
        <v>1644</v>
      </c>
      <c r="AJ868" s="55" t="s">
        <v>1644</v>
      </c>
      <c r="AK868" s="55" t="s">
        <v>1644</v>
      </c>
      <c r="AL868" s="55" t="s">
        <v>1644</v>
      </c>
      <c r="AM868" s="55" t="s">
        <v>3861</v>
      </c>
      <c r="AN868" s="55" t="s">
        <v>1644</v>
      </c>
      <c r="AO868" t="s">
        <v>3842</v>
      </c>
    </row>
    <row r="869" spans="1:41" x14ac:dyDescent="0.25">
      <c r="A869" s="56">
        <v>45716</v>
      </c>
      <c r="B869" s="92" t="s">
        <v>2159</v>
      </c>
      <c r="C869" s="55" t="s">
        <v>4293</v>
      </c>
      <c r="D869" s="55" t="s">
        <v>3859</v>
      </c>
      <c r="E869" s="55" t="s">
        <v>89</v>
      </c>
      <c r="F869" s="55">
        <v>50900000</v>
      </c>
      <c r="G869" s="55" t="s">
        <v>488</v>
      </c>
      <c r="H869" s="55" t="s">
        <v>89</v>
      </c>
      <c r="I869" s="57">
        <v>0.02</v>
      </c>
      <c r="J869" s="57">
        <v>0.02</v>
      </c>
      <c r="K869" s="55" t="s">
        <v>4288</v>
      </c>
      <c r="L869" s="55" t="s">
        <v>1644</v>
      </c>
      <c r="M869" s="55" t="s">
        <v>4293</v>
      </c>
      <c r="N869" s="56">
        <v>45716</v>
      </c>
      <c r="O869" s="55" t="s">
        <v>1644</v>
      </c>
      <c r="P869" s="55" t="s">
        <v>329</v>
      </c>
      <c r="Q869" s="55" t="s">
        <v>330</v>
      </c>
      <c r="R869" s="55" t="s">
        <v>1644</v>
      </c>
      <c r="S869" s="55" t="s">
        <v>1644</v>
      </c>
      <c r="T869" s="55" t="s">
        <v>1644</v>
      </c>
      <c r="U869" s="55" t="s">
        <v>4258</v>
      </c>
      <c r="V869" s="55" t="s">
        <v>1718</v>
      </c>
      <c r="W869" s="55" t="s">
        <v>1644</v>
      </c>
      <c r="X869" s="56"/>
      <c r="Y869" s="55" t="s">
        <v>1644</v>
      </c>
      <c r="Z869" s="56"/>
      <c r="AA869" s="55" t="s">
        <v>1644</v>
      </c>
      <c r="AB869" s="59">
        <v>213</v>
      </c>
      <c r="AC869" s="55" t="s">
        <v>1554</v>
      </c>
      <c r="AD869" s="55" t="s">
        <v>1644</v>
      </c>
      <c r="AE869" s="58">
        <v>0</v>
      </c>
      <c r="AF869" s="55" t="s">
        <v>1644</v>
      </c>
      <c r="AG869" s="55" t="s">
        <v>1644</v>
      </c>
      <c r="AH869" s="55" t="s">
        <v>1644</v>
      </c>
      <c r="AI869" s="55" t="s">
        <v>1644</v>
      </c>
      <c r="AJ869" s="55" t="s">
        <v>1644</v>
      </c>
      <c r="AK869" s="55" t="s">
        <v>1644</v>
      </c>
      <c r="AL869" s="55" t="s">
        <v>1644</v>
      </c>
      <c r="AM869" s="55" t="s">
        <v>3861</v>
      </c>
      <c r="AN869" s="55" t="s">
        <v>1644</v>
      </c>
      <c r="AO869" t="s">
        <v>3842</v>
      </c>
    </row>
    <row r="870" spans="1:41" x14ac:dyDescent="0.25">
      <c r="A870" s="56">
        <v>45716</v>
      </c>
      <c r="B870" s="92" t="s">
        <v>2159</v>
      </c>
      <c r="C870" s="55" t="s">
        <v>4293</v>
      </c>
      <c r="D870" s="55" t="s">
        <v>3859</v>
      </c>
      <c r="E870" s="55" t="s">
        <v>89</v>
      </c>
      <c r="F870" s="55">
        <v>50900000</v>
      </c>
      <c r="G870" s="55" t="s">
        <v>488</v>
      </c>
      <c r="H870" s="55" t="s">
        <v>89</v>
      </c>
      <c r="I870" s="57">
        <v>13.79</v>
      </c>
      <c r="J870" s="57">
        <v>13.79</v>
      </c>
      <c r="K870" s="55" t="s">
        <v>4288</v>
      </c>
      <c r="L870" s="55" t="s">
        <v>1644</v>
      </c>
      <c r="M870" s="55" t="s">
        <v>4293</v>
      </c>
      <c r="N870" s="56">
        <v>45716</v>
      </c>
      <c r="O870" s="55" t="s">
        <v>1644</v>
      </c>
      <c r="P870" s="55" t="s">
        <v>329</v>
      </c>
      <c r="Q870" s="55" t="s">
        <v>330</v>
      </c>
      <c r="R870" s="55" t="s">
        <v>1644</v>
      </c>
      <c r="S870" s="55" t="s">
        <v>1644</v>
      </c>
      <c r="T870" s="55" t="s">
        <v>1644</v>
      </c>
      <c r="U870" s="55" t="s">
        <v>4258</v>
      </c>
      <c r="V870" s="55" t="s">
        <v>1881</v>
      </c>
      <c r="W870" s="55" t="s">
        <v>1644</v>
      </c>
      <c r="X870" s="56"/>
      <c r="Y870" s="55" t="s">
        <v>1644</v>
      </c>
      <c r="Z870" s="56"/>
      <c r="AA870" s="55" t="s">
        <v>1644</v>
      </c>
      <c r="AB870" s="59">
        <v>215095</v>
      </c>
      <c r="AC870" s="55" t="s">
        <v>1554</v>
      </c>
      <c r="AD870" s="55" t="s">
        <v>1644</v>
      </c>
      <c r="AE870" s="58">
        <v>0</v>
      </c>
      <c r="AF870" s="55" t="s">
        <v>1644</v>
      </c>
      <c r="AG870" s="55" t="s">
        <v>1644</v>
      </c>
      <c r="AH870" s="55" t="s">
        <v>1644</v>
      </c>
      <c r="AI870" s="55" t="s">
        <v>1644</v>
      </c>
      <c r="AJ870" s="55" t="s">
        <v>1644</v>
      </c>
      <c r="AK870" s="55" t="s">
        <v>1644</v>
      </c>
      <c r="AL870" s="55" t="s">
        <v>1644</v>
      </c>
      <c r="AM870" s="55" t="s">
        <v>3861</v>
      </c>
      <c r="AN870" s="55" t="s">
        <v>1644</v>
      </c>
      <c r="AO870" t="s">
        <v>3842</v>
      </c>
    </row>
    <row r="871" spans="1:41" x14ac:dyDescent="0.25">
      <c r="A871" s="56">
        <v>45716</v>
      </c>
      <c r="B871" s="92" t="s">
        <v>2159</v>
      </c>
      <c r="C871" s="55" t="s">
        <v>4293</v>
      </c>
      <c r="D871" s="55" t="s">
        <v>3859</v>
      </c>
      <c r="E871" s="55" t="s">
        <v>89</v>
      </c>
      <c r="F871" s="55">
        <v>50900000</v>
      </c>
      <c r="G871" s="55" t="s">
        <v>488</v>
      </c>
      <c r="H871" s="55" t="s">
        <v>89</v>
      </c>
      <c r="I871" s="57">
        <v>33.83</v>
      </c>
      <c r="J871" s="57">
        <v>33.83</v>
      </c>
      <c r="K871" s="55" t="s">
        <v>4288</v>
      </c>
      <c r="L871" s="55" t="s">
        <v>1644</v>
      </c>
      <c r="M871" s="55" t="s">
        <v>4293</v>
      </c>
      <c r="N871" s="56">
        <v>45716</v>
      </c>
      <c r="O871" s="55" t="s">
        <v>1644</v>
      </c>
      <c r="P871" s="55" t="s">
        <v>329</v>
      </c>
      <c r="Q871" s="55" t="s">
        <v>330</v>
      </c>
      <c r="R871" s="55" t="s">
        <v>1644</v>
      </c>
      <c r="S871" s="55" t="s">
        <v>1644</v>
      </c>
      <c r="T871" s="55" t="s">
        <v>1644</v>
      </c>
      <c r="U871" s="55" t="s">
        <v>4261</v>
      </c>
      <c r="V871" s="55" t="s">
        <v>1881</v>
      </c>
      <c r="W871" s="55" t="s">
        <v>1644</v>
      </c>
      <c r="X871" s="56"/>
      <c r="Y871" s="55" t="s">
        <v>1644</v>
      </c>
      <c r="Z871" s="56"/>
      <c r="AA871" s="55" t="s">
        <v>1644</v>
      </c>
      <c r="AB871" s="59">
        <v>525913</v>
      </c>
      <c r="AC871" s="55" t="s">
        <v>1554</v>
      </c>
      <c r="AD871" s="55" t="s">
        <v>1644</v>
      </c>
      <c r="AE871" s="58">
        <v>0</v>
      </c>
      <c r="AF871" s="55" t="s">
        <v>1644</v>
      </c>
      <c r="AG871" s="55" t="s">
        <v>1644</v>
      </c>
      <c r="AH871" s="55" t="s">
        <v>1644</v>
      </c>
      <c r="AI871" s="55" t="s">
        <v>1644</v>
      </c>
      <c r="AJ871" s="55" t="s">
        <v>1644</v>
      </c>
      <c r="AK871" s="55" t="s">
        <v>1644</v>
      </c>
      <c r="AL871" s="55" t="s">
        <v>1644</v>
      </c>
      <c r="AM871" s="55" t="s">
        <v>3861</v>
      </c>
      <c r="AN871" s="55" t="s">
        <v>1644</v>
      </c>
      <c r="AO871" t="s">
        <v>3842</v>
      </c>
    </row>
    <row r="872" spans="1:41" x14ac:dyDescent="0.25">
      <c r="A872" s="56">
        <v>45716</v>
      </c>
      <c r="B872" s="92" t="s">
        <v>2159</v>
      </c>
      <c r="C872" s="55" t="s">
        <v>4293</v>
      </c>
      <c r="D872" s="55" t="s">
        <v>3859</v>
      </c>
      <c r="E872" s="55" t="s">
        <v>89</v>
      </c>
      <c r="F872" s="55">
        <v>50900000</v>
      </c>
      <c r="G872" s="55" t="s">
        <v>488</v>
      </c>
      <c r="H872" s="55" t="s">
        <v>89</v>
      </c>
      <c r="I872" s="57">
        <v>0.02</v>
      </c>
      <c r="J872" s="57">
        <v>0.02</v>
      </c>
      <c r="K872" s="55" t="s">
        <v>4288</v>
      </c>
      <c r="L872" s="55" t="s">
        <v>1644</v>
      </c>
      <c r="M872" s="55" t="s">
        <v>4293</v>
      </c>
      <c r="N872" s="56">
        <v>45716</v>
      </c>
      <c r="O872" s="55" t="s">
        <v>1644</v>
      </c>
      <c r="P872" s="55" t="s">
        <v>329</v>
      </c>
      <c r="Q872" s="55" t="s">
        <v>330</v>
      </c>
      <c r="R872" s="55" t="s">
        <v>1644</v>
      </c>
      <c r="S872" s="55" t="s">
        <v>1644</v>
      </c>
      <c r="T872" s="55" t="s">
        <v>1644</v>
      </c>
      <c r="U872" s="55" t="s">
        <v>4256</v>
      </c>
      <c r="V872" s="55" t="s">
        <v>1718</v>
      </c>
      <c r="W872" s="55" t="s">
        <v>1644</v>
      </c>
      <c r="X872" s="56"/>
      <c r="Y872" s="55" t="s">
        <v>1644</v>
      </c>
      <c r="Z872" s="56"/>
      <c r="AA872" s="55" t="s">
        <v>1644</v>
      </c>
      <c r="AB872" s="59">
        <v>213</v>
      </c>
      <c r="AC872" s="55" t="s">
        <v>1554</v>
      </c>
      <c r="AD872" s="55" t="s">
        <v>1644</v>
      </c>
      <c r="AE872" s="58">
        <v>0</v>
      </c>
      <c r="AF872" s="55" t="s">
        <v>1644</v>
      </c>
      <c r="AG872" s="55" t="s">
        <v>1644</v>
      </c>
      <c r="AH872" s="55" t="s">
        <v>1644</v>
      </c>
      <c r="AI872" s="55" t="s">
        <v>1644</v>
      </c>
      <c r="AJ872" s="55" t="s">
        <v>1644</v>
      </c>
      <c r="AK872" s="55" t="s">
        <v>1644</v>
      </c>
      <c r="AL872" s="55" t="s">
        <v>1644</v>
      </c>
      <c r="AM872" s="55" t="s">
        <v>3861</v>
      </c>
      <c r="AN872" s="55" t="s">
        <v>1644</v>
      </c>
      <c r="AO872" t="s">
        <v>3842</v>
      </c>
    </row>
    <row r="873" spans="1:41" x14ac:dyDescent="0.25">
      <c r="A873" s="56">
        <v>45716</v>
      </c>
      <c r="B873" s="92" t="s">
        <v>2159</v>
      </c>
      <c r="C873" s="55" t="s">
        <v>4293</v>
      </c>
      <c r="D873" s="55" t="s">
        <v>3859</v>
      </c>
      <c r="E873" s="55" t="s">
        <v>89</v>
      </c>
      <c r="F873" s="55">
        <v>50900000</v>
      </c>
      <c r="G873" s="55" t="s">
        <v>488</v>
      </c>
      <c r="H873" s="55" t="s">
        <v>89</v>
      </c>
      <c r="I873" s="57">
        <v>13.79</v>
      </c>
      <c r="J873" s="57">
        <v>13.79</v>
      </c>
      <c r="K873" s="55" t="s">
        <v>4288</v>
      </c>
      <c r="L873" s="55" t="s">
        <v>1644</v>
      </c>
      <c r="M873" s="55" t="s">
        <v>4293</v>
      </c>
      <c r="N873" s="56">
        <v>45716</v>
      </c>
      <c r="O873" s="55" t="s">
        <v>1644</v>
      </c>
      <c r="P873" s="55" t="s">
        <v>329</v>
      </c>
      <c r="Q873" s="55" t="s">
        <v>330</v>
      </c>
      <c r="R873" s="55" t="s">
        <v>1644</v>
      </c>
      <c r="S873" s="55" t="s">
        <v>1644</v>
      </c>
      <c r="T873" s="55" t="s">
        <v>1644</v>
      </c>
      <c r="U873" s="55" t="s">
        <v>4248</v>
      </c>
      <c r="V873" s="55" t="s">
        <v>1881</v>
      </c>
      <c r="W873" s="55" t="s">
        <v>1644</v>
      </c>
      <c r="X873" s="56"/>
      <c r="Y873" s="55" t="s">
        <v>1644</v>
      </c>
      <c r="Z873" s="56"/>
      <c r="AA873" s="55" t="s">
        <v>1644</v>
      </c>
      <c r="AB873" s="59">
        <v>215095</v>
      </c>
      <c r="AC873" s="55" t="s">
        <v>1554</v>
      </c>
      <c r="AD873" s="55" t="s">
        <v>1644</v>
      </c>
      <c r="AE873" s="58">
        <v>0</v>
      </c>
      <c r="AF873" s="55" t="s">
        <v>1644</v>
      </c>
      <c r="AG873" s="55" t="s">
        <v>1644</v>
      </c>
      <c r="AH873" s="55" t="s">
        <v>1644</v>
      </c>
      <c r="AI873" s="55" t="s">
        <v>1644</v>
      </c>
      <c r="AJ873" s="55" t="s">
        <v>1644</v>
      </c>
      <c r="AK873" s="55" t="s">
        <v>1644</v>
      </c>
      <c r="AL873" s="55" t="s">
        <v>1644</v>
      </c>
      <c r="AM873" s="55" t="s">
        <v>3861</v>
      </c>
      <c r="AN873" s="55" t="s">
        <v>1644</v>
      </c>
      <c r="AO873" t="s">
        <v>3842</v>
      </c>
    </row>
    <row r="874" spans="1:41" x14ac:dyDescent="0.25">
      <c r="A874" s="56">
        <v>45716</v>
      </c>
      <c r="B874" s="92" t="s">
        <v>2159</v>
      </c>
      <c r="C874" s="55" t="s">
        <v>4293</v>
      </c>
      <c r="D874" s="55" t="s">
        <v>3859</v>
      </c>
      <c r="E874" s="55" t="s">
        <v>89</v>
      </c>
      <c r="F874" s="55">
        <v>50900010</v>
      </c>
      <c r="G874" s="55" t="s">
        <v>490</v>
      </c>
      <c r="H874" s="55" t="s">
        <v>89</v>
      </c>
      <c r="I874" s="57">
        <v>85.57</v>
      </c>
      <c r="J874" s="57">
        <v>85.57</v>
      </c>
      <c r="K874" s="55" t="s">
        <v>4288</v>
      </c>
      <c r="L874" s="55" t="s">
        <v>1644</v>
      </c>
      <c r="M874" s="55" t="s">
        <v>4293</v>
      </c>
      <c r="N874" s="56">
        <v>45716</v>
      </c>
      <c r="O874" s="55" t="s">
        <v>1644</v>
      </c>
      <c r="P874" s="55" t="s">
        <v>329</v>
      </c>
      <c r="Q874" s="55" t="s">
        <v>330</v>
      </c>
      <c r="R874" s="55" t="s">
        <v>1644</v>
      </c>
      <c r="S874" s="55" t="s">
        <v>1644</v>
      </c>
      <c r="T874" s="55" t="s">
        <v>1644</v>
      </c>
      <c r="U874" s="55" t="s">
        <v>4264</v>
      </c>
      <c r="V874" s="55" t="s">
        <v>1881</v>
      </c>
      <c r="W874" s="55" t="s">
        <v>1644</v>
      </c>
      <c r="X874" s="56"/>
      <c r="Y874" s="55" t="s">
        <v>1644</v>
      </c>
      <c r="Z874" s="56"/>
      <c r="AA874" s="55" t="s">
        <v>1644</v>
      </c>
      <c r="AB874" s="59">
        <v>1447029</v>
      </c>
      <c r="AC874" s="55" t="s">
        <v>1554</v>
      </c>
      <c r="AD874" s="55" t="s">
        <v>1644</v>
      </c>
      <c r="AE874" s="58">
        <v>0</v>
      </c>
      <c r="AF874" s="55" t="s">
        <v>1644</v>
      </c>
      <c r="AG874" s="55" t="s">
        <v>1644</v>
      </c>
      <c r="AH874" s="55" t="s">
        <v>1644</v>
      </c>
      <c r="AI874" s="55" t="s">
        <v>1644</v>
      </c>
      <c r="AJ874" s="55" t="s">
        <v>1644</v>
      </c>
      <c r="AK874" s="55" t="s">
        <v>1644</v>
      </c>
      <c r="AL874" s="55" t="s">
        <v>1644</v>
      </c>
      <c r="AM874" s="55" t="s">
        <v>3861</v>
      </c>
      <c r="AN874" s="55" t="s">
        <v>1644</v>
      </c>
      <c r="AO874" t="s">
        <v>3842</v>
      </c>
    </row>
    <row r="875" spans="1:41" x14ac:dyDescent="0.25">
      <c r="A875" s="56">
        <v>45716</v>
      </c>
      <c r="B875" s="92" t="s">
        <v>2159</v>
      </c>
      <c r="C875" s="55" t="s">
        <v>4293</v>
      </c>
      <c r="D875" s="55" t="s">
        <v>3859</v>
      </c>
      <c r="E875" s="55" t="s">
        <v>89</v>
      </c>
      <c r="F875" s="55">
        <v>50900000</v>
      </c>
      <c r="G875" s="55" t="s">
        <v>488</v>
      </c>
      <c r="H875" s="55" t="s">
        <v>89</v>
      </c>
      <c r="I875" s="57">
        <v>0.04</v>
      </c>
      <c r="J875" s="57">
        <v>0.04</v>
      </c>
      <c r="K875" s="55" t="s">
        <v>4288</v>
      </c>
      <c r="L875" s="55" t="s">
        <v>1644</v>
      </c>
      <c r="M875" s="55" t="s">
        <v>4293</v>
      </c>
      <c r="N875" s="56">
        <v>45716</v>
      </c>
      <c r="O875" s="55" t="s">
        <v>1644</v>
      </c>
      <c r="P875" s="55" t="s">
        <v>329</v>
      </c>
      <c r="Q875" s="55" t="s">
        <v>330</v>
      </c>
      <c r="R875" s="55" t="s">
        <v>1644</v>
      </c>
      <c r="S875" s="55" t="s">
        <v>1644</v>
      </c>
      <c r="T875" s="55" t="s">
        <v>1644</v>
      </c>
      <c r="U875" s="55" t="s">
        <v>4259</v>
      </c>
      <c r="V875" s="55" t="s">
        <v>1718</v>
      </c>
      <c r="W875" s="55" t="s">
        <v>1644</v>
      </c>
      <c r="X875" s="56"/>
      <c r="Y875" s="55" t="s">
        <v>1644</v>
      </c>
      <c r="Z875" s="56"/>
      <c r="AA875" s="55" t="s">
        <v>1644</v>
      </c>
      <c r="AB875" s="59">
        <v>523</v>
      </c>
      <c r="AC875" s="55" t="s">
        <v>1554</v>
      </c>
      <c r="AD875" s="55" t="s">
        <v>1644</v>
      </c>
      <c r="AE875" s="58">
        <v>0</v>
      </c>
      <c r="AF875" s="55" t="s">
        <v>1644</v>
      </c>
      <c r="AG875" s="55" t="s">
        <v>1644</v>
      </c>
      <c r="AH875" s="55" t="s">
        <v>1644</v>
      </c>
      <c r="AI875" s="55" t="s">
        <v>1644</v>
      </c>
      <c r="AJ875" s="55" t="s">
        <v>1644</v>
      </c>
      <c r="AK875" s="55" t="s">
        <v>1644</v>
      </c>
      <c r="AL875" s="55" t="s">
        <v>1644</v>
      </c>
      <c r="AM875" s="55" t="s">
        <v>3861</v>
      </c>
      <c r="AN875" s="55" t="s">
        <v>1644</v>
      </c>
      <c r="AO875" t="s">
        <v>3842</v>
      </c>
    </row>
    <row r="876" spans="1:41" x14ac:dyDescent="0.25">
      <c r="A876" s="56">
        <v>45716</v>
      </c>
      <c r="B876" s="92" t="s">
        <v>2159</v>
      </c>
      <c r="C876" s="55" t="s">
        <v>4293</v>
      </c>
      <c r="D876" s="55" t="s">
        <v>3859</v>
      </c>
      <c r="E876" s="55" t="s">
        <v>89</v>
      </c>
      <c r="F876" s="55">
        <v>50900000</v>
      </c>
      <c r="G876" s="55" t="s">
        <v>488</v>
      </c>
      <c r="H876" s="55" t="s">
        <v>89</v>
      </c>
      <c r="I876" s="57">
        <v>282.58</v>
      </c>
      <c r="J876" s="57">
        <v>282.58</v>
      </c>
      <c r="K876" s="55" t="s">
        <v>4288</v>
      </c>
      <c r="L876" s="55" t="s">
        <v>1644</v>
      </c>
      <c r="M876" s="55" t="s">
        <v>4293</v>
      </c>
      <c r="N876" s="56">
        <v>45716</v>
      </c>
      <c r="O876" s="55" t="s">
        <v>1644</v>
      </c>
      <c r="P876" s="55" t="s">
        <v>329</v>
      </c>
      <c r="Q876" s="55" t="s">
        <v>330</v>
      </c>
      <c r="R876" s="55" t="s">
        <v>1644</v>
      </c>
      <c r="S876" s="55" t="s">
        <v>1644</v>
      </c>
      <c r="T876" s="55" t="s">
        <v>1644</v>
      </c>
      <c r="U876" s="55" t="s">
        <v>4249</v>
      </c>
      <c r="V876" s="55" t="s">
        <v>1881</v>
      </c>
      <c r="W876" s="55" t="s">
        <v>1644</v>
      </c>
      <c r="X876" s="56"/>
      <c r="Y876" s="55" t="s">
        <v>1644</v>
      </c>
      <c r="Z876" s="56"/>
      <c r="AA876" s="55" t="s">
        <v>1644</v>
      </c>
      <c r="AB876" s="59">
        <v>4388182</v>
      </c>
      <c r="AC876" s="55" t="s">
        <v>1554</v>
      </c>
      <c r="AD876" s="55" t="s">
        <v>1644</v>
      </c>
      <c r="AE876" s="58">
        <v>0</v>
      </c>
      <c r="AF876" s="55" t="s">
        <v>1644</v>
      </c>
      <c r="AG876" s="55" t="s">
        <v>1644</v>
      </c>
      <c r="AH876" s="55" t="s">
        <v>1644</v>
      </c>
      <c r="AI876" s="55" t="s">
        <v>1644</v>
      </c>
      <c r="AJ876" s="55" t="s">
        <v>1644</v>
      </c>
      <c r="AK876" s="55" t="s">
        <v>1644</v>
      </c>
      <c r="AL876" s="55" t="s">
        <v>1644</v>
      </c>
      <c r="AM876" s="55" t="s">
        <v>3861</v>
      </c>
      <c r="AN876" s="55" t="s">
        <v>1644</v>
      </c>
      <c r="AO876" t="s">
        <v>3842</v>
      </c>
    </row>
    <row r="877" spans="1:41" x14ac:dyDescent="0.25">
      <c r="A877" s="56">
        <v>45716</v>
      </c>
      <c r="B877" s="92" t="s">
        <v>2159</v>
      </c>
      <c r="C877" s="55" t="s">
        <v>4293</v>
      </c>
      <c r="D877" s="55" t="s">
        <v>3859</v>
      </c>
      <c r="E877" s="55" t="s">
        <v>89</v>
      </c>
      <c r="F877" s="55">
        <v>50900000</v>
      </c>
      <c r="G877" s="55" t="s">
        <v>488</v>
      </c>
      <c r="H877" s="55" t="s">
        <v>89</v>
      </c>
      <c r="I877" s="57">
        <v>9517.94</v>
      </c>
      <c r="J877" s="57">
        <v>9517.94</v>
      </c>
      <c r="K877" s="55" t="s">
        <v>4288</v>
      </c>
      <c r="L877" s="55" t="s">
        <v>1644</v>
      </c>
      <c r="M877" s="55" t="s">
        <v>4293</v>
      </c>
      <c r="N877" s="56">
        <v>45716</v>
      </c>
      <c r="O877" s="55" t="s">
        <v>1644</v>
      </c>
      <c r="P877" s="55" t="s">
        <v>4042</v>
      </c>
      <c r="Q877" s="55" t="s">
        <v>4043</v>
      </c>
      <c r="R877" s="55" t="s">
        <v>1644</v>
      </c>
      <c r="S877" s="55" t="s">
        <v>1644</v>
      </c>
      <c r="T877" s="55" t="s">
        <v>1644</v>
      </c>
      <c r="U877" s="55" t="s">
        <v>4262</v>
      </c>
      <c r="V877" s="55" t="s">
        <v>1881</v>
      </c>
      <c r="W877" s="55" t="s">
        <v>1644</v>
      </c>
      <c r="X877" s="56"/>
      <c r="Y877" s="55" t="s">
        <v>1644</v>
      </c>
      <c r="Z877" s="56"/>
      <c r="AA877" s="55" t="s">
        <v>1644</v>
      </c>
      <c r="AB877" s="59">
        <v>147935164</v>
      </c>
      <c r="AC877" s="55" t="s">
        <v>1554</v>
      </c>
      <c r="AD877" s="55" t="s">
        <v>1644</v>
      </c>
      <c r="AE877" s="58">
        <v>0</v>
      </c>
      <c r="AF877" s="55" t="s">
        <v>1644</v>
      </c>
      <c r="AG877" s="55" t="s">
        <v>1644</v>
      </c>
      <c r="AH877" s="55" t="s">
        <v>1644</v>
      </c>
      <c r="AI877" s="55" t="s">
        <v>1644</v>
      </c>
      <c r="AJ877" s="55" t="s">
        <v>1644</v>
      </c>
      <c r="AK877" s="55" t="s">
        <v>1644</v>
      </c>
      <c r="AL877" s="55" t="s">
        <v>1644</v>
      </c>
      <c r="AM877" s="55" t="s">
        <v>3861</v>
      </c>
      <c r="AN877" s="55" t="s">
        <v>1644</v>
      </c>
      <c r="AO877" t="s">
        <v>4371</v>
      </c>
    </row>
    <row r="878" spans="1:41" x14ac:dyDescent="0.25">
      <c r="A878" s="56">
        <v>45716</v>
      </c>
      <c r="B878" s="92" t="s">
        <v>2159</v>
      </c>
      <c r="C878" s="55" t="s">
        <v>4293</v>
      </c>
      <c r="D878" s="55" t="s">
        <v>3859</v>
      </c>
      <c r="E878" s="55" t="s">
        <v>89</v>
      </c>
      <c r="F878" s="55">
        <v>50900000</v>
      </c>
      <c r="G878" s="55" t="s">
        <v>488</v>
      </c>
      <c r="H878" s="55" t="s">
        <v>89</v>
      </c>
      <c r="I878" s="57">
        <v>9.25</v>
      </c>
      <c r="J878" s="57">
        <v>9.25</v>
      </c>
      <c r="K878" s="55" t="s">
        <v>4288</v>
      </c>
      <c r="L878" s="55" t="s">
        <v>1644</v>
      </c>
      <c r="M878" s="55" t="s">
        <v>4293</v>
      </c>
      <c r="N878" s="56">
        <v>45716</v>
      </c>
      <c r="O878" s="55" t="s">
        <v>1644</v>
      </c>
      <c r="P878" s="55" t="s">
        <v>329</v>
      </c>
      <c r="Q878" s="55" t="s">
        <v>330</v>
      </c>
      <c r="R878" s="55" t="s">
        <v>1644</v>
      </c>
      <c r="S878" s="55" t="s">
        <v>1644</v>
      </c>
      <c r="T878" s="55" t="s">
        <v>1644</v>
      </c>
      <c r="U878" s="55" t="s">
        <v>4253</v>
      </c>
      <c r="V878" s="55" t="s">
        <v>1718</v>
      </c>
      <c r="W878" s="55" t="s">
        <v>1644</v>
      </c>
      <c r="X878" s="56"/>
      <c r="Y878" s="55" t="s">
        <v>1644</v>
      </c>
      <c r="Z878" s="56"/>
      <c r="AA878" s="55" t="s">
        <v>1644</v>
      </c>
      <c r="AB878" s="59">
        <v>145353</v>
      </c>
      <c r="AC878" s="55" t="s">
        <v>1554</v>
      </c>
      <c r="AD878" s="55" t="s">
        <v>1644</v>
      </c>
      <c r="AE878" s="58">
        <v>0</v>
      </c>
      <c r="AF878" s="55" t="s">
        <v>1644</v>
      </c>
      <c r="AG878" s="55" t="s">
        <v>1644</v>
      </c>
      <c r="AH878" s="55" t="s">
        <v>1644</v>
      </c>
      <c r="AI878" s="55" t="s">
        <v>1644</v>
      </c>
      <c r="AJ878" s="55" t="s">
        <v>1644</v>
      </c>
      <c r="AK878" s="55" t="s">
        <v>1644</v>
      </c>
      <c r="AL878" s="55" t="s">
        <v>1644</v>
      </c>
      <c r="AM878" s="55" t="s">
        <v>3861</v>
      </c>
      <c r="AN878" s="55" t="s">
        <v>1644</v>
      </c>
      <c r="AO878" t="s">
        <v>3842</v>
      </c>
    </row>
    <row r="879" spans="1:41" x14ac:dyDescent="0.25">
      <c r="A879" s="56">
        <v>45716</v>
      </c>
      <c r="B879" s="92" t="s">
        <v>2159</v>
      </c>
      <c r="C879" s="55" t="s">
        <v>4294</v>
      </c>
      <c r="D879" s="55" t="s">
        <v>3859</v>
      </c>
      <c r="E879" s="55" t="s">
        <v>89</v>
      </c>
      <c r="F879" s="55">
        <v>50900050</v>
      </c>
      <c r="G879" s="55" t="s">
        <v>498</v>
      </c>
      <c r="H879" s="55" t="s">
        <v>89</v>
      </c>
      <c r="I879" s="57">
        <v>8.76</v>
      </c>
      <c r="J879" s="57">
        <v>8.76</v>
      </c>
      <c r="K879" s="55" t="s">
        <v>4288</v>
      </c>
      <c r="L879" s="55" t="s">
        <v>1644</v>
      </c>
      <c r="M879" s="55" t="s">
        <v>4294</v>
      </c>
      <c r="N879" s="56">
        <v>45716</v>
      </c>
      <c r="O879" s="55" t="s">
        <v>1644</v>
      </c>
      <c r="P879" s="55" t="s">
        <v>329</v>
      </c>
      <c r="Q879" s="55" t="s">
        <v>330</v>
      </c>
      <c r="R879" s="55" t="s">
        <v>1644</v>
      </c>
      <c r="S879" s="55" t="s">
        <v>1644</v>
      </c>
      <c r="T879" s="55" t="s">
        <v>1644</v>
      </c>
      <c r="U879" s="55" t="s">
        <v>4220</v>
      </c>
      <c r="V879" s="55" t="s">
        <v>1881</v>
      </c>
      <c r="W879" s="55" t="s">
        <v>1644</v>
      </c>
      <c r="X879" s="56"/>
      <c r="Y879" s="55" t="s">
        <v>1644</v>
      </c>
      <c r="Z879" s="56"/>
      <c r="AA879" s="55" t="s">
        <v>1644</v>
      </c>
      <c r="AB879" s="59">
        <v>137030</v>
      </c>
      <c r="AC879" s="55" t="s">
        <v>1554</v>
      </c>
      <c r="AD879" s="55" t="s">
        <v>1644</v>
      </c>
      <c r="AE879" s="58">
        <v>0</v>
      </c>
      <c r="AF879" s="55" t="s">
        <v>1644</v>
      </c>
      <c r="AG879" s="55" t="s">
        <v>1644</v>
      </c>
      <c r="AH879" s="55" t="s">
        <v>1644</v>
      </c>
      <c r="AI879" s="55" t="s">
        <v>1644</v>
      </c>
      <c r="AJ879" s="55" t="s">
        <v>1644</v>
      </c>
      <c r="AK879" s="55" t="s">
        <v>1644</v>
      </c>
      <c r="AL879" s="55" t="s">
        <v>1644</v>
      </c>
      <c r="AM879" s="55" t="s">
        <v>3861</v>
      </c>
      <c r="AN879" s="55" t="s">
        <v>1644</v>
      </c>
      <c r="AO879" t="s">
        <v>3842</v>
      </c>
    </row>
    <row r="880" spans="1:41" x14ac:dyDescent="0.25">
      <c r="A880" s="56">
        <v>45716</v>
      </c>
      <c r="B880" s="92" t="s">
        <v>2159</v>
      </c>
      <c r="C880" s="55" t="s">
        <v>4294</v>
      </c>
      <c r="D880" s="55" t="s">
        <v>3859</v>
      </c>
      <c r="E880" s="55" t="s">
        <v>89</v>
      </c>
      <c r="F880" s="55">
        <v>50900050</v>
      </c>
      <c r="G880" s="55" t="s">
        <v>498</v>
      </c>
      <c r="H880" s="55" t="s">
        <v>89</v>
      </c>
      <c r="I880" s="57">
        <v>5.96</v>
      </c>
      <c r="J880" s="57">
        <v>5.96</v>
      </c>
      <c r="K880" s="55" t="s">
        <v>4288</v>
      </c>
      <c r="L880" s="55" t="s">
        <v>1644</v>
      </c>
      <c r="M880" s="55" t="s">
        <v>4294</v>
      </c>
      <c r="N880" s="56">
        <v>45716</v>
      </c>
      <c r="O880" s="55" t="s">
        <v>1644</v>
      </c>
      <c r="P880" s="55" t="s">
        <v>329</v>
      </c>
      <c r="Q880" s="55" t="s">
        <v>330</v>
      </c>
      <c r="R880" s="55" t="s">
        <v>1644</v>
      </c>
      <c r="S880" s="55" t="s">
        <v>1644</v>
      </c>
      <c r="T880" s="55" t="s">
        <v>1644</v>
      </c>
      <c r="U880" s="55" t="s">
        <v>4210</v>
      </c>
      <c r="V880" s="55" t="s">
        <v>1881</v>
      </c>
      <c r="W880" s="55" t="s">
        <v>1644</v>
      </c>
      <c r="X880" s="56"/>
      <c r="Y880" s="55" t="s">
        <v>1644</v>
      </c>
      <c r="Z880" s="56"/>
      <c r="AA880" s="55" t="s">
        <v>1644</v>
      </c>
      <c r="AB880" s="59">
        <v>85397</v>
      </c>
      <c r="AC880" s="55" t="s">
        <v>1554</v>
      </c>
      <c r="AD880" s="55" t="s">
        <v>1644</v>
      </c>
      <c r="AE880" s="58">
        <v>0</v>
      </c>
      <c r="AF880" s="55" t="s">
        <v>1644</v>
      </c>
      <c r="AG880" s="55" t="s">
        <v>1644</v>
      </c>
      <c r="AH880" s="55" t="s">
        <v>1644</v>
      </c>
      <c r="AI880" s="55" t="s">
        <v>1644</v>
      </c>
      <c r="AJ880" s="55" t="s">
        <v>1644</v>
      </c>
      <c r="AK880" s="55" t="s">
        <v>1644</v>
      </c>
      <c r="AL880" s="55" t="s">
        <v>1644</v>
      </c>
      <c r="AM880" s="55" t="s">
        <v>3861</v>
      </c>
      <c r="AN880" s="55" t="s">
        <v>1644</v>
      </c>
      <c r="AO880" t="s">
        <v>3842</v>
      </c>
    </row>
    <row r="881" spans="1:41" x14ac:dyDescent="0.25">
      <c r="A881" s="56">
        <v>45716</v>
      </c>
      <c r="B881" s="92" t="s">
        <v>2159</v>
      </c>
      <c r="C881" s="55" t="s">
        <v>4294</v>
      </c>
      <c r="D881" s="55" t="s">
        <v>3859</v>
      </c>
      <c r="E881" s="55" t="s">
        <v>89</v>
      </c>
      <c r="F881" s="55">
        <v>50900050</v>
      </c>
      <c r="G881" s="55" t="s">
        <v>498</v>
      </c>
      <c r="H881" s="55" t="s">
        <v>89</v>
      </c>
      <c r="I881" s="57">
        <v>5.96</v>
      </c>
      <c r="J881" s="57">
        <v>5.96</v>
      </c>
      <c r="K881" s="55" t="s">
        <v>4288</v>
      </c>
      <c r="L881" s="55" t="s">
        <v>1644</v>
      </c>
      <c r="M881" s="55" t="s">
        <v>4294</v>
      </c>
      <c r="N881" s="56">
        <v>45716</v>
      </c>
      <c r="O881" s="55" t="s">
        <v>1644</v>
      </c>
      <c r="P881" s="55" t="s">
        <v>329</v>
      </c>
      <c r="Q881" s="55" t="s">
        <v>330</v>
      </c>
      <c r="R881" s="55" t="s">
        <v>1644</v>
      </c>
      <c r="S881" s="55" t="s">
        <v>1644</v>
      </c>
      <c r="T881" s="55" t="s">
        <v>1644</v>
      </c>
      <c r="U881" s="55" t="s">
        <v>4213</v>
      </c>
      <c r="V881" s="55" t="s">
        <v>1881</v>
      </c>
      <c r="W881" s="55" t="s">
        <v>1644</v>
      </c>
      <c r="X881" s="56"/>
      <c r="Y881" s="55" t="s">
        <v>1644</v>
      </c>
      <c r="Z881" s="56"/>
      <c r="AA881" s="55" t="s">
        <v>1644</v>
      </c>
      <c r="AB881" s="59">
        <v>85397</v>
      </c>
      <c r="AC881" s="55" t="s">
        <v>1554</v>
      </c>
      <c r="AD881" s="55" t="s">
        <v>1644</v>
      </c>
      <c r="AE881" s="58">
        <v>0</v>
      </c>
      <c r="AF881" s="55" t="s">
        <v>1644</v>
      </c>
      <c r="AG881" s="55" t="s">
        <v>1644</v>
      </c>
      <c r="AH881" s="55" t="s">
        <v>1644</v>
      </c>
      <c r="AI881" s="55" t="s">
        <v>1644</v>
      </c>
      <c r="AJ881" s="55" t="s">
        <v>1644</v>
      </c>
      <c r="AK881" s="55" t="s">
        <v>1644</v>
      </c>
      <c r="AL881" s="55" t="s">
        <v>1644</v>
      </c>
      <c r="AM881" s="55" t="s">
        <v>3861</v>
      </c>
      <c r="AN881" s="55" t="s">
        <v>1644</v>
      </c>
      <c r="AO881" t="s">
        <v>3842</v>
      </c>
    </row>
    <row r="882" spans="1:41" x14ac:dyDescent="0.25">
      <c r="A882" s="56">
        <v>45716</v>
      </c>
      <c r="B882" s="92" t="s">
        <v>2159</v>
      </c>
      <c r="C882" s="55" t="s">
        <v>4294</v>
      </c>
      <c r="D882" s="55" t="s">
        <v>3859</v>
      </c>
      <c r="E882" s="55" t="s">
        <v>89</v>
      </c>
      <c r="F882" s="55">
        <v>50900050</v>
      </c>
      <c r="G882" s="55" t="s">
        <v>498</v>
      </c>
      <c r="H882" s="55" t="s">
        <v>89</v>
      </c>
      <c r="I882" s="57">
        <v>8.76</v>
      </c>
      <c r="J882" s="57">
        <v>8.76</v>
      </c>
      <c r="K882" s="55" t="s">
        <v>4288</v>
      </c>
      <c r="L882" s="55" t="s">
        <v>1644</v>
      </c>
      <c r="M882" s="55" t="s">
        <v>4294</v>
      </c>
      <c r="N882" s="56">
        <v>45716</v>
      </c>
      <c r="O882" s="55" t="s">
        <v>1644</v>
      </c>
      <c r="P882" s="55" t="s">
        <v>329</v>
      </c>
      <c r="Q882" s="55" t="s">
        <v>330</v>
      </c>
      <c r="R882" s="55" t="s">
        <v>1644</v>
      </c>
      <c r="S882" s="55" t="s">
        <v>1644</v>
      </c>
      <c r="T882" s="55" t="s">
        <v>1644</v>
      </c>
      <c r="U882" s="55" t="s">
        <v>4212</v>
      </c>
      <c r="V882" s="55" t="s">
        <v>1881</v>
      </c>
      <c r="W882" s="55" t="s">
        <v>1644</v>
      </c>
      <c r="X882" s="56"/>
      <c r="Y882" s="55" t="s">
        <v>1644</v>
      </c>
      <c r="Z882" s="56"/>
      <c r="AA882" s="55" t="s">
        <v>1644</v>
      </c>
      <c r="AB882" s="59">
        <v>137030</v>
      </c>
      <c r="AC882" s="55" t="s">
        <v>1554</v>
      </c>
      <c r="AD882" s="55" t="s">
        <v>1644</v>
      </c>
      <c r="AE882" s="58">
        <v>0</v>
      </c>
      <c r="AF882" s="55" t="s">
        <v>1644</v>
      </c>
      <c r="AG882" s="55" t="s">
        <v>1644</v>
      </c>
      <c r="AH882" s="55" t="s">
        <v>1644</v>
      </c>
      <c r="AI882" s="55" t="s">
        <v>1644</v>
      </c>
      <c r="AJ882" s="55" t="s">
        <v>1644</v>
      </c>
      <c r="AK882" s="55" t="s">
        <v>1644</v>
      </c>
      <c r="AL882" s="55" t="s">
        <v>1644</v>
      </c>
      <c r="AM882" s="55" t="s">
        <v>3861</v>
      </c>
      <c r="AN882" s="55" t="s">
        <v>1644</v>
      </c>
      <c r="AO882" t="s">
        <v>3842</v>
      </c>
    </row>
    <row r="883" spans="1:41" x14ac:dyDescent="0.25">
      <c r="A883" s="56">
        <v>45716</v>
      </c>
      <c r="B883" s="92" t="s">
        <v>2159</v>
      </c>
      <c r="C883" s="55" t="s">
        <v>4294</v>
      </c>
      <c r="D883" s="55" t="s">
        <v>3859</v>
      </c>
      <c r="E883" s="55" t="s">
        <v>89</v>
      </c>
      <c r="F883" s="55">
        <v>50900050</v>
      </c>
      <c r="G883" s="55" t="s">
        <v>498</v>
      </c>
      <c r="H883" s="55" t="s">
        <v>89</v>
      </c>
      <c r="I883" s="57">
        <v>10.82</v>
      </c>
      <c r="J883" s="57">
        <v>10.82</v>
      </c>
      <c r="K883" s="55" t="s">
        <v>4288</v>
      </c>
      <c r="L883" s="55" t="s">
        <v>1644</v>
      </c>
      <c r="M883" s="55" t="s">
        <v>4294</v>
      </c>
      <c r="N883" s="56">
        <v>45716</v>
      </c>
      <c r="O883" s="55" t="s">
        <v>1644</v>
      </c>
      <c r="P883" s="55" t="s">
        <v>329</v>
      </c>
      <c r="Q883" s="55" t="s">
        <v>330</v>
      </c>
      <c r="R883" s="55" t="s">
        <v>1644</v>
      </c>
      <c r="S883" s="55" t="s">
        <v>1644</v>
      </c>
      <c r="T883" s="55" t="s">
        <v>1644</v>
      </c>
      <c r="U883" s="55" t="s">
        <v>4223</v>
      </c>
      <c r="V883" s="55" t="s">
        <v>1881</v>
      </c>
      <c r="W883" s="55" t="s">
        <v>1644</v>
      </c>
      <c r="X883" s="56"/>
      <c r="Y883" s="55" t="s">
        <v>1644</v>
      </c>
      <c r="Z883" s="56"/>
      <c r="AA883" s="55" t="s">
        <v>1644</v>
      </c>
      <c r="AB883" s="59">
        <v>155166</v>
      </c>
      <c r="AC883" s="55" t="s">
        <v>1554</v>
      </c>
      <c r="AD883" s="55" t="s">
        <v>1644</v>
      </c>
      <c r="AE883" s="58">
        <v>0</v>
      </c>
      <c r="AF883" s="55" t="s">
        <v>1644</v>
      </c>
      <c r="AG883" s="55" t="s">
        <v>1644</v>
      </c>
      <c r="AH883" s="55" t="s">
        <v>1644</v>
      </c>
      <c r="AI883" s="55" t="s">
        <v>1644</v>
      </c>
      <c r="AJ883" s="55" t="s">
        <v>1644</v>
      </c>
      <c r="AK883" s="55" t="s">
        <v>1644</v>
      </c>
      <c r="AL883" s="55" t="s">
        <v>1644</v>
      </c>
      <c r="AM883" s="55" t="s">
        <v>3861</v>
      </c>
      <c r="AN883" s="55" t="s">
        <v>1644</v>
      </c>
      <c r="AO883" t="s">
        <v>3842</v>
      </c>
    </row>
    <row r="884" spans="1:41" x14ac:dyDescent="0.25">
      <c r="A884" s="56">
        <v>45716</v>
      </c>
      <c r="B884" s="92" t="s">
        <v>2159</v>
      </c>
      <c r="C884" s="55" t="s">
        <v>4294</v>
      </c>
      <c r="D884" s="55" t="s">
        <v>3859</v>
      </c>
      <c r="E884" s="55" t="s">
        <v>89</v>
      </c>
      <c r="F884" s="55">
        <v>50900050</v>
      </c>
      <c r="G884" s="55" t="s">
        <v>498</v>
      </c>
      <c r="H884" s="55" t="s">
        <v>89</v>
      </c>
      <c r="I884" s="57">
        <v>5.96</v>
      </c>
      <c r="J884" s="57">
        <v>5.96</v>
      </c>
      <c r="K884" s="55" t="s">
        <v>4288</v>
      </c>
      <c r="L884" s="55" t="s">
        <v>1644</v>
      </c>
      <c r="M884" s="55" t="s">
        <v>4294</v>
      </c>
      <c r="N884" s="56">
        <v>45716</v>
      </c>
      <c r="O884" s="55" t="s">
        <v>1644</v>
      </c>
      <c r="P884" s="55" t="s">
        <v>329</v>
      </c>
      <c r="Q884" s="55" t="s">
        <v>330</v>
      </c>
      <c r="R884" s="55" t="s">
        <v>1644</v>
      </c>
      <c r="S884" s="55" t="s">
        <v>1644</v>
      </c>
      <c r="T884" s="55" t="s">
        <v>1644</v>
      </c>
      <c r="U884" s="55" t="s">
        <v>4222</v>
      </c>
      <c r="V884" s="55" t="s">
        <v>1881</v>
      </c>
      <c r="W884" s="55" t="s">
        <v>1644</v>
      </c>
      <c r="X884" s="56"/>
      <c r="Y884" s="55" t="s">
        <v>1644</v>
      </c>
      <c r="Z884" s="56"/>
      <c r="AA884" s="55" t="s">
        <v>1644</v>
      </c>
      <c r="AB884" s="59">
        <v>85397</v>
      </c>
      <c r="AC884" s="55" t="s">
        <v>1554</v>
      </c>
      <c r="AD884" s="55" t="s">
        <v>1644</v>
      </c>
      <c r="AE884" s="58">
        <v>0</v>
      </c>
      <c r="AF884" s="55" t="s">
        <v>1644</v>
      </c>
      <c r="AG884" s="55" t="s">
        <v>1644</v>
      </c>
      <c r="AH884" s="55" t="s">
        <v>1644</v>
      </c>
      <c r="AI884" s="55" t="s">
        <v>1644</v>
      </c>
      <c r="AJ884" s="55" t="s">
        <v>1644</v>
      </c>
      <c r="AK884" s="55" t="s">
        <v>1644</v>
      </c>
      <c r="AL884" s="55" t="s">
        <v>1644</v>
      </c>
      <c r="AM884" s="55" t="s">
        <v>3861</v>
      </c>
      <c r="AN884" s="55" t="s">
        <v>1644</v>
      </c>
      <c r="AO884" t="s">
        <v>3842</v>
      </c>
    </row>
    <row r="885" spans="1:41" x14ac:dyDescent="0.25">
      <c r="A885" s="56">
        <v>45716</v>
      </c>
      <c r="B885" s="92" t="s">
        <v>2159</v>
      </c>
      <c r="C885" s="55" t="s">
        <v>4294</v>
      </c>
      <c r="D885" s="55" t="s">
        <v>3859</v>
      </c>
      <c r="E885" s="55" t="s">
        <v>89</v>
      </c>
      <c r="F885" s="55">
        <v>50900050</v>
      </c>
      <c r="G885" s="55" t="s">
        <v>498</v>
      </c>
      <c r="H885" s="55" t="s">
        <v>89</v>
      </c>
      <c r="I885" s="57">
        <v>5.96</v>
      </c>
      <c r="J885" s="57">
        <v>5.96</v>
      </c>
      <c r="K885" s="55" t="s">
        <v>4288</v>
      </c>
      <c r="L885" s="55" t="s">
        <v>1644</v>
      </c>
      <c r="M885" s="55" t="s">
        <v>4294</v>
      </c>
      <c r="N885" s="56">
        <v>45716</v>
      </c>
      <c r="O885" s="55" t="s">
        <v>1644</v>
      </c>
      <c r="P885" s="55" t="s">
        <v>329</v>
      </c>
      <c r="Q885" s="55" t="s">
        <v>330</v>
      </c>
      <c r="R885" s="55" t="s">
        <v>1644</v>
      </c>
      <c r="S885" s="55" t="s">
        <v>1644</v>
      </c>
      <c r="T885" s="55" t="s">
        <v>1644</v>
      </c>
      <c r="U885" s="55" t="s">
        <v>4224</v>
      </c>
      <c r="V885" s="55" t="s">
        <v>1881</v>
      </c>
      <c r="W885" s="55" t="s">
        <v>1644</v>
      </c>
      <c r="X885" s="56"/>
      <c r="Y885" s="55" t="s">
        <v>1644</v>
      </c>
      <c r="Z885" s="56"/>
      <c r="AA885" s="55" t="s">
        <v>1644</v>
      </c>
      <c r="AB885" s="59">
        <v>85397</v>
      </c>
      <c r="AC885" s="55" t="s">
        <v>1554</v>
      </c>
      <c r="AD885" s="55" t="s">
        <v>1644</v>
      </c>
      <c r="AE885" s="58">
        <v>0</v>
      </c>
      <c r="AF885" s="55" t="s">
        <v>1644</v>
      </c>
      <c r="AG885" s="55" t="s">
        <v>1644</v>
      </c>
      <c r="AH885" s="55" t="s">
        <v>1644</v>
      </c>
      <c r="AI885" s="55" t="s">
        <v>1644</v>
      </c>
      <c r="AJ885" s="55" t="s">
        <v>1644</v>
      </c>
      <c r="AK885" s="55" t="s">
        <v>1644</v>
      </c>
      <c r="AL885" s="55" t="s">
        <v>1644</v>
      </c>
      <c r="AM885" s="55" t="s">
        <v>3861</v>
      </c>
      <c r="AN885" s="55" t="s">
        <v>1644</v>
      </c>
      <c r="AO885" t="s">
        <v>3842</v>
      </c>
    </row>
    <row r="886" spans="1:41" x14ac:dyDescent="0.25">
      <c r="A886" s="56">
        <v>45716</v>
      </c>
      <c r="B886" s="92" t="s">
        <v>2159</v>
      </c>
      <c r="C886" s="55" t="s">
        <v>4294</v>
      </c>
      <c r="D886" s="55" t="s">
        <v>3859</v>
      </c>
      <c r="E886" s="55" t="s">
        <v>89</v>
      </c>
      <c r="F886" s="55">
        <v>50900050</v>
      </c>
      <c r="G886" s="55" t="s">
        <v>498</v>
      </c>
      <c r="H886" s="55" t="s">
        <v>89</v>
      </c>
      <c r="I886" s="57">
        <v>10.82</v>
      </c>
      <c r="J886" s="57">
        <v>10.82</v>
      </c>
      <c r="K886" s="55" t="s">
        <v>4288</v>
      </c>
      <c r="L886" s="55" t="s">
        <v>1644</v>
      </c>
      <c r="M886" s="55" t="s">
        <v>4294</v>
      </c>
      <c r="N886" s="56">
        <v>45716</v>
      </c>
      <c r="O886" s="55" t="s">
        <v>1644</v>
      </c>
      <c r="P886" s="55" t="s">
        <v>329</v>
      </c>
      <c r="Q886" s="55" t="s">
        <v>330</v>
      </c>
      <c r="R886" s="55" t="s">
        <v>1644</v>
      </c>
      <c r="S886" s="55" t="s">
        <v>1644</v>
      </c>
      <c r="T886" s="55" t="s">
        <v>1644</v>
      </c>
      <c r="U886" s="55" t="s">
        <v>4225</v>
      </c>
      <c r="V886" s="55" t="s">
        <v>1881</v>
      </c>
      <c r="W886" s="55" t="s">
        <v>1644</v>
      </c>
      <c r="X886" s="56"/>
      <c r="Y886" s="55" t="s">
        <v>1644</v>
      </c>
      <c r="Z886" s="56"/>
      <c r="AA886" s="55" t="s">
        <v>1644</v>
      </c>
      <c r="AB886" s="59">
        <v>155166</v>
      </c>
      <c r="AC886" s="55" t="s">
        <v>1554</v>
      </c>
      <c r="AD886" s="55" t="s">
        <v>1644</v>
      </c>
      <c r="AE886" s="58">
        <v>0</v>
      </c>
      <c r="AF886" s="55" t="s">
        <v>1644</v>
      </c>
      <c r="AG886" s="55" t="s">
        <v>1644</v>
      </c>
      <c r="AH886" s="55" t="s">
        <v>1644</v>
      </c>
      <c r="AI886" s="55" t="s">
        <v>1644</v>
      </c>
      <c r="AJ886" s="55" t="s">
        <v>1644</v>
      </c>
      <c r="AK886" s="55" t="s">
        <v>1644</v>
      </c>
      <c r="AL886" s="55" t="s">
        <v>1644</v>
      </c>
      <c r="AM886" s="55" t="s">
        <v>3861</v>
      </c>
      <c r="AN886" s="55" t="s">
        <v>1644</v>
      </c>
      <c r="AO886" t="s">
        <v>3842</v>
      </c>
    </row>
    <row r="887" spans="1:41" x14ac:dyDescent="0.25">
      <c r="A887" s="56">
        <v>45716</v>
      </c>
      <c r="B887" s="92" t="s">
        <v>2159</v>
      </c>
      <c r="C887" s="55" t="s">
        <v>4294</v>
      </c>
      <c r="D887" s="55" t="s">
        <v>3859</v>
      </c>
      <c r="E887" s="55" t="s">
        <v>89</v>
      </c>
      <c r="F887" s="55">
        <v>50900050</v>
      </c>
      <c r="G887" s="55" t="s">
        <v>498</v>
      </c>
      <c r="H887" s="55" t="s">
        <v>89</v>
      </c>
      <c r="I887" s="57">
        <v>6.84</v>
      </c>
      <c r="J887" s="57">
        <v>6.84</v>
      </c>
      <c r="K887" s="55" t="s">
        <v>4288</v>
      </c>
      <c r="L887" s="55" t="s">
        <v>1644</v>
      </c>
      <c r="M887" s="55" t="s">
        <v>4294</v>
      </c>
      <c r="N887" s="56">
        <v>45716</v>
      </c>
      <c r="O887" s="55" t="s">
        <v>1644</v>
      </c>
      <c r="P887" s="55" t="s">
        <v>329</v>
      </c>
      <c r="Q887" s="55" t="s">
        <v>330</v>
      </c>
      <c r="R887" s="55" t="s">
        <v>1644</v>
      </c>
      <c r="S887" s="55" t="s">
        <v>1644</v>
      </c>
      <c r="T887" s="55" t="s">
        <v>1644</v>
      </c>
      <c r="U887" s="55" t="s">
        <v>4219</v>
      </c>
      <c r="V887" s="55" t="s">
        <v>1881</v>
      </c>
      <c r="W887" s="55" t="s">
        <v>1644</v>
      </c>
      <c r="X887" s="56"/>
      <c r="Y887" s="55" t="s">
        <v>1644</v>
      </c>
      <c r="Z887" s="56"/>
      <c r="AA887" s="55" t="s">
        <v>1644</v>
      </c>
      <c r="AB887" s="59">
        <v>106973</v>
      </c>
      <c r="AC887" s="55" t="s">
        <v>1554</v>
      </c>
      <c r="AD887" s="55" t="s">
        <v>1644</v>
      </c>
      <c r="AE887" s="58">
        <v>0</v>
      </c>
      <c r="AF887" s="55" t="s">
        <v>1644</v>
      </c>
      <c r="AG887" s="55" t="s">
        <v>1644</v>
      </c>
      <c r="AH887" s="55" t="s">
        <v>1644</v>
      </c>
      <c r="AI887" s="55" t="s">
        <v>1644</v>
      </c>
      <c r="AJ887" s="55" t="s">
        <v>1644</v>
      </c>
      <c r="AK887" s="55" t="s">
        <v>1644</v>
      </c>
      <c r="AL887" s="55" t="s">
        <v>1644</v>
      </c>
      <c r="AM887" s="55" t="s">
        <v>3861</v>
      </c>
      <c r="AN887" s="55" t="s">
        <v>1644</v>
      </c>
      <c r="AO887" t="s">
        <v>3842</v>
      </c>
    </row>
    <row r="888" spans="1:41" x14ac:dyDescent="0.25">
      <c r="A888" s="56">
        <v>45716</v>
      </c>
      <c r="B888" s="92" t="s">
        <v>2159</v>
      </c>
      <c r="C888" s="55" t="s">
        <v>4294</v>
      </c>
      <c r="D888" s="55" t="s">
        <v>3859</v>
      </c>
      <c r="E888" s="55" t="s">
        <v>89</v>
      </c>
      <c r="F888" s="55">
        <v>50900050</v>
      </c>
      <c r="G888" s="55" t="s">
        <v>498</v>
      </c>
      <c r="H888" s="55" t="s">
        <v>89</v>
      </c>
      <c r="I888" s="57">
        <v>10.82</v>
      </c>
      <c r="J888" s="57">
        <v>10.82</v>
      </c>
      <c r="K888" s="55" t="s">
        <v>4288</v>
      </c>
      <c r="L888" s="55" t="s">
        <v>1644</v>
      </c>
      <c r="M888" s="55" t="s">
        <v>4294</v>
      </c>
      <c r="N888" s="56">
        <v>45716</v>
      </c>
      <c r="O888" s="55" t="s">
        <v>1644</v>
      </c>
      <c r="P888" s="55" t="s">
        <v>329</v>
      </c>
      <c r="Q888" s="55" t="s">
        <v>330</v>
      </c>
      <c r="R888" s="55" t="s">
        <v>1644</v>
      </c>
      <c r="S888" s="55" t="s">
        <v>1644</v>
      </c>
      <c r="T888" s="55" t="s">
        <v>1644</v>
      </c>
      <c r="U888" s="55" t="s">
        <v>4216</v>
      </c>
      <c r="V888" s="55" t="s">
        <v>1881</v>
      </c>
      <c r="W888" s="55" t="s">
        <v>1644</v>
      </c>
      <c r="X888" s="56"/>
      <c r="Y888" s="55" t="s">
        <v>1644</v>
      </c>
      <c r="Z888" s="56"/>
      <c r="AA888" s="55" t="s">
        <v>1644</v>
      </c>
      <c r="AB888" s="59">
        <v>155166</v>
      </c>
      <c r="AC888" s="55" t="s">
        <v>1554</v>
      </c>
      <c r="AD888" s="55" t="s">
        <v>1644</v>
      </c>
      <c r="AE888" s="58">
        <v>0</v>
      </c>
      <c r="AF888" s="55" t="s">
        <v>1644</v>
      </c>
      <c r="AG888" s="55" t="s">
        <v>1644</v>
      </c>
      <c r="AH888" s="55" t="s">
        <v>1644</v>
      </c>
      <c r="AI888" s="55" t="s">
        <v>1644</v>
      </c>
      <c r="AJ888" s="55" t="s">
        <v>1644</v>
      </c>
      <c r="AK888" s="55" t="s">
        <v>1644</v>
      </c>
      <c r="AL888" s="55" t="s">
        <v>1644</v>
      </c>
      <c r="AM888" s="55" t="s">
        <v>3861</v>
      </c>
      <c r="AN888" s="55" t="s">
        <v>1644</v>
      </c>
      <c r="AO888" t="s">
        <v>3842</v>
      </c>
    </row>
    <row r="889" spans="1:41" x14ac:dyDescent="0.25">
      <c r="A889" s="56">
        <v>45716</v>
      </c>
      <c r="B889" s="92" t="s">
        <v>2159</v>
      </c>
      <c r="C889" s="55" t="s">
        <v>4294</v>
      </c>
      <c r="D889" s="55" t="s">
        <v>3859</v>
      </c>
      <c r="E889" s="55" t="s">
        <v>89</v>
      </c>
      <c r="F889" s="55">
        <v>50900050</v>
      </c>
      <c r="G889" s="55" t="s">
        <v>498</v>
      </c>
      <c r="H889" s="55" t="s">
        <v>89</v>
      </c>
      <c r="I889" s="57">
        <v>5.96</v>
      </c>
      <c r="J889" s="57">
        <v>5.96</v>
      </c>
      <c r="K889" s="55" t="s">
        <v>4288</v>
      </c>
      <c r="L889" s="55" t="s">
        <v>1644</v>
      </c>
      <c r="M889" s="55" t="s">
        <v>4294</v>
      </c>
      <c r="N889" s="56">
        <v>45716</v>
      </c>
      <c r="O889" s="55" t="s">
        <v>1644</v>
      </c>
      <c r="P889" s="55" t="s">
        <v>329</v>
      </c>
      <c r="Q889" s="55" t="s">
        <v>330</v>
      </c>
      <c r="R889" s="55" t="s">
        <v>1644</v>
      </c>
      <c r="S889" s="55" t="s">
        <v>1644</v>
      </c>
      <c r="T889" s="55" t="s">
        <v>1644</v>
      </c>
      <c r="U889" s="55" t="s">
        <v>4228</v>
      </c>
      <c r="V889" s="55" t="s">
        <v>1881</v>
      </c>
      <c r="W889" s="55" t="s">
        <v>1644</v>
      </c>
      <c r="X889" s="56"/>
      <c r="Y889" s="55" t="s">
        <v>1644</v>
      </c>
      <c r="Z889" s="56"/>
      <c r="AA889" s="55" t="s">
        <v>1644</v>
      </c>
      <c r="AB889" s="59">
        <v>85397</v>
      </c>
      <c r="AC889" s="55" t="s">
        <v>1554</v>
      </c>
      <c r="AD889" s="55" t="s">
        <v>1644</v>
      </c>
      <c r="AE889" s="58">
        <v>0</v>
      </c>
      <c r="AF889" s="55" t="s">
        <v>1644</v>
      </c>
      <c r="AG889" s="55" t="s">
        <v>1644</v>
      </c>
      <c r="AH889" s="55" t="s">
        <v>1644</v>
      </c>
      <c r="AI889" s="55" t="s">
        <v>1644</v>
      </c>
      <c r="AJ889" s="55" t="s">
        <v>1644</v>
      </c>
      <c r="AK889" s="55" t="s">
        <v>1644</v>
      </c>
      <c r="AL889" s="55" t="s">
        <v>1644</v>
      </c>
      <c r="AM889" s="55" t="s">
        <v>3861</v>
      </c>
      <c r="AN889" s="55" t="s">
        <v>1644</v>
      </c>
      <c r="AO889" t="s">
        <v>3842</v>
      </c>
    </row>
    <row r="890" spans="1:41" x14ac:dyDescent="0.25">
      <c r="A890" s="56">
        <v>45716</v>
      </c>
      <c r="B890" s="92" t="s">
        <v>2159</v>
      </c>
      <c r="C890" s="55" t="s">
        <v>4294</v>
      </c>
      <c r="D890" s="55" t="s">
        <v>3859</v>
      </c>
      <c r="E890" s="55" t="s">
        <v>89</v>
      </c>
      <c r="F890" s="55">
        <v>50900050</v>
      </c>
      <c r="G890" s="55" t="s">
        <v>498</v>
      </c>
      <c r="H890" s="55" t="s">
        <v>89</v>
      </c>
      <c r="I890" s="57">
        <v>8.76</v>
      </c>
      <c r="J890" s="57">
        <v>8.76</v>
      </c>
      <c r="K890" s="55" t="s">
        <v>4288</v>
      </c>
      <c r="L890" s="55" t="s">
        <v>1644</v>
      </c>
      <c r="M890" s="55" t="s">
        <v>4294</v>
      </c>
      <c r="N890" s="56">
        <v>45716</v>
      </c>
      <c r="O890" s="55" t="s">
        <v>1644</v>
      </c>
      <c r="P890" s="55" t="s">
        <v>329</v>
      </c>
      <c r="Q890" s="55" t="s">
        <v>330</v>
      </c>
      <c r="R890" s="55" t="s">
        <v>1644</v>
      </c>
      <c r="S890" s="55" t="s">
        <v>1644</v>
      </c>
      <c r="T890" s="55" t="s">
        <v>1644</v>
      </c>
      <c r="U890" s="55" t="s">
        <v>4218</v>
      </c>
      <c r="V890" s="55" t="s">
        <v>1881</v>
      </c>
      <c r="W890" s="55" t="s">
        <v>1644</v>
      </c>
      <c r="X890" s="56"/>
      <c r="Y890" s="55" t="s">
        <v>1644</v>
      </c>
      <c r="Z890" s="56"/>
      <c r="AA890" s="55" t="s">
        <v>1644</v>
      </c>
      <c r="AB890" s="59">
        <v>137030</v>
      </c>
      <c r="AC890" s="55" t="s">
        <v>1554</v>
      </c>
      <c r="AD890" s="55" t="s">
        <v>1644</v>
      </c>
      <c r="AE890" s="58">
        <v>0</v>
      </c>
      <c r="AF890" s="55" t="s">
        <v>1644</v>
      </c>
      <c r="AG890" s="55" t="s">
        <v>1644</v>
      </c>
      <c r="AH890" s="55" t="s">
        <v>1644</v>
      </c>
      <c r="AI890" s="55" t="s">
        <v>1644</v>
      </c>
      <c r="AJ890" s="55" t="s">
        <v>1644</v>
      </c>
      <c r="AK890" s="55" t="s">
        <v>1644</v>
      </c>
      <c r="AL890" s="55" t="s">
        <v>1644</v>
      </c>
      <c r="AM890" s="55" t="s">
        <v>3861</v>
      </c>
      <c r="AN890" s="55" t="s">
        <v>1644</v>
      </c>
      <c r="AO890" t="s">
        <v>3842</v>
      </c>
    </row>
    <row r="891" spans="1:41" x14ac:dyDescent="0.25">
      <c r="A891" s="56">
        <v>45716</v>
      </c>
      <c r="B891" s="92" t="s">
        <v>2159</v>
      </c>
      <c r="C891" s="55" t="s">
        <v>4294</v>
      </c>
      <c r="D891" s="55" t="s">
        <v>3859</v>
      </c>
      <c r="E891" s="55" t="s">
        <v>89</v>
      </c>
      <c r="F891" s="55">
        <v>50900050</v>
      </c>
      <c r="G891" s="55" t="s">
        <v>498</v>
      </c>
      <c r="H891" s="55" t="s">
        <v>89</v>
      </c>
      <c r="I891" s="57">
        <v>8.76</v>
      </c>
      <c r="J891" s="57">
        <v>8.76</v>
      </c>
      <c r="K891" s="55" t="s">
        <v>4288</v>
      </c>
      <c r="L891" s="55" t="s">
        <v>1644</v>
      </c>
      <c r="M891" s="55" t="s">
        <v>4294</v>
      </c>
      <c r="N891" s="56">
        <v>45716</v>
      </c>
      <c r="O891" s="55" t="s">
        <v>1644</v>
      </c>
      <c r="P891" s="55" t="s">
        <v>329</v>
      </c>
      <c r="Q891" s="55" t="s">
        <v>330</v>
      </c>
      <c r="R891" s="55" t="s">
        <v>1644</v>
      </c>
      <c r="S891" s="55" t="s">
        <v>1644</v>
      </c>
      <c r="T891" s="55" t="s">
        <v>1644</v>
      </c>
      <c r="U891" s="55" t="s">
        <v>4214</v>
      </c>
      <c r="V891" s="55" t="s">
        <v>1881</v>
      </c>
      <c r="W891" s="55" t="s">
        <v>1644</v>
      </c>
      <c r="X891" s="56"/>
      <c r="Y891" s="55" t="s">
        <v>1644</v>
      </c>
      <c r="Z891" s="56"/>
      <c r="AA891" s="55" t="s">
        <v>1644</v>
      </c>
      <c r="AB891" s="59">
        <v>137030</v>
      </c>
      <c r="AC891" s="55" t="s">
        <v>1554</v>
      </c>
      <c r="AD891" s="55" t="s">
        <v>1644</v>
      </c>
      <c r="AE891" s="58">
        <v>0</v>
      </c>
      <c r="AF891" s="55" t="s">
        <v>1644</v>
      </c>
      <c r="AG891" s="55" t="s">
        <v>1644</v>
      </c>
      <c r="AH891" s="55" t="s">
        <v>1644</v>
      </c>
      <c r="AI891" s="55" t="s">
        <v>1644</v>
      </c>
      <c r="AJ891" s="55" t="s">
        <v>1644</v>
      </c>
      <c r="AK891" s="55" t="s">
        <v>1644</v>
      </c>
      <c r="AL891" s="55" t="s">
        <v>1644</v>
      </c>
      <c r="AM891" s="55" t="s">
        <v>3861</v>
      </c>
      <c r="AN891" s="55" t="s">
        <v>1644</v>
      </c>
      <c r="AO891" t="s">
        <v>3842</v>
      </c>
    </row>
    <row r="892" spans="1:41" x14ac:dyDescent="0.25">
      <c r="A892" s="56">
        <v>45716</v>
      </c>
      <c r="B892" s="92" t="s">
        <v>2159</v>
      </c>
      <c r="C892" s="55" t="s">
        <v>4294</v>
      </c>
      <c r="D892" s="55" t="s">
        <v>3859</v>
      </c>
      <c r="E892" s="55" t="s">
        <v>89</v>
      </c>
      <c r="F892" s="55">
        <v>50900050</v>
      </c>
      <c r="G892" s="55" t="s">
        <v>498</v>
      </c>
      <c r="H892" s="55" t="s">
        <v>89</v>
      </c>
      <c r="I892" s="57">
        <v>8.76</v>
      </c>
      <c r="J892" s="57">
        <v>8.76</v>
      </c>
      <c r="K892" s="55" t="s">
        <v>4288</v>
      </c>
      <c r="L892" s="55" t="s">
        <v>1644</v>
      </c>
      <c r="M892" s="55" t="s">
        <v>4294</v>
      </c>
      <c r="N892" s="56">
        <v>45716</v>
      </c>
      <c r="O892" s="55" t="s">
        <v>1644</v>
      </c>
      <c r="P892" s="55" t="s">
        <v>329</v>
      </c>
      <c r="Q892" s="55" t="s">
        <v>330</v>
      </c>
      <c r="R892" s="55" t="s">
        <v>1644</v>
      </c>
      <c r="S892" s="55" t="s">
        <v>1644</v>
      </c>
      <c r="T892" s="55" t="s">
        <v>1644</v>
      </c>
      <c r="U892" s="55" t="s">
        <v>4211</v>
      </c>
      <c r="V892" s="55" t="s">
        <v>1881</v>
      </c>
      <c r="W892" s="55" t="s">
        <v>1644</v>
      </c>
      <c r="X892" s="56"/>
      <c r="Y892" s="55" t="s">
        <v>1644</v>
      </c>
      <c r="Z892" s="56"/>
      <c r="AA892" s="55" t="s">
        <v>1644</v>
      </c>
      <c r="AB892" s="59">
        <v>137030</v>
      </c>
      <c r="AC892" s="55" t="s">
        <v>1554</v>
      </c>
      <c r="AD892" s="55" t="s">
        <v>1644</v>
      </c>
      <c r="AE892" s="58">
        <v>0</v>
      </c>
      <c r="AF892" s="55" t="s">
        <v>1644</v>
      </c>
      <c r="AG892" s="55" t="s">
        <v>1644</v>
      </c>
      <c r="AH892" s="55" t="s">
        <v>1644</v>
      </c>
      <c r="AI892" s="55" t="s">
        <v>1644</v>
      </c>
      <c r="AJ892" s="55" t="s">
        <v>1644</v>
      </c>
      <c r="AK892" s="55" t="s">
        <v>1644</v>
      </c>
      <c r="AL892" s="55" t="s">
        <v>1644</v>
      </c>
      <c r="AM892" s="55" t="s">
        <v>3861</v>
      </c>
      <c r="AN892" s="55" t="s">
        <v>1644</v>
      </c>
      <c r="AO892" t="s">
        <v>3842</v>
      </c>
    </row>
    <row r="893" spans="1:41" x14ac:dyDescent="0.25">
      <c r="A893" s="56">
        <v>45716</v>
      </c>
      <c r="B893" s="92" t="s">
        <v>2159</v>
      </c>
      <c r="C893" s="55" t="s">
        <v>4294</v>
      </c>
      <c r="D893" s="55" t="s">
        <v>3859</v>
      </c>
      <c r="E893" s="55" t="s">
        <v>89</v>
      </c>
      <c r="F893" s="55">
        <v>50900050</v>
      </c>
      <c r="G893" s="55" t="s">
        <v>498</v>
      </c>
      <c r="H893" s="55" t="s">
        <v>89</v>
      </c>
      <c r="I893" s="57">
        <v>8.76</v>
      </c>
      <c r="J893" s="57">
        <v>8.76</v>
      </c>
      <c r="K893" s="55" t="s">
        <v>4288</v>
      </c>
      <c r="L893" s="55" t="s">
        <v>1644</v>
      </c>
      <c r="M893" s="55" t="s">
        <v>4294</v>
      </c>
      <c r="N893" s="56">
        <v>45716</v>
      </c>
      <c r="O893" s="55" t="s">
        <v>1644</v>
      </c>
      <c r="P893" s="55" t="s">
        <v>329</v>
      </c>
      <c r="Q893" s="55" t="s">
        <v>330</v>
      </c>
      <c r="R893" s="55" t="s">
        <v>1644</v>
      </c>
      <c r="S893" s="55" t="s">
        <v>1644</v>
      </c>
      <c r="T893" s="55" t="s">
        <v>1644</v>
      </c>
      <c r="U893" s="55" t="s">
        <v>4227</v>
      </c>
      <c r="V893" s="55" t="s">
        <v>1881</v>
      </c>
      <c r="W893" s="55" t="s">
        <v>1644</v>
      </c>
      <c r="X893" s="56"/>
      <c r="Y893" s="55" t="s">
        <v>1644</v>
      </c>
      <c r="Z893" s="56"/>
      <c r="AA893" s="55" t="s">
        <v>1644</v>
      </c>
      <c r="AB893" s="59">
        <v>137030</v>
      </c>
      <c r="AC893" s="55" t="s">
        <v>1554</v>
      </c>
      <c r="AD893" s="55" t="s">
        <v>1644</v>
      </c>
      <c r="AE893" s="58">
        <v>0</v>
      </c>
      <c r="AF893" s="55" t="s">
        <v>1644</v>
      </c>
      <c r="AG893" s="55" t="s">
        <v>1644</v>
      </c>
      <c r="AH893" s="55" t="s">
        <v>1644</v>
      </c>
      <c r="AI893" s="55" t="s">
        <v>1644</v>
      </c>
      <c r="AJ893" s="55" t="s">
        <v>1644</v>
      </c>
      <c r="AK893" s="55" t="s">
        <v>1644</v>
      </c>
      <c r="AL893" s="55" t="s">
        <v>1644</v>
      </c>
      <c r="AM893" s="55" t="s">
        <v>3861</v>
      </c>
      <c r="AN893" s="55" t="s">
        <v>1644</v>
      </c>
      <c r="AO893" t="s">
        <v>3842</v>
      </c>
    </row>
    <row r="894" spans="1:41" x14ac:dyDescent="0.25">
      <c r="A894" s="56">
        <v>45716</v>
      </c>
      <c r="B894" s="92" t="s">
        <v>2159</v>
      </c>
      <c r="C894" s="55" t="s">
        <v>4294</v>
      </c>
      <c r="D894" s="55" t="s">
        <v>3859</v>
      </c>
      <c r="E894" s="55" t="s">
        <v>89</v>
      </c>
      <c r="F894" s="55">
        <v>50900050</v>
      </c>
      <c r="G894" s="55" t="s">
        <v>498</v>
      </c>
      <c r="H894" s="55" t="s">
        <v>89</v>
      </c>
      <c r="I894" s="57">
        <v>11.11</v>
      </c>
      <c r="J894" s="57">
        <v>11.11</v>
      </c>
      <c r="K894" s="55" t="s">
        <v>4288</v>
      </c>
      <c r="L894" s="55" t="s">
        <v>1644</v>
      </c>
      <c r="M894" s="55" t="s">
        <v>4294</v>
      </c>
      <c r="N894" s="56">
        <v>45716</v>
      </c>
      <c r="O894" s="55" t="s">
        <v>1644</v>
      </c>
      <c r="P894" s="55" t="s">
        <v>329</v>
      </c>
      <c r="Q894" s="55" t="s">
        <v>330</v>
      </c>
      <c r="R894" s="55" t="s">
        <v>1644</v>
      </c>
      <c r="S894" s="55" t="s">
        <v>1644</v>
      </c>
      <c r="T894" s="55" t="s">
        <v>1644</v>
      </c>
      <c r="U894" s="55" t="s">
        <v>4215</v>
      </c>
      <c r="V894" s="55" t="s">
        <v>1881</v>
      </c>
      <c r="W894" s="55" t="s">
        <v>1644</v>
      </c>
      <c r="X894" s="56"/>
      <c r="Y894" s="55" t="s">
        <v>1644</v>
      </c>
      <c r="Z894" s="56"/>
      <c r="AA894" s="55" t="s">
        <v>1644</v>
      </c>
      <c r="AB894" s="59">
        <v>314398</v>
      </c>
      <c r="AC894" s="55" t="s">
        <v>1554</v>
      </c>
      <c r="AD894" s="55" t="s">
        <v>1644</v>
      </c>
      <c r="AE894" s="58">
        <v>0</v>
      </c>
      <c r="AF894" s="55" t="s">
        <v>1644</v>
      </c>
      <c r="AG894" s="55" t="s">
        <v>1644</v>
      </c>
      <c r="AH894" s="55" t="s">
        <v>1644</v>
      </c>
      <c r="AI894" s="55" t="s">
        <v>1644</v>
      </c>
      <c r="AJ894" s="55" t="s">
        <v>1644</v>
      </c>
      <c r="AK894" s="55" t="s">
        <v>1644</v>
      </c>
      <c r="AL894" s="55" t="s">
        <v>1644</v>
      </c>
      <c r="AM894" s="55" t="s">
        <v>3861</v>
      </c>
      <c r="AN894" s="55" t="s">
        <v>1644</v>
      </c>
      <c r="AO894" t="s">
        <v>3842</v>
      </c>
    </row>
    <row r="895" spans="1:41" x14ac:dyDescent="0.25">
      <c r="A895" s="56">
        <v>45716</v>
      </c>
      <c r="B895" s="92" t="s">
        <v>2159</v>
      </c>
      <c r="C895" s="55" t="s">
        <v>4294</v>
      </c>
      <c r="D895" s="55" t="s">
        <v>3859</v>
      </c>
      <c r="E895" s="55" t="s">
        <v>89</v>
      </c>
      <c r="F895" s="55">
        <v>50900050</v>
      </c>
      <c r="G895" s="55" t="s">
        <v>498</v>
      </c>
      <c r="H895" s="55" t="s">
        <v>89</v>
      </c>
      <c r="I895" s="57">
        <v>10.82</v>
      </c>
      <c r="J895" s="57">
        <v>10.82</v>
      </c>
      <c r="K895" s="55" t="s">
        <v>4288</v>
      </c>
      <c r="L895" s="55" t="s">
        <v>1644</v>
      </c>
      <c r="M895" s="55" t="s">
        <v>4294</v>
      </c>
      <c r="N895" s="56">
        <v>45716</v>
      </c>
      <c r="O895" s="55" t="s">
        <v>1644</v>
      </c>
      <c r="P895" s="55" t="s">
        <v>329</v>
      </c>
      <c r="Q895" s="55" t="s">
        <v>330</v>
      </c>
      <c r="R895" s="55" t="s">
        <v>1644</v>
      </c>
      <c r="S895" s="55" t="s">
        <v>1644</v>
      </c>
      <c r="T895" s="55" t="s">
        <v>1644</v>
      </c>
      <c r="U895" s="55" t="s">
        <v>4226</v>
      </c>
      <c r="V895" s="55" t="s">
        <v>1881</v>
      </c>
      <c r="W895" s="55" t="s">
        <v>1644</v>
      </c>
      <c r="X895" s="56"/>
      <c r="Y895" s="55" t="s">
        <v>1644</v>
      </c>
      <c r="Z895" s="56"/>
      <c r="AA895" s="55" t="s">
        <v>1644</v>
      </c>
      <c r="AB895" s="59">
        <v>155166</v>
      </c>
      <c r="AC895" s="55" t="s">
        <v>1554</v>
      </c>
      <c r="AD895" s="55" t="s">
        <v>1644</v>
      </c>
      <c r="AE895" s="58">
        <v>0</v>
      </c>
      <c r="AF895" s="55" t="s">
        <v>1644</v>
      </c>
      <c r="AG895" s="55" t="s">
        <v>1644</v>
      </c>
      <c r="AH895" s="55" t="s">
        <v>1644</v>
      </c>
      <c r="AI895" s="55" t="s">
        <v>1644</v>
      </c>
      <c r="AJ895" s="55" t="s">
        <v>1644</v>
      </c>
      <c r="AK895" s="55" t="s">
        <v>1644</v>
      </c>
      <c r="AL895" s="55" t="s">
        <v>1644</v>
      </c>
      <c r="AM895" s="55" t="s">
        <v>3861</v>
      </c>
      <c r="AN895" s="55" t="s">
        <v>1644</v>
      </c>
      <c r="AO895" t="s">
        <v>3842</v>
      </c>
    </row>
    <row r="896" spans="1:41" x14ac:dyDescent="0.25">
      <c r="A896" s="56">
        <v>45716</v>
      </c>
      <c r="B896" s="92" t="s">
        <v>2159</v>
      </c>
      <c r="C896" s="55" t="s">
        <v>4294</v>
      </c>
      <c r="D896" s="55" t="s">
        <v>3859</v>
      </c>
      <c r="E896" s="55" t="s">
        <v>89</v>
      </c>
      <c r="F896" s="55">
        <v>50900050</v>
      </c>
      <c r="G896" s="55" t="s">
        <v>498</v>
      </c>
      <c r="H896" s="55" t="s">
        <v>89</v>
      </c>
      <c r="I896" s="57">
        <v>8.77</v>
      </c>
      <c r="J896" s="57">
        <v>8.77</v>
      </c>
      <c r="K896" s="55" t="s">
        <v>4288</v>
      </c>
      <c r="L896" s="55" t="s">
        <v>1644</v>
      </c>
      <c r="M896" s="55" t="s">
        <v>4294</v>
      </c>
      <c r="N896" s="56">
        <v>45716</v>
      </c>
      <c r="O896" s="55" t="s">
        <v>1644</v>
      </c>
      <c r="P896" s="55" t="s">
        <v>329</v>
      </c>
      <c r="Q896" s="55" t="s">
        <v>330</v>
      </c>
      <c r="R896" s="55" t="s">
        <v>1644</v>
      </c>
      <c r="S896" s="55" t="s">
        <v>1644</v>
      </c>
      <c r="T896" s="55" t="s">
        <v>1644</v>
      </c>
      <c r="U896" s="55" t="s">
        <v>4221</v>
      </c>
      <c r="V896" s="55" t="s">
        <v>1881</v>
      </c>
      <c r="W896" s="55" t="s">
        <v>1644</v>
      </c>
      <c r="X896" s="56"/>
      <c r="Y896" s="55" t="s">
        <v>1644</v>
      </c>
      <c r="Z896" s="56"/>
      <c r="AA896" s="55" t="s">
        <v>1644</v>
      </c>
      <c r="AB896" s="59">
        <v>137038</v>
      </c>
      <c r="AC896" s="55" t="s">
        <v>1554</v>
      </c>
      <c r="AD896" s="55" t="s">
        <v>1644</v>
      </c>
      <c r="AE896" s="58">
        <v>0</v>
      </c>
      <c r="AF896" s="55" t="s">
        <v>1644</v>
      </c>
      <c r="AG896" s="55" t="s">
        <v>1644</v>
      </c>
      <c r="AH896" s="55" t="s">
        <v>1644</v>
      </c>
      <c r="AI896" s="55" t="s">
        <v>1644</v>
      </c>
      <c r="AJ896" s="55" t="s">
        <v>1644</v>
      </c>
      <c r="AK896" s="55" t="s">
        <v>1644</v>
      </c>
      <c r="AL896" s="55" t="s">
        <v>1644</v>
      </c>
      <c r="AM896" s="55" t="s">
        <v>3861</v>
      </c>
      <c r="AN896" s="55" t="s">
        <v>1644</v>
      </c>
      <c r="AO896" t="s">
        <v>3842</v>
      </c>
    </row>
    <row r="897" spans="1:41" x14ac:dyDescent="0.25">
      <c r="A897" s="56">
        <v>45716</v>
      </c>
      <c r="B897" s="92" t="s">
        <v>2159</v>
      </c>
      <c r="C897" s="55" t="s">
        <v>4294</v>
      </c>
      <c r="D897" s="55" t="s">
        <v>3859</v>
      </c>
      <c r="E897" s="55" t="s">
        <v>89</v>
      </c>
      <c r="F897" s="55">
        <v>50900050</v>
      </c>
      <c r="G897" s="55" t="s">
        <v>498</v>
      </c>
      <c r="H897" s="55" t="s">
        <v>89</v>
      </c>
      <c r="I897" s="57">
        <v>5.96</v>
      </c>
      <c r="J897" s="57">
        <v>5.96</v>
      </c>
      <c r="K897" s="55" t="s">
        <v>4288</v>
      </c>
      <c r="L897" s="55" t="s">
        <v>1644</v>
      </c>
      <c r="M897" s="55" t="s">
        <v>4294</v>
      </c>
      <c r="N897" s="56">
        <v>45716</v>
      </c>
      <c r="O897" s="55" t="s">
        <v>1644</v>
      </c>
      <c r="P897" s="55" t="s">
        <v>329</v>
      </c>
      <c r="Q897" s="55" t="s">
        <v>330</v>
      </c>
      <c r="R897" s="55" t="s">
        <v>1644</v>
      </c>
      <c r="S897" s="55" t="s">
        <v>1644</v>
      </c>
      <c r="T897" s="55" t="s">
        <v>1644</v>
      </c>
      <c r="U897" s="55" t="s">
        <v>4217</v>
      </c>
      <c r="V897" s="55" t="s">
        <v>1881</v>
      </c>
      <c r="W897" s="55" t="s">
        <v>1644</v>
      </c>
      <c r="X897" s="56"/>
      <c r="Y897" s="55" t="s">
        <v>1644</v>
      </c>
      <c r="Z897" s="56"/>
      <c r="AA897" s="55" t="s">
        <v>1644</v>
      </c>
      <c r="AB897" s="59">
        <v>85397</v>
      </c>
      <c r="AC897" s="55" t="s">
        <v>1554</v>
      </c>
      <c r="AD897" s="55" t="s">
        <v>1644</v>
      </c>
      <c r="AE897" s="58">
        <v>0</v>
      </c>
      <c r="AF897" s="55" t="s">
        <v>1644</v>
      </c>
      <c r="AG897" s="55" t="s">
        <v>1644</v>
      </c>
      <c r="AH897" s="55" t="s">
        <v>1644</v>
      </c>
      <c r="AI897" s="55" t="s">
        <v>1644</v>
      </c>
      <c r="AJ897" s="55" t="s">
        <v>1644</v>
      </c>
      <c r="AK897" s="55" t="s">
        <v>1644</v>
      </c>
      <c r="AL897" s="55" t="s">
        <v>1644</v>
      </c>
      <c r="AM897" s="55" t="s">
        <v>3861</v>
      </c>
      <c r="AN897" s="55" t="s">
        <v>1644</v>
      </c>
      <c r="AO897" t="s">
        <v>3842</v>
      </c>
    </row>
    <row r="898" spans="1:41" x14ac:dyDescent="0.25">
      <c r="A898" s="56">
        <v>45716</v>
      </c>
      <c r="B898" s="92" t="s">
        <v>2159</v>
      </c>
      <c r="C898" s="55" t="s">
        <v>4295</v>
      </c>
      <c r="D898" s="55" t="s">
        <v>3859</v>
      </c>
      <c r="E898" s="55" t="s">
        <v>89</v>
      </c>
      <c r="F898" s="55">
        <v>50900020</v>
      </c>
      <c r="G898" s="55" t="s">
        <v>492</v>
      </c>
      <c r="H898" s="55" t="s">
        <v>89</v>
      </c>
      <c r="I898" s="57">
        <v>493.23</v>
      </c>
      <c r="J898" s="57">
        <v>493.23</v>
      </c>
      <c r="K898" s="55" t="s">
        <v>4288</v>
      </c>
      <c r="L898" s="55" t="s">
        <v>1644</v>
      </c>
      <c r="M898" s="55" t="s">
        <v>4295</v>
      </c>
      <c r="N898" s="56">
        <v>45716</v>
      </c>
      <c r="O898" s="55" t="s">
        <v>1644</v>
      </c>
      <c r="P898" s="55" t="s">
        <v>329</v>
      </c>
      <c r="Q898" s="55" t="s">
        <v>330</v>
      </c>
      <c r="R898" s="55" t="s">
        <v>1644</v>
      </c>
      <c r="S898" s="55" t="s">
        <v>1644</v>
      </c>
      <c r="T898" s="55" t="s">
        <v>1644</v>
      </c>
      <c r="U898" s="55" t="s">
        <v>4244</v>
      </c>
      <c r="V898" s="55" t="s">
        <v>1881</v>
      </c>
      <c r="W898" s="55" t="s">
        <v>1644</v>
      </c>
      <c r="X898" s="56"/>
      <c r="Y898" s="55" t="s">
        <v>1644</v>
      </c>
      <c r="Z898" s="56"/>
      <c r="AA898" s="55" t="s">
        <v>1644</v>
      </c>
      <c r="AB898" s="59">
        <v>7642304</v>
      </c>
      <c r="AC898" s="55" t="s">
        <v>1554</v>
      </c>
      <c r="AD898" s="55" t="s">
        <v>1644</v>
      </c>
      <c r="AE898" s="58">
        <v>0</v>
      </c>
      <c r="AF898" s="55" t="s">
        <v>1644</v>
      </c>
      <c r="AG898" s="55" t="s">
        <v>1644</v>
      </c>
      <c r="AH898" s="55" t="s">
        <v>1644</v>
      </c>
      <c r="AI898" s="55" t="s">
        <v>1644</v>
      </c>
      <c r="AJ898" s="55" t="s">
        <v>1644</v>
      </c>
      <c r="AK898" s="55" t="s">
        <v>1644</v>
      </c>
      <c r="AL898" s="55" t="s">
        <v>1644</v>
      </c>
      <c r="AM898" s="55" t="s">
        <v>3861</v>
      </c>
      <c r="AN898" s="55" t="s">
        <v>1644</v>
      </c>
      <c r="AO898" t="s">
        <v>3842</v>
      </c>
    </row>
    <row r="899" spans="1:41" x14ac:dyDescent="0.25">
      <c r="A899" s="56">
        <v>45716</v>
      </c>
      <c r="B899" s="92" t="s">
        <v>2159</v>
      </c>
      <c r="C899" s="55" t="s">
        <v>4295</v>
      </c>
      <c r="D899" s="55" t="s">
        <v>3859</v>
      </c>
      <c r="E899" s="55" t="s">
        <v>89</v>
      </c>
      <c r="F899" s="55">
        <v>50900020</v>
      </c>
      <c r="G899" s="55" t="s">
        <v>492</v>
      </c>
      <c r="H899" s="55" t="s">
        <v>89</v>
      </c>
      <c r="I899" s="57">
        <v>925.16</v>
      </c>
      <c r="J899" s="57">
        <v>925.16</v>
      </c>
      <c r="K899" s="55" t="s">
        <v>4288</v>
      </c>
      <c r="L899" s="55" t="s">
        <v>1644</v>
      </c>
      <c r="M899" s="55" t="s">
        <v>4295</v>
      </c>
      <c r="N899" s="56">
        <v>45716</v>
      </c>
      <c r="O899" s="55" t="s">
        <v>1644</v>
      </c>
      <c r="P899" s="55" t="s">
        <v>329</v>
      </c>
      <c r="Q899" s="55" t="s">
        <v>330</v>
      </c>
      <c r="R899" s="55" t="s">
        <v>1644</v>
      </c>
      <c r="S899" s="55" t="s">
        <v>1644</v>
      </c>
      <c r="T899" s="55" t="s">
        <v>1644</v>
      </c>
      <c r="U899" s="55" t="s">
        <v>4240</v>
      </c>
      <c r="V899" s="55" t="s">
        <v>1881</v>
      </c>
      <c r="W899" s="55" t="s">
        <v>1644</v>
      </c>
      <c r="X899" s="56"/>
      <c r="Y899" s="55" t="s">
        <v>1644</v>
      </c>
      <c r="Z899" s="56"/>
      <c r="AA899" s="55" t="s">
        <v>1644</v>
      </c>
      <c r="AB899" s="59">
        <v>14422768</v>
      </c>
      <c r="AC899" s="55" t="s">
        <v>1554</v>
      </c>
      <c r="AD899" s="55" t="s">
        <v>1644</v>
      </c>
      <c r="AE899" s="58">
        <v>0</v>
      </c>
      <c r="AF899" s="55" t="s">
        <v>1644</v>
      </c>
      <c r="AG899" s="55" t="s">
        <v>1644</v>
      </c>
      <c r="AH899" s="55" t="s">
        <v>1644</v>
      </c>
      <c r="AI899" s="55" t="s">
        <v>1644</v>
      </c>
      <c r="AJ899" s="55" t="s">
        <v>1644</v>
      </c>
      <c r="AK899" s="55" t="s">
        <v>1644</v>
      </c>
      <c r="AL899" s="55" t="s">
        <v>1644</v>
      </c>
      <c r="AM899" s="55" t="s">
        <v>3861</v>
      </c>
      <c r="AN899" s="55" t="s">
        <v>1644</v>
      </c>
      <c r="AO899" t="s">
        <v>3842</v>
      </c>
    </row>
    <row r="900" spans="1:41" x14ac:dyDescent="0.25">
      <c r="A900" s="56">
        <v>45716</v>
      </c>
      <c r="B900" s="92" t="s">
        <v>2159</v>
      </c>
      <c r="C900" s="55" t="s">
        <v>4295</v>
      </c>
      <c r="D900" s="55" t="s">
        <v>3859</v>
      </c>
      <c r="E900" s="55" t="s">
        <v>89</v>
      </c>
      <c r="F900" s="55">
        <v>50900020</v>
      </c>
      <c r="G900" s="55" t="s">
        <v>492</v>
      </c>
      <c r="H900" s="55" t="s">
        <v>89</v>
      </c>
      <c r="I900" s="57">
        <v>478.54</v>
      </c>
      <c r="J900" s="57">
        <v>478.54</v>
      </c>
      <c r="K900" s="55" t="s">
        <v>4288</v>
      </c>
      <c r="L900" s="55" t="s">
        <v>1644</v>
      </c>
      <c r="M900" s="55" t="s">
        <v>4295</v>
      </c>
      <c r="N900" s="56">
        <v>45716</v>
      </c>
      <c r="O900" s="55" t="s">
        <v>1644</v>
      </c>
      <c r="P900" s="55" t="s">
        <v>329</v>
      </c>
      <c r="Q900" s="55" t="s">
        <v>330</v>
      </c>
      <c r="R900" s="55" t="s">
        <v>1644</v>
      </c>
      <c r="S900" s="55" t="s">
        <v>1644</v>
      </c>
      <c r="T900" s="55" t="s">
        <v>1644</v>
      </c>
      <c r="U900" s="55" t="s">
        <v>4246</v>
      </c>
      <c r="V900" s="55" t="s">
        <v>1881</v>
      </c>
      <c r="W900" s="55" t="s">
        <v>1644</v>
      </c>
      <c r="X900" s="56"/>
      <c r="Y900" s="55" t="s">
        <v>1644</v>
      </c>
      <c r="Z900" s="56"/>
      <c r="AA900" s="55" t="s">
        <v>1644</v>
      </c>
      <c r="AB900" s="59">
        <v>7414818</v>
      </c>
      <c r="AC900" s="55" t="s">
        <v>1554</v>
      </c>
      <c r="AD900" s="55" t="s">
        <v>1644</v>
      </c>
      <c r="AE900" s="58">
        <v>0</v>
      </c>
      <c r="AF900" s="55" t="s">
        <v>1644</v>
      </c>
      <c r="AG900" s="55" t="s">
        <v>1644</v>
      </c>
      <c r="AH900" s="55" t="s">
        <v>1644</v>
      </c>
      <c r="AI900" s="55" t="s">
        <v>1644</v>
      </c>
      <c r="AJ900" s="55" t="s">
        <v>1644</v>
      </c>
      <c r="AK900" s="55" t="s">
        <v>1644</v>
      </c>
      <c r="AL900" s="55" t="s">
        <v>1644</v>
      </c>
      <c r="AM900" s="55" t="s">
        <v>3861</v>
      </c>
      <c r="AN900" s="55" t="s">
        <v>1644</v>
      </c>
      <c r="AO900" t="s">
        <v>3842</v>
      </c>
    </row>
    <row r="901" spans="1:41" x14ac:dyDescent="0.25">
      <c r="A901" s="56">
        <v>45716</v>
      </c>
      <c r="B901" s="92" t="s">
        <v>2159</v>
      </c>
      <c r="C901" s="55" t="s">
        <v>4295</v>
      </c>
      <c r="D901" s="55" t="s">
        <v>3859</v>
      </c>
      <c r="E901" s="55" t="s">
        <v>89</v>
      </c>
      <c r="F901" s="55">
        <v>50900020</v>
      </c>
      <c r="G901" s="55" t="s">
        <v>492</v>
      </c>
      <c r="H901" s="55" t="s">
        <v>89</v>
      </c>
      <c r="I901" s="57">
        <v>3470.74</v>
      </c>
      <c r="J901" s="57">
        <v>3470.74</v>
      </c>
      <c r="K901" s="55" t="s">
        <v>4288</v>
      </c>
      <c r="L901" s="55" t="s">
        <v>1644</v>
      </c>
      <c r="M901" s="55" t="s">
        <v>4295</v>
      </c>
      <c r="N901" s="56">
        <v>45716</v>
      </c>
      <c r="O901" s="55" t="s">
        <v>1644</v>
      </c>
      <c r="P901" s="55" t="s">
        <v>329</v>
      </c>
      <c r="Q901" s="55" t="s">
        <v>330</v>
      </c>
      <c r="R901" s="55" t="s">
        <v>1644</v>
      </c>
      <c r="S901" s="55" t="s">
        <v>1644</v>
      </c>
      <c r="T901" s="55" t="s">
        <v>1644</v>
      </c>
      <c r="U901" s="55" t="s">
        <v>4242</v>
      </c>
      <c r="V901" s="55" t="s">
        <v>1881</v>
      </c>
      <c r="W901" s="55" t="s">
        <v>1644</v>
      </c>
      <c r="X901" s="56"/>
      <c r="Y901" s="55" t="s">
        <v>1644</v>
      </c>
      <c r="Z901" s="56"/>
      <c r="AA901" s="55" t="s">
        <v>1644</v>
      </c>
      <c r="AB901" s="59">
        <v>53777721</v>
      </c>
      <c r="AC901" s="55" t="s">
        <v>1554</v>
      </c>
      <c r="AD901" s="55" t="s">
        <v>1644</v>
      </c>
      <c r="AE901" s="58">
        <v>0</v>
      </c>
      <c r="AF901" s="55" t="s">
        <v>1644</v>
      </c>
      <c r="AG901" s="55" t="s">
        <v>1644</v>
      </c>
      <c r="AH901" s="55" t="s">
        <v>1644</v>
      </c>
      <c r="AI901" s="55" t="s">
        <v>1644</v>
      </c>
      <c r="AJ901" s="55" t="s">
        <v>1644</v>
      </c>
      <c r="AK901" s="55" t="s">
        <v>1644</v>
      </c>
      <c r="AL901" s="55" t="s">
        <v>1644</v>
      </c>
      <c r="AM901" s="55" t="s">
        <v>3861</v>
      </c>
      <c r="AN901" s="55" t="s">
        <v>1644</v>
      </c>
      <c r="AO901" t="s">
        <v>3842</v>
      </c>
    </row>
    <row r="902" spans="1:41" x14ac:dyDescent="0.25">
      <c r="A902" s="56">
        <v>45716</v>
      </c>
      <c r="B902" s="92" t="s">
        <v>2159</v>
      </c>
      <c r="C902" s="55" t="s">
        <v>4295</v>
      </c>
      <c r="D902" s="55" t="s">
        <v>3859</v>
      </c>
      <c r="E902" s="55" t="s">
        <v>89</v>
      </c>
      <c r="F902" s="55">
        <v>50900020</v>
      </c>
      <c r="G902" s="55" t="s">
        <v>492</v>
      </c>
      <c r="H902" s="55" t="s">
        <v>89</v>
      </c>
      <c r="I902" s="57">
        <v>1326.43</v>
      </c>
      <c r="J902" s="57">
        <v>1326.43</v>
      </c>
      <c r="K902" s="55" t="s">
        <v>4288</v>
      </c>
      <c r="L902" s="55" t="s">
        <v>1644</v>
      </c>
      <c r="M902" s="55" t="s">
        <v>4295</v>
      </c>
      <c r="N902" s="56">
        <v>45716</v>
      </c>
      <c r="O902" s="55" t="s">
        <v>1644</v>
      </c>
      <c r="P902" s="55" t="s">
        <v>329</v>
      </c>
      <c r="Q902" s="55" t="s">
        <v>330</v>
      </c>
      <c r="R902" s="55" t="s">
        <v>1644</v>
      </c>
      <c r="S902" s="55" t="s">
        <v>1644</v>
      </c>
      <c r="T902" s="55" t="s">
        <v>1644</v>
      </c>
      <c r="U902" s="55" t="s">
        <v>4239</v>
      </c>
      <c r="V902" s="55" t="s">
        <v>1881</v>
      </c>
      <c r="W902" s="55" t="s">
        <v>1644</v>
      </c>
      <c r="X902" s="56"/>
      <c r="Y902" s="55" t="s">
        <v>1644</v>
      </c>
      <c r="Z902" s="56"/>
      <c r="AA902" s="55" t="s">
        <v>1644</v>
      </c>
      <c r="AB902" s="59">
        <v>20947265</v>
      </c>
      <c r="AC902" s="55" t="s">
        <v>1554</v>
      </c>
      <c r="AD902" s="55" t="s">
        <v>1644</v>
      </c>
      <c r="AE902" s="58">
        <v>0</v>
      </c>
      <c r="AF902" s="55" t="s">
        <v>1644</v>
      </c>
      <c r="AG902" s="55" t="s">
        <v>1644</v>
      </c>
      <c r="AH902" s="55" t="s">
        <v>1644</v>
      </c>
      <c r="AI902" s="55" t="s">
        <v>1644</v>
      </c>
      <c r="AJ902" s="55" t="s">
        <v>1644</v>
      </c>
      <c r="AK902" s="55" t="s">
        <v>1644</v>
      </c>
      <c r="AL902" s="55" t="s">
        <v>1644</v>
      </c>
      <c r="AM902" s="55" t="s">
        <v>3861</v>
      </c>
      <c r="AN902" s="55" t="s">
        <v>1644</v>
      </c>
      <c r="AO902" t="s">
        <v>3842</v>
      </c>
    </row>
    <row r="903" spans="1:41" x14ac:dyDescent="0.25">
      <c r="A903" s="56">
        <v>45716</v>
      </c>
      <c r="B903" s="92" t="s">
        <v>2159</v>
      </c>
      <c r="C903" s="55" t="s">
        <v>4295</v>
      </c>
      <c r="D903" s="55" t="s">
        <v>3859</v>
      </c>
      <c r="E903" s="55" t="s">
        <v>89</v>
      </c>
      <c r="F903" s="55">
        <v>50900020</v>
      </c>
      <c r="G903" s="55" t="s">
        <v>492</v>
      </c>
      <c r="H903" s="55" t="s">
        <v>89</v>
      </c>
      <c r="I903" s="57">
        <v>1425.87</v>
      </c>
      <c r="J903" s="57">
        <v>1425.87</v>
      </c>
      <c r="K903" s="55" t="s">
        <v>4288</v>
      </c>
      <c r="L903" s="55" t="s">
        <v>1644</v>
      </c>
      <c r="M903" s="55" t="s">
        <v>4295</v>
      </c>
      <c r="N903" s="56">
        <v>45716</v>
      </c>
      <c r="O903" s="55" t="s">
        <v>1644</v>
      </c>
      <c r="P903" s="55" t="s">
        <v>329</v>
      </c>
      <c r="Q903" s="55" t="s">
        <v>330</v>
      </c>
      <c r="R903" s="55" t="s">
        <v>1644</v>
      </c>
      <c r="S903" s="55" t="s">
        <v>1644</v>
      </c>
      <c r="T903" s="55" t="s">
        <v>1644</v>
      </c>
      <c r="U903" s="55" t="s">
        <v>4245</v>
      </c>
      <c r="V903" s="55" t="s">
        <v>1881</v>
      </c>
      <c r="W903" s="55" t="s">
        <v>1644</v>
      </c>
      <c r="X903" s="56"/>
      <c r="Y903" s="55" t="s">
        <v>1644</v>
      </c>
      <c r="Z903" s="56"/>
      <c r="AA903" s="55" t="s">
        <v>1644</v>
      </c>
      <c r="AB903" s="59">
        <v>22093379</v>
      </c>
      <c r="AC903" s="55" t="s">
        <v>1554</v>
      </c>
      <c r="AD903" s="55" t="s">
        <v>1644</v>
      </c>
      <c r="AE903" s="58">
        <v>0</v>
      </c>
      <c r="AF903" s="55" t="s">
        <v>1644</v>
      </c>
      <c r="AG903" s="55" t="s">
        <v>1644</v>
      </c>
      <c r="AH903" s="55" t="s">
        <v>1644</v>
      </c>
      <c r="AI903" s="55" t="s">
        <v>1644</v>
      </c>
      <c r="AJ903" s="55" t="s">
        <v>1644</v>
      </c>
      <c r="AK903" s="55" t="s">
        <v>1644</v>
      </c>
      <c r="AL903" s="55" t="s">
        <v>1644</v>
      </c>
      <c r="AM903" s="55" t="s">
        <v>3861</v>
      </c>
      <c r="AN903" s="55" t="s">
        <v>1644</v>
      </c>
      <c r="AO903" t="s">
        <v>3842</v>
      </c>
    </row>
    <row r="904" spans="1:41" x14ac:dyDescent="0.25">
      <c r="A904" s="56">
        <v>45716</v>
      </c>
      <c r="B904" s="92" t="s">
        <v>2159</v>
      </c>
      <c r="C904" s="55" t="s">
        <v>4295</v>
      </c>
      <c r="D904" s="55" t="s">
        <v>3859</v>
      </c>
      <c r="E904" s="55" t="s">
        <v>89</v>
      </c>
      <c r="F904" s="55">
        <v>50900020</v>
      </c>
      <c r="G904" s="55" t="s">
        <v>492</v>
      </c>
      <c r="H904" s="55" t="s">
        <v>89</v>
      </c>
      <c r="I904" s="57">
        <v>3470.74</v>
      </c>
      <c r="J904" s="57">
        <v>3470.74</v>
      </c>
      <c r="K904" s="55" t="s">
        <v>4288</v>
      </c>
      <c r="L904" s="55" t="s">
        <v>1644</v>
      </c>
      <c r="M904" s="55" t="s">
        <v>4295</v>
      </c>
      <c r="N904" s="56">
        <v>45716</v>
      </c>
      <c r="O904" s="55" t="s">
        <v>1644</v>
      </c>
      <c r="P904" s="55" t="s">
        <v>329</v>
      </c>
      <c r="Q904" s="55" t="s">
        <v>330</v>
      </c>
      <c r="R904" s="55" t="s">
        <v>1644</v>
      </c>
      <c r="S904" s="55" t="s">
        <v>1644</v>
      </c>
      <c r="T904" s="55" t="s">
        <v>1644</v>
      </c>
      <c r="U904" s="55" t="s">
        <v>4243</v>
      </c>
      <c r="V904" s="55" t="s">
        <v>1881</v>
      </c>
      <c r="W904" s="55" t="s">
        <v>1644</v>
      </c>
      <c r="X904" s="56"/>
      <c r="Y904" s="55" t="s">
        <v>1644</v>
      </c>
      <c r="Z904" s="56"/>
      <c r="AA904" s="55" t="s">
        <v>1644</v>
      </c>
      <c r="AB904" s="59">
        <v>53777721</v>
      </c>
      <c r="AC904" s="55" t="s">
        <v>1554</v>
      </c>
      <c r="AD904" s="55" t="s">
        <v>1644</v>
      </c>
      <c r="AE904" s="58">
        <v>0</v>
      </c>
      <c r="AF904" s="55" t="s">
        <v>1644</v>
      </c>
      <c r="AG904" s="55" t="s">
        <v>1644</v>
      </c>
      <c r="AH904" s="55" t="s">
        <v>1644</v>
      </c>
      <c r="AI904" s="55" t="s">
        <v>1644</v>
      </c>
      <c r="AJ904" s="55" t="s">
        <v>1644</v>
      </c>
      <c r="AK904" s="55" t="s">
        <v>1644</v>
      </c>
      <c r="AL904" s="55" t="s">
        <v>1644</v>
      </c>
      <c r="AM904" s="55" t="s">
        <v>3861</v>
      </c>
      <c r="AN904" s="55" t="s">
        <v>1644</v>
      </c>
      <c r="AO904" t="s">
        <v>3842</v>
      </c>
    </row>
    <row r="905" spans="1:41" x14ac:dyDescent="0.25">
      <c r="A905" s="56">
        <v>45716</v>
      </c>
      <c r="B905" s="92" t="s">
        <v>2159</v>
      </c>
      <c r="C905" s="55" t="s">
        <v>4295</v>
      </c>
      <c r="D905" s="55" t="s">
        <v>3859</v>
      </c>
      <c r="E905" s="55" t="s">
        <v>89</v>
      </c>
      <c r="F905" s="55">
        <v>50900020</v>
      </c>
      <c r="G905" s="55" t="s">
        <v>492</v>
      </c>
      <c r="H905" s="55" t="s">
        <v>89</v>
      </c>
      <c r="I905" s="57">
        <v>1497.82</v>
      </c>
      <c r="J905" s="57">
        <v>1497.82</v>
      </c>
      <c r="K905" s="55" t="s">
        <v>4288</v>
      </c>
      <c r="L905" s="55" t="s">
        <v>1644</v>
      </c>
      <c r="M905" s="55" t="s">
        <v>4295</v>
      </c>
      <c r="N905" s="56">
        <v>45716</v>
      </c>
      <c r="O905" s="55" t="s">
        <v>1644</v>
      </c>
      <c r="P905" s="55" t="s">
        <v>329</v>
      </c>
      <c r="Q905" s="55" t="s">
        <v>330</v>
      </c>
      <c r="R905" s="55" t="s">
        <v>1644</v>
      </c>
      <c r="S905" s="55" t="s">
        <v>1644</v>
      </c>
      <c r="T905" s="55" t="s">
        <v>1644</v>
      </c>
      <c r="U905" s="55" t="s">
        <v>4241</v>
      </c>
      <c r="V905" s="55" t="s">
        <v>1881</v>
      </c>
      <c r="W905" s="55" t="s">
        <v>1644</v>
      </c>
      <c r="X905" s="56"/>
      <c r="Y905" s="55" t="s">
        <v>1644</v>
      </c>
      <c r="Z905" s="56"/>
      <c r="AA905" s="55" t="s">
        <v>1644</v>
      </c>
      <c r="AB905" s="59">
        <v>23208216</v>
      </c>
      <c r="AC905" s="55" t="s">
        <v>1554</v>
      </c>
      <c r="AD905" s="55" t="s">
        <v>1644</v>
      </c>
      <c r="AE905" s="58">
        <v>0</v>
      </c>
      <c r="AF905" s="55" t="s">
        <v>1644</v>
      </c>
      <c r="AG905" s="55" t="s">
        <v>1644</v>
      </c>
      <c r="AH905" s="55" t="s">
        <v>1644</v>
      </c>
      <c r="AI905" s="55" t="s">
        <v>1644</v>
      </c>
      <c r="AJ905" s="55" t="s">
        <v>1644</v>
      </c>
      <c r="AK905" s="55" t="s">
        <v>1644</v>
      </c>
      <c r="AL905" s="55" t="s">
        <v>1644</v>
      </c>
      <c r="AM905" s="55" t="s">
        <v>3861</v>
      </c>
      <c r="AN905" s="55" t="s">
        <v>1644</v>
      </c>
      <c r="AO905" t="s">
        <v>3842</v>
      </c>
    </row>
    <row r="906" spans="1:41" x14ac:dyDescent="0.25">
      <c r="A906" s="56">
        <v>45716</v>
      </c>
      <c r="B906" s="92" t="s">
        <v>2159</v>
      </c>
      <c r="C906" s="55" t="s">
        <v>4296</v>
      </c>
      <c r="D906" s="55" t="s">
        <v>3859</v>
      </c>
      <c r="E906" s="55" t="s">
        <v>89</v>
      </c>
      <c r="F906" s="55">
        <v>50900060</v>
      </c>
      <c r="G906" s="55" t="s">
        <v>500</v>
      </c>
      <c r="H906" s="55" t="s">
        <v>89</v>
      </c>
      <c r="I906" s="57">
        <v>26.88</v>
      </c>
      <c r="J906" s="57">
        <v>26.88</v>
      </c>
      <c r="K906" s="55" t="s">
        <v>4288</v>
      </c>
      <c r="L906" s="55" t="s">
        <v>1644</v>
      </c>
      <c r="M906" s="55" t="s">
        <v>4296</v>
      </c>
      <c r="N906" s="56">
        <v>45716</v>
      </c>
      <c r="O906" s="55" t="s">
        <v>1644</v>
      </c>
      <c r="P906" s="55" t="s">
        <v>329</v>
      </c>
      <c r="Q906" s="55" t="s">
        <v>330</v>
      </c>
      <c r="R906" s="55" t="s">
        <v>1644</v>
      </c>
      <c r="S906" s="55" t="s">
        <v>1644</v>
      </c>
      <c r="T906" s="55" t="s">
        <v>1644</v>
      </c>
      <c r="U906" s="55" t="s">
        <v>4234</v>
      </c>
      <c r="V906" s="55" t="s">
        <v>1881</v>
      </c>
      <c r="W906" s="55" t="s">
        <v>1644</v>
      </c>
      <c r="X906" s="56"/>
      <c r="Y906" s="55" t="s">
        <v>1644</v>
      </c>
      <c r="Z906" s="56"/>
      <c r="AA906" s="55" t="s">
        <v>1644</v>
      </c>
      <c r="AB906" s="59">
        <v>419395</v>
      </c>
      <c r="AC906" s="55" t="s">
        <v>1554</v>
      </c>
      <c r="AD906" s="55" t="s">
        <v>1644</v>
      </c>
      <c r="AE906" s="58">
        <v>0</v>
      </c>
      <c r="AF906" s="55" t="s">
        <v>1644</v>
      </c>
      <c r="AG906" s="55" t="s">
        <v>1644</v>
      </c>
      <c r="AH906" s="55" t="s">
        <v>1644</v>
      </c>
      <c r="AI906" s="55" t="s">
        <v>1644</v>
      </c>
      <c r="AJ906" s="55" t="s">
        <v>1644</v>
      </c>
      <c r="AK906" s="55" t="s">
        <v>1644</v>
      </c>
      <c r="AL906" s="55" t="s">
        <v>1644</v>
      </c>
      <c r="AM906" s="55" t="s">
        <v>3861</v>
      </c>
      <c r="AN906" s="55" t="s">
        <v>1644</v>
      </c>
      <c r="AO906" t="s">
        <v>3842</v>
      </c>
    </row>
    <row r="907" spans="1:41" x14ac:dyDescent="0.25">
      <c r="A907" s="56">
        <v>45716</v>
      </c>
      <c r="B907" s="92" t="s">
        <v>2159</v>
      </c>
      <c r="C907" s="55" t="s">
        <v>4296</v>
      </c>
      <c r="D907" s="55" t="s">
        <v>3859</v>
      </c>
      <c r="E907" s="55" t="s">
        <v>89</v>
      </c>
      <c r="F907" s="55">
        <v>50900060</v>
      </c>
      <c r="G907" s="55" t="s">
        <v>500</v>
      </c>
      <c r="H907" s="55" t="s">
        <v>89</v>
      </c>
      <c r="I907" s="57">
        <v>16.809999999999999</v>
      </c>
      <c r="J907" s="57">
        <v>16.809999999999999</v>
      </c>
      <c r="K907" s="55" t="s">
        <v>4288</v>
      </c>
      <c r="L907" s="55" t="s">
        <v>1644</v>
      </c>
      <c r="M907" s="55" t="s">
        <v>4296</v>
      </c>
      <c r="N907" s="56">
        <v>45716</v>
      </c>
      <c r="O907" s="55" t="s">
        <v>1644</v>
      </c>
      <c r="P907" s="55" t="s">
        <v>329</v>
      </c>
      <c r="Q907" s="55" t="s">
        <v>330</v>
      </c>
      <c r="R907" s="55" t="s">
        <v>1644</v>
      </c>
      <c r="S907" s="55" t="s">
        <v>1644</v>
      </c>
      <c r="T907" s="55" t="s">
        <v>1644</v>
      </c>
      <c r="U907" s="55" t="s">
        <v>4237</v>
      </c>
      <c r="V907" s="55" t="s">
        <v>1881</v>
      </c>
      <c r="W907" s="55" t="s">
        <v>1644</v>
      </c>
      <c r="X907" s="56"/>
      <c r="Y907" s="55" t="s">
        <v>1644</v>
      </c>
      <c r="Z907" s="56"/>
      <c r="AA907" s="55" t="s">
        <v>1644</v>
      </c>
      <c r="AB907" s="59">
        <v>316924</v>
      </c>
      <c r="AC907" s="55" t="s">
        <v>1554</v>
      </c>
      <c r="AD907" s="55" t="s">
        <v>1644</v>
      </c>
      <c r="AE907" s="58">
        <v>0</v>
      </c>
      <c r="AF907" s="55" t="s">
        <v>1644</v>
      </c>
      <c r="AG907" s="55" t="s">
        <v>1644</v>
      </c>
      <c r="AH907" s="55" t="s">
        <v>1644</v>
      </c>
      <c r="AI907" s="55" t="s">
        <v>1644</v>
      </c>
      <c r="AJ907" s="55" t="s">
        <v>1644</v>
      </c>
      <c r="AK907" s="55" t="s">
        <v>1644</v>
      </c>
      <c r="AL907" s="55" t="s">
        <v>1644</v>
      </c>
      <c r="AM907" s="55" t="s">
        <v>3861</v>
      </c>
      <c r="AN907" s="55" t="s">
        <v>1644</v>
      </c>
      <c r="AO907" t="s">
        <v>3842</v>
      </c>
    </row>
    <row r="908" spans="1:41" x14ac:dyDescent="0.25">
      <c r="A908" s="56">
        <v>45716</v>
      </c>
      <c r="B908" s="92" t="s">
        <v>2159</v>
      </c>
      <c r="C908" s="55" t="s">
        <v>4296</v>
      </c>
      <c r="D908" s="55" t="s">
        <v>3859</v>
      </c>
      <c r="E908" s="55" t="s">
        <v>89</v>
      </c>
      <c r="F908" s="55">
        <v>50900060</v>
      </c>
      <c r="G908" s="55" t="s">
        <v>500</v>
      </c>
      <c r="H908" s="55" t="s">
        <v>89</v>
      </c>
      <c r="I908" s="57">
        <v>15.49</v>
      </c>
      <c r="J908" s="57">
        <v>15.49</v>
      </c>
      <c r="K908" s="55" t="s">
        <v>4288</v>
      </c>
      <c r="L908" s="55" t="s">
        <v>1644</v>
      </c>
      <c r="M908" s="55" t="s">
        <v>4296</v>
      </c>
      <c r="N908" s="56">
        <v>45716</v>
      </c>
      <c r="O908" s="55" t="s">
        <v>1644</v>
      </c>
      <c r="P908" s="55" t="s">
        <v>329</v>
      </c>
      <c r="Q908" s="55" t="s">
        <v>330</v>
      </c>
      <c r="R908" s="55" t="s">
        <v>1644</v>
      </c>
      <c r="S908" s="55" t="s">
        <v>1644</v>
      </c>
      <c r="T908" s="55" t="s">
        <v>1644</v>
      </c>
      <c r="U908" s="55" t="s">
        <v>4233</v>
      </c>
      <c r="V908" s="55" t="s">
        <v>1881</v>
      </c>
      <c r="W908" s="55" t="s">
        <v>1644</v>
      </c>
      <c r="X908" s="56"/>
      <c r="Y908" s="55" t="s">
        <v>1644</v>
      </c>
      <c r="Z908" s="56"/>
      <c r="AA908" s="55" t="s">
        <v>1644</v>
      </c>
      <c r="AB908" s="59">
        <v>241666</v>
      </c>
      <c r="AC908" s="55" t="s">
        <v>1554</v>
      </c>
      <c r="AD908" s="55" t="s">
        <v>1644</v>
      </c>
      <c r="AE908" s="58">
        <v>0</v>
      </c>
      <c r="AF908" s="55" t="s">
        <v>1644</v>
      </c>
      <c r="AG908" s="55" t="s">
        <v>1644</v>
      </c>
      <c r="AH908" s="55" t="s">
        <v>1644</v>
      </c>
      <c r="AI908" s="55" t="s">
        <v>1644</v>
      </c>
      <c r="AJ908" s="55" t="s">
        <v>1644</v>
      </c>
      <c r="AK908" s="55" t="s">
        <v>1644</v>
      </c>
      <c r="AL908" s="55" t="s">
        <v>1644</v>
      </c>
      <c r="AM908" s="55" t="s">
        <v>3861</v>
      </c>
      <c r="AN908" s="55" t="s">
        <v>1644</v>
      </c>
      <c r="AO908" t="s">
        <v>3842</v>
      </c>
    </row>
    <row r="909" spans="1:41" x14ac:dyDescent="0.25">
      <c r="A909" s="56">
        <v>45716</v>
      </c>
      <c r="B909" s="92" t="s">
        <v>2159</v>
      </c>
      <c r="C909" s="55" t="s">
        <v>4296</v>
      </c>
      <c r="D909" s="55" t="s">
        <v>3859</v>
      </c>
      <c r="E909" s="55" t="s">
        <v>89</v>
      </c>
      <c r="F909" s="55">
        <v>50900060</v>
      </c>
      <c r="G909" s="55" t="s">
        <v>500</v>
      </c>
      <c r="H909" s="55" t="s">
        <v>89</v>
      </c>
      <c r="I909" s="57">
        <v>17.18</v>
      </c>
      <c r="J909" s="57">
        <v>17.18</v>
      </c>
      <c r="K909" s="55" t="s">
        <v>4288</v>
      </c>
      <c r="L909" s="55" t="s">
        <v>1644</v>
      </c>
      <c r="M909" s="55" t="s">
        <v>4296</v>
      </c>
      <c r="N909" s="56">
        <v>45716</v>
      </c>
      <c r="O909" s="55" t="s">
        <v>1644</v>
      </c>
      <c r="P909" s="55" t="s">
        <v>356</v>
      </c>
      <c r="Q909" s="55" t="s">
        <v>3825</v>
      </c>
      <c r="R909" s="55" t="s">
        <v>1644</v>
      </c>
      <c r="S909" s="55" t="s">
        <v>1644</v>
      </c>
      <c r="T909" s="55" t="s">
        <v>1644</v>
      </c>
      <c r="U909" s="55" t="s">
        <v>4232</v>
      </c>
      <c r="V909" s="55" t="s">
        <v>1881</v>
      </c>
      <c r="W909" s="55" t="s">
        <v>1644</v>
      </c>
      <c r="X909" s="56"/>
      <c r="Y909" s="55" t="s">
        <v>1644</v>
      </c>
      <c r="Z909" s="56"/>
      <c r="AA909" s="55" t="s">
        <v>1644</v>
      </c>
      <c r="AB909" s="59">
        <v>278334</v>
      </c>
      <c r="AC909" s="55" t="s">
        <v>1554</v>
      </c>
      <c r="AD909" s="55" t="s">
        <v>1644</v>
      </c>
      <c r="AE909" s="58">
        <v>0</v>
      </c>
      <c r="AF909" s="55" t="s">
        <v>1644</v>
      </c>
      <c r="AG909" s="55" t="s">
        <v>1644</v>
      </c>
      <c r="AH909" s="55" t="s">
        <v>1644</v>
      </c>
      <c r="AI909" s="55" t="s">
        <v>1644</v>
      </c>
      <c r="AJ909" s="55" t="s">
        <v>1644</v>
      </c>
      <c r="AK909" s="55" t="s">
        <v>1644</v>
      </c>
      <c r="AL909" s="55" t="s">
        <v>1644</v>
      </c>
      <c r="AM909" s="55" t="s">
        <v>3861</v>
      </c>
      <c r="AN909" s="55" t="s">
        <v>1644</v>
      </c>
      <c r="AO909" t="s">
        <v>4370</v>
      </c>
    </row>
    <row r="910" spans="1:41" x14ac:dyDescent="0.25">
      <c r="A910" s="56">
        <v>45716</v>
      </c>
      <c r="B910" s="92" t="s">
        <v>2159</v>
      </c>
      <c r="C910" s="55" t="s">
        <v>4296</v>
      </c>
      <c r="D910" s="55" t="s">
        <v>3859</v>
      </c>
      <c r="E910" s="55" t="s">
        <v>89</v>
      </c>
      <c r="F910" s="55">
        <v>50900060</v>
      </c>
      <c r="G910" s="55" t="s">
        <v>500</v>
      </c>
      <c r="H910" s="55" t="s">
        <v>89</v>
      </c>
      <c r="I910" s="57">
        <v>16.809999999999999</v>
      </c>
      <c r="J910" s="57">
        <v>16.809999999999999</v>
      </c>
      <c r="K910" s="55" t="s">
        <v>4288</v>
      </c>
      <c r="L910" s="55" t="s">
        <v>1644</v>
      </c>
      <c r="M910" s="55" t="s">
        <v>4296</v>
      </c>
      <c r="N910" s="56">
        <v>45716</v>
      </c>
      <c r="O910" s="55" t="s">
        <v>1644</v>
      </c>
      <c r="P910" s="55" t="s">
        <v>329</v>
      </c>
      <c r="Q910" s="55" t="s">
        <v>330</v>
      </c>
      <c r="R910" s="55" t="s">
        <v>1644</v>
      </c>
      <c r="S910" s="55" t="s">
        <v>1644</v>
      </c>
      <c r="T910" s="55" t="s">
        <v>1644</v>
      </c>
      <c r="U910" s="55" t="s">
        <v>4235</v>
      </c>
      <c r="V910" s="55" t="s">
        <v>1881</v>
      </c>
      <c r="W910" s="55" t="s">
        <v>1644</v>
      </c>
      <c r="X910" s="56"/>
      <c r="Y910" s="55" t="s">
        <v>1644</v>
      </c>
      <c r="Z910" s="56"/>
      <c r="AA910" s="55" t="s">
        <v>1644</v>
      </c>
      <c r="AB910" s="59">
        <v>316924</v>
      </c>
      <c r="AC910" s="55" t="s">
        <v>1554</v>
      </c>
      <c r="AD910" s="55" t="s">
        <v>1644</v>
      </c>
      <c r="AE910" s="58">
        <v>0</v>
      </c>
      <c r="AF910" s="55" t="s">
        <v>1644</v>
      </c>
      <c r="AG910" s="55" t="s">
        <v>1644</v>
      </c>
      <c r="AH910" s="55" t="s">
        <v>1644</v>
      </c>
      <c r="AI910" s="55" t="s">
        <v>1644</v>
      </c>
      <c r="AJ910" s="55" t="s">
        <v>1644</v>
      </c>
      <c r="AK910" s="55" t="s">
        <v>1644</v>
      </c>
      <c r="AL910" s="55" t="s">
        <v>1644</v>
      </c>
      <c r="AM910" s="55" t="s">
        <v>3861</v>
      </c>
      <c r="AN910" s="55" t="s">
        <v>1644</v>
      </c>
      <c r="AO910" t="s">
        <v>3842</v>
      </c>
    </row>
    <row r="911" spans="1:41" x14ac:dyDescent="0.25">
      <c r="A911" s="56">
        <v>45716</v>
      </c>
      <c r="B911" s="92" t="s">
        <v>2159</v>
      </c>
      <c r="C911" s="55" t="s">
        <v>4296</v>
      </c>
      <c r="D911" s="55" t="s">
        <v>3859</v>
      </c>
      <c r="E911" s="55" t="s">
        <v>89</v>
      </c>
      <c r="F911" s="55">
        <v>50900060</v>
      </c>
      <c r="G911" s="55" t="s">
        <v>500</v>
      </c>
      <c r="H911" s="55" t="s">
        <v>89</v>
      </c>
      <c r="I911" s="57">
        <v>27.22</v>
      </c>
      <c r="J911" s="57">
        <v>27.22</v>
      </c>
      <c r="K911" s="55" t="s">
        <v>4288</v>
      </c>
      <c r="L911" s="55" t="s">
        <v>1644</v>
      </c>
      <c r="M911" s="55" t="s">
        <v>4296</v>
      </c>
      <c r="N911" s="56">
        <v>45716</v>
      </c>
      <c r="O911" s="55" t="s">
        <v>1644</v>
      </c>
      <c r="P911" s="55" t="s">
        <v>329</v>
      </c>
      <c r="Q911" s="55" t="s">
        <v>330</v>
      </c>
      <c r="R911" s="55" t="s">
        <v>1644</v>
      </c>
      <c r="S911" s="55" t="s">
        <v>1644</v>
      </c>
      <c r="T911" s="55" t="s">
        <v>1644</v>
      </c>
      <c r="U911" s="55" t="s">
        <v>4231</v>
      </c>
      <c r="V911" s="55" t="s">
        <v>1881</v>
      </c>
      <c r="W911" s="55" t="s">
        <v>1644</v>
      </c>
      <c r="X911" s="56"/>
      <c r="Y911" s="55" t="s">
        <v>1644</v>
      </c>
      <c r="Z911" s="56"/>
      <c r="AA911" s="55" t="s">
        <v>1644</v>
      </c>
      <c r="AB911" s="59">
        <v>426702</v>
      </c>
      <c r="AC911" s="55" t="s">
        <v>1554</v>
      </c>
      <c r="AD911" s="55" t="s">
        <v>1644</v>
      </c>
      <c r="AE911" s="58">
        <v>0</v>
      </c>
      <c r="AF911" s="55" t="s">
        <v>1644</v>
      </c>
      <c r="AG911" s="55" t="s">
        <v>1644</v>
      </c>
      <c r="AH911" s="55" t="s">
        <v>1644</v>
      </c>
      <c r="AI911" s="55" t="s">
        <v>1644</v>
      </c>
      <c r="AJ911" s="55" t="s">
        <v>1644</v>
      </c>
      <c r="AK911" s="55" t="s">
        <v>1644</v>
      </c>
      <c r="AL911" s="55" t="s">
        <v>1644</v>
      </c>
      <c r="AM911" s="55" t="s">
        <v>3861</v>
      </c>
      <c r="AN911" s="55" t="s">
        <v>1644</v>
      </c>
      <c r="AO911" t="s">
        <v>3842</v>
      </c>
    </row>
    <row r="912" spans="1:41" x14ac:dyDescent="0.25">
      <c r="A912" s="56">
        <v>45716</v>
      </c>
      <c r="B912" s="92" t="s">
        <v>2159</v>
      </c>
      <c r="C912" s="55" t="s">
        <v>4296</v>
      </c>
      <c r="D912" s="55" t="s">
        <v>3859</v>
      </c>
      <c r="E912" s="55" t="s">
        <v>89</v>
      </c>
      <c r="F912" s="55">
        <v>50900060</v>
      </c>
      <c r="G912" s="55" t="s">
        <v>500</v>
      </c>
      <c r="H912" s="55" t="s">
        <v>89</v>
      </c>
      <c r="I912" s="57">
        <v>16.809999999999999</v>
      </c>
      <c r="J912" s="57">
        <v>16.809999999999999</v>
      </c>
      <c r="K912" s="55" t="s">
        <v>4288</v>
      </c>
      <c r="L912" s="55" t="s">
        <v>1644</v>
      </c>
      <c r="M912" s="55" t="s">
        <v>4296</v>
      </c>
      <c r="N912" s="56">
        <v>45716</v>
      </c>
      <c r="O912" s="55" t="s">
        <v>1644</v>
      </c>
      <c r="P912" s="55" t="s">
        <v>329</v>
      </c>
      <c r="Q912" s="55" t="s">
        <v>330</v>
      </c>
      <c r="R912" s="55" t="s">
        <v>1644</v>
      </c>
      <c r="S912" s="55" t="s">
        <v>1644</v>
      </c>
      <c r="T912" s="55" t="s">
        <v>1644</v>
      </c>
      <c r="U912" s="55" t="s">
        <v>4236</v>
      </c>
      <c r="V912" s="55" t="s">
        <v>1881</v>
      </c>
      <c r="W912" s="55" t="s">
        <v>1644</v>
      </c>
      <c r="X912" s="56"/>
      <c r="Y912" s="55" t="s">
        <v>1644</v>
      </c>
      <c r="Z912" s="56"/>
      <c r="AA912" s="55" t="s">
        <v>1644</v>
      </c>
      <c r="AB912" s="59">
        <v>316924</v>
      </c>
      <c r="AC912" s="55" t="s">
        <v>1554</v>
      </c>
      <c r="AD912" s="55" t="s">
        <v>1644</v>
      </c>
      <c r="AE912" s="58">
        <v>0</v>
      </c>
      <c r="AF912" s="55" t="s">
        <v>1644</v>
      </c>
      <c r="AG912" s="55" t="s">
        <v>1644</v>
      </c>
      <c r="AH912" s="55" t="s">
        <v>1644</v>
      </c>
      <c r="AI912" s="55" t="s">
        <v>1644</v>
      </c>
      <c r="AJ912" s="55" t="s">
        <v>1644</v>
      </c>
      <c r="AK912" s="55" t="s">
        <v>1644</v>
      </c>
      <c r="AL912" s="55" t="s">
        <v>1644</v>
      </c>
      <c r="AM912" s="55" t="s">
        <v>3861</v>
      </c>
      <c r="AN912" s="55" t="s">
        <v>1644</v>
      </c>
      <c r="AO912" t="s">
        <v>3842</v>
      </c>
    </row>
    <row r="913" spans="1:41" x14ac:dyDescent="0.25">
      <c r="A913" s="56">
        <v>45716</v>
      </c>
      <c r="B913" s="92" t="s">
        <v>2159</v>
      </c>
      <c r="C913" s="55" t="s">
        <v>4296</v>
      </c>
      <c r="D913" s="55" t="s">
        <v>3859</v>
      </c>
      <c r="E913" s="55" t="s">
        <v>89</v>
      </c>
      <c r="F913" s="55">
        <v>50900060</v>
      </c>
      <c r="G913" s="55" t="s">
        <v>500</v>
      </c>
      <c r="H913" s="55" t="s">
        <v>89</v>
      </c>
      <c r="I913" s="57">
        <v>15.82</v>
      </c>
      <c r="J913" s="57">
        <v>15.82</v>
      </c>
      <c r="K913" s="55" t="s">
        <v>4288</v>
      </c>
      <c r="L913" s="55" t="s">
        <v>1644</v>
      </c>
      <c r="M913" s="55" t="s">
        <v>4296</v>
      </c>
      <c r="N913" s="56">
        <v>45716</v>
      </c>
      <c r="O913" s="55" t="s">
        <v>1644</v>
      </c>
      <c r="P913" s="55" t="s">
        <v>356</v>
      </c>
      <c r="Q913" s="55" t="s">
        <v>3825</v>
      </c>
      <c r="R913" s="55" t="s">
        <v>1644</v>
      </c>
      <c r="S913" s="55" t="s">
        <v>1644</v>
      </c>
      <c r="T913" s="55" t="s">
        <v>1644</v>
      </c>
      <c r="U913" s="55" t="s">
        <v>4230</v>
      </c>
      <c r="V913" s="55" t="s">
        <v>1881</v>
      </c>
      <c r="W913" s="55" t="s">
        <v>1644</v>
      </c>
      <c r="X913" s="56"/>
      <c r="Y913" s="55" t="s">
        <v>1644</v>
      </c>
      <c r="Z913" s="56"/>
      <c r="AA913" s="55" t="s">
        <v>1644</v>
      </c>
      <c r="AB913" s="59">
        <v>258334</v>
      </c>
      <c r="AC913" s="55" t="s">
        <v>1554</v>
      </c>
      <c r="AD913" s="55" t="s">
        <v>1644</v>
      </c>
      <c r="AE913" s="58">
        <v>0</v>
      </c>
      <c r="AF913" s="55" t="s">
        <v>1644</v>
      </c>
      <c r="AG913" s="55" t="s">
        <v>1644</v>
      </c>
      <c r="AH913" s="55" t="s">
        <v>1644</v>
      </c>
      <c r="AI913" s="55" t="s">
        <v>1644</v>
      </c>
      <c r="AJ913" s="55" t="s">
        <v>1644</v>
      </c>
      <c r="AK913" s="55" t="s">
        <v>1644</v>
      </c>
      <c r="AL913" s="55" t="s">
        <v>1644</v>
      </c>
      <c r="AM913" s="55" t="s">
        <v>3861</v>
      </c>
      <c r="AN913" s="55" t="s">
        <v>1644</v>
      </c>
      <c r="AO913" t="s">
        <v>4370</v>
      </c>
    </row>
    <row r="914" spans="1:41" x14ac:dyDescent="0.25">
      <c r="A914" s="56">
        <v>45716</v>
      </c>
      <c r="B914" s="92" t="s">
        <v>2159</v>
      </c>
      <c r="C914" s="55" t="s">
        <v>4297</v>
      </c>
      <c r="D914" s="55" t="s">
        <v>3859</v>
      </c>
      <c r="E914" s="55" t="s">
        <v>89</v>
      </c>
      <c r="F914" s="55">
        <v>50900060</v>
      </c>
      <c r="G914" s="55" t="s">
        <v>500</v>
      </c>
      <c r="H914" s="55" t="s">
        <v>89</v>
      </c>
      <c r="I914" s="57">
        <v>4.04</v>
      </c>
      <c r="J914" s="57">
        <v>4.04</v>
      </c>
      <c r="K914" s="55" t="s">
        <v>4288</v>
      </c>
      <c r="L914" s="55" t="s">
        <v>1644</v>
      </c>
      <c r="M914" s="55" t="s">
        <v>4297</v>
      </c>
      <c r="N914" s="56">
        <v>45716</v>
      </c>
      <c r="O914" s="55" t="s">
        <v>1644</v>
      </c>
      <c r="P914" s="55" t="s">
        <v>329</v>
      </c>
      <c r="Q914" s="55" t="s">
        <v>330</v>
      </c>
      <c r="R914" s="55" t="s">
        <v>1644</v>
      </c>
      <c r="S914" s="55" t="s">
        <v>1644</v>
      </c>
      <c r="T914" s="55" t="s">
        <v>1644</v>
      </c>
      <c r="U914" s="55" t="s">
        <v>4272</v>
      </c>
      <c r="V914" s="55" t="s">
        <v>1881</v>
      </c>
      <c r="W914" s="55" t="s">
        <v>1644</v>
      </c>
      <c r="X914" s="56"/>
      <c r="Y914" s="55" t="s">
        <v>1644</v>
      </c>
      <c r="Z914" s="56"/>
      <c r="AA914" s="55" t="s">
        <v>1644</v>
      </c>
      <c r="AB914" s="59">
        <v>63916</v>
      </c>
      <c r="AC914" s="55" t="s">
        <v>1554</v>
      </c>
      <c r="AD914" s="55" t="s">
        <v>1644</v>
      </c>
      <c r="AE914" s="58">
        <v>0</v>
      </c>
      <c r="AF914" s="55" t="s">
        <v>1644</v>
      </c>
      <c r="AG914" s="55" t="s">
        <v>1644</v>
      </c>
      <c r="AH914" s="55" t="s">
        <v>1644</v>
      </c>
      <c r="AI914" s="55" t="s">
        <v>1644</v>
      </c>
      <c r="AJ914" s="55" t="s">
        <v>1644</v>
      </c>
      <c r="AK914" s="55" t="s">
        <v>1644</v>
      </c>
      <c r="AL914" s="55" t="s">
        <v>1644</v>
      </c>
      <c r="AM914" s="55" t="s">
        <v>3861</v>
      </c>
      <c r="AN914" s="55" t="s">
        <v>1644</v>
      </c>
      <c r="AO914" t="s">
        <v>3842</v>
      </c>
    </row>
    <row r="915" spans="1:41" x14ac:dyDescent="0.25">
      <c r="A915" s="56">
        <v>45716</v>
      </c>
      <c r="B915" s="92" t="s">
        <v>2159</v>
      </c>
      <c r="C915" s="55" t="s">
        <v>4297</v>
      </c>
      <c r="D915" s="55" t="s">
        <v>3859</v>
      </c>
      <c r="E915" s="55" t="s">
        <v>89</v>
      </c>
      <c r="F915" s="55">
        <v>50900060</v>
      </c>
      <c r="G915" s="55" t="s">
        <v>500</v>
      </c>
      <c r="H915" s="55" t="s">
        <v>89</v>
      </c>
      <c r="I915" s="57">
        <v>3.41</v>
      </c>
      <c r="J915" s="57">
        <v>3.41</v>
      </c>
      <c r="K915" s="55" t="s">
        <v>4288</v>
      </c>
      <c r="L915" s="55" t="s">
        <v>1644</v>
      </c>
      <c r="M915" s="55" t="s">
        <v>4297</v>
      </c>
      <c r="N915" s="56">
        <v>45716</v>
      </c>
      <c r="O915" s="55" t="s">
        <v>1644</v>
      </c>
      <c r="P915" s="55" t="s">
        <v>329</v>
      </c>
      <c r="Q915" s="55" t="s">
        <v>330</v>
      </c>
      <c r="R915" s="55" t="s">
        <v>1644</v>
      </c>
      <c r="S915" s="55" t="s">
        <v>1644</v>
      </c>
      <c r="T915" s="55" t="s">
        <v>1644</v>
      </c>
      <c r="U915" s="55" t="s">
        <v>4279</v>
      </c>
      <c r="V915" s="55" t="s">
        <v>1881</v>
      </c>
      <c r="W915" s="55" t="s">
        <v>1644</v>
      </c>
      <c r="X915" s="56"/>
      <c r="Y915" s="55" t="s">
        <v>1644</v>
      </c>
      <c r="Z915" s="56"/>
      <c r="AA915" s="55" t="s">
        <v>1644</v>
      </c>
      <c r="AB915" s="59">
        <v>53750</v>
      </c>
      <c r="AC915" s="55" t="s">
        <v>1554</v>
      </c>
      <c r="AD915" s="55" t="s">
        <v>1644</v>
      </c>
      <c r="AE915" s="58">
        <v>0</v>
      </c>
      <c r="AF915" s="55" t="s">
        <v>1644</v>
      </c>
      <c r="AG915" s="55" t="s">
        <v>1644</v>
      </c>
      <c r="AH915" s="55" t="s">
        <v>1644</v>
      </c>
      <c r="AI915" s="55" t="s">
        <v>1644</v>
      </c>
      <c r="AJ915" s="55" t="s">
        <v>1644</v>
      </c>
      <c r="AK915" s="55" t="s">
        <v>1644</v>
      </c>
      <c r="AL915" s="55" t="s">
        <v>1644</v>
      </c>
      <c r="AM915" s="55" t="s">
        <v>3861</v>
      </c>
      <c r="AN915" s="55" t="s">
        <v>1644</v>
      </c>
      <c r="AO915" t="s">
        <v>3842</v>
      </c>
    </row>
    <row r="916" spans="1:41" x14ac:dyDescent="0.25">
      <c r="A916" s="56">
        <v>45716</v>
      </c>
      <c r="B916" s="92" t="s">
        <v>2159</v>
      </c>
      <c r="C916" s="55" t="s">
        <v>4297</v>
      </c>
      <c r="D916" s="55" t="s">
        <v>3859</v>
      </c>
      <c r="E916" s="55" t="s">
        <v>89</v>
      </c>
      <c r="F916" s="55">
        <v>50900060</v>
      </c>
      <c r="G916" s="55" t="s">
        <v>500</v>
      </c>
      <c r="H916" s="55" t="s">
        <v>89</v>
      </c>
      <c r="I916" s="57">
        <v>66.63</v>
      </c>
      <c r="J916" s="57">
        <v>66.63</v>
      </c>
      <c r="K916" s="55" t="s">
        <v>4288</v>
      </c>
      <c r="L916" s="55" t="s">
        <v>1644</v>
      </c>
      <c r="M916" s="55" t="s">
        <v>4297</v>
      </c>
      <c r="N916" s="56">
        <v>45716</v>
      </c>
      <c r="O916" s="55" t="s">
        <v>1644</v>
      </c>
      <c r="P916" s="55" t="s">
        <v>329</v>
      </c>
      <c r="Q916" s="55" t="s">
        <v>330</v>
      </c>
      <c r="R916" s="55" t="s">
        <v>1644</v>
      </c>
      <c r="S916" s="55" t="s">
        <v>1644</v>
      </c>
      <c r="T916" s="55" t="s">
        <v>1644</v>
      </c>
      <c r="U916" s="55" t="s">
        <v>4271</v>
      </c>
      <c r="V916" s="55" t="s">
        <v>1881</v>
      </c>
      <c r="W916" s="55" t="s">
        <v>1644</v>
      </c>
      <c r="X916" s="56"/>
      <c r="Y916" s="55" t="s">
        <v>1644</v>
      </c>
      <c r="Z916" s="56"/>
      <c r="AA916" s="55" t="s">
        <v>1644</v>
      </c>
      <c r="AB916" s="59">
        <v>1088760</v>
      </c>
      <c r="AC916" s="55" t="s">
        <v>1554</v>
      </c>
      <c r="AD916" s="55" t="s">
        <v>1644</v>
      </c>
      <c r="AE916" s="58">
        <v>0</v>
      </c>
      <c r="AF916" s="55" t="s">
        <v>1644</v>
      </c>
      <c r="AG916" s="55" t="s">
        <v>1644</v>
      </c>
      <c r="AH916" s="55" t="s">
        <v>1644</v>
      </c>
      <c r="AI916" s="55" t="s">
        <v>1644</v>
      </c>
      <c r="AJ916" s="55" t="s">
        <v>1644</v>
      </c>
      <c r="AK916" s="55" t="s">
        <v>1644</v>
      </c>
      <c r="AL916" s="55" t="s">
        <v>1644</v>
      </c>
      <c r="AM916" s="55" t="s">
        <v>3861</v>
      </c>
      <c r="AN916" s="55" t="s">
        <v>1644</v>
      </c>
      <c r="AO916" t="s">
        <v>3842</v>
      </c>
    </row>
    <row r="917" spans="1:41" x14ac:dyDescent="0.25">
      <c r="A917" s="56">
        <v>45716</v>
      </c>
      <c r="B917" s="92" t="s">
        <v>2159</v>
      </c>
      <c r="C917" s="55" t="s">
        <v>4297</v>
      </c>
      <c r="D917" s="55" t="s">
        <v>3859</v>
      </c>
      <c r="E917" s="55" t="s">
        <v>89</v>
      </c>
      <c r="F917" s="55">
        <v>50900060</v>
      </c>
      <c r="G917" s="55" t="s">
        <v>500</v>
      </c>
      <c r="H917" s="55" t="s">
        <v>89</v>
      </c>
      <c r="I917" s="57">
        <v>66.63</v>
      </c>
      <c r="J917" s="57">
        <v>66.63</v>
      </c>
      <c r="K917" s="55" t="s">
        <v>4288</v>
      </c>
      <c r="L917" s="55" t="s">
        <v>1644</v>
      </c>
      <c r="M917" s="55" t="s">
        <v>4297</v>
      </c>
      <c r="N917" s="56">
        <v>45716</v>
      </c>
      <c r="O917" s="55" t="s">
        <v>1644</v>
      </c>
      <c r="P917" s="55" t="s">
        <v>329</v>
      </c>
      <c r="Q917" s="55" t="s">
        <v>330</v>
      </c>
      <c r="R917" s="55" t="s">
        <v>1644</v>
      </c>
      <c r="S917" s="55" t="s">
        <v>1644</v>
      </c>
      <c r="T917" s="55" t="s">
        <v>1644</v>
      </c>
      <c r="U917" s="55" t="s">
        <v>4274</v>
      </c>
      <c r="V917" s="55" t="s">
        <v>1881</v>
      </c>
      <c r="W917" s="55" t="s">
        <v>1644</v>
      </c>
      <c r="X917" s="56"/>
      <c r="Y917" s="55" t="s">
        <v>1644</v>
      </c>
      <c r="Z917" s="56"/>
      <c r="AA917" s="55" t="s">
        <v>1644</v>
      </c>
      <c r="AB917" s="59">
        <v>1088760</v>
      </c>
      <c r="AC917" s="55" t="s">
        <v>1554</v>
      </c>
      <c r="AD917" s="55" t="s">
        <v>1644</v>
      </c>
      <c r="AE917" s="58">
        <v>0</v>
      </c>
      <c r="AF917" s="55" t="s">
        <v>1644</v>
      </c>
      <c r="AG917" s="55" t="s">
        <v>1644</v>
      </c>
      <c r="AH917" s="55" t="s">
        <v>1644</v>
      </c>
      <c r="AI917" s="55" t="s">
        <v>1644</v>
      </c>
      <c r="AJ917" s="55" t="s">
        <v>1644</v>
      </c>
      <c r="AK917" s="55" t="s">
        <v>1644</v>
      </c>
      <c r="AL917" s="55" t="s">
        <v>1644</v>
      </c>
      <c r="AM917" s="55" t="s">
        <v>3861</v>
      </c>
      <c r="AN917" s="55" t="s">
        <v>1644</v>
      </c>
      <c r="AO917" t="s">
        <v>3842</v>
      </c>
    </row>
    <row r="918" spans="1:41" x14ac:dyDescent="0.25">
      <c r="A918" s="56">
        <v>45716</v>
      </c>
      <c r="B918" s="92" t="s">
        <v>2159</v>
      </c>
      <c r="C918" s="55" t="s">
        <v>4297</v>
      </c>
      <c r="D918" s="55" t="s">
        <v>3859</v>
      </c>
      <c r="E918" s="55" t="s">
        <v>89</v>
      </c>
      <c r="F918" s="55">
        <v>50900060</v>
      </c>
      <c r="G918" s="55" t="s">
        <v>500</v>
      </c>
      <c r="H918" s="55" t="s">
        <v>89</v>
      </c>
      <c r="I918" s="57">
        <v>50.54</v>
      </c>
      <c r="J918" s="57">
        <v>50.54</v>
      </c>
      <c r="K918" s="55" t="s">
        <v>4288</v>
      </c>
      <c r="L918" s="55" t="s">
        <v>1644</v>
      </c>
      <c r="M918" s="55" t="s">
        <v>4297</v>
      </c>
      <c r="N918" s="56">
        <v>45716</v>
      </c>
      <c r="O918" s="55" t="s">
        <v>1644</v>
      </c>
      <c r="P918" s="55" t="s">
        <v>329</v>
      </c>
      <c r="Q918" s="55" t="s">
        <v>330</v>
      </c>
      <c r="R918" s="55" t="s">
        <v>1644</v>
      </c>
      <c r="S918" s="55" t="s">
        <v>1644</v>
      </c>
      <c r="T918" s="55" t="s">
        <v>1644</v>
      </c>
      <c r="U918" s="55" t="s">
        <v>4276</v>
      </c>
      <c r="V918" s="55" t="s">
        <v>1881</v>
      </c>
      <c r="W918" s="55" t="s">
        <v>1644</v>
      </c>
      <c r="X918" s="56"/>
      <c r="Y918" s="55" t="s">
        <v>1644</v>
      </c>
      <c r="Z918" s="56"/>
      <c r="AA918" s="55" t="s">
        <v>1644</v>
      </c>
      <c r="AB918" s="59">
        <v>771835</v>
      </c>
      <c r="AC918" s="55" t="s">
        <v>1554</v>
      </c>
      <c r="AD918" s="55" t="s">
        <v>1644</v>
      </c>
      <c r="AE918" s="58">
        <v>0</v>
      </c>
      <c r="AF918" s="55" t="s">
        <v>1644</v>
      </c>
      <c r="AG918" s="55" t="s">
        <v>1644</v>
      </c>
      <c r="AH918" s="55" t="s">
        <v>1644</v>
      </c>
      <c r="AI918" s="55" t="s">
        <v>1644</v>
      </c>
      <c r="AJ918" s="55" t="s">
        <v>1644</v>
      </c>
      <c r="AK918" s="55" t="s">
        <v>1644</v>
      </c>
      <c r="AL918" s="55" t="s">
        <v>1644</v>
      </c>
      <c r="AM918" s="55" t="s">
        <v>3861</v>
      </c>
      <c r="AN918" s="55" t="s">
        <v>1644</v>
      </c>
      <c r="AO918" t="s">
        <v>3842</v>
      </c>
    </row>
    <row r="919" spans="1:41" x14ac:dyDescent="0.25">
      <c r="A919" s="56">
        <v>45716</v>
      </c>
      <c r="B919" s="92" t="s">
        <v>2159</v>
      </c>
      <c r="C919" s="55" t="s">
        <v>4297</v>
      </c>
      <c r="D919" s="55" t="s">
        <v>3859</v>
      </c>
      <c r="E919" s="55" t="s">
        <v>89</v>
      </c>
      <c r="F919" s="55">
        <v>50900060</v>
      </c>
      <c r="G919" s="55" t="s">
        <v>500</v>
      </c>
      <c r="H919" s="55" t="s">
        <v>89</v>
      </c>
      <c r="I919" s="57">
        <v>18.48</v>
      </c>
      <c r="J919" s="57">
        <v>18.48</v>
      </c>
      <c r="K919" s="55" t="s">
        <v>4288</v>
      </c>
      <c r="L919" s="55" t="s">
        <v>1644</v>
      </c>
      <c r="M919" s="55" t="s">
        <v>4297</v>
      </c>
      <c r="N919" s="56">
        <v>45716</v>
      </c>
      <c r="O919" s="55" t="s">
        <v>1644</v>
      </c>
      <c r="P919" s="55" t="s">
        <v>329</v>
      </c>
      <c r="Q919" s="55" t="s">
        <v>330</v>
      </c>
      <c r="R919" s="55" t="s">
        <v>1644</v>
      </c>
      <c r="S919" s="55" t="s">
        <v>1644</v>
      </c>
      <c r="T919" s="55" t="s">
        <v>1644</v>
      </c>
      <c r="U919" s="55" t="s">
        <v>4278</v>
      </c>
      <c r="V919" s="55" t="s">
        <v>1881</v>
      </c>
      <c r="W919" s="55" t="s">
        <v>1644</v>
      </c>
      <c r="X919" s="56"/>
      <c r="Y919" s="55" t="s">
        <v>1644</v>
      </c>
      <c r="Z919" s="56"/>
      <c r="AA919" s="55" t="s">
        <v>1644</v>
      </c>
      <c r="AB919" s="59">
        <v>293334</v>
      </c>
      <c r="AC919" s="55" t="s">
        <v>1554</v>
      </c>
      <c r="AD919" s="55" t="s">
        <v>1644</v>
      </c>
      <c r="AE919" s="58">
        <v>0</v>
      </c>
      <c r="AF919" s="55" t="s">
        <v>1644</v>
      </c>
      <c r="AG919" s="55" t="s">
        <v>1644</v>
      </c>
      <c r="AH919" s="55" t="s">
        <v>1644</v>
      </c>
      <c r="AI919" s="55" t="s">
        <v>1644</v>
      </c>
      <c r="AJ919" s="55" t="s">
        <v>1644</v>
      </c>
      <c r="AK919" s="55" t="s">
        <v>1644</v>
      </c>
      <c r="AL919" s="55" t="s">
        <v>1644</v>
      </c>
      <c r="AM919" s="55" t="s">
        <v>3861</v>
      </c>
      <c r="AN919" s="55" t="s">
        <v>1644</v>
      </c>
      <c r="AO919" t="s">
        <v>3842</v>
      </c>
    </row>
    <row r="920" spans="1:41" x14ac:dyDescent="0.25">
      <c r="A920" s="56">
        <v>45716</v>
      </c>
      <c r="B920" s="92" t="s">
        <v>2159</v>
      </c>
      <c r="C920" s="55" t="s">
        <v>4297</v>
      </c>
      <c r="D920" s="55" t="s">
        <v>3859</v>
      </c>
      <c r="E920" s="55" t="s">
        <v>89</v>
      </c>
      <c r="F920" s="55">
        <v>50900060</v>
      </c>
      <c r="G920" s="55" t="s">
        <v>500</v>
      </c>
      <c r="H920" s="55" t="s">
        <v>89</v>
      </c>
      <c r="I920" s="57">
        <v>5.82</v>
      </c>
      <c r="J920" s="57">
        <v>5.82</v>
      </c>
      <c r="K920" s="55" t="s">
        <v>4288</v>
      </c>
      <c r="L920" s="55" t="s">
        <v>1644</v>
      </c>
      <c r="M920" s="55" t="s">
        <v>4297</v>
      </c>
      <c r="N920" s="56">
        <v>45716</v>
      </c>
      <c r="O920" s="55" t="s">
        <v>1644</v>
      </c>
      <c r="P920" s="55" t="s">
        <v>329</v>
      </c>
      <c r="Q920" s="55" t="s">
        <v>330</v>
      </c>
      <c r="R920" s="55" t="s">
        <v>1644</v>
      </c>
      <c r="S920" s="55" t="s">
        <v>1644</v>
      </c>
      <c r="T920" s="55" t="s">
        <v>1644</v>
      </c>
      <c r="U920" s="55" t="s">
        <v>4280</v>
      </c>
      <c r="V920" s="55" t="s">
        <v>1881</v>
      </c>
      <c r="W920" s="55" t="s">
        <v>1644</v>
      </c>
      <c r="X920" s="56"/>
      <c r="Y920" s="55" t="s">
        <v>1644</v>
      </c>
      <c r="Z920" s="56"/>
      <c r="AA920" s="55" t="s">
        <v>1644</v>
      </c>
      <c r="AB920" s="59">
        <v>91666</v>
      </c>
      <c r="AC920" s="55" t="s">
        <v>1554</v>
      </c>
      <c r="AD920" s="55" t="s">
        <v>1644</v>
      </c>
      <c r="AE920" s="58">
        <v>0</v>
      </c>
      <c r="AF920" s="55" t="s">
        <v>1644</v>
      </c>
      <c r="AG920" s="55" t="s">
        <v>1644</v>
      </c>
      <c r="AH920" s="55" t="s">
        <v>1644</v>
      </c>
      <c r="AI920" s="55" t="s">
        <v>1644</v>
      </c>
      <c r="AJ920" s="55" t="s">
        <v>1644</v>
      </c>
      <c r="AK920" s="55" t="s">
        <v>1644</v>
      </c>
      <c r="AL920" s="55" t="s">
        <v>1644</v>
      </c>
      <c r="AM920" s="55" t="s">
        <v>3861</v>
      </c>
      <c r="AN920" s="55" t="s">
        <v>1644</v>
      </c>
      <c r="AO920" t="s">
        <v>3842</v>
      </c>
    </row>
    <row r="921" spans="1:41" x14ac:dyDescent="0.25">
      <c r="A921" s="56">
        <v>45716</v>
      </c>
      <c r="B921" s="92" t="s">
        <v>2159</v>
      </c>
      <c r="C921" s="55" t="s">
        <v>4297</v>
      </c>
      <c r="D921" s="55" t="s">
        <v>3859</v>
      </c>
      <c r="E921" s="55" t="s">
        <v>89</v>
      </c>
      <c r="F921" s="55">
        <v>50900060</v>
      </c>
      <c r="G921" s="55" t="s">
        <v>500</v>
      </c>
      <c r="H921" s="55" t="s">
        <v>89</v>
      </c>
      <c r="I921" s="57">
        <v>18.48</v>
      </c>
      <c r="J921" s="57">
        <v>18.48</v>
      </c>
      <c r="K921" s="55" t="s">
        <v>4288</v>
      </c>
      <c r="L921" s="55" t="s">
        <v>1644</v>
      </c>
      <c r="M921" s="55" t="s">
        <v>4297</v>
      </c>
      <c r="N921" s="56">
        <v>45716</v>
      </c>
      <c r="O921" s="55" t="s">
        <v>1644</v>
      </c>
      <c r="P921" s="55" t="s">
        <v>329</v>
      </c>
      <c r="Q921" s="55" t="s">
        <v>330</v>
      </c>
      <c r="R921" s="55" t="s">
        <v>1644</v>
      </c>
      <c r="S921" s="55" t="s">
        <v>1644</v>
      </c>
      <c r="T921" s="55" t="s">
        <v>1644</v>
      </c>
      <c r="U921" s="55" t="s">
        <v>4269</v>
      </c>
      <c r="V921" s="55" t="s">
        <v>1881</v>
      </c>
      <c r="W921" s="55" t="s">
        <v>1644</v>
      </c>
      <c r="X921" s="56"/>
      <c r="Y921" s="55" t="s">
        <v>1644</v>
      </c>
      <c r="Z921" s="56"/>
      <c r="AA921" s="55" t="s">
        <v>1644</v>
      </c>
      <c r="AB921" s="59">
        <v>293334</v>
      </c>
      <c r="AC921" s="55" t="s">
        <v>1554</v>
      </c>
      <c r="AD921" s="55" t="s">
        <v>1644</v>
      </c>
      <c r="AE921" s="58">
        <v>0</v>
      </c>
      <c r="AF921" s="55" t="s">
        <v>1644</v>
      </c>
      <c r="AG921" s="55" t="s">
        <v>1644</v>
      </c>
      <c r="AH921" s="55" t="s">
        <v>1644</v>
      </c>
      <c r="AI921" s="55" t="s">
        <v>1644</v>
      </c>
      <c r="AJ921" s="55" t="s">
        <v>1644</v>
      </c>
      <c r="AK921" s="55" t="s">
        <v>1644</v>
      </c>
      <c r="AL921" s="55" t="s">
        <v>1644</v>
      </c>
      <c r="AM921" s="55" t="s">
        <v>3861</v>
      </c>
      <c r="AN921" s="55" t="s">
        <v>1644</v>
      </c>
      <c r="AO921" t="s">
        <v>3842</v>
      </c>
    </row>
    <row r="922" spans="1:41" x14ac:dyDescent="0.25">
      <c r="A922" s="56">
        <v>45716</v>
      </c>
      <c r="B922" s="92" t="s">
        <v>2159</v>
      </c>
      <c r="C922" s="55" t="s">
        <v>4297</v>
      </c>
      <c r="D922" s="55" t="s">
        <v>3859</v>
      </c>
      <c r="E922" s="55" t="s">
        <v>89</v>
      </c>
      <c r="F922" s="55">
        <v>50900060</v>
      </c>
      <c r="G922" s="55" t="s">
        <v>500</v>
      </c>
      <c r="H922" s="55" t="s">
        <v>89</v>
      </c>
      <c r="I922" s="57">
        <v>3.41</v>
      </c>
      <c r="J922" s="57">
        <v>3.41</v>
      </c>
      <c r="K922" s="55" t="s">
        <v>4288</v>
      </c>
      <c r="L922" s="55" t="s">
        <v>1644</v>
      </c>
      <c r="M922" s="55" t="s">
        <v>4297</v>
      </c>
      <c r="N922" s="56">
        <v>45716</v>
      </c>
      <c r="O922" s="55" t="s">
        <v>1644</v>
      </c>
      <c r="P922" s="55" t="s">
        <v>329</v>
      </c>
      <c r="Q922" s="55" t="s">
        <v>330</v>
      </c>
      <c r="R922" s="55" t="s">
        <v>1644</v>
      </c>
      <c r="S922" s="55" t="s">
        <v>1644</v>
      </c>
      <c r="T922" s="55" t="s">
        <v>1644</v>
      </c>
      <c r="U922" s="55" t="s">
        <v>4281</v>
      </c>
      <c r="V922" s="55" t="s">
        <v>1881</v>
      </c>
      <c r="W922" s="55" t="s">
        <v>1644</v>
      </c>
      <c r="X922" s="56"/>
      <c r="Y922" s="55" t="s">
        <v>1644</v>
      </c>
      <c r="Z922" s="56"/>
      <c r="AA922" s="55" t="s">
        <v>1644</v>
      </c>
      <c r="AB922" s="59">
        <v>53750</v>
      </c>
      <c r="AC922" s="55" t="s">
        <v>1554</v>
      </c>
      <c r="AD922" s="55" t="s">
        <v>1644</v>
      </c>
      <c r="AE922" s="58">
        <v>0</v>
      </c>
      <c r="AF922" s="55" t="s">
        <v>1644</v>
      </c>
      <c r="AG922" s="55" t="s">
        <v>1644</v>
      </c>
      <c r="AH922" s="55" t="s">
        <v>1644</v>
      </c>
      <c r="AI922" s="55" t="s">
        <v>1644</v>
      </c>
      <c r="AJ922" s="55" t="s">
        <v>1644</v>
      </c>
      <c r="AK922" s="55" t="s">
        <v>1644</v>
      </c>
      <c r="AL922" s="55" t="s">
        <v>1644</v>
      </c>
      <c r="AM922" s="55" t="s">
        <v>3861</v>
      </c>
      <c r="AN922" s="55" t="s">
        <v>1644</v>
      </c>
      <c r="AO922" t="s">
        <v>3842</v>
      </c>
    </row>
    <row r="923" spans="1:41" x14ac:dyDescent="0.25">
      <c r="A923" s="56">
        <v>45716</v>
      </c>
      <c r="B923" s="92" t="s">
        <v>2159</v>
      </c>
      <c r="C923" s="55" t="s">
        <v>4297</v>
      </c>
      <c r="D923" s="55" t="s">
        <v>3859</v>
      </c>
      <c r="E923" s="55" t="s">
        <v>89</v>
      </c>
      <c r="F923" s="55">
        <v>50900060</v>
      </c>
      <c r="G923" s="55" t="s">
        <v>500</v>
      </c>
      <c r="H923" s="55" t="s">
        <v>89</v>
      </c>
      <c r="I923" s="57">
        <v>41.6</v>
      </c>
      <c r="J923" s="57">
        <v>41.6</v>
      </c>
      <c r="K923" s="55" t="s">
        <v>4288</v>
      </c>
      <c r="L923" s="55" t="s">
        <v>1644</v>
      </c>
      <c r="M923" s="55" t="s">
        <v>4297</v>
      </c>
      <c r="N923" s="56">
        <v>45716</v>
      </c>
      <c r="O923" s="55" t="s">
        <v>1644</v>
      </c>
      <c r="P923" s="55" t="s">
        <v>329</v>
      </c>
      <c r="Q923" s="55" t="s">
        <v>330</v>
      </c>
      <c r="R923" s="55" t="s">
        <v>1644</v>
      </c>
      <c r="S923" s="55" t="s">
        <v>1644</v>
      </c>
      <c r="T923" s="55" t="s">
        <v>1644</v>
      </c>
      <c r="U923" s="55" t="s">
        <v>4282</v>
      </c>
      <c r="V923" s="55" t="s">
        <v>1881</v>
      </c>
      <c r="W923" s="55" t="s">
        <v>1644</v>
      </c>
      <c r="X923" s="56"/>
      <c r="Y923" s="55" t="s">
        <v>1644</v>
      </c>
      <c r="Z923" s="56"/>
      <c r="AA923" s="55" t="s">
        <v>1644</v>
      </c>
      <c r="AB923" s="59">
        <v>671327</v>
      </c>
      <c r="AC923" s="55" t="s">
        <v>1554</v>
      </c>
      <c r="AD923" s="55" t="s">
        <v>1644</v>
      </c>
      <c r="AE923" s="58">
        <v>0</v>
      </c>
      <c r="AF923" s="55" t="s">
        <v>1644</v>
      </c>
      <c r="AG923" s="55" t="s">
        <v>1644</v>
      </c>
      <c r="AH923" s="55" t="s">
        <v>1644</v>
      </c>
      <c r="AI923" s="55" t="s">
        <v>1644</v>
      </c>
      <c r="AJ923" s="55" t="s">
        <v>1644</v>
      </c>
      <c r="AK923" s="55" t="s">
        <v>1644</v>
      </c>
      <c r="AL923" s="55" t="s">
        <v>1644</v>
      </c>
      <c r="AM923" s="55" t="s">
        <v>3861</v>
      </c>
      <c r="AN923" s="55" t="s">
        <v>1644</v>
      </c>
      <c r="AO923" t="s">
        <v>3842</v>
      </c>
    </row>
    <row r="924" spans="1:41" x14ac:dyDescent="0.25">
      <c r="A924" s="56">
        <v>45716</v>
      </c>
      <c r="B924" s="92" t="s">
        <v>2159</v>
      </c>
      <c r="C924" s="55" t="s">
        <v>4297</v>
      </c>
      <c r="D924" s="55" t="s">
        <v>3859</v>
      </c>
      <c r="E924" s="55" t="s">
        <v>89</v>
      </c>
      <c r="F924" s="55">
        <v>50900060</v>
      </c>
      <c r="G924" s="55" t="s">
        <v>500</v>
      </c>
      <c r="H924" s="55" t="s">
        <v>89</v>
      </c>
      <c r="I924" s="57">
        <v>51.42</v>
      </c>
      <c r="J924" s="57">
        <v>51.42</v>
      </c>
      <c r="K924" s="55" t="s">
        <v>4288</v>
      </c>
      <c r="L924" s="55" t="s">
        <v>1644</v>
      </c>
      <c r="M924" s="55" t="s">
        <v>4297</v>
      </c>
      <c r="N924" s="56">
        <v>45716</v>
      </c>
      <c r="O924" s="55" t="s">
        <v>1644</v>
      </c>
      <c r="P924" s="55" t="s">
        <v>329</v>
      </c>
      <c r="Q924" s="55" t="s">
        <v>330</v>
      </c>
      <c r="R924" s="55" t="s">
        <v>1644</v>
      </c>
      <c r="S924" s="55" t="s">
        <v>1644</v>
      </c>
      <c r="T924" s="55" t="s">
        <v>1644</v>
      </c>
      <c r="U924" s="55" t="s">
        <v>4273</v>
      </c>
      <c r="V924" s="55" t="s">
        <v>1881</v>
      </c>
      <c r="W924" s="55" t="s">
        <v>1644</v>
      </c>
      <c r="X924" s="56"/>
      <c r="Y924" s="55" t="s">
        <v>1644</v>
      </c>
      <c r="Z924" s="56"/>
      <c r="AA924" s="55" t="s">
        <v>1644</v>
      </c>
      <c r="AB924" s="59">
        <v>802252</v>
      </c>
      <c r="AC924" s="55" t="s">
        <v>1554</v>
      </c>
      <c r="AD924" s="55" t="s">
        <v>1644</v>
      </c>
      <c r="AE924" s="58">
        <v>0</v>
      </c>
      <c r="AF924" s="55" t="s">
        <v>1644</v>
      </c>
      <c r="AG924" s="55" t="s">
        <v>1644</v>
      </c>
      <c r="AH924" s="55" t="s">
        <v>1644</v>
      </c>
      <c r="AI924" s="55" t="s">
        <v>1644</v>
      </c>
      <c r="AJ924" s="55" t="s">
        <v>1644</v>
      </c>
      <c r="AK924" s="55" t="s">
        <v>1644</v>
      </c>
      <c r="AL924" s="55" t="s">
        <v>1644</v>
      </c>
      <c r="AM924" s="55" t="s">
        <v>3861</v>
      </c>
      <c r="AN924" s="55" t="s">
        <v>1644</v>
      </c>
      <c r="AO924" t="s">
        <v>3842</v>
      </c>
    </row>
    <row r="925" spans="1:41" x14ac:dyDescent="0.25">
      <c r="A925" s="56">
        <v>45716</v>
      </c>
      <c r="B925" s="92" t="s">
        <v>2159</v>
      </c>
      <c r="C925" s="55" t="s">
        <v>4297</v>
      </c>
      <c r="D925" s="55" t="s">
        <v>3859</v>
      </c>
      <c r="E925" s="55" t="s">
        <v>89</v>
      </c>
      <c r="F925" s="55">
        <v>50900060</v>
      </c>
      <c r="G925" s="55" t="s">
        <v>500</v>
      </c>
      <c r="H925" s="55" t="s">
        <v>89</v>
      </c>
      <c r="I925" s="57">
        <v>56.52</v>
      </c>
      <c r="J925" s="57">
        <v>56.52</v>
      </c>
      <c r="K925" s="55" t="s">
        <v>4288</v>
      </c>
      <c r="L925" s="55" t="s">
        <v>1644</v>
      </c>
      <c r="M925" s="55" t="s">
        <v>4297</v>
      </c>
      <c r="N925" s="56">
        <v>45716</v>
      </c>
      <c r="O925" s="55" t="s">
        <v>1644</v>
      </c>
      <c r="P925" s="55" t="s">
        <v>329</v>
      </c>
      <c r="Q925" s="55" t="s">
        <v>330</v>
      </c>
      <c r="R925" s="55" t="s">
        <v>1644</v>
      </c>
      <c r="S925" s="55" t="s">
        <v>1644</v>
      </c>
      <c r="T925" s="55" t="s">
        <v>1644</v>
      </c>
      <c r="U925" s="55" t="s">
        <v>4277</v>
      </c>
      <c r="V925" s="55" t="s">
        <v>1881</v>
      </c>
      <c r="W925" s="55" t="s">
        <v>1644</v>
      </c>
      <c r="X925" s="56"/>
      <c r="Y925" s="55" t="s">
        <v>1644</v>
      </c>
      <c r="Z925" s="56"/>
      <c r="AA925" s="55" t="s">
        <v>1644</v>
      </c>
      <c r="AB925" s="59">
        <v>862965</v>
      </c>
      <c r="AC925" s="55" t="s">
        <v>1554</v>
      </c>
      <c r="AD925" s="55" t="s">
        <v>1644</v>
      </c>
      <c r="AE925" s="58">
        <v>0</v>
      </c>
      <c r="AF925" s="55" t="s">
        <v>1644</v>
      </c>
      <c r="AG925" s="55" t="s">
        <v>1644</v>
      </c>
      <c r="AH925" s="55" t="s">
        <v>1644</v>
      </c>
      <c r="AI925" s="55" t="s">
        <v>1644</v>
      </c>
      <c r="AJ925" s="55" t="s">
        <v>1644</v>
      </c>
      <c r="AK925" s="55" t="s">
        <v>1644</v>
      </c>
      <c r="AL925" s="55" t="s">
        <v>1644</v>
      </c>
      <c r="AM925" s="55" t="s">
        <v>3861</v>
      </c>
      <c r="AN925" s="55" t="s">
        <v>1644</v>
      </c>
      <c r="AO925" t="s">
        <v>3842</v>
      </c>
    </row>
    <row r="926" spans="1:41" x14ac:dyDescent="0.25">
      <c r="A926" s="56">
        <v>45716</v>
      </c>
      <c r="B926" s="92" t="s">
        <v>2159</v>
      </c>
      <c r="C926" s="55" t="s">
        <v>4297</v>
      </c>
      <c r="D926" s="55" t="s">
        <v>3859</v>
      </c>
      <c r="E926" s="55" t="s">
        <v>89</v>
      </c>
      <c r="F926" s="55">
        <v>50900060</v>
      </c>
      <c r="G926" s="55" t="s">
        <v>500</v>
      </c>
      <c r="H926" s="55" t="s">
        <v>89</v>
      </c>
      <c r="I926" s="57">
        <v>18.88</v>
      </c>
      <c r="J926" s="57">
        <v>18.88</v>
      </c>
      <c r="K926" s="55" t="s">
        <v>4288</v>
      </c>
      <c r="L926" s="55" t="s">
        <v>1644</v>
      </c>
      <c r="M926" s="55" t="s">
        <v>4297</v>
      </c>
      <c r="N926" s="56">
        <v>45716</v>
      </c>
      <c r="O926" s="55" t="s">
        <v>1644</v>
      </c>
      <c r="P926" s="55" t="s">
        <v>329</v>
      </c>
      <c r="Q926" s="55" t="s">
        <v>330</v>
      </c>
      <c r="R926" s="55" t="s">
        <v>1644</v>
      </c>
      <c r="S926" s="55" t="s">
        <v>1644</v>
      </c>
      <c r="T926" s="55" t="s">
        <v>1644</v>
      </c>
      <c r="U926" s="55" t="s">
        <v>4275</v>
      </c>
      <c r="V926" s="55" t="s">
        <v>1881</v>
      </c>
      <c r="W926" s="55" t="s">
        <v>1644</v>
      </c>
      <c r="X926" s="56"/>
      <c r="Y926" s="55" t="s">
        <v>1644</v>
      </c>
      <c r="Z926" s="56"/>
      <c r="AA926" s="55" t="s">
        <v>1644</v>
      </c>
      <c r="AB926" s="59">
        <v>293295</v>
      </c>
      <c r="AC926" s="55" t="s">
        <v>1554</v>
      </c>
      <c r="AD926" s="55" t="s">
        <v>1644</v>
      </c>
      <c r="AE926" s="58">
        <v>0</v>
      </c>
      <c r="AF926" s="55" t="s">
        <v>1644</v>
      </c>
      <c r="AG926" s="55" t="s">
        <v>1644</v>
      </c>
      <c r="AH926" s="55" t="s">
        <v>1644</v>
      </c>
      <c r="AI926" s="55" t="s">
        <v>1644</v>
      </c>
      <c r="AJ926" s="55" t="s">
        <v>1644</v>
      </c>
      <c r="AK926" s="55" t="s">
        <v>1644</v>
      </c>
      <c r="AL926" s="55" t="s">
        <v>1644</v>
      </c>
      <c r="AM926" s="55" t="s">
        <v>3861</v>
      </c>
      <c r="AN926" s="55" t="s">
        <v>1644</v>
      </c>
      <c r="AO926" t="s">
        <v>3842</v>
      </c>
    </row>
    <row r="927" spans="1:41" x14ac:dyDescent="0.25">
      <c r="A927" s="56">
        <v>45716</v>
      </c>
      <c r="B927" s="92" t="s">
        <v>2159</v>
      </c>
      <c r="C927" s="55" t="s">
        <v>4297</v>
      </c>
      <c r="D927" s="55" t="s">
        <v>3859</v>
      </c>
      <c r="E927" s="55" t="s">
        <v>89</v>
      </c>
      <c r="F927" s="55">
        <v>50900060</v>
      </c>
      <c r="G927" s="55" t="s">
        <v>500</v>
      </c>
      <c r="H927" s="55" t="s">
        <v>89</v>
      </c>
      <c r="I927" s="57">
        <v>18.34</v>
      </c>
      <c r="J927" s="57">
        <v>18.34</v>
      </c>
      <c r="K927" s="55" t="s">
        <v>4288</v>
      </c>
      <c r="L927" s="55" t="s">
        <v>1644</v>
      </c>
      <c r="M927" s="55" t="s">
        <v>4297</v>
      </c>
      <c r="N927" s="56">
        <v>45716</v>
      </c>
      <c r="O927" s="55" t="s">
        <v>1644</v>
      </c>
      <c r="P927" s="55" t="s">
        <v>329</v>
      </c>
      <c r="Q927" s="55" t="s">
        <v>330</v>
      </c>
      <c r="R927" s="55" t="s">
        <v>1644</v>
      </c>
      <c r="S927" s="55" t="s">
        <v>1644</v>
      </c>
      <c r="T927" s="55" t="s">
        <v>1644</v>
      </c>
      <c r="U927" s="55" t="s">
        <v>4270</v>
      </c>
      <c r="V927" s="55" t="s">
        <v>1881</v>
      </c>
      <c r="W927" s="55" t="s">
        <v>1644</v>
      </c>
      <c r="X927" s="56"/>
      <c r="Y927" s="55" t="s">
        <v>1644</v>
      </c>
      <c r="Z927" s="56"/>
      <c r="AA927" s="55" t="s">
        <v>1644</v>
      </c>
      <c r="AB927" s="59">
        <v>293334</v>
      </c>
      <c r="AC927" s="55" t="s">
        <v>1554</v>
      </c>
      <c r="AD927" s="55" t="s">
        <v>1644</v>
      </c>
      <c r="AE927" s="58">
        <v>0</v>
      </c>
      <c r="AF927" s="55" t="s">
        <v>1644</v>
      </c>
      <c r="AG927" s="55" t="s">
        <v>1644</v>
      </c>
      <c r="AH927" s="55" t="s">
        <v>1644</v>
      </c>
      <c r="AI927" s="55" t="s">
        <v>1644</v>
      </c>
      <c r="AJ927" s="55" t="s">
        <v>1644</v>
      </c>
      <c r="AK927" s="55" t="s">
        <v>1644</v>
      </c>
      <c r="AL927" s="55" t="s">
        <v>1644</v>
      </c>
      <c r="AM927" s="55" t="s">
        <v>3861</v>
      </c>
      <c r="AN927" s="55" t="s">
        <v>1644</v>
      </c>
      <c r="AO927" t="s">
        <v>3842</v>
      </c>
    </row>
    <row r="928" spans="1:41" x14ac:dyDescent="0.25">
      <c r="A928" s="56">
        <v>45716</v>
      </c>
      <c r="B928" s="92" t="s">
        <v>2159</v>
      </c>
      <c r="C928" s="55" t="s">
        <v>4298</v>
      </c>
      <c r="D928" s="55" t="s">
        <v>1742</v>
      </c>
      <c r="E928" s="55" t="s">
        <v>89</v>
      </c>
      <c r="F928" s="55">
        <v>50900000</v>
      </c>
      <c r="G928" s="55" t="s">
        <v>488</v>
      </c>
      <c r="H928" s="55" t="s">
        <v>89</v>
      </c>
      <c r="I928" s="57">
        <v>474.69</v>
      </c>
      <c r="J928" s="57">
        <v>474.69</v>
      </c>
      <c r="K928" s="55" t="s">
        <v>4284</v>
      </c>
      <c r="L928" s="55" t="s">
        <v>1644</v>
      </c>
      <c r="M928" s="55" t="s">
        <v>4298</v>
      </c>
      <c r="N928" s="56">
        <v>45726</v>
      </c>
      <c r="O928" s="55" t="s">
        <v>1644</v>
      </c>
      <c r="P928" s="55" t="s">
        <v>336</v>
      </c>
      <c r="Q928" s="55" t="s">
        <v>3820</v>
      </c>
      <c r="R928" s="55" t="s">
        <v>1644</v>
      </c>
      <c r="S928" s="55" t="s">
        <v>1644</v>
      </c>
      <c r="T928" s="55" t="s">
        <v>1644</v>
      </c>
      <c r="U928" s="55" t="s">
        <v>1644</v>
      </c>
      <c r="V928" s="55" t="s">
        <v>1644</v>
      </c>
      <c r="W928" s="55" t="s">
        <v>1644</v>
      </c>
      <c r="X928" s="56"/>
      <c r="Y928" s="55" t="s">
        <v>1644</v>
      </c>
      <c r="Z928" s="56"/>
      <c r="AA928" s="55" t="s">
        <v>1644</v>
      </c>
      <c r="AB928" s="59">
        <v>7737447</v>
      </c>
      <c r="AC928" s="55" t="s">
        <v>1554</v>
      </c>
      <c r="AD928" s="55" t="s">
        <v>1644</v>
      </c>
      <c r="AE928" s="58">
        <v>0</v>
      </c>
      <c r="AF928" s="55" t="s">
        <v>1644</v>
      </c>
      <c r="AG928" s="55" t="s">
        <v>1644</v>
      </c>
      <c r="AH928" s="55" t="s">
        <v>1644</v>
      </c>
      <c r="AI928" s="55" t="s">
        <v>1644</v>
      </c>
      <c r="AJ928" s="55" t="s">
        <v>1644</v>
      </c>
      <c r="AK928" s="55" t="s">
        <v>1644</v>
      </c>
      <c r="AL928" s="55" t="s">
        <v>1644</v>
      </c>
      <c r="AM928" s="55" t="s">
        <v>4299</v>
      </c>
      <c r="AN928" s="55" t="s">
        <v>1644</v>
      </c>
      <c r="AO928" t="s">
        <v>3842</v>
      </c>
    </row>
    <row r="929" spans="1:41" x14ac:dyDescent="0.25">
      <c r="A929" s="56">
        <v>45716</v>
      </c>
      <c r="B929" s="92" t="s">
        <v>2159</v>
      </c>
      <c r="C929" s="55" t="s">
        <v>4298</v>
      </c>
      <c r="D929" s="55" t="s">
        <v>1742</v>
      </c>
      <c r="E929" s="55" t="s">
        <v>89</v>
      </c>
      <c r="F929" s="55">
        <v>50900000</v>
      </c>
      <c r="G929" s="55" t="s">
        <v>488</v>
      </c>
      <c r="H929" s="55" t="s">
        <v>89</v>
      </c>
      <c r="I929" s="57">
        <v>1516.37</v>
      </c>
      <c r="J929" s="57">
        <v>1516.37</v>
      </c>
      <c r="K929" s="55" t="s">
        <v>4284</v>
      </c>
      <c r="L929" s="55" t="s">
        <v>1644</v>
      </c>
      <c r="M929" s="55" t="s">
        <v>4298</v>
      </c>
      <c r="N929" s="56">
        <v>45726</v>
      </c>
      <c r="O929" s="55" t="s">
        <v>1644</v>
      </c>
      <c r="P929" s="55" t="s">
        <v>333</v>
      </c>
      <c r="Q929" s="55" t="s">
        <v>334</v>
      </c>
      <c r="R929" s="55" t="s">
        <v>1644</v>
      </c>
      <c r="S929" s="55" t="s">
        <v>1644</v>
      </c>
      <c r="T929" s="55" t="s">
        <v>1644</v>
      </c>
      <c r="U929" s="55" t="s">
        <v>1644</v>
      </c>
      <c r="V929" s="55" t="s">
        <v>1644</v>
      </c>
      <c r="W929" s="55" t="s">
        <v>1644</v>
      </c>
      <c r="X929" s="56"/>
      <c r="Y929" s="55" t="s">
        <v>1644</v>
      </c>
      <c r="Z929" s="56"/>
      <c r="AA929" s="55" t="s">
        <v>1644</v>
      </c>
      <c r="AB929" s="59">
        <v>24716831</v>
      </c>
      <c r="AC929" s="55" t="s">
        <v>1554</v>
      </c>
      <c r="AD929" s="55" t="s">
        <v>1644</v>
      </c>
      <c r="AE929" s="58">
        <v>0</v>
      </c>
      <c r="AF929" s="55" t="s">
        <v>1644</v>
      </c>
      <c r="AG929" s="55" t="s">
        <v>1644</v>
      </c>
      <c r="AH929" s="55" t="s">
        <v>1644</v>
      </c>
      <c r="AI929" s="55" t="s">
        <v>1644</v>
      </c>
      <c r="AJ929" s="55" t="s">
        <v>1644</v>
      </c>
      <c r="AK929" s="55" t="s">
        <v>1644</v>
      </c>
      <c r="AL929" s="55" t="s">
        <v>1644</v>
      </c>
      <c r="AM929" s="55" t="s">
        <v>4299</v>
      </c>
      <c r="AN929" s="55" t="s">
        <v>1644</v>
      </c>
      <c r="AO929" t="s">
        <v>3842</v>
      </c>
    </row>
    <row r="930" spans="1:41" x14ac:dyDescent="0.25">
      <c r="A930" s="56">
        <v>45716</v>
      </c>
      <c r="B930" s="92" t="s">
        <v>2159</v>
      </c>
      <c r="C930" s="55" t="s">
        <v>4298</v>
      </c>
      <c r="D930" s="55" t="s">
        <v>1742</v>
      </c>
      <c r="E930" s="55" t="s">
        <v>89</v>
      </c>
      <c r="F930" s="55">
        <v>50900020</v>
      </c>
      <c r="G930" s="55" t="s">
        <v>492</v>
      </c>
      <c r="H930" s="55" t="s">
        <v>89</v>
      </c>
      <c r="I930" s="57">
        <v>2058.04</v>
      </c>
      <c r="J930" s="57">
        <v>2058.04</v>
      </c>
      <c r="K930" s="55" t="s">
        <v>4286</v>
      </c>
      <c r="L930" s="55" t="s">
        <v>1644</v>
      </c>
      <c r="M930" s="55" t="s">
        <v>4298</v>
      </c>
      <c r="N930" s="56">
        <v>45726</v>
      </c>
      <c r="O930" s="55" t="s">
        <v>1644</v>
      </c>
      <c r="P930" s="55" t="s">
        <v>337</v>
      </c>
      <c r="Q930" s="55" t="s">
        <v>338</v>
      </c>
      <c r="R930" s="55" t="s">
        <v>1644</v>
      </c>
      <c r="S930" s="55" t="s">
        <v>1644</v>
      </c>
      <c r="T930" s="55" t="s">
        <v>1644</v>
      </c>
      <c r="U930" s="55" t="s">
        <v>1644</v>
      </c>
      <c r="V930" s="55" t="s">
        <v>1644</v>
      </c>
      <c r="W930" s="55" t="s">
        <v>1644</v>
      </c>
      <c r="X930" s="56"/>
      <c r="Y930" s="55" t="s">
        <v>1644</v>
      </c>
      <c r="Z930" s="56"/>
      <c r="AA930" s="55" t="s">
        <v>1644</v>
      </c>
      <c r="AB930" s="59">
        <v>33546052</v>
      </c>
      <c r="AC930" s="55" t="s">
        <v>1554</v>
      </c>
      <c r="AD930" s="55" t="s">
        <v>1644</v>
      </c>
      <c r="AE930" s="58">
        <v>0</v>
      </c>
      <c r="AF930" s="55" t="s">
        <v>1644</v>
      </c>
      <c r="AG930" s="55" t="s">
        <v>1644</v>
      </c>
      <c r="AH930" s="55" t="s">
        <v>1644</v>
      </c>
      <c r="AI930" s="55" t="s">
        <v>1644</v>
      </c>
      <c r="AJ930" s="55" t="s">
        <v>1644</v>
      </c>
      <c r="AK930" s="55" t="s">
        <v>1644</v>
      </c>
      <c r="AL930" s="55" t="s">
        <v>1644</v>
      </c>
      <c r="AM930" s="55" t="s">
        <v>4299</v>
      </c>
      <c r="AN930" s="55" t="s">
        <v>1644</v>
      </c>
      <c r="AO930" t="s">
        <v>3842</v>
      </c>
    </row>
    <row r="931" spans="1:41" x14ac:dyDescent="0.25">
      <c r="A931" s="56">
        <v>45716</v>
      </c>
      <c r="B931" s="92" t="s">
        <v>2159</v>
      </c>
      <c r="C931" s="55" t="s">
        <v>4298</v>
      </c>
      <c r="D931" s="55" t="s">
        <v>1742</v>
      </c>
      <c r="E931" s="55" t="s">
        <v>89</v>
      </c>
      <c r="F931" s="55">
        <v>50900020</v>
      </c>
      <c r="G931" s="55" t="s">
        <v>492</v>
      </c>
      <c r="H931" s="55" t="s">
        <v>89</v>
      </c>
      <c r="I931" s="57">
        <v>27076.75</v>
      </c>
      <c r="J931" s="57">
        <v>27076.75</v>
      </c>
      <c r="K931" s="55" t="s">
        <v>4286</v>
      </c>
      <c r="L931" s="55" t="s">
        <v>1644</v>
      </c>
      <c r="M931" s="55" t="s">
        <v>4298</v>
      </c>
      <c r="N931" s="56">
        <v>45726</v>
      </c>
      <c r="O931" s="55" t="s">
        <v>1644</v>
      </c>
      <c r="P931" s="55" t="s">
        <v>332</v>
      </c>
      <c r="Q931" s="55" t="s">
        <v>3818</v>
      </c>
      <c r="R931" s="55" t="s">
        <v>1644</v>
      </c>
      <c r="S931" s="55" t="s">
        <v>1644</v>
      </c>
      <c r="T931" s="55" t="s">
        <v>1644</v>
      </c>
      <c r="U931" s="55" t="s">
        <v>1644</v>
      </c>
      <c r="V931" s="55" t="s">
        <v>1644</v>
      </c>
      <c r="W931" s="55" t="s">
        <v>1644</v>
      </c>
      <c r="X931" s="56"/>
      <c r="Y931" s="55" t="s">
        <v>1644</v>
      </c>
      <c r="Z931" s="56"/>
      <c r="AA931" s="55" t="s">
        <v>1644</v>
      </c>
      <c r="AB931" s="59">
        <v>441351025</v>
      </c>
      <c r="AC931" s="55" t="s">
        <v>1554</v>
      </c>
      <c r="AD931" s="55" t="s">
        <v>1644</v>
      </c>
      <c r="AE931" s="58">
        <v>0</v>
      </c>
      <c r="AF931" s="55" t="s">
        <v>1644</v>
      </c>
      <c r="AG931" s="55" t="s">
        <v>1644</v>
      </c>
      <c r="AH931" s="55" t="s">
        <v>1644</v>
      </c>
      <c r="AI931" s="55" t="s">
        <v>1644</v>
      </c>
      <c r="AJ931" s="55" t="s">
        <v>1644</v>
      </c>
      <c r="AK931" s="55" t="s">
        <v>1644</v>
      </c>
      <c r="AL931" s="55" t="s">
        <v>1644</v>
      </c>
      <c r="AM931" s="55" t="s">
        <v>4299</v>
      </c>
      <c r="AN931" s="55" t="s">
        <v>1644</v>
      </c>
      <c r="AO931" t="s">
        <v>3842</v>
      </c>
    </row>
    <row r="932" spans="1:41" x14ac:dyDescent="0.25">
      <c r="A932" s="56">
        <v>45716</v>
      </c>
      <c r="B932" s="92" t="s">
        <v>2159</v>
      </c>
      <c r="C932" s="55" t="s">
        <v>4298</v>
      </c>
      <c r="D932" s="55" t="s">
        <v>1742</v>
      </c>
      <c r="E932" s="55" t="s">
        <v>89</v>
      </c>
      <c r="F932" s="55">
        <v>50900020</v>
      </c>
      <c r="G932" s="55" t="s">
        <v>492</v>
      </c>
      <c r="H932" s="55" t="s">
        <v>89</v>
      </c>
      <c r="I932" s="57">
        <v>493.37</v>
      </c>
      <c r="J932" s="57">
        <v>493.37</v>
      </c>
      <c r="K932" s="55" t="s">
        <v>4286</v>
      </c>
      <c r="L932" s="55" t="s">
        <v>1644</v>
      </c>
      <c r="M932" s="55" t="s">
        <v>4298</v>
      </c>
      <c r="N932" s="56">
        <v>45726</v>
      </c>
      <c r="O932" s="55" t="s">
        <v>1644</v>
      </c>
      <c r="P932" s="55" t="s">
        <v>339</v>
      </c>
      <c r="Q932" s="55" t="s">
        <v>340</v>
      </c>
      <c r="R932" s="55" t="s">
        <v>1644</v>
      </c>
      <c r="S932" s="55" t="s">
        <v>1644</v>
      </c>
      <c r="T932" s="55" t="s">
        <v>1644</v>
      </c>
      <c r="U932" s="55" t="s">
        <v>1644</v>
      </c>
      <c r="V932" s="55" t="s">
        <v>1644</v>
      </c>
      <c r="W932" s="55" t="s">
        <v>1644</v>
      </c>
      <c r="X932" s="56"/>
      <c r="Y932" s="55" t="s">
        <v>1644</v>
      </c>
      <c r="Z932" s="56"/>
      <c r="AA932" s="55" t="s">
        <v>1644</v>
      </c>
      <c r="AB932" s="59">
        <v>8041931</v>
      </c>
      <c r="AC932" s="55" t="s">
        <v>1554</v>
      </c>
      <c r="AD932" s="55" t="s">
        <v>1644</v>
      </c>
      <c r="AE932" s="58">
        <v>0</v>
      </c>
      <c r="AF932" s="55" t="s">
        <v>1644</v>
      </c>
      <c r="AG932" s="55" t="s">
        <v>1644</v>
      </c>
      <c r="AH932" s="55" t="s">
        <v>1644</v>
      </c>
      <c r="AI932" s="55" t="s">
        <v>1644</v>
      </c>
      <c r="AJ932" s="55" t="s">
        <v>1644</v>
      </c>
      <c r="AK932" s="55" t="s">
        <v>1644</v>
      </c>
      <c r="AL932" s="55" t="s">
        <v>1644</v>
      </c>
      <c r="AM932" s="55" t="s">
        <v>4299</v>
      </c>
      <c r="AN932" s="55" t="s">
        <v>1644</v>
      </c>
      <c r="AO932" t="s">
        <v>3842</v>
      </c>
    </row>
    <row r="933" spans="1:41" x14ac:dyDescent="0.25">
      <c r="A933" s="56">
        <v>45716</v>
      </c>
      <c r="B933" s="92" t="s">
        <v>2159</v>
      </c>
      <c r="C933" s="55" t="s">
        <v>4298</v>
      </c>
      <c r="D933" s="55" t="s">
        <v>1742</v>
      </c>
      <c r="E933" s="55" t="s">
        <v>89</v>
      </c>
      <c r="F933" s="55">
        <v>50900000</v>
      </c>
      <c r="G933" s="55" t="s">
        <v>488</v>
      </c>
      <c r="H933" s="55" t="s">
        <v>89</v>
      </c>
      <c r="I933" s="57">
        <v>407.82</v>
      </c>
      <c r="J933" s="57">
        <v>407.82</v>
      </c>
      <c r="K933" s="55" t="s">
        <v>4284</v>
      </c>
      <c r="L933" s="55" t="s">
        <v>1644</v>
      </c>
      <c r="M933" s="55" t="s">
        <v>4298</v>
      </c>
      <c r="N933" s="56">
        <v>45726</v>
      </c>
      <c r="O933" s="55" t="s">
        <v>1644</v>
      </c>
      <c r="P933" s="55" t="s">
        <v>341</v>
      </c>
      <c r="Q933" s="55" t="s">
        <v>342</v>
      </c>
      <c r="R933" s="55" t="s">
        <v>1644</v>
      </c>
      <c r="S933" s="55" t="s">
        <v>1644</v>
      </c>
      <c r="T933" s="55" t="s">
        <v>1644</v>
      </c>
      <c r="U933" s="55" t="s">
        <v>1644</v>
      </c>
      <c r="V933" s="55" t="s">
        <v>1644</v>
      </c>
      <c r="W933" s="55" t="s">
        <v>1644</v>
      </c>
      <c r="X933" s="56"/>
      <c r="Y933" s="55" t="s">
        <v>1644</v>
      </c>
      <c r="Z933" s="56"/>
      <c r="AA933" s="55" t="s">
        <v>1644</v>
      </c>
      <c r="AB933" s="59">
        <v>6647466</v>
      </c>
      <c r="AC933" s="55" t="s">
        <v>1554</v>
      </c>
      <c r="AD933" s="55" t="s">
        <v>1644</v>
      </c>
      <c r="AE933" s="58">
        <v>0</v>
      </c>
      <c r="AF933" s="55" t="s">
        <v>1644</v>
      </c>
      <c r="AG933" s="55" t="s">
        <v>1644</v>
      </c>
      <c r="AH933" s="55" t="s">
        <v>1644</v>
      </c>
      <c r="AI933" s="55" t="s">
        <v>1644</v>
      </c>
      <c r="AJ933" s="55" t="s">
        <v>1644</v>
      </c>
      <c r="AK933" s="55" t="s">
        <v>1644</v>
      </c>
      <c r="AL933" s="55" t="s">
        <v>1644</v>
      </c>
      <c r="AM933" s="55" t="s">
        <v>4299</v>
      </c>
      <c r="AN933" s="55" t="s">
        <v>1644</v>
      </c>
      <c r="AO933" t="s">
        <v>3842</v>
      </c>
    </row>
    <row r="934" spans="1:41" x14ac:dyDescent="0.25">
      <c r="A934" s="56">
        <v>45716</v>
      </c>
      <c r="B934" s="92" t="s">
        <v>2159</v>
      </c>
      <c r="C934" s="55" t="s">
        <v>4298</v>
      </c>
      <c r="D934" s="55" t="s">
        <v>1742</v>
      </c>
      <c r="E934" s="55" t="s">
        <v>89</v>
      </c>
      <c r="F934" s="55">
        <v>50900010</v>
      </c>
      <c r="G934" s="55" t="s">
        <v>490</v>
      </c>
      <c r="H934" s="55" t="s">
        <v>89</v>
      </c>
      <c r="I934" s="57">
        <v>-43921.11</v>
      </c>
      <c r="J934" s="57">
        <v>-43921.11</v>
      </c>
      <c r="K934" s="55" t="s">
        <v>4286</v>
      </c>
      <c r="L934" s="55" t="s">
        <v>1644</v>
      </c>
      <c r="M934" s="55" t="s">
        <v>4298</v>
      </c>
      <c r="N934" s="56">
        <v>45726</v>
      </c>
      <c r="O934" s="55" t="s">
        <v>1644</v>
      </c>
      <c r="P934" s="55" t="s">
        <v>329</v>
      </c>
      <c r="Q934" s="55" t="s">
        <v>330</v>
      </c>
      <c r="R934" s="55" t="s">
        <v>1644</v>
      </c>
      <c r="S934" s="55" t="s">
        <v>1644</v>
      </c>
      <c r="T934" s="55" t="s">
        <v>1644</v>
      </c>
      <c r="U934" s="55" t="s">
        <v>1644</v>
      </c>
      <c r="V934" s="55" t="s">
        <v>1644</v>
      </c>
      <c r="W934" s="55" t="s">
        <v>1644</v>
      </c>
      <c r="X934" s="56"/>
      <c r="Y934" s="55" t="s">
        <v>1644</v>
      </c>
      <c r="Z934" s="56"/>
      <c r="AA934" s="55" t="s">
        <v>1644</v>
      </c>
      <c r="AB934" s="59">
        <v>-715914093</v>
      </c>
      <c r="AC934" s="55" t="s">
        <v>1554</v>
      </c>
      <c r="AD934" s="55" t="s">
        <v>1644</v>
      </c>
      <c r="AE934" s="58">
        <v>0</v>
      </c>
      <c r="AF934" s="55" t="s">
        <v>1644</v>
      </c>
      <c r="AG934" s="55" t="s">
        <v>1644</v>
      </c>
      <c r="AH934" s="55" t="s">
        <v>1644</v>
      </c>
      <c r="AI934" s="55" t="s">
        <v>1644</v>
      </c>
      <c r="AJ934" s="55" t="s">
        <v>1644</v>
      </c>
      <c r="AK934" s="55" t="s">
        <v>1644</v>
      </c>
      <c r="AL934" s="55" t="s">
        <v>1644</v>
      </c>
      <c r="AM934" s="55" t="s">
        <v>4299</v>
      </c>
      <c r="AN934" s="55" t="s">
        <v>1644</v>
      </c>
      <c r="AO934" t="s">
        <v>3842</v>
      </c>
    </row>
    <row r="935" spans="1:41" x14ac:dyDescent="0.25">
      <c r="A935" s="56">
        <v>45716</v>
      </c>
      <c r="B935" s="92" t="s">
        <v>2159</v>
      </c>
      <c r="C935" s="55" t="s">
        <v>4298</v>
      </c>
      <c r="D935" s="55" t="s">
        <v>1742</v>
      </c>
      <c r="E935" s="55" t="s">
        <v>89</v>
      </c>
      <c r="F935" s="55">
        <v>50900010</v>
      </c>
      <c r="G935" s="55" t="s">
        <v>490</v>
      </c>
      <c r="H935" s="55" t="s">
        <v>89</v>
      </c>
      <c r="I935" s="57">
        <v>292.47000000000003</v>
      </c>
      <c r="J935" s="57">
        <v>292.47000000000003</v>
      </c>
      <c r="K935" s="55" t="s">
        <v>4286</v>
      </c>
      <c r="L935" s="55" t="s">
        <v>1644</v>
      </c>
      <c r="M935" s="55" t="s">
        <v>4298</v>
      </c>
      <c r="N935" s="56">
        <v>45726</v>
      </c>
      <c r="O935" s="55" t="s">
        <v>1644</v>
      </c>
      <c r="P935" s="55" t="s">
        <v>341</v>
      </c>
      <c r="Q935" s="55" t="s">
        <v>342</v>
      </c>
      <c r="R935" s="55" t="s">
        <v>1644</v>
      </c>
      <c r="S935" s="55" t="s">
        <v>1644</v>
      </c>
      <c r="T935" s="55" t="s">
        <v>1644</v>
      </c>
      <c r="U935" s="55" t="s">
        <v>1644</v>
      </c>
      <c r="V935" s="55" t="s">
        <v>1644</v>
      </c>
      <c r="W935" s="55" t="s">
        <v>1644</v>
      </c>
      <c r="X935" s="56"/>
      <c r="Y935" s="55" t="s">
        <v>1644</v>
      </c>
      <c r="Z935" s="56"/>
      <c r="AA935" s="55" t="s">
        <v>1644</v>
      </c>
      <c r="AB935" s="59">
        <v>4767261</v>
      </c>
      <c r="AC935" s="55" t="s">
        <v>1554</v>
      </c>
      <c r="AD935" s="55" t="s">
        <v>1644</v>
      </c>
      <c r="AE935" s="58">
        <v>0</v>
      </c>
      <c r="AF935" s="55" t="s">
        <v>1644</v>
      </c>
      <c r="AG935" s="55" t="s">
        <v>1644</v>
      </c>
      <c r="AH935" s="55" t="s">
        <v>1644</v>
      </c>
      <c r="AI935" s="55" t="s">
        <v>1644</v>
      </c>
      <c r="AJ935" s="55" t="s">
        <v>1644</v>
      </c>
      <c r="AK935" s="55" t="s">
        <v>1644</v>
      </c>
      <c r="AL935" s="55" t="s">
        <v>1644</v>
      </c>
      <c r="AM935" s="55" t="s">
        <v>4299</v>
      </c>
      <c r="AN935" s="55" t="s">
        <v>1644</v>
      </c>
      <c r="AO935" t="s">
        <v>3842</v>
      </c>
    </row>
    <row r="936" spans="1:41" x14ac:dyDescent="0.25">
      <c r="A936" s="56">
        <v>45716</v>
      </c>
      <c r="B936" s="92" t="s">
        <v>2159</v>
      </c>
      <c r="C936" s="55" t="s">
        <v>4298</v>
      </c>
      <c r="D936" s="55" t="s">
        <v>1742</v>
      </c>
      <c r="E936" s="55" t="s">
        <v>89</v>
      </c>
      <c r="F936" s="55">
        <v>50900020</v>
      </c>
      <c r="G936" s="55" t="s">
        <v>492</v>
      </c>
      <c r="H936" s="55" t="s">
        <v>89</v>
      </c>
      <c r="I936" s="57">
        <v>49984.89</v>
      </c>
      <c r="J936" s="57">
        <v>49984.89</v>
      </c>
      <c r="K936" s="55" t="s">
        <v>4286</v>
      </c>
      <c r="L936" s="55" t="s">
        <v>1644</v>
      </c>
      <c r="M936" s="55" t="s">
        <v>4298</v>
      </c>
      <c r="N936" s="56">
        <v>45726</v>
      </c>
      <c r="O936" s="55" t="s">
        <v>1644</v>
      </c>
      <c r="P936" s="55" t="s">
        <v>335</v>
      </c>
      <c r="Q936" s="55" t="s">
        <v>3819</v>
      </c>
      <c r="R936" s="55" t="s">
        <v>1644</v>
      </c>
      <c r="S936" s="55" t="s">
        <v>1644</v>
      </c>
      <c r="T936" s="55" t="s">
        <v>1644</v>
      </c>
      <c r="U936" s="55" t="s">
        <v>1644</v>
      </c>
      <c r="V936" s="55" t="s">
        <v>1644</v>
      </c>
      <c r="W936" s="55" t="s">
        <v>1644</v>
      </c>
      <c r="X936" s="56"/>
      <c r="Y936" s="55" t="s">
        <v>1644</v>
      </c>
      <c r="Z936" s="56"/>
      <c r="AA936" s="55" t="s">
        <v>1644</v>
      </c>
      <c r="AB936" s="59">
        <v>814753707</v>
      </c>
      <c r="AC936" s="55" t="s">
        <v>1554</v>
      </c>
      <c r="AD936" s="55" t="s">
        <v>1644</v>
      </c>
      <c r="AE936" s="58">
        <v>0</v>
      </c>
      <c r="AF936" s="55" t="s">
        <v>1644</v>
      </c>
      <c r="AG936" s="55" t="s">
        <v>1644</v>
      </c>
      <c r="AH936" s="55" t="s">
        <v>1644</v>
      </c>
      <c r="AI936" s="55" t="s">
        <v>1644</v>
      </c>
      <c r="AJ936" s="55" t="s">
        <v>1644</v>
      </c>
      <c r="AK936" s="55" t="s">
        <v>1644</v>
      </c>
      <c r="AL936" s="55" t="s">
        <v>1644</v>
      </c>
      <c r="AM936" s="55" t="s">
        <v>4299</v>
      </c>
      <c r="AN936" s="55" t="s">
        <v>1644</v>
      </c>
      <c r="AO936" t="s">
        <v>3842</v>
      </c>
    </row>
    <row r="937" spans="1:41" x14ac:dyDescent="0.25">
      <c r="A937" s="56">
        <v>45716</v>
      </c>
      <c r="B937" s="92" t="s">
        <v>2159</v>
      </c>
      <c r="C937" s="55" t="s">
        <v>4298</v>
      </c>
      <c r="D937" s="55" t="s">
        <v>1742</v>
      </c>
      <c r="E937" s="55" t="s">
        <v>89</v>
      </c>
      <c r="F937" s="55">
        <v>50900000</v>
      </c>
      <c r="G937" s="55" t="s">
        <v>488</v>
      </c>
      <c r="H937" s="55" t="s">
        <v>89</v>
      </c>
      <c r="I937" s="57">
        <v>453.97</v>
      </c>
      <c r="J937" s="57">
        <v>453.97</v>
      </c>
      <c r="K937" s="55" t="s">
        <v>4284</v>
      </c>
      <c r="L937" s="55" t="s">
        <v>1644</v>
      </c>
      <c r="M937" s="55" t="s">
        <v>4298</v>
      </c>
      <c r="N937" s="56">
        <v>45726</v>
      </c>
      <c r="O937" s="55" t="s">
        <v>1644</v>
      </c>
      <c r="P937" s="55" t="s">
        <v>337</v>
      </c>
      <c r="Q937" s="55" t="s">
        <v>338</v>
      </c>
      <c r="R937" s="55" t="s">
        <v>1644</v>
      </c>
      <c r="S937" s="55" t="s">
        <v>1644</v>
      </c>
      <c r="T937" s="55" t="s">
        <v>1644</v>
      </c>
      <c r="U937" s="55" t="s">
        <v>1644</v>
      </c>
      <c r="V937" s="55" t="s">
        <v>1644</v>
      </c>
      <c r="W937" s="55" t="s">
        <v>1644</v>
      </c>
      <c r="X937" s="56"/>
      <c r="Y937" s="55" t="s">
        <v>1644</v>
      </c>
      <c r="Z937" s="56"/>
      <c r="AA937" s="55" t="s">
        <v>1644</v>
      </c>
      <c r="AB937" s="59">
        <v>7399711</v>
      </c>
      <c r="AC937" s="55" t="s">
        <v>1554</v>
      </c>
      <c r="AD937" s="55" t="s">
        <v>1644</v>
      </c>
      <c r="AE937" s="58">
        <v>0</v>
      </c>
      <c r="AF937" s="55" t="s">
        <v>1644</v>
      </c>
      <c r="AG937" s="55" t="s">
        <v>1644</v>
      </c>
      <c r="AH937" s="55" t="s">
        <v>1644</v>
      </c>
      <c r="AI937" s="55" t="s">
        <v>1644</v>
      </c>
      <c r="AJ937" s="55" t="s">
        <v>1644</v>
      </c>
      <c r="AK937" s="55" t="s">
        <v>1644</v>
      </c>
      <c r="AL937" s="55" t="s">
        <v>1644</v>
      </c>
      <c r="AM937" s="55" t="s">
        <v>4299</v>
      </c>
      <c r="AN937" s="55" t="s">
        <v>1644</v>
      </c>
      <c r="AO937" t="s">
        <v>3842</v>
      </c>
    </row>
    <row r="938" spans="1:41" x14ac:dyDescent="0.25">
      <c r="A938" s="56">
        <v>45716</v>
      </c>
      <c r="B938" s="92" t="s">
        <v>2159</v>
      </c>
      <c r="C938" s="55" t="s">
        <v>4298</v>
      </c>
      <c r="D938" s="55" t="s">
        <v>1742</v>
      </c>
      <c r="E938" s="55" t="s">
        <v>89</v>
      </c>
      <c r="F938" s="55">
        <v>50900010</v>
      </c>
      <c r="G938" s="55" t="s">
        <v>490</v>
      </c>
      <c r="H938" s="55" t="s">
        <v>89</v>
      </c>
      <c r="I938" s="57">
        <v>854.09</v>
      </c>
      <c r="J938" s="57">
        <v>854.09</v>
      </c>
      <c r="K938" s="55" t="s">
        <v>4286</v>
      </c>
      <c r="L938" s="55" t="s">
        <v>1644</v>
      </c>
      <c r="M938" s="55" t="s">
        <v>4298</v>
      </c>
      <c r="N938" s="56">
        <v>45726</v>
      </c>
      <c r="O938" s="55" t="s">
        <v>1644</v>
      </c>
      <c r="P938" s="55" t="s">
        <v>343</v>
      </c>
      <c r="Q938" s="55" t="s">
        <v>344</v>
      </c>
      <c r="R938" s="55" t="s">
        <v>1644</v>
      </c>
      <c r="S938" s="55" t="s">
        <v>1644</v>
      </c>
      <c r="T938" s="55" t="s">
        <v>1644</v>
      </c>
      <c r="U938" s="55" t="s">
        <v>1644</v>
      </c>
      <c r="V938" s="55" t="s">
        <v>1644</v>
      </c>
      <c r="W938" s="55" t="s">
        <v>1644</v>
      </c>
      <c r="X938" s="56"/>
      <c r="Y938" s="55" t="s">
        <v>1644</v>
      </c>
      <c r="Z938" s="56"/>
      <c r="AA938" s="55" t="s">
        <v>1644</v>
      </c>
      <c r="AB938" s="59">
        <v>13921667</v>
      </c>
      <c r="AC938" s="55" t="s">
        <v>1554</v>
      </c>
      <c r="AD938" s="55" t="s">
        <v>1644</v>
      </c>
      <c r="AE938" s="58">
        <v>0</v>
      </c>
      <c r="AF938" s="55" t="s">
        <v>1644</v>
      </c>
      <c r="AG938" s="55" t="s">
        <v>1644</v>
      </c>
      <c r="AH938" s="55" t="s">
        <v>1644</v>
      </c>
      <c r="AI938" s="55" t="s">
        <v>1644</v>
      </c>
      <c r="AJ938" s="55" t="s">
        <v>1644</v>
      </c>
      <c r="AK938" s="55" t="s">
        <v>1644</v>
      </c>
      <c r="AL938" s="55" t="s">
        <v>1644</v>
      </c>
      <c r="AM938" s="55" t="s">
        <v>4299</v>
      </c>
      <c r="AN938" s="55" t="s">
        <v>1644</v>
      </c>
      <c r="AO938" t="s">
        <v>4386</v>
      </c>
    </row>
    <row r="939" spans="1:41" x14ac:dyDescent="0.25">
      <c r="A939" s="56">
        <v>45716</v>
      </c>
      <c r="B939" s="92" t="s">
        <v>2159</v>
      </c>
      <c r="C939" s="55" t="s">
        <v>4298</v>
      </c>
      <c r="D939" s="55" t="s">
        <v>1742</v>
      </c>
      <c r="E939" s="55" t="s">
        <v>89</v>
      </c>
      <c r="F939" s="55">
        <v>50900000</v>
      </c>
      <c r="G939" s="55" t="s">
        <v>488</v>
      </c>
      <c r="H939" s="55" t="s">
        <v>89</v>
      </c>
      <c r="I939" s="57">
        <v>2911.17</v>
      </c>
      <c r="J939" s="57">
        <v>2911.17</v>
      </c>
      <c r="K939" s="55" t="s">
        <v>4284</v>
      </c>
      <c r="L939" s="55" t="s">
        <v>1644</v>
      </c>
      <c r="M939" s="55" t="s">
        <v>4298</v>
      </c>
      <c r="N939" s="56">
        <v>45726</v>
      </c>
      <c r="O939" s="55" t="s">
        <v>1644</v>
      </c>
      <c r="P939" s="55" t="s">
        <v>343</v>
      </c>
      <c r="Q939" s="55" t="s">
        <v>344</v>
      </c>
      <c r="R939" s="55" t="s">
        <v>1644</v>
      </c>
      <c r="S939" s="55" t="s">
        <v>1644</v>
      </c>
      <c r="T939" s="55" t="s">
        <v>1644</v>
      </c>
      <c r="U939" s="55" t="s">
        <v>1644</v>
      </c>
      <c r="V939" s="55" t="s">
        <v>1644</v>
      </c>
      <c r="W939" s="55" t="s">
        <v>1644</v>
      </c>
      <c r="X939" s="56"/>
      <c r="Y939" s="55" t="s">
        <v>1644</v>
      </c>
      <c r="Z939" s="56"/>
      <c r="AA939" s="55" t="s">
        <v>1644</v>
      </c>
      <c r="AB939" s="59">
        <v>47452071</v>
      </c>
      <c r="AC939" s="55" t="s">
        <v>1554</v>
      </c>
      <c r="AD939" s="55" t="s">
        <v>1644</v>
      </c>
      <c r="AE939" s="58">
        <v>0</v>
      </c>
      <c r="AF939" s="55" t="s">
        <v>1644</v>
      </c>
      <c r="AG939" s="55" t="s">
        <v>1644</v>
      </c>
      <c r="AH939" s="55" t="s">
        <v>1644</v>
      </c>
      <c r="AI939" s="55" t="s">
        <v>1644</v>
      </c>
      <c r="AJ939" s="55" t="s">
        <v>1644</v>
      </c>
      <c r="AK939" s="55" t="s">
        <v>1644</v>
      </c>
      <c r="AL939" s="55" t="s">
        <v>1644</v>
      </c>
      <c r="AM939" s="55" t="s">
        <v>4299</v>
      </c>
      <c r="AN939" s="55" t="s">
        <v>1644</v>
      </c>
      <c r="AO939" t="s">
        <v>4386</v>
      </c>
    </row>
    <row r="940" spans="1:41" x14ac:dyDescent="0.25">
      <c r="A940" s="56">
        <v>45716</v>
      </c>
      <c r="B940" s="92" t="s">
        <v>2159</v>
      </c>
      <c r="C940" s="55" t="s">
        <v>4298</v>
      </c>
      <c r="D940" s="55" t="s">
        <v>1742</v>
      </c>
      <c r="E940" s="55" t="s">
        <v>89</v>
      </c>
      <c r="F940" s="55">
        <v>50900000</v>
      </c>
      <c r="G940" s="55" t="s">
        <v>488</v>
      </c>
      <c r="H940" s="55" t="s">
        <v>89</v>
      </c>
      <c r="I940" s="57">
        <v>1381.15</v>
      </c>
      <c r="J940" s="57">
        <v>1381.15</v>
      </c>
      <c r="K940" s="55" t="s">
        <v>4284</v>
      </c>
      <c r="L940" s="55" t="s">
        <v>1644</v>
      </c>
      <c r="M940" s="55" t="s">
        <v>4298</v>
      </c>
      <c r="N940" s="56">
        <v>45726</v>
      </c>
      <c r="O940" s="55" t="s">
        <v>1644</v>
      </c>
      <c r="P940" s="55" t="s">
        <v>332</v>
      </c>
      <c r="Q940" s="55" t="s">
        <v>3818</v>
      </c>
      <c r="R940" s="55" t="s">
        <v>1644</v>
      </c>
      <c r="S940" s="55" t="s">
        <v>1644</v>
      </c>
      <c r="T940" s="55" t="s">
        <v>1644</v>
      </c>
      <c r="U940" s="55" t="s">
        <v>1644</v>
      </c>
      <c r="V940" s="55" t="s">
        <v>1644</v>
      </c>
      <c r="W940" s="55" t="s">
        <v>1644</v>
      </c>
      <c r="X940" s="56"/>
      <c r="Y940" s="55" t="s">
        <v>1644</v>
      </c>
      <c r="Z940" s="56"/>
      <c r="AA940" s="55" t="s">
        <v>1644</v>
      </c>
      <c r="AB940" s="59">
        <v>22512745</v>
      </c>
      <c r="AC940" s="55" t="s">
        <v>1554</v>
      </c>
      <c r="AD940" s="55" t="s">
        <v>1644</v>
      </c>
      <c r="AE940" s="58">
        <v>0</v>
      </c>
      <c r="AF940" s="55" t="s">
        <v>1644</v>
      </c>
      <c r="AG940" s="55" t="s">
        <v>1644</v>
      </c>
      <c r="AH940" s="55" t="s">
        <v>1644</v>
      </c>
      <c r="AI940" s="55" t="s">
        <v>1644</v>
      </c>
      <c r="AJ940" s="55" t="s">
        <v>1644</v>
      </c>
      <c r="AK940" s="55" t="s">
        <v>1644</v>
      </c>
      <c r="AL940" s="55" t="s">
        <v>1644</v>
      </c>
      <c r="AM940" s="55" t="s">
        <v>4299</v>
      </c>
      <c r="AN940" s="55" t="s">
        <v>1644</v>
      </c>
      <c r="AO940" t="s">
        <v>3842</v>
      </c>
    </row>
    <row r="941" spans="1:41" x14ac:dyDescent="0.25">
      <c r="A941" s="56">
        <v>45716</v>
      </c>
      <c r="B941" s="92" t="s">
        <v>2159</v>
      </c>
      <c r="C941" s="55" t="s">
        <v>4298</v>
      </c>
      <c r="D941" s="55" t="s">
        <v>1742</v>
      </c>
      <c r="E941" s="55" t="s">
        <v>89</v>
      </c>
      <c r="F941" s="55">
        <v>50900050</v>
      </c>
      <c r="G941" s="55" t="s">
        <v>498</v>
      </c>
      <c r="H941" s="55" t="s">
        <v>89</v>
      </c>
      <c r="I941" s="57">
        <v>-83.83</v>
      </c>
      <c r="J941" s="57">
        <v>-83.83</v>
      </c>
      <c r="K941" s="55" t="s">
        <v>4284</v>
      </c>
      <c r="L941" s="55" t="s">
        <v>1644</v>
      </c>
      <c r="M941" s="55" t="s">
        <v>4298</v>
      </c>
      <c r="N941" s="56">
        <v>45726</v>
      </c>
      <c r="O941" s="55" t="s">
        <v>1644</v>
      </c>
      <c r="P941" s="55" t="s">
        <v>329</v>
      </c>
      <c r="Q941" s="55" t="s">
        <v>330</v>
      </c>
      <c r="R941" s="55" t="s">
        <v>1644</v>
      </c>
      <c r="S941" s="55" t="s">
        <v>1644</v>
      </c>
      <c r="T941" s="55" t="s">
        <v>1644</v>
      </c>
      <c r="U941" s="55" t="s">
        <v>1644</v>
      </c>
      <c r="V941" s="55" t="s">
        <v>1644</v>
      </c>
      <c r="W941" s="55" t="s">
        <v>1644</v>
      </c>
      <c r="X941" s="56"/>
      <c r="Y941" s="55" t="s">
        <v>1644</v>
      </c>
      <c r="Z941" s="56"/>
      <c r="AA941" s="55" t="s">
        <v>1644</v>
      </c>
      <c r="AB941" s="59">
        <v>-1366429</v>
      </c>
      <c r="AC941" s="55" t="s">
        <v>1554</v>
      </c>
      <c r="AD941" s="55" t="s">
        <v>1644</v>
      </c>
      <c r="AE941" s="58">
        <v>0</v>
      </c>
      <c r="AF941" s="55" t="s">
        <v>1644</v>
      </c>
      <c r="AG941" s="55" t="s">
        <v>1644</v>
      </c>
      <c r="AH941" s="55" t="s">
        <v>1644</v>
      </c>
      <c r="AI941" s="55" t="s">
        <v>1644</v>
      </c>
      <c r="AJ941" s="55" t="s">
        <v>1644</v>
      </c>
      <c r="AK941" s="55" t="s">
        <v>1644</v>
      </c>
      <c r="AL941" s="55" t="s">
        <v>1644</v>
      </c>
      <c r="AM941" s="55" t="s">
        <v>4299</v>
      </c>
      <c r="AN941" s="55" t="s">
        <v>1644</v>
      </c>
      <c r="AO941" t="s">
        <v>3842</v>
      </c>
    </row>
    <row r="942" spans="1:41" x14ac:dyDescent="0.25">
      <c r="A942" s="56">
        <v>45716</v>
      </c>
      <c r="B942" s="92" t="s">
        <v>2159</v>
      </c>
      <c r="C942" s="55" t="s">
        <v>4298</v>
      </c>
      <c r="D942" s="55" t="s">
        <v>1742</v>
      </c>
      <c r="E942" s="55" t="s">
        <v>89</v>
      </c>
      <c r="F942" s="55">
        <v>50900020</v>
      </c>
      <c r="G942" s="55" t="s">
        <v>492</v>
      </c>
      <c r="H942" s="55" t="s">
        <v>89</v>
      </c>
      <c r="I942" s="57">
        <v>1071.3</v>
      </c>
      <c r="J942" s="57">
        <v>1071.3</v>
      </c>
      <c r="K942" s="55" t="s">
        <v>4286</v>
      </c>
      <c r="L942" s="55" t="s">
        <v>1644</v>
      </c>
      <c r="M942" s="55" t="s">
        <v>4298</v>
      </c>
      <c r="N942" s="56">
        <v>45726</v>
      </c>
      <c r="O942" s="55" t="s">
        <v>1644</v>
      </c>
      <c r="P942" s="55" t="s">
        <v>336</v>
      </c>
      <c r="Q942" s="55" t="s">
        <v>3820</v>
      </c>
      <c r="R942" s="55" t="s">
        <v>1644</v>
      </c>
      <c r="S942" s="55" t="s">
        <v>1644</v>
      </c>
      <c r="T942" s="55" t="s">
        <v>1644</v>
      </c>
      <c r="U942" s="55" t="s">
        <v>1644</v>
      </c>
      <c r="V942" s="55" t="s">
        <v>1644</v>
      </c>
      <c r="W942" s="55" t="s">
        <v>1644</v>
      </c>
      <c r="X942" s="56"/>
      <c r="Y942" s="55" t="s">
        <v>1644</v>
      </c>
      <c r="Z942" s="56"/>
      <c r="AA942" s="55" t="s">
        <v>1644</v>
      </c>
      <c r="AB942" s="59">
        <v>17462190</v>
      </c>
      <c r="AC942" s="55" t="s">
        <v>1554</v>
      </c>
      <c r="AD942" s="55" t="s">
        <v>1644</v>
      </c>
      <c r="AE942" s="58">
        <v>0</v>
      </c>
      <c r="AF942" s="55" t="s">
        <v>1644</v>
      </c>
      <c r="AG942" s="55" t="s">
        <v>1644</v>
      </c>
      <c r="AH942" s="55" t="s">
        <v>1644</v>
      </c>
      <c r="AI942" s="55" t="s">
        <v>1644</v>
      </c>
      <c r="AJ942" s="55" t="s">
        <v>1644</v>
      </c>
      <c r="AK942" s="55" t="s">
        <v>1644</v>
      </c>
      <c r="AL942" s="55" t="s">
        <v>1644</v>
      </c>
      <c r="AM942" s="55" t="s">
        <v>4299</v>
      </c>
      <c r="AN942" s="55" t="s">
        <v>1644</v>
      </c>
      <c r="AO942" t="s">
        <v>3842</v>
      </c>
    </row>
    <row r="943" spans="1:41" x14ac:dyDescent="0.25">
      <c r="A943" s="56">
        <v>45716</v>
      </c>
      <c r="B943" s="92" t="s">
        <v>2159</v>
      </c>
      <c r="C943" s="55" t="s">
        <v>4298</v>
      </c>
      <c r="D943" s="55" t="s">
        <v>1742</v>
      </c>
      <c r="E943" s="55" t="s">
        <v>89</v>
      </c>
      <c r="F943" s="55">
        <v>50900000</v>
      </c>
      <c r="G943" s="55" t="s">
        <v>488</v>
      </c>
      <c r="H943" s="55" t="s">
        <v>89</v>
      </c>
      <c r="I943" s="57">
        <v>370.14</v>
      </c>
      <c r="J943" s="57">
        <v>370.14</v>
      </c>
      <c r="K943" s="55" t="s">
        <v>4284</v>
      </c>
      <c r="L943" s="55" t="s">
        <v>1644</v>
      </c>
      <c r="M943" s="55" t="s">
        <v>4298</v>
      </c>
      <c r="N943" s="56">
        <v>45726</v>
      </c>
      <c r="O943" s="55" t="s">
        <v>1644</v>
      </c>
      <c r="P943" s="55" t="s">
        <v>339</v>
      </c>
      <c r="Q943" s="55" t="s">
        <v>340</v>
      </c>
      <c r="R943" s="55" t="s">
        <v>1644</v>
      </c>
      <c r="S943" s="55" t="s">
        <v>1644</v>
      </c>
      <c r="T943" s="55" t="s">
        <v>1644</v>
      </c>
      <c r="U943" s="55" t="s">
        <v>1644</v>
      </c>
      <c r="V943" s="55" t="s">
        <v>1644</v>
      </c>
      <c r="W943" s="55" t="s">
        <v>1644</v>
      </c>
      <c r="X943" s="56"/>
      <c r="Y943" s="55" t="s">
        <v>1644</v>
      </c>
      <c r="Z943" s="56"/>
      <c r="AA943" s="55" t="s">
        <v>1644</v>
      </c>
      <c r="AB943" s="59">
        <v>6033282</v>
      </c>
      <c r="AC943" s="55" t="s">
        <v>1554</v>
      </c>
      <c r="AD943" s="55" t="s">
        <v>1644</v>
      </c>
      <c r="AE943" s="58">
        <v>0</v>
      </c>
      <c r="AF943" s="55" t="s">
        <v>1644</v>
      </c>
      <c r="AG943" s="55" t="s">
        <v>1644</v>
      </c>
      <c r="AH943" s="55" t="s">
        <v>1644</v>
      </c>
      <c r="AI943" s="55" t="s">
        <v>1644</v>
      </c>
      <c r="AJ943" s="55" t="s">
        <v>1644</v>
      </c>
      <c r="AK943" s="55" t="s">
        <v>1644</v>
      </c>
      <c r="AL943" s="55" t="s">
        <v>1644</v>
      </c>
      <c r="AM943" s="55" t="s">
        <v>4299</v>
      </c>
      <c r="AN943" s="55" t="s">
        <v>1644</v>
      </c>
      <c r="AO943" t="s">
        <v>3842</v>
      </c>
    </row>
    <row r="944" spans="1:41" x14ac:dyDescent="0.25">
      <c r="A944" s="56">
        <v>45716</v>
      </c>
      <c r="B944" s="92" t="s">
        <v>2159</v>
      </c>
      <c r="C944" s="55" t="s">
        <v>4298</v>
      </c>
      <c r="D944" s="55" t="s">
        <v>1742</v>
      </c>
      <c r="E944" s="55" t="s">
        <v>89</v>
      </c>
      <c r="F944" s="55">
        <v>50900010</v>
      </c>
      <c r="G944" s="55" t="s">
        <v>490</v>
      </c>
      <c r="H944" s="55" t="s">
        <v>89</v>
      </c>
      <c r="I944" s="57">
        <v>411.61</v>
      </c>
      <c r="J944" s="57">
        <v>411.61</v>
      </c>
      <c r="K944" s="55" t="s">
        <v>4286</v>
      </c>
      <c r="L944" s="55" t="s">
        <v>1644</v>
      </c>
      <c r="M944" s="55" t="s">
        <v>4298</v>
      </c>
      <c r="N944" s="56">
        <v>45726</v>
      </c>
      <c r="O944" s="55" t="s">
        <v>1644</v>
      </c>
      <c r="P944" s="55" t="s">
        <v>336</v>
      </c>
      <c r="Q944" s="55" t="s">
        <v>3820</v>
      </c>
      <c r="R944" s="55" t="s">
        <v>1644</v>
      </c>
      <c r="S944" s="55" t="s">
        <v>1644</v>
      </c>
      <c r="T944" s="55" t="s">
        <v>1644</v>
      </c>
      <c r="U944" s="55" t="s">
        <v>1644</v>
      </c>
      <c r="V944" s="55" t="s">
        <v>1644</v>
      </c>
      <c r="W944" s="55" t="s">
        <v>1644</v>
      </c>
      <c r="X944" s="56"/>
      <c r="Y944" s="55" t="s">
        <v>1644</v>
      </c>
      <c r="Z944" s="56"/>
      <c r="AA944" s="55" t="s">
        <v>1644</v>
      </c>
      <c r="AB944" s="59">
        <v>6709243</v>
      </c>
      <c r="AC944" s="55" t="s">
        <v>1554</v>
      </c>
      <c r="AD944" s="55" t="s">
        <v>1644</v>
      </c>
      <c r="AE944" s="58">
        <v>0</v>
      </c>
      <c r="AF944" s="55" t="s">
        <v>1644</v>
      </c>
      <c r="AG944" s="55" t="s">
        <v>1644</v>
      </c>
      <c r="AH944" s="55" t="s">
        <v>1644</v>
      </c>
      <c r="AI944" s="55" t="s">
        <v>1644</v>
      </c>
      <c r="AJ944" s="55" t="s">
        <v>1644</v>
      </c>
      <c r="AK944" s="55" t="s">
        <v>1644</v>
      </c>
      <c r="AL944" s="55" t="s">
        <v>1644</v>
      </c>
      <c r="AM944" s="55" t="s">
        <v>4299</v>
      </c>
      <c r="AN944" s="55" t="s">
        <v>1644</v>
      </c>
      <c r="AO944" t="s">
        <v>3842</v>
      </c>
    </row>
    <row r="945" spans="1:41" x14ac:dyDescent="0.25">
      <c r="A945" s="56">
        <v>45716</v>
      </c>
      <c r="B945" s="92" t="s">
        <v>2159</v>
      </c>
      <c r="C945" s="55" t="s">
        <v>4298</v>
      </c>
      <c r="D945" s="55" t="s">
        <v>1742</v>
      </c>
      <c r="E945" s="55" t="s">
        <v>89</v>
      </c>
      <c r="F945" s="55">
        <v>50900010</v>
      </c>
      <c r="G945" s="55" t="s">
        <v>490</v>
      </c>
      <c r="H945" s="55" t="s">
        <v>89</v>
      </c>
      <c r="I945" s="57">
        <v>19205</v>
      </c>
      <c r="J945" s="57">
        <v>19205</v>
      </c>
      <c r="K945" s="55" t="s">
        <v>4286</v>
      </c>
      <c r="L945" s="55" t="s">
        <v>1644</v>
      </c>
      <c r="M945" s="55" t="s">
        <v>4298</v>
      </c>
      <c r="N945" s="56">
        <v>45726</v>
      </c>
      <c r="O945" s="55" t="s">
        <v>1644</v>
      </c>
      <c r="P945" s="55" t="s">
        <v>335</v>
      </c>
      <c r="Q945" s="55" t="s">
        <v>3819</v>
      </c>
      <c r="R945" s="55" t="s">
        <v>1644</v>
      </c>
      <c r="S945" s="55" t="s">
        <v>1644</v>
      </c>
      <c r="T945" s="55" t="s">
        <v>1644</v>
      </c>
      <c r="U945" s="55" t="s">
        <v>1644</v>
      </c>
      <c r="V945" s="55" t="s">
        <v>1644</v>
      </c>
      <c r="W945" s="55" t="s">
        <v>1644</v>
      </c>
      <c r="X945" s="56"/>
      <c r="Y945" s="55" t="s">
        <v>1644</v>
      </c>
      <c r="Z945" s="56"/>
      <c r="AA945" s="55" t="s">
        <v>1644</v>
      </c>
      <c r="AB945" s="59">
        <v>313041500</v>
      </c>
      <c r="AC945" s="55" t="s">
        <v>1554</v>
      </c>
      <c r="AD945" s="55" t="s">
        <v>1644</v>
      </c>
      <c r="AE945" s="58">
        <v>0</v>
      </c>
      <c r="AF945" s="55" t="s">
        <v>1644</v>
      </c>
      <c r="AG945" s="55" t="s">
        <v>1644</v>
      </c>
      <c r="AH945" s="55" t="s">
        <v>1644</v>
      </c>
      <c r="AI945" s="55" t="s">
        <v>1644</v>
      </c>
      <c r="AJ945" s="55" t="s">
        <v>1644</v>
      </c>
      <c r="AK945" s="55" t="s">
        <v>1644</v>
      </c>
      <c r="AL945" s="55" t="s">
        <v>1644</v>
      </c>
      <c r="AM945" s="55" t="s">
        <v>4299</v>
      </c>
      <c r="AN945" s="55" t="s">
        <v>1644</v>
      </c>
      <c r="AO945" t="s">
        <v>3842</v>
      </c>
    </row>
    <row r="946" spans="1:41" x14ac:dyDescent="0.25">
      <c r="A946" s="56">
        <v>45716</v>
      </c>
      <c r="B946" s="92" t="s">
        <v>2159</v>
      </c>
      <c r="C946" s="55" t="s">
        <v>4298</v>
      </c>
      <c r="D946" s="55" t="s">
        <v>1742</v>
      </c>
      <c r="E946" s="55" t="s">
        <v>89</v>
      </c>
      <c r="F946" s="55">
        <v>50900020</v>
      </c>
      <c r="G946" s="55" t="s">
        <v>492</v>
      </c>
      <c r="H946" s="55" t="s">
        <v>89</v>
      </c>
      <c r="I946" s="57">
        <v>30645.03</v>
      </c>
      <c r="J946" s="57">
        <v>30645.03</v>
      </c>
      <c r="K946" s="55" t="s">
        <v>4286</v>
      </c>
      <c r="L946" s="55" t="s">
        <v>1644</v>
      </c>
      <c r="M946" s="55" t="s">
        <v>4298</v>
      </c>
      <c r="N946" s="56">
        <v>45726</v>
      </c>
      <c r="O946" s="55" t="s">
        <v>1644</v>
      </c>
      <c r="P946" s="55" t="s">
        <v>333</v>
      </c>
      <c r="Q946" s="55" t="s">
        <v>334</v>
      </c>
      <c r="R946" s="55" t="s">
        <v>1644</v>
      </c>
      <c r="S946" s="55" t="s">
        <v>1644</v>
      </c>
      <c r="T946" s="55" t="s">
        <v>1644</v>
      </c>
      <c r="U946" s="55" t="s">
        <v>1644</v>
      </c>
      <c r="V946" s="55" t="s">
        <v>1644</v>
      </c>
      <c r="W946" s="55" t="s">
        <v>1644</v>
      </c>
      <c r="X946" s="56"/>
      <c r="Y946" s="55" t="s">
        <v>1644</v>
      </c>
      <c r="Z946" s="56"/>
      <c r="AA946" s="55" t="s">
        <v>1644</v>
      </c>
      <c r="AB946" s="59">
        <v>499513989</v>
      </c>
      <c r="AC946" s="55" t="s">
        <v>1554</v>
      </c>
      <c r="AD946" s="55" t="s">
        <v>1644</v>
      </c>
      <c r="AE946" s="58">
        <v>0</v>
      </c>
      <c r="AF946" s="55" t="s">
        <v>1644</v>
      </c>
      <c r="AG946" s="55" t="s">
        <v>1644</v>
      </c>
      <c r="AH946" s="55" t="s">
        <v>1644</v>
      </c>
      <c r="AI946" s="55" t="s">
        <v>1644</v>
      </c>
      <c r="AJ946" s="55" t="s">
        <v>1644</v>
      </c>
      <c r="AK946" s="55" t="s">
        <v>1644</v>
      </c>
      <c r="AL946" s="55" t="s">
        <v>1644</v>
      </c>
      <c r="AM946" s="55" t="s">
        <v>4299</v>
      </c>
      <c r="AN946" s="55" t="s">
        <v>1644</v>
      </c>
      <c r="AO946" t="s">
        <v>3842</v>
      </c>
    </row>
    <row r="947" spans="1:41" x14ac:dyDescent="0.25">
      <c r="A947" s="56">
        <v>45716</v>
      </c>
      <c r="B947" s="92" t="s">
        <v>2159</v>
      </c>
      <c r="C947" s="55" t="s">
        <v>4298</v>
      </c>
      <c r="D947" s="55" t="s">
        <v>1742</v>
      </c>
      <c r="E947" s="55" t="s">
        <v>89</v>
      </c>
      <c r="F947" s="55">
        <v>50900050</v>
      </c>
      <c r="G947" s="55" t="s">
        <v>498</v>
      </c>
      <c r="H947" s="55" t="s">
        <v>89</v>
      </c>
      <c r="I947" s="57">
        <v>22.28</v>
      </c>
      <c r="J947" s="57">
        <v>22.28</v>
      </c>
      <c r="K947" s="55" t="s">
        <v>4284</v>
      </c>
      <c r="L947" s="55" t="s">
        <v>1644</v>
      </c>
      <c r="M947" s="55" t="s">
        <v>4298</v>
      </c>
      <c r="N947" s="56">
        <v>45726</v>
      </c>
      <c r="O947" s="55" t="s">
        <v>1644</v>
      </c>
      <c r="P947" s="55" t="s">
        <v>332</v>
      </c>
      <c r="Q947" s="55" t="s">
        <v>3818</v>
      </c>
      <c r="R947" s="55" t="s">
        <v>1644</v>
      </c>
      <c r="S947" s="55" t="s">
        <v>1644</v>
      </c>
      <c r="T947" s="55" t="s">
        <v>1644</v>
      </c>
      <c r="U947" s="55" t="s">
        <v>1644</v>
      </c>
      <c r="V947" s="55" t="s">
        <v>1644</v>
      </c>
      <c r="W947" s="55" t="s">
        <v>1644</v>
      </c>
      <c r="X947" s="56"/>
      <c r="Y947" s="55" t="s">
        <v>1644</v>
      </c>
      <c r="Z947" s="56"/>
      <c r="AA947" s="55" t="s">
        <v>1644</v>
      </c>
      <c r="AB947" s="59">
        <v>363164</v>
      </c>
      <c r="AC947" s="55" t="s">
        <v>1554</v>
      </c>
      <c r="AD947" s="55" t="s">
        <v>1644</v>
      </c>
      <c r="AE947" s="58">
        <v>0</v>
      </c>
      <c r="AF947" s="55" t="s">
        <v>1644</v>
      </c>
      <c r="AG947" s="55" t="s">
        <v>1644</v>
      </c>
      <c r="AH947" s="55" t="s">
        <v>1644</v>
      </c>
      <c r="AI947" s="55" t="s">
        <v>1644</v>
      </c>
      <c r="AJ947" s="55" t="s">
        <v>1644</v>
      </c>
      <c r="AK947" s="55" t="s">
        <v>1644</v>
      </c>
      <c r="AL947" s="55" t="s">
        <v>1644</v>
      </c>
      <c r="AM947" s="55" t="s">
        <v>4299</v>
      </c>
      <c r="AN947" s="55" t="s">
        <v>1644</v>
      </c>
      <c r="AO947" t="s">
        <v>3842</v>
      </c>
    </row>
    <row r="948" spans="1:41" x14ac:dyDescent="0.25">
      <c r="A948" s="56">
        <v>45716</v>
      </c>
      <c r="B948" s="92" t="s">
        <v>2159</v>
      </c>
      <c r="C948" s="55" t="s">
        <v>4298</v>
      </c>
      <c r="D948" s="55" t="s">
        <v>1742</v>
      </c>
      <c r="E948" s="55" t="s">
        <v>89</v>
      </c>
      <c r="F948" s="55">
        <v>50900020</v>
      </c>
      <c r="G948" s="55" t="s">
        <v>492</v>
      </c>
      <c r="H948" s="55" t="s">
        <v>89</v>
      </c>
      <c r="I948" s="57">
        <v>-114313.53</v>
      </c>
      <c r="J948" s="57">
        <v>-114313.53</v>
      </c>
      <c r="K948" s="55" t="s">
        <v>4286</v>
      </c>
      <c r="L948" s="55" t="s">
        <v>1644</v>
      </c>
      <c r="M948" s="55" t="s">
        <v>4298</v>
      </c>
      <c r="N948" s="56">
        <v>45726</v>
      </c>
      <c r="O948" s="55" t="s">
        <v>1644</v>
      </c>
      <c r="P948" s="55" t="s">
        <v>329</v>
      </c>
      <c r="Q948" s="55" t="s">
        <v>330</v>
      </c>
      <c r="R948" s="55" t="s">
        <v>1644</v>
      </c>
      <c r="S948" s="55" t="s">
        <v>1644</v>
      </c>
      <c r="T948" s="55" t="s">
        <v>1644</v>
      </c>
      <c r="U948" s="55" t="s">
        <v>1644</v>
      </c>
      <c r="V948" s="55" t="s">
        <v>1644</v>
      </c>
      <c r="W948" s="55" t="s">
        <v>1644</v>
      </c>
      <c r="X948" s="56"/>
      <c r="Y948" s="55" t="s">
        <v>1644</v>
      </c>
      <c r="Z948" s="56"/>
      <c r="AA948" s="55" t="s">
        <v>1644</v>
      </c>
      <c r="AB948" s="59">
        <v>-1863310539</v>
      </c>
      <c r="AC948" s="55" t="s">
        <v>1554</v>
      </c>
      <c r="AD948" s="55" t="s">
        <v>1644</v>
      </c>
      <c r="AE948" s="58">
        <v>0</v>
      </c>
      <c r="AF948" s="55" t="s">
        <v>1644</v>
      </c>
      <c r="AG948" s="55" t="s">
        <v>1644</v>
      </c>
      <c r="AH948" s="55" t="s">
        <v>1644</v>
      </c>
      <c r="AI948" s="55" t="s">
        <v>1644</v>
      </c>
      <c r="AJ948" s="55" t="s">
        <v>1644</v>
      </c>
      <c r="AK948" s="55" t="s">
        <v>1644</v>
      </c>
      <c r="AL948" s="55" t="s">
        <v>1644</v>
      </c>
      <c r="AM948" s="55" t="s">
        <v>4299</v>
      </c>
      <c r="AN948" s="55" t="s">
        <v>1644</v>
      </c>
      <c r="AO948" t="s">
        <v>3842</v>
      </c>
    </row>
    <row r="949" spans="1:41" x14ac:dyDescent="0.25">
      <c r="A949" s="56">
        <v>45716</v>
      </c>
      <c r="B949" s="92" t="s">
        <v>2159</v>
      </c>
      <c r="C949" s="55" t="s">
        <v>4298</v>
      </c>
      <c r="D949" s="55" t="s">
        <v>1742</v>
      </c>
      <c r="E949" s="55" t="s">
        <v>89</v>
      </c>
      <c r="F949" s="55">
        <v>50900010</v>
      </c>
      <c r="G949" s="55" t="s">
        <v>490</v>
      </c>
      <c r="H949" s="55" t="s">
        <v>89</v>
      </c>
      <c r="I949" s="57">
        <v>11774.32</v>
      </c>
      <c r="J949" s="57">
        <v>11774.32</v>
      </c>
      <c r="K949" s="55" t="s">
        <v>4286</v>
      </c>
      <c r="L949" s="55" t="s">
        <v>1644</v>
      </c>
      <c r="M949" s="55" t="s">
        <v>4298</v>
      </c>
      <c r="N949" s="56">
        <v>45726</v>
      </c>
      <c r="O949" s="55" t="s">
        <v>1644</v>
      </c>
      <c r="P949" s="55" t="s">
        <v>333</v>
      </c>
      <c r="Q949" s="55" t="s">
        <v>334</v>
      </c>
      <c r="R949" s="55" t="s">
        <v>1644</v>
      </c>
      <c r="S949" s="55" t="s">
        <v>1644</v>
      </c>
      <c r="T949" s="55" t="s">
        <v>1644</v>
      </c>
      <c r="U949" s="55" t="s">
        <v>1644</v>
      </c>
      <c r="V949" s="55" t="s">
        <v>1644</v>
      </c>
      <c r="W949" s="55" t="s">
        <v>1644</v>
      </c>
      <c r="X949" s="56"/>
      <c r="Y949" s="55" t="s">
        <v>1644</v>
      </c>
      <c r="Z949" s="56"/>
      <c r="AA949" s="55" t="s">
        <v>1644</v>
      </c>
      <c r="AB949" s="59">
        <v>191921416</v>
      </c>
      <c r="AC949" s="55" t="s">
        <v>1554</v>
      </c>
      <c r="AD949" s="55" t="s">
        <v>1644</v>
      </c>
      <c r="AE949" s="58">
        <v>0</v>
      </c>
      <c r="AF949" s="55" t="s">
        <v>1644</v>
      </c>
      <c r="AG949" s="55" t="s">
        <v>1644</v>
      </c>
      <c r="AH949" s="55" t="s">
        <v>1644</v>
      </c>
      <c r="AI949" s="55" t="s">
        <v>1644</v>
      </c>
      <c r="AJ949" s="55" t="s">
        <v>1644</v>
      </c>
      <c r="AK949" s="55" t="s">
        <v>1644</v>
      </c>
      <c r="AL949" s="55" t="s">
        <v>1644</v>
      </c>
      <c r="AM949" s="55" t="s">
        <v>4299</v>
      </c>
      <c r="AN949" s="55" t="s">
        <v>1644</v>
      </c>
      <c r="AO949" t="s">
        <v>3842</v>
      </c>
    </row>
    <row r="950" spans="1:41" x14ac:dyDescent="0.25">
      <c r="A950" s="56">
        <v>45716</v>
      </c>
      <c r="B950" s="92" t="s">
        <v>2159</v>
      </c>
      <c r="C950" s="55" t="s">
        <v>4298</v>
      </c>
      <c r="D950" s="55" t="s">
        <v>1742</v>
      </c>
      <c r="E950" s="55" t="s">
        <v>89</v>
      </c>
      <c r="F950" s="55">
        <v>50900000</v>
      </c>
      <c r="G950" s="55" t="s">
        <v>488</v>
      </c>
      <c r="H950" s="55" t="s">
        <v>89</v>
      </c>
      <c r="I950" s="57">
        <v>-9814.35</v>
      </c>
      <c r="J950" s="57">
        <v>-9814.35</v>
      </c>
      <c r="K950" s="55" t="s">
        <v>4284</v>
      </c>
      <c r="L950" s="55" t="s">
        <v>1644</v>
      </c>
      <c r="M950" s="55" t="s">
        <v>4298</v>
      </c>
      <c r="N950" s="56">
        <v>45726</v>
      </c>
      <c r="O950" s="55" t="s">
        <v>1644</v>
      </c>
      <c r="P950" s="55" t="s">
        <v>329</v>
      </c>
      <c r="Q950" s="55" t="s">
        <v>330</v>
      </c>
      <c r="R950" s="55" t="s">
        <v>1644</v>
      </c>
      <c r="S950" s="55" t="s">
        <v>1644</v>
      </c>
      <c r="T950" s="55" t="s">
        <v>1644</v>
      </c>
      <c r="U950" s="55" t="s">
        <v>1644</v>
      </c>
      <c r="V950" s="55" t="s">
        <v>1644</v>
      </c>
      <c r="W950" s="55" t="s">
        <v>1644</v>
      </c>
      <c r="X950" s="56"/>
      <c r="Y950" s="55" t="s">
        <v>1644</v>
      </c>
      <c r="Z950" s="56"/>
      <c r="AA950" s="55" t="s">
        <v>1644</v>
      </c>
      <c r="AB950" s="59">
        <v>-159973905</v>
      </c>
      <c r="AC950" s="55" t="s">
        <v>1554</v>
      </c>
      <c r="AD950" s="55" t="s">
        <v>1644</v>
      </c>
      <c r="AE950" s="58">
        <v>0</v>
      </c>
      <c r="AF950" s="55" t="s">
        <v>1644</v>
      </c>
      <c r="AG950" s="55" t="s">
        <v>1644</v>
      </c>
      <c r="AH950" s="55" t="s">
        <v>1644</v>
      </c>
      <c r="AI950" s="55" t="s">
        <v>1644</v>
      </c>
      <c r="AJ950" s="55" t="s">
        <v>1644</v>
      </c>
      <c r="AK950" s="55" t="s">
        <v>1644</v>
      </c>
      <c r="AL950" s="55" t="s">
        <v>1644</v>
      </c>
      <c r="AM950" s="55" t="s">
        <v>4299</v>
      </c>
      <c r="AN950" s="55" t="s">
        <v>1644</v>
      </c>
      <c r="AO950" t="s">
        <v>3842</v>
      </c>
    </row>
    <row r="951" spans="1:41" x14ac:dyDescent="0.25">
      <c r="A951" s="56">
        <v>45716</v>
      </c>
      <c r="B951" s="92" t="s">
        <v>2159</v>
      </c>
      <c r="C951" s="55" t="s">
        <v>4298</v>
      </c>
      <c r="D951" s="55" t="s">
        <v>1742</v>
      </c>
      <c r="E951" s="55" t="s">
        <v>89</v>
      </c>
      <c r="F951" s="55">
        <v>50900020</v>
      </c>
      <c r="G951" s="55" t="s">
        <v>492</v>
      </c>
      <c r="H951" s="55" t="s">
        <v>89</v>
      </c>
      <c r="I951" s="57">
        <v>2222.9299999999998</v>
      </c>
      <c r="J951" s="57">
        <v>2222.9299999999998</v>
      </c>
      <c r="K951" s="55" t="s">
        <v>4286</v>
      </c>
      <c r="L951" s="55" t="s">
        <v>1644</v>
      </c>
      <c r="M951" s="55" t="s">
        <v>4298</v>
      </c>
      <c r="N951" s="56">
        <v>45726</v>
      </c>
      <c r="O951" s="55" t="s">
        <v>1644</v>
      </c>
      <c r="P951" s="55" t="s">
        <v>343</v>
      </c>
      <c r="Q951" s="55" t="s">
        <v>344</v>
      </c>
      <c r="R951" s="55" t="s">
        <v>1644</v>
      </c>
      <c r="S951" s="55" t="s">
        <v>1644</v>
      </c>
      <c r="T951" s="55" t="s">
        <v>1644</v>
      </c>
      <c r="U951" s="55" t="s">
        <v>1644</v>
      </c>
      <c r="V951" s="55" t="s">
        <v>1644</v>
      </c>
      <c r="W951" s="55" t="s">
        <v>1644</v>
      </c>
      <c r="X951" s="56"/>
      <c r="Y951" s="55" t="s">
        <v>1644</v>
      </c>
      <c r="Z951" s="56"/>
      <c r="AA951" s="55" t="s">
        <v>1644</v>
      </c>
      <c r="AB951" s="59">
        <v>36233759</v>
      </c>
      <c r="AC951" s="55" t="s">
        <v>1554</v>
      </c>
      <c r="AD951" s="55" t="s">
        <v>1644</v>
      </c>
      <c r="AE951" s="58">
        <v>0</v>
      </c>
      <c r="AF951" s="55" t="s">
        <v>1644</v>
      </c>
      <c r="AG951" s="55" t="s">
        <v>1644</v>
      </c>
      <c r="AH951" s="55" t="s">
        <v>1644</v>
      </c>
      <c r="AI951" s="55" t="s">
        <v>1644</v>
      </c>
      <c r="AJ951" s="55" t="s">
        <v>1644</v>
      </c>
      <c r="AK951" s="55" t="s">
        <v>1644</v>
      </c>
      <c r="AL951" s="55" t="s">
        <v>1644</v>
      </c>
      <c r="AM951" s="55" t="s">
        <v>4299</v>
      </c>
      <c r="AN951" s="55" t="s">
        <v>1644</v>
      </c>
      <c r="AO951" t="s">
        <v>4386</v>
      </c>
    </row>
    <row r="952" spans="1:41" x14ac:dyDescent="0.25">
      <c r="A952" s="56">
        <v>45716</v>
      </c>
      <c r="B952" s="92" t="s">
        <v>2159</v>
      </c>
      <c r="C952" s="55" t="s">
        <v>4298</v>
      </c>
      <c r="D952" s="55" t="s">
        <v>1742</v>
      </c>
      <c r="E952" s="55" t="s">
        <v>89</v>
      </c>
      <c r="F952" s="55">
        <v>50900010</v>
      </c>
      <c r="G952" s="55" t="s">
        <v>490</v>
      </c>
      <c r="H952" s="55" t="s">
        <v>89</v>
      </c>
      <c r="I952" s="57">
        <v>790.73</v>
      </c>
      <c r="J952" s="57">
        <v>790.73</v>
      </c>
      <c r="K952" s="55" t="s">
        <v>4286</v>
      </c>
      <c r="L952" s="55" t="s">
        <v>1644</v>
      </c>
      <c r="M952" s="55" t="s">
        <v>4298</v>
      </c>
      <c r="N952" s="56">
        <v>45726</v>
      </c>
      <c r="O952" s="55" t="s">
        <v>1644</v>
      </c>
      <c r="P952" s="55" t="s">
        <v>337</v>
      </c>
      <c r="Q952" s="55" t="s">
        <v>338</v>
      </c>
      <c r="R952" s="55" t="s">
        <v>1644</v>
      </c>
      <c r="S952" s="55" t="s">
        <v>1644</v>
      </c>
      <c r="T952" s="55" t="s">
        <v>1644</v>
      </c>
      <c r="U952" s="55" t="s">
        <v>1644</v>
      </c>
      <c r="V952" s="55" t="s">
        <v>1644</v>
      </c>
      <c r="W952" s="55" t="s">
        <v>1644</v>
      </c>
      <c r="X952" s="56"/>
      <c r="Y952" s="55" t="s">
        <v>1644</v>
      </c>
      <c r="Z952" s="56"/>
      <c r="AA952" s="55" t="s">
        <v>1644</v>
      </c>
      <c r="AB952" s="59">
        <v>12888899</v>
      </c>
      <c r="AC952" s="55" t="s">
        <v>1554</v>
      </c>
      <c r="AD952" s="55" t="s">
        <v>1644</v>
      </c>
      <c r="AE952" s="58">
        <v>0</v>
      </c>
      <c r="AF952" s="55" t="s">
        <v>1644</v>
      </c>
      <c r="AG952" s="55" t="s">
        <v>1644</v>
      </c>
      <c r="AH952" s="55" t="s">
        <v>1644</v>
      </c>
      <c r="AI952" s="55" t="s">
        <v>1644</v>
      </c>
      <c r="AJ952" s="55" t="s">
        <v>1644</v>
      </c>
      <c r="AK952" s="55" t="s">
        <v>1644</v>
      </c>
      <c r="AL952" s="55" t="s">
        <v>1644</v>
      </c>
      <c r="AM952" s="55" t="s">
        <v>4299</v>
      </c>
      <c r="AN952" s="55" t="s">
        <v>1644</v>
      </c>
      <c r="AO952" t="s">
        <v>3842</v>
      </c>
    </row>
    <row r="953" spans="1:41" x14ac:dyDescent="0.25">
      <c r="A953" s="56">
        <v>45716</v>
      </c>
      <c r="B953" s="92" t="s">
        <v>2159</v>
      </c>
      <c r="C953" s="55" t="s">
        <v>4298</v>
      </c>
      <c r="D953" s="55" t="s">
        <v>1742</v>
      </c>
      <c r="E953" s="55" t="s">
        <v>89</v>
      </c>
      <c r="F953" s="55">
        <v>50900050</v>
      </c>
      <c r="G953" s="55" t="s">
        <v>498</v>
      </c>
      <c r="H953" s="55" t="s">
        <v>89</v>
      </c>
      <c r="I953" s="57">
        <v>24.46</v>
      </c>
      <c r="J953" s="57">
        <v>24.46</v>
      </c>
      <c r="K953" s="55" t="s">
        <v>4284</v>
      </c>
      <c r="L953" s="55" t="s">
        <v>1644</v>
      </c>
      <c r="M953" s="55" t="s">
        <v>4298</v>
      </c>
      <c r="N953" s="56">
        <v>45726</v>
      </c>
      <c r="O953" s="55" t="s">
        <v>1644</v>
      </c>
      <c r="P953" s="55" t="s">
        <v>333</v>
      </c>
      <c r="Q953" s="55" t="s">
        <v>334</v>
      </c>
      <c r="R953" s="55" t="s">
        <v>1644</v>
      </c>
      <c r="S953" s="55" t="s">
        <v>1644</v>
      </c>
      <c r="T953" s="55" t="s">
        <v>1644</v>
      </c>
      <c r="U953" s="55" t="s">
        <v>1644</v>
      </c>
      <c r="V953" s="55" t="s">
        <v>1644</v>
      </c>
      <c r="W953" s="55" t="s">
        <v>1644</v>
      </c>
      <c r="X953" s="56"/>
      <c r="Y953" s="55" t="s">
        <v>1644</v>
      </c>
      <c r="Z953" s="56"/>
      <c r="AA953" s="55" t="s">
        <v>1644</v>
      </c>
      <c r="AB953" s="59">
        <v>398698</v>
      </c>
      <c r="AC953" s="55" t="s">
        <v>1554</v>
      </c>
      <c r="AD953" s="55" t="s">
        <v>1644</v>
      </c>
      <c r="AE953" s="58">
        <v>0</v>
      </c>
      <c r="AF953" s="55" t="s">
        <v>1644</v>
      </c>
      <c r="AG953" s="55" t="s">
        <v>1644</v>
      </c>
      <c r="AH953" s="55" t="s">
        <v>1644</v>
      </c>
      <c r="AI953" s="55" t="s">
        <v>1644</v>
      </c>
      <c r="AJ953" s="55" t="s">
        <v>1644</v>
      </c>
      <c r="AK953" s="55" t="s">
        <v>1644</v>
      </c>
      <c r="AL953" s="55" t="s">
        <v>1644</v>
      </c>
      <c r="AM953" s="55" t="s">
        <v>4299</v>
      </c>
      <c r="AN953" s="55" t="s">
        <v>1644</v>
      </c>
      <c r="AO953" t="s">
        <v>3842</v>
      </c>
    </row>
    <row r="954" spans="1:41" x14ac:dyDescent="0.25">
      <c r="A954" s="56">
        <v>45716</v>
      </c>
      <c r="B954" s="92" t="s">
        <v>2159</v>
      </c>
      <c r="C954" s="55" t="s">
        <v>4298</v>
      </c>
      <c r="D954" s="55" t="s">
        <v>1742</v>
      </c>
      <c r="E954" s="55" t="s">
        <v>89</v>
      </c>
      <c r="F954" s="55">
        <v>50900010</v>
      </c>
      <c r="G954" s="55" t="s">
        <v>490</v>
      </c>
      <c r="H954" s="55" t="s">
        <v>89</v>
      </c>
      <c r="I954" s="57">
        <v>10403.33</v>
      </c>
      <c r="J954" s="57">
        <v>10403.33</v>
      </c>
      <c r="K954" s="55" t="s">
        <v>4286</v>
      </c>
      <c r="L954" s="55" t="s">
        <v>1644</v>
      </c>
      <c r="M954" s="55" t="s">
        <v>4298</v>
      </c>
      <c r="N954" s="56">
        <v>45726</v>
      </c>
      <c r="O954" s="55" t="s">
        <v>1644</v>
      </c>
      <c r="P954" s="55" t="s">
        <v>332</v>
      </c>
      <c r="Q954" s="55" t="s">
        <v>3818</v>
      </c>
      <c r="R954" s="55" t="s">
        <v>1644</v>
      </c>
      <c r="S954" s="55" t="s">
        <v>1644</v>
      </c>
      <c r="T954" s="55" t="s">
        <v>1644</v>
      </c>
      <c r="U954" s="55" t="s">
        <v>1644</v>
      </c>
      <c r="V954" s="55" t="s">
        <v>1644</v>
      </c>
      <c r="W954" s="55" t="s">
        <v>1644</v>
      </c>
      <c r="X954" s="56"/>
      <c r="Y954" s="55" t="s">
        <v>1644</v>
      </c>
      <c r="Z954" s="56"/>
      <c r="AA954" s="55" t="s">
        <v>1644</v>
      </c>
      <c r="AB954" s="59">
        <v>169574279</v>
      </c>
      <c r="AC954" s="55" t="s">
        <v>1554</v>
      </c>
      <c r="AD954" s="55" t="s">
        <v>1644</v>
      </c>
      <c r="AE954" s="58">
        <v>0</v>
      </c>
      <c r="AF954" s="55" t="s">
        <v>1644</v>
      </c>
      <c r="AG954" s="55" t="s">
        <v>1644</v>
      </c>
      <c r="AH954" s="55" t="s">
        <v>1644</v>
      </c>
      <c r="AI954" s="55" t="s">
        <v>1644</v>
      </c>
      <c r="AJ954" s="55" t="s">
        <v>1644</v>
      </c>
      <c r="AK954" s="55" t="s">
        <v>1644</v>
      </c>
      <c r="AL954" s="55" t="s">
        <v>1644</v>
      </c>
      <c r="AM954" s="55" t="s">
        <v>4299</v>
      </c>
      <c r="AN954" s="55" t="s">
        <v>1644</v>
      </c>
      <c r="AO954" t="s">
        <v>3842</v>
      </c>
    </row>
    <row r="955" spans="1:41" x14ac:dyDescent="0.25">
      <c r="A955" s="56">
        <v>45716</v>
      </c>
      <c r="B955" s="92" t="s">
        <v>2159</v>
      </c>
      <c r="C955" s="55" t="s">
        <v>4298</v>
      </c>
      <c r="D955" s="55" t="s">
        <v>1742</v>
      </c>
      <c r="E955" s="55" t="s">
        <v>89</v>
      </c>
      <c r="F955" s="55">
        <v>50900020</v>
      </c>
      <c r="G955" s="55" t="s">
        <v>492</v>
      </c>
      <c r="H955" s="55" t="s">
        <v>89</v>
      </c>
      <c r="I955" s="57">
        <v>761.22</v>
      </c>
      <c r="J955" s="57">
        <v>761.22</v>
      </c>
      <c r="K955" s="55" t="s">
        <v>4286</v>
      </c>
      <c r="L955" s="55" t="s">
        <v>1644</v>
      </c>
      <c r="M955" s="55" t="s">
        <v>4298</v>
      </c>
      <c r="N955" s="56">
        <v>45726</v>
      </c>
      <c r="O955" s="55" t="s">
        <v>1644</v>
      </c>
      <c r="P955" s="55" t="s">
        <v>341</v>
      </c>
      <c r="Q955" s="55" t="s">
        <v>342</v>
      </c>
      <c r="R955" s="55" t="s">
        <v>1644</v>
      </c>
      <c r="S955" s="55" t="s">
        <v>1644</v>
      </c>
      <c r="T955" s="55" t="s">
        <v>1644</v>
      </c>
      <c r="U955" s="55" t="s">
        <v>1644</v>
      </c>
      <c r="V955" s="55" t="s">
        <v>1644</v>
      </c>
      <c r="W955" s="55" t="s">
        <v>1644</v>
      </c>
      <c r="X955" s="56"/>
      <c r="Y955" s="55" t="s">
        <v>1644</v>
      </c>
      <c r="Z955" s="56"/>
      <c r="AA955" s="55" t="s">
        <v>1644</v>
      </c>
      <c r="AB955" s="59">
        <v>12407886</v>
      </c>
      <c r="AC955" s="55" t="s">
        <v>1554</v>
      </c>
      <c r="AD955" s="55" t="s">
        <v>1644</v>
      </c>
      <c r="AE955" s="58">
        <v>0</v>
      </c>
      <c r="AF955" s="55" t="s">
        <v>1644</v>
      </c>
      <c r="AG955" s="55" t="s">
        <v>1644</v>
      </c>
      <c r="AH955" s="55" t="s">
        <v>1644</v>
      </c>
      <c r="AI955" s="55" t="s">
        <v>1644</v>
      </c>
      <c r="AJ955" s="55" t="s">
        <v>1644</v>
      </c>
      <c r="AK955" s="55" t="s">
        <v>1644</v>
      </c>
      <c r="AL955" s="55" t="s">
        <v>1644</v>
      </c>
      <c r="AM955" s="55" t="s">
        <v>4299</v>
      </c>
      <c r="AN955" s="55" t="s">
        <v>1644</v>
      </c>
      <c r="AO955" t="s">
        <v>3842</v>
      </c>
    </row>
    <row r="956" spans="1:41" x14ac:dyDescent="0.25">
      <c r="A956" s="56">
        <v>45716</v>
      </c>
      <c r="B956" s="92" t="s">
        <v>2159</v>
      </c>
      <c r="C956" s="55" t="s">
        <v>4298</v>
      </c>
      <c r="D956" s="55" t="s">
        <v>1742</v>
      </c>
      <c r="E956" s="55" t="s">
        <v>89</v>
      </c>
      <c r="F956" s="55">
        <v>50900000</v>
      </c>
      <c r="G956" s="55" t="s">
        <v>488</v>
      </c>
      <c r="H956" s="55" t="s">
        <v>89</v>
      </c>
      <c r="I956" s="57">
        <v>2299.04</v>
      </c>
      <c r="J956" s="57">
        <v>2299.04</v>
      </c>
      <c r="K956" s="55" t="s">
        <v>4284</v>
      </c>
      <c r="L956" s="55" t="s">
        <v>1644</v>
      </c>
      <c r="M956" s="55" t="s">
        <v>4298</v>
      </c>
      <c r="N956" s="56">
        <v>45726</v>
      </c>
      <c r="O956" s="55" t="s">
        <v>1644</v>
      </c>
      <c r="P956" s="55" t="s">
        <v>335</v>
      </c>
      <c r="Q956" s="55" t="s">
        <v>3819</v>
      </c>
      <c r="R956" s="55" t="s">
        <v>1644</v>
      </c>
      <c r="S956" s="55" t="s">
        <v>1644</v>
      </c>
      <c r="T956" s="55" t="s">
        <v>1644</v>
      </c>
      <c r="U956" s="55" t="s">
        <v>1644</v>
      </c>
      <c r="V956" s="55" t="s">
        <v>1644</v>
      </c>
      <c r="W956" s="55" t="s">
        <v>1644</v>
      </c>
      <c r="X956" s="56"/>
      <c r="Y956" s="55" t="s">
        <v>1644</v>
      </c>
      <c r="Z956" s="56"/>
      <c r="AA956" s="55" t="s">
        <v>1644</v>
      </c>
      <c r="AB956" s="59">
        <v>37474352</v>
      </c>
      <c r="AC956" s="55" t="s">
        <v>1554</v>
      </c>
      <c r="AD956" s="55" t="s">
        <v>1644</v>
      </c>
      <c r="AE956" s="58">
        <v>0</v>
      </c>
      <c r="AF956" s="55" t="s">
        <v>1644</v>
      </c>
      <c r="AG956" s="55" t="s">
        <v>1644</v>
      </c>
      <c r="AH956" s="55" t="s">
        <v>1644</v>
      </c>
      <c r="AI956" s="55" t="s">
        <v>1644</v>
      </c>
      <c r="AJ956" s="55" t="s">
        <v>1644</v>
      </c>
      <c r="AK956" s="55" t="s">
        <v>1644</v>
      </c>
      <c r="AL956" s="55" t="s">
        <v>1644</v>
      </c>
      <c r="AM956" s="55" t="s">
        <v>4299</v>
      </c>
      <c r="AN956" s="55" t="s">
        <v>1644</v>
      </c>
      <c r="AO956" t="s">
        <v>3842</v>
      </c>
    </row>
    <row r="957" spans="1:41" x14ac:dyDescent="0.25">
      <c r="A957" s="56">
        <v>45716</v>
      </c>
      <c r="B957" s="92" t="s">
        <v>2159</v>
      </c>
      <c r="C957" s="55" t="s">
        <v>4298</v>
      </c>
      <c r="D957" s="55" t="s">
        <v>1742</v>
      </c>
      <c r="E957" s="55" t="s">
        <v>89</v>
      </c>
      <c r="F957" s="55">
        <v>50900050</v>
      </c>
      <c r="G957" s="55" t="s">
        <v>498</v>
      </c>
      <c r="H957" s="55" t="s">
        <v>89</v>
      </c>
      <c r="I957" s="57">
        <v>37.090000000000003</v>
      </c>
      <c r="J957" s="57">
        <v>37.090000000000003</v>
      </c>
      <c r="K957" s="55" t="s">
        <v>4284</v>
      </c>
      <c r="L957" s="55" t="s">
        <v>1644</v>
      </c>
      <c r="M957" s="55" t="s">
        <v>4298</v>
      </c>
      <c r="N957" s="56">
        <v>45726</v>
      </c>
      <c r="O957" s="55" t="s">
        <v>1644</v>
      </c>
      <c r="P957" s="55" t="s">
        <v>335</v>
      </c>
      <c r="Q957" s="55" t="s">
        <v>3819</v>
      </c>
      <c r="R957" s="55" t="s">
        <v>1644</v>
      </c>
      <c r="S957" s="55" t="s">
        <v>1644</v>
      </c>
      <c r="T957" s="55" t="s">
        <v>1644</v>
      </c>
      <c r="U957" s="55" t="s">
        <v>1644</v>
      </c>
      <c r="V957" s="55" t="s">
        <v>1644</v>
      </c>
      <c r="W957" s="55" t="s">
        <v>1644</v>
      </c>
      <c r="X957" s="56"/>
      <c r="Y957" s="55" t="s">
        <v>1644</v>
      </c>
      <c r="Z957" s="56"/>
      <c r="AA957" s="55" t="s">
        <v>1644</v>
      </c>
      <c r="AB957" s="59">
        <v>604567</v>
      </c>
      <c r="AC957" s="55" t="s">
        <v>1554</v>
      </c>
      <c r="AD957" s="55" t="s">
        <v>1644</v>
      </c>
      <c r="AE957" s="58">
        <v>0</v>
      </c>
      <c r="AF957" s="55" t="s">
        <v>1644</v>
      </c>
      <c r="AG957" s="55" t="s">
        <v>1644</v>
      </c>
      <c r="AH957" s="55" t="s">
        <v>1644</v>
      </c>
      <c r="AI957" s="55" t="s">
        <v>1644</v>
      </c>
      <c r="AJ957" s="55" t="s">
        <v>1644</v>
      </c>
      <c r="AK957" s="55" t="s">
        <v>1644</v>
      </c>
      <c r="AL957" s="55" t="s">
        <v>1644</v>
      </c>
      <c r="AM957" s="55" t="s">
        <v>4299</v>
      </c>
      <c r="AN957" s="55" t="s">
        <v>1644</v>
      </c>
      <c r="AO957" t="s">
        <v>3842</v>
      </c>
    </row>
    <row r="958" spans="1:41" x14ac:dyDescent="0.25">
      <c r="A958" s="56">
        <v>45716</v>
      </c>
      <c r="B958" s="92" t="s">
        <v>2159</v>
      </c>
      <c r="C958" s="55" t="s">
        <v>4298</v>
      </c>
      <c r="D958" s="55" t="s">
        <v>1742</v>
      </c>
      <c r="E958" s="55" t="s">
        <v>89</v>
      </c>
      <c r="F958" s="55">
        <v>50900010</v>
      </c>
      <c r="G958" s="55" t="s">
        <v>490</v>
      </c>
      <c r="H958" s="55" t="s">
        <v>89</v>
      </c>
      <c r="I958" s="57">
        <v>189.56</v>
      </c>
      <c r="J958" s="57">
        <v>189.56</v>
      </c>
      <c r="K958" s="55" t="s">
        <v>4286</v>
      </c>
      <c r="L958" s="55" t="s">
        <v>1644</v>
      </c>
      <c r="M958" s="55" t="s">
        <v>4298</v>
      </c>
      <c r="N958" s="56">
        <v>45726</v>
      </c>
      <c r="O958" s="55" t="s">
        <v>1644</v>
      </c>
      <c r="P958" s="55" t="s">
        <v>339</v>
      </c>
      <c r="Q958" s="55" t="s">
        <v>340</v>
      </c>
      <c r="R958" s="55" t="s">
        <v>1644</v>
      </c>
      <c r="S958" s="55" t="s">
        <v>1644</v>
      </c>
      <c r="T958" s="55" t="s">
        <v>1644</v>
      </c>
      <c r="U958" s="55" t="s">
        <v>1644</v>
      </c>
      <c r="V958" s="55" t="s">
        <v>1644</v>
      </c>
      <c r="W958" s="55" t="s">
        <v>1644</v>
      </c>
      <c r="X958" s="56"/>
      <c r="Y958" s="55" t="s">
        <v>1644</v>
      </c>
      <c r="Z958" s="56"/>
      <c r="AA958" s="55" t="s">
        <v>1644</v>
      </c>
      <c r="AB958" s="59">
        <v>3089828</v>
      </c>
      <c r="AC958" s="55" t="s">
        <v>1554</v>
      </c>
      <c r="AD958" s="55" t="s">
        <v>1644</v>
      </c>
      <c r="AE958" s="58">
        <v>0</v>
      </c>
      <c r="AF958" s="55" t="s">
        <v>1644</v>
      </c>
      <c r="AG958" s="55" t="s">
        <v>1644</v>
      </c>
      <c r="AH958" s="55" t="s">
        <v>1644</v>
      </c>
      <c r="AI958" s="55" t="s">
        <v>1644</v>
      </c>
      <c r="AJ958" s="55" t="s">
        <v>1644</v>
      </c>
      <c r="AK958" s="55" t="s">
        <v>1644</v>
      </c>
      <c r="AL958" s="55" t="s">
        <v>1644</v>
      </c>
      <c r="AM958" s="55" t="s">
        <v>4299</v>
      </c>
      <c r="AN958" s="55" t="s">
        <v>1644</v>
      </c>
      <c r="AO958" t="s">
        <v>3842</v>
      </c>
    </row>
    <row r="959" spans="1:41" x14ac:dyDescent="0.25">
      <c r="A959" s="56">
        <v>45716</v>
      </c>
      <c r="B959" s="92" t="s">
        <v>2159</v>
      </c>
      <c r="C959" s="55" t="s">
        <v>4300</v>
      </c>
      <c r="D959" s="55" t="s">
        <v>1742</v>
      </c>
      <c r="E959" s="55" t="s">
        <v>89</v>
      </c>
      <c r="F959" s="55">
        <v>50900060</v>
      </c>
      <c r="G959" s="55" t="s">
        <v>500</v>
      </c>
      <c r="H959" s="55" t="s">
        <v>89</v>
      </c>
      <c r="I959" s="57">
        <v>25.17</v>
      </c>
      <c r="J959" s="57">
        <v>25.17</v>
      </c>
      <c r="K959" s="55" t="s">
        <v>4284</v>
      </c>
      <c r="L959" s="55" t="s">
        <v>1644</v>
      </c>
      <c r="M959" s="55" t="s">
        <v>4300</v>
      </c>
      <c r="N959" s="56">
        <v>45726</v>
      </c>
      <c r="O959" s="55" t="s">
        <v>1644</v>
      </c>
      <c r="P959" s="55" t="s">
        <v>337</v>
      </c>
      <c r="Q959" s="55" t="s">
        <v>338</v>
      </c>
      <c r="R959" s="55" t="s">
        <v>1644</v>
      </c>
      <c r="S959" s="55" t="s">
        <v>1644</v>
      </c>
      <c r="T959" s="55" t="s">
        <v>1644</v>
      </c>
      <c r="U959" s="55" t="s">
        <v>1644</v>
      </c>
      <c r="V959" s="55" t="s">
        <v>1644</v>
      </c>
      <c r="W959" s="55" t="s">
        <v>1644</v>
      </c>
      <c r="X959" s="56"/>
      <c r="Y959" s="55" t="s">
        <v>1644</v>
      </c>
      <c r="Z959" s="56"/>
      <c r="AA959" s="55" t="s">
        <v>1644</v>
      </c>
      <c r="AB959" s="59">
        <v>410271</v>
      </c>
      <c r="AC959" s="55" t="s">
        <v>1554</v>
      </c>
      <c r="AD959" s="55" t="s">
        <v>1644</v>
      </c>
      <c r="AE959" s="58">
        <v>0</v>
      </c>
      <c r="AF959" s="55" t="s">
        <v>1644</v>
      </c>
      <c r="AG959" s="55" t="s">
        <v>1644</v>
      </c>
      <c r="AH959" s="55" t="s">
        <v>1644</v>
      </c>
      <c r="AI959" s="55" t="s">
        <v>1644</v>
      </c>
      <c r="AJ959" s="55" t="s">
        <v>1644</v>
      </c>
      <c r="AK959" s="55" t="s">
        <v>1644</v>
      </c>
      <c r="AL959" s="55" t="s">
        <v>1644</v>
      </c>
      <c r="AM959" s="55" t="s">
        <v>4299</v>
      </c>
      <c r="AN959" s="55" t="s">
        <v>1644</v>
      </c>
      <c r="AO959" t="s">
        <v>3842</v>
      </c>
    </row>
    <row r="960" spans="1:41" x14ac:dyDescent="0.25">
      <c r="A960" s="56">
        <v>45716</v>
      </c>
      <c r="B960" s="92" t="s">
        <v>2159</v>
      </c>
      <c r="C960" s="55" t="s">
        <v>4300</v>
      </c>
      <c r="D960" s="55" t="s">
        <v>1742</v>
      </c>
      <c r="E960" s="55" t="s">
        <v>89</v>
      </c>
      <c r="F960" s="55">
        <v>50900060</v>
      </c>
      <c r="G960" s="55" t="s">
        <v>500</v>
      </c>
      <c r="H960" s="55" t="s">
        <v>89</v>
      </c>
      <c r="I960" s="57">
        <v>84.08</v>
      </c>
      <c r="J960" s="57">
        <v>84.08</v>
      </c>
      <c r="K960" s="55" t="s">
        <v>4284</v>
      </c>
      <c r="L960" s="55" t="s">
        <v>1644</v>
      </c>
      <c r="M960" s="55" t="s">
        <v>4300</v>
      </c>
      <c r="N960" s="56">
        <v>45726</v>
      </c>
      <c r="O960" s="55" t="s">
        <v>1644</v>
      </c>
      <c r="P960" s="55" t="s">
        <v>333</v>
      </c>
      <c r="Q960" s="55" t="s">
        <v>334</v>
      </c>
      <c r="R960" s="55" t="s">
        <v>1644</v>
      </c>
      <c r="S960" s="55" t="s">
        <v>1644</v>
      </c>
      <c r="T960" s="55" t="s">
        <v>1644</v>
      </c>
      <c r="U960" s="55" t="s">
        <v>1644</v>
      </c>
      <c r="V960" s="55" t="s">
        <v>1644</v>
      </c>
      <c r="W960" s="55" t="s">
        <v>1644</v>
      </c>
      <c r="X960" s="56"/>
      <c r="Y960" s="55" t="s">
        <v>1644</v>
      </c>
      <c r="Z960" s="56"/>
      <c r="AA960" s="55" t="s">
        <v>1644</v>
      </c>
      <c r="AB960" s="59">
        <v>1370504</v>
      </c>
      <c r="AC960" s="55" t="s">
        <v>1554</v>
      </c>
      <c r="AD960" s="55" t="s">
        <v>1644</v>
      </c>
      <c r="AE960" s="58">
        <v>0</v>
      </c>
      <c r="AF960" s="55" t="s">
        <v>1644</v>
      </c>
      <c r="AG960" s="55" t="s">
        <v>1644</v>
      </c>
      <c r="AH960" s="55" t="s">
        <v>1644</v>
      </c>
      <c r="AI960" s="55" t="s">
        <v>1644</v>
      </c>
      <c r="AJ960" s="55" t="s">
        <v>1644</v>
      </c>
      <c r="AK960" s="55" t="s">
        <v>1644</v>
      </c>
      <c r="AL960" s="55" t="s">
        <v>1644</v>
      </c>
      <c r="AM960" s="55" t="s">
        <v>4299</v>
      </c>
      <c r="AN960" s="55" t="s">
        <v>1644</v>
      </c>
      <c r="AO960" t="s">
        <v>3842</v>
      </c>
    </row>
    <row r="961" spans="1:41" x14ac:dyDescent="0.25">
      <c r="A961" s="56">
        <v>45716</v>
      </c>
      <c r="B961" s="92" t="s">
        <v>2159</v>
      </c>
      <c r="C961" s="55" t="s">
        <v>4300</v>
      </c>
      <c r="D961" s="55" t="s">
        <v>1742</v>
      </c>
      <c r="E961" s="55" t="s">
        <v>89</v>
      </c>
      <c r="F961" s="55">
        <v>50900060</v>
      </c>
      <c r="G961" s="55" t="s">
        <v>500</v>
      </c>
      <c r="H961" s="55" t="s">
        <v>89</v>
      </c>
      <c r="I961" s="57">
        <v>161.43</v>
      </c>
      <c r="J961" s="57">
        <v>161.43</v>
      </c>
      <c r="K961" s="55" t="s">
        <v>4284</v>
      </c>
      <c r="L961" s="55" t="s">
        <v>1644</v>
      </c>
      <c r="M961" s="55" t="s">
        <v>4300</v>
      </c>
      <c r="N961" s="56">
        <v>45726</v>
      </c>
      <c r="O961" s="55" t="s">
        <v>1644</v>
      </c>
      <c r="P961" s="55" t="s">
        <v>343</v>
      </c>
      <c r="Q961" s="55" t="s">
        <v>344</v>
      </c>
      <c r="R961" s="55" t="s">
        <v>1644</v>
      </c>
      <c r="S961" s="55" t="s">
        <v>1644</v>
      </c>
      <c r="T961" s="55" t="s">
        <v>1644</v>
      </c>
      <c r="U961" s="55" t="s">
        <v>1644</v>
      </c>
      <c r="V961" s="55" t="s">
        <v>1644</v>
      </c>
      <c r="W961" s="55" t="s">
        <v>1644</v>
      </c>
      <c r="X961" s="56"/>
      <c r="Y961" s="55" t="s">
        <v>1644</v>
      </c>
      <c r="Z961" s="56"/>
      <c r="AA961" s="55" t="s">
        <v>1644</v>
      </c>
      <c r="AB961" s="59">
        <v>2631309</v>
      </c>
      <c r="AC961" s="55" t="s">
        <v>1554</v>
      </c>
      <c r="AD961" s="55" t="s">
        <v>1644</v>
      </c>
      <c r="AE961" s="58">
        <v>0</v>
      </c>
      <c r="AF961" s="55" t="s">
        <v>1644</v>
      </c>
      <c r="AG961" s="55" t="s">
        <v>1644</v>
      </c>
      <c r="AH961" s="55" t="s">
        <v>1644</v>
      </c>
      <c r="AI961" s="55" t="s">
        <v>1644</v>
      </c>
      <c r="AJ961" s="55" t="s">
        <v>1644</v>
      </c>
      <c r="AK961" s="55" t="s">
        <v>1644</v>
      </c>
      <c r="AL961" s="55" t="s">
        <v>1644</v>
      </c>
      <c r="AM961" s="55" t="s">
        <v>4299</v>
      </c>
      <c r="AN961" s="55" t="s">
        <v>1644</v>
      </c>
      <c r="AO961" t="s">
        <v>4386</v>
      </c>
    </row>
    <row r="962" spans="1:41" x14ac:dyDescent="0.25">
      <c r="A962" s="56">
        <v>45716</v>
      </c>
      <c r="B962" s="92" t="s">
        <v>2159</v>
      </c>
      <c r="C962" s="55" t="s">
        <v>4300</v>
      </c>
      <c r="D962" s="55" t="s">
        <v>1742</v>
      </c>
      <c r="E962" s="55" t="s">
        <v>89</v>
      </c>
      <c r="F962" s="55">
        <v>50900060</v>
      </c>
      <c r="G962" s="55" t="s">
        <v>500</v>
      </c>
      <c r="H962" s="55" t="s">
        <v>89</v>
      </c>
      <c r="I962" s="57">
        <v>-544.22</v>
      </c>
      <c r="J962" s="57">
        <v>-544.22</v>
      </c>
      <c r="K962" s="55" t="s">
        <v>4284</v>
      </c>
      <c r="L962" s="55" t="s">
        <v>1644</v>
      </c>
      <c r="M962" s="55" t="s">
        <v>4300</v>
      </c>
      <c r="N962" s="56">
        <v>45726</v>
      </c>
      <c r="O962" s="55" t="s">
        <v>1644</v>
      </c>
      <c r="P962" s="55" t="s">
        <v>329</v>
      </c>
      <c r="Q962" s="55" t="s">
        <v>330</v>
      </c>
      <c r="R962" s="55" t="s">
        <v>1644</v>
      </c>
      <c r="S962" s="55" t="s">
        <v>1644</v>
      </c>
      <c r="T962" s="55" t="s">
        <v>1644</v>
      </c>
      <c r="U962" s="55" t="s">
        <v>1644</v>
      </c>
      <c r="V962" s="55" t="s">
        <v>1644</v>
      </c>
      <c r="W962" s="55" t="s">
        <v>1644</v>
      </c>
      <c r="X962" s="56"/>
      <c r="Y962" s="55" t="s">
        <v>1644</v>
      </c>
      <c r="Z962" s="56"/>
      <c r="AA962" s="55" t="s">
        <v>1644</v>
      </c>
      <c r="AB962" s="59">
        <v>-8870786</v>
      </c>
      <c r="AC962" s="55" t="s">
        <v>1554</v>
      </c>
      <c r="AD962" s="55" t="s">
        <v>1644</v>
      </c>
      <c r="AE962" s="58">
        <v>0</v>
      </c>
      <c r="AF962" s="55" t="s">
        <v>1644</v>
      </c>
      <c r="AG962" s="55" t="s">
        <v>1644</v>
      </c>
      <c r="AH962" s="55" t="s">
        <v>1644</v>
      </c>
      <c r="AI962" s="55" t="s">
        <v>1644</v>
      </c>
      <c r="AJ962" s="55" t="s">
        <v>1644</v>
      </c>
      <c r="AK962" s="55" t="s">
        <v>1644</v>
      </c>
      <c r="AL962" s="55" t="s">
        <v>1644</v>
      </c>
      <c r="AM962" s="55" t="s">
        <v>4299</v>
      </c>
      <c r="AN962" s="55" t="s">
        <v>1644</v>
      </c>
      <c r="AO962" t="s">
        <v>3842</v>
      </c>
    </row>
    <row r="963" spans="1:41" x14ac:dyDescent="0.25">
      <c r="A963" s="56">
        <v>45716</v>
      </c>
      <c r="B963" s="92" t="s">
        <v>2159</v>
      </c>
      <c r="C963" s="55" t="s">
        <v>4300</v>
      </c>
      <c r="D963" s="55" t="s">
        <v>1742</v>
      </c>
      <c r="E963" s="55" t="s">
        <v>89</v>
      </c>
      <c r="F963" s="55">
        <v>50900050</v>
      </c>
      <c r="G963" s="55" t="s">
        <v>498</v>
      </c>
      <c r="H963" s="55" t="s">
        <v>89</v>
      </c>
      <c r="I963" s="57">
        <v>6.58</v>
      </c>
      <c r="J963" s="57">
        <v>6.58</v>
      </c>
      <c r="K963" s="55" t="s">
        <v>4284</v>
      </c>
      <c r="L963" s="55" t="s">
        <v>1644</v>
      </c>
      <c r="M963" s="55" t="s">
        <v>4300</v>
      </c>
      <c r="N963" s="56">
        <v>45726</v>
      </c>
      <c r="O963" s="55" t="s">
        <v>1644</v>
      </c>
      <c r="P963" s="55" t="s">
        <v>341</v>
      </c>
      <c r="Q963" s="55" t="s">
        <v>342</v>
      </c>
      <c r="R963" s="55" t="s">
        <v>1644</v>
      </c>
      <c r="S963" s="55" t="s">
        <v>1644</v>
      </c>
      <c r="T963" s="55" t="s">
        <v>1644</v>
      </c>
      <c r="U963" s="55" t="s">
        <v>1644</v>
      </c>
      <c r="V963" s="55" t="s">
        <v>1644</v>
      </c>
      <c r="W963" s="55" t="s">
        <v>1644</v>
      </c>
      <c r="X963" s="56"/>
      <c r="Y963" s="55" t="s">
        <v>1644</v>
      </c>
      <c r="Z963" s="56"/>
      <c r="AA963" s="55" t="s">
        <v>1644</v>
      </c>
      <c r="AB963" s="59">
        <v>107254</v>
      </c>
      <c r="AC963" s="55" t="s">
        <v>1554</v>
      </c>
      <c r="AD963" s="55" t="s">
        <v>1644</v>
      </c>
      <c r="AE963" s="58">
        <v>0</v>
      </c>
      <c r="AF963" s="55" t="s">
        <v>1644</v>
      </c>
      <c r="AG963" s="55" t="s">
        <v>1644</v>
      </c>
      <c r="AH963" s="55" t="s">
        <v>1644</v>
      </c>
      <c r="AI963" s="55" t="s">
        <v>1644</v>
      </c>
      <c r="AJ963" s="55" t="s">
        <v>1644</v>
      </c>
      <c r="AK963" s="55" t="s">
        <v>1644</v>
      </c>
      <c r="AL963" s="55" t="s">
        <v>1644</v>
      </c>
      <c r="AM963" s="55" t="s">
        <v>4299</v>
      </c>
      <c r="AN963" s="55" t="s">
        <v>1644</v>
      </c>
      <c r="AO963" t="s">
        <v>3842</v>
      </c>
    </row>
    <row r="964" spans="1:41" x14ac:dyDescent="0.25">
      <c r="A964" s="56">
        <v>45716</v>
      </c>
      <c r="B964" s="92" t="s">
        <v>2159</v>
      </c>
      <c r="C964" s="55" t="s">
        <v>4300</v>
      </c>
      <c r="D964" s="55" t="s">
        <v>1742</v>
      </c>
      <c r="E964" s="55" t="s">
        <v>89</v>
      </c>
      <c r="F964" s="55">
        <v>50900050</v>
      </c>
      <c r="G964" s="55" t="s">
        <v>498</v>
      </c>
      <c r="H964" s="55" t="s">
        <v>89</v>
      </c>
      <c r="I964" s="57">
        <v>5.97</v>
      </c>
      <c r="J964" s="57">
        <v>5.97</v>
      </c>
      <c r="K964" s="55" t="s">
        <v>4284</v>
      </c>
      <c r="L964" s="55" t="s">
        <v>1644</v>
      </c>
      <c r="M964" s="55" t="s">
        <v>4300</v>
      </c>
      <c r="N964" s="56">
        <v>45726</v>
      </c>
      <c r="O964" s="55" t="s">
        <v>1644</v>
      </c>
      <c r="P964" s="55" t="s">
        <v>339</v>
      </c>
      <c r="Q964" s="55" t="s">
        <v>340</v>
      </c>
      <c r="R964" s="55" t="s">
        <v>1644</v>
      </c>
      <c r="S964" s="55" t="s">
        <v>1644</v>
      </c>
      <c r="T964" s="55" t="s">
        <v>1644</v>
      </c>
      <c r="U964" s="55" t="s">
        <v>1644</v>
      </c>
      <c r="V964" s="55" t="s">
        <v>1644</v>
      </c>
      <c r="W964" s="55" t="s">
        <v>1644</v>
      </c>
      <c r="X964" s="56"/>
      <c r="Y964" s="55" t="s">
        <v>1644</v>
      </c>
      <c r="Z964" s="56"/>
      <c r="AA964" s="55" t="s">
        <v>1644</v>
      </c>
      <c r="AB964" s="59">
        <v>97311</v>
      </c>
      <c r="AC964" s="55" t="s">
        <v>1554</v>
      </c>
      <c r="AD964" s="55" t="s">
        <v>1644</v>
      </c>
      <c r="AE964" s="58">
        <v>0</v>
      </c>
      <c r="AF964" s="55" t="s">
        <v>1644</v>
      </c>
      <c r="AG964" s="55" t="s">
        <v>1644</v>
      </c>
      <c r="AH964" s="55" t="s">
        <v>1644</v>
      </c>
      <c r="AI964" s="55" t="s">
        <v>1644</v>
      </c>
      <c r="AJ964" s="55" t="s">
        <v>1644</v>
      </c>
      <c r="AK964" s="55" t="s">
        <v>1644</v>
      </c>
      <c r="AL964" s="55" t="s">
        <v>1644</v>
      </c>
      <c r="AM964" s="55" t="s">
        <v>4299</v>
      </c>
      <c r="AN964" s="55" t="s">
        <v>1644</v>
      </c>
      <c r="AO964" t="s">
        <v>3842</v>
      </c>
    </row>
    <row r="965" spans="1:41" x14ac:dyDescent="0.25">
      <c r="A965" s="56">
        <v>45716</v>
      </c>
      <c r="B965" s="92" t="s">
        <v>2159</v>
      </c>
      <c r="C965" s="55" t="s">
        <v>4300</v>
      </c>
      <c r="D965" s="55" t="s">
        <v>1742</v>
      </c>
      <c r="E965" s="55" t="s">
        <v>89</v>
      </c>
      <c r="F965" s="55">
        <v>50900050</v>
      </c>
      <c r="G965" s="55" t="s">
        <v>498</v>
      </c>
      <c r="H965" s="55" t="s">
        <v>89</v>
      </c>
      <c r="I965" s="57">
        <v>7.66</v>
      </c>
      <c r="J965" s="57">
        <v>7.66</v>
      </c>
      <c r="K965" s="55" t="s">
        <v>4284</v>
      </c>
      <c r="L965" s="55" t="s">
        <v>1644</v>
      </c>
      <c r="M965" s="55" t="s">
        <v>4300</v>
      </c>
      <c r="N965" s="56">
        <v>45726</v>
      </c>
      <c r="O965" s="55" t="s">
        <v>1644</v>
      </c>
      <c r="P965" s="55" t="s">
        <v>336</v>
      </c>
      <c r="Q965" s="55" t="s">
        <v>3820</v>
      </c>
      <c r="R965" s="55" t="s">
        <v>1644</v>
      </c>
      <c r="S965" s="55" t="s">
        <v>1644</v>
      </c>
      <c r="T965" s="55" t="s">
        <v>1644</v>
      </c>
      <c r="U965" s="55" t="s">
        <v>1644</v>
      </c>
      <c r="V965" s="55" t="s">
        <v>1644</v>
      </c>
      <c r="W965" s="55" t="s">
        <v>1644</v>
      </c>
      <c r="X965" s="56"/>
      <c r="Y965" s="55" t="s">
        <v>1644</v>
      </c>
      <c r="Z965" s="56"/>
      <c r="AA965" s="55" t="s">
        <v>1644</v>
      </c>
      <c r="AB965" s="59">
        <v>124858</v>
      </c>
      <c r="AC965" s="55" t="s">
        <v>1554</v>
      </c>
      <c r="AD965" s="55" t="s">
        <v>1644</v>
      </c>
      <c r="AE965" s="58">
        <v>0</v>
      </c>
      <c r="AF965" s="55" t="s">
        <v>1644</v>
      </c>
      <c r="AG965" s="55" t="s">
        <v>1644</v>
      </c>
      <c r="AH965" s="55" t="s">
        <v>1644</v>
      </c>
      <c r="AI965" s="55" t="s">
        <v>1644</v>
      </c>
      <c r="AJ965" s="55" t="s">
        <v>1644</v>
      </c>
      <c r="AK965" s="55" t="s">
        <v>1644</v>
      </c>
      <c r="AL965" s="55" t="s">
        <v>1644</v>
      </c>
      <c r="AM965" s="55" t="s">
        <v>4299</v>
      </c>
      <c r="AN965" s="55" t="s">
        <v>1644</v>
      </c>
      <c r="AO965" t="s">
        <v>3842</v>
      </c>
    </row>
    <row r="966" spans="1:41" x14ac:dyDescent="0.25">
      <c r="A966" s="56">
        <v>45716</v>
      </c>
      <c r="B966" s="92" t="s">
        <v>2159</v>
      </c>
      <c r="C966" s="55" t="s">
        <v>4300</v>
      </c>
      <c r="D966" s="55" t="s">
        <v>1742</v>
      </c>
      <c r="E966" s="55" t="s">
        <v>89</v>
      </c>
      <c r="F966" s="55">
        <v>50900060</v>
      </c>
      <c r="G966" s="55" t="s">
        <v>500</v>
      </c>
      <c r="H966" s="55" t="s">
        <v>89</v>
      </c>
      <c r="I966" s="57">
        <v>20.53</v>
      </c>
      <c r="J966" s="57">
        <v>20.53</v>
      </c>
      <c r="K966" s="55" t="s">
        <v>4284</v>
      </c>
      <c r="L966" s="55" t="s">
        <v>1644</v>
      </c>
      <c r="M966" s="55" t="s">
        <v>4300</v>
      </c>
      <c r="N966" s="56">
        <v>45726</v>
      </c>
      <c r="O966" s="55" t="s">
        <v>1644</v>
      </c>
      <c r="P966" s="55" t="s">
        <v>339</v>
      </c>
      <c r="Q966" s="55" t="s">
        <v>340</v>
      </c>
      <c r="R966" s="55" t="s">
        <v>1644</v>
      </c>
      <c r="S966" s="55" t="s">
        <v>1644</v>
      </c>
      <c r="T966" s="55" t="s">
        <v>1644</v>
      </c>
      <c r="U966" s="55" t="s">
        <v>1644</v>
      </c>
      <c r="V966" s="55" t="s">
        <v>1644</v>
      </c>
      <c r="W966" s="55" t="s">
        <v>1644</v>
      </c>
      <c r="X966" s="56"/>
      <c r="Y966" s="55" t="s">
        <v>1644</v>
      </c>
      <c r="Z966" s="56"/>
      <c r="AA966" s="55" t="s">
        <v>1644</v>
      </c>
      <c r="AB966" s="59">
        <v>334639</v>
      </c>
      <c r="AC966" s="55" t="s">
        <v>1554</v>
      </c>
      <c r="AD966" s="55" t="s">
        <v>1644</v>
      </c>
      <c r="AE966" s="58">
        <v>0</v>
      </c>
      <c r="AF966" s="55" t="s">
        <v>1644</v>
      </c>
      <c r="AG966" s="55" t="s">
        <v>1644</v>
      </c>
      <c r="AH966" s="55" t="s">
        <v>1644</v>
      </c>
      <c r="AI966" s="55" t="s">
        <v>1644</v>
      </c>
      <c r="AJ966" s="55" t="s">
        <v>1644</v>
      </c>
      <c r="AK966" s="55" t="s">
        <v>1644</v>
      </c>
      <c r="AL966" s="55" t="s">
        <v>1644</v>
      </c>
      <c r="AM966" s="55" t="s">
        <v>4299</v>
      </c>
      <c r="AN966" s="55" t="s">
        <v>1644</v>
      </c>
      <c r="AO966" t="s">
        <v>3842</v>
      </c>
    </row>
    <row r="967" spans="1:41" x14ac:dyDescent="0.25">
      <c r="A967" s="56">
        <v>45716</v>
      </c>
      <c r="B967" s="92" t="s">
        <v>2159</v>
      </c>
      <c r="C967" s="55" t="s">
        <v>4300</v>
      </c>
      <c r="D967" s="55" t="s">
        <v>1742</v>
      </c>
      <c r="E967" s="55" t="s">
        <v>89</v>
      </c>
      <c r="F967" s="55">
        <v>50900050</v>
      </c>
      <c r="G967" s="55" t="s">
        <v>498</v>
      </c>
      <c r="H967" s="55" t="s">
        <v>89</v>
      </c>
      <c r="I967" s="57">
        <v>7.32</v>
      </c>
      <c r="J967" s="57">
        <v>7.32</v>
      </c>
      <c r="K967" s="55" t="s">
        <v>4284</v>
      </c>
      <c r="L967" s="55" t="s">
        <v>1644</v>
      </c>
      <c r="M967" s="55" t="s">
        <v>4300</v>
      </c>
      <c r="N967" s="56">
        <v>45726</v>
      </c>
      <c r="O967" s="55" t="s">
        <v>1644</v>
      </c>
      <c r="P967" s="55" t="s">
        <v>337</v>
      </c>
      <c r="Q967" s="55" t="s">
        <v>338</v>
      </c>
      <c r="R967" s="55" t="s">
        <v>1644</v>
      </c>
      <c r="S967" s="55" t="s">
        <v>1644</v>
      </c>
      <c r="T967" s="55" t="s">
        <v>1644</v>
      </c>
      <c r="U967" s="55" t="s">
        <v>1644</v>
      </c>
      <c r="V967" s="55" t="s">
        <v>1644</v>
      </c>
      <c r="W967" s="55" t="s">
        <v>1644</v>
      </c>
      <c r="X967" s="56"/>
      <c r="Y967" s="55" t="s">
        <v>1644</v>
      </c>
      <c r="Z967" s="56"/>
      <c r="AA967" s="55" t="s">
        <v>1644</v>
      </c>
      <c r="AB967" s="59">
        <v>119316</v>
      </c>
      <c r="AC967" s="55" t="s">
        <v>1554</v>
      </c>
      <c r="AD967" s="55" t="s">
        <v>1644</v>
      </c>
      <c r="AE967" s="58">
        <v>0</v>
      </c>
      <c r="AF967" s="55" t="s">
        <v>1644</v>
      </c>
      <c r="AG967" s="55" t="s">
        <v>1644</v>
      </c>
      <c r="AH967" s="55" t="s">
        <v>1644</v>
      </c>
      <c r="AI967" s="55" t="s">
        <v>1644</v>
      </c>
      <c r="AJ967" s="55" t="s">
        <v>1644</v>
      </c>
      <c r="AK967" s="55" t="s">
        <v>1644</v>
      </c>
      <c r="AL967" s="55" t="s">
        <v>1644</v>
      </c>
      <c r="AM967" s="55" t="s">
        <v>4299</v>
      </c>
      <c r="AN967" s="55" t="s">
        <v>1644</v>
      </c>
      <c r="AO967" t="s">
        <v>3842</v>
      </c>
    </row>
    <row r="968" spans="1:41" x14ac:dyDescent="0.25">
      <c r="A968" s="56">
        <v>45716</v>
      </c>
      <c r="B968" s="92" t="s">
        <v>2159</v>
      </c>
      <c r="C968" s="55" t="s">
        <v>4300</v>
      </c>
      <c r="D968" s="55" t="s">
        <v>1742</v>
      </c>
      <c r="E968" s="55" t="s">
        <v>89</v>
      </c>
      <c r="F968" s="55">
        <v>50900050</v>
      </c>
      <c r="G968" s="55" t="s">
        <v>498</v>
      </c>
      <c r="H968" s="55" t="s">
        <v>89</v>
      </c>
      <c r="I968" s="57">
        <v>-74.489999999999995</v>
      </c>
      <c r="J968" s="57">
        <v>-74.489999999999995</v>
      </c>
      <c r="K968" s="55" t="s">
        <v>4284</v>
      </c>
      <c r="L968" s="55" t="s">
        <v>1644</v>
      </c>
      <c r="M968" s="55" t="s">
        <v>4300</v>
      </c>
      <c r="N968" s="56">
        <v>45726</v>
      </c>
      <c r="O968" s="55" t="s">
        <v>1644</v>
      </c>
      <c r="P968" s="55" t="s">
        <v>329</v>
      </c>
      <c r="Q968" s="55" t="s">
        <v>330</v>
      </c>
      <c r="R968" s="55" t="s">
        <v>1644</v>
      </c>
      <c r="S968" s="55" t="s">
        <v>1644</v>
      </c>
      <c r="T968" s="55" t="s">
        <v>1644</v>
      </c>
      <c r="U968" s="55" t="s">
        <v>1644</v>
      </c>
      <c r="V968" s="55" t="s">
        <v>1644</v>
      </c>
      <c r="W968" s="55" t="s">
        <v>1644</v>
      </c>
      <c r="X968" s="56"/>
      <c r="Y968" s="55" t="s">
        <v>1644</v>
      </c>
      <c r="Z968" s="56"/>
      <c r="AA968" s="55" t="s">
        <v>1644</v>
      </c>
      <c r="AB968" s="59">
        <v>-1214187</v>
      </c>
      <c r="AC968" s="55" t="s">
        <v>1554</v>
      </c>
      <c r="AD968" s="55" t="s">
        <v>1644</v>
      </c>
      <c r="AE968" s="58">
        <v>0</v>
      </c>
      <c r="AF968" s="55" t="s">
        <v>1644</v>
      </c>
      <c r="AG968" s="55" t="s">
        <v>1644</v>
      </c>
      <c r="AH968" s="55" t="s">
        <v>1644</v>
      </c>
      <c r="AI968" s="55" t="s">
        <v>1644</v>
      </c>
      <c r="AJ968" s="55" t="s">
        <v>1644</v>
      </c>
      <c r="AK968" s="55" t="s">
        <v>1644</v>
      </c>
      <c r="AL968" s="55" t="s">
        <v>1644</v>
      </c>
      <c r="AM968" s="55" t="s">
        <v>4299</v>
      </c>
      <c r="AN968" s="55" t="s">
        <v>1644</v>
      </c>
      <c r="AO968" t="s">
        <v>3842</v>
      </c>
    </row>
    <row r="969" spans="1:41" x14ac:dyDescent="0.25">
      <c r="A969" s="56">
        <v>45716</v>
      </c>
      <c r="B969" s="92" t="s">
        <v>2159</v>
      </c>
      <c r="C969" s="55" t="s">
        <v>4300</v>
      </c>
      <c r="D969" s="55" t="s">
        <v>1742</v>
      </c>
      <c r="E969" s="55" t="s">
        <v>89</v>
      </c>
      <c r="F969" s="55">
        <v>50900050</v>
      </c>
      <c r="G969" s="55" t="s">
        <v>498</v>
      </c>
      <c r="H969" s="55" t="s">
        <v>89</v>
      </c>
      <c r="I969" s="57">
        <v>46.96</v>
      </c>
      <c r="J969" s="57">
        <v>46.96</v>
      </c>
      <c r="K969" s="55" t="s">
        <v>4284</v>
      </c>
      <c r="L969" s="55" t="s">
        <v>1644</v>
      </c>
      <c r="M969" s="55" t="s">
        <v>4300</v>
      </c>
      <c r="N969" s="56">
        <v>45726</v>
      </c>
      <c r="O969" s="55" t="s">
        <v>1644</v>
      </c>
      <c r="P969" s="55" t="s">
        <v>343</v>
      </c>
      <c r="Q969" s="55" t="s">
        <v>344</v>
      </c>
      <c r="R969" s="55" t="s">
        <v>1644</v>
      </c>
      <c r="S969" s="55" t="s">
        <v>1644</v>
      </c>
      <c r="T969" s="55" t="s">
        <v>1644</v>
      </c>
      <c r="U969" s="55" t="s">
        <v>1644</v>
      </c>
      <c r="V969" s="55" t="s">
        <v>1644</v>
      </c>
      <c r="W969" s="55" t="s">
        <v>1644</v>
      </c>
      <c r="X969" s="56"/>
      <c r="Y969" s="55" t="s">
        <v>1644</v>
      </c>
      <c r="Z969" s="56"/>
      <c r="AA969" s="55" t="s">
        <v>1644</v>
      </c>
      <c r="AB969" s="59">
        <v>765448</v>
      </c>
      <c r="AC969" s="55" t="s">
        <v>1554</v>
      </c>
      <c r="AD969" s="55" t="s">
        <v>1644</v>
      </c>
      <c r="AE969" s="58">
        <v>0</v>
      </c>
      <c r="AF969" s="55" t="s">
        <v>1644</v>
      </c>
      <c r="AG969" s="55" t="s">
        <v>1644</v>
      </c>
      <c r="AH969" s="55" t="s">
        <v>1644</v>
      </c>
      <c r="AI969" s="55" t="s">
        <v>1644</v>
      </c>
      <c r="AJ969" s="55" t="s">
        <v>1644</v>
      </c>
      <c r="AK969" s="55" t="s">
        <v>1644</v>
      </c>
      <c r="AL969" s="55" t="s">
        <v>1644</v>
      </c>
      <c r="AM969" s="55" t="s">
        <v>4299</v>
      </c>
      <c r="AN969" s="55" t="s">
        <v>1644</v>
      </c>
      <c r="AO969" t="s">
        <v>4386</v>
      </c>
    </row>
    <row r="970" spans="1:41" x14ac:dyDescent="0.25">
      <c r="A970" s="56">
        <v>45716</v>
      </c>
      <c r="B970" s="92" t="s">
        <v>2159</v>
      </c>
      <c r="C970" s="55" t="s">
        <v>4300</v>
      </c>
      <c r="D970" s="55" t="s">
        <v>1742</v>
      </c>
      <c r="E970" s="55" t="s">
        <v>89</v>
      </c>
      <c r="F970" s="55">
        <v>50900060</v>
      </c>
      <c r="G970" s="55" t="s">
        <v>500</v>
      </c>
      <c r="H970" s="55" t="s">
        <v>89</v>
      </c>
      <c r="I970" s="57">
        <v>26.32</v>
      </c>
      <c r="J970" s="57">
        <v>26.32</v>
      </c>
      <c r="K970" s="55" t="s">
        <v>4284</v>
      </c>
      <c r="L970" s="55" t="s">
        <v>1644</v>
      </c>
      <c r="M970" s="55" t="s">
        <v>4300</v>
      </c>
      <c r="N970" s="56">
        <v>45726</v>
      </c>
      <c r="O970" s="55" t="s">
        <v>1644</v>
      </c>
      <c r="P970" s="55" t="s">
        <v>336</v>
      </c>
      <c r="Q970" s="55" t="s">
        <v>3820</v>
      </c>
      <c r="R970" s="55" t="s">
        <v>1644</v>
      </c>
      <c r="S970" s="55" t="s">
        <v>1644</v>
      </c>
      <c r="T970" s="55" t="s">
        <v>1644</v>
      </c>
      <c r="U970" s="55" t="s">
        <v>1644</v>
      </c>
      <c r="V970" s="55" t="s">
        <v>1644</v>
      </c>
      <c r="W970" s="55" t="s">
        <v>1644</v>
      </c>
      <c r="X970" s="56"/>
      <c r="Y970" s="55" t="s">
        <v>1644</v>
      </c>
      <c r="Z970" s="56"/>
      <c r="AA970" s="55" t="s">
        <v>1644</v>
      </c>
      <c r="AB970" s="59">
        <v>429016</v>
      </c>
      <c r="AC970" s="55" t="s">
        <v>1554</v>
      </c>
      <c r="AD970" s="55" t="s">
        <v>1644</v>
      </c>
      <c r="AE970" s="58">
        <v>0</v>
      </c>
      <c r="AF970" s="55" t="s">
        <v>1644</v>
      </c>
      <c r="AG970" s="55" t="s">
        <v>1644</v>
      </c>
      <c r="AH970" s="55" t="s">
        <v>1644</v>
      </c>
      <c r="AI970" s="55" t="s">
        <v>1644</v>
      </c>
      <c r="AJ970" s="55" t="s">
        <v>1644</v>
      </c>
      <c r="AK970" s="55" t="s">
        <v>1644</v>
      </c>
      <c r="AL970" s="55" t="s">
        <v>1644</v>
      </c>
      <c r="AM970" s="55" t="s">
        <v>4299</v>
      </c>
      <c r="AN970" s="55" t="s">
        <v>1644</v>
      </c>
      <c r="AO970" t="s">
        <v>3842</v>
      </c>
    </row>
    <row r="971" spans="1:41" x14ac:dyDescent="0.25">
      <c r="A971" s="56">
        <v>45716</v>
      </c>
      <c r="B971" s="92" t="s">
        <v>2159</v>
      </c>
      <c r="C971" s="55" t="s">
        <v>4300</v>
      </c>
      <c r="D971" s="55" t="s">
        <v>1742</v>
      </c>
      <c r="E971" s="55" t="s">
        <v>89</v>
      </c>
      <c r="F971" s="55">
        <v>50900060</v>
      </c>
      <c r="G971" s="55" t="s">
        <v>500</v>
      </c>
      <c r="H971" s="55" t="s">
        <v>89</v>
      </c>
      <c r="I971" s="57">
        <v>76.59</v>
      </c>
      <c r="J971" s="57">
        <v>76.59</v>
      </c>
      <c r="K971" s="55" t="s">
        <v>4284</v>
      </c>
      <c r="L971" s="55" t="s">
        <v>1644</v>
      </c>
      <c r="M971" s="55" t="s">
        <v>4300</v>
      </c>
      <c r="N971" s="56">
        <v>45726</v>
      </c>
      <c r="O971" s="55" t="s">
        <v>1644</v>
      </c>
      <c r="P971" s="55" t="s">
        <v>332</v>
      </c>
      <c r="Q971" s="55" t="s">
        <v>3818</v>
      </c>
      <c r="R971" s="55" t="s">
        <v>1644</v>
      </c>
      <c r="S971" s="55" t="s">
        <v>1644</v>
      </c>
      <c r="T971" s="55" t="s">
        <v>1644</v>
      </c>
      <c r="U971" s="55" t="s">
        <v>1644</v>
      </c>
      <c r="V971" s="55" t="s">
        <v>1644</v>
      </c>
      <c r="W971" s="55" t="s">
        <v>1644</v>
      </c>
      <c r="X971" s="56"/>
      <c r="Y971" s="55" t="s">
        <v>1644</v>
      </c>
      <c r="Z971" s="56"/>
      <c r="AA971" s="55" t="s">
        <v>1644</v>
      </c>
      <c r="AB971" s="59">
        <v>1248417</v>
      </c>
      <c r="AC971" s="55" t="s">
        <v>1554</v>
      </c>
      <c r="AD971" s="55" t="s">
        <v>1644</v>
      </c>
      <c r="AE971" s="58">
        <v>0</v>
      </c>
      <c r="AF971" s="55" t="s">
        <v>1644</v>
      </c>
      <c r="AG971" s="55" t="s">
        <v>1644</v>
      </c>
      <c r="AH971" s="55" t="s">
        <v>1644</v>
      </c>
      <c r="AI971" s="55" t="s">
        <v>1644</v>
      </c>
      <c r="AJ971" s="55" t="s">
        <v>1644</v>
      </c>
      <c r="AK971" s="55" t="s">
        <v>1644</v>
      </c>
      <c r="AL971" s="55" t="s">
        <v>1644</v>
      </c>
      <c r="AM971" s="55" t="s">
        <v>4299</v>
      </c>
      <c r="AN971" s="55" t="s">
        <v>1644</v>
      </c>
      <c r="AO971" t="s">
        <v>3842</v>
      </c>
    </row>
    <row r="972" spans="1:41" x14ac:dyDescent="0.25">
      <c r="A972" s="56">
        <v>45716</v>
      </c>
      <c r="B972" s="92" t="s">
        <v>2159</v>
      </c>
      <c r="C972" s="55" t="s">
        <v>4300</v>
      </c>
      <c r="D972" s="55" t="s">
        <v>1742</v>
      </c>
      <c r="E972" s="55" t="s">
        <v>89</v>
      </c>
      <c r="F972" s="55">
        <v>50900060</v>
      </c>
      <c r="G972" s="55" t="s">
        <v>500</v>
      </c>
      <c r="H972" s="55" t="s">
        <v>89</v>
      </c>
      <c r="I972" s="57">
        <v>22.61</v>
      </c>
      <c r="J972" s="57">
        <v>22.61</v>
      </c>
      <c r="K972" s="55" t="s">
        <v>4284</v>
      </c>
      <c r="L972" s="55" t="s">
        <v>1644</v>
      </c>
      <c r="M972" s="55" t="s">
        <v>4300</v>
      </c>
      <c r="N972" s="56">
        <v>45726</v>
      </c>
      <c r="O972" s="55" t="s">
        <v>1644</v>
      </c>
      <c r="P972" s="55" t="s">
        <v>341</v>
      </c>
      <c r="Q972" s="55" t="s">
        <v>342</v>
      </c>
      <c r="R972" s="55" t="s">
        <v>1644</v>
      </c>
      <c r="S972" s="55" t="s">
        <v>1644</v>
      </c>
      <c r="T972" s="55" t="s">
        <v>1644</v>
      </c>
      <c r="U972" s="55" t="s">
        <v>1644</v>
      </c>
      <c r="V972" s="55" t="s">
        <v>1644</v>
      </c>
      <c r="W972" s="55" t="s">
        <v>1644</v>
      </c>
      <c r="X972" s="56"/>
      <c r="Y972" s="55" t="s">
        <v>1644</v>
      </c>
      <c r="Z972" s="56"/>
      <c r="AA972" s="55" t="s">
        <v>1644</v>
      </c>
      <c r="AB972" s="59">
        <v>368543</v>
      </c>
      <c r="AC972" s="55" t="s">
        <v>1554</v>
      </c>
      <c r="AD972" s="55" t="s">
        <v>1644</v>
      </c>
      <c r="AE972" s="58">
        <v>0</v>
      </c>
      <c r="AF972" s="55" t="s">
        <v>1644</v>
      </c>
      <c r="AG972" s="55" t="s">
        <v>1644</v>
      </c>
      <c r="AH972" s="55" t="s">
        <v>1644</v>
      </c>
      <c r="AI972" s="55" t="s">
        <v>1644</v>
      </c>
      <c r="AJ972" s="55" t="s">
        <v>1644</v>
      </c>
      <c r="AK972" s="55" t="s">
        <v>1644</v>
      </c>
      <c r="AL972" s="55" t="s">
        <v>1644</v>
      </c>
      <c r="AM972" s="55" t="s">
        <v>4299</v>
      </c>
      <c r="AN972" s="55" t="s">
        <v>1644</v>
      </c>
      <c r="AO972" t="s">
        <v>3842</v>
      </c>
    </row>
    <row r="973" spans="1:41" x14ac:dyDescent="0.25">
      <c r="A973" s="56">
        <v>45716</v>
      </c>
      <c r="B973" s="92" t="s">
        <v>2159</v>
      </c>
      <c r="C973" s="55" t="s">
        <v>4300</v>
      </c>
      <c r="D973" s="55" t="s">
        <v>1742</v>
      </c>
      <c r="E973" s="55" t="s">
        <v>89</v>
      </c>
      <c r="F973" s="55">
        <v>50900060</v>
      </c>
      <c r="G973" s="55" t="s">
        <v>500</v>
      </c>
      <c r="H973" s="55" t="s">
        <v>89</v>
      </c>
      <c r="I973" s="57">
        <v>127.49</v>
      </c>
      <c r="J973" s="57">
        <v>127.49</v>
      </c>
      <c r="K973" s="55" t="s">
        <v>4284</v>
      </c>
      <c r="L973" s="55" t="s">
        <v>1644</v>
      </c>
      <c r="M973" s="55" t="s">
        <v>4300</v>
      </c>
      <c r="N973" s="56">
        <v>45726</v>
      </c>
      <c r="O973" s="55" t="s">
        <v>1644</v>
      </c>
      <c r="P973" s="55" t="s">
        <v>335</v>
      </c>
      <c r="Q973" s="55" t="s">
        <v>3819</v>
      </c>
      <c r="R973" s="55" t="s">
        <v>1644</v>
      </c>
      <c r="S973" s="55" t="s">
        <v>1644</v>
      </c>
      <c r="T973" s="55" t="s">
        <v>1644</v>
      </c>
      <c r="U973" s="55" t="s">
        <v>1644</v>
      </c>
      <c r="V973" s="55" t="s">
        <v>1644</v>
      </c>
      <c r="W973" s="55" t="s">
        <v>1644</v>
      </c>
      <c r="X973" s="56"/>
      <c r="Y973" s="55" t="s">
        <v>1644</v>
      </c>
      <c r="Z973" s="56"/>
      <c r="AA973" s="55" t="s">
        <v>1644</v>
      </c>
      <c r="AB973" s="59">
        <v>2078087</v>
      </c>
      <c r="AC973" s="55" t="s">
        <v>1554</v>
      </c>
      <c r="AD973" s="55" t="s">
        <v>1644</v>
      </c>
      <c r="AE973" s="58">
        <v>0</v>
      </c>
      <c r="AF973" s="55" t="s">
        <v>1644</v>
      </c>
      <c r="AG973" s="55" t="s">
        <v>1644</v>
      </c>
      <c r="AH973" s="55" t="s">
        <v>1644</v>
      </c>
      <c r="AI973" s="55" t="s">
        <v>1644</v>
      </c>
      <c r="AJ973" s="55" t="s">
        <v>1644</v>
      </c>
      <c r="AK973" s="55" t="s">
        <v>1644</v>
      </c>
      <c r="AL973" s="55" t="s">
        <v>1644</v>
      </c>
      <c r="AM973" s="55" t="s">
        <v>4299</v>
      </c>
      <c r="AN973" s="55" t="s">
        <v>1644</v>
      </c>
      <c r="AO973" t="s">
        <v>3842</v>
      </c>
    </row>
    <row r="974" spans="1:41" x14ac:dyDescent="0.25">
      <c r="A974" s="56">
        <v>45747</v>
      </c>
      <c r="B974" s="92" t="s">
        <v>2544</v>
      </c>
      <c r="C974" s="55" t="s">
        <v>4301</v>
      </c>
      <c r="D974" s="55" t="s">
        <v>3859</v>
      </c>
      <c r="E974" s="55" t="s">
        <v>89</v>
      </c>
      <c r="F974" s="55">
        <v>50900050</v>
      </c>
      <c r="G974" s="55" t="s">
        <v>498</v>
      </c>
      <c r="H974" s="55" t="s">
        <v>89</v>
      </c>
      <c r="I974" s="57">
        <v>5.95</v>
      </c>
      <c r="J974" s="57">
        <v>5.95</v>
      </c>
      <c r="K974" s="55" t="s">
        <v>4302</v>
      </c>
      <c r="L974" s="55" t="s">
        <v>1644</v>
      </c>
      <c r="M974" s="55" t="s">
        <v>4301</v>
      </c>
      <c r="N974" s="56">
        <v>45747</v>
      </c>
      <c r="O974" s="55" t="s">
        <v>1644</v>
      </c>
      <c r="P974" s="55" t="s">
        <v>329</v>
      </c>
      <c r="Q974" s="55" t="s">
        <v>330</v>
      </c>
      <c r="R974" s="55" t="s">
        <v>1644</v>
      </c>
      <c r="S974" s="55" t="s">
        <v>1644</v>
      </c>
      <c r="T974" s="55" t="s">
        <v>1644</v>
      </c>
      <c r="U974" s="55" t="s">
        <v>4213</v>
      </c>
      <c r="V974" s="55" t="s">
        <v>1881</v>
      </c>
      <c r="W974" s="55" t="s">
        <v>1644</v>
      </c>
      <c r="X974" s="56"/>
      <c r="Y974" s="55" t="s">
        <v>1644</v>
      </c>
      <c r="Z974" s="56"/>
      <c r="AA974" s="55" t="s">
        <v>1644</v>
      </c>
      <c r="AB974" s="59">
        <v>85397</v>
      </c>
      <c r="AC974" s="55" t="s">
        <v>1554</v>
      </c>
      <c r="AD974" s="55" t="s">
        <v>1644</v>
      </c>
      <c r="AE974" s="58">
        <v>0</v>
      </c>
      <c r="AF974" s="55" t="s">
        <v>1644</v>
      </c>
      <c r="AG974" s="55" t="s">
        <v>1644</v>
      </c>
      <c r="AH974" s="55" t="s">
        <v>1644</v>
      </c>
      <c r="AI974" s="55" t="s">
        <v>1644</v>
      </c>
      <c r="AJ974" s="55" t="s">
        <v>1644</v>
      </c>
      <c r="AK974" s="55" t="s">
        <v>1644</v>
      </c>
      <c r="AL974" s="55" t="s">
        <v>1644</v>
      </c>
      <c r="AM974" s="55" t="s">
        <v>3861</v>
      </c>
      <c r="AN974" s="55" t="s">
        <v>1644</v>
      </c>
      <c r="AO974" t="s">
        <v>3842</v>
      </c>
    </row>
    <row r="975" spans="1:41" x14ac:dyDescent="0.25">
      <c r="A975" s="56">
        <v>45747</v>
      </c>
      <c r="B975" s="92" t="s">
        <v>2544</v>
      </c>
      <c r="C975" s="55" t="s">
        <v>4301</v>
      </c>
      <c r="D975" s="55" t="s">
        <v>3859</v>
      </c>
      <c r="E975" s="55" t="s">
        <v>89</v>
      </c>
      <c r="F975" s="55">
        <v>50900050</v>
      </c>
      <c r="G975" s="55" t="s">
        <v>498</v>
      </c>
      <c r="H975" s="55" t="s">
        <v>89</v>
      </c>
      <c r="I975" s="57">
        <v>8.77</v>
      </c>
      <c r="J975" s="57">
        <v>8.77</v>
      </c>
      <c r="K975" s="55" t="s">
        <v>4302</v>
      </c>
      <c r="L975" s="55" t="s">
        <v>1644</v>
      </c>
      <c r="M975" s="55" t="s">
        <v>4301</v>
      </c>
      <c r="N975" s="56">
        <v>45747</v>
      </c>
      <c r="O975" s="55" t="s">
        <v>1644</v>
      </c>
      <c r="P975" s="55" t="s">
        <v>329</v>
      </c>
      <c r="Q975" s="55" t="s">
        <v>330</v>
      </c>
      <c r="R975" s="55" t="s">
        <v>1644</v>
      </c>
      <c r="S975" s="55" t="s">
        <v>1644</v>
      </c>
      <c r="T975" s="55" t="s">
        <v>1644</v>
      </c>
      <c r="U975" s="55" t="s">
        <v>4214</v>
      </c>
      <c r="V975" s="55" t="s">
        <v>1881</v>
      </c>
      <c r="W975" s="55" t="s">
        <v>1644</v>
      </c>
      <c r="X975" s="56"/>
      <c r="Y975" s="55" t="s">
        <v>1644</v>
      </c>
      <c r="Z975" s="56"/>
      <c r="AA975" s="55" t="s">
        <v>1644</v>
      </c>
      <c r="AB975" s="59">
        <v>137031</v>
      </c>
      <c r="AC975" s="55" t="s">
        <v>1554</v>
      </c>
      <c r="AD975" s="55" t="s">
        <v>1644</v>
      </c>
      <c r="AE975" s="58">
        <v>0</v>
      </c>
      <c r="AF975" s="55" t="s">
        <v>1644</v>
      </c>
      <c r="AG975" s="55" t="s">
        <v>1644</v>
      </c>
      <c r="AH975" s="55" t="s">
        <v>1644</v>
      </c>
      <c r="AI975" s="55" t="s">
        <v>1644</v>
      </c>
      <c r="AJ975" s="55" t="s">
        <v>1644</v>
      </c>
      <c r="AK975" s="55" t="s">
        <v>1644</v>
      </c>
      <c r="AL975" s="55" t="s">
        <v>1644</v>
      </c>
      <c r="AM975" s="55" t="s">
        <v>3861</v>
      </c>
      <c r="AN975" s="55" t="s">
        <v>1644</v>
      </c>
      <c r="AO975" t="s">
        <v>3842</v>
      </c>
    </row>
    <row r="976" spans="1:41" x14ac:dyDescent="0.25">
      <c r="A976" s="56">
        <v>45747</v>
      </c>
      <c r="B976" s="92" t="s">
        <v>2544</v>
      </c>
      <c r="C976" s="55" t="s">
        <v>4301</v>
      </c>
      <c r="D976" s="55" t="s">
        <v>3859</v>
      </c>
      <c r="E976" s="55" t="s">
        <v>89</v>
      </c>
      <c r="F976" s="55">
        <v>50900050</v>
      </c>
      <c r="G976" s="55" t="s">
        <v>498</v>
      </c>
      <c r="H976" s="55" t="s">
        <v>89</v>
      </c>
      <c r="I976" s="57">
        <v>8.77</v>
      </c>
      <c r="J976" s="57">
        <v>8.77</v>
      </c>
      <c r="K976" s="55" t="s">
        <v>4302</v>
      </c>
      <c r="L976" s="55" t="s">
        <v>1644</v>
      </c>
      <c r="M976" s="55" t="s">
        <v>4301</v>
      </c>
      <c r="N976" s="56">
        <v>45747</v>
      </c>
      <c r="O976" s="55" t="s">
        <v>1644</v>
      </c>
      <c r="P976" s="55" t="s">
        <v>329</v>
      </c>
      <c r="Q976" s="55" t="s">
        <v>330</v>
      </c>
      <c r="R976" s="55" t="s">
        <v>1644</v>
      </c>
      <c r="S976" s="55" t="s">
        <v>1644</v>
      </c>
      <c r="T976" s="55" t="s">
        <v>1644</v>
      </c>
      <c r="U976" s="55" t="s">
        <v>4220</v>
      </c>
      <c r="V976" s="55" t="s">
        <v>1881</v>
      </c>
      <c r="W976" s="55" t="s">
        <v>1644</v>
      </c>
      <c r="X976" s="56"/>
      <c r="Y976" s="55" t="s">
        <v>1644</v>
      </c>
      <c r="Z976" s="56"/>
      <c r="AA976" s="55" t="s">
        <v>1644</v>
      </c>
      <c r="AB976" s="59">
        <v>137031</v>
      </c>
      <c r="AC976" s="55" t="s">
        <v>1554</v>
      </c>
      <c r="AD976" s="55" t="s">
        <v>1644</v>
      </c>
      <c r="AE976" s="58">
        <v>0</v>
      </c>
      <c r="AF976" s="55" t="s">
        <v>1644</v>
      </c>
      <c r="AG976" s="55" t="s">
        <v>1644</v>
      </c>
      <c r="AH976" s="55" t="s">
        <v>1644</v>
      </c>
      <c r="AI976" s="55" t="s">
        <v>1644</v>
      </c>
      <c r="AJ976" s="55" t="s">
        <v>1644</v>
      </c>
      <c r="AK976" s="55" t="s">
        <v>1644</v>
      </c>
      <c r="AL976" s="55" t="s">
        <v>1644</v>
      </c>
      <c r="AM976" s="55" t="s">
        <v>3861</v>
      </c>
      <c r="AN976" s="55" t="s">
        <v>1644</v>
      </c>
      <c r="AO976" t="s">
        <v>3842</v>
      </c>
    </row>
    <row r="977" spans="1:41" x14ac:dyDescent="0.25">
      <c r="A977" s="56">
        <v>45747</v>
      </c>
      <c r="B977" s="92" t="s">
        <v>2544</v>
      </c>
      <c r="C977" s="55" t="s">
        <v>4301</v>
      </c>
      <c r="D977" s="55" t="s">
        <v>3859</v>
      </c>
      <c r="E977" s="55" t="s">
        <v>89</v>
      </c>
      <c r="F977" s="55">
        <v>50900020</v>
      </c>
      <c r="G977" s="55" t="s">
        <v>492</v>
      </c>
      <c r="H977" s="55" t="s">
        <v>89</v>
      </c>
      <c r="I977" s="57">
        <v>1497.83</v>
      </c>
      <c r="J977" s="57">
        <v>1497.83</v>
      </c>
      <c r="K977" s="55" t="s">
        <v>4302</v>
      </c>
      <c r="L977" s="55" t="s">
        <v>1644</v>
      </c>
      <c r="M977" s="55" t="s">
        <v>4301</v>
      </c>
      <c r="N977" s="56">
        <v>45747</v>
      </c>
      <c r="O977" s="55" t="s">
        <v>1644</v>
      </c>
      <c r="P977" s="55" t="s">
        <v>329</v>
      </c>
      <c r="Q977" s="55" t="s">
        <v>330</v>
      </c>
      <c r="R977" s="55" t="s">
        <v>1644</v>
      </c>
      <c r="S977" s="55" t="s">
        <v>1644</v>
      </c>
      <c r="T977" s="55" t="s">
        <v>1644</v>
      </c>
      <c r="U977" s="55" t="s">
        <v>4241</v>
      </c>
      <c r="V977" s="55" t="s">
        <v>1881</v>
      </c>
      <c r="W977" s="55" t="s">
        <v>1644</v>
      </c>
      <c r="X977" s="56"/>
      <c r="Y977" s="55" t="s">
        <v>1644</v>
      </c>
      <c r="Z977" s="56"/>
      <c r="AA977" s="55" t="s">
        <v>1644</v>
      </c>
      <c r="AB977" s="59">
        <v>23208215</v>
      </c>
      <c r="AC977" s="55" t="s">
        <v>1554</v>
      </c>
      <c r="AD977" s="55" t="s">
        <v>1644</v>
      </c>
      <c r="AE977" s="58">
        <v>0</v>
      </c>
      <c r="AF977" s="55" t="s">
        <v>1644</v>
      </c>
      <c r="AG977" s="55" t="s">
        <v>1644</v>
      </c>
      <c r="AH977" s="55" t="s">
        <v>1644</v>
      </c>
      <c r="AI977" s="55" t="s">
        <v>1644</v>
      </c>
      <c r="AJ977" s="55" t="s">
        <v>1644</v>
      </c>
      <c r="AK977" s="55" t="s">
        <v>1644</v>
      </c>
      <c r="AL977" s="55" t="s">
        <v>1644</v>
      </c>
      <c r="AM977" s="55" t="s">
        <v>3861</v>
      </c>
      <c r="AN977" s="55" t="s">
        <v>1644</v>
      </c>
      <c r="AO977" t="s">
        <v>3842</v>
      </c>
    </row>
    <row r="978" spans="1:41" x14ac:dyDescent="0.25">
      <c r="A978" s="56">
        <v>45747</v>
      </c>
      <c r="B978" s="92" t="s">
        <v>2544</v>
      </c>
      <c r="C978" s="55" t="s">
        <v>4301</v>
      </c>
      <c r="D978" s="55" t="s">
        <v>3859</v>
      </c>
      <c r="E978" s="55" t="s">
        <v>89</v>
      </c>
      <c r="F978" s="55">
        <v>50900020</v>
      </c>
      <c r="G978" s="55" t="s">
        <v>492</v>
      </c>
      <c r="H978" s="55" t="s">
        <v>89</v>
      </c>
      <c r="I978" s="57">
        <v>1326.43</v>
      </c>
      <c r="J978" s="57">
        <v>1326.43</v>
      </c>
      <c r="K978" s="55" t="s">
        <v>4302</v>
      </c>
      <c r="L978" s="55" t="s">
        <v>1644</v>
      </c>
      <c r="M978" s="55" t="s">
        <v>4301</v>
      </c>
      <c r="N978" s="56">
        <v>45747</v>
      </c>
      <c r="O978" s="55" t="s">
        <v>1644</v>
      </c>
      <c r="P978" s="55" t="s">
        <v>329</v>
      </c>
      <c r="Q978" s="55" t="s">
        <v>330</v>
      </c>
      <c r="R978" s="55" t="s">
        <v>1644</v>
      </c>
      <c r="S978" s="55" t="s">
        <v>1644</v>
      </c>
      <c r="T978" s="55" t="s">
        <v>1644</v>
      </c>
      <c r="U978" s="55" t="s">
        <v>4239</v>
      </c>
      <c r="V978" s="55" t="s">
        <v>1881</v>
      </c>
      <c r="W978" s="55" t="s">
        <v>1644</v>
      </c>
      <c r="X978" s="56"/>
      <c r="Y978" s="55" t="s">
        <v>1644</v>
      </c>
      <c r="Z978" s="56"/>
      <c r="AA978" s="55" t="s">
        <v>1644</v>
      </c>
      <c r="AB978" s="59">
        <v>20947264</v>
      </c>
      <c r="AC978" s="55" t="s">
        <v>1554</v>
      </c>
      <c r="AD978" s="55" t="s">
        <v>1644</v>
      </c>
      <c r="AE978" s="58">
        <v>0</v>
      </c>
      <c r="AF978" s="55" t="s">
        <v>1644</v>
      </c>
      <c r="AG978" s="55" t="s">
        <v>1644</v>
      </c>
      <c r="AH978" s="55" t="s">
        <v>1644</v>
      </c>
      <c r="AI978" s="55" t="s">
        <v>1644</v>
      </c>
      <c r="AJ978" s="55" t="s">
        <v>1644</v>
      </c>
      <c r="AK978" s="55" t="s">
        <v>1644</v>
      </c>
      <c r="AL978" s="55" t="s">
        <v>1644</v>
      </c>
      <c r="AM978" s="55" t="s">
        <v>3861</v>
      </c>
      <c r="AN978" s="55" t="s">
        <v>1644</v>
      </c>
      <c r="AO978" t="s">
        <v>3842</v>
      </c>
    </row>
    <row r="979" spans="1:41" x14ac:dyDescent="0.25">
      <c r="A979" s="56">
        <v>45747</v>
      </c>
      <c r="B979" s="92" t="s">
        <v>2544</v>
      </c>
      <c r="C979" s="55" t="s">
        <v>4301</v>
      </c>
      <c r="D979" s="55" t="s">
        <v>3859</v>
      </c>
      <c r="E979" s="55" t="s">
        <v>89</v>
      </c>
      <c r="F979" s="55">
        <v>50900050</v>
      </c>
      <c r="G979" s="55" t="s">
        <v>498</v>
      </c>
      <c r="H979" s="55" t="s">
        <v>89</v>
      </c>
      <c r="I979" s="57">
        <v>11.11</v>
      </c>
      <c r="J979" s="57">
        <v>11.11</v>
      </c>
      <c r="K979" s="55" t="s">
        <v>4302</v>
      </c>
      <c r="L979" s="55" t="s">
        <v>1644</v>
      </c>
      <c r="M979" s="55" t="s">
        <v>4301</v>
      </c>
      <c r="N979" s="56">
        <v>45747</v>
      </c>
      <c r="O979" s="55" t="s">
        <v>1644</v>
      </c>
      <c r="P979" s="55" t="s">
        <v>329</v>
      </c>
      <c r="Q979" s="55" t="s">
        <v>330</v>
      </c>
      <c r="R979" s="55" t="s">
        <v>1644</v>
      </c>
      <c r="S979" s="55" t="s">
        <v>1644</v>
      </c>
      <c r="T979" s="55" t="s">
        <v>1644</v>
      </c>
      <c r="U979" s="55" t="s">
        <v>4215</v>
      </c>
      <c r="V979" s="55" t="s">
        <v>1881</v>
      </c>
      <c r="W979" s="55" t="s">
        <v>1644</v>
      </c>
      <c r="X979" s="56"/>
      <c r="Y979" s="55" t="s">
        <v>1644</v>
      </c>
      <c r="Z979" s="56"/>
      <c r="AA979" s="55" t="s">
        <v>1644</v>
      </c>
      <c r="AB979" s="59">
        <v>314399</v>
      </c>
      <c r="AC979" s="55" t="s">
        <v>1554</v>
      </c>
      <c r="AD979" s="55" t="s">
        <v>1644</v>
      </c>
      <c r="AE979" s="58">
        <v>0</v>
      </c>
      <c r="AF979" s="55" t="s">
        <v>1644</v>
      </c>
      <c r="AG979" s="55" t="s">
        <v>1644</v>
      </c>
      <c r="AH979" s="55" t="s">
        <v>1644</v>
      </c>
      <c r="AI979" s="55" t="s">
        <v>1644</v>
      </c>
      <c r="AJ979" s="55" t="s">
        <v>1644</v>
      </c>
      <c r="AK979" s="55" t="s">
        <v>1644</v>
      </c>
      <c r="AL979" s="55" t="s">
        <v>1644</v>
      </c>
      <c r="AM979" s="55" t="s">
        <v>3861</v>
      </c>
      <c r="AN979" s="55" t="s">
        <v>1644</v>
      </c>
      <c r="AO979" t="s">
        <v>3842</v>
      </c>
    </row>
    <row r="980" spans="1:41" x14ac:dyDescent="0.25">
      <c r="A980" s="56">
        <v>45747</v>
      </c>
      <c r="B980" s="92" t="s">
        <v>2544</v>
      </c>
      <c r="C980" s="55" t="s">
        <v>4301</v>
      </c>
      <c r="D980" s="55" t="s">
        <v>3859</v>
      </c>
      <c r="E980" s="55" t="s">
        <v>89</v>
      </c>
      <c r="F980" s="55">
        <v>50900050</v>
      </c>
      <c r="G980" s="55" t="s">
        <v>498</v>
      </c>
      <c r="H980" s="55" t="s">
        <v>89</v>
      </c>
      <c r="I980" s="57">
        <v>8.77</v>
      </c>
      <c r="J980" s="57">
        <v>8.77</v>
      </c>
      <c r="K980" s="55" t="s">
        <v>4302</v>
      </c>
      <c r="L980" s="55" t="s">
        <v>1644</v>
      </c>
      <c r="M980" s="55" t="s">
        <v>4301</v>
      </c>
      <c r="N980" s="56">
        <v>45747</v>
      </c>
      <c r="O980" s="55" t="s">
        <v>1644</v>
      </c>
      <c r="P980" s="55" t="s">
        <v>329</v>
      </c>
      <c r="Q980" s="55" t="s">
        <v>330</v>
      </c>
      <c r="R980" s="55" t="s">
        <v>1644</v>
      </c>
      <c r="S980" s="55" t="s">
        <v>1644</v>
      </c>
      <c r="T980" s="55" t="s">
        <v>1644</v>
      </c>
      <c r="U980" s="55" t="s">
        <v>4218</v>
      </c>
      <c r="V980" s="55" t="s">
        <v>1881</v>
      </c>
      <c r="W980" s="55" t="s">
        <v>1644</v>
      </c>
      <c r="X980" s="56"/>
      <c r="Y980" s="55" t="s">
        <v>1644</v>
      </c>
      <c r="Z980" s="56"/>
      <c r="AA980" s="55" t="s">
        <v>1644</v>
      </c>
      <c r="AB980" s="59">
        <v>137031</v>
      </c>
      <c r="AC980" s="55" t="s">
        <v>1554</v>
      </c>
      <c r="AD980" s="55" t="s">
        <v>1644</v>
      </c>
      <c r="AE980" s="58">
        <v>0</v>
      </c>
      <c r="AF980" s="55" t="s">
        <v>1644</v>
      </c>
      <c r="AG980" s="55" t="s">
        <v>1644</v>
      </c>
      <c r="AH980" s="55" t="s">
        <v>1644</v>
      </c>
      <c r="AI980" s="55" t="s">
        <v>1644</v>
      </c>
      <c r="AJ980" s="55" t="s">
        <v>1644</v>
      </c>
      <c r="AK980" s="55" t="s">
        <v>1644</v>
      </c>
      <c r="AL980" s="55" t="s">
        <v>1644</v>
      </c>
      <c r="AM980" s="55" t="s">
        <v>3861</v>
      </c>
      <c r="AN980" s="55" t="s">
        <v>1644</v>
      </c>
      <c r="AO980" t="s">
        <v>3842</v>
      </c>
    </row>
    <row r="981" spans="1:41" x14ac:dyDescent="0.25">
      <c r="A981" s="56">
        <v>45747</v>
      </c>
      <c r="B981" s="92" t="s">
        <v>2544</v>
      </c>
      <c r="C981" s="55" t="s">
        <v>4301</v>
      </c>
      <c r="D981" s="55" t="s">
        <v>3859</v>
      </c>
      <c r="E981" s="55" t="s">
        <v>89</v>
      </c>
      <c r="F981" s="55">
        <v>50900020</v>
      </c>
      <c r="G981" s="55" t="s">
        <v>492</v>
      </c>
      <c r="H981" s="55" t="s">
        <v>89</v>
      </c>
      <c r="I981" s="57">
        <v>3470.74</v>
      </c>
      <c r="J981" s="57">
        <v>3470.74</v>
      </c>
      <c r="K981" s="55" t="s">
        <v>4302</v>
      </c>
      <c r="L981" s="55" t="s">
        <v>1644</v>
      </c>
      <c r="M981" s="55" t="s">
        <v>4301</v>
      </c>
      <c r="N981" s="56">
        <v>45747</v>
      </c>
      <c r="O981" s="55" t="s">
        <v>1644</v>
      </c>
      <c r="P981" s="55" t="s">
        <v>329</v>
      </c>
      <c r="Q981" s="55" t="s">
        <v>330</v>
      </c>
      <c r="R981" s="55" t="s">
        <v>1644</v>
      </c>
      <c r="S981" s="55" t="s">
        <v>1644</v>
      </c>
      <c r="T981" s="55" t="s">
        <v>1644</v>
      </c>
      <c r="U981" s="55" t="s">
        <v>4243</v>
      </c>
      <c r="V981" s="55" t="s">
        <v>1881</v>
      </c>
      <c r="W981" s="55" t="s">
        <v>1644</v>
      </c>
      <c r="X981" s="56"/>
      <c r="Y981" s="55" t="s">
        <v>1644</v>
      </c>
      <c r="Z981" s="56"/>
      <c r="AA981" s="55" t="s">
        <v>1644</v>
      </c>
      <c r="AB981" s="59">
        <v>53777722</v>
      </c>
      <c r="AC981" s="55" t="s">
        <v>1554</v>
      </c>
      <c r="AD981" s="55" t="s">
        <v>1644</v>
      </c>
      <c r="AE981" s="58">
        <v>0</v>
      </c>
      <c r="AF981" s="55" t="s">
        <v>1644</v>
      </c>
      <c r="AG981" s="55" t="s">
        <v>1644</v>
      </c>
      <c r="AH981" s="55" t="s">
        <v>1644</v>
      </c>
      <c r="AI981" s="55" t="s">
        <v>1644</v>
      </c>
      <c r="AJ981" s="55" t="s">
        <v>1644</v>
      </c>
      <c r="AK981" s="55" t="s">
        <v>1644</v>
      </c>
      <c r="AL981" s="55" t="s">
        <v>1644</v>
      </c>
      <c r="AM981" s="55" t="s">
        <v>3861</v>
      </c>
      <c r="AN981" s="55" t="s">
        <v>1644</v>
      </c>
      <c r="AO981" t="s">
        <v>3842</v>
      </c>
    </row>
    <row r="982" spans="1:41" x14ac:dyDescent="0.25">
      <c r="A982" s="56">
        <v>45747</v>
      </c>
      <c r="B982" s="92" t="s">
        <v>2544</v>
      </c>
      <c r="C982" s="55" t="s">
        <v>4301</v>
      </c>
      <c r="D982" s="55" t="s">
        <v>3859</v>
      </c>
      <c r="E982" s="55" t="s">
        <v>89</v>
      </c>
      <c r="F982" s="55">
        <v>50900020</v>
      </c>
      <c r="G982" s="55" t="s">
        <v>492</v>
      </c>
      <c r="H982" s="55" t="s">
        <v>89</v>
      </c>
      <c r="I982" s="57">
        <v>3470.74</v>
      </c>
      <c r="J982" s="57">
        <v>3470.74</v>
      </c>
      <c r="K982" s="55" t="s">
        <v>4302</v>
      </c>
      <c r="L982" s="55" t="s">
        <v>1644</v>
      </c>
      <c r="M982" s="55" t="s">
        <v>4301</v>
      </c>
      <c r="N982" s="56">
        <v>45747</v>
      </c>
      <c r="O982" s="55" t="s">
        <v>1644</v>
      </c>
      <c r="P982" s="55" t="s">
        <v>329</v>
      </c>
      <c r="Q982" s="55" t="s">
        <v>330</v>
      </c>
      <c r="R982" s="55" t="s">
        <v>1644</v>
      </c>
      <c r="S982" s="55" t="s">
        <v>1644</v>
      </c>
      <c r="T982" s="55" t="s">
        <v>1644</v>
      </c>
      <c r="U982" s="55" t="s">
        <v>4242</v>
      </c>
      <c r="V982" s="55" t="s">
        <v>1881</v>
      </c>
      <c r="W982" s="55" t="s">
        <v>1644</v>
      </c>
      <c r="X982" s="56"/>
      <c r="Y982" s="55" t="s">
        <v>1644</v>
      </c>
      <c r="Z982" s="56"/>
      <c r="AA982" s="55" t="s">
        <v>1644</v>
      </c>
      <c r="AB982" s="59">
        <v>53777722</v>
      </c>
      <c r="AC982" s="55" t="s">
        <v>1554</v>
      </c>
      <c r="AD982" s="55" t="s">
        <v>1644</v>
      </c>
      <c r="AE982" s="58">
        <v>0</v>
      </c>
      <c r="AF982" s="55" t="s">
        <v>1644</v>
      </c>
      <c r="AG982" s="55" t="s">
        <v>1644</v>
      </c>
      <c r="AH982" s="55" t="s">
        <v>1644</v>
      </c>
      <c r="AI982" s="55" t="s">
        <v>1644</v>
      </c>
      <c r="AJ982" s="55" t="s">
        <v>1644</v>
      </c>
      <c r="AK982" s="55" t="s">
        <v>1644</v>
      </c>
      <c r="AL982" s="55" t="s">
        <v>1644</v>
      </c>
      <c r="AM982" s="55" t="s">
        <v>3861</v>
      </c>
      <c r="AN982" s="55" t="s">
        <v>1644</v>
      </c>
      <c r="AO982" t="s">
        <v>3842</v>
      </c>
    </row>
    <row r="983" spans="1:41" x14ac:dyDescent="0.25">
      <c r="A983" s="56">
        <v>45747</v>
      </c>
      <c r="B983" s="92" t="s">
        <v>2544</v>
      </c>
      <c r="C983" s="55" t="s">
        <v>4301</v>
      </c>
      <c r="D983" s="55" t="s">
        <v>3859</v>
      </c>
      <c r="E983" s="55" t="s">
        <v>89</v>
      </c>
      <c r="F983" s="55">
        <v>50900050</v>
      </c>
      <c r="G983" s="55" t="s">
        <v>498</v>
      </c>
      <c r="H983" s="55" t="s">
        <v>89</v>
      </c>
      <c r="I983" s="57">
        <v>10.81</v>
      </c>
      <c r="J983" s="57">
        <v>10.81</v>
      </c>
      <c r="K983" s="55" t="s">
        <v>4302</v>
      </c>
      <c r="L983" s="55" t="s">
        <v>1644</v>
      </c>
      <c r="M983" s="55" t="s">
        <v>4301</v>
      </c>
      <c r="N983" s="56">
        <v>45747</v>
      </c>
      <c r="O983" s="55" t="s">
        <v>1644</v>
      </c>
      <c r="P983" s="55" t="s">
        <v>329</v>
      </c>
      <c r="Q983" s="55" t="s">
        <v>330</v>
      </c>
      <c r="R983" s="55" t="s">
        <v>1644</v>
      </c>
      <c r="S983" s="55" t="s">
        <v>1644</v>
      </c>
      <c r="T983" s="55" t="s">
        <v>1644</v>
      </c>
      <c r="U983" s="55" t="s">
        <v>4216</v>
      </c>
      <c r="V983" s="55" t="s">
        <v>1881</v>
      </c>
      <c r="W983" s="55" t="s">
        <v>1644</v>
      </c>
      <c r="X983" s="56"/>
      <c r="Y983" s="55" t="s">
        <v>1644</v>
      </c>
      <c r="Z983" s="56"/>
      <c r="AA983" s="55" t="s">
        <v>1644</v>
      </c>
      <c r="AB983" s="59">
        <v>155165</v>
      </c>
      <c r="AC983" s="55" t="s">
        <v>1554</v>
      </c>
      <c r="AD983" s="55" t="s">
        <v>1644</v>
      </c>
      <c r="AE983" s="58">
        <v>0</v>
      </c>
      <c r="AF983" s="55" t="s">
        <v>1644</v>
      </c>
      <c r="AG983" s="55" t="s">
        <v>1644</v>
      </c>
      <c r="AH983" s="55" t="s">
        <v>1644</v>
      </c>
      <c r="AI983" s="55" t="s">
        <v>1644</v>
      </c>
      <c r="AJ983" s="55" t="s">
        <v>1644</v>
      </c>
      <c r="AK983" s="55" t="s">
        <v>1644</v>
      </c>
      <c r="AL983" s="55" t="s">
        <v>1644</v>
      </c>
      <c r="AM983" s="55" t="s">
        <v>3861</v>
      </c>
      <c r="AN983" s="55" t="s">
        <v>1644</v>
      </c>
      <c r="AO983" t="s">
        <v>3842</v>
      </c>
    </row>
    <row r="984" spans="1:41" x14ac:dyDescent="0.25">
      <c r="A984" s="56">
        <v>45747</v>
      </c>
      <c r="B984" s="92" t="s">
        <v>2544</v>
      </c>
      <c r="C984" s="55" t="s">
        <v>4301</v>
      </c>
      <c r="D984" s="55" t="s">
        <v>3859</v>
      </c>
      <c r="E984" s="55" t="s">
        <v>89</v>
      </c>
      <c r="F984" s="55">
        <v>50900020</v>
      </c>
      <c r="G984" s="55" t="s">
        <v>492</v>
      </c>
      <c r="H984" s="55" t="s">
        <v>89</v>
      </c>
      <c r="I984" s="57">
        <v>925.17</v>
      </c>
      <c r="J984" s="57">
        <v>925.17</v>
      </c>
      <c r="K984" s="55" t="s">
        <v>4302</v>
      </c>
      <c r="L984" s="55" t="s">
        <v>1644</v>
      </c>
      <c r="M984" s="55" t="s">
        <v>4301</v>
      </c>
      <c r="N984" s="56">
        <v>45747</v>
      </c>
      <c r="O984" s="55" t="s">
        <v>1644</v>
      </c>
      <c r="P984" s="55" t="s">
        <v>329</v>
      </c>
      <c r="Q984" s="55" t="s">
        <v>330</v>
      </c>
      <c r="R984" s="55" t="s">
        <v>1644</v>
      </c>
      <c r="S984" s="55" t="s">
        <v>1644</v>
      </c>
      <c r="T984" s="55" t="s">
        <v>1644</v>
      </c>
      <c r="U984" s="55" t="s">
        <v>4240</v>
      </c>
      <c r="V984" s="55" t="s">
        <v>1881</v>
      </c>
      <c r="W984" s="55" t="s">
        <v>1644</v>
      </c>
      <c r="X984" s="56"/>
      <c r="Y984" s="55" t="s">
        <v>1644</v>
      </c>
      <c r="Z984" s="56"/>
      <c r="AA984" s="55" t="s">
        <v>1644</v>
      </c>
      <c r="AB984" s="59">
        <v>14422767</v>
      </c>
      <c r="AC984" s="55" t="s">
        <v>1554</v>
      </c>
      <c r="AD984" s="55" t="s">
        <v>1644</v>
      </c>
      <c r="AE984" s="58">
        <v>0</v>
      </c>
      <c r="AF984" s="55" t="s">
        <v>1644</v>
      </c>
      <c r="AG984" s="55" t="s">
        <v>1644</v>
      </c>
      <c r="AH984" s="55" t="s">
        <v>1644</v>
      </c>
      <c r="AI984" s="55" t="s">
        <v>1644</v>
      </c>
      <c r="AJ984" s="55" t="s">
        <v>1644</v>
      </c>
      <c r="AK984" s="55" t="s">
        <v>1644</v>
      </c>
      <c r="AL984" s="55" t="s">
        <v>1644</v>
      </c>
      <c r="AM984" s="55" t="s">
        <v>3861</v>
      </c>
      <c r="AN984" s="55" t="s">
        <v>1644</v>
      </c>
      <c r="AO984" t="s">
        <v>3842</v>
      </c>
    </row>
    <row r="985" spans="1:41" x14ac:dyDescent="0.25">
      <c r="A985" s="56">
        <v>45747</v>
      </c>
      <c r="B985" s="92" t="s">
        <v>2544</v>
      </c>
      <c r="C985" s="55" t="s">
        <v>4301</v>
      </c>
      <c r="D985" s="55" t="s">
        <v>3859</v>
      </c>
      <c r="E985" s="55" t="s">
        <v>89</v>
      </c>
      <c r="F985" s="55">
        <v>50900050</v>
      </c>
      <c r="G985" s="55" t="s">
        <v>498</v>
      </c>
      <c r="H985" s="55" t="s">
        <v>89</v>
      </c>
      <c r="I985" s="57">
        <v>8.77</v>
      </c>
      <c r="J985" s="57">
        <v>8.77</v>
      </c>
      <c r="K985" s="55" t="s">
        <v>4302</v>
      </c>
      <c r="L985" s="55" t="s">
        <v>1644</v>
      </c>
      <c r="M985" s="55" t="s">
        <v>4301</v>
      </c>
      <c r="N985" s="56">
        <v>45747</v>
      </c>
      <c r="O985" s="55" t="s">
        <v>1644</v>
      </c>
      <c r="P985" s="55" t="s">
        <v>329</v>
      </c>
      <c r="Q985" s="55" t="s">
        <v>330</v>
      </c>
      <c r="R985" s="55" t="s">
        <v>1644</v>
      </c>
      <c r="S985" s="55" t="s">
        <v>1644</v>
      </c>
      <c r="T985" s="55" t="s">
        <v>1644</v>
      </c>
      <c r="U985" s="55" t="s">
        <v>4212</v>
      </c>
      <c r="V985" s="55" t="s">
        <v>1881</v>
      </c>
      <c r="W985" s="55" t="s">
        <v>1644</v>
      </c>
      <c r="X985" s="56"/>
      <c r="Y985" s="55" t="s">
        <v>1644</v>
      </c>
      <c r="Z985" s="56"/>
      <c r="AA985" s="55" t="s">
        <v>1644</v>
      </c>
      <c r="AB985" s="59">
        <v>137031</v>
      </c>
      <c r="AC985" s="55" t="s">
        <v>1554</v>
      </c>
      <c r="AD985" s="55" t="s">
        <v>1644</v>
      </c>
      <c r="AE985" s="58">
        <v>0</v>
      </c>
      <c r="AF985" s="55" t="s">
        <v>1644</v>
      </c>
      <c r="AG985" s="55" t="s">
        <v>1644</v>
      </c>
      <c r="AH985" s="55" t="s">
        <v>1644</v>
      </c>
      <c r="AI985" s="55" t="s">
        <v>1644</v>
      </c>
      <c r="AJ985" s="55" t="s">
        <v>1644</v>
      </c>
      <c r="AK985" s="55" t="s">
        <v>1644</v>
      </c>
      <c r="AL985" s="55" t="s">
        <v>1644</v>
      </c>
      <c r="AM985" s="55" t="s">
        <v>3861</v>
      </c>
      <c r="AN985" s="55" t="s">
        <v>1644</v>
      </c>
      <c r="AO985" t="s">
        <v>3842</v>
      </c>
    </row>
    <row r="986" spans="1:41" x14ac:dyDescent="0.25">
      <c r="A986" s="56">
        <v>45747</v>
      </c>
      <c r="B986" s="92" t="s">
        <v>2544</v>
      </c>
      <c r="C986" s="55" t="s">
        <v>4301</v>
      </c>
      <c r="D986" s="55" t="s">
        <v>3859</v>
      </c>
      <c r="E986" s="55" t="s">
        <v>89</v>
      </c>
      <c r="F986" s="55">
        <v>50900050</v>
      </c>
      <c r="G986" s="55" t="s">
        <v>498</v>
      </c>
      <c r="H986" s="55" t="s">
        <v>89</v>
      </c>
      <c r="I986" s="57">
        <v>5.95</v>
      </c>
      <c r="J986" s="57">
        <v>5.95</v>
      </c>
      <c r="K986" s="55" t="s">
        <v>4302</v>
      </c>
      <c r="L986" s="55" t="s">
        <v>1644</v>
      </c>
      <c r="M986" s="55" t="s">
        <v>4301</v>
      </c>
      <c r="N986" s="56">
        <v>45747</v>
      </c>
      <c r="O986" s="55" t="s">
        <v>1644</v>
      </c>
      <c r="P986" s="55" t="s">
        <v>329</v>
      </c>
      <c r="Q986" s="55" t="s">
        <v>330</v>
      </c>
      <c r="R986" s="55" t="s">
        <v>1644</v>
      </c>
      <c r="S986" s="55" t="s">
        <v>1644</v>
      </c>
      <c r="T986" s="55" t="s">
        <v>1644</v>
      </c>
      <c r="U986" s="55" t="s">
        <v>4224</v>
      </c>
      <c r="V986" s="55" t="s">
        <v>1881</v>
      </c>
      <c r="W986" s="55" t="s">
        <v>1644</v>
      </c>
      <c r="X986" s="56"/>
      <c r="Y986" s="55" t="s">
        <v>1644</v>
      </c>
      <c r="Z986" s="56"/>
      <c r="AA986" s="55" t="s">
        <v>1644</v>
      </c>
      <c r="AB986" s="59">
        <v>85397</v>
      </c>
      <c r="AC986" s="55" t="s">
        <v>1554</v>
      </c>
      <c r="AD986" s="55" t="s">
        <v>1644</v>
      </c>
      <c r="AE986" s="58">
        <v>0</v>
      </c>
      <c r="AF986" s="55" t="s">
        <v>1644</v>
      </c>
      <c r="AG986" s="55" t="s">
        <v>1644</v>
      </c>
      <c r="AH986" s="55" t="s">
        <v>1644</v>
      </c>
      <c r="AI986" s="55" t="s">
        <v>1644</v>
      </c>
      <c r="AJ986" s="55" t="s">
        <v>1644</v>
      </c>
      <c r="AK986" s="55" t="s">
        <v>1644</v>
      </c>
      <c r="AL986" s="55" t="s">
        <v>1644</v>
      </c>
      <c r="AM986" s="55" t="s">
        <v>3861</v>
      </c>
      <c r="AN986" s="55" t="s">
        <v>1644</v>
      </c>
      <c r="AO986" t="s">
        <v>3842</v>
      </c>
    </row>
    <row r="987" spans="1:41" x14ac:dyDescent="0.25">
      <c r="A987" s="56">
        <v>45747</v>
      </c>
      <c r="B987" s="92" t="s">
        <v>2544</v>
      </c>
      <c r="C987" s="55" t="s">
        <v>4301</v>
      </c>
      <c r="D987" s="55" t="s">
        <v>3859</v>
      </c>
      <c r="E987" s="55" t="s">
        <v>89</v>
      </c>
      <c r="F987" s="55">
        <v>50900050</v>
      </c>
      <c r="G987" s="55" t="s">
        <v>498</v>
      </c>
      <c r="H987" s="55" t="s">
        <v>89</v>
      </c>
      <c r="I987" s="57">
        <v>10.81</v>
      </c>
      <c r="J987" s="57">
        <v>10.81</v>
      </c>
      <c r="K987" s="55" t="s">
        <v>4302</v>
      </c>
      <c r="L987" s="55" t="s">
        <v>1644</v>
      </c>
      <c r="M987" s="55" t="s">
        <v>4301</v>
      </c>
      <c r="N987" s="56">
        <v>45747</v>
      </c>
      <c r="O987" s="55" t="s">
        <v>1644</v>
      </c>
      <c r="P987" s="55" t="s">
        <v>329</v>
      </c>
      <c r="Q987" s="55" t="s">
        <v>330</v>
      </c>
      <c r="R987" s="55" t="s">
        <v>1644</v>
      </c>
      <c r="S987" s="55" t="s">
        <v>1644</v>
      </c>
      <c r="T987" s="55" t="s">
        <v>1644</v>
      </c>
      <c r="U987" s="55" t="s">
        <v>4223</v>
      </c>
      <c r="V987" s="55" t="s">
        <v>1881</v>
      </c>
      <c r="W987" s="55" t="s">
        <v>1644</v>
      </c>
      <c r="X987" s="56"/>
      <c r="Y987" s="55" t="s">
        <v>1644</v>
      </c>
      <c r="Z987" s="56"/>
      <c r="AA987" s="55" t="s">
        <v>1644</v>
      </c>
      <c r="AB987" s="59">
        <v>155165</v>
      </c>
      <c r="AC987" s="55" t="s">
        <v>1554</v>
      </c>
      <c r="AD987" s="55" t="s">
        <v>1644</v>
      </c>
      <c r="AE987" s="58">
        <v>0</v>
      </c>
      <c r="AF987" s="55" t="s">
        <v>1644</v>
      </c>
      <c r="AG987" s="55" t="s">
        <v>1644</v>
      </c>
      <c r="AH987" s="55" t="s">
        <v>1644</v>
      </c>
      <c r="AI987" s="55" t="s">
        <v>1644</v>
      </c>
      <c r="AJ987" s="55" t="s">
        <v>1644</v>
      </c>
      <c r="AK987" s="55" t="s">
        <v>1644</v>
      </c>
      <c r="AL987" s="55" t="s">
        <v>1644</v>
      </c>
      <c r="AM987" s="55" t="s">
        <v>3861</v>
      </c>
      <c r="AN987" s="55" t="s">
        <v>1644</v>
      </c>
      <c r="AO987" t="s">
        <v>3842</v>
      </c>
    </row>
    <row r="988" spans="1:41" x14ac:dyDescent="0.25">
      <c r="A988" s="56">
        <v>45747</v>
      </c>
      <c r="B988" s="92" t="s">
        <v>2544</v>
      </c>
      <c r="C988" s="55" t="s">
        <v>4301</v>
      </c>
      <c r="D988" s="55" t="s">
        <v>3859</v>
      </c>
      <c r="E988" s="55" t="s">
        <v>89</v>
      </c>
      <c r="F988" s="55">
        <v>50900050</v>
      </c>
      <c r="G988" s="55" t="s">
        <v>498</v>
      </c>
      <c r="H988" s="55" t="s">
        <v>89</v>
      </c>
      <c r="I988" s="57">
        <v>5.95</v>
      </c>
      <c r="J988" s="57">
        <v>5.95</v>
      </c>
      <c r="K988" s="55" t="s">
        <v>4302</v>
      </c>
      <c r="L988" s="55" t="s">
        <v>1644</v>
      </c>
      <c r="M988" s="55" t="s">
        <v>4301</v>
      </c>
      <c r="N988" s="56">
        <v>45747</v>
      </c>
      <c r="O988" s="55" t="s">
        <v>1644</v>
      </c>
      <c r="P988" s="55" t="s">
        <v>329</v>
      </c>
      <c r="Q988" s="55" t="s">
        <v>330</v>
      </c>
      <c r="R988" s="55" t="s">
        <v>1644</v>
      </c>
      <c r="S988" s="55" t="s">
        <v>1644</v>
      </c>
      <c r="T988" s="55" t="s">
        <v>1644</v>
      </c>
      <c r="U988" s="55" t="s">
        <v>4228</v>
      </c>
      <c r="V988" s="55" t="s">
        <v>1881</v>
      </c>
      <c r="W988" s="55" t="s">
        <v>1644</v>
      </c>
      <c r="X988" s="56"/>
      <c r="Y988" s="55" t="s">
        <v>1644</v>
      </c>
      <c r="Z988" s="56"/>
      <c r="AA988" s="55" t="s">
        <v>1644</v>
      </c>
      <c r="AB988" s="59">
        <v>85397</v>
      </c>
      <c r="AC988" s="55" t="s">
        <v>1554</v>
      </c>
      <c r="AD988" s="55" t="s">
        <v>1644</v>
      </c>
      <c r="AE988" s="58">
        <v>0</v>
      </c>
      <c r="AF988" s="55" t="s">
        <v>1644</v>
      </c>
      <c r="AG988" s="55" t="s">
        <v>1644</v>
      </c>
      <c r="AH988" s="55" t="s">
        <v>1644</v>
      </c>
      <c r="AI988" s="55" t="s">
        <v>1644</v>
      </c>
      <c r="AJ988" s="55" t="s">
        <v>1644</v>
      </c>
      <c r="AK988" s="55" t="s">
        <v>1644</v>
      </c>
      <c r="AL988" s="55" t="s">
        <v>1644</v>
      </c>
      <c r="AM988" s="55" t="s">
        <v>3861</v>
      </c>
      <c r="AN988" s="55" t="s">
        <v>1644</v>
      </c>
      <c r="AO988" t="s">
        <v>3842</v>
      </c>
    </row>
    <row r="989" spans="1:41" x14ac:dyDescent="0.25">
      <c r="A989" s="56">
        <v>45747</v>
      </c>
      <c r="B989" s="92" t="s">
        <v>2544</v>
      </c>
      <c r="C989" s="55" t="s">
        <v>4301</v>
      </c>
      <c r="D989" s="55" t="s">
        <v>3859</v>
      </c>
      <c r="E989" s="55" t="s">
        <v>89</v>
      </c>
      <c r="F989" s="55">
        <v>50900050</v>
      </c>
      <c r="G989" s="55" t="s">
        <v>498</v>
      </c>
      <c r="H989" s="55" t="s">
        <v>89</v>
      </c>
      <c r="I989" s="57">
        <v>10.81</v>
      </c>
      <c r="J989" s="57">
        <v>10.81</v>
      </c>
      <c r="K989" s="55" t="s">
        <v>4302</v>
      </c>
      <c r="L989" s="55" t="s">
        <v>1644</v>
      </c>
      <c r="M989" s="55" t="s">
        <v>4301</v>
      </c>
      <c r="N989" s="56">
        <v>45747</v>
      </c>
      <c r="O989" s="55" t="s">
        <v>1644</v>
      </c>
      <c r="P989" s="55" t="s">
        <v>329</v>
      </c>
      <c r="Q989" s="55" t="s">
        <v>330</v>
      </c>
      <c r="R989" s="55" t="s">
        <v>1644</v>
      </c>
      <c r="S989" s="55" t="s">
        <v>1644</v>
      </c>
      <c r="T989" s="55" t="s">
        <v>1644</v>
      </c>
      <c r="U989" s="55" t="s">
        <v>4226</v>
      </c>
      <c r="V989" s="55" t="s">
        <v>1881</v>
      </c>
      <c r="W989" s="55" t="s">
        <v>1644</v>
      </c>
      <c r="X989" s="56"/>
      <c r="Y989" s="55" t="s">
        <v>1644</v>
      </c>
      <c r="Z989" s="56"/>
      <c r="AA989" s="55" t="s">
        <v>1644</v>
      </c>
      <c r="AB989" s="59">
        <v>155165</v>
      </c>
      <c r="AC989" s="55" t="s">
        <v>1554</v>
      </c>
      <c r="AD989" s="55" t="s">
        <v>1644</v>
      </c>
      <c r="AE989" s="58">
        <v>0</v>
      </c>
      <c r="AF989" s="55" t="s">
        <v>1644</v>
      </c>
      <c r="AG989" s="55" t="s">
        <v>1644</v>
      </c>
      <c r="AH989" s="55" t="s">
        <v>1644</v>
      </c>
      <c r="AI989" s="55" t="s">
        <v>1644</v>
      </c>
      <c r="AJ989" s="55" t="s">
        <v>1644</v>
      </c>
      <c r="AK989" s="55" t="s">
        <v>1644</v>
      </c>
      <c r="AL989" s="55" t="s">
        <v>1644</v>
      </c>
      <c r="AM989" s="55" t="s">
        <v>3861</v>
      </c>
      <c r="AN989" s="55" t="s">
        <v>1644</v>
      </c>
      <c r="AO989" t="s">
        <v>3842</v>
      </c>
    </row>
    <row r="990" spans="1:41" x14ac:dyDescent="0.25">
      <c r="A990" s="56">
        <v>45747</v>
      </c>
      <c r="B990" s="92" t="s">
        <v>2544</v>
      </c>
      <c r="C990" s="55" t="s">
        <v>4301</v>
      </c>
      <c r="D990" s="55" t="s">
        <v>3859</v>
      </c>
      <c r="E990" s="55" t="s">
        <v>89</v>
      </c>
      <c r="F990" s="55">
        <v>50900050</v>
      </c>
      <c r="G990" s="55" t="s">
        <v>498</v>
      </c>
      <c r="H990" s="55" t="s">
        <v>89</v>
      </c>
      <c r="I990" s="57">
        <v>5.95</v>
      </c>
      <c r="J990" s="57">
        <v>5.95</v>
      </c>
      <c r="K990" s="55" t="s">
        <v>4302</v>
      </c>
      <c r="L990" s="55" t="s">
        <v>1644</v>
      </c>
      <c r="M990" s="55" t="s">
        <v>4301</v>
      </c>
      <c r="N990" s="56">
        <v>45747</v>
      </c>
      <c r="O990" s="55" t="s">
        <v>1644</v>
      </c>
      <c r="P990" s="55" t="s">
        <v>329</v>
      </c>
      <c r="Q990" s="55" t="s">
        <v>330</v>
      </c>
      <c r="R990" s="55" t="s">
        <v>1644</v>
      </c>
      <c r="S990" s="55" t="s">
        <v>1644</v>
      </c>
      <c r="T990" s="55" t="s">
        <v>1644</v>
      </c>
      <c r="U990" s="55" t="s">
        <v>4217</v>
      </c>
      <c r="V990" s="55" t="s">
        <v>1881</v>
      </c>
      <c r="W990" s="55" t="s">
        <v>1644</v>
      </c>
      <c r="X990" s="56"/>
      <c r="Y990" s="55" t="s">
        <v>1644</v>
      </c>
      <c r="Z990" s="56"/>
      <c r="AA990" s="55" t="s">
        <v>1644</v>
      </c>
      <c r="AB990" s="59">
        <v>85397</v>
      </c>
      <c r="AC990" s="55" t="s">
        <v>1554</v>
      </c>
      <c r="AD990" s="55" t="s">
        <v>1644</v>
      </c>
      <c r="AE990" s="58">
        <v>0</v>
      </c>
      <c r="AF990" s="55" t="s">
        <v>1644</v>
      </c>
      <c r="AG990" s="55" t="s">
        <v>1644</v>
      </c>
      <c r="AH990" s="55" t="s">
        <v>1644</v>
      </c>
      <c r="AI990" s="55" t="s">
        <v>1644</v>
      </c>
      <c r="AJ990" s="55" t="s">
        <v>1644</v>
      </c>
      <c r="AK990" s="55" t="s">
        <v>1644</v>
      </c>
      <c r="AL990" s="55" t="s">
        <v>1644</v>
      </c>
      <c r="AM990" s="55" t="s">
        <v>3861</v>
      </c>
      <c r="AN990" s="55" t="s">
        <v>1644</v>
      </c>
      <c r="AO990" t="s">
        <v>3842</v>
      </c>
    </row>
    <row r="991" spans="1:41" x14ac:dyDescent="0.25">
      <c r="A991" s="56">
        <v>45747</v>
      </c>
      <c r="B991" s="92" t="s">
        <v>2544</v>
      </c>
      <c r="C991" s="55" t="s">
        <v>4301</v>
      </c>
      <c r="D991" s="55" t="s">
        <v>3859</v>
      </c>
      <c r="E991" s="55" t="s">
        <v>89</v>
      </c>
      <c r="F991" s="55">
        <v>50900050</v>
      </c>
      <c r="G991" s="55" t="s">
        <v>498</v>
      </c>
      <c r="H991" s="55" t="s">
        <v>89</v>
      </c>
      <c r="I991" s="57">
        <v>8.76</v>
      </c>
      <c r="J991" s="57">
        <v>8.76</v>
      </c>
      <c r="K991" s="55" t="s">
        <v>4302</v>
      </c>
      <c r="L991" s="55" t="s">
        <v>1644</v>
      </c>
      <c r="M991" s="55" t="s">
        <v>4301</v>
      </c>
      <c r="N991" s="56">
        <v>45747</v>
      </c>
      <c r="O991" s="55" t="s">
        <v>1644</v>
      </c>
      <c r="P991" s="55" t="s">
        <v>329</v>
      </c>
      <c r="Q991" s="55" t="s">
        <v>330</v>
      </c>
      <c r="R991" s="55" t="s">
        <v>1644</v>
      </c>
      <c r="S991" s="55" t="s">
        <v>1644</v>
      </c>
      <c r="T991" s="55" t="s">
        <v>1644</v>
      </c>
      <c r="U991" s="55" t="s">
        <v>4221</v>
      </c>
      <c r="V991" s="55" t="s">
        <v>1881</v>
      </c>
      <c r="W991" s="55" t="s">
        <v>1644</v>
      </c>
      <c r="X991" s="56"/>
      <c r="Y991" s="55" t="s">
        <v>1644</v>
      </c>
      <c r="Z991" s="56"/>
      <c r="AA991" s="55" t="s">
        <v>1644</v>
      </c>
      <c r="AB991" s="59">
        <v>137038</v>
      </c>
      <c r="AC991" s="55" t="s">
        <v>1554</v>
      </c>
      <c r="AD991" s="55" t="s">
        <v>1644</v>
      </c>
      <c r="AE991" s="58">
        <v>0</v>
      </c>
      <c r="AF991" s="55" t="s">
        <v>1644</v>
      </c>
      <c r="AG991" s="55" t="s">
        <v>1644</v>
      </c>
      <c r="AH991" s="55" t="s">
        <v>1644</v>
      </c>
      <c r="AI991" s="55" t="s">
        <v>1644</v>
      </c>
      <c r="AJ991" s="55" t="s">
        <v>1644</v>
      </c>
      <c r="AK991" s="55" t="s">
        <v>1644</v>
      </c>
      <c r="AL991" s="55" t="s">
        <v>1644</v>
      </c>
      <c r="AM991" s="55" t="s">
        <v>3861</v>
      </c>
      <c r="AN991" s="55" t="s">
        <v>1644</v>
      </c>
      <c r="AO991" t="s">
        <v>3842</v>
      </c>
    </row>
    <row r="992" spans="1:41" x14ac:dyDescent="0.25">
      <c r="A992" s="56">
        <v>45747</v>
      </c>
      <c r="B992" s="92" t="s">
        <v>2544</v>
      </c>
      <c r="C992" s="55" t="s">
        <v>4301</v>
      </c>
      <c r="D992" s="55" t="s">
        <v>3859</v>
      </c>
      <c r="E992" s="55" t="s">
        <v>89</v>
      </c>
      <c r="F992" s="55">
        <v>50900050</v>
      </c>
      <c r="G992" s="55" t="s">
        <v>498</v>
      </c>
      <c r="H992" s="55" t="s">
        <v>89</v>
      </c>
      <c r="I992" s="57">
        <v>5.95</v>
      </c>
      <c r="J992" s="57">
        <v>5.95</v>
      </c>
      <c r="K992" s="55" t="s">
        <v>4302</v>
      </c>
      <c r="L992" s="55" t="s">
        <v>1644</v>
      </c>
      <c r="M992" s="55" t="s">
        <v>4301</v>
      </c>
      <c r="N992" s="56">
        <v>45747</v>
      </c>
      <c r="O992" s="55" t="s">
        <v>1644</v>
      </c>
      <c r="P992" s="55" t="s">
        <v>329</v>
      </c>
      <c r="Q992" s="55" t="s">
        <v>330</v>
      </c>
      <c r="R992" s="55" t="s">
        <v>1644</v>
      </c>
      <c r="S992" s="55" t="s">
        <v>1644</v>
      </c>
      <c r="T992" s="55" t="s">
        <v>1644</v>
      </c>
      <c r="U992" s="55" t="s">
        <v>4210</v>
      </c>
      <c r="V992" s="55" t="s">
        <v>1881</v>
      </c>
      <c r="W992" s="55" t="s">
        <v>1644</v>
      </c>
      <c r="X992" s="56"/>
      <c r="Y992" s="55" t="s">
        <v>1644</v>
      </c>
      <c r="Z992" s="56"/>
      <c r="AA992" s="55" t="s">
        <v>1644</v>
      </c>
      <c r="AB992" s="59">
        <v>85397</v>
      </c>
      <c r="AC992" s="55" t="s">
        <v>1554</v>
      </c>
      <c r="AD992" s="55" t="s">
        <v>1644</v>
      </c>
      <c r="AE992" s="58">
        <v>0</v>
      </c>
      <c r="AF992" s="55" t="s">
        <v>1644</v>
      </c>
      <c r="AG992" s="55" t="s">
        <v>1644</v>
      </c>
      <c r="AH992" s="55" t="s">
        <v>1644</v>
      </c>
      <c r="AI992" s="55" t="s">
        <v>1644</v>
      </c>
      <c r="AJ992" s="55" t="s">
        <v>1644</v>
      </c>
      <c r="AK992" s="55" t="s">
        <v>1644</v>
      </c>
      <c r="AL992" s="55" t="s">
        <v>1644</v>
      </c>
      <c r="AM992" s="55" t="s">
        <v>3861</v>
      </c>
      <c r="AN992" s="55" t="s">
        <v>1644</v>
      </c>
      <c r="AO992" t="s">
        <v>3842</v>
      </c>
    </row>
    <row r="993" spans="1:41" x14ac:dyDescent="0.25">
      <c r="A993" s="56">
        <v>45747</v>
      </c>
      <c r="B993" s="92" t="s">
        <v>2544</v>
      </c>
      <c r="C993" s="55" t="s">
        <v>4301</v>
      </c>
      <c r="D993" s="55" t="s">
        <v>3859</v>
      </c>
      <c r="E993" s="55" t="s">
        <v>89</v>
      </c>
      <c r="F993" s="55">
        <v>50900020</v>
      </c>
      <c r="G993" s="55" t="s">
        <v>492</v>
      </c>
      <c r="H993" s="55" t="s">
        <v>89</v>
      </c>
      <c r="I993" s="57">
        <v>493.22</v>
      </c>
      <c r="J993" s="57">
        <v>493.22</v>
      </c>
      <c r="K993" s="55" t="s">
        <v>4302</v>
      </c>
      <c r="L993" s="55" t="s">
        <v>1644</v>
      </c>
      <c r="M993" s="55" t="s">
        <v>4301</v>
      </c>
      <c r="N993" s="56">
        <v>45747</v>
      </c>
      <c r="O993" s="55" t="s">
        <v>1644</v>
      </c>
      <c r="P993" s="55" t="s">
        <v>329</v>
      </c>
      <c r="Q993" s="55" t="s">
        <v>330</v>
      </c>
      <c r="R993" s="55" t="s">
        <v>1644</v>
      </c>
      <c r="S993" s="55" t="s">
        <v>1644</v>
      </c>
      <c r="T993" s="55" t="s">
        <v>1644</v>
      </c>
      <c r="U993" s="55" t="s">
        <v>4244</v>
      </c>
      <c r="V993" s="55" t="s">
        <v>1881</v>
      </c>
      <c r="W993" s="55" t="s">
        <v>1644</v>
      </c>
      <c r="X993" s="56"/>
      <c r="Y993" s="55" t="s">
        <v>1644</v>
      </c>
      <c r="Z993" s="56"/>
      <c r="AA993" s="55" t="s">
        <v>1644</v>
      </c>
      <c r="AB993" s="59">
        <v>7642305</v>
      </c>
      <c r="AC993" s="55" t="s">
        <v>1554</v>
      </c>
      <c r="AD993" s="55" t="s">
        <v>1644</v>
      </c>
      <c r="AE993" s="58">
        <v>0</v>
      </c>
      <c r="AF993" s="55" t="s">
        <v>1644</v>
      </c>
      <c r="AG993" s="55" t="s">
        <v>1644</v>
      </c>
      <c r="AH993" s="55" t="s">
        <v>1644</v>
      </c>
      <c r="AI993" s="55" t="s">
        <v>1644</v>
      </c>
      <c r="AJ993" s="55" t="s">
        <v>1644</v>
      </c>
      <c r="AK993" s="55" t="s">
        <v>1644</v>
      </c>
      <c r="AL993" s="55" t="s">
        <v>1644</v>
      </c>
      <c r="AM993" s="55" t="s">
        <v>3861</v>
      </c>
      <c r="AN993" s="55" t="s">
        <v>1644</v>
      </c>
      <c r="AO993" t="s">
        <v>3842</v>
      </c>
    </row>
    <row r="994" spans="1:41" x14ac:dyDescent="0.25">
      <c r="A994" s="56">
        <v>45747</v>
      </c>
      <c r="B994" s="92" t="s">
        <v>2544</v>
      </c>
      <c r="C994" s="55" t="s">
        <v>4301</v>
      </c>
      <c r="D994" s="55" t="s">
        <v>3859</v>
      </c>
      <c r="E994" s="55" t="s">
        <v>89</v>
      </c>
      <c r="F994" s="55">
        <v>50900050</v>
      </c>
      <c r="G994" s="55" t="s">
        <v>498</v>
      </c>
      <c r="H994" s="55" t="s">
        <v>89</v>
      </c>
      <c r="I994" s="57">
        <v>10.81</v>
      </c>
      <c r="J994" s="57">
        <v>10.81</v>
      </c>
      <c r="K994" s="55" t="s">
        <v>4302</v>
      </c>
      <c r="L994" s="55" t="s">
        <v>1644</v>
      </c>
      <c r="M994" s="55" t="s">
        <v>4301</v>
      </c>
      <c r="N994" s="56">
        <v>45747</v>
      </c>
      <c r="O994" s="55" t="s">
        <v>1644</v>
      </c>
      <c r="P994" s="55" t="s">
        <v>329</v>
      </c>
      <c r="Q994" s="55" t="s">
        <v>330</v>
      </c>
      <c r="R994" s="55" t="s">
        <v>1644</v>
      </c>
      <c r="S994" s="55" t="s">
        <v>1644</v>
      </c>
      <c r="T994" s="55" t="s">
        <v>1644</v>
      </c>
      <c r="U994" s="55" t="s">
        <v>4225</v>
      </c>
      <c r="V994" s="55" t="s">
        <v>1881</v>
      </c>
      <c r="W994" s="55" t="s">
        <v>1644</v>
      </c>
      <c r="X994" s="56"/>
      <c r="Y994" s="55" t="s">
        <v>1644</v>
      </c>
      <c r="Z994" s="56"/>
      <c r="AA994" s="55" t="s">
        <v>1644</v>
      </c>
      <c r="AB994" s="59">
        <v>155165</v>
      </c>
      <c r="AC994" s="55" t="s">
        <v>1554</v>
      </c>
      <c r="AD994" s="55" t="s">
        <v>1644</v>
      </c>
      <c r="AE994" s="58">
        <v>0</v>
      </c>
      <c r="AF994" s="55" t="s">
        <v>1644</v>
      </c>
      <c r="AG994" s="55" t="s">
        <v>1644</v>
      </c>
      <c r="AH994" s="55" t="s">
        <v>1644</v>
      </c>
      <c r="AI994" s="55" t="s">
        <v>1644</v>
      </c>
      <c r="AJ994" s="55" t="s">
        <v>1644</v>
      </c>
      <c r="AK994" s="55" t="s">
        <v>1644</v>
      </c>
      <c r="AL994" s="55" t="s">
        <v>1644</v>
      </c>
      <c r="AM994" s="55" t="s">
        <v>3861</v>
      </c>
      <c r="AN994" s="55" t="s">
        <v>1644</v>
      </c>
      <c r="AO994" t="s">
        <v>3842</v>
      </c>
    </row>
    <row r="995" spans="1:41" x14ac:dyDescent="0.25">
      <c r="A995" s="56">
        <v>45747</v>
      </c>
      <c r="B995" s="92" t="s">
        <v>2544</v>
      </c>
      <c r="C995" s="55" t="s">
        <v>4301</v>
      </c>
      <c r="D995" s="55" t="s">
        <v>3859</v>
      </c>
      <c r="E995" s="55" t="s">
        <v>89</v>
      </c>
      <c r="F995" s="55">
        <v>50900020</v>
      </c>
      <c r="G995" s="55" t="s">
        <v>492</v>
      </c>
      <c r="H995" s="55" t="s">
        <v>89</v>
      </c>
      <c r="I995" s="57">
        <v>478.55</v>
      </c>
      <c r="J995" s="57">
        <v>478.55</v>
      </c>
      <c r="K995" s="55" t="s">
        <v>4302</v>
      </c>
      <c r="L995" s="55" t="s">
        <v>1644</v>
      </c>
      <c r="M995" s="55" t="s">
        <v>4301</v>
      </c>
      <c r="N995" s="56">
        <v>45747</v>
      </c>
      <c r="O995" s="55" t="s">
        <v>1644</v>
      </c>
      <c r="P995" s="55" t="s">
        <v>329</v>
      </c>
      <c r="Q995" s="55" t="s">
        <v>330</v>
      </c>
      <c r="R995" s="55" t="s">
        <v>1644</v>
      </c>
      <c r="S995" s="55" t="s">
        <v>1644</v>
      </c>
      <c r="T995" s="55" t="s">
        <v>1644</v>
      </c>
      <c r="U995" s="55" t="s">
        <v>4246</v>
      </c>
      <c r="V995" s="55" t="s">
        <v>1881</v>
      </c>
      <c r="W995" s="55" t="s">
        <v>1644</v>
      </c>
      <c r="X995" s="56"/>
      <c r="Y995" s="55" t="s">
        <v>1644</v>
      </c>
      <c r="Z995" s="56"/>
      <c r="AA995" s="55" t="s">
        <v>1644</v>
      </c>
      <c r="AB995" s="59">
        <v>7414819</v>
      </c>
      <c r="AC995" s="55" t="s">
        <v>1554</v>
      </c>
      <c r="AD995" s="55" t="s">
        <v>1644</v>
      </c>
      <c r="AE995" s="58">
        <v>0</v>
      </c>
      <c r="AF995" s="55" t="s">
        <v>1644</v>
      </c>
      <c r="AG995" s="55" t="s">
        <v>1644</v>
      </c>
      <c r="AH995" s="55" t="s">
        <v>1644</v>
      </c>
      <c r="AI995" s="55" t="s">
        <v>1644</v>
      </c>
      <c r="AJ995" s="55" t="s">
        <v>1644</v>
      </c>
      <c r="AK995" s="55" t="s">
        <v>1644</v>
      </c>
      <c r="AL995" s="55" t="s">
        <v>1644</v>
      </c>
      <c r="AM995" s="55" t="s">
        <v>3861</v>
      </c>
      <c r="AN995" s="55" t="s">
        <v>1644</v>
      </c>
      <c r="AO995" t="s">
        <v>3842</v>
      </c>
    </row>
    <row r="996" spans="1:41" x14ac:dyDescent="0.25">
      <c r="A996" s="56">
        <v>45747</v>
      </c>
      <c r="B996" s="92" t="s">
        <v>2544</v>
      </c>
      <c r="C996" s="55" t="s">
        <v>4301</v>
      </c>
      <c r="D996" s="55" t="s">
        <v>3859</v>
      </c>
      <c r="E996" s="55" t="s">
        <v>89</v>
      </c>
      <c r="F996" s="55">
        <v>50900020</v>
      </c>
      <c r="G996" s="55" t="s">
        <v>492</v>
      </c>
      <c r="H996" s="55" t="s">
        <v>89</v>
      </c>
      <c r="I996" s="57">
        <v>1425.88</v>
      </c>
      <c r="J996" s="57">
        <v>1425.88</v>
      </c>
      <c r="K996" s="55" t="s">
        <v>4302</v>
      </c>
      <c r="L996" s="55" t="s">
        <v>1644</v>
      </c>
      <c r="M996" s="55" t="s">
        <v>4301</v>
      </c>
      <c r="N996" s="56">
        <v>45747</v>
      </c>
      <c r="O996" s="55" t="s">
        <v>1644</v>
      </c>
      <c r="P996" s="55" t="s">
        <v>329</v>
      </c>
      <c r="Q996" s="55" t="s">
        <v>330</v>
      </c>
      <c r="R996" s="55" t="s">
        <v>1644</v>
      </c>
      <c r="S996" s="55" t="s">
        <v>1644</v>
      </c>
      <c r="T996" s="55" t="s">
        <v>1644</v>
      </c>
      <c r="U996" s="55" t="s">
        <v>4245</v>
      </c>
      <c r="V996" s="55" t="s">
        <v>1881</v>
      </c>
      <c r="W996" s="55" t="s">
        <v>1644</v>
      </c>
      <c r="X996" s="56"/>
      <c r="Y996" s="55" t="s">
        <v>1644</v>
      </c>
      <c r="Z996" s="56"/>
      <c r="AA996" s="55" t="s">
        <v>1644</v>
      </c>
      <c r="AB996" s="59">
        <v>22093379</v>
      </c>
      <c r="AC996" s="55" t="s">
        <v>1554</v>
      </c>
      <c r="AD996" s="55" t="s">
        <v>1644</v>
      </c>
      <c r="AE996" s="58">
        <v>0</v>
      </c>
      <c r="AF996" s="55" t="s">
        <v>1644</v>
      </c>
      <c r="AG996" s="55" t="s">
        <v>1644</v>
      </c>
      <c r="AH996" s="55" t="s">
        <v>1644</v>
      </c>
      <c r="AI996" s="55" t="s">
        <v>1644</v>
      </c>
      <c r="AJ996" s="55" t="s">
        <v>1644</v>
      </c>
      <c r="AK996" s="55" t="s">
        <v>1644</v>
      </c>
      <c r="AL996" s="55" t="s">
        <v>1644</v>
      </c>
      <c r="AM996" s="55" t="s">
        <v>3861</v>
      </c>
      <c r="AN996" s="55" t="s">
        <v>1644</v>
      </c>
      <c r="AO996" t="s">
        <v>3842</v>
      </c>
    </row>
    <row r="997" spans="1:41" x14ac:dyDescent="0.25">
      <c r="A997" s="56">
        <v>45747</v>
      </c>
      <c r="B997" s="92" t="s">
        <v>2544</v>
      </c>
      <c r="C997" s="55" t="s">
        <v>4301</v>
      </c>
      <c r="D997" s="55" t="s">
        <v>3859</v>
      </c>
      <c r="E997" s="55" t="s">
        <v>89</v>
      </c>
      <c r="F997" s="55">
        <v>50900050</v>
      </c>
      <c r="G997" s="55" t="s">
        <v>498</v>
      </c>
      <c r="H997" s="55" t="s">
        <v>89</v>
      </c>
      <c r="I997" s="57">
        <v>5.95</v>
      </c>
      <c r="J997" s="57">
        <v>5.95</v>
      </c>
      <c r="K997" s="55" t="s">
        <v>4302</v>
      </c>
      <c r="L997" s="55" t="s">
        <v>1644</v>
      </c>
      <c r="M997" s="55" t="s">
        <v>4301</v>
      </c>
      <c r="N997" s="56">
        <v>45747</v>
      </c>
      <c r="O997" s="55" t="s">
        <v>1644</v>
      </c>
      <c r="P997" s="55" t="s">
        <v>329</v>
      </c>
      <c r="Q997" s="55" t="s">
        <v>330</v>
      </c>
      <c r="R997" s="55" t="s">
        <v>1644</v>
      </c>
      <c r="S997" s="55" t="s">
        <v>1644</v>
      </c>
      <c r="T997" s="55" t="s">
        <v>1644</v>
      </c>
      <c r="U997" s="55" t="s">
        <v>4222</v>
      </c>
      <c r="V997" s="55" t="s">
        <v>1881</v>
      </c>
      <c r="W997" s="55" t="s">
        <v>1644</v>
      </c>
      <c r="X997" s="56"/>
      <c r="Y997" s="55" t="s">
        <v>1644</v>
      </c>
      <c r="Z997" s="56"/>
      <c r="AA997" s="55" t="s">
        <v>1644</v>
      </c>
      <c r="AB997" s="59">
        <v>85397</v>
      </c>
      <c r="AC997" s="55" t="s">
        <v>1554</v>
      </c>
      <c r="AD997" s="55" t="s">
        <v>1644</v>
      </c>
      <c r="AE997" s="58">
        <v>0</v>
      </c>
      <c r="AF997" s="55" t="s">
        <v>1644</v>
      </c>
      <c r="AG997" s="55" t="s">
        <v>1644</v>
      </c>
      <c r="AH997" s="55" t="s">
        <v>1644</v>
      </c>
      <c r="AI997" s="55" t="s">
        <v>1644</v>
      </c>
      <c r="AJ997" s="55" t="s">
        <v>1644</v>
      </c>
      <c r="AK997" s="55" t="s">
        <v>1644</v>
      </c>
      <c r="AL997" s="55" t="s">
        <v>1644</v>
      </c>
      <c r="AM997" s="55" t="s">
        <v>3861</v>
      </c>
      <c r="AN997" s="55" t="s">
        <v>1644</v>
      </c>
      <c r="AO997" t="s">
        <v>3842</v>
      </c>
    </row>
    <row r="998" spans="1:41" x14ac:dyDescent="0.25">
      <c r="A998" s="56">
        <v>45747</v>
      </c>
      <c r="B998" s="92" t="s">
        <v>2544</v>
      </c>
      <c r="C998" s="55" t="s">
        <v>4301</v>
      </c>
      <c r="D998" s="55" t="s">
        <v>3859</v>
      </c>
      <c r="E998" s="55" t="s">
        <v>89</v>
      </c>
      <c r="F998" s="55">
        <v>50900050</v>
      </c>
      <c r="G998" s="55" t="s">
        <v>498</v>
      </c>
      <c r="H998" s="55" t="s">
        <v>89</v>
      </c>
      <c r="I998" s="57">
        <v>8.77</v>
      </c>
      <c r="J998" s="57">
        <v>8.77</v>
      </c>
      <c r="K998" s="55" t="s">
        <v>4302</v>
      </c>
      <c r="L998" s="55" t="s">
        <v>1644</v>
      </c>
      <c r="M998" s="55" t="s">
        <v>4301</v>
      </c>
      <c r="N998" s="56">
        <v>45747</v>
      </c>
      <c r="O998" s="55" t="s">
        <v>1644</v>
      </c>
      <c r="P998" s="55" t="s">
        <v>329</v>
      </c>
      <c r="Q998" s="55" t="s">
        <v>330</v>
      </c>
      <c r="R998" s="55" t="s">
        <v>1644</v>
      </c>
      <c r="S998" s="55" t="s">
        <v>1644</v>
      </c>
      <c r="T998" s="55" t="s">
        <v>1644</v>
      </c>
      <c r="U998" s="55" t="s">
        <v>4211</v>
      </c>
      <c r="V998" s="55" t="s">
        <v>1881</v>
      </c>
      <c r="W998" s="55" t="s">
        <v>1644</v>
      </c>
      <c r="X998" s="56"/>
      <c r="Y998" s="55" t="s">
        <v>1644</v>
      </c>
      <c r="Z998" s="56"/>
      <c r="AA998" s="55" t="s">
        <v>1644</v>
      </c>
      <c r="AB998" s="59">
        <v>137031</v>
      </c>
      <c r="AC998" s="55" t="s">
        <v>1554</v>
      </c>
      <c r="AD998" s="55" t="s">
        <v>1644</v>
      </c>
      <c r="AE998" s="58">
        <v>0</v>
      </c>
      <c r="AF998" s="55" t="s">
        <v>1644</v>
      </c>
      <c r="AG998" s="55" t="s">
        <v>1644</v>
      </c>
      <c r="AH998" s="55" t="s">
        <v>1644</v>
      </c>
      <c r="AI998" s="55" t="s">
        <v>1644</v>
      </c>
      <c r="AJ998" s="55" t="s">
        <v>1644</v>
      </c>
      <c r="AK998" s="55" t="s">
        <v>1644</v>
      </c>
      <c r="AL998" s="55" t="s">
        <v>1644</v>
      </c>
      <c r="AM998" s="55" t="s">
        <v>3861</v>
      </c>
      <c r="AN998" s="55" t="s">
        <v>1644</v>
      </c>
      <c r="AO998" t="s">
        <v>3842</v>
      </c>
    </row>
    <row r="999" spans="1:41" x14ac:dyDescent="0.25">
      <c r="A999" s="56">
        <v>45747</v>
      </c>
      <c r="B999" s="92" t="s">
        <v>2544</v>
      </c>
      <c r="C999" s="55" t="s">
        <v>4301</v>
      </c>
      <c r="D999" s="55" t="s">
        <v>3859</v>
      </c>
      <c r="E999" s="55" t="s">
        <v>89</v>
      </c>
      <c r="F999" s="55">
        <v>50900050</v>
      </c>
      <c r="G999" s="55" t="s">
        <v>498</v>
      </c>
      <c r="H999" s="55" t="s">
        <v>89</v>
      </c>
      <c r="I999" s="57">
        <v>6.84</v>
      </c>
      <c r="J999" s="57">
        <v>6.84</v>
      </c>
      <c r="K999" s="55" t="s">
        <v>4302</v>
      </c>
      <c r="L999" s="55" t="s">
        <v>1644</v>
      </c>
      <c r="M999" s="55" t="s">
        <v>4301</v>
      </c>
      <c r="N999" s="56">
        <v>45747</v>
      </c>
      <c r="O999" s="55" t="s">
        <v>1644</v>
      </c>
      <c r="P999" s="55" t="s">
        <v>329</v>
      </c>
      <c r="Q999" s="55" t="s">
        <v>330</v>
      </c>
      <c r="R999" s="55" t="s">
        <v>1644</v>
      </c>
      <c r="S999" s="55" t="s">
        <v>1644</v>
      </c>
      <c r="T999" s="55" t="s">
        <v>1644</v>
      </c>
      <c r="U999" s="55" t="s">
        <v>4219</v>
      </c>
      <c r="V999" s="55" t="s">
        <v>1881</v>
      </c>
      <c r="W999" s="55" t="s">
        <v>1644</v>
      </c>
      <c r="X999" s="56"/>
      <c r="Y999" s="55" t="s">
        <v>1644</v>
      </c>
      <c r="Z999" s="56"/>
      <c r="AA999" s="55" t="s">
        <v>1644</v>
      </c>
      <c r="AB999" s="59">
        <v>106974</v>
      </c>
      <c r="AC999" s="55" t="s">
        <v>1554</v>
      </c>
      <c r="AD999" s="55" t="s">
        <v>1644</v>
      </c>
      <c r="AE999" s="58">
        <v>0</v>
      </c>
      <c r="AF999" s="55" t="s">
        <v>1644</v>
      </c>
      <c r="AG999" s="55" t="s">
        <v>1644</v>
      </c>
      <c r="AH999" s="55" t="s">
        <v>1644</v>
      </c>
      <c r="AI999" s="55" t="s">
        <v>1644</v>
      </c>
      <c r="AJ999" s="55" t="s">
        <v>1644</v>
      </c>
      <c r="AK999" s="55" t="s">
        <v>1644</v>
      </c>
      <c r="AL999" s="55" t="s">
        <v>1644</v>
      </c>
      <c r="AM999" s="55" t="s">
        <v>3861</v>
      </c>
      <c r="AN999" s="55" t="s">
        <v>1644</v>
      </c>
      <c r="AO999" t="s">
        <v>3842</v>
      </c>
    </row>
    <row r="1000" spans="1:41" x14ac:dyDescent="0.25">
      <c r="A1000" s="56">
        <v>45747</v>
      </c>
      <c r="B1000" s="92" t="s">
        <v>2544</v>
      </c>
      <c r="C1000" s="55" t="s">
        <v>4301</v>
      </c>
      <c r="D1000" s="55" t="s">
        <v>3859</v>
      </c>
      <c r="E1000" s="55" t="s">
        <v>89</v>
      </c>
      <c r="F1000" s="55">
        <v>50900050</v>
      </c>
      <c r="G1000" s="55" t="s">
        <v>498</v>
      </c>
      <c r="H1000" s="55" t="s">
        <v>89</v>
      </c>
      <c r="I1000" s="57">
        <v>8.77</v>
      </c>
      <c r="J1000" s="57">
        <v>8.77</v>
      </c>
      <c r="K1000" s="55" t="s">
        <v>4302</v>
      </c>
      <c r="L1000" s="55" t="s">
        <v>1644</v>
      </c>
      <c r="M1000" s="55" t="s">
        <v>4301</v>
      </c>
      <c r="N1000" s="56">
        <v>45747</v>
      </c>
      <c r="O1000" s="55" t="s">
        <v>1644</v>
      </c>
      <c r="P1000" s="55" t="s">
        <v>329</v>
      </c>
      <c r="Q1000" s="55" t="s">
        <v>330</v>
      </c>
      <c r="R1000" s="55" t="s">
        <v>1644</v>
      </c>
      <c r="S1000" s="55" t="s">
        <v>1644</v>
      </c>
      <c r="T1000" s="55" t="s">
        <v>1644</v>
      </c>
      <c r="U1000" s="55" t="s">
        <v>4227</v>
      </c>
      <c r="V1000" s="55" t="s">
        <v>1881</v>
      </c>
      <c r="W1000" s="55" t="s">
        <v>1644</v>
      </c>
      <c r="X1000" s="56"/>
      <c r="Y1000" s="55" t="s">
        <v>1644</v>
      </c>
      <c r="Z1000" s="56"/>
      <c r="AA1000" s="55" t="s">
        <v>1644</v>
      </c>
      <c r="AB1000" s="59">
        <v>137031</v>
      </c>
      <c r="AC1000" s="55" t="s">
        <v>1554</v>
      </c>
      <c r="AD1000" s="55" t="s">
        <v>1644</v>
      </c>
      <c r="AE1000" s="58">
        <v>0</v>
      </c>
      <c r="AF1000" s="55" t="s">
        <v>1644</v>
      </c>
      <c r="AG1000" s="55" t="s">
        <v>1644</v>
      </c>
      <c r="AH1000" s="55" t="s">
        <v>1644</v>
      </c>
      <c r="AI1000" s="55" t="s">
        <v>1644</v>
      </c>
      <c r="AJ1000" s="55" t="s">
        <v>1644</v>
      </c>
      <c r="AK1000" s="55" t="s">
        <v>1644</v>
      </c>
      <c r="AL1000" s="55" t="s">
        <v>1644</v>
      </c>
      <c r="AM1000" s="55" t="s">
        <v>3861</v>
      </c>
      <c r="AN1000" s="55" t="s">
        <v>1644</v>
      </c>
      <c r="AO1000" t="s">
        <v>3842</v>
      </c>
    </row>
    <row r="1001" spans="1:41" x14ac:dyDescent="0.25">
      <c r="A1001" s="56">
        <v>45747</v>
      </c>
      <c r="B1001" s="92" t="s">
        <v>2544</v>
      </c>
      <c r="C1001" s="55" t="s">
        <v>4303</v>
      </c>
      <c r="D1001" s="55" t="s">
        <v>3859</v>
      </c>
      <c r="E1001" s="55" t="s">
        <v>89</v>
      </c>
      <c r="F1001" s="55">
        <v>50900020</v>
      </c>
      <c r="G1001" s="55" t="s">
        <v>492</v>
      </c>
      <c r="H1001" s="55" t="s">
        <v>89</v>
      </c>
      <c r="I1001" s="57">
        <v>478.55</v>
      </c>
      <c r="J1001" s="57">
        <v>478.55</v>
      </c>
      <c r="K1001" s="55" t="s">
        <v>4302</v>
      </c>
      <c r="L1001" s="55" t="s">
        <v>1644</v>
      </c>
      <c r="M1001" s="55" t="s">
        <v>4303</v>
      </c>
      <c r="N1001" s="56">
        <v>45747</v>
      </c>
      <c r="O1001" s="55" t="s">
        <v>1644</v>
      </c>
      <c r="P1001" s="55" t="s">
        <v>329</v>
      </c>
      <c r="Q1001" s="55" t="s">
        <v>330</v>
      </c>
      <c r="R1001" s="55" t="s">
        <v>1644</v>
      </c>
      <c r="S1001" s="55" t="s">
        <v>1644</v>
      </c>
      <c r="T1001" s="55" t="s">
        <v>1644</v>
      </c>
      <c r="U1001" s="55" t="s">
        <v>4083</v>
      </c>
      <c r="V1001" s="55" t="s">
        <v>1881</v>
      </c>
      <c r="W1001" s="55" t="s">
        <v>1644</v>
      </c>
      <c r="X1001" s="56"/>
      <c r="Y1001" s="55" t="s">
        <v>1644</v>
      </c>
      <c r="Z1001" s="56"/>
      <c r="AA1001" s="55" t="s">
        <v>1644</v>
      </c>
      <c r="AB1001" s="59">
        <v>7518535</v>
      </c>
      <c r="AC1001" s="55" t="s">
        <v>1554</v>
      </c>
      <c r="AD1001" s="55" t="s">
        <v>1644</v>
      </c>
      <c r="AE1001" s="58">
        <v>0</v>
      </c>
      <c r="AF1001" s="55" t="s">
        <v>1644</v>
      </c>
      <c r="AG1001" s="55" t="s">
        <v>1644</v>
      </c>
      <c r="AH1001" s="55" t="s">
        <v>1644</v>
      </c>
      <c r="AI1001" s="55" t="s">
        <v>1644</v>
      </c>
      <c r="AJ1001" s="55" t="s">
        <v>1644</v>
      </c>
      <c r="AK1001" s="55" t="s">
        <v>1644</v>
      </c>
      <c r="AL1001" s="55" t="s">
        <v>1644</v>
      </c>
      <c r="AM1001" s="55" t="s">
        <v>3861</v>
      </c>
      <c r="AN1001" s="55" t="s">
        <v>1644</v>
      </c>
      <c r="AO1001" t="s">
        <v>3842</v>
      </c>
    </row>
    <row r="1002" spans="1:41" x14ac:dyDescent="0.25">
      <c r="A1002" s="56">
        <v>45747</v>
      </c>
      <c r="B1002" s="92" t="s">
        <v>2544</v>
      </c>
      <c r="C1002" s="55" t="s">
        <v>4303</v>
      </c>
      <c r="D1002" s="55" t="s">
        <v>3859</v>
      </c>
      <c r="E1002" s="55" t="s">
        <v>89</v>
      </c>
      <c r="F1002" s="55">
        <v>50900020</v>
      </c>
      <c r="G1002" s="55" t="s">
        <v>492</v>
      </c>
      <c r="H1002" s="55" t="s">
        <v>89</v>
      </c>
      <c r="I1002" s="57">
        <v>921.67</v>
      </c>
      <c r="J1002" s="57">
        <v>921.67</v>
      </c>
      <c r="K1002" s="55" t="s">
        <v>4302</v>
      </c>
      <c r="L1002" s="55" t="s">
        <v>1644</v>
      </c>
      <c r="M1002" s="55" t="s">
        <v>4303</v>
      </c>
      <c r="N1002" s="56">
        <v>45747</v>
      </c>
      <c r="O1002" s="55" t="s">
        <v>1644</v>
      </c>
      <c r="P1002" s="55" t="s">
        <v>329</v>
      </c>
      <c r="Q1002" s="55" t="s">
        <v>330</v>
      </c>
      <c r="R1002" s="55" t="s">
        <v>1644</v>
      </c>
      <c r="S1002" s="55" t="s">
        <v>1644</v>
      </c>
      <c r="T1002" s="55" t="s">
        <v>1644</v>
      </c>
      <c r="U1002" s="55" t="s">
        <v>4105</v>
      </c>
      <c r="V1002" s="55" t="s">
        <v>1881</v>
      </c>
      <c r="W1002" s="55" t="s">
        <v>1644</v>
      </c>
      <c r="X1002" s="56"/>
      <c r="Y1002" s="55" t="s">
        <v>1644</v>
      </c>
      <c r="Z1002" s="56"/>
      <c r="AA1002" s="55" t="s">
        <v>1644</v>
      </c>
      <c r="AB1002" s="59">
        <v>14462185</v>
      </c>
      <c r="AC1002" s="55" t="s">
        <v>1554</v>
      </c>
      <c r="AD1002" s="55" t="s">
        <v>1644</v>
      </c>
      <c r="AE1002" s="58">
        <v>0</v>
      </c>
      <c r="AF1002" s="55" t="s">
        <v>1644</v>
      </c>
      <c r="AG1002" s="55" t="s">
        <v>1644</v>
      </c>
      <c r="AH1002" s="55" t="s">
        <v>1644</v>
      </c>
      <c r="AI1002" s="55" t="s">
        <v>1644</v>
      </c>
      <c r="AJ1002" s="55" t="s">
        <v>1644</v>
      </c>
      <c r="AK1002" s="55" t="s">
        <v>1644</v>
      </c>
      <c r="AL1002" s="55" t="s">
        <v>1644</v>
      </c>
      <c r="AM1002" s="55" t="s">
        <v>3861</v>
      </c>
      <c r="AN1002" s="55" t="s">
        <v>1644</v>
      </c>
      <c r="AO1002" t="s">
        <v>3842</v>
      </c>
    </row>
    <row r="1003" spans="1:41" x14ac:dyDescent="0.25">
      <c r="A1003" s="56">
        <v>45747</v>
      </c>
      <c r="B1003" s="92" t="s">
        <v>2544</v>
      </c>
      <c r="C1003" s="55" t="s">
        <v>4303</v>
      </c>
      <c r="D1003" s="55" t="s">
        <v>3859</v>
      </c>
      <c r="E1003" s="55" t="s">
        <v>89</v>
      </c>
      <c r="F1003" s="55">
        <v>50900020</v>
      </c>
      <c r="G1003" s="55" t="s">
        <v>492</v>
      </c>
      <c r="H1003" s="55" t="s">
        <v>89</v>
      </c>
      <c r="I1003" s="57">
        <v>1686.59</v>
      </c>
      <c r="J1003" s="57">
        <v>1686.59</v>
      </c>
      <c r="K1003" s="55" t="s">
        <v>4302</v>
      </c>
      <c r="L1003" s="55" t="s">
        <v>1644</v>
      </c>
      <c r="M1003" s="55" t="s">
        <v>4303</v>
      </c>
      <c r="N1003" s="56">
        <v>45747</v>
      </c>
      <c r="O1003" s="55" t="s">
        <v>1644</v>
      </c>
      <c r="P1003" s="55" t="s">
        <v>329</v>
      </c>
      <c r="Q1003" s="55" t="s">
        <v>330</v>
      </c>
      <c r="R1003" s="55" t="s">
        <v>1644</v>
      </c>
      <c r="S1003" s="55" t="s">
        <v>1644</v>
      </c>
      <c r="T1003" s="55" t="s">
        <v>1644</v>
      </c>
      <c r="U1003" s="55" t="s">
        <v>3890</v>
      </c>
      <c r="V1003" s="55" t="s">
        <v>1881</v>
      </c>
      <c r="W1003" s="55" t="s">
        <v>1644</v>
      </c>
      <c r="X1003" s="56"/>
      <c r="Y1003" s="55" t="s">
        <v>1644</v>
      </c>
      <c r="Z1003" s="56"/>
      <c r="AA1003" s="55" t="s">
        <v>1644</v>
      </c>
      <c r="AB1003" s="59">
        <v>27238469</v>
      </c>
      <c r="AC1003" s="55" t="s">
        <v>1554</v>
      </c>
      <c r="AD1003" s="55" t="s">
        <v>1644</v>
      </c>
      <c r="AE1003" s="58">
        <v>0</v>
      </c>
      <c r="AF1003" s="55" t="s">
        <v>1644</v>
      </c>
      <c r="AG1003" s="55" t="s">
        <v>1644</v>
      </c>
      <c r="AH1003" s="55" t="s">
        <v>1644</v>
      </c>
      <c r="AI1003" s="55" t="s">
        <v>1644</v>
      </c>
      <c r="AJ1003" s="55" t="s">
        <v>1644</v>
      </c>
      <c r="AK1003" s="55" t="s">
        <v>1644</v>
      </c>
      <c r="AL1003" s="55" t="s">
        <v>1644</v>
      </c>
      <c r="AM1003" s="55" t="s">
        <v>3861</v>
      </c>
      <c r="AN1003" s="55" t="s">
        <v>1644</v>
      </c>
      <c r="AO1003" t="s">
        <v>3842</v>
      </c>
    </row>
    <row r="1004" spans="1:41" x14ac:dyDescent="0.25">
      <c r="A1004" s="56">
        <v>45747</v>
      </c>
      <c r="B1004" s="92" t="s">
        <v>2544</v>
      </c>
      <c r="C1004" s="55" t="s">
        <v>4303</v>
      </c>
      <c r="D1004" s="55" t="s">
        <v>3859</v>
      </c>
      <c r="E1004" s="55" t="s">
        <v>89</v>
      </c>
      <c r="F1004" s="55">
        <v>50900020</v>
      </c>
      <c r="G1004" s="55" t="s">
        <v>492</v>
      </c>
      <c r="H1004" s="55" t="s">
        <v>89</v>
      </c>
      <c r="I1004" s="57">
        <v>472.2</v>
      </c>
      <c r="J1004" s="57">
        <v>472.2</v>
      </c>
      <c r="K1004" s="55" t="s">
        <v>4302</v>
      </c>
      <c r="L1004" s="55" t="s">
        <v>1644</v>
      </c>
      <c r="M1004" s="55" t="s">
        <v>4303</v>
      </c>
      <c r="N1004" s="56">
        <v>45747</v>
      </c>
      <c r="O1004" s="55" t="s">
        <v>1644</v>
      </c>
      <c r="P1004" s="55" t="s">
        <v>329</v>
      </c>
      <c r="Q1004" s="55" t="s">
        <v>330</v>
      </c>
      <c r="R1004" s="55" t="s">
        <v>1644</v>
      </c>
      <c r="S1004" s="55" t="s">
        <v>1644</v>
      </c>
      <c r="T1004" s="55" t="s">
        <v>1644</v>
      </c>
      <c r="U1004" s="55" t="s">
        <v>3924</v>
      </c>
      <c r="V1004" s="55" t="s">
        <v>1881</v>
      </c>
      <c r="W1004" s="55" t="s">
        <v>1644</v>
      </c>
      <c r="X1004" s="56"/>
      <c r="Y1004" s="55" t="s">
        <v>1644</v>
      </c>
      <c r="Z1004" s="56"/>
      <c r="AA1004" s="55" t="s">
        <v>1644</v>
      </c>
      <c r="AB1004" s="59">
        <v>7310648</v>
      </c>
      <c r="AC1004" s="55" t="s">
        <v>1554</v>
      </c>
      <c r="AD1004" s="55" t="s">
        <v>1644</v>
      </c>
      <c r="AE1004" s="58">
        <v>0</v>
      </c>
      <c r="AF1004" s="55" t="s">
        <v>1644</v>
      </c>
      <c r="AG1004" s="55" t="s">
        <v>1644</v>
      </c>
      <c r="AH1004" s="55" t="s">
        <v>1644</v>
      </c>
      <c r="AI1004" s="55" t="s">
        <v>1644</v>
      </c>
      <c r="AJ1004" s="55" t="s">
        <v>1644</v>
      </c>
      <c r="AK1004" s="55" t="s">
        <v>1644</v>
      </c>
      <c r="AL1004" s="55" t="s">
        <v>1644</v>
      </c>
      <c r="AM1004" s="55" t="s">
        <v>3861</v>
      </c>
      <c r="AN1004" s="55" t="s">
        <v>1644</v>
      </c>
      <c r="AO1004" t="s">
        <v>3842</v>
      </c>
    </row>
    <row r="1005" spans="1:41" x14ac:dyDescent="0.25">
      <c r="A1005" s="56">
        <v>45747</v>
      </c>
      <c r="B1005" s="92" t="s">
        <v>2544</v>
      </c>
      <c r="C1005" s="55" t="s">
        <v>4303</v>
      </c>
      <c r="D1005" s="55" t="s">
        <v>3859</v>
      </c>
      <c r="E1005" s="55" t="s">
        <v>89</v>
      </c>
      <c r="F1005" s="55">
        <v>50900010</v>
      </c>
      <c r="G1005" s="55" t="s">
        <v>490</v>
      </c>
      <c r="H1005" s="55" t="s">
        <v>89</v>
      </c>
      <c r="I1005" s="57">
        <v>0.17</v>
      </c>
      <c r="J1005" s="57">
        <v>0.17</v>
      </c>
      <c r="K1005" s="55" t="s">
        <v>4302</v>
      </c>
      <c r="L1005" s="55" t="s">
        <v>1644</v>
      </c>
      <c r="M1005" s="55" t="s">
        <v>4303</v>
      </c>
      <c r="N1005" s="56">
        <v>45747</v>
      </c>
      <c r="O1005" s="55" t="s">
        <v>1644</v>
      </c>
      <c r="P1005" s="55" t="s">
        <v>329</v>
      </c>
      <c r="Q1005" s="55" t="s">
        <v>330</v>
      </c>
      <c r="R1005" s="55" t="s">
        <v>1644</v>
      </c>
      <c r="S1005" s="55" t="s">
        <v>1644</v>
      </c>
      <c r="T1005" s="55" t="s">
        <v>1644</v>
      </c>
      <c r="U1005" s="55" t="s">
        <v>4060</v>
      </c>
      <c r="V1005" s="55" t="s">
        <v>1718</v>
      </c>
      <c r="W1005" s="55" t="s">
        <v>1644</v>
      </c>
      <c r="X1005" s="56"/>
      <c r="Y1005" s="55" t="s">
        <v>1644</v>
      </c>
      <c r="Z1005" s="56"/>
      <c r="AA1005" s="55" t="s">
        <v>1644</v>
      </c>
      <c r="AB1005" s="59">
        <v>3143</v>
      </c>
      <c r="AC1005" s="55" t="s">
        <v>1554</v>
      </c>
      <c r="AD1005" s="55" t="s">
        <v>1644</v>
      </c>
      <c r="AE1005" s="58">
        <v>0</v>
      </c>
      <c r="AF1005" s="55" t="s">
        <v>1644</v>
      </c>
      <c r="AG1005" s="55" t="s">
        <v>1644</v>
      </c>
      <c r="AH1005" s="55" t="s">
        <v>1644</v>
      </c>
      <c r="AI1005" s="55" t="s">
        <v>1644</v>
      </c>
      <c r="AJ1005" s="55" t="s">
        <v>1644</v>
      </c>
      <c r="AK1005" s="55" t="s">
        <v>1644</v>
      </c>
      <c r="AL1005" s="55" t="s">
        <v>1644</v>
      </c>
      <c r="AM1005" s="55" t="s">
        <v>3861</v>
      </c>
      <c r="AN1005" s="55" t="s">
        <v>1644</v>
      </c>
      <c r="AO1005" t="s">
        <v>3842</v>
      </c>
    </row>
    <row r="1006" spans="1:41" x14ac:dyDescent="0.25">
      <c r="A1006" s="56">
        <v>45747</v>
      </c>
      <c r="B1006" s="92" t="s">
        <v>2544</v>
      </c>
      <c r="C1006" s="55" t="s">
        <v>4303</v>
      </c>
      <c r="D1006" s="55" t="s">
        <v>3859</v>
      </c>
      <c r="E1006" s="55" t="s">
        <v>89</v>
      </c>
      <c r="F1006" s="55">
        <v>50900020</v>
      </c>
      <c r="G1006" s="55" t="s">
        <v>492</v>
      </c>
      <c r="H1006" s="55" t="s">
        <v>89</v>
      </c>
      <c r="I1006" s="57">
        <v>434.17</v>
      </c>
      <c r="J1006" s="57">
        <v>434.17</v>
      </c>
      <c r="K1006" s="55" t="s">
        <v>4302</v>
      </c>
      <c r="L1006" s="55" t="s">
        <v>1644</v>
      </c>
      <c r="M1006" s="55" t="s">
        <v>4303</v>
      </c>
      <c r="N1006" s="56">
        <v>45747</v>
      </c>
      <c r="O1006" s="55" t="s">
        <v>1644</v>
      </c>
      <c r="P1006" s="55" t="s">
        <v>329</v>
      </c>
      <c r="Q1006" s="55" t="s">
        <v>330</v>
      </c>
      <c r="R1006" s="55" t="s">
        <v>1644</v>
      </c>
      <c r="S1006" s="55" t="s">
        <v>1644</v>
      </c>
      <c r="T1006" s="55" t="s">
        <v>1644</v>
      </c>
      <c r="U1006" s="55" t="s">
        <v>4078</v>
      </c>
      <c r="V1006" s="55" t="s">
        <v>1881</v>
      </c>
      <c r="W1006" s="55" t="s">
        <v>1644</v>
      </c>
      <c r="X1006" s="56"/>
      <c r="Y1006" s="55" t="s">
        <v>1644</v>
      </c>
      <c r="Z1006" s="56"/>
      <c r="AA1006" s="55" t="s">
        <v>1644</v>
      </c>
      <c r="AB1006" s="59">
        <v>6898297</v>
      </c>
      <c r="AC1006" s="55" t="s">
        <v>1554</v>
      </c>
      <c r="AD1006" s="55" t="s">
        <v>1644</v>
      </c>
      <c r="AE1006" s="58">
        <v>0</v>
      </c>
      <c r="AF1006" s="55" t="s">
        <v>1644</v>
      </c>
      <c r="AG1006" s="55" t="s">
        <v>1644</v>
      </c>
      <c r="AH1006" s="55" t="s">
        <v>1644</v>
      </c>
      <c r="AI1006" s="55" t="s">
        <v>1644</v>
      </c>
      <c r="AJ1006" s="55" t="s">
        <v>1644</v>
      </c>
      <c r="AK1006" s="55" t="s">
        <v>1644</v>
      </c>
      <c r="AL1006" s="55" t="s">
        <v>1644</v>
      </c>
      <c r="AM1006" s="55" t="s">
        <v>3861</v>
      </c>
      <c r="AN1006" s="55" t="s">
        <v>1644</v>
      </c>
      <c r="AO1006" t="s">
        <v>3842</v>
      </c>
    </row>
    <row r="1007" spans="1:41" x14ac:dyDescent="0.25">
      <c r="A1007" s="56">
        <v>45747</v>
      </c>
      <c r="B1007" s="92" t="s">
        <v>2544</v>
      </c>
      <c r="C1007" s="55" t="s">
        <v>4303</v>
      </c>
      <c r="D1007" s="55" t="s">
        <v>3859</v>
      </c>
      <c r="E1007" s="55" t="s">
        <v>89</v>
      </c>
      <c r="F1007" s="55">
        <v>50900020</v>
      </c>
      <c r="G1007" s="55" t="s">
        <v>492</v>
      </c>
      <c r="H1007" s="55" t="s">
        <v>89</v>
      </c>
      <c r="I1007" s="57">
        <v>1387.74</v>
      </c>
      <c r="J1007" s="57">
        <v>1387.74</v>
      </c>
      <c r="K1007" s="55" t="s">
        <v>4302</v>
      </c>
      <c r="L1007" s="55" t="s">
        <v>1644</v>
      </c>
      <c r="M1007" s="55" t="s">
        <v>4303</v>
      </c>
      <c r="N1007" s="56">
        <v>45747</v>
      </c>
      <c r="O1007" s="55" t="s">
        <v>1644</v>
      </c>
      <c r="P1007" s="55" t="s">
        <v>329</v>
      </c>
      <c r="Q1007" s="55" t="s">
        <v>330</v>
      </c>
      <c r="R1007" s="55" t="s">
        <v>1644</v>
      </c>
      <c r="S1007" s="55" t="s">
        <v>1644</v>
      </c>
      <c r="T1007" s="55" t="s">
        <v>1644</v>
      </c>
      <c r="U1007" s="55" t="s">
        <v>4053</v>
      </c>
      <c r="V1007" s="55" t="s">
        <v>1881</v>
      </c>
      <c r="W1007" s="55" t="s">
        <v>1644</v>
      </c>
      <c r="X1007" s="56"/>
      <c r="Y1007" s="55" t="s">
        <v>1644</v>
      </c>
      <c r="Z1007" s="56"/>
      <c r="AA1007" s="55" t="s">
        <v>1644</v>
      </c>
      <c r="AB1007" s="59">
        <v>21800123</v>
      </c>
      <c r="AC1007" s="55" t="s">
        <v>1554</v>
      </c>
      <c r="AD1007" s="55" t="s">
        <v>1644</v>
      </c>
      <c r="AE1007" s="58">
        <v>0</v>
      </c>
      <c r="AF1007" s="55" t="s">
        <v>1644</v>
      </c>
      <c r="AG1007" s="55" t="s">
        <v>1644</v>
      </c>
      <c r="AH1007" s="55" t="s">
        <v>1644</v>
      </c>
      <c r="AI1007" s="55" t="s">
        <v>1644</v>
      </c>
      <c r="AJ1007" s="55" t="s">
        <v>1644</v>
      </c>
      <c r="AK1007" s="55" t="s">
        <v>1644</v>
      </c>
      <c r="AL1007" s="55" t="s">
        <v>1644</v>
      </c>
      <c r="AM1007" s="55" t="s">
        <v>3861</v>
      </c>
      <c r="AN1007" s="55" t="s">
        <v>1644</v>
      </c>
      <c r="AO1007" t="s">
        <v>3842</v>
      </c>
    </row>
    <row r="1008" spans="1:41" x14ac:dyDescent="0.25">
      <c r="A1008" s="56">
        <v>45747</v>
      </c>
      <c r="B1008" s="92" t="s">
        <v>2544</v>
      </c>
      <c r="C1008" s="55" t="s">
        <v>4303</v>
      </c>
      <c r="D1008" s="55" t="s">
        <v>3859</v>
      </c>
      <c r="E1008" s="55" t="s">
        <v>89</v>
      </c>
      <c r="F1008" s="55">
        <v>50900020</v>
      </c>
      <c r="G1008" s="55" t="s">
        <v>492</v>
      </c>
      <c r="H1008" s="55" t="s">
        <v>89</v>
      </c>
      <c r="I1008" s="57">
        <v>574.6</v>
      </c>
      <c r="J1008" s="57">
        <v>574.6</v>
      </c>
      <c r="K1008" s="55" t="s">
        <v>4302</v>
      </c>
      <c r="L1008" s="55" t="s">
        <v>1644</v>
      </c>
      <c r="M1008" s="55" t="s">
        <v>4303</v>
      </c>
      <c r="N1008" s="56">
        <v>45747</v>
      </c>
      <c r="O1008" s="55" t="s">
        <v>1644</v>
      </c>
      <c r="P1008" s="55" t="s">
        <v>329</v>
      </c>
      <c r="Q1008" s="55" t="s">
        <v>330</v>
      </c>
      <c r="R1008" s="55" t="s">
        <v>1644</v>
      </c>
      <c r="S1008" s="55" t="s">
        <v>1644</v>
      </c>
      <c r="T1008" s="55" t="s">
        <v>1644</v>
      </c>
      <c r="U1008" s="55" t="s">
        <v>3910</v>
      </c>
      <c r="V1008" s="55" t="s">
        <v>1881</v>
      </c>
      <c r="W1008" s="55" t="s">
        <v>1644</v>
      </c>
      <c r="X1008" s="56"/>
      <c r="Y1008" s="55" t="s">
        <v>1644</v>
      </c>
      <c r="Z1008" s="56"/>
      <c r="AA1008" s="55" t="s">
        <v>1644</v>
      </c>
      <c r="AB1008" s="59">
        <v>9026945</v>
      </c>
      <c r="AC1008" s="55" t="s">
        <v>1554</v>
      </c>
      <c r="AD1008" s="55" t="s">
        <v>1644</v>
      </c>
      <c r="AE1008" s="58">
        <v>0</v>
      </c>
      <c r="AF1008" s="55" t="s">
        <v>1644</v>
      </c>
      <c r="AG1008" s="55" t="s">
        <v>1644</v>
      </c>
      <c r="AH1008" s="55" t="s">
        <v>1644</v>
      </c>
      <c r="AI1008" s="55" t="s">
        <v>1644</v>
      </c>
      <c r="AJ1008" s="55" t="s">
        <v>1644</v>
      </c>
      <c r="AK1008" s="55" t="s">
        <v>1644</v>
      </c>
      <c r="AL1008" s="55" t="s">
        <v>1644</v>
      </c>
      <c r="AM1008" s="55" t="s">
        <v>3861</v>
      </c>
      <c r="AN1008" s="55" t="s">
        <v>1644</v>
      </c>
      <c r="AO1008" t="s">
        <v>3842</v>
      </c>
    </row>
    <row r="1009" spans="1:41" x14ac:dyDescent="0.25">
      <c r="A1009" s="56">
        <v>45747</v>
      </c>
      <c r="B1009" s="92" t="s">
        <v>2544</v>
      </c>
      <c r="C1009" s="55" t="s">
        <v>4303</v>
      </c>
      <c r="D1009" s="55" t="s">
        <v>3859</v>
      </c>
      <c r="E1009" s="55" t="s">
        <v>89</v>
      </c>
      <c r="F1009" s="55">
        <v>50900010</v>
      </c>
      <c r="G1009" s="55" t="s">
        <v>490</v>
      </c>
      <c r="H1009" s="55" t="s">
        <v>89</v>
      </c>
      <c r="I1009" s="57">
        <v>152.35</v>
      </c>
      <c r="J1009" s="57">
        <v>152.35</v>
      </c>
      <c r="K1009" s="55" t="s">
        <v>4302</v>
      </c>
      <c r="L1009" s="55" t="s">
        <v>1644</v>
      </c>
      <c r="M1009" s="55" t="s">
        <v>4303</v>
      </c>
      <c r="N1009" s="56">
        <v>45747</v>
      </c>
      <c r="O1009" s="55" t="s">
        <v>1644</v>
      </c>
      <c r="P1009" s="55" t="s">
        <v>329</v>
      </c>
      <c r="Q1009" s="55" t="s">
        <v>330</v>
      </c>
      <c r="R1009" s="55" t="s">
        <v>1644</v>
      </c>
      <c r="S1009" s="55" t="s">
        <v>1644</v>
      </c>
      <c r="T1009" s="55" t="s">
        <v>1644</v>
      </c>
      <c r="U1009" s="55" t="s">
        <v>4077</v>
      </c>
      <c r="V1009" s="55" t="s">
        <v>1881</v>
      </c>
      <c r="W1009" s="55" t="s">
        <v>1644</v>
      </c>
      <c r="X1009" s="56"/>
      <c r="Y1009" s="55" t="s">
        <v>1644</v>
      </c>
      <c r="Z1009" s="56"/>
      <c r="AA1009" s="55" t="s">
        <v>1644</v>
      </c>
      <c r="AB1009" s="59">
        <v>2353160</v>
      </c>
      <c r="AC1009" s="55" t="s">
        <v>1554</v>
      </c>
      <c r="AD1009" s="55" t="s">
        <v>1644</v>
      </c>
      <c r="AE1009" s="58">
        <v>0</v>
      </c>
      <c r="AF1009" s="55" t="s">
        <v>1644</v>
      </c>
      <c r="AG1009" s="55" t="s">
        <v>1644</v>
      </c>
      <c r="AH1009" s="55" t="s">
        <v>1644</v>
      </c>
      <c r="AI1009" s="55" t="s">
        <v>1644</v>
      </c>
      <c r="AJ1009" s="55" t="s">
        <v>1644</v>
      </c>
      <c r="AK1009" s="55" t="s">
        <v>1644</v>
      </c>
      <c r="AL1009" s="55" t="s">
        <v>1644</v>
      </c>
      <c r="AM1009" s="55" t="s">
        <v>3861</v>
      </c>
      <c r="AN1009" s="55" t="s">
        <v>1644</v>
      </c>
      <c r="AO1009" t="s">
        <v>3842</v>
      </c>
    </row>
    <row r="1010" spans="1:41" x14ac:dyDescent="0.25">
      <c r="A1010" s="56">
        <v>45747</v>
      </c>
      <c r="B1010" s="92" t="s">
        <v>2544</v>
      </c>
      <c r="C1010" s="55" t="s">
        <v>4303</v>
      </c>
      <c r="D1010" s="55" t="s">
        <v>3859</v>
      </c>
      <c r="E1010" s="55" t="s">
        <v>89</v>
      </c>
      <c r="F1010" s="55">
        <v>50900010</v>
      </c>
      <c r="G1010" s="55" t="s">
        <v>490</v>
      </c>
      <c r="H1010" s="55" t="s">
        <v>89</v>
      </c>
      <c r="I1010" s="57">
        <v>139.72999999999999</v>
      </c>
      <c r="J1010" s="57">
        <v>139.72999999999999</v>
      </c>
      <c r="K1010" s="55" t="s">
        <v>4302</v>
      </c>
      <c r="L1010" s="55" t="s">
        <v>1644</v>
      </c>
      <c r="M1010" s="55" t="s">
        <v>4303</v>
      </c>
      <c r="N1010" s="56">
        <v>45747</v>
      </c>
      <c r="O1010" s="55" t="s">
        <v>1644</v>
      </c>
      <c r="P1010" s="55" t="s">
        <v>329</v>
      </c>
      <c r="Q1010" s="55" t="s">
        <v>330</v>
      </c>
      <c r="R1010" s="55" t="s">
        <v>1644</v>
      </c>
      <c r="S1010" s="55" t="s">
        <v>1644</v>
      </c>
      <c r="T1010" s="55" t="s">
        <v>1644</v>
      </c>
      <c r="U1010" s="55" t="s">
        <v>4086</v>
      </c>
      <c r="V1010" s="55" t="s">
        <v>1881</v>
      </c>
      <c r="W1010" s="55" t="s">
        <v>1644</v>
      </c>
      <c r="X1010" s="56"/>
      <c r="Y1010" s="55" t="s">
        <v>1644</v>
      </c>
      <c r="Z1010" s="56"/>
      <c r="AA1010" s="55" t="s">
        <v>1644</v>
      </c>
      <c r="AB1010" s="59">
        <v>2235680</v>
      </c>
      <c r="AC1010" s="55" t="s">
        <v>1554</v>
      </c>
      <c r="AD1010" s="55" t="s">
        <v>1644</v>
      </c>
      <c r="AE1010" s="58">
        <v>0</v>
      </c>
      <c r="AF1010" s="55" t="s">
        <v>1644</v>
      </c>
      <c r="AG1010" s="55" t="s">
        <v>1644</v>
      </c>
      <c r="AH1010" s="55" t="s">
        <v>1644</v>
      </c>
      <c r="AI1010" s="55" t="s">
        <v>1644</v>
      </c>
      <c r="AJ1010" s="55" t="s">
        <v>1644</v>
      </c>
      <c r="AK1010" s="55" t="s">
        <v>1644</v>
      </c>
      <c r="AL1010" s="55" t="s">
        <v>1644</v>
      </c>
      <c r="AM1010" s="55" t="s">
        <v>3861</v>
      </c>
      <c r="AN1010" s="55" t="s">
        <v>1644</v>
      </c>
      <c r="AO1010" t="s">
        <v>3842</v>
      </c>
    </row>
    <row r="1011" spans="1:41" x14ac:dyDescent="0.25">
      <c r="A1011" s="56">
        <v>45747</v>
      </c>
      <c r="B1011" s="92" t="s">
        <v>2544</v>
      </c>
      <c r="C1011" s="55" t="s">
        <v>4303</v>
      </c>
      <c r="D1011" s="55" t="s">
        <v>3859</v>
      </c>
      <c r="E1011" s="55" t="s">
        <v>89</v>
      </c>
      <c r="F1011" s="55">
        <v>50900010</v>
      </c>
      <c r="G1011" s="55" t="s">
        <v>490</v>
      </c>
      <c r="H1011" s="55" t="s">
        <v>89</v>
      </c>
      <c r="I1011" s="57">
        <v>64.930000000000007</v>
      </c>
      <c r="J1011" s="57">
        <v>64.930000000000007</v>
      </c>
      <c r="K1011" s="55" t="s">
        <v>4302</v>
      </c>
      <c r="L1011" s="55" t="s">
        <v>1644</v>
      </c>
      <c r="M1011" s="55" t="s">
        <v>4303</v>
      </c>
      <c r="N1011" s="56">
        <v>45747</v>
      </c>
      <c r="O1011" s="55" t="s">
        <v>1644</v>
      </c>
      <c r="P1011" s="55" t="s">
        <v>329</v>
      </c>
      <c r="Q1011" s="55" t="s">
        <v>330</v>
      </c>
      <c r="R1011" s="55" t="s">
        <v>1644</v>
      </c>
      <c r="S1011" s="55" t="s">
        <v>1644</v>
      </c>
      <c r="T1011" s="55" t="s">
        <v>1644</v>
      </c>
      <c r="U1011" s="55" t="s">
        <v>4039</v>
      </c>
      <c r="V1011" s="55" t="s">
        <v>1881</v>
      </c>
      <c r="W1011" s="55" t="s">
        <v>1644</v>
      </c>
      <c r="X1011" s="56"/>
      <c r="Y1011" s="55" t="s">
        <v>1644</v>
      </c>
      <c r="Z1011" s="56"/>
      <c r="AA1011" s="55" t="s">
        <v>1644</v>
      </c>
      <c r="AB1011" s="59">
        <v>1038940</v>
      </c>
      <c r="AC1011" s="55" t="s">
        <v>1554</v>
      </c>
      <c r="AD1011" s="55" t="s">
        <v>1644</v>
      </c>
      <c r="AE1011" s="58">
        <v>0</v>
      </c>
      <c r="AF1011" s="55" t="s">
        <v>1644</v>
      </c>
      <c r="AG1011" s="55" t="s">
        <v>1644</v>
      </c>
      <c r="AH1011" s="55" t="s">
        <v>1644</v>
      </c>
      <c r="AI1011" s="55" t="s">
        <v>1644</v>
      </c>
      <c r="AJ1011" s="55" t="s">
        <v>1644</v>
      </c>
      <c r="AK1011" s="55" t="s">
        <v>1644</v>
      </c>
      <c r="AL1011" s="55" t="s">
        <v>1644</v>
      </c>
      <c r="AM1011" s="55" t="s">
        <v>3861</v>
      </c>
      <c r="AN1011" s="55" t="s">
        <v>1644</v>
      </c>
      <c r="AO1011" t="s">
        <v>3842</v>
      </c>
    </row>
    <row r="1012" spans="1:41" x14ac:dyDescent="0.25">
      <c r="A1012" s="56">
        <v>45747</v>
      </c>
      <c r="B1012" s="92" t="s">
        <v>2544</v>
      </c>
      <c r="C1012" s="55" t="s">
        <v>4303</v>
      </c>
      <c r="D1012" s="55" t="s">
        <v>3859</v>
      </c>
      <c r="E1012" s="55" t="s">
        <v>89</v>
      </c>
      <c r="F1012" s="55">
        <v>50900020</v>
      </c>
      <c r="G1012" s="55" t="s">
        <v>492</v>
      </c>
      <c r="H1012" s="55" t="s">
        <v>89</v>
      </c>
      <c r="I1012" s="57">
        <v>390.32</v>
      </c>
      <c r="J1012" s="57">
        <v>390.32</v>
      </c>
      <c r="K1012" s="55" t="s">
        <v>4302</v>
      </c>
      <c r="L1012" s="55" t="s">
        <v>1644</v>
      </c>
      <c r="M1012" s="55" t="s">
        <v>4303</v>
      </c>
      <c r="N1012" s="56">
        <v>45747</v>
      </c>
      <c r="O1012" s="55" t="s">
        <v>1644</v>
      </c>
      <c r="P1012" s="55" t="s">
        <v>329</v>
      </c>
      <c r="Q1012" s="55" t="s">
        <v>330</v>
      </c>
      <c r="R1012" s="55" t="s">
        <v>1644</v>
      </c>
      <c r="S1012" s="55" t="s">
        <v>1644</v>
      </c>
      <c r="T1012" s="55" t="s">
        <v>1644</v>
      </c>
      <c r="U1012" s="55" t="s">
        <v>3938</v>
      </c>
      <c r="V1012" s="55" t="s">
        <v>1881</v>
      </c>
      <c r="W1012" s="55" t="s">
        <v>1644</v>
      </c>
      <c r="X1012" s="56"/>
      <c r="Y1012" s="55" t="s">
        <v>1644</v>
      </c>
      <c r="Z1012" s="56"/>
      <c r="AA1012" s="55" t="s">
        <v>1644</v>
      </c>
      <c r="AB1012" s="59">
        <v>6042996</v>
      </c>
      <c r="AC1012" s="55" t="s">
        <v>1554</v>
      </c>
      <c r="AD1012" s="55" t="s">
        <v>1644</v>
      </c>
      <c r="AE1012" s="58">
        <v>0</v>
      </c>
      <c r="AF1012" s="55" t="s">
        <v>1644</v>
      </c>
      <c r="AG1012" s="55" t="s">
        <v>1644</v>
      </c>
      <c r="AH1012" s="55" t="s">
        <v>1644</v>
      </c>
      <c r="AI1012" s="55" t="s">
        <v>1644</v>
      </c>
      <c r="AJ1012" s="55" t="s">
        <v>1644</v>
      </c>
      <c r="AK1012" s="55" t="s">
        <v>1644</v>
      </c>
      <c r="AL1012" s="55" t="s">
        <v>1644</v>
      </c>
      <c r="AM1012" s="55" t="s">
        <v>3861</v>
      </c>
      <c r="AN1012" s="55" t="s">
        <v>1644</v>
      </c>
      <c r="AO1012" t="s">
        <v>3842</v>
      </c>
    </row>
    <row r="1013" spans="1:41" x14ac:dyDescent="0.25">
      <c r="A1013" s="56">
        <v>45747</v>
      </c>
      <c r="B1013" s="92" t="s">
        <v>2544</v>
      </c>
      <c r="C1013" s="55" t="s">
        <v>4303</v>
      </c>
      <c r="D1013" s="55" t="s">
        <v>3859</v>
      </c>
      <c r="E1013" s="55" t="s">
        <v>89</v>
      </c>
      <c r="F1013" s="55">
        <v>50900020</v>
      </c>
      <c r="G1013" s="55" t="s">
        <v>492</v>
      </c>
      <c r="H1013" s="55" t="s">
        <v>89</v>
      </c>
      <c r="I1013" s="57">
        <v>434.17</v>
      </c>
      <c r="J1013" s="57">
        <v>434.17</v>
      </c>
      <c r="K1013" s="55" t="s">
        <v>4302</v>
      </c>
      <c r="L1013" s="55" t="s">
        <v>1644</v>
      </c>
      <c r="M1013" s="55" t="s">
        <v>4303</v>
      </c>
      <c r="N1013" s="56">
        <v>45747</v>
      </c>
      <c r="O1013" s="55" t="s">
        <v>1644</v>
      </c>
      <c r="P1013" s="55" t="s">
        <v>329</v>
      </c>
      <c r="Q1013" s="55" t="s">
        <v>330</v>
      </c>
      <c r="R1013" s="55" t="s">
        <v>1644</v>
      </c>
      <c r="S1013" s="55" t="s">
        <v>1644</v>
      </c>
      <c r="T1013" s="55" t="s">
        <v>1644</v>
      </c>
      <c r="U1013" s="55" t="s">
        <v>4057</v>
      </c>
      <c r="V1013" s="55" t="s">
        <v>1881</v>
      </c>
      <c r="W1013" s="55" t="s">
        <v>1644</v>
      </c>
      <c r="X1013" s="56"/>
      <c r="Y1013" s="55" t="s">
        <v>1644</v>
      </c>
      <c r="Z1013" s="56"/>
      <c r="AA1013" s="55" t="s">
        <v>1644</v>
      </c>
      <c r="AB1013" s="59">
        <v>6844600</v>
      </c>
      <c r="AC1013" s="55" t="s">
        <v>1554</v>
      </c>
      <c r="AD1013" s="55" t="s">
        <v>1644</v>
      </c>
      <c r="AE1013" s="58">
        <v>0</v>
      </c>
      <c r="AF1013" s="55" t="s">
        <v>1644</v>
      </c>
      <c r="AG1013" s="55" t="s">
        <v>1644</v>
      </c>
      <c r="AH1013" s="55" t="s">
        <v>1644</v>
      </c>
      <c r="AI1013" s="55" t="s">
        <v>1644</v>
      </c>
      <c r="AJ1013" s="55" t="s">
        <v>1644</v>
      </c>
      <c r="AK1013" s="55" t="s">
        <v>1644</v>
      </c>
      <c r="AL1013" s="55" t="s">
        <v>1644</v>
      </c>
      <c r="AM1013" s="55" t="s">
        <v>3861</v>
      </c>
      <c r="AN1013" s="55" t="s">
        <v>1644</v>
      </c>
      <c r="AO1013" t="s">
        <v>3842</v>
      </c>
    </row>
    <row r="1014" spans="1:41" x14ac:dyDescent="0.25">
      <c r="A1014" s="56">
        <v>45747</v>
      </c>
      <c r="B1014" s="92" t="s">
        <v>2544</v>
      </c>
      <c r="C1014" s="55" t="s">
        <v>4303</v>
      </c>
      <c r="D1014" s="55" t="s">
        <v>3859</v>
      </c>
      <c r="E1014" s="55" t="s">
        <v>89</v>
      </c>
      <c r="F1014" s="55">
        <v>50900010</v>
      </c>
      <c r="G1014" s="55" t="s">
        <v>490</v>
      </c>
      <c r="H1014" s="55" t="s">
        <v>89</v>
      </c>
      <c r="I1014" s="57">
        <v>167.61</v>
      </c>
      <c r="J1014" s="57">
        <v>167.61</v>
      </c>
      <c r="K1014" s="55" t="s">
        <v>4302</v>
      </c>
      <c r="L1014" s="55" t="s">
        <v>1644</v>
      </c>
      <c r="M1014" s="55" t="s">
        <v>4303</v>
      </c>
      <c r="N1014" s="56">
        <v>45747</v>
      </c>
      <c r="O1014" s="55" t="s">
        <v>1644</v>
      </c>
      <c r="P1014" s="55" t="s">
        <v>329</v>
      </c>
      <c r="Q1014" s="55" t="s">
        <v>330</v>
      </c>
      <c r="R1014" s="55" t="s">
        <v>1644</v>
      </c>
      <c r="S1014" s="55" t="s">
        <v>1644</v>
      </c>
      <c r="T1014" s="55" t="s">
        <v>1644</v>
      </c>
      <c r="U1014" s="55" t="s">
        <v>4040</v>
      </c>
      <c r="V1014" s="55" t="s">
        <v>1881</v>
      </c>
      <c r="W1014" s="55" t="s">
        <v>1644</v>
      </c>
      <c r="X1014" s="56"/>
      <c r="Y1014" s="55" t="s">
        <v>1644</v>
      </c>
      <c r="Z1014" s="56"/>
      <c r="AA1014" s="55" t="s">
        <v>1644</v>
      </c>
      <c r="AB1014" s="59">
        <v>3169083</v>
      </c>
      <c r="AC1014" s="55" t="s">
        <v>1554</v>
      </c>
      <c r="AD1014" s="55" t="s">
        <v>1644</v>
      </c>
      <c r="AE1014" s="58">
        <v>0</v>
      </c>
      <c r="AF1014" s="55" t="s">
        <v>1644</v>
      </c>
      <c r="AG1014" s="55" t="s">
        <v>1644</v>
      </c>
      <c r="AH1014" s="55" t="s">
        <v>1644</v>
      </c>
      <c r="AI1014" s="55" t="s">
        <v>1644</v>
      </c>
      <c r="AJ1014" s="55" t="s">
        <v>1644</v>
      </c>
      <c r="AK1014" s="55" t="s">
        <v>1644</v>
      </c>
      <c r="AL1014" s="55" t="s">
        <v>1644</v>
      </c>
      <c r="AM1014" s="55" t="s">
        <v>3861</v>
      </c>
      <c r="AN1014" s="55" t="s">
        <v>1644</v>
      </c>
      <c r="AO1014" t="s">
        <v>3842</v>
      </c>
    </row>
    <row r="1015" spans="1:41" x14ac:dyDescent="0.25">
      <c r="A1015" s="56">
        <v>45747</v>
      </c>
      <c r="B1015" s="92" t="s">
        <v>2544</v>
      </c>
      <c r="C1015" s="55" t="s">
        <v>4303</v>
      </c>
      <c r="D1015" s="55" t="s">
        <v>3859</v>
      </c>
      <c r="E1015" s="55" t="s">
        <v>89</v>
      </c>
      <c r="F1015" s="55">
        <v>50900020</v>
      </c>
      <c r="G1015" s="55" t="s">
        <v>492</v>
      </c>
      <c r="H1015" s="55" t="s">
        <v>89</v>
      </c>
      <c r="I1015" s="57">
        <v>472.2</v>
      </c>
      <c r="J1015" s="57">
        <v>472.2</v>
      </c>
      <c r="K1015" s="55" t="s">
        <v>4302</v>
      </c>
      <c r="L1015" s="55" t="s">
        <v>1644</v>
      </c>
      <c r="M1015" s="55" t="s">
        <v>4303</v>
      </c>
      <c r="N1015" s="56">
        <v>45747</v>
      </c>
      <c r="O1015" s="55" t="s">
        <v>1644</v>
      </c>
      <c r="P1015" s="55" t="s">
        <v>329</v>
      </c>
      <c r="Q1015" s="55" t="s">
        <v>330</v>
      </c>
      <c r="R1015" s="55" t="s">
        <v>1644</v>
      </c>
      <c r="S1015" s="55" t="s">
        <v>1644</v>
      </c>
      <c r="T1015" s="55" t="s">
        <v>1644</v>
      </c>
      <c r="U1015" s="55" t="s">
        <v>3865</v>
      </c>
      <c r="V1015" s="55" t="s">
        <v>1881</v>
      </c>
      <c r="W1015" s="55" t="s">
        <v>1644</v>
      </c>
      <c r="X1015" s="56"/>
      <c r="Y1015" s="55" t="s">
        <v>1644</v>
      </c>
      <c r="Z1015" s="56"/>
      <c r="AA1015" s="55" t="s">
        <v>1644</v>
      </c>
      <c r="AB1015" s="59">
        <v>7341469</v>
      </c>
      <c r="AC1015" s="55" t="s">
        <v>1554</v>
      </c>
      <c r="AD1015" s="55" t="s">
        <v>1644</v>
      </c>
      <c r="AE1015" s="58">
        <v>0</v>
      </c>
      <c r="AF1015" s="55" t="s">
        <v>1644</v>
      </c>
      <c r="AG1015" s="55" t="s">
        <v>1644</v>
      </c>
      <c r="AH1015" s="55" t="s">
        <v>1644</v>
      </c>
      <c r="AI1015" s="55" t="s">
        <v>1644</v>
      </c>
      <c r="AJ1015" s="55" t="s">
        <v>1644</v>
      </c>
      <c r="AK1015" s="55" t="s">
        <v>1644</v>
      </c>
      <c r="AL1015" s="55" t="s">
        <v>1644</v>
      </c>
      <c r="AM1015" s="55" t="s">
        <v>3861</v>
      </c>
      <c r="AN1015" s="55" t="s">
        <v>1644</v>
      </c>
      <c r="AO1015" t="s">
        <v>3842</v>
      </c>
    </row>
    <row r="1016" spans="1:41" x14ac:dyDescent="0.25">
      <c r="A1016" s="56">
        <v>45747</v>
      </c>
      <c r="B1016" s="92" t="s">
        <v>2544</v>
      </c>
      <c r="C1016" s="55" t="s">
        <v>4303</v>
      </c>
      <c r="D1016" s="55" t="s">
        <v>3859</v>
      </c>
      <c r="E1016" s="55" t="s">
        <v>89</v>
      </c>
      <c r="F1016" s="55">
        <v>50900020</v>
      </c>
      <c r="G1016" s="55" t="s">
        <v>492</v>
      </c>
      <c r="H1016" s="55" t="s">
        <v>89</v>
      </c>
      <c r="I1016" s="57">
        <v>944.42</v>
      </c>
      <c r="J1016" s="57">
        <v>944.42</v>
      </c>
      <c r="K1016" s="55" t="s">
        <v>4302</v>
      </c>
      <c r="L1016" s="55" t="s">
        <v>1644</v>
      </c>
      <c r="M1016" s="55" t="s">
        <v>4303</v>
      </c>
      <c r="N1016" s="56">
        <v>45747</v>
      </c>
      <c r="O1016" s="55" t="s">
        <v>1644</v>
      </c>
      <c r="P1016" s="55" t="s">
        <v>329</v>
      </c>
      <c r="Q1016" s="55" t="s">
        <v>330</v>
      </c>
      <c r="R1016" s="55" t="s">
        <v>1644</v>
      </c>
      <c r="S1016" s="55" t="s">
        <v>1644</v>
      </c>
      <c r="T1016" s="55" t="s">
        <v>1644</v>
      </c>
      <c r="U1016" s="55" t="s">
        <v>3902</v>
      </c>
      <c r="V1016" s="55" t="s">
        <v>1881</v>
      </c>
      <c r="W1016" s="55" t="s">
        <v>1644</v>
      </c>
      <c r="X1016" s="56"/>
      <c r="Y1016" s="55" t="s">
        <v>1644</v>
      </c>
      <c r="Z1016" s="56"/>
      <c r="AA1016" s="55" t="s">
        <v>1644</v>
      </c>
      <c r="AB1016" s="59">
        <v>15337327</v>
      </c>
      <c r="AC1016" s="55" t="s">
        <v>1554</v>
      </c>
      <c r="AD1016" s="55" t="s">
        <v>1644</v>
      </c>
      <c r="AE1016" s="58">
        <v>0</v>
      </c>
      <c r="AF1016" s="55" t="s">
        <v>1644</v>
      </c>
      <c r="AG1016" s="55" t="s">
        <v>1644</v>
      </c>
      <c r="AH1016" s="55" t="s">
        <v>1644</v>
      </c>
      <c r="AI1016" s="55" t="s">
        <v>1644</v>
      </c>
      <c r="AJ1016" s="55" t="s">
        <v>1644</v>
      </c>
      <c r="AK1016" s="55" t="s">
        <v>1644</v>
      </c>
      <c r="AL1016" s="55" t="s">
        <v>1644</v>
      </c>
      <c r="AM1016" s="55" t="s">
        <v>3861</v>
      </c>
      <c r="AN1016" s="55" t="s">
        <v>1644</v>
      </c>
      <c r="AO1016" t="s">
        <v>3842</v>
      </c>
    </row>
    <row r="1017" spans="1:41" x14ac:dyDescent="0.25">
      <c r="A1017" s="56">
        <v>45747</v>
      </c>
      <c r="B1017" s="92" t="s">
        <v>2544</v>
      </c>
      <c r="C1017" s="55" t="s">
        <v>4303</v>
      </c>
      <c r="D1017" s="55" t="s">
        <v>3859</v>
      </c>
      <c r="E1017" s="55" t="s">
        <v>89</v>
      </c>
      <c r="F1017" s="55">
        <v>50900020</v>
      </c>
      <c r="G1017" s="55" t="s">
        <v>492</v>
      </c>
      <c r="H1017" s="55" t="s">
        <v>89</v>
      </c>
      <c r="I1017" s="57">
        <v>425.38</v>
      </c>
      <c r="J1017" s="57">
        <v>425.38</v>
      </c>
      <c r="K1017" s="55" t="s">
        <v>4302</v>
      </c>
      <c r="L1017" s="55" t="s">
        <v>1644</v>
      </c>
      <c r="M1017" s="55" t="s">
        <v>4303</v>
      </c>
      <c r="N1017" s="56">
        <v>45747</v>
      </c>
      <c r="O1017" s="55" t="s">
        <v>1644</v>
      </c>
      <c r="P1017" s="55" t="s">
        <v>329</v>
      </c>
      <c r="Q1017" s="55" t="s">
        <v>330</v>
      </c>
      <c r="R1017" s="55" t="s">
        <v>1644</v>
      </c>
      <c r="S1017" s="55" t="s">
        <v>1644</v>
      </c>
      <c r="T1017" s="55" t="s">
        <v>1644</v>
      </c>
      <c r="U1017" s="55" t="s">
        <v>3896</v>
      </c>
      <c r="V1017" s="55" t="s">
        <v>1881</v>
      </c>
      <c r="W1017" s="55" t="s">
        <v>1644</v>
      </c>
      <c r="X1017" s="56"/>
      <c r="Y1017" s="55" t="s">
        <v>1644</v>
      </c>
      <c r="Z1017" s="56"/>
      <c r="AA1017" s="55" t="s">
        <v>1644</v>
      </c>
      <c r="AB1017" s="59">
        <v>6908090</v>
      </c>
      <c r="AC1017" s="55" t="s">
        <v>1554</v>
      </c>
      <c r="AD1017" s="55" t="s">
        <v>1644</v>
      </c>
      <c r="AE1017" s="58">
        <v>0</v>
      </c>
      <c r="AF1017" s="55" t="s">
        <v>1644</v>
      </c>
      <c r="AG1017" s="55" t="s">
        <v>1644</v>
      </c>
      <c r="AH1017" s="55" t="s">
        <v>1644</v>
      </c>
      <c r="AI1017" s="55" t="s">
        <v>1644</v>
      </c>
      <c r="AJ1017" s="55" t="s">
        <v>1644</v>
      </c>
      <c r="AK1017" s="55" t="s">
        <v>1644</v>
      </c>
      <c r="AL1017" s="55" t="s">
        <v>1644</v>
      </c>
      <c r="AM1017" s="55" t="s">
        <v>3861</v>
      </c>
      <c r="AN1017" s="55" t="s">
        <v>1644</v>
      </c>
      <c r="AO1017" t="s">
        <v>3842</v>
      </c>
    </row>
    <row r="1018" spans="1:41" x14ac:dyDescent="0.25">
      <c r="A1018" s="56">
        <v>45747</v>
      </c>
      <c r="B1018" s="92" t="s">
        <v>2544</v>
      </c>
      <c r="C1018" s="55" t="s">
        <v>4303</v>
      </c>
      <c r="D1018" s="55" t="s">
        <v>3859</v>
      </c>
      <c r="E1018" s="55" t="s">
        <v>89</v>
      </c>
      <c r="F1018" s="55">
        <v>50900020</v>
      </c>
      <c r="G1018" s="55" t="s">
        <v>492</v>
      </c>
      <c r="H1018" s="55" t="s">
        <v>89</v>
      </c>
      <c r="I1018" s="57">
        <v>574.6</v>
      </c>
      <c r="J1018" s="57">
        <v>574.6</v>
      </c>
      <c r="K1018" s="55" t="s">
        <v>4302</v>
      </c>
      <c r="L1018" s="55" t="s">
        <v>1644</v>
      </c>
      <c r="M1018" s="55" t="s">
        <v>4303</v>
      </c>
      <c r="N1018" s="56">
        <v>45747</v>
      </c>
      <c r="O1018" s="55" t="s">
        <v>1644</v>
      </c>
      <c r="P1018" s="55" t="s">
        <v>329</v>
      </c>
      <c r="Q1018" s="55" t="s">
        <v>330</v>
      </c>
      <c r="R1018" s="55" t="s">
        <v>1644</v>
      </c>
      <c r="S1018" s="55" t="s">
        <v>1644</v>
      </c>
      <c r="T1018" s="55" t="s">
        <v>1644</v>
      </c>
      <c r="U1018" s="55" t="s">
        <v>3867</v>
      </c>
      <c r="V1018" s="55" t="s">
        <v>1881</v>
      </c>
      <c r="W1018" s="55" t="s">
        <v>1644</v>
      </c>
      <c r="X1018" s="56"/>
      <c r="Y1018" s="55" t="s">
        <v>1644</v>
      </c>
      <c r="Z1018" s="56"/>
      <c r="AA1018" s="55" t="s">
        <v>1644</v>
      </c>
      <c r="AB1018" s="59">
        <v>9032691</v>
      </c>
      <c r="AC1018" s="55" t="s">
        <v>1554</v>
      </c>
      <c r="AD1018" s="55" t="s">
        <v>1644</v>
      </c>
      <c r="AE1018" s="58">
        <v>0</v>
      </c>
      <c r="AF1018" s="55" t="s">
        <v>1644</v>
      </c>
      <c r="AG1018" s="55" t="s">
        <v>1644</v>
      </c>
      <c r="AH1018" s="55" t="s">
        <v>1644</v>
      </c>
      <c r="AI1018" s="55" t="s">
        <v>1644</v>
      </c>
      <c r="AJ1018" s="55" t="s">
        <v>1644</v>
      </c>
      <c r="AK1018" s="55" t="s">
        <v>1644</v>
      </c>
      <c r="AL1018" s="55" t="s">
        <v>1644</v>
      </c>
      <c r="AM1018" s="55" t="s">
        <v>3861</v>
      </c>
      <c r="AN1018" s="55" t="s">
        <v>1644</v>
      </c>
      <c r="AO1018" t="s">
        <v>3842</v>
      </c>
    </row>
    <row r="1019" spans="1:41" x14ac:dyDescent="0.25">
      <c r="A1019" s="56">
        <v>45747</v>
      </c>
      <c r="B1019" s="92" t="s">
        <v>2544</v>
      </c>
      <c r="C1019" s="55" t="s">
        <v>4303</v>
      </c>
      <c r="D1019" s="55" t="s">
        <v>3859</v>
      </c>
      <c r="E1019" s="55" t="s">
        <v>89</v>
      </c>
      <c r="F1019" s="55">
        <v>50900020</v>
      </c>
      <c r="G1019" s="55" t="s">
        <v>492</v>
      </c>
      <c r="H1019" s="55" t="s">
        <v>89</v>
      </c>
      <c r="I1019" s="57">
        <v>490.94</v>
      </c>
      <c r="J1019" s="57">
        <v>490.94</v>
      </c>
      <c r="K1019" s="55" t="s">
        <v>4302</v>
      </c>
      <c r="L1019" s="55" t="s">
        <v>1644</v>
      </c>
      <c r="M1019" s="55" t="s">
        <v>4303</v>
      </c>
      <c r="N1019" s="56">
        <v>45747</v>
      </c>
      <c r="O1019" s="55" t="s">
        <v>1644</v>
      </c>
      <c r="P1019" s="55" t="s">
        <v>329</v>
      </c>
      <c r="Q1019" s="55" t="s">
        <v>330</v>
      </c>
      <c r="R1019" s="55" t="s">
        <v>1644</v>
      </c>
      <c r="S1019" s="55" t="s">
        <v>1644</v>
      </c>
      <c r="T1019" s="55" t="s">
        <v>1644</v>
      </c>
      <c r="U1019" s="55" t="s">
        <v>3949</v>
      </c>
      <c r="V1019" s="55" t="s">
        <v>1881</v>
      </c>
      <c r="W1019" s="55" t="s">
        <v>1644</v>
      </c>
      <c r="X1019" s="56"/>
      <c r="Y1019" s="55" t="s">
        <v>1644</v>
      </c>
      <c r="Z1019" s="56"/>
      <c r="AA1019" s="55" t="s">
        <v>1644</v>
      </c>
      <c r="AB1019" s="59">
        <v>7717499</v>
      </c>
      <c r="AC1019" s="55" t="s">
        <v>1554</v>
      </c>
      <c r="AD1019" s="55" t="s">
        <v>1644</v>
      </c>
      <c r="AE1019" s="58">
        <v>0</v>
      </c>
      <c r="AF1019" s="55" t="s">
        <v>1644</v>
      </c>
      <c r="AG1019" s="55" t="s">
        <v>1644</v>
      </c>
      <c r="AH1019" s="55" t="s">
        <v>1644</v>
      </c>
      <c r="AI1019" s="55" t="s">
        <v>1644</v>
      </c>
      <c r="AJ1019" s="55" t="s">
        <v>1644</v>
      </c>
      <c r="AK1019" s="55" t="s">
        <v>1644</v>
      </c>
      <c r="AL1019" s="55" t="s">
        <v>1644</v>
      </c>
      <c r="AM1019" s="55" t="s">
        <v>3861</v>
      </c>
      <c r="AN1019" s="55" t="s">
        <v>1644</v>
      </c>
      <c r="AO1019" t="s">
        <v>3842</v>
      </c>
    </row>
    <row r="1020" spans="1:41" x14ac:dyDescent="0.25">
      <c r="A1020" s="56">
        <v>45747</v>
      </c>
      <c r="B1020" s="92" t="s">
        <v>2544</v>
      </c>
      <c r="C1020" s="55" t="s">
        <v>4303</v>
      </c>
      <c r="D1020" s="55" t="s">
        <v>3859</v>
      </c>
      <c r="E1020" s="55" t="s">
        <v>89</v>
      </c>
      <c r="F1020" s="55">
        <v>50900020</v>
      </c>
      <c r="G1020" s="55" t="s">
        <v>492</v>
      </c>
      <c r="H1020" s="55" t="s">
        <v>89</v>
      </c>
      <c r="I1020" s="57">
        <v>490.94</v>
      </c>
      <c r="J1020" s="57">
        <v>490.94</v>
      </c>
      <c r="K1020" s="55" t="s">
        <v>4302</v>
      </c>
      <c r="L1020" s="55" t="s">
        <v>1644</v>
      </c>
      <c r="M1020" s="55" t="s">
        <v>4303</v>
      </c>
      <c r="N1020" s="56">
        <v>45747</v>
      </c>
      <c r="O1020" s="55" t="s">
        <v>1644</v>
      </c>
      <c r="P1020" s="55" t="s">
        <v>329</v>
      </c>
      <c r="Q1020" s="55" t="s">
        <v>330</v>
      </c>
      <c r="R1020" s="55" t="s">
        <v>1644</v>
      </c>
      <c r="S1020" s="55" t="s">
        <v>1644</v>
      </c>
      <c r="T1020" s="55" t="s">
        <v>1644</v>
      </c>
      <c r="U1020" s="55" t="s">
        <v>3917</v>
      </c>
      <c r="V1020" s="55" t="s">
        <v>1881</v>
      </c>
      <c r="W1020" s="55" t="s">
        <v>1644</v>
      </c>
      <c r="X1020" s="56"/>
      <c r="Y1020" s="55" t="s">
        <v>1644</v>
      </c>
      <c r="Z1020" s="56"/>
      <c r="AA1020" s="55" t="s">
        <v>1644</v>
      </c>
      <c r="AB1020" s="59">
        <v>7712594</v>
      </c>
      <c r="AC1020" s="55" t="s">
        <v>1554</v>
      </c>
      <c r="AD1020" s="55" t="s">
        <v>1644</v>
      </c>
      <c r="AE1020" s="58">
        <v>0</v>
      </c>
      <c r="AF1020" s="55" t="s">
        <v>1644</v>
      </c>
      <c r="AG1020" s="55" t="s">
        <v>1644</v>
      </c>
      <c r="AH1020" s="55" t="s">
        <v>1644</v>
      </c>
      <c r="AI1020" s="55" t="s">
        <v>1644</v>
      </c>
      <c r="AJ1020" s="55" t="s">
        <v>1644</v>
      </c>
      <c r="AK1020" s="55" t="s">
        <v>1644</v>
      </c>
      <c r="AL1020" s="55" t="s">
        <v>1644</v>
      </c>
      <c r="AM1020" s="55" t="s">
        <v>3861</v>
      </c>
      <c r="AN1020" s="55" t="s">
        <v>1644</v>
      </c>
      <c r="AO1020" t="s">
        <v>3842</v>
      </c>
    </row>
    <row r="1021" spans="1:41" x14ac:dyDescent="0.25">
      <c r="A1021" s="56">
        <v>45747</v>
      </c>
      <c r="B1021" s="92" t="s">
        <v>2544</v>
      </c>
      <c r="C1021" s="55" t="s">
        <v>4303</v>
      </c>
      <c r="D1021" s="55" t="s">
        <v>3859</v>
      </c>
      <c r="E1021" s="55" t="s">
        <v>89</v>
      </c>
      <c r="F1021" s="55">
        <v>50900010</v>
      </c>
      <c r="G1021" s="55" t="s">
        <v>490</v>
      </c>
      <c r="H1021" s="55" t="s">
        <v>89</v>
      </c>
      <c r="I1021" s="57">
        <v>54.91</v>
      </c>
      <c r="J1021" s="57">
        <v>54.91</v>
      </c>
      <c r="K1021" s="55" t="s">
        <v>4302</v>
      </c>
      <c r="L1021" s="55" t="s">
        <v>1644</v>
      </c>
      <c r="M1021" s="55" t="s">
        <v>4303</v>
      </c>
      <c r="N1021" s="56">
        <v>45747</v>
      </c>
      <c r="O1021" s="55" t="s">
        <v>1644</v>
      </c>
      <c r="P1021" s="55" t="s">
        <v>329</v>
      </c>
      <c r="Q1021" s="55" t="s">
        <v>330</v>
      </c>
      <c r="R1021" s="55" t="s">
        <v>1644</v>
      </c>
      <c r="S1021" s="55" t="s">
        <v>1644</v>
      </c>
      <c r="T1021" s="55" t="s">
        <v>1644</v>
      </c>
      <c r="U1021" s="55" t="s">
        <v>4106</v>
      </c>
      <c r="V1021" s="55" t="s">
        <v>1881</v>
      </c>
      <c r="W1021" s="55" t="s">
        <v>1644</v>
      </c>
      <c r="X1021" s="56"/>
      <c r="Y1021" s="55" t="s">
        <v>1644</v>
      </c>
      <c r="Z1021" s="56"/>
      <c r="AA1021" s="55" t="s">
        <v>1644</v>
      </c>
      <c r="AB1021" s="59">
        <v>900170</v>
      </c>
      <c r="AC1021" s="55" t="s">
        <v>1554</v>
      </c>
      <c r="AD1021" s="55" t="s">
        <v>1644</v>
      </c>
      <c r="AE1021" s="58">
        <v>0</v>
      </c>
      <c r="AF1021" s="55" t="s">
        <v>1644</v>
      </c>
      <c r="AG1021" s="55" t="s">
        <v>1644</v>
      </c>
      <c r="AH1021" s="55" t="s">
        <v>1644</v>
      </c>
      <c r="AI1021" s="55" t="s">
        <v>1644</v>
      </c>
      <c r="AJ1021" s="55" t="s">
        <v>1644</v>
      </c>
      <c r="AK1021" s="55" t="s">
        <v>1644</v>
      </c>
      <c r="AL1021" s="55" t="s">
        <v>1644</v>
      </c>
      <c r="AM1021" s="55" t="s">
        <v>3861</v>
      </c>
      <c r="AN1021" s="55" t="s">
        <v>1644</v>
      </c>
      <c r="AO1021" t="s">
        <v>3842</v>
      </c>
    </row>
    <row r="1022" spans="1:41" x14ac:dyDescent="0.25">
      <c r="A1022" s="56">
        <v>45747</v>
      </c>
      <c r="B1022" s="92" t="s">
        <v>2544</v>
      </c>
      <c r="C1022" s="55" t="s">
        <v>4303</v>
      </c>
      <c r="D1022" s="55" t="s">
        <v>3859</v>
      </c>
      <c r="E1022" s="55" t="s">
        <v>89</v>
      </c>
      <c r="F1022" s="55">
        <v>50900010</v>
      </c>
      <c r="G1022" s="55" t="s">
        <v>490</v>
      </c>
      <c r="H1022" s="55" t="s">
        <v>89</v>
      </c>
      <c r="I1022" s="57">
        <v>145.49</v>
      </c>
      <c r="J1022" s="57">
        <v>145.49</v>
      </c>
      <c r="K1022" s="55" t="s">
        <v>4302</v>
      </c>
      <c r="L1022" s="55" t="s">
        <v>1644</v>
      </c>
      <c r="M1022" s="55" t="s">
        <v>4303</v>
      </c>
      <c r="N1022" s="56">
        <v>45747</v>
      </c>
      <c r="O1022" s="55" t="s">
        <v>1644</v>
      </c>
      <c r="P1022" s="55" t="s">
        <v>329</v>
      </c>
      <c r="Q1022" s="55" t="s">
        <v>330</v>
      </c>
      <c r="R1022" s="55" t="s">
        <v>1644</v>
      </c>
      <c r="S1022" s="55" t="s">
        <v>1644</v>
      </c>
      <c r="T1022" s="55" t="s">
        <v>1644</v>
      </c>
      <c r="U1022" s="55" t="s">
        <v>4037</v>
      </c>
      <c r="V1022" s="55" t="s">
        <v>1881</v>
      </c>
      <c r="W1022" s="55" t="s">
        <v>1644</v>
      </c>
      <c r="X1022" s="56"/>
      <c r="Y1022" s="55" t="s">
        <v>1644</v>
      </c>
      <c r="Z1022" s="56"/>
      <c r="AA1022" s="55" t="s">
        <v>1644</v>
      </c>
      <c r="AB1022" s="59">
        <v>2327916</v>
      </c>
      <c r="AC1022" s="55" t="s">
        <v>1554</v>
      </c>
      <c r="AD1022" s="55" t="s">
        <v>1644</v>
      </c>
      <c r="AE1022" s="58">
        <v>0</v>
      </c>
      <c r="AF1022" s="55" t="s">
        <v>1644</v>
      </c>
      <c r="AG1022" s="55" t="s">
        <v>1644</v>
      </c>
      <c r="AH1022" s="55" t="s">
        <v>1644</v>
      </c>
      <c r="AI1022" s="55" t="s">
        <v>1644</v>
      </c>
      <c r="AJ1022" s="55" t="s">
        <v>1644</v>
      </c>
      <c r="AK1022" s="55" t="s">
        <v>1644</v>
      </c>
      <c r="AL1022" s="55" t="s">
        <v>1644</v>
      </c>
      <c r="AM1022" s="55" t="s">
        <v>3861</v>
      </c>
      <c r="AN1022" s="55" t="s">
        <v>1644</v>
      </c>
      <c r="AO1022" t="s">
        <v>3842</v>
      </c>
    </row>
    <row r="1023" spans="1:41" x14ac:dyDescent="0.25">
      <c r="A1023" s="56">
        <v>45747</v>
      </c>
      <c r="B1023" s="92" t="s">
        <v>2544</v>
      </c>
      <c r="C1023" s="55" t="s">
        <v>4303</v>
      </c>
      <c r="D1023" s="55" t="s">
        <v>3859</v>
      </c>
      <c r="E1023" s="55" t="s">
        <v>89</v>
      </c>
      <c r="F1023" s="55">
        <v>50900020</v>
      </c>
      <c r="G1023" s="55" t="s">
        <v>492</v>
      </c>
      <c r="H1023" s="55" t="s">
        <v>89</v>
      </c>
      <c r="I1023" s="57">
        <v>1857.26</v>
      </c>
      <c r="J1023" s="57">
        <v>1857.26</v>
      </c>
      <c r="K1023" s="55" t="s">
        <v>4302</v>
      </c>
      <c r="L1023" s="55" t="s">
        <v>1644</v>
      </c>
      <c r="M1023" s="55" t="s">
        <v>4303</v>
      </c>
      <c r="N1023" s="56">
        <v>45747</v>
      </c>
      <c r="O1023" s="55" t="s">
        <v>1644</v>
      </c>
      <c r="P1023" s="55" t="s">
        <v>329</v>
      </c>
      <c r="Q1023" s="55" t="s">
        <v>330</v>
      </c>
      <c r="R1023" s="55" t="s">
        <v>1644</v>
      </c>
      <c r="S1023" s="55" t="s">
        <v>1644</v>
      </c>
      <c r="T1023" s="55" t="s">
        <v>1644</v>
      </c>
      <c r="U1023" s="55" t="s">
        <v>4081</v>
      </c>
      <c r="V1023" s="55" t="s">
        <v>1881</v>
      </c>
      <c r="W1023" s="55" t="s">
        <v>1644</v>
      </c>
      <c r="X1023" s="56"/>
      <c r="Y1023" s="55" t="s">
        <v>1644</v>
      </c>
      <c r="Z1023" s="56"/>
      <c r="AA1023" s="55" t="s">
        <v>1644</v>
      </c>
      <c r="AB1023" s="59">
        <v>28784062</v>
      </c>
      <c r="AC1023" s="55" t="s">
        <v>1554</v>
      </c>
      <c r="AD1023" s="55" t="s">
        <v>1644</v>
      </c>
      <c r="AE1023" s="58">
        <v>0</v>
      </c>
      <c r="AF1023" s="55" t="s">
        <v>1644</v>
      </c>
      <c r="AG1023" s="55" t="s">
        <v>1644</v>
      </c>
      <c r="AH1023" s="55" t="s">
        <v>1644</v>
      </c>
      <c r="AI1023" s="55" t="s">
        <v>1644</v>
      </c>
      <c r="AJ1023" s="55" t="s">
        <v>1644</v>
      </c>
      <c r="AK1023" s="55" t="s">
        <v>1644</v>
      </c>
      <c r="AL1023" s="55" t="s">
        <v>1644</v>
      </c>
      <c r="AM1023" s="55" t="s">
        <v>3861</v>
      </c>
      <c r="AN1023" s="55" t="s">
        <v>1644</v>
      </c>
      <c r="AO1023" t="s">
        <v>3842</v>
      </c>
    </row>
    <row r="1024" spans="1:41" x14ac:dyDescent="0.25">
      <c r="A1024" s="56">
        <v>45747</v>
      </c>
      <c r="B1024" s="92" t="s">
        <v>2544</v>
      </c>
      <c r="C1024" s="55" t="s">
        <v>4303</v>
      </c>
      <c r="D1024" s="55" t="s">
        <v>3859</v>
      </c>
      <c r="E1024" s="55" t="s">
        <v>89</v>
      </c>
      <c r="F1024" s="55">
        <v>50900020</v>
      </c>
      <c r="G1024" s="55" t="s">
        <v>492</v>
      </c>
      <c r="H1024" s="55" t="s">
        <v>89</v>
      </c>
      <c r="I1024" s="57">
        <v>736.4</v>
      </c>
      <c r="J1024" s="57">
        <v>736.4</v>
      </c>
      <c r="K1024" s="55" t="s">
        <v>4302</v>
      </c>
      <c r="L1024" s="55" t="s">
        <v>1644</v>
      </c>
      <c r="M1024" s="55" t="s">
        <v>4303</v>
      </c>
      <c r="N1024" s="56">
        <v>45747</v>
      </c>
      <c r="O1024" s="55" t="s">
        <v>1644</v>
      </c>
      <c r="P1024" s="55" t="s">
        <v>329</v>
      </c>
      <c r="Q1024" s="55" t="s">
        <v>330</v>
      </c>
      <c r="R1024" s="55" t="s">
        <v>1644</v>
      </c>
      <c r="S1024" s="55" t="s">
        <v>1644</v>
      </c>
      <c r="T1024" s="55" t="s">
        <v>1644</v>
      </c>
      <c r="U1024" s="55" t="s">
        <v>4047</v>
      </c>
      <c r="V1024" s="55" t="s">
        <v>1881</v>
      </c>
      <c r="W1024" s="55" t="s">
        <v>1644</v>
      </c>
      <c r="X1024" s="56"/>
      <c r="Y1024" s="55" t="s">
        <v>1644</v>
      </c>
      <c r="Z1024" s="56"/>
      <c r="AA1024" s="55" t="s">
        <v>1644</v>
      </c>
      <c r="AB1024" s="59">
        <v>11592833</v>
      </c>
      <c r="AC1024" s="55" t="s">
        <v>1554</v>
      </c>
      <c r="AD1024" s="55" t="s">
        <v>1644</v>
      </c>
      <c r="AE1024" s="58">
        <v>0</v>
      </c>
      <c r="AF1024" s="55" t="s">
        <v>1644</v>
      </c>
      <c r="AG1024" s="55" t="s">
        <v>1644</v>
      </c>
      <c r="AH1024" s="55" t="s">
        <v>1644</v>
      </c>
      <c r="AI1024" s="55" t="s">
        <v>1644</v>
      </c>
      <c r="AJ1024" s="55" t="s">
        <v>1644</v>
      </c>
      <c r="AK1024" s="55" t="s">
        <v>1644</v>
      </c>
      <c r="AL1024" s="55" t="s">
        <v>1644</v>
      </c>
      <c r="AM1024" s="55" t="s">
        <v>3861</v>
      </c>
      <c r="AN1024" s="55" t="s">
        <v>1644</v>
      </c>
      <c r="AO1024" t="s">
        <v>3842</v>
      </c>
    </row>
    <row r="1025" spans="1:41" x14ac:dyDescent="0.25">
      <c r="A1025" s="56">
        <v>45747</v>
      </c>
      <c r="B1025" s="92" t="s">
        <v>2544</v>
      </c>
      <c r="C1025" s="55" t="s">
        <v>4303</v>
      </c>
      <c r="D1025" s="55" t="s">
        <v>3859</v>
      </c>
      <c r="E1025" s="55" t="s">
        <v>89</v>
      </c>
      <c r="F1025" s="55">
        <v>50900020</v>
      </c>
      <c r="G1025" s="55" t="s">
        <v>492</v>
      </c>
      <c r="H1025" s="55" t="s">
        <v>89</v>
      </c>
      <c r="I1025" s="57">
        <v>755.08</v>
      </c>
      <c r="J1025" s="57">
        <v>755.08</v>
      </c>
      <c r="K1025" s="55" t="s">
        <v>4302</v>
      </c>
      <c r="L1025" s="55" t="s">
        <v>1644</v>
      </c>
      <c r="M1025" s="55" t="s">
        <v>4303</v>
      </c>
      <c r="N1025" s="56">
        <v>45747</v>
      </c>
      <c r="O1025" s="55" t="s">
        <v>1644</v>
      </c>
      <c r="P1025" s="55" t="s">
        <v>329</v>
      </c>
      <c r="Q1025" s="55" t="s">
        <v>330</v>
      </c>
      <c r="R1025" s="55" t="s">
        <v>1644</v>
      </c>
      <c r="S1025" s="55" t="s">
        <v>1644</v>
      </c>
      <c r="T1025" s="55" t="s">
        <v>1644</v>
      </c>
      <c r="U1025" s="55" t="s">
        <v>4113</v>
      </c>
      <c r="V1025" s="55" t="s">
        <v>1881</v>
      </c>
      <c r="W1025" s="55" t="s">
        <v>1644</v>
      </c>
      <c r="X1025" s="56"/>
      <c r="Y1025" s="55" t="s">
        <v>1644</v>
      </c>
      <c r="Z1025" s="56"/>
      <c r="AA1025" s="55" t="s">
        <v>1644</v>
      </c>
      <c r="AB1025" s="59">
        <v>11765837</v>
      </c>
      <c r="AC1025" s="55" t="s">
        <v>1554</v>
      </c>
      <c r="AD1025" s="55" t="s">
        <v>1644</v>
      </c>
      <c r="AE1025" s="58">
        <v>0</v>
      </c>
      <c r="AF1025" s="55" t="s">
        <v>1644</v>
      </c>
      <c r="AG1025" s="55" t="s">
        <v>1644</v>
      </c>
      <c r="AH1025" s="55" t="s">
        <v>1644</v>
      </c>
      <c r="AI1025" s="55" t="s">
        <v>1644</v>
      </c>
      <c r="AJ1025" s="55" t="s">
        <v>1644</v>
      </c>
      <c r="AK1025" s="55" t="s">
        <v>1644</v>
      </c>
      <c r="AL1025" s="55" t="s">
        <v>1644</v>
      </c>
      <c r="AM1025" s="55" t="s">
        <v>3861</v>
      </c>
      <c r="AN1025" s="55" t="s">
        <v>1644</v>
      </c>
      <c r="AO1025" t="s">
        <v>3842</v>
      </c>
    </row>
    <row r="1026" spans="1:41" x14ac:dyDescent="0.25">
      <c r="A1026" s="56">
        <v>45747</v>
      </c>
      <c r="B1026" s="92" t="s">
        <v>2544</v>
      </c>
      <c r="C1026" s="55" t="s">
        <v>4303</v>
      </c>
      <c r="D1026" s="55" t="s">
        <v>3859</v>
      </c>
      <c r="E1026" s="55" t="s">
        <v>89</v>
      </c>
      <c r="F1026" s="55">
        <v>50900020</v>
      </c>
      <c r="G1026" s="55" t="s">
        <v>492</v>
      </c>
      <c r="H1026" s="55" t="s">
        <v>89</v>
      </c>
      <c r="I1026" s="57">
        <v>780.65</v>
      </c>
      <c r="J1026" s="57">
        <v>780.65</v>
      </c>
      <c r="K1026" s="55" t="s">
        <v>4302</v>
      </c>
      <c r="L1026" s="55" t="s">
        <v>1644</v>
      </c>
      <c r="M1026" s="55" t="s">
        <v>4303</v>
      </c>
      <c r="N1026" s="56">
        <v>45747</v>
      </c>
      <c r="O1026" s="55" t="s">
        <v>1644</v>
      </c>
      <c r="P1026" s="55" t="s">
        <v>329</v>
      </c>
      <c r="Q1026" s="55" t="s">
        <v>330</v>
      </c>
      <c r="R1026" s="55" t="s">
        <v>1644</v>
      </c>
      <c r="S1026" s="55" t="s">
        <v>1644</v>
      </c>
      <c r="T1026" s="55" t="s">
        <v>1644</v>
      </c>
      <c r="U1026" s="55" t="s">
        <v>4100</v>
      </c>
      <c r="V1026" s="55" t="s">
        <v>1881</v>
      </c>
      <c r="W1026" s="55" t="s">
        <v>1644</v>
      </c>
      <c r="X1026" s="56"/>
      <c r="Y1026" s="55" t="s">
        <v>1644</v>
      </c>
      <c r="Z1026" s="56"/>
      <c r="AA1026" s="55" t="s">
        <v>1644</v>
      </c>
      <c r="AB1026" s="59">
        <v>12578643</v>
      </c>
      <c r="AC1026" s="55" t="s">
        <v>1554</v>
      </c>
      <c r="AD1026" s="55" t="s">
        <v>1644</v>
      </c>
      <c r="AE1026" s="58">
        <v>0</v>
      </c>
      <c r="AF1026" s="55" t="s">
        <v>1644</v>
      </c>
      <c r="AG1026" s="55" t="s">
        <v>1644</v>
      </c>
      <c r="AH1026" s="55" t="s">
        <v>1644</v>
      </c>
      <c r="AI1026" s="55" t="s">
        <v>1644</v>
      </c>
      <c r="AJ1026" s="55" t="s">
        <v>1644</v>
      </c>
      <c r="AK1026" s="55" t="s">
        <v>1644</v>
      </c>
      <c r="AL1026" s="55" t="s">
        <v>1644</v>
      </c>
      <c r="AM1026" s="55" t="s">
        <v>3861</v>
      </c>
      <c r="AN1026" s="55" t="s">
        <v>1644</v>
      </c>
      <c r="AO1026" t="s">
        <v>3842</v>
      </c>
    </row>
    <row r="1027" spans="1:41" x14ac:dyDescent="0.25">
      <c r="A1027" s="56">
        <v>45747</v>
      </c>
      <c r="B1027" s="92" t="s">
        <v>2544</v>
      </c>
      <c r="C1027" s="55" t="s">
        <v>4303</v>
      </c>
      <c r="D1027" s="55" t="s">
        <v>3859</v>
      </c>
      <c r="E1027" s="55" t="s">
        <v>89</v>
      </c>
      <c r="F1027" s="55">
        <v>50900020</v>
      </c>
      <c r="G1027" s="55" t="s">
        <v>492</v>
      </c>
      <c r="H1027" s="55" t="s">
        <v>89</v>
      </c>
      <c r="I1027" s="57">
        <v>434.17</v>
      </c>
      <c r="J1027" s="57">
        <v>434.17</v>
      </c>
      <c r="K1027" s="55" t="s">
        <v>4302</v>
      </c>
      <c r="L1027" s="55" t="s">
        <v>1644</v>
      </c>
      <c r="M1027" s="55" t="s">
        <v>4303</v>
      </c>
      <c r="N1027" s="56">
        <v>45747</v>
      </c>
      <c r="O1027" s="55" t="s">
        <v>1644</v>
      </c>
      <c r="P1027" s="55" t="s">
        <v>329</v>
      </c>
      <c r="Q1027" s="55" t="s">
        <v>330</v>
      </c>
      <c r="R1027" s="55" t="s">
        <v>1644</v>
      </c>
      <c r="S1027" s="55" t="s">
        <v>1644</v>
      </c>
      <c r="T1027" s="55" t="s">
        <v>1644</v>
      </c>
      <c r="U1027" s="55" t="s">
        <v>4072</v>
      </c>
      <c r="V1027" s="55" t="s">
        <v>1881</v>
      </c>
      <c r="W1027" s="55" t="s">
        <v>1644</v>
      </c>
      <c r="X1027" s="56"/>
      <c r="Y1027" s="55" t="s">
        <v>1644</v>
      </c>
      <c r="Z1027" s="56"/>
      <c r="AA1027" s="55" t="s">
        <v>1644</v>
      </c>
      <c r="AB1027" s="59">
        <v>6885740</v>
      </c>
      <c r="AC1027" s="55" t="s">
        <v>1554</v>
      </c>
      <c r="AD1027" s="55" t="s">
        <v>1644</v>
      </c>
      <c r="AE1027" s="58">
        <v>0</v>
      </c>
      <c r="AF1027" s="55" t="s">
        <v>1644</v>
      </c>
      <c r="AG1027" s="55" t="s">
        <v>1644</v>
      </c>
      <c r="AH1027" s="55" t="s">
        <v>1644</v>
      </c>
      <c r="AI1027" s="55" t="s">
        <v>1644</v>
      </c>
      <c r="AJ1027" s="55" t="s">
        <v>1644</v>
      </c>
      <c r="AK1027" s="55" t="s">
        <v>1644</v>
      </c>
      <c r="AL1027" s="55" t="s">
        <v>1644</v>
      </c>
      <c r="AM1027" s="55" t="s">
        <v>3861</v>
      </c>
      <c r="AN1027" s="55" t="s">
        <v>1644</v>
      </c>
      <c r="AO1027" t="s">
        <v>3842</v>
      </c>
    </row>
    <row r="1028" spans="1:41" x14ac:dyDescent="0.25">
      <c r="A1028" s="56">
        <v>45747</v>
      </c>
      <c r="B1028" s="92" t="s">
        <v>2544</v>
      </c>
      <c r="C1028" s="55" t="s">
        <v>4303</v>
      </c>
      <c r="D1028" s="55" t="s">
        <v>3859</v>
      </c>
      <c r="E1028" s="55" t="s">
        <v>89</v>
      </c>
      <c r="F1028" s="55">
        <v>50900010</v>
      </c>
      <c r="G1028" s="55" t="s">
        <v>490</v>
      </c>
      <c r="H1028" s="55" t="s">
        <v>89</v>
      </c>
      <c r="I1028" s="57">
        <v>550.91</v>
      </c>
      <c r="J1028" s="57">
        <v>550.91</v>
      </c>
      <c r="K1028" s="55" t="s">
        <v>4302</v>
      </c>
      <c r="L1028" s="55" t="s">
        <v>1644</v>
      </c>
      <c r="M1028" s="55" t="s">
        <v>4303</v>
      </c>
      <c r="N1028" s="56">
        <v>45747</v>
      </c>
      <c r="O1028" s="55" t="s">
        <v>1644</v>
      </c>
      <c r="P1028" s="55" t="s">
        <v>329</v>
      </c>
      <c r="Q1028" s="55" t="s">
        <v>330</v>
      </c>
      <c r="R1028" s="55" t="s">
        <v>1644</v>
      </c>
      <c r="S1028" s="55" t="s">
        <v>1644</v>
      </c>
      <c r="T1028" s="55" t="s">
        <v>1644</v>
      </c>
      <c r="U1028" s="55" t="s">
        <v>4064</v>
      </c>
      <c r="V1028" s="55" t="s">
        <v>1881</v>
      </c>
      <c r="W1028" s="55" t="s">
        <v>1644</v>
      </c>
      <c r="X1028" s="56"/>
      <c r="Y1028" s="55" t="s">
        <v>1644</v>
      </c>
      <c r="Z1028" s="56"/>
      <c r="AA1028" s="55" t="s">
        <v>1644</v>
      </c>
      <c r="AB1028" s="59">
        <v>7991515</v>
      </c>
      <c r="AC1028" s="55" t="s">
        <v>1554</v>
      </c>
      <c r="AD1028" s="55" t="s">
        <v>1644</v>
      </c>
      <c r="AE1028" s="58">
        <v>0</v>
      </c>
      <c r="AF1028" s="55" t="s">
        <v>1644</v>
      </c>
      <c r="AG1028" s="55" t="s">
        <v>1644</v>
      </c>
      <c r="AH1028" s="55" t="s">
        <v>1644</v>
      </c>
      <c r="AI1028" s="55" t="s">
        <v>1644</v>
      </c>
      <c r="AJ1028" s="55" t="s">
        <v>1644</v>
      </c>
      <c r="AK1028" s="55" t="s">
        <v>1644</v>
      </c>
      <c r="AL1028" s="55" t="s">
        <v>1644</v>
      </c>
      <c r="AM1028" s="55" t="s">
        <v>3861</v>
      </c>
      <c r="AN1028" s="55" t="s">
        <v>1644</v>
      </c>
      <c r="AO1028" t="s">
        <v>3842</v>
      </c>
    </row>
    <row r="1029" spans="1:41" x14ac:dyDescent="0.25">
      <c r="A1029" s="56">
        <v>45747</v>
      </c>
      <c r="B1029" s="92" t="s">
        <v>2544</v>
      </c>
      <c r="C1029" s="55" t="s">
        <v>4303</v>
      </c>
      <c r="D1029" s="55" t="s">
        <v>3859</v>
      </c>
      <c r="E1029" s="55" t="s">
        <v>89</v>
      </c>
      <c r="F1029" s="55">
        <v>50900020</v>
      </c>
      <c r="G1029" s="55" t="s">
        <v>492</v>
      </c>
      <c r="H1029" s="55" t="s">
        <v>89</v>
      </c>
      <c r="I1029" s="57">
        <v>1028.8499999999999</v>
      </c>
      <c r="J1029" s="57">
        <v>1028.8499999999999</v>
      </c>
      <c r="K1029" s="55" t="s">
        <v>4302</v>
      </c>
      <c r="L1029" s="55" t="s">
        <v>1644</v>
      </c>
      <c r="M1029" s="55" t="s">
        <v>4303</v>
      </c>
      <c r="N1029" s="56">
        <v>45747</v>
      </c>
      <c r="O1029" s="55" t="s">
        <v>1644</v>
      </c>
      <c r="P1029" s="55" t="s">
        <v>329</v>
      </c>
      <c r="Q1029" s="55" t="s">
        <v>330</v>
      </c>
      <c r="R1029" s="55" t="s">
        <v>1644</v>
      </c>
      <c r="S1029" s="55" t="s">
        <v>1644</v>
      </c>
      <c r="T1029" s="55" t="s">
        <v>1644</v>
      </c>
      <c r="U1029" s="55" t="s">
        <v>4063</v>
      </c>
      <c r="V1029" s="55" t="s">
        <v>1881</v>
      </c>
      <c r="W1029" s="55" t="s">
        <v>1644</v>
      </c>
      <c r="X1029" s="56"/>
      <c r="Y1029" s="55" t="s">
        <v>1644</v>
      </c>
      <c r="Z1029" s="56"/>
      <c r="AA1029" s="55" t="s">
        <v>1644</v>
      </c>
      <c r="AB1029" s="59">
        <v>16577916</v>
      </c>
      <c r="AC1029" s="55" t="s">
        <v>1554</v>
      </c>
      <c r="AD1029" s="55" t="s">
        <v>1644</v>
      </c>
      <c r="AE1029" s="58">
        <v>0</v>
      </c>
      <c r="AF1029" s="55" t="s">
        <v>1644</v>
      </c>
      <c r="AG1029" s="55" t="s">
        <v>1644</v>
      </c>
      <c r="AH1029" s="55" t="s">
        <v>1644</v>
      </c>
      <c r="AI1029" s="55" t="s">
        <v>1644</v>
      </c>
      <c r="AJ1029" s="55" t="s">
        <v>1644</v>
      </c>
      <c r="AK1029" s="55" t="s">
        <v>1644</v>
      </c>
      <c r="AL1029" s="55" t="s">
        <v>1644</v>
      </c>
      <c r="AM1029" s="55" t="s">
        <v>3861</v>
      </c>
      <c r="AN1029" s="55" t="s">
        <v>1644</v>
      </c>
      <c r="AO1029" t="s">
        <v>3842</v>
      </c>
    </row>
    <row r="1030" spans="1:41" x14ac:dyDescent="0.25">
      <c r="A1030" s="56">
        <v>45747</v>
      </c>
      <c r="B1030" s="92" t="s">
        <v>2544</v>
      </c>
      <c r="C1030" s="55" t="s">
        <v>4303</v>
      </c>
      <c r="D1030" s="55" t="s">
        <v>3859</v>
      </c>
      <c r="E1030" s="55" t="s">
        <v>89</v>
      </c>
      <c r="F1030" s="55">
        <v>50900010</v>
      </c>
      <c r="G1030" s="55" t="s">
        <v>490</v>
      </c>
      <c r="H1030" s="55" t="s">
        <v>89</v>
      </c>
      <c r="I1030" s="57">
        <v>3.16</v>
      </c>
      <c r="J1030" s="57">
        <v>3.16</v>
      </c>
      <c r="K1030" s="55" t="s">
        <v>4302</v>
      </c>
      <c r="L1030" s="55" t="s">
        <v>1644</v>
      </c>
      <c r="M1030" s="55" t="s">
        <v>4303</v>
      </c>
      <c r="N1030" s="56">
        <v>45747</v>
      </c>
      <c r="O1030" s="55" t="s">
        <v>1644</v>
      </c>
      <c r="P1030" s="55" t="s">
        <v>329</v>
      </c>
      <c r="Q1030" s="55" t="s">
        <v>330</v>
      </c>
      <c r="R1030" s="55" t="s">
        <v>1644</v>
      </c>
      <c r="S1030" s="55" t="s">
        <v>1644</v>
      </c>
      <c r="T1030" s="55" t="s">
        <v>1644</v>
      </c>
      <c r="U1030" s="55" t="s">
        <v>4040</v>
      </c>
      <c r="V1030" s="55" t="s">
        <v>1718</v>
      </c>
      <c r="W1030" s="55" t="s">
        <v>1644</v>
      </c>
      <c r="X1030" s="56"/>
      <c r="Y1030" s="55" t="s">
        <v>1644</v>
      </c>
      <c r="Z1030" s="56"/>
      <c r="AA1030" s="55" t="s">
        <v>1644</v>
      </c>
      <c r="AB1030" s="59">
        <v>59582</v>
      </c>
      <c r="AC1030" s="55" t="s">
        <v>1554</v>
      </c>
      <c r="AD1030" s="55" t="s">
        <v>1644</v>
      </c>
      <c r="AE1030" s="58">
        <v>0</v>
      </c>
      <c r="AF1030" s="55" t="s">
        <v>1644</v>
      </c>
      <c r="AG1030" s="55" t="s">
        <v>1644</v>
      </c>
      <c r="AH1030" s="55" t="s">
        <v>1644</v>
      </c>
      <c r="AI1030" s="55" t="s">
        <v>1644</v>
      </c>
      <c r="AJ1030" s="55" t="s">
        <v>1644</v>
      </c>
      <c r="AK1030" s="55" t="s">
        <v>1644</v>
      </c>
      <c r="AL1030" s="55" t="s">
        <v>1644</v>
      </c>
      <c r="AM1030" s="55" t="s">
        <v>3861</v>
      </c>
      <c r="AN1030" s="55" t="s">
        <v>1644</v>
      </c>
      <c r="AO1030" t="s">
        <v>3842</v>
      </c>
    </row>
    <row r="1031" spans="1:41" x14ac:dyDescent="0.25">
      <c r="A1031" s="56">
        <v>45747</v>
      </c>
      <c r="B1031" s="92" t="s">
        <v>2544</v>
      </c>
      <c r="C1031" s="55" t="s">
        <v>4303</v>
      </c>
      <c r="D1031" s="55" t="s">
        <v>3859</v>
      </c>
      <c r="E1031" s="55" t="s">
        <v>89</v>
      </c>
      <c r="F1031" s="55">
        <v>50900020</v>
      </c>
      <c r="G1031" s="55" t="s">
        <v>492</v>
      </c>
      <c r="H1031" s="55" t="s">
        <v>89</v>
      </c>
      <c r="I1031" s="57">
        <v>2655.79</v>
      </c>
      <c r="J1031" s="57">
        <v>2655.79</v>
      </c>
      <c r="K1031" s="55" t="s">
        <v>4302</v>
      </c>
      <c r="L1031" s="55" t="s">
        <v>1644</v>
      </c>
      <c r="M1031" s="55" t="s">
        <v>4303</v>
      </c>
      <c r="N1031" s="56">
        <v>45747</v>
      </c>
      <c r="O1031" s="55" t="s">
        <v>1644</v>
      </c>
      <c r="P1031" s="55" t="s">
        <v>329</v>
      </c>
      <c r="Q1031" s="55" t="s">
        <v>330</v>
      </c>
      <c r="R1031" s="55" t="s">
        <v>1644</v>
      </c>
      <c r="S1031" s="55" t="s">
        <v>1644</v>
      </c>
      <c r="T1031" s="55" t="s">
        <v>1644</v>
      </c>
      <c r="U1031" s="55" t="s">
        <v>4045</v>
      </c>
      <c r="V1031" s="55" t="s">
        <v>1881</v>
      </c>
      <c r="W1031" s="55" t="s">
        <v>1644</v>
      </c>
      <c r="X1031" s="56"/>
      <c r="Y1031" s="55" t="s">
        <v>1644</v>
      </c>
      <c r="Z1031" s="56"/>
      <c r="AA1031" s="55" t="s">
        <v>1644</v>
      </c>
      <c r="AB1031" s="59">
        <v>41564993</v>
      </c>
      <c r="AC1031" s="55" t="s">
        <v>1554</v>
      </c>
      <c r="AD1031" s="55" t="s">
        <v>1644</v>
      </c>
      <c r="AE1031" s="58">
        <v>0</v>
      </c>
      <c r="AF1031" s="55" t="s">
        <v>1644</v>
      </c>
      <c r="AG1031" s="55" t="s">
        <v>1644</v>
      </c>
      <c r="AH1031" s="55" t="s">
        <v>1644</v>
      </c>
      <c r="AI1031" s="55" t="s">
        <v>1644</v>
      </c>
      <c r="AJ1031" s="55" t="s">
        <v>1644</v>
      </c>
      <c r="AK1031" s="55" t="s">
        <v>1644</v>
      </c>
      <c r="AL1031" s="55" t="s">
        <v>1644</v>
      </c>
      <c r="AM1031" s="55" t="s">
        <v>3861</v>
      </c>
      <c r="AN1031" s="55" t="s">
        <v>1644</v>
      </c>
      <c r="AO1031" t="s">
        <v>3842</v>
      </c>
    </row>
    <row r="1032" spans="1:41" x14ac:dyDescent="0.25">
      <c r="A1032" s="56">
        <v>45747</v>
      </c>
      <c r="B1032" s="92" t="s">
        <v>2544</v>
      </c>
      <c r="C1032" s="55" t="s">
        <v>4303</v>
      </c>
      <c r="D1032" s="55" t="s">
        <v>3859</v>
      </c>
      <c r="E1032" s="55" t="s">
        <v>89</v>
      </c>
      <c r="F1032" s="55">
        <v>50900020</v>
      </c>
      <c r="G1032" s="55" t="s">
        <v>492</v>
      </c>
      <c r="H1032" s="55" t="s">
        <v>89</v>
      </c>
      <c r="I1032" s="57">
        <v>574.6</v>
      </c>
      <c r="J1032" s="57">
        <v>574.6</v>
      </c>
      <c r="K1032" s="55" t="s">
        <v>4302</v>
      </c>
      <c r="L1032" s="55" t="s">
        <v>1644</v>
      </c>
      <c r="M1032" s="55" t="s">
        <v>4303</v>
      </c>
      <c r="N1032" s="56">
        <v>45747</v>
      </c>
      <c r="O1032" s="55" t="s">
        <v>1644</v>
      </c>
      <c r="P1032" s="55" t="s">
        <v>329</v>
      </c>
      <c r="Q1032" s="55" t="s">
        <v>330</v>
      </c>
      <c r="R1032" s="55" t="s">
        <v>1644</v>
      </c>
      <c r="S1032" s="55" t="s">
        <v>1644</v>
      </c>
      <c r="T1032" s="55" t="s">
        <v>1644</v>
      </c>
      <c r="U1032" s="55" t="s">
        <v>3869</v>
      </c>
      <c r="V1032" s="55" t="s">
        <v>1881</v>
      </c>
      <c r="W1032" s="55" t="s">
        <v>1644</v>
      </c>
      <c r="X1032" s="56"/>
      <c r="Y1032" s="55" t="s">
        <v>1644</v>
      </c>
      <c r="Z1032" s="56"/>
      <c r="AA1032" s="55" t="s">
        <v>1644</v>
      </c>
      <c r="AB1032" s="59">
        <v>8983273</v>
      </c>
      <c r="AC1032" s="55" t="s">
        <v>1554</v>
      </c>
      <c r="AD1032" s="55" t="s">
        <v>1644</v>
      </c>
      <c r="AE1032" s="58">
        <v>0</v>
      </c>
      <c r="AF1032" s="55" t="s">
        <v>1644</v>
      </c>
      <c r="AG1032" s="55" t="s">
        <v>1644</v>
      </c>
      <c r="AH1032" s="55" t="s">
        <v>1644</v>
      </c>
      <c r="AI1032" s="55" t="s">
        <v>1644</v>
      </c>
      <c r="AJ1032" s="55" t="s">
        <v>1644</v>
      </c>
      <c r="AK1032" s="55" t="s">
        <v>1644</v>
      </c>
      <c r="AL1032" s="55" t="s">
        <v>1644</v>
      </c>
      <c r="AM1032" s="55" t="s">
        <v>3861</v>
      </c>
      <c r="AN1032" s="55" t="s">
        <v>1644</v>
      </c>
      <c r="AO1032" t="s">
        <v>3842</v>
      </c>
    </row>
    <row r="1033" spans="1:41" x14ac:dyDescent="0.25">
      <c r="A1033" s="56">
        <v>45747</v>
      </c>
      <c r="B1033" s="92" t="s">
        <v>2544</v>
      </c>
      <c r="C1033" s="55" t="s">
        <v>4303</v>
      </c>
      <c r="D1033" s="55" t="s">
        <v>3859</v>
      </c>
      <c r="E1033" s="55" t="s">
        <v>89</v>
      </c>
      <c r="F1033" s="55">
        <v>50900020</v>
      </c>
      <c r="G1033" s="55" t="s">
        <v>492</v>
      </c>
      <c r="H1033" s="55" t="s">
        <v>89</v>
      </c>
      <c r="I1033" s="57">
        <v>1062.8599999999999</v>
      </c>
      <c r="J1033" s="57">
        <v>1062.8599999999999</v>
      </c>
      <c r="K1033" s="55" t="s">
        <v>4302</v>
      </c>
      <c r="L1033" s="55" t="s">
        <v>1644</v>
      </c>
      <c r="M1033" s="55" t="s">
        <v>4303</v>
      </c>
      <c r="N1033" s="56">
        <v>45747</v>
      </c>
      <c r="O1033" s="55" t="s">
        <v>1644</v>
      </c>
      <c r="P1033" s="55" t="s">
        <v>329</v>
      </c>
      <c r="Q1033" s="55" t="s">
        <v>330</v>
      </c>
      <c r="R1033" s="55" t="s">
        <v>1644</v>
      </c>
      <c r="S1033" s="55" t="s">
        <v>1644</v>
      </c>
      <c r="T1033" s="55" t="s">
        <v>1644</v>
      </c>
      <c r="U1033" s="55" t="s">
        <v>4090</v>
      </c>
      <c r="V1033" s="55" t="s">
        <v>1881</v>
      </c>
      <c r="W1033" s="55" t="s">
        <v>1644</v>
      </c>
      <c r="X1033" s="56"/>
      <c r="Y1033" s="55" t="s">
        <v>1644</v>
      </c>
      <c r="Z1033" s="56"/>
      <c r="AA1033" s="55" t="s">
        <v>1644</v>
      </c>
      <c r="AB1033" s="59">
        <v>17126069</v>
      </c>
      <c r="AC1033" s="55" t="s">
        <v>1554</v>
      </c>
      <c r="AD1033" s="55" t="s">
        <v>1644</v>
      </c>
      <c r="AE1033" s="58">
        <v>0</v>
      </c>
      <c r="AF1033" s="55" t="s">
        <v>1644</v>
      </c>
      <c r="AG1033" s="55" t="s">
        <v>1644</v>
      </c>
      <c r="AH1033" s="55" t="s">
        <v>1644</v>
      </c>
      <c r="AI1033" s="55" t="s">
        <v>1644</v>
      </c>
      <c r="AJ1033" s="55" t="s">
        <v>1644</v>
      </c>
      <c r="AK1033" s="55" t="s">
        <v>1644</v>
      </c>
      <c r="AL1033" s="55" t="s">
        <v>1644</v>
      </c>
      <c r="AM1033" s="55" t="s">
        <v>3861</v>
      </c>
      <c r="AN1033" s="55" t="s">
        <v>1644</v>
      </c>
      <c r="AO1033" t="s">
        <v>3842</v>
      </c>
    </row>
    <row r="1034" spans="1:41" x14ac:dyDescent="0.25">
      <c r="A1034" s="56">
        <v>45747</v>
      </c>
      <c r="B1034" s="92" t="s">
        <v>2544</v>
      </c>
      <c r="C1034" s="55" t="s">
        <v>4303</v>
      </c>
      <c r="D1034" s="55" t="s">
        <v>3859</v>
      </c>
      <c r="E1034" s="55" t="s">
        <v>89</v>
      </c>
      <c r="F1034" s="55">
        <v>50900020</v>
      </c>
      <c r="G1034" s="55" t="s">
        <v>492</v>
      </c>
      <c r="H1034" s="55" t="s">
        <v>89</v>
      </c>
      <c r="I1034" s="57">
        <v>4270.33</v>
      </c>
      <c r="J1034" s="57">
        <v>4270.33</v>
      </c>
      <c r="K1034" s="55" t="s">
        <v>4302</v>
      </c>
      <c r="L1034" s="55" t="s">
        <v>1644</v>
      </c>
      <c r="M1034" s="55" t="s">
        <v>4303</v>
      </c>
      <c r="N1034" s="56">
        <v>45747</v>
      </c>
      <c r="O1034" s="55" t="s">
        <v>1644</v>
      </c>
      <c r="P1034" s="55" t="s">
        <v>329</v>
      </c>
      <c r="Q1034" s="55" t="s">
        <v>330</v>
      </c>
      <c r="R1034" s="55" t="s">
        <v>1644</v>
      </c>
      <c r="S1034" s="55" t="s">
        <v>1644</v>
      </c>
      <c r="T1034" s="55" t="s">
        <v>1644</v>
      </c>
      <c r="U1034" s="55" t="s">
        <v>4076</v>
      </c>
      <c r="V1034" s="55" t="s">
        <v>1881</v>
      </c>
      <c r="W1034" s="55" t="s">
        <v>1644</v>
      </c>
      <c r="X1034" s="56"/>
      <c r="Y1034" s="55" t="s">
        <v>1644</v>
      </c>
      <c r="Z1034" s="56"/>
      <c r="AA1034" s="55" t="s">
        <v>1644</v>
      </c>
      <c r="AB1034" s="59">
        <v>71041265</v>
      </c>
      <c r="AC1034" s="55" t="s">
        <v>1554</v>
      </c>
      <c r="AD1034" s="55" t="s">
        <v>1644</v>
      </c>
      <c r="AE1034" s="58">
        <v>0</v>
      </c>
      <c r="AF1034" s="55" t="s">
        <v>1644</v>
      </c>
      <c r="AG1034" s="55" t="s">
        <v>1644</v>
      </c>
      <c r="AH1034" s="55" t="s">
        <v>1644</v>
      </c>
      <c r="AI1034" s="55" t="s">
        <v>1644</v>
      </c>
      <c r="AJ1034" s="55" t="s">
        <v>1644</v>
      </c>
      <c r="AK1034" s="55" t="s">
        <v>1644</v>
      </c>
      <c r="AL1034" s="55" t="s">
        <v>1644</v>
      </c>
      <c r="AM1034" s="55" t="s">
        <v>3861</v>
      </c>
      <c r="AN1034" s="55" t="s">
        <v>1644</v>
      </c>
      <c r="AO1034" t="s">
        <v>3842</v>
      </c>
    </row>
    <row r="1035" spans="1:41" x14ac:dyDescent="0.25">
      <c r="A1035" s="56">
        <v>45747</v>
      </c>
      <c r="B1035" s="92" t="s">
        <v>2544</v>
      </c>
      <c r="C1035" s="55" t="s">
        <v>4303</v>
      </c>
      <c r="D1035" s="55" t="s">
        <v>3859</v>
      </c>
      <c r="E1035" s="55" t="s">
        <v>89</v>
      </c>
      <c r="F1035" s="55">
        <v>50900020</v>
      </c>
      <c r="G1035" s="55" t="s">
        <v>492</v>
      </c>
      <c r="H1035" s="55" t="s">
        <v>89</v>
      </c>
      <c r="I1035" s="57">
        <v>651.26</v>
      </c>
      <c r="J1035" s="57">
        <v>651.26</v>
      </c>
      <c r="K1035" s="55" t="s">
        <v>4302</v>
      </c>
      <c r="L1035" s="55" t="s">
        <v>1644</v>
      </c>
      <c r="M1035" s="55" t="s">
        <v>4303</v>
      </c>
      <c r="N1035" s="56">
        <v>45747</v>
      </c>
      <c r="O1035" s="55" t="s">
        <v>1644</v>
      </c>
      <c r="P1035" s="55" t="s">
        <v>329</v>
      </c>
      <c r="Q1035" s="55" t="s">
        <v>330</v>
      </c>
      <c r="R1035" s="55" t="s">
        <v>1644</v>
      </c>
      <c r="S1035" s="55" t="s">
        <v>1644</v>
      </c>
      <c r="T1035" s="55" t="s">
        <v>1644</v>
      </c>
      <c r="U1035" s="55" t="s">
        <v>4079</v>
      </c>
      <c r="V1035" s="55" t="s">
        <v>1881</v>
      </c>
      <c r="W1035" s="55" t="s">
        <v>1644</v>
      </c>
      <c r="X1035" s="56"/>
      <c r="Y1035" s="55" t="s">
        <v>1644</v>
      </c>
      <c r="Z1035" s="56"/>
      <c r="AA1035" s="55" t="s">
        <v>1644</v>
      </c>
      <c r="AB1035" s="59">
        <v>10148057</v>
      </c>
      <c r="AC1035" s="55" t="s">
        <v>1554</v>
      </c>
      <c r="AD1035" s="55" t="s">
        <v>1644</v>
      </c>
      <c r="AE1035" s="58">
        <v>0</v>
      </c>
      <c r="AF1035" s="55" t="s">
        <v>1644</v>
      </c>
      <c r="AG1035" s="55" t="s">
        <v>1644</v>
      </c>
      <c r="AH1035" s="55" t="s">
        <v>1644</v>
      </c>
      <c r="AI1035" s="55" t="s">
        <v>1644</v>
      </c>
      <c r="AJ1035" s="55" t="s">
        <v>1644</v>
      </c>
      <c r="AK1035" s="55" t="s">
        <v>1644</v>
      </c>
      <c r="AL1035" s="55" t="s">
        <v>1644</v>
      </c>
      <c r="AM1035" s="55" t="s">
        <v>3861</v>
      </c>
      <c r="AN1035" s="55" t="s">
        <v>1644</v>
      </c>
      <c r="AO1035" t="s">
        <v>3842</v>
      </c>
    </row>
    <row r="1036" spans="1:41" x14ac:dyDescent="0.25">
      <c r="A1036" s="56">
        <v>45747</v>
      </c>
      <c r="B1036" s="92" t="s">
        <v>2544</v>
      </c>
      <c r="C1036" s="55" t="s">
        <v>4303</v>
      </c>
      <c r="D1036" s="55" t="s">
        <v>3859</v>
      </c>
      <c r="E1036" s="55" t="s">
        <v>89</v>
      </c>
      <c r="F1036" s="55">
        <v>50900020</v>
      </c>
      <c r="G1036" s="55" t="s">
        <v>492</v>
      </c>
      <c r="H1036" s="55" t="s">
        <v>89</v>
      </c>
      <c r="I1036" s="57">
        <v>736.4</v>
      </c>
      <c r="J1036" s="57">
        <v>736.4</v>
      </c>
      <c r="K1036" s="55" t="s">
        <v>4302</v>
      </c>
      <c r="L1036" s="55" t="s">
        <v>1644</v>
      </c>
      <c r="M1036" s="55" t="s">
        <v>4303</v>
      </c>
      <c r="N1036" s="56">
        <v>45747</v>
      </c>
      <c r="O1036" s="55" t="s">
        <v>1644</v>
      </c>
      <c r="P1036" s="55" t="s">
        <v>329</v>
      </c>
      <c r="Q1036" s="55" t="s">
        <v>330</v>
      </c>
      <c r="R1036" s="55" t="s">
        <v>1644</v>
      </c>
      <c r="S1036" s="55" t="s">
        <v>1644</v>
      </c>
      <c r="T1036" s="55" t="s">
        <v>1644</v>
      </c>
      <c r="U1036" s="55" t="s">
        <v>4080</v>
      </c>
      <c r="V1036" s="55" t="s">
        <v>1881</v>
      </c>
      <c r="W1036" s="55" t="s">
        <v>1644</v>
      </c>
      <c r="X1036" s="56"/>
      <c r="Y1036" s="55" t="s">
        <v>1644</v>
      </c>
      <c r="Z1036" s="56"/>
      <c r="AA1036" s="55" t="s">
        <v>1644</v>
      </c>
      <c r="AB1036" s="59">
        <v>11609245</v>
      </c>
      <c r="AC1036" s="55" t="s">
        <v>1554</v>
      </c>
      <c r="AD1036" s="55" t="s">
        <v>1644</v>
      </c>
      <c r="AE1036" s="58">
        <v>0</v>
      </c>
      <c r="AF1036" s="55" t="s">
        <v>1644</v>
      </c>
      <c r="AG1036" s="55" t="s">
        <v>1644</v>
      </c>
      <c r="AH1036" s="55" t="s">
        <v>1644</v>
      </c>
      <c r="AI1036" s="55" t="s">
        <v>1644</v>
      </c>
      <c r="AJ1036" s="55" t="s">
        <v>1644</v>
      </c>
      <c r="AK1036" s="55" t="s">
        <v>1644</v>
      </c>
      <c r="AL1036" s="55" t="s">
        <v>1644</v>
      </c>
      <c r="AM1036" s="55" t="s">
        <v>3861</v>
      </c>
      <c r="AN1036" s="55" t="s">
        <v>1644</v>
      </c>
      <c r="AO1036" t="s">
        <v>3842</v>
      </c>
    </row>
    <row r="1037" spans="1:41" x14ac:dyDescent="0.25">
      <c r="A1037" s="56">
        <v>45747</v>
      </c>
      <c r="B1037" s="92" t="s">
        <v>2544</v>
      </c>
      <c r="C1037" s="55" t="s">
        <v>4303</v>
      </c>
      <c r="D1037" s="55" t="s">
        <v>3859</v>
      </c>
      <c r="E1037" s="55" t="s">
        <v>89</v>
      </c>
      <c r="F1037" s="55">
        <v>50900020</v>
      </c>
      <c r="G1037" s="55" t="s">
        <v>492</v>
      </c>
      <c r="H1037" s="55" t="s">
        <v>89</v>
      </c>
      <c r="I1037" s="57">
        <v>972.42</v>
      </c>
      <c r="J1037" s="57">
        <v>972.42</v>
      </c>
      <c r="K1037" s="55" t="s">
        <v>4302</v>
      </c>
      <c r="L1037" s="55" t="s">
        <v>1644</v>
      </c>
      <c r="M1037" s="55" t="s">
        <v>4303</v>
      </c>
      <c r="N1037" s="56">
        <v>45747</v>
      </c>
      <c r="O1037" s="55" t="s">
        <v>1644</v>
      </c>
      <c r="P1037" s="55" t="s">
        <v>329</v>
      </c>
      <c r="Q1037" s="55" t="s">
        <v>330</v>
      </c>
      <c r="R1037" s="55" t="s">
        <v>1644</v>
      </c>
      <c r="S1037" s="55" t="s">
        <v>1644</v>
      </c>
      <c r="T1037" s="55" t="s">
        <v>1644</v>
      </c>
      <c r="U1037" s="55" t="s">
        <v>4095</v>
      </c>
      <c r="V1037" s="55" t="s">
        <v>1881</v>
      </c>
      <c r="W1037" s="55" t="s">
        <v>1644</v>
      </c>
      <c r="X1037" s="56"/>
      <c r="Y1037" s="55" t="s">
        <v>1644</v>
      </c>
      <c r="Z1037" s="56"/>
      <c r="AA1037" s="55" t="s">
        <v>1644</v>
      </c>
      <c r="AB1037" s="59">
        <v>15001912</v>
      </c>
      <c r="AC1037" s="55" t="s">
        <v>1554</v>
      </c>
      <c r="AD1037" s="55" t="s">
        <v>1644</v>
      </c>
      <c r="AE1037" s="58">
        <v>0</v>
      </c>
      <c r="AF1037" s="55" t="s">
        <v>1644</v>
      </c>
      <c r="AG1037" s="55" t="s">
        <v>1644</v>
      </c>
      <c r="AH1037" s="55" t="s">
        <v>1644</v>
      </c>
      <c r="AI1037" s="55" t="s">
        <v>1644</v>
      </c>
      <c r="AJ1037" s="55" t="s">
        <v>1644</v>
      </c>
      <c r="AK1037" s="55" t="s">
        <v>1644</v>
      </c>
      <c r="AL1037" s="55" t="s">
        <v>1644</v>
      </c>
      <c r="AM1037" s="55" t="s">
        <v>3861</v>
      </c>
      <c r="AN1037" s="55" t="s">
        <v>1644</v>
      </c>
      <c r="AO1037" t="s">
        <v>3842</v>
      </c>
    </row>
    <row r="1038" spans="1:41" x14ac:dyDescent="0.25">
      <c r="A1038" s="56">
        <v>45747</v>
      </c>
      <c r="B1038" s="92" t="s">
        <v>2544</v>
      </c>
      <c r="C1038" s="55" t="s">
        <v>4303</v>
      </c>
      <c r="D1038" s="55" t="s">
        <v>3859</v>
      </c>
      <c r="E1038" s="55" t="s">
        <v>89</v>
      </c>
      <c r="F1038" s="55">
        <v>50900020</v>
      </c>
      <c r="G1038" s="55" t="s">
        <v>492</v>
      </c>
      <c r="H1038" s="55" t="s">
        <v>89</v>
      </c>
      <c r="I1038" s="57">
        <v>843.3</v>
      </c>
      <c r="J1038" s="57">
        <v>843.3</v>
      </c>
      <c r="K1038" s="55" t="s">
        <v>4302</v>
      </c>
      <c r="L1038" s="55" t="s">
        <v>1644</v>
      </c>
      <c r="M1038" s="55" t="s">
        <v>4303</v>
      </c>
      <c r="N1038" s="56">
        <v>45747</v>
      </c>
      <c r="O1038" s="55" t="s">
        <v>1644</v>
      </c>
      <c r="P1038" s="55" t="s">
        <v>329</v>
      </c>
      <c r="Q1038" s="55" t="s">
        <v>330</v>
      </c>
      <c r="R1038" s="55" t="s">
        <v>1644</v>
      </c>
      <c r="S1038" s="55" t="s">
        <v>1644</v>
      </c>
      <c r="T1038" s="55" t="s">
        <v>1644</v>
      </c>
      <c r="U1038" s="55" t="s">
        <v>3872</v>
      </c>
      <c r="V1038" s="55" t="s">
        <v>1881</v>
      </c>
      <c r="W1038" s="55" t="s">
        <v>1644</v>
      </c>
      <c r="X1038" s="56"/>
      <c r="Y1038" s="55" t="s">
        <v>1644</v>
      </c>
      <c r="Z1038" s="56"/>
      <c r="AA1038" s="55" t="s">
        <v>1644</v>
      </c>
      <c r="AB1038" s="59">
        <v>13248182</v>
      </c>
      <c r="AC1038" s="55" t="s">
        <v>1554</v>
      </c>
      <c r="AD1038" s="55" t="s">
        <v>1644</v>
      </c>
      <c r="AE1038" s="58">
        <v>0</v>
      </c>
      <c r="AF1038" s="55" t="s">
        <v>1644</v>
      </c>
      <c r="AG1038" s="55" t="s">
        <v>1644</v>
      </c>
      <c r="AH1038" s="55" t="s">
        <v>1644</v>
      </c>
      <c r="AI1038" s="55" t="s">
        <v>1644</v>
      </c>
      <c r="AJ1038" s="55" t="s">
        <v>1644</v>
      </c>
      <c r="AK1038" s="55" t="s">
        <v>1644</v>
      </c>
      <c r="AL1038" s="55" t="s">
        <v>1644</v>
      </c>
      <c r="AM1038" s="55" t="s">
        <v>3861</v>
      </c>
      <c r="AN1038" s="55" t="s">
        <v>1644</v>
      </c>
      <c r="AO1038" t="s">
        <v>3842</v>
      </c>
    </row>
    <row r="1039" spans="1:41" x14ac:dyDescent="0.25">
      <c r="A1039" s="56">
        <v>45747</v>
      </c>
      <c r="B1039" s="92" t="s">
        <v>2544</v>
      </c>
      <c r="C1039" s="55" t="s">
        <v>4303</v>
      </c>
      <c r="D1039" s="55" t="s">
        <v>3859</v>
      </c>
      <c r="E1039" s="55" t="s">
        <v>89</v>
      </c>
      <c r="F1039" s="55">
        <v>50900020</v>
      </c>
      <c r="G1039" s="55" t="s">
        <v>492</v>
      </c>
      <c r="H1039" s="55" t="s">
        <v>89</v>
      </c>
      <c r="I1039" s="57">
        <v>214.37</v>
      </c>
      <c r="J1039" s="57">
        <v>214.37</v>
      </c>
      <c r="K1039" s="55" t="s">
        <v>4302</v>
      </c>
      <c r="L1039" s="55" t="s">
        <v>1644</v>
      </c>
      <c r="M1039" s="55" t="s">
        <v>4303</v>
      </c>
      <c r="N1039" s="56">
        <v>45747</v>
      </c>
      <c r="O1039" s="55" t="s">
        <v>1644</v>
      </c>
      <c r="P1039" s="55" t="s">
        <v>329</v>
      </c>
      <c r="Q1039" s="55" t="s">
        <v>330</v>
      </c>
      <c r="R1039" s="55" t="s">
        <v>1644</v>
      </c>
      <c r="S1039" s="55" t="s">
        <v>1644</v>
      </c>
      <c r="T1039" s="55" t="s">
        <v>1644</v>
      </c>
      <c r="U1039" s="55" t="s">
        <v>4085</v>
      </c>
      <c r="V1039" s="55" t="s">
        <v>1881</v>
      </c>
      <c r="W1039" s="55" t="s">
        <v>1644</v>
      </c>
      <c r="X1039" s="56"/>
      <c r="Y1039" s="55" t="s">
        <v>1644</v>
      </c>
      <c r="Z1039" s="56"/>
      <c r="AA1039" s="55" t="s">
        <v>1644</v>
      </c>
      <c r="AB1039" s="59">
        <v>3320698</v>
      </c>
      <c r="AC1039" s="55" t="s">
        <v>1554</v>
      </c>
      <c r="AD1039" s="55" t="s">
        <v>1644</v>
      </c>
      <c r="AE1039" s="58">
        <v>0</v>
      </c>
      <c r="AF1039" s="55" t="s">
        <v>1644</v>
      </c>
      <c r="AG1039" s="55" t="s">
        <v>1644</v>
      </c>
      <c r="AH1039" s="55" t="s">
        <v>1644</v>
      </c>
      <c r="AI1039" s="55" t="s">
        <v>1644</v>
      </c>
      <c r="AJ1039" s="55" t="s">
        <v>1644</v>
      </c>
      <c r="AK1039" s="55" t="s">
        <v>1644</v>
      </c>
      <c r="AL1039" s="55" t="s">
        <v>1644</v>
      </c>
      <c r="AM1039" s="55" t="s">
        <v>3861</v>
      </c>
      <c r="AN1039" s="55" t="s">
        <v>1644</v>
      </c>
      <c r="AO1039" t="s">
        <v>3842</v>
      </c>
    </row>
    <row r="1040" spans="1:41" x14ac:dyDescent="0.25">
      <c r="A1040" s="56">
        <v>45747</v>
      </c>
      <c r="B1040" s="92" t="s">
        <v>2544</v>
      </c>
      <c r="C1040" s="55" t="s">
        <v>4303</v>
      </c>
      <c r="D1040" s="55" t="s">
        <v>3859</v>
      </c>
      <c r="E1040" s="55" t="s">
        <v>89</v>
      </c>
      <c r="F1040" s="55">
        <v>50900020</v>
      </c>
      <c r="G1040" s="55" t="s">
        <v>492</v>
      </c>
      <c r="H1040" s="55" t="s">
        <v>89</v>
      </c>
      <c r="I1040" s="57">
        <v>2312.92</v>
      </c>
      <c r="J1040" s="57">
        <v>2312.92</v>
      </c>
      <c r="K1040" s="55" t="s">
        <v>4302</v>
      </c>
      <c r="L1040" s="55" t="s">
        <v>1644</v>
      </c>
      <c r="M1040" s="55" t="s">
        <v>4303</v>
      </c>
      <c r="N1040" s="56">
        <v>45747</v>
      </c>
      <c r="O1040" s="55" t="s">
        <v>1644</v>
      </c>
      <c r="P1040" s="55" t="s">
        <v>329</v>
      </c>
      <c r="Q1040" s="55" t="s">
        <v>330</v>
      </c>
      <c r="R1040" s="55" t="s">
        <v>1644</v>
      </c>
      <c r="S1040" s="55" t="s">
        <v>1644</v>
      </c>
      <c r="T1040" s="55" t="s">
        <v>1644</v>
      </c>
      <c r="U1040" s="55" t="s">
        <v>4104</v>
      </c>
      <c r="V1040" s="55" t="s">
        <v>1881</v>
      </c>
      <c r="W1040" s="55" t="s">
        <v>1644</v>
      </c>
      <c r="X1040" s="56"/>
      <c r="Y1040" s="55" t="s">
        <v>1644</v>
      </c>
      <c r="Z1040" s="56"/>
      <c r="AA1040" s="55" t="s">
        <v>1644</v>
      </c>
      <c r="AB1040" s="59">
        <v>36537846</v>
      </c>
      <c r="AC1040" s="55" t="s">
        <v>1554</v>
      </c>
      <c r="AD1040" s="55" t="s">
        <v>1644</v>
      </c>
      <c r="AE1040" s="58">
        <v>0</v>
      </c>
      <c r="AF1040" s="55" t="s">
        <v>1644</v>
      </c>
      <c r="AG1040" s="55" t="s">
        <v>1644</v>
      </c>
      <c r="AH1040" s="55" t="s">
        <v>1644</v>
      </c>
      <c r="AI1040" s="55" t="s">
        <v>1644</v>
      </c>
      <c r="AJ1040" s="55" t="s">
        <v>1644</v>
      </c>
      <c r="AK1040" s="55" t="s">
        <v>1644</v>
      </c>
      <c r="AL1040" s="55" t="s">
        <v>1644</v>
      </c>
      <c r="AM1040" s="55" t="s">
        <v>3861</v>
      </c>
      <c r="AN1040" s="55" t="s">
        <v>1644</v>
      </c>
      <c r="AO1040" t="s">
        <v>3842</v>
      </c>
    </row>
    <row r="1041" spans="1:41" x14ac:dyDescent="0.25">
      <c r="A1041" s="56">
        <v>45747</v>
      </c>
      <c r="B1041" s="92" t="s">
        <v>2544</v>
      </c>
      <c r="C1041" s="55" t="s">
        <v>4303</v>
      </c>
      <c r="D1041" s="55" t="s">
        <v>3859</v>
      </c>
      <c r="E1041" s="55" t="s">
        <v>89</v>
      </c>
      <c r="F1041" s="55">
        <v>50900010</v>
      </c>
      <c r="G1041" s="55" t="s">
        <v>490</v>
      </c>
      <c r="H1041" s="55" t="s">
        <v>89</v>
      </c>
      <c r="I1041" s="57">
        <v>530.65</v>
      </c>
      <c r="J1041" s="57">
        <v>530.65</v>
      </c>
      <c r="K1041" s="55" t="s">
        <v>4302</v>
      </c>
      <c r="L1041" s="55" t="s">
        <v>1644</v>
      </c>
      <c r="M1041" s="55" t="s">
        <v>4303</v>
      </c>
      <c r="N1041" s="56">
        <v>45747</v>
      </c>
      <c r="O1041" s="55" t="s">
        <v>1644</v>
      </c>
      <c r="P1041" s="55" t="s">
        <v>329</v>
      </c>
      <c r="Q1041" s="55" t="s">
        <v>330</v>
      </c>
      <c r="R1041" s="55" t="s">
        <v>1644</v>
      </c>
      <c r="S1041" s="55" t="s">
        <v>1644</v>
      </c>
      <c r="T1041" s="55" t="s">
        <v>1644</v>
      </c>
      <c r="U1041" s="55" t="s">
        <v>4055</v>
      </c>
      <c r="V1041" s="55" t="s">
        <v>1881</v>
      </c>
      <c r="W1041" s="55" t="s">
        <v>1644</v>
      </c>
      <c r="X1041" s="56"/>
      <c r="Y1041" s="55" t="s">
        <v>1644</v>
      </c>
      <c r="Z1041" s="56"/>
      <c r="AA1041" s="55" t="s">
        <v>1644</v>
      </c>
      <c r="AB1041" s="59">
        <v>8490525</v>
      </c>
      <c r="AC1041" s="55" t="s">
        <v>1554</v>
      </c>
      <c r="AD1041" s="55" t="s">
        <v>1644</v>
      </c>
      <c r="AE1041" s="58">
        <v>0</v>
      </c>
      <c r="AF1041" s="55" t="s">
        <v>1644</v>
      </c>
      <c r="AG1041" s="55" t="s">
        <v>1644</v>
      </c>
      <c r="AH1041" s="55" t="s">
        <v>1644</v>
      </c>
      <c r="AI1041" s="55" t="s">
        <v>1644</v>
      </c>
      <c r="AJ1041" s="55" t="s">
        <v>1644</v>
      </c>
      <c r="AK1041" s="55" t="s">
        <v>1644</v>
      </c>
      <c r="AL1041" s="55" t="s">
        <v>1644</v>
      </c>
      <c r="AM1041" s="55" t="s">
        <v>3861</v>
      </c>
      <c r="AN1041" s="55" t="s">
        <v>1644</v>
      </c>
      <c r="AO1041" t="s">
        <v>3842</v>
      </c>
    </row>
    <row r="1042" spans="1:41" x14ac:dyDescent="0.25">
      <c r="A1042" s="56">
        <v>45747</v>
      </c>
      <c r="B1042" s="92" t="s">
        <v>2544</v>
      </c>
      <c r="C1042" s="55" t="s">
        <v>4303</v>
      </c>
      <c r="D1042" s="55" t="s">
        <v>3859</v>
      </c>
      <c r="E1042" s="55" t="s">
        <v>89</v>
      </c>
      <c r="F1042" s="55">
        <v>50900010</v>
      </c>
      <c r="G1042" s="55" t="s">
        <v>490</v>
      </c>
      <c r="H1042" s="55" t="s">
        <v>89</v>
      </c>
      <c r="I1042" s="57">
        <v>50.53</v>
      </c>
      <c r="J1042" s="57">
        <v>50.53</v>
      </c>
      <c r="K1042" s="55" t="s">
        <v>4302</v>
      </c>
      <c r="L1042" s="55" t="s">
        <v>1644</v>
      </c>
      <c r="M1042" s="55" t="s">
        <v>4303</v>
      </c>
      <c r="N1042" s="56">
        <v>45747</v>
      </c>
      <c r="O1042" s="55" t="s">
        <v>1644</v>
      </c>
      <c r="P1042" s="55" t="s">
        <v>329</v>
      </c>
      <c r="Q1042" s="55" t="s">
        <v>330</v>
      </c>
      <c r="R1042" s="55" t="s">
        <v>1644</v>
      </c>
      <c r="S1042" s="55" t="s">
        <v>1644</v>
      </c>
      <c r="T1042" s="55" t="s">
        <v>1644</v>
      </c>
      <c r="U1042" s="55" t="s">
        <v>4036</v>
      </c>
      <c r="V1042" s="55" t="s">
        <v>1881</v>
      </c>
      <c r="W1042" s="55" t="s">
        <v>1644</v>
      </c>
      <c r="X1042" s="56"/>
      <c r="Y1042" s="55" t="s">
        <v>1644</v>
      </c>
      <c r="Z1042" s="56"/>
      <c r="AA1042" s="55" t="s">
        <v>1644</v>
      </c>
      <c r="AB1042" s="59">
        <v>793865</v>
      </c>
      <c r="AC1042" s="55" t="s">
        <v>1554</v>
      </c>
      <c r="AD1042" s="55" t="s">
        <v>1644</v>
      </c>
      <c r="AE1042" s="58">
        <v>0</v>
      </c>
      <c r="AF1042" s="55" t="s">
        <v>1644</v>
      </c>
      <c r="AG1042" s="55" t="s">
        <v>1644</v>
      </c>
      <c r="AH1042" s="55" t="s">
        <v>1644</v>
      </c>
      <c r="AI1042" s="55" t="s">
        <v>1644</v>
      </c>
      <c r="AJ1042" s="55" t="s">
        <v>1644</v>
      </c>
      <c r="AK1042" s="55" t="s">
        <v>1644</v>
      </c>
      <c r="AL1042" s="55" t="s">
        <v>1644</v>
      </c>
      <c r="AM1042" s="55" t="s">
        <v>3861</v>
      </c>
      <c r="AN1042" s="55" t="s">
        <v>1644</v>
      </c>
      <c r="AO1042" t="s">
        <v>3842</v>
      </c>
    </row>
    <row r="1043" spans="1:41" x14ac:dyDescent="0.25">
      <c r="A1043" s="56">
        <v>45747</v>
      </c>
      <c r="B1043" s="92" t="s">
        <v>2544</v>
      </c>
      <c r="C1043" s="55" t="s">
        <v>4303</v>
      </c>
      <c r="D1043" s="55" t="s">
        <v>3859</v>
      </c>
      <c r="E1043" s="55" t="s">
        <v>89</v>
      </c>
      <c r="F1043" s="55">
        <v>50900010</v>
      </c>
      <c r="G1043" s="55" t="s">
        <v>490</v>
      </c>
      <c r="H1043" s="55" t="s">
        <v>89</v>
      </c>
      <c r="I1043" s="57">
        <v>550.91</v>
      </c>
      <c r="J1043" s="57">
        <v>550.91</v>
      </c>
      <c r="K1043" s="55" t="s">
        <v>4302</v>
      </c>
      <c r="L1043" s="55" t="s">
        <v>1644</v>
      </c>
      <c r="M1043" s="55" t="s">
        <v>4303</v>
      </c>
      <c r="N1043" s="56">
        <v>45747</v>
      </c>
      <c r="O1043" s="55" t="s">
        <v>1644</v>
      </c>
      <c r="P1043" s="55" t="s">
        <v>329</v>
      </c>
      <c r="Q1043" s="55" t="s">
        <v>330</v>
      </c>
      <c r="R1043" s="55" t="s">
        <v>1644</v>
      </c>
      <c r="S1043" s="55" t="s">
        <v>1644</v>
      </c>
      <c r="T1043" s="55" t="s">
        <v>1644</v>
      </c>
      <c r="U1043" s="55" t="s">
        <v>4056</v>
      </c>
      <c r="V1043" s="55" t="s">
        <v>1881</v>
      </c>
      <c r="W1043" s="55" t="s">
        <v>1644</v>
      </c>
      <c r="X1043" s="56"/>
      <c r="Y1043" s="55" t="s">
        <v>1644</v>
      </c>
      <c r="Z1043" s="56"/>
      <c r="AA1043" s="55" t="s">
        <v>1644</v>
      </c>
      <c r="AB1043" s="59">
        <v>9245535</v>
      </c>
      <c r="AC1043" s="55" t="s">
        <v>1554</v>
      </c>
      <c r="AD1043" s="55" t="s">
        <v>1644</v>
      </c>
      <c r="AE1043" s="58">
        <v>0</v>
      </c>
      <c r="AF1043" s="55" t="s">
        <v>1644</v>
      </c>
      <c r="AG1043" s="55" t="s">
        <v>1644</v>
      </c>
      <c r="AH1043" s="55" t="s">
        <v>1644</v>
      </c>
      <c r="AI1043" s="55" t="s">
        <v>1644</v>
      </c>
      <c r="AJ1043" s="55" t="s">
        <v>1644</v>
      </c>
      <c r="AK1043" s="55" t="s">
        <v>1644</v>
      </c>
      <c r="AL1043" s="55" t="s">
        <v>1644</v>
      </c>
      <c r="AM1043" s="55" t="s">
        <v>3861</v>
      </c>
      <c r="AN1043" s="55" t="s">
        <v>1644</v>
      </c>
      <c r="AO1043" t="s">
        <v>3842</v>
      </c>
    </row>
    <row r="1044" spans="1:41" x14ac:dyDescent="0.25">
      <c r="A1044" s="56">
        <v>45747</v>
      </c>
      <c r="B1044" s="92" t="s">
        <v>2544</v>
      </c>
      <c r="C1044" s="55" t="s">
        <v>4303</v>
      </c>
      <c r="D1044" s="55" t="s">
        <v>3859</v>
      </c>
      <c r="E1044" s="55" t="s">
        <v>89</v>
      </c>
      <c r="F1044" s="55">
        <v>50900020</v>
      </c>
      <c r="G1044" s="55" t="s">
        <v>492</v>
      </c>
      <c r="H1044" s="55" t="s">
        <v>89</v>
      </c>
      <c r="I1044" s="57">
        <v>944.4</v>
      </c>
      <c r="J1044" s="57">
        <v>944.4</v>
      </c>
      <c r="K1044" s="55" t="s">
        <v>4302</v>
      </c>
      <c r="L1044" s="55" t="s">
        <v>1644</v>
      </c>
      <c r="M1044" s="55" t="s">
        <v>4303</v>
      </c>
      <c r="N1044" s="56">
        <v>45747</v>
      </c>
      <c r="O1044" s="55" t="s">
        <v>1644</v>
      </c>
      <c r="P1044" s="55" t="s">
        <v>329</v>
      </c>
      <c r="Q1044" s="55" t="s">
        <v>330</v>
      </c>
      <c r="R1044" s="55" t="s">
        <v>1644</v>
      </c>
      <c r="S1044" s="55" t="s">
        <v>1644</v>
      </c>
      <c r="T1044" s="55" t="s">
        <v>1644</v>
      </c>
      <c r="U1044" s="55" t="s">
        <v>3948</v>
      </c>
      <c r="V1044" s="55" t="s">
        <v>1881</v>
      </c>
      <c r="W1044" s="55" t="s">
        <v>1644</v>
      </c>
      <c r="X1044" s="56"/>
      <c r="Y1044" s="55" t="s">
        <v>1644</v>
      </c>
      <c r="Z1044" s="56"/>
      <c r="AA1044" s="55" t="s">
        <v>1644</v>
      </c>
      <c r="AB1044" s="59">
        <v>15434434</v>
      </c>
      <c r="AC1044" s="55" t="s">
        <v>1554</v>
      </c>
      <c r="AD1044" s="55" t="s">
        <v>1644</v>
      </c>
      <c r="AE1044" s="58">
        <v>0</v>
      </c>
      <c r="AF1044" s="55" t="s">
        <v>1644</v>
      </c>
      <c r="AG1044" s="55" t="s">
        <v>1644</v>
      </c>
      <c r="AH1044" s="55" t="s">
        <v>1644</v>
      </c>
      <c r="AI1044" s="55" t="s">
        <v>1644</v>
      </c>
      <c r="AJ1044" s="55" t="s">
        <v>1644</v>
      </c>
      <c r="AK1044" s="55" t="s">
        <v>1644</v>
      </c>
      <c r="AL1044" s="55" t="s">
        <v>1644</v>
      </c>
      <c r="AM1044" s="55" t="s">
        <v>3861</v>
      </c>
      <c r="AN1044" s="55" t="s">
        <v>1644</v>
      </c>
      <c r="AO1044" t="s">
        <v>3842</v>
      </c>
    </row>
    <row r="1045" spans="1:41" x14ac:dyDescent="0.25">
      <c r="A1045" s="56">
        <v>45747</v>
      </c>
      <c r="B1045" s="92" t="s">
        <v>2544</v>
      </c>
      <c r="C1045" s="55" t="s">
        <v>4303</v>
      </c>
      <c r="D1045" s="55" t="s">
        <v>3859</v>
      </c>
      <c r="E1045" s="55" t="s">
        <v>89</v>
      </c>
      <c r="F1045" s="55">
        <v>50900010</v>
      </c>
      <c r="G1045" s="55" t="s">
        <v>490</v>
      </c>
      <c r="H1045" s="55" t="s">
        <v>89</v>
      </c>
      <c r="I1045" s="57">
        <v>50.3</v>
      </c>
      <c r="J1045" s="57">
        <v>50.3</v>
      </c>
      <c r="K1045" s="55" t="s">
        <v>4302</v>
      </c>
      <c r="L1045" s="55" t="s">
        <v>1644</v>
      </c>
      <c r="M1045" s="55" t="s">
        <v>4303</v>
      </c>
      <c r="N1045" s="56">
        <v>45747</v>
      </c>
      <c r="O1045" s="55" t="s">
        <v>1644</v>
      </c>
      <c r="P1045" s="55" t="s">
        <v>329</v>
      </c>
      <c r="Q1045" s="55" t="s">
        <v>330</v>
      </c>
      <c r="R1045" s="55" t="s">
        <v>1644</v>
      </c>
      <c r="S1045" s="55" t="s">
        <v>1644</v>
      </c>
      <c r="T1045" s="55" t="s">
        <v>1644</v>
      </c>
      <c r="U1045" s="55" t="s">
        <v>4034</v>
      </c>
      <c r="V1045" s="55" t="s">
        <v>1881</v>
      </c>
      <c r="W1045" s="55" t="s">
        <v>1644</v>
      </c>
      <c r="X1045" s="56"/>
      <c r="Y1045" s="55" t="s">
        <v>1644</v>
      </c>
      <c r="Z1045" s="56"/>
      <c r="AA1045" s="55" t="s">
        <v>1644</v>
      </c>
      <c r="AB1045" s="59">
        <v>862072</v>
      </c>
      <c r="AC1045" s="55" t="s">
        <v>1554</v>
      </c>
      <c r="AD1045" s="55" t="s">
        <v>1644</v>
      </c>
      <c r="AE1045" s="58">
        <v>0</v>
      </c>
      <c r="AF1045" s="55" t="s">
        <v>1644</v>
      </c>
      <c r="AG1045" s="55" t="s">
        <v>1644</v>
      </c>
      <c r="AH1045" s="55" t="s">
        <v>1644</v>
      </c>
      <c r="AI1045" s="55" t="s">
        <v>1644</v>
      </c>
      <c r="AJ1045" s="55" t="s">
        <v>1644</v>
      </c>
      <c r="AK1045" s="55" t="s">
        <v>1644</v>
      </c>
      <c r="AL1045" s="55" t="s">
        <v>1644</v>
      </c>
      <c r="AM1045" s="55" t="s">
        <v>3861</v>
      </c>
      <c r="AN1045" s="55" t="s">
        <v>1644</v>
      </c>
      <c r="AO1045" t="s">
        <v>3842</v>
      </c>
    </row>
    <row r="1046" spans="1:41" x14ac:dyDescent="0.25">
      <c r="A1046" s="56">
        <v>45747</v>
      </c>
      <c r="B1046" s="92" t="s">
        <v>2544</v>
      </c>
      <c r="C1046" s="55" t="s">
        <v>4303</v>
      </c>
      <c r="D1046" s="55" t="s">
        <v>3859</v>
      </c>
      <c r="E1046" s="55" t="s">
        <v>89</v>
      </c>
      <c r="F1046" s="55">
        <v>50900020</v>
      </c>
      <c r="G1046" s="55" t="s">
        <v>492</v>
      </c>
      <c r="H1046" s="55" t="s">
        <v>89</v>
      </c>
      <c r="I1046" s="57">
        <v>925.16</v>
      </c>
      <c r="J1046" s="57">
        <v>925.16</v>
      </c>
      <c r="K1046" s="55" t="s">
        <v>4302</v>
      </c>
      <c r="L1046" s="55" t="s">
        <v>1644</v>
      </c>
      <c r="M1046" s="55" t="s">
        <v>4303</v>
      </c>
      <c r="N1046" s="56">
        <v>45747</v>
      </c>
      <c r="O1046" s="55" t="s">
        <v>1644</v>
      </c>
      <c r="P1046" s="55" t="s">
        <v>329</v>
      </c>
      <c r="Q1046" s="55" t="s">
        <v>330</v>
      </c>
      <c r="R1046" s="55" t="s">
        <v>1644</v>
      </c>
      <c r="S1046" s="55" t="s">
        <v>1644</v>
      </c>
      <c r="T1046" s="55" t="s">
        <v>1644</v>
      </c>
      <c r="U1046" s="55" t="s">
        <v>4038</v>
      </c>
      <c r="V1046" s="55" t="s">
        <v>1881</v>
      </c>
      <c r="W1046" s="55" t="s">
        <v>1644</v>
      </c>
      <c r="X1046" s="56"/>
      <c r="Y1046" s="55" t="s">
        <v>1644</v>
      </c>
      <c r="Z1046" s="56"/>
      <c r="AA1046" s="55" t="s">
        <v>1644</v>
      </c>
      <c r="AB1046" s="59">
        <v>14272917</v>
      </c>
      <c r="AC1046" s="55" t="s">
        <v>1554</v>
      </c>
      <c r="AD1046" s="55" t="s">
        <v>1644</v>
      </c>
      <c r="AE1046" s="58">
        <v>0</v>
      </c>
      <c r="AF1046" s="55" t="s">
        <v>1644</v>
      </c>
      <c r="AG1046" s="55" t="s">
        <v>1644</v>
      </c>
      <c r="AH1046" s="55" t="s">
        <v>1644</v>
      </c>
      <c r="AI1046" s="55" t="s">
        <v>1644</v>
      </c>
      <c r="AJ1046" s="55" t="s">
        <v>1644</v>
      </c>
      <c r="AK1046" s="55" t="s">
        <v>1644</v>
      </c>
      <c r="AL1046" s="55" t="s">
        <v>1644</v>
      </c>
      <c r="AM1046" s="55" t="s">
        <v>3861</v>
      </c>
      <c r="AN1046" s="55" t="s">
        <v>1644</v>
      </c>
      <c r="AO1046" t="s">
        <v>3842</v>
      </c>
    </row>
    <row r="1047" spans="1:41" x14ac:dyDescent="0.25">
      <c r="A1047" s="56">
        <v>45747</v>
      </c>
      <c r="B1047" s="92" t="s">
        <v>2544</v>
      </c>
      <c r="C1047" s="55" t="s">
        <v>4303</v>
      </c>
      <c r="D1047" s="55" t="s">
        <v>3859</v>
      </c>
      <c r="E1047" s="55" t="s">
        <v>89</v>
      </c>
      <c r="F1047" s="55">
        <v>50900020</v>
      </c>
      <c r="G1047" s="55" t="s">
        <v>492</v>
      </c>
      <c r="H1047" s="55" t="s">
        <v>89</v>
      </c>
      <c r="I1047" s="57">
        <v>1944.84</v>
      </c>
      <c r="J1047" s="57">
        <v>1944.84</v>
      </c>
      <c r="K1047" s="55" t="s">
        <v>4302</v>
      </c>
      <c r="L1047" s="55" t="s">
        <v>1644</v>
      </c>
      <c r="M1047" s="55" t="s">
        <v>4303</v>
      </c>
      <c r="N1047" s="56">
        <v>45747</v>
      </c>
      <c r="O1047" s="55" t="s">
        <v>1644</v>
      </c>
      <c r="P1047" s="55" t="s">
        <v>329</v>
      </c>
      <c r="Q1047" s="55" t="s">
        <v>330</v>
      </c>
      <c r="R1047" s="55" t="s">
        <v>1644</v>
      </c>
      <c r="S1047" s="55" t="s">
        <v>1644</v>
      </c>
      <c r="T1047" s="55" t="s">
        <v>1644</v>
      </c>
      <c r="U1047" s="55" t="s">
        <v>4035</v>
      </c>
      <c r="V1047" s="55" t="s">
        <v>1881</v>
      </c>
      <c r="W1047" s="55" t="s">
        <v>1644</v>
      </c>
      <c r="X1047" s="56"/>
      <c r="Y1047" s="55" t="s">
        <v>1644</v>
      </c>
      <c r="Z1047" s="56"/>
      <c r="AA1047" s="55" t="s">
        <v>1644</v>
      </c>
      <c r="AB1047" s="59">
        <v>30723229</v>
      </c>
      <c r="AC1047" s="55" t="s">
        <v>1554</v>
      </c>
      <c r="AD1047" s="55" t="s">
        <v>1644</v>
      </c>
      <c r="AE1047" s="58">
        <v>0</v>
      </c>
      <c r="AF1047" s="55" t="s">
        <v>1644</v>
      </c>
      <c r="AG1047" s="55" t="s">
        <v>1644</v>
      </c>
      <c r="AH1047" s="55" t="s">
        <v>1644</v>
      </c>
      <c r="AI1047" s="55" t="s">
        <v>1644</v>
      </c>
      <c r="AJ1047" s="55" t="s">
        <v>1644</v>
      </c>
      <c r="AK1047" s="55" t="s">
        <v>1644</v>
      </c>
      <c r="AL1047" s="55" t="s">
        <v>1644</v>
      </c>
      <c r="AM1047" s="55" t="s">
        <v>3861</v>
      </c>
      <c r="AN1047" s="55" t="s">
        <v>1644</v>
      </c>
      <c r="AO1047" t="s">
        <v>3842</v>
      </c>
    </row>
    <row r="1048" spans="1:41" x14ac:dyDescent="0.25">
      <c r="A1048" s="56">
        <v>45747</v>
      </c>
      <c r="B1048" s="92" t="s">
        <v>2544</v>
      </c>
      <c r="C1048" s="55" t="s">
        <v>4303</v>
      </c>
      <c r="D1048" s="55" t="s">
        <v>3859</v>
      </c>
      <c r="E1048" s="55" t="s">
        <v>89</v>
      </c>
      <c r="F1048" s="55">
        <v>50900020</v>
      </c>
      <c r="G1048" s="55" t="s">
        <v>492</v>
      </c>
      <c r="H1048" s="55" t="s">
        <v>89</v>
      </c>
      <c r="I1048" s="57">
        <v>434.17</v>
      </c>
      <c r="J1048" s="57">
        <v>434.17</v>
      </c>
      <c r="K1048" s="55" t="s">
        <v>4302</v>
      </c>
      <c r="L1048" s="55" t="s">
        <v>1644</v>
      </c>
      <c r="M1048" s="55" t="s">
        <v>4303</v>
      </c>
      <c r="N1048" s="56">
        <v>45747</v>
      </c>
      <c r="O1048" s="55" t="s">
        <v>1644</v>
      </c>
      <c r="P1048" s="55" t="s">
        <v>329</v>
      </c>
      <c r="Q1048" s="55" t="s">
        <v>330</v>
      </c>
      <c r="R1048" s="55" t="s">
        <v>1644</v>
      </c>
      <c r="S1048" s="55" t="s">
        <v>1644</v>
      </c>
      <c r="T1048" s="55" t="s">
        <v>1644</v>
      </c>
      <c r="U1048" s="55" t="s">
        <v>4082</v>
      </c>
      <c r="V1048" s="55" t="s">
        <v>1881</v>
      </c>
      <c r="W1048" s="55" t="s">
        <v>1644</v>
      </c>
      <c r="X1048" s="56"/>
      <c r="Y1048" s="55" t="s">
        <v>1644</v>
      </c>
      <c r="Z1048" s="56"/>
      <c r="AA1048" s="55" t="s">
        <v>1644</v>
      </c>
      <c r="AB1048" s="59">
        <v>6834924</v>
      </c>
      <c r="AC1048" s="55" t="s">
        <v>1554</v>
      </c>
      <c r="AD1048" s="55" t="s">
        <v>1644</v>
      </c>
      <c r="AE1048" s="58">
        <v>0</v>
      </c>
      <c r="AF1048" s="55" t="s">
        <v>1644</v>
      </c>
      <c r="AG1048" s="55" t="s">
        <v>1644</v>
      </c>
      <c r="AH1048" s="55" t="s">
        <v>1644</v>
      </c>
      <c r="AI1048" s="55" t="s">
        <v>1644</v>
      </c>
      <c r="AJ1048" s="55" t="s">
        <v>1644</v>
      </c>
      <c r="AK1048" s="55" t="s">
        <v>1644</v>
      </c>
      <c r="AL1048" s="55" t="s">
        <v>1644</v>
      </c>
      <c r="AM1048" s="55" t="s">
        <v>3861</v>
      </c>
      <c r="AN1048" s="55" t="s">
        <v>1644</v>
      </c>
      <c r="AO1048" t="s">
        <v>3842</v>
      </c>
    </row>
    <row r="1049" spans="1:41" x14ac:dyDescent="0.25">
      <c r="A1049" s="56">
        <v>45747</v>
      </c>
      <c r="B1049" s="92" t="s">
        <v>2544</v>
      </c>
      <c r="C1049" s="55" t="s">
        <v>4303</v>
      </c>
      <c r="D1049" s="55" t="s">
        <v>3859</v>
      </c>
      <c r="E1049" s="55" t="s">
        <v>89</v>
      </c>
      <c r="F1049" s="55">
        <v>50900020</v>
      </c>
      <c r="G1049" s="55" t="s">
        <v>492</v>
      </c>
      <c r="H1049" s="55" t="s">
        <v>89</v>
      </c>
      <c r="I1049" s="57">
        <v>478.55</v>
      </c>
      <c r="J1049" s="57">
        <v>478.55</v>
      </c>
      <c r="K1049" s="55" t="s">
        <v>4302</v>
      </c>
      <c r="L1049" s="55" t="s">
        <v>1644</v>
      </c>
      <c r="M1049" s="55" t="s">
        <v>4303</v>
      </c>
      <c r="N1049" s="56">
        <v>45747</v>
      </c>
      <c r="O1049" s="55" t="s">
        <v>1644</v>
      </c>
      <c r="P1049" s="55" t="s">
        <v>329</v>
      </c>
      <c r="Q1049" s="55" t="s">
        <v>330</v>
      </c>
      <c r="R1049" s="55" t="s">
        <v>1644</v>
      </c>
      <c r="S1049" s="55" t="s">
        <v>1644</v>
      </c>
      <c r="T1049" s="55" t="s">
        <v>1644</v>
      </c>
      <c r="U1049" s="55" t="s">
        <v>4108</v>
      </c>
      <c r="V1049" s="55" t="s">
        <v>1881</v>
      </c>
      <c r="W1049" s="55" t="s">
        <v>1644</v>
      </c>
      <c r="X1049" s="56"/>
      <c r="Y1049" s="55" t="s">
        <v>1644</v>
      </c>
      <c r="Z1049" s="56"/>
      <c r="AA1049" s="55" t="s">
        <v>1644</v>
      </c>
      <c r="AB1049" s="59">
        <v>7386974</v>
      </c>
      <c r="AC1049" s="55" t="s">
        <v>1554</v>
      </c>
      <c r="AD1049" s="55" t="s">
        <v>1644</v>
      </c>
      <c r="AE1049" s="58">
        <v>0</v>
      </c>
      <c r="AF1049" s="55" t="s">
        <v>1644</v>
      </c>
      <c r="AG1049" s="55" t="s">
        <v>1644</v>
      </c>
      <c r="AH1049" s="55" t="s">
        <v>1644</v>
      </c>
      <c r="AI1049" s="55" t="s">
        <v>1644</v>
      </c>
      <c r="AJ1049" s="55" t="s">
        <v>1644</v>
      </c>
      <c r="AK1049" s="55" t="s">
        <v>1644</v>
      </c>
      <c r="AL1049" s="55" t="s">
        <v>1644</v>
      </c>
      <c r="AM1049" s="55" t="s">
        <v>3861</v>
      </c>
      <c r="AN1049" s="55" t="s">
        <v>1644</v>
      </c>
      <c r="AO1049" t="s">
        <v>3842</v>
      </c>
    </row>
    <row r="1050" spans="1:41" x14ac:dyDescent="0.25">
      <c r="A1050" s="56">
        <v>45747</v>
      </c>
      <c r="B1050" s="92" t="s">
        <v>2544</v>
      </c>
      <c r="C1050" s="55" t="s">
        <v>4303</v>
      </c>
      <c r="D1050" s="55" t="s">
        <v>3859</v>
      </c>
      <c r="E1050" s="55" t="s">
        <v>89</v>
      </c>
      <c r="F1050" s="55">
        <v>50900010</v>
      </c>
      <c r="G1050" s="55" t="s">
        <v>490</v>
      </c>
      <c r="H1050" s="55" t="s">
        <v>89</v>
      </c>
      <c r="I1050" s="57">
        <v>0.2</v>
      </c>
      <c r="J1050" s="57">
        <v>0.2</v>
      </c>
      <c r="K1050" s="55" t="s">
        <v>4302</v>
      </c>
      <c r="L1050" s="55" t="s">
        <v>1644</v>
      </c>
      <c r="M1050" s="55" t="s">
        <v>4303</v>
      </c>
      <c r="N1050" s="56">
        <v>45747</v>
      </c>
      <c r="O1050" s="55" t="s">
        <v>1644</v>
      </c>
      <c r="P1050" s="55" t="s">
        <v>329</v>
      </c>
      <c r="Q1050" s="55" t="s">
        <v>330</v>
      </c>
      <c r="R1050" s="55" t="s">
        <v>1644</v>
      </c>
      <c r="S1050" s="55" t="s">
        <v>1644</v>
      </c>
      <c r="T1050" s="55" t="s">
        <v>1644</v>
      </c>
      <c r="U1050" s="55" t="s">
        <v>4052</v>
      </c>
      <c r="V1050" s="55" t="s">
        <v>1718</v>
      </c>
      <c r="W1050" s="55" t="s">
        <v>1644</v>
      </c>
      <c r="X1050" s="56"/>
      <c r="Y1050" s="55" t="s">
        <v>1644</v>
      </c>
      <c r="Z1050" s="56"/>
      <c r="AA1050" s="55" t="s">
        <v>1644</v>
      </c>
      <c r="AB1050" s="59">
        <v>3769</v>
      </c>
      <c r="AC1050" s="55" t="s">
        <v>1554</v>
      </c>
      <c r="AD1050" s="55" t="s">
        <v>1644</v>
      </c>
      <c r="AE1050" s="58">
        <v>0</v>
      </c>
      <c r="AF1050" s="55" t="s">
        <v>1644</v>
      </c>
      <c r="AG1050" s="55" t="s">
        <v>1644</v>
      </c>
      <c r="AH1050" s="55" t="s">
        <v>1644</v>
      </c>
      <c r="AI1050" s="55" t="s">
        <v>1644</v>
      </c>
      <c r="AJ1050" s="55" t="s">
        <v>1644</v>
      </c>
      <c r="AK1050" s="55" t="s">
        <v>1644</v>
      </c>
      <c r="AL1050" s="55" t="s">
        <v>1644</v>
      </c>
      <c r="AM1050" s="55" t="s">
        <v>3861</v>
      </c>
      <c r="AN1050" s="55" t="s">
        <v>1644</v>
      </c>
      <c r="AO1050" t="s">
        <v>3842</v>
      </c>
    </row>
    <row r="1051" spans="1:41" x14ac:dyDescent="0.25">
      <c r="A1051" s="56">
        <v>45747</v>
      </c>
      <c r="B1051" s="92" t="s">
        <v>2544</v>
      </c>
      <c r="C1051" s="55" t="s">
        <v>4303</v>
      </c>
      <c r="D1051" s="55" t="s">
        <v>3859</v>
      </c>
      <c r="E1051" s="55" t="s">
        <v>89</v>
      </c>
      <c r="F1051" s="55">
        <v>50900020</v>
      </c>
      <c r="G1051" s="55" t="s">
        <v>492</v>
      </c>
      <c r="H1051" s="55" t="s">
        <v>89</v>
      </c>
      <c r="I1051" s="57">
        <v>519.59</v>
      </c>
      <c r="J1051" s="57">
        <v>519.59</v>
      </c>
      <c r="K1051" s="55" t="s">
        <v>4302</v>
      </c>
      <c r="L1051" s="55" t="s">
        <v>1644</v>
      </c>
      <c r="M1051" s="55" t="s">
        <v>4303</v>
      </c>
      <c r="N1051" s="56">
        <v>45747</v>
      </c>
      <c r="O1051" s="55" t="s">
        <v>1644</v>
      </c>
      <c r="P1051" s="55" t="s">
        <v>329</v>
      </c>
      <c r="Q1051" s="55" t="s">
        <v>330</v>
      </c>
      <c r="R1051" s="55" t="s">
        <v>1644</v>
      </c>
      <c r="S1051" s="55" t="s">
        <v>1644</v>
      </c>
      <c r="T1051" s="55" t="s">
        <v>1644</v>
      </c>
      <c r="U1051" s="55" t="s">
        <v>3891</v>
      </c>
      <c r="V1051" s="55" t="s">
        <v>1881</v>
      </c>
      <c r="W1051" s="55" t="s">
        <v>1644</v>
      </c>
      <c r="X1051" s="56"/>
      <c r="Y1051" s="55" t="s">
        <v>1644</v>
      </c>
      <c r="Z1051" s="56"/>
      <c r="AA1051" s="55" t="s">
        <v>1644</v>
      </c>
      <c r="AB1051" s="59">
        <v>8313369</v>
      </c>
      <c r="AC1051" s="55" t="s">
        <v>1554</v>
      </c>
      <c r="AD1051" s="55" t="s">
        <v>1644</v>
      </c>
      <c r="AE1051" s="58">
        <v>0</v>
      </c>
      <c r="AF1051" s="55" t="s">
        <v>1644</v>
      </c>
      <c r="AG1051" s="55" t="s">
        <v>1644</v>
      </c>
      <c r="AH1051" s="55" t="s">
        <v>1644</v>
      </c>
      <c r="AI1051" s="55" t="s">
        <v>1644</v>
      </c>
      <c r="AJ1051" s="55" t="s">
        <v>1644</v>
      </c>
      <c r="AK1051" s="55" t="s">
        <v>1644</v>
      </c>
      <c r="AL1051" s="55" t="s">
        <v>1644</v>
      </c>
      <c r="AM1051" s="55" t="s">
        <v>3861</v>
      </c>
      <c r="AN1051" s="55" t="s">
        <v>1644</v>
      </c>
      <c r="AO1051" t="s">
        <v>3842</v>
      </c>
    </row>
    <row r="1052" spans="1:41" x14ac:dyDescent="0.25">
      <c r="A1052" s="56">
        <v>45747</v>
      </c>
      <c r="B1052" s="92" t="s">
        <v>2544</v>
      </c>
      <c r="C1052" s="55" t="s">
        <v>4303</v>
      </c>
      <c r="D1052" s="55" t="s">
        <v>3859</v>
      </c>
      <c r="E1052" s="55" t="s">
        <v>89</v>
      </c>
      <c r="F1052" s="55">
        <v>50900020</v>
      </c>
      <c r="G1052" s="55" t="s">
        <v>492</v>
      </c>
      <c r="H1052" s="55" t="s">
        <v>89</v>
      </c>
      <c r="I1052" s="57">
        <v>490.94</v>
      </c>
      <c r="J1052" s="57">
        <v>490.94</v>
      </c>
      <c r="K1052" s="55" t="s">
        <v>4302</v>
      </c>
      <c r="L1052" s="55" t="s">
        <v>1644</v>
      </c>
      <c r="M1052" s="55" t="s">
        <v>4303</v>
      </c>
      <c r="N1052" s="56">
        <v>45747</v>
      </c>
      <c r="O1052" s="55" t="s">
        <v>1644</v>
      </c>
      <c r="P1052" s="55" t="s">
        <v>329</v>
      </c>
      <c r="Q1052" s="55" t="s">
        <v>330</v>
      </c>
      <c r="R1052" s="55" t="s">
        <v>1644</v>
      </c>
      <c r="S1052" s="55" t="s">
        <v>1644</v>
      </c>
      <c r="T1052" s="55" t="s">
        <v>1644</v>
      </c>
      <c r="U1052" s="55" t="s">
        <v>3943</v>
      </c>
      <c r="V1052" s="55" t="s">
        <v>1881</v>
      </c>
      <c r="W1052" s="55" t="s">
        <v>1644</v>
      </c>
      <c r="X1052" s="56"/>
      <c r="Y1052" s="55" t="s">
        <v>1644</v>
      </c>
      <c r="Z1052" s="56"/>
      <c r="AA1052" s="55" t="s">
        <v>1644</v>
      </c>
      <c r="AB1052" s="59">
        <v>7712594</v>
      </c>
      <c r="AC1052" s="55" t="s">
        <v>1554</v>
      </c>
      <c r="AD1052" s="55" t="s">
        <v>1644</v>
      </c>
      <c r="AE1052" s="58">
        <v>0</v>
      </c>
      <c r="AF1052" s="55" t="s">
        <v>1644</v>
      </c>
      <c r="AG1052" s="55" t="s">
        <v>1644</v>
      </c>
      <c r="AH1052" s="55" t="s">
        <v>1644</v>
      </c>
      <c r="AI1052" s="55" t="s">
        <v>1644</v>
      </c>
      <c r="AJ1052" s="55" t="s">
        <v>1644</v>
      </c>
      <c r="AK1052" s="55" t="s">
        <v>1644</v>
      </c>
      <c r="AL1052" s="55" t="s">
        <v>1644</v>
      </c>
      <c r="AM1052" s="55" t="s">
        <v>3861</v>
      </c>
      <c r="AN1052" s="55" t="s">
        <v>1644</v>
      </c>
      <c r="AO1052" t="s">
        <v>3842</v>
      </c>
    </row>
    <row r="1053" spans="1:41" x14ac:dyDescent="0.25">
      <c r="A1053" s="56">
        <v>45747</v>
      </c>
      <c r="B1053" s="92" t="s">
        <v>2544</v>
      </c>
      <c r="C1053" s="55" t="s">
        <v>4303</v>
      </c>
      <c r="D1053" s="55" t="s">
        <v>3859</v>
      </c>
      <c r="E1053" s="55" t="s">
        <v>89</v>
      </c>
      <c r="F1053" s="55">
        <v>50900010</v>
      </c>
      <c r="G1053" s="55" t="s">
        <v>490</v>
      </c>
      <c r="H1053" s="55" t="s">
        <v>89</v>
      </c>
      <c r="I1053" s="57">
        <v>50.3</v>
      </c>
      <c r="J1053" s="57">
        <v>50.3</v>
      </c>
      <c r="K1053" s="55" t="s">
        <v>4302</v>
      </c>
      <c r="L1053" s="55" t="s">
        <v>1644</v>
      </c>
      <c r="M1053" s="55" t="s">
        <v>4303</v>
      </c>
      <c r="N1053" s="56">
        <v>45747</v>
      </c>
      <c r="O1053" s="55" t="s">
        <v>1644</v>
      </c>
      <c r="P1053" s="55" t="s">
        <v>329</v>
      </c>
      <c r="Q1053" s="55" t="s">
        <v>330</v>
      </c>
      <c r="R1053" s="55" t="s">
        <v>1644</v>
      </c>
      <c r="S1053" s="55" t="s">
        <v>1644</v>
      </c>
      <c r="T1053" s="55" t="s">
        <v>1644</v>
      </c>
      <c r="U1053" s="55" t="s">
        <v>4107</v>
      </c>
      <c r="V1053" s="55" t="s">
        <v>1881</v>
      </c>
      <c r="W1053" s="55" t="s">
        <v>1644</v>
      </c>
      <c r="X1053" s="56"/>
      <c r="Y1053" s="55" t="s">
        <v>1644</v>
      </c>
      <c r="Z1053" s="56"/>
      <c r="AA1053" s="55" t="s">
        <v>1644</v>
      </c>
      <c r="AB1053" s="59">
        <v>727178</v>
      </c>
      <c r="AC1053" s="55" t="s">
        <v>1554</v>
      </c>
      <c r="AD1053" s="55" t="s">
        <v>1644</v>
      </c>
      <c r="AE1053" s="58">
        <v>0</v>
      </c>
      <c r="AF1053" s="55" t="s">
        <v>1644</v>
      </c>
      <c r="AG1053" s="55" t="s">
        <v>1644</v>
      </c>
      <c r="AH1053" s="55" t="s">
        <v>1644</v>
      </c>
      <c r="AI1053" s="55" t="s">
        <v>1644</v>
      </c>
      <c r="AJ1053" s="55" t="s">
        <v>1644</v>
      </c>
      <c r="AK1053" s="55" t="s">
        <v>1644</v>
      </c>
      <c r="AL1053" s="55" t="s">
        <v>1644</v>
      </c>
      <c r="AM1053" s="55" t="s">
        <v>3861</v>
      </c>
      <c r="AN1053" s="55" t="s">
        <v>1644</v>
      </c>
      <c r="AO1053" t="s">
        <v>3842</v>
      </c>
    </row>
    <row r="1054" spans="1:41" x14ac:dyDescent="0.25">
      <c r="A1054" s="56">
        <v>45747</v>
      </c>
      <c r="B1054" s="92" t="s">
        <v>2544</v>
      </c>
      <c r="C1054" s="55" t="s">
        <v>4303</v>
      </c>
      <c r="D1054" s="55" t="s">
        <v>3859</v>
      </c>
      <c r="E1054" s="55" t="s">
        <v>89</v>
      </c>
      <c r="F1054" s="55">
        <v>50900020</v>
      </c>
      <c r="G1054" s="55" t="s">
        <v>492</v>
      </c>
      <c r="H1054" s="55" t="s">
        <v>89</v>
      </c>
      <c r="I1054" s="57">
        <v>1209</v>
      </c>
      <c r="J1054" s="57">
        <v>1209</v>
      </c>
      <c r="K1054" s="55" t="s">
        <v>4302</v>
      </c>
      <c r="L1054" s="55" t="s">
        <v>1644</v>
      </c>
      <c r="M1054" s="55" t="s">
        <v>4303</v>
      </c>
      <c r="N1054" s="56">
        <v>45747</v>
      </c>
      <c r="O1054" s="55" t="s">
        <v>1644</v>
      </c>
      <c r="P1054" s="55" t="s">
        <v>329</v>
      </c>
      <c r="Q1054" s="55" t="s">
        <v>330</v>
      </c>
      <c r="R1054" s="55" t="s">
        <v>1644</v>
      </c>
      <c r="S1054" s="55" t="s">
        <v>1644</v>
      </c>
      <c r="T1054" s="55" t="s">
        <v>1644</v>
      </c>
      <c r="U1054" s="55" t="s">
        <v>3945</v>
      </c>
      <c r="V1054" s="55" t="s">
        <v>1881</v>
      </c>
      <c r="W1054" s="55" t="s">
        <v>1644</v>
      </c>
      <c r="X1054" s="56"/>
      <c r="Y1054" s="55" t="s">
        <v>1644</v>
      </c>
      <c r="Z1054" s="56"/>
      <c r="AA1054" s="55" t="s">
        <v>1644</v>
      </c>
      <c r="AB1054" s="59">
        <v>19634160</v>
      </c>
      <c r="AC1054" s="55" t="s">
        <v>1554</v>
      </c>
      <c r="AD1054" s="55" t="s">
        <v>1644</v>
      </c>
      <c r="AE1054" s="58">
        <v>0</v>
      </c>
      <c r="AF1054" s="55" t="s">
        <v>1644</v>
      </c>
      <c r="AG1054" s="55" t="s">
        <v>1644</v>
      </c>
      <c r="AH1054" s="55" t="s">
        <v>1644</v>
      </c>
      <c r="AI1054" s="55" t="s">
        <v>1644</v>
      </c>
      <c r="AJ1054" s="55" t="s">
        <v>1644</v>
      </c>
      <c r="AK1054" s="55" t="s">
        <v>1644</v>
      </c>
      <c r="AL1054" s="55" t="s">
        <v>1644</v>
      </c>
      <c r="AM1054" s="55" t="s">
        <v>3861</v>
      </c>
      <c r="AN1054" s="55" t="s">
        <v>1644</v>
      </c>
      <c r="AO1054" t="s">
        <v>3842</v>
      </c>
    </row>
    <row r="1055" spans="1:41" x14ac:dyDescent="0.25">
      <c r="A1055" s="56">
        <v>45747</v>
      </c>
      <c r="B1055" s="92" t="s">
        <v>2544</v>
      </c>
      <c r="C1055" s="55" t="s">
        <v>4303</v>
      </c>
      <c r="D1055" s="55" t="s">
        <v>3859</v>
      </c>
      <c r="E1055" s="55" t="s">
        <v>89</v>
      </c>
      <c r="F1055" s="55">
        <v>50900010</v>
      </c>
      <c r="G1055" s="55" t="s">
        <v>490</v>
      </c>
      <c r="H1055" s="55" t="s">
        <v>89</v>
      </c>
      <c r="I1055" s="57">
        <v>0.27</v>
      </c>
      <c r="J1055" s="57">
        <v>0.27</v>
      </c>
      <c r="K1055" s="55" t="s">
        <v>4302</v>
      </c>
      <c r="L1055" s="55" t="s">
        <v>1644</v>
      </c>
      <c r="M1055" s="55" t="s">
        <v>4303</v>
      </c>
      <c r="N1055" s="56">
        <v>45747</v>
      </c>
      <c r="O1055" s="55" t="s">
        <v>1644</v>
      </c>
      <c r="P1055" s="55" t="s">
        <v>329</v>
      </c>
      <c r="Q1055" s="55" t="s">
        <v>330</v>
      </c>
      <c r="R1055" s="55" t="s">
        <v>1644</v>
      </c>
      <c r="S1055" s="55" t="s">
        <v>1644</v>
      </c>
      <c r="T1055" s="55" t="s">
        <v>1644</v>
      </c>
      <c r="U1055" s="55" t="s">
        <v>4094</v>
      </c>
      <c r="V1055" s="55" t="s">
        <v>1718</v>
      </c>
      <c r="W1055" s="55" t="s">
        <v>1644</v>
      </c>
      <c r="X1055" s="56"/>
      <c r="Y1055" s="55" t="s">
        <v>1644</v>
      </c>
      <c r="Z1055" s="56"/>
      <c r="AA1055" s="55" t="s">
        <v>1644</v>
      </c>
      <c r="AB1055" s="59">
        <v>5027</v>
      </c>
      <c r="AC1055" s="55" t="s">
        <v>1554</v>
      </c>
      <c r="AD1055" s="55" t="s">
        <v>1644</v>
      </c>
      <c r="AE1055" s="58">
        <v>0</v>
      </c>
      <c r="AF1055" s="55" t="s">
        <v>1644</v>
      </c>
      <c r="AG1055" s="55" t="s">
        <v>1644</v>
      </c>
      <c r="AH1055" s="55" t="s">
        <v>1644</v>
      </c>
      <c r="AI1055" s="55" t="s">
        <v>1644</v>
      </c>
      <c r="AJ1055" s="55" t="s">
        <v>1644</v>
      </c>
      <c r="AK1055" s="55" t="s">
        <v>1644</v>
      </c>
      <c r="AL1055" s="55" t="s">
        <v>1644</v>
      </c>
      <c r="AM1055" s="55" t="s">
        <v>3861</v>
      </c>
      <c r="AN1055" s="55" t="s">
        <v>1644</v>
      </c>
      <c r="AO1055" t="s">
        <v>3842</v>
      </c>
    </row>
    <row r="1056" spans="1:41" x14ac:dyDescent="0.25">
      <c r="A1056" s="56">
        <v>45747</v>
      </c>
      <c r="B1056" s="92" t="s">
        <v>2544</v>
      </c>
      <c r="C1056" s="55" t="s">
        <v>4303</v>
      </c>
      <c r="D1056" s="55" t="s">
        <v>3859</v>
      </c>
      <c r="E1056" s="55" t="s">
        <v>89</v>
      </c>
      <c r="F1056" s="55">
        <v>50900020</v>
      </c>
      <c r="G1056" s="55" t="s">
        <v>492</v>
      </c>
      <c r="H1056" s="55" t="s">
        <v>89</v>
      </c>
      <c r="I1056" s="57">
        <v>430.95</v>
      </c>
      <c r="J1056" s="57">
        <v>430.95</v>
      </c>
      <c r="K1056" s="55" t="s">
        <v>4302</v>
      </c>
      <c r="L1056" s="55" t="s">
        <v>1644</v>
      </c>
      <c r="M1056" s="55" t="s">
        <v>4303</v>
      </c>
      <c r="N1056" s="56">
        <v>45747</v>
      </c>
      <c r="O1056" s="55" t="s">
        <v>1644</v>
      </c>
      <c r="P1056" s="55" t="s">
        <v>329</v>
      </c>
      <c r="Q1056" s="55" t="s">
        <v>330</v>
      </c>
      <c r="R1056" s="55" t="s">
        <v>1644</v>
      </c>
      <c r="S1056" s="55" t="s">
        <v>1644</v>
      </c>
      <c r="T1056" s="55" t="s">
        <v>1644</v>
      </c>
      <c r="U1056" s="55" t="s">
        <v>3944</v>
      </c>
      <c r="V1056" s="55" t="s">
        <v>1881</v>
      </c>
      <c r="W1056" s="55" t="s">
        <v>1644</v>
      </c>
      <c r="X1056" s="56"/>
      <c r="Y1056" s="55" t="s">
        <v>1644</v>
      </c>
      <c r="Z1056" s="56"/>
      <c r="AA1056" s="55" t="s">
        <v>1644</v>
      </c>
      <c r="AB1056" s="59">
        <v>6671951</v>
      </c>
      <c r="AC1056" s="55" t="s">
        <v>1554</v>
      </c>
      <c r="AD1056" s="55" t="s">
        <v>1644</v>
      </c>
      <c r="AE1056" s="58">
        <v>0</v>
      </c>
      <c r="AF1056" s="55" t="s">
        <v>1644</v>
      </c>
      <c r="AG1056" s="55" t="s">
        <v>1644</v>
      </c>
      <c r="AH1056" s="55" t="s">
        <v>1644</v>
      </c>
      <c r="AI1056" s="55" t="s">
        <v>1644</v>
      </c>
      <c r="AJ1056" s="55" t="s">
        <v>1644</v>
      </c>
      <c r="AK1056" s="55" t="s">
        <v>1644</v>
      </c>
      <c r="AL1056" s="55" t="s">
        <v>1644</v>
      </c>
      <c r="AM1056" s="55" t="s">
        <v>3861</v>
      </c>
      <c r="AN1056" s="55" t="s">
        <v>1644</v>
      </c>
      <c r="AO1056" t="s">
        <v>3842</v>
      </c>
    </row>
    <row r="1057" spans="1:41" x14ac:dyDescent="0.25">
      <c r="A1057" s="56">
        <v>45747</v>
      </c>
      <c r="B1057" s="92" t="s">
        <v>2544</v>
      </c>
      <c r="C1057" s="55" t="s">
        <v>4303</v>
      </c>
      <c r="D1057" s="55" t="s">
        <v>3859</v>
      </c>
      <c r="E1057" s="55" t="s">
        <v>89</v>
      </c>
      <c r="F1057" s="55">
        <v>50900020</v>
      </c>
      <c r="G1057" s="55" t="s">
        <v>492</v>
      </c>
      <c r="H1057" s="55" t="s">
        <v>89</v>
      </c>
      <c r="I1057" s="57">
        <v>861.89</v>
      </c>
      <c r="J1057" s="57">
        <v>861.89</v>
      </c>
      <c r="K1057" s="55" t="s">
        <v>4302</v>
      </c>
      <c r="L1057" s="55" t="s">
        <v>1644</v>
      </c>
      <c r="M1057" s="55" t="s">
        <v>4303</v>
      </c>
      <c r="N1057" s="56">
        <v>45747</v>
      </c>
      <c r="O1057" s="55" t="s">
        <v>1644</v>
      </c>
      <c r="P1057" s="55" t="s">
        <v>329</v>
      </c>
      <c r="Q1057" s="55" t="s">
        <v>330</v>
      </c>
      <c r="R1057" s="55" t="s">
        <v>1644</v>
      </c>
      <c r="S1057" s="55" t="s">
        <v>1644</v>
      </c>
      <c r="T1057" s="55" t="s">
        <v>1644</v>
      </c>
      <c r="U1057" s="55" t="s">
        <v>4102</v>
      </c>
      <c r="V1057" s="55" t="s">
        <v>1881</v>
      </c>
      <c r="W1057" s="55" t="s">
        <v>1644</v>
      </c>
      <c r="X1057" s="56"/>
      <c r="Y1057" s="55" t="s">
        <v>1644</v>
      </c>
      <c r="Z1057" s="56"/>
      <c r="AA1057" s="55" t="s">
        <v>1644</v>
      </c>
      <c r="AB1057" s="59">
        <v>13887827</v>
      </c>
      <c r="AC1057" s="55" t="s">
        <v>1554</v>
      </c>
      <c r="AD1057" s="55" t="s">
        <v>1644</v>
      </c>
      <c r="AE1057" s="58">
        <v>0</v>
      </c>
      <c r="AF1057" s="55" t="s">
        <v>1644</v>
      </c>
      <c r="AG1057" s="55" t="s">
        <v>1644</v>
      </c>
      <c r="AH1057" s="55" t="s">
        <v>1644</v>
      </c>
      <c r="AI1057" s="55" t="s">
        <v>1644</v>
      </c>
      <c r="AJ1057" s="55" t="s">
        <v>1644</v>
      </c>
      <c r="AK1057" s="55" t="s">
        <v>1644</v>
      </c>
      <c r="AL1057" s="55" t="s">
        <v>1644</v>
      </c>
      <c r="AM1057" s="55" t="s">
        <v>3861</v>
      </c>
      <c r="AN1057" s="55" t="s">
        <v>1644</v>
      </c>
      <c r="AO1057" t="s">
        <v>3842</v>
      </c>
    </row>
    <row r="1058" spans="1:41" x14ac:dyDescent="0.25">
      <c r="A1058" s="56">
        <v>45747</v>
      </c>
      <c r="B1058" s="92" t="s">
        <v>2544</v>
      </c>
      <c r="C1058" s="55" t="s">
        <v>4303</v>
      </c>
      <c r="D1058" s="55" t="s">
        <v>3859</v>
      </c>
      <c r="E1058" s="55" t="s">
        <v>89</v>
      </c>
      <c r="F1058" s="55">
        <v>50900020</v>
      </c>
      <c r="G1058" s="55" t="s">
        <v>492</v>
      </c>
      <c r="H1058" s="55" t="s">
        <v>89</v>
      </c>
      <c r="I1058" s="57">
        <v>925.17</v>
      </c>
      <c r="J1058" s="57">
        <v>925.17</v>
      </c>
      <c r="K1058" s="55" t="s">
        <v>4302</v>
      </c>
      <c r="L1058" s="55" t="s">
        <v>1644</v>
      </c>
      <c r="M1058" s="55" t="s">
        <v>4303</v>
      </c>
      <c r="N1058" s="56">
        <v>45747</v>
      </c>
      <c r="O1058" s="55" t="s">
        <v>1644</v>
      </c>
      <c r="P1058" s="55" t="s">
        <v>329</v>
      </c>
      <c r="Q1058" s="55" t="s">
        <v>330</v>
      </c>
      <c r="R1058" s="55" t="s">
        <v>1644</v>
      </c>
      <c r="S1058" s="55" t="s">
        <v>1644</v>
      </c>
      <c r="T1058" s="55" t="s">
        <v>1644</v>
      </c>
      <c r="U1058" s="55" t="s">
        <v>4073</v>
      </c>
      <c r="V1058" s="55" t="s">
        <v>1881</v>
      </c>
      <c r="W1058" s="55" t="s">
        <v>1644</v>
      </c>
      <c r="X1058" s="56"/>
      <c r="Y1058" s="55" t="s">
        <v>1644</v>
      </c>
      <c r="Z1058" s="56"/>
      <c r="AA1058" s="55" t="s">
        <v>1644</v>
      </c>
      <c r="AB1058" s="59">
        <v>14907254</v>
      </c>
      <c r="AC1058" s="55" t="s">
        <v>1554</v>
      </c>
      <c r="AD1058" s="55" t="s">
        <v>1644</v>
      </c>
      <c r="AE1058" s="58">
        <v>0</v>
      </c>
      <c r="AF1058" s="55" t="s">
        <v>1644</v>
      </c>
      <c r="AG1058" s="55" t="s">
        <v>1644</v>
      </c>
      <c r="AH1058" s="55" t="s">
        <v>1644</v>
      </c>
      <c r="AI1058" s="55" t="s">
        <v>1644</v>
      </c>
      <c r="AJ1058" s="55" t="s">
        <v>1644</v>
      </c>
      <c r="AK1058" s="55" t="s">
        <v>1644</v>
      </c>
      <c r="AL1058" s="55" t="s">
        <v>1644</v>
      </c>
      <c r="AM1058" s="55" t="s">
        <v>3861</v>
      </c>
      <c r="AN1058" s="55" t="s">
        <v>1644</v>
      </c>
      <c r="AO1058" t="s">
        <v>3842</v>
      </c>
    </row>
    <row r="1059" spans="1:41" x14ac:dyDescent="0.25">
      <c r="A1059" s="56">
        <v>45747</v>
      </c>
      <c r="B1059" s="92" t="s">
        <v>2544</v>
      </c>
      <c r="C1059" s="55" t="s">
        <v>4303</v>
      </c>
      <c r="D1059" s="55" t="s">
        <v>3859</v>
      </c>
      <c r="E1059" s="55" t="s">
        <v>89</v>
      </c>
      <c r="F1059" s="55">
        <v>50900020</v>
      </c>
      <c r="G1059" s="55" t="s">
        <v>492</v>
      </c>
      <c r="H1059" s="55" t="s">
        <v>89</v>
      </c>
      <c r="I1059" s="57">
        <v>519.58000000000004</v>
      </c>
      <c r="J1059" s="57">
        <v>519.58000000000004</v>
      </c>
      <c r="K1059" s="55" t="s">
        <v>4302</v>
      </c>
      <c r="L1059" s="55" t="s">
        <v>1644</v>
      </c>
      <c r="M1059" s="55" t="s">
        <v>4303</v>
      </c>
      <c r="N1059" s="56">
        <v>45747</v>
      </c>
      <c r="O1059" s="55" t="s">
        <v>1644</v>
      </c>
      <c r="P1059" s="55" t="s">
        <v>329</v>
      </c>
      <c r="Q1059" s="55" t="s">
        <v>330</v>
      </c>
      <c r="R1059" s="55" t="s">
        <v>1644</v>
      </c>
      <c r="S1059" s="55" t="s">
        <v>1644</v>
      </c>
      <c r="T1059" s="55" t="s">
        <v>1644</v>
      </c>
      <c r="U1059" s="55" t="s">
        <v>3883</v>
      </c>
      <c r="V1059" s="55" t="s">
        <v>1881</v>
      </c>
      <c r="W1059" s="55" t="s">
        <v>1644</v>
      </c>
      <c r="X1059" s="56"/>
      <c r="Y1059" s="55" t="s">
        <v>1644</v>
      </c>
      <c r="Z1059" s="56"/>
      <c r="AA1059" s="55" t="s">
        <v>1644</v>
      </c>
      <c r="AB1059" s="59">
        <v>8438033</v>
      </c>
      <c r="AC1059" s="55" t="s">
        <v>1554</v>
      </c>
      <c r="AD1059" s="55" t="s">
        <v>1644</v>
      </c>
      <c r="AE1059" s="58">
        <v>0</v>
      </c>
      <c r="AF1059" s="55" t="s">
        <v>1644</v>
      </c>
      <c r="AG1059" s="55" t="s">
        <v>1644</v>
      </c>
      <c r="AH1059" s="55" t="s">
        <v>1644</v>
      </c>
      <c r="AI1059" s="55" t="s">
        <v>1644</v>
      </c>
      <c r="AJ1059" s="55" t="s">
        <v>1644</v>
      </c>
      <c r="AK1059" s="55" t="s">
        <v>1644</v>
      </c>
      <c r="AL1059" s="55" t="s">
        <v>1644</v>
      </c>
      <c r="AM1059" s="55" t="s">
        <v>3861</v>
      </c>
      <c r="AN1059" s="55" t="s">
        <v>1644</v>
      </c>
      <c r="AO1059" t="s">
        <v>3842</v>
      </c>
    </row>
    <row r="1060" spans="1:41" x14ac:dyDescent="0.25">
      <c r="A1060" s="56">
        <v>45747</v>
      </c>
      <c r="B1060" s="92" t="s">
        <v>2544</v>
      </c>
      <c r="C1060" s="55" t="s">
        <v>4304</v>
      </c>
      <c r="D1060" s="55" t="s">
        <v>3859</v>
      </c>
      <c r="E1060" s="55" t="s">
        <v>89</v>
      </c>
      <c r="F1060" s="55">
        <v>50900000</v>
      </c>
      <c r="G1060" s="55" t="s">
        <v>488</v>
      </c>
      <c r="H1060" s="55" t="s">
        <v>89</v>
      </c>
      <c r="I1060" s="57">
        <v>0.27</v>
      </c>
      <c r="J1060" s="57">
        <v>0.27</v>
      </c>
      <c r="K1060" s="55" t="s">
        <v>4302</v>
      </c>
      <c r="L1060" s="55" t="s">
        <v>1644</v>
      </c>
      <c r="M1060" s="55" t="s">
        <v>4304</v>
      </c>
      <c r="N1060" s="56">
        <v>45747</v>
      </c>
      <c r="O1060" s="55" t="s">
        <v>1644</v>
      </c>
      <c r="P1060" s="55" t="s">
        <v>329</v>
      </c>
      <c r="Q1060" s="55" t="s">
        <v>330</v>
      </c>
      <c r="R1060" s="55" t="s">
        <v>1644</v>
      </c>
      <c r="S1060" s="55" t="s">
        <v>1644</v>
      </c>
      <c r="T1060" s="55" t="s">
        <v>1644</v>
      </c>
      <c r="U1060" s="55" t="s">
        <v>4249</v>
      </c>
      <c r="V1060" s="55" t="s">
        <v>1718</v>
      </c>
      <c r="W1060" s="55" t="s">
        <v>1644</v>
      </c>
      <c r="X1060" s="56"/>
      <c r="Y1060" s="55" t="s">
        <v>1644</v>
      </c>
      <c r="Z1060" s="56"/>
      <c r="AA1060" s="55" t="s">
        <v>1644</v>
      </c>
      <c r="AB1060" s="59">
        <v>4366</v>
      </c>
      <c r="AC1060" s="55" t="s">
        <v>1554</v>
      </c>
      <c r="AD1060" s="55" t="s">
        <v>1644</v>
      </c>
      <c r="AE1060" s="58">
        <v>0</v>
      </c>
      <c r="AF1060" s="55" t="s">
        <v>1644</v>
      </c>
      <c r="AG1060" s="55" t="s">
        <v>1644</v>
      </c>
      <c r="AH1060" s="55" t="s">
        <v>1644</v>
      </c>
      <c r="AI1060" s="55" t="s">
        <v>1644</v>
      </c>
      <c r="AJ1060" s="55" t="s">
        <v>1644</v>
      </c>
      <c r="AK1060" s="55" t="s">
        <v>1644</v>
      </c>
      <c r="AL1060" s="55" t="s">
        <v>1644</v>
      </c>
      <c r="AM1060" s="55" t="s">
        <v>3861</v>
      </c>
      <c r="AN1060" s="55" t="s">
        <v>1644</v>
      </c>
      <c r="AO1060" t="s">
        <v>3842</v>
      </c>
    </row>
    <row r="1061" spans="1:41" x14ac:dyDescent="0.25">
      <c r="A1061" s="56">
        <v>45747</v>
      </c>
      <c r="B1061" s="92" t="s">
        <v>2544</v>
      </c>
      <c r="C1061" s="55" t="s">
        <v>4304</v>
      </c>
      <c r="D1061" s="55" t="s">
        <v>3859</v>
      </c>
      <c r="E1061" s="55" t="s">
        <v>89</v>
      </c>
      <c r="F1061" s="55">
        <v>50900000</v>
      </c>
      <c r="G1061" s="55" t="s">
        <v>488</v>
      </c>
      <c r="H1061" s="55" t="s">
        <v>89</v>
      </c>
      <c r="I1061" s="57">
        <v>9406.74</v>
      </c>
      <c r="J1061" s="57">
        <v>9406.74</v>
      </c>
      <c r="K1061" s="55" t="s">
        <v>4302</v>
      </c>
      <c r="L1061" s="55" t="s">
        <v>1644</v>
      </c>
      <c r="M1061" s="55" t="s">
        <v>4304</v>
      </c>
      <c r="N1061" s="56">
        <v>45747</v>
      </c>
      <c r="O1061" s="55" t="s">
        <v>1644</v>
      </c>
      <c r="P1061" s="55" t="s">
        <v>329</v>
      </c>
      <c r="Q1061" s="55" t="s">
        <v>330</v>
      </c>
      <c r="R1061" s="55" t="s">
        <v>1644</v>
      </c>
      <c r="S1061" s="55" t="s">
        <v>1644</v>
      </c>
      <c r="T1061" s="55" t="s">
        <v>1644</v>
      </c>
      <c r="U1061" s="55" t="s">
        <v>4253</v>
      </c>
      <c r="V1061" s="55" t="s">
        <v>1881</v>
      </c>
      <c r="W1061" s="55" t="s">
        <v>1644</v>
      </c>
      <c r="X1061" s="56"/>
      <c r="Y1061" s="55" t="s">
        <v>1644</v>
      </c>
      <c r="Z1061" s="56"/>
      <c r="AA1061" s="55" t="s">
        <v>1644</v>
      </c>
      <c r="AB1061" s="59">
        <v>146209096</v>
      </c>
      <c r="AC1061" s="55" t="s">
        <v>1554</v>
      </c>
      <c r="AD1061" s="55" t="s">
        <v>1644</v>
      </c>
      <c r="AE1061" s="58">
        <v>0</v>
      </c>
      <c r="AF1061" s="55" t="s">
        <v>1644</v>
      </c>
      <c r="AG1061" s="55" t="s">
        <v>1644</v>
      </c>
      <c r="AH1061" s="55" t="s">
        <v>1644</v>
      </c>
      <c r="AI1061" s="55" t="s">
        <v>1644</v>
      </c>
      <c r="AJ1061" s="55" t="s">
        <v>1644</v>
      </c>
      <c r="AK1061" s="55" t="s">
        <v>1644</v>
      </c>
      <c r="AL1061" s="55" t="s">
        <v>1644</v>
      </c>
      <c r="AM1061" s="55" t="s">
        <v>3861</v>
      </c>
      <c r="AN1061" s="55" t="s">
        <v>1644</v>
      </c>
      <c r="AO1061" t="s">
        <v>3842</v>
      </c>
    </row>
    <row r="1062" spans="1:41" x14ac:dyDescent="0.25">
      <c r="A1062" s="56">
        <v>45747</v>
      </c>
      <c r="B1062" s="92" t="s">
        <v>2544</v>
      </c>
      <c r="C1062" s="55" t="s">
        <v>4304</v>
      </c>
      <c r="D1062" s="55" t="s">
        <v>3859</v>
      </c>
      <c r="E1062" s="55" t="s">
        <v>89</v>
      </c>
      <c r="F1062" s="55">
        <v>50900010</v>
      </c>
      <c r="G1062" s="55" t="s">
        <v>490</v>
      </c>
      <c r="H1062" s="55" t="s">
        <v>89</v>
      </c>
      <c r="I1062" s="57">
        <v>2.64</v>
      </c>
      <c r="J1062" s="57">
        <v>2.64</v>
      </c>
      <c r="K1062" s="55" t="s">
        <v>4302</v>
      </c>
      <c r="L1062" s="55" t="s">
        <v>1644</v>
      </c>
      <c r="M1062" s="55" t="s">
        <v>4304</v>
      </c>
      <c r="N1062" s="56">
        <v>45747</v>
      </c>
      <c r="O1062" s="55" t="s">
        <v>1644</v>
      </c>
      <c r="P1062" s="55" t="s">
        <v>329</v>
      </c>
      <c r="Q1062" s="55" t="s">
        <v>330</v>
      </c>
      <c r="R1062" s="55" t="s">
        <v>1644</v>
      </c>
      <c r="S1062" s="55" t="s">
        <v>1644</v>
      </c>
      <c r="T1062" s="55" t="s">
        <v>1644</v>
      </c>
      <c r="U1062" s="55" t="s">
        <v>4255</v>
      </c>
      <c r="V1062" s="55" t="s">
        <v>1718</v>
      </c>
      <c r="W1062" s="55" t="s">
        <v>1644</v>
      </c>
      <c r="X1062" s="56"/>
      <c r="Y1062" s="55" t="s">
        <v>1644</v>
      </c>
      <c r="Z1062" s="56"/>
      <c r="AA1062" s="55" t="s">
        <v>1644</v>
      </c>
      <c r="AB1062" s="59">
        <v>49668</v>
      </c>
      <c r="AC1062" s="55" t="s">
        <v>1554</v>
      </c>
      <c r="AD1062" s="55" t="s">
        <v>1644</v>
      </c>
      <c r="AE1062" s="58">
        <v>0</v>
      </c>
      <c r="AF1062" s="55" t="s">
        <v>1644</v>
      </c>
      <c r="AG1062" s="55" t="s">
        <v>1644</v>
      </c>
      <c r="AH1062" s="55" t="s">
        <v>1644</v>
      </c>
      <c r="AI1062" s="55" t="s">
        <v>1644</v>
      </c>
      <c r="AJ1062" s="55" t="s">
        <v>1644</v>
      </c>
      <c r="AK1062" s="55" t="s">
        <v>1644</v>
      </c>
      <c r="AL1062" s="55" t="s">
        <v>1644</v>
      </c>
      <c r="AM1062" s="55" t="s">
        <v>3861</v>
      </c>
      <c r="AN1062" s="55" t="s">
        <v>1644</v>
      </c>
      <c r="AO1062" t="s">
        <v>3842</v>
      </c>
    </row>
    <row r="1063" spans="1:41" x14ac:dyDescent="0.25">
      <c r="A1063" s="56">
        <v>45747</v>
      </c>
      <c r="B1063" s="92" t="s">
        <v>2544</v>
      </c>
      <c r="C1063" s="55" t="s">
        <v>4304</v>
      </c>
      <c r="D1063" s="55" t="s">
        <v>3859</v>
      </c>
      <c r="E1063" s="55" t="s">
        <v>89</v>
      </c>
      <c r="F1063" s="55">
        <v>50900000</v>
      </c>
      <c r="G1063" s="55" t="s">
        <v>488</v>
      </c>
      <c r="H1063" s="55" t="s">
        <v>89</v>
      </c>
      <c r="I1063" s="57">
        <v>6.31</v>
      </c>
      <c r="J1063" s="57">
        <v>6.31</v>
      </c>
      <c r="K1063" s="55" t="s">
        <v>4302</v>
      </c>
      <c r="L1063" s="55" t="s">
        <v>1644</v>
      </c>
      <c r="M1063" s="55" t="s">
        <v>4304</v>
      </c>
      <c r="N1063" s="56">
        <v>45747</v>
      </c>
      <c r="O1063" s="55" t="s">
        <v>1644</v>
      </c>
      <c r="P1063" s="55" t="s">
        <v>329</v>
      </c>
      <c r="Q1063" s="55" t="s">
        <v>330</v>
      </c>
      <c r="R1063" s="55" t="s">
        <v>1644</v>
      </c>
      <c r="S1063" s="55" t="s">
        <v>1644</v>
      </c>
      <c r="T1063" s="55" t="s">
        <v>1644</v>
      </c>
      <c r="U1063" s="55" t="s">
        <v>4261</v>
      </c>
      <c r="V1063" s="55" t="s">
        <v>2159</v>
      </c>
      <c r="W1063" s="55" t="s">
        <v>1644</v>
      </c>
      <c r="X1063" s="56"/>
      <c r="Y1063" s="55" t="s">
        <v>1644</v>
      </c>
      <c r="Z1063" s="56"/>
      <c r="AA1063" s="55" t="s">
        <v>1644</v>
      </c>
      <c r="AB1063" s="59">
        <v>102556</v>
      </c>
      <c r="AC1063" s="55" t="s">
        <v>1554</v>
      </c>
      <c r="AD1063" s="55" t="s">
        <v>1644</v>
      </c>
      <c r="AE1063" s="58">
        <v>0</v>
      </c>
      <c r="AF1063" s="55" t="s">
        <v>1644</v>
      </c>
      <c r="AG1063" s="55" t="s">
        <v>1644</v>
      </c>
      <c r="AH1063" s="55" t="s">
        <v>1644</v>
      </c>
      <c r="AI1063" s="55" t="s">
        <v>1644</v>
      </c>
      <c r="AJ1063" s="55" t="s">
        <v>1644</v>
      </c>
      <c r="AK1063" s="55" t="s">
        <v>1644</v>
      </c>
      <c r="AL1063" s="55" t="s">
        <v>1644</v>
      </c>
      <c r="AM1063" s="55" t="s">
        <v>3861</v>
      </c>
      <c r="AN1063" s="55" t="s">
        <v>1644</v>
      </c>
      <c r="AO1063" t="s">
        <v>3842</v>
      </c>
    </row>
    <row r="1064" spans="1:41" x14ac:dyDescent="0.25">
      <c r="A1064" s="56">
        <v>45747</v>
      </c>
      <c r="B1064" s="92" t="s">
        <v>2544</v>
      </c>
      <c r="C1064" s="55" t="s">
        <v>4304</v>
      </c>
      <c r="D1064" s="55" t="s">
        <v>3859</v>
      </c>
      <c r="E1064" s="55" t="s">
        <v>89</v>
      </c>
      <c r="F1064" s="55">
        <v>50900000</v>
      </c>
      <c r="G1064" s="55" t="s">
        <v>488</v>
      </c>
      <c r="H1064" s="55" t="s">
        <v>89</v>
      </c>
      <c r="I1064" s="57">
        <v>0.03</v>
      </c>
      <c r="J1064" s="57">
        <v>0.03</v>
      </c>
      <c r="K1064" s="55" t="s">
        <v>4302</v>
      </c>
      <c r="L1064" s="55" t="s">
        <v>1644</v>
      </c>
      <c r="M1064" s="55" t="s">
        <v>4304</v>
      </c>
      <c r="N1064" s="56">
        <v>45747</v>
      </c>
      <c r="O1064" s="55" t="s">
        <v>1644</v>
      </c>
      <c r="P1064" s="55" t="s">
        <v>329</v>
      </c>
      <c r="Q1064" s="55" t="s">
        <v>330</v>
      </c>
      <c r="R1064" s="55" t="s">
        <v>1644</v>
      </c>
      <c r="S1064" s="55" t="s">
        <v>1644</v>
      </c>
      <c r="T1064" s="55" t="s">
        <v>1644</v>
      </c>
      <c r="U1064" s="55" t="s">
        <v>4259</v>
      </c>
      <c r="V1064" s="55" t="s">
        <v>1718</v>
      </c>
      <c r="W1064" s="55" t="s">
        <v>1644</v>
      </c>
      <c r="X1064" s="56"/>
      <c r="Y1064" s="55" t="s">
        <v>1644</v>
      </c>
      <c r="Z1064" s="56"/>
      <c r="AA1064" s="55" t="s">
        <v>1644</v>
      </c>
      <c r="AB1064" s="59">
        <v>522</v>
      </c>
      <c r="AC1064" s="55" t="s">
        <v>1554</v>
      </c>
      <c r="AD1064" s="55" t="s">
        <v>1644</v>
      </c>
      <c r="AE1064" s="58">
        <v>0</v>
      </c>
      <c r="AF1064" s="55" t="s">
        <v>1644</v>
      </c>
      <c r="AG1064" s="55" t="s">
        <v>1644</v>
      </c>
      <c r="AH1064" s="55" t="s">
        <v>1644</v>
      </c>
      <c r="AI1064" s="55" t="s">
        <v>1644</v>
      </c>
      <c r="AJ1064" s="55" t="s">
        <v>1644</v>
      </c>
      <c r="AK1064" s="55" t="s">
        <v>1644</v>
      </c>
      <c r="AL1064" s="55" t="s">
        <v>1644</v>
      </c>
      <c r="AM1064" s="55" t="s">
        <v>3861</v>
      </c>
      <c r="AN1064" s="55" t="s">
        <v>1644</v>
      </c>
      <c r="AO1064" t="s">
        <v>3842</v>
      </c>
    </row>
    <row r="1065" spans="1:41" x14ac:dyDescent="0.25">
      <c r="A1065" s="56">
        <v>45747</v>
      </c>
      <c r="B1065" s="92" t="s">
        <v>2544</v>
      </c>
      <c r="C1065" s="55" t="s">
        <v>4304</v>
      </c>
      <c r="D1065" s="55" t="s">
        <v>3859</v>
      </c>
      <c r="E1065" s="55" t="s">
        <v>89</v>
      </c>
      <c r="F1065" s="55">
        <v>50900000</v>
      </c>
      <c r="G1065" s="55" t="s">
        <v>488</v>
      </c>
      <c r="H1065" s="55" t="s">
        <v>89</v>
      </c>
      <c r="I1065" s="57">
        <v>9.36</v>
      </c>
      <c r="J1065" s="57">
        <v>9.36</v>
      </c>
      <c r="K1065" s="55" t="s">
        <v>4302</v>
      </c>
      <c r="L1065" s="55" t="s">
        <v>1644</v>
      </c>
      <c r="M1065" s="55" t="s">
        <v>4304</v>
      </c>
      <c r="N1065" s="56">
        <v>45747</v>
      </c>
      <c r="O1065" s="55" t="s">
        <v>1644</v>
      </c>
      <c r="P1065" s="55" t="s">
        <v>4042</v>
      </c>
      <c r="Q1065" s="55" t="s">
        <v>4043</v>
      </c>
      <c r="R1065" s="55" t="s">
        <v>1644</v>
      </c>
      <c r="S1065" s="55" t="s">
        <v>1644</v>
      </c>
      <c r="T1065" s="55" t="s">
        <v>1644</v>
      </c>
      <c r="U1065" s="55" t="s">
        <v>4262</v>
      </c>
      <c r="V1065" s="55" t="s">
        <v>1718</v>
      </c>
      <c r="W1065" s="55" t="s">
        <v>1644</v>
      </c>
      <c r="X1065" s="56"/>
      <c r="Y1065" s="55" t="s">
        <v>1644</v>
      </c>
      <c r="Z1065" s="56"/>
      <c r="AA1065" s="55" t="s">
        <v>1644</v>
      </c>
      <c r="AB1065" s="59">
        <v>147071</v>
      </c>
      <c r="AC1065" s="55" t="s">
        <v>1554</v>
      </c>
      <c r="AD1065" s="55" t="s">
        <v>1644</v>
      </c>
      <c r="AE1065" s="58">
        <v>0</v>
      </c>
      <c r="AF1065" s="55" t="s">
        <v>1644</v>
      </c>
      <c r="AG1065" s="55" t="s">
        <v>1644</v>
      </c>
      <c r="AH1065" s="55" t="s">
        <v>1644</v>
      </c>
      <c r="AI1065" s="55" t="s">
        <v>1644</v>
      </c>
      <c r="AJ1065" s="55" t="s">
        <v>1644</v>
      </c>
      <c r="AK1065" s="55" t="s">
        <v>1644</v>
      </c>
      <c r="AL1065" s="55" t="s">
        <v>1644</v>
      </c>
      <c r="AM1065" s="55" t="s">
        <v>3861</v>
      </c>
      <c r="AN1065" s="55" t="s">
        <v>1644</v>
      </c>
      <c r="AO1065" t="s">
        <v>4371</v>
      </c>
    </row>
    <row r="1066" spans="1:41" x14ac:dyDescent="0.25">
      <c r="A1066" s="56">
        <v>45747</v>
      </c>
      <c r="B1066" s="92" t="s">
        <v>2544</v>
      </c>
      <c r="C1066" s="55" t="s">
        <v>4304</v>
      </c>
      <c r="D1066" s="55" t="s">
        <v>3859</v>
      </c>
      <c r="E1066" s="55" t="s">
        <v>89</v>
      </c>
      <c r="F1066" s="55">
        <v>50900000</v>
      </c>
      <c r="G1066" s="55" t="s">
        <v>488</v>
      </c>
      <c r="H1066" s="55" t="s">
        <v>89</v>
      </c>
      <c r="I1066" s="57">
        <v>13.78</v>
      </c>
      <c r="J1066" s="57">
        <v>13.78</v>
      </c>
      <c r="K1066" s="55" t="s">
        <v>4302</v>
      </c>
      <c r="L1066" s="55" t="s">
        <v>1644</v>
      </c>
      <c r="M1066" s="55" t="s">
        <v>4304</v>
      </c>
      <c r="N1066" s="56">
        <v>45747</v>
      </c>
      <c r="O1066" s="55" t="s">
        <v>1644</v>
      </c>
      <c r="P1066" s="55" t="s">
        <v>329</v>
      </c>
      <c r="Q1066" s="55" t="s">
        <v>330</v>
      </c>
      <c r="R1066" s="55" t="s">
        <v>1644</v>
      </c>
      <c r="S1066" s="55" t="s">
        <v>1644</v>
      </c>
      <c r="T1066" s="55" t="s">
        <v>1644</v>
      </c>
      <c r="U1066" s="55" t="s">
        <v>4258</v>
      </c>
      <c r="V1066" s="55" t="s">
        <v>1881</v>
      </c>
      <c r="W1066" s="55" t="s">
        <v>1644</v>
      </c>
      <c r="X1066" s="56"/>
      <c r="Y1066" s="55" t="s">
        <v>1644</v>
      </c>
      <c r="Z1066" s="56"/>
      <c r="AA1066" s="55" t="s">
        <v>1644</v>
      </c>
      <c r="AB1066" s="59">
        <v>215096</v>
      </c>
      <c r="AC1066" s="55" t="s">
        <v>1554</v>
      </c>
      <c r="AD1066" s="55" t="s">
        <v>1644</v>
      </c>
      <c r="AE1066" s="58">
        <v>0</v>
      </c>
      <c r="AF1066" s="55" t="s">
        <v>1644</v>
      </c>
      <c r="AG1066" s="55" t="s">
        <v>1644</v>
      </c>
      <c r="AH1066" s="55" t="s">
        <v>1644</v>
      </c>
      <c r="AI1066" s="55" t="s">
        <v>1644</v>
      </c>
      <c r="AJ1066" s="55" t="s">
        <v>1644</v>
      </c>
      <c r="AK1066" s="55" t="s">
        <v>1644</v>
      </c>
      <c r="AL1066" s="55" t="s">
        <v>1644</v>
      </c>
      <c r="AM1066" s="55" t="s">
        <v>3861</v>
      </c>
      <c r="AN1066" s="55" t="s">
        <v>1644</v>
      </c>
      <c r="AO1066" t="s">
        <v>3842</v>
      </c>
    </row>
    <row r="1067" spans="1:41" x14ac:dyDescent="0.25">
      <c r="A1067" s="56">
        <v>45747</v>
      </c>
      <c r="B1067" s="92" t="s">
        <v>2544</v>
      </c>
      <c r="C1067" s="55" t="s">
        <v>4304</v>
      </c>
      <c r="D1067" s="55" t="s">
        <v>3859</v>
      </c>
      <c r="E1067" s="55" t="s">
        <v>89</v>
      </c>
      <c r="F1067" s="55">
        <v>50900000</v>
      </c>
      <c r="G1067" s="55" t="s">
        <v>488</v>
      </c>
      <c r="H1067" s="55" t="s">
        <v>89</v>
      </c>
      <c r="I1067" s="57">
        <v>33.82</v>
      </c>
      <c r="J1067" s="57">
        <v>33.82</v>
      </c>
      <c r="K1067" s="55" t="s">
        <v>4302</v>
      </c>
      <c r="L1067" s="55" t="s">
        <v>1644</v>
      </c>
      <c r="M1067" s="55" t="s">
        <v>4304</v>
      </c>
      <c r="N1067" s="56">
        <v>45747</v>
      </c>
      <c r="O1067" s="55" t="s">
        <v>1644</v>
      </c>
      <c r="P1067" s="55" t="s">
        <v>329</v>
      </c>
      <c r="Q1067" s="55" t="s">
        <v>330</v>
      </c>
      <c r="R1067" s="55" t="s">
        <v>1644</v>
      </c>
      <c r="S1067" s="55" t="s">
        <v>1644</v>
      </c>
      <c r="T1067" s="55" t="s">
        <v>1644</v>
      </c>
      <c r="U1067" s="55" t="s">
        <v>4259</v>
      </c>
      <c r="V1067" s="55" t="s">
        <v>1881</v>
      </c>
      <c r="W1067" s="55" t="s">
        <v>1644</v>
      </c>
      <c r="X1067" s="56"/>
      <c r="Y1067" s="55" t="s">
        <v>1644</v>
      </c>
      <c r="Z1067" s="56"/>
      <c r="AA1067" s="55" t="s">
        <v>1644</v>
      </c>
      <c r="AB1067" s="59">
        <v>525836</v>
      </c>
      <c r="AC1067" s="55" t="s">
        <v>1554</v>
      </c>
      <c r="AD1067" s="55" t="s">
        <v>1644</v>
      </c>
      <c r="AE1067" s="58">
        <v>0</v>
      </c>
      <c r="AF1067" s="55" t="s">
        <v>1644</v>
      </c>
      <c r="AG1067" s="55" t="s">
        <v>1644</v>
      </c>
      <c r="AH1067" s="55" t="s">
        <v>1644</v>
      </c>
      <c r="AI1067" s="55" t="s">
        <v>1644</v>
      </c>
      <c r="AJ1067" s="55" t="s">
        <v>1644</v>
      </c>
      <c r="AK1067" s="55" t="s">
        <v>1644</v>
      </c>
      <c r="AL1067" s="55" t="s">
        <v>1644</v>
      </c>
      <c r="AM1067" s="55" t="s">
        <v>3861</v>
      </c>
      <c r="AN1067" s="55" t="s">
        <v>1644</v>
      </c>
      <c r="AO1067" t="s">
        <v>3842</v>
      </c>
    </row>
    <row r="1068" spans="1:41" x14ac:dyDescent="0.25">
      <c r="A1068" s="56">
        <v>45747</v>
      </c>
      <c r="B1068" s="92" t="s">
        <v>2544</v>
      </c>
      <c r="C1068" s="55" t="s">
        <v>4304</v>
      </c>
      <c r="D1068" s="55" t="s">
        <v>3859</v>
      </c>
      <c r="E1068" s="55" t="s">
        <v>89</v>
      </c>
      <c r="F1068" s="55">
        <v>50900010</v>
      </c>
      <c r="G1068" s="55" t="s">
        <v>490</v>
      </c>
      <c r="H1068" s="55" t="s">
        <v>89</v>
      </c>
      <c r="I1068" s="57">
        <v>0.46</v>
      </c>
      <c r="J1068" s="57">
        <v>0.46</v>
      </c>
      <c r="K1068" s="55" t="s">
        <v>4302</v>
      </c>
      <c r="L1068" s="55" t="s">
        <v>1644</v>
      </c>
      <c r="M1068" s="55" t="s">
        <v>4304</v>
      </c>
      <c r="N1068" s="56">
        <v>45747</v>
      </c>
      <c r="O1068" s="55" t="s">
        <v>1644</v>
      </c>
      <c r="P1068" s="55" t="s">
        <v>329</v>
      </c>
      <c r="Q1068" s="55" t="s">
        <v>330</v>
      </c>
      <c r="R1068" s="55" t="s">
        <v>1644</v>
      </c>
      <c r="S1068" s="55" t="s">
        <v>1644</v>
      </c>
      <c r="T1068" s="55" t="s">
        <v>1644</v>
      </c>
      <c r="U1068" s="55" t="s">
        <v>4257</v>
      </c>
      <c r="V1068" s="55" t="s">
        <v>1718</v>
      </c>
      <c r="W1068" s="55" t="s">
        <v>1644</v>
      </c>
      <c r="X1068" s="56"/>
      <c r="Y1068" s="55" t="s">
        <v>1644</v>
      </c>
      <c r="Z1068" s="56"/>
      <c r="AA1068" s="55" t="s">
        <v>1644</v>
      </c>
      <c r="AB1068" s="59">
        <v>8721</v>
      </c>
      <c r="AC1068" s="55" t="s">
        <v>1554</v>
      </c>
      <c r="AD1068" s="55" t="s">
        <v>1644</v>
      </c>
      <c r="AE1068" s="58">
        <v>0</v>
      </c>
      <c r="AF1068" s="55" t="s">
        <v>1644</v>
      </c>
      <c r="AG1068" s="55" t="s">
        <v>1644</v>
      </c>
      <c r="AH1068" s="55" t="s">
        <v>1644</v>
      </c>
      <c r="AI1068" s="55" t="s">
        <v>1644</v>
      </c>
      <c r="AJ1068" s="55" t="s">
        <v>1644</v>
      </c>
      <c r="AK1068" s="55" t="s">
        <v>1644</v>
      </c>
      <c r="AL1068" s="55" t="s">
        <v>1644</v>
      </c>
      <c r="AM1068" s="55" t="s">
        <v>3861</v>
      </c>
      <c r="AN1068" s="55" t="s">
        <v>1644</v>
      </c>
      <c r="AO1068" t="s">
        <v>3842</v>
      </c>
    </row>
    <row r="1069" spans="1:41" x14ac:dyDescent="0.25">
      <c r="A1069" s="56">
        <v>45747</v>
      </c>
      <c r="B1069" s="92" t="s">
        <v>2544</v>
      </c>
      <c r="C1069" s="55" t="s">
        <v>4304</v>
      </c>
      <c r="D1069" s="55" t="s">
        <v>3859</v>
      </c>
      <c r="E1069" s="55" t="s">
        <v>89</v>
      </c>
      <c r="F1069" s="55">
        <v>50900010</v>
      </c>
      <c r="G1069" s="55" t="s">
        <v>490</v>
      </c>
      <c r="H1069" s="55" t="s">
        <v>89</v>
      </c>
      <c r="I1069" s="57">
        <v>13669.52</v>
      </c>
      <c r="J1069" s="57">
        <v>13669.52</v>
      </c>
      <c r="K1069" s="55" t="s">
        <v>4302</v>
      </c>
      <c r="L1069" s="55" t="s">
        <v>1644</v>
      </c>
      <c r="M1069" s="55" t="s">
        <v>4304</v>
      </c>
      <c r="N1069" s="56">
        <v>45747</v>
      </c>
      <c r="O1069" s="55" t="s">
        <v>1644</v>
      </c>
      <c r="P1069" s="55" t="s">
        <v>329</v>
      </c>
      <c r="Q1069" s="55" t="s">
        <v>330</v>
      </c>
      <c r="R1069" s="55" t="s">
        <v>1644</v>
      </c>
      <c r="S1069" s="55" t="s">
        <v>1644</v>
      </c>
      <c r="T1069" s="55" t="s">
        <v>1644</v>
      </c>
      <c r="U1069" s="55" t="s">
        <v>4267</v>
      </c>
      <c r="V1069" s="55" t="s">
        <v>1881</v>
      </c>
      <c r="W1069" s="55" t="s">
        <v>1644</v>
      </c>
      <c r="X1069" s="56"/>
      <c r="Y1069" s="55" t="s">
        <v>1644</v>
      </c>
      <c r="Z1069" s="56"/>
      <c r="AA1069" s="55" t="s">
        <v>1644</v>
      </c>
      <c r="AB1069" s="59">
        <v>231175552</v>
      </c>
      <c r="AC1069" s="55" t="s">
        <v>1554</v>
      </c>
      <c r="AD1069" s="55" t="s">
        <v>1644</v>
      </c>
      <c r="AE1069" s="58">
        <v>0</v>
      </c>
      <c r="AF1069" s="55" t="s">
        <v>1644</v>
      </c>
      <c r="AG1069" s="55" t="s">
        <v>1644</v>
      </c>
      <c r="AH1069" s="55" t="s">
        <v>1644</v>
      </c>
      <c r="AI1069" s="55" t="s">
        <v>1644</v>
      </c>
      <c r="AJ1069" s="55" t="s">
        <v>1644</v>
      </c>
      <c r="AK1069" s="55" t="s">
        <v>1644</v>
      </c>
      <c r="AL1069" s="55" t="s">
        <v>1644</v>
      </c>
      <c r="AM1069" s="55" t="s">
        <v>3861</v>
      </c>
      <c r="AN1069" s="55" t="s">
        <v>1644</v>
      </c>
      <c r="AO1069" t="s">
        <v>3842</v>
      </c>
    </row>
    <row r="1070" spans="1:41" x14ac:dyDescent="0.25">
      <c r="A1070" s="56">
        <v>45747</v>
      </c>
      <c r="B1070" s="92" t="s">
        <v>2544</v>
      </c>
      <c r="C1070" s="55" t="s">
        <v>4304</v>
      </c>
      <c r="D1070" s="55" t="s">
        <v>3859</v>
      </c>
      <c r="E1070" s="55" t="s">
        <v>89</v>
      </c>
      <c r="F1070" s="55">
        <v>50900000</v>
      </c>
      <c r="G1070" s="55" t="s">
        <v>488</v>
      </c>
      <c r="H1070" s="55" t="s">
        <v>89</v>
      </c>
      <c r="I1070" s="57">
        <v>0.03</v>
      </c>
      <c r="J1070" s="57">
        <v>0.03</v>
      </c>
      <c r="K1070" s="55" t="s">
        <v>4302</v>
      </c>
      <c r="L1070" s="55" t="s">
        <v>1644</v>
      </c>
      <c r="M1070" s="55" t="s">
        <v>4304</v>
      </c>
      <c r="N1070" s="56">
        <v>45747</v>
      </c>
      <c r="O1070" s="55" t="s">
        <v>1644</v>
      </c>
      <c r="P1070" s="55" t="s">
        <v>329</v>
      </c>
      <c r="Q1070" s="55" t="s">
        <v>330</v>
      </c>
      <c r="R1070" s="55" t="s">
        <v>1644</v>
      </c>
      <c r="S1070" s="55" t="s">
        <v>1644</v>
      </c>
      <c r="T1070" s="55" t="s">
        <v>1644</v>
      </c>
      <c r="U1070" s="55" t="s">
        <v>4261</v>
      </c>
      <c r="V1070" s="55" t="s">
        <v>1718</v>
      </c>
      <c r="W1070" s="55" t="s">
        <v>1644</v>
      </c>
      <c r="X1070" s="56"/>
      <c r="Y1070" s="55" t="s">
        <v>1644</v>
      </c>
      <c r="Z1070" s="56"/>
      <c r="AA1070" s="55" t="s">
        <v>1644</v>
      </c>
      <c r="AB1070" s="59">
        <v>523</v>
      </c>
      <c r="AC1070" s="55" t="s">
        <v>1554</v>
      </c>
      <c r="AD1070" s="55" t="s">
        <v>1644</v>
      </c>
      <c r="AE1070" s="58">
        <v>0</v>
      </c>
      <c r="AF1070" s="55" t="s">
        <v>1644</v>
      </c>
      <c r="AG1070" s="55" t="s">
        <v>1644</v>
      </c>
      <c r="AH1070" s="55" t="s">
        <v>1644</v>
      </c>
      <c r="AI1070" s="55" t="s">
        <v>1644</v>
      </c>
      <c r="AJ1070" s="55" t="s">
        <v>1644</v>
      </c>
      <c r="AK1070" s="55" t="s">
        <v>1644</v>
      </c>
      <c r="AL1070" s="55" t="s">
        <v>1644</v>
      </c>
      <c r="AM1070" s="55" t="s">
        <v>3861</v>
      </c>
      <c r="AN1070" s="55" t="s">
        <v>1644</v>
      </c>
      <c r="AO1070" t="s">
        <v>3842</v>
      </c>
    </row>
    <row r="1071" spans="1:41" x14ac:dyDescent="0.25">
      <c r="A1071" s="56">
        <v>45747</v>
      </c>
      <c r="B1071" s="92" t="s">
        <v>2544</v>
      </c>
      <c r="C1071" s="55" t="s">
        <v>4304</v>
      </c>
      <c r="D1071" s="55" t="s">
        <v>3859</v>
      </c>
      <c r="E1071" s="55" t="s">
        <v>89</v>
      </c>
      <c r="F1071" s="55">
        <v>50900000</v>
      </c>
      <c r="G1071" s="55" t="s">
        <v>488</v>
      </c>
      <c r="H1071" s="55" t="s">
        <v>89</v>
      </c>
      <c r="I1071" s="57">
        <v>33.83</v>
      </c>
      <c r="J1071" s="57">
        <v>33.83</v>
      </c>
      <c r="K1071" s="55" t="s">
        <v>4302</v>
      </c>
      <c r="L1071" s="55" t="s">
        <v>1644</v>
      </c>
      <c r="M1071" s="55" t="s">
        <v>4304</v>
      </c>
      <c r="N1071" s="56">
        <v>45747</v>
      </c>
      <c r="O1071" s="55" t="s">
        <v>1644</v>
      </c>
      <c r="P1071" s="55" t="s">
        <v>329</v>
      </c>
      <c r="Q1071" s="55" t="s">
        <v>330</v>
      </c>
      <c r="R1071" s="55" t="s">
        <v>1644</v>
      </c>
      <c r="S1071" s="55" t="s">
        <v>1644</v>
      </c>
      <c r="T1071" s="55" t="s">
        <v>1644</v>
      </c>
      <c r="U1071" s="55" t="s">
        <v>4261</v>
      </c>
      <c r="V1071" s="55" t="s">
        <v>1881</v>
      </c>
      <c r="W1071" s="55" t="s">
        <v>1644</v>
      </c>
      <c r="X1071" s="56"/>
      <c r="Y1071" s="55" t="s">
        <v>1644</v>
      </c>
      <c r="Z1071" s="56"/>
      <c r="AA1071" s="55" t="s">
        <v>1644</v>
      </c>
      <c r="AB1071" s="59">
        <v>525913</v>
      </c>
      <c r="AC1071" s="55" t="s">
        <v>1554</v>
      </c>
      <c r="AD1071" s="55" t="s">
        <v>1644</v>
      </c>
      <c r="AE1071" s="58">
        <v>0</v>
      </c>
      <c r="AF1071" s="55" t="s">
        <v>1644</v>
      </c>
      <c r="AG1071" s="55" t="s">
        <v>1644</v>
      </c>
      <c r="AH1071" s="55" t="s">
        <v>1644</v>
      </c>
      <c r="AI1071" s="55" t="s">
        <v>1644</v>
      </c>
      <c r="AJ1071" s="55" t="s">
        <v>1644</v>
      </c>
      <c r="AK1071" s="55" t="s">
        <v>1644</v>
      </c>
      <c r="AL1071" s="55" t="s">
        <v>1644</v>
      </c>
      <c r="AM1071" s="55" t="s">
        <v>3861</v>
      </c>
      <c r="AN1071" s="55" t="s">
        <v>1644</v>
      </c>
      <c r="AO1071" t="s">
        <v>3842</v>
      </c>
    </row>
    <row r="1072" spans="1:41" x14ac:dyDescent="0.25">
      <c r="A1072" s="56">
        <v>45747</v>
      </c>
      <c r="B1072" s="92" t="s">
        <v>2544</v>
      </c>
      <c r="C1072" s="55" t="s">
        <v>4304</v>
      </c>
      <c r="D1072" s="55" t="s">
        <v>3859</v>
      </c>
      <c r="E1072" s="55" t="s">
        <v>89</v>
      </c>
      <c r="F1072" s="55">
        <v>50900010</v>
      </c>
      <c r="G1072" s="55" t="s">
        <v>490</v>
      </c>
      <c r="H1072" s="55" t="s">
        <v>89</v>
      </c>
      <c r="I1072" s="57">
        <v>85.56</v>
      </c>
      <c r="J1072" s="57">
        <v>85.56</v>
      </c>
      <c r="K1072" s="55" t="s">
        <v>4302</v>
      </c>
      <c r="L1072" s="55" t="s">
        <v>1644</v>
      </c>
      <c r="M1072" s="55" t="s">
        <v>4304</v>
      </c>
      <c r="N1072" s="56">
        <v>45747</v>
      </c>
      <c r="O1072" s="55" t="s">
        <v>1644</v>
      </c>
      <c r="P1072" s="55" t="s">
        <v>329</v>
      </c>
      <c r="Q1072" s="55" t="s">
        <v>330</v>
      </c>
      <c r="R1072" s="55" t="s">
        <v>1644</v>
      </c>
      <c r="S1072" s="55" t="s">
        <v>1644</v>
      </c>
      <c r="T1072" s="55" t="s">
        <v>1644</v>
      </c>
      <c r="U1072" s="55" t="s">
        <v>4264</v>
      </c>
      <c r="V1072" s="55" t="s">
        <v>1881</v>
      </c>
      <c r="W1072" s="55" t="s">
        <v>1644</v>
      </c>
      <c r="X1072" s="56"/>
      <c r="Y1072" s="55" t="s">
        <v>1644</v>
      </c>
      <c r="Z1072" s="56"/>
      <c r="AA1072" s="55" t="s">
        <v>1644</v>
      </c>
      <c r="AB1072" s="59">
        <v>1447029</v>
      </c>
      <c r="AC1072" s="55" t="s">
        <v>1554</v>
      </c>
      <c r="AD1072" s="55" t="s">
        <v>1644</v>
      </c>
      <c r="AE1072" s="58">
        <v>0</v>
      </c>
      <c r="AF1072" s="55" t="s">
        <v>1644</v>
      </c>
      <c r="AG1072" s="55" t="s">
        <v>1644</v>
      </c>
      <c r="AH1072" s="55" t="s">
        <v>1644</v>
      </c>
      <c r="AI1072" s="55" t="s">
        <v>1644</v>
      </c>
      <c r="AJ1072" s="55" t="s">
        <v>1644</v>
      </c>
      <c r="AK1072" s="55" t="s">
        <v>1644</v>
      </c>
      <c r="AL1072" s="55" t="s">
        <v>1644</v>
      </c>
      <c r="AM1072" s="55" t="s">
        <v>3861</v>
      </c>
      <c r="AN1072" s="55" t="s">
        <v>1644</v>
      </c>
      <c r="AO1072" t="s">
        <v>3842</v>
      </c>
    </row>
    <row r="1073" spans="1:41" x14ac:dyDescent="0.25">
      <c r="A1073" s="56">
        <v>45747</v>
      </c>
      <c r="B1073" s="92" t="s">
        <v>2544</v>
      </c>
      <c r="C1073" s="55" t="s">
        <v>4304</v>
      </c>
      <c r="D1073" s="55" t="s">
        <v>3859</v>
      </c>
      <c r="E1073" s="55" t="s">
        <v>89</v>
      </c>
      <c r="F1073" s="55">
        <v>50900010</v>
      </c>
      <c r="G1073" s="55" t="s">
        <v>490</v>
      </c>
      <c r="H1073" s="55" t="s">
        <v>89</v>
      </c>
      <c r="I1073" s="57">
        <v>0.97</v>
      </c>
      <c r="J1073" s="57">
        <v>0.97</v>
      </c>
      <c r="K1073" s="55" t="s">
        <v>4302</v>
      </c>
      <c r="L1073" s="55" t="s">
        <v>1644</v>
      </c>
      <c r="M1073" s="55" t="s">
        <v>4304</v>
      </c>
      <c r="N1073" s="56">
        <v>45747</v>
      </c>
      <c r="O1073" s="55" t="s">
        <v>1644</v>
      </c>
      <c r="P1073" s="55" t="s">
        <v>329</v>
      </c>
      <c r="Q1073" s="55" t="s">
        <v>330</v>
      </c>
      <c r="R1073" s="55" t="s">
        <v>1644</v>
      </c>
      <c r="S1073" s="55" t="s">
        <v>1644</v>
      </c>
      <c r="T1073" s="55" t="s">
        <v>1644</v>
      </c>
      <c r="U1073" s="55" t="s">
        <v>4260</v>
      </c>
      <c r="V1073" s="55" t="s">
        <v>1718</v>
      </c>
      <c r="W1073" s="55" t="s">
        <v>1644</v>
      </c>
      <c r="X1073" s="56"/>
      <c r="Y1073" s="55" t="s">
        <v>1644</v>
      </c>
      <c r="Z1073" s="56"/>
      <c r="AA1073" s="55" t="s">
        <v>1644</v>
      </c>
      <c r="AB1073" s="59">
        <v>18239</v>
      </c>
      <c r="AC1073" s="55" t="s">
        <v>1554</v>
      </c>
      <c r="AD1073" s="55" t="s">
        <v>1644</v>
      </c>
      <c r="AE1073" s="58">
        <v>0</v>
      </c>
      <c r="AF1073" s="55" t="s">
        <v>1644</v>
      </c>
      <c r="AG1073" s="55" t="s">
        <v>1644</v>
      </c>
      <c r="AH1073" s="55" t="s">
        <v>1644</v>
      </c>
      <c r="AI1073" s="55" t="s">
        <v>1644</v>
      </c>
      <c r="AJ1073" s="55" t="s">
        <v>1644</v>
      </c>
      <c r="AK1073" s="55" t="s">
        <v>1644</v>
      </c>
      <c r="AL1073" s="55" t="s">
        <v>1644</v>
      </c>
      <c r="AM1073" s="55" t="s">
        <v>3861</v>
      </c>
      <c r="AN1073" s="55" t="s">
        <v>1644</v>
      </c>
      <c r="AO1073" t="s">
        <v>3842</v>
      </c>
    </row>
    <row r="1074" spans="1:41" x14ac:dyDescent="0.25">
      <c r="A1074" s="56">
        <v>45747</v>
      </c>
      <c r="B1074" s="92" t="s">
        <v>2544</v>
      </c>
      <c r="C1074" s="55" t="s">
        <v>4304</v>
      </c>
      <c r="D1074" s="55" t="s">
        <v>3859</v>
      </c>
      <c r="E1074" s="55" t="s">
        <v>89</v>
      </c>
      <c r="F1074" s="55">
        <v>50900010</v>
      </c>
      <c r="G1074" s="55" t="s">
        <v>490</v>
      </c>
      <c r="H1074" s="55" t="s">
        <v>89</v>
      </c>
      <c r="I1074" s="57">
        <v>38.97</v>
      </c>
      <c r="J1074" s="57">
        <v>38.97</v>
      </c>
      <c r="K1074" s="55" t="s">
        <v>4302</v>
      </c>
      <c r="L1074" s="55" t="s">
        <v>1644</v>
      </c>
      <c r="M1074" s="55" t="s">
        <v>4304</v>
      </c>
      <c r="N1074" s="56">
        <v>45747</v>
      </c>
      <c r="O1074" s="55" t="s">
        <v>1644</v>
      </c>
      <c r="P1074" s="55" t="s">
        <v>329</v>
      </c>
      <c r="Q1074" s="55" t="s">
        <v>330</v>
      </c>
      <c r="R1074" s="55" t="s">
        <v>1644</v>
      </c>
      <c r="S1074" s="55" t="s">
        <v>1644</v>
      </c>
      <c r="T1074" s="55" t="s">
        <v>1644</v>
      </c>
      <c r="U1074" s="55" t="s">
        <v>4251</v>
      </c>
      <c r="V1074" s="55" t="s">
        <v>1881</v>
      </c>
      <c r="W1074" s="55" t="s">
        <v>1644</v>
      </c>
      <c r="X1074" s="56"/>
      <c r="Y1074" s="55" t="s">
        <v>1644</v>
      </c>
      <c r="Z1074" s="56"/>
      <c r="AA1074" s="55" t="s">
        <v>1644</v>
      </c>
      <c r="AB1074" s="59">
        <v>712489</v>
      </c>
      <c r="AC1074" s="55" t="s">
        <v>1554</v>
      </c>
      <c r="AD1074" s="55" t="s">
        <v>1644</v>
      </c>
      <c r="AE1074" s="58">
        <v>0</v>
      </c>
      <c r="AF1074" s="55" t="s">
        <v>1644</v>
      </c>
      <c r="AG1074" s="55" t="s">
        <v>1644</v>
      </c>
      <c r="AH1074" s="55" t="s">
        <v>1644</v>
      </c>
      <c r="AI1074" s="55" t="s">
        <v>1644</v>
      </c>
      <c r="AJ1074" s="55" t="s">
        <v>1644</v>
      </c>
      <c r="AK1074" s="55" t="s">
        <v>1644</v>
      </c>
      <c r="AL1074" s="55" t="s">
        <v>1644</v>
      </c>
      <c r="AM1074" s="55" t="s">
        <v>3861</v>
      </c>
      <c r="AN1074" s="55" t="s">
        <v>1644</v>
      </c>
      <c r="AO1074" t="s">
        <v>3842</v>
      </c>
    </row>
    <row r="1075" spans="1:41" x14ac:dyDescent="0.25">
      <c r="A1075" s="56">
        <v>45747</v>
      </c>
      <c r="B1075" s="92" t="s">
        <v>2544</v>
      </c>
      <c r="C1075" s="55" t="s">
        <v>4304</v>
      </c>
      <c r="D1075" s="55" t="s">
        <v>3859</v>
      </c>
      <c r="E1075" s="55" t="s">
        <v>89</v>
      </c>
      <c r="F1075" s="55">
        <v>50900010</v>
      </c>
      <c r="G1075" s="55" t="s">
        <v>490</v>
      </c>
      <c r="H1075" s="55" t="s">
        <v>89</v>
      </c>
      <c r="I1075" s="57">
        <v>95.48</v>
      </c>
      <c r="J1075" s="57">
        <v>95.48</v>
      </c>
      <c r="K1075" s="55" t="s">
        <v>4302</v>
      </c>
      <c r="L1075" s="55" t="s">
        <v>1644</v>
      </c>
      <c r="M1075" s="55" t="s">
        <v>4304</v>
      </c>
      <c r="N1075" s="56">
        <v>45747</v>
      </c>
      <c r="O1075" s="55" t="s">
        <v>1644</v>
      </c>
      <c r="P1075" s="55" t="s">
        <v>329</v>
      </c>
      <c r="Q1075" s="55" t="s">
        <v>330</v>
      </c>
      <c r="R1075" s="55" t="s">
        <v>1644</v>
      </c>
      <c r="S1075" s="55" t="s">
        <v>1644</v>
      </c>
      <c r="T1075" s="55" t="s">
        <v>1644</v>
      </c>
      <c r="U1075" s="55" t="s">
        <v>4267</v>
      </c>
      <c r="V1075" s="55" t="s">
        <v>1718</v>
      </c>
      <c r="W1075" s="55" t="s">
        <v>1644</v>
      </c>
      <c r="X1075" s="56"/>
      <c r="Y1075" s="55" t="s">
        <v>1644</v>
      </c>
      <c r="Z1075" s="56"/>
      <c r="AA1075" s="55" t="s">
        <v>1644</v>
      </c>
      <c r="AB1075" s="59">
        <v>1503153</v>
      </c>
      <c r="AC1075" s="55" t="s">
        <v>1554</v>
      </c>
      <c r="AD1075" s="55" t="s">
        <v>1644</v>
      </c>
      <c r="AE1075" s="58">
        <v>0</v>
      </c>
      <c r="AF1075" s="55" t="s">
        <v>1644</v>
      </c>
      <c r="AG1075" s="55" t="s">
        <v>1644</v>
      </c>
      <c r="AH1075" s="55" t="s">
        <v>1644</v>
      </c>
      <c r="AI1075" s="55" t="s">
        <v>1644</v>
      </c>
      <c r="AJ1075" s="55" t="s">
        <v>1644</v>
      </c>
      <c r="AK1075" s="55" t="s">
        <v>1644</v>
      </c>
      <c r="AL1075" s="55" t="s">
        <v>1644</v>
      </c>
      <c r="AM1075" s="55" t="s">
        <v>3861</v>
      </c>
      <c r="AN1075" s="55" t="s">
        <v>1644</v>
      </c>
      <c r="AO1075" t="s">
        <v>3842</v>
      </c>
    </row>
    <row r="1076" spans="1:41" x14ac:dyDescent="0.25">
      <c r="A1076" s="56">
        <v>45747</v>
      </c>
      <c r="B1076" s="92" t="s">
        <v>2544</v>
      </c>
      <c r="C1076" s="55" t="s">
        <v>4304</v>
      </c>
      <c r="D1076" s="55" t="s">
        <v>3859</v>
      </c>
      <c r="E1076" s="55" t="s">
        <v>89</v>
      </c>
      <c r="F1076" s="55">
        <v>50900010</v>
      </c>
      <c r="G1076" s="55" t="s">
        <v>490</v>
      </c>
      <c r="H1076" s="55" t="s">
        <v>89</v>
      </c>
      <c r="I1076" s="57">
        <v>14.7</v>
      </c>
      <c r="J1076" s="57">
        <v>14.7</v>
      </c>
      <c r="K1076" s="55" t="s">
        <v>4302</v>
      </c>
      <c r="L1076" s="55" t="s">
        <v>1644</v>
      </c>
      <c r="M1076" s="55" t="s">
        <v>4304</v>
      </c>
      <c r="N1076" s="56">
        <v>45747</v>
      </c>
      <c r="O1076" s="55" t="s">
        <v>1644</v>
      </c>
      <c r="P1076" s="55" t="s">
        <v>329</v>
      </c>
      <c r="Q1076" s="55" t="s">
        <v>330</v>
      </c>
      <c r="R1076" s="55" t="s">
        <v>1644</v>
      </c>
      <c r="S1076" s="55" t="s">
        <v>1644</v>
      </c>
      <c r="T1076" s="55" t="s">
        <v>1644</v>
      </c>
      <c r="U1076" s="55" t="s">
        <v>4254</v>
      </c>
      <c r="V1076" s="55" t="s">
        <v>1718</v>
      </c>
      <c r="W1076" s="55" t="s">
        <v>1644</v>
      </c>
      <c r="X1076" s="56"/>
      <c r="Y1076" s="55" t="s">
        <v>1644</v>
      </c>
      <c r="Z1076" s="56"/>
      <c r="AA1076" s="55" t="s">
        <v>1644</v>
      </c>
      <c r="AB1076" s="59">
        <v>276907</v>
      </c>
      <c r="AC1076" s="55" t="s">
        <v>1554</v>
      </c>
      <c r="AD1076" s="55" t="s">
        <v>1644</v>
      </c>
      <c r="AE1076" s="58">
        <v>0</v>
      </c>
      <c r="AF1076" s="55" t="s">
        <v>1644</v>
      </c>
      <c r="AG1076" s="55" t="s">
        <v>1644</v>
      </c>
      <c r="AH1076" s="55" t="s">
        <v>1644</v>
      </c>
      <c r="AI1076" s="55" t="s">
        <v>1644</v>
      </c>
      <c r="AJ1076" s="55" t="s">
        <v>1644</v>
      </c>
      <c r="AK1076" s="55" t="s">
        <v>1644</v>
      </c>
      <c r="AL1076" s="55" t="s">
        <v>1644</v>
      </c>
      <c r="AM1076" s="55" t="s">
        <v>3861</v>
      </c>
      <c r="AN1076" s="55" t="s">
        <v>1644</v>
      </c>
      <c r="AO1076" t="s">
        <v>3842</v>
      </c>
    </row>
    <row r="1077" spans="1:41" x14ac:dyDescent="0.25">
      <c r="A1077" s="56">
        <v>45747</v>
      </c>
      <c r="B1077" s="92" t="s">
        <v>2544</v>
      </c>
      <c r="C1077" s="55" t="s">
        <v>4304</v>
      </c>
      <c r="D1077" s="55" t="s">
        <v>3859</v>
      </c>
      <c r="E1077" s="55" t="s">
        <v>89</v>
      </c>
      <c r="F1077" s="55">
        <v>50900000</v>
      </c>
      <c r="G1077" s="55" t="s">
        <v>488</v>
      </c>
      <c r="H1077" s="55" t="s">
        <v>89</v>
      </c>
      <c r="I1077" s="57">
        <v>0.01</v>
      </c>
      <c r="J1077" s="57">
        <v>0.01</v>
      </c>
      <c r="K1077" s="55" t="s">
        <v>4302</v>
      </c>
      <c r="L1077" s="55" t="s">
        <v>1644</v>
      </c>
      <c r="M1077" s="55" t="s">
        <v>4304</v>
      </c>
      <c r="N1077" s="56">
        <v>45747</v>
      </c>
      <c r="O1077" s="55" t="s">
        <v>1644</v>
      </c>
      <c r="P1077" s="55" t="s">
        <v>329</v>
      </c>
      <c r="Q1077" s="55" t="s">
        <v>330</v>
      </c>
      <c r="R1077" s="55" t="s">
        <v>1644</v>
      </c>
      <c r="S1077" s="55" t="s">
        <v>1644</v>
      </c>
      <c r="T1077" s="55" t="s">
        <v>1644</v>
      </c>
      <c r="U1077" s="55" t="s">
        <v>4258</v>
      </c>
      <c r="V1077" s="55" t="s">
        <v>1718</v>
      </c>
      <c r="W1077" s="55" t="s">
        <v>1644</v>
      </c>
      <c r="X1077" s="56"/>
      <c r="Y1077" s="55" t="s">
        <v>1644</v>
      </c>
      <c r="Z1077" s="56"/>
      <c r="AA1077" s="55" t="s">
        <v>1644</v>
      </c>
      <c r="AB1077" s="59">
        <v>214</v>
      </c>
      <c r="AC1077" s="55" t="s">
        <v>1554</v>
      </c>
      <c r="AD1077" s="55" t="s">
        <v>1644</v>
      </c>
      <c r="AE1077" s="58">
        <v>0</v>
      </c>
      <c r="AF1077" s="55" t="s">
        <v>1644</v>
      </c>
      <c r="AG1077" s="55" t="s">
        <v>1644</v>
      </c>
      <c r="AH1077" s="55" t="s">
        <v>1644</v>
      </c>
      <c r="AI1077" s="55" t="s">
        <v>1644</v>
      </c>
      <c r="AJ1077" s="55" t="s">
        <v>1644</v>
      </c>
      <c r="AK1077" s="55" t="s">
        <v>1644</v>
      </c>
      <c r="AL1077" s="55" t="s">
        <v>1644</v>
      </c>
      <c r="AM1077" s="55" t="s">
        <v>3861</v>
      </c>
      <c r="AN1077" s="55" t="s">
        <v>1644</v>
      </c>
      <c r="AO1077" t="s">
        <v>3842</v>
      </c>
    </row>
    <row r="1078" spans="1:41" x14ac:dyDescent="0.25">
      <c r="A1078" s="56">
        <v>45747</v>
      </c>
      <c r="B1078" s="92" t="s">
        <v>2544</v>
      </c>
      <c r="C1078" s="55" t="s">
        <v>4304</v>
      </c>
      <c r="D1078" s="55" t="s">
        <v>3859</v>
      </c>
      <c r="E1078" s="55" t="s">
        <v>89</v>
      </c>
      <c r="F1078" s="55">
        <v>50900000</v>
      </c>
      <c r="G1078" s="55" t="s">
        <v>488</v>
      </c>
      <c r="H1078" s="55" t="s">
        <v>89</v>
      </c>
      <c r="I1078" s="57">
        <v>0.01</v>
      </c>
      <c r="J1078" s="57">
        <v>0.01</v>
      </c>
      <c r="K1078" s="55" t="s">
        <v>4302</v>
      </c>
      <c r="L1078" s="55" t="s">
        <v>1644</v>
      </c>
      <c r="M1078" s="55" t="s">
        <v>4304</v>
      </c>
      <c r="N1078" s="56">
        <v>45747</v>
      </c>
      <c r="O1078" s="55" t="s">
        <v>1644</v>
      </c>
      <c r="P1078" s="55" t="s">
        <v>329</v>
      </c>
      <c r="Q1078" s="55" t="s">
        <v>330</v>
      </c>
      <c r="R1078" s="55" t="s">
        <v>1644</v>
      </c>
      <c r="S1078" s="55" t="s">
        <v>1644</v>
      </c>
      <c r="T1078" s="55" t="s">
        <v>1644</v>
      </c>
      <c r="U1078" s="55" t="s">
        <v>4248</v>
      </c>
      <c r="V1078" s="55" t="s">
        <v>1718</v>
      </c>
      <c r="W1078" s="55" t="s">
        <v>1644</v>
      </c>
      <c r="X1078" s="56"/>
      <c r="Y1078" s="55" t="s">
        <v>1644</v>
      </c>
      <c r="Z1078" s="56"/>
      <c r="AA1078" s="55" t="s">
        <v>1644</v>
      </c>
      <c r="AB1078" s="59">
        <v>214</v>
      </c>
      <c r="AC1078" s="55" t="s">
        <v>1554</v>
      </c>
      <c r="AD1078" s="55" t="s">
        <v>1644</v>
      </c>
      <c r="AE1078" s="58">
        <v>0</v>
      </c>
      <c r="AF1078" s="55" t="s">
        <v>1644</v>
      </c>
      <c r="AG1078" s="55" t="s">
        <v>1644</v>
      </c>
      <c r="AH1078" s="55" t="s">
        <v>1644</v>
      </c>
      <c r="AI1078" s="55" t="s">
        <v>1644</v>
      </c>
      <c r="AJ1078" s="55" t="s">
        <v>1644</v>
      </c>
      <c r="AK1078" s="55" t="s">
        <v>1644</v>
      </c>
      <c r="AL1078" s="55" t="s">
        <v>1644</v>
      </c>
      <c r="AM1078" s="55" t="s">
        <v>3861</v>
      </c>
      <c r="AN1078" s="55" t="s">
        <v>1644</v>
      </c>
      <c r="AO1078" t="s">
        <v>3842</v>
      </c>
    </row>
    <row r="1079" spans="1:41" x14ac:dyDescent="0.25">
      <c r="A1079" s="56">
        <v>45747</v>
      </c>
      <c r="B1079" s="92" t="s">
        <v>2544</v>
      </c>
      <c r="C1079" s="55" t="s">
        <v>4304</v>
      </c>
      <c r="D1079" s="55" t="s">
        <v>3859</v>
      </c>
      <c r="E1079" s="55" t="s">
        <v>89</v>
      </c>
      <c r="F1079" s="55">
        <v>50900000</v>
      </c>
      <c r="G1079" s="55" t="s">
        <v>488</v>
      </c>
      <c r="H1079" s="55" t="s">
        <v>89</v>
      </c>
      <c r="I1079" s="57">
        <v>9517.94</v>
      </c>
      <c r="J1079" s="57">
        <v>9517.94</v>
      </c>
      <c r="K1079" s="55" t="s">
        <v>4302</v>
      </c>
      <c r="L1079" s="55" t="s">
        <v>1644</v>
      </c>
      <c r="M1079" s="55" t="s">
        <v>4304</v>
      </c>
      <c r="N1079" s="56">
        <v>45747</v>
      </c>
      <c r="O1079" s="55" t="s">
        <v>1644</v>
      </c>
      <c r="P1079" s="55" t="s">
        <v>4042</v>
      </c>
      <c r="Q1079" s="55" t="s">
        <v>4043</v>
      </c>
      <c r="R1079" s="55" t="s">
        <v>1644</v>
      </c>
      <c r="S1079" s="55" t="s">
        <v>1644</v>
      </c>
      <c r="T1079" s="55" t="s">
        <v>1644</v>
      </c>
      <c r="U1079" s="55" t="s">
        <v>4262</v>
      </c>
      <c r="V1079" s="55" t="s">
        <v>1881</v>
      </c>
      <c r="W1079" s="55" t="s">
        <v>1644</v>
      </c>
      <c r="X1079" s="56"/>
      <c r="Y1079" s="55" t="s">
        <v>1644</v>
      </c>
      <c r="Z1079" s="56"/>
      <c r="AA1079" s="55" t="s">
        <v>1644</v>
      </c>
      <c r="AB1079" s="59">
        <v>147935165</v>
      </c>
      <c r="AC1079" s="55" t="s">
        <v>1554</v>
      </c>
      <c r="AD1079" s="55" t="s">
        <v>1644</v>
      </c>
      <c r="AE1079" s="58">
        <v>0</v>
      </c>
      <c r="AF1079" s="55" t="s">
        <v>1644</v>
      </c>
      <c r="AG1079" s="55" t="s">
        <v>1644</v>
      </c>
      <c r="AH1079" s="55" t="s">
        <v>1644</v>
      </c>
      <c r="AI1079" s="55" t="s">
        <v>1644</v>
      </c>
      <c r="AJ1079" s="55" t="s">
        <v>1644</v>
      </c>
      <c r="AK1079" s="55" t="s">
        <v>1644</v>
      </c>
      <c r="AL1079" s="55" t="s">
        <v>1644</v>
      </c>
      <c r="AM1079" s="55" t="s">
        <v>3861</v>
      </c>
      <c r="AN1079" s="55" t="s">
        <v>1644</v>
      </c>
      <c r="AO1079" t="s">
        <v>4371</v>
      </c>
    </row>
    <row r="1080" spans="1:41" x14ac:dyDescent="0.25">
      <c r="A1080" s="56">
        <v>45747</v>
      </c>
      <c r="B1080" s="92" t="s">
        <v>2544</v>
      </c>
      <c r="C1080" s="55" t="s">
        <v>4304</v>
      </c>
      <c r="D1080" s="55" t="s">
        <v>3859</v>
      </c>
      <c r="E1080" s="55" t="s">
        <v>89</v>
      </c>
      <c r="F1080" s="55">
        <v>50900000</v>
      </c>
      <c r="G1080" s="55" t="s">
        <v>488</v>
      </c>
      <c r="H1080" s="55" t="s">
        <v>89</v>
      </c>
      <c r="I1080" s="57">
        <v>282.57</v>
      </c>
      <c r="J1080" s="57">
        <v>282.57</v>
      </c>
      <c r="K1080" s="55" t="s">
        <v>4302</v>
      </c>
      <c r="L1080" s="55" t="s">
        <v>1644</v>
      </c>
      <c r="M1080" s="55" t="s">
        <v>4304</v>
      </c>
      <c r="N1080" s="56">
        <v>45747</v>
      </c>
      <c r="O1080" s="55" t="s">
        <v>1644</v>
      </c>
      <c r="P1080" s="55" t="s">
        <v>329</v>
      </c>
      <c r="Q1080" s="55" t="s">
        <v>330</v>
      </c>
      <c r="R1080" s="55" t="s">
        <v>1644</v>
      </c>
      <c r="S1080" s="55" t="s">
        <v>1644</v>
      </c>
      <c r="T1080" s="55" t="s">
        <v>1644</v>
      </c>
      <c r="U1080" s="55" t="s">
        <v>4249</v>
      </c>
      <c r="V1080" s="55" t="s">
        <v>1881</v>
      </c>
      <c r="W1080" s="55" t="s">
        <v>1644</v>
      </c>
      <c r="X1080" s="56"/>
      <c r="Y1080" s="55" t="s">
        <v>1644</v>
      </c>
      <c r="Z1080" s="56"/>
      <c r="AA1080" s="55" t="s">
        <v>1644</v>
      </c>
      <c r="AB1080" s="59">
        <v>4388182</v>
      </c>
      <c r="AC1080" s="55" t="s">
        <v>1554</v>
      </c>
      <c r="AD1080" s="55" t="s">
        <v>1644</v>
      </c>
      <c r="AE1080" s="58">
        <v>0</v>
      </c>
      <c r="AF1080" s="55" t="s">
        <v>1644</v>
      </c>
      <c r="AG1080" s="55" t="s">
        <v>1644</v>
      </c>
      <c r="AH1080" s="55" t="s">
        <v>1644</v>
      </c>
      <c r="AI1080" s="55" t="s">
        <v>1644</v>
      </c>
      <c r="AJ1080" s="55" t="s">
        <v>1644</v>
      </c>
      <c r="AK1080" s="55" t="s">
        <v>1644</v>
      </c>
      <c r="AL1080" s="55" t="s">
        <v>1644</v>
      </c>
      <c r="AM1080" s="55" t="s">
        <v>3861</v>
      </c>
      <c r="AN1080" s="55" t="s">
        <v>1644</v>
      </c>
      <c r="AO1080" t="s">
        <v>3842</v>
      </c>
    </row>
    <row r="1081" spans="1:41" x14ac:dyDescent="0.25">
      <c r="A1081" s="56">
        <v>45747</v>
      </c>
      <c r="B1081" s="92" t="s">
        <v>2544</v>
      </c>
      <c r="C1081" s="55" t="s">
        <v>4304</v>
      </c>
      <c r="D1081" s="55" t="s">
        <v>3859</v>
      </c>
      <c r="E1081" s="55" t="s">
        <v>89</v>
      </c>
      <c r="F1081" s="55">
        <v>50900010</v>
      </c>
      <c r="G1081" s="55" t="s">
        <v>490</v>
      </c>
      <c r="H1081" s="55" t="s">
        <v>89</v>
      </c>
      <c r="I1081" s="57">
        <v>22.19</v>
      </c>
      <c r="J1081" s="57">
        <v>22.19</v>
      </c>
      <c r="K1081" s="55" t="s">
        <v>4302</v>
      </c>
      <c r="L1081" s="55" t="s">
        <v>1644</v>
      </c>
      <c r="M1081" s="55" t="s">
        <v>4304</v>
      </c>
      <c r="N1081" s="56">
        <v>45747</v>
      </c>
      <c r="O1081" s="55" t="s">
        <v>1644</v>
      </c>
      <c r="P1081" s="55" t="s">
        <v>329</v>
      </c>
      <c r="Q1081" s="55" t="s">
        <v>330</v>
      </c>
      <c r="R1081" s="55" t="s">
        <v>1644</v>
      </c>
      <c r="S1081" s="55" t="s">
        <v>1644</v>
      </c>
      <c r="T1081" s="55" t="s">
        <v>1644</v>
      </c>
      <c r="U1081" s="55" t="s">
        <v>4267</v>
      </c>
      <c r="V1081" s="55" t="s">
        <v>2159</v>
      </c>
      <c r="W1081" s="55" t="s">
        <v>1644</v>
      </c>
      <c r="X1081" s="56"/>
      <c r="Y1081" s="55" t="s">
        <v>1644</v>
      </c>
      <c r="Z1081" s="56"/>
      <c r="AA1081" s="55" t="s">
        <v>1644</v>
      </c>
      <c r="AB1081" s="59">
        <v>349818</v>
      </c>
      <c r="AC1081" s="55" t="s">
        <v>1554</v>
      </c>
      <c r="AD1081" s="55" t="s">
        <v>1644</v>
      </c>
      <c r="AE1081" s="58">
        <v>0</v>
      </c>
      <c r="AF1081" s="55" t="s">
        <v>1644</v>
      </c>
      <c r="AG1081" s="55" t="s">
        <v>1644</v>
      </c>
      <c r="AH1081" s="55" t="s">
        <v>1644</v>
      </c>
      <c r="AI1081" s="55" t="s">
        <v>1644</v>
      </c>
      <c r="AJ1081" s="55" t="s">
        <v>1644</v>
      </c>
      <c r="AK1081" s="55" t="s">
        <v>1644</v>
      </c>
      <c r="AL1081" s="55" t="s">
        <v>1644</v>
      </c>
      <c r="AM1081" s="55" t="s">
        <v>3861</v>
      </c>
      <c r="AN1081" s="55" t="s">
        <v>1644</v>
      </c>
      <c r="AO1081" t="s">
        <v>3842</v>
      </c>
    </row>
    <row r="1082" spans="1:41" x14ac:dyDescent="0.25">
      <c r="A1082" s="56">
        <v>45747</v>
      </c>
      <c r="B1082" s="92" t="s">
        <v>2544</v>
      </c>
      <c r="C1082" s="55" t="s">
        <v>4304</v>
      </c>
      <c r="D1082" s="55" t="s">
        <v>3859</v>
      </c>
      <c r="E1082" s="55" t="s">
        <v>89</v>
      </c>
      <c r="F1082" s="55">
        <v>50900000</v>
      </c>
      <c r="G1082" s="55" t="s">
        <v>488</v>
      </c>
      <c r="H1082" s="55" t="s">
        <v>89</v>
      </c>
      <c r="I1082" s="57">
        <v>9.26</v>
      </c>
      <c r="J1082" s="57">
        <v>9.26</v>
      </c>
      <c r="K1082" s="55" t="s">
        <v>4302</v>
      </c>
      <c r="L1082" s="55" t="s">
        <v>1644</v>
      </c>
      <c r="M1082" s="55" t="s">
        <v>4304</v>
      </c>
      <c r="N1082" s="56">
        <v>45747</v>
      </c>
      <c r="O1082" s="55" t="s">
        <v>1644</v>
      </c>
      <c r="P1082" s="55" t="s">
        <v>329</v>
      </c>
      <c r="Q1082" s="55" t="s">
        <v>330</v>
      </c>
      <c r="R1082" s="55" t="s">
        <v>1644</v>
      </c>
      <c r="S1082" s="55" t="s">
        <v>1644</v>
      </c>
      <c r="T1082" s="55" t="s">
        <v>1644</v>
      </c>
      <c r="U1082" s="55" t="s">
        <v>4253</v>
      </c>
      <c r="V1082" s="55" t="s">
        <v>1718</v>
      </c>
      <c r="W1082" s="55" t="s">
        <v>1644</v>
      </c>
      <c r="X1082" s="56"/>
      <c r="Y1082" s="55" t="s">
        <v>1644</v>
      </c>
      <c r="Z1082" s="56"/>
      <c r="AA1082" s="55" t="s">
        <v>1644</v>
      </c>
      <c r="AB1082" s="59">
        <v>145352</v>
      </c>
      <c r="AC1082" s="55" t="s">
        <v>1554</v>
      </c>
      <c r="AD1082" s="55" t="s">
        <v>1644</v>
      </c>
      <c r="AE1082" s="58">
        <v>0</v>
      </c>
      <c r="AF1082" s="55" t="s">
        <v>1644</v>
      </c>
      <c r="AG1082" s="55" t="s">
        <v>1644</v>
      </c>
      <c r="AH1082" s="55" t="s">
        <v>1644</v>
      </c>
      <c r="AI1082" s="55" t="s">
        <v>1644</v>
      </c>
      <c r="AJ1082" s="55" t="s">
        <v>1644</v>
      </c>
      <c r="AK1082" s="55" t="s">
        <v>1644</v>
      </c>
      <c r="AL1082" s="55" t="s">
        <v>1644</v>
      </c>
      <c r="AM1082" s="55" t="s">
        <v>3861</v>
      </c>
      <c r="AN1082" s="55" t="s">
        <v>1644</v>
      </c>
      <c r="AO1082" t="s">
        <v>3842</v>
      </c>
    </row>
    <row r="1083" spans="1:41" x14ac:dyDescent="0.25">
      <c r="A1083" s="56">
        <v>45747</v>
      </c>
      <c r="B1083" s="92" t="s">
        <v>2544</v>
      </c>
      <c r="C1083" s="55" t="s">
        <v>4304</v>
      </c>
      <c r="D1083" s="55" t="s">
        <v>3859</v>
      </c>
      <c r="E1083" s="55" t="s">
        <v>89</v>
      </c>
      <c r="F1083" s="55">
        <v>50900010</v>
      </c>
      <c r="G1083" s="55" t="s">
        <v>490</v>
      </c>
      <c r="H1083" s="55" t="s">
        <v>89</v>
      </c>
      <c r="I1083" s="57">
        <v>1.61</v>
      </c>
      <c r="J1083" s="57">
        <v>1.61</v>
      </c>
      <c r="K1083" s="55" t="s">
        <v>4302</v>
      </c>
      <c r="L1083" s="55" t="s">
        <v>1644</v>
      </c>
      <c r="M1083" s="55" t="s">
        <v>4304</v>
      </c>
      <c r="N1083" s="56">
        <v>45747</v>
      </c>
      <c r="O1083" s="55" t="s">
        <v>1644</v>
      </c>
      <c r="P1083" s="55" t="s">
        <v>329</v>
      </c>
      <c r="Q1083" s="55" t="s">
        <v>330</v>
      </c>
      <c r="R1083" s="55" t="s">
        <v>1644</v>
      </c>
      <c r="S1083" s="55" t="s">
        <v>1644</v>
      </c>
      <c r="T1083" s="55" t="s">
        <v>1644</v>
      </c>
      <c r="U1083" s="55" t="s">
        <v>4252</v>
      </c>
      <c r="V1083" s="55" t="s">
        <v>1718</v>
      </c>
      <c r="W1083" s="55" t="s">
        <v>1644</v>
      </c>
      <c r="X1083" s="56"/>
      <c r="Y1083" s="55" t="s">
        <v>1644</v>
      </c>
      <c r="Z1083" s="56"/>
      <c r="AA1083" s="55" t="s">
        <v>1644</v>
      </c>
      <c r="AB1083" s="59">
        <v>30269</v>
      </c>
      <c r="AC1083" s="55" t="s">
        <v>1554</v>
      </c>
      <c r="AD1083" s="55" t="s">
        <v>1644</v>
      </c>
      <c r="AE1083" s="58">
        <v>0</v>
      </c>
      <c r="AF1083" s="55" t="s">
        <v>1644</v>
      </c>
      <c r="AG1083" s="55" t="s">
        <v>1644</v>
      </c>
      <c r="AH1083" s="55" t="s">
        <v>1644</v>
      </c>
      <c r="AI1083" s="55" t="s">
        <v>1644</v>
      </c>
      <c r="AJ1083" s="55" t="s">
        <v>1644</v>
      </c>
      <c r="AK1083" s="55" t="s">
        <v>1644</v>
      </c>
      <c r="AL1083" s="55" t="s">
        <v>1644</v>
      </c>
      <c r="AM1083" s="55" t="s">
        <v>3861</v>
      </c>
      <c r="AN1083" s="55" t="s">
        <v>1644</v>
      </c>
      <c r="AO1083" t="s">
        <v>3842</v>
      </c>
    </row>
    <row r="1084" spans="1:41" x14ac:dyDescent="0.25">
      <c r="A1084" s="56">
        <v>45747</v>
      </c>
      <c r="B1084" s="92" t="s">
        <v>2544</v>
      </c>
      <c r="C1084" s="55" t="s">
        <v>4304</v>
      </c>
      <c r="D1084" s="55" t="s">
        <v>3859</v>
      </c>
      <c r="E1084" s="55" t="s">
        <v>89</v>
      </c>
      <c r="F1084" s="55">
        <v>50900010</v>
      </c>
      <c r="G1084" s="55" t="s">
        <v>490</v>
      </c>
      <c r="H1084" s="55" t="s">
        <v>89</v>
      </c>
      <c r="I1084" s="57">
        <v>1.43</v>
      </c>
      <c r="J1084" s="57">
        <v>1.43</v>
      </c>
      <c r="K1084" s="55" t="s">
        <v>4302</v>
      </c>
      <c r="L1084" s="55" t="s">
        <v>1644</v>
      </c>
      <c r="M1084" s="55" t="s">
        <v>4304</v>
      </c>
      <c r="N1084" s="56">
        <v>45747</v>
      </c>
      <c r="O1084" s="55" t="s">
        <v>1644</v>
      </c>
      <c r="P1084" s="55" t="s">
        <v>329</v>
      </c>
      <c r="Q1084" s="55" t="s">
        <v>330</v>
      </c>
      <c r="R1084" s="55" t="s">
        <v>1644</v>
      </c>
      <c r="S1084" s="55" t="s">
        <v>1644</v>
      </c>
      <c r="T1084" s="55" t="s">
        <v>1644</v>
      </c>
      <c r="U1084" s="55" t="s">
        <v>4263</v>
      </c>
      <c r="V1084" s="55" t="s">
        <v>1718</v>
      </c>
      <c r="W1084" s="55" t="s">
        <v>1644</v>
      </c>
      <c r="X1084" s="56"/>
      <c r="Y1084" s="55" t="s">
        <v>1644</v>
      </c>
      <c r="Z1084" s="56"/>
      <c r="AA1084" s="55" t="s">
        <v>1644</v>
      </c>
      <c r="AB1084" s="59">
        <v>26857</v>
      </c>
      <c r="AC1084" s="55" t="s">
        <v>1554</v>
      </c>
      <c r="AD1084" s="55" t="s">
        <v>1644</v>
      </c>
      <c r="AE1084" s="58">
        <v>0</v>
      </c>
      <c r="AF1084" s="55" t="s">
        <v>1644</v>
      </c>
      <c r="AG1084" s="55" t="s">
        <v>1644</v>
      </c>
      <c r="AH1084" s="55" t="s">
        <v>1644</v>
      </c>
      <c r="AI1084" s="55" t="s">
        <v>1644</v>
      </c>
      <c r="AJ1084" s="55" t="s">
        <v>1644</v>
      </c>
      <c r="AK1084" s="55" t="s">
        <v>1644</v>
      </c>
      <c r="AL1084" s="55" t="s">
        <v>1644</v>
      </c>
      <c r="AM1084" s="55" t="s">
        <v>3861</v>
      </c>
      <c r="AN1084" s="55" t="s">
        <v>1644</v>
      </c>
      <c r="AO1084" t="s">
        <v>3842</v>
      </c>
    </row>
    <row r="1085" spans="1:41" x14ac:dyDescent="0.25">
      <c r="A1085" s="56">
        <v>45747</v>
      </c>
      <c r="B1085" s="92" t="s">
        <v>2544</v>
      </c>
      <c r="C1085" s="55" t="s">
        <v>4304</v>
      </c>
      <c r="D1085" s="55" t="s">
        <v>3859</v>
      </c>
      <c r="E1085" s="55" t="s">
        <v>89</v>
      </c>
      <c r="F1085" s="55">
        <v>50900010</v>
      </c>
      <c r="G1085" s="55" t="s">
        <v>490</v>
      </c>
      <c r="H1085" s="55" t="s">
        <v>89</v>
      </c>
      <c r="I1085" s="57">
        <v>1.87</v>
      </c>
      <c r="J1085" s="57">
        <v>1.87</v>
      </c>
      <c r="K1085" s="55" t="s">
        <v>4302</v>
      </c>
      <c r="L1085" s="55" t="s">
        <v>1644</v>
      </c>
      <c r="M1085" s="55" t="s">
        <v>4304</v>
      </c>
      <c r="N1085" s="56">
        <v>45747</v>
      </c>
      <c r="O1085" s="55" t="s">
        <v>1644</v>
      </c>
      <c r="P1085" s="55" t="s">
        <v>329</v>
      </c>
      <c r="Q1085" s="55" t="s">
        <v>330</v>
      </c>
      <c r="R1085" s="55" t="s">
        <v>1644</v>
      </c>
      <c r="S1085" s="55" t="s">
        <v>1644</v>
      </c>
      <c r="T1085" s="55" t="s">
        <v>1644</v>
      </c>
      <c r="U1085" s="55" t="s">
        <v>4266</v>
      </c>
      <c r="V1085" s="55" t="s">
        <v>1718</v>
      </c>
      <c r="W1085" s="55" t="s">
        <v>1644</v>
      </c>
      <c r="X1085" s="56"/>
      <c r="Y1085" s="55" t="s">
        <v>1644</v>
      </c>
      <c r="Z1085" s="56"/>
      <c r="AA1085" s="55" t="s">
        <v>1644</v>
      </c>
      <c r="AB1085" s="59">
        <v>35137</v>
      </c>
      <c r="AC1085" s="55" t="s">
        <v>1554</v>
      </c>
      <c r="AD1085" s="55" t="s">
        <v>1644</v>
      </c>
      <c r="AE1085" s="58">
        <v>0</v>
      </c>
      <c r="AF1085" s="55" t="s">
        <v>1644</v>
      </c>
      <c r="AG1085" s="55" t="s">
        <v>1644</v>
      </c>
      <c r="AH1085" s="55" t="s">
        <v>1644</v>
      </c>
      <c r="AI1085" s="55" t="s">
        <v>1644</v>
      </c>
      <c r="AJ1085" s="55" t="s">
        <v>1644</v>
      </c>
      <c r="AK1085" s="55" t="s">
        <v>1644</v>
      </c>
      <c r="AL1085" s="55" t="s">
        <v>1644</v>
      </c>
      <c r="AM1085" s="55" t="s">
        <v>3861</v>
      </c>
      <c r="AN1085" s="55" t="s">
        <v>1644</v>
      </c>
      <c r="AO1085" t="s">
        <v>3842</v>
      </c>
    </row>
    <row r="1086" spans="1:41" x14ac:dyDescent="0.25">
      <c r="A1086" s="56">
        <v>45747</v>
      </c>
      <c r="B1086" s="92" t="s">
        <v>2544</v>
      </c>
      <c r="C1086" s="55" t="s">
        <v>4304</v>
      </c>
      <c r="D1086" s="55" t="s">
        <v>3859</v>
      </c>
      <c r="E1086" s="55" t="s">
        <v>89</v>
      </c>
      <c r="F1086" s="55">
        <v>50900000</v>
      </c>
      <c r="G1086" s="55" t="s">
        <v>488</v>
      </c>
      <c r="H1086" s="55" t="s">
        <v>89</v>
      </c>
      <c r="I1086" s="57">
        <v>0.01</v>
      </c>
      <c r="J1086" s="57">
        <v>0.01</v>
      </c>
      <c r="K1086" s="55" t="s">
        <v>4302</v>
      </c>
      <c r="L1086" s="55" t="s">
        <v>1644</v>
      </c>
      <c r="M1086" s="55" t="s">
        <v>4304</v>
      </c>
      <c r="N1086" s="56">
        <v>45747</v>
      </c>
      <c r="O1086" s="55" t="s">
        <v>1644</v>
      </c>
      <c r="P1086" s="55" t="s">
        <v>329</v>
      </c>
      <c r="Q1086" s="55" t="s">
        <v>330</v>
      </c>
      <c r="R1086" s="55" t="s">
        <v>1644</v>
      </c>
      <c r="S1086" s="55" t="s">
        <v>1644</v>
      </c>
      <c r="T1086" s="55" t="s">
        <v>1644</v>
      </c>
      <c r="U1086" s="55" t="s">
        <v>4256</v>
      </c>
      <c r="V1086" s="55" t="s">
        <v>1718</v>
      </c>
      <c r="W1086" s="55" t="s">
        <v>1644</v>
      </c>
      <c r="X1086" s="56"/>
      <c r="Y1086" s="55" t="s">
        <v>1644</v>
      </c>
      <c r="Z1086" s="56"/>
      <c r="AA1086" s="55" t="s">
        <v>1644</v>
      </c>
      <c r="AB1086" s="59">
        <v>214</v>
      </c>
      <c r="AC1086" s="55" t="s">
        <v>1554</v>
      </c>
      <c r="AD1086" s="55" t="s">
        <v>1644</v>
      </c>
      <c r="AE1086" s="58">
        <v>0</v>
      </c>
      <c r="AF1086" s="55" t="s">
        <v>1644</v>
      </c>
      <c r="AG1086" s="55" t="s">
        <v>1644</v>
      </c>
      <c r="AH1086" s="55" t="s">
        <v>1644</v>
      </c>
      <c r="AI1086" s="55" t="s">
        <v>1644</v>
      </c>
      <c r="AJ1086" s="55" t="s">
        <v>1644</v>
      </c>
      <c r="AK1086" s="55" t="s">
        <v>1644</v>
      </c>
      <c r="AL1086" s="55" t="s">
        <v>1644</v>
      </c>
      <c r="AM1086" s="55" t="s">
        <v>3861</v>
      </c>
      <c r="AN1086" s="55" t="s">
        <v>1644</v>
      </c>
      <c r="AO1086" t="s">
        <v>3842</v>
      </c>
    </row>
    <row r="1087" spans="1:41" x14ac:dyDescent="0.25">
      <c r="A1087" s="56">
        <v>45747</v>
      </c>
      <c r="B1087" s="92" t="s">
        <v>2544</v>
      </c>
      <c r="C1087" s="55" t="s">
        <v>4304</v>
      </c>
      <c r="D1087" s="55" t="s">
        <v>3859</v>
      </c>
      <c r="E1087" s="55" t="s">
        <v>89</v>
      </c>
      <c r="F1087" s="55">
        <v>50900000</v>
      </c>
      <c r="G1087" s="55" t="s">
        <v>488</v>
      </c>
      <c r="H1087" s="55" t="s">
        <v>89</v>
      </c>
      <c r="I1087" s="57">
        <v>13.78</v>
      </c>
      <c r="J1087" s="57">
        <v>13.78</v>
      </c>
      <c r="K1087" s="55" t="s">
        <v>4302</v>
      </c>
      <c r="L1087" s="55" t="s">
        <v>1644</v>
      </c>
      <c r="M1087" s="55" t="s">
        <v>4304</v>
      </c>
      <c r="N1087" s="56">
        <v>45747</v>
      </c>
      <c r="O1087" s="55" t="s">
        <v>1644</v>
      </c>
      <c r="P1087" s="55" t="s">
        <v>329</v>
      </c>
      <c r="Q1087" s="55" t="s">
        <v>330</v>
      </c>
      <c r="R1087" s="55" t="s">
        <v>1644</v>
      </c>
      <c r="S1087" s="55" t="s">
        <v>1644</v>
      </c>
      <c r="T1087" s="55" t="s">
        <v>1644</v>
      </c>
      <c r="U1087" s="55" t="s">
        <v>4256</v>
      </c>
      <c r="V1087" s="55" t="s">
        <v>1881</v>
      </c>
      <c r="W1087" s="55" t="s">
        <v>1644</v>
      </c>
      <c r="X1087" s="56"/>
      <c r="Y1087" s="55" t="s">
        <v>1644</v>
      </c>
      <c r="Z1087" s="56"/>
      <c r="AA1087" s="55" t="s">
        <v>1644</v>
      </c>
      <c r="AB1087" s="59">
        <v>215096</v>
      </c>
      <c r="AC1087" s="55" t="s">
        <v>1554</v>
      </c>
      <c r="AD1087" s="55" t="s">
        <v>1644</v>
      </c>
      <c r="AE1087" s="58">
        <v>0</v>
      </c>
      <c r="AF1087" s="55" t="s">
        <v>1644</v>
      </c>
      <c r="AG1087" s="55" t="s">
        <v>1644</v>
      </c>
      <c r="AH1087" s="55" t="s">
        <v>1644</v>
      </c>
      <c r="AI1087" s="55" t="s">
        <v>1644</v>
      </c>
      <c r="AJ1087" s="55" t="s">
        <v>1644</v>
      </c>
      <c r="AK1087" s="55" t="s">
        <v>1644</v>
      </c>
      <c r="AL1087" s="55" t="s">
        <v>1644</v>
      </c>
      <c r="AM1087" s="55" t="s">
        <v>3861</v>
      </c>
      <c r="AN1087" s="55" t="s">
        <v>1644</v>
      </c>
      <c r="AO1087" t="s">
        <v>3842</v>
      </c>
    </row>
    <row r="1088" spans="1:41" x14ac:dyDescent="0.25">
      <c r="A1088" s="56">
        <v>45747</v>
      </c>
      <c r="B1088" s="92" t="s">
        <v>2544</v>
      </c>
      <c r="C1088" s="55" t="s">
        <v>4304</v>
      </c>
      <c r="D1088" s="55" t="s">
        <v>3859</v>
      </c>
      <c r="E1088" s="55" t="s">
        <v>89</v>
      </c>
      <c r="F1088" s="55">
        <v>50900000</v>
      </c>
      <c r="G1088" s="55" t="s">
        <v>488</v>
      </c>
      <c r="H1088" s="55" t="s">
        <v>89</v>
      </c>
      <c r="I1088" s="57">
        <v>13.78</v>
      </c>
      <c r="J1088" s="57">
        <v>13.78</v>
      </c>
      <c r="K1088" s="55" t="s">
        <v>4302</v>
      </c>
      <c r="L1088" s="55" t="s">
        <v>1644</v>
      </c>
      <c r="M1088" s="55" t="s">
        <v>4304</v>
      </c>
      <c r="N1088" s="56">
        <v>45747</v>
      </c>
      <c r="O1088" s="55" t="s">
        <v>1644</v>
      </c>
      <c r="P1088" s="55" t="s">
        <v>329</v>
      </c>
      <c r="Q1088" s="55" t="s">
        <v>330</v>
      </c>
      <c r="R1088" s="55" t="s">
        <v>1644</v>
      </c>
      <c r="S1088" s="55" t="s">
        <v>1644</v>
      </c>
      <c r="T1088" s="55" t="s">
        <v>1644</v>
      </c>
      <c r="U1088" s="55" t="s">
        <v>4248</v>
      </c>
      <c r="V1088" s="55" t="s">
        <v>1881</v>
      </c>
      <c r="W1088" s="55" t="s">
        <v>1644</v>
      </c>
      <c r="X1088" s="56"/>
      <c r="Y1088" s="55" t="s">
        <v>1644</v>
      </c>
      <c r="Z1088" s="56"/>
      <c r="AA1088" s="55" t="s">
        <v>1644</v>
      </c>
      <c r="AB1088" s="59">
        <v>215096</v>
      </c>
      <c r="AC1088" s="55" t="s">
        <v>1554</v>
      </c>
      <c r="AD1088" s="55" t="s">
        <v>1644</v>
      </c>
      <c r="AE1088" s="58">
        <v>0</v>
      </c>
      <c r="AF1088" s="55" t="s">
        <v>1644</v>
      </c>
      <c r="AG1088" s="55" t="s">
        <v>1644</v>
      </c>
      <c r="AH1088" s="55" t="s">
        <v>1644</v>
      </c>
      <c r="AI1088" s="55" t="s">
        <v>1644</v>
      </c>
      <c r="AJ1088" s="55" t="s">
        <v>1644</v>
      </c>
      <c r="AK1088" s="55" t="s">
        <v>1644</v>
      </c>
      <c r="AL1088" s="55" t="s">
        <v>1644</v>
      </c>
      <c r="AM1088" s="55" t="s">
        <v>3861</v>
      </c>
      <c r="AN1088" s="55" t="s">
        <v>1644</v>
      </c>
      <c r="AO1088" t="s">
        <v>3842</v>
      </c>
    </row>
    <row r="1089" spans="1:41" x14ac:dyDescent="0.25">
      <c r="A1089" s="56">
        <v>45747</v>
      </c>
      <c r="B1089" s="92" t="s">
        <v>2544</v>
      </c>
      <c r="C1089" s="55" t="s">
        <v>4304</v>
      </c>
      <c r="D1089" s="55" t="s">
        <v>3859</v>
      </c>
      <c r="E1089" s="55" t="s">
        <v>89</v>
      </c>
      <c r="F1089" s="55">
        <v>50900010</v>
      </c>
      <c r="G1089" s="55" t="s">
        <v>490</v>
      </c>
      <c r="H1089" s="55" t="s">
        <v>89</v>
      </c>
      <c r="I1089" s="57">
        <v>16539.310000000001</v>
      </c>
      <c r="J1089" s="57">
        <v>16539.310000000001</v>
      </c>
      <c r="K1089" s="55" t="s">
        <v>4302</v>
      </c>
      <c r="L1089" s="55" t="s">
        <v>1644</v>
      </c>
      <c r="M1089" s="55" t="s">
        <v>4304</v>
      </c>
      <c r="N1089" s="56">
        <v>45747</v>
      </c>
      <c r="O1089" s="55" t="s">
        <v>1644</v>
      </c>
      <c r="P1089" s="55" t="s">
        <v>329</v>
      </c>
      <c r="Q1089" s="55" t="s">
        <v>330</v>
      </c>
      <c r="R1089" s="55" t="s">
        <v>1644</v>
      </c>
      <c r="S1089" s="55" t="s">
        <v>1644</v>
      </c>
      <c r="T1089" s="55" t="s">
        <v>1644</v>
      </c>
      <c r="U1089" s="55" t="s">
        <v>4250</v>
      </c>
      <c r="V1089" s="55" t="s">
        <v>1881</v>
      </c>
      <c r="W1089" s="55" t="s">
        <v>1644</v>
      </c>
      <c r="X1089" s="56"/>
      <c r="Y1089" s="55" t="s">
        <v>1644</v>
      </c>
      <c r="Z1089" s="56"/>
      <c r="AA1089" s="55" t="s">
        <v>1644</v>
      </c>
      <c r="AB1089" s="59">
        <v>277991527</v>
      </c>
      <c r="AC1089" s="55" t="s">
        <v>1554</v>
      </c>
      <c r="AD1089" s="55" t="s">
        <v>1644</v>
      </c>
      <c r="AE1089" s="58">
        <v>0</v>
      </c>
      <c r="AF1089" s="55" t="s">
        <v>1644</v>
      </c>
      <c r="AG1089" s="55" t="s">
        <v>1644</v>
      </c>
      <c r="AH1089" s="55" t="s">
        <v>1644</v>
      </c>
      <c r="AI1089" s="55" t="s">
        <v>1644</v>
      </c>
      <c r="AJ1089" s="55" t="s">
        <v>1644</v>
      </c>
      <c r="AK1089" s="55" t="s">
        <v>1644</v>
      </c>
      <c r="AL1089" s="55" t="s">
        <v>1644</v>
      </c>
      <c r="AM1089" s="55" t="s">
        <v>3861</v>
      </c>
      <c r="AN1089" s="55" t="s">
        <v>1644</v>
      </c>
      <c r="AO1089" t="s">
        <v>3842</v>
      </c>
    </row>
    <row r="1090" spans="1:41" x14ac:dyDescent="0.25">
      <c r="A1090" s="56">
        <v>45747</v>
      </c>
      <c r="B1090" s="92" t="s">
        <v>2544</v>
      </c>
      <c r="C1090" s="55" t="s">
        <v>4305</v>
      </c>
      <c r="D1090" s="55" t="s">
        <v>3859</v>
      </c>
      <c r="E1090" s="55" t="s">
        <v>89</v>
      </c>
      <c r="F1090" s="55">
        <v>50900010</v>
      </c>
      <c r="G1090" s="55" t="s">
        <v>490</v>
      </c>
      <c r="H1090" s="55" t="s">
        <v>89</v>
      </c>
      <c r="I1090" s="57">
        <v>1234.56</v>
      </c>
      <c r="J1090" s="57">
        <v>1234.56</v>
      </c>
      <c r="K1090" s="55" t="s">
        <v>4302</v>
      </c>
      <c r="L1090" s="55" t="s">
        <v>1644</v>
      </c>
      <c r="M1090" s="55" t="s">
        <v>4305</v>
      </c>
      <c r="N1090" s="56">
        <v>45747</v>
      </c>
      <c r="O1090" s="55" t="s">
        <v>1644</v>
      </c>
      <c r="P1090" s="55" t="s">
        <v>329</v>
      </c>
      <c r="Q1090" s="55" t="s">
        <v>330</v>
      </c>
      <c r="R1090" s="55" t="s">
        <v>1644</v>
      </c>
      <c r="S1090" s="55" t="s">
        <v>1644</v>
      </c>
      <c r="T1090" s="55" t="s">
        <v>1644</v>
      </c>
      <c r="U1090" s="55" t="s">
        <v>4159</v>
      </c>
      <c r="V1090" s="55" t="s">
        <v>1881</v>
      </c>
      <c r="W1090" s="55" t="s">
        <v>1644</v>
      </c>
      <c r="X1090" s="56"/>
      <c r="Y1090" s="55" t="s">
        <v>1644</v>
      </c>
      <c r="Z1090" s="56"/>
      <c r="AA1090" s="55" t="s">
        <v>1644</v>
      </c>
      <c r="AB1090" s="59">
        <v>27106151</v>
      </c>
      <c r="AC1090" s="55" t="s">
        <v>1554</v>
      </c>
      <c r="AD1090" s="55" t="s">
        <v>1644</v>
      </c>
      <c r="AE1090" s="58">
        <v>0</v>
      </c>
      <c r="AF1090" s="55" t="s">
        <v>1644</v>
      </c>
      <c r="AG1090" s="55" t="s">
        <v>1644</v>
      </c>
      <c r="AH1090" s="55" t="s">
        <v>1644</v>
      </c>
      <c r="AI1090" s="55" t="s">
        <v>1644</v>
      </c>
      <c r="AJ1090" s="55" t="s">
        <v>1644</v>
      </c>
      <c r="AK1090" s="55" t="s">
        <v>1644</v>
      </c>
      <c r="AL1090" s="55" t="s">
        <v>1644</v>
      </c>
      <c r="AM1090" s="55" t="s">
        <v>3861</v>
      </c>
      <c r="AN1090" s="55" t="s">
        <v>1644</v>
      </c>
      <c r="AO1090" t="s">
        <v>3842</v>
      </c>
    </row>
    <row r="1091" spans="1:41" x14ac:dyDescent="0.25">
      <c r="A1091" s="56">
        <v>45747</v>
      </c>
      <c r="B1091" s="92" t="s">
        <v>2544</v>
      </c>
      <c r="C1091" s="55" t="s">
        <v>4305</v>
      </c>
      <c r="D1091" s="55" t="s">
        <v>3859</v>
      </c>
      <c r="E1091" s="55" t="s">
        <v>89</v>
      </c>
      <c r="F1091" s="55">
        <v>50900010</v>
      </c>
      <c r="G1091" s="55" t="s">
        <v>490</v>
      </c>
      <c r="H1091" s="55" t="s">
        <v>89</v>
      </c>
      <c r="I1091" s="57">
        <v>0.38</v>
      </c>
      <c r="J1091" s="57">
        <v>0.38</v>
      </c>
      <c r="K1091" s="55" t="s">
        <v>4302</v>
      </c>
      <c r="L1091" s="55" t="s">
        <v>1644</v>
      </c>
      <c r="M1091" s="55" t="s">
        <v>4305</v>
      </c>
      <c r="N1091" s="56">
        <v>45747</v>
      </c>
      <c r="O1091" s="55" t="s">
        <v>1644</v>
      </c>
      <c r="P1091" s="55" t="s">
        <v>329</v>
      </c>
      <c r="Q1091" s="55" t="s">
        <v>330</v>
      </c>
      <c r="R1091" s="55" t="s">
        <v>1644</v>
      </c>
      <c r="S1091" s="55" t="s">
        <v>1644</v>
      </c>
      <c r="T1091" s="55" t="s">
        <v>1644</v>
      </c>
      <c r="U1091" s="55" t="s">
        <v>4153</v>
      </c>
      <c r="V1091" s="55" t="s">
        <v>1718</v>
      </c>
      <c r="W1091" s="55" t="s">
        <v>1644</v>
      </c>
      <c r="X1091" s="56"/>
      <c r="Y1091" s="55" t="s">
        <v>1644</v>
      </c>
      <c r="Z1091" s="56"/>
      <c r="AA1091" s="55" t="s">
        <v>1644</v>
      </c>
      <c r="AB1091" s="59">
        <v>7230</v>
      </c>
      <c r="AC1091" s="55" t="s">
        <v>1554</v>
      </c>
      <c r="AD1091" s="55" t="s">
        <v>1644</v>
      </c>
      <c r="AE1091" s="58">
        <v>0</v>
      </c>
      <c r="AF1091" s="55" t="s">
        <v>1644</v>
      </c>
      <c r="AG1091" s="55" t="s">
        <v>1644</v>
      </c>
      <c r="AH1091" s="55" t="s">
        <v>1644</v>
      </c>
      <c r="AI1091" s="55" t="s">
        <v>1644</v>
      </c>
      <c r="AJ1091" s="55" t="s">
        <v>1644</v>
      </c>
      <c r="AK1091" s="55" t="s">
        <v>1644</v>
      </c>
      <c r="AL1091" s="55" t="s">
        <v>1644</v>
      </c>
      <c r="AM1091" s="55" t="s">
        <v>3861</v>
      </c>
      <c r="AN1091" s="55" t="s">
        <v>1644</v>
      </c>
      <c r="AO1091" t="s">
        <v>3842</v>
      </c>
    </row>
    <row r="1092" spans="1:41" x14ac:dyDescent="0.25">
      <c r="A1092" s="56">
        <v>45747</v>
      </c>
      <c r="B1092" s="92" t="s">
        <v>2544</v>
      </c>
      <c r="C1092" s="55" t="s">
        <v>4305</v>
      </c>
      <c r="D1092" s="55" t="s">
        <v>3859</v>
      </c>
      <c r="E1092" s="55" t="s">
        <v>89</v>
      </c>
      <c r="F1092" s="55">
        <v>50900010</v>
      </c>
      <c r="G1092" s="55" t="s">
        <v>490</v>
      </c>
      <c r="H1092" s="55" t="s">
        <v>89</v>
      </c>
      <c r="I1092" s="57">
        <v>122.42</v>
      </c>
      <c r="J1092" s="57">
        <v>122.42</v>
      </c>
      <c r="K1092" s="55" t="s">
        <v>4302</v>
      </c>
      <c r="L1092" s="55" t="s">
        <v>1644</v>
      </c>
      <c r="M1092" s="55" t="s">
        <v>4305</v>
      </c>
      <c r="N1092" s="56">
        <v>45747</v>
      </c>
      <c r="O1092" s="55" t="s">
        <v>1644</v>
      </c>
      <c r="P1092" s="55" t="s">
        <v>329</v>
      </c>
      <c r="Q1092" s="55" t="s">
        <v>330</v>
      </c>
      <c r="R1092" s="55" t="s">
        <v>1644</v>
      </c>
      <c r="S1092" s="55" t="s">
        <v>1644</v>
      </c>
      <c r="T1092" s="55" t="s">
        <v>1644</v>
      </c>
      <c r="U1092" s="55" t="s">
        <v>4168</v>
      </c>
      <c r="V1092" s="55" t="s">
        <v>1881</v>
      </c>
      <c r="W1092" s="55" t="s">
        <v>1644</v>
      </c>
      <c r="X1092" s="56"/>
      <c r="Y1092" s="55" t="s">
        <v>1644</v>
      </c>
      <c r="Z1092" s="56"/>
      <c r="AA1092" s="55" t="s">
        <v>1644</v>
      </c>
      <c r="AB1092" s="59">
        <v>2417671</v>
      </c>
      <c r="AC1092" s="55" t="s">
        <v>1554</v>
      </c>
      <c r="AD1092" s="55" t="s">
        <v>1644</v>
      </c>
      <c r="AE1092" s="58">
        <v>0</v>
      </c>
      <c r="AF1092" s="55" t="s">
        <v>1644</v>
      </c>
      <c r="AG1092" s="55" t="s">
        <v>1644</v>
      </c>
      <c r="AH1092" s="55" t="s">
        <v>1644</v>
      </c>
      <c r="AI1092" s="55" t="s">
        <v>1644</v>
      </c>
      <c r="AJ1092" s="55" t="s">
        <v>1644</v>
      </c>
      <c r="AK1092" s="55" t="s">
        <v>1644</v>
      </c>
      <c r="AL1092" s="55" t="s">
        <v>1644</v>
      </c>
      <c r="AM1092" s="55" t="s">
        <v>3861</v>
      </c>
      <c r="AN1092" s="55" t="s">
        <v>1644</v>
      </c>
      <c r="AO1092" t="s">
        <v>3842</v>
      </c>
    </row>
    <row r="1093" spans="1:41" x14ac:dyDescent="0.25">
      <c r="A1093" s="56">
        <v>45747</v>
      </c>
      <c r="B1093" s="92" t="s">
        <v>2544</v>
      </c>
      <c r="C1093" s="55" t="s">
        <v>4305</v>
      </c>
      <c r="D1093" s="55" t="s">
        <v>3859</v>
      </c>
      <c r="E1093" s="55" t="s">
        <v>89</v>
      </c>
      <c r="F1093" s="55">
        <v>50900010</v>
      </c>
      <c r="G1093" s="55" t="s">
        <v>490</v>
      </c>
      <c r="H1093" s="55" t="s">
        <v>89</v>
      </c>
      <c r="I1093" s="57">
        <v>0.46</v>
      </c>
      <c r="J1093" s="57">
        <v>0.46</v>
      </c>
      <c r="K1093" s="55" t="s">
        <v>4302</v>
      </c>
      <c r="L1093" s="55" t="s">
        <v>1644</v>
      </c>
      <c r="M1093" s="55" t="s">
        <v>4305</v>
      </c>
      <c r="N1093" s="56">
        <v>45747</v>
      </c>
      <c r="O1093" s="55" t="s">
        <v>1644</v>
      </c>
      <c r="P1093" s="55" t="s">
        <v>4042</v>
      </c>
      <c r="Q1093" s="55" t="s">
        <v>4043</v>
      </c>
      <c r="R1093" s="55" t="s">
        <v>1644</v>
      </c>
      <c r="S1093" s="55" t="s">
        <v>1644</v>
      </c>
      <c r="T1093" s="55" t="s">
        <v>1644</v>
      </c>
      <c r="U1093" s="55" t="s">
        <v>4158</v>
      </c>
      <c r="V1093" s="55" t="s">
        <v>1718</v>
      </c>
      <c r="W1093" s="55" t="s">
        <v>1644</v>
      </c>
      <c r="X1093" s="56"/>
      <c r="Y1093" s="55" t="s">
        <v>1644</v>
      </c>
      <c r="Z1093" s="56"/>
      <c r="AA1093" s="55" t="s">
        <v>1644</v>
      </c>
      <c r="AB1093" s="59">
        <v>9001</v>
      </c>
      <c r="AC1093" s="55" t="s">
        <v>1554</v>
      </c>
      <c r="AD1093" s="55" t="s">
        <v>1644</v>
      </c>
      <c r="AE1093" s="58">
        <v>0</v>
      </c>
      <c r="AF1093" s="55" t="s">
        <v>1644</v>
      </c>
      <c r="AG1093" s="55" t="s">
        <v>1644</v>
      </c>
      <c r="AH1093" s="55" t="s">
        <v>1644</v>
      </c>
      <c r="AI1093" s="55" t="s">
        <v>1644</v>
      </c>
      <c r="AJ1093" s="55" t="s">
        <v>1644</v>
      </c>
      <c r="AK1093" s="55" t="s">
        <v>1644</v>
      </c>
      <c r="AL1093" s="55" t="s">
        <v>1644</v>
      </c>
      <c r="AM1093" s="55" t="s">
        <v>3861</v>
      </c>
      <c r="AN1093" s="55" t="s">
        <v>1644</v>
      </c>
      <c r="AO1093" t="s">
        <v>4371</v>
      </c>
    </row>
    <row r="1094" spans="1:41" x14ac:dyDescent="0.25">
      <c r="A1094" s="56">
        <v>45747</v>
      </c>
      <c r="B1094" s="92" t="s">
        <v>2544</v>
      </c>
      <c r="C1094" s="55" t="s">
        <v>4305</v>
      </c>
      <c r="D1094" s="55" t="s">
        <v>3859</v>
      </c>
      <c r="E1094" s="55" t="s">
        <v>89</v>
      </c>
      <c r="F1094" s="55">
        <v>50900010</v>
      </c>
      <c r="G1094" s="55" t="s">
        <v>490</v>
      </c>
      <c r="H1094" s="55" t="s">
        <v>89</v>
      </c>
      <c r="I1094" s="57">
        <v>35.020000000000003</v>
      </c>
      <c r="J1094" s="57">
        <v>35.020000000000003</v>
      </c>
      <c r="K1094" s="55" t="s">
        <v>4302</v>
      </c>
      <c r="L1094" s="55" t="s">
        <v>1644</v>
      </c>
      <c r="M1094" s="55" t="s">
        <v>4305</v>
      </c>
      <c r="N1094" s="56">
        <v>45747</v>
      </c>
      <c r="O1094" s="55" t="s">
        <v>1644</v>
      </c>
      <c r="P1094" s="55" t="s">
        <v>329</v>
      </c>
      <c r="Q1094" s="55" t="s">
        <v>330</v>
      </c>
      <c r="R1094" s="55" t="s">
        <v>1644</v>
      </c>
      <c r="S1094" s="55" t="s">
        <v>1644</v>
      </c>
      <c r="T1094" s="55" t="s">
        <v>1644</v>
      </c>
      <c r="U1094" s="55" t="s">
        <v>4124</v>
      </c>
      <c r="V1094" s="55" t="s">
        <v>1881</v>
      </c>
      <c r="W1094" s="55" t="s">
        <v>1644</v>
      </c>
      <c r="X1094" s="56"/>
      <c r="Y1094" s="55" t="s">
        <v>1644</v>
      </c>
      <c r="Z1094" s="56"/>
      <c r="AA1094" s="55" t="s">
        <v>1644</v>
      </c>
      <c r="AB1094" s="59">
        <v>546092</v>
      </c>
      <c r="AC1094" s="55" t="s">
        <v>1554</v>
      </c>
      <c r="AD1094" s="55" t="s">
        <v>1644</v>
      </c>
      <c r="AE1094" s="58">
        <v>0</v>
      </c>
      <c r="AF1094" s="55" t="s">
        <v>1644</v>
      </c>
      <c r="AG1094" s="55" t="s">
        <v>1644</v>
      </c>
      <c r="AH1094" s="55" t="s">
        <v>1644</v>
      </c>
      <c r="AI1094" s="55" t="s">
        <v>1644</v>
      </c>
      <c r="AJ1094" s="55" t="s">
        <v>1644</v>
      </c>
      <c r="AK1094" s="55" t="s">
        <v>1644</v>
      </c>
      <c r="AL1094" s="55" t="s">
        <v>1644</v>
      </c>
      <c r="AM1094" s="55" t="s">
        <v>3861</v>
      </c>
      <c r="AN1094" s="55" t="s">
        <v>1644</v>
      </c>
      <c r="AO1094" t="s">
        <v>3842</v>
      </c>
    </row>
    <row r="1095" spans="1:41" x14ac:dyDescent="0.25">
      <c r="A1095" s="56">
        <v>45747</v>
      </c>
      <c r="B1095" s="92" t="s">
        <v>2544</v>
      </c>
      <c r="C1095" s="55" t="s">
        <v>4305</v>
      </c>
      <c r="D1095" s="55" t="s">
        <v>3859</v>
      </c>
      <c r="E1095" s="55" t="s">
        <v>89</v>
      </c>
      <c r="F1095" s="55">
        <v>50900010</v>
      </c>
      <c r="G1095" s="55" t="s">
        <v>490</v>
      </c>
      <c r="H1095" s="55" t="s">
        <v>89</v>
      </c>
      <c r="I1095" s="57">
        <v>7.0000000000000007E-2</v>
      </c>
      <c r="J1095" s="57">
        <v>7.0000000000000007E-2</v>
      </c>
      <c r="K1095" s="55" t="s">
        <v>4302</v>
      </c>
      <c r="L1095" s="55" t="s">
        <v>1644</v>
      </c>
      <c r="M1095" s="55" t="s">
        <v>4305</v>
      </c>
      <c r="N1095" s="56">
        <v>45747</v>
      </c>
      <c r="O1095" s="55" t="s">
        <v>1644</v>
      </c>
      <c r="P1095" s="55" t="s">
        <v>329</v>
      </c>
      <c r="Q1095" s="55" t="s">
        <v>330</v>
      </c>
      <c r="R1095" s="55" t="s">
        <v>1644</v>
      </c>
      <c r="S1095" s="55" t="s">
        <v>1644</v>
      </c>
      <c r="T1095" s="55" t="s">
        <v>1644</v>
      </c>
      <c r="U1095" s="55" t="s">
        <v>4171</v>
      </c>
      <c r="V1095" s="55" t="s">
        <v>1718</v>
      </c>
      <c r="W1095" s="55" t="s">
        <v>1644</v>
      </c>
      <c r="X1095" s="56"/>
      <c r="Y1095" s="55" t="s">
        <v>1644</v>
      </c>
      <c r="Z1095" s="56"/>
      <c r="AA1095" s="55" t="s">
        <v>1644</v>
      </c>
      <c r="AB1095" s="59">
        <v>1318</v>
      </c>
      <c r="AC1095" s="55" t="s">
        <v>1554</v>
      </c>
      <c r="AD1095" s="55" t="s">
        <v>1644</v>
      </c>
      <c r="AE1095" s="58">
        <v>0</v>
      </c>
      <c r="AF1095" s="55" t="s">
        <v>1644</v>
      </c>
      <c r="AG1095" s="55" t="s">
        <v>1644</v>
      </c>
      <c r="AH1095" s="55" t="s">
        <v>1644</v>
      </c>
      <c r="AI1095" s="55" t="s">
        <v>1644</v>
      </c>
      <c r="AJ1095" s="55" t="s">
        <v>1644</v>
      </c>
      <c r="AK1095" s="55" t="s">
        <v>1644</v>
      </c>
      <c r="AL1095" s="55" t="s">
        <v>1644</v>
      </c>
      <c r="AM1095" s="55" t="s">
        <v>3861</v>
      </c>
      <c r="AN1095" s="55" t="s">
        <v>1644</v>
      </c>
      <c r="AO1095" t="s">
        <v>3842</v>
      </c>
    </row>
    <row r="1096" spans="1:41" x14ac:dyDescent="0.25">
      <c r="A1096" s="56">
        <v>45747</v>
      </c>
      <c r="B1096" s="92" t="s">
        <v>2544</v>
      </c>
      <c r="C1096" s="55" t="s">
        <v>4305</v>
      </c>
      <c r="D1096" s="55" t="s">
        <v>3859</v>
      </c>
      <c r="E1096" s="55" t="s">
        <v>89</v>
      </c>
      <c r="F1096" s="55">
        <v>50900010</v>
      </c>
      <c r="G1096" s="55" t="s">
        <v>490</v>
      </c>
      <c r="H1096" s="55" t="s">
        <v>89</v>
      </c>
      <c r="I1096" s="57">
        <v>5.27</v>
      </c>
      <c r="J1096" s="57">
        <v>5.27</v>
      </c>
      <c r="K1096" s="55" t="s">
        <v>4302</v>
      </c>
      <c r="L1096" s="55" t="s">
        <v>1644</v>
      </c>
      <c r="M1096" s="55" t="s">
        <v>4305</v>
      </c>
      <c r="N1096" s="56">
        <v>45747</v>
      </c>
      <c r="O1096" s="55" t="s">
        <v>1644</v>
      </c>
      <c r="P1096" s="55" t="s">
        <v>329</v>
      </c>
      <c r="Q1096" s="55" t="s">
        <v>330</v>
      </c>
      <c r="R1096" s="55" t="s">
        <v>1644</v>
      </c>
      <c r="S1096" s="55" t="s">
        <v>1644</v>
      </c>
      <c r="T1096" s="55" t="s">
        <v>1644</v>
      </c>
      <c r="U1096" s="55" t="s">
        <v>4156</v>
      </c>
      <c r="V1096" s="55" t="s">
        <v>1718</v>
      </c>
      <c r="W1096" s="55" t="s">
        <v>1644</v>
      </c>
      <c r="X1096" s="56"/>
      <c r="Y1096" s="55" t="s">
        <v>1644</v>
      </c>
      <c r="Z1096" s="56"/>
      <c r="AA1096" s="55" t="s">
        <v>1644</v>
      </c>
      <c r="AB1096" s="59">
        <v>99274</v>
      </c>
      <c r="AC1096" s="55" t="s">
        <v>1554</v>
      </c>
      <c r="AD1096" s="55" t="s">
        <v>1644</v>
      </c>
      <c r="AE1096" s="58">
        <v>0</v>
      </c>
      <c r="AF1096" s="55" t="s">
        <v>1644</v>
      </c>
      <c r="AG1096" s="55" t="s">
        <v>1644</v>
      </c>
      <c r="AH1096" s="55" t="s">
        <v>1644</v>
      </c>
      <c r="AI1096" s="55" t="s">
        <v>1644</v>
      </c>
      <c r="AJ1096" s="55" t="s">
        <v>1644</v>
      </c>
      <c r="AK1096" s="55" t="s">
        <v>1644</v>
      </c>
      <c r="AL1096" s="55" t="s">
        <v>1644</v>
      </c>
      <c r="AM1096" s="55" t="s">
        <v>3861</v>
      </c>
      <c r="AN1096" s="55" t="s">
        <v>1644</v>
      </c>
      <c r="AO1096" t="s">
        <v>3842</v>
      </c>
    </row>
    <row r="1097" spans="1:41" x14ac:dyDescent="0.25">
      <c r="A1097" s="56">
        <v>45747</v>
      </c>
      <c r="B1097" s="92" t="s">
        <v>2544</v>
      </c>
      <c r="C1097" s="55" t="s">
        <v>4305</v>
      </c>
      <c r="D1097" s="55" t="s">
        <v>3859</v>
      </c>
      <c r="E1097" s="55" t="s">
        <v>89</v>
      </c>
      <c r="F1097" s="55">
        <v>50900010</v>
      </c>
      <c r="G1097" s="55" t="s">
        <v>490</v>
      </c>
      <c r="H1097" s="55" t="s">
        <v>89</v>
      </c>
      <c r="I1097" s="57">
        <v>228.9</v>
      </c>
      <c r="J1097" s="57">
        <v>228.9</v>
      </c>
      <c r="K1097" s="55" t="s">
        <v>4302</v>
      </c>
      <c r="L1097" s="55" t="s">
        <v>1644</v>
      </c>
      <c r="M1097" s="55" t="s">
        <v>4305</v>
      </c>
      <c r="N1097" s="56">
        <v>45747</v>
      </c>
      <c r="O1097" s="55" t="s">
        <v>1644</v>
      </c>
      <c r="P1097" s="55" t="s">
        <v>329</v>
      </c>
      <c r="Q1097" s="55" t="s">
        <v>330</v>
      </c>
      <c r="R1097" s="55" t="s">
        <v>1644</v>
      </c>
      <c r="S1097" s="55" t="s">
        <v>1644</v>
      </c>
      <c r="T1097" s="55" t="s">
        <v>1644</v>
      </c>
      <c r="U1097" s="55" t="s">
        <v>4176</v>
      </c>
      <c r="V1097" s="55" t="s">
        <v>1881</v>
      </c>
      <c r="W1097" s="55" t="s">
        <v>1644</v>
      </c>
      <c r="X1097" s="56"/>
      <c r="Y1097" s="55" t="s">
        <v>1644</v>
      </c>
      <c r="Z1097" s="56"/>
      <c r="AA1097" s="55" t="s">
        <v>1644</v>
      </c>
      <c r="AB1097" s="59">
        <v>11997811</v>
      </c>
      <c r="AC1097" s="55" t="s">
        <v>1554</v>
      </c>
      <c r="AD1097" s="55" t="s">
        <v>1644</v>
      </c>
      <c r="AE1097" s="58">
        <v>0</v>
      </c>
      <c r="AF1097" s="55" t="s">
        <v>1644</v>
      </c>
      <c r="AG1097" s="55" t="s">
        <v>1644</v>
      </c>
      <c r="AH1097" s="55" t="s">
        <v>1644</v>
      </c>
      <c r="AI1097" s="55" t="s">
        <v>1644</v>
      </c>
      <c r="AJ1097" s="55" t="s">
        <v>1644</v>
      </c>
      <c r="AK1097" s="55" t="s">
        <v>1644</v>
      </c>
      <c r="AL1097" s="55" t="s">
        <v>1644</v>
      </c>
      <c r="AM1097" s="55" t="s">
        <v>3861</v>
      </c>
      <c r="AN1097" s="55" t="s">
        <v>1644</v>
      </c>
      <c r="AO1097" t="s">
        <v>3842</v>
      </c>
    </row>
    <row r="1098" spans="1:41" x14ac:dyDescent="0.25">
      <c r="A1098" s="56">
        <v>45747</v>
      </c>
      <c r="B1098" s="92" t="s">
        <v>2544</v>
      </c>
      <c r="C1098" s="55" t="s">
        <v>4305</v>
      </c>
      <c r="D1098" s="55" t="s">
        <v>3859</v>
      </c>
      <c r="E1098" s="55" t="s">
        <v>89</v>
      </c>
      <c r="F1098" s="55">
        <v>50900010</v>
      </c>
      <c r="G1098" s="55" t="s">
        <v>490</v>
      </c>
      <c r="H1098" s="55" t="s">
        <v>89</v>
      </c>
      <c r="I1098" s="57">
        <v>20.71</v>
      </c>
      <c r="J1098" s="57">
        <v>20.71</v>
      </c>
      <c r="K1098" s="55" t="s">
        <v>4302</v>
      </c>
      <c r="L1098" s="55" t="s">
        <v>1644</v>
      </c>
      <c r="M1098" s="55" t="s">
        <v>4305</v>
      </c>
      <c r="N1098" s="56">
        <v>45747</v>
      </c>
      <c r="O1098" s="55" t="s">
        <v>1644</v>
      </c>
      <c r="P1098" s="55" t="s">
        <v>329</v>
      </c>
      <c r="Q1098" s="55" t="s">
        <v>330</v>
      </c>
      <c r="R1098" s="55" t="s">
        <v>1644</v>
      </c>
      <c r="S1098" s="55" t="s">
        <v>1644</v>
      </c>
      <c r="T1098" s="55" t="s">
        <v>1644</v>
      </c>
      <c r="U1098" s="55" t="s">
        <v>4153</v>
      </c>
      <c r="V1098" s="55" t="s">
        <v>1881</v>
      </c>
      <c r="W1098" s="55" t="s">
        <v>1644</v>
      </c>
      <c r="X1098" s="56"/>
      <c r="Y1098" s="55" t="s">
        <v>1644</v>
      </c>
      <c r="Z1098" s="56"/>
      <c r="AA1098" s="55" t="s">
        <v>1644</v>
      </c>
      <c r="AB1098" s="59">
        <v>404373</v>
      </c>
      <c r="AC1098" s="55" t="s">
        <v>1554</v>
      </c>
      <c r="AD1098" s="55" t="s">
        <v>1644</v>
      </c>
      <c r="AE1098" s="58">
        <v>0</v>
      </c>
      <c r="AF1098" s="55" t="s">
        <v>1644</v>
      </c>
      <c r="AG1098" s="55" t="s">
        <v>1644</v>
      </c>
      <c r="AH1098" s="55" t="s">
        <v>1644</v>
      </c>
      <c r="AI1098" s="55" t="s">
        <v>1644</v>
      </c>
      <c r="AJ1098" s="55" t="s">
        <v>1644</v>
      </c>
      <c r="AK1098" s="55" t="s">
        <v>1644</v>
      </c>
      <c r="AL1098" s="55" t="s">
        <v>1644</v>
      </c>
      <c r="AM1098" s="55" t="s">
        <v>3861</v>
      </c>
      <c r="AN1098" s="55" t="s">
        <v>1644</v>
      </c>
      <c r="AO1098" t="s">
        <v>3842</v>
      </c>
    </row>
    <row r="1099" spans="1:41" x14ac:dyDescent="0.25">
      <c r="A1099" s="56">
        <v>45747</v>
      </c>
      <c r="B1099" s="92" t="s">
        <v>2544</v>
      </c>
      <c r="C1099" s="55" t="s">
        <v>4305</v>
      </c>
      <c r="D1099" s="55" t="s">
        <v>3859</v>
      </c>
      <c r="E1099" s="55" t="s">
        <v>89</v>
      </c>
      <c r="F1099" s="55">
        <v>50900010</v>
      </c>
      <c r="G1099" s="55" t="s">
        <v>490</v>
      </c>
      <c r="H1099" s="55" t="s">
        <v>89</v>
      </c>
      <c r="I1099" s="57">
        <v>277.08999999999997</v>
      </c>
      <c r="J1099" s="57">
        <v>277.08999999999997</v>
      </c>
      <c r="K1099" s="55" t="s">
        <v>4302</v>
      </c>
      <c r="L1099" s="55" t="s">
        <v>1644</v>
      </c>
      <c r="M1099" s="55" t="s">
        <v>4305</v>
      </c>
      <c r="N1099" s="56">
        <v>45747</v>
      </c>
      <c r="O1099" s="55" t="s">
        <v>1644</v>
      </c>
      <c r="P1099" s="55" t="s">
        <v>329</v>
      </c>
      <c r="Q1099" s="55" t="s">
        <v>330</v>
      </c>
      <c r="R1099" s="55" t="s">
        <v>1644</v>
      </c>
      <c r="S1099" s="55" t="s">
        <v>1644</v>
      </c>
      <c r="T1099" s="55" t="s">
        <v>1644</v>
      </c>
      <c r="U1099" s="55" t="s">
        <v>4134</v>
      </c>
      <c r="V1099" s="55" t="s">
        <v>1881</v>
      </c>
      <c r="W1099" s="55" t="s">
        <v>1644</v>
      </c>
      <c r="X1099" s="56"/>
      <c r="Y1099" s="55" t="s">
        <v>1644</v>
      </c>
      <c r="Z1099" s="56"/>
      <c r="AA1099" s="55" t="s">
        <v>1644</v>
      </c>
      <c r="AB1099" s="59">
        <v>0</v>
      </c>
      <c r="AC1099" s="55" t="s">
        <v>1554</v>
      </c>
      <c r="AD1099" s="55" t="s">
        <v>1644</v>
      </c>
      <c r="AE1099" s="58">
        <v>0</v>
      </c>
      <c r="AF1099" s="55" t="s">
        <v>1644</v>
      </c>
      <c r="AG1099" s="55" t="s">
        <v>1644</v>
      </c>
      <c r="AH1099" s="55" t="s">
        <v>1644</v>
      </c>
      <c r="AI1099" s="55" t="s">
        <v>1644</v>
      </c>
      <c r="AJ1099" s="55" t="s">
        <v>1644</v>
      </c>
      <c r="AK1099" s="55" t="s">
        <v>1644</v>
      </c>
      <c r="AL1099" s="55" t="s">
        <v>1644</v>
      </c>
      <c r="AM1099" s="55" t="s">
        <v>3861</v>
      </c>
      <c r="AN1099" s="55" t="s">
        <v>1644</v>
      </c>
      <c r="AO1099" t="s">
        <v>3842</v>
      </c>
    </row>
    <row r="1100" spans="1:41" x14ac:dyDescent="0.25">
      <c r="A1100" s="56">
        <v>45747</v>
      </c>
      <c r="B1100" s="92" t="s">
        <v>2544</v>
      </c>
      <c r="C1100" s="55" t="s">
        <v>4305</v>
      </c>
      <c r="D1100" s="55" t="s">
        <v>3859</v>
      </c>
      <c r="E1100" s="55" t="s">
        <v>89</v>
      </c>
      <c r="F1100" s="55">
        <v>50900010</v>
      </c>
      <c r="G1100" s="55" t="s">
        <v>490</v>
      </c>
      <c r="H1100" s="55" t="s">
        <v>89</v>
      </c>
      <c r="I1100" s="57">
        <v>26.42</v>
      </c>
      <c r="J1100" s="57">
        <v>26.42</v>
      </c>
      <c r="K1100" s="55" t="s">
        <v>4302</v>
      </c>
      <c r="L1100" s="55" t="s">
        <v>1644</v>
      </c>
      <c r="M1100" s="55" t="s">
        <v>4305</v>
      </c>
      <c r="N1100" s="56">
        <v>45747</v>
      </c>
      <c r="O1100" s="55" t="s">
        <v>1644</v>
      </c>
      <c r="P1100" s="55" t="s">
        <v>4042</v>
      </c>
      <c r="Q1100" s="55" t="s">
        <v>4043</v>
      </c>
      <c r="R1100" s="55" t="s">
        <v>1644</v>
      </c>
      <c r="S1100" s="55" t="s">
        <v>1644</v>
      </c>
      <c r="T1100" s="55" t="s">
        <v>1644</v>
      </c>
      <c r="U1100" s="55" t="s">
        <v>4155</v>
      </c>
      <c r="V1100" s="55" t="s">
        <v>1718</v>
      </c>
      <c r="W1100" s="55" t="s">
        <v>1644</v>
      </c>
      <c r="X1100" s="56"/>
      <c r="Y1100" s="55" t="s">
        <v>1644</v>
      </c>
      <c r="Z1100" s="56"/>
      <c r="AA1100" s="55" t="s">
        <v>1644</v>
      </c>
      <c r="AB1100" s="59">
        <v>514386</v>
      </c>
      <c r="AC1100" s="55" t="s">
        <v>1554</v>
      </c>
      <c r="AD1100" s="55" t="s">
        <v>1644</v>
      </c>
      <c r="AE1100" s="58">
        <v>0</v>
      </c>
      <c r="AF1100" s="55" t="s">
        <v>1644</v>
      </c>
      <c r="AG1100" s="55" t="s">
        <v>1644</v>
      </c>
      <c r="AH1100" s="55" t="s">
        <v>1644</v>
      </c>
      <c r="AI1100" s="55" t="s">
        <v>1644</v>
      </c>
      <c r="AJ1100" s="55" t="s">
        <v>1644</v>
      </c>
      <c r="AK1100" s="55" t="s">
        <v>1644</v>
      </c>
      <c r="AL1100" s="55" t="s">
        <v>1644</v>
      </c>
      <c r="AM1100" s="55" t="s">
        <v>3861</v>
      </c>
      <c r="AN1100" s="55" t="s">
        <v>1644</v>
      </c>
      <c r="AO1100" t="s">
        <v>4371</v>
      </c>
    </row>
    <row r="1101" spans="1:41" x14ac:dyDescent="0.25">
      <c r="A1101" s="56">
        <v>45747</v>
      </c>
      <c r="B1101" s="92" t="s">
        <v>2544</v>
      </c>
      <c r="C1101" s="55" t="s">
        <v>4305</v>
      </c>
      <c r="D1101" s="55" t="s">
        <v>3859</v>
      </c>
      <c r="E1101" s="55" t="s">
        <v>89</v>
      </c>
      <c r="F1101" s="55">
        <v>50900010</v>
      </c>
      <c r="G1101" s="55" t="s">
        <v>490</v>
      </c>
      <c r="H1101" s="55" t="s">
        <v>89</v>
      </c>
      <c r="I1101" s="57">
        <v>24.85</v>
      </c>
      <c r="J1101" s="57">
        <v>24.85</v>
      </c>
      <c r="K1101" s="55" t="s">
        <v>4302</v>
      </c>
      <c r="L1101" s="55" t="s">
        <v>1644</v>
      </c>
      <c r="M1101" s="55" t="s">
        <v>4305</v>
      </c>
      <c r="N1101" s="56">
        <v>45747</v>
      </c>
      <c r="O1101" s="55" t="s">
        <v>1644</v>
      </c>
      <c r="P1101" s="55" t="s">
        <v>4042</v>
      </c>
      <c r="Q1101" s="55" t="s">
        <v>4043</v>
      </c>
      <c r="R1101" s="55" t="s">
        <v>1644</v>
      </c>
      <c r="S1101" s="55" t="s">
        <v>1644</v>
      </c>
      <c r="T1101" s="55" t="s">
        <v>1644</v>
      </c>
      <c r="U1101" s="55" t="s">
        <v>4158</v>
      </c>
      <c r="V1101" s="55" t="s">
        <v>1881</v>
      </c>
      <c r="W1101" s="55" t="s">
        <v>1644</v>
      </c>
      <c r="X1101" s="56"/>
      <c r="Y1101" s="55" t="s">
        <v>1644</v>
      </c>
      <c r="Z1101" s="56"/>
      <c r="AA1101" s="55" t="s">
        <v>1644</v>
      </c>
      <c r="AB1101" s="59">
        <v>503955</v>
      </c>
      <c r="AC1101" s="55" t="s">
        <v>1554</v>
      </c>
      <c r="AD1101" s="55" t="s">
        <v>1644</v>
      </c>
      <c r="AE1101" s="58">
        <v>0</v>
      </c>
      <c r="AF1101" s="55" t="s">
        <v>1644</v>
      </c>
      <c r="AG1101" s="55" t="s">
        <v>1644</v>
      </c>
      <c r="AH1101" s="55" t="s">
        <v>1644</v>
      </c>
      <c r="AI1101" s="55" t="s">
        <v>1644</v>
      </c>
      <c r="AJ1101" s="55" t="s">
        <v>1644</v>
      </c>
      <c r="AK1101" s="55" t="s">
        <v>1644</v>
      </c>
      <c r="AL1101" s="55" t="s">
        <v>1644</v>
      </c>
      <c r="AM1101" s="55" t="s">
        <v>3861</v>
      </c>
      <c r="AN1101" s="55" t="s">
        <v>1644</v>
      </c>
      <c r="AO1101" t="s">
        <v>4371</v>
      </c>
    </row>
    <row r="1102" spans="1:41" x14ac:dyDescent="0.25">
      <c r="A1102" s="56">
        <v>45747</v>
      </c>
      <c r="B1102" s="92" t="s">
        <v>2544</v>
      </c>
      <c r="C1102" s="55" t="s">
        <v>4305</v>
      </c>
      <c r="D1102" s="55" t="s">
        <v>3859</v>
      </c>
      <c r="E1102" s="55" t="s">
        <v>89</v>
      </c>
      <c r="F1102" s="55">
        <v>50900010</v>
      </c>
      <c r="G1102" s="55" t="s">
        <v>490</v>
      </c>
      <c r="H1102" s="55" t="s">
        <v>89</v>
      </c>
      <c r="I1102" s="57">
        <v>39.479999999999997</v>
      </c>
      <c r="J1102" s="57">
        <v>39.479999999999997</v>
      </c>
      <c r="K1102" s="55" t="s">
        <v>4302</v>
      </c>
      <c r="L1102" s="55" t="s">
        <v>1644</v>
      </c>
      <c r="M1102" s="55" t="s">
        <v>4305</v>
      </c>
      <c r="N1102" s="56">
        <v>45747</v>
      </c>
      <c r="O1102" s="55" t="s">
        <v>1644</v>
      </c>
      <c r="P1102" s="55" t="s">
        <v>329</v>
      </c>
      <c r="Q1102" s="55" t="s">
        <v>330</v>
      </c>
      <c r="R1102" s="55" t="s">
        <v>1644</v>
      </c>
      <c r="S1102" s="55" t="s">
        <v>1644</v>
      </c>
      <c r="T1102" s="55" t="s">
        <v>1644</v>
      </c>
      <c r="U1102" s="55" t="s">
        <v>4182</v>
      </c>
      <c r="V1102" s="55" t="s">
        <v>1881</v>
      </c>
      <c r="W1102" s="55" t="s">
        <v>1644</v>
      </c>
      <c r="X1102" s="56"/>
      <c r="Y1102" s="55" t="s">
        <v>1644</v>
      </c>
      <c r="Z1102" s="56"/>
      <c r="AA1102" s="55" t="s">
        <v>1644</v>
      </c>
      <c r="AB1102" s="59">
        <v>672119</v>
      </c>
      <c r="AC1102" s="55" t="s">
        <v>1554</v>
      </c>
      <c r="AD1102" s="55" t="s">
        <v>1644</v>
      </c>
      <c r="AE1102" s="58">
        <v>0</v>
      </c>
      <c r="AF1102" s="55" t="s">
        <v>1644</v>
      </c>
      <c r="AG1102" s="55" t="s">
        <v>1644</v>
      </c>
      <c r="AH1102" s="55" t="s">
        <v>1644</v>
      </c>
      <c r="AI1102" s="55" t="s">
        <v>1644</v>
      </c>
      <c r="AJ1102" s="55" t="s">
        <v>1644</v>
      </c>
      <c r="AK1102" s="55" t="s">
        <v>1644</v>
      </c>
      <c r="AL1102" s="55" t="s">
        <v>1644</v>
      </c>
      <c r="AM1102" s="55" t="s">
        <v>3861</v>
      </c>
      <c r="AN1102" s="55" t="s">
        <v>1644</v>
      </c>
      <c r="AO1102" t="s">
        <v>3842</v>
      </c>
    </row>
    <row r="1103" spans="1:41" x14ac:dyDescent="0.25">
      <c r="A1103" s="56">
        <v>45747</v>
      </c>
      <c r="B1103" s="92" t="s">
        <v>2544</v>
      </c>
      <c r="C1103" s="55" t="s">
        <v>4305</v>
      </c>
      <c r="D1103" s="55" t="s">
        <v>3859</v>
      </c>
      <c r="E1103" s="55" t="s">
        <v>89</v>
      </c>
      <c r="F1103" s="55">
        <v>50900010</v>
      </c>
      <c r="G1103" s="55" t="s">
        <v>490</v>
      </c>
      <c r="H1103" s="55" t="s">
        <v>89</v>
      </c>
      <c r="I1103" s="57">
        <v>3.79</v>
      </c>
      <c r="J1103" s="57">
        <v>3.79</v>
      </c>
      <c r="K1103" s="55" t="s">
        <v>4302</v>
      </c>
      <c r="L1103" s="55" t="s">
        <v>1644</v>
      </c>
      <c r="M1103" s="55" t="s">
        <v>4305</v>
      </c>
      <c r="N1103" s="56">
        <v>45747</v>
      </c>
      <c r="O1103" s="55" t="s">
        <v>1644</v>
      </c>
      <c r="P1103" s="55" t="s">
        <v>329</v>
      </c>
      <c r="Q1103" s="55" t="s">
        <v>330</v>
      </c>
      <c r="R1103" s="55" t="s">
        <v>1644</v>
      </c>
      <c r="S1103" s="55" t="s">
        <v>1644</v>
      </c>
      <c r="T1103" s="55" t="s">
        <v>1644</v>
      </c>
      <c r="U1103" s="55" t="s">
        <v>4147</v>
      </c>
      <c r="V1103" s="55" t="s">
        <v>1881</v>
      </c>
      <c r="W1103" s="55" t="s">
        <v>1644</v>
      </c>
      <c r="X1103" s="56"/>
      <c r="Y1103" s="55" t="s">
        <v>1644</v>
      </c>
      <c r="Z1103" s="56"/>
      <c r="AA1103" s="55" t="s">
        <v>1644</v>
      </c>
      <c r="AB1103" s="59">
        <v>76651</v>
      </c>
      <c r="AC1103" s="55" t="s">
        <v>1554</v>
      </c>
      <c r="AD1103" s="55" t="s">
        <v>1644</v>
      </c>
      <c r="AE1103" s="58">
        <v>0</v>
      </c>
      <c r="AF1103" s="55" t="s">
        <v>1644</v>
      </c>
      <c r="AG1103" s="55" t="s">
        <v>1644</v>
      </c>
      <c r="AH1103" s="55" t="s">
        <v>1644</v>
      </c>
      <c r="AI1103" s="55" t="s">
        <v>1644</v>
      </c>
      <c r="AJ1103" s="55" t="s">
        <v>1644</v>
      </c>
      <c r="AK1103" s="55" t="s">
        <v>1644</v>
      </c>
      <c r="AL1103" s="55" t="s">
        <v>1644</v>
      </c>
      <c r="AM1103" s="55" t="s">
        <v>3861</v>
      </c>
      <c r="AN1103" s="55" t="s">
        <v>1644</v>
      </c>
      <c r="AO1103" t="s">
        <v>3842</v>
      </c>
    </row>
    <row r="1104" spans="1:41" x14ac:dyDescent="0.25">
      <c r="A1104" s="56">
        <v>45747</v>
      </c>
      <c r="B1104" s="92" t="s">
        <v>2544</v>
      </c>
      <c r="C1104" s="55" t="s">
        <v>4305</v>
      </c>
      <c r="D1104" s="55" t="s">
        <v>3859</v>
      </c>
      <c r="E1104" s="55" t="s">
        <v>89</v>
      </c>
      <c r="F1104" s="55">
        <v>50900010</v>
      </c>
      <c r="G1104" s="55" t="s">
        <v>490</v>
      </c>
      <c r="H1104" s="55" t="s">
        <v>89</v>
      </c>
      <c r="I1104" s="57">
        <v>238.34</v>
      </c>
      <c r="J1104" s="57">
        <v>238.34</v>
      </c>
      <c r="K1104" s="55" t="s">
        <v>4302</v>
      </c>
      <c r="L1104" s="55" t="s">
        <v>1644</v>
      </c>
      <c r="M1104" s="55" t="s">
        <v>4305</v>
      </c>
      <c r="N1104" s="56">
        <v>45747</v>
      </c>
      <c r="O1104" s="55" t="s">
        <v>1644</v>
      </c>
      <c r="P1104" s="55" t="s">
        <v>4042</v>
      </c>
      <c r="Q1104" s="55" t="s">
        <v>4043</v>
      </c>
      <c r="R1104" s="55" t="s">
        <v>1644</v>
      </c>
      <c r="S1104" s="55" t="s">
        <v>1644</v>
      </c>
      <c r="T1104" s="55" t="s">
        <v>1644</v>
      </c>
      <c r="U1104" s="55" t="s">
        <v>4138</v>
      </c>
      <c r="V1104" s="55" t="s">
        <v>1881</v>
      </c>
      <c r="W1104" s="55" t="s">
        <v>1644</v>
      </c>
      <c r="X1104" s="56"/>
      <c r="Y1104" s="55" t="s">
        <v>1644</v>
      </c>
      <c r="Z1104" s="56"/>
      <c r="AA1104" s="55" t="s">
        <v>1644</v>
      </c>
      <c r="AB1104" s="59">
        <v>4618719</v>
      </c>
      <c r="AC1104" s="55" t="s">
        <v>1554</v>
      </c>
      <c r="AD1104" s="55" t="s">
        <v>1644</v>
      </c>
      <c r="AE1104" s="58">
        <v>0</v>
      </c>
      <c r="AF1104" s="55" t="s">
        <v>1644</v>
      </c>
      <c r="AG1104" s="55" t="s">
        <v>1644</v>
      </c>
      <c r="AH1104" s="55" t="s">
        <v>1644</v>
      </c>
      <c r="AI1104" s="55" t="s">
        <v>1644</v>
      </c>
      <c r="AJ1104" s="55" t="s">
        <v>1644</v>
      </c>
      <c r="AK1104" s="55" t="s">
        <v>1644</v>
      </c>
      <c r="AL1104" s="55" t="s">
        <v>1644</v>
      </c>
      <c r="AM1104" s="55" t="s">
        <v>3861</v>
      </c>
      <c r="AN1104" s="55" t="s">
        <v>1644</v>
      </c>
      <c r="AO1104" t="s">
        <v>4371</v>
      </c>
    </row>
    <row r="1105" spans="1:41" x14ac:dyDescent="0.25">
      <c r="A1105" s="56">
        <v>45747</v>
      </c>
      <c r="B1105" s="92" t="s">
        <v>2544</v>
      </c>
      <c r="C1105" s="55" t="s">
        <v>4305</v>
      </c>
      <c r="D1105" s="55" t="s">
        <v>3859</v>
      </c>
      <c r="E1105" s="55" t="s">
        <v>89</v>
      </c>
      <c r="F1105" s="55">
        <v>50900010</v>
      </c>
      <c r="G1105" s="55" t="s">
        <v>490</v>
      </c>
      <c r="H1105" s="55" t="s">
        <v>89</v>
      </c>
      <c r="I1105" s="57">
        <v>15.62</v>
      </c>
      <c r="J1105" s="57">
        <v>15.62</v>
      </c>
      <c r="K1105" s="55" t="s">
        <v>4302</v>
      </c>
      <c r="L1105" s="55" t="s">
        <v>1644</v>
      </c>
      <c r="M1105" s="55" t="s">
        <v>4305</v>
      </c>
      <c r="N1105" s="56">
        <v>45747</v>
      </c>
      <c r="O1105" s="55" t="s">
        <v>1644</v>
      </c>
      <c r="P1105" s="55" t="s">
        <v>329</v>
      </c>
      <c r="Q1105" s="55" t="s">
        <v>330</v>
      </c>
      <c r="R1105" s="55" t="s">
        <v>1644</v>
      </c>
      <c r="S1105" s="55" t="s">
        <v>1644</v>
      </c>
      <c r="T1105" s="55" t="s">
        <v>1644</v>
      </c>
      <c r="U1105" s="55" t="s">
        <v>4126</v>
      </c>
      <c r="V1105" s="55" t="s">
        <v>1881</v>
      </c>
      <c r="W1105" s="55" t="s">
        <v>1644</v>
      </c>
      <c r="X1105" s="56"/>
      <c r="Y1105" s="55" t="s">
        <v>1644</v>
      </c>
      <c r="Z1105" s="56"/>
      <c r="AA1105" s="55" t="s">
        <v>1644</v>
      </c>
      <c r="AB1105" s="59">
        <v>0</v>
      </c>
      <c r="AC1105" s="55" t="s">
        <v>1554</v>
      </c>
      <c r="AD1105" s="55" t="s">
        <v>1644</v>
      </c>
      <c r="AE1105" s="58">
        <v>0</v>
      </c>
      <c r="AF1105" s="55" t="s">
        <v>1644</v>
      </c>
      <c r="AG1105" s="55" t="s">
        <v>1644</v>
      </c>
      <c r="AH1105" s="55" t="s">
        <v>1644</v>
      </c>
      <c r="AI1105" s="55" t="s">
        <v>1644</v>
      </c>
      <c r="AJ1105" s="55" t="s">
        <v>1644</v>
      </c>
      <c r="AK1105" s="55" t="s">
        <v>1644</v>
      </c>
      <c r="AL1105" s="55" t="s">
        <v>1644</v>
      </c>
      <c r="AM1105" s="55" t="s">
        <v>3861</v>
      </c>
      <c r="AN1105" s="55" t="s">
        <v>1644</v>
      </c>
      <c r="AO1105" t="s">
        <v>3842</v>
      </c>
    </row>
    <row r="1106" spans="1:41" x14ac:dyDescent="0.25">
      <c r="A1106" s="56">
        <v>45747</v>
      </c>
      <c r="B1106" s="92" t="s">
        <v>2544</v>
      </c>
      <c r="C1106" s="55" t="s">
        <v>4305</v>
      </c>
      <c r="D1106" s="55" t="s">
        <v>3859</v>
      </c>
      <c r="E1106" s="55" t="s">
        <v>89</v>
      </c>
      <c r="F1106" s="55">
        <v>50900010</v>
      </c>
      <c r="G1106" s="55" t="s">
        <v>490</v>
      </c>
      <c r="H1106" s="55" t="s">
        <v>89</v>
      </c>
      <c r="I1106" s="57">
        <v>399.56</v>
      </c>
      <c r="J1106" s="57">
        <v>399.56</v>
      </c>
      <c r="K1106" s="55" t="s">
        <v>4302</v>
      </c>
      <c r="L1106" s="55" t="s">
        <v>1644</v>
      </c>
      <c r="M1106" s="55" t="s">
        <v>4305</v>
      </c>
      <c r="N1106" s="56">
        <v>45747</v>
      </c>
      <c r="O1106" s="55" t="s">
        <v>1644</v>
      </c>
      <c r="P1106" s="55" t="s">
        <v>329</v>
      </c>
      <c r="Q1106" s="55" t="s">
        <v>330</v>
      </c>
      <c r="R1106" s="55" t="s">
        <v>1644</v>
      </c>
      <c r="S1106" s="55" t="s">
        <v>1644</v>
      </c>
      <c r="T1106" s="55" t="s">
        <v>1644</v>
      </c>
      <c r="U1106" s="55" t="s">
        <v>4178</v>
      </c>
      <c r="V1106" s="55" t="s">
        <v>1881</v>
      </c>
      <c r="W1106" s="55" t="s">
        <v>1644</v>
      </c>
      <c r="X1106" s="56"/>
      <c r="Y1106" s="55" t="s">
        <v>1644</v>
      </c>
      <c r="Z1106" s="56"/>
      <c r="AA1106" s="55" t="s">
        <v>1644</v>
      </c>
      <c r="AB1106" s="59">
        <v>15563602</v>
      </c>
      <c r="AC1106" s="55" t="s">
        <v>1554</v>
      </c>
      <c r="AD1106" s="55" t="s">
        <v>1644</v>
      </c>
      <c r="AE1106" s="58">
        <v>0</v>
      </c>
      <c r="AF1106" s="55" t="s">
        <v>1644</v>
      </c>
      <c r="AG1106" s="55" t="s">
        <v>1644</v>
      </c>
      <c r="AH1106" s="55" t="s">
        <v>1644</v>
      </c>
      <c r="AI1106" s="55" t="s">
        <v>1644</v>
      </c>
      <c r="AJ1106" s="55" t="s">
        <v>1644</v>
      </c>
      <c r="AK1106" s="55" t="s">
        <v>1644</v>
      </c>
      <c r="AL1106" s="55" t="s">
        <v>1644</v>
      </c>
      <c r="AM1106" s="55" t="s">
        <v>3861</v>
      </c>
      <c r="AN1106" s="55" t="s">
        <v>1644</v>
      </c>
      <c r="AO1106" t="s">
        <v>3842</v>
      </c>
    </row>
    <row r="1107" spans="1:41" x14ac:dyDescent="0.25">
      <c r="A1107" s="56">
        <v>45747</v>
      </c>
      <c r="B1107" s="92" t="s">
        <v>2544</v>
      </c>
      <c r="C1107" s="55" t="s">
        <v>4305</v>
      </c>
      <c r="D1107" s="55" t="s">
        <v>3859</v>
      </c>
      <c r="E1107" s="55" t="s">
        <v>89</v>
      </c>
      <c r="F1107" s="55">
        <v>50900010</v>
      </c>
      <c r="G1107" s="55" t="s">
        <v>490</v>
      </c>
      <c r="H1107" s="55" t="s">
        <v>89</v>
      </c>
      <c r="I1107" s="57">
        <v>0.9</v>
      </c>
      <c r="J1107" s="57">
        <v>0.9</v>
      </c>
      <c r="K1107" s="55" t="s">
        <v>4302</v>
      </c>
      <c r="L1107" s="55" t="s">
        <v>1644</v>
      </c>
      <c r="M1107" s="55" t="s">
        <v>4305</v>
      </c>
      <c r="N1107" s="56">
        <v>45747</v>
      </c>
      <c r="O1107" s="55" t="s">
        <v>1644</v>
      </c>
      <c r="P1107" s="55" t="s">
        <v>329</v>
      </c>
      <c r="Q1107" s="55" t="s">
        <v>330</v>
      </c>
      <c r="R1107" s="55" t="s">
        <v>1644</v>
      </c>
      <c r="S1107" s="55" t="s">
        <v>1644</v>
      </c>
      <c r="T1107" s="55" t="s">
        <v>1644</v>
      </c>
      <c r="U1107" s="55" t="s">
        <v>4149</v>
      </c>
      <c r="V1107" s="55" t="s">
        <v>1718</v>
      </c>
      <c r="W1107" s="55" t="s">
        <v>1644</v>
      </c>
      <c r="X1107" s="56"/>
      <c r="Y1107" s="55" t="s">
        <v>1644</v>
      </c>
      <c r="Z1107" s="56"/>
      <c r="AA1107" s="55" t="s">
        <v>1644</v>
      </c>
      <c r="AB1107" s="59">
        <v>16854</v>
      </c>
      <c r="AC1107" s="55" t="s">
        <v>1554</v>
      </c>
      <c r="AD1107" s="55" t="s">
        <v>1644</v>
      </c>
      <c r="AE1107" s="58">
        <v>0</v>
      </c>
      <c r="AF1107" s="55" t="s">
        <v>1644</v>
      </c>
      <c r="AG1107" s="55" t="s">
        <v>1644</v>
      </c>
      <c r="AH1107" s="55" t="s">
        <v>1644</v>
      </c>
      <c r="AI1107" s="55" t="s">
        <v>1644</v>
      </c>
      <c r="AJ1107" s="55" t="s">
        <v>1644</v>
      </c>
      <c r="AK1107" s="55" t="s">
        <v>1644</v>
      </c>
      <c r="AL1107" s="55" t="s">
        <v>1644</v>
      </c>
      <c r="AM1107" s="55" t="s">
        <v>3861</v>
      </c>
      <c r="AN1107" s="55" t="s">
        <v>1644</v>
      </c>
      <c r="AO1107" t="s">
        <v>3842</v>
      </c>
    </row>
    <row r="1108" spans="1:41" x14ac:dyDescent="0.25">
      <c r="A1108" s="56">
        <v>45747</v>
      </c>
      <c r="B1108" s="92" t="s">
        <v>2544</v>
      </c>
      <c r="C1108" s="55" t="s">
        <v>4305</v>
      </c>
      <c r="D1108" s="55" t="s">
        <v>3859</v>
      </c>
      <c r="E1108" s="55" t="s">
        <v>89</v>
      </c>
      <c r="F1108" s="55">
        <v>50900010</v>
      </c>
      <c r="G1108" s="55" t="s">
        <v>490</v>
      </c>
      <c r="H1108" s="55" t="s">
        <v>89</v>
      </c>
      <c r="I1108" s="57">
        <v>58.77</v>
      </c>
      <c r="J1108" s="57">
        <v>58.77</v>
      </c>
      <c r="K1108" s="55" t="s">
        <v>4302</v>
      </c>
      <c r="L1108" s="55" t="s">
        <v>1644</v>
      </c>
      <c r="M1108" s="55" t="s">
        <v>4305</v>
      </c>
      <c r="N1108" s="56">
        <v>45747</v>
      </c>
      <c r="O1108" s="55" t="s">
        <v>1644</v>
      </c>
      <c r="P1108" s="55" t="s">
        <v>329</v>
      </c>
      <c r="Q1108" s="55" t="s">
        <v>330</v>
      </c>
      <c r="R1108" s="55" t="s">
        <v>1644</v>
      </c>
      <c r="S1108" s="55" t="s">
        <v>1644</v>
      </c>
      <c r="T1108" s="55" t="s">
        <v>1644</v>
      </c>
      <c r="U1108" s="55" t="s">
        <v>4170</v>
      </c>
      <c r="V1108" s="55" t="s">
        <v>1881</v>
      </c>
      <c r="W1108" s="55" t="s">
        <v>1644</v>
      </c>
      <c r="X1108" s="56"/>
      <c r="Y1108" s="55" t="s">
        <v>1644</v>
      </c>
      <c r="Z1108" s="56"/>
      <c r="AA1108" s="55" t="s">
        <v>1644</v>
      </c>
      <c r="AB1108" s="59">
        <v>939552</v>
      </c>
      <c r="AC1108" s="55" t="s">
        <v>1554</v>
      </c>
      <c r="AD1108" s="55" t="s">
        <v>1644</v>
      </c>
      <c r="AE1108" s="58">
        <v>0</v>
      </c>
      <c r="AF1108" s="55" t="s">
        <v>1644</v>
      </c>
      <c r="AG1108" s="55" t="s">
        <v>1644</v>
      </c>
      <c r="AH1108" s="55" t="s">
        <v>1644</v>
      </c>
      <c r="AI1108" s="55" t="s">
        <v>1644</v>
      </c>
      <c r="AJ1108" s="55" t="s">
        <v>1644</v>
      </c>
      <c r="AK1108" s="55" t="s">
        <v>1644</v>
      </c>
      <c r="AL1108" s="55" t="s">
        <v>1644</v>
      </c>
      <c r="AM1108" s="55" t="s">
        <v>3861</v>
      </c>
      <c r="AN1108" s="55" t="s">
        <v>1644</v>
      </c>
      <c r="AO1108" t="s">
        <v>3842</v>
      </c>
    </row>
    <row r="1109" spans="1:41" x14ac:dyDescent="0.25">
      <c r="A1109" s="56">
        <v>45747</v>
      </c>
      <c r="B1109" s="92" t="s">
        <v>2544</v>
      </c>
      <c r="C1109" s="55" t="s">
        <v>4305</v>
      </c>
      <c r="D1109" s="55" t="s">
        <v>3859</v>
      </c>
      <c r="E1109" s="55" t="s">
        <v>89</v>
      </c>
      <c r="F1109" s="55">
        <v>50900010</v>
      </c>
      <c r="G1109" s="55" t="s">
        <v>490</v>
      </c>
      <c r="H1109" s="55" t="s">
        <v>89</v>
      </c>
      <c r="I1109" s="57">
        <v>539.80999999999995</v>
      </c>
      <c r="J1109" s="57">
        <v>539.80999999999995</v>
      </c>
      <c r="K1109" s="55" t="s">
        <v>4302</v>
      </c>
      <c r="L1109" s="55" t="s">
        <v>1644</v>
      </c>
      <c r="M1109" s="55" t="s">
        <v>4305</v>
      </c>
      <c r="N1109" s="56">
        <v>45747</v>
      </c>
      <c r="O1109" s="55" t="s">
        <v>1644</v>
      </c>
      <c r="P1109" s="55" t="s">
        <v>329</v>
      </c>
      <c r="Q1109" s="55" t="s">
        <v>330</v>
      </c>
      <c r="R1109" s="55" t="s">
        <v>1644</v>
      </c>
      <c r="S1109" s="55" t="s">
        <v>1644</v>
      </c>
      <c r="T1109" s="55" t="s">
        <v>1644</v>
      </c>
      <c r="U1109" s="55" t="s">
        <v>4180</v>
      </c>
      <c r="V1109" s="55" t="s">
        <v>1881</v>
      </c>
      <c r="W1109" s="55" t="s">
        <v>1644</v>
      </c>
      <c r="X1109" s="56"/>
      <c r="Y1109" s="55" t="s">
        <v>1644</v>
      </c>
      <c r="Z1109" s="56"/>
      <c r="AA1109" s="55" t="s">
        <v>1644</v>
      </c>
      <c r="AB1109" s="59">
        <v>9129209</v>
      </c>
      <c r="AC1109" s="55" t="s">
        <v>1554</v>
      </c>
      <c r="AD1109" s="55" t="s">
        <v>1644</v>
      </c>
      <c r="AE1109" s="58">
        <v>0</v>
      </c>
      <c r="AF1109" s="55" t="s">
        <v>1644</v>
      </c>
      <c r="AG1109" s="55" t="s">
        <v>1644</v>
      </c>
      <c r="AH1109" s="55" t="s">
        <v>1644</v>
      </c>
      <c r="AI1109" s="55" t="s">
        <v>1644</v>
      </c>
      <c r="AJ1109" s="55" t="s">
        <v>1644</v>
      </c>
      <c r="AK1109" s="55" t="s">
        <v>1644</v>
      </c>
      <c r="AL1109" s="55" t="s">
        <v>1644</v>
      </c>
      <c r="AM1109" s="55" t="s">
        <v>3861</v>
      </c>
      <c r="AN1109" s="55" t="s">
        <v>1644</v>
      </c>
      <c r="AO1109" t="s">
        <v>3842</v>
      </c>
    </row>
    <row r="1110" spans="1:41" x14ac:dyDescent="0.25">
      <c r="A1110" s="56">
        <v>45747</v>
      </c>
      <c r="B1110" s="92" t="s">
        <v>2544</v>
      </c>
      <c r="C1110" s="55" t="s">
        <v>4305</v>
      </c>
      <c r="D1110" s="55" t="s">
        <v>3859</v>
      </c>
      <c r="E1110" s="55" t="s">
        <v>89</v>
      </c>
      <c r="F1110" s="55">
        <v>50900010</v>
      </c>
      <c r="G1110" s="55" t="s">
        <v>490</v>
      </c>
      <c r="H1110" s="55" t="s">
        <v>89</v>
      </c>
      <c r="I1110" s="57">
        <v>242.07</v>
      </c>
      <c r="J1110" s="57">
        <v>242.07</v>
      </c>
      <c r="K1110" s="55" t="s">
        <v>4302</v>
      </c>
      <c r="L1110" s="55" t="s">
        <v>1644</v>
      </c>
      <c r="M1110" s="55" t="s">
        <v>4305</v>
      </c>
      <c r="N1110" s="56">
        <v>45747</v>
      </c>
      <c r="O1110" s="55" t="s">
        <v>1644</v>
      </c>
      <c r="P1110" s="55" t="s">
        <v>329</v>
      </c>
      <c r="Q1110" s="55" t="s">
        <v>330</v>
      </c>
      <c r="R1110" s="55" t="s">
        <v>1644</v>
      </c>
      <c r="S1110" s="55" t="s">
        <v>1644</v>
      </c>
      <c r="T1110" s="55" t="s">
        <v>1644</v>
      </c>
      <c r="U1110" s="55" t="s">
        <v>4169</v>
      </c>
      <c r="V1110" s="55" t="s">
        <v>1881</v>
      </c>
      <c r="W1110" s="55" t="s">
        <v>1644</v>
      </c>
      <c r="X1110" s="56"/>
      <c r="Y1110" s="55" t="s">
        <v>1644</v>
      </c>
      <c r="Z1110" s="56"/>
      <c r="AA1110" s="55" t="s">
        <v>1644</v>
      </c>
      <c r="AB1110" s="59">
        <v>4400883</v>
      </c>
      <c r="AC1110" s="55" t="s">
        <v>1554</v>
      </c>
      <c r="AD1110" s="55" t="s">
        <v>1644</v>
      </c>
      <c r="AE1110" s="58">
        <v>0</v>
      </c>
      <c r="AF1110" s="55" t="s">
        <v>1644</v>
      </c>
      <c r="AG1110" s="55" t="s">
        <v>1644</v>
      </c>
      <c r="AH1110" s="55" t="s">
        <v>1644</v>
      </c>
      <c r="AI1110" s="55" t="s">
        <v>1644</v>
      </c>
      <c r="AJ1110" s="55" t="s">
        <v>1644</v>
      </c>
      <c r="AK1110" s="55" t="s">
        <v>1644</v>
      </c>
      <c r="AL1110" s="55" t="s">
        <v>1644</v>
      </c>
      <c r="AM1110" s="55" t="s">
        <v>3861</v>
      </c>
      <c r="AN1110" s="55" t="s">
        <v>1644</v>
      </c>
      <c r="AO1110" t="s">
        <v>3842</v>
      </c>
    </row>
    <row r="1111" spans="1:41" x14ac:dyDescent="0.25">
      <c r="A1111" s="56">
        <v>45747</v>
      </c>
      <c r="B1111" s="92" t="s">
        <v>2544</v>
      </c>
      <c r="C1111" s="55" t="s">
        <v>4305</v>
      </c>
      <c r="D1111" s="55" t="s">
        <v>3859</v>
      </c>
      <c r="E1111" s="55" t="s">
        <v>89</v>
      </c>
      <c r="F1111" s="55">
        <v>50900010</v>
      </c>
      <c r="G1111" s="55" t="s">
        <v>490</v>
      </c>
      <c r="H1111" s="55" t="s">
        <v>89</v>
      </c>
      <c r="I1111" s="57">
        <v>4.13</v>
      </c>
      <c r="J1111" s="57">
        <v>4.13</v>
      </c>
      <c r="K1111" s="55" t="s">
        <v>4302</v>
      </c>
      <c r="L1111" s="55" t="s">
        <v>1644</v>
      </c>
      <c r="M1111" s="55" t="s">
        <v>4305</v>
      </c>
      <c r="N1111" s="56">
        <v>45747</v>
      </c>
      <c r="O1111" s="55" t="s">
        <v>1644</v>
      </c>
      <c r="P1111" s="55" t="s">
        <v>329</v>
      </c>
      <c r="Q1111" s="55" t="s">
        <v>330</v>
      </c>
      <c r="R1111" s="55" t="s">
        <v>1644</v>
      </c>
      <c r="S1111" s="55" t="s">
        <v>1644</v>
      </c>
      <c r="T1111" s="55" t="s">
        <v>1644</v>
      </c>
      <c r="U1111" s="55" t="s">
        <v>4177</v>
      </c>
      <c r="V1111" s="55" t="s">
        <v>1881</v>
      </c>
      <c r="W1111" s="55" t="s">
        <v>1644</v>
      </c>
      <c r="X1111" s="56"/>
      <c r="Y1111" s="55" t="s">
        <v>1644</v>
      </c>
      <c r="Z1111" s="56"/>
      <c r="AA1111" s="55" t="s">
        <v>1644</v>
      </c>
      <c r="AB1111" s="59">
        <v>67633</v>
      </c>
      <c r="AC1111" s="55" t="s">
        <v>1554</v>
      </c>
      <c r="AD1111" s="55" t="s">
        <v>1644</v>
      </c>
      <c r="AE1111" s="58">
        <v>0</v>
      </c>
      <c r="AF1111" s="55" t="s">
        <v>1644</v>
      </c>
      <c r="AG1111" s="55" t="s">
        <v>1644</v>
      </c>
      <c r="AH1111" s="55" t="s">
        <v>1644</v>
      </c>
      <c r="AI1111" s="55" t="s">
        <v>1644</v>
      </c>
      <c r="AJ1111" s="55" t="s">
        <v>1644</v>
      </c>
      <c r="AK1111" s="55" t="s">
        <v>1644</v>
      </c>
      <c r="AL1111" s="55" t="s">
        <v>1644</v>
      </c>
      <c r="AM1111" s="55" t="s">
        <v>3861</v>
      </c>
      <c r="AN1111" s="55" t="s">
        <v>1644</v>
      </c>
      <c r="AO1111" t="s">
        <v>3842</v>
      </c>
    </row>
    <row r="1112" spans="1:41" x14ac:dyDescent="0.25">
      <c r="A1112" s="56">
        <v>45747</v>
      </c>
      <c r="B1112" s="92" t="s">
        <v>2544</v>
      </c>
      <c r="C1112" s="55" t="s">
        <v>4305</v>
      </c>
      <c r="D1112" s="55" t="s">
        <v>3859</v>
      </c>
      <c r="E1112" s="55" t="s">
        <v>89</v>
      </c>
      <c r="F1112" s="55">
        <v>50900010</v>
      </c>
      <c r="G1112" s="55" t="s">
        <v>490</v>
      </c>
      <c r="H1112" s="55" t="s">
        <v>89</v>
      </c>
      <c r="I1112" s="57">
        <v>36.01</v>
      </c>
      <c r="J1112" s="57">
        <v>36.01</v>
      </c>
      <c r="K1112" s="55" t="s">
        <v>4302</v>
      </c>
      <c r="L1112" s="55" t="s">
        <v>1644</v>
      </c>
      <c r="M1112" s="55" t="s">
        <v>4305</v>
      </c>
      <c r="N1112" s="56">
        <v>45747</v>
      </c>
      <c r="O1112" s="55" t="s">
        <v>1644</v>
      </c>
      <c r="P1112" s="55" t="s">
        <v>329</v>
      </c>
      <c r="Q1112" s="55" t="s">
        <v>330</v>
      </c>
      <c r="R1112" s="55" t="s">
        <v>1644</v>
      </c>
      <c r="S1112" s="55" t="s">
        <v>1644</v>
      </c>
      <c r="T1112" s="55" t="s">
        <v>1644</v>
      </c>
      <c r="U1112" s="55" t="s">
        <v>4161</v>
      </c>
      <c r="V1112" s="55" t="s">
        <v>1881</v>
      </c>
      <c r="W1112" s="55" t="s">
        <v>1644</v>
      </c>
      <c r="X1112" s="56"/>
      <c r="Y1112" s="55" t="s">
        <v>1644</v>
      </c>
      <c r="Z1112" s="56"/>
      <c r="AA1112" s="55" t="s">
        <v>1644</v>
      </c>
      <c r="AB1112" s="59">
        <v>622079</v>
      </c>
      <c r="AC1112" s="55" t="s">
        <v>1554</v>
      </c>
      <c r="AD1112" s="55" t="s">
        <v>1644</v>
      </c>
      <c r="AE1112" s="58">
        <v>0</v>
      </c>
      <c r="AF1112" s="55" t="s">
        <v>1644</v>
      </c>
      <c r="AG1112" s="55" t="s">
        <v>1644</v>
      </c>
      <c r="AH1112" s="55" t="s">
        <v>1644</v>
      </c>
      <c r="AI1112" s="55" t="s">
        <v>1644</v>
      </c>
      <c r="AJ1112" s="55" t="s">
        <v>1644</v>
      </c>
      <c r="AK1112" s="55" t="s">
        <v>1644</v>
      </c>
      <c r="AL1112" s="55" t="s">
        <v>1644</v>
      </c>
      <c r="AM1112" s="55" t="s">
        <v>3861</v>
      </c>
      <c r="AN1112" s="55" t="s">
        <v>1644</v>
      </c>
      <c r="AO1112" t="s">
        <v>3842</v>
      </c>
    </row>
    <row r="1113" spans="1:41" x14ac:dyDescent="0.25">
      <c r="A1113" s="56">
        <v>45747</v>
      </c>
      <c r="B1113" s="92" t="s">
        <v>2544</v>
      </c>
      <c r="C1113" s="55" t="s">
        <v>4305</v>
      </c>
      <c r="D1113" s="55" t="s">
        <v>3859</v>
      </c>
      <c r="E1113" s="55" t="s">
        <v>89</v>
      </c>
      <c r="F1113" s="55">
        <v>50900010</v>
      </c>
      <c r="G1113" s="55" t="s">
        <v>490</v>
      </c>
      <c r="H1113" s="55" t="s">
        <v>89</v>
      </c>
      <c r="I1113" s="57">
        <v>426.8</v>
      </c>
      <c r="J1113" s="57">
        <v>426.8</v>
      </c>
      <c r="K1113" s="55" t="s">
        <v>4302</v>
      </c>
      <c r="L1113" s="55" t="s">
        <v>1644</v>
      </c>
      <c r="M1113" s="55" t="s">
        <v>4305</v>
      </c>
      <c r="N1113" s="56">
        <v>45747</v>
      </c>
      <c r="O1113" s="55" t="s">
        <v>1644</v>
      </c>
      <c r="P1113" s="55" t="s">
        <v>329</v>
      </c>
      <c r="Q1113" s="55" t="s">
        <v>330</v>
      </c>
      <c r="R1113" s="55" t="s">
        <v>1644</v>
      </c>
      <c r="S1113" s="55" t="s">
        <v>1644</v>
      </c>
      <c r="T1113" s="55" t="s">
        <v>1644</v>
      </c>
      <c r="U1113" s="55" t="s">
        <v>4181</v>
      </c>
      <c r="V1113" s="55" t="s">
        <v>1881</v>
      </c>
      <c r="W1113" s="55" t="s">
        <v>1644</v>
      </c>
      <c r="X1113" s="56"/>
      <c r="Y1113" s="55" t="s">
        <v>1644</v>
      </c>
      <c r="Z1113" s="56"/>
      <c r="AA1113" s="55" t="s">
        <v>1644</v>
      </c>
      <c r="AB1113" s="59">
        <v>7218004</v>
      </c>
      <c r="AC1113" s="55" t="s">
        <v>1554</v>
      </c>
      <c r="AD1113" s="55" t="s">
        <v>1644</v>
      </c>
      <c r="AE1113" s="58">
        <v>0</v>
      </c>
      <c r="AF1113" s="55" t="s">
        <v>1644</v>
      </c>
      <c r="AG1113" s="55" t="s">
        <v>1644</v>
      </c>
      <c r="AH1113" s="55" t="s">
        <v>1644</v>
      </c>
      <c r="AI1113" s="55" t="s">
        <v>1644</v>
      </c>
      <c r="AJ1113" s="55" t="s">
        <v>1644</v>
      </c>
      <c r="AK1113" s="55" t="s">
        <v>1644</v>
      </c>
      <c r="AL1113" s="55" t="s">
        <v>1644</v>
      </c>
      <c r="AM1113" s="55" t="s">
        <v>3861</v>
      </c>
      <c r="AN1113" s="55" t="s">
        <v>1644</v>
      </c>
      <c r="AO1113" t="s">
        <v>3842</v>
      </c>
    </row>
    <row r="1114" spans="1:41" x14ac:dyDescent="0.25">
      <c r="A1114" s="56">
        <v>45747</v>
      </c>
      <c r="B1114" s="92" t="s">
        <v>2544</v>
      </c>
      <c r="C1114" s="55" t="s">
        <v>4305</v>
      </c>
      <c r="D1114" s="55" t="s">
        <v>3859</v>
      </c>
      <c r="E1114" s="55" t="s">
        <v>89</v>
      </c>
      <c r="F1114" s="55">
        <v>50900010</v>
      </c>
      <c r="G1114" s="55" t="s">
        <v>490</v>
      </c>
      <c r="H1114" s="55" t="s">
        <v>89</v>
      </c>
      <c r="I1114" s="57">
        <v>238.34</v>
      </c>
      <c r="J1114" s="57">
        <v>238.34</v>
      </c>
      <c r="K1114" s="55" t="s">
        <v>4302</v>
      </c>
      <c r="L1114" s="55" t="s">
        <v>1644</v>
      </c>
      <c r="M1114" s="55" t="s">
        <v>4305</v>
      </c>
      <c r="N1114" s="56">
        <v>45747</v>
      </c>
      <c r="O1114" s="55" t="s">
        <v>1644</v>
      </c>
      <c r="P1114" s="55" t="s">
        <v>4042</v>
      </c>
      <c r="Q1114" s="55" t="s">
        <v>4043</v>
      </c>
      <c r="R1114" s="55" t="s">
        <v>1644</v>
      </c>
      <c r="S1114" s="55" t="s">
        <v>1644</v>
      </c>
      <c r="T1114" s="55" t="s">
        <v>1644</v>
      </c>
      <c r="U1114" s="55" t="s">
        <v>4183</v>
      </c>
      <c r="V1114" s="55" t="s">
        <v>1881</v>
      </c>
      <c r="W1114" s="55" t="s">
        <v>1644</v>
      </c>
      <c r="X1114" s="56"/>
      <c r="Y1114" s="55" t="s">
        <v>1644</v>
      </c>
      <c r="Z1114" s="56"/>
      <c r="AA1114" s="55" t="s">
        <v>1644</v>
      </c>
      <c r="AB1114" s="59">
        <v>4618719</v>
      </c>
      <c r="AC1114" s="55" t="s">
        <v>1554</v>
      </c>
      <c r="AD1114" s="55" t="s">
        <v>1644</v>
      </c>
      <c r="AE1114" s="58">
        <v>0</v>
      </c>
      <c r="AF1114" s="55" t="s">
        <v>1644</v>
      </c>
      <c r="AG1114" s="55" t="s">
        <v>1644</v>
      </c>
      <c r="AH1114" s="55" t="s">
        <v>1644</v>
      </c>
      <c r="AI1114" s="55" t="s">
        <v>1644</v>
      </c>
      <c r="AJ1114" s="55" t="s">
        <v>1644</v>
      </c>
      <c r="AK1114" s="55" t="s">
        <v>1644</v>
      </c>
      <c r="AL1114" s="55" t="s">
        <v>1644</v>
      </c>
      <c r="AM1114" s="55" t="s">
        <v>3861</v>
      </c>
      <c r="AN1114" s="55" t="s">
        <v>1644</v>
      </c>
      <c r="AO1114" t="s">
        <v>4371</v>
      </c>
    </row>
    <row r="1115" spans="1:41" x14ac:dyDescent="0.25">
      <c r="A1115" s="56">
        <v>45747</v>
      </c>
      <c r="B1115" s="92" t="s">
        <v>2544</v>
      </c>
      <c r="C1115" s="55" t="s">
        <v>4305</v>
      </c>
      <c r="D1115" s="55" t="s">
        <v>3859</v>
      </c>
      <c r="E1115" s="55" t="s">
        <v>89</v>
      </c>
      <c r="F1115" s="55">
        <v>50900010</v>
      </c>
      <c r="G1115" s="55" t="s">
        <v>490</v>
      </c>
      <c r="H1115" s="55" t="s">
        <v>89</v>
      </c>
      <c r="I1115" s="57">
        <v>910.54</v>
      </c>
      <c r="J1115" s="57">
        <v>910.54</v>
      </c>
      <c r="K1115" s="55" t="s">
        <v>4302</v>
      </c>
      <c r="L1115" s="55" t="s">
        <v>1644</v>
      </c>
      <c r="M1115" s="55" t="s">
        <v>4305</v>
      </c>
      <c r="N1115" s="56">
        <v>45747</v>
      </c>
      <c r="O1115" s="55" t="s">
        <v>1644</v>
      </c>
      <c r="P1115" s="55" t="s">
        <v>329</v>
      </c>
      <c r="Q1115" s="55" t="s">
        <v>330</v>
      </c>
      <c r="R1115" s="55" t="s">
        <v>1644</v>
      </c>
      <c r="S1115" s="55" t="s">
        <v>1644</v>
      </c>
      <c r="T1115" s="55" t="s">
        <v>1644</v>
      </c>
      <c r="U1115" s="55" t="s">
        <v>4129</v>
      </c>
      <c r="V1115" s="55" t="s">
        <v>1881</v>
      </c>
      <c r="W1115" s="55" t="s">
        <v>1644</v>
      </c>
      <c r="X1115" s="56"/>
      <c r="Y1115" s="55" t="s">
        <v>1644</v>
      </c>
      <c r="Z1115" s="56"/>
      <c r="AA1115" s="55" t="s">
        <v>1644</v>
      </c>
      <c r="AB1115" s="59">
        <v>21493653</v>
      </c>
      <c r="AC1115" s="55" t="s">
        <v>1554</v>
      </c>
      <c r="AD1115" s="55" t="s">
        <v>1644</v>
      </c>
      <c r="AE1115" s="58">
        <v>0</v>
      </c>
      <c r="AF1115" s="55" t="s">
        <v>1644</v>
      </c>
      <c r="AG1115" s="55" t="s">
        <v>1644</v>
      </c>
      <c r="AH1115" s="55" t="s">
        <v>1644</v>
      </c>
      <c r="AI1115" s="55" t="s">
        <v>1644</v>
      </c>
      <c r="AJ1115" s="55" t="s">
        <v>1644</v>
      </c>
      <c r="AK1115" s="55" t="s">
        <v>1644</v>
      </c>
      <c r="AL1115" s="55" t="s">
        <v>1644</v>
      </c>
      <c r="AM1115" s="55" t="s">
        <v>3861</v>
      </c>
      <c r="AN1115" s="55" t="s">
        <v>1644</v>
      </c>
      <c r="AO1115" t="s">
        <v>3842</v>
      </c>
    </row>
    <row r="1116" spans="1:41" x14ac:dyDescent="0.25">
      <c r="A1116" s="56">
        <v>45747</v>
      </c>
      <c r="B1116" s="92" t="s">
        <v>2544</v>
      </c>
      <c r="C1116" s="55" t="s">
        <v>4305</v>
      </c>
      <c r="D1116" s="55" t="s">
        <v>3859</v>
      </c>
      <c r="E1116" s="55" t="s">
        <v>89</v>
      </c>
      <c r="F1116" s="55">
        <v>50900010</v>
      </c>
      <c r="G1116" s="55" t="s">
        <v>490</v>
      </c>
      <c r="H1116" s="55" t="s">
        <v>89</v>
      </c>
      <c r="I1116" s="57">
        <v>1.59</v>
      </c>
      <c r="J1116" s="57">
        <v>1.59</v>
      </c>
      <c r="K1116" s="55" t="s">
        <v>4302</v>
      </c>
      <c r="L1116" s="55" t="s">
        <v>1644</v>
      </c>
      <c r="M1116" s="55" t="s">
        <v>4305</v>
      </c>
      <c r="N1116" s="56">
        <v>45747</v>
      </c>
      <c r="O1116" s="55" t="s">
        <v>1644</v>
      </c>
      <c r="P1116" s="55" t="s">
        <v>329</v>
      </c>
      <c r="Q1116" s="55" t="s">
        <v>330</v>
      </c>
      <c r="R1116" s="55" t="s">
        <v>1644</v>
      </c>
      <c r="S1116" s="55" t="s">
        <v>1644</v>
      </c>
      <c r="T1116" s="55" t="s">
        <v>1644</v>
      </c>
      <c r="U1116" s="55" t="s">
        <v>4136</v>
      </c>
      <c r="V1116" s="55" t="s">
        <v>1718</v>
      </c>
      <c r="W1116" s="55" t="s">
        <v>1644</v>
      </c>
      <c r="X1116" s="56"/>
      <c r="Y1116" s="55" t="s">
        <v>1644</v>
      </c>
      <c r="Z1116" s="56"/>
      <c r="AA1116" s="55" t="s">
        <v>1644</v>
      </c>
      <c r="AB1116" s="59">
        <v>30004</v>
      </c>
      <c r="AC1116" s="55" t="s">
        <v>1554</v>
      </c>
      <c r="AD1116" s="55" t="s">
        <v>1644</v>
      </c>
      <c r="AE1116" s="58">
        <v>0</v>
      </c>
      <c r="AF1116" s="55" t="s">
        <v>1644</v>
      </c>
      <c r="AG1116" s="55" t="s">
        <v>1644</v>
      </c>
      <c r="AH1116" s="55" t="s">
        <v>1644</v>
      </c>
      <c r="AI1116" s="55" t="s">
        <v>1644</v>
      </c>
      <c r="AJ1116" s="55" t="s">
        <v>1644</v>
      </c>
      <c r="AK1116" s="55" t="s">
        <v>1644</v>
      </c>
      <c r="AL1116" s="55" t="s">
        <v>1644</v>
      </c>
      <c r="AM1116" s="55" t="s">
        <v>3861</v>
      </c>
      <c r="AN1116" s="55" t="s">
        <v>1644</v>
      </c>
      <c r="AO1116" t="s">
        <v>3842</v>
      </c>
    </row>
    <row r="1117" spans="1:41" x14ac:dyDescent="0.25">
      <c r="A1117" s="56">
        <v>45747</v>
      </c>
      <c r="B1117" s="92" t="s">
        <v>2544</v>
      </c>
      <c r="C1117" s="55" t="s">
        <v>4305</v>
      </c>
      <c r="D1117" s="55" t="s">
        <v>3859</v>
      </c>
      <c r="E1117" s="55" t="s">
        <v>89</v>
      </c>
      <c r="F1117" s="55">
        <v>50900010</v>
      </c>
      <c r="G1117" s="55" t="s">
        <v>490</v>
      </c>
      <c r="H1117" s="55" t="s">
        <v>89</v>
      </c>
      <c r="I1117" s="57">
        <v>0.4</v>
      </c>
      <c r="J1117" s="57">
        <v>0.4</v>
      </c>
      <c r="K1117" s="55" t="s">
        <v>4302</v>
      </c>
      <c r="L1117" s="55" t="s">
        <v>1644</v>
      </c>
      <c r="M1117" s="55" t="s">
        <v>4305</v>
      </c>
      <c r="N1117" s="56">
        <v>45747</v>
      </c>
      <c r="O1117" s="55" t="s">
        <v>1644</v>
      </c>
      <c r="P1117" s="55" t="s">
        <v>329</v>
      </c>
      <c r="Q1117" s="55" t="s">
        <v>330</v>
      </c>
      <c r="R1117" s="55" t="s">
        <v>1644</v>
      </c>
      <c r="S1117" s="55" t="s">
        <v>1644</v>
      </c>
      <c r="T1117" s="55" t="s">
        <v>1644</v>
      </c>
      <c r="U1117" s="55" t="s">
        <v>4141</v>
      </c>
      <c r="V1117" s="55" t="s">
        <v>1718</v>
      </c>
      <c r="W1117" s="55" t="s">
        <v>1644</v>
      </c>
      <c r="X1117" s="56"/>
      <c r="Y1117" s="55" t="s">
        <v>1644</v>
      </c>
      <c r="Z1117" s="56"/>
      <c r="AA1117" s="55" t="s">
        <v>1644</v>
      </c>
      <c r="AB1117" s="59">
        <v>7542</v>
      </c>
      <c r="AC1117" s="55" t="s">
        <v>1554</v>
      </c>
      <c r="AD1117" s="55" t="s">
        <v>1644</v>
      </c>
      <c r="AE1117" s="58">
        <v>0</v>
      </c>
      <c r="AF1117" s="55" t="s">
        <v>1644</v>
      </c>
      <c r="AG1117" s="55" t="s">
        <v>1644</v>
      </c>
      <c r="AH1117" s="55" t="s">
        <v>1644</v>
      </c>
      <c r="AI1117" s="55" t="s">
        <v>1644</v>
      </c>
      <c r="AJ1117" s="55" t="s">
        <v>1644</v>
      </c>
      <c r="AK1117" s="55" t="s">
        <v>1644</v>
      </c>
      <c r="AL1117" s="55" t="s">
        <v>1644</v>
      </c>
      <c r="AM1117" s="55" t="s">
        <v>3861</v>
      </c>
      <c r="AN1117" s="55" t="s">
        <v>1644</v>
      </c>
      <c r="AO1117" t="s">
        <v>3842</v>
      </c>
    </row>
    <row r="1118" spans="1:41" x14ac:dyDescent="0.25">
      <c r="A1118" s="56">
        <v>45747</v>
      </c>
      <c r="B1118" s="92" t="s">
        <v>2544</v>
      </c>
      <c r="C1118" s="55" t="s">
        <v>4305</v>
      </c>
      <c r="D1118" s="55" t="s">
        <v>3859</v>
      </c>
      <c r="E1118" s="55" t="s">
        <v>89</v>
      </c>
      <c r="F1118" s="55">
        <v>50900010</v>
      </c>
      <c r="G1118" s="55" t="s">
        <v>490</v>
      </c>
      <c r="H1118" s="55" t="s">
        <v>89</v>
      </c>
      <c r="I1118" s="57">
        <v>56.69</v>
      </c>
      <c r="J1118" s="57">
        <v>56.69</v>
      </c>
      <c r="K1118" s="55" t="s">
        <v>4302</v>
      </c>
      <c r="L1118" s="55" t="s">
        <v>1644</v>
      </c>
      <c r="M1118" s="55" t="s">
        <v>4305</v>
      </c>
      <c r="N1118" s="56">
        <v>45747</v>
      </c>
      <c r="O1118" s="55" t="s">
        <v>1644</v>
      </c>
      <c r="P1118" s="55" t="s">
        <v>329</v>
      </c>
      <c r="Q1118" s="55" t="s">
        <v>330</v>
      </c>
      <c r="R1118" s="55" t="s">
        <v>1644</v>
      </c>
      <c r="S1118" s="55" t="s">
        <v>1644</v>
      </c>
      <c r="T1118" s="55" t="s">
        <v>1644</v>
      </c>
      <c r="U1118" s="55" t="s">
        <v>4184</v>
      </c>
      <c r="V1118" s="55" t="s">
        <v>1881</v>
      </c>
      <c r="W1118" s="55" t="s">
        <v>1644</v>
      </c>
      <c r="X1118" s="56"/>
      <c r="Y1118" s="55" t="s">
        <v>1644</v>
      </c>
      <c r="Z1118" s="56"/>
      <c r="AA1118" s="55" t="s">
        <v>1644</v>
      </c>
      <c r="AB1118" s="59">
        <v>1036762</v>
      </c>
      <c r="AC1118" s="55" t="s">
        <v>1554</v>
      </c>
      <c r="AD1118" s="55" t="s">
        <v>1644</v>
      </c>
      <c r="AE1118" s="58">
        <v>0</v>
      </c>
      <c r="AF1118" s="55" t="s">
        <v>1644</v>
      </c>
      <c r="AG1118" s="55" t="s">
        <v>1644</v>
      </c>
      <c r="AH1118" s="55" t="s">
        <v>1644</v>
      </c>
      <c r="AI1118" s="55" t="s">
        <v>1644</v>
      </c>
      <c r="AJ1118" s="55" t="s">
        <v>1644</v>
      </c>
      <c r="AK1118" s="55" t="s">
        <v>1644</v>
      </c>
      <c r="AL1118" s="55" t="s">
        <v>1644</v>
      </c>
      <c r="AM1118" s="55" t="s">
        <v>3861</v>
      </c>
      <c r="AN1118" s="55" t="s">
        <v>1644</v>
      </c>
      <c r="AO1118" t="s">
        <v>3842</v>
      </c>
    </row>
    <row r="1119" spans="1:41" x14ac:dyDescent="0.25">
      <c r="A1119" s="56">
        <v>45747</v>
      </c>
      <c r="B1119" s="92" t="s">
        <v>2544</v>
      </c>
      <c r="C1119" s="55" t="s">
        <v>4305</v>
      </c>
      <c r="D1119" s="55" t="s">
        <v>3859</v>
      </c>
      <c r="E1119" s="55" t="s">
        <v>89</v>
      </c>
      <c r="F1119" s="55">
        <v>50900010</v>
      </c>
      <c r="G1119" s="55" t="s">
        <v>490</v>
      </c>
      <c r="H1119" s="55" t="s">
        <v>89</v>
      </c>
      <c r="I1119" s="57">
        <v>556.85</v>
      </c>
      <c r="J1119" s="57">
        <v>556.85</v>
      </c>
      <c r="K1119" s="55" t="s">
        <v>4302</v>
      </c>
      <c r="L1119" s="55" t="s">
        <v>1644</v>
      </c>
      <c r="M1119" s="55" t="s">
        <v>4305</v>
      </c>
      <c r="N1119" s="56">
        <v>45747</v>
      </c>
      <c r="O1119" s="55" t="s">
        <v>1644</v>
      </c>
      <c r="P1119" s="55" t="s">
        <v>329</v>
      </c>
      <c r="Q1119" s="55" t="s">
        <v>330</v>
      </c>
      <c r="R1119" s="55" t="s">
        <v>1644</v>
      </c>
      <c r="S1119" s="55" t="s">
        <v>1644</v>
      </c>
      <c r="T1119" s="55" t="s">
        <v>1644</v>
      </c>
      <c r="U1119" s="55" t="s">
        <v>4146</v>
      </c>
      <c r="V1119" s="55" t="s">
        <v>1881</v>
      </c>
      <c r="W1119" s="55" t="s">
        <v>1644</v>
      </c>
      <c r="X1119" s="56"/>
      <c r="Y1119" s="55" t="s">
        <v>1644</v>
      </c>
      <c r="Z1119" s="56"/>
      <c r="AA1119" s="55" t="s">
        <v>1644</v>
      </c>
      <c r="AB1119" s="59">
        <v>9494789</v>
      </c>
      <c r="AC1119" s="55" t="s">
        <v>1554</v>
      </c>
      <c r="AD1119" s="55" t="s">
        <v>1644</v>
      </c>
      <c r="AE1119" s="58">
        <v>0</v>
      </c>
      <c r="AF1119" s="55" t="s">
        <v>1644</v>
      </c>
      <c r="AG1119" s="55" t="s">
        <v>1644</v>
      </c>
      <c r="AH1119" s="55" t="s">
        <v>1644</v>
      </c>
      <c r="AI1119" s="55" t="s">
        <v>1644</v>
      </c>
      <c r="AJ1119" s="55" t="s">
        <v>1644</v>
      </c>
      <c r="AK1119" s="55" t="s">
        <v>1644</v>
      </c>
      <c r="AL1119" s="55" t="s">
        <v>1644</v>
      </c>
      <c r="AM1119" s="55" t="s">
        <v>3861</v>
      </c>
      <c r="AN1119" s="55" t="s">
        <v>1644</v>
      </c>
      <c r="AO1119" t="s">
        <v>3842</v>
      </c>
    </row>
    <row r="1120" spans="1:41" x14ac:dyDescent="0.25">
      <c r="A1120" s="56">
        <v>45747</v>
      </c>
      <c r="B1120" s="92" t="s">
        <v>2544</v>
      </c>
      <c r="C1120" s="55" t="s">
        <v>4305</v>
      </c>
      <c r="D1120" s="55" t="s">
        <v>3859</v>
      </c>
      <c r="E1120" s="55" t="s">
        <v>89</v>
      </c>
      <c r="F1120" s="55">
        <v>50900010</v>
      </c>
      <c r="G1120" s="55" t="s">
        <v>490</v>
      </c>
      <c r="H1120" s="55" t="s">
        <v>89</v>
      </c>
      <c r="I1120" s="57">
        <v>3.78</v>
      </c>
      <c r="J1120" s="57">
        <v>3.78</v>
      </c>
      <c r="K1120" s="55" t="s">
        <v>4302</v>
      </c>
      <c r="L1120" s="55" t="s">
        <v>1644</v>
      </c>
      <c r="M1120" s="55" t="s">
        <v>4305</v>
      </c>
      <c r="N1120" s="56">
        <v>45747</v>
      </c>
      <c r="O1120" s="55" t="s">
        <v>1644</v>
      </c>
      <c r="P1120" s="55" t="s">
        <v>329</v>
      </c>
      <c r="Q1120" s="55" t="s">
        <v>330</v>
      </c>
      <c r="R1120" s="55" t="s">
        <v>1644</v>
      </c>
      <c r="S1120" s="55" t="s">
        <v>1644</v>
      </c>
      <c r="T1120" s="55" t="s">
        <v>1644</v>
      </c>
      <c r="U1120" s="55" t="s">
        <v>4171</v>
      </c>
      <c r="V1120" s="55" t="s">
        <v>1881</v>
      </c>
      <c r="W1120" s="55" t="s">
        <v>1644</v>
      </c>
      <c r="X1120" s="56"/>
      <c r="Y1120" s="55" t="s">
        <v>1644</v>
      </c>
      <c r="Z1120" s="56"/>
      <c r="AA1120" s="55" t="s">
        <v>1644</v>
      </c>
      <c r="AB1120" s="59">
        <v>74808</v>
      </c>
      <c r="AC1120" s="55" t="s">
        <v>1554</v>
      </c>
      <c r="AD1120" s="55" t="s">
        <v>1644</v>
      </c>
      <c r="AE1120" s="58">
        <v>0</v>
      </c>
      <c r="AF1120" s="55" t="s">
        <v>1644</v>
      </c>
      <c r="AG1120" s="55" t="s">
        <v>1644</v>
      </c>
      <c r="AH1120" s="55" t="s">
        <v>1644</v>
      </c>
      <c r="AI1120" s="55" t="s">
        <v>1644</v>
      </c>
      <c r="AJ1120" s="55" t="s">
        <v>1644</v>
      </c>
      <c r="AK1120" s="55" t="s">
        <v>1644</v>
      </c>
      <c r="AL1120" s="55" t="s">
        <v>1644</v>
      </c>
      <c r="AM1120" s="55" t="s">
        <v>3861</v>
      </c>
      <c r="AN1120" s="55" t="s">
        <v>1644</v>
      </c>
      <c r="AO1120" t="s">
        <v>3842</v>
      </c>
    </row>
    <row r="1121" spans="1:41" x14ac:dyDescent="0.25">
      <c r="A1121" s="56">
        <v>45747</v>
      </c>
      <c r="B1121" s="92" t="s">
        <v>2544</v>
      </c>
      <c r="C1121" s="55" t="s">
        <v>4305</v>
      </c>
      <c r="D1121" s="55" t="s">
        <v>3859</v>
      </c>
      <c r="E1121" s="55" t="s">
        <v>89</v>
      </c>
      <c r="F1121" s="55">
        <v>50900010</v>
      </c>
      <c r="G1121" s="55" t="s">
        <v>490</v>
      </c>
      <c r="H1121" s="55" t="s">
        <v>89</v>
      </c>
      <c r="I1121" s="57">
        <v>4.95</v>
      </c>
      <c r="J1121" s="57">
        <v>4.95</v>
      </c>
      <c r="K1121" s="55" t="s">
        <v>4302</v>
      </c>
      <c r="L1121" s="55" t="s">
        <v>1644</v>
      </c>
      <c r="M1121" s="55" t="s">
        <v>4305</v>
      </c>
      <c r="N1121" s="56">
        <v>45747</v>
      </c>
      <c r="O1121" s="55" t="s">
        <v>1644</v>
      </c>
      <c r="P1121" s="55" t="s">
        <v>329</v>
      </c>
      <c r="Q1121" s="55" t="s">
        <v>330</v>
      </c>
      <c r="R1121" s="55" t="s">
        <v>1644</v>
      </c>
      <c r="S1121" s="55" t="s">
        <v>1644</v>
      </c>
      <c r="T1121" s="55" t="s">
        <v>1644</v>
      </c>
      <c r="U1121" s="55" t="s">
        <v>4143</v>
      </c>
      <c r="V1121" s="55" t="s">
        <v>1718</v>
      </c>
      <c r="W1121" s="55" t="s">
        <v>1644</v>
      </c>
      <c r="X1121" s="56"/>
      <c r="Y1121" s="55" t="s">
        <v>1644</v>
      </c>
      <c r="Z1121" s="56"/>
      <c r="AA1121" s="55" t="s">
        <v>1644</v>
      </c>
      <c r="AB1121" s="59">
        <v>93215</v>
      </c>
      <c r="AC1121" s="55" t="s">
        <v>1554</v>
      </c>
      <c r="AD1121" s="55" t="s">
        <v>1644</v>
      </c>
      <c r="AE1121" s="58">
        <v>0</v>
      </c>
      <c r="AF1121" s="55" t="s">
        <v>1644</v>
      </c>
      <c r="AG1121" s="55" t="s">
        <v>1644</v>
      </c>
      <c r="AH1121" s="55" t="s">
        <v>1644</v>
      </c>
      <c r="AI1121" s="55" t="s">
        <v>1644</v>
      </c>
      <c r="AJ1121" s="55" t="s">
        <v>1644</v>
      </c>
      <c r="AK1121" s="55" t="s">
        <v>1644</v>
      </c>
      <c r="AL1121" s="55" t="s">
        <v>1644</v>
      </c>
      <c r="AM1121" s="55" t="s">
        <v>3861</v>
      </c>
      <c r="AN1121" s="55" t="s">
        <v>1644</v>
      </c>
      <c r="AO1121" t="s">
        <v>3842</v>
      </c>
    </row>
    <row r="1122" spans="1:41" x14ac:dyDescent="0.25">
      <c r="A1122" s="56">
        <v>45747</v>
      </c>
      <c r="B1122" s="92" t="s">
        <v>2544</v>
      </c>
      <c r="C1122" s="55" t="s">
        <v>4305</v>
      </c>
      <c r="D1122" s="55" t="s">
        <v>3859</v>
      </c>
      <c r="E1122" s="55" t="s">
        <v>89</v>
      </c>
      <c r="F1122" s="55">
        <v>50900010</v>
      </c>
      <c r="G1122" s="55" t="s">
        <v>490</v>
      </c>
      <c r="H1122" s="55" t="s">
        <v>89</v>
      </c>
      <c r="I1122" s="57">
        <v>85.05</v>
      </c>
      <c r="J1122" s="57">
        <v>85.05</v>
      </c>
      <c r="K1122" s="55" t="s">
        <v>4302</v>
      </c>
      <c r="L1122" s="55" t="s">
        <v>1644</v>
      </c>
      <c r="M1122" s="55" t="s">
        <v>4305</v>
      </c>
      <c r="N1122" s="56">
        <v>45747</v>
      </c>
      <c r="O1122" s="55" t="s">
        <v>1644</v>
      </c>
      <c r="P1122" s="55" t="s">
        <v>329</v>
      </c>
      <c r="Q1122" s="55" t="s">
        <v>330</v>
      </c>
      <c r="R1122" s="55" t="s">
        <v>1644</v>
      </c>
      <c r="S1122" s="55" t="s">
        <v>1644</v>
      </c>
      <c r="T1122" s="55" t="s">
        <v>1644</v>
      </c>
      <c r="U1122" s="55" t="s">
        <v>4136</v>
      </c>
      <c r="V1122" s="55" t="s">
        <v>1881</v>
      </c>
      <c r="W1122" s="55" t="s">
        <v>1644</v>
      </c>
      <c r="X1122" s="56"/>
      <c r="Y1122" s="55" t="s">
        <v>1644</v>
      </c>
      <c r="Z1122" s="56"/>
      <c r="AA1122" s="55" t="s">
        <v>1644</v>
      </c>
      <c r="AB1122" s="59">
        <v>2203357</v>
      </c>
      <c r="AC1122" s="55" t="s">
        <v>1554</v>
      </c>
      <c r="AD1122" s="55" t="s">
        <v>1644</v>
      </c>
      <c r="AE1122" s="58">
        <v>0</v>
      </c>
      <c r="AF1122" s="55" t="s">
        <v>1644</v>
      </c>
      <c r="AG1122" s="55" t="s">
        <v>1644</v>
      </c>
      <c r="AH1122" s="55" t="s">
        <v>1644</v>
      </c>
      <c r="AI1122" s="55" t="s">
        <v>1644</v>
      </c>
      <c r="AJ1122" s="55" t="s">
        <v>1644</v>
      </c>
      <c r="AK1122" s="55" t="s">
        <v>1644</v>
      </c>
      <c r="AL1122" s="55" t="s">
        <v>1644</v>
      </c>
      <c r="AM1122" s="55" t="s">
        <v>3861</v>
      </c>
      <c r="AN1122" s="55" t="s">
        <v>1644</v>
      </c>
      <c r="AO1122" t="s">
        <v>3842</v>
      </c>
    </row>
    <row r="1123" spans="1:41" x14ac:dyDescent="0.25">
      <c r="A1123" s="56">
        <v>45747</v>
      </c>
      <c r="B1123" s="92" t="s">
        <v>2544</v>
      </c>
      <c r="C1123" s="55" t="s">
        <v>4305</v>
      </c>
      <c r="D1123" s="55" t="s">
        <v>3859</v>
      </c>
      <c r="E1123" s="55" t="s">
        <v>89</v>
      </c>
      <c r="F1123" s="55">
        <v>50900010</v>
      </c>
      <c r="G1123" s="55" t="s">
        <v>490</v>
      </c>
      <c r="H1123" s="55" t="s">
        <v>89</v>
      </c>
      <c r="I1123" s="57">
        <v>3.36</v>
      </c>
      <c r="J1123" s="57">
        <v>3.36</v>
      </c>
      <c r="K1123" s="55" t="s">
        <v>4302</v>
      </c>
      <c r="L1123" s="55" t="s">
        <v>1644</v>
      </c>
      <c r="M1123" s="55" t="s">
        <v>4305</v>
      </c>
      <c r="N1123" s="56">
        <v>45747</v>
      </c>
      <c r="O1123" s="55" t="s">
        <v>1644</v>
      </c>
      <c r="P1123" s="55" t="s">
        <v>329</v>
      </c>
      <c r="Q1123" s="55" t="s">
        <v>330</v>
      </c>
      <c r="R1123" s="55" t="s">
        <v>1644</v>
      </c>
      <c r="S1123" s="55" t="s">
        <v>1644</v>
      </c>
      <c r="T1123" s="55" t="s">
        <v>1644</v>
      </c>
      <c r="U1123" s="55" t="s">
        <v>4144</v>
      </c>
      <c r="V1123" s="55" t="s">
        <v>1718</v>
      </c>
      <c r="W1123" s="55" t="s">
        <v>1644</v>
      </c>
      <c r="X1123" s="56"/>
      <c r="Y1123" s="55" t="s">
        <v>1644</v>
      </c>
      <c r="Z1123" s="56"/>
      <c r="AA1123" s="55" t="s">
        <v>1644</v>
      </c>
      <c r="AB1123" s="59">
        <v>63204</v>
      </c>
      <c r="AC1123" s="55" t="s">
        <v>1554</v>
      </c>
      <c r="AD1123" s="55" t="s">
        <v>1644</v>
      </c>
      <c r="AE1123" s="58">
        <v>0</v>
      </c>
      <c r="AF1123" s="55" t="s">
        <v>1644</v>
      </c>
      <c r="AG1123" s="55" t="s">
        <v>1644</v>
      </c>
      <c r="AH1123" s="55" t="s">
        <v>1644</v>
      </c>
      <c r="AI1123" s="55" t="s">
        <v>1644</v>
      </c>
      <c r="AJ1123" s="55" t="s">
        <v>1644</v>
      </c>
      <c r="AK1123" s="55" t="s">
        <v>1644</v>
      </c>
      <c r="AL1123" s="55" t="s">
        <v>1644</v>
      </c>
      <c r="AM1123" s="55" t="s">
        <v>3861</v>
      </c>
      <c r="AN1123" s="55" t="s">
        <v>1644</v>
      </c>
      <c r="AO1123" t="s">
        <v>3842</v>
      </c>
    </row>
    <row r="1124" spans="1:41" x14ac:dyDescent="0.25">
      <c r="A1124" s="56">
        <v>45747</v>
      </c>
      <c r="B1124" s="92" t="s">
        <v>2544</v>
      </c>
      <c r="C1124" s="55" t="s">
        <v>4305</v>
      </c>
      <c r="D1124" s="55" t="s">
        <v>3859</v>
      </c>
      <c r="E1124" s="55" t="s">
        <v>89</v>
      </c>
      <c r="F1124" s="55">
        <v>50900010</v>
      </c>
      <c r="G1124" s="55" t="s">
        <v>490</v>
      </c>
      <c r="H1124" s="55" t="s">
        <v>89</v>
      </c>
      <c r="I1124" s="57">
        <v>159.41999999999999</v>
      </c>
      <c r="J1124" s="57">
        <v>159.41999999999999</v>
      </c>
      <c r="K1124" s="55" t="s">
        <v>4302</v>
      </c>
      <c r="L1124" s="55" t="s">
        <v>1644</v>
      </c>
      <c r="M1124" s="55" t="s">
        <v>4305</v>
      </c>
      <c r="N1124" s="56">
        <v>45747</v>
      </c>
      <c r="O1124" s="55" t="s">
        <v>1644</v>
      </c>
      <c r="P1124" s="55" t="s">
        <v>4042</v>
      </c>
      <c r="Q1124" s="55" t="s">
        <v>4043</v>
      </c>
      <c r="R1124" s="55" t="s">
        <v>1644</v>
      </c>
      <c r="S1124" s="55" t="s">
        <v>1644</v>
      </c>
      <c r="T1124" s="55" t="s">
        <v>1644</v>
      </c>
      <c r="U1124" s="55" t="s">
        <v>4132</v>
      </c>
      <c r="V1124" s="55" t="s">
        <v>1881</v>
      </c>
      <c r="W1124" s="55" t="s">
        <v>1644</v>
      </c>
      <c r="X1124" s="56"/>
      <c r="Y1124" s="55" t="s">
        <v>1644</v>
      </c>
      <c r="Z1124" s="56"/>
      <c r="AA1124" s="55" t="s">
        <v>1644</v>
      </c>
      <c r="AB1124" s="59">
        <v>3256438</v>
      </c>
      <c r="AC1124" s="55" t="s">
        <v>1554</v>
      </c>
      <c r="AD1124" s="55" t="s">
        <v>1644</v>
      </c>
      <c r="AE1124" s="58">
        <v>0</v>
      </c>
      <c r="AF1124" s="55" t="s">
        <v>1644</v>
      </c>
      <c r="AG1124" s="55" t="s">
        <v>1644</v>
      </c>
      <c r="AH1124" s="55" t="s">
        <v>1644</v>
      </c>
      <c r="AI1124" s="55" t="s">
        <v>1644</v>
      </c>
      <c r="AJ1124" s="55" t="s">
        <v>1644</v>
      </c>
      <c r="AK1124" s="55" t="s">
        <v>1644</v>
      </c>
      <c r="AL1124" s="55" t="s">
        <v>1644</v>
      </c>
      <c r="AM1124" s="55" t="s">
        <v>3861</v>
      </c>
      <c r="AN1124" s="55" t="s">
        <v>1644</v>
      </c>
      <c r="AO1124" t="s">
        <v>4371</v>
      </c>
    </row>
    <row r="1125" spans="1:41" x14ac:dyDescent="0.25">
      <c r="A1125" s="56">
        <v>45747</v>
      </c>
      <c r="B1125" s="92" t="s">
        <v>2544</v>
      </c>
      <c r="C1125" s="55" t="s">
        <v>4305</v>
      </c>
      <c r="D1125" s="55" t="s">
        <v>3859</v>
      </c>
      <c r="E1125" s="55" t="s">
        <v>89</v>
      </c>
      <c r="F1125" s="55">
        <v>50900010</v>
      </c>
      <c r="G1125" s="55" t="s">
        <v>490</v>
      </c>
      <c r="H1125" s="55" t="s">
        <v>89</v>
      </c>
      <c r="I1125" s="57">
        <v>15.08</v>
      </c>
      <c r="J1125" s="57">
        <v>15.08</v>
      </c>
      <c r="K1125" s="55" t="s">
        <v>4302</v>
      </c>
      <c r="L1125" s="55" t="s">
        <v>1644</v>
      </c>
      <c r="M1125" s="55" t="s">
        <v>4305</v>
      </c>
      <c r="N1125" s="56">
        <v>45747</v>
      </c>
      <c r="O1125" s="55" t="s">
        <v>1644</v>
      </c>
      <c r="P1125" s="55" t="s">
        <v>329</v>
      </c>
      <c r="Q1125" s="55" t="s">
        <v>330</v>
      </c>
      <c r="R1125" s="55" t="s">
        <v>1644</v>
      </c>
      <c r="S1125" s="55" t="s">
        <v>1644</v>
      </c>
      <c r="T1125" s="55" t="s">
        <v>1644</v>
      </c>
      <c r="U1125" s="55" t="s">
        <v>4162</v>
      </c>
      <c r="V1125" s="55" t="s">
        <v>1881</v>
      </c>
      <c r="W1125" s="55" t="s">
        <v>1644</v>
      </c>
      <c r="X1125" s="56"/>
      <c r="Y1125" s="55" t="s">
        <v>1644</v>
      </c>
      <c r="Z1125" s="56"/>
      <c r="AA1125" s="55" t="s">
        <v>1644</v>
      </c>
      <c r="AB1125" s="59">
        <v>232940</v>
      </c>
      <c r="AC1125" s="55" t="s">
        <v>1554</v>
      </c>
      <c r="AD1125" s="55" t="s">
        <v>1644</v>
      </c>
      <c r="AE1125" s="58">
        <v>0</v>
      </c>
      <c r="AF1125" s="55" t="s">
        <v>1644</v>
      </c>
      <c r="AG1125" s="55" t="s">
        <v>1644</v>
      </c>
      <c r="AH1125" s="55" t="s">
        <v>1644</v>
      </c>
      <c r="AI1125" s="55" t="s">
        <v>1644</v>
      </c>
      <c r="AJ1125" s="55" t="s">
        <v>1644</v>
      </c>
      <c r="AK1125" s="55" t="s">
        <v>1644</v>
      </c>
      <c r="AL1125" s="55" t="s">
        <v>1644</v>
      </c>
      <c r="AM1125" s="55" t="s">
        <v>3861</v>
      </c>
      <c r="AN1125" s="55" t="s">
        <v>1644</v>
      </c>
      <c r="AO1125" t="s">
        <v>3842</v>
      </c>
    </row>
    <row r="1126" spans="1:41" x14ac:dyDescent="0.25">
      <c r="A1126" s="56">
        <v>45747</v>
      </c>
      <c r="B1126" s="92" t="s">
        <v>2544</v>
      </c>
      <c r="C1126" s="55" t="s">
        <v>4305</v>
      </c>
      <c r="D1126" s="55" t="s">
        <v>3859</v>
      </c>
      <c r="E1126" s="55" t="s">
        <v>89</v>
      </c>
      <c r="F1126" s="55">
        <v>50900010</v>
      </c>
      <c r="G1126" s="55" t="s">
        <v>490</v>
      </c>
      <c r="H1126" s="55" t="s">
        <v>89</v>
      </c>
      <c r="I1126" s="57">
        <v>274.02999999999997</v>
      </c>
      <c r="J1126" s="57">
        <v>274.02999999999997</v>
      </c>
      <c r="K1126" s="55" t="s">
        <v>4302</v>
      </c>
      <c r="L1126" s="55" t="s">
        <v>1644</v>
      </c>
      <c r="M1126" s="55" t="s">
        <v>4305</v>
      </c>
      <c r="N1126" s="56">
        <v>45747</v>
      </c>
      <c r="O1126" s="55" t="s">
        <v>1644</v>
      </c>
      <c r="P1126" s="55" t="s">
        <v>329</v>
      </c>
      <c r="Q1126" s="55" t="s">
        <v>330</v>
      </c>
      <c r="R1126" s="55" t="s">
        <v>1644</v>
      </c>
      <c r="S1126" s="55" t="s">
        <v>1644</v>
      </c>
      <c r="T1126" s="55" t="s">
        <v>1644</v>
      </c>
      <c r="U1126" s="55" t="s">
        <v>4157</v>
      </c>
      <c r="V1126" s="55" t="s">
        <v>1881</v>
      </c>
      <c r="W1126" s="55" t="s">
        <v>1644</v>
      </c>
      <c r="X1126" s="56"/>
      <c r="Y1126" s="55" t="s">
        <v>1644</v>
      </c>
      <c r="Z1126" s="56"/>
      <c r="AA1126" s="55" t="s">
        <v>1644</v>
      </c>
      <c r="AB1126" s="59">
        <v>4634243</v>
      </c>
      <c r="AC1126" s="55" t="s">
        <v>1554</v>
      </c>
      <c r="AD1126" s="55" t="s">
        <v>1644</v>
      </c>
      <c r="AE1126" s="58">
        <v>0</v>
      </c>
      <c r="AF1126" s="55" t="s">
        <v>1644</v>
      </c>
      <c r="AG1126" s="55" t="s">
        <v>1644</v>
      </c>
      <c r="AH1126" s="55" t="s">
        <v>1644</v>
      </c>
      <c r="AI1126" s="55" t="s">
        <v>1644</v>
      </c>
      <c r="AJ1126" s="55" t="s">
        <v>1644</v>
      </c>
      <c r="AK1126" s="55" t="s">
        <v>1644</v>
      </c>
      <c r="AL1126" s="55" t="s">
        <v>1644</v>
      </c>
      <c r="AM1126" s="55" t="s">
        <v>3861</v>
      </c>
      <c r="AN1126" s="55" t="s">
        <v>1644</v>
      </c>
      <c r="AO1126" t="s">
        <v>3842</v>
      </c>
    </row>
    <row r="1127" spans="1:41" x14ac:dyDescent="0.25">
      <c r="A1127" s="56">
        <v>45747</v>
      </c>
      <c r="B1127" s="92" t="s">
        <v>2544</v>
      </c>
      <c r="C1127" s="55" t="s">
        <v>4305</v>
      </c>
      <c r="D1127" s="55" t="s">
        <v>3859</v>
      </c>
      <c r="E1127" s="55" t="s">
        <v>89</v>
      </c>
      <c r="F1127" s="55">
        <v>50900010</v>
      </c>
      <c r="G1127" s="55" t="s">
        <v>490</v>
      </c>
      <c r="H1127" s="55" t="s">
        <v>89</v>
      </c>
      <c r="I1127" s="57">
        <v>912</v>
      </c>
      <c r="J1127" s="57">
        <v>912</v>
      </c>
      <c r="K1127" s="55" t="s">
        <v>4302</v>
      </c>
      <c r="L1127" s="55" t="s">
        <v>1644</v>
      </c>
      <c r="M1127" s="55" t="s">
        <v>4305</v>
      </c>
      <c r="N1127" s="56">
        <v>45747</v>
      </c>
      <c r="O1127" s="55" t="s">
        <v>1644</v>
      </c>
      <c r="P1127" s="55" t="s">
        <v>329</v>
      </c>
      <c r="Q1127" s="55" t="s">
        <v>330</v>
      </c>
      <c r="R1127" s="55" t="s">
        <v>1644</v>
      </c>
      <c r="S1127" s="55" t="s">
        <v>1644</v>
      </c>
      <c r="T1127" s="55" t="s">
        <v>1644</v>
      </c>
      <c r="U1127" s="55" t="s">
        <v>4142</v>
      </c>
      <c r="V1127" s="55" t="s">
        <v>1881</v>
      </c>
      <c r="W1127" s="55" t="s">
        <v>1644</v>
      </c>
      <c r="X1127" s="56"/>
      <c r="Y1127" s="55" t="s">
        <v>1644</v>
      </c>
      <c r="Z1127" s="56"/>
      <c r="AA1127" s="55" t="s">
        <v>1644</v>
      </c>
      <c r="AB1127" s="59">
        <v>29320514</v>
      </c>
      <c r="AC1127" s="55" t="s">
        <v>1554</v>
      </c>
      <c r="AD1127" s="55" t="s">
        <v>1644</v>
      </c>
      <c r="AE1127" s="58">
        <v>0</v>
      </c>
      <c r="AF1127" s="55" t="s">
        <v>1644</v>
      </c>
      <c r="AG1127" s="55" t="s">
        <v>1644</v>
      </c>
      <c r="AH1127" s="55" t="s">
        <v>1644</v>
      </c>
      <c r="AI1127" s="55" t="s">
        <v>1644</v>
      </c>
      <c r="AJ1127" s="55" t="s">
        <v>1644</v>
      </c>
      <c r="AK1127" s="55" t="s">
        <v>1644</v>
      </c>
      <c r="AL1127" s="55" t="s">
        <v>1644</v>
      </c>
      <c r="AM1127" s="55" t="s">
        <v>3861</v>
      </c>
      <c r="AN1127" s="55" t="s">
        <v>1644</v>
      </c>
      <c r="AO1127" t="s">
        <v>3842</v>
      </c>
    </row>
    <row r="1128" spans="1:41" x14ac:dyDescent="0.25">
      <c r="A1128" s="56">
        <v>45747</v>
      </c>
      <c r="B1128" s="92" t="s">
        <v>2544</v>
      </c>
      <c r="C1128" s="55" t="s">
        <v>4305</v>
      </c>
      <c r="D1128" s="55" t="s">
        <v>3859</v>
      </c>
      <c r="E1128" s="55" t="s">
        <v>89</v>
      </c>
      <c r="F1128" s="55">
        <v>50900010</v>
      </c>
      <c r="G1128" s="55" t="s">
        <v>490</v>
      </c>
      <c r="H1128" s="55" t="s">
        <v>89</v>
      </c>
      <c r="I1128" s="57">
        <v>1421.88</v>
      </c>
      <c r="J1128" s="57">
        <v>1421.88</v>
      </c>
      <c r="K1128" s="55" t="s">
        <v>4302</v>
      </c>
      <c r="L1128" s="55" t="s">
        <v>1644</v>
      </c>
      <c r="M1128" s="55" t="s">
        <v>4305</v>
      </c>
      <c r="N1128" s="56">
        <v>45747</v>
      </c>
      <c r="O1128" s="55" t="s">
        <v>1644</v>
      </c>
      <c r="P1128" s="55" t="s">
        <v>4042</v>
      </c>
      <c r="Q1128" s="55" t="s">
        <v>4043</v>
      </c>
      <c r="R1128" s="55" t="s">
        <v>1644</v>
      </c>
      <c r="S1128" s="55" t="s">
        <v>1644</v>
      </c>
      <c r="T1128" s="55" t="s">
        <v>1644</v>
      </c>
      <c r="U1128" s="55" t="s">
        <v>4155</v>
      </c>
      <c r="V1128" s="55" t="s">
        <v>1881</v>
      </c>
      <c r="W1128" s="55" t="s">
        <v>1644</v>
      </c>
      <c r="X1128" s="56"/>
      <c r="Y1128" s="55" t="s">
        <v>1644</v>
      </c>
      <c r="Z1128" s="56"/>
      <c r="AA1128" s="55" t="s">
        <v>1644</v>
      </c>
      <c r="AB1128" s="59">
        <v>32521334</v>
      </c>
      <c r="AC1128" s="55" t="s">
        <v>1554</v>
      </c>
      <c r="AD1128" s="55" t="s">
        <v>1644</v>
      </c>
      <c r="AE1128" s="58">
        <v>0</v>
      </c>
      <c r="AF1128" s="55" t="s">
        <v>1644</v>
      </c>
      <c r="AG1128" s="55" t="s">
        <v>1644</v>
      </c>
      <c r="AH1128" s="55" t="s">
        <v>1644</v>
      </c>
      <c r="AI1128" s="55" t="s">
        <v>1644</v>
      </c>
      <c r="AJ1128" s="55" t="s">
        <v>1644</v>
      </c>
      <c r="AK1128" s="55" t="s">
        <v>1644</v>
      </c>
      <c r="AL1128" s="55" t="s">
        <v>1644</v>
      </c>
      <c r="AM1128" s="55" t="s">
        <v>3861</v>
      </c>
      <c r="AN1128" s="55" t="s">
        <v>1644</v>
      </c>
      <c r="AO1128" t="s">
        <v>4371</v>
      </c>
    </row>
    <row r="1129" spans="1:41" x14ac:dyDescent="0.25">
      <c r="A1129" s="56">
        <v>45747</v>
      </c>
      <c r="B1129" s="92" t="s">
        <v>2544</v>
      </c>
      <c r="C1129" s="55" t="s">
        <v>4305</v>
      </c>
      <c r="D1129" s="55" t="s">
        <v>3859</v>
      </c>
      <c r="E1129" s="55" t="s">
        <v>89</v>
      </c>
      <c r="F1129" s="55">
        <v>50900010</v>
      </c>
      <c r="G1129" s="55" t="s">
        <v>490</v>
      </c>
      <c r="H1129" s="55" t="s">
        <v>89</v>
      </c>
      <c r="I1129" s="57">
        <v>0.06</v>
      </c>
      <c r="J1129" s="57">
        <v>0.06</v>
      </c>
      <c r="K1129" s="55" t="s">
        <v>4302</v>
      </c>
      <c r="L1129" s="55" t="s">
        <v>1644</v>
      </c>
      <c r="M1129" s="55" t="s">
        <v>4305</v>
      </c>
      <c r="N1129" s="56">
        <v>45747</v>
      </c>
      <c r="O1129" s="55" t="s">
        <v>1644</v>
      </c>
      <c r="P1129" s="55" t="s">
        <v>329</v>
      </c>
      <c r="Q1129" s="55" t="s">
        <v>330</v>
      </c>
      <c r="R1129" s="55" t="s">
        <v>1644</v>
      </c>
      <c r="S1129" s="55" t="s">
        <v>1644</v>
      </c>
      <c r="T1129" s="55" t="s">
        <v>1644</v>
      </c>
      <c r="U1129" s="55" t="s">
        <v>4121</v>
      </c>
      <c r="V1129" s="55" t="s">
        <v>1718</v>
      </c>
      <c r="W1129" s="55" t="s">
        <v>1644</v>
      </c>
      <c r="X1129" s="56"/>
      <c r="Y1129" s="55" t="s">
        <v>1644</v>
      </c>
      <c r="Z1129" s="56"/>
      <c r="AA1129" s="55" t="s">
        <v>1644</v>
      </c>
      <c r="AB1129" s="59">
        <v>1119</v>
      </c>
      <c r="AC1129" s="55" t="s">
        <v>1554</v>
      </c>
      <c r="AD1129" s="55" t="s">
        <v>1644</v>
      </c>
      <c r="AE1129" s="58">
        <v>0</v>
      </c>
      <c r="AF1129" s="55" t="s">
        <v>1644</v>
      </c>
      <c r="AG1129" s="55" t="s">
        <v>1644</v>
      </c>
      <c r="AH1129" s="55" t="s">
        <v>1644</v>
      </c>
      <c r="AI1129" s="55" t="s">
        <v>1644</v>
      </c>
      <c r="AJ1129" s="55" t="s">
        <v>1644</v>
      </c>
      <c r="AK1129" s="55" t="s">
        <v>1644</v>
      </c>
      <c r="AL1129" s="55" t="s">
        <v>1644</v>
      </c>
      <c r="AM1129" s="55" t="s">
        <v>3861</v>
      </c>
      <c r="AN1129" s="55" t="s">
        <v>1644</v>
      </c>
      <c r="AO1129" t="s">
        <v>3842</v>
      </c>
    </row>
    <row r="1130" spans="1:41" x14ac:dyDescent="0.25">
      <c r="A1130" s="56">
        <v>45747</v>
      </c>
      <c r="B1130" s="92" t="s">
        <v>2544</v>
      </c>
      <c r="C1130" s="55" t="s">
        <v>4305</v>
      </c>
      <c r="D1130" s="55" t="s">
        <v>3859</v>
      </c>
      <c r="E1130" s="55" t="s">
        <v>89</v>
      </c>
      <c r="F1130" s="55">
        <v>50900010</v>
      </c>
      <c r="G1130" s="55" t="s">
        <v>490</v>
      </c>
      <c r="H1130" s="55" t="s">
        <v>89</v>
      </c>
      <c r="I1130" s="57">
        <v>77.77</v>
      </c>
      <c r="J1130" s="57">
        <v>77.77</v>
      </c>
      <c r="K1130" s="55" t="s">
        <v>4302</v>
      </c>
      <c r="L1130" s="55" t="s">
        <v>1644</v>
      </c>
      <c r="M1130" s="55" t="s">
        <v>4305</v>
      </c>
      <c r="N1130" s="56">
        <v>45747</v>
      </c>
      <c r="O1130" s="55" t="s">
        <v>1644</v>
      </c>
      <c r="P1130" s="55" t="s">
        <v>329</v>
      </c>
      <c r="Q1130" s="55" t="s">
        <v>330</v>
      </c>
      <c r="R1130" s="55" t="s">
        <v>1644</v>
      </c>
      <c r="S1130" s="55" t="s">
        <v>1644</v>
      </c>
      <c r="T1130" s="55" t="s">
        <v>1644</v>
      </c>
      <c r="U1130" s="55" t="s">
        <v>4122</v>
      </c>
      <c r="V1130" s="55" t="s">
        <v>1881</v>
      </c>
      <c r="W1130" s="55" t="s">
        <v>1644</v>
      </c>
      <c r="X1130" s="56"/>
      <c r="Y1130" s="55" t="s">
        <v>1644</v>
      </c>
      <c r="Z1130" s="56"/>
      <c r="AA1130" s="55" t="s">
        <v>1644</v>
      </c>
      <c r="AB1130" s="59">
        <v>1600561</v>
      </c>
      <c r="AC1130" s="55" t="s">
        <v>1554</v>
      </c>
      <c r="AD1130" s="55" t="s">
        <v>1644</v>
      </c>
      <c r="AE1130" s="58">
        <v>0</v>
      </c>
      <c r="AF1130" s="55" t="s">
        <v>1644</v>
      </c>
      <c r="AG1130" s="55" t="s">
        <v>1644</v>
      </c>
      <c r="AH1130" s="55" t="s">
        <v>1644</v>
      </c>
      <c r="AI1130" s="55" t="s">
        <v>1644</v>
      </c>
      <c r="AJ1130" s="55" t="s">
        <v>1644</v>
      </c>
      <c r="AK1130" s="55" t="s">
        <v>1644</v>
      </c>
      <c r="AL1130" s="55" t="s">
        <v>1644</v>
      </c>
      <c r="AM1130" s="55" t="s">
        <v>3861</v>
      </c>
      <c r="AN1130" s="55" t="s">
        <v>1644</v>
      </c>
      <c r="AO1130" t="s">
        <v>3842</v>
      </c>
    </row>
    <row r="1131" spans="1:41" x14ac:dyDescent="0.25">
      <c r="A1131" s="56">
        <v>45747</v>
      </c>
      <c r="B1131" s="92" t="s">
        <v>2544</v>
      </c>
      <c r="C1131" s="55" t="s">
        <v>4305</v>
      </c>
      <c r="D1131" s="55" t="s">
        <v>3859</v>
      </c>
      <c r="E1131" s="55" t="s">
        <v>89</v>
      </c>
      <c r="F1131" s="55">
        <v>50900010</v>
      </c>
      <c r="G1131" s="55" t="s">
        <v>490</v>
      </c>
      <c r="H1131" s="55" t="s">
        <v>89</v>
      </c>
      <c r="I1131" s="57">
        <v>2.58</v>
      </c>
      <c r="J1131" s="57">
        <v>2.58</v>
      </c>
      <c r="K1131" s="55" t="s">
        <v>4302</v>
      </c>
      <c r="L1131" s="55" t="s">
        <v>1644</v>
      </c>
      <c r="M1131" s="55" t="s">
        <v>4305</v>
      </c>
      <c r="N1131" s="56">
        <v>45747</v>
      </c>
      <c r="O1131" s="55" t="s">
        <v>1644</v>
      </c>
      <c r="P1131" s="55" t="s">
        <v>329</v>
      </c>
      <c r="Q1131" s="55" t="s">
        <v>330</v>
      </c>
      <c r="R1131" s="55" t="s">
        <v>1644</v>
      </c>
      <c r="S1131" s="55" t="s">
        <v>1644</v>
      </c>
      <c r="T1131" s="55" t="s">
        <v>1644</v>
      </c>
      <c r="U1131" s="55" t="s">
        <v>4154</v>
      </c>
      <c r="V1131" s="55" t="s">
        <v>1881</v>
      </c>
      <c r="W1131" s="55" t="s">
        <v>1644</v>
      </c>
      <c r="X1131" s="56"/>
      <c r="Y1131" s="55" t="s">
        <v>1644</v>
      </c>
      <c r="Z1131" s="56"/>
      <c r="AA1131" s="55" t="s">
        <v>1644</v>
      </c>
      <c r="AB1131" s="59">
        <v>0</v>
      </c>
      <c r="AC1131" s="55" t="s">
        <v>1554</v>
      </c>
      <c r="AD1131" s="55" t="s">
        <v>1644</v>
      </c>
      <c r="AE1131" s="58">
        <v>0</v>
      </c>
      <c r="AF1131" s="55" t="s">
        <v>1644</v>
      </c>
      <c r="AG1131" s="55" t="s">
        <v>1644</v>
      </c>
      <c r="AH1131" s="55" t="s">
        <v>1644</v>
      </c>
      <c r="AI1131" s="55" t="s">
        <v>1644</v>
      </c>
      <c r="AJ1131" s="55" t="s">
        <v>1644</v>
      </c>
      <c r="AK1131" s="55" t="s">
        <v>1644</v>
      </c>
      <c r="AL1131" s="55" t="s">
        <v>1644</v>
      </c>
      <c r="AM1131" s="55" t="s">
        <v>3861</v>
      </c>
      <c r="AN1131" s="55" t="s">
        <v>1644</v>
      </c>
      <c r="AO1131" t="s">
        <v>3842</v>
      </c>
    </row>
    <row r="1132" spans="1:41" x14ac:dyDescent="0.25">
      <c r="A1132" s="56">
        <v>45747</v>
      </c>
      <c r="B1132" s="92" t="s">
        <v>2544</v>
      </c>
      <c r="C1132" s="55" t="s">
        <v>4305</v>
      </c>
      <c r="D1132" s="55" t="s">
        <v>3859</v>
      </c>
      <c r="E1132" s="55" t="s">
        <v>89</v>
      </c>
      <c r="F1132" s="55">
        <v>50900010</v>
      </c>
      <c r="G1132" s="55" t="s">
        <v>490</v>
      </c>
      <c r="H1132" s="55" t="s">
        <v>89</v>
      </c>
      <c r="I1132" s="57">
        <v>2.96</v>
      </c>
      <c r="J1132" s="57">
        <v>2.96</v>
      </c>
      <c r="K1132" s="55" t="s">
        <v>4302</v>
      </c>
      <c r="L1132" s="55" t="s">
        <v>1644</v>
      </c>
      <c r="M1132" s="55" t="s">
        <v>4305</v>
      </c>
      <c r="N1132" s="56">
        <v>45747</v>
      </c>
      <c r="O1132" s="55" t="s">
        <v>1644</v>
      </c>
      <c r="P1132" s="55" t="s">
        <v>4042</v>
      </c>
      <c r="Q1132" s="55" t="s">
        <v>4043</v>
      </c>
      <c r="R1132" s="55" t="s">
        <v>1644</v>
      </c>
      <c r="S1132" s="55" t="s">
        <v>1644</v>
      </c>
      <c r="T1132" s="55" t="s">
        <v>1644</v>
      </c>
      <c r="U1132" s="55" t="s">
        <v>4132</v>
      </c>
      <c r="V1132" s="55" t="s">
        <v>1718</v>
      </c>
      <c r="W1132" s="55" t="s">
        <v>1644</v>
      </c>
      <c r="X1132" s="56"/>
      <c r="Y1132" s="55" t="s">
        <v>1644</v>
      </c>
      <c r="Z1132" s="56"/>
      <c r="AA1132" s="55" t="s">
        <v>1644</v>
      </c>
      <c r="AB1132" s="59">
        <v>57732</v>
      </c>
      <c r="AC1132" s="55" t="s">
        <v>1554</v>
      </c>
      <c r="AD1132" s="55" t="s">
        <v>1644</v>
      </c>
      <c r="AE1132" s="58">
        <v>0</v>
      </c>
      <c r="AF1132" s="55" t="s">
        <v>1644</v>
      </c>
      <c r="AG1132" s="55" t="s">
        <v>1644</v>
      </c>
      <c r="AH1132" s="55" t="s">
        <v>1644</v>
      </c>
      <c r="AI1132" s="55" t="s">
        <v>1644</v>
      </c>
      <c r="AJ1132" s="55" t="s">
        <v>1644</v>
      </c>
      <c r="AK1132" s="55" t="s">
        <v>1644</v>
      </c>
      <c r="AL1132" s="55" t="s">
        <v>1644</v>
      </c>
      <c r="AM1132" s="55" t="s">
        <v>3861</v>
      </c>
      <c r="AN1132" s="55" t="s">
        <v>1644</v>
      </c>
      <c r="AO1132" t="s">
        <v>4371</v>
      </c>
    </row>
    <row r="1133" spans="1:41" x14ac:dyDescent="0.25">
      <c r="A1133" s="56">
        <v>45747</v>
      </c>
      <c r="B1133" s="92" t="s">
        <v>2544</v>
      </c>
      <c r="C1133" s="55" t="s">
        <v>4305</v>
      </c>
      <c r="D1133" s="55" t="s">
        <v>3859</v>
      </c>
      <c r="E1133" s="55" t="s">
        <v>89</v>
      </c>
      <c r="F1133" s="55">
        <v>50900010</v>
      </c>
      <c r="G1133" s="55" t="s">
        <v>490</v>
      </c>
      <c r="H1133" s="55" t="s">
        <v>89</v>
      </c>
      <c r="I1133" s="57">
        <v>677.1</v>
      </c>
      <c r="J1133" s="57">
        <v>677.1</v>
      </c>
      <c r="K1133" s="55" t="s">
        <v>4302</v>
      </c>
      <c r="L1133" s="55" t="s">
        <v>1644</v>
      </c>
      <c r="M1133" s="55" t="s">
        <v>4305</v>
      </c>
      <c r="N1133" s="56">
        <v>45747</v>
      </c>
      <c r="O1133" s="55" t="s">
        <v>1644</v>
      </c>
      <c r="P1133" s="55" t="s">
        <v>329</v>
      </c>
      <c r="Q1133" s="55" t="s">
        <v>330</v>
      </c>
      <c r="R1133" s="55" t="s">
        <v>1644</v>
      </c>
      <c r="S1133" s="55" t="s">
        <v>1644</v>
      </c>
      <c r="T1133" s="55" t="s">
        <v>1644</v>
      </c>
      <c r="U1133" s="55" t="s">
        <v>4179</v>
      </c>
      <c r="V1133" s="55" t="s">
        <v>1881</v>
      </c>
      <c r="W1133" s="55" t="s">
        <v>1644</v>
      </c>
      <c r="X1133" s="56"/>
      <c r="Y1133" s="55" t="s">
        <v>1644</v>
      </c>
      <c r="Z1133" s="56"/>
      <c r="AA1133" s="55" t="s">
        <v>1644</v>
      </c>
      <c r="AB1133" s="59">
        <v>11450922</v>
      </c>
      <c r="AC1133" s="55" t="s">
        <v>1554</v>
      </c>
      <c r="AD1133" s="55" t="s">
        <v>1644</v>
      </c>
      <c r="AE1133" s="58">
        <v>0</v>
      </c>
      <c r="AF1133" s="55" t="s">
        <v>1644</v>
      </c>
      <c r="AG1133" s="55" t="s">
        <v>1644</v>
      </c>
      <c r="AH1133" s="55" t="s">
        <v>1644</v>
      </c>
      <c r="AI1133" s="55" t="s">
        <v>1644</v>
      </c>
      <c r="AJ1133" s="55" t="s">
        <v>1644</v>
      </c>
      <c r="AK1133" s="55" t="s">
        <v>1644</v>
      </c>
      <c r="AL1133" s="55" t="s">
        <v>1644</v>
      </c>
      <c r="AM1133" s="55" t="s">
        <v>3861</v>
      </c>
      <c r="AN1133" s="55" t="s">
        <v>1644</v>
      </c>
      <c r="AO1133" t="s">
        <v>3842</v>
      </c>
    </row>
    <row r="1134" spans="1:41" x14ac:dyDescent="0.25">
      <c r="A1134" s="56">
        <v>45747</v>
      </c>
      <c r="B1134" s="92" t="s">
        <v>2544</v>
      </c>
      <c r="C1134" s="55" t="s">
        <v>4305</v>
      </c>
      <c r="D1134" s="55" t="s">
        <v>3859</v>
      </c>
      <c r="E1134" s="55" t="s">
        <v>89</v>
      </c>
      <c r="F1134" s="55">
        <v>50900010</v>
      </c>
      <c r="G1134" s="55" t="s">
        <v>490</v>
      </c>
      <c r="H1134" s="55" t="s">
        <v>89</v>
      </c>
      <c r="I1134" s="57">
        <v>123.09</v>
      </c>
      <c r="J1134" s="57">
        <v>123.09</v>
      </c>
      <c r="K1134" s="55" t="s">
        <v>4302</v>
      </c>
      <c r="L1134" s="55" t="s">
        <v>1644</v>
      </c>
      <c r="M1134" s="55" t="s">
        <v>4305</v>
      </c>
      <c r="N1134" s="56">
        <v>45747</v>
      </c>
      <c r="O1134" s="55" t="s">
        <v>1644</v>
      </c>
      <c r="P1134" s="55" t="s">
        <v>329</v>
      </c>
      <c r="Q1134" s="55" t="s">
        <v>330</v>
      </c>
      <c r="R1134" s="55" t="s">
        <v>1644</v>
      </c>
      <c r="S1134" s="55" t="s">
        <v>1644</v>
      </c>
      <c r="T1134" s="55" t="s">
        <v>1644</v>
      </c>
      <c r="U1134" s="55" t="s">
        <v>4151</v>
      </c>
      <c r="V1134" s="55" t="s">
        <v>1881</v>
      </c>
      <c r="W1134" s="55" t="s">
        <v>1644</v>
      </c>
      <c r="X1134" s="56"/>
      <c r="Y1134" s="55" t="s">
        <v>1644</v>
      </c>
      <c r="Z1134" s="56"/>
      <c r="AA1134" s="55" t="s">
        <v>1644</v>
      </c>
      <c r="AB1134" s="59">
        <v>2610225</v>
      </c>
      <c r="AC1134" s="55" t="s">
        <v>1554</v>
      </c>
      <c r="AD1134" s="55" t="s">
        <v>1644</v>
      </c>
      <c r="AE1134" s="58">
        <v>0</v>
      </c>
      <c r="AF1134" s="55" t="s">
        <v>1644</v>
      </c>
      <c r="AG1134" s="55" t="s">
        <v>1644</v>
      </c>
      <c r="AH1134" s="55" t="s">
        <v>1644</v>
      </c>
      <c r="AI1134" s="55" t="s">
        <v>1644</v>
      </c>
      <c r="AJ1134" s="55" t="s">
        <v>1644</v>
      </c>
      <c r="AK1134" s="55" t="s">
        <v>1644</v>
      </c>
      <c r="AL1134" s="55" t="s">
        <v>1644</v>
      </c>
      <c r="AM1134" s="55" t="s">
        <v>3861</v>
      </c>
      <c r="AN1134" s="55" t="s">
        <v>1644</v>
      </c>
      <c r="AO1134" t="s">
        <v>3842</v>
      </c>
    </row>
    <row r="1135" spans="1:41" x14ac:dyDescent="0.25">
      <c r="A1135" s="56">
        <v>45747</v>
      </c>
      <c r="B1135" s="92" t="s">
        <v>2544</v>
      </c>
      <c r="C1135" s="55" t="s">
        <v>4305</v>
      </c>
      <c r="D1135" s="55" t="s">
        <v>3859</v>
      </c>
      <c r="E1135" s="55" t="s">
        <v>89</v>
      </c>
      <c r="F1135" s="55">
        <v>50900010</v>
      </c>
      <c r="G1135" s="55" t="s">
        <v>490</v>
      </c>
      <c r="H1135" s="55" t="s">
        <v>89</v>
      </c>
      <c r="I1135" s="57">
        <v>53</v>
      </c>
      <c r="J1135" s="57">
        <v>53</v>
      </c>
      <c r="K1135" s="55" t="s">
        <v>4302</v>
      </c>
      <c r="L1135" s="55" t="s">
        <v>1644</v>
      </c>
      <c r="M1135" s="55" t="s">
        <v>4305</v>
      </c>
      <c r="N1135" s="56">
        <v>45747</v>
      </c>
      <c r="O1135" s="55" t="s">
        <v>1644</v>
      </c>
      <c r="P1135" s="55" t="s">
        <v>329</v>
      </c>
      <c r="Q1135" s="55" t="s">
        <v>330</v>
      </c>
      <c r="R1135" s="55" t="s">
        <v>1644</v>
      </c>
      <c r="S1135" s="55" t="s">
        <v>1644</v>
      </c>
      <c r="T1135" s="55" t="s">
        <v>1644</v>
      </c>
      <c r="U1135" s="55" t="s">
        <v>4165</v>
      </c>
      <c r="V1135" s="55" t="s">
        <v>1881</v>
      </c>
      <c r="W1135" s="55" t="s">
        <v>1644</v>
      </c>
      <c r="X1135" s="56"/>
      <c r="Y1135" s="55" t="s">
        <v>1644</v>
      </c>
      <c r="Z1135" s="56"/>
      <c r="AA1135" s="55" t="s">
        <v>1644</v>
      </c>
      <c r="AB1135" s="59">
        <v>969238</v>
      </c>
      <c r="AC1135" s="55" t="s">
        <v>1554</v>
      </c>
      <c r="AD1135" s="55" t="s">
        <v>1644</v>
      </c>
      <c r="AE1135" s="58">
        <v>0</v>
      </c>
      <c r="AF1135" s="55" t="s">
        <v>1644</v>
      </c>
      <c r="AG1135" s="55" t="s">
        <v>1644</v>
      </c>
      <c r="AH1135" s="55" t="s">
        <v>1644</v>
      </c>
      <c r="AI1135" s="55" t="s">
        <v>1644</v>
      </c>
      <c r="AJ1135" s="55" t="s">
        <v>1644</v>
      </c>
      <c r="AK1135" s="55" t="s">
        <v>1644</v>
      </c>
      <c r="AL1135" s="55" t="s">
        <v>1644</v>
      </c>
      <c r="AM1135" s="55" t="s">
        <v>3861</v>
      </c>
      <c r="AN1135" s="55" t="s">
        <v>1644</v>
      </c>
      <c r="AO1135" t="s">
        <v>3842</v>
      </c>
    </row>
    <row r="1136" spans="1:41" x14ac:dyDescent="0.25">
      <c r="A1136" s="56">
        <v>45747</v>
      </c>
      <c r="B1136" s="92" t="s">
        <v>2544</v>
      </c>
      <c r="C1136" s="55" t="s">
        <v>4305</v>
      </c>
      <c r="D1136" s="55" t="s">
        <v>3859</v>
      </c>
      <c r="E1136" s="55" t="s">
        <v>89</v>
      </c>
      <c r="F1136" s="55">
        <v>50900010</v>
      </c>
      <c r="G1136" s="55" t="s">
        <v>490</v>
      </c>
      <c r="H1136" s="55" t="s">
        <v>89</v>
      </c>
      <c r="I1136" s="57">
        <v>0.06</v>
      </c>
      <c r="J1136" s="57">
        <v>0.06</v>
      </c>
      <c r="K1136" s="55" t="s">
        <v>4302</v>
      </c>
      <c r="L1136" s="55" t="s">
        <v>1644</v>
      </c>
      <c r="M1136" s="55" t="s">
        <v>4305</v>
      </c>
      <c r="N1136" s="56">
        <v>45747</v>
      </c>
      <c r="O1136" s="55" t="s">
        <v>1644</v>
      </c>
      <c r="P1136" s="55" t="s">
        <v>329</v>
      </c>
      <c r="Q1136" s="55" t="s">
        <v>330</v>
      </c>
      <c r="R1136" s="55" t="s">
        <v>1644</v>
      </c>
      <c r="S1136" s="55" t="s">
        <v>1644</v>
      </c>
      <c r="T1136" s="55" t="s">
        <v>1644</v>
      </c>
      <c r="U1136" s="55" t="s">
        <v>4160</v>
      </c>
      <c r="V1136" s="55" t="s">
        <v>1718</v>
      </c>
      <c r="W1136" s="55" t="s">
        <v>1644</v>
      </c>
      <c r="X1136" s="56"/>
      <c r="Y1136" s="55" t="s">
        <v>1644</v>
      </c>
      <c r="Z1136" s="56"/>
      <c r="AA1136" s="55" t="s">
        <v>1644</v>
      </c>
      <c r="AB1136" s="59">
        <v>1119</v>
      </c>
      <c r="AC1136" s="55" t="s">
        <v>1554</v>
      </c>
      <c r="AD1136" s="55" t="s">
        <v>1644</v>
      </c>
      <c r="AE1136" s="58">
        <v>0</v>
      </c>
      <c r="AF1136" s="55" t="s">
        <v>1644</v>
      </c>
      <c r="AG1136" s="55" t="s">
        <v>1644</v>
      </c>
      <c r="AH1136" s="55" t="s">
        <v>1644</v>
      </c>
      <c r="AI1136" s="55" t="s">
        <v>1644</v>
      </c>
      <c r="AJ1136" s="55" t="s">
        <v>1644</v>
      </c>
      <c r="AK1136" s="55" t="s">
        <v>1644</v>
      </c>
      <c r="AL1136" s="55" t="s">
        <v>1644</v>
      </c>
      <c r="AM1136" s="55" t="s">
        <v>3861</v>
      </c>
      <c r="AN1136" s="55" t="s">
        <v>1644</v>
      </c>
      <c r="AO1136" t="s">
        <v>3842</v>
      </c>
    </row>
    <row r="1137" spans="1:41" x14ac:dyDescent="0.25">
      <c r="A1137" s="56">
        <v>45747</v>
      </c>
      <c r="B1137" s="92" t="s">
        <v>2544</v>
      </c>
      <c r="C1137" s="55" t="s">
        <v>4305</v>
      </c>
      <c r="D1137" s="55" t="s">
        <v>3859</v>
      </c>
      <c r="E1137" s="55" t="s">
        <v>89</v>
      </c>
      <c r="F1137" s="55">
        <v>50900010</v>
      </c>
      <c r="G1137" s="55" t="s">
        <v>490</v>
      </c>
      <c r="H1137" s="55" t="s">
        <v>89</v>
      </c>
      <c r="I1137" s="57">
        <v>85.61</v>
      </c>
      <c r="J1137" s="57">
        <v>85.61</v>
      </c>
      <c r="K1137" s="55" t="s">
        <v>4302</v>
      </c>
      <c r="L1137" s="55" t="s">
        <v>1644</v>
      </c>
      <c r="M1137" s="55" t="s">
        <v>4305</v>
      </c>
      <c r="N1137" s="56">
        <v>45747</v>
      </c>
      <c r="O1137" s="55" t="s">
        <v>1644</v>
      </c>
      <c r="P1137" s="55" t="s">
        <v>329</v>
      </c>
      <c r="Q1137" s="55" t="s">
        <v>330</v>
      </c>
      <c r="R1137" s="55" t="s">
        <v>1644</v>
      </c>
      <c r="S1137" s="55" t="s">
        <v>1644</v>
      </c>
      <c r="T1137" s="55" t="s">
        <v>1644</v>
      </c>
      <c r="U1137" s="55" t="s">
        <v>4123</v>
      </c>
      <c r="V1137" s="55" t="s">
        <v>1881</v>
      </c>
      <c r="W1137" s="55" t="s">
        <v>1644</v>
      </c>
      <c r="X1137" s="56"/>
      <c r="Y1137" s="55" t="s">
        <v>1644</v>
      </c>
      <c r="Z1137" s="56"/>
      <c r="AA1137" s="55" t="s">
        <v>1644</v>
      </c>
      <c r="AB1137" s="59">
        <v>1497340</v>
      </c>
      <c r="AC1137" s="55" t="s">
        <v>1554</v>
      </c>
      <c r="AD1137" s="55" t="s">
        <v>1644</v>
      </c>
      <c r="AE1137" s="58">
        <v>0</v>
      </c>
      <c r="AF1137" s="55" t="s">
        <v>1644</v>
      </c>
      <c r="AG1137" s="55" t="s">
        <v>1644</v>
      </c>
      <c r="AH1137" s="55" t="s">
        <v>1644</v>
      </c>
      <c r="AI1137" s="55" t="s">
        <v>1644</v>
      </c>
      <c r="AJ1137" s="55" t="s">
        <v>1644</v>
      </c>
      <c r="AK1137" s="55" t="s">
        <v>1644</v>
      </c>
      <c r="AL1137" s="55" t="s">
        <v>1644</v>
      </c>
      <c r="AM1137" s="55" t="s">
        <v>3861</v>
      </c>
      <c r="AN1137" s="55" t="s">
        <v>1644</v>
      </c>
      <c r="AO1137" t="s">
        <v>3842</v>
      </c>
    </row>
    <row r="1138" spans="1:41" x14ac:dyDescent="0.25">
      <c r="A1138" s="56">
        <v>45747</v>
      </c>
      <c r="B1138" s="92" t="s">
        <v>2544</v>
      </c>
      <c r="C1138" s="55" t="s">
        <v>4305</v>
      </c>
      <c r="D1138" s="55" t="s">
        <v>3859</v>
      </c>
      <c r="E1138" s="55" t="s">
        <v>89</v>
      </c>
      <c r="F1138" s="55">
        <v>50900010</v>
      </c>
      <c r="G1138" s="55" t="s">
        <v>490</v>
      </c>
      <c r="H1138" s="55" t="s">
        <v>89</v>
      </c>
      <c r="I1138" s="57">
        <v>197.73</v>
      </c>
      <c r="J1138" s="57">
        <v>197.73</v>
      </c>
      <c r="K1138" s="55" t="s">
        <v>4302</v>
      </c>
      <c r="L1138" s="55" t="s">
        <v>1644</v>
      </c>
      <c r="M1138" s="55" t="s">
        <v>4305</v>
      </c>
      <c r="N1138" s="56">
        <v>45747</v>
      </c>
      <c r="O1138" s="55" t="s">
        <v>1644</v>
      </c>
      <c r="P1138" s="55" t="s">
        <v>329</v>
      </c>
      <c r="Q1138" s="55" t="s">
        <v>330</v>
      </c>
      <c r="R1138" s="55" t="s">
        <v>1644</v>
      </c>
      <c r="S1138" s="55" t="s">
        <v>1644</v>
      </c>
      <c r="T1138" s="55" t="s">
        <v>1644</v>
      </c>
      <c r="U1138" s="55" t="s">
        <v>4135</v>
      </c>
      <c r="V1138" s="55" t="s">
        <v>1881</v>
      </c>
      <c r="W1138" s="55" t="s">
        <v>1644</v>
      </c>
      <c r="X1138" s="56"/>
      <c r="Y1138" s="55" t="s">
        <v>1644</v>
      </c>
      <c r="Z1138" s="56"/>
      <c r="AA1138" s="55" t="s">
        <v>1644</v>
      </c>
      <c r="AB1138" s="59">
        <v>10386818</v>
      </c>
      <c r="AC1138" s="55" t="s">
        <v>1554</v>
      </c>
      <c r="AD1138" s="55" t="s">
        <v>1644</v>
      </c>
      <c r="AE1138" s="58">
        <v>0</v>
      </c>
      <c r="AF1138" s="55" t="s">
        <v>1644</v>
      </c>
      <c r="AG1138" s="55" t="s">
        <v>1644</v>
      </c>
      <c r="AH1138" s="55" t="s">
        <v>1644</v>
      </c>
      <c r="AI1138" s="55" t="s">
        <v>1644</v>
      </c>
      <c r="AJ1138" s="55" t="s">
        <v>1644</v>
      </c>
      <c r="AK1138" s="55" t="s">
        <v>1644</v>
      </c>
      <c r="AL1138" s="55" t="s">
        <v>1644</v>
      </c>
      <c r="AM1138" s="55" t="s">
        <v>3861</v>
      </c>
      <c r="AN1138" s="55" t="s">
        <v>1644</v>
      </c>
      <c r="AO1138" t="s">
        <v>3842</v>
      </c>
    </row>
    <row r="1139" spans="1:41" x14ac:dyDescent="0.25">
      <c r="A1139" s="56">
        <v>45747</v>
      </c>
      <c r="B1139" s="92" t="s">
        <v>2544</v>
      </c>
      <c r="C1139" s="55" t="s">
        <v>4305</v>
      </c>
      <c r="D1139" s="55" t="s">
        <v>3859</v>
      </c>
      <c r="E1139" s="55" t="s">
        <v>89</v>
      </c>
      <c r="F1139" s="55">
        <v>50900010</v>
      </c>
      <c r="G1139" s="55" t="s">
        <v>490</v>
      </c>
      <c r="H1139" s="55" t="s">
        <v>89</v>
      </c>
      <c r="I1139" s="57">
        <v>234.95</v>
      </c>
      <c r="J1139" s="57">
        <v>234.95</v>
      </c>
      <c r="K1139" s="55" t="s">
        <v>4302</v>
      </c>
      <c r="L1139" s="55" t="s">
        <v>1644</v>
      </c>
      <c r="M1139" s="55" t="s">
        <v>4305</v>
      </c>
      <c r="N1139" s="56">
        <v>45747</v>
      </c>
      <c r="O1139" s="55" t="s">
        <v>1644</v>
      </c>
      <c r="P1139" s="55" t="s">
        <v>4042</v>
      </c>
      <c r="Q1139" s="55" t="s">
        <v>4043</v>
      </c>
      <c r="R1139" s="55" t="s">
        <v>1644</v>
      </c>
      <c r="S1139" s="55" t="s">
        <v>1644</v>
      </c>
      <c r="T1139" s="55" t="s">
        <v>1644</v>
      </c>
      <c r="U1139" s="55" t="s">
        <v>4131</v>
      </c>
      <c r="V1139" s="55" t="s">
        <v>1881</v>
      </c>
      <c r="W1139" s="55" t="s">
        <v>1644</v>
      </c>
      <c r="X1139" s="56"/>
      <c r="Y1139" s="55" t="s">
        <v>1644</v>
      </c>
      <c r="Z1139" s="56"/>
      <c r="AA1139" s="55" t="s">
        <v>1644</v>
      </c>
      <c r="AB1139" s="59">
        <v>6358720</v>
      </c>
      <c r="AC1139" s="55" t="s">
        <v>1554</v>
      </c>
      <c r="AD1139" s="55" t="s">
        <v>1644</v>
      </c>
      <c r="AE1139" s="58">
        <v>0</v>
      </c>
      <c r="AF1139" s="55" t="s">
        <v>1644</v>
      </c>
      <c r="AG1139" s="55" t="s">
        <v>1644</v>
      </c>
      <c r="AH1139" s="55" t="s">
        <v>1644</v>
      </c>
      <c r="AI1139" s="55" t="s">
        <v>1644</v>
      </c>
      <c r="AJ1139" s="55" t="s">
        <v>1644</v>
      </c>
      <c r="AK1139" s="55" t="s">
        <v>1644</v>
      </c>
      <c r="AL1139" s="55" t="s">
        <v>1644</v>
      </c>
      <c r="AM1139" s="55" t="s">
        <v>3861</v>
      </c>
      <c r="AN1139" s="55" t="s">
        <v>1644</v>
      </c>
      <c r="AO1139" t="s">
        <v>4371</v>
      </c>
    </row>
    <row r="1140" spans="1:41" x14ac:dyDescent="0.25">
      <c r="A1140" s="56">
        <v>45747</v>
      </c>
      <c r="B1140" s="92" t="s">
        <v>2544</v>
      </c>
      <c r="C1140" s="55" t="s">
        <v>4305</v>
      </c>
      <c r="D1140" s="55" t="s">
        <v>3859</v>
      </c>
      <c r="E1140" s="55" t="s">
        <v>89</v>
      </c>
      <c r="F1140" s="55">
        <v>50900010</v>
      </c>
      <c r="G1140" s="55" t="s">
        <v>490</v>
      </c>
      <c r="H1140" s="55" t="s">
        <v>89</v>
      </c>
      <c r="I1140" s="57">
        <v>867.83</v>
      </c>
      <c r="J1140" s="57">
        <v>867.83</v>
      </c>
      <c r="K1140" s="55" t="s">
        <v>4302</v>
      </c>
      <c r="L1140" s="55" t="s">
        <v>1644</v>
      </c>
      <c r="M1140" s="55" t="s">
        <v>4305</v>
      </c>
      <c r="N1140" s="56">
        <v>45747</v>
      </c>
      <c r="O1140" s="55" t="s">
        <v>1644</v>
      </c>
      <c r="P1140" s="55" t="s">
        <v>329</v>
      </c>
      <c r="Q1140" s="55" t="s">
        <v>330</v>
      </c>
      <c r="R1140" s="55" t="s">
        <v>1644</v>
      </c>
      <c r="S1140" s="55" t="s">
        <v>1644</v>
      </c>
      <c r="T1140" s="55" t="s">
        <v>1644</v>
      </c>
      <c r="U1140" s="55" t="s">
        <v>4133</v>
      </c>
      <c r="V1140" s="55" t="s">
        <v>1881</v>
      </c>
      <c r="W1140" s="55" t="s">
        <v>1644</v>
      </c>
      <c r="X1140" s="56"/>
      <c r="Y1140" s="55" t="s">
        <v>1644</v>
      </c>
      <c r="Z1140" s="56"/>
      <c r="AA1140" s="55" t="s">
        <v>1644</v>
      </c>
      <c r="AB1140" s="59">
        <v>14740792</v>
      </c>
      <c r="AC1140" s="55" t="s">
        <v>1554</v>
      </c>
      <c r="AD1140" s="55" t="s">
        <v>1644</v>
      </c>
      <c r="AE1140" s="58">
        <v>0</v>
      </c>
      <c r="AF1140" s="55" t="s">
        <v>1644</v>
      </c>
      <c r="AG1140" s="55" t="s">
        <v>1644</v>
      </c>
      <c r="AH1140" s="55" t="s">
        <v>1644</v>
      </c>
      <c r="AI1140" s="55" t="s">
        <v>1644</v>
      </c>
      <c r="AJ1140" s="55" t="s">
        <v>1644</v>
      </c>
      <c r="AK1140" s="55" t="s">
        <v>1644</v>
      </c>
      <c r="AL1140" s="55" t="s">
        <v>1644</v>
      </c>
      <c r="AM1140" s="55" t="s">
        <v>3861</v>
      </c>
      <c r="AN1140" s="55" t="s">
        <v>1644</v>
      </c>
      <c r="AO1140" t="s">
        <v>3842</v>
      </c>
    </row>
    <row r="1141" spans="1:41" x14ac:dyDescent="0.25">
      <c r="A1141" s="56">
        <v>45747</v>
      </c>
      <c r="B1141" s="92" t="s">
        <v>2544</v>
      </c>
      <c r="C1141" s="55" t="s">
        <v>4305</v>
      </c>
      <c r="D1141" s="55" t="s">
        <v>3859</v>
      </c>
      <c r="E1141" s="55" t="s">
        <v>89</v>
      </c>
      <c r="F1141" s="55">
        <v>50900010</v>
      </c>
      <c r="G1141" s="55" t="s">
        <v>490</v>
      </c>
      <c r="H1141" s="55" t="s">
        <v>89</v>
      </c>
      <c r="I1141" s="57">
        <v>4.3600000000000003</v>
      </c>
      <c r="J1141" s="57">
        <v>4.3600000000000003</v>
      </c>
      <c r="K1141" s="55" t="s">
        <v>4302</v>
      </c>
      <c r="L1141" s="55" t="s">
        <v>1644</v>
      </c>
      <c r="M1141" s="55" t="s">
        <v>4305</v>
      </c>
      <c r="N1141" s="56">
        <v>45747</v>
      </c>
      <c r="O1141" s="55" t="s">
        <v>1644</v>
      </c>
      <c r="P1141" s="55" t="s">
        <v>4042</v>
      </c>
      <c r="Q1141" s="55" t="s">
        <v>4043</v>
      </c>
      <c r="R1141" s="55" t="s">
        <v>1644</v>
      </c>
      <c r="S1141" s="55" t="s">
        <v>1644</v>
      </c>
      <c r="T1141" s="55" t="s">
        <v>1644</v>
      </c>
      <c r="U1141" s="55" t="s">
        <v>4131</v>
      </c>
      <c r="V1141" s="55" t="s">
        <v>1718</v>
      </c>
      <c r="W1141" s="55" t="s">
        <v>1644</v>
      </c>
      <c r="X1141" s="56"/>
      <c r="Y1141" s="55" t="s">
        <v>1644</v>
      </c>
      <c r="Z1141" s="56"/>
      <c r="AA1141" s="55" t="s">
        <v>1644</v>
      </c>
      <c r="AB1141" s="59">
        <v>84924</v>
      </c>
      <c r="AC1141" s="55" t="s">
        <v>1554</v>
      </c>
      <c r="AD1141" s="55" t="s">
        <v>1644</v>
      </c>
      <c r="AE1141" s="58">
        <v>0</v>
      </c>
      <c r="AF1141" s="55" t="s">
        <v>1644</v>
      </c>
      <c r="AG1141" s="55" t="s">
        <v>1644</v>
      </c>
      <c r="AH1141" s="55" t="s">
        <v>1644</v>
      </c>
      <c r="AI1141" s="55" t="s">
        <v>1644</v>
      </c>
      <c r="AJ1141" s="55" t="s">
        <v>1644</v>
      </c>
      <c r="AK1141" s="55" t="s">
        <v>1644</v>
      </c>
      <c r="AL1141" s="55" t="s">
        <v>1644</v>
      </c>
      <c r="AM1141" s="55" t="s">
        <v>3861</v>
      </c>
      <c r="AN1141" s="55" t="s">
        <v>1644</v>
      </c>
      <c r="AO1141" t="s">
        <v>4371</v>
      </c>
    </row>
    <row r="1142" spans="1:41" x14ac:dyDescent="0.25">
      <c r="A1142" s="56">
        <v>45747</v>
      </c>
      <c r="B1142" s="92" t="s">
        <v>2544</v>
      </c>
      <c r="C1142" s="55" t="s">
        <v>4305</v>
      </c>
      <c r="D1142" s="55" t="s">
        <v>3859</v>
      </c>
      <c r="E1142" s="55" t="s">
        <v>89</v>
      </c>
      <c r="F1142" s="55">
        <v>50900010</v>
      </c>
      <c r="G1142" s="55" t="s">
        <v>490</v>
      </c>
      <c r="H1142" s="55" t="s">
        <v>89</v>
      </c>
      <c r="I1142" s="57">
        <v>3.67</v>
      </c>
      <c r="J1142" s="57">
        <v>3.67</v>
      </c>
      <c r="K1142" s="55" t="s">
        <v>4302</v>
      </c>
      <c r="L1142" s="55" t="s">
        <v>1644</v>
      </c>
      <c r="M1142" s="55" t="s">
        <v>4305</v>
      </c>
      <c r="N1142" s="56">
        <v>45747</v>
      </c>
      <c r="O1142" s="55" t="s">
        <v>1644</v>
      </c>
      <c r="P1142" s="55" t="s">
        <v>329</v>
      </c>
      <c r="Q1142" s="55" t="s">
        <v>330</v>
      </c>
      <c r="R1142" s="55" t="s">
        <v>1644</v>
      </c>
      <c r="S1142" s="55" t="s">
        <v>1644</v>
      </c>
      <c r="T1142" s="55" t="s">
        <v>1644</v>
      </c>
      <c r="U1142" s="55" t="s">
        <v>4135</v>
      </c>
      <c r="V1142" s="55" t="s">
        <v>1718</v>
      </c>
      <c r="W1142" s="55" t="s">
        <v>1644</v>
      </c>
      <c r="X1142" s="56"/>
      <c r="Y1142" s="55" t="s">
        <v>1644</v>
      </c>
      <c r="Z1142" s="56"/>
      <c r="AA1142" s="55" t="s">
        <v>1644</v>
      </c>
      <c r="AB1142" s="59">
        <v>68972</v>
      </c>
      <c r="AC1142" s="55" t="s">
        <v>1554</v>
      </c>
      <c r="AD1142" s="55" t="s">
        <v>1644</v>
      </c>
      <c r="AE1142" s="58">
        <v>0</v>
      </c>
      <c r="AF1142" s="55" t="s">
        <v>1644</v>
      </c>
      <c r="AG1142" s="55" t="s">
        <v>1644</v>
      </c>
      <c r="AH1142" s="55" t="s">
        <v>1644</v>
      </c>
      <c r="AI1142" s="55" t="s">
        <v>1644</v>
      </c>
      <c r="AJ1142" s="55" t="s">
        <v>1644</v>
      </c>
      <c r="AK1142" s="55" t="s">
        <v>1644</v>
      </c>
      <c r="AL1142" s="55" t="s">
        <v>1644</v>
      </c>
      <c r="AM1142" s="55" t="s">
        <v>3861</v>
      </c>
      <c r="AN1142" s="55" t="s">
        <v>1644</v>
      </c>
      <c r="AO1142" t="s">
        <v>3842</v>
      </c>
    </row>
    <row r="1143" spans="1:41" x14ac:dyDescent="0.25">
      <c r="A1143" s="56">
        <v>45747</v>
      </c>
      <c r="B1143" s="92" t="s">
        <v>2544</v>
      </c>
      <c r="C1143" s="55" t="s">
        <v>4305</v>
      </c>
      <c r="D1143" s="55" t="s">
        <v>3859</v>
      </c>
      <c r="E1143" s="55" t="s">
        <v>89</v>
      </c>
      <c r="F1143" s="55">
        <v>50900010</v>
      </c>
      <c r="G1143" s="55" t="s">
        <v>490</v>
      </c>
      <c r="H1143" s="55" t="s">
        <v>89</v>
      </c>
      <c r="I1143" s="57">
        <v>10.71</v>
      </c>
      <c r="J1143" s="57">
        <v>10.71</v>
      </c>
      <c r="K1143" s="55" t="s">
        <v>4302</v>
      </c>
      <c r="L1143" s="55" t="s">
        <v>1644</v>
      </c>
      <c r="M1143" s="55" t="s">
        <v>4305</v>
      </c>
      <c r="N1143" s="56">
        <v>45747</v>
      </c>
      <c r="O1143" s="55" t="s">
        <v>1644</v>
      </c>
      <c r="P1143" s="55" t="s">
        <v>329</v>
      </c>
      <c r="Q1143" s="55" t="s">
        <v>330</v>
      </c>
      <c r="R1143" s="55" t="s">
        <v>1644</v>
      </c>
      <c r="S1143" s="55" t="s">
        <v>1644</v>
      </c>
      <c r="T1143" s="55" t="s">
        <v>1644</v>
      </c>
      <c r="U1143" s="55" t="s">
        <v>4127</v>
      </c>
      <c r="V1143" s="55" t="s">
        <v>1718</v>
      </c>
      <c r="W1143" s="55" t="s">
        <v>1644</v>
      </c>
      <c r="X1143" s="56"/>
      <c r="Y1143" s="55" t="s">
        <v>1644</v>
      </c>
      <c r="Z1143" s="56"/>
      <c r="AA1143" s="55" t="s">
        <v>1644</v>
      </c>
      <c r="AB1143" s="59">
        <v>201620</v>
      </c>
      <c r="AC1143" s="55" t="s">
        <v>1554</v>
      </c>
      <c r="AD1143" s="55" t="s">
        <v>1644</v>
      </c>
      <c r="AE1143" s="58">
        <v>0</v>
      </c>
      <c r="AF1143" s="55" t="s">
        <v>1644</v>
      </c>
      <c r="AG1143" s="55" t="s">
        <v>1644</v>
      </c>
      <c r="AH1143" s="55" t="s">
        <v>1644</v>
      </c>
      <c r="AI1143" s="55" t="s">
        <v>1644</v>
      </c>
      <c r="AJ1143" s="55" t="s">
        <v>1644</v>
      </c>
      <c r="AK1143" s="55" t="s">
        <v>1644</v>
      </c>
      <c r="AL1143" s="55" t="s">
        <v>1644</v>
      </c>
      <c r="AM1143" s="55" t="s">
        <v>3861</v>
      </c>
      <c r="AN1143" s="55" t="s">
        <v>1644</v>
      </c>
      <c r="AO1143" t="s">
        <v>3842</v>
      </c>
    </row>
    <row r="1144" spans="1:41" x14ac:dyDescent="0.25">
      <c r="A1144" s="56">
        <v>45747</v>
      </c>
      <c r="B1144" s="92" t="s">
        <v>2544</v>
      </c>
      <c r="C1144" s="55" t="s">
        <v>4305</v>
      </c>
      <c r="D1144" s="55" t="s">
        <v>3859</v>
      </c>
      <c r="E1144" s="55" t="s">
        <v>89</v>
      </c>
      <c r="F1144" s="55">
        <v>50900010</v>
      </c>
      <c r="G1144" s="55" t="s">
        <v>490</v>
      </c>
      <c r="H1144" s="55" t="s">
        <v>89</v>
      </c>
      <c r="I1144" s="57">
        <v>6.44</v>
      </c>
      <c r="J1144" s="57">
        <v>6.44</v>
      </c>
      <c r="K1144" s="55" t="s">
        <v>4302</v>
      </c>
      <c r="L1144" s="55" t="s">
        <v>1644</v>
      </c>
      <c r="M1144" s="55" t="s">
        <v>4305</v>
      </c>
      <c r="N1144" s="56">
        <v>45747</v>
      </c>
      <c r="O1144" s="55" t="s">
        <v>1644</v>
      </c>
      <c r="P1144" s="55" t="s">
        <v>329</v>
      </c>
      <c r="Q1144" s="55" t="s">
        <v>330</v>
      </c>
      <c r="R1144" s="55" t="s">
        <v>1644</v>
      </c>
      <c r="S1144" s="55" t="s">
        <v>1644</v>
      </c>
      <c r="T1144" s="55" t="s">
        <v>1644</v>
      </c>
      <c r="U1144" s="55" t="s">
        <v>4130</v>
      </c>
      <c r="V1144" s="55" t="s">
        <v>1718</v>
      </c>
      <c r="W1144" s="55" t="s">
        <v>1644</v>
      </c>
      <c r="X1144" s="56"/>
      <c r="Y1144" s="55" t="s">
        <v>1644</v>
      </c>
      <c r="Z1144" s="56"/>
      <c r="AA1144" s="55" t="s">
        <v>1644</v>
      </c>
      <c r="AB1144" s="59">
        <v>121145</v>
      </c>
      <c r="AC1144" s="55" t="s">
        <v>1554</v>
      </c>
      <c r="AD1144" s="55" t="s">
        <v>1644</v>
      </c>
      <c r="AE1144" s="58">
        <v>0</v>
      </c>
      <c r="AF1144" s="55" t="s">
        <v>1644</v>
      </c>
      <c r="AG1144" s="55" t="s">
        <v>1644</v>
      </c>
      <c r="AH1144" s="55" t="s">
        <v>1644</v>
      </c>
      <c r="AI1144" s="55" t="s">
        <v>1644</v>
      </c>
      <c r="AJ1144" s="55" t="s">
        <v>1644</v>
      </c>
      <c r="AK1144" s="55" t="s">
        <v>1644</v>
      </c>
      <c r="AL1144" s="55" t="s">
        <v>1644</v>
      </c>
      <c r="AM1144" s="55" t="s">
        <v>3861</v>
      </c>
      <c r="AN1144" s="55" t="s">
        <v>1644</v>
      </c>
      <c r="AO1144" t="s">
        <v>3842</v>
      </c>
    </row>
    <row r="1145" spans="1:41" x14ac:dyDescent="0.25">
      <c r="A1145" s="56">
        <v>45747</v>
      </c>
      <c r="B1145" s="92" t="s">
        <v>2544</v>
      </c>
      <c r="C1145" s="55" t="s">
        <v>4305</v>
      </c>
      <c r="D1145" s="55" t="s">
        <v>3859</v>
      </c>
      <c r="E1145" s="55" t="s">
        <v>89</v>
      </c>
      <c r="F1145" s="55">
        <v>50900010</v>
      </c>
      <c r="G1145" s="55" t="s">
        <v>490</v>
      </c>
      <c r="H1145" s="55" t="s">
        <v>89</v>
      </c>
      <c r="I1145" s="57">
        <v>16.91</v>
      </c>
      <c r="J1145" s="57">
        <v>16.91</v>
      </c>
      <c r="K1145" s="55" t="s">
        <v>4302</v>
      </c>
      <c r="L1145" s="55" t="s">
        <v>1644</v>
      </c>
      <c r="M1145" s="55" t="s">
        <v>4305</v>
      </c>
      <c r="N1145" s="56">
        <v>45747</v>
      </c>
      <c r="O1145" s="55" t="s">
        <v>1644</v>
      </c>
      <c r="P1145" s="55" t="s">
        <v>329</v>
      </c>
      <c r="Q1145" s="55" t="s">
        <v>330</v>
      </c>
      <c r="R1145" s="55" t="s">
        <v>1644</v>
      </c>
      <c r="S1145" s="55" t="s">
        <v>1644</v>
      </c>
      <c r="T1145" s="55" t="s">
        <v>1644</v>
      </c>
      <c r="U1145" s="55" t="s">
        <v>4129</v>
      </c>
      <c r="V1145" s="55" t="s">
        <v>1718</v>
      </c>
      <c r="W1145" s="55" t="s">
        <v>1644</v>
      </c>
      <c r="X1145" s="56"/>
      <c r="Y1145" s="55" t="s">
        <v>1644</v>
      </c>
      <c r="Z1145" s="56"/>
      <c r="AA1145" s="55" t="s">
        <v>1644</v>
      </c>
      <c r="AB1145" s="59">
        <v>329330</v>
      </c>
      <c r="AC1145" s="55" t="s">
        <v>1554</v>
      </c>
      <c r="AD1145" s="55" t="s">
        <v>1644</v>
      </c>
      <c r="AE1145" s="58">
        <v>0</v>
      </c>
      <c r="AF1145" s="55" t="s">
        <v>1644</v>
      </c>
      <c r="AG1145" s="55" t="s">
        <v>1644</v>
      </c>
      <c r="AH1145" s="55" t="s">
        <v>1644</v>
      </c>
      <c r="AI1145" s="55" t="s">
        <v>1644</v>
      </c>
      <c r="AJ1145" s="55" t="s">
        <v>1644</v>
      </c>
      <c r="AK1145" s="55" t="s">
        <v>1644</v>
      </c>
      <c r="AL1145" s="55" t="s">
        <v>1644</v>
      </c>
      <c r="AM1145" s="55" t="s">
        <v>3861</v>
      </c>
      <c r="AN1145" s="55" t="s">
        <v>1644</v>
      </c>
      <c r="AO1145" t="s">
        <v>3842</v>
      </c>
    </row>
    <row r="1146" spans="1:41" x14ac:dyDescent="0.25">
      <c r="A1146" s="56">
        <v>45747</v>
      </c>
      <c r="B1146" s="92" t="s">
        <v>2544</v>
      </c>
      <c r="C1146" s="55" t="s">
        <v>4305</v>
      </c>
      <c r="D1146" s="55" t="s">
        <v>3859</v>
      </c>
      <c r="E1146" s="55" t="s">
        <v>89</v>
      </c>
      <c r="F1146" s="55">
        <v>50900010</v>
      </c>
      <c r="G1146" s="55" t="s">
        <v>490</v>
      </c>
      <c r="H1146" s="55" t="s">
        <v>89</v>
      </c>
      <c r="I1146" s="57">
        <v>210.94</v>
      </c>
      <c r="J1146" s="57">
        <v>210.94</v>
      </c>
      <c r="K1146" s="55" t="s">
        <v>4302</v>
      </c>
      <c r="L1146" s="55" t="s">
        <v>1644</v>
      </c>
      <c r="M1146" s="55" t="s">
        <v>4305</v>
      </c>
      <c r="N1146" s="56">
        <v>45747</v>
      </c>
      <c r="O1146" s="55" t="s">
        <v>1644</v>
      </c>
      <c r="P1146" s="55" t="s">
        <v>329</v>
      </c>
      <c r="Q1146" s="55" t="s">
        <v>330</v>
      </c>
      <c r="R1146" s="55" t="s">
        <v>1644</v>
      </c>
      <c r="S1146" s="55" t="s">
        <v>1644</v>
      </c>
      <c r="T1146" s="55" t="s">
        <v>1644</v>
      </c>
      <c r="U1146" s="55" t="s">
        <v>4174</v>
      </c>
      <c r="V1146" s="55" t="s">
        <v>1881</v>
      </c>
      <c r="W1146" s="55" t="s">
        <v>1644</v>
      </c>
      <c r="X1146" s="56"/>
      <c r="Y1146" s="55" t="s">
        <v>1644</v>
      </c>
      <c r="Z1146" s="56"/>
      <c r="AA1146" s="55" t="s">
        <v>1644</v>
      </c>
      <c r="AB1146" s="59">
        <v>3258008</v>
      </c>
      <c r="AC1146" s="55" t="s">
        <v>1554</v>
      </c>
      <c r="AD1146" s="55" t="s">
        <v>1644</v>
      </c>
      <c r="AE1146" s="58">
        <v>0</v>
      </c>
      <c r="AF1146" s="55" t="s">
        <v>1644</v>
      </c>
      <c r="AG1146" s="55" t="s">
        <v>1644</v>
      </c>
      <c r="AH1146" s="55" t="s">
        <v>1644</v>
      </c>
      <c r="AI1146" s="55" t="s">
        <v>1644</v>
      </c>
      <c r="AJ1146" s="55" t="s">
        <v>1644</v>
      </c>
      <c r="AK1146" s="55" t="s">
        <v>1644</v>
      </c>
      <c r="AL1146" s="55" t="s">
        <v>1644</v>
      </c>
      <c r="AM1146" s="55" t="s">
        <v>3861</v>
      </c>
      <c r="AN1146" s="55" t="s">
        <v>1644</v>
      </c>
      <c r="AO1146" t="s">
        <v>3842</v>
      </c>
    </row>
    <row r="1147" spans="1:41" x14ac:dyDescent="0.25">
      <c r="A1147" s="56">
        <v>45747</v>
      </c>
      <c r="B1147" s="92" t="s">
        <v>2544</v>
      </c>
      <c r="C1147" s="55" t="s">
        <v>4305</v>
      </c>
      <c r="D1147" s="55" t="s">
        <v>3859</v>
      </c>
      <c r="E1147" s="55" t="s">
        <v>89</v>
      </c>
      <c r="F1147" s="55">
        <v>50900010</v>
      </c>
      <c r="G1147" s="55" t="s">
        <v>490</v>
      </c>
      <c r="H1147" s="55" t="s">
        <v>89</v>
      </c>
      <c r="I1147" s="57">
        <v>105.64</v>
      </c>
      <c r="J1147" s="57">
        <v>105.64</v>
      </c>
      <c r="K1147" s="55" t="s">
        <v>4302</v>
      </c>
      <c r="L1147" s="55" t="s">
        <v>1644</v>
      </c>
      <c r="M1147" s="55" t="s">
        <v>4305</v>
      </c>
      <c r="N1147" s="56">
        <v>45747</v>
      </c>
      <c r="O1147" s="55" t="s">
        <v>1644</v>
      </c>
      <c r="P1147" s="55" t="s">
        <v>329</v>
      </c>
      <c r="Q1147" s="55" t="s">
        <v>330</v>
      </c>
      <c r="R1147" s="55" t="s">
        <v>1644</v>
      </c>
      <c r="S1147" s="55" t="s">
        <v>1644</v>
      </c>
      <c r="T1147" s="55" t="s">
        <v>1644</v>
      </c>
      <c r="U1147" s="55" t="s">
        <v>4152</v>
      </c>
      <c r="V1147" s="55" t="s">
        <v>1881</v>
      </c>
      <c r="W1147" s="55" t="s">
        <v>1644</v>
      </c>
      <c r="X1147" s="56"/>
      <c r="Y1147" s="55" t="s">
        <v>1644</v>
      </c>
      <c r="Z1147" s="56"/>
      <c r="AA1147" s="55" t="s">
        <v>1644</v>
      </c>
      <c r="AB1147" s="59">
        <v>0</v>
      </c>
      <c r="AC1147" s="55" t="s">
        <v>1554</v>
      </c>
      <c r="AD1147" s="55" t="s">
        <v>1644</v>
      </c>
      <c r="AE1147" s="58">
        <v>0</v>
      </c>
      <c r="AF1147" s="55" t="s">
        <v>1644</v>
      </c>
      <c r="AG1147" s="55" t="s">
        <v>1644</v>
      </c>
      <c r="AH1147" s="55" t="s">
        <v>1644</v>
      </c>
      <c r="AI1147" s="55" t="s">
        <v>1644</v>
      </c>
      <c r="AJ1147" s="55" t="s">
        <v>1644</v>
      </c>
      <c r="AK1147" s="55" t="s">
        <v>1644</v>
      </c>
      <c r="AL1147" s="55" t="s">
        <v>1644</v>
      </c>
      <c r="AM1147" s="55" t="s">
        <v>3861</v>
      </c>
      <c r="AN1147" s="55" t="s">
        <v>1644</v>
      </c>
      <c r="AO1147" t="s">
        <v>3842</v>
      </c>
    </row>
    <row r="1148" spans="1:41" x14ac:dyDescent="0.25">
      <c r="A1148" s="56">
        <v>45747</v>
      </c>
      <c r="B1148" s="92" t="s">
        <v>2544</v>
      </c>
      <c r="C1148" s="55" t="s">
        <v>4305</v>
      </c>
      <c r="D1148" s="55" t="s">
        <v>3859</v>
      </c>
      <c r="E1148" s="55" t="s">
        <v>89</v>
      </c>
      <c r="F1148" s="55">
        <v>50900010</v>
      </c>
      <c r="G1148" s="55" t="s">
        <v>490</v>
      </c>
      <c r="H1148" s="55" t="s">
        <v>89</v>
      </c>
      <c r="I1148" s="57">
        <v>2.0299999999999998</v>
      </c>
      <c r="J1148" s="57">
        <v>2.0299999999999998</v>
      </c>
      <c r="K1148" s="55" t="s">
        <v>4302</v>
      </c>
      <c r="L1148" s="55" t="s">
        <v>1644</v>
      </c>
      <c r="M1148" s="55" t="s">
        <v>4305</v>
      </c>
      <c r="N1148" s="56">
        <v>45747</v>
      </c>
      <c r="O1148" s="55" t="s">
        <v>1644</v>
      </c>
      <c r="P1148" s="55" t="s">
        <v>329</v>
      </c>
      <c r="Q1148" s="55" t="s">
        <v>330</v>
      </c>
      <c r="R1148" s="55" t="s">
        <v>1644</v>
      </c>
      <c r="S1148" s="55" t="s">
        <v>1644</v>
      </c>
      <c r="T1148" s="55" t="s">
        <v>1644</v>
      </c>
      <c r="U1148" s="55" t="s">
        <v>4166</v>
      </c>
      <c r="V1148" s="55" t="s">
        <v>1718</v>
      </c>
      <c r="W1148" s="55" t="s">
        <v>1644</v>
      </c>
      <c r="X1148" s="56"/>
      <c r="Y1148" s="55" t="s">
        <v>1644</v>
      </c>
      <c r="Z1148" s="56"/>
      <c r="AA1148" s="55" t="s">
        <v>1644</v>
      </c>
      <c r="AB1148" s="59">
        <v>88796</v>
      </c>
      <c r="AC1148" s="55" t="s">
        <v>1554</v>
      </c>
      <c r="AD1148" s="55" t="s">
        <v>1644</v>
      </c>
      <c r="AE1148" s="58">
        <v>0</v>
      </c>
      <c r="AF1148" s="55" t="s">
        <v>1644</v>
      </c>
      <c r="AG1148" s="55" t="s">
        <v>1644</v>
      </c>
      <c r="AH1148" s="55" t="s">
        <v>1644</v>
      </c>
      <c r="AI1148" s="55" t="s">
        <v>1644</v>
      </c>
      <c r="AJ1148" s="55" t="s">
        <v>1644</v>
      </c>
      <c r="AK1148" s="55" t="s">
        <v>1644</v>
      </c>
      <c r="AL1148" s="55" t="s">
        <v>1644</v>
      </c>
      <c r="AM1148" s="55" t="s">
        <v>3861</v>
      </c>
      <c r="AN1148" s="55" t="s">
        <v>1644</v>
      </c>
      <c r="AO1148" t="s">
        <v>3842</v>
      </c>
    </row>
    <row r="1149" spans="1:41" x14ac:dyDescent="0.25">
      <c r="A1149" s="56">
        <v>45747</v>
      </c>
      <c r="B1149" s="92" t="s">
        <v>2544</v>
      </c>
      <c r="C1149" s="55" t="s">
        <v>4305</v>
      </c>
      <c r="D1149" s="55" t="s">
        <v>3859</v>
      </c>
      <c r="E1149" s="55" t="s">
        <v>89</v>
      </c>
      <c r="F1149" s="55">
        <v>50900010</v>
      </c>
      <c r="G1149" s="55" t="s">
        <v>490</v>
      </c>
      <c r="H1149" s="55" t="s">
        <v>89</v>
      </c>
      <c r="I1149" s="57">
        <v>538.14</v>
      </c>
      <c r="J1149" s="57">
        <v>538.14</v>
      </c>
      <c r="K1149" s="55" t="s">
        <v>4302</v>
      </c>
      <c r="L1149" s="55" t="s">
        <v>1644</v>
      </c>
      <c r="M1149" s="55" t="s">
        <v>4305</v>
      </c>
      <c r="N1149" s="56">
        <v>45747</v>
      </c>
      <c r="O1149" s="55" t="s">
        <v>1644</v>
      </c>
      <c r="P1149" s="55" t="s">
        <v>329</v>
      </c>
      <c r="Q1149" s="55" t="s">
        <v>330</v>
      </c>
      <c r="R1149" s="55" t="s">
        <v>1644</v>
      </c>
      <c r="S1149" s="55" t="s">
        <v>1644</v>
      </c>
      <c r="T1149" s="55" t="s">
        <v>1644</v>
      </c>
      <c r="U1149" s="55" t="s">
        <v>4145</v>
      </c>
      <c r="V1149" s="55" t="s">
        <v>1881</v>
      </c>
      <c r="W1149" s="55" t="s">
        <v>1644</v>
      </c>
      <c r="X1149" s="56"/>
      <c r="Y1149" s="55" t="s">
        <v>1644</v>
      </c>
      <c r="Z1149" s="56"/>
      <c r="AA1149" s="55" t="s">
        <v>1644</v>
      </c>
      <c r="AB1149" s="59">
        <v>11262805</v>
      </c>
      <c r="AC1149" s="55" t="s">
        <v>1554</v>
      </c>
      <c r="AD1149" s="55" t="s">
        <v>1644</v>
      </c>
      <c r="AE1149" s="58">
        <v>0</v>
      </c>
      <c r="AF1149" s="55" t="s">
        <v>1644</v>
      </c>
      <c r="AG1149" s="55" t="s">
        <v>1644</v>
      </c>
      <c r="AH1149" s="55" t="s">
        <v>1644</v>
      </c>
      <c r="AI1149" s="55" t="s">
        <v>1644</v>
      </c>
      <c r="AJ1149" s="55" t="s">
        <v>1644</v>
      </c>
      <c r="AK1149" s="55" t="s">
        <v>1644</v>
      </c>
      <c r="AL1149" s="55" t="s">
        <v>1644</v>
      </c>
      <c r="AM1149" s="55" t="s">
        <v>3861</v>
      </c>
      <c r="AN1149" s="55" t="s">
        <v>1644</v>
      </c>
      <c r="AO1149" t="s">
        <v>3842</v>
      </c>
    </row>
    <row r="1150" spans="1:41" x14ac:dyDescent="0.25">
      <c r="A1150" s="56">
        <v>45747</v>
      </c>
      <c r="B1150" s="92" t="s">
        <v>2544</v>
      </c>
      <c r="C1150" s="55" t="s">
        <v>4305</v>
      </c>
      <c r="D1150" s="55" t="s">
        <v>3859</v>
      </c>
      <c r="E1150" s="55" t="s">
        <v>89</v>
      </c>
      <c r="F1150" s="55">
        <v>50900010</v>
      </c>
      <c r="G1150" s="55" t="s">
        <v>490</v>
      </c>
      <c r="H1150" s="55" t="s">
        <v>89</v>
      </c>
      <c r="I1150" s="57">
        <v>7.0000000000000007E-2</v>
      </c>
      <c r="J1150" s="57">
        <v>7.0000000000000007E-2</v>
      </c>
      <c r="K1150" s="55" t="s">
        <v>4302</v>
      </c>
      <c r="L1150" s="55" t="s">
        <v>1644</v>
      </c>
      <c r="M1150" s="55" t="s">
        <v>4305</v>
      </c>
      <c r="N1150" s="56">
        <v>45747</v>
      </c>
      <c r="O1150" s="55" t="s">
        <v>1644</v>
      </c>
      <c r="P1150" s="55" t="s">
        <v>329</v>
      </c>
      <c r="Q1150" s="55" t="s">
        <v>330</v>
      </c>
      <c r="R1150" s="55" t="s">
        <v>1644</v>
      </c>
      <c r="S1150" s="55" t="s">
        <v>1644</v>
      </c>
      <c r="T1150" s="55" t="s">
        <v>1644</v>
      </c>
      <c r="U1150" s="55" t="s">
        <v>4147</v>
      </c>
      <c r="V1150" s="55" t="s">
        <v>1718</v>
      </c>
      <c r="W1150" s="55" t="s">
        <v>1644</v>
      </c>
      <c r="X1150" s="56"/>
      <c r="Y1150" s="55" t="s">
        <v>1644</v>
      </c>
      <c r="Z1150" s="56"/>
      <c r="AA1150" s="55" t="s">
        <v>1644</v>
      </c>
      <c r="AB1150" s="59">
        <v>1318</v>
      </c>
      <c r="AC1150" s="55" t="s">
        <v>1554</v>
      </c>
      <c r="AD1150" s="55" t="s">
        <v>1644</v>
      </c>
      <c r="AE1150" s="58">
        <v>0</v>
      </c>
      <c r="AF1150" s="55" t="s">
        <v>1644</v>
      </c>
      <c r="AG1150" s="55" t="s">
        <v>1644</v>
      </c>
      <c r="AH1150" s="55" t="s">
        <v>1644</v>
      </c>
      <c r="AI1150" s="55" t="s">
        <v>1644</v>
      </c>
      <c r="AJ1150" s="55" t="s">
        <v>1644</v>
      </c>
      <c r="AK1150" s="55" t="s">
        <v>1644</v>
      </c>
      <c r="AL1150" s="55" t="s">
        <v>1644</v>
      </c>
      <c r="AM1150" s="55" t="s">
        <v>3861</v>
      </c>
      <c r="AN1150" s="55" t="s">
        <v>1644</v>
      </c>
      <c r="AO1150" t="s">
        <v>3842</v>
      </c>
    </row>
    <row r="1151" spans="1:41" x14ac:dyDescent="0.25">
      <c r="A1151" s="56">
        <v>45747</v>
      </c>
      <c r="B1151" s="92" t="s">
        <v>2544</v>
      </c>
      <c r="C1151" s="55" t="s">
        <v>4305</v>
      </c>
      <c r="D1151" s="55" t="s">
        <v>3859</v>
      </c>
      <c r="E1151" s="55" t="s">
        <v>89</v>
      </c>
      <c r="F1151" s="55">
        <v>50900010</v>
      </c>
      <c r="G1151" s="55" t="s">
        <v>490</v>
      </c>
      <c r="H1151" s="55" t="s">
        <v>89</v>
      </c>
      <c r="I1151" s="57">
        <v>570.71</v>
      </c>
      <c r="J1151" s="57">
        <v>570.71</v>
      </c>
      <c r="K1151" s="55" t="s">
        <v>4302</v>
      </c>
      <c r="L1151" s="55" t="s">
        <v>1644</v>
      </c>
      <c r="M1151" s="55" t="s">
        <v>4305</v>
      </c>
      <c r="N1151" s="56">
        <v>45747</v>
      </c>
      <c r="O1151" s="55" t="s">
        <v>1644</v>
      </c>
      <c r="P1151" s="55" t="s">
        <v>329</v>
      </c>
      <c r="Q1151" s="55" t="s">
        <v>330</v>
      </c>
      <c r="R1151" s="55" t="s">
        <v>1644</v>
      </c>
      <c r="S1151" s="55" t="s">
        <v>1644</v>
      </c>
      <c r="T1151" s="55" t="s">
        <v>1644</v>
      </c>
      <c r="U1151" s="55" t="s">
        <v>4127</v>
      </c>
      <c r="V1151" s="55" t="s">
        <v>1881</v>
      </c>
      <c r="W1151" s="55" t="s">
        <v>1644</v>
      </c>
      <c r="X1151" s="56"/>
      <c r="Y1151" s="55" t="s">
        <v>1644</v>
      </c>
      <c r="Z1151" s="56"/>
      <c r="AA1151" s="55" t="s">
        <v>1644</v>
      </c>
      <c r="AB1151" s="59">
        <v>13392808</v>
      </c>
      <c r="AC1151" s="55" t="s">
        <v>1554</v>
      </c>
      <c r="AD1151" s="55" t="s">
        <v>1644</v>
      </c>
      <c r="AE1151" s="58">
        <v>0</v>
      </c>
      <c r="AF1151" s="55" t="s">
        <v>1644</v>
      </c>
      <c r="AG1151" s="55" t="s">
        <v>1644</v>
      </c>
      <c r="AH1151" s="55" t="s">
        <v>1644</v>
      </c>
      <c r="AI1151" s="55" t="s">
        <v>1644</v>
      </c>
      <c r="AJ1151" s="55" t="s">
        <v>1644</v>
      </c>
      <c r="AK1151" s="55" t="s">
        <v>1644</v>
      </c>
      <c r="AL1151" s="55" t="s">
        <v>1644</v>
      </c>
      <c r="AM1151" s="55" t="s">
        <v>3861</v>
      </c>
      <c r="AN1151" s="55" t="s">
        <v>1644</v>
      </c>
      <c r="AO1151" t="s">
        <v>3842</v>
      </c>
    </row>
    <row r="1152" spans="1:41" x14ac:dyDescent="0.25">
      <c r="A1152" s="56">
        <v>45747</v>
      </c>
      <c r="B1152" s="92" t="s">
        <v>2544</v>
      </c>
      <c r="C1152" s="55" t="s">
        <v>4305</v>
      </c>
      <c r="D1152" s="55" t="s">
        <v>3859</v>
      </c>
      <c r="E1152" s="55" t="s">
        <v>89</v>
      </c>
      <c r="F1152" s="55">
        <v>50900010</v>
      </c>
      <c r="G1152" s="55" t="s">
        <v>490</v>
      </c>
      <c r="H1152" s="55" t="s">
        <v>89</v>
      </c>
      <c r="I1152" s="57">
        <v>10.119999999999999</v>
      </c>
      <c r="J1152" s="57">
        <v>10.119999999999999</v>
      </c>
      <c r="K1152" s="55" t="s">
        <v>4302</v>
      </c>
      <c r="L1152" s="55" t="s">
        <v>1644</v>
      </c>
      <c r="M1152" s="55" t="s">
        <v>4305</v>
      </c>
      <c r="N1152" s="56">
        <v>45747</v>
      </c>
      <c r="O1152" s="55" t="s">
        <v>1644</v>
      </c>
      <c r="P1152" s="55" t="s">
        <v>329</v>
      </c>
      <c r="Q1152" s="55" t="s">
        <v>330</v>
      </c>
      <c r="R1152" s="55" t="s">
        <v>1644</v>
      </c>
      <c r="S1152" s="55" t="s">
        <v>1644</v>
      </c>
      <c r="T1152" s="55" t="s">
        <v>1644</v>
      </c>
      <c r="U1152" s="55" t="s">
        <v>4145</v>
      </c>
      <c r="V1152" s="55" t="s">
        <v>1718</v>
      </c>
      <c r="W1152" s="55" t="s">
        <v>1644</v>
      </c>
      <c r="X1152" s="56"/>
      <c r="Y1152" s="55" t="s">
        <v>1644</v>
      </c>
      <c r="Z1152" s="56"/>
      <c r="AA1152" s="55" t="s">
        <v>1644</v>
      </c>
      <c r="AB1152" s="59">
        <v>190586</v>
      </c>
      <c r="AC1152" s="55" t="s">
        <v>1554</v>
      </c>
      <c r="AD1152" s="55" t="s">
        <v>1644</v>
      </c>
      <c r="AE1152" s="58">
        <v>0</v>
      </c>
      <c r="AF1152" s="55" t="s">
        <v>1644</v>
      </c>
      <c r="AG1152" s="55" t="s">
        <v>1644</v>
      </c>
      <c r="AH1152" s="55" t="s">
        <v>1644</v>
      </c>
      <c r="AI1152" s="55" t="s">
        <v>1644</v>
      </c>
      <c r="AJ1152" s="55" t="s">
        <v>1644</v>
      </c>
      <c r="AK1152" s="55" t="s">
        <v>1644</v>
      </c>
      <c r="AL1152" s="55" t="s">
        <v>1644</v>
      </c>
      <c r="AM1152" s="55" t="s">
        <v>3861</v>
      </c>
      <c r="AN1152" s="55" t="s">
        <v>1644</v>
      </c>
      <c r="AO1152" t="s">
        <v>3842</v>
      </c>
    </row>
    <row r="1153" spans="1:41" x14ac:dyDescent="0.25">
      <c r="A1153" s="56">
        <v>45747</v>
      </c>
      <c r="B1153" s="92" t="s">
        <v>2544</v>
      </c>
      <c r="C1153" s="55" t="s">
        <v>4305</v>
      </c>
      <c r="D1153" s="55" t="s">
        <v>3859</v>
      </c>
      <c r="E1153" s="55" t="s">
        <v>89</v>
      </c>
      <c r="F1153" s="55">
        <v>50900010</v>
      </c>
      <c r="G1153" s="55" t="s">
        <v>490</v>
      </c>
      <c r="H1153" s="55" t="s">
        <v>89</v>
      </c>
      <c r="I1153" s="57">
        <v>34.5</v>
      </c>
      <c r="J1153" s="57">
        <v>34.5</v>
      </c>
      <c r="K1153" s="55" t="s">
        <v>4302</v>
      </c>
      <c r="L1153" s="55" t="s">
        <v>1644</v>
      </c>
      <c r="M1153" s="55" t="s">
        <v>4305</v>
      </c>
      <c r="N1153" s="56">
        <v>45747</v>
      </c>
      <c r="O1153" s="55" t="s">
        <v>1644</v>
      </c>
      <c r="P1153" s="55" t="s">
        <v>329</v>
      </c>
      <c r="Q1153" s="55" t="s">
        <v>330</v>
      </c>
      <c r="R1153" s="55" t="s">
        <v>1644</v>
      </c>
      <c r="S1153" s="55" t="s">
        <v>1644</v>
      </c>
      <c r="T1153" s="55" t="s">
        <v>1644</v>
      </c>
      <c r="U1153" s="55" t="s">
        <v>4139</v>
      </c>
      <c r="V1153" s="55" t="s">
        <v>1881</v>
      </c>
      <c r="W1153" s="55" t="s">
        <v>1644</v>
      </c>
      <c r="X1153" s="56"/>
      <c r="Y1153" s="55" t="s">
        <v>1644</v>
      </c>
      <c r="Z1153" s="56"/>
      <c r="AA1153" s="55" t="s">
        <v>1644</v>
      </c>
      <c r="AB1153" s="59">
        <v>1338853</v>
      </c>
      <c r="AC1153" s="55" t="s">
        <v>1554</v>
      </c>
      <c r="AD1153" s="55" t="s">
        <v>1644</v>
      </c>
      <c r="AE1153" s="58">
        <v>0</v>
      </c>
      <c r="AF1153" s="55" t="s">
        <v>1644</v>
      </c>
      <c r="AG1153" s="55" t="s">
        <v>1644</v>
      </c>
      <c r="AH1153" s="55" t="s">
        <v>1644</v>
      </c>
      <c r="AI1153" s="55" t="s">
        <v>1644</v>
      </c>
      <c r="AJ1153" s="55" t="s">
        <v>1644</v>
      </c>
      <c r="AK1153" s="55" t="s">
        <v>1644</v>
      </c>
      <c r="AL1153" s="55" t="s">
        <v>1644</v>
      </c>
      <c r="AM1153" s="55" t="s">
        <v>3861</v>
      </c>
      <c r="AN1153" s="55" t="s">
        <v>1644</v>
      </c>
      <c r="AO1153" t="s">
        <v>3842</v>
      </c>
    </row>
    <row r="1154" spans="1:41" x14ac:dyDescent="0.25">
      <c r="A1154" s="56">
        <v>45747</v>
      </c>
      <c r="B1154" s="92" t="s">
        <v>2544</v>
      </c>
      <c r="C1154" s="55" t="s">
        <v>4305</v>
      </c>
      <c r="D1154" s="55" t="s">
        <v>3859</v>
      </c>
      <c r="E1154" s="55" t="s">
        <v>89</v>
      </c>
      <c r="F1154" s="55">
        <v>50900010</v>
      </c>
      <c r="G1154" s="55" t="s">
        <v>490</v>
      </c>
      <c r="H1154" s="55" t="s">
        <v>89</v>
      </c>
      <c r="I1154" s="57">
        <v>2.19</v>
      </c>
      <c r="J1154" s="57">
        <v>2.19</v>
      </c>
      <c r="K1154" s="55" t="s">
        <v>4302</v>
      </c>
      <c r="L1154" s="55" t="s">
        <v>1644</v>
      </c>
      <c r="M1154" s="55" t="s">
        <v>4305</v>
      </c>
      <c r="N1154" s="56">
        <v>45747</v>
      </c>
      <c r="O1154" s="55" t="s">
        <v>1644</v>
      </c>
      <c r="P1154" s="55" t="s">
        <v>4042</v>
      </c>
      <c r="Q1154" s="55" t="s">
        <v>4043</v>
      </c>
      <c r="R1154" s="55" t="s">
        <v>1644</v>
      </c>
      <c r="S1154" s="55" t="s">
        <v>1644</v>
      </c>
      <c r="T1154" s="55" t="s">
        <v>1644</v>
      </c>
      <c r="U1154" s="55" t="s">
        <v>4148</v>
      </c>
      <c r="V1154" s="55" t="s">
        <v>1718</v>
      </c>
      <c r="W1154" s="55" t="s">
        <v>1644</v>
      </c>
      <c r="X1154" s="56"/>
      <c r="Y1154" s="55" t="s">
        <v>1644</v>
      </c>
      <c r="Z1154" s="56"/>
      <c r="AA1154" s="55" t="s">
        <v>1644</v>
      </c>
      <c r="AB1154" s="59">
        <v>42618</v>
      </c>
      <c r="AC1154" s="55" t="s">
        <v>1554</v>
      </c>
      <c r="AD1154" s="55" t="s">
        <v>1644</v>
      </c>
      <c r="AE1154" s="58">
        <v>0</v>
      </c>
      <c r="AF1154" s="55" t="s">
        <v>1644</v>
      </c>
      <c r="AG1154" s="55" t="s">
        <v>1644</v>
      </c>
      <c r="AH1154" s="55" t="s">
        <v>1644</v>
      </c>
      <c r="AI1154" s="55" t="s">
        <v>1644</v>
      </c>
      <c r="AJ1154" s="55" t="s">
        <v>1644</v>
      </c>
      <c r="AK1154" s="55" t="s">
        <v>1644</v>
      </c>
      <c r="AL1154" s="55" t="s">
        <v>1644</v>
      </c>
      <c r="AM1154" s="55" t="s">
        <v>3861</v>
      </c>
      <c r="AN1154" s="55" t="s">
        <v>1644</v>
      </c>
      <c r="AO1154" t="s">
        <v>4371</v>
      </c>
    </row>
    <row r="1155" spans="1:41" x14ac:dyDescent="0.25">
      <c r="A1155" s="56">
        <v>45747</v>
      </c>
      <c r="B1155" s="92" t="s">
        <v>2544</v>
      </c>
      <c r="C1155" s="55" t="s">
        <v>4305</v>
      </c>
      <c r="D1155" s="55" t="s">
        <v>3859</v>
      </c>
      <c r="E1155" s="55" t="s">
        <v>89</v>
      </c>
      <c r="F1155" s="55">
        <v>50900010</v>
      </c>
      <c r="G1155" s="55" t="s">
        <v>490</v>
      </c>
      <c r="H1155" s="55" t="s">
        <v>89</v>
      </c>
      <c r="I1155" s="57">
        <v>0.63</v>
      </c>
      <c r="J1155" s="57">
        <v>0.63</v>
      </c>
      <c r="K1155" s="55" t="s">
        <v>4302</v>
      </c>
      <c r="L1155" s="55" t="s">
        <v>1644</v>
      </c>
      <c r="M1155" s="55" t="s">
        <v>4305</v>
      </c>
      <c r="N1155" s="56">
        <v>45747</v>
      </c>
      <c r="O1155" s="55" t="s">
        <v>1644</v>
      </c>
      <c r="P1155" s="55" t="s">
        <v>329</v>
      </c>
      <c r="Q1155" s="55" t="s">
        <v>330</v>
      </c>
      <c r="R1155" s="55" t="s">
        <v>1644</v>
      </c>
      <c r="S1155" s="55" t="s">
        <v>1644</v>
      </c>
      <c r="T1155" s="55" t="s">
        <v>1644</v>
      </c>
      <c r="U1155" s="55" t="s">
        <v>4164</v>
      </c>
      <c r="V1155" s="55" t="s">
        <v>1718</v>
      </c>
      <c r="W1155" s="55" t="s">
        <v>1644</v>
      </c>
      <c r="X1155" s="56"/>
      <c r="Y1155" s="55" t="s">
        <v>1644</v>
      </c>
      <c r="Z1155" s="56"/>
      <c r="AA1155" s="55" t="s">
        <v>1644</v>
      </c>
      <c r="AB1155" s="59">
        <v>11867</v>
      </c>
      <c r="AC1155" s="55" t="s">
        <v>1554</v>
      </c>
      <c r="AD1155" s="55" t="s">
        <v>1644</v>
      </c>
      <c r="AE1155" s="58">
        <v>0</v>
      </c>
      <c r="AF1155" s="55" t="s">
        <v>1644</v>
      </c>
      <c r="AG1155" s="55" t="s">
        <v>1644</v>
      </c>
      <c r="AH1155" s="55" t="s">
        <v>1644</v>
      </c>
      <c r="AI1155" s="55" t="s">
        <v>1644</v>
      </c>
      <c r="AJ1155" s="55" t="s">
        <v>1644</v>
      </c>
      <c r="AK1155" s="55" t="s">
        <v>1644</v>
      </c>
      <c r="AL1155" s="55" t="s">
        <v>1644</v>
      </c>
      <c r="AM1155" s="55" t="s">
        <v>3861</v>
      </c>
      <c r="AN1155" s="55" t="s">
        <v>1644</v>
      </c>
      <c r="AO1155" t="s">
        <v>3842</v>
      </c>
    </row>
    <row r="1156" spans="1:41" x14ac:dyDescent="0.25">
      <c r="A1156" s="56">
        <v>45747</v>
      </c>
      <c r="B1156" s="92" t="s">
        <v>2544</v>
      </c>
      <c r="C1156" s="55" t="s">
        <v>4305</v>
      </c>
      <c r="D1156" s="55" t="s">
        <v>3859</v>
      </c>
      <c r="E1156" s="55" t="s">
        <v>89</v>
      </c>
      <c r="F1156" s="55">
        <v>50900010</v>
      </c>
      <c r="G1156" s="55" t="s">
        <v>490</v>
      </c>
      <c r="H1156" s="55" t="s">
        <v>89</v>
      </c>
      <c r="I1156" s="57">
        <v>1.43</v>
      </c>
      <c r="J1156" s="57">
        <v>1.43</v>
      </c>
      <c r="K1156" s="55" t="s">
        <v>4302</v>
      </c>
      <c r="L1156" s="55" t="s">
        <v>1644</v>
      </c>
      <c r="M1156" s="55" t="s">
        <v>4305</v>
      </c>
      <c r="N1156" s="56">
        <v>45747</v>
      </c>
      <c r="O1156" s="55" t="s">
        <v>1644</v>
      </c>
      <c r="P1156" s="55" t="s">
        <v>329</v>
      </c>
      <c r="Q1156" s="55" t="s">
        <v>330</v>
      </c>
      <c r="R1156" s="55" t="s">
        <v>1644</v>
      </c>
      <c r="S1156" s="55" t="s">
        <v>1644</v>
      </c>
      <c r="T1156" s="55" t="s">
        <v>1644</v>
      </c>
      <c r="U1156" s="55" t="s">
        <v>4122</v>
      </c>
      <c r="V1156" s="55" t="s">
        <v>1718</v>
      </c>
      <c r="W1156" s="55" t="s">
        <v>1644</v>
      </c>
      <c r="X1156" s="56"/>
      <c r="Y1156" s="55" t="s">
        <v>1644</v>
      </c>
      <c r="Z1156" s="56"/>
      <c r="AA1156" s="55" t="s">
        <v>1644</v>
      </c>
      <c r="AB1156" s="59">
        <v>27908</v>
      </c>
      <c r="AC1156" s="55" t="s">
        <v>1554</v>
      </c>
      <c r="AD1156" s="55" t="s">
        <v>1644</v>
      </c>
      <c r="AE1156" s="58">
        <v>0</v>
      </c>
      <c r="AF1156" s="55" t="s">
        <v>1644</v>
      </c>
      <c r="AG1156" s="55" t="s">
        <v>1644</v>
      </c>
      <c r="AH1156" s="55" t="s">
        <v>1644</v>
      </c>
      <c r="AI1156" s="55" t="s">
        <v>1644</v>
      </c>
      <c r="AJ1156" s="55" t="s">
        <v>1644</v>
      </c>
      <c r="AK1156" s="55" t="s">
        <v>1644</v>
      </c>
      <c r="AL1156" s="55" t="s">
        <v>1644</v>
      </c>
      <c r="AM1156" s="55" t="s">
        <v>3861</v>
      </c>
      <c r="AN1156" s="55" t="s">
        <v>1644</v>
      </c>
      <c r="AO1156" t="s">
        <v>3842</v>
      </c>
    </row>
    <row r="1157" spans="1:41" x14ac:dyDescent="0.25">
      <c r="A1157" s="56">
        <v>45747</v>
      </c>
      <c r="B1157" s="92" t="s">
        <v>2544</v>
      </c>
      <c r="C1157" s="55" t="s">
        <v>4305</v>
      </c>
      <c r="D1157" s="55" t="s">
        <v>3859</v>
      </c>
      <c r="E1157" s="55" t="s">
        <v>89</v>
      </c>
      <c r="F1157" s="55">
        <v>50900010</v>
      </c>
      <c r="G1157" s="55" t="s">
        <v>490</v>
      </c>
      <c r="H1157" s="55" t="s">
        <v>89</v>
      </c>
      <c r="I1157" s="57">
        <v>68.150000000000006</v>
      </c>
      <c r="J1157" s="57">
        <v>68.150000000000006</v>
      </c>
      <c r="K1157" s="55" t="s">
        <v>4302</v>
      </c>
      <c r="L1157" s="55" t="s">
        <v>1644</v>
      </c>
      <c r="M1157" s="55" t="s">
        <v>4305</v>
      </c>
      <c r="N1157" s="56">
        <v>45747</v>
      </c>
      <c r="O1157" s="55" t="s">
        <v>1644</v>
      </c>
      <c r="P1157" s="55" t="s">
        <v>329</v>
      </c>
      <c r="Q1157" s="55" t="s">
        <v>330</v>
      </c>
      <c r="R1157" s="55" t="s">
        <v>1644</v>
      </c>
      <c r="S1157" s="55" t="s">
        <v>1644</v>
      </c>
      <c r="T1157" s="55" t="s">
        <v>1644</v>
      </c>
      <c r="U1157" s="55" t="s">
        <v>4137</v>
      </c>
      <c r="V1157" s="55" t="s">
        <v>1881</v>
      </c>
      <c r="W1157" s="55" t="s">
        <v>1644</v>
      </c>
      <c r="X1157" s="56"/>
      <c r="Y1157" s="55" t="s">
        <v>1644</v>
      </c>
      <c r="Z1157" s="56"/>
      <c r="AA1157" s="55" t="s">
        <v>1644</v>
      </c>
      <c r="AB1157" s="59">
        <v>1314080</v>
      </c>
      <c r="AC1157" s="55" t="s">
        <v>1554</v>
      </c>
      <c r="AD1157" s="55" t="s">
        <v>1644</v>
      </c>
      <c r="AE1157" s="58">
        <v>0</v>
      </c>
      <c r="AF1157" s="55" t="s">
        <v>1644</v>
      </c>
      <c r="AG1157" s="55" t="s">
        <v>1644</v>
      </c>
      <c r="AH1157" s="55" t="s">
        <v>1644</v>
      </c>
      <c r="AI1157" s="55" t="s">
        <v>1644</v>
      </c>
      <c r="AJ1157" s="55" t="s">
        <v>1644</v>
      </c>
      <c r="AK1157" s="55" t="s">
        <v>1644</v>
      </c>
      <c r="AL1157" s="55" t="s">
        <v>1644</v>
      </c>
      <c r="AM1157" s="55" t="s">
        <v>3861</v>
      </c>
      <c r="AN1157" s="55" t="s">
        <v>1644</v>
      </c>
      <c r="AO1157" t="s">
        <v>3842</v>
      </c>
    </row>
    <row r="1158" spans="1:41" x14ac:dyDescent="0.25">
      <c r="A1158" s="56">
        <v>45747</v>
      </c>
      <c r="B1158" s="92" t="s">
        <v>2544</v>
      </c>
      <c r="C1158" s="55" t="s">
        <v>4305</v>
      </c>
      <c r="D1158" s="55" t="s">
        <v>3859</v>
      </c>
      <c r="E1158" s="55" t="s">
        <v>89</v>
      </c>
      <c r="F1158" s="55">
        <v>50900010</v>
      </c>
      <c r="G1158" s="55" t="s">
        <v>490</v>
      </c>
      <c r="H1158" s="55" t="s">
        <v>89</v>
      </c>
      <c r="I1158" s="57">
        <v>1.29</v>
      </c>
      <c r="J1158" s="57">
        <v>1.29</v>
      </c>
      <c r="K1158" s="55" t="s">
        <v>4302</v>
      </c>
      <c r="L1158" s="55" t="s">
        <v>1644</v>
      </c>
      <c r="M1158" s="55" t="s">
        <v>4305</v>
      </c>
      <c r="N1158" s="56">
        <v>45747</v>
      </c>
      <c r="O1158" s="55" t="s">
        <v>1644</v>
      </c>
      <c r="P1158" s="55" t="s">
        <v>329</v>
      </c>
      <c r="Q1158" s="55" t="s">
        <v>330</v>
      </c>
      <c r="R1158" s="55" t="s">
        <v>1644</v>
      </c>
      <c r="S1158" s="55" t="s">
        <v>1644</v>
      </c>
      <c r="T1158" s="55" t="s">
        <v>1644</v>
      </c>
      <c r="U1158" s="55" t="s">
        <v>4137</v>
      </c>
      <c r="V1158" s="55" t="s">
        <v>1718</v>
      </c>
      <c r="W1158" s="55" t="s">
        <v>1644</v>
      </c>
      <c r="X1158" s="56"/>
      <c r="Y1158" s="55" t="s">
        <v>1644</v>
      </c>
      <c r="Z1158" s="56"/>
      <c r="AA1158" s="55" t="s">
        <v>1644</v>
      </c>
      <c r="AB1158" s="59">
        <v>24205</v>
      </c>
      <c r="AC1158" s="55" t="s">
        <v>1554</v>
      </c>
      <c r="AD1158" s="55" t="s">
        <v>1644</v>
      </c>
      <c r="AE1158" s="58">
        <v>0</v>
      </c>
      <c r="AF1158" s="55" t="s">
        <v>1644</v>
      </c>
      <c r="AG1158" s="55" t="s">
        <v>1644</v>
      </c>
      <c r="AH1158" s="55" t="s">
        <v>1644</v>
      </c>
      <c r="AI1158" s="55" t="s">
        <v>1644</v>
      </c>
      <c r="AJ1158" s="55" t="s">
        <v>1644</v>
      </c>
      <c r="AK1158" s="55" t="s">
        <v>1644</v>
      </c>
      <c r="AL1158" s="55" t="s">
        <v>1644</v>
      </c>
      <c r="AM1158" s="55" t="s">
        <v>3861</v>
      </c>
      <c r="AN1158" s="55" t="s">
        <v>1644</v>
      </c>
      <c r="AO1158" t="s">
        <v>3842</v>
      </c>
    </row>
    <row r="1159" spans="1:41" x14ac:dyDescent="0.25">
      <c r="A1159" s="56">
        <v>45747</v>
      </c>
      <c r="B1159" s="92" t="s">
        <v>2544</v>
      </c>
      <c r="C1159" s="55" t="s">
        <v>4305</v>
      </c>
      <c r="D1159" s="55" t="s">
        <v>3859</v>
      </c>
      <c r="E1159" s="55" t="s">
        <v>89</v>
      </c>
      <c r="F1159" s="55">
        <v>50900010</v>
      </c>
      <c r="G1159" s="55" t="s">
        <v>490</v>
      </c>
      <c r="H1159" s="55" t="s">
        <v>89</v>
      </c>
      <c r="I1159" s="57">
        <v>48.52</v>
      </c>
      <c r="J1159" s="57">
        <v>48.52</v>
      </c>
      <c r="K1159" s="55" t="s">
        <v>4302</v>
      </c>
      <c r="L1159" s="55" t="s">
        <v>1644</v>
      </c>
      <c r="M1159" s="55" t="s">
        <v>4305</v>
      </c>
      <c r="N1159" s="56">
        <v>45747</v>
      </c>
      <c r="O1159" s="55" t="s">
        <v>1644</v>
      </c>
      <c r="P1159" s="55" t="s">
        <v>329</v>
      </c>
      <c r="Q1159" s="55" t="s">
        <v>330</v>
      </c>
      <c r="R1159" s="55" t="s">
        <v>1644</v>
      </c>
      <c r="S1159" s="55" t="s">
        <v>1644</v>
      </c>
      <c r="T1159" s="55" t="s">
        <v>1644</v>
      </c>
      <c r="U1159" s="55" t="s">
        <v>4149</v>
      </c>
      <c r="V1159" s="55" t="s">
        <v>1881</v>
      </c>
      <c r="W1159" s="55" t="s">
        <v>1644</v>
      </c>
      <c r="X1159" s="56"/>
      <c r="Y1159" s="55" t="s">
        <v>1644</v>
      </c>
      <c r="Z1159" s="56"/>
      <c r="AA1159" s="55" t="s">
        <v>1644</v>
      </c>
      <c r="AB1159" s="59">
        <v>0</v>
      </c>
      <c r="AC1159" s="55" t="s">
        <v>1554</v>
      </c>
      <c r="AD1159" s="55" t="s">
        <v>1644</v>
      </c>
      <c r="AE1159" s="58">
        <v>0</v>
      </c>
      <c r="AF1159" s="55" t="s">
        <v>1644</v>
      </c>
      <c r="AG1159" s="55" t="s">
        <v>1644</v>
      </c>
      <c r="AH1159" s="55" t="s">
        <v>1644</v>
      </c>
      <c r="AI1159" s="55" t="s">
        <v>1644</v>
      </c>
      <c r="AJ1159" s="55" t="s">
        <v>1644</v>
      </c>
      <c r="AK1159" s="55" t="s">
        <v>1644</v>
      </c>
      <c r="AL1159" s="55" t="s">
        <v>1644</v>
      </c>
      <c r="AM1159" s="55" t="s">
        <v>3861</v>
      </c>
      <c r="AN1159" s="55" t="s">
        <v>1644</v>
      </c>
      <c r="AO1159" t="s">
        <v>3842</v>
      </c>
    </row>
    <row r="1160" spans="1:41" x14ac:dyDescent="0.25">
      <c r="A1160" s="56">
        <v>45747</v>
      </c>
      <c r="B1160" s="92" t="s">
        <v>2544</v>
      </c>
      <c r="C1160" s="55" t="s">
        <v>4305</v>
      </c>
      <c r="D1160" s="55" t="s">
        <v>3859</v>
      </c>
      <c r="E1160" s="55" t="s">
        <v>89</v>
      </c>
      <c r="F1160" s="55">
        <v>50900010</v>
      </c>
      <c r="G1160" s="55" t="s">
        <v>490</v>
      </c>
      <c r="H1160" s="55" t="s">
        <v>89</v>
      </c>
      <c r="I1160" s="57">
        <v>4.25</v>
      </c>
      <c r="J1160" s="57">
        <v>4.25</v>
      </c>
      <c r="K1160" s="55" t="s">
        <v>4302</v>
      </c>
      <c r="L1160" s="55" t="s">
        <v>1644</v>
      </c>
      <c r="M1160" s="55" t="s">
        <v>4305</v>
      </c>
      <c r="N1160" s="56">
        <v>45747</v>
      </c>
      <c r="O1160" s="55" t="s">
        <v>1644</v>
      </c>
      <c r="P1160" s="55" t="s">
        <v>329</v>
      </c>
      <c r="Q1160" s="55" t="s">
        <v>330</v>
      </c>
      <c r="R1160" s="55" t="s">
        <v>1644</v>
      </c>
      <c r="S1160" s="55" t="s">
        <v>1644</v>
      </c>
      <c r="T1160" s="55" t="s">
        <v>1644</v>
      </c>
      <c r="U1160" s="55" t="s">
        <v>4176</v>
      </c>
      <c r="V1160" s="55" t="s">
        <v>1718</v>
      </c>
      <c r="W1160" s="55" t="s">
        <v>1644</v>
      </c>
      <c r="X1160" s="56"/>
      <c r="Y1160" s="55" t="s">
        <v>1644</v>
      </c>
      <c r="Z1160" s="56"/>
      <c r="AA1160" s="55" t="s">
        <v>1644</v>
      </c>
      <c r="AB1160" s="59">
        <v>186893</v>
      </c>
      <c r="AC1160" s="55" t="s">
        <v>1554</v>
      </c>
      <c r="AD1160" s="55" t="s">
        <v>1644</v>
      </c>
      <c r="AE1160" s="58">
        <v>0</v>
      </c>
      <c r="AF1160" s="55" t="s">
        <v>1644</v>
      </c>
      <c r="AG1160" s="55" t="s">
        <v>1644</v>
      </c>
      <c r="AH1160" s="55" t="s">
        <v>1644</v>
      </c>
      <c r="AI1160" s="55" t="s">
        <v>1644</v>
      </c>
      <c r="AJ1160" s="55" t="s">
        <v>1644</v>
      </c>
      <c r="AK1160" s="55" t="s">
        <v>1644</v>
      </c>
      <c r="AL1160" s="55" t="s">
        <v>1644</v>
      </c>
      <c r="AM1160" s="55" t="s">
        <v>3861</v>
      </c>
      <c r="AN1160" s="55" t="s">
        <v>1644</v>
      </c>
      <c r="AO1160" t="s">
        <v>3842</v>
      </c>
    </row>
    <row r="1161" spans="1:41" x14ac:dyDescent="0.25">
      <c r="A1161" s="56">
        <v>45747</v>
      </c>
      <c r="B1161" s="92" t="s">
        <v>2544</v>
      </c>
      <c r="C1161" s="55" t="s">
        <v>4305</v>
      </c>
      <c r="D1161" s="55" t="s">
        <v>3859</v>
      </c>
      <c r="E1161" s="55" t="s">
        <v>89</v>
      </c>
      <c r="F1161" s="55">
        <v>50900010</v>
      </c>
      <c r="G1161" s="55" t="s">
        <v>490</v>
      </c>
      <c r="H1161" s="55" t="s">
        <v>89</v>
      </c>
      <c r="I1161" s="57">
        <v>7.76</v>
      </c>
      <c r="J1161" s="57">
        <v>7.76</v>
      </c>
      <c r="K1161" s="55" t="s">
        <v>4302</v>
      </c>
      <c r="L1161" s="55" t="s">
        <v>1644</v>
      </c>
      <c r="M1161" s="55" t="s">
        <v>4305</v>
      </c>
      <c r="N1161" s="56">
        <v>45747</v>
      </c>
      <c r="O1161" s="55" t="s">
        <v>1644</v>
      </c>
      <c r="P1161" s="55" t="s">
        <v>329</v>
      </c>
      <c r="Q1161" s="55" t="s">
        <v>330</v>
      </c>
      <c r="R1161" s="55" t="s">
        <v>1644</v>
      </c>
      <c r="S1161" s="55" t="s">
        <v>1644</v>
      </c>
      <c r="T1161" s="55" t="s">
        <v>1644</v>
      </c>
      <c r="U1161" s="55" t="s">
        <v>4140</v>
      </c>
      <c r="V1161" s="55" t="s">
        <v>1881</v>
      </c>
      <c r="W1161" s="55" t="s">
        <v>1644</v>
      </c>
      <c r="X1161" s="56"/>
      <c r="Y1161" s="55" t="s">
        <v>1644</v>
      </c>
      <c r="Z1161" s="56"/>
      <c r="AA1161" s="55" t="s">
        <v>1644</v>
      </c>
      <c r="AB1161" s="59">
        <v>179608</v>
      </c>
      <c r="AC1161" s="55" t="s">
        <v>1554</v>
      </c>
      <c r="AD1161" s="55" t="s">
        <v>1644</v>
      </c>
      <c r="AE1161" s="58">
        <v>0</v>
      </c>
      <c r="AF1161" s="55" t="s">
        <v>1644</v>
      </c>
      <c r="AG1161" s="55" t="s">
        <v>1644</v>
      </c>
      <c r="AH1161" s="55" t="s">
        <v>1644</v>
      </c>
      <c r="AI1161" s="55" t="s">
        <v>1644</v>
      </c>
      <c r="AJ1161" s="55" t="s">
        <v>1644</v>
      </c>
      <c r="AK1161" s="55" t="s">
        <v>1644</v>
      </c>
      <c r="AL1161" s="55" t="s">
        <v>1644</v>
      </c>
      <c r="AM1161" s="55" t="s">
        <v>3861</v>
      </c>
      <c r="AN1161" s="55" t="s">
        <v>1644</v>
      </c>
      <c r="AO1161" t="s">
        <v>3842</v>
      </c>
    </row>
    <row r="1162" spans="1:41" x14ac:dyDescent="0.25">
      <c r="A1162" s="56">
        <v>45747</v>
      </c>
      <c r="B1162" s="92" t="s">
        <v>2544</v>
      </c>
      <c r="C1162" s="55" t="s">
        <v>4305</v>
      </c>
      <c r="D1162" s="55" t="s">
        <v>3859</v>
      </c>
      <c r="E1162" s="55" t="s">
        <v>89</v>
      </c>
      <c r="F1162" s="55">
        <v>50900010</v>
      </c>
      <c r="G1162" s="55" t="s">
        <v>490</v>
      </c>
      <c r="H1162" s="55" t="s">
        <v>89</v>
      </c>
      <c r="I1162" s="57">
        <v>80.78</v>
      </c>
      <c r="J1162" s="57">
        <v>80.78</v>
      </c>
      <c r="K1162" s="55" t="s">
        <v>4302</v>
      </c>
      <c r="L1162" s="55" t="s">
        <v>1644</v>
      </c>
      <c r="M1162" s="55" t="s">
        <v>4305</v>
      </c>
      <c r="N1162" s="56">
        <v>45747</v>
      </c>
      <c r="O1162" s="55" t="s">
        <v>1644</v>
      </c>
      <c r="P1162" s="55" t="s">
        <v>329</v>
      </c>
      <c r="Q1162" s="55" t="s">
        <v>330</v>
      </c>
      <c r="R1162" s="55" t="s">
        <v>1644</v>
      </c>
      <c r="S1162" s="55" t="s">
        <v>1644</v>
      </c>
      <c r="T1162" s="55" t="s">
        <v>1644</v>
      </c>
      <c r="U1162" s="55" t="s">
        <v>4167</v>
      </c>
      <c r="V1162" s="55" t="s">
        <v>1881</v>
      </c>
      <c r="W1162" s="55" t="s">
        <v>1644</v>
      </c>
      <c r="X1162" s="56"/>
      <c r="Y1162" s="55" t="s">
        <v>1644</v>
      </c>
      <c r="Z1162" s="56"/>
      <c r="AA1162" s="55" t="s">
        <v>1644</v>
      </c>
      <c r="AB1162" s="59">
        <v>1436128</v>
      </c>
      <c r="AC1162" s="55" t="s">
        <v>1554</v>
      </c>
      <c r="AD1162" s="55" t="s">
        <v>1644</v>
      </c>
      <c r="AE1162" s="58">
        <v>0</v>
      </c>
      <c r="AF1162" s="55" t="s">
        <v>1644</v>
      </c>
      <c r="AG1162" s="55" t="s">
        <v>1644</v>
      </c>
      <c r="AH1162" s="55" t="s">
        <v>1644</v>
      </c>
      <c r="AI1162" s="55" t="s">
        <v>1644</v>
      </c>
      <c r="AJ1162" s="55" t="s">
        <v>1644</v>
      </c>
      <c r="AK1162" s="55" t="s">
        <v>1644</v>
      </c>
      <c r="AL1162" s="55" t="s">
        <v>1644</v>
      </c>
      <c r="AM1162" s="55" t="s">
        <v>3861</v>
      </c>
      <c r="AN1162" s="55" t="s">
        <v>1644</v>
      </c>
      <c r="AO1162" t="s">
        <v>3842</v>
      </c>
    </row>
    <row r="1163" spans="1:41" x14ac:dyDescent="0.25">
      <c r="A1163" s="56">
        <v>45747</v>
      </c>
      <c r="B1163" s="92" t="s">
        <v>2544</v>
      </c>
      <c r="C1163" s="55" t="s">
        <v>4305</v>
      </c>
      <c r="D1163" s="55" t="s">
        <v>3859</v>
      </c>
      <c r="E1163" s="55" t="s">
        <v>89</v>
      </c>
      <c r="F1163" s="55">
        <v>50900010</v>
      </c>
      <c r="G1163" s="55" t="s">
        <v>490</v>
      </c>
      <c r="H1163" s="55" t="s">
        <v>89</v>
      </c>
      <c r="I1163" s="57">
        <v>117.68</v>
      </c>
      <c r="J1163" s="57">
        <v>117.68</v>
      </c>
      <c r="K1163" s="55" t="s">
        <v>4302</v>
      </c>
      <c r="L1163" s="55" t="s">
        <v>1644</v>
      </c>
      <c r="M1163" s="55" t="s">
        <v>4305</v>
      </c>
      <c r="N1163" s="56">
        <v>45747</v>
      </c>
      <c r="O1163" s="55" t="s">
        <v>1644</v>
      </c>
      <c r="P1163" s="55" t="s">
        <v>4042</v>
      </c>
      <c r="Q1163" s="55" t="s">
        <v>4043</v>
      </c>
      <c r="R1163" s="55" t="s">
        <v>1644</v>
      </c>
      <c r="S1163" s="55" t="s">
        <v>1644</v>
      </c>
      <c r="T1163" s="55" t="s">
        <v>1644</v>
      </c>
      <c r="U1163" s="55" t="s">
        <v>4148</v>
      </c>
      <c r="V1163" s="55" t="s">
        <v>1881</v>
      </c>
      <c r="W1163" s="55" t="s">
        <v>1644</v>
      </c>
      <c r="X1163" s="56"/>
      <c r="Y1163" s="55" t="s">
        <v>1644</v>
      </c>
      <c r="Z1163" s="56"/>
      <c r="AA1163" s="55" t="s">
        <v>1644</v>
      </c>
      <c r="AB1163" s="59">
        <v>2403856</v>
      </c>
      <c r="AC1163" s="55" t="s">
        <v>1554</v>
      </c>
      <c r="AD1163" s="55" t="s">
        <v>1644</v>
      </c>
      <c r="AE1163" s="58">
        <v>0</v>
      </c>
      <c r="AF1163" s="55" t="s">
        <v>1644</v>
      </c>
      <c r="AG1163" s="55" t="s">
        <v>1644</v>
      </c>
      <c r="AH1163" s="55" t="s">
        <v>1644</v>
      </c>
      <c r="AI1163" s="55" t="s">
        <v>1644</v>
      </c>
      <c r="AJ1163" s="55" t="s">
        <v>1644</v>
      </c>
      <c r="AK1163" s="55" t="s">
        <v>1644</v>
      </c>
      <c r="AL1163" s="55" t="s">
        <v>1644</v>
      </c>
      <c r="AM1163" s="55" t="s">
        <v>3861</v>
      </c>
      <c r="AN1163" s="55" t="s">
        <v>1644</v>
      </c>
      <c r="AO1163" t="s">
        <v>4371</v>
      </c>
    </row>
    <row r="1164" spans="1:41" x14ac:dyDescent="0.25">
      <c r="A1164" s="56">
        <v>45747</v>
      </c>
      <c r="B1164" s="92" t="s">
        <v>2544</v>
      </c>
      <c r="C1164" s="55" t="s">
        <v>4305</v>
      </c>
      <c r="D1164" s="55" t="s">
        <v>3859</v>
      </c>
      <c r="E1164" s="55" t="s">
        <v>89</v>
      </c>
      <c r="F1164" s="55">
        <v>50900010</v>
      </c>
      <c r="G1164" s="55" t="s">
        <v>490</v>
      </c>
      <c r="H1164" s="55" t="s">
        <v>89</v>
      </c>
      <c r="I1164" s="57">
        <v>153.54</v>
      </c>
      <c r="J1164" s="57">
        <v>153.54</v>
      </c>
      <c r="K1164" s="55" t="s">
        <v>4302</v>
      </c>
      <c r="L1164" s="55" t="s">
        <v>1644</v>
      </c>
      <c r="M1164" s="55" t="s">
        <v>4305</v>
      </c>
      <c r="N1164" s="56">
        <v>45747</v>
      </c>
      <c r="O1164" s="55" t="s">
        <v>1644</v>
      </c>
      <c r="P1164" s="55" t="s">
        <v>329</v>
      </c>
      <c r="Q1164" s="55" t="s">
        <v>330</v>
      </c>
      <c r="R1164" s="55" t="s">
        <v>1644</v>
      </c>
      <c r="S1164" s="55" t="s">
        <v>1644</v>
      </c>
      <c r="T1164" s="55" t="s">
        <v>1644</v>
      </c>
      <c r="U1164" s="55" t="s">
        <v>4172</v>
      </c>
      <c r="V1164" s="55" t="s">
        <v>1881</v>
      </c>
      <c r="W1164" s="55" t="s">
        <v>1644</v>
      </c>
      <c r="X1164" s="56"/>
      <c r="Y1164" s="55" t="s">
        <v>1644</v>
      </c>
      <c r="Z1164" s="56"/>
      <c r="AA1164" s="55" t="s">
        <v>1644</v>
      </c>
      <c r="AB1164" s="59">
        <v>2715665</v>
      </c>
      <c r="AC1164" s="55" t="s">
        <v>1554</v>
      </c>
      <c r="AD1164" s="55" t="s">
        <v>1644</v>
      </c>
      <c r="AE1164" s="58">
        <v>0</v>
      </c>
      <c r="AF1164" s="55" t="s">
        <v>1644</v>
      </c>
      <c r="AG1164" s="55" t="s">
        <v>1644</v>
      </c>
      <c r="AH1164" s="55" t="s">
        <v>1644</v>
      </c>
      <c r="AI1164" s="55" t="s">
        <v>1644</v>
      </c>
      <c r="AJ1164" s="55" t="s">
        <v>1644</v>
      </c>
      <c r="AK1164" s="55" t="s">
        <v>1644</v>
      </c>
      <c r="AL1164" s="55" t="s">
        <v>1644</v>
      </c>
      <c r="AM1164" s="55" t="s">
        <v>3861</v>
      </c>
      <c r="AN1164" s="55" t="s">
        <v>1644</v>
      </c>
      <c r="AO1164" t="s">
        <v>3842</v>
      </c>
    </row>
    <row r="1165" spans="1:41" x14ac:dyDescent="0.25">
      <c r="A1165" s="56">
        <v>45747</v>
      </c>
      <c r="B1165" s="92" t="s">
        <v>2544</v>
      </c>
      <c r="C1165" s="55" t="s">
        <v>4305</v>
      </c>
      <c r="D1165" s="55" t="s">
        <v>3859</v>
      </c>
      <c r="E1165" s="55" t="s">
        <v>89</v>
      </c>
      <c r="F1165" s="55">
        <v>50900010</v>
      </c>
      <c r="G1165" s="55" t="s">
        <v>490</v>
      </c>
      <c r="H1165" s="55" t="s">
        <v>89</v>
      </c>
      <c r="I1165" s="57">
        <v>280.66000000000003</v>
      </c>
      <c r="J1165" s="57">
        <v>280.66000000000003</v>
      </c>
      <c r="K1165" s="55" t="s">
        <v>4302</v>
      </c>
      <c r="L1165" s="55" t="s">
        <v>1644</v>
      </c>
      <c r="M1165" s="55" t="s">
        <v>4305</v>
      </c>
      <c r="N1165" s="56">
        <v>45747</v>
      </c>
      <c r="O1165" s="55" t="s">
        <v>1644</v>
      </c>
      <c r="P1165" s="55" t="s">
        <v>329</v>
      </c>
      <c r="Q1165" s="55" t="s">
        <v>330</v>
      </c>
      <c r="R1165" s="55" t="s">
        <v>1644</v>
      </c>
      <c r="S1165" s="55" t="s">
        <v>1644</v>
      </c>
      <c r="T1165" s="55" t="s">
        <v>1644</v>
      </c>
      <c r="U1165" s="55" t="s">
        <v>4156</v>
      </c>
      <c r="V1165" s="55" t="s">
        <v>1881</v>
      </c>
      <c r="W1165" s="55" t="s">
        <v>1644</v>
      </c>
      <c r="X1165" s="56"/>
      <c r="Y1165" s="55" t="s">
        <v>1644</v>
      </c>
      <c r="Z1165" s="56"/>
      <c r="AA1165" s="55" t="s">
        <v>1644</v>
      </c>
      <c r="AB1165" s="59">
        <v>6162205</v>
      </c>
      <c r="AC1165" s="55" t="s">
        <v>1554</v>
      </c>
      <c r="AD1165" s="55" t="s">
        <v>1644</v>
      </c>
      <c r="AE1165" s="58">
        <v>0</v>
      </c>
      <c r="AF1165" s="55" t="s">
        <v>1644</v>
      </c>
      <c r="AG1165" s="55" t="s">
        <v>1644</v>
      </c>
      <c r="AH1165" s="55" t="s">
        <v>1644</v>
      </c>
      <c r="AI1165" s="55" t="s">
        <v>1644</v>
      </c>
      <c r="AJ1165" s="55" t="s">
        <v>1644</v>
      </c>
      <c r="AK1165" s="55" t="s">
        <v>1644</v>
      </c>
      <c r="AL1165" s="55" t="s">
        <v>1644</v>
      </c>
      <c r="AM1165" s="55" t="s">
        <v>3861</v>
      </c>
      <c r="AN1165" s="55" t="s">
        <v>1644</v>
      </c>
      <c r="AO1165" t="s">
        <v>3842</v>
      </c>
    </row>
    <row r="1166" spans="1:41" x14ac:dyDescent="0.25">
      <c r="A1166" s="56">
        <v>45747</v>
      </c>
      <c r="B1166" s="92" t="s">
        <v>2544</v>
      </c>
      <c r="C1166" s="55" t="s">
        <v>4305</v>
      </c>
      <c r="D1166" s="55" t="s">
        <v>3859</v>
      </c>
      <c r="E1166" s="55" t="s">
        <v>89</v>
      </c>
      <c r="F1166" s="55">
        <v>50900010</v>
      </c>
      <c r="G1166" s="55" t="s">
        <v>490</v>
      </c>
      <c r="H1166" s="55" t="s">
        <v>89</v>
      </c>
      <c r="I1166" s="57">
        <v>33.97</v>
      </c>
      <c r="J1166" s="57">
        <v>33.97</v>
      </c>
      <c r="K1166" s="55" t="s">
        <v>4302</v>
      </c>
      <c r="L1166" s="55" t="s">
        <v>1644</v>
      </c>
      <c r="M1166" s="55" t="s">
        <v>4305</v>
      </c>
      <c r="N1166" s="56">
        <v>45747</v>
      </c>
      <c r="O1166" s="55" t="s">
        <v>1644</v>
      </c>
      <c r="P1166" s="55" t="s">
        <v>329</v>
      </c>
      <c r="Q1166" s="55" t="s">
        <v>330</v>
      </c>
      <c r="R1166" s="55" t="s">
        <v>1644</v>
      </c>
      <c r="S1166" s="55" t="s">
        <v>1644</v>
      </c>
      <c r="T1166" s="55" t="s">
        <v>1644</v>
      </c>
      <c r="U1166" s="55" t="s">
        <v>4164</v>
      </c>
      <c r="V1166" s="55" t="s">
        <v>1881</v>
      </c>
      <c r="W1166" s="55" t="s">
        <v>1644</v>
      </c>
      <c r="X1166" s="56"/>
      <c r="Y1166" s="55" t="s">
        <v>1644</v>
      </c>
      <c r="Z1166" s="56"/>
      <c r="AA1166" s="55" t="s">
        <v>1644</v>
      </c>
      <c r="AB1166" s="59">
        <v>663435</v>
      </c>
      <c r="AC1166" s="55" t="s">
        <v>1554</v>
      </c>
      <c r="AD1166" s="55" t="s">
        <v>1644</v>
      </c>
      <c r="AE1166" s="58">
        <v>0</v>
      </c>
      <c r="AF1166" s="55" t="s">
        <v>1644</v>
      </c>
      <c r="AG1166" s="55" t="s">
        <v>1644</v>
      </c>
      <c r="AH1166" s="55" t="s">
        <v>1644</v>
      </c>
      <c r="AI1166" s="55" t="s">
        <v>1644</v>
      </c>
      <c r="AJ1166" s="55" t="s">
        <v>1644</v>
      </c>
      <c r="AK1166" s="55" t="s">
        <v>1644</v>
      </c>
      <c r="AL1166" s="55" t="s">
        <v>1644</v>
      </c>
      <c r="AM1166" s="55" t="s">
        <v>3861</v>
      </c>
      <c r="AN1166" s="55" t="s">
        <v>1644</v>
      </c>
      <c r="AO1166" t="s">
        <v>3842</v>
      </c>
    </row>
    <row r="1167" spans="1:41" x14ac:dyDescent="0.25">
      <c r="A1167" s="56">
        <v>45747</v>
      </c>
      <c r="B1167" s="92" t="s">
        <v>2544</v>
      </c>
      <c r="C1167" s="55" t="s">
        <v>4305</v>
      </c>
      <c r="D1167" s="55" t="s">
        <v>3859</v>
      </c>
      <c r="E1167" s="55" t="s">
        <v>89</v>
      </c>
      <c r="F1167" s="55">
        <v>50900010</v>
      </c>
      <c r="G1167" s="55" t="s">
        <v>490</v>
      </c>
      <c r="H1167" s="55" t="s">
        <v>89</v>
      </c>
      <c r="I1167" s="57">
        <v>0.4</v>
      </c>
      <c r="J1167" s="57">
        <v>0.4</v>
      </c>
      <c r="K1167" s="55" t="s">
        <v>4302</v>
      </c>
      <c r="L1167" s="55" t="s">
        <v>1644</v>
      </c>
      <c r="M1167" s="55" t="s">
        <v>4305</v>
      </c>
      <c r="N1167" s="56">
        <v>45747</v>
      </c>
      <c r="O1167" s="55" t="s">
        <v>1644</v>
      </c>
      <c r="P1167" s="55" t="s">
        <v>329</v>
      </c>
      <c r="Q1167" s="55" t="s">
        <v>330</v>
      </c>
      <c r="R1167" s="55" t="s">
        <v>1644</v>
      </c>
      <c r="S1167" s="55" t="s">
        <v>1644</v>
      </c>
      <c r="T1167" s="55" t="s">
        <v>1644</v>
      </c>
      <c r="U1167" s="55" t="s">
        <v>4128</v>
      </c>
      <c r="V1167" s="55" t="s">
        <v>1718</v>
      </c>
      <c r="W1167" s="55" t="s">
        <v>1644</v>
      </c>
      <c r="X1167" s="56"/>
      <c r="Y1167" s="55" t="s">
        <v>1644</v>
      </c>
      <c r="Z1167" s="56"/>
      <c r="AA1167" s="55" t="s">
        <v>1644</v>
      </c>
      <c r="AB1167" s="59">
        <v>7542</v>
      </c>
      <c r="AC1167" s="55" t="s">
        <v>1554</v>
      </c>
      <c r="AD1167" s="55" t="s">
        <v>1644</v>
      </c>
      <c r="AE1167" s="58">
        <v>0</v>
      </c>
      <c r="AF1167" s="55" t="s">
        <v>1644</v>
      </c>
      <c r="AG1167" s="55" t="s">
        <v>1644</v>
      </c>
      <c r="AH1167" s="55" t="s">
        <v>1644</v>
      </c>
      <c r="AI1167" s="55" t="s">
        <v>1644</v>
      </c>
      <c r="AJ1167" s="55" t="s">
        <v>1644</v>
      </c>
      <c r="AK1167" s="55" t="s">
        <v>1644</v>
      </c>
      <c r="AL1167" s="55" t="s">
        <v>1644</v>
      </c>
      <c r="AM1167" s="55" t="s">
        <v>3861</v>
      </c>
      <c r="AN1167" s="55" t="s">
        <v>1644</v>
      </c>
      <c r="AO1167" t="s">
        <v>3842</v>
      </c>
    </row>
    <row r="1168" spans="1:41" x14ac:dyDescent="0.25">
      <c r="A1168" s="56">
        <v>45747</v>
      </c>
      <c r="B1168" s="92" t="s">
        <v>2544</v>
      </c>
      <c r="C1168" s="55" t="s">
        <v>4305</v>
      </c>
      <c r="D1168" s="55" t="s">
        <v>3859</v>
      </c>
      <c r="E1168" s="55" t="s">
        <v>89</v>
      </c>
      <c r="F1168" s="55">
        <v>50900010</v>
      </c>
      <c r="G1168" s="55" t="s">
        <v>490</v>
      </c>
      <c r="H1168" s="55" t="s">
        <v>89</v>
      </c>
      <c r="I1168" s="57">
        <v>23.19</v>
      </c>
      <c r="J1168" s="57">
        <v>23.19</v>
      </c>
      <c r="K1168" s="55" t="s">
        <v>4302</v>
      </c>
      <c r="L1168" s="55" t="s">
        <v>1644</v>
      </c>
      <c r="M1168" s="55" t="s">
        <v>4305</v>
      </c>
      <c r="N1168" s="56">
        <v>45747</v>
      </c>
      <c r="O1168" s="55" t="s">
        <v>1644</v>
      </c>
      <c r="P1168" s="55" t="s">
        <v>329</v>
      </c>
      <c r="Q1168" s="55" t="s">
        <v>330</v>
      </c>
      <c r="R1168" s="55" t="s">
        <v>1644</v>
      </c>
      <c r="S1168" s="55" t="s">
        <v>1644</v>
      </c>
      <c r="T1168" s="55" t="s">
        <v>1644</v>
      </c>
      <c r="U1168" s="55" t="s">
        <v>4159</v>
      </c>
      <c r="V1168" s="55" t="s">
        <v>1718</v>
      </c>
      <c r="W1168" s="55" t="s">
        <v>1644</v>
      </c>
      <c r="X1168" s="56"/>
      <c r="Y1168" s="55" t="s">
        <v>1644</v>
      </c>
      <c r="Z1168" s="56"/>
      <c r="AA1168" s="55" t="s">
        <v>1644</v>
      </c>
      <c r="AB1168" s="59">
        <v>436703</v>
      </c>
      <c r="AC1168" s="55" t="s">
        <v>1554</v>
      </c>
      <c r="AD1168" s="55" t="s">
        <v>1644</v>
      </c>
      <c r="AE1168" s="58">
        <v>0</v>
      </c>
      <c r="AF1168" s="55" t="s">
        <v>1644</v>
      </c>
      <c r="AG1168" s="55" t="s">
        <v>1644</v>
      </c>
      <c r="AH1168" s="55" t="s">
        <v>1644</v>
      </c>
      <c r="AI1168" s="55" t="s">
        <v>1644</v>
      </c>
      <c r="AJ1168" s="55" t="s">
        <v>1644</v>
      </c>
      <c r="AK1168" s="55" t="s">
        <v>1644</v>
      </c>
      <c r="AL1168" s="55" t="s">
        <v>1644</v>
      </c>
      <c r="AM1168" s="55" t="s">
        <v>3861</v>
      </c>
      <c r="AN1168" s="55" t="s">
        <v>1644</v>
      </c>
      <c r="AO1168" t="s">
        <v>3842</v>
      </c>
    </row>
    <row r="1169" spans="1:41" x14ac:dyDescent="0.25">
      <c r="A1169" s="56">
        <v>45747</v>
      </c>
      <c r="B1169" s="92" t="s">
        <v>2544</v>
      </c>
      <c r="C1169" s="55" t="s">
        <v>4305</v>
      </c>
      <c r="D1169" s="55" t="s">
        <v>3859</v>
      </c>
      <c r="E1169" s="55" t="s">
        <v>89</v>
      </c>
      <c r="F1169" s="55">
        <v>50900010</v>
      </c>
      <c r="G1169" s="55" t="s">
        <v>490</v>
      </c>
      <c r="H1169" s="55" t="s">
        <v>89</v>
      </c>
      <c r="I1169" s="57">
        <v>116.67</v>
      </c>
      <c r="J1169" s="57">
        <v>116.67</v>
      </c>
      <c r="K1169" s="55" t="s">
        <v>4302</v>
      </c>
      <c r="L1169" s="55" t="s">
        <v>1644</v>
      </c>
      <c r="M1169" s="55" t="s">
        <v>4305</v>
      </c>
      <c r="N1169" s="56">
        <v>45747</v>
      </c>
      <c r="O1169" s="55" t="s">
        <v>1644</v>
      </c>
      <c r="P1169" s="55" t="s">
        <v>329</v>
      </c>
      <c r="Q1169" s="55" t="s">
        <v>330</v>
      </c>
      <c r="R1169" s="55" t="s">
        <v>1644</v>
      </c>
      <c r="S1169" s="55" t="s">
        <v>1644</v>
      </c>
      <c r="T1169" s="55" t="s">
        <v>1644</v>
      </c>
      <c r="U1169" s="55" t="s">
        <v>4173</v>
      </c>
      <c r="V1169" s="55" t="s">
        <v>1881</v>
      </c>
      <c r="W1169" s="55" t="s">
        <v>1644</v>
      </c>
      <c r="X1169" s="56"/>
      <c r="Y1169" s="55" t="s">
        <v>1644</v>
      </c>
      <c r="Z1169" s="56"/>
      <c r="AA1169" s="55" t="s">
        <v>1644</v>
      </c>
      <c r="AB1169" s="59">
        <v>2045312</v>
      </c>
      <c r="AC1169" s="55" t="s">
        <v>1554</v>
      </c>
      <c r="AD1169" s="55" t="s">
        <v>1644</v>
      </c>
      <c r="AE1169" s="58">
        <v>0</v>
      </c>
      <c r="AF1169" s="55" t="s">
        <v>1644</v>
      </c>
      <c r="AG1169" s="55" t="s">
        <v>1644</v>
      </c>
      <c r="AH1169" s="55" t="s">
        <v>1644</v>
      </c>
      <c r="AI1169" s="55" t="s">
        <v>1644</v>
      </c>
      <c r="AJ1169" s="55" t="s">
        <v>1644</v>
      </c>
      <c r="AK1169" s="55" t="s">
        <v>1644</v>
      </c>
      <c r="AL1169" s="55" t="s">
        <v>1644</v>
      </c>
      <c r="AM1169" s="55" t="s">
        <v>3861</v>
      </c>
      <c r="AN1169" s="55" t="s">
        <v>1644</v>
      </c>
      <c r="AO1169" t="s">
        <v>3842</v>
      </c>
    </row>
    <row r="1170" spans="1:41" x14ac:dyDescent="0.25">
      <c r="A1170" s="56">
        <v>45747</v>
      </c>
      <c r="B1170" s="92" t="s">
        <v>2544</v>
      </c>
      <c r="C1170" s="55" t="s">
        <v>4305</v>
      </c>
      <c r="D1170" s="55" t="s">
        <v>3859</v>
      </c>
      <c r="E1170" s="55" t="s">
        <v>89</v>
      </c>
      <c r="F1170" s="55">
        <v>50900010</v>
      </c>
      <c r="G1170" s="55" t="s">
        <v>490</v>
      </c>
      <c r="H1170" s="55" t="s">
        <v>89</v>
      </c>
      <c r="I1170" s="57">
        <v>2.31</v>
      </c>
      <c r="J1170" s="57">
        <v>2.31</v>
      </c>
      <c r="K1170" s="55" t="s">
        <v>4302</v>
      </c>
      <c r="L1170" s="55" t="s">
        <v>1644</v>
      </c>
      <c r="M1170" s="55" t="s">
        <v>4305</v>
      </c>
      <c r="N1170" s="56">
        <v>45747</v>
      </c>
      <c r="O1170" s="55" t="s">
        <v>1644</v>
      </c>
      <c r="P1170" s="55" t="s">
        <v>329</v>
      </c>
      <c r="Q1170" s="55" t="s">
        <v>330</v>
      </c>
      <c r="R1170" s="55" t="s">
        <v>1644</v>
      </c>
      <c r="S1170" s="55" t="s">
        <v>1644</v>
      </c>
      <c r="T1170" s="55" t="s">
        <v>1644</v>
      </c>
      <c r="U1170" s="55" t="s">
        <v>4168</v>
      </c>
      <c r="V1170" s="55" t="s">
        <v>1718</v>
      </c>
      <c r="W1170" s="55" t="s">
        <v>1644</v>
      </c>
      <c r="X1170" s="56"/>
      <c r="Y1170" s="55" t="s">
        <v>1644</v>
      </c>
      <c r="Z1170" s="56"/>
      <c r="AA1170" s="55" t="s">
        <v>1644</v>
      </c>
      <c r="AB1170" s="59">
        <v>43439</v>
      </c>
      <c r="AC1170" s="55" t="s">
        <v>1554</v>
      </c>
      <c r="AD1170" s="55" t="s">
        <v>1644</v>
      </c>
      <c r="AE1170" s="58">
        <v>0</v>
      </c>
      <c r="AF1170" s="55" t="s">
        <v>1644</v>
      </c>
      <c r="AG1170" s="55" t="s">
        <v>1644</v>
      </c>
      <c r="AH1170" s="55" t="s">
        <v>1644</v>
      </c>
      <c r="AI1170" s="55" t="s">
        <v>1644</v>
      </c>
      <c r="AJ1170" s="55" t="s">
        <v>1644</v>
      </c>
      <c r="AK1170" s="55" t="s">
        <v>1644</v>
      </c>
      <c r="AL1170" s="55" t="s">
        <v>1644</v>
      </c>
      <c r="AM1170" s="55" t="s">
        <v>3861</v>
      </c>
      <c r="AN1170" s="55" t="s">
        <v>1644</v>
      </c>
      <c r="AO1170" t="s">
        <v>3842</v>
      </c>
    </row>
    <row r="1171" spans="1:41" x14ac:dyDescent="0.25">
      <c r="A1171" s="56">
        <v>45747</v>
      </c>
      <c r="B1171" s="92" t="s">
        <v>2544</v>
      </c>
      <c r="C1171" s="55" t="s">
        <v>4305</v>
      </c>
      <c r="D1171" s="55" t="s">
        <v>3859</v>
      </c>
      <c r="E1171" s="55" t="s">
        <v>89</v>
      </c>
      <c r="F1171" s="55">
        <v>50900010</v>
      </c>
      <c r="G1171" s="55" t="s">
        <v>490</v>
      </c>
      <c r="H1171" s="55" t="s">
        <v>89</v>
      </c>
      <c r="I1171" s="57">
        <v>261.73</v>
      </c>
      <c r="J1171" s="57">
        <v>261.73</v>
      </c>
      <c r="K1171" s="55" t="s">
        <v>4302</v>
      </c>
      <c r="L1171" s="55" t="s">
        <v>1644</v>
      </c>
      <c r="M1171" s="55" t="s">
        <v>4305</v>
      </c>
      <c r="N1171" s="56">
        <v>45747</v>
      </c>
      <c r="O1171" s="55" t="s">
        <v>1644</v>
      </c>
      <c r="P1171" s="55" t="s">
        <v>4042</v>
      </c>
      <c r="Q1171" s="55" t="s">
        <v>4043</v>
      </c>
      <c r="R1171" s="55" t="s">
        <v>1644</v>
      </c>
      <c r="S1171" s="55" t="s">
        <v>1644</v>
      </c>
      <c r="T1171" s="55" t="s">
        <v>1644</v>
      </c>
      <c r="U1171" s="55" t="s">
        <v>4175</v>
      </c>
      <c r="V1171" s="55" t="s">
        <v>1881</v>
      </c>
      <c r="W1171" s="55" t="s">
        <v>1644</v>
      </c>
      <c r="X1171" s="56"/>
      <c r="Y1171" s="55" t="s">
        <v>1644</v>
      </c>
      <c r="Z1171" s="56"/>
      <c r="AA1171" s="55" t="s">
        <v>1644</v>
      </c>
      <c r="AB1171" s="59">
        <v>5071980</v>
      </c>
      <c r="AC1171" s="55" t="s">
        <v>1554</v>
      </c>
      <c r="AD1171" s="55" t="s">
        <v>1644</v>
      </c>
      <c r="AE1171" s="58">
        <v>0</v>
      </c>
      <c r="AF1171" s="55" t="s">
        <v>1644</v>
      </c>
      <c r="AG1171" s="55" t="s">
        <v>1644</v>
      </c>
      <c r="AH1171" s="55" t="s">
        <v>1644</v>
      </c>
      <c r="AI1171" s="55" t="s">
        <v>1644</v>
      </c>
      <c r="AJ1171" s="55" t="s">
        <v>1644</v>
      </c>
      <c r="AK1171" s="55" t="s">
        <v>1644</v>
      </c>
      <c r="AL1171" s="55" t="s">
        <v>1644</v>
      </c>
      <c r="AM1171" s="55" t="s">
        <v>3861</v>
      </c>
      <c r="AN1171" s="55" t="s">
        <v>1644</v>
      </c>
      <c r="AO1171" t="s">
        <v>4371</v>
      </c>
    </row>
    <row r="1172" spans="1:41" x14ac:dyDescent="0.25">
      <c r="A1172" s="56">
        <v>45747</v>
      </c>
      <c r="B1172" s="92" t="s">
        <v>2544</v>
      </c>
      <c r="C1172" s="55" t="s">
        <v>4305</v>
      </c>
      <c r="D1172" s="55" t="s">
        <v>3859</v>
      </c>
      <c r="E1172" s="55" t="s">
        <v>89</v>
      </c>
      <c r="F1172" s="55">
        <v>50900010</v>
      </c>
      <c r="G1172" s="55" t="s">
        <v>490</v>
      </c>
      <c r="H1172" s="55" t="s">
        <v>89</v>
      </c>
      <c r="I1172" s="57">
        <v>0.06</v>
      </c>
      <c r="J1172" s="57">
        <v>0.06</v>
      </c>
      <c r="K1172" s="55" t="s">
        <v>4302</v>
      </c>
      <c r="L1172" s="55" t="s">
        <v>1644</v>
      </c>
      <c r="M1172" s="55" t="s">
        <v>4305</v>
      </c>
      <c r="N1172" s="56">
        <v>45747</v>
      </c>
      <c r="O1172" s="55" t="s">
        <v>1644</v>
      </c>
      <c r="P1172" s="55" t="s">
        <v>329</v>
      </c>
      <c r="Q1172" s="55" t="s">
        <v>330</v>
      </c>
      <c r="R1172" s="55" t="s">
        <v>1644</v>
      </c>
      <c r="S1172" s="55" t="s">
        <v>1644</v>
      </c>
      <c r="T1172" s="55" t="s">
        <v>1644</v>
      </c>
      <c r="U1172" s="55" t="s">
        <v>4163</v>
      </c>
      <c r="V1172" s="55" t="s">
        <v>1718</v>
      </c>
      <c r="W1172" s="55" t="s">
        <v>1644</v>
      </c>
      <c r="X1172" s="56"/>
      <c r="Y1172" s="55" t="s">
        <v>1644</v>
      </c>
      <c r="Z1172" s="56"/>
      <c r="AA1172" s="55" t="s">
        <v>1644</v>
      </c>
      <c r="AB1172" s="59">
        <v>1119</v>
      </c>
      <c r="AC1172" s="55" t="s">
        <v>1554</v>
      </c>
      <c r="AD1172" s="55" t="s">
        <v>1644</v>
      </c>
      <c r="AE1172" s="58">
        <v>0</v>
      </c>
      <c r="AF1172" s="55" t="s">
        <v>1644</v>
      </c>
      <c r="AG1172" s="55" t="s">
        <v>1644</v>
      </c>
      <c r="AH1172" s="55" t="s">
        <v>1644</v>
      </c>
      <c r="AI1172" s="55" t="s">
        <v>1644</v>
      </c>
      <c r="AJ1172" s="55" t="s">
        <v>1644</v>
      </c>
      <c r="AK1172" s="55" t="s">
        <v>1644</v>
      </c>
      <c r="AL1172" s="55" t="s">
        <v>1644</v>
      </c>
      <c r="AM1172" s="55" t="s">
        <v>3861</v>
      </c>
      <c r="AN1172" s="55" t="s">
        <v>1644</v>
      </c>
      <c r="AO1172" t="s">
        <v>3842</v>
      </c>
    </row>
    <row r="1173" spans="1:41" x14ac:dyDescent="0.25">
      <c r="A1173" s="56">
        <v>45747</v>
      </c>
      <c r="B1173" s="92" t="s">
        <v>2544</v>
      </c>
      <c r="C1173" s="55" t="s">
        <v>4305</v>
      </c>
      <c r="D1173" s="55" t="s">
        <v>3859</v>
      </c>
      <c r="E1173" s="55" t="s">
        <v>89</v>
      </c>
      <c r="F1173" s="55">
        <v>50900010</v>
      </c>
      <c r="G1173" s="55" t="s">
        <v>490</v>
      </c>
      <c r="H1173" s="55" t="s">
        <v>89</v>
      </c>
      <c r="I1173" s="57">
        <v>28.84</v>
      </c>
      <c r="J1173" s="57">
        <v>28.84</v>
      </c>
      <c r="K1173" s="55" t="s">
        <v>4302</v>
      </c>
      <c r="L1173" s="55" t="s">
        <v>1644</v>
      </c>
      <c r="M1173" s="55" t="s">
        <v>4305</v>
      </c>
      <c r="N1173" s="56">
        <v>45747</v>
      </c>
      <c r="O1173" s="55" t="s">
        <v>1644</v>
      </c>
      <c r="P1173" s="55" t="s">
        <v>4042</v>
      </c>
      <c r="Q1173" s="55" t="s">
        <v>4043</v>
      </c>
      <c r="R1173" s="55" t="s">
        <v>1644</v>
      </c>
      <c r="S1173" s="55" t="s">
        <v>1644</v>
      </c>
      <c r="T1173" s="55" t="s">
        <v>1644</v>
      </c>
      <c r="U1173" s="55" t="s">
        <v>4150</v>
      </c>
      <c r="V1173" s="55" t="s">
        <v>1881</v>
      </c>
      <c r="W1173" s="55" t="s">
        <v>1644</v>
      </c>
      <c r="X1173" s="56"/>
      <c r="Y1173" s="55" t="s">
        <v>1644</v>
      </c>
      <c r="Z1173" s="56"/>
      <c r="AA1173" s="55" t="s">
        <v>1644</v>
      </c>
      <c r="AB1173" s="59">
        <v>467245</v>
      </c>
      <c r="AC1173" s="55" t="s">
        <v>1554</v>
      </c>
      <c r="AD1173" s="55" t="s">
        <v>1644</v>
      </c>
      <c r="AE1173" s="58">
        <v>0</v>
      </c>
      <c r="AF1173" s="55" t="s">
        <v>1644</v>
      </c>
      <c r="AG1173" s="55" t="s">
        <v>1644</v>
      </c>
      <c r="AH1173" s="55" t="s">
        <v>1644</v>
      </c>
      <c r="AI1173" s="55" t="s">
        <v>1644</v>
      </c>
      <c r="AJ1173" s="55" t="s">
        <v>1644</v>
      </c>
      <c r="AK1173" s="55" t="s">
        <v>1644</v>
      </c>
      <c r="AL1173" s="55" t="s">
        <v>1644</v>
      </c>
      <c r="AM1173" s="55" t="s">
        <v>3861</v>
      </c>
      <c r="AN1173" s="55" t="s">
        <v>1644</v>
      </c>
      <c r="AO1173" t="s">
        <v>4371</v>
      </c>
    </row>
    <row r="1174" spans="1:41" x14ac:dyDescent="0.25">
      <c r="A1174" s="56">
        <v>45747</v>
      </c>
      <c r="B1174" s="92" t="s">
        <v>2544</v>
      </c>
      <c r="C1174" s="55" t="s">
        <v>4306</v>
      </c>
      <c r="D1174" s="55" t="s">
        <v>3859</v>
      </c>
      <c r="E1174" s="55" t="s">
        <v>89</v>
      </c>
      <c r="F1174" s="55">
        <v>50900020</v>
      </c>
      <c r="G1174" s="55" t="s">
        <v>492</v>
      </c>
      <c r="H1174" s="55" t="s">
        <v>89</v>
      </c>
      <c r="I1174" s="57">
        <v>83.33</v>
      </c>
      <c r="J1174" s="57">
        <v>83.33</v>
      </c>
      <c r="K1174" s="55" t="s">
        <v>4302</v>
      </c>
      <c r="L1174" s="55" t="s">
        <v>1644</v>
      </c>
      <c r="M1174" s="55" t="s">
        <v>4306</v>
      </c>
      <c r="N1174" s="56">
        <v>45747</v>
      </c>
      <c r="O1174" s="55" t="s">
        <v>1644</v>
      </c>
      <c r="P1174" s="55" t="s">
        <v>329</v>
      </c>
      <c r="Q1174" s="55" t="s">
        <v>330</v>
      </c>
      <c r="R1174" s="55" t="s">
        <v>1644</v>
      </c>
      <c r="S1174" s="55" t="s">
        <v>1644</v>
      </c>
      <c r="T1174" s="55" t="s">
        <v>1644</v>
      </c>
      <c r="U1174" s="55" t="s">
        <v>4017</v>
      </c>
      <c r="V1174" s="55" t="s">
        <v>1881</v>
      </c>
      <c r="W1174" s="55" t="s">
        <v>1644</v>
      </c>
      <c r="X1174" s="56"/>
      <c r="Y1174" s="55" t="s">
        <v>1644</v>
      </c>
      <c r="Z1174" s="56"/>
      <c r="AA1174" s="55" t="s">
        <v>1644</v>
      </c>
      <c r="AB1174" s="59">
        <v>1336832</v>
      </c>
      <c r="AC1174" s="55" t="s">
        <v>1554</v>
      </c>
      <c r="AD1174" s="55" t="s">
        <v>1644</v>
      </c>
      <c r="AE1174" s="58">
        <v>0</v>
      </c>
      <c r="AF1174" s="55" t="s">
        <v>1644</v>
      </c>
      <c r="AG1174" s="55" t="s">
        <v>1644</v>
      </c>
      <c r="AH1174" s="55" t="s">
        <v>1644</v>
      </c>
      <c r="AI1174" s="55" t="s">
        <v>1644</v>
      </c>
      <c r="AJ1174" s="55" t="s">
        <v>1644</v>
      </c>
      <c r="AK1174" s="55" t="s">
        <v>1644</v>
      </c>
      <c r="AL1174" s="55" t="s">
        <v>1644</v>
      </c>
      <c r="AM1174" s="55" t="s">
        <v>3861</v>
      </c>
      <c r="AN1174" s="55" t="s">
        <v>1644</v>
      </c>
      <c r="AO1174" t="s">
        <v>3842</v>
      </c>
    </row>
    <row r="1175" spans="1:41" x14ac:dyDescent="0.25">
      <c r="A1175" s="56">
        <v>45747</v>
      </c>
      <c r="B1175" s="92" t="s">
        <v>2544</v>
      </c>
      <c r="C1175" s="55" t="s">
        <v>4306</v>
      </c>
      <c r="D1175" s="55" t="s">
        <v>3859</v>
      </c>
      <c r="E1175" s="55" t="s">
        <v>89</v>
      </c>
      <c r="F1175" s="55">
        <v>50900020</v>
      </c>
      <c r="G1175" s="55" t="s">
        <v>492</v>
      </c>
      <c r="H1175" s="55" t="s">
        <v>89</v>
      </c>
      <c r="I1175" s="57">
        <v>9.69</v>
      </c>
      <c r="J1175" s="57">
        <v>9.69</v>
      </c>
      <c r="K1175" s="55" t="s">
        <v>4302</v>
      </c>
      <c r="L1175" s="55" t="s">
        <v>1644</v>
      </c>
      <c r="M1175" s="55" t="s">
        <v>4306</v>
      </c>
      <c r="N1175" s="56">
        <v>45747</v>
      </c>
      <c r="O1175" s="55" t="s">
        <v>1644</v>
      </c>
      <c r="P1175" s="55" t="s">
        <v>329</v>
      </c>
      <c r="Q1175" s="55" t="s">
        <v>330</v>
      </c>
      <c r="R1175" s="55" t="s">
        <v>1644</v>
      </c>
      <c r="S1175" s="55" t="s">
        <v>1644</v>
      </c>
      <c r="T1175" s="55" t="s">
        <v>1644</v>
      </c>
      <c r="U1175" s="55" t="s">
        <v>3996</v>
      </c>
      <c r="V1175" s="55" t="s">
        <v>1881</v>
      </c>
      <c r="W1175" s="55" t="s">
        <v>1644</v>
      </c>
      <c r="X1175" s="56"/>
      <c r="Y1175" s="55" t="s">
        <v>1644</v>
      </c>
      <c r="Z1175" s="56"/>
      <c r="AA1175" s="55" t="s">
        <v>1644</v>
      </c>
      <c r="AB1175" s="59">
        <v>155580</v>
      </c>
      <c r="AC1175" s="55" t="s">
        <v>1554</v>
      </c>
      <c r="AD1175" s="55" t="s">
        <v>1644</v>
      </c>
      <c r="AE1175" s="58">
        <v>0</v>
      </c>
      <c r="AF1175" s="55" t="s">
        <v>1644</v>
      </c>
      <c r="AG1175" s="55" t="s">
        <v>1644</v>
      </c>
      <c r="AH1175" s="55" t="s">
        <v>1644</v>
      </c>
      <c r="AI1175" s="55" t="s">
        <v>1644</v>
      </c>
      <c r="AJ1175" s="55" t="s">
        <v>1644</v>
      </c>
      <c r="AK1175" s="55" t="s">
        <v>1644</v>
      </c>
      <c r="AL1175" s="55" t="s">
        <v>1644</v>
      </c>
      <c r="AM1175" s="55" t="s">
        <v>3861</v>
      </c>
      <c r="AN1175" s="55" t="s">
        <v>1644</v>
      </c>
      <c r="AO1175" t="s">
        <v>3842</v>
      </c>
    </row>
    <row r="1176" spans="1:41" x14ac:dyDescent="0.25">
      <c r="A1176" s="56">
        <v>45747</v>
      </c>
      <c r="B1176" s="92" t="s">
        <v>2544</v>
      </c>
      <c r="C1176" s="55" t="s">
        <v>4306</v>
      </c>
      <c r="D1176" s="55" t="s">
        <v>3859</v>
      </c>
      <c r="E1176" s="55" t="s">
        <v>89</v>
      </c>
      <c r="F1176" s="55">
        <v>50900020</v>
      </c>
      <c r="G1176" s="55" t="s">
        <v>492</v>
      </c>
      <c r="H1176" s="55" t="s">
        <v>89</v>
      </c>
      <c r="I1176" s="57">
        <v>83.33</v>
      </c>
      <c r="J1176" s="57">
        <v>83.33</v>
      </c>
      <c r="K1176" s="55" t="s">
        <v>4302</v>
      </c>
      <c r="L1176" s="55" t="s">
        <v>1644</v>
      </c>
      <c r="M1176" s="55" t="s">
        <v>4306</v>
      </c>
      <c r="N1176" s="56">
        <v>45747</v>
      </c>
      <c r="O1176" s="55" t="s">
        <v>1644</v>
      </c>
      <c r="P1176" s="55" t="s">
        <v>329</v>
      </c>
      <c r="Q1176" s="55" t="s">
        <v>330</v>
      </c>
      <c r="R1176" s="55" t="s">
        <v>1644</v>
      </c>
      <c r="S1176" s="55" t="s">
        <v>1644</v>
      </c>
      <c r="T1176" s="55" t="s">
        <v>1644</v>
      </c>
      <c r="U1176" s="55" t="s">
        <v>3959</v>
      </c>
      <c r="V1176" s="55" t="s">
        <v>1881</v>
      </c>
      <c r="W1176" s="55" t="s">
        <v>1644</v>
      </c>
      <c r="X1176" s="56"/>
      <c r="Y1176" s="55" t="s">
        <v>1644</v>
      </c>
      <c r="Z1176" s="56"/>
      <c r="AA1176" s="55" t="s">
        <v>1644</v>
      </c>
      <c r="AB1176" s="59">
        <v>1336833</v>
      </c>
      <c r="AC1176" s="55" t="s">
        <v>1554</v>
      </c>
      <c r="AD1176" s="55" t="s">
        <v>1644</v>
      </c>
      <c r="AE1176" s="58">
        <v>0</v>
      </c>
      <c r="AF1176" s="55" t="s">
        <v>1644</v>
      </c>
      <c r="AG1176" s="55" t="s">
        <v>1644</v>
      </c>
      <c r="AH1176" s="55" t="s">
        <v>1644</v>
      </c>
      <c r="AI1176" s="55" t="s">
        <v>1644</v>
      </c>
      <c r="AJ1176" s="55" t="s">
        <v>1644</v>
      </c>
      <c r="AK1176" s="55" t="s">
        <v>1644</v>
      </c>
      <c r="AL1176" s="55" t="s">
        <v>1644</v>
      </c>
      <c r="AM1176" s="55" t="s">
        <v>3861</v>
      </c>
      <c r="AN1176" s="55" t="s">
        <v>1644</v>
      </c>
      <c r="AO1176" t="s">
        <v>3842</v>
      </c>
    </row>
    <row r="1177" spans="1:41" x14ac:dyDescent="0.25">
      <c r="A1177" s="56">
        <v>45747</v>
      </c>
      <c r="B1177" s="92" t="s">
        <v>2544</v>
      </c>
      <c r="C1177" s="55" t="s">
        <v>4306</v>
      </c>
      <c r="D1177" s="55" t="s">
        <v>3859</v>
      </c>
      <c r="E1177" s="55" t="s">
        <v>89</v>
      </c>
      <c r="F1177" s="55">
        <v>50900020</v>
      </c>
      <c r="G1177" s="55" t="s">
        <v>492</v>
      </c>
      <c r="H1177" s="55" t="s">
        <v>89</v>
      </c>
      <c r="I1177" s="57">
        <v>9.69</v>
      </c>
      <c r="J1177" s="57">
        <v>9.69</v>
      </c>
      <c r="K1177" s="55" t="s">
        <v>4302</v>
      </c>
      <c r="L1177" s="55" t="s">
        <v>1644</v>
      </c>
      <c r="M1177" s="55" t="s">
        <v>4306</v>
      </c>
      <c r="N1177" s="56">
        <v>45747</v>
      </c>
      <c r="O1177" s="55" t="s">
        <v>1644</v>
      </c>
      <c r="P1177" s="55" t="s">
        <v>329</v>
      </c>
      <c r="Q1177" s="55" t="s">
        <v>330</v>
      </c>
      <c r="R1177" s="55" t="s">
        <v>1644</v>
      </c>
      <c r="S1177" s="55" t="s">
        <v>1644</v>
      </c>
      <c r="T1177" s="55" t="s">
        <v>1644</v>
      </c>
      <c r="U1177" s="55" t="s">
        <v>4019</v>
      </c>
      <c r="V1177" s="55" t="s">
        <v>1881</v>
      </c>
      <c r="W1177" s="55" t="s">
        <v>1644</v>
      </c>
      <c r="X1177" s="56"/>
      <c r="Y1177" s="55" t="s">
        <v>1644</v>
      </c>
      <c r="Z1177" s="56"/>
      <c r="AA1177" s="55" t="s">
        <v>1644</v>
      </c>
      <c r="AB1177" s="59">
        <v>155580</v>
      </c>
      <c r="AC1177" s="55" t="s">
        <v>1554</v>
      </c>
      <c r="AD1177" s="55" t="s">
        <v>1644</v>
      </c>
      <c r="AE1177" s="58">
        <v>0</v>
      </c>
      <c r="AF1177" s="55" t="s">
        <v>1644</v>
      </c>
      <c r="AG1177" s="55" t="s">
        <v>1644</v>
      </c>
      <c r="AH1177" s="55" t="s">
        <v>1644</v>
      </c>
      <c r="AI1177" s="55" t="s">
        <v>1644</v>
      </c>
      <c r="AJ1177" s="55" t="s">
        <v>1644</v>
      </c>
      <c r="AK1177" s="55" t="s">
        <v>1644</v>
      </c>
      <c r="AL1177" s="55" t="s">
        <v>1644</v>
      </c>
      <c r="AM1177" s="55" t="s">
        <v>3861</v>
      </c>
      <c r="AN1177" s="55" t="s">
        <v>1644</v>
      </c>
      <c r="AO1177" t="s">
        <v>3842</v>
      </c>
    </row>
    <row r="1178" spans="1:41" x14ac:dyDescent="0.25">
      <c r="A1178" s="56">
        <v>45747</v>
      </c>
      <c r="B1178" s="92" t="s">
        <v>2544</v>
      </c>
      <c r="C1178" s="55" t="s">
        <v>4306</v>
      </c>
      <c r="D1178" s="55" t="s">
        <v>3859</v>
      </c>
      <c r="E1178" s="55" t="s">
        <v>89</v>
      </c>
      <c r="F1178" s="55">
        <v>50900020</v>
      </c>
      <c r="G1178" s="55" t="s">
        <v>492</v>
      </c>
      <c r="H1178" s="55" t="s">
        <v>89</v>
      </c>
      <c r="I1178" s="57">
        <v>83.33</v>
      </c>
      <c r="J1178" s="57">
        <v>83.33</v>
      </c>
      <c r="K1178" s="55" t="s">
        <v>4302</v>
      </c>
      <c r="L1178" s="55" t="s">
        <v>1644</v>
      </c>
      <c r="M1178" s="55" t="s">
        <v>4306</v>
      </c>
      <c r="N1178" s="56">
        <v>45747</v>
      </c>
      <c r="O1178" s="55" t="s">
        <v>1644</v>
      </c>
      <c r="P1178" s="55" t="s">
        <v>329</v>
      </c>
      <c r="Q1178" s="55" t="s">
        <v>330</v>
      </c>
      <c r="R1178" s="55" t="s">
        <v>1644</v>
      </c>
      <c r="S1178" s="55" t="s">
        <v>1644</v>
      </c>
      <c r="T1178" s="55" t="s">
        <v>1644</v>
      </c>
      <c r="U1178" s="55" t="s">
        <v>3977</v>
      </c>
      <c r="V1178" s="55" t="s">
        <v>1881</v>
      </c>
      <c r="W1178" s="55" t="s">
        <v>1644</v>
      </c>
      <c r="X1178" s="56"/>
      <c r="Y1178" s="55" t="s">
        <v>1644</v>
      </c>
      <c r="Z1178" s="56"/>
      <c r="AA1178" s="55" t="s">
        <v>1644</v>
      </c>
      <c r="AB1178" s="59">
        <v>1336832</v>
      </c>
      <c r="AC1178" s="55" t="s">
        <v>1554</v>
      </c>
      <c r="AD1178" s="55" t="s">
        <v>1644</v>
      </c>
      <c r="AE1178" s="58">
        <v>0</v>
      </c>
      <c r="AF1178" s="55" t="s">
        <v>1644</v>
      </c>
      <c r="AG1178" s="55" t="s">
        <v>1644</v>
      </c>
      <c r="AH1178" s="55" t="s">
        <v>1644</v>
      </c>
      <c r="AI1178" s="55" t="s">
        <v>1644</v>
      </c>
      <c r="AJ1178" s="55" t="s">
        <v>1644</v>
      </c>
      <c r="AK1178" s="55" t="s">
        <v>1644</v>
      </c>
      <c r="AL1178" s="55" t="s">
        <v>1644</v>
      </c>
      <c r="AM1178" s="55" t="s">
        <v>3861</v>
      </c>
      <c r="AN1178" s="55" t="s">
        <v>1644</v>
      </c>
      <c r="AO1178" t="s">
        <v>3842</v>
      </c>
    </row>
    <row r="1179" spans="1:41" x14ac:dyDescent="0.25">
      <c r="A1179" s="56">
        <v>45747</v>
      </c>
      <c r="B1179" s="92" t="s">
        <v>2544</v>
      </c>
      <c r="C1179" s="55" t="s">
        <v>4306</v>
      </c>
      <c r="D1179" s="55" t="s">
        <v>3859</v>
      </c>
      <c r="E1179" s="55" t="s">
        <v>89</v>
      </c>
      <c r="F1179" s="55">
        <v>50900020</v>
      </c>
      <c r="G1179" s="55" t="s">
        <v>492</v>
      </c>
      <c r="H1179" s="55" t="s">
        <v>89</v>
      </c>
      <c r="I1179" s="57">
        <v>83.33</v>
      </c>
      <c r="J1179" s="57">
        <v>83.33</v>
      </c>
      <c r="K1179" s="55" t="s">
        <v>4302</v>
      </c>
      <c r="L1179" s="55" t="s">
        <v>1644</v>
      </c>
      <c r="M1179" s="55" t="s">
        <v>4306</v>
      </c>
      <c r="N1179" s="56">
        <v>45747</v>
      </c>
      <c r="O1179" s="55" t="s">
        <v>1644</v>
      </c>
      <c r="P1179" s="55" t="s">
        <v>329</v>
      </c>
      <c r="Q1179" s="55" t="s">
        <v>330</v>
      </c>
      <c r="R1179" s="55" t="s">
        <v>1644</v>
      </c>
      <c r="S1179" s="55" t="s">
        <v>1644</v>
      </c>
      <c r="T1179" s="55" t="s">
        <v>1644</v>
      </c>
      <c r="U1179" s="55" t="s">
        <v>4193</v>
      </c>
      <c r="V1179" s="55" t="s">
        <v>1881</v>
      </c>
      <c r="W1179" s="55" t="s">
        <v>1644</v>
      </c>
      <c r="X1179" s="56"/>
      <c r="Y1179" s="55" t="s">
        <v>1644</v>
      </c>
      <c r="Z1179" s="56"/>
      <c r="AA1179" s="55" t="s">
        <v>1644</v>
      </c>
      <c r="AB1179" s="59">
        <v>1336833</v>
      </c>
      <c r="AC1179" s="55" t="s">
        <v>1554</v>
      </c>
      <c r="AD1179" s="55" t="s">
        <v>1644</v>
      </c>
      <c r="AE1179" s="58">
        <v>0</v>
      </c>
      <c r="AF1179" s="55" t="s">
        <v>1644</v>
      </c>
      <c r="AG1179" s="55" t="s">
        <v>1644</v>
      </c>
      <c r="AH1179" s="55" t="s">
        <v>1644</v>
      </c>
      <c r="AI1179" s="55" t="s">
        <v>1644</v>
      </c>
      <c r="AJ1179" s="55" t="s">
        <v>1644</v>
      </c>
      <c r="AK1179" s="55" t="s">
        <v>1644</v>
      </c>
      <c r="AL1179" s="55" t="s">
        <v>1644</v>
      </c>
      <c r="AM1179" s="55" t="s">
        <v>3861</v>
      </c>
      <c r="AN1179" s="55" t="s">
        <v>1644</v>
      </c>
      <c r="AO1179" t="s">
        <v>3842</v>
      </c>
    </row>
    <row r="1180" spans="1:41" x14ac:dyDescent="0.25">
      <c r="A1180" s="56">
        <v>45747</v>
      </c>
      <c r="B1180" s="92" t="s">
        <v>2544</v>
      </c>
      <c r="C1180" s="55" t="s">
        <v>4306</v>
      </c>
      <c r="D1180" s="55" t="s">
        <v>3859</v>
      </c>
      <c r="E1180" s="55" t="s">
        <v>89</v>
      </c>
      <c r="F1180" s="55">
        <v>50900020</v>
      </c>
      <c r="G1180" s="55" t="s">
        <v>492</v>
      </c>
      <c r="H1180" s="55" t="s">
        <v>89</v>
      </c>
      <c r="I1180" s="57">
        <v>18.22</v>
      </c>
      <c r="J1180" s="57">
        <v>18.22</v>
      </c>
      <c r="K1180" s="55" t="s">
        <v>4302</v>
      </c>
      <c r="L1180" s="55" t="s">
        <v>1644</v>
      </c>
      <c r="M1180" s="55" t="s">
        <v>4306</v>
      </c>
      <c r="N1180" s="56">
        <v>45747</v>
      </c>
      <c r="O1180" s="55" t="s">
        <v>1644</v>
      </c>
      <c r="P1180" s="55" t="s">
        <v>329</v>
      </c>
      <c r="Q1180" s="55" t="s">
        <v>330</v>
      </c>
      <c r="R1180" s="55" t="s">
        <v>1644</v>
      </c>
      <c r="S1180" s="55" t="s">
        <v>1644</v>
      </c>
      <c r="T1180" s="55" t="s">
        <v>1644</v>
      </c>
      <c r="U1180" s="55" t="s">
        <v>3970</v>
      </c>
      <c r="V1180" s="55" t="s">
        <v>1881</v>
      </c>
      <c r="W1180" s="55" t="s">
        <v>1644</v>
      </c>
      <c r="X1180" s="56"/>
      <c r="Y1180" s="55" t="s">
        <v>1644</v>
      </c>
      <c r="Z1180" s="56"/>
      <c r="AA1180" s="55" t="s">
        <v>1644</v>
      </c>
      <c r="AB1180" s="59">
        <v>292434</v>
      </c>
      <c r="AC1180" s="55" t="s">
        <v>1554</v>
      </c>
      <c r="AD1180" s="55" t="s">
        <v>1644</v>
      </c>
      <c r="AE1180" s="58">
        <v>0</v>
      </c>
      <c r="AF1180" s="55" t="s">
        <v>1644</v>
      </c>
      <c r="AG1180" s="55" t="s">
        <v>1644</v>
      </c>
      <c r="AH1180" s="55" t="s">
        <v>1644</v>
      </c>
      <c r="AI1180" s="55" t="s">
        <v>1644</v>
      </c>
      <c r="AJ1180" s="55" t="s">
        <v>1644</v>
      </c>
      <c r="AK1180" s="55" t="s">
        <v>1644</v>
      </c>
      <c r="AL1180" s="55" t="s">
        <v>1644</v>
      </c>
      <c r="AM1180" s="55" t="s">
        <v>3861</v>
      </c>
      <c r="AN1180" s="55" t="s">
        <v>1644</v>
      </c>
      <c r="AO1180" t="s">
        <v>3842</v>
      </c>
    </row>
    <row r="1181" spans="1:41" x14ac:dyDescent="0.25">
      <c r="A1181" s="56">
        <v>45747</v>
      </c>
      <c r="B1181" s="92" t="s">
        <v>2544</v>
      </c>
      <c r="C1181" s="55" t="s">
        <v>4306</v>
      </c>
      <c r="D1181" s="55" t="s">
        <v>3859</v>
      </c>
      <c r="E1181" s="55" t="s">
        <v>89</v>
      </c>
      <c r="F1181" s="55">
        <v>50900020</v>
      </c>
      <c r="G1181" s="55" t="s">
        <v>492</v>
      </c>
      <c r="H1181" s="55" t="s">
        <v>89</v>
      </c>
      <c r="I1181" s="57">
        <v>18.23</v>
      </c>
      <c r="J1181" s="57">
        <v>18.23</v>
      </c>
      <c r="K1181" s="55" t="s">
        <v>4302</v>
      </c>
      <c r="L1181" s="55" t="s">
        <v>1644</v>
      </c>
      <c r="M1181" s="55" t="s">
        <v>4306</v>
      </c>
      <c r="N1181" s="56">
        <v>45747</v>
      </c>
      <c r="O1181" s="55" t="s">
        <v>1644</v>
      </c>
      <c r="P1181" s="55" t="s">
        <v>329</v>
      </c>
      <c r="Q1181" s="55" t="s">
        <v>330</v>
      </c>
      <c r="R1181" s="55" t="s">
        <v>1644</v>
      </c>
      <c r="S1181" s="55" t="s">
        <v>1644</v>
      </c>
      <c r="T1181" s="55" t="s">
        <v>1644</v>
      </c>
      <c r="U1181" s="55" t="s">
        <v>4023</v>
      </c>
      <c r="V1181" s="55" t="s">
        <v>1881</v>
      </c>
      <c r="W1181" s="55" t="s">
        <v>1644</v>
      </c>
      <c r="X1181" s="56"/>
      <c r="Y1181" s="55" t="s">
        <v>1644</v>
      </c>
      <c r="Z1181" s="56"/>
      <c r="AA1181" s="55" t="s">
        <v>1644</v>
      </c>
      <c r="AB1181" s="59">
        <v>292434</v>
      </c>
      <c r="AC1181" s="55" t="s">
        <v>1554</v>
      </c>
      <c r="AD1181" s="55" t="s">
        <v>1644</v>
      </c>
      <c r="AE1181" s="58">
        <v>0</v>
      </c>
      <c r="AF1181" s="55" t="s">
        <v>1644</v>
      </c>
      <c r="AG1181" s="55" t="s">
        <v>1644</v>
      </c>
      <c r="AH1181" s="55" t="s">
        <v>1644</v>
      </c>
      <c r="AI1181" s="55" t="s">
        <v>1644</v>
      </c>
      <c r="AJ1181" s="55" t="s">
        <v>1644</v>
      </c>
      <c r="AK1181" s="55" t="s">
        <v>1644</v>
      </c>
      <c r="AL1181" s="55" t="s">
        <v>1644</v>
      </c>
      <c r="AM1181" s="55" t="s">
        <v>3861</v>
      </c>
      <c r="AN1181" s="55" t="s">
        <v>1644</v>
      </c>
      <c r="AO1181" t="s">
        <v>3842</v>
      </c>
    </row>
    <row r="1182" spans="1:41" x14ac:dyDescent="0.25">
      <c r="A1182" s="56">
        <v>45747</v>
      </c>
      <c r="B1182" s="92" t="s">
        <v>2544</v>
      </c>
      <c r="C1182" s="55" t="s">
        <v>4306</v>
      </c>
      <c r="D1182" s="55" t="s">
        <v>3859</v>
      </c>
      <c r="E1182" s="55" t="s">
        <v>89</v>
      </c>
      <c r="F1182" s="55">
        <v>50900020</v>
      </c>
      <c r="G1182" s="55" t="s">
        <v>492</v>
      </c>
      <c r="H1182" s="55" t="s">
        <v>89</v>
      </c>
      <c r="I1182" s="57">
        <v>83.34</v>
      </c>
      <c r="J1182" s="57">
        <v>83.34</v>
      </c>
      <c r="K1182" s="55" t="s">
        <v>4302</v>
      </c>
      <c r="L1182" s="55" t="s">
        <v>1644</v>
      </c>
      <c r="M1182" s="55" t="s">
        <v>4306</v>
      </c>
      <c r="N1182" s="56">
        <v>45747</v>
      </c>
      <c r="O1182" s="55" t="s">
        <v>1644</v>
      </c>
      <c r="P1182" s="55" t="s">
        <v>329</v>
      </c>
      <c r="Q1182" s="55" t="s">
        <v>330</v>
      </c>
      <c r="R1182" s="55" t="s">
        <v>1644</v>
      </c>
      <c r="S1182" s="55" t="s">
        <v>1644</v>
      </c>
      <c r="T1182" s="55" t="s">
        <v>1644</v>
      </c>
      <c r="U1182" s="55" t="s">
        <v>3994</v>
      </c>
      <c r="V1182" s="55" t="s">
        <v>1881</v>
      </c>
      <c r="W1182" s="55" t="s">
        <v>1644</v>
      </c>
      <c r="X1182" s="56"/>
      <c r="Y1182" s="55" t="s">
        <v>1644</v>
      </c>
      <c r="Z1182" s="56"/>
      <c r="AA1182" s="55" t="s">
        <v>1644</v>
      </c>
      <c r="AB1182" s="59">
        <v>1336832</v>
      </c>
      <c r="AC1182" s="55" t="s">
        <v>1554</v>
      </c>
      <c r="AD1182" s="55" t="s">
        <v>1644</v>
      </c>
      <c r="AE1182" s="58">
        <v>0</v>
      </c>
      <c r="AF1182" s="55" t="s">
        <v>1644</v>
      </c>
      <c r="AG1182" s="55" t="s">
        <v>1644</v>
      </c>
      <c r="AH1182" s="55" t="s">
        <v>1644</v>
      </c>
      <c r="AI1182" s="55" t="s">
        <v>1644</v>
      </c>
      <c r="AJ1182" s="55" t="s">
        <v>1644</v>
      </c>
      <c r="AK1182" s="55" t="s">
        <v>1644</v>
      </c>
      <c r="AL1182" s="55" t="s">
        <v>1644</v>
      </c>
      <c r="AM1182" s="55" t="s">
        <v>3861</v>
      </c>
      <c r="AN1182" s="55" t="s">
        <v>1644</v>
      </c>
      <c r="AO1182" t="s">
        <v>3842</v>
      </c>
    </row>
    <row r="1183" spans="1:41" x14ac:dyDescent="0.25">
      <c r="A1183" s="56">
        <v>45747</v>
      </c>
      <c r="B1183" s="92" t="s">
        <v>2544</v>
      </c>
      <c r="C1183" s="55" t="s">
        <v>4306</v>
      </c>
      <c r="D1183" s="55" t="s">
        <v>3859</v>
      </c>
      <c r="E1183" s="55" t="s">
        <v>89</v>
      </c>
      <c r="F1183" s="55">
        <v>50900020</v>
      </c>
      <c r="G1183" s="55" t="s">
        <v>492</v>
      </c>
      <c r="H1183" s="55" t="s">
        <v>89</v>
      </c>
      <c r="I1183" s="57">
        <v>83.33</v>
      </c>
      <c r="J1183" s="57">
        <v>83.33</v>
      </c>
      <c r="K1183" s="55" t="s">
        <v>4302</v>
      </c>
      <c r="L1183" s="55" t="s">
        <v>1644</v>
      </c>
      <c r="M1183" s="55" t="s">
        <v>4306</v>
      </c>
      <c r="N1183" s="56">
        <v>45747</v>
      </c>
      <c r="O1183" s="55" t="s">
        <v>1644</v>
      </c>
      <c r="P1183" s="55" t="s">
        <v>329</v>
      </c>
      <c r="Q1183" s="55" t="s">
        <v>330</v>
      </c>
      <c r="R1183" s="55" t="s">
        <v>1644</v>
      </c>
      <c r="S1183" s="55" t="s">
        <v>1644</v>
      </c>
      <c r="T1183" s="55" t="s">
        <v>1644</v>
      </c>
      <c r="U1183" s="55" t="s">
        <v>4008</v>
      </c>
      <c r="V1183" s="55" t="s">
        <v>1881</v>
      </c>
      <c r="W1183" s="55" t="s">
        <v>1644</v>
      </c>
      <c r="X1183" s="56"/>
      <c r="Y1183" s="55" t="s">
        <v>1644</v>
      </c>
      <c r="Z1183" s="56"/>
      <c r="AA1183" s="55" t="s">
        <v>1644</v>
      </c>
      <c r="AB1183" s="59">
        <v>1336872</v>
      </c>
      <c r="AC1183" s="55" t="s">
        <v>1554</v>
      </c>
      <c r="AD1183" s="55" t="s">
        <v>1644</v>
      </c>
      <c r="AE1183" s="58">
        <v>0</v>
      </c>
      <c r="AF1183" s="55" t="s">
        <v>1644</v>
      </c>
      <c r="AG1183" s="55" t="s">
        <v>1644</v>
      </c>
      <c r="AH1183" s="55" t="s">
        <v>1644</v>
      </c>
      <c r="AI1183" s="55" t="s">
        <v>1644</v>
      </c>
      <c r="AJ1183" s="55" t="s">
        <v>1644</v>
      </c>
      <c r="AK1183" s="55" t="s">
        <v>1644</v>
      </c>
      <c r="AL1183" s="55" t="s">
        <v>1644</v>
      </c>
      <c r="AM1183" s="55" t="s">
        <v>3861</v>
      </c>
      <c r="AN1183" s="55" t="s">
        <v>1644</v>
      </c>
      <c r="AO1183" t="s">
        <v>3842</v>
      </c>
    </row>
    <row r="1184" spans="1:41" x14ac:dyDescent="0.25">
      <c r="A1184" s="56">
        <v>45747</v>
      </c>
      <c r="B1184" s="92" t="s">
        <v>2544</v>
      </c>
      <c r="C1184" s="55" t="s">
        <v>4306</v>
      </c>
      <c r="D1184" s="55" t="s">
        <v>3859</v>
      </c>
      <c r="E1184" s="55" t="s">
        <v>89</v>
      </c>
      <c r="F1184" s="55">
        <v>50900020</v>
      </c>
      <c r="G1184" s="55" t="s">
        <v>492</v>
      </c>
      <c r="H1184" s="55" t="s">
        <v>89</v>
      </c>
      <c r="I1184" s="57">
        <v>83.33</v>
      </c>
      <c r="J1184" s="57">
        <v>83.33</v>
      </c>
      <c r="K1184" s="55" t="s">
        <v>4302</v>
      </c>
      <c r="L1184" s="55" t="s">
        <v>1644</v>
      </c>
      <c r="M1184" s="55" t="s">
        <v>4306</v>
      </c>
      <c r="N1184" s="56">
        <v>45747</v>
      </c>
      <c r="O1184" s="55" t="s">
        <v>1644</v>
      </c>
      <c r="P1184" s="55" t="s">
        <v>329</v>
      </c>
      <c r="Q1184" s="55" t="s">
        <v>330</v>
      </c>
      <c r="R1184" s="55" t="s">
        <v>1644</v>
      </c>
      <c r="S1184" s="55" t="s">
        <v>1644</v>
      </c>
      <c r="T1184" s="55" t="s">
        <v>1644</v>
      </c>
      <c r="U1184" s="55" t="s">
        <v>4027</v>
      </c>
      <c r="V1184" s="55" t="s">
        <v>1881</v>
      </c>
      <c r="W1184" s="55" t="s">
        <v>1644</v>
      </c>
      <c r="X1184" s="56"/>
      <c r="Y1184" s="55" t="s">
        <v>1644</v>
      </c>
      <c r="Z1184" s="56"/>
      <c r="AA1184" s="55" t="s">
        <v>1644</v>
      </c>
      <c r="AB1184" s="59">
        <v>1336833</v>
      </c>
      <c r="AC1184" s="55" t="s">
        <v>1554</v>
      </c>
      <c r="AD1184" s="55" t="s">
        <v>1644</v>
      </c>
      <c r="AE1184" s="58">
        <v>0</v>
      </c>
      <c r="AF1184" s="55" t="s">
        <v>1644</v>
      </c>
      <c r="AG1184" s="55" t="s">
        <v>1644</v>
      </c>
      <c r="AH1184" s="55" t="s">
        <v>1644</v>
      </c>
      <c r="AI1184" s="55" t="s">
        <v>1644</v>
      </c>
      <c r="AJ1184" s="55" t="s">
        <v>1644</v>
      </c>
      <c r="AK1184" s="55" t="s">
        <v>1644</v>
      </c>
      <c r="AL1184" s="55" t="s">
        <v>1644</v>
      </c>
      <c r="AM1184" s="55" t="s">
        <v>3861</v>
      </c>
      <c r="AN1184" s="55" t="s">
        <v>1644</v>
      </c>
      <c r="AO1184" t="s">
        <v>3842</v>
      </c>
    </row>
    <row r="1185" spans="1:41" x14ac:dyDescent="0.25">
      <c r="A1185" s="56">
        <v>45747</v>
      </c>
      <c r="B1185" s="92" t="s">
        <v>2544</v>
      </c>
      <c r="C1185" s="55" t="s">
        <v>4306</v>
      </c>
      <c r="D1185" s="55" t="s">
        <v>3859</v>
      </c>
      <c r="E1185" s="55" t="s">
        <v>89</v>
      </c>
      <c r="F1185" s="55">
        <v>50900020</v>
      </c>
      <c r="G1185" s="55" t="s">
        <v>492</v>
      </c>
      <c r="H1185" s="55" t="s">
        <v>89</v>
      </c>
      <c r="I1185" s="57">
        <v>18.23</v>
      </c>
      <c r="J1185" s="57">
        <v>18.23</v>
      </c>
      <c r="K1185" s="55" t="s">
        <v>4302</v>
      </c>
      <c r="L1185" s="55" t="s">
        <v>1644</v>
      </c>
      <c r="M1185" s="55" t="s">
        <v>4306</v>
      </c>
      <c r="N1185" s="56">
        <v>45747</v>
      </c>
      <c r="O1185" s="55" t="s">
        <v>1644</v>
      </c>
      <c r="P1185" s="55" t="s">
        <v>329</v>
      </c>
      <c r="Q1185" s="55" t="s">
        <v>330</v>
      </c>
      <c r="R1185" s="55" t="s">
        <v>1644</v>
      </c>
      <c r="S1185" s="55" t="s">
        <v>1644</v>
      </c>
      <c r="T1185" s="55" t="s">
        <v>1644</v>
      </c>
      <c r="U1185" s="55" t="s">
        <v>4011</v>
      </c>
      <c r="V1185" s="55" t="s">
        <v>1881</v>
      </c>
      <c r="W1185" s="55" t="s">
        <v>1644</v>
      </c>
      <c r="X1185" s="56"/>
      <c r="Y1185" s="55" t="s">
        <v>1644</v>
      </c>
      <c r="Z1185" s="56"/>
      <c r="AA1185" s="55" t="s">
        <v>1644</v>
      </c>
      <c r="AB1185" s="59">
        <v>292433</v>
      </c>
      <c r="AC1185" s="55" t="s">
        <v>1554</v>
      </c>
      <c r="AD1185" s="55" t="s">
        <v>1644</v>
      </c>
      <c r="AE1185" s="58">
        <v>0</v>
      </c>
      <c r="AF1185" s="55" t="s">
        <v>1644</v>
      </c>
      <c r="AG1185" s="55" t="s">
        <v>1644</v>
      </c>
      <c r="AH1185" s="55" t="s">
        <v>1644</v>
      </c>
      <c r="AI1185" s="55" t="s">
        <v>1644</v>
      </c>
      <c r="AJ1185" s="55" t="s">
        <v>1644</v>
      </c>
      <c r="AK1185" s="55" t="s">
        <v>1644</v>
      </c>
      <c r="AL1185" s="55" t="s">
        <v>1644</v>
      </c>
      <c r="AM1185" s="55" t="s">
        <v>3861</v>
      </c>
      <c r="AN1185" s="55" t="s">
        <v>1644</v>
      </c>
      <c r="AO1185" t="s">
        <v>3842</v>
      </c>
    </row>
    <row r="1186" spans="1:41" x14ac:dyDescent="0.25">
      <c r="A1186" s="56">
        <v>45747</v>
      </c>
      <c r="B1186" s="92" t="s">
        <v>2544</v>
      </c>
      <c r="C1186" s="55" t="s">
        <v>4306</v>
      </c>
      <c r="D1186" s="55" t="s">
        <v>3859</v>
      </c>
      <c r="E1186" s="55" t="s">
        <v>89</v>
      </c>
      <c r="F1186" s="55">
        <v>50900020</v>
      </c>
      <c r="G1186" s="55" t="s">
        <v>492</v>
      </c>
      <c r="H1186" s="55" t="s">
        <v>89</v>
      </c>
      <c r="I1186" s="57">
        <v>9.69</v>
      </c>
      <c r="J1186" s="57">
        <v>9.69</v>
      </c>
      <c r="K1186" s="55" t="s">
        <v>4302</v>
      </c>
      <c r="L1186" s="55" t="s">
        <v>1644</v>
      </c>
      <c r="M1186" s="55" t="s">
        <v>4306</v>
      </c>
      <c r="N1186" s="56">
        <v>45747</v>
      </c>
      <c r="O1186" s="55" t="s">
        <v>1644</v>
      </c>
      <c r="P1186" s="55" t="s">
        <v>329</v>
      </c>
      <c r="Q1186" s="55" t="s">
        <v>330</v>
      </c>
      <c r="R1186" s="55" t="s">
        <v>1644</v>
      </c>
      <c r="S1186" s="55" t="s">
        <v>1644</v>
      </c>
      <c r="T1186" s="55" t="s">
        <v>1644</v>
      </c>
      <c r="U1186" s="55" t="s">
        <v>4009</v>
      </c>
      <c r="V1186" s="55" t="s">
        <v>1881</v>
      </c>
      <c r="W1186" s="55" t="s">
        <v>1644</v>
      </c>
      <c r="X1186" s="56"/>
      <c r="Y1186" s="55" t="s">
        <v>1644</v>
      </c>
      <c r="Z1186" s="56"/>
      <c r="AA1186" s="55" t="s">
        <v>1644</v>
      </c>
      <c r="AB1186" s="59">
        <v>155580</v>
      </c>
      <c r="AC1186" s="55" t="s">
        <v>1554</v>
      </c>
      <c r="AD1186" s="55" t="s">
        <v>1644</v>
      </c>
      <c r="AE1186" s="58">
        <v>0</v>
      </c>
      <c r="AF1186" s="55" t="s">
        <v>1644</v>
      </c>
      <c r="AG1186" s="55" t="s">
        <v>1644</v>
      </c>
      <c r="AH1186" s="55" t="s">
        <v>1644</v>
      </c>
      <c r="AI1186" s="55" t="s">
        <v>1644</v>
      </c>
      <c r="AJ1186" s="55" t="s">
        <v>1644</v>
      </c>
      <c r="AK1186" s="55" t="s">
        <v>1644</v>
      </c>
      <c r="AL1186" s="55" t="s">
        <v>1644</v>
      </c>
      <c r="AM1186" s="55" t="s">
        <v>3861</v>
      </c>
      <c r="AN1186" s="55" t="s">
        <v>1644</v>
      </c>
      <c r="AO1186" t="s">
        <v>3842</v>
      </c>
    </row>
    <row r="1187" spans="1:41" x14ac:dyDescent="0.25">
      <c r="A1187" s="56">
        <v>45747</v>
      </c>
      <c r="B1187" s="92" t="s">
        <v>2544</v>
      </c>
      <c r="C1187" s="55" t="s">
        <v>4306</v>
      </c>
      <c r="D1187" s="55" t="s">
        <v>3859</v>
      </c>
      <c r="E1187" s="55" t="s">
        <v>89</v>
      </c>
      <c r="F1187" s="55">
        <v>50900020</v>
      </c>
      <c r="G1187" s="55" t="s">
        <v>492</v>
      </c>
      <c r="H1187" s="55" t="s">
        <v>89</v>
      </c>
      <c r="I1187" s="57">
        <v>83.33</v>
      </c>
      <c r="J1187" s="57">
        <v>83.33</v>
      </c>
      <c r="K1187" s="55" t="s">
        <v>4302</v>
      </c>
      <c r="L1187" s="55" t="s">
        <v>1644</v>
      </c>
      <c r="M1187" s="55" t="s">
        <v>4306</v>
      </c>
      <c r="N1187" s="56">
        <v>45747</v>
      </c>
      <c r="O1187" s="55" t="s">
        <v>1644</v>
      </c>
      <c r="P1187" s="55" t="s">
        <v>329</v>
      </c>
      <c r="Q1187" s="55" t="s">
        <v>330</v>
      </c>
      <c r="R1187" s="55" t="s">
        <v>1644</v>
      </c>
      <c r="S1187" s="55" t="s">
        <v>1644</v>
      </c>
      <c r="T1187" s="55" t="s">
        <v>1644</v>
      </c>
      <c r="U1187" s="55" t="s">
        <v>4190</v>
      </c>
      <c r="V1187" s="55" t="s">
        <v>1881</v>
      </c>
      <c r="W1187" s="55" t="s">
        <v>1644</v>
      </c>
      <c r="X1187" s="56"/>
      <c r="Y1187" s="55" t="s">
        <v>1644</v>
      </c>
      <c r="Z1187" s="56"/>
      <c r="AA1187" s="55" t="s">
        <v>1644</v>
      </c>
      <c r="AB1187" s="59">
        <v>1336833</v>
      </c>
      <c r="AC1187" s="55" t="s">
        <v>1554</v>
      </c>
      <c r="AD1187" s="55" t="s">
        <v>1644</v>
      </c>
      <c r="AE1187" s="58">
        <v>0</v>
      </c>
      <c r="AF1187" s="55" t="s">
        <v>1644</v>
      </c>
      <c r="AG1187" s="55" t="s">
        <v>1644</v>
      </c>
      <c r="AH1187" s="55" t="s">
        <v>1644</v>
      </c>
      <c r="AI1187" s="55" t="s">
        <v>1644</v>
      </c>
      <c r="AJ1187" s="55" t="s">
        <v>1644</v>
      </c>
      <c r="AK1187" s="55" t="s">
        <v>1644</v>
      </c>
      <c r="AL1187" s="55" t="s">
        <v>1644</v>
      </c>
      <c r="AM1187" s="55" t="s">
        <v>3861</v>
      </c>
      <c r="AN1187" s="55" t="s">
        <v>1644</v>
      </c>
      <c r="AO1187" t="s">
        <v>3842</v>
      </c>
    </row>
    <row r="1188" spans="1:41" x14ac:dyDescent="0.25">
      <c r="A1188" s="56">
        <v>45747</v>
      </c>
      <c r="B1188" s="92" t="s">
        <v>2544</v>
      </c>
      <c r="C1188" s="55" t="s">
        <v>4306</v>
      </c>
      <c r="D1188" s="55" t="s">
        <v>3859</v>
      </c>
      <c r="E1188" s="55" t="s">
        <v>89</v>
      </c>
      <c r="F1188" s="55">
        <v>50900020</v>
      </c>
      <c r="G1188" s="55" t="s">
        <v>492</v>
      </c>
      <c r="H1188" s="55" t="s">
        <v>89</v>
      </c>
      <c r="I1188" s="57">
        <v>9.69</v>
      </c>
      <c r="J1188" s="57">
        <v>9.69</v>
      </c>
      <c r="K1188" s="55" t="s">
        <v>4302</v>
      </c>
      <c r="L1188" s="55" t="s">
        <v>1644</v>
      </c>
      <c r="M1188" s="55" t="s">
        <v>4306</v>
      </c>
      <c r="N1188" s="56">
        <v>45747</v>
      </c>
      <c r="O1188" s="55" t="s">
        <v>1644</v>
      </c>
      <c r="P1188" s="55" t="s">
        <v>329</v>
      </c>
      <c r="Q1188" s="55" t="s">
        <v>330</v>
      </c>
      <c r="R1188" s="55" t="s">
        <v>1644</v>
      </c>
      <c r="S1188" s="55" t="s">
        <v>1644</v>
      </c>
      <c r="T1188" s="55" t="s">
        <v>1644</v>
      </c>
      <c r="U1188" s="55" t="s">
        <v>4005</v>
      </c>
      <c r="V1188" s="55" t="s">
        <v>1881</v>
      </c>
      <c r="W1188" s="55" t="s">
        <v>1644</v>
      </c>
      <c r="X1188" s="56"/>
      <c r="Y1188" s="55" t="s">
        <v>1644</v>
      </c>
      <c r="Z1188" s="56"/>
      <c r="AA1188" s="55" t="s">
        <v>1644</v>
      </c>
      <c r="AB1188" s="59">
        <v>155580</v>
      </c>
      <c r="AC1188" s="55" t="s">
        <v>1554</v>
      </c>
      <c r="AD1188" s="55" t="s">
        <v>1644</v>
      </c>
      <c r="AE1188" s="58">
        <v>0</v>
      </c>
      <c r="AF1188" s="55" t="s">
        <v>1644</v>
      </c>
      <c r="AG1188" s="55" t="s">
        <v>1644</v>
      </c>
      <c r="AH1188" s="55" t="s">
        <v>1644</v>
      </c>
      <c r="AI1188" s="55" t="s">
        <v>1644</v>
      </c>
      <c r="AJ1188" s="55" t="s">
        <v>1644</v>
      </c>
      <c r="AK1188" s="55" t="s">
        <v>1644</v>
      </c>
      <c r="AL1188" s="55" t="s">
        <v>1644</v>
      </c>
      <c r="AM1188" s="55" t="s">
        <v>3861</v>
      </c>
      <c r="AN1188" s="55" t="s">
        <v>1644</v>
      </c>
      <c r="AO1188" t="s">
        <v>3842</v>
      </c>
    </row>
    <row r="1189" spans="1:41" x14ac:dyDescent="0.25">
      <c r="A1189" s="56">
        <v>45747</v>
      </c>
      <c r="B1189" s="92" t="s">
        <v>2544</v>
      </c>
      <c r="C1189" s="55" t="s">
        <v>4306</v>
      </c>
      <c r="D1189" s="55" t="s">
        <v>3859</v>
      </c>
      <c r="E1189" s="55" t="s">
        <v>89</v>
      </c>
      <c r="F1189" s="55">
        <v>50900020</v>
      </c>
      <c r="G1189" s="55" t="s">
        <v>492</v>
      </c>
      <c r="H1189" s="55" t="s">
        <v>89</v>
      </c>
      <c r="I1189" s="57">
        <v>83.33</v>
      </c>
      <c r="J1189" s="57">
        <v>83.33</v>
      </c>
      <c r="K1189" s="55" t="s">
        <v>4302</v>
      </c>
      <c r="L1189" s="55" t="s">
        <v>1644</v>
      </c>
      <c r="M1189" s="55" t="s">
        <v>4306</v>
      </c>
      <c r="N1189" s="56">
        <v>45747</v>
      </c>
      <c r="O1189" s="55" t="s">
        <v>1644</v>
      </c>
      <c r="P1189" s="55" t="s">
        <v>329</v>
      </c>
      <c r="Q1189" s="55" t="s">
        <v>330</v>
      </c>
      <c r="R1189" s="55" t="s">
        <v>1644</v>
      </c>
      <c r="S1189" s="55" t="s">
        <v>1644</v>
      </c>
      <c r="T1189" s="55" t="s">
        <v>1644</v>
      </c>
      <c r="U1189" s="55" t="s">
        <v>3997</v>
      </c>
      <c r="V1189" s="55" t="s">
        <v>1881</v>
      </c>
      <c r="W1189" s="55" t="s">
        <v>1644</v>
      </c>
      <c r="X1189" s="56"/>
      <c r="Y1189" s="55" t="s">
        <v>1644</v>
      </c>
      <c r="Z1189" s="56"/>
      <c r="AA1189" s="55" t="s">
        <v>1644</v>
      </c>
      <c r="AB1189" s="59">
        <v>1336832</v>
      </c>
      <c r="AC1189" s="55" t="s">
        <v>1554</v>
      </c>
      <c r="AD1189" s="55" t="s">
        <v>1644</v>
      </c>
      <c r="AE1189" s="58">
        <v>0</v>
      </c>
      <c r="AF1189" s="55" t="s">
        <v>1644</v>
      </c>
      <c r="AG1189" s="55" t="s">
        <v>1644</v>
      </c>
      <c r="AH1189" s="55" t="s">
        <v>1644</v>
      </c>
      <c r="AI1189" s="55" t="s">
        <v>1644</v>
      </c>
      <c r="AJ1189" s="55" t="s">
        <v>1644</v>
      </c>
      <c r="AK1189" s="55" t="s">
        <v>1644</v>
      </c>
      <c r="AL1189" s="55" t="s">
        <v>1644</v>
      </c>
      <c r="AM1189" s="55" t="s">
        <v>3861</v>
      </c>
      <c r="AN1189" s="55" t="s">
        <v>1644</v>
      </c>
      <c r="AO1189" t="s">
        <v>3842</v>
      </c>
    </row>
    <row r="1190" spans="1:41" x14ac:dyDescent="0.25">
      <c r="A1190" s="56">
        <v>45747</v>
      </c>
      <c r="B1190" s="92" t="s">
        <v>2544</v>
      </c>
      <c r="C1190" s="55" t="s">
        <v>4306</v>
      </c>
      <c r="D1190" s="55" t="s">
        <v>3859</v>
      </c>
      <c r="E1190" s="55" t="s">
        <v>89</v>
      </c>
      <c r="F1190" s="55">
        <v>50900020</v>
      </c>
      <c r="G1190" s="55" t="s">
        <v>492</v>
      </c>
      <c r="H1190" s="55" t="s">
        <v>89</v>
      </c>
      <c r="I1190" s="57">
        <v>9.6999999999999993</v>
      </c>
      <c r="J1190" s="57">
        <v>9.6999999999999993</v>
      </c>
      <c r="K1190" s="55" t="s">
        <v>4302</v>
      </c>
      <c r="L1190" s="55" t="s">
        <v>1644</v>
      </c>
      <c r="M1190" s="55" t="s">
        <v>4306</v>
      </c>
      <c r="N1190" s="56">
        <v>45747</v>
      </c>
      <c r="O1190" s="55" t="s">
        <v>1644</v>
      </c>
      <c r="P1190" s="55" t="s">
        <v>329</v>
      </c>
      <c r="Q1190" s="55" t="s">
        <v>330</v>
      </c>
      <c r="R1190" s="55" t="s">
        <v>1644</v>
      </c>
      <c r="S1190" s="55" t="s">
        <v>1644</v>
      </c>
      <c r="T1190" s="55" t="s">
        <v>1644</v>
      </c>
      <c r="U1190" s="55" t="s">
        <v>3973</v>
      </c>
      <c r="V1190" s="55" t="s">
        <v>1881</v>
      </c>
      <c r="W1190" s="55" t="s">
        <v>1644</v>
      </c>
      <c r="X1190" s="56"/>
      <c r="Y1190" s="55" t="s">
        <v>1644</v>
      </c>
      <c r="Z1190" s="56"/>
      <c r="AA1190" s="55" t="s">
        <v>1644</v>
      </c>
      <c r="AB1190" s="59">
        <v>155580</v>
      </c>
      <c r="AC1190" s="55" t="s">
        <v>1554</v>
      </c>
      <c r="AD1190" s="55" t="s">
        <v>1644</v>
      </c>
      <c r="AE1190" s="58">
        <v>0</v>
      </c>
      <c r="AF1190" s="55" t="s">
        <v>1644</v>
      </c>
      <c r="AG1190" s="55" t="s">
        <v>1644</v>
      </c>
      <c r="AH1190" s="55" t="s">
        <v>1644</v>
      </c>
      <c r="AI1190" s="55" t="s">
        <v>1644</v>
      </c>
      <c r="AJ1190" s="55" t="s">
        <v>1644</v>
      </c>
      <c r="AK1190" s="55" t="s">
        <v>1644</v>
      </c>
      <c r="AL1190" s="55" t="s">
        <v>1644</v>
      </c>
      <c r="AM1190" s="55" t="s">
        <v>3861</v>
      </c>
      <c r="AN1190" s="55" t="s">
        <v>1644</v>
      </c>
      <c r="AO1190" t="s">
        <v>3842</v>
      </c>
    </row>
    <row r="1191" spans="1:41" x14ac:dyDescent="0.25">
      <c r="A1191" s="56">
        <v>45747</v>
      </c>
      <c r="B1191" s="92" t="s">
        <v>2544</v>
      </c>
      <c r="C1191" s="55" t="s">
        <v>4306</v>
      </c>
      <c r="D1191" s="55" t="s">
        <v>3859</v>
      </c>
      <c r="E1191" s="55" t="s">
        <v>89</v>
      </c>
      <c r="F1191" s="55">
        <v>50900020</v>
      </c>
      <c r="G1191" s="55" t="s">
        <v>492</v>
      </c>
      <c r="H1191" s="55" t="s">
        <v>89</v>
      </c>
      <c r="I1191" s="57">
        <v>9.69</v>
      </c>
      <c r="J1191" s="57">
        <v>9.69</v>
      </c>
      <c r="K1191" s="55" t="s">
        <v>4302</v>
      </c>
      <c r="L1191" s="55" t="s">
        <v>1644</v>
      </c>
      <c r="M1191" s="55" t="s">
        <v>4306</v>
      </c>
      <c r="N1191" s="56">
        <v>45747</v>
      </c>
      <c r="O1191" s="55" t="s">
        <v>1644</v>
      </c>
      <c r="P1191" s="55" t="s">
        <v>329</v>
      </c>
      <c r="Q1191" s="55" t="s">
        <v>330</v>
      </c>
      <c r="R1191" s="55" t="s">
        <v>1644</v>
      </c>
      <c r="S1191" s="55" t="s">
        <v>1644</v>
      </c>
      <c r="T1191" s="55" t="s">
        <v>1644</v>
      </c>
      <c r="U1191" s="55" t="s">
        <v>4003</v>
      </c>
      <c r="V1191" s="55" t="s">
        <v>1881</v>
      </c>
      <c r="W1191" s="55" t="s">
        <v>1644</v>
      </c>
      <c r="X1191" s="56"/>
      <c r="Y1191" s="55" t="s">
        <v>1644</v>
      </c>
      <c r="Z1191" s="56"/>
      <c r="AA1191" s="55" t="s">
        <v>1644</v>
      </c>
      <c r="AB1191" s="59">
        <v>155580</v>
      </c>
      <c r="AC1191" s="55" t="s">
        <v>1554</v>
      </c>
      <c r="AD1191" s="55" t="s">
        <v>1644</v>
      </c>
      <c r="AE1191" s="58">
        <v>0</v>
      </c>
      <c r="AF1191" s="55" t="s">
        <v>1644</v>
      </c>
      <c r="AG1191" s="55" t="s">
        <v>1644</v>
      </c>
      <c r="AH1191" s="55" t="s">
        <v>1644</v>
      </c>
      <c r="AI1191" s="55" t="s">
        <v>1644</v>
      </c>
      <c r="AJ1191" s="55" t="s">
        <v>1644</v>
      </c>
      <c r="AK1191" s="55" t="s">
        <v>1644</v>
      </c>
      <c r="AL1191" s="55" t="s">
        <v>1644</v>
      </c>
      <c r="AM1191" s="55" t="s">
        <v>3861</v>
      </c>
      <c r="AN1191" s="55" t="s">
        <v>1644</v>
      </c>
      <c r="AO1191" t="s">
        <v>3842</v>
      </c>
    </row>
    <row r="1192" spans="1:41" x14ac:dyDescent="0.25">
      <c r="A1192" s="56">
        <v>45747</v>
      </c>
      <c r="B1192" s="92" t="s">
        <v>2544</v>
      </c>
      <c r="C1192" s="55" t="s">
        <v>4306</v>
      </c>
      <c r="D1192" s="55" t="s">
        <v>3859</v>
      </c>
      <c r="E1192" s="55" t="s">
        <v>89</v>
      </c>
      <c r="F1192" s="55">
        <v>50900020</v>
      </c>
      <c r="G1192" s="55" t="s">
        <v>492</v>
      </c>
      <c r="H1192" s="55" t="s">
        <v>89</v>
      </c>
      <c r="I1192" s="57">
        <v>83.34</v>
      </c>
      <c r="J1192" s="57">
        <v>83.34</v>
      </c>
      <c r="K1192" s="55" t="s">
        <v>4302</v>
      </c>
      <c r="L1192" s="55" t="s">
        <v>1644</v>
      </c>
      <c r="M1192" s="55" t="s">
        <v>4306</v>
      </c>
      <c r="N1192" s="56">
        <v>45747</v>
      </c>
      <c r="O1192" s="55" t="s">
        <v>1644</v>
      </c>
      <c r="P1192" s="55" t="s">
        <v>329</v>
      </c>
      <c r="Q1192" s="55" t="s">
        <v>330</v>
      </c>
      <c r="R1192" s="55" t="s">
        <v>1644</v>
      </c>
      <c r="S1192" s="55" t="s">
        <v>1644</v>
      </c>
      <c r="T1192" s="55" t="s">
        <v>1644</v>
      </c>
      <c r="U1192" s="55" t="s">
        <v>4022</v>
      </c>
      <c r="V1192" s="55" t="s">
        <v>1881</v>
      </c>
      <c r="W1192" s="55" t="s">
        <v>1644</v>
      </c>
      <c r="X1192" s="56"/>
      <c r="Y1192" s="55" t="s">
        <v>1644</v>
      </c>
      <c r="Z1192" s="56"/>
      <c r="AA1192" s="55" t="s">
        <v>1644</v>
      </c>
      <c r="AB1192" s="59">
        <v>1336834</v>
      </c>
      <c r="AC1192" s="55" t="s">
        <v>1554</v>
      </c>
      <c r="AD1192" s="55" t="s">
        <v>1644</v>
      </c>
      <c r="AE1192" s="58">
        <v>0</v>
      </c>
      <c r="AF1192" s="55" t="s">
        <v>1644</v>
      </c>
      <c r="AG1192" s="55" t="s">
        <v>1644</v>
      </c>
      <c r="AH1192" s="55" t="s">
        <v>1644</v>
      </c>
      <c r="AI1192" s="55" t="s">
        <v>1644</v>
      </c>
      <c r="AJ1192" s="55" t="s">
        <v>1644</v>
      </c>
      <c r="AK1192" s="55" t="s">
        <v>1644</v>
      </c>
      <c r="AL1192" s="55" t="s">
        <v>1644</v>
      </c>
      <c r="AM1192" s="55" t="s">
        <v>3861</v>
      </c>
      <c r="AN1192" s="55" t="s">
        <v>1644</v>
      </c>
      <c r="AO1192" t="s">
        <v>3842</v>
      </c>
    </row>
    <row r="1193" spans="1:41" x14ac:dyDescent="0.25">
      <c r="A1193" s="56">
        <v>45747</v>
      </c>
      <c r="B1193" s="92" t="s">
        <v>2544</v>
      </c>
      <c r="C1193" s="55" t="s">
        <v>4306</v>
      </c>
      <c r="D1193" s="55" t="s">
        <v>3859</v>
      </c>
      <c r="E1193" s="55" t="s">
        <v>89</v>
      </c>
      <c r="F1193" s="55">
        <v>50900020</v>
      </c>
      <c r="G1193" s="55" t="s">
        <v>492</v>
      </c>
      <c r="H1193" s="55" t="s">
        <v>89</v>
      </c>
      <c r="I1193" s="57">
        <v>83.33</v>
      </c>
      <c r="J1193" s="57">
        <v>83.33</v>
      </c>
      <c r="K1193" s="55" t="s">
        <v>4302</v>
      </c>
      <c r="L1193" s="55" t="s">
        <v>1644</v>
      </c>
      <c r="M1193" s="55" t="s">
        <v>4306</v>
      </c>
      <c r="N1193" s="56">
        <v>45747</v>
      </c>
      <c r="O1193" s="55" t="s">
        <v>1644</v>
      </c>
      <c r="P1193" s="55" t="s">
        <v>329</v>
      </c>
      <c r="Q1193" s="55" t="s">
        <v>330</v>
      </c>
      <c r="R1193" s="55" t="s">
        <v>1644</v>
      </c>
      <c r="S1193" s="55" t="s">
        <v>1644</v>
      </c>
      <c r="T1193" s="55" t="s">
        <v>1644</v>
      </c>
      <c r="U1193" s="55" t="s">
        <v>4015</v>
      </c>
      <c r="V1193" s="55" t="s">
        <v>1881</v>
      </c>
      <c r="W1193" s="55" t="s">
        <v>1644</v>
      </c>
      <c r="X1193" s="56"/>
      <c r="Y1193" s="55" t="s">
        <v>1644</v>
      </c>
      <c r="Z1193" s="56"/>
      <c r="AA1193" s="55" t="s">
        <v>1644</v>
      </c>
      <c r="AB1193" s="59">
        <v>1336833</v>
      </c>
      <c r="AC1193" s="55" t="s">
        <v>1554</v>
      </c>
      <c r="AD1193" s="55" t="s">
        <v>1644</v>
      </c>
      <c r="AE1193" s="58">
        <v>0</v>
      </c>
      <c r="AF1193" s="55" t="s">
        <v>1644</v>
      </c>
      <c r="AG1193" s="55" t="s">
        <v>1644</v>
      </c>
      <c r="AH1193" s="55" t="s">
        <v>1644</v>
      </c>
      <c r="AI1193" s="55" t="s">
        <v>1644</v>
      </c>
      <c r="AJ1193" s="55" t="s">
        <v>1644</v>
      </c>
      <c r="AK1193" s="55" t="s">
        <v>1644</v>
      </c>
      <c r="AL1193" s="55" t="s">
        <v>1644</v>
      </c>
      <c r="AM1193" s="55" t="s">
        <v>3861</v>
      </c>
      <c r="AN1193" s="55" t="s">
        <v>1644</v>
      </c>
      <c r="AO1193" t="s">
        <v>3842</v>
      </c>
    </row>
    <row r="1194" spans="1:41" x14ac:dyDescent="0.25">
      <c r="A1194" s="56">
        <v>45747</v>
      </c>
      <c r="B1194" s="92" t="s">
        <v>2544</v>
      </c>
      <c r="C1194" s="55" t="s">
        <v>4306</v>
      </c>
      <c r="D1194" s="55" t="s">
        <v>3859</v>
      </c>
      <c r="E1194" s="55" t="s">
        <v>89</v>
      </c>
      <c r="F1194" s="55">
        <v>50900020</v>
      </c>
      <c r="G1194" s="55" t="s">
        <v>492</v>
      </c>
      <c r="H1194" s="55" t="s">
        <v>89</v>
      </c>
      <c r="I1194" s="57">
        <v>83.33</v>
      </c>
      <c r="J1194" s="57">
        <v>83.33</v>
      </c>
      <c r="K1194" s="55" t="s">
        <v>4302</v>
      </c>
      <c r="L1194" s="55" t="s">
        <v>1644</v>
      </c>
      <c r="M1194" s="55" t="s">
        <v>4306</v>
      </c>
      <c r="N1194" s="56">
        <v>45747</v>
      </c>
      <c r="O1194" s="55" t="s">
        <v>1644</v>
      </c>
      <c r="P1194" s="55" t="s">
        <v>329</v>
      </c>
      <c r="Q1194" s="55" t="s">
        <v>330</v>
      </c>
      <c r="R1194" s="55" t="s">
        <v>1644</v>
      </c>
      <c r="S1194" s="55" t="s">
        <v>1644</v>
      </c>
      <c r="T1194" s="55" t="s">
        <v>1644</v>
      </c>
      <c r="U1194" s="55" t="s">
        <v>4198</v>
      </c>
      <c r="V1194" s="55" t="s">
        <v>1881</v>
      </c>
      <c r="W1194" s="55" t="s">
        <v>1644</v>
      </c>
      <c r="X1194" s="56"/>
      <c r="Y1194" s="55" t="s">
        <v>1644</v>
      </c>
      <c r="Z1194" s="56"/>
      <c r="AA1194" s="55" t="s">
        <v>1644</v>
      </c>
      <c r="AB1194" s="59">
        <v>1336833</v>
      </c>
      <c r="AC1194" s="55" t="s">
        <v>1554</v>
      </c>
      <c r="AD1194" s="55" t="s">
        <v>1644</v>
      </c>
      <c r="AE1194" s="58">
        <v>0</v>
      </c>
      <c r="AF1194" s="55" t="s">
        <v>1644</v>
      </c>
      <c r="AG1194" s="55" t="s">
        <v>1644</v>
      </c>
      <c r="AH1194" s="55" t="s">
        <v>1644</v>
      </c>
      <c r="AI1194" s="55" t="s">
        <v>1644</v>
      </c>
      <c r="AJ1194" s="55" t="s">
        <v>1644</v>
      </c>
      <c r="AK1194" s="55" t="s">
        <v>1644</v>
      </c>
      <c r="AL1194" s="55" t="s">
        <v>1644</v>
      </c>
      <c r="AM1194" s="55" t="s">
        <v>3861</v>
      </c>
      <c r="AN1194" s="55" t="s">
        <v>1644</v>
      </c>
      <c r="AO1194" t="s">
        <v>3842</v>
      </c>
    </row>
    <row r="1195" spans="1:41" x14ac:dyDescent="0.25">
      <c r="A1195" s="56">
        <v>45747</v>
      </c>
      <c r="B1195" s="92" t="s">
        <v>2544</v>
      </c>
      <c r="C1195" s="55" t="s">
        <v>4306</v>
      </c>
      <c r="D1195" s="55" t="s">
        <v>3859</v>
      </c>
      <c r="E1195" s="55" t="s">
        <v>89</v>
      </c>
      <c r="F1195" s="55">
        <v>50900020</v>
      </c>
      <c r="G1195" s="55" t="s">
        <v>492</v>
      </c>
      <c r="H1195" s="55" t="s">
        <v>89</v>
      </c>
      <c r="I1195" s="57">
        <v>83.33</v>
      </c>
      <c r="J1195" s="57">
        <v>83.33</v>
      </c>
      <c r="K1195" s="55" t="s">
        <v>4302</v>
      </c>
      <c r="L1195" s="55" t="s">
        <v>1644</v>
      </c>
      <c r="M1195" s="55" t="s">
        <v>4306</v>
      </c>
      <c r="N1195" s="56">
        <v>45747</v>
      </c>
      <c r="O1195" s="55" t="s">
        <v>1644</v>
      </c>
      <c r="P1195" s="55" t="s">
        <v>329</v>
      </c>
      <c r="Q1195" s="55" t="s">
        <v>330</v>
      </c>
      <c r="R1195" s="55" t="s">
        <v>1644</v>
      </c>
      <c r="S1195" s="55" t="s">
        <v>1644</v>
      </c>
      <c r="T1195" s="55" t="s">
        <v>1644</v>
      </c>
      <c r="U1195" s="55" t="s">
        <v>3988</v>
      </c>
      <c r="V1195" s="55" t="s">
        <v>1881</v>
      </c>
      <c r="W1195" s="55" t="s">
        <v>1644</v>
      </c>
      <c r="X1195" s="56"/>
      <c r="Y1195" s="55" t="s">
        <v>1644</v>
      </c>
      <c r="Z1195" s="56"/>
      <c r="AA1195" s="55" t="s">
        <v>1644</v>
      </c>
      <c r="AB1195" s="59">
        <v>1336832</v>
      </c>
      <c r="AC1195" s="55" t="s">
        <v>1554</v>
      </c>
      <c r="AD1195" s="55" t="s">
        <v>1644</v>
      </c>
      <c r="AE1195" s="58">
        <v>0</v>
      </c>
      <c r="AF1195" s="55" t="s">
        <v>1644</v>
      </c>
      <c r="AG1195" s="55" t="s">
        <v>1644</v>
      </c>
      <c r="AH1195" s="55" t="s">
        <v>1644</v>
      </c>
      <c r="AI1195" s="55" t="s">
        <v>1644</v>
      </c>
      <c r="AJ1195" s="55" t="s">
        <v>1644</v>
      </c>
      <c r="AK1195" s="55" t="s">
        <v>1644</v>
      </c>
      <c r="AL1195" s="55" t="s">
        <v>1644</v>
      </c>
      <c r="AM1195" s="55" t="s">
        <v>3861</v>
      </c>
      <c r="AN1195" s="55" t="s">
        <v>1644</v>
      </c>
      <c r="AO1195" t="s">
        <v>3842</v>
      </c>
    </row>
    <row r="1196" spans="1:41" x14ac:dyDescent="0.25">
      <c r="A1196" s="56">
        <v>45747</v>
      </c>
      <c r="B1196" s="92" t="s">
        <v>2544</v>
      </c>
      <c r="C1196" s="55" t="s">
        <v>4306</v>
      </c>
      <c r="D1196" s="55" t="s">
        <v>3859</v>
      </c>
      <c r="E1196" s="55" t="s">
        <v>89</v>
      </c>
      <c r="F1196" s="55">
        <v>50900020</v>
      </c>
      <c r="G1196" s="55" t="s">
        <v>492</v>
      </c>
      <c r="H1196" s="55" t="s">
        <v>89</v>
      </c>
      <c r="I1196" s="57">
        <v>9.69</v>
      </c>
      <c r="J1196" s="57">
        <v>9.69</v>
      </c>
      <c r="K1196" s="55" t="s">
        <v>4302</v>
      </c>
      <c r="L1196" s="55" t="s">
        <v>1644</v>
      </c>
      <c r="M1196" s="55" t="s">
        <v>4306</v>
      </c>
      <c r="N1196" s="56">
        <v>45747</v>
      </c>
      <c r="O1196" s="55" t="s">
        <v>1644</v>
      </c>
      <c r="P1196" s="55" t="s">
        <v>329</v>
      </c>
      <c r="Q1196" s="55" t="s">
        <v>330</v>
      </c>
      <c r="R1196" s="55" t="s">
        <v>1644</v>
      </c>
      <c r="S1196" s="55" t="s">
        <v>1644</v>
      </c>
      <c r="T1196" s="55" t="s">
        <v>1644</v>
      </c>
      <c r="U1196" s="55" t="s">
        <v>3960</v>
      </c>
      <c r="V1196" s="55" t="s">
        <v>1881</v>
      </c>
      <c r="W1196" s="55" t="s">
        <v>1644</v>
      </c>
      <c r="X1196" s="56"/>
      <c r="Y1196" s="55" t="s">
        <v>1644</v>
      </c>
      <c r="Z1196" s="56"/>
      <c r="AA1196" s="55" t="s">
        <v>1644</v>
      </c>
      <c r="AB1196" s="59">
        <v>155581</v>
      </c>
      <c r="AC1196" s="55" t="s">
        <v>1554</v>
      </c>
      <c r="AD1196" s="55" t="s">
        <v>1644</v>
      </c>
      <c r="AE1196" s="58">
        <v>0</v>
      </c>
      <c r="AF1196" s="55" t="s">
        <v>1644</v>
      </c>
      <c r="AG1196" s="55" t="s">
        <v>1644</v>
      </c>
      <c r="AH1196" s="55" t="s">
        <v>1644</v>
      </c>
      <c r="AI1196" s="55" t="s">
        <v>1644</v>
      </c>
      <c r="AJ1196" s="55" t="s">
        <v>1644</v>
      </c>
      <c r="AK1196" s="55" t="s">
        <v>1644</v>
      </c>
      <c r="AL1196" s="55" t="s">
        <v>1644</v>
      </c>
      <c r="AM1196" s="55" t="s">
        <v>3861</v>
      </c>
      <c r="AN1196" s="55" t="s">
        <v>1644</v>
      </c>
      <c r="AO1196" t="s">
        <v>3842</v>
      </c>
    </row>
    <row r="1197" spans="1:41" x14ac:dyDescent="0.25">
      <c r="A1197" s="56">
        <v>45747</v>
      </c>
      <c r="B1197" s="92" t="s">
        <v>2544</v>
      </c>
      <c r="C1197" s="55" t="s">
        <v>4306</v>
      </c>
      <c r="D1197" s="55" t="s">
        <v>3859</v>
      </c>
      <c r="E1197" s="55" t="s">
        <v>89</v>
      </c>
      <c r="F1197" s="55">
        <v>50900020</v>
      </c>
      <c r="G1197" s="55" t="s">
        <v>492</v>
      </c>
      <c r="H1197" s="55" t="s">
        <v>89</v>
      </c>
      <c r="I1197" s="57">
        <v>9.69</v>
      </c>
      <c r="J1197" s="57">
        <v>9.69</v>
      </c>
      <c r="K1197" s="55" t="s">
        <v>4302</v>
      </c>
      <c r="L1197" s="55" t="s">
        <v>1644</v>
      </c>
      <c r="M1197" s="55" t="s">
        <v>4306</v>
      </c>
      <c r="N1197" s="56">
        <v>45747</v>
      </c>
      <c r="O1197" s="55" t="s">
        <v>1644</v>
      </c>
      <c r="P1197" s="55" t="s">
        <v>329</v>
      </c>
      <c r="Q1197" s="55" t="s">
        <v>330</v>
      </c>
      <c r="R1197" s="55" t="s">
        <v>1644</v>
      </c>
      <c r="S1197" s="55" t="s">
        <v>1644</v>
      </c>
      <c r="T1197" s="55" t="s">
        <v>1644</v>
      </c>
      <c r="U1197" s="55" t="s">
        <v>3993</v>
      </c>
      <c r="V1197" s="55" t="s">
        <v>1881</v>
      </c>
      <c r="W1197" s="55" t="s">
        <v>1644</v>
      </c>
      <c r="X1197" s="56"/>
      <c r="Y1197" s="55" t="s">
        <v>1644</v>
      </c>
      <c r="Z1197" s="56"/>
      <c r="AA1197" s="55" t="s">
        <v>1644</v>
      </c>
      <c r="AB1197" s="59">
        <v>155581</v>
      </c>
      <c r="AC1197" s="55" t="s">
        <v>1554</v>
      </c>
      <c r="AD1197" s="55" t="s">
        <v>1644</v>
      </c>
      <c r="AE1197" s="58">
        <v>0</v>
      </c>
      <c r="AF1197" s="55" t="s">
        <v>1644</v>
      </c>
      <c r="AG1197" s="55" t="s">
        <v>1644</v>
      </c>
      <c r="AH1197" s="55" t="s">
        <v>1644</v>
      </c>
      <c r="AI1197" s="55" t="s">
        <v>1644</v>
      </c>
      <c r="AJ1197" s="55" t="s">
        <v>1644</v>
      </c>
      <c r="AK1197" s="55" t="s">
        <v>1644</v>
      </c>
      <c r="AL1197" s="55" t="s">
        <v>1644</v>
      </c>
      <c r="AM1197" s="55" t="s">
        <v>3861</v>
      </c>
      <c r="AN1197" s="55" t="s">
        <v>1644</v>
      </c>
      <c r="AO1197" t="s">
        <v>3842</v>
      </c>
    </row>
    <row r="1198" spans="1:41" x14ac:dyDescent="0.25">
      <c r="A1198" s="56">
        <v>45747</v>
      </c>
      <c r="B1198" s="92" t="s">
        <v>2544</v>
      </c>
      <c r="C1198" s="55" t="s">
        <v>4306</v>
      </c>
      <c r="D1198" s="55" t="s">
        <v>3859</v>
      </c>
      <c r="E1198" s="55" t="s">
        <v>89</v>
      </c>
      <c r="F1198" s="55">
        <v>50900020</v>
      </c>
      <c r="G1198" s="55" t="s">
        <v>492</v>
      </c>
      <c r="H1198" s="55" t="s">
        <v>89</v>
      </c>
      <c r="I1198" s="57">
        <v>18.22</v>
      </c>
      <c r="J1198" s="57">
        <v>18.22</v>
      </c>
      <c r="K1198" s="55" t="s">
        <v>4302</v>
      </c>
      <c r="L1198" s="55" t="s">
        <v>1644</v>
      </c>
      <c r="M1198" s="55" t="s">
        <v>4306</v>
      </c>
      <c r="N1198" s="56">
        <v>45747</v>
      </c>
      <c r="O1198" s="55" t="s">
        <v>1644</v>
      </c>
      <c r="P1198" s="55" t="s">
        <v>329</v>
      </c>
      <c r="Q1198" s="55" t="s">
        <v>330</v>
      </c>
      <c r="R1198" s="55" t="s">
        <v>1644</v>
      </c>
      <c r="S1198" s="55" t="s">
        <v>1644</v>
      </c>
      <c r="T1198" s="55" t="s">
        <v>1644</v>
      </c>
      <c r="U1198" s="55" t="s">
        <v>3978</v>
      </c>
      <c r="V1198" s="55" t="s">
        <v>1881</v>
      </c>
      <c r="W1198" s="55" t="s">
        <v>1644</v>
      </c>
      <c r="X1198" s="56"/>
      <c r="Y1198" s="55" t="s">
        <v>1644</v>
      </c>
      <c r="Z1198" s="56"/>
      <c r="AA1198" s="55" t="s">
        <v>1644</v>
      </c>
      <c r="AB1198" s="59">
        <v>292434</v>
      </c>
      <c r="AC1198" s="55" t="s">
        <v>1554</v>
      </c>
      <c r="AD1198" s="55" t="s">
        <v>1644</v>
      </c>
      <c r="AE1198" s="58">
        <v>0</v>
      </c>
      <c r="AF1198" s="55" t="s">
        <v>1644</v>
      </c>
      <c r="AG1198" s="55" t="s">
        <v>1644</v>
      </c>
      <c r="AH1198" s="55" t="s">
        <v>1644</v>
      </c>
      <c r="AI1198" s="55" t="s">
        <v>1644</v>
      </c>
      <c r="AJ1198" s="55" t="s">
        <v>1644</v>
      </c>
      <c r="AK1198" s="55" t="s">
        <v>1644</v>
      </c>
      <c r="AL1198" s="55" t="s">
        <v>1644</v>
      </c>
      <c r="AM1198" s="55" t="s">
        <v>3861</v>
      </c>
      <c r="AN1198" s="55" t="s">
        <v>1644</v>
      </c>
      <c r="AO1198" t="s">
        <v>3842</v>
      </c>
    </row>
    <row r="1199" spans="1:41" x14ac:dyDescent="0.25">
      <c r="A1199" s="56">
        <v>45747</v>
      </c>
      <c r="B1199" s="92" t="s">
        <v>2544</v>
      </c>
      <c r="C1199" s="55" t="s">
        <v>4306</v>
      </c>
      <c r="D1199" s="55" t="s">
        <v>3859</v>
      </c>
      <c r="E1199" s="55" t="s">
        <v>89</v>
      </c>
      <c r="F1199" s="55">
        <v>50900020</v>
      </c>
      <c r="G1199" s="55" t="s">
        <v>492</v>
      </c>
      <c r="H1199" s="55" t="s">
        <v>89</v>
      </c>
      <c r="I1199" s="57">
        <v>83.34</v>
      </c>
      <c r="J1199" s="57">
        <v>83.34</v>
      </c>
      <c r="K1199" s="55" t="s">
        <v>4302</v>
      </c>
      <c r="L1199" s="55" t="s">
        <v>1644</v>
      </c>
      <c r="M1199" s="55" t="s">
        <v>4306</v>
      </c>
      <c r="N1199" s="56">
        <v>45747</v>
      </c>
      <c r="O1199" s="55" t="s">
        <v>1644</v>
      </c>
      <c r="P1199" s="55" t="s">
        <v>329</v>
      </c>
      <c r="Q1199" s="55" t="s">
        <v>330</v>
      </c>
      <c r="R1199" s="55" t="s">
        <v>1644</v>
      </c>
      <c r="S1199" s="55" t="s">
        <v>1644</v>
      </c>
      <c r="T1199" s="55" t="s">
        <v>1644</v>
      </c>
      <c r="U1199" s="55" t="s">
        <v>4021</v>
      </c>
      <c r="V1199" s="55" t="s">
        <v>1881</v>
      </c>
      <c r="W1199" s="55" t="s">
        <v>1644</v>
      </c>
      <c r="X1199" s="56"/>
      <c r="Y1199" s="55" t="s">
        <v>1644</v>
      </c>
      <c r="Z1199" s="56"/>
      <c r="AA1199" s="55" t="s">
        <v>1644</v>
      </c>
      <c r="AB1199" s="59">
        <v>1336834</v>
      </c>
      <c r="AC1199" s="55" t="s">
        <v>1554</v>
      </c>
      <c r="AD1199" s="55" t="s">
        <v>1644</v>
      </c>
      <c r="AE1199" s="58">
        <v>0</v>
      </c>
      <c r="AF1199" s="55" t="s">
        <v>1644</v>
      </c>
      <c r="AG1199" s="55" t="s">
        <v>1644</v>
      </c>
      <c r="AH1199" s="55" t="s">
        <v>1644</v>
      </c>
      <c r="AI1199" s="55" t="s">
        <v>1644</v>
      </c>
      <c r="AJ1199" s="55" t="s">
        <v>1644</v>
      </c>
      <c r="AK1199" s="55" t="s">
        <v>1644</v>
      </c>
      <c r="AL1199" s="55" t="s">
        <v>1644</v>
      </c>
      <c r="AM1199" s="55" t="s">
        <v>3861</v>
      </c>
      <c r="AN1199" s="55" t="s">
        <v>1644</v>
      </c>
      <c r="AO1199" t="s">
        <v>3842</v>
      </c>
    </row>
    <row r="1200" spans="1:41" x14ac:dyDescent="0.25">
      <c r="A1200" s="56">
        <v>45747</v>
      </c>
      <c r="B1200" s="92" t="s">
        <v>2544</v>
      </c>
      <c r="C1200" s="55" t="s">
        <v>4306</v>
      </c>
      <c r="D1200" s="55" t="s">
        <v>3859</v>
      </c>
      <c r="E1200" s="55" t="s">
        <v>89</v>
      </c>
      <c r="F1200" s="55">
        <v>50900020</v>
      </c>
      <c r="G1200" s="55" t="s">
        <v>492</v>
      </c>
      <c r="H1200" s="55" t="s">
        <v>89</v>
      </c>
      <c r="I1200" s="57">
        <v>83.33</v>
      </c>
      <c r="J1200" s="57">
        <v>83.33</v>
      </c>
      <c r="K1200" s="55" t="s">
        <v>4302</v>
      </c>
      <c r="L1200" s="55" t="s">
        <v>1644</v>
      </c>
      <c r="M1200" s="55" t="s">
        <v>4306</v>
      </c>
      <c r="N1200" s="56">
        <v>45747</v>
      </c>
      <c r="O1200" s="55" t="s">
        <v>1644</v>
      </c>
      <c r="P1200" s="55" t="s">
        <v>329</v>
      </c>
      <c r="Q1200" s="55" t="s">
        <v>330</v>
      </c>
      <c r="R1200" s="55" t="s">
        <v>1644</v>
      </c>
      <c r="S1200" s="55" t="s">
        <v>1644</v>
      </c>
      <c r="T1200" s="55" t="s">
        <v>1644</v>
      </c>
      <c r="U1200" s="55" t="s">
        <v>4000</v>
      </c>
      <c r="V1200" s="55" t="s">
        <v>1881</v>
      </c>
      <c r="W1200" s="55" t="s">
        <v>1644</v>
      </c>
      <c r="X1200" s="56"/>
      <c r="Y1200" s="55" t="s">
        <v>1644</v>
      </c>
      <c r="Z1200" s="56"/>
      <c r="AA1200" s="55" t="s">
        <v>1644</v>
      </c>
      <c r="AB1200" s="59">
        <v>1336832</v>
      </c>
      <c r="AC1200" s="55" t="s">
        <v>1554</v>
      </c>
      <c r="AD1200" s="55" t="s">
        <v>1644</v>
      </c>
      <c r="AE1200" s="58">
        <v>0</v>
      </c>
      <c r="AF1200" s="55" t="s">
        <v>1644</v>
      </c>
      <c r="AG1200" s="55" t="s">
        <v>1644</v>
      </c>
      <c r="AH1200" s="55" t="s">
        <v>1644</v>
      </c>
      <c r="AI1200" s="55" t="s">
        <v>1644</v>
      </c>
      <c r="AJ1200" s="55" t="s">
        <v>1644</v>
      </c>
      <c r="AK1200" s="55" t="s">
        <v>1644</v>
      </c>
      <c r="AL1200" s="55" t="s">
        <v>1644</v>
      </c>
      <c r="AM1200" s="55" t="s">
        <v>3861</v>
      </c>
      <c r="AN1200" s="55" t="s">
        <v>1644</v>
      </c>
      <c r="AO1200" t="s">
        <v>3842</v>
      </c>
    </row>
    <row r="1201" spans="1:41" x14ac:dyDescent="0.25">
      <c r="A1201" s="56">
        <v>45747</v>
      </c>
      <c r="B1201" s="92" t="s">
        <v>2544</v>
      </c>
      <c r="C1201" s="55" t="s">
        <v>4306</v>
      </c>
      <c r="D1201" s="55" t="s">
        <v>3859</v>
      </c>
      <c r="E1201" s="55" t="s">
        <v>89</v>
      </c>
      <c r="F1201" s="55">
        <v>50900020</v>
      </c>
      <c r="G1201" s="55" t="s">
        <v>492</v>
      </c>
      <c r="H1201" s="55" t="s">
        <v>89</v>
      </c>
      <c r="I1201" s="57">
        <v>18.23</v>
      </c>
      <c r="J1201" s="57">
        <v>18.23</v>
      </c>
      <c r="K1201" s="55" t="s">
        <v>4302</v>
      </c>
      <c r="L1201" s="55" t="s">
        <v>1644</v>
      </c>
      <c r="M1201" s="55" t="s">
        <v>4306</v>
      </c>
      <c r="N1201" s="56">
        <v>45747</v>
      </c>
      <c r="O1201" s="55" t="s">
        <v>1644</v>
      </c>
      <c r="P1201" s="55" t="s">
        <v>329</v>
      </c>
      <c r="Q1201" s="55" t="s">
        <v>330</v>
      </c>
      <c r="R1201" s="55" t="s">
        <v>1644</v>
      </c>
      <c r="S1201" s="55" t="s">
        <v>1644</v>
      </c>
      <c r="T1201" s="55" t="s">
        <v>1644</v>
      </c>
      <c r="U1201" s="55" t="s">
        <v>4029</v>
      </c>
      <c r="V1201" s="55" t="s">
        <v>1881</v>
      </c>
      <c r="W1201" s="55" t="s">
        <v>1644</v>
      </c>
      <c r="X1201" s="56"/>
      <c r="Y1201" s="55" t="s">
        <v>1644</v>
      </c>
      <c r="Z1201" s="56"/>
      <c r="AA1201" s="55" t="s">
        <v>1644</v>
      </c>
      <c r="AB1201" s="59">
        <v>292434</v>
      </c>
      <c r="AC1201" s="55" t="s">
        <v>1554</v>
      </c>
      <c r="AD1201" s="55" t="s">
        <v>1644</v>
      </c>
      <c r="AE1201" s="58">
        <v>0</v>
      </c>
      <c r="AF1201" s="55" t="s">
        <v>1644</v>
      </c>
      <c r="AG1201" s="55" t="s">
        <v>1644</v>
      </c>
      <c r="AH1201" s="55" t="s">
        <v>1644</v>
      </c>
      <c r="AI1201" s="55" t="s">
        <v>1644</v>
      </c>
      <c r="AJ1201" s="55" t="s">
        <v>1644</v>
      </c>
      <c r="AK1201" s="55" t="s">
        <v>1644</v>
      </c>
      <c r="AL1201" s="55" t="s">
        <v>1644</v>
      </c>
      <c r="AM1201" s="55" t="s">
        <v>3861</v>
      </c>
      <c r="AN1201" s="55" t="s">
        <v>1644</v>
      </c>
      <c r="AO1201" t="s">
        <v>3842</v>
      </c>
    </row>
    <row r="1202" spans="1:41" x14ac:dyDescent="0.25">
      <c r="A1202" s="56">
        <v>45747</v>
      </c>
      <c r="B1202" s="92" t="s">
        <v>2544</v>
      </c>
      <c r="C1202" s="55" t="s">
        <v>4306</v>
      </c>
      <c r="D1202" s="55" t="s">
        <v>3859</v>
      </c>
      <c r="E1202" s="55" t="s">
        <v>89</v>
      </c>
      <c r="F1202" s="55">
        <v>50900020</v>
      </c>
      <c r="G1202" s="55" t="s">
        <v>492</v>
      </c>
      <c r="H1202" s="55" t="s">
        <v>89</v>
      </c>
      <c r="I1202" s="57">
        <v>9.6999999999999993</v>
      </c>
      <c r="J1202" s="57">
        <v>9.6999999999999993</v>
      </c>
      <c r="K1202" s="55" t="s">
        <v>4302</v>
      </c>
      <c r="L1202" s="55" t="s">
        <v>1644</v>
      </c>
      <c r="M1202" s="55" t="s">
        <v>4306</v>
      </c>
      <c r="N1202" s="56">
        <v>45747</v>
      </c>
      <c r="O1202" s="55" t="s">
        <v>1644</v>
      </c>
      <c r="P1202" s="55" t="s">
        <v>329</v>
      </c>
      <c r="Q1202" s="55" t="s">
        <v>330</v>
      </c>
      <c r="R1202" s="55" t="s">
        <v>1644</v>
      </c>
      <c r="S1202" s="55" t="s">
        <v>1644</v>
      </c>
      <c r="T1202" s="55" t="s">
        <v>1644</v>
      </c>
      <c r="U1202" s="55" t="s">
        <v>3986</v>
      </c>
      <c r="V1202" s="55" t="s">
        <v>1881</v>
      </c>
      <c r="W1202" s="55" t="s">
        <v>1644</v>
      </c>
      <c r="X1202" s="56"/>
      <c r="Y1202" s="55" t="s">
        <v>1644</v>
      </c>
      <c r="Z1202" s="56"/>
      <c r="AA1202" s="55" t="s">
        <v>1644</v>
      </c>
      <c r="AB1202" s="59">
        <v>155580</v>
      </c>
      <c r="AC1202" s="55" t="s">
        <v>1554</v>
      </c>
      <c r="AD1202" s="55" t="s">
        <v>1644</v>
      </c>
      <c r="AE1202" s="58">
        <v>0</v>
      </c>
      <c r="AF1202" s="55" t="s">
        <v>1644</v>
      </c>
      <c r="AG1202" s="55" t="s">
        <v>1644</v>
      </c>
      <c r="AH1202" s="55" t="s">
        <v>1644</v>
      </c>
      <c r="AI1202" s="55" t="s">
        <v>1644</v>
      </c>
      <c r="AJ1202" s="55" t="s">
        <v>1644</v>
      </c>
      <c r="AK1202" s="55" t="s">
        <v>1644</v>
      </c>
      <c r="AL1202" s="55" t="s">
        <v>1644</v>
      </c>
      <c r="AM1202" s="55" t="s">
        <v>3861</v>
      </c>
      <c r="AN1202" s="55" t="s">
        <v>1644</v>
      </c>
      <c r="AO1202" t="s">
        <v>3842</v>
      </c>
    </row>
    <row r="1203" spans="1:41" x14ac:dyDescent="0.25">
      <c r="A1203" s="56">
        <v>45747</v>
      </c>
      <c r="B1203" s="92" t="s">
        <v>2544</v>
      </c>
      <c r="C1203" s="55" t="s">
        <v>4306</v>
      </c>
      <c r="D1203" s="55" t="s">
        <v>3859</v>
      </c>
      <c r="E1203" s="55" t="s">
        <v>89</v>
      </c>
      <c r="F1203" s="55">
        <v>50900020</v>
      </c>
      <c r="G1203" s="55" t="s">
        <v>492</v>
      </c>
      <c r="H1203" s="55" t="s">
        <v>89</v>
      </c>
      <c r="I1203" s="57">
        <v>9.69</v>
      </c>
      <c r="J1203" s="57">
        <v>9.69</v>
      </c>
      <c r="K1203" s="55" t="s">
        <v>4302</v>
      </c>
      <c r="L1203" s="55" t="s">
        <v>1644</v>
      </c>
      <c r="M1203" s="55" t="s">
        <v>4306</v>
      </c>
      <c r="N1203" s="56">
        <v>45747</v>
      </c>
      <c r="O1203" s="55" t="s">
        <v>1644</v>
      </c>
      <c r="P1203" s="55" t="s">
        <v>329</v>
      </c>
      <c r="Q1203" s="55" t="s">
        <v>330</v>
      </c>
      <c r="R1203" s="55" t="s">
        <v>1644</v>
      </c>
      <c r="S1203" s="55" t="s">
        <v>1644</v>
      </c>
      <c r="T1203" s="55" t="s">
        <v>1644</v>
      </c>
      <c r="U1203" s="55" t="s">
        <v>3981</v>
      </c>
      <c r="V1203" s="55" t="s">
        <v>1881</v>
      </c>
      <c r="W1203" s="55" t="s">
        <v>1644</v>
      </c>
      <c r="X1203" s="56"/>
      <c r="Y1203" s="55" t="s">
        <v>1644</v>
      </c>
      <c r="Z1203" s="56"/>
      <c r="AA1203" s="55" t="s">
        <v>1644</v>
      </c>
      <c r="AB1203" s="59">
        <v>155580</v>
      </c>
      <c r="AC1203" s="55" t="s">
        <v>1554</v>
      </c>
      <c r="AD1203" s="55" t="s">
        <v>1644</v>
      </c>
      <c r="AE1203" s="58">
        <v>0</v>
      </c>
      <c r="AF1203" s="55" t="s">
        <v>1644</v>
      </c>
      <c r="AG1203" s="55" t="s">
        <v>1644</v>
      </c>
      <c r="AH1203" s="55" t="s">
        <v>1644</v>
      </c>
      <c r="AI1203" s="55" t="s">
        <v>1644</v>
      </c>
      <c r="AJ1203" s="55" t="s">
        <v>1644</v>
      </c>
      <c r="AK1203" s="55" t="s">
        <v>1644</v>
      </c>
      <c r="AL1203" s="55" t="s">
        <v>1644</v>
      </c>
      <c r="AM1203" s="55" t="s">
        <v>3861</v>
      </c>
      <c r="AN1203" s="55" t="s">
        <v>1644</v>
      </c>
      <c r="AO1203" t="s">
        <v>3842</v>
      </c>
    </row>
    <row r="1204" spans="1:41" x14ac:dyDescent="0.25">
      <c r="A1204" s="56">
        <v>45747</v>
      </c>
      <c r="B1204" s="92" t="s">
        <v>2544</v>
      </c>
      <c r="C1204" s="55" t="s">
        <v>4306</v>
      </c>
      <c r="D1204" s="55" t="s">
        <v>3859</v>
      </c>
      <c r="E1204" s="55" t="s">
        <v>89</v>
      </c>
      <c r="F1204" s="55">
        <v>50900020</v>
      </c>
      <c r="G1204" s="55" t="s">
        <v>492</v>
      </c>
      <c r="H1204" s="55" t="s">
        <v>89</v>
      </c>
      <c r="I1204" s="57">
        <v>9.69</v>
      </c>
      <c r="J1204" s="57">
        <v>9.69</v>
      </c>
      <c r="K1204" s="55" t="s">
        <v>4302</v>
      </c>
      <c r="L1204" s="55" t="s">
        <v>1644</v>
      </c>
      <c r="M1204" s="55" t="s">
        <v>4306</v>
      </c>
      <c r="N1204" s="56">
        <v>45747</v>
      </c>
      <c r="O1204" s="55" t="s">
        <v>1644</v>
      </c>
      <c r="P1204" s="55" t="s">
        <v>329</v>
      </c>
      <c r="Q1204" s="55" t="s">
        <v>330</v>
      </c>
      <c r="R1204" s="55" t="s">
        <v>1644</v>
      </c>
      <c r="S1204" s="55" t="s">
        <v>1644</v>
      </c>
      <c r="T1204" s="55" t="s">
        <v>1644</v>
      </c>
      <c r="U1204" s="55" t="s">
        <v>4002</v>
      </c>
      <c r="V1204" s="55" t="s">
        <v>1881</v>
      </c>
      <c r="W1204" s="55" t="s">
        <v>1644</v>
      </c>
      <c r="X1204" s="56"/>
      <c r="Y1204" s="55" t="s">
        <v>1644</v>
      </c>
      <c r="Z1204" s="56"/>
      <c r="AA1204" s="55" t="s">
        <v>1644</v>
      </c>
      <c r="AB1204" s="59">
        <v>155580</v>
      </c>
      <c r="AC1204" s="55" t="s">
        <v>1554</v>
      </c>
      <c r="AD1204" s="55" t="s">
        <v>1644</v>
      </c>
      <c r="AE1204" s="58">
        <v>0</v>
      </c>
      <c r="AF1204" s="55" t="s">
        <v>1644</v>
      </c>
      <c r="AG1204" s="55" t="s">
        <v>1644</v>
      </c>
      <c r="AH1204" s="55" t="s">
        <v>1644</v>
      </c>
      <c r="AI1204" s="55" t="s">
        <v>1644</v>
      </c>
      <c r="AJ1204" s="55" t="s">
        <v>1644</v>
      </c>
      <c r="AK1204" s="55" t="s">
        <v>1644</v>
      </c>
      <c r="AL1204" s="55" t="s">
        <v>1644</v>
      </c>
      <c r="AM1204" s="55" t="s">
        <v>3861</v>
      </c>
      <c r="AN1204" s="55" t="s">
        <v>1644</v>
      </c>
      <c r="AO1204" t="s">
        <v>3842</v>
      </c>
    </row>
    <row r="1205" spans="1:41" x14ac:dyDescent="0.25">
      <c r="A1205" s="56">
        <v>45747</v>
      </c>
      <c r="B1205" s="92" t="s">
        <v>2544</v>
      </c>
      <c r="C1205" s="55" t="s">
        <v>4306</v>
      </c>
      <c r="D1205" s="55" t="s">
        <v>3859</v>
      </c>
      <c r="E1205" s="55" t="s">
        <v>89</v>
      </c>
      <c r="F1205" s="55">
        <v>50900020</v>
      </c>
      <c r="G1205" s="55" t="s">
        <v>492</v>
      </c>
      <c r="H1205" s="55" t="s">
        <v>89</v>
      </c>
      <c r="I1205" s="57">
        <v>9.6999999999999993</v>
      </c>
      <c r="J1205" s="57">
        <v>9.6999999999999993</v>
      </c>
      <c r="K1205" s="55" t="s">
        <v>4302</v>
      </c>
      <c r="L1205" s="55" t="s">
        <v>1644</v>
      </c>
      <c r="M1205" s="55" t="s">
        <v>4306</v>
      </c>
      <c r="N1205" s="56">
        <v>45747</v>
      </c>
      <c r="O1205" s="55" t="s">
        <v>1644</v>
      </c>
      <c r="P1205" s="55" t="s">
        <v>329</v>
      </c>
      <c r="Q1205" s="55" t="s">
        <v>330</v>
      </c>
      <c r="R1205" s="55" t="s">
        <v>1644</v>
      </c>
      <c r="S1205" s="55" t="s">
        <v>1644</v>
      </c>
      <c r="T1205" s="55" t="s">
        <v>1644</v>
      </c>
      <c r="U1205" s="55" t="s">
        <v>3965</v>
      </c>
      <c r="V1205" s="55" t="s">
        <v>1881</v>
      </c>
      <c r="W1205" s="55" t="s">
        <v>1644</v>
      </c>
      <c r="X1205" s="56"/>
      <c r="Y1205" s="55" t="s">
        <v>1644</v>
      </c>
      <c r="Z1205" s="56"/>
      <c r="AA1205" s="55" t="s">
        <v>1644</v>
      </c>
      <c r="AB1205" s="59">
        <v>155580</v>
      </c>
      <c r="AC1205" s="55" t="s">
        <v>1554</v>
      </c>
      <c r="AD1205" s="55" t="s">
        <v>1644</v>
      </c>
      <c r="AE1205" s="58">
        <v>0</v>
      </c>
      <c r="AF1205" s="55" t="s">
        <v>1644</v>
      </c>
      <c r="AG1205" s="55" t="s">
        <v>1644</v>
      </c>
      <c r="AH1205" s="55" t="s">
        <v>1644</v>
      </c>
      <c r="AI1205" s="55" t="s">
        <v>1644</v>
      </c>
      <c r="AJ1205" s="55" t="s">
        <v>1644</v>
      </c>
      <c r="AK1205" s="55" t="s">
        <v>1644</v>
      </c>
      <c r="AL1205" s="55" t="s">
        <v>1644</v>
      </c>
      <c r="AM1205" s="55" t="s">
        <v>3861</v>
      </c>
      <c r="AN1205" s="55" t="s">
        <v>1644</v>
      </c>
      <c r="AO1205" t="s">
        <v>3842</v>
      </c>
    </row>
    <row r="1206" spans="1:41" x14ac:dyDescent="0.25">
      <c r="A1206" s="56">
        <v>45747</v>
      </c>
      <c r="B1206" s="92" t="s">
        <v>2544</v>
      </c>
      <c r="C1206" s="55" t="s">
        <v>4306</v>
      </c>
      <c r="D1206" s="55" t="s">
        <v>3859</v>
      </c>
      <c r="E1206" s="55" t="s">
        <v>89</v>
      </c>
      <c r="F1206" s="55">
        <v>50900020</v>
      </c>
      <c r="G1206" s="55" t="s">
        <v>492</v>
      </c>
      <c r="H1206" s="55" t="s">
        <v>89</v>
      </c>
      <c r="I1206" s="57">
        <v>83.33</v>
      </c>
      <c r="J1206" s="57">
        <v>83.33</v>
      </c>
      <c r="K1206" s="55" t="s">
        <v>4302</v>
      </c>
      <c r="L1206" s="55" t="s">
        <v>1644</v>
      </c>
      <c r="M1206" s="55" t="s">
        <v>4306</v>
      </c>
      <c r="N1206" s="56">
        <v>45747</v>
      </c>
      <c r="O1206" s="55" t="s">
        <v>1644</v>
      </c>
      <c r="P1206" s="55" t="s">
        <v>329</v>
      </c>
      <c r="Q1206" s="55" t="s">
        <v>330</v>
      </c>
      <c r="R1206" s="55" t="s">
        <v>1644</v>
      </c>
      <c r="S1206" s="55" t="s">
        <v>1644</v>
      </c>
      <c r="T1206" s="55" t="s">
        <v>1644</v>
      </c>
      <c r="U1206" s="55" t="s">
        <v>4187</v>
      </c>
      <c r="V1206" s="55" t="s">
        <v>1881</v>
      </c>
      <c r="W1206" s="55" t="s">
        <v>1644</v>
      </c>
      <c r="X1206" s="56"/>
      <c r="Y1206" s="55" t="s">
        <v>1644</v>
      </c>
      <c r="Z1206" s="56"/>
      <c r="AA1206" s="55" t="s">
        <v>1644</v>
      </c>
      <c r="AB1206" s="59">
        <v>1336833</v>
      </c>
      <c r="AC1206" s="55" t="s">
        <v>1554</v>
      </c>
      <c r="AD1206" s="55" t="s">
        <v>1644</v>
      </c>
      <c r="AE1206" s="58">
        <v>0</v>
      </c>
      <c r="AF1206" s="55" t="s">
        <v>1644</v>
      </c>
      <c r="AG1206" s="55" t="s">
        <v>1644</v>
      </c>
      <c r="AH1206" s="55" t="s">
        <v>1644</v>
      </c>
      <c r="AI1206" s="55" t="s">
        <v>1644</v>
      </c>
      <c r="AJ1206" s="55" t="s">
        <v>1644</v>
      </c>
      <c r="AK1206" s="55" t="s">
        <v>1644</v>
      </c>
      <c r="AL1206" s="55" t="s">
        <v>1644</v>
      </c>
      <c r="AM1206" s="55" t="s">
        <v>3861</v>
      </c>
      <c r="AN1206" s="55" t="s">
        <v>1644</v>
      </c>
      <c r="AO1206" t="s">
        <v>3842</v>
      </c>
    </row>
    <row r="1207" spans="1:41" x14ac:dyDescent="0.25">
      <c r="A1207" s="56">
        <v>45747</v>
      </c>
      <c r="B1207" s="92" t="s">
        <v>2544</v>
      </c>
      <c r="C1207" s="55" t="s">
        <v>4306</v>
      </c>
      <c r="D1207" s="55" t="s">
        <v>3859</v>
      </c>
      <c r="E1207" s="55" t="s">
        <v>89</v>
      </c>
      <c r="F1207" s="55">
        <v>50900020</v>
      </c>
      <c r="G1207" s="55" t="s">
        <v>492</v>
      </c>
      <c r="H1207" s="55" t="s">
        <v>89</v>
      </c>
      <c r="I1207" s="57">
        <v>83.33</v>
      </c>
      <c r="J1207" s="57">
        <v>83.33</v>
      </c>
      <c r="K1207" s="55" t="s">
        <v>4302</v>
      </c>
      <c r="L1207" s="55" t="s">
        <v>1644</v>
      </c>
      <c r="M1207" s="55" t="s">
        <v>4306</v>
      </c>
      <c r="N1207" s="56">
        <v>45747</v>
      </c>
      <c r="O1207" s="55" t="s">
        <v>1644</v>
      </c>
      <c r="P1207" s="55" t="s">
        <v>329</v>
      </c>
      <c r="Q1207" s="55" t="s">
        <v>330</v>
      </c>
      <c r="R1207" s="55" t="s">
        <v>1644</v>
      </c>
      <c r="S1207" s="55" t="s">
        <v>1644</v>
      </c>
      <c r="T1207" s="55" t="s">
        <v>1644</v>
      </c>
      <c r="U1207" s="55" t="s">
        <v>3980</v>
      </c>
      <c r="V1207" s="55" t="s">
        <v>1881</v>
      </c>
      <c r="W1207" s="55" t="s">
        <v>1644</v>
      </c>
      <c r="X1207" s="56"/>
      <c r="Y1207" s="55" t="s">
        <v>1644</v>
      </c>
      <c r="Z1207" s="56"/>
      <c r="AA1207" s="55" t="s">
        <v>1644</v>
      </c>
      <c r="AB1207" s="59">
        <v>1336832</v>
      </c>
      <c r="AC1207" s="55" t="s">
        <v>1554</v>
      </c>
      <c r="AD1207" s="55" t="s">
        <v>1644</v>
      </c>
      <c r="AE1207" s="58">
        <v>0</v>
      </c>
      <c r="AF1207" s="55" t="s">
        <v>1644</v>
      </c>
      <c r="AG1207" s="55" t="s">
        <v>1644</v>
      </c>
      <c r="AH1207" s="55" t="s">
        <v>1644</v>
      </c>
      <c r="AI1207" s="55" t="s">
        <v>1644</v>
      </c>
      <c r="AJ1207" s="55" t="s">
        <v>1644</v>
      </c>
      <c r="AK1207" s="55" t="s">
        <v>1644</v>
      </c>
      <c r="AL1207" s="55" t="s">
        <v>1644</v>
      </c>
      <c r="AM1207" s="55" t="s">
        <v>3861</v>
      </c>
      <c r="AN1207" s="55" t="s">
        <v>1644</v>
      </c>
      <c r="AO1207" t="s">
        <v>3842</v>
      </c>
    </row>
    <row r="1208" spans="1:41" x14ac:dyDescent="0.25">
      <c r="A1208" s="56">
        <v>45747</v>
      </c>
      <c r="B1208" s="92" t="s">
        <v>2544</v>
      </c>
      <c r="C1208" s="55" t="s">
        <v>4306</v>
      </c>
      <c r="D1208" s="55" t="s">
        <v>3859</v>
      </c>
      <c r="E1208" s="55" t="s">
        <v>89</v>
      </c>
      <c r="F1208" s="55">
        <v>50900020</v>
      </c>
      <c r="G1208" s="55" t="s">
        <v>492</v>
      </c>
      <c r="H1208" s="55" t="s">
        <v>89</v>
      </c>
      <c r="I1208" s="57">
        <v>83.33</v>
      </c>
      <c r="J1208" s="57">
        <v>83.33</v>
      </c>
      <c r="K1208" s="55" t="s">
        <v>4302</v>
      </c>
      <c r="L1208" s="55" t="s">
        <v>1644</v>
      </c>
      <c r="M1208" s="55" t="s">
        <v>4306</v>
      </c>
      <c r="N1208" s="56">
        <v>45747</v>
      </c>
      <c r="O1208" s="55" t="s">
        <v>1644</v>
      </c>
      <c r="P1208" s="55" t="s">
        <v>329</v>
      </c>
      <c r="Q1208" s="55" t="s">
        <v>330</v>
      </c>
      <c r="R1208" s="55" t="s">
        <v>1644</v>
      </c>
      <c r="S1208" s="55" t="s">
        <v>1644</v>
      </c>
      <c r="T1208" s="55" t="s">
        <v>1644</v>
      </c>
      <c r="U1208" s="55" t="s">
        <v>4018</v>
      </c>
      <c r="V1208" s="55" t="s">
        <v>1881</v>
      </c>
      <c r="W1208" s="55" t="s">
        <v>1644</v>
      </c>
      <c r="X1208" s="56"/>
      <c r="Y1208" s="55" t="s">
        <v>1644</v>
      </c>
      <c r="Z1208" s="56"/>
      <c r="AA1208" s="55" t="s">
        <v>1644</v>
      </c>
      <c r="AB1208" s="59">
        <v>1336833</v>
      </c>
      <c r="AC1208" s="55" t="s">
        <v>1554</v>
      </c>
      <c r="AD1208" s="55" t="s">
        <v>1644</v>
      </c>
      <c r="AE1208" s="58">
        <v>0</v>
      </c>
      <c r="AF1208" s="55" t="s">
        <v>1644</v>
      </c>
      <c r="AG1208" s="55" t="s">
        <v>1644</v>
      </c>
      <c r="AH1208" s="55" t="s">
        <v>1644</v>
      </c>
      <c r="AI1208" s="55" t="s">
        <v>1644</v>
      </c>
      <c r="AJ1208" s="55" t="s">
        <v>1644</v>
      </c>
      <c r="AK1208" s="55" t="s">
        <v>1644</v>
      </c>
      <c r="AL1208" s="55" t="s">
        <v>1644</v>
      </c>
      <c r="AM1208" s="55" t="s">
        <v>3861</v>
      </c>
      <c r="AN1208" s="55" t="s">
        <v>1644</v>
      </c>
      <c r="AO1208" t="s">
        <v>3842</v>
      </c>
    </row>
    <row r="1209" spans="1:41" x14ac:dyDescent="0.25">
      <c r="A1209" s="56">
        <v>45747</v>
      </c>
      <c r="B1209" s="92" t="s">
        <v>2544</v>
      </c>
      <c r="C1209" s="55" t="s">
        <v>4306</v>
      </c>
      <c r="D1209" s="55" t="s">
        <v>3859</v>
      </c>
      <c r="E1209" s="55" t="s">
        <v>89</v>
      </c>
      <c r="F1209" s="55">
        <v>50900020</v>
      </c>
      <c r="G1209" s="55" t="s">
        <v>492</v>
      </c>
      <c r="H1209" s="55" t="s">
        <v>89</v>
      </c>
      <c r="I1209" s="57">
        <v>9.69</v>
      </c>
      <c r="J1209" s="57">
        <v>9.69</v>
      </c>
      <c r="K1209" s="55" t="s">
        <v>4302</v>
      </c>
      <c r="L1209" s="55" t="s">
        <v>1644</v>
      </c>
      <c r="M1209" s="55" t="s">
        <v>4306</v>
      </c>
      <c r="N1209" s="56">
        <v>45747</v>
      </c>
      <c r="O1209" s="55" t="s">
        <v>1644</v>
      </c>
      <c r="P1209" s="55" t="s">
        <v>329</v>
      </c>
      <c r="Q1209" s="55" t="s">
        <v>330</v>
      </c>
      <c r="R1209" s="55" t="s">
        <v>1644</v>
      </c>
      <c r="S1209" s="55" t="s">
        <v>1644</v>
      </c>
      <c r="T1209" s="55" t="s">
        <v>1644</v>
      </c>
      <c r="U1209" s="55" t="s">
        <v>3962</v>
      </c>
      <c r="V1209" s="55" t="s">
        <v>1881</v>
      </c>
      <c r="W1209" s="55" t="s">
        <v>1644</v>
      </c>
      <c r="X1209" s="56"/>
      <c r="Y1209" s="55" t="s">
        <v>1644</v>
      </c>
      <c r="Z1209" s="56"/>
      <c r="AA1209" s="55" t="s">
        <v>1644</v>
      </c>
      <c r="AB1209" s="59">
        <v>155580</v>
      </c>
      <c r="AC1209" s="55" t="s">
        <v>1554</v>
      </c>
      <c r="AD1209" s="55" t="s">
        <v>1644</v>
      </c>
      <c r="AE1209" s="58">
        <v>0</v>
      </c>
      <c r="AF1209" s="55" t="s">
        <v>1644</v>
      </c>
      <c r="AG1209" s="55" t="s">
        <v>1644</v>
      </c>
      <c r="AH1209" s="55" t="s">
        <v>1644</v>
      </c>
      <c r="AI1209" s="55" t="s">
        <v>1644</v>
      </c>
      <c r="AJ1209" s="55" t="s">
        <v>1644</v>
      </c>
      <c r="AK1209" s="55" t="s">
        <v>1644</v>
      </c>
      <c r="AL1209" s="55" t="s">
        <v>1644</v>
      </c>
      <c r="AM1209" s="55" t="s">
        <v>3861</v>
      </c>
      <c r="AN1209" s="55" t="s">
        <v>1644</v>
      </c>
      <c r="AO1209" t="s">
        <v>3842</v>
      </c>
    </row>
    <row r="1210" spans="1:41" x14ac:dyDescent="0.25">
      <c r="A1210" s="56">
        <v>45747</v>
      </c>
      <c r="B1210" s="92" t="s">
        <v>2544</v>
      </c>
      <c r="C1210" s="55" t="s">
        <v>4306</v>
      </c>
      <c r="D1210" s="55" t="s">
        <v>3859</v>
      </c>
      <c r="E1210" s="55" t="s">
        <v>89</v>
      </c>
      <c r="F1210" s="55">
        <v>50900020</v>
      </c>
      <c r="G1210" s="55" t="s">
        <v>492</v>
      </c>
      <c r="H1210" s="55" t="s">
        <v>89</v>
      </c>
      <c r="I1210" s="57">
        <v>9.6999999999999993</v>
      </c>
      <c r="J1210" s="57">
        <v>9.6999999999999993</v>
      </c>
      <c r="K1210" s="55" t="s">
        <v>4302</v>
      </c>
      <c r="L1210" s="55" t="s">
        <v>1644</v>
      </c>
      <c r="M1210" s="55" t="s">
        <v>4306</v>
      </c>
      <c r="N1210" s="56">
        <v>45747</v>
      </c>
      <c r="O1210" s="55" t="s">
        <v>1644</v>
      </c>
      <c r="P1210" s="55" t="s">
        <v>329</v>
      </c>
      <c r="Q1210" s="55" t="s">
        <v>330</v>
      </c>
      <c r="R1210" s="55" t="s">
        <v>1644</v>
      </c>
      <c r="S1210" s="55" t="s">
        <v>1644</v>
      </c>
      <c r="T1210" s="55" t="s">
        <v>1644</v>
      </c>
      <c r="U1210" s="55" t="s">
        <v>3991</v>
      </c>
      <c r="V1210" s="55" t="s">
        <v>1881</v>
      </c>
      <c r="W1210" s="55" t="s">
        <v>1644</v>
      </c>
      <c r="X1210" s="56"/>
      <c r="Y1210" s="55" t="s">
        <v>1644</v>
      </c>
      <c r="Z1210" s="56"/>
      <c r="AA1210" s="55" t="s">
        <v>1644</v>
      </c>
      <c r="AB1210" s="59">
        <v>155580</v>
      </c>
      <c r="AC1210" s="55" t="s">
        <v>1554</v>
      </c>
      <c r="AD1210" s="55" t="s">
        <v>1644</v>
      </c>
      <c r="AE1210" s="58">
        <v>0</v>
      </c>
      <c r="AF1210" s="55" t="s">
        <v>1644</v>
      </c>
      <c r="AG1210" s="55" t="s">
        <v>1644</v>
      </c>
      <c r="AH1210" s="55" t="s">
        <v>1644</v>
      </c>
      <c r="AI1210" s="55" t="s">
        <v>1644</v>
      </c>
      <c r="AJ1210" s="55" t="s">
        <v>1644</v>
      </c>
      <c r="AK1210" s="55" t="s">
        <v>1644</v>
      </c>
      <c r="AL1210" s="55" t="s">
        <v>1644</v>
      </c>
      <c r="AM1210" s="55" t="s">
        <v>3861</v>
      </c>
      <c r="AN1210" s="55" t="s">
        <v>1644</v>
      </c>
      <c r="AO1210" t="s">
        <v>3842</v>
      </c>
    </row>
    <row r="1211" spans="1:41" x14ac:dyDescent="0.25">
      <c r="A1211" s="56">
        <v>45747</v>
      </c>
      <c r="B1211" s="92" t="s">
        <v>2544</v>
      </c>
      <c r="C1211" s="55" t="s">
        <v>4306</v>
      </c>
      <c r="D1211" s="55" t="s">
        <v>3859</v>
      </c>
      <c r="E1211" s="55" t="s">
        <v>89</v>
      </c>
      <c r="F1211" s="55">
        <v>50900020</v>
      </c>
      <c r="G1211" s="55" t="s">
        <v>492</v>
      </c>
      <c r="H1211" s="55" t="s">
        <v>89</v>
      </c>
      <c r="I1211" s="57">
        <v>18.23</v>
      </c>
      <c r="J1211" s="57">
        <v>18.23</v>
      </c>
      <c r="K1211" s="55" t="s">
        <v>4302</v>
      </c>
      <c r="L1211" s="55" t="s">
        <v>1644</v>
      </c>
      <c r="M1211" s="55" t="s">
        <v>4306</v>
      </c>
      <c r="N1211" s="56">
        <v>45747</v>
      </c>
      <c r="O1211" s="55" t="s">
        <v>1644</v>
      </c>
      <c r="P1211" s="55" t="s">
        <v>329</v>
      </c>
      <c r="Q1211" s="55" t="s">
        <v>330</v>
      </c>
      <c r="R1211" s="55" t="s">
        <v>1644</v>
      </c>
      <c r="S1211" s="55" t="s">
        <v>1644</v>
      </c>
      <c r="T1211" s="55" t="s">
        <v>1644</v>
      </c>
      <c r="U1211" s="55" t="s">
        <v>4006</v>
      </c>
      <c r="V1211" s="55" t="s">
        <v>1881</v>
      </c>
      <c r="W1211" s="55" t="s">
        <v>1644</v>
      </c>
      <c r="X1211" s="56"/>
      <c r="Y1211" s="55" t="s">
        <v>1644</v>
      </c>
      <c r="Z1211" s="56"/>
      <c r="AA1211" s="55" t="s">
        <v>1644</v>
      </c>
      <c r="AB1211" s="59">
        <v>292434</v>
      </c>
      <c r="AC1211" s="55" t="s">
        <v>1554</v>
      </c>
      <c r="AD1211" s="55" t="s">
        <v>1644</v>
      </c>
      <c r="AE1211" s="58">
        <v>0</v>
      </c>
      <c r="AF1211" s="55" t="s">
        <v>1644</v>
      </c>
      <c r="AG1211" s="55" t="s">
        <v>1644</v>
      </c>
      <c r="AH1211" s="55" t="s">
        <v>1644</v>
      </c>
      <c r="AI1211" s="55" t="s">
        <v>1644</v>
      </c>
      <c r="AJ1211" s="55" t="s">
        <v>1644</v>
      </c>
      <c r="AK1211" s="55" t="s">
        <v>1644</v>
      </c>
      <c r="AL1211" s="55" t="s">
        <v>1644</v>
      </c>
      <c r="AM1211" s="55" t="s">
        <v>3861</v>
      </c>
      <c r="AN1211" s="55" t="s">
        <v>1644</v>
      </c>
      <c r="AO1211" t="s">
        <v>3842</v>
      </c>
    </row>
    <row r="1212" spans="1:41" x14ac:dyDescent="0.25">
      <c r="A1212" s="56">
        <v>45747</v>
      </c>
      <c r="B1212" s="92" t="s">
        <v>2544</v>
      </c>
      <c r="C1212" s="55" t="s">
        <v>4306</v>
      </c>
      <c r="D1212" s="55" t="s">
        <v>3859</v>
      </c>
      <c r="E1212" s="55" t="s">
        <v>89</v>
      </c>
      <c r="F1212" s="55">
        <v>50900020</v>
      </c>
      <c r="G1212" s="55" t="s">
        <v>492</v>
      </c>
      <c r="H1212" s="55" t="s">
        <v>89</v>
      </c>
      <c r="I1212" s="57">
        <v>83.33</v>
      </c>
      <c r="J1212" s="57">
        <v>83.33</v>
      </c>
      <c r="K1212" s="55" t="s">
        <v>4302</v>
      </c>
      <c r="L1212" s="55" t="s">
        <v>1644</v>
      </c>
      <c r="M1212" s="55" t="s">
        <v>4306</v>
      </c>
      <c r="N1212" s="56">
        <v>45747</v>
      </c>
      <c r="O1212" s="55" t="s">
        <v>1644</v>
      </c>
      <c r="P1212" s="55" t="s">
        <v>329</v>
      </c>
      <c r="Q1212" s="55" t="s">
        <v>330</v>
      </c>
      <c r="R1212" s="55" t="s">
        <v>1644</v>
      </c>
      <c r="S1212" s="55" t="s">
        <v>1644</v>
      </c>
      <c r="T1212" s="55" t="s">
        <v>1644</v>
      </c>
      <c r="U1212" s="55" t="s">
        <v>4196</v>
      </c>
      <c r="V1212" s="55" t="s">
        <v>1881</v>
      </c>
      <c r="W1212" s="55" t="s">
        <v>1644</v>
      </c>
      <c r="X1212" s="56"/>
      <c r="Y1212" s="55" t="s">
        <v>1644</v>
      </c>
      <c r="Z1212" s="56"/>
      <c r="AA1212" s="55" t="s">
        <v>1644</v>
      </c>
      <c r="AB1212" s="59">
        <v>1336833</v>
      </c>
      <c r="AC1212" s="55" t="s">
        <v>1554</v>
      </c>
      <c r="AD1212" s="55" t="s">
        <v>1644</v>
      </c>
      <c r="AE1212" s="58">
        <v>0</v>
      </c>
      <c r="AF1212" s="55" t="s">
        <v>1644</v>
      </c>
      <c r="AG1212" s="55" t="s">
        <v>1644</v>
      </c>
      <c r="AH1212" s="55" t="s">
        <v>1644</v>
      </c>
      <c r="AI1212" s="55" t="s">
        <v>1644</v>
      </c>
      <c r="AJ1212" s="55" t="s">
        <v>1644</v>
      </c>
      <c r="AK1212" s="55" t="s">
        <v>1644</v>
      </c>
      <c r="AL1212" s="55" t="s">
        <v>1644</v>
      </c>
      <c r="AM1212" s="55" t="s">
        <v>3861</v>
      </c>
      <c r="AN1212" s="55" t="s">
        <v>1644</v>
      </c>
      <c r="AO1212" t="s">
        <v>3842</v>
      </c>
    </row>
    <row r="1213" spans="1:41" x14ac:dyDescent="0.25">
      <c r="A1213" s="56">
        <v>45747</v>
      </c>
      <c r="B1213" s="92" t="s">
        <v>2544</v>
      </c>
      <c r="C1213" s="55" t="s">
        <v>4306</v>
      </c>
      <c r="D1213" s="55" t="s">
        <v>3859</v>
      </c>
      <c r="E1213" s="55" t="s">
        <v>89</v>
      </c>
      <c r="F1213" s="55">
        <v>50900020</v>
      </c>
      <c r="G1213" s="55" t="s">
        <v>492</v>
      </c>
      <c r="H1213" s="55" t="s">
        <v>89</v>
      </c>
      <c r="I1213" s="57">
        <v>9.6999999999999993</v>
      </c>
      <c r="J1213" s="57">
        <v>9.6999999999999993</v>
      </c>
      <c r="K1213" s="55" t="s">
        <v>4302</v>
      </c>
      <c r="L1213" s="55" t="s">
        <v>1644</v>
      </c>
      <c r="M1213" s="55" t="s">
        <v>4306</v>
      </c>
      <c r="N1213" s="56">
        <v>45747</v>
      </c>
      <c r="O1213" s="55" t="s">
        <v>1644</v>
      </c>
      <c r="P1213" s="55" t="s">
        <v>329</v>
      </c>
      <c r="Q1213" s="55" t="s">
        <v>330</v>
      </c>
      <c r="R1213" s="55" t="s">
        <v>1644</v>
      </c>
      <c r="S1213" s="55" t="s">
        <v>1644</v>
      </c>
      <c r="T1213" s="55" t="s">
        <v>1644</v>
      </c>
      <c r="U1213" s="55" t="s">
        <v>3969</v>
      </c>
      <c r="V1213" s="55" t="s">
        <v>1881</v>
      </c>
      <c r="W1213" s="55" t="s">
        <v>1644</v>
      </c>
      <c r="X1213" s="56"/>
      <c r="Y1213" s="55" t="s">
        <v>1644</v>
      </c>
      <c r="Z1213" s="56"/>
      <c r="AA1213" s="55" t="s">
        <v>1644</v>
      </c>
      <c r="AB1213" s="59">
        <v>155580</v>
      </c>
      <c r="AC1213" s="55" t="s">
        <v>1554</v>
      </c>
      <c r="AD1213" s="55" t="s">
        <v>1644</v>
      </c>
      <c r="AE1213" s="58">
        <v>0</v>
      </c>
      <c r="AF1213" s="55" t="s">
        <v>1644</v>
      </c>
      <c r="AG1213" s="55" t="s">
        <v>1644</v>
      </c>
      <c r="AH1213" s="55" t="s">
        <v>1644</v>
      </c>
      <c r="AI1213" s="55" t="s">
        <v>1644</v>
      </c>
      <c r="AJ1213" s="55" t="s">
        <v>1644</v>
      </c>
      <c r="AK1213" s="55" t="s">
        <v>1644</v>
      </c>
      <c r="AL1213" s="55" t="s">
        <v>1644</v>
      </c>
      <c r="AM1213" s="55" t="s">
        <v>3861</v>
      </c>
      <c r="AN1213" s="55" t="s">
        <v>1644</v>
      </c>
      <c r="AO1213" t="s">
        <v>3842</v>
      </c>
    </row>
    <row r="1214" spans="1:41" x14ac:dyDescent="0.25">
      <c r="A1214" s="56">
        <v>45747</v>
      </c>
      <c r="B1214" s="92" t="s">
        <v>2544</v>
      </c>
      <c r="C1214" s="55" t="s">
        <v>4306</v>
      </c>
      <c r="D1214" s="55" t="s">
        <v>3859</v>
      </c>
      <c r="E1214" s="55" t="s">
        <v>89</v>
      </c>
      <c r="F1214" s="55">
        <v>50900020</v>
      </c>
      <c r="G1214" s="55" t="s">
        <v>492</v>
      </c>
      <c r="H1214" s="55" t="s">
        <v>89</v>
      </c>
      <c r="I1214" s="57">
        <v>18.23</v>
      </c>
      <c r="J1214" s="57">
        <v>18.23</v>
      </c>
      <c r="K1214" s="55" t="s">
        <v>4302</v>
      </c>
      <c r="L1214" s="55" t="s">
        <v>1644</v>
      </c>
      <c r="M1214" s="55" t="s">
        <v>4306</v>
      </c>
      <c r="N1214" s="56">
        <v>45747</v>
      </c>
      <c r="O1214" s="55" t="s">
        <v>1644</v>
      </c>
      <c r="P1214" s="55" t="s">
        <v>329</v>
      </c>
      <c r="Q1214" s="55" t="s">
        <v>330</v>
      </c>
      <c r="R1214" s="55" t="s">
        <v>1644</v>
      </c>
      <c r="S1214" s="55" t="s">
        <v>1644</v>
      </c>
      <c r="T1214" s="55" t="s">
        <v>1644</v>
      </c>
      <c r="U1214" s="55" t="s">
        <v>4031</v>
      </c>
      <c r="V1214" s="55" t="s">
        <v>1881</v>
      </c>
      <c r="W1214" s="55" t="s">
        <v>1644</v>
      </c>
      <c r="X1214" s="56"/>
      <c r="Y1214" s="55" t="s">
        <v>1644</v>
      </c>
      <c r="Z1214" s="56"/>
      <c r="AA1214" s="55" t="s">
        <v>1644</v>
      </c>
      <c r="AB1214" s="59">
        <v>292433</v>
      </c>
      <c r="AC1214" s="55" t="s">
        <v>1554</v>
      </c>
      <c r="AD1214" s="55" t="s">
        <v>1644</v>
      </c>
      <c r="AE1214" s="58">
        <v>0</v>
      </c>
      <c r="AF1214" s="55" t="s">
        <v>1644</v>
      </c>
      <c r="AG1214" s="55" t="s">
        <v>1644</v>
      </c>
      <c r="AH1214" s="55" t="s">
        <v>1644</v>
      </c>
      <c r="AI1214" s="55" t="s">
        <v>1644</v>
      </c>
      <c r="AJ1214" s="55" t="s">
        <v>1644</v>
      </c>
      <c r="AK1214" s="55" t="s">
        <v>1644</v>
      </c>
      <c r="AL1214" s="55" t="s">
        <v>1644</v>
      </c>
      <c r="AM1214" s="55" t="s">
        <v>3861</v>
      </c>
      <c r="AN1214" s="55" t="s">
        <v>1644</v>
      </c>
      <c r="AO1214" t="s">
        <v>3842</v>
      </c>
    </row>
    <row r="1215" spans="1:41" x14ac:dyDescent="0.25">
      <c r="A1215" s="56">
        <v>45747</v>
      </c>
      <c r="B1215" s="92" t="s">
        <v>2544</v>
      </c>
      <c r="C1215" s="55" t="s">
        <v>4306</v>
      </c>
      <c r="D1215" s="55" t="s">
        <v>3859</v>
      </c>
      <c r="E1215" s="55" t="s">
        <v>89</v>
      </c>
      <c r="F1215" s="55">
        <v>50900020</v>
      </c>
      <c r="G1215" s="55" t="s">
        <v>492</v>
      </c>
      <c r="H1215" s="55" t="s">
        <v>89</v>
      </c>
      <c r="I1215" s="57">
        <v>9.6999999999999993</v>
      </c>
      <c r="J1215" s="57">
        <v>9.6999999999999993</v>
      </c>
      <c r="K1215" s="55" t="s">
        <v>4302</v>
      </c>
      <c r="L1215" s="55" t="s">
        <v>1644</v>
      </c>
      <c r="M1215" s="55" t="s">
        <v>4306</v>
      </c>
      <c r="N1215" s="56">
        <v>45747</v>
      </c>
      <c r="O1215" s="55" t="s">
        <v>1644</v>
      </c>
      <c r="P1215" s="55" t="s">
        <v>329</v>
      </c>
      <c r="Q1215" s="55" t="s">
        <v>330</v>
      </c>
      <c r="R1215" s="55" t="s">
        <v>1644</v>
      </c>
      <c r="S1215" s="55" t="s">
        <v>1644</v>
      </c>
      <c r="T1215" s="55" t="s">
        <v>1644</v>
      </c>
      <c r="U1215" s="55" t="s">
        <v>4013</v>
      </c>
      <c r="V1215" s="55" t="s">
        <v>1881</v>
      </c>
      <c r="W1215" s="55" t="s">
        <v>1644</v>
      </c>
      <c r="X1215" s="56"/>
      <c r="Y1215" s="55" t="s">
        <v>1644</v>
      </c>
      <c r="Z1215" s="56"/>
      <c r="AA1215" s="55" t="s">
        <v>1644</v>
      </c>
      <c r="AB1215" s="59">
        <v>155580</v>
      </c>
      <c r="AC1215" s="55" t="s">
        <v>1554</v>
      </c>
      <c r="AD1215" s="55" t="s">
        <v>1644</v>
      </c>
      <c r="AE1215" s="58">
        <v>0</v>
      </c>
      <c r="AF1215" s="55" t="s">
        <v>1644</v>
      </c>
      <c r="AG1215" s="55" t="s">
        <v>1644</v>
      </c>
      <c r="AH1215" s="55" t="s">
        <v>1644</v>
      </c>
      <c r="AI1215" s="55" t="s">
        <v>1644</v>
      </c>
      <c r="AJ1215" s="55" t="s">
        <v>1644</v>
      </c>
      <c r="AK1215" s="55" t="s">
        <v>1644</v>
      </c>
      <c r="AL1215" s="55" t="s">
        <v>1644</v>
      </c>
      <c r="AM1215" s="55" t="s">
        <v>3861</v>
      </c>
      <c r="AN1215" s="55" t="s">
        <v>1644</v>
      </c>
      <c r="AO1215" t="s">
        <v>3842</v>
      </c>
    </row>
    <row r="1216" spans="1:41" x14ac:dyDescent="0.25">
      <c r="A1216" s="56">
        <v>45747</v>
      </c>
      <c r="B1216" s="92" t="s">
        <v>2544</v>
      </c>
      <c r="C1216" s="55" t="s">
        <v>4306</v>
      </c>
      <c r="D1216" s="55" t="s">
        <v>3859</v>
      </c>
      <c r="E1216" s="55" t="s">
        <v>89</v>
      </c>
      <c r="F1216" s="55">
        <v>50900020</v>
      </c>
      <c r="G1216" s="55" t="s">
        <v>492</v>
      </c>
      <c r="H1216" s="55" t="s">
        <v>89</v>
      </c>
      <c r="I1216" s="57">
        <v>9.6999999999999993</v>
      </c>
      <c r="J1216" s="57">
        <v>9.6999999999999993</v>
      </c>
      <c r="K1216" s="55" t="s">
        <v>4302</v>
      </c>
      <c r="L1216" s="55" t="s">
        <v>1644</v>
      </c>
      <c r="M1216" s="55" t="s">
        <v>4306</v>
      </c>
      <c r="N1216" s="56">
        <v>45747</v>
      </c>
      <c r="O1216" s="55" t="s">
        <v>1644</v>
      </c>
      <c r="P1216" s="55" t="s">
        <v>329</v>
      </c>
      <c r="Q1216" s="55" t="s">
        <v>330</v>
      </c>
      <c r="R1216" s="55" t="s">
        <v>1644</v>
      </c>
      <c r="S1216" s="55" t="s">
        <v>1644</v>
      </c>
      <c r="T1216" s="55" t="s">
        <v>1644</v>
      </c>
      <c r="U1216" s="55" t="s">
        <v>4025</v>
      </c>
      <c r="V1216" s="55" t="s">
        <v>1881</v>
      </c>
      <c r="W1216" s="55" t="s">
        <v>1644</v>
      </c>
      <c r="X1216" s="56"/>
      <c r="Y1216" s="55" t="s">
        <v>1644</v>
      </c>
      <c r="Z1216" s="56"/>
      <c r="AA1216" s="55" t="s">
        <v>1644</v>
      </c>
      <c r="AB1216" s="59">
        <v>155580</v>
      </c>
      <c r="AC1216" s="55" t="s">
        <v>1554</v>
      </c>
      <c r="AD1216" s="55" t="s">
        <v>1644</v>
      </c>
      <c r="AE1216" s="58">
        <v>0</v>
      </c>
      <c r="AF1216" s="55" t="s">
        <v>1644</v>
      </c>
      <c r="AG1216" s="55" t="s">
        <v>1644</v>
      </c>
      <c r="AH1216" s="55" t="s">
        <v>1644</v>
      </c>
      <c r="AI1216" s="55" t="s">
        <v>1644</v>
      </c>
      <c r="AJ1216" s="55" t="s">
        <v>1644</v>
      </c>
      <c r="AK1216" s="55" t="s">
        <v>1644</v>
      </c>
      <c r="AL1216" s="55" t="s">
        <v>1644</v>
      </c>
      <c r="AM1216" s="55" t="s">
        <v>3861</v>
      </c>
      <c r="AN1216" s="55" t="s">
        <v>1644</v>
      </c>
      <c r="AO1216" t="s">
        <v>3842</v>
      </c>
    </row>
    <row r="1217" spans="1:41" x14ac:dyDescent="0.25">
      <c r="A1217" s="56">
        <v>45747</v>
      </c>
      <c r="B1217" s="92" t="s">
        <v>2544</v>
      </c>
      <c r="C1217" s="55" t="s">
        <v>4306</v>
      </c>
      <c r="D1217" s="55" t="s">
        <v>3859</v>
      </c>
      <c r="E1217" s="55" t="s">
        <v>89</v>
      </c>
      <c r="F1217" s="55">
        <v>50900020</v>
      </c>
      <c r="G1217" s="55" t="s">
        <v>492</v>
      </c>
      <c r="H1217" s="55" t="s">
        <v>89</v>
      </c>
      <c r="I1217" s="57">
        <v>83.33</v>
      </c>
      <c r="J1217" s="57">
        <v>83.33</v>
      </c>
      <c r="K1217" s="55" t="s">
        <v>4302</v>
      </c>
      <c r="L1217" s="55" t="s">
        <v>1644</v>
      </c>
      <c r="M1217" s="55" t="s">
        <v>4306</v>
      </c>
      <c r="N1217" s="56">
        <v>45747</v>
      </c>
      <c r="O1217" s="55" t="s">
        <v>1644</v>
      </c>
      <c r="P1217" s="55" t="s">
        <v>329</v>
      </c>
      <c r="Q1217" s="55" t="s">
        <v>330</v>
      </c>
      <c r="R1217" s="55" t="s">
        <v>1644</v>
      </c>
      <c r="S1217" s="55" t="s">
        <v>1644</v>
      </c>
      <c r="T1217" s="55" t="s">
        <v>1644</v>
      </c>
      <c r="U1217" s="55" t="s">
        <v>3958</v>
      </c>
      <c r="V1217" s="55" t="s">
        <v>1881</v>
      </c>
      <c r="W1217" s="55" t="s">
        <v>1644</v>
      </c>
      <c r="X1217" s="56"/>
      <c r="Y1217" s="55" t="s">
        <v>1644</v>
      </c>
      <c r="Z1217" s="56"/>
      <c r="AA1217" s="55" t="s">
        <v>1644</v>
      </c>
      <c r="AB1217" s="59">
        <v>1336833</v>
      </c>
      <c r="AC1217" s="55" t="s">
        <v>1554</v>
      </c>
      <c r="AD1217" s="55" t="s">
        <v>1644</v>
      </c>
      <c r="AE1217" s="58">
        <v>0</v>
      </c>
      <c r="AF1217" s="55" t="s">
        <v>1644</v>
      </c>
      <c r="AG1217" s="55" t="s">
        <v>1644</v>
      </c>
      <c r="AH1217" s="55" t="s">
        <v>1644</v>
      </c>
      <c r="AI1217" s="55" t="s">
        <v>1644</v>
      </c>
      <c r="AJ1217" s="55" t="s">
        <v>1644</v>
      </c>
      <c r="AK1217" s="55" t="s">
        <v>1644</v>
      </c>
      <c r="AL1217" s="55" t="s">
        <v>1644</v>
      </c>
      <c r="AM1217" s="55" t="s">
        <v>3861</v>
      </c>
      <c r="AN1217" s="55" t="s">
        <v>1644</v>
      </c>
      <c r="AO1217" t="s">
        <v>3842</v>
      </c>
    </row>
    <row r="1218" spans="1:41" x14ac:dyDescent="0.25">
      <c r="A1218" s="56">
        <v>45747</v>
      </c>
      <c r="B1218" s="92" t="s">
        <v>2544</v>
      </c>
      <c r="C1218" s="55" t="s">
        <v>4306</v>
      </c>
      <c r="D1218" s="55" t="s">
        <v>3859</v>
      </c>
      <c r="E1218" s="55" t="s">
        <v>89</v>
      </c>
      <c r="F1218" s="55">
        <v>50900020</v>
      </c>
      <c r="G1218" s="55" t="s">
        <v>492</v>
      </c>
      <c r="H1218" s="55" t="s">
        <v>89</v>
      </c>
      <c r="I1218" s="57">
        <v>83.34</v>
      </c>
      <c r="J1218" s="57">
        <v>83.34</v>
      </c>
      <c r="K1218" s="55" t="s">
        <v>4302</v>
      </c>
      <c r="L1218" s="55" t="s">
        <v>1644</v>
      </c>
      <c r="M1218" s="55" t="s">
        <v>4306</v>
      </c>
      <c r="N1218" s="56">
        <v>45747</v>
      </c>
      <c r="O1218" s="55" t="s">
        <v>1644</v>
      </c>
      <c r="P1218" s="55" t="s">
        <v>329</v>
      </c>
      <c r="Q1218" s="55" t="s">
        <v>330</v>
      </c>
      <c r="R1218" s="55" t="s">
        <v>1644</v>
      </c>
      <c r="S1218" s="55" t="s">
        <v>1644</v>
      </c>
      <c r="T1218" s="55" t="s">
        <v>1644</v>
      </c>
      <c r="U1218" s="55" t="s">
        <v>3990</v>
      </c>
      <c r="V1218" s="55" t="s">
        <v>1881</v>
      </c>
      <c r="W1218" s="55" t="s">
        <v>1644</v>
      </c>
      <c r="X1218" s="56"/>
      <c r="Y1218" s="55" t="s">
        <v>1644</v>
      </c>
      <c r="Z1218" s="56"/>
      <c r="AA1218" s="55" t="s">
        <v>1644</v>
      </c>
      <c r="AB1218" s="59">
        <v>1336832</v>
      </c>
      <c r="AC1218" s="55" t="s">
        <v>1554</v>
      </c>
      <c r="AD1218" s="55" t="s">
        <v>1644</v>
      </c>
      <c r="AE1218" s="58">
        <v>0</v>
      </c>
      <c r="AF1218" s="55" t="s">
        <v>1644</v>
      </c>
      <c r="AG1218" s="55" t="s">
        <v>1644</v>
      </c>
      <c r="AH1218" s="55" t="s">
        <v>1644</v>
      </c>
      <c r="AI1218" s="55" t="s">
        <v>1644</v>
      </c>
      <c r="AJ1218" s="55" t="s">
        <v>1644</v>
      </c>
      <c r="AK1218" s="55" t="s">
        <v>1644</v>
      </c>
      <c r="AL1218" s="55" t="s">
        <v>1644</v>
      </c>
      <c r="AM1218" s="55" t="s">
        <v>3861</v>
      </c>
      <c r="AN1218" s="55" t="s">
        <v>1644</v>
      </c>
      <c r="AO1218" t="s">
        <v>3842</v>
      </c>
    </row>
    <row r="1219" spans="1:41" x14ac:dyDescent="0.25">
      <c r="A1219" s="56">
        <v>45747</v>
      </c>
      <c r="B1219" s="92" t="s">
        <v>2544</v>
      </c>
      <c r="C1219" s="55" t="s">
        <v>4306</v>
      </c>
      <c r="D1219" s="55" t="s">
        <v>3859</v>
      </c>
      <c r="E1219" s="55" t="s">
        <v>89</v>
      </c>
      <c r="F1219" s="55">
        <v>50900020</v>
      </c>
      <c r="G1219" s="55" t="s">
        <v>492</v>
      </c>
      <c r="H1219" s="55" t="s">
        <v>89</v>
      </c>
      <c r="I1219" s="57">
        <v>9.69</v>
      </c>
      <c r="J1219" s="57">
        <v>9.69</v>
      </c>
      <c r="K1219" s="55" t="s">
        <v>4302</v>
      </c>
      <c r="L1219" s="55" t="s">
        <v>1644</v>
      </c>
      <c r="M1219" s="55" t="s">
        <v>4306</v>
      </c>
      <c r="N1219" s="56">
        <v>45747</v>
      </c>
      <c r="O1219" s="55" t="s">
        <v>1644</v>
      </c>
      <c r="P1219" s="55" t="s">
        <v>329</v>
      </c>
      <c r="Q1219" s="55" t="s">
        <v>330</v>
      </c>
      <c r="R1219" s="55" t="s">
        <v>1644</v>
      </c>
      <c r="S1219" s="55" t="s">
        <v>1644</v>
      </c>
      <c r="T1219" s="55" t="s">
        <v>1644</v>
      </c>
      <c r="U1219" s="55" t="s">
        <v>4030</v>
      </c>
      <c r="V1219" s="55" t="s">
        <v>1881</v>
      </c>
      <c r="W1219" s="55" t="s">
        <v>1644</v>
      </c>
      <c r="X1219" s="56"/>
      <c r="Y1219" s="55" t="s">
        <v>1644</v>
      </c>
      <c r="Z1219" s="56"/>
      <c r="AA1219" s="55" t="s">
        <v>1644</v>
      </c>
      <c r="AB1219" s="59">
        <v>155580</v>
      </c>
      <c r="AC1219" s="55" t="s">
        <v>1554</v>
      </c>
      <c r="AD1219" s="55" t="s">
        <v>1644</v>
      </c>
      <c r="AE1219" s="58">
        <v>0</v>
      </c>
      <c r="AF1219" s="55" t="s">
        <v>1644</v>
      </c>
      <c r="AG1219" s="55" t="s">
        <v>1644</v>
      </c>
      <c r="AH1219" s="55" t="s">
        <v>1644</v>
      </c>
      <c r="AI1219" s="55" t="s">
        <v>1644</v>
      </c>
      <c r="AJ1219" s="55" t="s">
        <v>1644</v>
      </c>
      <c r="AK1219" s="55" t="s">
        <v>1644</v>
      </c>
      <c r="AL1219" s="55" t="s">
        <v>1644</v>
      </c>
      <c r="AM1219" s="55" t="s">
        <v>3861</v>
      </c>
      <c r="AN1219" s="55" t="s">
        <v>1644</v>
      </c>
      <c r="AO1219" t="s">
        <v>3842</v>
      </c>
    </row>
    <row r="1220" spans="1:41" x14ac:dyDescent="0.25">
      <c r="A1220" s="56">
        <v>45747</v>
      </c>
      <c r="B1220" s="92" t="s">
        <v>2544</v>
      </c>
      <c r="C1220" s="55" t="s">
        <v>4306</v>
      </c>
      <c r="D1220" s="55" t="s">
        <v>3859</v>
      </c>
      <c r="E1220" s="55" t="s">
        <v>89</v>
      </c>
      <c r="F1220" s="55">
        <v>50900020</v>
      </c>
      <c r="G1220" s="55" t="s">
        <v>492</v>
      </c>
      <c r="H1220" s="55" t="s">
        <v>89</v>
      </c>
      <c r="I1220" s="57">
        <v>83.33</v>
      </c>
      <c r="J1220" s="57">
        <v>83.33</v>
      </c>
      <c r="K1220" s="55" t="s">
        <v>4302</v>
      </c>
      <c r="L1220" s="55" t="s">
        <v>1644</v>
      </c>
      <c r="M1220" s="55" t="s">
        <v>4306</v>
      </c>
      <c r="N1220" s="56">
        <v>45747</v>
      </c>
      <c r="O1220" s="55" t="s">
        <v>1644</v>
      </c>
      <c r="P1220" s="55" t="s">
        <v>329</v>
      </c>
      <c r="Q1220" s="55" t="s">
        <v>330</v>
      </c>
      <c r="R1220" s="55" t="s">
        <v>1644</v>
      </c>
      <c r="S1220" s="55" t="s">
        <v>1644</v>
      </c>
      <c r="T1220" s="55" t="s">
        <v>1644</v>
      </c>
      <c r="U1220" s="55" t="s">
        <v>4024</v>
      </c>
      <c r="V1220" s="55" t="s">
        <v>1881</v>
      </c>
      <c r="W1220" s="55" t="s">
        <v>1644</v>
      </c>
      <c r="X1220" s="56"/>
      <c r="Y1220" s="55" t="s">
        <v>1644</v>
      </c>
      <c r="Z1220" s="56"/>
      <c r="AA1220" s="55" t="s">
        <v>1644</v>
      </c>
      <c r="AB1220" s="59">
        <v>1336832</v>
      </c>
      <c r="AC1220" s="55" t="s">
        <v>1554</v>
      </c>
      <c r="AD1220" s="55" t="s">
        <v>1644</v>
      </c>
      <c r="AE1220" s="58">
        <v>0</v>
      </c>
      <c r="AF1220" s="55" t="s">
        <v>1644</v>
      </c>
      <c r="AG1220" s="55" t="s">
        <v>1644</v>
      </c>
      <c r="AH1220" s="55" t="s">
        <v>1644</v>
      </c>
      <c r="AI1220" s="55" t="s">
        <v>1644</v>
      </c>
      <c r="AJ1220" s="55" t="s">
        <v>1644</v>
      </c>
      <c r="AK1220" s="55" t="s">
        <v>1644</v>
      </c>
      <c r="AL1220" s="55" t="s">
        <v>1644</v>
      </c>
      <c r="AM1220" s="55" t="s">
        <v>3861</v>
      </c>
      <c r="AN1220" s="55" t="s">
        <v>1644</v>
      </c>
      <c r="AO1220" t="s">
        <v>3842</v>
      </c>
    </row>
    <row r="1221" spans="1:41" x14ac:dyDescent="0.25">
      <c r="A1221" s="56">
        <v>45747</v>
      </c>
      <c r="B1221" s="92" t="s">
        <v>2544</v>
      </c>
      <c r="C1221" s="55" t="s">
        <v>4306</v>
      </c>
      <c r="D1221" s="55" t="s">
        <v>3859</v>
      </c>
      <c r="E1221" s="55" t="s">
        <v>89</v>
      </c>
      <c r="F1221" s="55">
        <v>50900020</v>
      </c>
      <c r="G1221" s="55" t="s">
        <v>492</v>
      </c>
      <c r="H1221" s="55" t="s">
        <v>89</v>
      </c>
      <c r="I1221" s="57">
        <v>83.34</v>
      </c>
      <c r="J1221" s="57">
        <v>83.34</v>
      </c>
      <c r="K1221" s="55" t="s">
        <v>4302</v>
      </c>
      <c r="L1221" s="55" t="s">
        <v>1644</v>
      </c>
      <c r="M1221" s="55" t="s">
        <v>4306</v>
      </c>
      <c r="N1221" s="56">
        <v>45747</v>
      </c>
      <c r="O1221" s="55" t="s">
        <v>1644</v>
      </c>
      <c r="P1221" s="55" t="s">
        <v>329</v>
      </c>
      <c r="Q1221" s="55" t="s">
        <v>330</v>
      </c>
      <c r="R1221" s="55" t="s">
        <v>1644</v>
      </c>
      <c r="S1221" s="55" t="s">
        <v>1644</v>
      </c>
      <c r="T1221" s="55" t="s">
        <v>1644</v>
      </c>
      <c r="U1221" s="55" t="s">
        <v>4001</v>
      </c>
      <c r="V1221" s="55" t="s">
        <v>1881</v>
      </c>
      <c r="W1221" s="55" t="s">
        <v>1644</v>
      </c>
      <c r="X1221" s="56"/>
      <c r="Y1221" s="55" t="s">
        <v>1644</v>
      </c>
      <c r="Z1221" s="56"/>
      <c r="AA1221" s="55" t="s">
        <v>1644</v>
      </c>
      <c r="AB1221" s="59">
        <v>1336834</v>
      </c>
      <c r="AC1221" s="55" t="s">
        <v>1554</v>
      </c>
      <c r="AD1221" s="55" t="s">
        <v>1644</v>
      </c>
      <c r="AE1221" s="58">
        <v>0</v>
      </c>
      <c r="AF1221" s="55" t="s">
        <v>1644</v>
      </c>
      <c r="AG1221" s="55" t="s">
        <v>1644</v>
      </c>
      <c r="AH1221" s="55" t="s">
        <v>1644</v>
      </c>
      <c r="AI1221" s="55" t="s">
        <v>1644</v>
      </c>
      <c r="AJ1221" s="55" t="s">
        <v>1644</v>
      </c>
      <c r="AK1221" s="55" t="s">
        <v>1644</v>
      </c>
      <c r="AL1221" s="55" t="s">
        <v>1644</v>
      </c>
      <c r="AM1221" s="55" t="s">
        <v>3861</v>
      </c>
      <c r="AN1221" s="55" t="s">
        <v>1644</v>
      </c>
      <c r="AO1221" t="s">
        <v>3842</v>
      </c>
    </row>
    <row r="1222" spans="1:41" x14ac:dyDescent="0.25">
      <c r="A1222" s="56">
        <v>45747</v>
      </c>
      <c r="B1222" s="92" t="s">
        <v>2544</v>
      </c>
      <c r="C1222" s="55" t="s">
        <v>4306</v>
      </c>
      <c r="D1222" s="55" t="s">
        <v>3859</v>
      </c>
      <c r="E1222" s="55" t="s">
        <v>89</v>
      </c>
      <c r="F1222" s="55">
        <v>50900020</v>
      </c>
      <c r="G1222" s="55" t="s">
        <v>492</v>
      </c>
      <c r="H1222" s="55" t="s">
        <v>89</v>
      </c>
      <c r="I1222" s="57">
        <v>9.6999999999999993</v>
      </c>
      <c r="J1222" s="57">
        <v>9.6999999999999993</v>
      </c>
      <c r="K1222" s="55" t="s">
        <v>4302</v>
      </c>
      <c r="L1222" s="55" t="s">
        <v>1644</v>
      </c>
      <c r="M1222" s="55" t="s">
        <v>4306</v>
      </c>
      <c r="N1222" s="56">
        <v>45747</v>
      </c>
      <c r="O1222" s="55" t="s">
        <v>1644</v>
      </c>
      <c r="P1222" s="55" t="s">
        <v>329</v>
      </c>
      <c r="Q1222" s="55" t="s">
        <v>330</v>
      </c>
      <c r="R1222" s="55" t="s">
        <v>1644</v>
      </c>
      <c r="S1222" s="55" t="s">
        <v>1644</v>
      </c>
      <c r="T1222" s="55" t="s">
        <v>1644</v>
      </c>
      <c r="U1222" s="55" t="s">
        <v>3975</v>
      </c>
      <c r="V1222" s="55" t="s">
        <v>1881</v>
      </c>
      <c r="W1222" s="55" t="s">
        <v>1644</v>
      </c>
      <c r="X1222" s="56"/>
      <c r="Y1222" s="55" t="s">
        <v>1644</v>
      </c>
      <c r="Z1222" s="56"/>
      <c r="AA1222" s="55" t="s">
        <v>1644</v>
      </c>
      <c r="AB1222" s="59">
        <v>155580</v>
      </c>
      <c r="AC1222" s="55" t="s">
        <v>1554</v>
      </c>
      <c r="AD1222" s="55" t="s">
        <v>1644</v>
      </c>
      <c r="AE1222" s="58">
        <v>0</v>
      </c>
      <c r="AF1222" s="55" t="s">
        <v>1644</v>
      </c>
      <c r="AG1222" s="55" t="s">
        <v>1644</v>
      </c>
      <c r="AH1222" s="55" t="s">
        <v>1644</v>
      </c>
      <c r="AI1222" s="55" t="s">
        <v>1644</v>
      </c>
      <c r="AJ1222" s="55" t="s">
        <v>1644</v>
      </c>
      <c r="AK1222" s="55" t="s">
        <v>1644</v>
      </c>
      <c r="AL1222" s="55" t="s">
        <v>1644</v>
      </c>
      <c r="AM1222" s="55" t="s">
        <v>3861</v>
      </c>
      <c r="AN1222" s="55" t="s">
        <v>1644</v>
      </c>
      <c r="AO1222" t="s">
        <v>3842</v>
      </c>
    </row>
    <row r="1223" spans="1:41" x14ac:dyDescent="0.25">
      <c r="A1223" s="56">
        <v>45747</v>
      </c>
      <c r="B1223" s="92" t="s">
        <v>2544</v>
      </c>
      <c r="C1223" s="55" t="s">
        <v>4306</v>
      </c>
      <c r="D1223" s="55" t="s">
        <v>3859</v>
      </c>
      <c r="E1223" s="55" t="s">
        <v>89</v>
      </c>
      <c r="F1223" s="55">
        <v>50900020</v>
      </c>
      <c r="G1223" s="55" t="s">
        <v>492</v>
      </c>
      <c r="H1223" s="55" t="s">
        <v>89</v>
      </c>
      <c r="I1223" s="57">
        <v>18.22</v>
      </c>
      <c r="J1223" s="57">
        <v>18.22</v>
      </c>
      <c r="K1223" s="55" t="s">
        <v>4302</v>
      </c>
      <c r="L1223" s="55" t="s">
        <v>1644</v>
      </c>
      <c r="M1223" s="55" t="s">
        <v>4306</v>
      </c>
      <c r="N1223" s="56">
        <v>45747</v>
      </c>
      <c r="O1223" s="55" t="s">
        <v>1644</v>
      </c>
      <c r="P1223" s="55" t="s">
        <v>329</v>
      </c>
      <c r="Q1223" s="55" t="s">
        <v>330</v>
      </c>
      <c r="R1223" s="55" t="s">
        <v>1644</v>
      </c>
      <c r="S1223" s="55" t="s">
        <v>1644</v>
      </c>
      <c r="T1223" s="55" t="s">
        <v>1644</v>
      </c>
      <c r="U1223" s="55" t="s">
        <v>3967</v>
      </c>
      <c r="V1223" s="55" t="s">
        <v>1881</v>
      </c>
      <c r="W1223" s="55" t="s">
        <v>1644</v>
      </c>
      <c r="X1223" s="56"/>
      <c r="Y1223" s="55" t="s">
        <v>1644</v>
      </c>
      <c r="Z1223" s="56"/>
      <c r="AA1223" s="55" t="s">
        <v>1644</v>
      </c>
      <c r="AB1223" s="59">
        <v>292434</v>
      </c>
      <c r="AC1223" s="55" t="s">
        <v>1554</v>
      </c>
      <c r="AD1223" s="55" t="s">
        <v>1644</v>
      </c>
      <c r="AE1223" s="58">
        <v>0</v>
      </c>
      <c r="AF1223" s="55" t="s">
        <v>1644</v>
      </c>
      <c r="AG1223" s="55" t="s">
        <v>1644</v>
      </c>
      <c r="AH1223" s="55" t="s">
        <v>1644</v>
      </c>
      <c r="AI1223" s="55" t="s">
        <v>1644</v>
      </c>
      <c r="AJ1223" s="55" t="s">
        <v>1644</v>
      </c>
      <c r="AK1223" s="55" t="s">
        <v>1644</v>
      </c>
      <c r="AL1223" s="55" t="s">
        <v>1644</v>
      </c>
      <c r="AM1223" s="55" t="s">
        <v>3861</v>
      </c>
      <c r="AN1223" s="55" t="s">
        <v>1644</v>
      </c>
      <c r="AO1223" t="s">
        <v>3842</v>
      </c>
    </row>
    <row r="1224" spans="1:41" x14ac:dyDescent="0.25">
      <c r="A1224" s="56">
        <v>45747</v>
      </c>
      <c r="B1224" s="92" t="s">
        <v>2544</v>
      </c>
      <c r="C1224" s="55" t="s">
        <v>4306</v>
      </c>
      <c r="D1224" s="55" t="s">
        <v>3859</v>
      </c>
      <c r="E1224" s="55" t="s">
        <v>89</v>
      </c>
      <c r="F1224" s="55">
        <v>50900020</v>
      </c>
      <c r="G1224" s="55" t="s">
        <v>492</v>
      </c>
      <c r="H1224" s="55" t="s">
        <v>89</v>
      </c>
      <c r="I1224" s="57">
        <v>83.34</v>
      </c>
      <c r="J1224" s="57">
        <v>83.34</v>
      </c>
      <c r="K1224" s="55" t="s">
        <v>4302</v>
      </c>
      <c r="L1224" s="55" t="s">
        <v>1644</v>
      </c>
      <c r="M1224" s="55" t="s">
        <v>4306</v>
      </c>
      <c r="N1224" s="56">
        <v>45747</v>
      </c>
      <c r="O1224" s="55" t="s">
        <v>1644</v>
      </c>
      <c r="P1224" s="55" t="s">
        <v>329</v>
      </c>
      <c r="Q1224" s="55" t="s">
        <v>330</v>
      </c>
      <c r="R1224" s="55" t="s">
        <v>1644</v>
      </c>
      <c r="S1224" s="55" t="s">
        <v>1644</v>
      </c>
      <c r="T1224" s="55" t="s">
        <v>1644</v>
      </c>
      <c r="U1224" s="55" t="s">
        <v>4204</v>
      </c>
      <c r="V1224" s="55" t="s">
        <v>1881</v>
      </c>
      <c r="W1224" s="55" t="s">
        <v>1644</v>
      </c>
      <c r="X1224" s="56"/>
      <c r="Y1224" s="55" t="s">
        <v>1644</v>
      </c>
      <c r="Z1224" s="56"/>
      <c r="AA1224" s="55" t="s">
        <v>1644</v>
      </c>
      <c r="AB1224" s="59">
        <v>1336834</v>
      </c>
      <c r="AC1224" s="55" t="s">
        <v>1554</v>
      </c>
      <c r="AD1224" s="55" t="s">
        <v>1644</v>
      </c>
      <c r="AE1224" s="58">
        <v>0</v>
      </c>
      <c r="AF1224" s="55" t="s">
        <v>1644</v>
      </c>
      <c r="AG1224" s="55" t="s">
        <v>1644</v>
      </c>
      <c r="AH1224" s="55" t="s">
        <v>1644</v>
      </c>
      <c r="AI1224" s="55" t="s">
        <v>1644</v>
      </c>
      <c r="AJ1224" s="55" t="s">
        <v>1644</v>
      </c>
      <c r="AK1224" s="55" t="s">
        <v>1644</v>
      </c>
      <c r="AL1224" s="55" t="s">
        <v>1644</v>
      </c>
      <c r="AM1224" s="55" t="s">
        <v>3861</v>
      </c>
      <c r="AN1224" s="55" t="s">
        <v>1644</v>
      </c>
      <c r="AO1224" t="s">
        <v>3842</v>
      </c>
    </row>
    <row r="1225" spans="1:41" x14ac:dyDescent="0.25">
      <c r="A1225" s="56">
        <v>45747</v>
      </c>
      <c r="B1225" s="92" t="s">
        <v>2544</v>
      </c>
      <c r="C1225" s="55" t="s">
        <v>4306</v>
      </c>
      <c r="D1225" s="55" t="s">
        <v>3859</v>
      </c>
      <c r="E1225" s="55" t="s">
        <v>89</v>
      </c>
      <c r="F1225" s="55">
        <v>50900020</v>
      </c>
      <c r="G1225" s="55" t="s">
        <v>492</v>
      </c>
      <c r="H1225" s="55" t="s">
        <v>89</v>
      </c>
      <c r="I1225" s="57">
        <v>83.33</v>
      </c>
      <c r="J1225" s="57">
        <v>83.33</v>
      </c>
      <c r="K1225" s="55" t="s">
        <v>4302</v>
      </c>
      <c r="L1225" s="55" t="s">
        <v>1644</v>
      </c>
      <c r="M1225" s="55" t="s">
        <v>4306</v>
      </c>
      <c r="N1225" s="56">
        <v>45747</v>
      </c>
      <c r="O1225" s="55" t="s">
        <v>1644</v>
      </c>
      <c r="P1225" s="55" t="s">
        <v>329</v>
      </c>
      <c r="Q1225" s="55" t="s">
        <v>330</v>
      </c>
      <c r="R1225" s="55" t="s">
        <v>1644</v>
      </c>
      <c r="S1225" s="55" t="s">
        <v>1644</v>
      </c>
      <c r="T1225" s="55" t="s">
        <v>1644</v>
      </c>
      <c r="U1225" s="55" t="s">
        <v>3974</v>
      </c>
      <c r="V1225" s="55" t="s">
        <v>1881</v>
      </c>
      <c r="W1225" s="55" t="s">
        <v>1644</v>
      </c>
      <c r="X1225" s="56"/>
      <c r="Y1225" s="55" t="s">
        <v>1644</v>
      </c>
      <c r="Z1225" s="56"/>
      <c r="AA1225" s="55" t="s">
        <v>1644</v>
      </c>
      <c r="AB1225" s="59">
        <v>1336833</v>
      </c>
      <c r="AC1225" s="55" t="s">
        <v>1554</v>
      </c>
      <c r="AD1225" s="55" t="s">
        <v>1644</v>
      </c>
      <c r="AE1225" s="58">
        <v>0</v>
      </c>
      <c r="AF1225" s="55" t="s">
        <v>1644</v>
      </c>
      <c r="AG1225" s="55" t="s">
        <v>1644</v>
      </c>
      <c r="AH1225" s="55" t="s">
        <v>1644</v>
      </c>
      <c r="AI1225" s="55" t="s">
        <v>1644</v>
      </c>
      <c r="AJ1225" s="55" t="s">
        <v>1644</v>
      </c>
      <c r="AK1225" s="55" t="s">
        <v>1644</v>
      </c>
      <c r="AL1225" s="55" t="s">
        <v>1644</v>
      </c>
      <c r="AM1225" s="55" t="s">
        <v>3861</v>
      </c>
      <c r="AN1225" s="55" t="s">
        <v>1644</v>
      </c>
      <c r="AO1225" t="s">
        <v>3842</v>
      </c>
    </row>
    <row r="1226" spans="1:41" x14ac:dyDescent="0.25">
      <c r="A1226" s="56">
        <v>45747</v>
      </c>
      <c r="B1226" s="92" t="s">
        <v>2544</v>
      </c>
      <c r="C1226" s="55" t="s">
        <v>4306</v>
      </c>
      <c r="D1226" s="55" t="s">
        <v>3859</v>
      </c>
      <c r="E1226" s="55" t="s">
        <v>89</v>
      </c>
      <c r="F1226" s="55">
        <v>50900020</v>
      </c>
      <c r="G1226" s="55" t="s">
        <v>492</v>
      </c>
      <c r="H1226" s="55" t="s">
        <v>89</v>
      </c>
      <c r="I1226" s="57">
        <v>9.69</v>
      </c>
      <c r="J1226" s="57">
        <v>9.69</v>
      </c>
      <c r="K1226" s="55" t="s">
        <v>4302</v>
      </c>
      <c r="L1226" s="55" t="s">
        <v>1644</v>
      </c>
      <c r="M1226" s="55" t="s">
        <v>4306</v>
      </c>
      <c r="N1226" s="56">
        <v>45747</v>
      </c>
      <c r="O1226" s="55" t="s">
        <v>1644</v>
      </c>
      <c r="P1226" s="55" t="s">
        <v>329</v>
      </c>
      <c r="Q1226" s="55" t="s">
        <v>330</v>
      </c>
      <c r="R1226" s="55" t="s">
        <v>1644</v>
      </c>
      <c r="S1226" s="55" t="s">
        <v>1644</v>
      </c>
      <c r="T1226" s="55" t="s">
        <v>1644</v>
      </c>
      <c r="U1226" s="55" t="s">
        <v>3964</v>
      </c>
      <c r="V1226" s="55" t="s">
        <v>1881</v>
      </c>
      <c r="W1226" s="55" t="s">
        <v>1644</v>
      </c>
      <c r="X1226" s="56"/>
      <c r="Y1226" s="55" t="s">
        <v>1644</v>
      </c>
      <c r="Z1226" s="56"/>
      <c r="AA1226" s="55" t="s">
        <v>1644</v>
      </c>
      <c r="AB1226" s="59">
        <v>155581</v>
      </c>
      <c r="AC1226" s="55" t="s">
        <v>1554</v>
      </c>
      <c r="AD1226" s="55" t="s">
        <v>1644</v>
      </c>
      <c r="AE1226" s="58">
        <v>0</v>
      </c>
      <c r="AF1226" s="55" t="s">
        <v>1644</v>
      </c>
      <c r="AG1226" s="55" t="s">
        <v>1644</v>
      </c>
      <c r="AH1226" s="55" t="s">
        <v>1644</v>
      </c>
      <c r="AI1226" s="55" t="s">
        <v>1644</v>
      </c>
      <c r="AJ1226" s="55" t="s">
        <v>1644</v>
      </c>
      <c r="AK1226" s="55" t="s">
        <v>1644</v>
      </c>
      <c r="AL1226" s="55" t="s">
        <v>1644</v>
      </c>
      <c r="AM1226" s="55" t="s">
        <v>3861</v>
      </c>
      <c r="AN1226" s="55" t="s">
        <v>1644</v>
      </c>
      <c r="AO1226" t="s">
        <v>3842</v>
      </c>
    </row>
    <row r="1227" spans="1:41" x14ac:dyDescent="0.25">
      <c r="A1227" s="56">
        <v>45747</v>
      </c>
      <c r="B1227" s="92" t="s">
        <v>2544</v>
      </c>
      <c r="C1227" s="55" t="s">
        <v>4306</v>
      </c>
      <c r="D1227" s="55" t="s">
        <v>3859</v>
      </c>
      <c r="E1227" s="55" t="s">
        <v>89</v>
      </c>
      <c r="F1227" s="55">
        <v>50900020</v>
      </c>
      <c r="G1227" s="55" t="s">
        <v>492</v>
      </c>
      <c r="H1227" s="55" t="s">
        <v>89</v>
      </c>
      <c r="I1227" s="57">
        <v>9.69</v>
      </c>
      <c r="J1227" s="57">
        <v>9.69</v>
      </c>
      <c r="K1227" s="55" t="s">
        <v>4302</v>
      </c>
      <c r="L1227" s="55" t="s">
        <v>1644</v>
      </c>
      <c r="M1227" s="55" t="s">
        <v>4306</v>
      </c>
      <c r="N1227" s="56">
        <v>45747</v>
      </c>
      <c r="O1227" s="55" t="s">
        <v>1644</v>
      </c>
      <c r="P1227" s="55" t="s">
        <v>329</v>
      </c>
      <c r="Q1227" s="55" t="s">
        <v>330</v>
      </c>
      <c r="R1227" s="55" t="s">
        <v>1644</v>
      </c>
      <c r="S1227" s="55" t="s">
        <v>1644</v>
      </c>
      <c r="T1227" s="55" t="s">
        <v>1644</v>
      </c>
      <c r="U1227" s="55" t="s">
        <v>3983</v>
      </c>
      <c r="V1227" s="55" t="s">
        <v>1881</v>
      </c>
      <c r="W1227" s="55" t="s">
        <v>1644</v>
      </c>
      <c r="X1227" s="56"/>
      <c r="Y1227" s="55" t="s">
        <v>1644</v>
      </c>
      <c r="Z1227" s="56"/>
      <c r="AA1227" s="55" t="s">
        <v>1644</v>
      </c>
      <c r="AB1227" s="59">
        <v>155580</v>
      </c>
      <c r="AC1227" s="55" t="s">
        <v>1554</v>
      </c>
      <c r="AD1227" s="55" t="s">
        <v>1644</v>
      </c>
      <c r="AE1227" s="58">
        <v>0</v>
      </c>
      <c r="AF1227" s="55" t="s">
        <v>1644</v>
      </c>
      <c r="AG1227" s="55" t="s">
        <v>1644</v>
      </c>
      <c r="AH1227" s="55" t="s">
        <v>1644</v>
      </c>
      <c r="AI1227" s="55" t="s">
        <v>1644</v>
      </c>
      <c r="AJ1227" s="55" t="s">
        <v>1644</v>
      </c>
      <c r="AK1227" s="55" t="s">
        <v>1644</v>
      </c>
      <c r="AL1227" s="55" t="s">
        <v>1644</v>
      </c>
      <c r="AM1227" s="55" t="s">
        <v>3861</v>
      </c>
      <c r="AN1227" s="55" t="s">
        <v>1644</v>
      </c>
      <c r="AO1227" t="s">
        <v>3842</v>
      </c>
    </row>
    <row r="1228" spans="1:41" x14ac:dyDescent="0.25">
      <c r="A1228" s="56">
        <v>45747</v>
      </c>
      <c r="B1228" s="92" t="s">
        <v>2544</v>
      </c>
      <c r="C1228" s="55" t="s">
        <v>4306</v>
      </c>
      <c r="D1228" s="55" t="s">
        <v>3859</v>
      </c>
      <c r="E1228" s="55" t="s">
        <v>89</v>
      </c>
      <c r="F1228" s="55">
        <v>50900020</v>
      </c>
      <c r="G1228" s="55" t="s">
        <v>492</v>
      </c>
      <c r="H1228" s="55" t="s">
        <v>89</v>
      </c>
      <c r="I1228" s="57">
        <v>9.69</v>
      </c>
      <c r="J1228" s="57">
        <v>9.69</v>
      </c>
      <c r="K1228" s="55" t="s">
        <v>4302</v>
      </c>
      <c r="L1228" s="55" t="s">
        <v>1644</v>
      </c>
      <c r="M1228" s="55" t="s">
        <v>4306</v>
      </c>
      <c r="N1228" s="56">
        <v>45747</v>
      </c>
      <c r="O1228" s="55" t="s">
        <v>1644</v>
      </c>
      <c r="P1228" s="55" t="s">
        <v>329</v>
      </c>
      <c r="Q1228" s="55" t="s">
        <v>330</v>
      </c>
      <c r="R1228" s="55" t="s">
        <v>1644</v>
      </c>
      <c r="S1228" s="55" t="s">
        <v>1644</v>
      </c>
      <c r="T1228" s="55" t="s">
        <v>1644</v>
      </c>
      <c r="U1228" s="55" t="s">
        <v>3998</v>
      </c>
      <c r="V1228" s="55" t="s">
        <v>1881</v>
      </c>
      <c r="W1228" s="55" t="s">
        <v>1644</v>
      </c>
      <c r="X1228" s="56"/>
      <c r="Y1228" s="55" t="s">
        <v>1644</v>
      </c>
      <c r="Z1228" s="56"/>
      <c r="AA1228" s="55" t="s">
        <v>1644</v>
      </c>
      <c r="AB1228" s="59">
        <v>155580</v>
      </c>
      <c r="AC1228" s="55" t="s">
        <v>1554</v>
      </c>
      <c r="AD1228" s="55" t="s">
        <v>1644</v>
      </c>
      <c r="AE1228" s="58">
        <v>0</v>
      </c>
      <c r="AF1228" s="55" t="s">
        <v>1644</v>
      </c>
      <c r="AG1228" s="55" t="s">
        <v>1644</v>
      </c>
      <c r="AH1228" s="55" t="s">
        <v>1644</v>
      </c>
      <c r="AI1228" s="55" t="s">
        <v>1644</v>
      </c>
      <c r="AJ1228" s="55" t="s">
        <v>1644</v>
      </c>
      <c r="AK1228" s="55" t="s">
        <v>1644</v>
      </c>
      <c r="AL1228" s="55" t="s">
        <v>1644</v>
      </c>
      <c r="AM1228" s="55" t="s">
        <v>3861</v>
      </c>
      <c r="AN1228" s="55" t="s">
        <v>1644</v>
      </c>
      <c r="AO1228" t="s">
        <v>3842</v>
      </c>
    </row>
    <row r="1229" spans="1:41" x14ac:dyDescent="0.25">
      <c r="A1229" s="56">
        <v>45747</v>
      </c>
      <c r="B1229" s="92" t="s">
        <v>2544</v>
      </c>
      <c r="C1229" s="55" t="s">
        <v>4306</v>
      </c>
      <c r="D1229" s="55" t="s">
        <v>3859</v>
      </c>
      <c r="E1229" s="55" t="s">
        <v>89</v>
      </c>
      <c r="F1229" s="55">
        <v>50900020</v>
      </c>
      <c r="G1229" s="55" t="s">
        <v>492</v>
      </c>
      <c r="H1229" s="55" t="s">
        <v>89</v>
      </c>
      <c r="I1229" s="57">
        <v>18.23</v>
      </c>
      <c r="J1229" s="57">
        <v>18.23</v>
      </c>
      <c r="K1229" s="55" t="s">
        <v>4302</v>
      </c>
      <c r="L1229" s="55" t="s">
        <v>1644</v>
      </c>
      <c r="M1229" s="55" t="s">
        <v>4306</v>
      </c>
      <c r="N1229" s="56">
        <v>45747</v>
      </c>
      <c r="O1229" s="55" t="s">
        <v>1644</v>
      </c>
      <c r="P1229" s="55" t="s">
        <v>329</v>
      </c>
      <c r="Q1229" s="55" t="s">
        <v>330</v>
      </c>
      <c r="R1229" s="55" t="s">
        <v>1644</v>
      </c>
      <c r="S1229" s="55" t="s">
        <v>1644</v>
      </c>
      <c r="T1229" s="55" t="s">
        <v>1644</v>
      </c>
      <c r="U1229" s="55" t="s">
        <v>3976</v>
      </c>
      <c r="V1229" s="55" t="s">
        <v>1881</v>
      </c>
      <c r="W1229" s="55" t="s">
        <v>1644</v>
      </c>
      <c r="X1229" s="56"/>
      <c r="Y1229" s="55" t="s">
        <v>1644</v>
      </c>
      <c r="Z1229" s="56"/>
      <c r="AA1229" s="55" t="s">
        <v>1644</v>
      </c>
      <c r="AB1229" s="59">
        <v>292434</v>
      </c>
      <c r="AC1229" s="55" t="s">
        <v>1554</v>
      </c>
      <c r="AD1229" s="55" t="s">
        <v>1644</v>
      </c>
      <c r="AE1229" s="58">
        <v>0</v>
      </c>
      <c r="AF1229" s="55" t="s">
        <v>1644</v>
      </c>
      <c r="AG1229" s="55" t="s">
        <v>1644</v>
      </c>
      <c r="AH1229" s="55" t="s">
        <v>1644</v>
      </c>
      <c r="AI1229" s="55" t="s">
        <v>1644</v>
      </c>
      <c r="AJ1229" s="55" t="s">
        <v>1644</v>
      </c>
      <c r="AK1229" s="55" t="s">
        <v>1644</v>
      </c>
      <c r="AL1229" s="55" t="s">
        <v>1644</v>
      </c>
      <c r="AM1229" s="55" t="s">
        <v>3861</v>
      </c>
      <c r="AN1229" s="55" t="s">
        <v>1644</v>
      </c>
      <c r="AO1229" t="s">
        <v>3842</v>
      </c>
    </row>
    <row r="1230" spans="1:41" x14ac:dyDescent="0.25">
      <c r="A1230" s="56">
        <v>45747</v>
      </c>
      <c r="B1230" s="92" t="s">
        <v>2544</v>
      </c>
      <c r="C1230" s="55" t="s">
        <v>4306</v>
      </c>
      <c r="D1230" s="55" t="s">
        <v>3859</v>
      </c>
      <c r="E1230" s="55" t="s">
        <v>89</v>
      </c>
      <c r="F1230" s="55">
        <v>50900020</v>
      </c>
      <c r="G1230" s="55" t="s">
        <v>492</v>
      </c>
      <c r="H1230" s="55" t="s">
        <v>89</v>
      </c>
      <c r="I1230" s="57">
        <v>18.23</v>
      </c>
      <c r="J1230" s="57">
        <v>18.23</v>
      </c>
      <c r="K1230" s="55" t="s">
        <v>4302</v>
      </c>
      <c r="L1230" s="55" t="s">
        <v>1644</v>
      </c>
      <c r="M1230" s="55" t="s">
        <v>4306</v>
      </c>
      <c r="N1230" s="56">
        <v>45747</v>
      </c>
      <c r="O1230" s="55" t="s">
        <v>1644</v>
      </c>
      <c r="P1230" s="55" t="s">
        <v>329</v>
      </c>
      <c r="Q1230" s="55" t="s">
        <v>330</v>
      </c>
      <c r="R1230" s="55" t="s">
        <v>1644</v>
      </c>
      <c r="S1230" s="55" t="s">
        <v>1644</v>
      </c>
      <c r="T1230" s="55" t="s">
        <v>1644</v>
      </c>
      <c r="U1230" s="55" t="s">
        <v>3984</v>
      </c>
      <c r="V1230" s="55" t="s">
        <v>1881</v>
      </c>
      <c r="W1230" s="55" t="s">
        <v>1644</v>
      </c>
      <c r="X1230" s="56"/>
      <c r="Y1230" s="55" t="s">
        <v>1644</v>
      </c>
      <c r="Z1230" s="56"/>
      <c r="AA1230" s="55" t="s">
        <v>1644</v>
      </c>
      <c r="AB1230" s="59">
        <v>292434</v>
      </c>
      <c r="AC1230" s="55" t="s">
        <v>1554</v>
      </c>
      <c r="AD1230" s="55" t="s">
        <v>1644</v>
      </c>
      <c r="AE1230" s="58">
        <v>0</v>
      </c>
      <c r="AF1230" s="55" t="s">
        <v>1644</v>
      </c>
      <c r="AG1230" s="55" t="s">
        <v>1644</v>
      </c>
      <c r="AH1230" s="55" t="s">
        <v>1644</v>
      </c>
      <c r="AI1230" s="55" t="s">
        <v>1644</v>
      </c>
      <c r="AJ1230" s="55" t="s">
        <v>1644</v>
      </c>
      <c r="AK1230" s="55" t="s">
        <v>1644</v>
      </c>
      <c r="AL1230" s="55" t="s">
        <v>1644</v>
      </c>
      <c r="AM1230" s="55" t="s">
        <v>3861</v>
      </c>
      <c r="AN1230" s="55" t="s">
        <v>1644</v>
      </c>
      <c r="AO1230" t="s">
        <v>3842</v>
      </c>
    </row>
    <row r="1231" spans="1:41" x14ac:dyDescent="0.25">
      <c r="A1231" s="56">
        <v>45747</v>
      </c>
      <c r="B1231" s="92" t="s">
        <v>2544</v>
      </c>
      <c r="C1231" s="55" t="s">
        <v>4306</v>
      </c>
      <c r="D1231" s="55" t="s">
        <v>3859</v>
      </c>
      <c r="E1231" s="55" t="s">
        <v>89</v>
      </c>
      <c r="F1231" s="55">
        <v>50900020</v>
      </c>
      <c r="G1231" s="55" t="s">
        <v>492</v>
      </c>
      <c r="H1231" s="55" t="s">
        <v>89</v>
      </c>
      <c r="I1231" s="57">
        <v>9.69</v>
      </c>
      <c r="J1231" s="57">
        <v>9.69</v>
      </c>
      <c r="K1231" s="55" t="s">
        <v>4302</v>
      </c>
      <c r="L1231" s="55" t="s">
        <v>1644</v>
      </c>
      <c r="M1231" s="55" t="s">
        <v>4306</v>
      </c>
      <c r="N1231" s="56">
        <v>45747</v>
      </c>
      <c r="O1231" s="55" t="s">
        <v>1644</v>
      </c>
      <c r="P1231" s="55" t="s">
        <v>329</v>
      </c>
      <c r="Q1231" s="55" t="s">
        <v>330</v>
      </c>
      <c r="R1231" s="55" t="s">
        <v>1644</v>
      </c>
      <c r="S1231" s="55" t="s">
        <v>1644</v>
      </c>
      <c r="T1231" s="55" t="s">
        <v>1644</v>
      </c>
      <c r="U1231" s="55" t="s">
        <v>3966</v>
      </c>
      <c r="V1231" s="55" t="s">
        <v>1881</v>
      </c>
      <c r="W1231" s="55" t="s">
        <v>1644</v>
      </c>
      <c r="X1231" s="56"/>
      <c r="Y1231" s="55" t="s">
        <v>1644</v>
      </c>
      <c r="Z1231" s="56"/>
      <c r="AA1231" s="55" t="s">
        <v>1644</v>
      </c>
      <c r="AB1231" s="59">
        <v>155580</v>
      </c>
      <c r="AC1231" s="55" t="s">
        <v>1554</v>
      </c>
      <c r="AD1231" s="55" t="s">
        <v>1644</v>
      </c>
      <c r="AE1231" s="58">
        <v>0</v>
      </c>
      <c r="AF1231" s="55" t="s">
        <v>1644</v>
      </c>
      <c r="AG1231" s="55" t="s">
        <v>1644</v>
      </c>
      <c r="AH1231" s="55" t="s">
        <v>1644</v>
      </c>
      <c r="AI1231" s="55" t="s">
        <v>1644</v>
      </c>
      <c r="AJ1231" s="55" t="s">
        <v>1644</v>
      </c>
      <c r="AK1231" s="55" t="s">
        <v>1644</v>
      </c>
      <c r="AL1231" s="55" t="s">
        <v>1644</v>
      </c>
      <c r="AM1231" s="55" t="s">
        <v>3861</v>
      </c>
      <c r="AN1231" s="55" t="s">
        <v>1644</v>
      </c>
      <c r="AO1231" t="s">
        <v>3842</v>
      </c>
    </row>
    <row r="1232" spans="1:41" x14ac:dyDescent="0.25">
      <c r="A1232" s="56">
        <v>45747</v>
      </c>
      <c r="B1232" s="92" t="s">
        <v>2544</v>
      </c>
      <c r="C1232" s="55" t="s">
        <v>4306</v>
      </c>
      <c r="D1232" s="55" t="s">
        <v>3859</v>
      </c>
      <c r="E1232" s="55" t="s">
        <v>89</v>
      </c>
      <c r="F1232" s="55">
        <v>50900020</v>
      </c>
      <c r="G1232" s="55" t="s">
        <v>492</v>
      </c>
      <c r="H1232" s="55" t="s">
        <v>89</v>
      </c>
      <c r="I1232" s="57">
        <v>9.69</v>
      </c>
      <c r="J1232" s="57">
        <v>9.69</v>
      </c>
      <c r="K1232" s="55" t="s">
        <v>4302</v>
      </c>
      <c r="L1232" s="55" t="s">
        <v>1644</v>
      </c>
      <c r="M1232" s="55" t="s">
        <v>4306</v>
      </c>
      <c r="N1232" s="56">
        <v>45747</v>
      </c>
      <c r="O1232" s="55" t="s">
        <v>1644</v>
      </c>
      <c r="P1232" s="55" t="s">
        <v>329</v>
      </c>
      <c r="Q1232" s="55" t="s">
        <v>330</v>
      </c>
      <c r="R1232" s="55" t="s">
        <v>1644</v>
      </c>
      <c r="S1232" s="55" t="s">
        <v>1644</v>
      </c>
      <c r="T1232" s="55" t="s">
        <v>1644</v>
      </c>
      <c r="U1232" s="55" t="s">
        <v>3971</v>
      </c>
      <c r="V1232" s="55" t="s">
        <v>1881</v>
      </c>
      <c r="W1232" s="55" t="s">
        <v>1644</v>
      </c>
      <c r="X1232" s="56"/>
      <c r="Y1232" s="55" t="s">
        <v>1644</v>
      </c>
      <c r="Z1232" s="56"/>
      <c r="AA1232" s="55" t="s">
        <v>1644</v>
      </c>
      <c r="AB1232" s="59">
        <v>155580</v>
      </c>
      <c r="AC1232" s="55" t="s">
        <v>1554</v>
      </c>
      <c r="AD1232" s="55" t="s">
        <v>1644</v>
      </c>
      <c r="AE1232" s="58">
        <v>0</v>
      </c>
      <c r="AF1232" s="55" t="s">
        <v>1644</v>
      </c>
      <c r="AG1232" s="55" t="s">
        <v>1644</v>
      </c>
      <c r="AH1232" s="55" t="s">
        <v>1644</v>
      </c>
      <c r="AI1232" s="55" t="s">
        <v>1644</v>
      </c>
      <c r="AJ1232" s="55" t="s">
        <v>1644</v>
      </c>
      <c r="AK1232" s="55" t="s">
        <v>1644</v>
      </c>
      <c r="AL1232" s="55" t="s">
        <v>1644</v>
      </c>
      <c r="AM1232" s="55" t="s">
        <v>3861</v>
      </c>
      <c r="AN1232" s="55" t="s">
        <v>1644</v>
      </c>
      <c r="AO1232" t="s">
        <v>3842</v>
      </c>
    </row>
    <row r="1233" spans="1:41" x14ac:dyDescent="0.25">
      <c r="A1233" s="56">
        <v>45747</v>
      </c>
      <c r="B1233" s="92" t="s">
        <v>2544</v>
      </c>
      <c r="C1233" s="55" t="s">
        <v>4306</v>
      </c>
      <c r="D1233" s="55" t="s">
        <v>3859</v>
      </c>
      <c r="E1233" s="55" t="s">
        <v>89</v>
      </c>
      <c r="F1233" s="55">
        <v>50900020</v>
      </c>
      <c r="G1233" s="55" t="s">
        <v>492</v>
      </c>
      <c r="H1233" s="55" t="s">
        <v>89</v>
      </c>
      <c r="I1233" s="57">
        <v>9.69</v>
      </c>
      <c r="J1233" s="57">
        <v>9.69</v>
      </c>
      <c r="K1233" s="55" t="s">
        <v>4302</v>
      </c>
      <c r="L1233" s="55" t="s">
        <v>1644</v>
      </c>
      <c r="M1233" s="55" t="s">
        <v>4306</v>
      </c>
      <c r="N1233" s="56">
        <v>45747</v>
      </c>
      <c r="O1233" s="55" t="s">
        <v>1644</v>
      </c>
      <c r="P1233" s="55" t="s">
        <v>329</v>
      </c>
      <c r="Q1233" s="55" t="s">
        <v>330</v>
      </c>
      <c r="R1233" s="55" t="s">
        <v>1644</v>
      </c>
      <c r="S1233" s="55" t="s">
        <v>1644</v>
      </c>
      <c r="T1233" s="55" t="s">
        <v>1644</v>
      </c>
      <c r="U1233" s="55" t="s">
        <v>3987</v>
      </c>
      <c r="V1233" s="55" t="s">
        <v>1881</v>
      </c>
      <c r="W1233" s="55" t="s">
        <v>1644</v>
      </c>
      <c r="X1233" s="56"/>
      <c r="Y1233" s="55" t="s">
        <v>1644</v>
      </c>
      <c r="Z1233" s="56"/>
      <c r="AA1233" s="55" t="s">
        <v>1644</v>
      </c>
      <c r="AB1233" s="59">
        <v>155581</v>
      </c>
      <c r="AC1233" s="55" t="s">
        <v>1554</v>
      </c>
      <c r="AD1233" s="55" t="s">
        <v>1644</v>
      </c>
      <c r="AE1233" s="58">
        <v>0</v>
      </c>
      <c r="AF1233" s="55" t="s">
        <v>1644</v>
      </c>
      <c r="AG1233" s="55" t="s">
        <v>1644</v>
      </c>
      <c r="AH1233" s="55" t="s">
        <v>1644</v>
      </c>
      <c r="AI1233" s="55" t="s">
        <v>1644</v>
      </c>
      <c r="AJ1233" s="55" t="s">
        <v>1644</v>
      </c>
      <c r="AK1233" s="55" t="s">
        <v>1644</v>
      </c>
      <c r="AL1233" s="55" t="s">
        <v>1644</v>
      </c>
      <c r="AM1233" s="55" t="s">
        <v>3861</v>
      </c>
      <c r="AN1233" s="55" t="s">
        <v>1644</v>
      </c>
      <c r="AO1233" t="s">
        <v>3842</v>
      </c>
    </row>
    <row r="1234" spans="1:41" x14ac:dyDescent="0.25">
      <c r="A1234" s="56">
        <v>45747</v>
      </c>
      <c r="B1234" s="92" t="s">
        <v>2544</v>
      </c>
      <c r="C1234" s="55" t="s">
        <v>4306</v>
      </c>
      <c r="D1234" s="55" t="s">
        <v>3859</v>
      </c>
      <c r="E1234" s="55" t="s">
        <v>89</v>
      </c>
      <c r="F1234" s="55">
        <v>50900020</v>
      </c>
      <c r="G1234" s="55" t="s">
        <v>492</v>
      </c>
      <c r="H1234" s="55" t="s">
        <v>89</v>
      </c>
      <c r="I1234" s="57">
        <v>9.69</v>
      </c>
      <c r="J1234" s="57">
        <v>9.69</v>
      </c>
      <c r="K1234" s="55" t="s">
        <v>4302</v>
      </c>
      <c r="L1234" s="55" t="s">
        <v>1644</v>
      </c>
      <c r="M1234" s="55" t="s">
        <v>4306</v>
      </c>
      <c r="N1234" s="56">
        <v>45747</v>
      </c>
      <c r="O1234" s="55" t="s">
        <v>1644</v>
      </c>
      <c r="P1234" s="55" t="s">
        <v>329</v>
      </c>
      <c r="Q1234" s="55" t="s">
        <v>330</v>
      </c>
      <c r="R1234" s="55" t="s">
        <v>1644</v>
      </c>
      <c r="S1234" s="55" t="s">
        <v>1644</v>
      </c>
      <c r="T1234" s="55" t="s">
        <v>1644</v>
      </c>
      <c r="U1234" s="55" t="s">
        <v>3995</v>
      </c>
      <c r="V1234" s="55" t="s">
        <v>1881</v>
      </c>
      <c r="W1234" s="55" t="s">
        <v>1644</v>
      </c>
      <c r="X1234" s="56"/>
      <c r="Y1234" s="55" t="s">
        <v>1644</v>
      </c>
      <c r="Z1234" s="56"/>
      <c r="AA1234" s="55" t="s">
        <v>1644</v>
      </c>
      <c r="AB1234" s="59">
        <v>155581</v>
      </c>
      <c r="AC1234" s="55" t="s">
        <v>1554</v>
      </c>
      <c r="AD1234" s="55" t="s">
        <v>1644</v>
      </c>
      <c r="AE1234" s="58">
        <v>0</v>
      </c>
      <c r="AF1234" s="55" t="s">
        <v>1644</v>
      </c>
      <c r="AG1234" s="55" t="s">
        <v>1644</v>
      </c>
      <c r="AH1234" s="55" t="s">
        <v>1644</v>
      </c>
      <c r="AI1234" s="55" t="s">
        <v>1644</v>
      </c>
      <c r="AJ1234" s="55" t="s">
        <v>1644</v>
      </c>
      <c r="AK1234" s="55" t="s">
        <v>1644</v>
      </c>
      <c r="AL1234" s="55" t="s">
        <v>1644</v>
      </c>
      <c r="AM1234" s="55" t="s">
        <v>3861</v>
      </c>
      <c r="AN1234" s="55" t="s">
        <v>1644</v>
      </c>
      <c r="AO1234" t="s">
        <v>3842</v>
      </c>
    </row>
    <row r="1235" spans="1:41" x14ac:dyDescent="0.25">
      <c r="A1235" s="56">
        <v>45747</v>
      </c>
      <c r="B1235" s="92" t="s">
        <v>2544</v>
      </c>
      <c r="C1235" s="55" t="s">
        <v>4306</v>
      </c>
      <c r="D1235" s="55" t="s">
        <v>3859</v>
      </c>
      <c r="E1235" s="55" t="s">
        <v>89</v>
      </c>
      <c r="F1235" s="55">
        <v>50900020</v>
      </c>
      <c r="G1235" s="55" t="s">
        <v>492</v>
      </c>
      <c r="H1235" s="55" t="s">
        <v>89</v>
      </c>
      <c r="I1235" s="57">
        <v>18.22</v>
      </c>
      <c r="J1235" s="57">
        <v>18.22</v>
      </c>
      <c r="K1235" s="55" t="s">
        <v>4302</v>
      </c>
      <c r="L1235" s="55" t="s">
        <v>1644</v>
      </c>
      <c r="M1235" s="55" t="s">
        <v>4306</v>
      </c>
      <c r="N1235" s="56">
        <v>45747</v>
      </c>
      <c r="O1235" s="55" t="s">
        <v>1644</v>
      </c>
      <c r="P1235" s="55" t="s">
        <v>329</v>
      </c>
      <c r="Q1235" s="55" t="s">
        <v>330</v>
      </c>
      <c r="R1235" s="55" t="s">
        <v>1644</v>
      </c>
      <c r="S1235" s="55" t="s">
        <v>1644</v>
      </c>
      <c r="T1235" s="55" t="s">
        <v>1644</v>
      </c>
      <c r="U1235" s="55" t="s">
        <v>4007</v>
      </c>
      <c r="V1235" s="55" t="s">
        <v>1881</v>
      </c>
      <c r="W1235" s="55" t="s">
        <v>1644</v>
      </c>
      <c r="X1235" s="56"/>
      <c r="Y1235" s="55" t="s">
        <v>1644</v>
      </c>
      <c r="Z1235" s="56"/>
      <c r="AA1235" s="55" t="s">
        <v>1644</v>
      </c>
      <c r="AB1235" s="59">
        <v>292393</v>
      </c>
      <c r="AC1235" s="55" t="s">
        <v>1554</v>
      </c>
      <c r="AD1235" s="55" t="s">
        <v>1644</v>
      </c>
      <c r="AE1235" s="58">
        <v>0</v>
      </c>
      <c r="AF1235" s="55" t="s">
        <v>1644</v>
      </c>
      <c r="AG1235" s="55" t="s">
        <v>1644</v>
      </c>
      <c r="AH1235" s="55" t="s">
        <v>1644</v>
      </c>
      <c r="AI1235" s="55" t="s">
        <v>1644</v>
      </c>
      <c r="AJ1235" s="55" t="s">
        <v>1644</v>
      </c>
      <c r="AK1235" s="55" t="s">
        <v>1644</v>
      </c>
      <c r="AL1235" s="55" t="s">
        <v>1644</v>
      </c>
      <c r="AM1235" s="55" t="s">
        <v>3861</v>
      </c>
      <c r="AN1235" s="55" t="s">
        <v>1644</v>
      </c>
      <c r="AO1235" t="s">
        <v>3842</v>
      </c>
    </row>
    <row r="1236" spans="1:41" x14ac:dyDescent="0.25">
      <c r="A1236" s="56">
        <v>45747</v>
      </c>
      <c r="B1236" s="92" t="s">
        <v>2544</v>
      </c>
      <c r="C1236" s="55" t="s">
        <v>4306</v>
      </c>
      <c r="D1236" s="55" t="s">
        <v>3859</v>
      </c>
      <c r="E1236" s="55" t="s">
        <v>89</v>
      </c>
      <c r="F1236" s="55">
        <v>50900020</v>
      </c>
      <c r="G1236" s="55" t="s">
        <v>492</v>
      </c>
      <c r="H1236" s="55" t="s">
        <v>89</v>
      </c>
      <c r="I1236" s="57">
        <v>83.33</v>
      </c>
      <c r="J1236" s="57">
        <v>83.33</v>
      </c>
      <c r="K1236" s="55" t="s">
        <v>4302</v>
      </c>
      <c r="L1236" s="55" t="s">
        <v>1644</v>
      </c>
      <c r="M1236" s="55" t="s">
        <v>4306</v>
      </c>
      <c r="N1236" s="56">
        <v>45747</v>
      </c>
      <c r="O1236" s="55" t="s">
        <v>1644</v>
      </c>
      <c r="P1236" s="55" t="s">
        <v>329</v>
      </c>
      <c r="Q1236" s="55" t="s">
        <v>330</v>
      </c>
      <c r="R1236" s="55" t="s">
        <v>1644</v>
      </c>
      <c r="S1236" s="55" t="s">
        <v>1644</v>
      </c>
      <c r="T1236" s="55" t="s">
        <v>1644</v>
      </c>
      <c r="U1236" s="55" t="s">
        <v>4020</v>
      </c>
      <c r="V1236" s="55" t="s">
        <v>1881</v>
      </c>
      <c r="W1236" s="55" t="s">
        <v>1644</v>
      </c>
      <c r="X1236" s="56"/>
      <c r="Y1236" s="55" t="s">
        <v>1644</v>
      </c>
      <c r="Z1236" s="56"/>
      <c r="AA1236" s="55" t="s">
        <v>1644</v>
      </c>
      <c r="AB1236" s="59">
        <v>1336833</v>
      </c>
      <c r="AC1236" s="55" t="s">
        <v>1554</v>
      </c>
      <c r="AD1236" s="55" t="s">
        <v>1644</v>
      </c>
      <c r="AE1236" s="58">
        <v>0</v>
      </c>
      <c r="AF1236" s="55" t="s">
        <v>1644</v>
      </c>
      <c r="AG1236" s="55" t="s">
        <v>1644</v>
      </c>
      <c r="AH1236" s="55" t="s">
        <v>1644</v>
      </c>
      <c r="AI1236" s="55" t="s">
        <v>1644</v>
      </c>
      <c r="AJ1236" s="55" t="s">
        <v>1644</v>
      </c>
      <c r="AK1236" s="55" t="s">
        <v>1644</v>
      </c>
      <c r="AL1236" s="55" t="s">
        <v>1644</v>
      </c>
      <c r="AM1236" s="55" t="s">
        <v>3861</v>
      </c>
      <c r="AN1236" s="55" t="s">
        <v>1644</v>
      </c>
      <c r="AO1236" t="s">
        <v>3842</v>
      </c>
    </row>
    <row r="1237" spans="1:41" x14ac:dyDescent="0.25">
      <c r="A1237" s="56">
        <v>45747</v>
      </c>
      <c r="B1237" s="92" t="s">
        <v>2544</v>
      </c>
      <c r="C1237" s="55" t="s">
        <v>4306</v>
      </c>
      <c r="D1237" s="55" t="s">
        <v>3859</v>
      </c>
      <c r="E1237" s="55" t="s">
        <v>89</v>
      </c>
      <c r="F1237" s="55">
        <v>50900020</v>
      </c>
      <c r="G1237" s="55" t="s">
        <v>492</v>
      </c>
      <c r="H1237" s="55" t="s">
        <v>89</v>
      </c>
      <c r="I1237" s="57">
        <v>9.6999999999999993</v>
      </c>
      <c r="J1237" s="57">
        <v>9.6999999999999993</v>
      </c>
      <c r="K1237" s="55" t="s">
        <v>4302</v>
      </c>
      <c r="L1237" s="55" t="s">
        <v>1644</v>
      </c>
      <c r="M1237" s="55" t="s">
        <v>4306</v>
      </c>
      <c r="N1237" s="56">
        <v>45747</v>
      </c>
      <c r="O1237" s="55" t="s">
        <v>1644</v>
      </c>
      <c r="P1237" s="55" t="s">
        <v>329</v>
      </c>
      <c r="Q1237" s="55" t="s">
        <v>330</v>
      </c>
      <c r="R1237" s="55" t="s">
        <v>1644</v>
      </c>
      <c r="S1237" s="55" t="s">
        <v>1644</v>
      </c>
      <c r="T1237" s="55" t="s">
        <v>1644</v>
      </c>
      <c r="U1237" s="55" t="s">
        <v>3999</v>
      </c>
      <c r="V1237" s="55" t="s">
        <v>1881</v>
      </c>
      <c r="W1237" s="55" t="s">
        <v>1644</v>
      </c>
      <c r="X1237" s="56"/>
      <c r="Y1237" s="55" t="s">
        <v>1644</v>
      </c>
      <c r="Z1237" s="56"/>
      <c r="AA1237" s="55" t="s">
        <v>1644</v>
      </c>
      <c r="AB1237" s="59">
        <v>155580</v>
      </c>
      <c r="AC1237" s="55" t="s">
        <v>1554</v>
      </c>
      <c r="AD1237" s="55" t="s">
        <v>1644</v>
      </c>
      <c r="AE1237" s="58">
        <v>0</v>
      </c>
      <c r="AF1237" s="55" t="s">
        <v>1644</v>
      </c>
      <c r="AG1237" s="55" t="s">
        <v>1644</v>
      </c>
      <c r="AH1237" s="55" t="s">
        <v>1644</v>
      </c>
      <c r="AI1237" s="55" t="s">
        <v>1644</v>
      </c>
      <c r="AJ1237" s="55" t="s">
        <v>1644</v>
      </c>
      <c r="AK1237" s="55" t="s">
        <v>1644</v>
      </c>
      <c r="AL1237" s="55" t="s">
        <v>1644</v>
      </c>
      <c r="AM1237" s="55" t="s">
        <v>3861</v>
      </c>
      <c r="AN1237" s="55" t="s">
        <v>1644</v>
      </c>
      <c r="AO1237" t="s">
        <v>3842</v>
      </c>
    </row>
    <row r="1238" spans="1:41" x14ac:dyDescent="0.25">
      <c r="A1238" s="56">
        <v>45747</v>
      </c>
      <c r="B1238" s="92" t="s">
        <v>2544</v>
      </c>
      <c r="C1238" s="55" t="s">
        <v>4306</v>
      </c>
      <c r="D1238" s="55" t="s">
        <v>3859</v>
      </c>
      <c r="E1238" s="55" t="s">
        <v>89</v>
      </c>
      <c r="F1238" s="55">
        <v>50900020</v>
      </c>
      <c r="G1238" s="55" t="s">
        <v>492</v>
      </c>
      <c r="H1238" s="55" t="s">
        <v>89</v>
      </c>
      <c r="I1238" s="57">
        <v>83.33</v>
      </c>
      <c r="J1238" s="57">
        <v>83.33</v>
      </c>
      <c r="K1238" s="55" t="s">
        <v>4302</v>
      </c>
      <c r="L1238" s="55" t="s">
        <v>1644</v>
      </c>
      <c r="M1238" s="55" t="s">
        <v>4306</v>
      </c>
      <c r="N1238" s="56">
        <v>45747</v>
      </c>
      <c r="O1238" s="55" t="s">
        <v>1644</v>
      </c>
      <c r="P1238" s="55" t="s">
        <v>329</v>
      </c>
      <c r="Q1238" s="55" t="s">
        <v>330</v>
      </c>
      <c r="R1238" s="55" t="s">
        <v>1644</v>
      </c>
      <c r="S1238" s="55" t="s">
        <v>1644</v>
      </c>
      <c r="T1238" s="55" t="s">
        <v>1644</v>
      </c>
      <c r="U1238" s="55" t="s">
        <v>4205</v>
      </c>
      <c r="V1238" s="55" t="s">
        <v>1881</v>
      </c>
      <c r="W1238" s="55" t="s">
        <v>1644</v>
      </c>
      <c r="X1238" s="56"/>
      <c r="Y1238" s="55" t="s">
        <v>1644</v>
      </c>
      <c r="Z1238" s="56"/>
      <c r="AA1238" s="55" t="s">
        <v>1644</v>
      </c>
      <c r="AB1238" s="59">
        <v>1336833</v>
      </c>
      <c r="AC1238" s="55" t="s">
        <v>1554</v>
      </c>
      <c r="AD1238" s="55" t="s">
        <v>1644</v>
      </c>
      <c r="AE1238" s="58">
        <v>0</v>
      </c>
      <c r="AF1238" s="55" t="s">
        <v>1644</v>
      </c>
      <c r="AG1238" s="55" t="s">
        <v>1644</v>
      </c>
      <c r="AH1238" s="55" t="s">
        <v>1644</v>
      </c>
      <c r="AI1238" s="55" t="s">
        <v>1644</v>
      </c>
      <c r="AJ1238" s="55" t="s">
        <v>1644</v>
      </c>
      <c r="AK1238" s="55" t="s">
        <v>1644</v>
      </c>
      <c r="AL1238" s="55" t="s">
        <v>1644</v>
      </c>
      <c r="AM1238" s="55" t="s">
        <v>3861</v>
      </c>
      <c r="AN1238" s="55" t="s">
        <v>1644</v>
      </c>
      <c r="AO1238" t="s">
        <v>3842</v>
      </c>
    </row>
    <row r="1239" spans="1:41" x14ac:dyDescent="0.25">
      <c r="A1239" s="56">
        <v>45747</v>
      </c>
      <c r="B1239" s="92" t="s">
        <v>2544</v>
      </c>
      <c r="C1239" s="55" t="s">
        <v>4306</v>
      </c>
      <c r="D1239" s="55" t="s">
        <v>3859</v>
      </c>
      <c r="E1239" s="55" t="s">
        <v>89</v>
      </c>
      <c r="F1239" s="55">
        <v>50900020</v>
      </c>
      <c r="G1239" s="55" t="s">
        <v>492</v>
      </c>
      <c r="H1239" s="55" t="s">
        <v>89</v>
      </c>
      <c r="I1239" s="57">
        <v>18.22</v>
      </c>
      <c r="J1239" s="57">
        <v>18.22</v>
      </c>
      <c r="K1239" s="55" t="s">
        <v>4302</v>
      </c>
      <c r="L1239" s="55" t="s">
        <v>1644</v>
      </c>
      <c r="M1239" s="55" t="s">
        <v>4306</v>
      </c>
      <c r="N1239" s="56">
        <v>45747</v>
      </c>
      <c r="O1239" s="55" t="s">
        <v>1644</v>
      </c>
      <c r="P1239" s="55" t="s">
        <v>329</v>
      </c>
      <c r="Q1239" s="55" t="s">
        <v>330</v>
      </c>
      <c r="R1239" s="55" t="s">
        <v>1644</v>
      </c>
      <c r="S1239" s="55" t="s">
        <v>1644</v>
      </c>
      <c r="T1239" s="55" t="s">
        <v>1644</v>
      </c>
      <c r="U1239" s="55" t="s">
        <v>4010</v>
      </c>
      <c r="V1239" s="55" t="s">
        <v>1881</v>
      </c>
      <c r="W1239" s="55" t="s">
        <v>1644</v>
      </c>
      <c r="X1239" s="56"/>
      <c r="Y1239" s="55" t="s">
        <v>1644</v>
      </c>
      <c r="Z1239" s="56"/>
      <c r="AA1239" s="55" t="s">
        <v>1644</v>
      </c>
      <c r="AB1239" s="59">
        <v>292434</v>
      </c>
      <c r="AC1239" s="55" t="s">
        <v>1554</v>
      </c>
      <c r="AD1239" s="55" t="s">
        <v>1644</v>
      </c>
      <c r="AE1239" s="58">
        <v>0</v>
      </c>
      <c r="AF1239" s="55" t="s">
        <v>1644</v>
      </c>
      <c r="AG1239" s="55" t="s">
        <v>1644</v>
      </c>
      <c r="AH1239" s="55" t="s">
        <v>1644</v>
      </c>
      <c r="AI1239" s="55" t="s">
        <v>1644</v>
      </c>
      <c r="AJ1239" s="55" t="s">
        <v>1644</v>
      </c>
      <c r="AK1239" s="55" t="s">
        <v>1644</v>
      </c>
      <c r="AL1239" s="55" t="s">
        <v>1644</v>
      </c>
      <c r="AM1239" s="55" t="s">
        <v>3861</v>
      </c>
      <c r="AN1239" s="55" t="s">
        <v>1644</v>
      </c>
      <c r="AO1239" t="s">
        <v>3842</v>
      </c>
    </row>
    <row r="1240" spans="1:41" x14ac:dyDescent="0.25">
      <c r="A1240" s="56">
        <v>45747</v>
      </c>
      <c r="B1240" s="92" t="s">
        <v>2544</v>
      </c>
      <c r="C1240" s="55" t="s">
        <v>4306</v>
      </c>
      <c r="D1240" s="55" t="s">
        <v>3859</v>
      </c>
      <c r="E1240" s="55" t="s">
        <v>89</v>
      </c>
      <c r="F1240" s="55">
        <v>50900020</v>
      </c>
      <c r="G1240" s="55" t="s">
        <v>492</v>
      </c>
      <c r="H1240" s="55" t="s">
        <v>89</v>
      </c>
      <c r="I1240" s="57">
        <v>9.69</v>
      </c>
      <c r="J1240" s="57">
        <v>9.69</v>
      </c>
      <c r="K1240" s="55" t="s">
        <v>4302</v>
      </c>
      <c r="L1240" s="55" t="s">
        <v>1644</v>
      </c>
      <c r="M1240" s="55" t="s">
        <v>4306</v>
      </c>
      <c r="N1240" s="56">
        <v>45747</v>
      </c>
      <c r="O1240" s="55" t="s">
        <v>1644</v>
      </c>
      <c r="P1240" s="55" t="s">
        <v>329</v>
      </c>
      <c r="Q1240" s="55" t="s">
        <v>330</v>
      </c>
      <c r="R1240" s="55" t="s">
        <v>1644</v>
      </c>
      <c r="S1240" s="55" t="s">
        <v>1644</v>
      </c>
      <c r="T1240" s="55" t="s">
        <v>1644</v>
      </c>
      <c r="U1240" s="55" t="s">
        <v>4032</v>
      </c>
      <c r="V1240" s="55" t="s">
        <v>1881</v>
      </c>
      <c r="W1240" s="55" t="s">
        <v>1644</v>
      </c>
      <c r="X1240" s="56"/>
      <c r="Y1240" s="55" t="s">
        <v>1644</v>
      </c>
      <c r="Z1240" s="56"/>
      <c r="AA1240" s="55" t="s">
        <v>1644</v>
      </c>
      <c r="AB1240" s="59">
        <v>155580</v>
      </c>
      <c r="AC1240" s="55" t="s">
        <v>1554</v>
      </c>
      <c r="AD1240" s="55" t="s">
        <v>1644</v>
      </c>
      <c r="AE1240" s="58">
        <v>0</v>
      </c>
      <c r="AF1240" s="55" t="s">
        <v>1644</v>
      </c>
      <c r="AG1240" s="55" t="s">
        <v>1644</v>
      </c>
      <c r="AH1240" s="55" t="s">
        <v>1644</v>
      </c>
      <c r="AI1240" s="55" t="s">
        <v>1644</v>
      </c>
      <c r="AJ1240" s="55" t="s">
        <v>1644</v>
      </c>
      <c r="AK1240" s="55" t="s">
        <v>1644</v>
      </c>
      <c r="AL1240" s="55" t="s">
        <v>1644</v>
      </c>
      <c r="AM1240" s="55" t="s">
        <v>3861</v>
      </c>
      <c r="AN1240" s="55" t="s">
        <v>1644</v>
      </c>
      <c r="AO1240" t="s">
        <v>3842</v>
      </c>
    </row>
    <row r="1241" spans="1:41" x14ac:dyDescent="0.25">
      <c r="A1241" s="56">
        <v>45747</v>
      </c>
      <c r="B1241" s="92" t="s">
        <v>2544</v>
      </c>
      <c r="C1241" s="55" t="s">
        <v>4307</v>
      </c>
      <c r="D1241" s="55" t="s">
        <v>3859</v>
      </c>
      <c r="E1241" s="55" t="s">
        <v>89</v>
      </c>
      <c r="F1241" s="55">
        <v>50900060</v>
      </c>
      <c r="G1241" s="55" t="s">
        <v>500</v>
      </c>
      <c r="H1241" s="55" t="s">
        <v>89</v>
      </c>
      <c r="I1241" s="57">
        <v>27.22</v>
      </c>
      <c r="J1241" s="57">
        <v>27.22</v>
      </c>
      <c r="K1241" s="55" t="s">
        <v>4302</v>
      </c>
      <c r="L1241" s="55" t="s">
        <v>1644</v>
      </c>
      <c r="M1241" s="55" t="s">
        <v>4307</v>
      </c>
      <c r="N1241" s="56">
        <v>45747</v>
      </c>
      <c r="O1241" s="55" t="s">
        <v>1644</v>
      </c>
      <c r="P1241" s="55" t="s">
        <v>329</v>
      </c>
      <c r="Q1241" s="55" t="s">
        <v>330</v>
      </c>
      <c r="R1241" s="55" t="s">
        <v>1644</v>
      </c>
      <c r="S1241" s="55" t="s">
        <v>1644</v>
      </c>
      <c r="T1241" s="55" t="s">
        <v>1644</v>
      </c>
      <c r="U1241" s="55" t="s">
        <v>4231</v>
      </c>
      <c r="V1241" s="55" t="s">
        <v>1881</v>
      </c>
      <c r="W1241" s="55" t="s">
        <v>1644</v>
      </c>
      <c r="X1241" s="56"/>
      <c r="Y1241" s="55" t="s">
        <v>1644</v>
      </c>
      <c r="Z1241" s="56"/>
      <c r="AA1241" s="55" t="s">
        <v>1644</v>
      </c>
      <c r="AB1241" s="59">
        <v>426702</v>
      </c>
      <c r="AC1241" s="55" t="s">
        <v>1554</v>
      </c>
      <c r="AD1241" s="55" t="s">
        <v>1644</v>
      </c>
      <c r="AE1241" s="58">
        <v>0</v>
      </c>
      <c r="AF1241" s="55" t="s">
        <v>1644</v>
      </c>
      <c r="AG1241" s="55" t="s">
        <v>1644</v>
      </c>
      <c r="AH1241" s="55" t="s">
        <v>1644</v>
      </c>
      <c r="AI1241" s="55" t="s">
        <v>1644</v>
      </c>
      <c r="AJ1241" s="55" t="s">
        <v>1644</v>
      </c>
      <c r="AK1241" s="55" t="s">
        <v>1644</v>
      </c>
      <c r="AL1241" s="55" t="s">
        <v>1644</v>
      </c>
      <c r="AM1241" s="55" t="s">
        <v>3861</v>
      </c>
      <c r="AN1241" s="55" t="s">
        <v>1644</v>
      </c>
      <c r="AO1241" t="s">
        <v>3842</v>
      </c>
    </row>
    <row r="1242" spans="1:41" x14ac:dyDescent="0.25">
      <c r="A1242" s="56">
        <v>45747</v>
      </c>
      <c r="B1242" s="92" t="s">
        <v>2544</v>
      </c>
      <c r="C1242" s="55" t="s">
        <v>4307</v>
      </c>
      <c r="D1242" s="55" t="s">
        <v>3859</v>
      </c>
      <c r="E1242" s="55" t="s">
        <v>89</v>
      </c>
      <c r="F1242" s="55">
        <v>50900060</v>
      </c>
      <c r="G1242" s="55" t="s">
        <v>500</v>
      </c>
      <c r="H1242" s="55" t="s">
        <v>89</v>
      </c>
      <c r="I1242" s="57">
        <v>16.97</v>
      </c>
      <c r="J1242" s="57">
        <v>16.97</v>
      </c>
      <c r="K1242" s="55" t="s">
        <v>4302</v>
      </c>
      <c r="L1242" s="55" t="s">
        <v>1644</v>
      </c>
      <c r="M1242" s="55" t="s">
        <v>4307</v>
      </c>
      <c r="N1242" s="56">
        <v>45747</v>
      </c>
      <c r="O1242" s="55" t="s">
        <v>1644</v>
      </c>
      <c r="P1242" s="55" t="s">
        <v>356</v>
      </c>
      <c r="Q1242" s="55" t="s">
        <v>3825</v>
      </c>
      <c r="R1242" s="55" t="s">
        <v>1644</v>
      </c>
      <c r="S1242" s="55" t="s">
        <v>1644</v>
      </c>
      <c r="T1242" s="55" t="s">
        <v>1644</v>
      </c>
      <c r="U1242" s="55" t="s">
        <v>4308</v>
      </c>
      <c r="V1242" s="55" t="s">
        <v>1881</v>
      </c>
      <c r="W1242" s="55" t="s">
        <v>1644</v>
      </c>
      <c r="X1242" s="56"/>
      <c r="Y1242" s="55" t="s">
        <v>1644</v>
      </c>
      <c r="Z1242" s="56"/>
      <c r="AA1242" s="55" t="s">
        <v>1644</v>
      </c>
      <c r="AB1242" s="59">
        <v>278333</v>
      </c>
      <c r="AC1242" s="55" t="s">
        <v>1554</v>
      </c>
      <c r="AD1242" s="55" t="s">
        <v>1644</v>
      </c>
      <c r="AE1242" s="58">
        <v>0</v>
      </c>
      <c r="AF1242" s="55" t="s">
        <v>1644</v>
      </c>
      <c r="AG1242" s="55" t="s">
        <v>1644</v>
      </c>
      <c r="AH1242" s="55" t="s">
        <v>1644</v>
      </c>
      <c r="AI1242" s="55" t="s">
        <v>1644</v>
      </c>
      <c r="AJ1242" s="55" t="s">
        <v>1644</v>
      </c>
      <c r="AK1242" s="55" t="s">
        <v>1644</v>
      </c>
      <c r="AL1242" s="55" t="s">
        <v>1644</v>
      </c>
      <c r="AM1242" s="55" t="s">
        <v>3861</v>
      </c>
      <c r="AN1242" s="55" t="s">
        <v>1644</v>
      </c>
      <c r="AO1242" t="s">
        <v>4370</v>
      </c>
    </row>
    <row r="1243" spans="1:41" x14ac:dyDescent="0.25">
      <c r="A1243" s="56">
        <v>45747</v>
      </c>
      <c r="B1243" s="92" t="s">
        <v>2544</v>
      </c>
      <c r="C1243" s="55" t="s">
        <v>4307</v>
      </c>
      <c r="D1243" s="55" t="s">
        <v>3859</v>
      </c>
      <c r="E1243" s="55" t="s">
        <v>89</v>
      </c>
      <c r="F1243" s="55">
        <v>50900060</v>
      </c>
      <c r="G1243" s="55" t="s">
        <v>500</v>
      </c>
      <c r="H1243" s="55" t="s">
        <v>89</v>
      </c>
      <c r="I1243" s="57">
        <v>15.83</v>
      </c>
      <c r="J1243" s="57">
        <v>15.83</v>
      </c>
      <c r="K1243" s="55" t="s">
        <v>4302</v>
      </c>
      <c r="L1243" s="55" t="s">
        <v>1644</v>
      </c>
      <c r="M1243" s="55" t="s">
        <v>4307</v>
      </c>
      <c r="N1243" s="56">
        <v>45747</v>
      </c>
      <c r="O1243" s="55" t="s">
        <v>1644</v>
      </c>
      <c r="P1243" s="55" t="s">
        <v>356</v>
      </c>
      <c r="Q1243" s="55" t="s">
        <v>3825</v>
      </c>
      <c r="R1243" s="55" t="s">
        <v>1644</v>
      </c>
      <c r="S1243" s="55" t="s">
        <v>1644</v>
      </c>
      <c r="T1243" s="55" t="s">
        <v>1644</v>
      </c>
      <c r="U1243" s="55" t="s">
        <v>4230</v>
      </c>
      <c r="V1243" s="55" t="s">
        <v>1881</v>
      </c>
      <c r="W1243" s="55" t="s">
        <v>1644</v>
      </c>
      <c r="X1243" s="56"/>
      <c r="Y1243" s="55" t="s">
        <v>1644</v>
      </c>
      <c r="Z1243" s="56"/>
      <c r="AA1243" s="55" t="s">
        <v>1644</v>
      </c>
      <c r="AB1243" s="59">
        <v>258333</v>
      </c>
      <c r="AC1243" s="55" t="s">
        <v>1554</v>
      </c>
      <c r="AD1243" s="55" t="s">
        <v>1644</v>
      </c>
      <c r="AE1243" s="58">
        <v>0</v>
      </c>
      <c r="AF1243" s="55" t="s">
        <v>1644</v>
      </c>
      <c r="AG1243" s="55" t="s">
        <v>1644</v>
      </c>
      <c r="AH1243" s="55" t="s">
        <v>1644</v>
      </c>
      <c r="AI1243" s="55" t="s">
        <v>1644</v>
      </c>
      <c r="AJ1243" s="55" t="s">
        <v>1644</v>
      </c>
      <c r="AK1243" s="55" t="s">
        <v>1644</v>
      </c>
      <c r="AL1243" s="55" t="s">
        <v>1644</v>
      </c>
      <c r="AM1243" s="55" t="s">
        <v>3861</v>
      </c>
      <c r="AN1243" s="55" t="s">
        <v>1644</v>
      </c>
      <c r="AO1243" t="s">
        <v>4370</v>
      </c>
    </row>
    <row r="1244" spans="1:41" x14ac:dyDescent="0.25">
      <c r="A1244" s="56">
        <v>45747</v>
      </c>
      <c r="B1244" s="92" t="s">
        <v>2544</v>
      </c>
      <c r="C1244" s="55" t="s">
        <v>4307</v>
      </c>
      <c r="D1244" s="55" t="s">
        <v>3859</v>
      </c>
      <c r="E1244" s="55" t="s">
        <v>89</v>
      </c>
      <c r="F1244" s="55">
        <v>50900060</v>
      </c>
      <c r="G1244" s="55" t="s">
        <v>500</v>
      </c>
      <c r="H1244" s="55" t="s">
        <v>89</v>
      </c>
      <c r="I1244" s="57">
        <v>16.82</v>
      </c>
      <c r="J1244" s="57">
        <v>16.82</v>
      </c>
      <c r="K1244" s="55" t="s">
        <v>4302</v>
      </c>
      <c r="L1244" s="55" t="s">
        <v>1644</v>
      </c>
      <c r="M1244" s="55" t="s">
        <v>4307</v>
      </c>
      <c r="N1244" s="56">
        <v>45747</v>
      </c>
      <c r="O1244" s="55" t="s">
        <v>1644</v>
      </c>
      <c r="P1244" s="55" t="s">
        <v>329</v>
      </c>
      <c r="Q1244" s="55" t="s">
        <v>330</v>
      </c>
      <c r="R1244" s="55" t="s">
        <v>1644</v>
      </c>
      <c r="S1244" s="55" t="s">
        <v>1644</v>
      </c>
      <c r="T1244" s="55" t="s">
        <v>1644</v>
      </c>
      <c r="U1244" s="55" t="s">
        <v>4237</v>
      </c>
      <c r="V1244" s="55" t="s">
        <v>1881</v>
      </c>
      <c r="W1244" s="55" t="s">
        <v>1644</v>
      </c>
      <c r="X1244" s="56"/>
      <c r="Y1244" s="55" t="s">
        <v>1644</v>
      </c>
      <c r="Z1244" s="56"/>
      <c r="AA1244" s="55" t="s">
        <v>1644</v>
      </c>
      <c r="AB1244" s="59">
        <v>316923</v>
      </c>
      <c r="AC1244" s="55" t="s">
        <v>1554</v>
      </c>
      <c r="AD1244" s="55" t="s">
        <v>1644</v>
      </c>
      <c r="AE1244" s="58">
        <v>0</v>
      </c>
      <c r="AF1244" s="55" t="s">
        <v>1644</v>
      </c>
      <c r="AG1244" s="55" t="s">
        <v>1644</v>
      </c>
      <c r="AH1244" s="55" t="s">
        <v>1644</v>
      </c>
      <c r="AI1244" s="55" t="s">
        <v>1644</v>
      </c>
      <c r="AJ1244" s="55" t="s">
        <v>1644</v>
      </c>
      <c r="AK1244" s="55" t="s">
        <v>1644</v>
      </c>
      <c r="AL1244" s="55" t="s">
        <v>1644</v>
      </c>
      <c r="AM1244" s="55" t="s">
        <v>3861</v>
      </c>
      <c r="AN1244" s="55" t="s">
        <v>1644</v>
      </c>
      <c r="AO1244" t="s">
        <v>3842</v>
      </c>
    </row>
    <row r="1245" spans="1:41" x14ac:dyDescent="0.25">
      <c r="A1245" s="56">
        <v>45747</v>
      </c>
      <c r="B1245" s="92" t="s">
        <v>2544</v>
      </c>
      <c r="C1245" s="55" t="s">
        <v>4307</v>
      </c>
      <c r="D1245" s="55" t="s">
        <v>3859</v>
      </c>
      <c r="E1245" s="55" t="s">
        <v>89</v>
      </c>
      <c r="F1245" s="55">
        <v>50900060</v>
      </c>
      <c r="G1245" s="55" t="s">
        <v>500</v>
      </c>
      <c r="H1245" s="55" t="s">
        <v>89</v>
      </c>
      <c r="I1245" s="57">
        <v>16.82</v>
      </c>
      <c r="J1245" s="57">
        <v>16.82</v>
      </c>
      <c r="K1245" s="55" t="s">
        <v>4302</v>
      </c>
      <c r="L1245" s="55" t="s">
        <v>1644</v>
      </c>
      <c r="M1245" s="55" t="s">
        <v>4307</v>
      </c>
      <c r="N1245" s="56">
        <v>45747</v>
      </c>
      <c r="O1245" s="55" t="s">
        <v>1644</v>
      </c>
      <c r="P1245" s="55" t="s">
        <v>329</v>
      </c>
      <c r="Q1245" s="55" t="s">
        <v>330</v>
      </c>
      <c r="R1245" s="55" t="s">
        <v>1644</v>
      </c>
      <c r="S1245" s="55" t="s">
        <v>1644</v>
      </c>
      <c r="T1245" s="55" t="s">
        <v>1644</v>
      </c>
      <c r="U1245" s="55" t="s">
        <v>4236</v>
      </c>
      <c r="V1245" s="55" t="s">
        <v>1881</v>
      </c>
      <c r="W1245" s="55" t="s">
        <v>1644</v>
      </c>
      <c r="X1245" s="56"/>
      <c r="Y1245" s="55" t="s">
        <v>1644</v>
      </c>
      <c r="Z1245" s="56"/>
      <c r="AA1245" s="55" t="s">
        <v>1644</v>
      </c>
      <c r="AB1245" s="59">
        <v>316923</v>
      </c>
      <c r="AC1245" s="55" t="s">
        <v>1554</v>
      </c>
      <c r="AD1245" s="55" t="s">
        <v>1644</v>
      </c>
      <c r="AE1245" s="58">
        <v>0</v>
      </c>
      <c r="AF1245" s="55" t="s">
        <v>1644</v>
      </c>
      <c r="AG1245" s="55" t="s">
        <v>1644</v>
      </c>
      <c r="AH1245" s="55" t="s">
        <v>1644</v>
      </c>
      <c r="AI1245" s="55" t="s">
        <v>1644</v>
      </c>
      <c r="AJ1245" s="55" t="s">
        <v>1644</v>
      </c>
      <c r="AK1245" s="55" t="s">
        <v>1644</v>
      </c>
      <c r="AL1245" s="55" t="s">
        <v>1644</v>
      </c>
      <c r="AM1245" s="55" t="s">
        <v>3861</v>
      </c>
      <c r="AN1245" s="55" t="s">
        <v>1644</v>
      </c>
      <c r="AO1245" t="s">
        <v>3842</v>
      </c>
    </row>
    <row r="1246" spans="1:41" x14ac:dyDescent="0.25">
      <c r="A1246" s="56">
        <v>45747</v>
      </c>
      <c r="B1246" s="92" t="s">
        <v>2544</v>
      </c>
      <c r="C1246" s="55" t="s">
        <v>4307</v>
      </c>
      <c r="D1246" s="55" t="s">
        <v>3859</v>
      </c>
      <c r="E1246" s="55" t="s">
        <v>89</v>
      </c>
      <c r="F1246" s="55">
        <v>50900060</v>
      </c>
      <c r="G1246" s="55" t="s">
        <v>500</v>
      </c>
      <c r="H1246" s="55" t="s">
        <v>89</v>
      </c>
      <c r="I1246" s="57">
        <v>16.82</v>
      </c>
      <c r="J1246" s="57">
        <v>16.82</v>
      </c>
      <c r="K1246" s="55" t="s">
        <v>4302</v>
      </c>
      <c r="L1246" s="55" t="s">
        <v>1644</v>
      </c>
      <c r="M1246" s="55" t="s">
        <v>4307</v>
      </c>
      <c r="N1246" s="56">
        <v>45747</v>
      </c>
      <c r="O1246" s="55" t="s">
        <v>1644</v>
      </c>
      <c r="P1246" s="55" t="s">
        <v>329</v>
      </c>
      <c r="Q1246" s="55" t="s">
        <v>330</v>
      </c>
      <c r="R1246" s="55" t="s">
        <v>1644</v>
      </c>
      <c r="S1246" s="55" t="s">
        <v>1644</v>
      </c>
      <c r="T1246" s="55" t="s">
        <v>1644</v>
      </c>
      <c r="U1246" s="55" t="s">
        <v>4235</v>
      </c>
      <c r="V1246" s="55" t="s">
        <v>1881</v>
      </c>
      <c r="W1246" s="55" t="s">
        <v>1644</v>
      </c>
      <c r="X1246" s="56"/>
      <c r="Y1246" s="55" t="s">
        <v>1644</v>
      </c>
      <c r="Z1246" s="56"/>
      <c r="AA1246" s="55" t="s">
        <v>1644</v>
      </c>
      <c r="AB1246" s="59">
        <v>316923</v>
      </c>
      <c r="AC1246" s="55" t="s">
        <v>1554</v>
      </c>
      <c r="AD1246" s="55" t="s">
        <v>1644</v>
      </c>
      <c r="AE1246" s="58">
        <v>0</v>
      </c>
      <c r="AF1246" s="55" t="s">
        <v>1644</v>
      </c>
      <c r="AG1246" s="55" t="s">
        <v>1644</v>
      </c>
      <c r="AH1246" s="55" t="s">
        <v>1644</v>
      </c>
      <c r="AI1246" s="55" t="s">
        <v>1644</v>
      </c>
      <c r="AJ1246" s="55" t="s">
        <v>1644</v>
      </c>
      <c r="AK1246" s="55" t="s">
        <v>1644</v>
      </c>
      <c r="AL1246" s="55" t="s">
        <v>1644</v>
      </c>
      <c r="AM1246" s="55" t="s">
        <v>3861</v>
      </c>
      <c r="AN1246" s="55" t="s">
        <v>1644</v>
      </c>
      <c r="AO1246" t="s">
        <v>3842</v>
      </c>
    </row>
    <row r="1247" spans="1:41" x14ac:dyDescent="0.25">
      <c r="A1247" s="56">
        <v>45747</v>
      </c>
      <c r="B1247" s="92" t="s">
        <v>2544</v>
      </c>
      <c r="C1247" s="55" t="s">
        <v>4307</v>
      </c>
      <c r="D1247" s="55" t="s">
        <v>3859</v>
      </c>
      <c r="E1247" s="55" t="s">
        <v>89</v>
      </c>
      <c r="F1247" s="55">
        <v>50900060</v>
      </c>
      <c r="G1247" s="55" t="s">
        <v>500</v>
      </c>
      <c r="H1247" s="55" t="s">
        <v>89</v>
      </c>
      <c r="I1247" s="57">
        <v>17.190000000000001</v>
      </c>
      <c r="J1247" s="57">
        <v>17.190000000000001</v>
      </c>
      <c r="K1247" s="55" t="s">
        <v>4302</v>
      </c>
      <c r="L1247" s="55" t="s">
        <v>1644</v>
      </c>
      <c r="M1247" s="55" t="s">
        <v>4307</v>
      </c>
      <c r="N1247" s="56">
        <v>45747</v>
      </c>
      <c r="O1247" s="55" t="s">
        <v>1644</v>
      </c>
      <c r="P1247" s="55" t="s">
        <v>356</v>
      </c>
      <c r="Q1247" s="55" t="s">
        <v>3825</v>
      </c>
      <c r="R1247" s="55" t="s">
        <v>1644</v>
      </c>
      <c r="S1247" s="55" t="s">
        <v>1644</v>
      </c>
      <c r="T1247" s="55" t="s">
        <v>1644</v>
      </c>
      <c r="U1247" s="55" t="s">
        <v>4232</v>
      </c>
      <c r="V1247" s="55" t="s">
        <v>1881</v>
      </c>
      <c r="W1247" s="55" t="s">
        <v>1644</v>
      </c>
      <c r="X1247" s="56"/>
      <c r="Y1247" s="55" t="s">
        <v>1644</v>
      </c>
      <c r="Z1247" s="56"/>
      <c r="AA1247" s="55" t="s">
        <v>1644</v>
      </c>
      <c r="AB1247" s="59">
        <v>278333</v>
      </c>
      <c r="AC1247" s="55" t="s">
        <v>1554</v>
      </c>
      <c r="AD1247" s="55" t="s">
        <v>1644</v>
      </c>
      <c r="AE1247" s="58">
        <v>0</v>
      </c>
      <c r="AF1247" s="55" t="s">
        <v>1644</v>
      </c>
      <c r="AG1247" s="55" t="s">
        <v>1644</v>
      </c>
      <c r="AH1247" s="55" t="s">
        <v>1644</v>
      </c>
      <c r="AI1247" s="55" t="s">
        <v>1644</v>
      </c>
      <c r="AJ1247" s="55" t="s">
        <v>1644</v>
      </c>
      <c r="AK1247" s="55" t="s">
        <v>1644</v>
      </c>
      <c r="AL1247" s="55" t="s">
        <v>1644</v>
      </c>
      <c r="AM1247" s="55" t="s">
        <v>3861</v>
      </c>
      <c r="AN1247" s="55" t="s">
        <v>1644</v>
      </c>
      <c r="AO1247" t="s">
        <v>4370</v>
      </c>
    </row>
    <row r="1248" spans="1:41" x14ac:dyDescent="0.25">
      <c r="A1248" s="56">
        <v>45747</v>
      </c>
      <c r="B1248" s="92" t="s">
        <v>2544</v>
      </c>
      <c r="C1248" s="55" t="s">
        <v>4307</v>
      </c>
      <c r="D1248" s="55" t="s">
        <v>3859</v>
      </c>
      <c r="E1248" s="55" t="s">
        <v>89</v>
      </c>
      <c r="F1248" s="55">
        <v>50900060</v>
      </c>
      <c r="G1248" s="55" t="s">
        <v>500</v>
      </c>
      <c r="H1248" s="55" t="s">
        <v>89</v>
      </c>
      <c r="I1248" s="57">
        <v>26.87</v>
      </c>
      <c r="J1248" s="57">
        <v>26.87</v>
      </c>
      <c r="K1248" s="55" t="s">
        <v>4302</v>
      </c>
      <c r="L1248" s="55" t="s">
        <v>1644</v>
      </c>
      <c r="M1248" s="55" t="s">
        <v>4307</v>
      </c>
      <c r="N1248" s="56">
        <v>45747</v>
      </c>
      <c r="O1248" s="55" t="s">
        <v>1644</v>
      </c>
      <c r="P1248" s="55" t="s">
        <v>329</v>
      </c>
      <c r="Q1248" s="55" t="s">
        <v>330</v>
      </c>
      <c r="R1248" s="55" t="s">
        <v>1644</v>
      </c>
      <c r="S1248" s="55" t="s">
        <v>1644</v>
      </c>
      <c r="T1248" s="55" t="s">
        <v>1644</v>
      </c>
      <c r="U1248" s="55" t="s">
        <v>4234</v>
      </c>
      <c r="V1248" s="55" t="s">
        <v>1881</v>
      </c>
      <c r="W1248" s="55" t="s">
        <v>1644</v>
      </c>
      <c r="X1248" s="56"/>
      <c r="Y1248" s="55" t="s">
        <v>1644</v>
      </c>
      <c r="Z1248" s="56"/>
      <c r="AA1248" s="55" t="s">
        <v>1644</v>
      </c>
      <c r="AB1248" s="59">
        <v>419394</v>
      </c>
      <c r="AC1248" s="55" t="s">
        <v>1554</v>
      </c>
      <c r="AD1248" s="55" t="s">
        <v>1644</v>
      </c>
      <c r="AE1248" s="58">
        <v>0</v>
      </c>
      <c r="AF1248" s="55" t="s">
        <v>1644</v>
      </c>
      <c r="AG1248" s="55" t="s">
        <v>1644</v>
      </c>
      <c r="AH1248" s="55" t="s">
        <v>1644</v>
      </c>
      <c r="AI1248" s="55" t="s">
        <v>1644</v>
      </c>
      <c r="AJ1248" s="55" t="s">
        <v>1644</v>
      </c>
      <c r="AK1248" s="55" t="s">
        <v>1644</v>
      </c>
      <c r="AL1248" s="55" t="s">
        <v>1644</v>
      </c>
      <c r="AM1248" s="55" t="s">
        <v>3861</v>
      </c>
      <c r="AN1248" s="55" t="s">
        <v>1644</v>
      </c>
      <c r="AO1248" t="s">
        <v>3842</v>
      </c>
    </row>
    <row r="1249" spans="1:41" x14ac:dyDescent="0.25">
      <c r="A1249" s="56">
        <v>45747</v>
      </c>
      <c r="B1249" s="92" t="s">
        <v>2544</v>
      </c>
      <c r="C1249" s="55" t="s">
        <v>4307</v>
      </c>
      <c r="D1249" s="55" t="s">
        <v>3859</v>
      </c>
      <c r="E1249" s="55" t="s">
        <v>89</v>
      </c>
      <c r="F1249" s="55">
        <v>50900060</v>
      </c>
      <c r="G1249" s="55" t="s">
        <v>500</v>
      </c>
      <c r="H1249" s="55" t="s">
        <v>89</v>
      </c>
      <c r="I1249" s="57">
        <v>15.48</v>
      </c>
      <c r="J1249" s="57">
        <v>15.48</v>
      </c>
      <c r="K1249" s="55" t="s">
        <v>4302</v>
      </c>
      <c r="L1249" s="55" t="s">
        <v>1644</v>
      </c>
      <c r="M1249" s="55" t="s">
        <v>4307</v>
      </c>
      <c r="N1249" s="56">
        <v>45747</v>
      </c>
      <c r="O1249" s="55" t="s">
        <v>1644</v>
      </c>
      <c r="P1249" s="55" t="s">
        <v>329</v>
      </c>
      <c r="Q1249" s="55" t="s">
        <v>330</v>
      </c>
      <c r="R1249" s="55" t="s">
        <v>1644</v>
      </c>
      <c r="S1249" s="55" t="s">
        <v>1644</v>
      </c>
      <c r="T1249" s="55" t="s">
        <v>1644</v>
      </c>
      <c r="U1249" s="55" t="s">
        <v>4233</v>
      </c>
      <c r="V1249" s="55" t="s">
        <v>1881</v>
      </c>
      <c r="W1249" s="55" t="s">
        <v>1644</v>
      </c>
      <c r="X1249" s="56"/>
      <c r="Y1249" s="55" t="s">
        <v>1644</v>
      </c>
      <c r="Z1249" s="56"/>
      <c r="AA1249" s="55" t="s">
        <v>1644</v>
      </c>
      <c r="AB1249" s="59">
        <v>241667</v>
      </c>
      <c r="AC1249" s="55" t="s">
        <v>1554</v>
      </c>
      <c r="AD1249" s="55" t="s">
        <v>1644</v>
      </c>
      <c r="AE1249" s="58">
        <v>0</v>
      </c>
      <c r="AF1249" s="55" t="s">
        <v>1644</v>
      </c>
      <c r="AG1249" s="55" t="s">
        <v>1644</v>
      </c>
      <c r="AH1249" s="55" t="s">
        <v>1644</v>
      </c>
      <c r="AI1249" s="55" t="s">
        <v>1644</v>
      </c>
      <c r="AJ1249" s="55" t="s">
        <v>1644</v>
      </c>
      <c r="AK1249" s="55" t="s">
        <v>1644</v>
      </c>
      <c r="AL1249" s="55" t="s">
        <v>1644</v>
      </c>
      <c r="AM1249" s="55" t="s">
        <v>3861</v>
      </c>
      <c r="AN1249" s="55" t="s">
        <v>1644</v>
      </c>
      <c r="AO1249" t="s">
        <v>3842</v>
      </c>
    </row>
    <row r="1250" spans="1:41" x14ac:dyDescent="0.25">
      <c r="A1250" s="56">
        <v>45747</v>
      </c>
      <c r="B1250" s="92" t="s">
        <v>2544</v>
      </c>
      <c r="C1250" s="55" t="s">
        <v>4309</v>
      </c>
      <c r="D1250" s="55" t="s">
        <v>3859</v>
      </c>
      <c r="E1250" s="55" t="s">
        <v>89</v>
      </c>
      <c r="F1250" s="55">
        <v>50900020</v>
      </c>
      <c r="G1250" s="55" t="s">
        <v>492</v>
      </c>
      <c r="H1250" s="55" t="s">
        <v>89</v>
      </c>
      <c r="I1250" s="57">
        <v>495.89</v>
      </c>
      <c r="J1250" s="57">
        <v>495.89</v>
      </c>
      <c r="K1250" s="55" t="s">
        <v>4302</v>
      </c>
      <c r="L1250" s="55" t="s">
        <v>1644</v>
      </c>
      <c r="M1250" s="55" t="s">
        <v>4309</v>
      </c>
      <c r="N1250" s="56">
        <v>45747</v>
      </c>
      <c r="O1250" s="55" t="s">
        <v>1644</v>
      </c>
      <c r="P1250" s="55" t="s">
        <v>329</v>
      </c>
      <c r="Q1250" s="55" t="s">
        <v>330</v>
      </c>
      <c r="R1250" s="55" t="s">
        <v>1644</v>
      </c>
      <c r="S1250" s="55" t="s">
        <v>1644</v>
      </c>
      <c r="T1250" s="55" t="s">
        <v>1644</v>
      </c>
      <c r="U1250" s="55" t="s">
        <v>4310</v>
      </c>
      <c r="V1250" s="55" t="s">
        <v>1881</v>
      </c>
      <c r="W1250" s="55" t="s">
        <v>1644</v>
      </c>
      <c r="X1250" s="56"/>
      <c r="Y1250" s="55" t="s">
        <v>1644</v>
      </c>
      <c r="Z1250" s="56"/>
      <c r="AA1250" s="55" t="s">
        <v>1644</v>
      </c>
      <c r="AB1250" s="59">
        <v>8137530</v>
      </c>
      <c r="AC1250" s="55" t="s">
        <v>1554</v>
      </c>
      <c r="AD1250" s="55" t="s">
        <v>1644</v>
      </c>
      <c r="AE1250" s="58">
        <v>0</v>
      </c>
      <c r="AF1250" s="55" t="s">
        <v>1644</v>
      </c>
      <c r="AG1250" s="55" t="s">
        <v>1644</v>
      </c>
      <c r="AH1250" s="55" t="s">
        <v>1644</v>
      </c>
      <c r="AI1250" s="55" t="s">
        <v>1644</v>
      </c>
      <c r="AJ1250" s="55" t="s">
        <v>1644</v>
      </c>
      <c r="AK1250" s="55" t="s">
        <v>1644</v>
      </c>
      <c r="AL1250" s="55" t="s">
        <v>1644</v>
      </c>
      <c r="AM1250" s="55" t="s">
        <v>3861</v>
      </c>
      <c r="AN1250" s="55" t="s">
        <v>1644</v>
      </c>
      <c r="AO1250" t="s">
        <v>3842</v>
      </c>
    </row>
    <row r="1251" spans="1:41" x14ac:dyDescent="0.25">
      <c r="A1251" s="56">
        <v>45747</v>
      </c>
      <c r="B1251" s="92" t="s">
        <v>2544</v>
      </c>
      <c r="C1251" s="55" t="s">
        <v>4309</v>
      </c>
      <c r="D1251" s="55" t="s">
        <v>3859</v>
      </c>
      <c r="E1251" s="55" t="s">
        <v>89</v>
      </c>
      <c r="F1251" s="55">
        <v>50900020</v>
      </c>
      <c r="G1251" s="55" t="s">
        <v>492</v>
      </c>
      <c r="H1251" s="55" t="s">
        <v>89</v>
      </c>
      <c r="I1251" s="57">
        <v>1062.8599999999999</v>
      </c>
      <c r="J1251" s="57">
        <v>1062.8599999999999</v>
      </c>
      <c r="K1251" s="55" t="s">
        <v>4302</v>
      </c>
      <c r="L1251" s="55" t="s">
        <v>1644</v>
      </c>
      <c r="M1251" s="55" t="s">
        <v>4309</v>
      </c>
      <c r="N1251" s="56">
        <v>45747</v>
      </c>
      <c r="O1251" s="55" t="s">
        <v>1644</v>
      </c>
      <c r="P1251" s="55" t="s">
        <v>329</v>
      </c>
      <c r="Q1251" s="55" t="s">
        <v>330</v>
      </c>
      <c r="R1251" s="55" t="s">
        <v>1644</v>
      </c>
      <c r="S1251" s="55" t="s">
        <v>1644</v>
      </c>
      <c r="T1251" s="55" t="s">
        <v>1644</v>
      </c>
      <c r="U1251" s="55" t="s">
        <v>3895</v>
      </c>
      <c r="V1251" s="55" t="s">
        <v>1881</v>
      </c>
      <c r="W1251" s="55" t="s">
        <v>1644</v>
      </c>
      <c r="X1251" s="56"/>
      <c r="Y1251" s="55" t="s">
        <v>1644</v>
      </c>
      <c r="Z1251" s="56"/>
      <c r="AA1251" s="55" t="s">
        <v>1644</v>
      </c>
      <c r="AB1251" s="59">
        <v>17595020</v>
      </c>
      <c r="AC1251" s="55" t="s">
        <v>1554</v>
      </c>
      <c r="AD1251" s="55" t="s">
        <v>1644</v>
      </c>
      <c r="AE1251" s="58">
        <v>0</v>
      </c>
      <c r="AF1251" s="55" t="s">
        <v>1644</v>
      </c>
      <c r="AG1251" s="55" t="s">
        <v>1644</v>
      </c>
      <c r="AH1251" s="55" t="s">
        <v>1644</v>
      </c>
      <c r="AI1251" s="55" t="s">
        <v>1644</v>
      </c>
      <c r="AJ1251" s="55" t="s">
        <v>1644</v>
      </c>
      <c r="AK1251" s="55" t="s">
        <v>1644</v>
      </c>
      <c r="AL1251" s="55" t="s">
        <v>1644</v>
      </c>
      <c r="AM1251" s="55" t="s">
        <v>3861</v>
      </c>
      <c r="AN1251" s="55" t="s">
        <v>1644</v>
      </c>
      <c r="AO1251" t="s">
        <v>3842</v>
      </c>
    </row>
    <row r="1252" spans="1:41" x14ac:dyDescent="0.25">
      <c r="A1252" s="56">
        <v>45747</v>
      </c>
      <c r="B1252" s="92" t="s">
        <v>2544</v>
      </c>
      <c r="C1252" s="55" t="s">
        <v>4309</v>
      </c>
      <c r="D1252" s="55" t="s">
        <v>3859</v>
      </c>
      <c r="E1252" s="55" t="s">
        <v>89</v>
      </c>
      <c r="F1252" s="55">
        <v>50900020</v>
      </c>
      <c r="G1252" s="55" t="s">
        <v>492</v>
      </c>
      <c r="H1252" s="55" t="s">
        <v>89</v>
      </c>
      <c r="I1252" s="57">
        <v>520.44000000000005</v>
      </c>
      <c r="J1252" s="57">
        <v>520.44000000000005</v>
      </c>
      <c r="K1252" s="55" t="s">
        <v>4302</v>
      </c>
      <c r="L1252" s="55" t="s">
        <v>1644</v>
      </c>
      <c r="M1252" s="55" t="s">
        <v>4309</v>
      </c>
      <c r="N1252" s="56">
        <v>45747</v>
      </c>
      <c r="O1252" s="55" t="s">
        <v>1644</v>
      </c>
      <c r="P1252" s="55" t="s">
        <v>329</v>
      </c>
      <c r="Q1252" s="55" t="s">
        <v>330</v>
      </c>
      <c r="R1252" s="55" t="s">
        <v>1644</v>
      </c>
      <c r="S1252" s="55" t="s">
        <v>1644</v>
      </c>
      <c r="T1252" s="55" t="s">
        <v>1644</v>
      </c>
      <c r="U1252" s="55" t="s">
        <v>3929</v>
      </c>
      <c r="V1252" s="55" t="s">
        <v>1881</v>
      </c>
      <c r="W1252" s="55" t="s">
        <v>1644</v>
      </c>
      <c r="X1252" s="56"/>
      <c r="Y1252" s="55" t="s">
        <v>1644</v>
      </c>
      <c r="Z1252" s="56"/>
      <c r="AA1252" s="55" t="s">
        <v>1644</v>
      </c>
      <c r="AB1252" s="59">
        <v>8082312</v>
      </c>
      <c r="AC1252" s="55" t="s">
        <v>1554</v>
      </c>
      <c r="AD1252" s="55" t="s">
        <v>1644</v>
      </c>
      <c r="AE1252" s="58">
        <v>0</v>
      </c>
      <c r="AF1252" s="55" t="s">
        <v>1644</v>
      </c>
      <c r="AG1252" s="55" t="s">
        <v>1644</v>
      </c>
      <c r="AH1252" s="55" t="s">
        <v>1644</v>
      </c>
      <c r="AI1252" s="55" t="s">
        <v>1644</v>
      </c>
      <c r="AJ1252" s="55" t="s">
        <v>1644</v>
      </c>
      <c r="AK1252" s="55" t="s">
        <v>1644</v>
      </c>
      <c r="AL1252" s="55" t="s">
        <v>1644</v>
      </c>
      <c r="AM1252" s="55" t="s">
        <v>3861</v>
      </c>
      <c r="AN1252" s="55" t="s">
        <v>1644</v>
      </c>
      <c r="AO1252" t="s">
        <v>3842</v>
      </c>
    </row>
    <row r="1253" spans="1:41" x14ac:dyDescent="0.25">
      <c r="A1253" s="56">
        <v>45747</v>
      </c>
      <c r="B1253" s="92" t="s">
        <v>2544</v>
      </c>
      <c r="C1253" s="55" t="s">
        <v>4309</v>
      </c>
      <c r="D1253" s="55" t="s">
        <v>3859</v>
      </c>
      <c r="E1253" s="55" t="s">
        <v>89</v>
      </c>
      <c r="F1253" s="55">
        <v>50900020</v>
      </c>
      <c r="G1253" s="55" t="s">
        <v>492</v>
      </c>
      <c r="H1253" s="55" t="s">
        <v>89</v>
      </c>
      <c r="I1253" s="57">
        <v>623.83000000000004</v>
      </c>
      <c r="J1253" s="57">
        <v>623.83000000000004</v>
      </c>
      <c r="K1253" s="55" t="s">
        <v>4302</v>
      </c>
      <c r="L1253" s="55" t="s">
        <v>1644</v>
      </c>
      <c r="M1253" s="55" t="s">
        <v>4309</v>
      </c>
      <c r="N1253" s="56">
        <v>45747</v>
      </c>
      <c r="O1253" s="55" t="s">
        <v>1644</v>
      </c>
      <c r="P1253" s="55" t="s">
        <v>329</v>
      </c>
      <c r="Q1253" s="55" t="s">
        <v>330</v>
      </c>
      <c r="R1253" s="55" t="s">
        <v>1644</v>
      </c>
      <c r="S1253" s="55" t="s">
        <v>1644</v>
      </c>
      <c r="T1253" s="55" t="s">
        <v>1644</v>
      </c>
      <c r="U1253" s="55" t="s">
        <v>3877</v>
      </c>
      <c r="V1253" s="55" t="s">
        <v>1881</v>
      </c>
      <c r="W1253" s="55" t="s">
        <v>1644</v>
      </c>
      <c r="X1253" s="56"/>
      <c r="Y1253" s="55" t="s">
        <v>1644</v>
      </c>
      <c r="Z1253" s="56"/>
      <c r="AA1253" s="55" t="s">
        <v>1644</v>
      </c>
      <c r="AB1253" s="59">
        <v>9763395</v>
      </c>
      <c r="AC1253" s="55" t="s">
        <v>1554</v>
      </c>
      <c r="AD1253" s="55" t="s">
        <v>1644</v>
      </c>
      <c r="AE1253" s="58">
        <v>0</v>
      </c>
      <c r="AF1253" s="55" t="s">
        <v>1644</v>
      </c>
      <c r="AG1253" s="55" t="s">
        <v>1644</v>
      </c>
      <c r="AH1253" s="55" t="s">
        <v>1644</v>
      </c>
      <c r="AI1253" s="55" t="s">
        <v>1644</v>
      </c>
      <c r="AJ1253" s="55" t="s">
        <v>1644</v>
      </c>
      <c r="AK1253" s="55" t="s">
        <v>1644</v>
      </c>
      <c r="AL1253" s="55" t="s">
        <v>1644</v>
      </c>
      <c r="AM1253" s="55" t="s">
        <v>3861</v>
      </c>
      <c r="AN1253" s="55" t="s">
        <v>1644</v>
      </c>
      <c r="AO1253" t="s">
        <v>3842</v>
      </c>
    </row>
    <row r="1254" spans="1:41" x14ac:dyDescent="0.25">
      <c r="A1254" s="56">
        <v>45747</v>
      </c>
      <c r="B1254" s="92" t="s">
        <v>2544</v>
      </c>
      <c r="C1254" s="55" t="s">
        <v>4309</v>
      </c>
      <c r="D1254" s="55" t="s">
        <v>3859</v>
      </c>
      <c r="E1254" s="55" t="s">
        <v>89</v>
      </c>
      <c r="F1254" s="55">
        <v>50900020</v>
      </c>
      <c r="G1254" s="55" t="s">
        <v>492</v>
      </c>
      <c r="H1254" s="55" t="s">
        <v>89</v>
      </c>
      <c r="I1254" s="57">
        <v>843.3</v>
      </c>
      <c r="J1254" s="57">
        <v>843.3</v>
      </c>
      <c r="K1254" s="55" t="s">
        <v>4302</v>
      </c>
      <c r="L1254" s="55" t="s">
        <v>1644</v>
      </c>
      <c r="M1254" s="55" t="s">
        <v>4309</v>
      </c>
      <c r="N1254" s="56">
        <v>45747</v>
      </c>
      <c r="O1254" s="55" t="s">
        <v>1644</v>
      </c>
      <c r="P1254" s="55" t="s">
        <v>329</v>
      </c>
      <c r="Q1254" s="55" t="s">
        <v>330</v>
      </c>
      <c r="R1254" s="55" t="s">
        <v>1644</v>
      </c>
      <c r="S1254" s="55" t="s">
        <v>1644</v>
      </c>
      <c r="T1254" s="55" t="s">
        <v>1644</v>
      </c>
      <c r="U1254" s="55" t="s">
        <v>3947</v>
      </c>
      <c r="V1254" s="55" t="s">
        <v>1881</v>
      </c>
      <c r="W1254" s="55" t="s">
        <v>1644</v>
      </c>
      <c r="X1254" s="56"/>
      <c r="Y1254" s="55" t="s">
        <v>1644</v>
      </c>
      <c r="Z1254" s="56"/>
      <c r="AA1254" s="55" t="s">
        <v>1644</v>
      </c>
      <c r="AB1254" s="59">
        <v>13248186</v>
      </c>
      <c r="AC1254" s="55" t="s">
        <v>1554</v>
      </c>
      <c r="AD1254" s="55" t="s">
        <v>1644</v>
      </c>
      <c r="AE1254" s="58">
        <v>0</v>
      </c>
      <c r="AF1254" s="55" t="s">
        <v>1644</v>
      </c>
      <c r="AG1254" s="55" t="s">
        <v>1644</v>
      </c>
      <c r="AH1254" s="55" t="s">
        <v>1644</v>
      </c>
      <c r="AI1254" s="55" t="s">
        <v>1644</v>
      </c>
      <c r="AJ1254" s="55" t="s">
        <v>1644</v>
      </c>
      <c r="AK1254" s="55" t="s">
        <v>1644</v>
      </c>
      <c r="AL1254" s="55" t="s">
        <v>1644</v>
      </c>
      <c r="AM1254" s="55" t="s">
        <v>3861</v>
      </c>
      <c r="AN1254" s="55" t="s">
        <v>1644</v>
      </c>
      <c r="AO1254" t="s">
        <v>3842</v>
      </c>
    </row>
    <row r="1255" spans="1:41" x14ac:dyDescent="0.25">
      <c r="A1255" s="56">
        <v>45747</v>
      </c>
      <c r="B1255" s="92" t="s">
        <v>2544</v>
      </c>
      <c r="C1255" s="55" t="s">
        <v>4309</v>
      </c>
      <c r="D1255" s="55" t="s">
        <v>3859</v>
      </c>
      <c r="E1255" s="55" t="s">
        <v>89</v>
      </c>
      <c r="F1255" s="55">
        <v>50900020</v>
      </c>
      <c r="G1255" s="55" t="s">
        <v>492</v>
      </c>
      <c r="H1255" s="55" t="s">
        <v>89</v>
      </c>
      <c r="I1255" s="57">
        <v>868.33</v>
      </c>
      <c r="J1255" s="57">
        <v>868.33</v>
      </c>
      <c r="K1255" s="55" t="s">
        <v>4302</v>
      </c>
      <c r="L1255" s="55" t="s">
        <v>1644</v>
      </c>
      <c r="M1255" s="55" t="s">
        <v>4309</v>
      </c>
      <c r="N1255" s="56">
        <v>45747</v>
      </c>
      <c r="O1255" s="55" t="s">
        <v>1644</v>
      </c>
      <c r="P1255" s="55" t="s">
        <v>329</v>
      </c>
      <c r="Q1255" s="55" t="s">
        <v>330</v>
      </c>
      <c r="R1255" s="55" t="s">
        <v>1644</v>
      </c>
      <c r="S1255" s="55" t="s">
        <v>1644</v>
      </c>
      <c r="T1255" s="55" t="s">
        <v>1644</v>
      </c>
      <c r="U1255" s="55" t="s">
        <v>3922</v>
      </c>
      <c r="V1255" s="55" t="s">
        <v>1881</v>
      </c>
      <c r="W1255" s="55" t="s">
        <v>1644</v>
      </c>
      <c r="X1255" s="56"/>
      <c r="Y1255" s="55" t="s">
        <v>1644</v>
      </c>
      <c r="Z1255" s="56"/>
      <c r="AA1255" s="55" t="s">
        <v>1644</v>
      </c>
      <c r="AB1255" s="59">
        <v>14101733</v>
      </c>
      <c r="AC1255" s="55" t="s">
        <v>1554</v>
      </c>
      <c r="AD1255" s="55" t="s">
        <v>1644</v>
      </c>
      <c r="AE1255" s="58">
        <v>0</v>
      </c>
      <c r="AF1255" s="55" t="s">
        <v>1644</v>
      </c>
      <c r="AG1255" s="55" t="s">
        <v>1644</v>
      </c>
      <c r="AH1255" s="55" t="s">
        <v>1644</v>
      </c>
      <c r="AI1255" s="55" t="s">
        <v>1644</v>
      </c>
      <c r="AJ1255" s="55" t="s">
        <v>1644</v>
      </c>
      <c r="AK1255" s="55" t="s">
        <v>1644</v>
      </c>
      <c r="AL1255" s="55" t="s">
        <v>1644</v>
      </c>
      <c r="AM1255" s="55" t="s">
        <v>3861</v>
      </c>
      <c r="AN1255" s="55" t="s">
        <v>1644</v>
      </c>
      <c r="AO1255" t="s">
        <v>3842</v>
      </c>
    </row>
    <row r="1256" spans="1:41" x14ac:dyDescent="0.25">
      <c r="A1256" s="56">
        <v>45747</v>
      </c>
      <c r="B1256" s="92" t="s">
        <v>2544</v>
      </c>
      <c r="C1256" s="55" t="s">
        <v>4309</v>
      </c>
      <c r="D1256" s="55" t="s">
        <v>3859</v>
      </c>
      <c r="E1256" s="55" t="s">
        <v>89</v>
      </c>
      <c r="F1256" s="55">
        <v>50900020</v>
      </c>
      <c r="G1256" s="55" t="s">
        <v>492</v>
      </c>
      <c r="H1256" s="55" t="s">
        <v>89</v>
      </c>
      <c r="I1256" s="57">
        <v>560.74</v>
      </c>
      <c r="J1256" s="57">
        <v>560.74</v>
      </c>
      <c r="K1256" s="55" t="s">
        <v>4302</v>
      </c>
      <c r="L1256" s="55" t="s">
        <v>1644</v>
      </c>
      <c r="M1256" s="55" t="s">
        <v>4309</v>
      </c>
      <c r="N1256" s="56">
        <v>45747</v>
      </c>
      <c r="O1256" s="55" t="s">
        <v>1644</v>
      </c>
      <c r="P1256" s="55" t="s">
        <v>329</v>
      </c>
      <c r="Q1256" s="55" t="s">
        <v>330</v>
      </c>
      <c r="R1256" s="55" t="s">
        <v>1644</v>
      </c>
      <c r="S1256" s="55" t="s">
        <v>1644</v>
      </c>
      <c r="T1256" s="55" t="s">
        <v>1644</v>
      </c>
      <c r="U1256" s="55" t="s">
        <v>3862</v>
      </c>
      <c r="V1256" s="55" t="s">
        <v>1881</v>
      </c>
      <c r="W1256" s="55" t="s">
        <v>1644</v>
      </c>
      <c r="X1256" s="56"/>
      <c r="Y1256" s="55" t="s">
        <v>1644</v>
      </c>
      <c r="Z1256" s="56"/>
      <c r="AA1256" s="55" t="s">
        <v>1644</v>
      </c>
      <c r="AB1256" s="59">
        <v>9282702</v>
      </c>
      <c r="AC1256" s="55" t="s">
        <v>1554</v>
      </c>
      <c r="AD1256" s="55" t="s">
        <v>1644</v>
      </c>
      <c r="AE1256" s="58">
        <v>0</v>
      </c>
      <c r="AF1256" s="55" t="s">
        <v>1644</v>
      </c>
      <c r="AG1256" s="55" t="s">
        <v>1644</v>
      </c>
      <c r="AH1256" s="55" t="s">
        <v>1644</v>
      </c>
      <c r="AI1256" s="55" t="s">
        <v>1644</v>
      </c>
      <c r="AJ1256" s="55" t="s">
        <v>1644</v>
      </c>
      <c r="AK1256" s="55" t="s">
        <v>1644</v>
      </c>
      <c r="AL1256" s="55" t="s">
        <v>1644</v>
      </c>
      <c r="AM1256" s="55" t="s">
        <v>3861</v>
      </c>
      <c r="AN1256" s="55" t="s">
        <v>1644</v>
      </c>
      <c r="AO1256" t="s">
        <v>3842</v>
      </c>
    </row>
    <row r="1257" spans="1:41" x14ac:dyDescent="0.25">
      <c r="A1257" s="56">
        <v>45747</v>
      </c>
      <c r="B1257" s="92" t="s">
        <v>2544</v>
      </c>
      <c r="C1257" s="55" t="s">
        <v>4309</v>
      </c>
      <c r="D1257" s="55" t="s">
        <v>3859</v>
      </c>
      <c r="E1257" s="55" t="s">
        <v>89</v>
      </c>
      <c r="F1257" s="55">
        <v>50900020</v>
      </c>
      <c r="G1257" s="55" t="s">
        <v>492</v>
      </c>
      <c r="H1257" s="55" t="s">
        <v>89</v>
      </c>
      <c r="I1257" s="57">
        <v>260.41000000000003</v>
      </c>
      <c r="J1257" s="57">
        <v>260.41000000000003</v>
      </c>
      <c r="K1257" s="55" t="s">
        <v>4302</v>
      </c>
      <c r="L1257" s="55" t="s">
        <v>1644</v>
      </c>
      <c r="M1257" s="55" t="s">
        <v>4309</v>
      </c>
      <c r="N1257" s="56">
        <v>45747</v>
      </c>
      <c r="O1257" s="55" t="s">
        <v>1644</v>
      </c>
      <c r="P1257" s="55" t="s">
        <v>329</v>
      </c>
      <c r="Q1257" s="55" t="s">
        <v>330</v>
      </c>
      <c r="R1257" s="55" t="s">
        <v>1644</v>
      </c>
      <c r="S1257" s="55" t="s">
        <v>1644</v>
      </c>
      <c r="T1257" s="55" t="s">
        <v>1644</v>
      </c>
      <c r="U1257" s="55" t="s">
        <v>3972</v>
      </c>
      <c r="V1257" s="55" t="s">
        <v>1881</v>
      </c>
      <c r="W1257" s="55" t="s">
        <v>1644</v>
      </c>
      <c r="X1257" s="56"/>
      <c r="Y1257" s="55" t="s">
        <v>1644</v>
      </c>
      <c r="Z1257" s="56"/>
      <c r="AA1257" s="55" t="s">
        <v>1644</v>
      </c>
      <c r="AB1257" s="59">
        <v>4177500</v>
      </c>
      <c r="AC1257" s="55" t="s">
        <v>1554</v>
      </c>
      <c r="AD1257" s="55" t="s">
        <v>1644</v>
      </c>
      <c r="AE1257" s="58">
        <v>0</v>
      </c>
      <c r="AF1257" s="55" t="s">
        <v>1644</v>
      </c>
      <c r="AG1257" s="55" t="s">
        <v>1644</v>
      </c>
      <c r="AH1257" s="55" t="s">
        <v>1644</v>
      </c>
      <c r="AI1257" s="55" t="s">
        <v>1644</v>
      </c>
      <c r="AJ1257" s="55" t="s">
        <v>1644</v>
      </c>
      <c r="AK1257" s="55" t="s">
        <v>1644</v>
      </c>
      <c r="AL1257" s="55" t="s">
        <v>1644</v>
      </c>
      <c r="AM1257" s="55" t="s">
        <v>3861</v>
      </c>
      <c r="AN1257" s="55" t="s">
        <v>1644</v>
      </c>
      <c r="AO1257" t="s">
        <v>3842</v>
      </c>
    </row>
    <row r="1258" spans="1:41" x14ac:dyDescent="0.25">
      <c r="A1258" s="56">
        <v>45747</v>
      </c>
      <c r="B1258" s="92" t="s">
        <v>2544</v>
      </c>
      <c r="C1258" s="55" t="s">
        <v>4309</v>
      </c>
      <c r="D1258" s="55" t="s">
        <v>3859</v>
      </c>
      <c r="E1258" s="55" t="s">
        <v>89</v>
      </c>
      <c r="F1258" s="55">
        <v>50900020</v>
      </c>
      <c r="G1258" s="55" t="s">
        <v>492</v>
      </c>
      <c r="H1258" s="55" t="s">
        <v>89</v>
      </c>
      <c r="I1258" s="57">
        <v>573.67999999999995</v>
      </c>
      <c r="J1258" s="57">
        <v>573.67999999999995</v>
      </c>
      <c r="K1258" s="55" t="s">
        <v>4302</v>
      </c>
      <c r="L1258" s="55" t="s">
        <v>1644</v>
      </c>
      <c r="M1258" s="55" t="s">
        <v>4309</v>
      </c>
      <c r="N1258" s="56">
        <v>45747</v>
      </c>
      <c r="O1258" s="55" t="s">
        <v>1644</v>
      </c>
      <c r="P1258" s="55" t="s">
        <v>329</v>
      </c>
      <c r="Q1258" s="55" t="s">
        <v>330</v>
      </c>
      <c r="R1258" s="55" t="s">
        <v>1644</v>
      </c>
      <c r="S1258" s="55" t="s">
        <v>1644</v>
      </c>
      <c r="T1258" s="55" t="s">
        <v>1644</v>
      </c>
      <c r="U1258" s="55" t="s">
        <v>3953</v>
      </c>
      <c r="V1258" s="55" t="s">
        <v>1881</v>
      </c>
      <c r="W1258" s="55" t="s">
        <v>1644</v>
      </c>
      <c r="X1258" s="56"/>
      <c r="Y1258" s="55" t="s">
        <v>1644</v>
      </c>
      <c r="Z1258" s="56"/>
      <c r="AA1258" s="55" t="s">
        <v>1644</v>
      </c>
      <c r="AB1258" s="59">
        <v>11393505</v>
      </c>
      <c r="AC1258" s="55" t="s">
        <v>1554</v>
      </c>
      <c r="AD1258" s="55" t="s">
        <v>1644</v>
      </c>
      <c r="AE1258" s="58">
        <v>0</v>
      </c>
      <c r="AF1258" s="55" t="s">
        <v>1644</v>
      </c>
      <c r="AG1258" s="55" t="s">
        <v>1644</v>
      </c>
      <c r="AH1258" s="55" t="s">
        <v>1644</v>
      </c>
      <c r="AI1258" s="55" t="s">
        <v>1644</v>
      </c>
      <c r="AJ1258" s="55" t="s">
        <v>1644</v>
      </c>
      <c r="AK1258" s="55" t="s">
        <v>1644</v>
      </c>
      <c r="AL1258" s="55" t="s">
        <v>1644</v>
      </c>
      <c r="AM1258" s="55" t="s">
        <v>3861</v>
      </c>
      <c r="AN1258" s="55" t="s">
        <v>1644</v>
      </c>
      <c r="AO1258" t="s">
        <v>3842</v>
      </c>
    </row>
    <row r="1259" spans="1:41" x14ac:dyDescent="0.25">
      <c r="A1259" s="56">
        <v>45747</v>
      </c>
      <c r="B1259" s="92" t="s">
        <v>2544</v>
      </c>
      <c r="C1259" s="55" t="s">
        <v>4309</v>
      </c>
      <c r="D1259" s="55" t="s">
        <v>3859</v>
      </c>
      <c r="E1259" s="55" t="s">
        <v>89</v>
      </c>
      <c r="F1259" s="55">
        <v>50900020</v>
      </c>
      <c r="G1259" s="55" t="s">
        <v>492</v>
      </c>
      <c r="H1259" s="55" t="s">
        <v>89</v>
      </c>
      <c r="I1259" s="57">
        <v>479.95</v>
      </c>
      <c r="J1259" s="57">
        <v>479.95</v>
      </c>
      <c r="K1259" s="55" t="s">
        <v>4302</v>
      </c>
      <c r="L1259" s="55" t="s">
        <v>1644</v>
      </c>
      <c r="M1259" s="55" t="s">
        <v>4309</v>
      </c>
      <c r="N1259" s="56">
        <v>45747</v>
      </c>
      <c r="O1259" s="55" t="s">
        <v>1644</v>
      </c>
      <c r="P1259" s="55" t="s">
        <v>329</v>
      </c>
      <c r="Q1259" s="55" t="s">
        <v>330</v>
      </c>
      <c r="R1259" s="55" t="s">
        <v>1644</v>
      </c>
      <c r="S1259" s="55" t="s">
        <v>1644</v>
      </c>
      <c r="T1259" s="55" t="s">
        <v>1644</v>
      </c>
      <c r="U1259" s="55" t="s">
        <v>3913</v>
      </c>
      <c r="V1259" s="55" t="s">
        <v>1881</v>
      </c>
      <c r="W1259" s="55" t="s">
        <v>1644</v>
      </c>
      <c r="X1259" s="56"/>
      <c r="Y1259" s="55" t="s">
        <v>1644</v>
      </c>
      <c r="Z1259" s="56"/>
      <c r="AA1259" s="55" t="s">
        <v>1644</v>
      </c>
      <c r="AB1259" s="59">
        <v>7271360</v>
      </c>
      <c r="AC1259" s="55" t="s">
        <v>1554</v>
      </c>
      <c r="AD1259" s="55" t="s">
        <v>1644</v>
      </c>
      <c r="AE1259" s="58">
        <v>0</v>
      </c>
      <c r="AF1259" s="55" t="s">
        <v>1644</v>
      </c>
      <c r="AG1259" s="55" t="s">
        <v>1644</v>
      </c>
      <c r="AH1259" s="55" t="s">
        <v>1644</v>
      </c>
      <c r="AI1259" s="55" t="s">
        <v>1644</v>
      </c>
      <c r="AJ1259" s="55" t="s">
        <v>1644</v>
      </c>
      <c r="AK1259" s="55" t="s">
        <v>1644</v>
      </c>
      <c r="AL1259" s="55" t="s">
        <v>1644</v>
      </c>
      <c r="AM1259" s="55" t="s">
        <v>3861</v>
      </c>
      <c r="AN1259" s="55" t="s">
        <v>1644</v>
      </c>
      <c r="AO1259" t="s">
        <v>3842</v>
      </c>
    </row>
    <row r="1260" spans="1:41" x14ac:dyDescent="0.25">
      <c r="A1260" s="56">
        <v>45747</v>
      </c>
      <c r="B1260" s="92" t="s">
        <v>2544</v>
      </c>
      <c r="C1260" s="55" t="s">
        <v>4309</v>
      </c>
      <c r="D1260" s="55" t="s">
        <v>3859</v>
      </c>
      <c r="E1260" s="55" t="s">
        <v>89</v>
      </c>
      <c r="F1260" s="55">
        <v>50900020</v>
      </c>
      <c r="G1260" s="55" t="s">
        <v>492</v>
      </c>
      <c r="H1260" s="55" t="s">
        <v>89</v>
      </c>
      <c r="I1260" s="57">
        <v>419.89</v>
      </c>
      <c r="J1260" s="57">
        <v>419.89</v>
      </c>
      <c r="K1260" s="55" t="s">
        <v>4302</v>
      </c>
      <c r="L1260" s="55" t="s">
        <v>1644</v>
      </c>
      <c r="M1260" s="55" t="s">
        <v>4309</v>
      </c>
      <c r="N1260" s="56">
        <v>45747</v>
      </c>
      <c r="O1260" s="55" t="s">
        <v>1644</v>
      </c>
      <c r="P1260" s="55" t="s">
        <v>329</v>
      </c>
      <c r="Q1260" s="55" t="s">
        <v>330</v>
      </c>
      <c r="R1260" s="55" t="s">
        <v>1644</v>
      </c>
      <c r="S1260" s="55" t="s">
        <v>1644</v>
      </c>
      <c r="T1260" s="55" t="s">
        <v>1644</v>
      </c>
      <c r="U1260" s="55" t="s">
        <v>3919</v>
      </c>
      <c r="V1260" s="55" t="s">
        <v>1881</v>
      </c>
      <c r="W1260" s="55" t="s">
        <v>1644</v>
      </c>
      <c r="X1260" s="56"/>
      <c r="Y1260" s="55" t="s">
        <v>1644</v>
      </c>
      <c r="Z1260" s="56"/>
      <c r="AA1260" s="55" t="s">
        <v>1644</v>
      </c>
      <c r="AB1260" s="59">
        <v>6361458</v>
      </c>
      <c r="AC1260" s="55" t="s">
        <v>1554</v>
      </c>
      <c r="AD1260" s="55" t="s">
        <v>1644</v>
      </c>
      <c r="AE1260" s="58">
        <v>0</v>
      </c>
      <c r="AF1260" s="55" t="s">
        <v>1644</v>
      </c>
      <c r="AG1260" s="55" t="s">
        <v>1644</v>
      </c>
      <c r="AH1260" s="55" t="s">
        <v>1644</v>
      </c>
      <c r="AI1260" s="55" t="s">
        <v>1644</v>
      </c>
      <c r="AJ1260" s="55" t="s">
        <v>1644</v>
      </c>
      <c r="AK1260" s="55" t="s">
        <v>1644</v>
      </c>
      <c r="AL1260" s="55" t="s">
        <v>1644</v>
      </c>
      <c r="AM1260" s="55" t="s">
        <v>3861</v>
      </c>
      <c r="AN1260" s="55" t="s">
        <v>1644</v>
      </c>
      <c r="AO1260" t="s">
        <v>3842</v>
      </c>
    </row>
    <row r="1261" spans="1:41" x14ac:dyDescent="0.25">
      <c r="A1261" s="56">
        <v>45747</v>
      </c>
      <c r="B1261" s="92" t="s">
        <v>2544</v>
      </c>
      <c r="C1261" s="55" t="s">
        <v>4309</v>
      </c>
      <c r="D1261" s="55" t="s">
        <v>3859</v>
      </c>
      <c r="E1261" s="55" t="s">
        <v>89</v>
      </c>
      <c r="F1261" s="55">
        <v>50900020</v>
      </c>
      <c r="G1261" s="55" t="s">
        <v>492</v>
      </c>
      <c r="H1261" s="55" t="s">
        <v>89</v>
      </c>
      <c r="I1261" s="57">
        <v>425.38</v>
      </c>
      <c r="J1261" s="57">
        <v>425.38</v>
      </c>
      <c r="K1261" s="55" t="s">
        <v>4302</v>
      </c>
      <c r="L1261" s="55" t="s">
        <v>1644</v>
      </c>
      <c r="M1261" s="55" t="s">
        <v>4309</v>
      </c>
      <c r="N1261" s="56">
        <v>45747</v>
      </c>
      <c r="O1261" s="55" t="s">
        <v>1644</v>
      </c>
      <c r="P1261" s="55" t="s">
        <v>329</v>
      </c>
      <c r="Q1261" s="55" t="s">
        <v>330</v>
      </c>
      <c r="R1261" s="55" t="s">
        <v>1644</v>
      </c>
      <c r="S1261" s="55" t="s">
        <v>1644</v>
      </c>
      <c r="T1261" s="55" t="s">
        <v>1644</v>
      </c>
      <c r="U1261" s="55" t="s">
        <v>3880</v>
      </c>
      <c r="V1261" s="55" t="s">
        <v>1881</v>
      </c>
      <c r="W1261" s="55" t="s">
        <v>1644</v>
      </c>
      <c r="X1261" s="56"/>
      <c r="Y1261" s="55" t="s">
        <v>1644</v>
      </c>
      <c r="Z1261" s="56"/>
      <c r="AA1261" s="55" t="s">
        <v>1644</v>
      </c>
      <c r="AB1261" s="59">
        <v>6908090</v>
      </c>
      <c r="AC1261" s="55" t="s">
        <v>1554</v>
      </c>
      <c r="AD1261" s="55" t="s">
        <v>1644</v>
      </c>
      <c r="AE1261" s="58">
        <v>0</v>
      </c>
      <c r="AF1261" s="55" t="s">
        <v>1644</v>
      </c>
      <c r="AG1261" s="55" t="s">
        <v>1644</v>
      </c>
      <c r="AH1261" s="55" t="s">
        <v>1644</v>
      </c>
      <c r="AI1261" s="55" t="s">
        <v>1644</v>
      </c>
      <c r="AJ1261" s="55" t="s">
        <v>1644</v>
      </c>
      <c r="AK1261" s="55" t="s">
        <v>1644</v>
      </c>
      <c r="AL1261" s="55" t="s">
        <v>1644</v>
      </c>
      <c r="AM1261" s="55" t="s">
        <v>3861</v>
      </c>
      <c r="AN1261" s="55" t="s">
        <v>1644</v>
      </c>
      <c r="AO1261" t="s">
        <v>3842</v>
      </c>
    </row>
    <row r="1262" spans="1:41" x14ac:dyDescent="0.25">
      <c r="A1262" s="56">
        <v>45747</v>
      </c>
      <c r="B1262" s="92" t="s">
        <v>2544</v>
      </c>
      <c r="C1262" s="55" t="s">
        <v>4309</v>
      </c>
      <c r="D1262" s="55" t="s">
        <v>3859</v>
      </c>
      <c r="E1262" s="55" t="s">
        <v>89</v>
      </c>
      <c r="F1262" s="55">
        <v>50900020</v>
      </c>
      <c r="G1262" s="55" t="s">
        <v>492</v>
      </c>
      <c r="H1262" s="55" t="s">
        <v>89</v>
      </c>
      <c r="I1262" s="57">
        <v>828.75</v>
      </c>
      <c r="J1262" s="57">
        <v>828.75</v>
      </c>
      <c r="K1262" s="55" t="s">
        <v>4302</v>
      </c>
      <c r="L1262" s="55" t="s">
        <v>1644</v>
      </c>
      <c r="M1262" s="55" t="s">
        <v>4309</v>
      </c>
      <c r="N1262" s="56">
        <v>45747</v>
      </c>
      <c r="O1262" s="55" t="s">
        <v>1644</v>
      </c>
      <c r="P1262" s="55" t="s">
        <v>329</v>
      </c>
      <c r="Q1262" s="55" t="s">
        <v>330</v>
      </c>
      <c r="R1262" s="55" t="s">
        <v>1644</v>
      </c>
      <c r="S1262" s="55" t="s">
        <v>1644</v>
      </c>
      <c r="T1262" s="55" t="s">
        <v>1644</v>
      </c>
      <c r="U1262" s="55" t="s">
        <v>4311</v>
      </c>
      <c r="V1262" s="55" t="s">
        <v>1881</v>
      </c>
      <c r="W1262" s="55" t="s">
        <v>1644</v>
      </c>
      <c r="X1262" s="56"/>
      <c r="Y1262" s="55" t="s">
        <v>1644</v>
      </c>
      <c r="Z1262" s="56"/>
      <c r="AA1262" s="55" t="s">
        <v>1644</v>
      </c>
      <c r="AB1262" s="59">
        <v>13649490</v>
      </c>
      <c r="AC1262" s="55" t="s">
        <v>1554</v>
      </c>
      <c r="AD1262" s="55" t="s">
        <v>1644</v>
      </c>
      <c r="AE1262" s="58">
        <v>0</v>
      </c>
      <c r="AF1262" s="55" t="s">
        <v>1644</v>
      </c>
      <c r="AG1262" s="55" t="s">
        <v>1644</v>
      </c>
      <c r="AH1262" s="55" t="s">
        <v>1644</v>
      </c>
      <c r="AI1262" s="55" t="s">
        <v>1644</v>
      </c>
      <c r="AJ1262" s="55" t="s">
        <v>1644</v>
      </c>
      <c r="AK1262" s="55" t="s">
        <v>1644</v>
      </c>
      <c r="AL1262" s="55" t="s">
        <v>1644</v>
      </c>
      <c r="AM1262" s="55" t="s">
        <v>3861</v>
      </c>
      <c r="AN1262" s="55" t="s">
        <v>1644</v>
      </c>
      <c r="AO1262" t="s">
        <v>3842</v>
      </c>
    </row>
    <row r="1263" spans="1:41" x14ac:dyDescent="0.25">
      <c r="A1263" s="56">
        <v>45747</v>
      </c>
      <c r="B1263" s="92" t="s">
        <v>2544</v>
      </c>
      <c r="C1263" s="55" t="s">
        <v>4309</v>
      </c>
      <c r="D1263" s="55" t="s">
        <v>3859</v>
      </c>
      <c r="E1263" s="55" t="s">
        <v>89</v>
      </c>
      <c r="F1263" s="55">
        <v>50900020</v>
      </c>
      <c r="G1263" s="55" t="s">
        <v>492</v>
      </c>
      <c r="H1263" s="55" t="s">
        <v>89</v>
      </c>
      <c r="I1263" s="57">
        <v>843.3</v>
      </c>
      <c r="J1263" s="57">
        <v>843.3</v>
      </c>
      <c r="K1263" s="55" t="s">
        <v>4302</v>
      </c>
      <c r="L1263" s="55" t="s">
        <v>1644</v>
      </c>
      <c r="M1263" s="55" t="s">
        <v>4309</v>
      </c>
      <c r="N1263" s="56">
        <v>45747</v>
      </c>
      <c r="O1263" s="55" t="s">
        <v>1644</v>
      </c>
      <c r="P1263" s="55" t="s">
        <v>329</v>
      </c>
      <c r="Q1263" s="55" t="s">
        <v>330</v>
      </c>
      <c r="R1263" s="55" t="s">
        <v>1644</v>
      </c>
      <c r="S1263" s="55" t="s">
        <v>1644</v>
      </c>
      <c r="T1263" s="55" t="s">
        <v>1644</v>
      </c>
      <c r="U1263" s="55" t="s">
        <v>3916</v>
      </c>
      <c r="V1263" s="55" t="s">
        <v>1881</v>
      </c>
      <c r="W1263" s="55" t="s">
        <v>1644</v>
      </c>
      <c r="X1263" s="56"/>
      <c r="Y1263" s="55" t="s">
        <v>1644</v>
      </c>
      <c r="Z1263" s="56"/>
      <c r="AA1263" s="55" t="s">
        <v>1644</v>
      </c>
      <c r="AB1263" s="59">
        <v>13130120</v>
      </c>
      <c r="AC1263" s="55" t="s">
        <v>1554</v>
      </c>
      <c r="AD1263" s="55" t="s">
        <v>1644</v>
      </c>
      <c r="AE1263" s="58">
        <v>0</v>
      </c>
      <c r="AF1263" s="55" t="s">
        <v>1644</v>
      </c>
      <c r="AG1263" s="55" t="s">
        <v>1644</v>
      </c>
      <c r="AH1263" s="55" t="s">
        <v>1644</v>
      </c>
      <c r="AI1263" s="55" t="s">
        <v>1644</v>
      </c>
      <c r="AJ1263" s="55" t="s">
        <v>1644</v>
      </c>
      <c r="AK1263" s="55" t="s">
        <v>1644</v>
      </c>
      <c r="AL1263" s="55" t="s">
        <v>1644</v>
      </c>
      <c r="AM1263" s="55" t="s">
        <v>3861</v>
      </c>
      <c r="AN1263" s="55" t="s">
        <v>1644</v>
      </c>
      <c r="AO1263" t="s">
        <v>3842</v>
      </c>
    </row>
    <row r="1264" spans="1:41" x14ac:dyDescent="0.25">
      <c r="A1264" s="56">
        <v>45747</v>
      </c>
      <c r="B1264" s="92" t="s">
        <v>2544</v>
      </c>
      <c r="C1264" s="55" t="s">
        <v>4309</v>
      </c>
      <c r="D1264" s="55" t="s">
        <v>3859</v>
      </c>
      <c r="E1264" s="55" t="s">
        <v>89</v>
      </c>
      <c r="F1264" s="55">
        <v>50900020</v>
      </c>
      <c r="G1264" s="55" t="s">
        <v>492</v>
      </c>
      <c r="H1264" s="55" t="s">
        <v>89</v>
      </c>
      <c r="I1264" s="57">
        <v>972.42</v>
      </c>
      <c r="J1264" s="57">
        <v>972.42</v>
      </c>
      <c r="K1264" s="55" t="s">
        <v>4302</v>
      </c>
      <c r="L1264" s="55" t="s">
        <v>1644</v>
      </c>
      <c r="M1264" s="55" t="s">
        <v>4309</v>
      </c>
      <c r="N1264" s="56">
        <v>45747</v>
      </c>
      <c r="O1264" s="55" t="s">
        <v>1644</v>
      </c>
      <c r="P1264" s="55" t="s">
        <v>329</v>
      </c>
      <c r="Q1264" s="55" t="s">
        <v>330</v>
      </c>
      <c r="R1264" s="55" t="s">
        <v>1644</v>
      </c>
      <c r="S1264" s="55" t="s">
        <v>1644</v>
      </c>
      <c r="T1264" s="55" t="s">
        <v>1644</v>
      </c>
      <c r="U1264" s="55" t="s">
        <v>3939</v>
      </c>
      <c r="V1264" s="55" t="s">
        <v>1881</v>
      </c>
      <c r="W1264" s="55" t="s">
        <v>1644</v>
      </c>
      <c r="X1264" s="56"/>
      <c r="Y1264" s="55" t="s">
        <v>1644</v>
      </c>
      <c r="Z1264" s="56"/>
      <c r="AA1264" s="55" t="s">
        <v>1644</v>
      </c>
      <c r="AB1264" s="59">
        <v>16282988</v>
      </c>
      <c r="AC1264" s="55" t="s">
        <v>1554</v>
      </c>
      <c r="AD1264" s="55" t="s">
        <v>1644</v>
      </c>
      <c r="AE1264" s="58">
        <v>0</v>
      </c>
      <c r="AF1264" s="55" t="s">
        <v>1644</v>
      </c>
      <c r="AG1264" s="55" t="s">
        <v>1644</v>
      </c>
      <c r="AH1264" s="55" t="s">
        <v>1644</v>
      </c>
      <c r="AI1264" s="55" t="s">
        <v>1644</v>
      </c>
      <c r="AJ1264" s="55" t="s">
        <v>1644</v>
      </c>
      <c r="AK1264" s="55" t="s">
        <v>1644</v>
      </c>
      <c r="AL1264" s="55" t="s">
        <v>1644</v>
      </c>
      <c r="AM1264" s="55" t="s">
        <v>3861</v>
      </c>
      <c r="AN1264" s="55" t="s">
        <v>1644</v>
      </c>
      <c r="AO1264" t="s">
        <v>3842</v>
      </c>
    </row>
    <row r="1265" spans="1:41" x14ac:dyDescent="0.25">
      <c r="A1265" s="56">
        <v>45747</v>
      </c>
      <c r="B1265" s="92" t="s">
        <v>2544</v>
      </c>
      <c r="C1265" s="55" t="s">
        <v>4309</v>
      </c>
      <c r="D1265" s="55" t="s">
        <v>3859</v>
      </c>
      <c r="E1265" s="55" t="s">
        <v>89</v>
      </c>
      <c r="F1265" s="55">
        <v>50900020</v>
      </c>
      <c r="G1265" s="55" t="s">
        <v>492</v>
      </c>
      <c r="H1265" s="55" t="s">
        <v>89</v>
      </c>
      <c r="I1265" s="57">
        <v>425.36</v>
      </c>
      <c r="J1265" s="57">
        <v>425.36</v>
      </c>
      <c r="K1265" s="55" t="s">
        <v>4302</v>
      </c>
      <c r="L1265" s="55" t="s">
        <v>1644</v>
      </c>
      <c r="M1265" s="55" t="s">
        <v>4309</v>
      </c>
      <c r="N1265" s="56">
        <v>45747</v>
      </c>
      <c r="O1265" s="55" t="s">
        <v>1644</v>
      </c>
      <c r="P1265" s="55" t="s">
        <v>329</v>
      </c>
      <c r="Q1265" s="55" t="s">
        <v>330</v>
      </c>
      <c r="R1265" s="55" t="s">
        <v>1644</v>
      </c>
      <c r="S1265" s="55" t="s">
        <v>1644</v>
      </c>
      <c r="T1265" s="55" t="s">
        <v>1644</v>
      </c>
      <c r="U1265" s="55" t="s">
        <v>3906</v>
      </c>
      <c r="V1265" s="55" t="s">
        <v>1881</v>
      </c>
      <c r="W1265" s="55" t="s">
        <v>1644</v>
      </c>
      <c r="X1265" s="56"/>
      <c r="Y1265" s="55" t="s">
        <v>1644</v>
      </c>
      <c r="Z1265" s="56"/>
      <c r="AA1265" s="55" t="s">
        <v>1644</v>
      </c>
      <c r="AB1265" s="59">
        <v>6622985</v>
      </c>
      <c r="AC1265" s="55" t="s">
        <v>1554</v>
      </c>
      <c r="AD1265" s="55" t="s">
        <v>1644</v>
      </c>
      <c r="AE1265" s="58">
        <v>0</v>
      </c>
      <c r="AF1265" s="55" t="s">
        <v>1644</v>
      </c>
      <c r="AG1265" s="55" t="s">
        <v>1644</v>
      </c>
      <c r="AH1265" s="55" t="s">
        <v>1644</v>
      </c>
      <c r="AI1265" s="55" t="s">
        <v>1644</v>
      </c>
      <c r="AJ1265" s="55" t="s">
        <v>1644</v>
      </c>
      <c r="AK1265" s="55" t="s">
        <v>1644</v>
      </c>
      <c r="AL1265" s="55" t="s">
        <v>1644</v>
      </c>
      <c r="AM1265" s="55" t="s">
        <v>3861</v>
      </c>
      <c r="AN1265" s="55" t="s">
        <v>1644</v>
      </c>
      <c r="AO1265" t="s">
        <v>3842</v>
      </c>
    </row>
    <row r="1266" spans="1:41" x14ac:dyDescent="0.25">
      <c r="A1266" s="56">
        <v>45747</v>
      </c>
      <c r="B1266" s="92" t="s">
        <v>2544</v>
      </c>
      <c r="C1266" s="55" t="s">
        <v>4309</v>
      </c>
      <c r="D1266" s="55" t="s">
        <v>3859</v>
      </c>
      <c r="E1266" s="55" t="s">
        <v>89</v>
      </c>
      <c r="F1266" s="55">
        <v>50900020</v>
      </c>
      <c r="G1266" s="55" t="s">
        <v>492</v>
      </c>
      <c r="H1266" s="55" t="s">
        <v>89</v>
      </c>
      <c r="I1266" s="57">
        <v>419.89</v>
      </c>
      <c r="J1266" s="57">
        <v>419.89</v>
      </c>
      <c r="K1266" s="55" t="s">
        <v>4302</v>
      </c>
      <c r="L1266" s="55" t="s">
        <v>1644</v>
      </c>
      <c r="M1266" s="55" t="s">
        <v>4309</v>
      </c>
      <c r="N1266" s="56">
        <v>45747</v>
      </c>
      <c r="O1266" s="55" t="s">
        <v>1644</v>
      </c>
      <c r="P1266" s="55" t="s">
        <v>329</v>
      </c>
      <c r="Q1266" s="55" t="s">
        <v>330</v>
      </c>
      <c r="R1266" s="55" t="s">
        <v>1644</v>
      </c>
      <c r="S1266" s="55" t="s">
        <v>1644</v>
      </c>
      <c r="T1266" s="55" t="s">
        <v>1644</v>
      </c>
      <c r="U1266" s="55" t="s">
        <v>3905</v>
      </c>
      <c r="V1266" s="55" t="s">
        <v>1881</v>
      </c>
      <c r="W1266" s="55" t="s">
        <v>1644</v>
      </c>
      <c r="X1266" s="56"/>
      <c r="Y1266" s="55" t="s">
        <v>1644</v>
      </c>
      <c r="Z1266" s="56"/>
      <c r="AA1266" s="55" t="s">
        <v>1644</v>
      </c>
      <c r="AB1266" s="59">
        <v>6361458</v>
      </c>
      <c r="AC1266" s="55" t="s">
        <v>1554</v>
      </c>
      <c r="AD1266" s="55" t="s">
        <v>1644</v>
      </c>
      <c r="AE1266" s="58">
        <v>0</v>
      </c>
      <c r="AF1266" s="55" t="s">
        <v>1644</v>
      </c>
      <c r="AG1266" s="55" t="s">
        <v>1644</v>
      </c>
      <c r="AH1266" s="55" t="s">
        <v>1644</v>
      </c>
      <c r="AI1266" s="55" t="s">
        <v>1644</v>
      </c>
      <c r="AJ1266" s="55" t="s">
        <v>1644</v>
      </c>
      <c r="AK1266" s="55" t="s">
        <v>1644</v>
      </c>
      <c r="AL1266" s="55" t="s">
        <v>1644</v>
      </c>
      <c r="AM1266" s="55" t="s">
        <v>3861</v>
      </c>
      <c r="AN1266" s="55" t="s">
        <v>1644</v>
      </c>
      <c r="AO1266" t="s">
        <v>3842</v>
      </c>
    </row>
    <row r="1267" spans="1:41" x14ac:dyDescent="0.25">
      <c r="A1267" s="56">
        <v>45747</v>
      </c>
      <c r="B1267" s="92" t="s">
        <v>2544</v>
      </c>
      <c r="C1267" s="55" t="s">
        <v>4309</v>
      </c>
      <c r="D1267" s="55" t="s">
        <v>3859</v>
      </c>
      <c r="E1267" s="55" t="s">
        <v>89</v>
      </c>
      <c r="F1267" s="55">
        <v>50900020</v>
      </c>
      <c r="G1267" s="55" t="s">
        <v>492</v>
      </c>
      <c r="H1267" s="55" t="s">
        <v>89</v>
      </c>
      <c r="I1267" s="57">
        <v>419.89</v>
      </c>
      <c r="J1267" s="57">
        <v>419.89</v>
      </c>
      <c r="K1267" s="55" t="s">
        <v>4302</v>
      </c>
      <c r="L1267" s="55" t="s">
        <v>1644</v>
      </c>
      <c r="M1267" s="55" t="s">
        <v>4309</v>
      </c>
      <c r="N1267" s="56">
        <v>45747</v>
      </c>
      <c r="O1267" s="55" t="s">
        <v>1644</v>
      </c>
      <c r="P1267" s="55" t="s">
        <v>329</v>
      </c>
      <c r="Q1267" s="55" t="s">
        <v>330</v>
      </c>
      <c r="R1267" s="55" t="s">
        <v>1644</v>
      </c>
      <c r="S1267" s="55" t="s">
        <v>1644</v>
      </c>
      <c r="T1267" s="55" t="s">
        <v>1644</v>
      </c>
      <c r="U1267" s="55" t="s">
        <v>3904</v>
      </c>
      <c r="V1267" s="55" t="s">
        <v>1881</v>
      </c>
      <c r="W1267" s="55" t="s">
        <v>1644</v>
      </c>
      <c r="X1267" s="56"/>
      <c r="Y1267" s="55" t="s">
        <v>1644</v>
      </c>
      <c r="Z1267" s="56"/>
      <c r="AA1267" s="55" t="s">
        <v>1644</v>
      </c>
      <c r="AB1267" s="59">
        <v>6361458</v>
      </c>
      <c r="AC1267" s="55" t="s">
        <v>1554</v>
      </c>
      <c r="AD1267" s="55" t="s">
        <v>1644</v>
      </c>
      <c r="AE1267" s="58">
        <v>0</v>
      </c>
      <c r="AF1267" s="55" t="s">
        <v>1644</v>
      </c>
      <c r="AG1267" s="55" t="s">
        <v>1644</v>
      </c>
      <c r="AH1267" s="55" t="s">
        <v>1644</v>
      </c>
      <c r="AI1267" s="55" t="s">
        <v>1644</v>
      </c>
      <c r="AJ1267" s="55" t="s">
        <v>1644</v>
      </c>
      <c r="AK1267" s="55" t="s">
        <v>1644</v>
      </c>
      <c r="AL1267" s="55" t="s">
        <v>1644</v>
      </c>
      <c r="AM1267" s="55" t="s">
        <v>3861</v>
      </c>
      <c r="AN1267" s="55" t="s">
        <v>1644</v>
      </c>
      <c r="AO1267" t="s">
        <v>3842</v>
      </c>
    </row>
    <row r="1268" spans="1:41" x14ac:dyDescent="0.25">
      <c r="A1268" s="56">
        <v>45747</v>
      </c>
      <c r="B1268" s="92" t="s">
        <v>2544</v>
      </c>
      <c r="C1268" s="55" t="s">
        <v>4309</v>
      </c>
      <c r="D1268" s="55" t="s">
        <v>3859</v>
      </c>
      <c r="E1268" s="55" t="s">
        <v>89</v>
      </c>
      <c r="F1268" s="55">
        <v>50900020</v>
      </c>
      <c r="G1268" s="55" t="s">
        <v>492</v>
      </c>
      <c r="H1268" s="55" t="s">
        <v>89</v>
      </c>
      <c r="I1268" s="57">
        <v>9.68</v>
      </c>
      <c r="J1268" s="57">
        <v>9.68</v>
      </c>
      <c r="K1268" s="55" t="s">
        <v>4302</v>
      </c>
      <c r="L1268" s="55" t="s">
        <v>1644</v>
      </c>
      <c r="M1268" s="55" t="s">
        <v>4309</v>
      </c>
      <c r="N1268" s="56">
        <v>45747</v>
      </c>
      <c r="O1268" s="55" t="s">
        <v>1644</v>
      </c>
      <c r="P1268" s="55" t="s">
        <v>329</v>
      </c>
      <c r="Q1268" s="55" t="s">
        <v>330</v>
      </c>
      <c r="R1268" s="55" t="s">
        <v>1644</v>
      </c>
      <c r="S1268" s="55" t="s">
        <v>1644</v>
      </c>
      <c r="T1268" s="55" t="s">
        <v>1644</v>
      </c>
      <c r="U1268" s="55" t="s">
        <v>3982</v>
      </c>
      <c r="V1268" s="55" t="s">
        <v>1881</v>
      </c>
      <c r="W1268" s="55" t="s">
        <v>1644</v>
      </c>
      <c r="X1268" s="56"/>
      <c r="Y1268" s="55" t="s">
        <v>1644</v>
      </c>
      <c r="Z1268" s="56"/>
      <c r="AA1268" s="55" t="s">
        <v>1644</v>
      </c>
      <c r="AB1268" s="59">
        <v>155407</v>
      </c>
      <c r="AC1268" s="55" t="s">
        <v>1554</v>
      </c>
      <c r="AD1268" s="55" t="s">
        <v>1644</v>
      </c>
      <c r="AE1268" s="58">
        <v>0</v>
      </c>
      <c r="AF1268" s="55" t="s">
        <v>1644</v>
      </c>
      <c r="AG1268" s="55" t="s">
        <v>1644</v>
      </c>
      <c r="AH1268" s="55" t="s">
        <v>1644</v>
      </c>
      <c r="AI1268" s="55" t="s">
        <v>1644</v>
      </c>
      <c r="AJ1268" s="55" t="s">
        <v>1644</v>
      </c>
      <c r="AK1268" s="55" t="s">
        <v>1644</v>
      </c>
      <c r="AL1268" s="55" t="s">
        <v>1644</v>
      </c>
      <c r="AM1268" s="55" t="s">
        <v>3861</v>
      </c>
      <c r="AN1268" s="55" t="s">
        <v>1644</v>
      </c>
      <c r="AO1268" t="s">
        <v>3842</v>
      </c>
    </row>
    <row r="1269" spans="1:41" x14ac:dyDescent="0.25">
      <c r="A1269" s="56">
        <v>45747</v>
      </c>
      <c r="B1269" s="92" t="s">
        <v>2544</v>
      </c>
      <c r="C1269" s="55" t="s">
        <v>4309</v>
      </c>
      <c r="D1269" s="55" t="s">
        <v>3859</v>
      </c>
      <c r="E1269" s="55" t="s">
        <v>89</v>
      </c>
      <c r="F1269" s="55">
        <v>50900020</v>
      </c>
      <c r="G1269" s="55" t="s">
        <v>492</v>
      </c>
      <c r="H1269" s="55" t="s">
        <v>89</v>
      </c>
      <c r="I1269" s="57">
        <v>425.37</v>
      </c>
      <c r="J1269" s="57">
        <v>425.37</v>
      </c>
      <c r="K1269" s="55" t="s">
        <v>4302</v>
      </c>
      <c r="L1269" s="55" t="s">
        <v>1644</v>
      </c>
      <c r="M1269" s="55" t="s">
        <v>4309</v>
      </c>
      <c r="N1269" s="56">
        <v>45747</v>
      </c>
      <c r="O1269" s="55" t="s">
        <v>1644</v>
      </c>
      <c r="P1269" s="55" t="s">
        <v>329</v>
      </c>
      <c r="Q1269" s="55" t="s">
        <v>330</v>
      </c>
      <c r="R1269" s="55" t="s">
        <v>1644</v>
      </c>
      <c r="S1269" s="55" t="s">
        <v>1644</v>
      </c>
      <c r="T1269" s="55" t="s">
        <v>1644</v>
      </c>
      <c r="U1269" s="55" t="s">
        <v>3940</v>
      </c>
      <c r="V1269" s="55" t="s">
        <v>1881</v>
      </c>
      <c r="W1269" s="55" t="s">
        <v>1644</v>
      </c>
      <c r="X1269" s="56"/>
      <c r="Y1269" s="55" t="s">
        <v>1644</v>
      </c>
      <c r="Z1269" s="56"/>
      <c r="AA1269" s="55" t="s">
        <v>1644</v>
      </c>
      <c r="AB1269" s="59">
        <v>6605971</v>
      </c>
      <c r="AC1269" s="55" t="s">
        <v>1554</v>
      </c>
      <c r="AD1269" s="55" t="s">
        <v>1644</v>
      </c>
      <c r="AE1269" s="58">
        <v>0</v>
      </c>
      <c r="AF1269" s="55" t="s">
        <v>1644</v>
      </c>
      <c r="AG1269" s="55" t="s">
        <v>1644</v>
      </c>
      <c r="AH1269" s="55" t="s">
        <v>1644</v>
      </c>
      <c r="AI1269" s="55" t="s">
        <v>1644</v>
      </c>
      <c r="AJ1269" s="55" t="s">
        <v>1644</v>
      </c>
      <c r="AK1269" s="55" t="s">
        <v>1644</v>
      </c>
      <c r="AL1269" s="55" t="s">
        <v>1644</v>
      </c>
      <c r="AM1269" s="55" t="s">
        <v>3861</v>
      </c>
      <c r="AN1269" s="55" t="s">
        <v>1644</v>
      </c>
      <c r="AO1269" t="s">
        <v>3842</v>
      </c>
    </row>
    <row r="1270" spans="1:41" x14ac:dyDescent="0.25">
      <c r="A1270" s="56">
        <v>45747</v>
      </c>
      <c r="B1270" s="92" t="s">
        <v>2544</v>
      </c>
      <c r="C1270" s="55" t="s">
        <v>4309</v>
      </c>
      <c r="D1270" s="55" t="s">
        <v>3859</v>
      </c>
      <c r="E1270" s="55" t="s">
        <v>89</v>
      </c>
      <c r="F1270" s="55">
        <v>50900020</v>
      </c>
      <c r="G1270" s="55" t="s">
        <v>492</v>
      </c>
      <c r="H1270" s="55" t="s">
        <v>89</v>
      </c>
      <c r="I1270" s="57">
        <v>490.94</v>
      </c>
      <c r="J1270" s="57">
        <v>490.94</v>
      </c>
      <c r="K1270" s="55" t="s">
        <v>4302</v>
      </c>
      <c r="L1270" s="55" t="s">
        <v>1644</v>
      </c>
      <c r="M1270" s="55" t="s">
        <v>4309</v>
      </c>
      <c r="N1270" s="56">
        <v>45747</v>
      </c>
      <c r="O1270" s="55" t="s">
        <v>1644</v>
      </c>
      <c r="P1270" s="55" t="s">
        <v>329</v>
      </c>
      <c r="Q1270" s="55" t="s">
        <v>330</v>
      </c>
      <c r="R1270" s="55" t="s">
        <v>1644</v>
      </c>
      <c r="S1270" s="55" t="s">
        <v>1644</v>
      </c>
      <c r="T1270" s="55" t="s">
        <v>1644</v>
      </c>
      <c r="U1270" s="55" t="s">
        <v>3930</v>
      </c>
      <c r="V1270" s="55" t="s">
        <v>1881</v>
      </c>
      <c r="W1270" s="55" t="s">
        <v>1644</v>
      </c>
      <c r="X1270" s="56"/>
      <c r="Y1270" s="55" t="s">
        <v>1644</v>
      </c>
      <c r="Z1270" s="56"/>
      <c r="AA1270" s="55" t="s">
        <v>1644</v>
      </c>
      <c r="AB1270" s="59">
        <v>7712594</v>
      </c>
      <c r="AC1270" s="55" t="s">
        <v>1554</v>
      </c>
      <c r="AD1270" s="55" t="s">
        <v>1644</v>
      </c>
      <c r="AE1270" s="58">
        <v>0</v>
      </c>
      <c r="AF1270" s="55" t="s">
        <v>1644</v>
      </c>
      <c r="AG1270" s="55" t="s">
        <v>1644</v>
      </c>
      <c r="AH1270" s="55" t="s">
        <v>1644</v>
      </c>
      <c r="AI1270" s="55" t="s">
        <v>1644</v>
      </c>
      <c r="AJ1270" s="55" t="s">
        <v>1644</v>
      </c>
      <c r="AK1270" s="55" t="s">
        <v>1644</v>
      </c>
      <c r="AL1270" s="55" t="s">
        <v>1644</v>
      </c>
      <c r="AM1270" s="55" t="s">
        <v>3861</v>
      </c>
      <c r="AN1270" s="55" t="s">
        <v>1644</v>
      </c>
      <c r="AO1270" t="s">
        <v>3842</v>
      </c>
    </row>
    <row r="1271" spans="1:41" x14ac:dyDescent="0.25">
      <c r="A1271" s="56">
        <v>45747</v>
      </c>
      <c r="B1271" s="92" t="s">
        <v>2544</v>
      </c>
      <c r="C1271" s="55" t="s">
        <v>4309</v>
      </c>
      <c r="D1271" s="55" t="s">
        <v>3859</v>
      </c>
      <c r="E1271" s="55" t="s">
        <v>89</v>
      </c>
      <c r="F1271" s="55">
        <v>50900020</v>
      </c>
      <c r="G1271" s="55" t="s">
        <v>492</v>
      </c>
      <c r="H1271" s="55" t="s">
        <v>89</v>
      </c>
      <c r="I1271" s="57">
        <v>419.89</v>
      </c>
      <c r="J1271" s="57">
        <v>419.89</v>
      </c>
      <c r="K1271" s="55" t="s">
        <v>4302</v>
      </c>
      <c r="L1271" s="55" t="s">
        <v>1644</v>
      </c>
      <c r="M1271" s="55" t="s">
        <v>4309</v>
      </c>
      <c r="N1271" s="56">
        <v>45747</v>
      </c>
      <c r="O1271" s="55" t="s">
        <v>1644</v>
      </c>
      <c r="P1271" s="55" t="s">
        <v>329</v>
      </c>
      <c r="Q1271" s="55" t="s">
        <v>330</v>
      </c>
      <c r="R1271" s="55" t="s">
        <v>1644</v>
      </c>
      <c r="S1271" s="55" t="s">
        <v>1644</v>
      </c>
      <c r="T1271" s="55" t="s">
        <v>1644</v>
      </c>
      <c r="U1271" s="55" t="s">
        <v>3873</v>
      </c>
      <c r="V1271" s="55" t="s">
        <v>1881</v>
      </c>
      <c r="W1271" s="55" t="s">
        <v>1644</v>
      </c>
      <c r="X1271" s="56"/>
      <c r="Y1271" s="55" t="s">
        <v>1644</v>
      </c>
      <c r="Z1271" s="56"/>
      <c r="AA1271" s="55" t="s">
        <v>1644</v>
      </c>
      <c r="AB1271" s="59">
        <v>6361458</v>
      </c>
      <c r="AC1271" s="55" t="s">
        <v>1554</v>
      </c>
      <c r="AD1271" s="55" t="s">
        <v>1644</v>
      </c>
      <c r="AE1271" s="58">
        <v>0</v>
      </c>
      <c r="AF1271" s="55" t="s">
        <v>1644</v>
      </c>
      <c r="AG1271" s="55" t="s">
        <v>1644</v>
      </c>
      <c r="AH1271" s="55" t="s">
        <v>1644</v>
      </c>
      <c r="AI1271" s="55" t="s">
        <v>1644</v>
      </c>
      <c r="AJ1271" s="55" t="s">
        <v>1644</v>
      </c>
      <c r="AK1271" s="55" t="s">
        <v>1644</v>
      </c>
      <c r="AL1271" s="55" t="s">
        <v>1644</v>
      </c>
      <c r="AM1271" s="55" t="s">
        <v>3861</v>
      </c>
      <c r="AN1271" s="55" t="s">
        <v>1644</v>
      </c>
      <c r="AO1271" t="s">
        <v>3842</v>
      </c>
    </row>
    <row r="1272" spans="1:41" x14ac:dyDescent="0.25">
      <c r="A1272" s="56">
        <v>45747</v>
      </c>
      <c r="B1272" s="92" t="s">
        <v>2544</v>
      </c>
      <c r="C1272" s="55" t="s">
        <v>4309</v>
      </c>
      <c r="D1272" s="55" t="s">
        <v>3859</v>
      </c>
      <c r="E1272" s="55" t="s">
        <v>89</v>
      </c>
      <c r="F1272" s="55">
        <v>50900020</v>
      </c>
      <c r="G1272" s="55" t="s">
        <v>492</v>
      </c>
      <c r="H1272" s="55" t="s">
        <v>89</v>
      </c>
      <c r="I1272" s="57">
        <v>260.41000000000003</v>
      </c>
      <c r="J1272" s="57">
        <v>260.41000000000003</v>
      </c>
      <c r="K1272" s="55" t="s">
        <v>4302</v>
      </c>
      <c r="L1272" s="55" t="s">
        <v>1644</v>
      </c>
      <c r="M1272" s="55" t="s">
        <v>4309</v>
      </c>
      <c r="N1272" s="56">
        <v>45747</v>
      </c>
      <c r="O1272" s="55" t="s">
        <v>1644</v>
      </c>
      <c r="P1272" s="55" t="s">
        <v>329</v>
      </c>
      <c r="Q1272" s="55" t="s">
        <v>330</v>
      </c>
      <c r="R1272" s="55" t="s">
        <v>1644</v>
      </c>
      <c r="S1272" s="55" t="s">
        <v>1644</v>
      </c>
      <c r="T1272" s="55" t="s">
        <v>1644</v>
      </c>
      <c r="U1272" s="55" t="s">
        <v>3968</v>
      </c>
      <c r="V1272" s="55" t="s">
        <v>1881</v>
      </c>
      <c r="W1272" s="55" t="s">
        <v>1644</v>
      </c>
      <c r="X1272" s="56"/>
      <c r="Y1272" s="55" t="s">
        <v>1644</v>
      </c>
      <c r="Z1272" s="56"/>
      <c r="AA1272" s="55" t="s">
        <v>1644</v>
      </c>
      <c r="AB1272" s="59">
        <v>4177500</v>
      </c>
      <c r="AC1272" s="55" t="s">
        <v>1554</v>
      </c>
      <c r="AD1272" s="55" t="s">
        <v>1644</v>
      </c>
      <c r="AE1272" s="58">
        <v>0</v>
      </c>
      <c r="AF1272" s="55" t="s">
        <v>1644</v>
      </c>
      <c r="AG1272" s="55" t="s">
        <v>1644</v>
      </c>
      <c r="AH1272" s="55" t="s">
        <v>1644</v>
      </c>
      <c r="AI1272" s="55" t="s">
        <v>1644</v>
      </c>
      <c r="AJ1272" s="55" t="s">
        <v>1644</v>
      </c>
      <c r="AK1272" s="55" t="s">
        <v>1644</v>
      </c>
      <c r="AL1272" s="55" t="s">
        <v>1644</v>
      </c>
      <c r="AM1272" s="55" t="s">
        <v>3861</v>
      </c>
      <c r="AN1272" s="55" t="s">
        <v>1644</v>
      </c>
      <c r="AO1272" t="s">
        <v>3842</v>
      </c>
    </row>
    <row r="1273" spans="1:41" x14ac:dyDescent="0.25">
      <c r="A1273" s="56">
        <v>45747</v>
      </c>
      <c r="B1273" s="92" t="s">
        <v>2544</v>
      </c>
      <c r="C1273" s="55" t="s">
        <v>4309</v>
      </c>
      <c r="D1273" s="55" t="s">
        <v>3859</v>
      </c>
      <c r="E1273" s="55" t="s">
        <v>89</v>
      </c>
      <c r="F1273" s="55">
        <v>50900020</v>
      </c>
      <c r="G1273" s="55" t="s">
        <v>492</v>
      </c>
      <c r="H1273" s="55" t="s">
        <v>89</v>
      </c>
      <c r="I1273" s="57">
        <v>574.6</v>
      </c>
      <c r="J1273" s="57">
        <v>574.6</v>
      </c>
      <c r="K1273" s="55" t="s">
        <v>4302</v>
      </c>
      <c r="L1273" s="55" t="s">
        <v>1644</v>
      </c>
      <c r="M1273" s="55" t="s">
        <v>4309</v>
      </c>
      <c r="N1273" s="56">
        <v>45747</v>
      </c>
      <c r="O1273" s="55" t="s">
        <v>1644</v>
      </c>
      <c r="P1273" s="55" t="s">
        <v>329</v>
      </c>
      <c r="Q1273" s="55" t="s">
        <v>330</v>
      </c>
      <c r="R1273" s="55" t="s">
        <v>1644</v>
      </c>
      <c r="S1273" s="55" t="s">
        <v>1644</v>
      </c>
      <c r="T1273" s="55" t="s">
        <v>1644</v>
      </c>
      <c r="U1273" s="55" t="s">
        <v>3898</v>
      </c>
      <c r="V1273" s="55" t="s">
        <v>1881</v>
      </c>
      <c r="W1273" s="55" t="s">
        <v>1644</v>
      </c>
      <c r="X1273" s="56"/>
      <c r="Y1273" s="55" t="s">
        <v>1644</v>
      </c>
      <c r="Z1273" s="56"/>
      <c r="AA1273" s="55" t="s">
        <v>1644</v>
      </c>
      <c r="AB1273" s="59">
        <v>8983277</v>
      </c>
      <c r="AC1273" s="55" t="s">
        <v>1554</v>
      </c>
      <c r="AD1273" s="55" t="s">
        <v>1644</v>
      </c>
      <c r="AE1273" s="58">
        <v>0</v>
      </c>
      <c r="AF1273" s="55" t="s">
        <v>1644</v>
      </c>
      <c r="AG1273" s="55" t="s">
        <v>1644</v>
      </c>
      <c r="AH1273" s="55" t="s">
        <v>1644</v>
      </c>
      <c r="AI1273" s="55" t="s">
        <v>1644</v>
      </c>
      <c r="AJ1273" s="55" t="s">
        <v>1644</v>
      </c>
      <c r="AK1273" s="55" t="s">
        <v>1644</v>
      </c>
      <c r="AL1273" s="55" t="s">
        <v>1644</v>
      </c>
      <c r="AM1273" s="55" t="s">
        <v>3861</v>
      </c>
      <c r="AN1273" s="55" t="s">
        <v>1644</v>
      </c>
      <c r="AO1273" t="s">
        <v>3842</v>
      </c>
    </row>
    <row r="1274" spans="1:41" x14ac:dyDescent="0.25">
      <c r="A1274" s="56">
        <v>45747</v>
      </c>
      <c r="B1274" s="92" t="s">
        <v>2544</v>
      </c>
      <c r="C1274" s="55" t="s">
        <v>4309</v>
      </c>
      <c r="D1274" s="55" t="s">
        <v>3859</v>
      </c>
      <c r="E1274" s="55" t="s">
        <v>89</v>
      </c>
      <c r="F1274" s="55">
        <v>50900020</v>
      </c>
      <c r="G1274" s="55" t="s">
        <v>492</v>
      </c>
      <c r="H1274" s="55" t="s">
        <v>89</v>
      </c>
      <c r="I1274" s="57">
        <v>1209</v>
      </c>
      <c r="J1274" s="57">
        <v>1209</v>
      </c>
      <c r="K1274" s="55" t="s">
        <v>4302</v>
      </c>
      <c r="L1274" s="55" t="s">
        <v>1644</v>
      </c>
      <c r="M1274" s="55" t="s">
        <v>4309</v>
      </c>
      <c r="N1274" s="56">
        <v>45747</v>
      </c>
      <c r="O1274" s="55" t="s">
        <v>1644</v>
      </c>
      <c r="P1274" s="55" t="s">
        <v>329</v>
      </c>
      <c r="Q1274" s="55" t="s">
        <v>330</v>
      </c>
      <c r="R1274" s="55" t="s">
        <v>1644</v>
      </c>
      <c r="S1274" s="55" t="s">
        <v>1644</v>
      </c>
      <c r="T1274" s="55" t="s">
        <v>1644</v>
      </c>
      <c r="U1274" s="55" t="s">
        <v>3937</v>
      </c>
      <c r="V1274" s="55" t="s">
        <v>1881</v>
      </c>
      <c r="W1274" s="55" t="s">
        <v>1644</v>
      </c>
      <c r="X1274" s="56"/>
      <c r="Y1274" s="55" t="s">
        <v>1644</v>
      </c>
      <c r="Z1274" s="56"/>
      <c r="AA1274" s="55" t="s">
        <v>1644</v>
      </c>
      <c r="AB1274" s="59">
        <v>19634160</v>
      </c>
      <c r="AC1274" s="55" t="s">
        <v>1554</v>
      </c>
      <c r="AD1274" s="55" t="s">
        <v>1644</v>
      </c>
      <c r="AE1274" s="58">
        <v>0</v>
      </c>
      <c r="AF1274" s="55" t="s">
        <v>1644</v>
      </c>
      <c r="AG1274" s="55" t="s">
        <v>1644</v>
      </c>
      <c r="AH1274" s="55" t="s">
        <v>1644</v>
      </c>
      <c r="AI1274" s="55" t="s">
        <v>1644</v>
      </c>
      <c r="AJ1274" s="55" t="s">
        <v>1644</v>
      </c>
      <c r="AK1274" s="55" t="s">
        <v>1644</v>
      </c>
      <c r="AL1274" s="55" t="s">
        <v>1644</v>
      </c>
      <c r="AM1274" s="55" t="s">
        <v>3861</v>
      </c>
      <c r="AN1274" s="55" t="s">
        <v>1644</v>
      </c>
      <c r="AO1274" t="s">
        <v>3842</v>
      </c>
    </row>
    <row r="1275" spans="1:41" x14ac:dyDescent="0.25">
      <c r="A1275" s="56">
        <v>45747</v>
      </c>
      <c r="B1275" s="92" t="s">
        <v>2544</v>
      </c>
      <c r="C1275" s="55" t="s">
        <v>4309</v>
      </c>
      <c r="D1275" s="55" t="s">
        <v>3859</v>
      </c>
      <c r="E1275" s="55" t="s">
        <v>89</v>
      </c>
      <c r="F1275" s="55">
        <v>50900020</v>
      </c>
      <c r="G1275" s="55" t="s">
        <v>492</v>
      </c>
      <c r="H1275" s="55" t="s">
        <v>89</v>
      </c>
      <c r="I1275" s="57">
        <v>944.41</v>
      </c>
      <c r="J1275" s="57">
        <v>944.41</v>
      </c>
      <c r="K1275" s="55" t="s">
        <v>4302</v>
      </c>
      <c r="L1275" s="55" t="s">
        <v>1644</v>
      </c>
      <c r="M1275" s="55" t="s">
        <v>4309</v>
      </c>
      <c r="N1275" s="56">
        <v>45747</v>
      </c>
      <c r="O1275" s="55" t="s">
        <v>1644</v>
      </c>
      <c r="P1275" s="55" t="s">
        <v>329</v>
      </c>
      <c r="Q1275" s="55" t="s">
        <v>330</v>
      </c>
      <c r="R1275" s="55" t="s">
        <v>1644</v>
      </c>
      <c r="S1275" s="55" t="s">
        <v>1644</v>
      </c>
      <c r="T1275" s="55" t="s">
        <v>1644</v>
      </c>
      <c r="U1275" s="55" t="s">
        <v>3907</v>
      </c>
      <c r="V1275" s="55" t="s">
        <v>1881</v>
      </c>
      <c r="W1275" s="55" t="s">
        <v>1644</v>
      </c>
      <c r="X1275" s="56"/>
      <c r="Y1275" s="55" t="s">
        <v>1644</v>
      </c>
      <c r="Z1275" s="56"/>
      <c r="AA1275" s="55" t="s">
        <v>1644</v>
      </c>
      <c r="AB1275" s="59">
        <v>15434434</v>
      </c>
      <c r="AC1275" s="55" t="s">
        <v>1554</v>
      </c>
      <c r="AD1275" s="55" t="s">
        <v>1644</v>
      </c>
      <c r="AE1275" s="58">
        <v>0</v>
      </c>
      <c r="AF1275" s="55" t="s">
        <v>1644</v>
      </c>
      <c r="AG1275" s="55" t="s">
        <v>1644</v>
      </c>
      <c r="AH1275" s="55" t="s">
        <v>1644</v>
      </c>
      <c r="AI1275" s="55" t="s">
        <v>1644</v>
      </c>
      <c r="AJ1275" s="55" t="s">
        <v>1644</v>
      </c>
      <c r="AK1275" s="55" t="s">
        <v>1644</v>
      </c>
      <c r="AL1275" s="55" t="s">
        <v>1644</v>
      </c>
      <c r="AM1275" s="55" t="s">
        <v>3861</v>
      </c>
      <c r="AN1275" s="55" t="s">
        <v>1644</v>
      </c>
      <c r="AO1275" t="s">
        <v>3842</v>
      </c>
    </row>
    <row r="1276" spans="1:41" x14ac:dyDescent="0.25">
      <c r="A1276" s="56">
        <v>45747</v>
      </c>
      <c r="B1276" s="92" t="s">
        <v>2544</v>
      </c>
      <c r="C1276" s="55" t="s">
        <v>4309</v>
      </c>
      <c r="D1276" s="55" t="s">
        <v>3859</v>
      </c>
      <c r="E1276" s="55" t="s">
        <v>89</v>
      </c>
      <c r="F1276" s="55">
        <v>50900020</v>
      </c>
      <c r="G1276" s="55" t="s">
        <v>492</v>
      </c>
      <c r="H1276" s="55" t="s">
        <v>89</v>
      </c>
      <c r="I1276" s="57">
        <v>574.6</v>
      </c>
      <c r="J1276" s="57">
        <v>574.6</v>
      </c>
      <c r="K1276" s="55" t="s">
        <v>4302</v>
      </c>
      <c r="L1276" s="55" t="s">
        <v>1644</v>
      </c>
      <c r="M1276" s="55" t="s">
        <v>4309</v>
      </c>
      <c r="N1276" s="56">
        <v>45747</v>
      </c>
      <c r="O1276" s="55" t="s">
        <v>1644</v>
      </c>
      <c r="P1276" s="55" t="s">
        <v>329</v>
      </c>
      <c r="Q1276" s="55" t="s">
        <v>330</v>
      </c>
      <c r="R1276" s="55" t="s">
        <v>1644</v>
      </c>
      <c r="S1276" s="55" t="s">
        <v>1644</v>
      </c>
      <c r="T1276" s="55" t="s">
        <v>1644</v>
      </c>
      <c r="U1276" s="55" t="s">
        <v>3934</v>
      </c>
      <c r="V1276" s="55" t="s">
        <v>1881</v>
      </c>
      <c r="W1276" s="55" t="s">
        <v>1644</v>
      </c>
      <c r="X1276" s="56"/>
      <c r="Y1276" s="55" t="s">
        <v>1644</v>
      </c>
      <c r="Z1276" s="56"/>
      <c r="AA1276" s="55" t="s">
        <v>1644</v>
      </c>
      <c r="AB1276" s="59">
        <v>9032695</v>
      </c>
      <c r="AC1276" s="55" t="s">
        <v>1554</v>
      </c>
      <c r="AD1276" s="55" t="s">
        <v>1644</v>
      </c>
      <c r="AE1276" s="58">
        <v>0</v>
      </c>
      <c r="AF1276" s="55" t="s">
        <v>1644</v>
      </c>
      <c r="AG1276" s="55" t="s">
        <v>1644</v>
      </c>
      <c r="AH1276" s="55" t="s">
        <v>1644</v>
      </c>
      <c r="AI1276" s="55" t="s">
        <v>1644</v>
      </c>
      <c r="AJ1276" s="55" t="s">
        <v>1644</v>
      </c>
      <c r="AK1276" s="55" t="s">
        <v>1644</v>
      </c>
      <c r="AL1276" s="55" t="s">
        <v>1644</v>
      </c>
      <c r="AM1276" s="55" t="s">
        <v>3861</v>
      </c>
      <c r="AN1276" s="55" t="s">
        <v>1644</v>
      </c>
      <c r="AO1276" t="s">
        <v>3842</v>
      </c>
    </row>
    <row r="1277" spans="1:41" x14ac:dyDescent="0.25">
      <c r="A1277" s="56">
        <v>45747</v>
      </c>
      <c r="B1277" s="92" t="s">
        <v>2544</v>
      </c>
      <c r="C1277" s="55" t="s">
        <v>4309</v>
      </c>
      <c r="D1277" s="55" t="s">
        <v>3859</v>
      </c>
      <c r="E1277" s="55" t="s">
        <v>89</v>
      </c>
      <c r="F1277" s="55">
        <v>50900020</v>
      </c>
      <c r="G1277" s="55" t="s">
        <v>492</v>
      </c>
      <c r="H1277" s="55" t="s">
        <v>89</v>
      </c>
      <c r="I1277" s="57">
        <v>944.41</v>
      </c>
      <c r="J1277" s="57">
        <v>944.41</v>
      </c>
      <c r="K1277" s="55" t="s">
        <v>4302</v>
      </c>
      <c r="L1277" s="55" t="s">
        <v>1644</v>
      </c>
      <c r="M1277" s="55" t="s">
        <v>4309</v>
      </c>
      <c r="N1277" s="56">
        <v>45747</v>
      </c>
      <c r="O1277" s="55" t="s">
        <v>1644</v>
      </c>
      <c r="P1277" s="55" t="s">
        <v>329</v>
      </c>
      <c r="Q1277" s="55" t="s">
        <v>330</v>
      </c>
      <c r="R1277" s="55" t="s">
        <v>1644</v>
      </c>
      <c r="S1277" s="55" t="s">
        <v>1644</v>
      </c>
      <c r="T1277" s="55" t="s">
        <v>1644</v>
      </c>
      <c r="U1277" s="55" t="s">
        <v>3903</v>
      </c>
      <c r="V1277" s="55" t="s">
        <v>1881</v>
      </c>
      <c r="W1277" s="55" t="s">
        <v>1644</v>
      </c>
      <c r="X1277" s="56"/>
      <c r="Y1277" s="55" t="s">
        <v>1644</v>
      </c>
      <c r="Z1277" s="56"/>
      <c r="AA1277" s="55" t="s">
        <v>1644</v>
      </c>
      <c r="AB1277" s="59">
        <v>14666635</v>
      </c>
      <c r="AC1277" s="55" t="s">
        <v>1554</v>
      </c>
      <c r="AD1277" s="55" t="s">
        <v>1644</v>
      </c>
      <c r="AE1277" s="58">
        <v>0</v>
      </c>
      <c r="AF1277" s="55" t="s">
        <v>1644</v>
      </c>
      <c r="AG1277" s="55" t="s">
        <v>1644</v>
      </c>
      <c r="AH1277" s="55" t="s">
        <v>1644</v>
      </c>
      <c r="AI1277" s="55" t="s">
        <v>1644</v>
      </c>
      <c r="AJ1277" s="55" t="s">
        <v>1644</v>
      </c>
      <c r="AK1277" s="55" t="s">
        <v>1644</v>
      </c>
      <c r="AL1277" s="55" t="s">
        <v>1644</v>
      </c>
      <c r="AM1277" s="55" t="s">
        <v>3861</v>
      </c>
      <c r="AN1277" s="55" t="s">
        <v>1644</v>
      </c>
      <c r="AO1277" t="s">
        <v>3842</v>
      </c>
    </row>
    <row r="1278" spans="1:41" x14ac:dyDescent="0.25">
      <c r="A1278" s="56">
        <v>45747</v>
      </c>
      <c r="B1278" s="92" t="s">
        <v>2544</v>
      </c>
      <c r="C1278" s="55" t="s">
        <v>4309</v>
      </c>
      <c r="D1278" s="55" t="s">
        <v>3859</v>
      </c>
      <c r="E1278" s="55" t="s">
        <v>89</v>
      </c>
      <c r="F1278" s="55">
        <v>50900020</v>
      </c>
      <c r="G1278" s="55" t="s">
        <v>492</v>
      </c>
      <c r="H1278" s="55" t="s">
        <v>89</v>
      </c>
      <c r="I1278" s="57">
        <v>944.42</v>
      </c>
      <c r="J1278" s="57">
        <v>944.42</v>
      </c>
      <c r="K1278" s="55" t="s">
        <v>4302</v>
      </c>
      <c r="L1278" s="55" t="s">
        <v>1644</v>
      </c>
      <c r="M1278" s="55" t="s">
        <v>4309</v>
      </c>
      <c r="N1278" s="56">
        <v>45747</v>
      </c>
      <c r="O1278" s="55" t="s">
        <v>1644</v>
      </c>
      <c r="P1278" s="55" t="s">
        <v>329</v>
      </c>
      <c r="Q1278" s="55" t="s">
        <v>330</v>
      </c>
      <c r="R1278" s="55" t="s">
        <v>1644</v>
      </c>
      <c r="S1278" s="55" t="s">
        <v>1644</v>
      </c>
      <c r="T1278" s="55" t="s">
        <v>1644</v>
      </c>
      <c r="U1278" s="55" t="s">
        <v>3874</v>
      </c>
      <c r="V1278" s="55" t="s">
        <v>1881</v>
      </c>
      <c r="W1278" s="55" t="s">
        <v>1644</v>
      </c>
      <c r="X1278" s="56"/>
      <c r="Y1278" s="55" t="s">
        <v>1644</v>
      </c>
      <c r="Z1278" s="56"/>
      <c r="AA1278" s="55" t="s">
        <v>1644</v>
      </c>
      <c r="AB1278" s="59">
        <v>15337327</v>
      </c>
      <c r="AC1278" s="55" t="s">
        <v>1554</v>
      </c>
      <c r="AD1278" s="55" t="s">
        <v>1644</v>
      </c>
      <c r="AE1278" s="58">
        <v>0</v>
      </c>
      <c r="AF1278" s="55" t="s">
        <v>1644</v>
      </c>
      <c r="AG1278" s="55" t="s">
        <v>1644</v>
      </c>
      <c r="AH1278" s="55" t="s">
        <v>1644</v>
      </c>
      <c r="AI1278" s="55" t="s">
        <v>1644</v>
      </c>
      <c r="AJ1278" s="55" t="s">
        <v>1644</v>
      </c>
      <c r="AK1278" s="55" t="s">
        <v>1644</v>
      </c>
      <c r="AL1278" s="55" t="s">
        <v>1644</v>
      </c>
      <c r="AM1278" s="55" t="s">
        <v>3861</v>
      </c>
      <c r="AN1278" s="55" t="s">
        <v>1644</v>
      </c>
      <c r="AO1278" t="s">
        <v>3842</v>
      </c>
    </row>
    <row r="1279" spans="1:41" x14ac:dyDescent="0.25">
      <c r="A1279" s="56">
        <v>45747</v>
      </c>
      <c r="B1279" s="92" t="s">
        <v>2544</v>
      </c>
      <c r="C1279" s="55" t="s">
        <v>4309</v>
      </c>
      <c r="D1279" s="55" t="s">
        <v>3859</v>
      </c>
      <c r="E1279" s="55" t="s">
        <v>89</v>
      </c>
      <c r="F1279" s="55">
        <v>50900020</v>
      </c>
      <c r="G1279" s="55" t="s">
        <v>492</v>
      </c>
      <c r="H1279" s="55" t="s">
        <v>89</v>
      </c>
      <c r="I1279" s="57">
        <v>493.22</v>
      </c>
      <c r="J1279" s="57">
        <v>493.22</v>
      </c>
      <c r="K1279" s="55" t="s">
        <v>4302</v>
      </c>
      <c r="L1279" s="55" t="s">
        <v>1644</v>
      </c>
      <c r="M1279" s="55" t="s">
        <v>4309</v>
      </c>
      <c r="N1279" s="56">
        <v>45747</v>
      </c>
      <c r="O1279" s="55" t="s">
        <v>1644</v>
      </c>
      <c r="P1279" s="55" t="s">
        <v>329</v>
      </c>
      <c r="Q1279" s="55" t="s">
        <v>330</v>
      </c>
      <c r="R1279" s="55" t="s">
        <v>1644</v>
      </c>
      <c r="S1279" s="55" t="s">
        <v>1644</v>
      </c>
      <c r="T1279" s="55" t="s">
        <v>1644</v>
      </c>
      <c r="U1279" s="55" t="s">
        <v>3927</v>
      </c>
      <c r="V1279" s="55" t="s">
        <v>1881</v>
      </c>
      <c r="W1279" s="55" t="s">
        <v>1644</v>
      </c>
      <c r="X1279" s="56"/>
      <c r="Y1279" s="55" t="s">
        <v>1644</v>
      </c>
      <c r="Z1279" s="56"/>
      <c r="AA1279" s="55" t="s">
        <v>1644</v>
      </c>
      <c r="AB1279" s="59">
        <v>7696263</v>
      </c>
      <c r="AC1279" s="55" t="s">
        <v>1554</v>
      </c>
      <c r="AD1279" s="55" t="s">
        <v>1644</v>
      </c>
      <c r="AE1279" s="58">
        <v>0</v>
      </c>
      <c r="AF1279" s="55" t="s">
        <v>1644</v>
      </c>
      <c r="AG1279" s="55" t="s">
        <v>1644</v>
      </c>
      <c r="AH1279" s="55" t="s">
        <v>1644</v>
      </c>
      <c r="AI1279" s="55" t="s">
        <v>1644</v>
      </c>
      <c r="AJ1279" s="55" t="s">
        <v>1644</v>
      </c>
      <c r="AK1279" s="55" t="s">
        <v>1644</v>
      </c>
      <c r="AL1279" s="55" t="s">
        <v>1644</v>
      </c>
      <c r="AM1279" s="55" t="s">
        <v>3861</v>
      </c>
      <c r="AN1279" s="55" t="s">
        <v>1644</v>
      </c>
      <c r="AO1279" t="s">
        <v>3842</v>
      </c>
    </row>
    <row r="1280" spans="1:41" x14ac:dyDescent="0.25">
      <c r="A1280" s="56">
        <v>45747</v>
      </c>
      <c r="B1280" s="92" t="s">
        <v>2544</v>
      </c>
      <c r="C1280" s="55" t="s">
        <v>4309</v>
      </c>
      <c r="D1280" s="55" t="s">
        <v>3859</v>
      </c>
      <c r="E1280" s="55" t="s">
        <v>89</v>
      </c>
      <c r="F1280" s="55">
        <v>50900020</v>
      </c>
      <c r="G1280" s="55" t="s">
        <v>492</v>
      </c>
      <c r="H1280" s="55" t="s">
        <v>89</v>
      </c>
      <c r="I1280" s="57">
        <v>1209</v>
      </c>
      <c r="J1280" s="57">
        <v>1209</v>
      </c>
      <c r="K1280" s="55" t="s">
        <v>4302</v>
      </c>
      <c r="L1280" s="55" t="s">
        <v>1644</v>
      </c>
      <c r="M1280" s="55" t="s">
        <v>4309</v>
      </c>
      <c r="N1280" s="56">
        <v>45747</v>
      </c>
      <c r="O1280" s="55" t="s">
        <v>1644</v>
      </c>
      <c r="P1280" s="55" t="s">
        <v>329</v>
      </c>
      <c r="Q1280" s="55" t="s">
        <v>330</v>
      </c>
      <c r="R1280" s="55" t="s">
        <v>1644</v>
      </c>
      <c r="S1280" s="55" t="s">
        <v>1644</v>
      </c>
      <c r="T1280" s="55" t="s">
        <v>1644</v>
      </c>
      <c r="U1280" s="55" t="s">
        <v>3863</v>
      </c>
      <c r="V1280" s="55" t="s">
        <v>1881</v>
      </c>
      <c r="W1280" s="55" t="s">
        <v>1644</v>
      </c>
      <c r="X1280" s="56"/>
      <c r="Y1280" s="55" t="s">
        <v>1644</v>
      </c>
      <c r="Z1280" s="56"/>
      <c r="AA1280" s="55" t="s">
        <v>1644</v>
      </c>
      <c r="AB1280" s="59">
        <v>19634160</v>
      </c>
      <c r="AC1280" s="55" t="s">
        <v>1554</v>
      </c>
      <c r="AD1280" s="55" t="s">
        <v>1644</v>
      </c>
      <c r="AE1280" s="58">
        <v>0</v>
      </c>
      <c r="AF1280" s="55" t="s">
        <v>1644</v>
      </c>
      <c r="AG1280" s="55" t="s">
        <v>1644</v>
      </c>
      <c r="AH1280" s="55" t="s">
        <v>1644</v>
      </c>
      <c r="AI1280" s="55" t="s">
        <v>1644</v>
      </c>
      <c r="AJ1280" s="55" t="s">
        <v>1644</v>
      </c>
      <c r="AK1280" s="55" t="s">
        <v>1644</v>
      </c>
      <c r="AL1280" s="55" t="s">
        <v>1644</v>
      </c>
      <c r="AM1280" s="55" t="s">
        <v>3861</v>
      </c>
      <c r="AN1280" s="55" t="s">
        <v>1644</v>
      </c>
      <c r="AO1280" t="s">
        <v>3842</v>
      </c>
    </row>
    <row r="1281" spans="1:41" x14ac:dyDescent="0.25">
      <c r="A1281" s="56">
        <v>45747</v>
      </c>
      <c r="B1281" s="92" t="s">
        <v>2544</v>
      </c>
      <c r="C1281" s="55" t="s">
        <v>4309</v>
      </c>
      <c r="D1281" s="55" t="s">
        <v>3859</v>
      </c>
      <c r="E1281" s="55" t="s">
        <v>89</v>
      </c>
      <c r="F1281" s="55">
        <v>50900020</v>
      </c>
      <c r="G1281" s="55" t="s">
        <v>492</v>
      </c>
      <c r="H1281" s="55" t="s">
        <v>89</v>
      </c>
      <c r="I1281" s="57">
        <v>493.22</v>
      </c>
      <c r="J1281" s="57">
        <v>493.22</v>
      </c>
      <c r="K1281" s="55" t="s">
        <v>4302</v>
      </c>
      <c r="L1281" s="55" t="s">
        <v>1644</v>
      </c>
      <c r="M1281" s="55" t="s">
        <v>4309</v>
      </c>
      <c r="N1281" s="56">
        <v>45747</v>
      </c>
      <c r="O1281" s="55" t="s">
        <v>1644</v>
      </c>
      <c r="P1281" s="55" t="s">
        <v>329</v>
      </c>
      <c r="Q1281" s="55" t="s">
        <v>330</v>
      </c>
      <c r="R1281" s="55" t="s">
        <v>1644</v>
      </c>
      <c r="S1281" s="55" t="s">
        <v>1644</v>
      </c>
      <c r="T1281" s="55" t="s">
        <v>1644</v>
      </c>
      <c r="U1281" s="55" t="s">
        <v>3911</v>
      </c>
      <c r="V1281" s="55" t="s">
        <v>1881</v>
      </c>
      <c r="W1281" s="55" t="s">
        <v>1644</v>
      </c>
      <c r="X1281" s="56"/>
      <c r="Y1281" s="55" t="s">
        <v>1644</v>
      </c>
      <c r="Z1281" s="56"/>
      <c r="AA1281" s="55" t="s">
        <v>1644</v>
      </c>
      <c r="AB1281" s="59">
        <v>8164967</v>
      </c>
      <c r="AC1281" s="55" t="s">
        <v>1554</v>
      </c>
      <c r="AD1281" s="55" t="s">
        <v>1644</v>
      </c>
      <c r="AE1281" s="58">
        <v>0</v>
      </c>
      <c r="AF1281" s="55" t="s">
        <v>1644</v>
      </c>
      <c r="AG1281" s="55" t="s">
        <v>1644</v>
      </c>
      <c r="AH1281" s="55" t="s">
        <v>1644</v>
      </c>
      <c r="AI1281" s="55" t="s">
        <v>1644</v>
      </c>
      <c r="AJ1281" s="55" t="s">
        <v>1644</v>
      </c>
      <c r="AK1281" s="55" t="s">
        <v>1644</v>
      </c>
      <c r="AL1281" s="55" t="s">
        <v>1644</v>
      </c>
      <c r="AM1281" s="55" t="s">
        <v>3861</v>
      </c>
      <c r="AN1281" s="55" t="s">
        <v>1644</v>
      </c>
      <c r="AO1281" t="s">
        <v>3842</v>
      </c>
    </row>
    <row r="1282" spans="1:41" x14ac:dyDescent="0.25">
      <c r="A1282" s="56">
        <v>45747</v>
      </c>
      <c r="B1282" s="92" t="s">
        <v>2544</v>
      </c>
      <c r="C1282" s="55" t="s">
        <v>4309</v>
      </c>
      <c r="D1282" s="55" t="s">
        <v>3859</v>
      </c>
      <c r="E1282" s="55" t="s">
        <v>89</v>
      </c>
      <c r="F1282" s="55">
        <v>50900020</v>
      </c>
      <c r="G1282" s="55" t="s">
        <v>492</v>
      </c>
      <c r="H1282" s="55" t="s">
        <v>89</v>
      </c>
      <c r="I1282" s="57">
        <v>493.22</v>
      </c>
      <c r="J1282" s="57">
        <v>493.22</v>
      </c>
      <c r="K1282" s="55" t="s">
        <v>4302</v>
      </c>
      <c r="L1282" s="55" t="s">
        <v>1644</v>
      </c>
      <c r="M1282" s="55" t="s">
        <v>4309</v>
      </c>
      <c r="N1282" s="56">
        <v>45747</v>
      </c>
      <c r="O1282" s="55" t="s">
        <v>1644</v>
      </c>
      <c r="P1282" s="55" t="s">
        <v>329</v>
      </c>
      <c r="Q1282" s="55" t="s">
        <v>330</v>
      </c>
      <c r="R1282" s="55" t="s">
        <v>1644</v>
      </c>
      <c r="S1282" s="55" t="s">
        <v>1644</v>
      </c>
      <c r="T1282" s="55" t="s">
        <v>1644</v>
      </c>
      <c r="U1282" s="55" t="s">
        <v>3932</v>
      </c>
      <c r="V1282" s="55" t="s">
        <v>1881</v>
      </c>
      <c r="W1282" s="55" t="s">
        <v>1644</v>
      </c>
      <c r="X1282" s="56"/>
      <c r="Y1282" s="55" t="s">
        <v>1644</v>
      </c>
      <c r="Z1282" s="56"/>
      <c r="AA1282" s="55" t="s">
        <v>1644</v>
      </c>
      <c r="AB1282" s="59">
        <v>7756039</v>
      </c>
      <c r="AC1282" s="55" t="s">
        <v>1554</v>
      </c>
      <c r="AD1282" s="55" t="s">
        <v>1644</v>
      </c>
      <c r="AE1282" s="58">
        <v>0</v>
      </c>
      <c r="AF1282" s="55" t="s">
        <v>1644</v>
      </c>
      <c r="AG1282" s="55" t="s">
        <v>1644</v>
      </c>
      <c r="AH1282" s="55" t="s">
        <v>1644</v>
      </c>
      <c r="AI1282" s="55" t="s">
        <v>1644</v>
      </c>
      <c r="AJ1282" s="55" t="s">
        <v>1644</v>
      </c>
      <c r="AK1282" s="55" t="s">
        <v>1644</v>
      </c>
      <c r="AL1282" s="55" t="s">
        <v>1644</v>
      </c>
      <c r="AM1282" s="55" t="s">
        <v>3861</v>
      </c>
      <c r="AN1282" s="55" t="s">
        <v>1644</v>
      </c>
      <c r="AO1282" t="s">
        <v>3842</v>
      </c>
    </row>
    <row r="1283" spans="1:41" x14ac:dyDescent="0.25">
      <c r="A1283" s="56">
        <v>45747</v>
      </c>
      <c r="B1283" s="92" t="s">
        <v>2544</v>
      </c>
      <c r="C1283" s="55" t="s">
        <v>4309</v>
      </c>
      <c r="D1283" s="55" t="s">
        <v>3859</v>
      </c>
      <c r="E1283" s="55" t="s">
        <v>89</v>
      </c>
      <c r="F1283" s="55">
        <v>50900020</v>
      </c>
      <c r="G1283" s="55" t="s">
        <v>492</v>
      </c>
      <c r="H1283" s="55" t="s">
        <v>89</v>
      </c>
      <c r="I1283" s="57">
        <v>605.51</v>
      </c>
      <c r="J1283" s="57">
        <v>605.51</v>
      </c>
      <c r="K1283" s="55" t="s">
        <v>4302</v>
      </c>
      <c r="L1283" s="55" t="s">
        <v>1644</v>
      </c>
      <c r="M1283" s="55" t="s">
        <v>4309</v>
      </c>
      <c r="N1283" s="56">
        <v>45747</v>
      </c>
      <c r="O1283" s="55" t="s">
        <v>1644</v>
      </c>
      <c r="P1283" s="55" t="s">
        <v>329</v>
      </c>
      <c r="Q1283" s="55" t="s">
        <v>330</v>
      </c>
      <c r="R1283" s="55" t="s">
        <v>1644</v>
      </c>
      <c r="S1283" s="55" t="s">
        <v>1644</v>
      </c>
      <c r="T1283" s="55" t="s">
        <v>1644</v>
      </c>
      <c r="U1283" s="55" t="s">
        <v>3921</v>
      </c>
      <c r="V1283" s="55" t="s">
        <v>1881</v>
      </c>
      <c r="W1283" s="55" t="s">
        <v>1644</v>
      </c>
      <c r="X1283" s="56"/>
      <c r="Y1283" s="55" t="s">
        <v>1644</v>
      </c>
      <c r="Z1283" s="56"/>
      <c r="AA1283" s="55" t="s">
        <v>1644</v>
      </c>
      <c r="AB1283" s="59">
        <v>9615573</v>
      </c>
      <c r="AC1283" s="55" t="s">
        <v>1554</v>
      </c>
      <c r="AD1283" s="55" t="s">
        <v>1644</v>
      </c>
      <c r="AE1283" s="58">
        <v>0</v>
      </c>
      <c r="AF1283" s="55" t="s">
        <v>1644</v>
      </c>
      <c r="AG1283" s="55" t="s">
        <v>1644</v>
      </c>
      <c r="AH1283" s="55" t="s">
        <v>1644</v>
      </c>
      <c r="AI1283" s="55" t="s">
        <v>1644</v>
      </c>
      <c r="AJ1283" s="55" t="s">
        <v>1644</v>
      </c>
      <c r="AK1283" s="55" t="s">
        <v>1644</v>
      </c>
      <c r="AL1283" s="55" t="s">
        <v>1644</v>
      </c>
      <c r="AM1283" s="55" t="s">
        <v>3861</v>
      </c>
      <c r="AN1283" s="55" t="s">
        <v>1644</v>
      </c>
      <c r="AO1283" t="s">
        <v>3842</v>
      </c>
    </row>
    <row r="1284" spans="1:41" x14ac:dyDescent="0.25">
      <c r="A1284" s="56">
        <v>45747</v>
      </c>
      <c r="B1284" s="92" t="s">
        <v>2544</v>
      </c>
      <c r="C1284" s="55" t="s">
        <v>4309</v>
      </c>
      <c r="D1284" s="55" t="s">
        <v>3859</v>
      </c>
      <c r="E1284" s="55" t="s">
        <v>89</v>
      </c>
      <c r="F1284" s="55">
        <v>50900020</v>
      </c>
      <c r="G1284" s="55" t="s">
        <v>492</v>
      </c>
      <c r="H1284" s="55" t="s">
        <v>89</v>
      </c>
      <c r="I1284" s="57">
        <v>520.44000000000005</v>
      </c>
      <c r="J1284" s="57">
        <v>520.44000000000005</v>
      </c>
      <c r="K1284" s="55" t="s">
        <v>4302</v>
      </c>
      <c r="L1284" s="55" t="s">
        <v>1644</v>
      </c>
      <c r="M1284" s="55" t="s">
        <v>4309</v>
      </c>
      <c r="N1284" s="56">
        <v>45747</v>
      </c>
      <c r="O1284" s="55" t="s">
        <v>1644</v>
      </c>
      <c r="P1284" s="55" t="s">
        <v>329</v>
      </c>
      <c r="Q1284" s="55" t="s">
        <v>330</v>
      </c>
      <c r="R1284" s="55" t="s">
        <v>1644</v>
      </c>
      <c r="S1284" s="55" t="s">
        <v>1644</v>
      </c>
      <c r="T1284" s="55" t="s">
        <v>1644</v>
      </c>
      <c r="U1284" s="55" t="s">
        <v>3889</v>
      </c>
      <c r="V1284" s="55" t="s">
        <v>1881</v>
      </c>
      <c r="W1284" s="55" t="s">
        <v>1644</v>
      </c>
      <c r="X1284" s="56"/>
      <c r="Y1284" s="55" t="s">
        <v>1644</v>
      </c>
      <c r="Z1284" s="56"/>
      <c r="AA1284" s="55" t="s">
        <v>1644</v>
      </c>
      <c r="AB1284" s="59">
        <v>8082308</v>
      </c>
      <c r="AC1284" s="55" t="s">
        <v>1554</v>
      </c>
      <c r="AD1284" s="55" t="s">
        <v>1644</v>
      </c>
      <c r="AE1284" s="58">
        <v>0</v>
      </c>
      <c r="AF1284" s="55" t="s">
        <v>1644</v>
      </c>
      <c r="AG1284" s="55" t="s">
        <v>1644</v>
      </c>
      <c r="AH1284" s="55" t="s">
        <v>1644</v>
      </c>
      <c r="AI1284" s="55" t="s">
        <v>1644</v>
      </c>
      <c r="AJ1284" s="55" t="s">
        <v>1644</v>
      </c>
      <c r="AK1284" s="55" t="s">
        <v>1644</v>
      </c>
      <c r="AL1284" s="55" t="s">
        <v>1644</v>
      </c>
      <c r="AM1284" s="55" t="s">
        <v>3861</v>
      </c>
      <c r="AN1284" s="55" t="s">
        <v>1644</v>
      </c>
      <c r="AO1284" t="s">
        <v>3842</v>
      </c>
    </row>
    <row r="1285" spans="1:41" x14ac:dyDescent="0.25">
      <c r="A1285" s="56">
        <v>45747</v>
      </c>
      <c r="B1285" s="92" t="s">
        <v>2544</v>
      </c>
      <c r="C1285" s="55" t="s">
        <v>4309</v>
      </c>
      <c r="D1285" s="55" t="s">
        <v>3859</v>
      </c>
      <c r="E1285" s="55" t="s">
        <v>89</v>
      </c>
      <c r="F1285" s="55">
        <v>50900020</v>
      </c>
      <c r="G1285" s="55" t="s">
        <v>492</v>
      </c>
      <c r="H1285" s="55" t="s">
        <v>89</v>
      </c>
      <c r="I1285" s="57">
        <v>284.48</v>
      </c>
      <c r="J1285" s="57">
        <v>284.48</v>
      </c>
      <c r="K1285" s="55" t="s">
        <v>4302</v>
      </c>
      <c r="L1285" s="55" t="s">
        <v>1644</v>
      </c>
      <c r="M1285" s="55" t="s">
        <v>4309</v>
      </c>
      <c r="N1285" s="56">
        <v>45747</v>
      </c>
      <c r="O1285" s="55" t="s">
        <v>1644</v>
      </c>
      <c r="P1285" s="55" t="s">
        <v>329</v>
      </c>
      <c r="Q1285" s="55" t="s">
        <v>330</v>
      </c>
      <c r="R1285" s="55" t="s">
        <v>1644</v>
      </c>
      <c r="S1285" s="55" t="s">
        <v>1644</v>
      </c>
      <c r="T1285" s="55" t="s">
        <v>1644</v>
      </c>
      <c r="U1285" s="55" t="s">
        <v>4014</v>
      </c>
      <c r="V1285" s="55" t="s">
        <v>1881</v>
      </c>
      <c r="W1285" s="55" t="s">
        <v>1644</v>
      </c>
      <c r="X1285" s="56"/>
      <c r="Y1285" s="55" t="s">
        <v>1644</v>
      </c>
      <c r="Z1285" s="56"/>
      <c r="AA1285" s="55" t="s">
        <v>1644</v>
      </c>
      <c r="AB1285" s="59">
        <v>4423933</v>
      </c>
      <c r="AC1285" s="55" t="s">
        <v>1554</v>
      </c>
      <c r="AD1285" s="55" t="s">
        <v>1644</v>
      </c>
      <c r="AE1285" s="58">
        <v>0</v>
      </c>
      <c r="AF1285" s="55" t="s">
        <v>1644</v>
      </c>
      <c r="AG1285" s="55" t="s">
        <v>1644</v>
      </c>
      <c r="AH1285" s="55" t="s">
        <v>1644</v>
      </c>
      <c r="AI1285" s="55" t="s">
        <v>1644</v>
      </c>
      <c r="AJ1285" s="55" t="s">
        <v>1644</v>
      </c>
      <c r="AK1285" s="55" t="s">
        <v>1644</v>
      </c>
      <c r="AL1285" s="55" t="s">
        <v>1644</v>
      </c>
      <c r="AM1285" s="55" t="s">
        <v>3861</v>
      </c>
      <c r="AN1285" s="55" t="s">
        <v>1644</v>
      </c>
      <c r="AO1285" t="s">
        <v>3842</v>
      </c>
    </row>
    <row r="1286" spans="1:41" x14ac:dyDescent="0.25">
      <c r="A1286" s="56">
        <v>45747</v>
      </c>
      <c r="B1286" s="92" t="s">
        <v>2544</v>
      </c>
      <c r="C1286" s="55" t="s">
        <v>4309</v>
      </c>
      <c r="D1286" s="55" t="s">
        <v>3859</v>
      </c>
      <c r="E1286" s="55" t="s">
        <v>89</v>
      </c>
      <c r="F1286" s="55">
        <v>50900020</v>
      </c>
      <c r="G1286" s="55" t="s">
        <v>492</v>
      </c>
      <c r="H1286" s="55" t="s">
        <v>89</v>
      </c>
      <c r="I1286" s="57">
        <v>493.22</v>
      </c>
      <c r="J1286" s="57">
        <v>493.22</v>
      </c>
      <c r="K1286" s="55" t="s">
        <v>4302</v>
      </c>
      <c r="L1286" s="55" t="s">
        <v>1644</v>
      </c>
      <c r="M1286" s="55" t="s">
        <v>4309</v>
      </c>
      <c r="N1286" s="56">
        <v>45747</v>
      </c>
      <c r="O1286" s="55" t="s">
        <v>1644</v>
      </c>
      <c r="P1286" s="55" t="s">
        <v>329</v>
      </c>
      <c r="Q1286" s="55" t="s">
        <v>330</v>
      </c>
      <c r="R1286" s="55" t="s">
        <v>1644</v>
      </c>
      <c r="S1286" s="55" t="s">
        <v>1644</v>
      </c>
      <c r="T1286" s="55" t="s">
        <v>1644</v>
      </c>
      <c r="U1286" s="55" t="s">
        <v>3941</v>
      </c>
      <c r="V1286" s="55" t="s">
        <v>1881</v>
      </c>
      <c r="W1286" s="55" t="s">
        <v>1644</v>
      </c>
      <c r="X1286" s="56"/>
      <c r="Y1286" s="55" t="s">
        <v>1644</v>
      </c>
      <c r="Z1286" s="56"/>
      <c r="AA1286" s="55" t="s">
        <v>1644</v>
      </c>
      <c r="AB1286" s="59">
        <v>8313780</v>
      </c>
      <c r="AC1286" s="55" t="s">
        <v>1554</v>
      </c>
      <c r="AD1286" s="55" t="s">
        <v>1644</v>
      </c>
      <c r="AE1286" s="58">
        <v>0</v>
      </c>
      <c r="AF1286" s="55" t="s">
        <v>1644</v>
      </c>
      <c r="AG1286" s="55" t="s">
        <v>1644</v>
      </c>
      <c r="AH1286" s="55" t="s">
        <v>1644</v>
      </c>
      <c r="AI1286" s="55" t="s">
        <v>1644</v>
      </c>
      <c r="AJ1286" s="55" t="s">
        <v>1644</v>
      </c>
      <c r="AK1286" s="55" t="s">
        <v>1644</v>
      </c>
      <c r="AL1286" s="55" t="s">
        <v>1644</v>
      </c>
      <c r="AM1286" s="55" t="s">
        <v>3861</v>
      </c>
      <c r="AN1286" s="55" t="s">
        <v>1644</v>
      </c>
      <c r="AO1286" t="s">
        <v>3842</v>
      </c>
    </row>
    <row r="1287" spans="1:41" x14ac:dyDescent="0.25">
      <c r="A1287" s="56">
        <v>45747</v>
      </c>
      <c r="B1287" s="92" t="s">
        <v>2544</v>
      </c>
      <c r="C1287" s="55" t="s">
        <v>4309</v>
      </c>
      <c r="D1287" s="55" t="s">
        <v>3859</v>
      </c>
      <c r="E1287" s="55" t="s">
        <v>89</v>
      </c>
      <c r="F1287" s="55">
        <v>50900020</v>
      </c>
      <c r="G1287" s="55" t="s">
        <v>492</v>
      </c>
      <c r="H1287" s="55" t="s">
        <v>89</v>
      </c>
      <c r="I1287" s="57">
        <v>1362.74</v>
      </c>
      <c r="J1287" s="57">
        <v>1362.74</v>
      </c>
      <c r="K1287" s="55" t="s">
        <v>4302</v>
      </c>
      <c r="L1287" s="55" t="s">
        <v>1644</v>
      </c>
      <c r="M1287" s="55" t="s">
        <v>4309</v>
      </c>
      <c r="N1287" s="56">
        <v>45747</v>
      </c>
      <c r="O1287" s="55" t="s">
        <v>1644</v>
      </c>
      <c r="P1287" s="55" t="s">
        <v>329</v>
      </c>
      <c r="Q1287" s="55" t="s">
        <v>330</v>
      </c>
      <c r="R1287" s="55" t="s">
        <v>1644</v>
      </c>
      <c r="S1287" s="55" t="s">
        <v>1644</v>
      </c>
      <c r="T1287" s="55" t="s">
        <v>1644</v>
      </c>
      <c r="U1287" s="55" t="s">
        <v>3961</v>
      </c>
      <c r="V1287" s="55" t="s">
        <v>1881</v>
      </c>
      <c r="W1287" s="55" t="s">
        <v>1644</v>
      </c>
      <c r="X1287" s="56"/>
      <c r="Y1287" s="55" t="s">
        <v>1644</v>
      </c>
      <c r="Z1287" s="56"/>
      <c r="AA1287" s="55" t="s">
        <v>1644</v>
      </c>
      <c r="AB1287" s="59">
        <v>21186916</v>
      </c>
      <c r="AC1287" s="55" t="s">
        <v>1554</v>
      </c>
      <c r="AD1287" s="55" t="s">
        <v>1644</v>
      </c>
      <c r="AE1287" s="58">
        <v>0</v>
      </c>
      <c r="AF1287" s="55" t="s">
        <v>1644</v>
      </c>
      <c r="AG1287" s="55" t="s">
        <v>1644</v>
      </c>
      <c r="AH1287" s="55" t="s">
        <v>1644</v>
      </c>
      <c r="AI1287" s="55" t="s">
        <v>1644</v>
      </c>
      <c r="AJ1287" s="55" t="s">
        <v>1644</v>
      </c>
      <c r="AK1287" s="55" t="s">
        <v>1644</v>
      </c>
      <c r="AL1287" s="55" t="s">
        <v>1644</v>
      </c>
      <c r="AM1287" s="55" t="s">
        <v>3861</v>
      </c>
      <c r="AN1287" s="55" t="s">
        <v>1644</v>
      </c>
      <c r="AO1287" t="s">
        <v>3842</v>
      </c>
    </row>
    <row r="1288" spans="1:41" x14ac:dyDescent="0.25">
      <c r="A1288" s="56">
        <v>45747</v>
      </c>
      <c r="B1288" s="92" t="s">
        <v>2544</v>
      </c>
      <c r="C1288" s="55" t="s">
        <v>4309</v>
      </c>
      <c r="D1288" s="55" t="s">
        <v>3859</v>
      </c>
      <c r="E1288" s="55" t="s">
        <v>89</v>
      </c>
      <c r="F1288" s="55">
        <v>50900020</v>
      </c>
      <c r="G1288" s="55" t="s">
        <v>492</v>
      </c>
      <c r="H1288" s="55" t="s">
        <v>89</v>
      </c>
      <c r="I1288" s="57">
        <v>493.22</v>
      </c>
      <c r="J1288" s="57">
        <v>493.22</v>
      </c>
      <c r="K1288" s="55" t="s">
        <v>4302</v>
      </c>
      <c r="L1288" s="55" t="s">
        <v>1644</v>
      </c>
      <c r="M1288" s="55" t="s">
        <v>4309</v>
      </c>
      <c r="N1288" s="56">
        <v>45747</v>
      </c>
      <c r="O1288" s="55" t="s">
        <v>1644</v>
      </c>
      <c r="P1288" s="55" t="s">
        <v>329</v>
      </c>
      <c r="Q1288" s="55" t="s">
        <v>330</v>
      </c>
      <c r="R1288" s="55" t="s">
        <v>1644</v>
      </c>
      <c r="S1288" s="55" t="s">
        <v>1644</v>
      </c>
      <c r="T1288" s="55" t="s">
        <v>1644</v>
      </c>
      <c r="U1288" s="55" t="s">
        <v>3885</v>
      </c>
      <c r="V1288" s="55" t="s">
        <v>1881</v>
      </c>
      <c r="W1288" s="55" t="s">
        <v>1644</v>
      </c>
      <c r="X1288" s="56"/>
      <c r="Y1288" s="55" t="s">
        <v>1644</v>
      </c>
      <c r="Z1288" s="56"/>
      <c r="AA1288" s="55" t="s">
        <v>1644</v>
      </c>
      <c r="AB1288" s="59">
        <v>7972193</v>
      </c>
      <c r="AC1288" s="55" t="s">
        <v>1554</v>
      </c>
      <c r="AD1288" s="55" t="s">
        <v>1644</v>
      </c>
      <c r="AE1288" s="58">
        <v>0</v>
      </c>
      <c r="AF1288" s="55" t="s">
        <v>1644</v>
      </c>
      <c r="AG1288" s="55" t="s">
        <v>1644</v>
      </c>
      <c r="AH1288" s="55" t="s">
        <v>1644</v>
      </c>
      <c r="AI1288" s="55" t="s">
        <v>1644</v>
      </c>
      <c r="AJ1288" s="55" t="s">
        <v>1644</v>
      </c>
      <c r="AK1288" s="55" t="s">
        <v>1644</v>
      </c>
      <c r="AL1288" s="55" t="s">
        <v>1644</v>
      </c>
      <c r="AM1288" s="55" t="s">
        <v>3861</v>
      </c>
      <c r="AN1288" s="55" t="s">
        <v>1644</v>
      </c>
      <c r="AO1288" t="s">
        <v>3842</v>
      </c>
    </row>
    <row r="1289" spans="1:41" x14ac:dyDescent="0.25">
      <c r="A1289" s="56">
        <v>45747</v>
      </c>
      <c r="B1289" s="92" t="s">
        <v>2544</v>
      </c>
      <c r="C1289" s="55" t="s">
        <v>4309</v>
      </c>
      <c r="D1289" s="55" t="s">
        <v>3859</v>
      </c>
      <c r="E1289" s="55" t="s">
        <v>89</v>
      </c>
      <c r="F1289" s="55">
        <v>50900020</v>
      </c>
      <c r="G1289" s="55" t="s">
        <v>492</v>
      </c>
      <c r="H1289" s="55" t="s">
        <v>89</v>
      </c>
      <c r="I1289" s="57">
        <v>490.94</v>
      </c>
      <c r="J1289" s="57">
        <v>490.94</v>
      </c>
      <c r="K1289" s="55" t="s">
        <v>4302</v>
      </c>
      <c r="L1289" s="55" t="s">
        <v>1644</v>
      </c>
      <c r="M1289" s="55" t="s">
        <v>4309</v>
      </c>
      <c r="N1289" s="56">
        <v>45747</v>
      </c>
      <c r="O1289" s="55" t="s">
        <v>1644</v>
      </c>
      <c r="P1289" s="55" t="s">
        <v>329</v>
      </c>
      <c r="Q1289" s="55" t="s">
        <v>330</v>
      </c>
      <c r="R1289" s="55" t="s">
        <v>1644</v>
      </c>
      <c r="S1289" s="55" t="s">
        <v>1644</v>
      </c>
      <c r="T1289" s="55" t="s">
        <v>1644</v>
      </c>
      <c r="U1289" s="55" t="s">
        <v>3875</v>
      </c>
      <c r="V1289" s="55" t="s">
        <v>1881</v>
      </c>
      <c r="W1289" s="55" t="s">
        <v>1644</v>
      </c>
      <c r="X1289" s="56"/>
      <c r="Y1289" s="55" t="s">
        <v>1644</v>
      </c>
      <c r="Z1289" s="56"/>
      <c r="AA1289" s="55" t="s">
        <v>1644</v>
      </c>
      <c r="AB1289" s="59">
        <v>7717503</v>
      </c>
      <c r="AC1289" s="55" t="s">
        <v>1554</v>
      </c>
      <c r="AD1289" s="55" t="s">
        <v>1644</v>
      </c>
      <c r="AE1289" s="58">
        <v>0</v>
      </c>
      <c r="AF1289" s="55" t="s">
        <v>1644</v>
      </c>
      <c r="AG1289" s="55" t="s">
        <v>1644</v>
      </c>
      <c r="AH1289" s="55" t="s">
        <v>1644</v>
      </c>
      <c r="AI1289" s="55" t="s">
        <v>1644</v>
      </c>
      <c r="AJ1289" s="55" t="s">
        <v>1644</v>
      </c>
      <c r="AK1289" s="55" t="s">
        <v>1644</v>
      </c>
      <c r="AL1289" s="55" t="s">
        <v>1644</v>
      </c>
      <c r="AM1289" s="55" t="s">
        <v>3861</v>
      </c>
      <c r="AN1289" s="55" t="s">
        <v>1644</v>
      </c>
      <c r="AO1289" t="s">
        <v>3842</v>
      </c>
    </row>
    <row r="1290" spans="1:41" x14ac:dyDescent="0.25">
      <c r="A1290" s="56">
        <v>45747</v>
      </c>
      <c r="B1290" s="92" t="s">
        <v>2544</v>
      </c>
      <c r="C1290" s="55" t="s">
        <v>4309</v>
      </c>
      <c r="D1290" s="55" t="s">
        <v>3859</v>
      </c>
      <c r="E1290" s="55" t="s">
        <v>89</v>
      </c>
      <c r="F1290" s="55">
        <v>50900020</v>
      </c>
      <c r="G1290" s="55" t="s">
        <v>492</v>
      </c>
      <c r="H1290" s="55" t="s">
        <v>89</v>
      </c>
      <c r="I1290" s="57">
        <v>519.59</v>
      </c>
      <c r="J1290" s="57">
        <v>519.59</v>
      </c>
      <c r="K1290" s="55" t="s">
        <v>4302</v>
      </c>
      <c r="L1290" s="55" t="s">
        <v>1644</v>
      </c>
      <c r="M1290" s="55" t="s">
        <v>4309</v>
      </c>
      <c r="N1290" s="56">
        <v>45747</v>
      </c>
      <c r="O1290" s="55" t="s">
        <v>1644</v>
      </c>
      <c r="P1290" s="55" t="s">
        <v>329</v>
      </c>
      <c r="Q1290" s="55" t="s">
        <v>330</v>
      </c>
      <c r="R1290" s="55" t="s">
        <v>1644</v>
      </c>
      <c r="S1290" s="55" t="s">
        <v>1644</v>
      </c>
      <c r="T1290" s="55" t="s">
        <v>1644</v>
      </c>
      <c r="U1290" s="55" t="s">
        <v>3878</v>
      </c>
      <c r="V1290" s="55" t="s">
        <v>1881</v>
      </c>
      <c r="W1290" s="55" t="s">
        <v>1644</v>
      </c>
      <c r="X1290" s="56"/>
      <c r="Y1290" s="55" t="s">
        <v>1644</v>
      </c>
      <c r="Z1290" s="56"/>
      <c r="AA1290" s="55" t="s">
        <v>1644</v>
      </c>
      <c r="AB1290" s="59">
        <v>8313369</v>
      </c>
      <c r="AC1290" s="55" t="s">
        <v>1554</v>
      </c>
      <c r="AD1290" s="55" t="s">
        <v>1644</v>
      </c>
      <c r="AE1290" s="58">
        <v>0</v>
      </c>
      <c r="AF1290" s="55" t="s">
        <v>1644</v>
      </c>
      <c r="AG1290" s="55" t="s">
        <v>1644</v>
      </c>
      <c r="AH1290" s="55" t="s">
        <v>1644</v>
      </c>
      <c r="AI1290" s="55" t="s">
        <v>1644</v>
      </c>
      <c r="AJ1290" s="55" t="s">
        <v>1644</v>
      </c>
      <c r="AK1290" s="55" t="s">
        <v>1644</v>
      </c>
      <c r="AL1290" s="55" t="s">
        <v>1644</v>
      </c>
      <c r="AM1290" s="55" t="s">
        <v>3861</v>
      </c>
      <c r="AN1290" s="55" t="s">
        <v>1644</v>
      </c>
      <c r="AO1290" t="s">
        <v>3842</v>
      </c>
    </row>
    <row r="1291" spans="1:41" x14ac:dyDescent="0.25">
      <c r="A1291" s="56">
        <v>45747</v>
      </c>
      <c r="B1291" s="92" t="s">
        <v>2544</v>
      </c>
      <c r="C1291" s="55" t="s">
        <v>4309</v>
      </c>
      <c r="D1291" s="55" t="s">
        <v>3859</v>
      </c>
      <c r="E1291" s="55" t="s">
        <v>89</v>
      </c>
      <c r="F1291" s="55">
        <v>50900020</v>
      </c>
      <c r="G1291" s="55" t="s">
        <v>492</v>
      </c>
      <c r="H1291" s="55" t="s">
        <v>89</v>
      </c>
      <c r="I1291" s="57">
        <v>284.48</v>
      </c>
      <c r="J1291" s="57">
        <v>284.48</v>
      </c>
      <c r="K1291" s="55" t="s">
        <v>4302</v>
      </c>
      <c r="L1291" s="55" t="s">
        <v>1644</v>
      </c>
      <c r="M1291" s="55" t="s">
        <v>4309</v>
      </c>
      <c r="N1291" s="56">
        <v>45747</v>
      </c>
      <c r="O1291" s="55" t="s">
        <v>1644</v>
      </c>
      <c r="P1291" s="55" t="s">
        <v>329</v>
      </c>
      <c r="Q1291" s="55" t="s">
        <v>330</v>
      </c>
      <c r="R1291" s="55" t="s">
        <v>1644</v>
      </c>
      <c r="S1291" s="55" t="s">
        <v>1644</v>
      </c>
      <c r="T1291" s="55" t="s">
        <v>1644</v>
      </c>
      <c r="U1291" s="55" t="s">
        <v>3925</v>
      </c>
      <c r="V1291" s="55" t="s">
        <v>1881</v>
      </c>
      <c r="W1291" s="55" t="s">
        <v>1644</v>
      </c>
      <c r="X1291" s="56"/>
      <c r="Y1291" s="55" t="s">
        <v>1644</v>
      </c>
      <c r="Z1291" s="56"/>
      <c r="AA1291" s="55" t="s">
        <v>1644</v>
      </c>
      <c r="AB1291" s="59">
        <v>4452246</v>
      </c>
      <c r="AC1291" s="55" t="s">
        <v>1554</v>
      </c>
      <c r="AD1291" s="55" t="s">
        <v>1644</v>
      </c>
      <c r="AE1291" s="58">
        <v>0</v>
      </c>
      <c r="AF1291" s="55" t="s">
        <v>1644</v>
      </c>
      <c r="AG1291" s="55" t="s">
        <v>1644</v>
      </c>
      <c r="AH1291" s="55" t="s">
        <v>1644</v>
      </c>
      <c r="AI1291" s="55" t="s">
        <v>1644</v>
      </c>
      <c r="AJ1291" s="55" t="s">
        <v>1644</v>
      </c>
      <c r="AK1291" s="55" t="s">
        <v>1644</v>
      </c>
      <c r="AL1291" s="55" t="s">
        <v>1644</v>
      </c>
      <c r="AM1291" s="55" t="s">
        <v>3861</v>
      </c>
      <c r="AN1291" s="55" t="s">
        <v>1644</v>
      </c>
      <c r="AO1291" t="s">
        <v>3842</v>
      </c>
    </row>
    <row r="1292" spans="1:41" x14ac:dyDescent="0.25">
      <c r="A1292" s="56">
        <v>45747</v>
      </c>
      <c r="B1292" s="92" t="s">
        <v>2544</v>
      </c>
      <c r="C1292" s="55" t="s">
        <v>4309</v>
      </c>
      <c r="D1292" s="55" t="s">
        <v>3859</v>
      </c>
      <c r="E1292" s="55" t="s">
        <v>89</v>
      </c>
      <c r="F1292" s="55">
        <v>50900020</v>
      </c>
      <c r="G1292" s="55" t="s">
        <v>492</v>
      </c>
      <c r="H1292" s="55" t="s">
        <v>89</v>
      </c>
      <c r="I1292" s="57">
        <v>736.4</v>
      </c>
      <c r="J1292" s="57">
        <v>736.4</v>
      </c>
      <c r="K1292" s="55" t="s">
        <v>4302</v>
      </c>
      <c r="L1292" s="55" t="s">
        <v>1644</v>
      </c>
      <c r="M1292" s="55" t="s">
        <v>4309</v>
      </c>
      <c r="N1292" s="56">
        <v>45747</v>
      </c>
      <c r="O1292" s="55" t="s">
        <v>1644</v>
      </c>
      <c r="P1292" s="55" t="s">
        <v>329</v>
      </c>
      <c r="Q1292" s="55" t="s">
        <v>330</v>
      </c>
      <c r="R1292" s="55" t="s">
        <v>1644</v>
      </c>
      <c r="S1292" s="55" t="s">
        <v>1644</v>
      </c>
      <c r="T1292" s="55" t="s">
        <v>1644</v>
      </c>
      <c r="U1292" s="55" t="s">
        <v>3871</v>
      </c>
      <c r="V1292" s="55" t="s">
        <v>1881</v>
      </c>
      <c r="W1292" s="55" t="s">
        <v>1644</v>
      </c>
      <c r="X1292" s="56"/>
      <c r="Y1292" s="55" t="s">
        <v>1644</v>
      </c>
      <c r="Z1292" s="56"/>
      <c r="AA1292" s="55" t="s">
        <v>1644</v>
      </c>
      <c r="AB1292" s="59">
        <v>11700316</v>
      </c>
      <c r="AC1292" s="55" t="s">
        <v>1554</v>
      </c>
      <c r="AD1292" s="55" t="s">
        <v>1644</v>
      </c>
      <c r="AE1292" s="58">
        <v>0</v>
      </c>
      <c r="AF1292" s="55" t="s">
        <v>1644</v>
      </c>
      <c r="AG1292" s="55" t="s">
        <v>1644</v>
      </c>
      <c r="AH1292" s="55" t="s">
        <v>1644</v>
      </c>
      <c r="AI1292" s="55" t="s">
        <v>1644</v>
      </c>
      <c r="AJ1292" s="55" t="s">
        <v>1644</v>
      </c>
      <c r="AK1292" s="55" t="s">
        <v>1644</v>
      </c>
      <c r="AL1292" s="55" t="s">
        <v>1644</v>
      </c>
      <c r="AM1292" s="55" t="s">
        <v>3861</v>
      </c>
      <c r="AN1292" s="55" t="s">
        <v>1644</v>
      </c>
      <c r="AO1292" t="s">
        <v>3842</v>
      </c>
    </row>
    <row r="1293" spans="1:41" x14ac:dyDescent="0.25">
      <c r="A1293" s="56">
        <v>45747</v>
      </c>
      <c r="B1293" s="92" t="s">
        <v>2544</v>
      </c>
      <c r="C1293" s="55" t="s">
        <v>4309</v>
      </c>
      <c r="D1293" s="55" t="s">
        <v>3859</v>
      </c>
      <c r="E1293" s="55" t="s">
        <v>89</v>
      </c>
      <c r="F1293" s="55">
        <v>50900020</v>
      </c>
      <c r="G1293" s="55" t="s">
        <v>492</v>
      </c>
      <c r="H1293" s="55" t="s">
        <v>89</v>
      </c>
      <c r="I1293" s="57">
        <v>260.41000000000003</v>
      </c>
      <c r="J1293" s="57">
        <v>260.41000000000003</v>
      </c>
      <c r="K1293" s="55" t="s">
        <v>4302</v>
      </c>
      <c r="L1293" s="55" t="s">
        <v>1644</v>
      </c>
      <c r="M1293" s="55" t="s">
        <v>4309</v>
      </c>
      <c r="N1293" s="56">
        <v>45747</v>
      </c>
      <c r="O1293" s="55" t="s">
        <v>1644</v>
      </c>
      <c r="P1293" s="55" t="s">
        <v>329</v>
      </c>
      <c r="Q1293" s="55" t="s">
        <v>330</v>
      </c>
      <c r="R1293" s="55" t="s">
        <v>1644</v>
      </c>
      <c r="S1293" s="55" t="s">
        <v>1644</v>
      </c>
      <c r="T1293" s="55" t="s">
        <v>1644</v>
      </c>
      <c r="U1293" s="55" t="s">
        <v>4026</v>
      </c>
      <c r="V1293" s="55" t="s">
        <v>1881</v>
      </c>
      <c r="W1293" s="55" t="s">
        <v>1644</v>
      </c>
      <c r="X1293" s="56"/>
      <c r="Y1293" s="55" t="s">
        <v>1644</v>
      </c>
      <c r="Z1293" s="56"/>
      <c r="AA1293" s="55" t="s">
        <v>1644</v>
      </c>
      <c r="AB1293" s="59">
        <v>4177500</v>
      </c>
      <c r="AC1293" s="55" t="s">
        <v>1554</v>
      </c>
      <c r="AD1293" s="55" t="s">
        <v>1644</v>
      </c>
      <c r="AE1293" s="58">
        <v>0</v>
      </c>
      <c r="AF1293" s="55" t="s">
        <v>1644</v>
      </c>
      <c r="AG1293" s="55" t="s">
        <v>1644</v>
      </c>
      <c r="AH1293" s="55" t="s">
        <v>1644</v>
      </c>
      <c r="AI1293" s="55" t="s">
        <v>1644</v>
      </c>
      <c r="AJ1293" s="55" t="s">
        <v>1644</v>
      </c>
      <c r="AK1293" s="55" t="s">
        <v>1644</v>
      </c>
      <c r="AL1293" s="55" t="s">
        <v>1644</v>
      </c>
      <c r="AM1293" s="55" t="s">
        <v>3861</v>
      </c>
      <c r="AN1293" s="55" t="s">
        <v>1644</v>
      </c>
      <c r="AO1293" t="s">
        <v>3842</v>
      </c>
    </row>
    <row r="1294" spans="1:41" x14ac:dyDescent="0.25">
      <c r="A1294" s="56">
        <v>45747</v>
      </c>
      <c r="B1294" s="92" t="s">
        <v>2544</v>
      </c>
      <c r="C1294" s="55" t="s">
        <v>4309</v>
      </c>
      <c r="D1294" s="55" t="s">
        <v>3859</v>
      </c>
      <c r="E1294" s="55" t="s">
        <v>89</v>
      </c>
      <c r="F1294" s="55">
        <v>50900020</v>
      </c>
      <c r="G1294" s="55" t="s">
        <v>492</v>
      </c>
      <c r="H1294" s="55" t="s">
        <v>89</v>
      </c>
      <c r="I1294" s="57">
        <v>493.22</v>
      </c>
      <c r="J1294" s="57">
        <v>493.22</v>
      </c>
      <c r="K1294" s="55" t="s">
        <v>4302</v>
      </c>
      <c r="L1294" s="55" t="s">
        <v>1644</v>
      </c>
      <c r="M1294" s="55" t="s">
        <v>4309</v>
      </c>
      <c r="N1294" s="56">
        <v>45747</v>
      </c>
      <c r="O1294" s="55" t="s">
        <v>1644</v>
      </c>
      <c r="P1294" s="55" t="s">
        <v>329</v>
      </c>
      <c r="Q1294" s="55" t="s">
        <v>330</v>
      </c>
      <c r="R1294" s="55" t="s">
        <v>1644</v>
      </c>
      <c r="S1294" s="55" t="s">
        <v>1644</v>
      </c>
      <c r="T1294" s="55" t="s">
        <v>1644</v>
      </c>
      <c r="U1294" s="55" t="s">
        <v>3892</v>
      </c>
      <c r="V1294" s="55" t="s">
        <v>1881</v>
      </c>
      <c r="W1294" s="55" t="s">
        <v>1644</v>
      </c>
      <c r="X1294" s="56"/>
      <c r="Y1294" s="55" t="s">
        <v>1644</v>
      </c>
      <c r="Z1294" s="56"/>
      <c r="AA1294" s="55" t="s">
        <v>1644</v>
      </c>
      <c r="AB1294" s="59">
        <v>7947352</v>
      </c>
      <c r="AC1294" s="55" t="s">
        <v>1554</v>
      </c>
      <c r="AD1294" s="55" t="s">
        <v>1644</v>
      </c>
      <c r="AE1294" s="58">
        <v>0</v>
      </c>
      <c r="AF1294" s="55" t="s">
        <v>1644</v>
      </c>
      <c r="AG1294" s="55" t="s">
        <v>1644</v>
      </c>
      <c r="AH1294" s="55" t="s">
        <v>1644</v>
      </c>
      <c r="AI1294" s="55" t="s">
        <v>1644</v>
      </c>
      <c r="AJ1294" s="55" t="s">
        <v>1644</v>
      </c>
      <c r="AK1294" s="55" t="s">
        <v>1644</v>
      </c>
      <c r="AL1294" s="55" t="s">
        <v>1644</v>
      </c>
      <c r="AM1294" s="55" t="s">
        <v>3861</v>
      </c>
      <c r="AN1294" s="55" t="s">
        <v>1644</v>
      </c>
      <c r="AO1294" t="s">
        <v>3842</v>
      </c>
    </row>
    <row r="1295" spans="1:41" x14ac:dyDescent="0.25">
      <c r="A1295" s="56">
        <v>45747</v>
      </c>
      <c r="B1295" s="92" t="s">
        <v>2544</v>
      </c>
      <c r="C1295" s="55" t="s">
        <v>4309</v>
      </c>
      <c r="D1295" s="55" t="s">
        <v>3859</v>
      </c>
      <c r="E1295" s="55" t="s">
        <v>89</v>
      </c>
      <c r="F1295" s="55">
        <v>50900020</v>
      </c>
      <c r="G1295" s="55" t="s">
        <v>492</v>
      </c>
      <c r="H1295" s="55" t="s">
        <v>89</v>
      </c>
      <c r="I1295" s="57">
        <v>61.61</v>
      </c>
      <c r="J1295" s="57">
        <v>61.61</v>
      </c>
      <c r="K1295" s="55" t="s">
        <v>4302</v>
      </c>
      <c r="L1295" s="55" t="s">
        <v>1644</v>
      </c>
      <c r="M1295" s="55" t="s">
        <v>4309</v>
      </c>
      <c r="N1295" s="56">
        <v>45747</v>
      </c>
      <c r="O1295" s="55" t="s">
        <v>1644</v>
      </c>
      <c r="P1295" s="55" t="s">
        <v>329</v>
      </c>
      <c r="Q1295" s="55" t="s">
        <v>330</v>
      </c>
      <c r="R1295" s="55" t="s">
        <v>1644</v>
      </c>
      <c r="S1295" s="55" t="s">
        <v>1644</v>
      </c>
      <c r="T1295" s="55" t="s">
        <v>1644</v>
      </c>
      <c r="U1295" s="55" t="s">
        <v>3979</v>
      </c>
      <c r="V1295" s="55" t="s">
        <v>1881</v>
      </c>
      <c r="W1295" s="55" t="s">
        <v>1644</v>
      </c>
      <c r="X1295" s="56"/>
      <c r="Y1295" s="55" t="s">
        <v>1644</v>
      </c>
      <c r="Z1295" s="56"/>
      <c r="AA1295" s="55" t="s">
        <v>1644</v>
      </c>
      <c r="AB1295" s="59">
        <v>988333</v>
      </c>
      <c r="AC1295" s="55" t="s">
        <v>1554</v>
      </c>
      <c r="AD1295" s="55" t="s">
        <v>1644</v>
      </c>
      <c r="AE1295" s="58">
        <v>0</v>
      </c>
      <c r="AF1295" s="55" t="s">
        <v>1644</v>
      </c>
      <c r="AG1295" s="55" t="s">
        <v>1644</v>
      </c>
      <c r="AH1295" s="55" t="s">
        <v>1644</v>
      </c>
      <c r="AI1295" s="55" t="s">
        <v>1644</v>
      </c>
      <c r="AJ1295" s="55" t="s">
        <v>1644</v>
      </c>
      <c r="AK1295" s="55" t="s">
        <v>1644</v>
      </c>
      <c r="AL1295" s="55" t="s">
        <v>1644</v>
      </c>
      <c r="AM1295" s="55" t="s">
        <v>3861</v>
      </c>
      <c r="AN1295" s="55" t="s">
        <v>1644</v>
      </c>
      <c r="AO1295" t="s">
        <v>3842</v>
      </c>
    </row>
    <row r="1296" spans="1:41" x14ac:dyDescent="0.25">
      <c r="A1296" s="56">
        <v>45747</v>
      </c>
      <c r="B1296" s="92" t="s">
        <v>2544</v>
      </c>
      <c r="C1296" s="55" t="s">
        <v>4309</v>
      </c>
      <c r="D1296" s="55" t="s">
        <v>3859</v>
      </c>
      <c r="E1296" s="55" t="s">
        <v>89</v>
      </c>
      <c r="F1296" s="55">
        <v>50900020</v>
      </c>
      <c r="G1296" s="55" t="s">
        <v>492</v>
      </c>
      <c r="H1296" s="55" t="s">
        <v>89</v>
      </c>
      <c r="I1296" s="57">
        <v>493.22</v>
      </c>
      <c r="J1296" s="57">
        <v>493.22</v>
      </c>
      <c r="K1296" s="55" t="s">
        <v>4302</v>
      </c>
      <c r="L1296" s="55" t="s">
        <v>1644</v>
      </c>
      <c r="M1296" s="55" t="s">
        <v>4309</v>
      </c>
      <c r="N1296" s="56">
        <v>45747</v>
      </c>
      <c r="O1296" s="55" t="s">
        <v>1644</v>
      </c>
      <c r="P1296" s="55" t="s">
        <v>329</v>
      </c>
      <c r="Q1296" s="55" t="s">
        <v>330</v>
      </c>
      <c r="R1296" s="55" t="s">
        <v>1644</v>
      </c>
      <c r="S1296" s="55" t="s">
        <v>1644</v>
      </c>
      <c r="T1296" s="55" t="s">
        <v>1644</v>
      </c>
      <c r="U1296" s="55" t="s">
        <v>3952</v>
      </c>
      <c r="V1296" s="55" t="s">
        <v>1881</v>
      </c>
      <c r="W1296" s="55" t="s">
        <v>1644</v>
      </c>
      <c r="X1296" s="56"/>
      <c r="Y1296" s="55" t="s">
        <v>1644</v>
      </c>
      <c r="Z1296" s="56"/>
      <c r="AA1296" s="55" t="s">
        <v>1644</v>
      </c>
      <c r="AB1296" s="59">
        <v>7609175</v>
      </c>
      <c r="AC1296" s="55" t="s">
        <v>1554</v>
      </c>
      <c r="AD1296" s="55" t="s">
        <v>1644</v>
      </c>
      <c r="AE1296" s="58">
        <v>0</v>
      </c>
      <c r="AF1296" s="55" t="s">
        <v>1644</v>
      </c>
      <c r="AG1296" s="55" t="s">
        <v>1644</v>
      </c>
      <c r="AH1296" s="55" t="s">
        <v>1644</v>
      </c>
      <c r="AI1296" s="55" t="s">
        <v>1644</v>
      </c>
      <c r="AJ1296" s="55" t="s">
        <v>1644</v>
      </c>
      <c r="AK1296" s="55" t="s">
        <v>1644</v>
      </c>
      <c r="AL1296" s="55" t="s">
        <v>1644</v>
      </c>
      <c r="AM1296" s="55" t="s">
        <v>3861</v>
      </c>
      <c r="AN1296" s="55" t="s">
        <v>1644</v>
      </c>
      <c r="AO1296" t="s">
        <v>3842</v>
      </c>
    </row>
    <row r="1297" spans="1:41" x14ac:dyDescent="0.25">
      <c r="A1297" s="56">
        <v>45747</v>
      </c>
      <c r="B1297" s="92" t="s">
        <v>2544</v>
      </c>
      <c r="C1297" s="55" t="s">
        <v>4309</v>
      </c>
      <c r="D1297" s="55" t="s">
        <v>3859</v>
      </c>
      <c r="E1297" s="55" t="s">
        <v>89</v>
      </c>
      <c r="F1297" s="55">
        <v>50900020</v>
      </c>
      <c r="G1297" s="55" t="s">
        <v>492</v>
      </c>
      <c r="H1297" s="55" t="s">
        <v>89</v>
      </c>
      <c r="I1297" s="57">
        <v>944.41</v>
      </c>
      <c r="J1297" s="57">
        <v>944.41</v>
      </c>
      <c r="K1297" s="55" t="s">
        <v>4302</v>
      </c>
      <c r="L1297" s="55" t="s">
        <v>1644</v>
      </c>
      <c r="M1297" s="55" t="s">
        <v>4309</v>
      </c>
      <c r="N1297" s="56">
        <v>45747</v>
      </c>
      <c r="O1297" s="55" t="s">
        <v>1644</v>
      </c>
      <c r="P1297" s="55" t="s">
        <v>329</v>
      </c>
      <c r="Q1297" s="55" t="s">
        <v>330</v>
      </c>
      <c r="R1297" s="55" t="s">
        <v>1644</v>
      </c>
      <c r="S1297" s="55" t="s">
        <v>1644</v>
      </c>
      <c r="T1297" s="55" t="s">
        <v>1644</v>
      </c>
      <c r="U1297" s="55" t="s">
        <v>3956</v>
      </c>
      <c r="V1297" s="55" t="s">
        <v>1881</v>
      </c>
      <c r="W1297" s="55" t="s">
        <v>1644</v>
      </c>
      <c r="X1297" s="56"/>
      <c r="Y1297" s="55" t="s">
        <v>1644</v>
      </c>
      <c r="Z1297" s="56"/>
      <c r="AA1297" s="55" t="s">
        <v>1644</v>
      </c>
      <c r="AB1297" s="59">
        <v>15434434</v>
      </c>
      <c r="AC1297" s="55" t="s">
        <v>1554</v>
      </c>
      <c r="AD1297" s="55" t="s">
        <v>1644</v>
      </c>
      <c r="AE1297" s="58">
        <v>0</v>
      </c>
      <c r="AF1297" s="55" t="s">
        <v>1644</v>
      </c>
      <c r="AG1297" s="55" t="s">
        <v>1644</v>
      </c>
      <c r="AH1297" s="55" t="s">
        <v>1644</v>
      </c>
      <c r="AI1297" s="55" t="s">
        <v>1644</v>
      </c>
      <c r="AJ1297" s="55" t="s">
        <v>1644</v>
      </c>
      <c r="AK1297" s="55" t="s">
        <v>1644</v>
      </c>
      <c r="AL1297" s="55" t="s">
        <v>1644</v>
      </c>
      <c r="AM1297" s="55" t="s">
        <v>3861</v>
      </c>
      <c r="AN1297" s="55" t="s">
        <v>1644</v>
      </c>
      <c r="AO1297" t="s">
        <v>3842</v>
      </c>
    </row>
    <row r="1298" spans="1:41" x14ac:dyDescent="0.25">
      <c r="A1298" s="56">
        <v>45747</v>
      </c>
      <c r="B1298" s="92" t="s">
        <v>2544</v>
      </c>
      <c r="C1298" s="55" t="s">
        <v>4309</v>
      </c>
      <c r="D1298" s="55" t="s">
        <v>3859</v>
      </c>
      <c r="E1298" s="55" t="s">
        <v>89</v>
      </c>
      <c r="F1298" s="55">
        <v>50900020</v>
      </c>
      <c r="G1298" s="55" t="s">
        <v>492</v>
      </c>
      <c r="H1298" s="55" t="s">
        <v>89</v>
      </c>
      <c r="I1298" s="57">
        <v>861.89</v>
      </c>
      <c r="J1298" s="57">
        <v>861.89</v>
      </c>
      <c r="K1298" s="55" t="s">
        <v>4302</v>
      </c>
      <c r="L1298" s="55" t="s">
        <v>1644</v>
      </c>
      <c r="M1298" s="55" t="s">
        <v>4309</v>
      </c>
      <c r="N1298" s="56">
        <v>45747</v>
      </c>
      <c r="O1298" s="55" t="s">
        <v>1644</v>
      </c>
      <c r="P1298" s="55" t="s">
        <v>329</v>
      </c>
      <c r="Q1298" s="55" t="s">
        <v>330</v>
      </c>
      <c r="R1298" s="55" t="s">
        <v>1644</v>
      </c>
      <c r="S1298" s="55" t="s">
        <v>1644</v>
      </c>
      <c r="T1298" s="55" t="s">
        <v>1644</v>
      </c>
      <c r="U1298" s="55" t="s">
        <v>3894</v>
      </c>
      <c r="V1298" s="55" t="s">
        <v>1881</v>
      </c>
      <c r="W1298" s="55" t="s">
        <v>1644</v>
      </c>
      <c r="X1298" s="56"/>
      <c r="Y1298" s="55" t="s">
        <v>1644</v>
      </c>
      <c r="Z1298" s="56"/>
      <c r="AA1298" s="55" t="s">
        <v>1644</v>
      </c>
      <c r="AB1298" s="59">
        <v>13489355</v>
      </c>
      <c r="AC1298" s="55" t="s">
        <v>1554</v>
      </c>
      <c r="AD1298" s="55" t="s">
        <v>1644</v>
      </c>
      <c r="AE1298" s="58">
        <v>0</v>
      </c>
      <c r="AF1298" s="55" t="s">
        <v>1644</v>
      </c>
      <c r="AG1298" s="55" t="s">
        <v>1644</v>
      </c>
      <c r="AH1298" s="55" t="s">
        <v>1644</v>
      </c>
      <c r="AI1298" s="55" t="s">
        <v>1644</v>
      </c>
      <c r="AJ1298" s="55" t="s">
        <v>1644</v>
      </c>
      <c r="AK1298" s="55" t="s">
        <v>1644</v>
      </c>
      <c r="AL1298" s="55" t="s">
        <v>1644</v>
      </c>
      <c r="AM1298" s="55" t="s">
        <v>3861</v>
      </c>
      <c r="AN1298" s="55" t="s">
        <v>1644</v>
      </c>
      <c r="AO1298" t="s">
        <v>3842</v>
      </c>
    </row>
    <row r="1299" spans="1:41" x14ac:dyDescent="0.25">
      <c r="A1299" s="56">
        <v>45747</v>
      </c>
      <c r="B1299" s="92" t="s">
        <v>2544</v>
      </c>
      <c r="C1299" s="55" t="s">
        <v>4309</v>
      </c>
      <c r="D1299" s="55" t="s">
        <v>3859</v>
      </c>
      <c r="E1299" s="55" t="s">
        <v>89</v>
      </c>
      <c r="F1299" s="55">
        <v>50900020</v>
      </c>
      <c r="G1299" s="55" t="s">
        <v>492</v>
      </c>
      <c r="H1299" s="55" t="s">
        <v>89</v>
      </c>
      <c r="I1299" s="57">
        <v>76.77</v>
      </c>
      <c r="J1299" s="57">
        <v>76.77</v>
      </c>
      <c r="K1299" s="55" t="s">
        <v>4302</v>
      </c>
      <c r="L1299" s="55" t="s">
        <v>1644</v>
      </c>
      <c r="M1299" s="55" t="s">
        <v>4309</v>
      </c>
      <c r="N1299" s="56">
        <v>45747</v>
      </c>
      <c r="O1299" s="55" t="s">
        <v>1644</v>
      </c>
      <c r="P1299" s="55" t="s">
        <v>329</v>
      </c>
      <c r="Q1299" s="55" t="s">
        <v>330</v>
      </c>
      <c r="R1299" s="55" t="s">
        <v>1644</v>
      </c>
      <c r="S1299" s="55" t="s">
        <v>1644</v>
      </c>
      <c r="T1299" s="55" t="s">
        <v>1644</v>
      </c>
      <c r="U1299" s="55" t="s">
        <v>3985</v>
      </c>
      <c r="V1299" s="55" t="s">
        <v>1881</v>
      </c>
      <c r="W1299" s="55" t="s">
        <v>1644</v>
      </c>
      <c r="X1299" s="56"/>
      <c r="Y1299" s="55" t="s">
        <v>1644</v>
      </c>
      <c r="Z1299" s="56"/>
      <c r="AA1299" s="55" t="s">
        <v>1644</v>
      </c>
      <c r="AB1299" s="59">
        <v>1231666</v>
      </c>
      <c r="AC1299" s="55" t="s">
        <v>1554</v>
      </c>
      <c r="AD1299" s="55" t="s">
        <v>1644</v>
      </c>
      <c r="AE1299" s="58">
        <v>0</v>
      </c>
      <c r="AF1299" s="55" t="s">
        <v>1644</v>
      </c>
      <c r="AG1299" s="55" t="s">
        <v>1644</v>
      </c>
      <c r="AH1299" s="55" t="s">
        <v>1644</v>
      </c>
      <c r="AI1299" s="55" t="s">
        <v>1644</v>
      </c>
      <c r="AJ1299" s="55" t="s">
        <v>1644</v>
      </c>
      <c r="AK1299" s="55" t="s">
        <v>1644</v>
      </c>
      <c r="AL1299" s="55" t="s">
        <v>1644</v>
      </c>
      <c r="AM1299" s="55" t="s">
        <v>3861</v>
      </c>
      <c r="AN1299" s="55" t="s">
        <v>1644</v>
      </c>
      <c r="AO1299" t="s">
        <v>3842</v>
      </c>
    </row>
    <row r="1300" spans="1:41" x14ac:dyDescent="0.25">
      <c r="A1300" s="56">
        <v>45747</v>
      </c>
      <c r="B1300" s="92" t="s">
        <v>2544</v>
      </c>
      <c r="C1300" s="55" t="s">
        <v>4309</v>
      </c>
      <c r="D1300" s="55" t="s">
        <v>3859</v>
      </c>
      <c r="E1300" s="55" t="s">
        <v>89</v>
      </c>
      <c r="F1300" s="55">
        <v>50900020</v>
      </c>
      <c r="G1300" s="55" t="s">
        <v>492</v>
      </c>
      <c r="H1300" s="55" t="s">
        <v>89</v>
      </c>
      <c r="I1300" s="57">
        <v>629.85</v>
      </c>
      <c r="J1300" s="57">
        <v>629.85</v>
      </c>
      <c r="K1300" s="55" t="s">
        <v>4302</v>
      </c>
      <c r="L1300" s="55" t="s">
        <v>1644</v>
      </c>
      <c r="M1300" s="55" t="s">
        <v>4309</v>
      </c>
      <c r="N1300" s="56">
        <v>45747</v>
      </c>
      <c r="O1300" s="55" t="s">
        <v>1644</v>
      </c>
      <c r="P1300" s="55" t="s">
        <v>329</v>
      </c>
      <c r="Q1300" s="55" t="s">
        <v>330</v>
      </c>
      <c r="R1300" s="55" t="s">
        <v>1644</v>
      </c>
      <c r="S1300" s="55" t="s">
        <v>1644</v>
      </c>
      <c r="T1300" s="55" t="s">
        <v>1644</v>
      </c>
      <c r="U1300" s="55" t="s">
        <v>3908</v>
      </c>
      <c r="V1300" s="55" t="s">
        <v>1881</v>
      </c>
      <c r="W1300" s="55" t="s">
        <v>1644</v>
      </c>
      <c r="X1300" s="56"/>
      <c r="Y1300" s="55" t="s">
        <v>1644</v>
      </c>
      <c r="Z1300" s="56"/>
      <c r="AA1300" s="55" t="s">
        <v>1644</v>
      </c>
      <c r="AB1300" s="59">
        <v>9857587</v>
      </c>
      <c r="AC1300" s="55" t="s">
        <v>1554</v>
      </c>
      <c r="AD1300" s="55" t="s">
        <v>1644</v>
      </c>
      <c r="AE1300" s="58">
        <v>0</v>
      </c>
      <c r="AF1300" s="55" t="s">
        <v>1644</v>
      </c>
      <c r="AG1300" s="55" t="s">
        <v>1644</v>
      </c>
      <c r="AH1300" s="55" t="s">
        <v>1644</v>
      </c>
      <c r="AI1300" s="55" t="s">
        <v>1644</v>
      </c>
      <c r="AJ1300" s="55" t="s">
        <v>1644</v>
      </c>
      <c r="AK1300" s="55" t="s">
        <v>1644</v>
      </c>
      <c r="AL1300" s="55" t="s">
        <v>1644</v>
      </c>
      <c r="AM1300" s="55" t="s">
        <v>3861</v>
      </c>
      <c r="AN1300" s="55" t="s">
        <v>1644</v>
      </c>
      <c r="AO1300" t="s">
        <v>3842</v>
      </c>
    </row>
    <row r="1301" spans="1:41" x14ac:dyDescent="0.25">
      <c r="A1301" s="56">
        <v>45747</v>
      </c>
      <c r="B1301" s="92" t="s">
        <v>2544</v>
      </c>
      <c r="C1301" s="55" t="s">
        <v>4309</v>
      </c>
      <c r="D1301" s="55" t="s">
        <v>3859</v>
      </c>
      <c r="E1301" s="55" t="s">
        <v>89</v>
      </c>
      <c r="F1301" s="55">
        <v>50900020</v>
      </c>
      <c r="G1301" s="55" t="s">
        <v>492</v>
      </c>
      <c r="H1301" s="55" t="s">
        <v>89</v>
      </c>
      <c r="I1301" s="57">
        <v>495.89</v>
      </c>
      <c r="J1301" s="57">
        <v>495.89</v>
      </c>
      <c r="K1301" s="55" t="s">
        <v>4302</v>
      </c>
      <c r="L1301" s="55" t="s">
        <v>1644</v>
      </c>
      <c r="M1301" s="55" t="s">
        <v>4309</v>
      </c>
      <c r="N1301" s="56">
        <v>45747</v>
      </c>
      <c r="O1301" s="55" t="s">
        <v>1644</v>
      </c>
      <c r="P1301" s="55" t="s">
        <v>329</v>
      </c>
      <c r="Q1301" s="55" t="s">
        <v>330</v>
      </c>
      <c r="R1301" s="55" t="s">
        <v>1644</v>
      </c>
      <c r="S1301" s="55" t="s">
        <v>1644</v>
      </c>
      <c r="T1301" s="55" t="s">
        <v>1644</v>
      </c>
      <c r="U1301" s="55" t="s">
        <v>4312</v>
      </c>
      <c r="V1301" s="55" t="s">
        <v>1881</v>
      </c>
      <c r="W1301" s="55" t="s">
        <v>1644</v>
      </c>
      <c r="X1301" s="56"/>
      <c r="Y1301" s="55" t="s">
        <v>1644</v>
      </c>
      <c r="Z1301" s="56"/>
      <c r="AA1301" s="55" t="s">
        <v>1644</v>
      </c>
      <c r="AB1301" s="59">
        <v>8137530</v>
      </c>
      <c r="AC1301" s="55" t="s">
        <v>1554</v>
      </c>
      <c r="AD1301" s="55" t="s">
        <v>1644</v>
      </c>
      <c r="AE1301" s="58">
        <v>0</v>
      </c>
      <c r="AF1301" s="55" t="s">
        <v>1644</v>
      </c>
      <c r="AG1301" s="55" t="s">
        <v>1644</v>
      </c>
      <c r="AH1301" s="55" t="s">
        <v>1644</v>
      </c>
      <c r="AI1301" s="55" t="s">
        <v>1644</v>
      </c>
      <c r="AJ1301" s="55" t="s">
        <v>1644</v>
      </c>
      <c r="AK1301" s="55" t="s">
        <v>1644</v>
      </c>
      <c r="AL1301" s="55" t="s">
        <v>1644</v>
      </c>
      <c r="AM1301" s="55" t="s">
        <v>3861</v>
      </c>
      <c r="AN1301" s="55" t="s">
        <v>1644</v>
      </c>
      <c r="AO1301" t="s">
        <v>3842</v>
      </c>
    </row>
    <row r="1302" spans="1:41" x14ac:dyDescent="0.25">
      <c r="A1302" s="56">
        <v>45747</v>
      </c>
      <c r="B1302" s="92" t="s">
        <v>2544</v>
      </c>
      <c r="C1302" s="55" t="s">
        <v>4309</v>
      </c>
      <c r="D1302" s="55" t="s">
        <v>3859</v>
      </c>
      <c r="E1302" s="55" t="s">
        <v>89</v>
      </c>
      <c r="F1302" s="55">
        <v>50900020</v>
      </c>
      <c r="G1302" s="55" t="s">
        <v>492</v>
      </c>
      <c r="H1302" s="55" t="s">
        <v>89</v>
      </c>
      <c r="I1302" s="57">
        <v>490.94</v>
      </c>
      <c r="J1302" s="57">
        <v>490.94</v>
      </c>
      <c r="K1302" s="55" t="s">
        <v>4302</v>
      </c>
      <c r="L1302" s="55" t="s">
        <v>1644</v>
      </c>
      <c r="M1302" s="55" t="s">
        <v>4309</v>
      </c>
      <c r="N1302" s="56">
        <v>45747</v>
      </c>
      <c r="O1302" s="55" t="s">
        <v>1644</v>
      </c>
      <c r="P1302" s="55" t="s">
        <v>329</v>
      </c>
      <c r="Q1302" s="55" t="s">
        <v>330</v>
      </c>
      <c r="R1302" s="55" t="s">
        <v>1644</v>
      </c>
      <c r="S1302" s="55" t="s">
        <v>1644</v>
      </c>
      <c r="T1302" s="55" t="s">
        <v>1644</v>
      </c>
      <c r="U1302" s="55" t="s">
        <v>3888</v>
      </c>
      <c r="V1302" s="55" t="s">
        <v>1881</v>
      </c>
      <c r="W1302" s="55" t="s">
        <v>1644</v>
      </c>
      <c r="X1302" s="56"/>
      <c r="Y1302" s="55" t="s">
        <v>1644</v>
      </c>
      <c r="Z1302" s="56"/>
      <c r="AA1302" s="55" t="s">
        <v>1644</v>
      </c>
      <c r="AB1302" s="59">
        <v>7712594</v>
      </c>
      <c r="AC1302" s="55" t="s">
        <v>1554</v>
      </c>
      <c r="AD1302" s="55" t="s">
        <v>1644</v>
      </c>
      <c r="AE1302" s="58">
        <v>0</v>
      </c>
      <c r="AF1302" s="55" t="s">
        <v>1644</v>
      </c>
      <c r="AG1302" s="55" t="s">
        <v>1644</v>
      </c>
      <c r="AH1302" s="55" t="s">
        <v>1644</v>
      </c>
      <c r="AI1302" s="55" t="s">
        <v>1644</v>
      </c>
      <c r="AJ1302" s="55" t="s">
        <v>1644</v>
      </c>
      <c r="AK1302" s="55" t="s">
        <v>1644</v>
      </c>
      <c r="AL1302" s="55" t="s">
        <v>1644</v>
      </c>
      <c r="AM1302" s="55" t="s">
        <v>3861</v>
      </c>
      <c r="AN1302" s="55" t="s">
        <v>1644</v>
      </c>
      <c r="AO1302" t="s">
        <v>3842</v>
      </c>
    </row>
    <row r="1303" spans="1:41" x14ac:dyDescent="0.25">
      <c r="A1303" s="56">
        <v>45747</v>
      </c>
      <c r="B1303" s="92" t="s">
        <v>2544</v>
      </c>
      <c r="C1303" s="55" t="s">
        <v>4309</v>
      </c>
      <c r="D1303" s="55" t="s">
        <v>3859</v>
      </c>
      <c r="E1303" s="55" t="s">
        <v>89</v>
      </c>
      <c r="F1303" s="55">
        <v>50900020</v>
      </c>
      <c r="G1303" s="55" t="s">
        <v>492</v>
      </c>
      <c r="H1303" s="55" t="s">
        <v>89</v>
      </c>
      <c r="I1303" s="57">
        <v>2124.63</v>
      </c>
      <c r="J1303" s="57">
        <v>2124.63</v>
      </c>
      <c r="K1303" s="55" t="s">
        <v>4302</v>
      </c>
      <c r="L1303" s="55" t="s">
        <v>1644</v>
      </c>
      <c r="M1303" s="55" t="s">
        <v>4309</v>
      </c>
      <c r="N1303" s="56">
        <v>45747</v>
      </c>
      <c r="O1303" s="55" t="s">
        <v>1644</v>
      </c>
      <c r="P1303" s="55" t="s">
        <v>329</v>
      </c>
      <c r="Q1303" s="55" t="s">
        <v>330</v>
      </c>
      <c r="R1303" s="55" t="s">
        <v>1644</v>
      </c>
      <c r="S1303" s="55" t="s">
        <v>1644</v>
      </c>
      <c r="T1303" s="55" t="s">
        <v>1644</v>
      </c>
      <c r="U1303" s="55" t="s">
        <v>3946</v>
      </c>
      <c r="V1303" s="55" t="s">
        <v>1881</v>
      </c>
      <c r="W1303" s="55" t="s">
        <v>1644</v>
      </c>
      <c r="X1303" s="56"/>
      <c r="Y1303" s="55" t="s">
        <v>1644</v>
      </c>
      <c r="Z1303" s="56"/>
      <c r="AA1303" s="55" t="s">
        <v>1644</v>
      </c>
      <c r="AB1303" s="59">
        <v>33080416</v>
      </c>
      <c r="AC1303" s="55" t="s">
        <v>1554</v>
      </c>
      <c r="AD1303" s="55" t="s">
        <v>1644</v>
      </c>
      <c r="AE1303" s="58">
        <v>0</v>
      </c>
      <c r="AF1303" s="55" t="s">
        <v>1644</v>
      </c>
      <c r="AG1303" s="55" t="s">
        <v>1644</v>
      </c>
      <c r="AH1303" s="55" t="s">
        <v>1644</v>
      </c>
      <c r="AI1303" s="55" t="s">
        <v>1644</v>
      </c>
      <c r="AJ1303" s="55" t="s">
        <v>1644</v>
      </c>
      <c r="AK1303" s="55" t="s">
        <v>1644</v>
      </c>
      <c r="AL1303" s="55" t="s">
        <v>1644</v>
      </c>
      <c r="AM1303" s="55" t="s">
        <v>3861</v>
      </c>
      <c r="AN1303" s="55" t="s">
        <v>1644</v>
      </c>
      <c r="AO1303" t="s">
        <v>3842</v>
      </c>
    </row>
    <row r="1304" spans="1:41" x14ac:dyDescent="0.25">
      <c r="A1304" s="56">
        <v>45747</v>
      </c>
      <c r="B1304" s="92" t="s">
        <v>2544</v>
      </c>
      <c r="C1304" s="55" t="s">
        <v>4309</v>
      </c>
      <c r="D1304" s="55" t="s">
        <v>3859</v>
      </c>
      <c r="E1304" s="55" t="s">
        <v>89</v>
      </c>
      <c r="F1304" s="55">
        <v>50900020</v>
      </c>
      <c r="G1304" s="55" t="s">
        <v>492</v>
      </c>
      <c r="H1304" s="55" t="s">
        <v>89</v>
      </c>
      <c r="I1304" s="57">
        <v>533.34</v>
      </c>
      <c r="J1304" s="57">
        <v>533.34</v>
      </c>
      <c r="K1304" s="55" t="s">
        <v>4302</v>
      </c>
      <c r="L1304" s="55" t="s">
        <v>1644</v>
      </c>
      <c r="M1304" s="55" t="s">
        <v>4309</v>
      </c>
      <c r="N1304" s="56">
        <v>45747</v>
      </c>
      <c r="O1304" s="55" t="s">
        <v>1644</v>
      </c>
      <c r="P1304" s="55" t="s">
        <v>329</v>
      </c>
      <c r="Q1304" s="55" t="s">
        <v>330</v>
      </c>
      <c r="R1304" s="55" t="s">
        <v>1644</v>
      </c>
      <c r="S1304" s="55" t="s">
        <v>1644</v>
      </c>
      <c r="T1304" s="55" t="s">
        <v>1644</v>
      </c>
      <c r="U1304" s="55" t="s">
        <v>4028</v>
      </c>
      <c r="V1304" s="55" t="s">
        <v>1881</v>
      </c>
      <c r="W1304" s="55" t="s">
        <v>1644</v>
      </c>
      <c r="X1304" s="56"/>
      <c r="Y1304" s="55" t="s">
        <v>1644</v>
      </c>
      <c r="Z1304" s="56"/>
      <c r="AA1304" s="55" t="s">
        <v>1644</v>
      </c>
      <c r="AB1304" s="59">
        <v>8555840</v>
      </c>
      <c r="AC1304" s="55" t="s">
        <v>1554</v>
      </c>
      <c r="AD1304" s="55" t="s">
        <v>1644</v>
      </c>
      <c r="AE1304" s="58">
        <v>0</v>
      </c>
      <c r="AF1304" s="55" t="s">
        <v>1644</v>
      </c>
      <c r="AG1304" s="55" t="s">
        <v>1644</v>
      </c>
      <c r="AH1304" s="55" t="s">
        <v>1644</v>
      </c>
      <c r="AI1304" s="55" t="s">
        <v>1644</v>
      </c>
      <c r="AJ1304" s="55" t="s">
        <v>1644</v>
      </c>
      <c r="AK1304" s="55" t="s">
        <v>1644</v>
      </c>
      <c r="AL1304" s="55" t="s">
        <v>1644</v>
      </c>
      <c r="AM1304" s="55" t="s">
        <v>3861</v>
      </c>
      <c r="AN1304" s="55" t="s">
        <v>1644</v>
      </c>
      <c r="AO1304" t="s">
        <v>3842</v>
      </c>
    </row>
    <row r="1305" spans="1:41" x14ac:dyDescent="0.25">
      <c r="A1305" s="56">
        <v>45747</v>
      </c>
      <c r="B1305" s="92" t="s">
        <v>2544</v>
      </c>
      <c r="C1305" s="55" t="s">
        <v>4309</v>
      </c>
      <c r="D1305" s="55" t="s">
        <v>3859</v>
      </c>
      <c r="E1305" s="55" t="s">
        <v>89</v>
      </c>
      <c r="F1305" s="55">
        <v>50900020</v>
      </c>
      <c r="G1305" s="55" t="s">
        <v>492</v>
      </c>
      <c r="H1305" s="55" t="s">
        <v>89</v>
      </c>
      <c r="I1305" s="57">
        <v>490.94</v>
      </c>
      <c r="J1305" s="57">
        <v>490.94</v>
      </c>
      <c r="K1305" s="55" t="s">
        <v>4302</v>
      </c>
      <c r="L1305" s="55" t="s">
        <v>1644</v>
      </c>
      <c r="M1305" s="55" t="s">
        <v>4309</v>
      </c>
      <c r="N1305" s="56">
        <v>45747</v>
      </c>
      <c r="O1305" s="55" t="s">
        <v>1644</v>
      </c>
      <c r="P1305" s="55" t="s">
        <v>329</v>
      </c>
      <c r="Q1305" s="55" t="s">
        <v>330</v>
      </c>
      <c r="R1305" s="55" t="s">
        <v>1644</v>
      </c>
      <c r="S1305" s="55" t="s">
        <v>1644</v>
      </c>
      <c r="T1305" s="55" t="s">
        <v>1644</v>
      </c>
      <c r="U1305" s="55" t="s">
        <v>3928</v>
      </c>
      <c r="V1305" s="55" t="s">
        <v>1881</v>
      </c>
      <c r="W1305" s="55" t="s">
        <v>1644</v>
      </c>
      <c r="X1305" s="56"/>
      <c r="Y1305" s="55" t="s">
        <v>1644</v>
      </c>
      <c r="Z1305" s="56"/>
      <c r="AA1305" s="55" t="s">
        <v>1644</v>
      </c>
      <c r="AB1305" s="59">
        <v>7717503</v>
      </c>
      <c r="AC1305" s="55" t="s">
        <v>1554</v>
      </c>
      <c r="AD1305" s="55" t="s">
        <v>1644</v>
      </c>
      <c r="AE1305" s="58">
        <v>0</v>
      </c>
      <c r="AF1305" s="55" t="s">
        <v>1644</v>
      </c>
      <c r="AG1305" s="55" t="s">
        <v>1644</v>
      </c>
      <c r="AH1305" s="55" t="s">
        <v>1644</v>
      </c>
      <c r="AI1305" s="55" t="s">
        <v>1644</v>
      </c>
      <c r="AJ1305" s="55" t="s">
        <v>1644</v>
      </c>
      <c r="AK1305" s="55" t="s">
        <v>1644</v>
      </c>
      <c r="AL1305" s="55" t="s">
        <v>1644</v>
      </c>
      <c r="AM1305" s="55" t="s">
        <v>3861</v>
      </c>
      <c r="AN1305" s="55" t="s">
        <v>1644</v>
      </c>
      <c r="AO1305" t="s">
        <v>3842</v>
      </c>
    </row>
    <row r="1306" spans="1:41" x14ac:dyDescent="0.25">
      <c r="A1306" s="56">
        <v>45747</v>
      </c>
      <c r="B1306" s="92" t="s">
        <v>2544</v>
      </c>
      <c r="C1306" s="55" t="s">
        <v>4309</v>
      </c>
      <c r="D1306" s="55" t="s">
        <v>3859</v>
      </c>
      <c r="E1306" s="55" t="s">
        <v>89</v>
      </c>
      <c r="F1306" s="55">
        <v>50900020</v>
      </c>
      <c r="G1306" s="55" t="s">
        <v>492</v>
      </c>
      <c r="H1306" s="55" t="s">
        <v>89</v>
      </c>
      <c r="I1306" s="57">
        <v>552.91999999999996</v>
      </c>
      <c r="J1306" s="57">
        <v>552.91999999999996</v>
      </c>
      <c r="K1306" s="55" t="s">
        <v>4302</v>
      </c>
      <c r="L1306" s="55" t="s">
        <v>1644</v>
      </c>
      <c r="M1306" s="55" t="s">
        <v>4309</v>
      </c>
      <c r="N1306" s="56">
        <v>45747</v>
      </c>
      <c r="O1306" s="55" t="s">
        <v>1644</v>
      </c>
      <c r="P1306" s="55" t="s">
        <v>329</v>
      </c>
      <c r="Q1306" s="55" t="s">
        <v>330</v>
      </c>
      <c r="R1306" s="55" t="s">
        <v>1644</v>
      </c>
      <c r="S1306" s="55" t="s">
        <v>1644</v>
      </c>
      <c r="T1306" s="55" t="s">
        <v>1644</v>
      </c>
      <c r="U1306" s="55" t="s">
        <v>3897</v>
      </c>
      <c r="V1306" s="55" t="s">
        <v>1881</v>
      </c>
      <c r="W1306" s="55" t="s">
        <v>1644</v>
      </c>
      <c r="X1306" s="56"/>
      <c r="Y1306" s="55" t="s">
        <v>1644</v>
      </c>
      <c r="Z1306" s="56"/>
      <c r="AA1306" s="55" t="s">
        <v>1644</v>
      </c>
      <c r="AB1306" s="59">
        <v>8704219</v>
      </c>
      <c r="AC1306" s="55" t="s">
        <v>1554</v>
      </c>
      <c r="AD1306" s="55" t="s">
        <v>1644</v>
      </c>
      <c r="AE1306" s="58">
        <v>0</v>
      </c>
      <c r="AF1306" s="55" t="s">
        <v>1644</v>
      </c>
      <c r="AG1306" s="55" t="s">
        <v>1644</v>
      </c>
      <c r="AH1306" s="55" t="s">
        <v>1644</v>
      </c>
      <c r="AI1306" s="55" t="s">
        <v>1644</v>
      </c>
      <c r="AJ1306" s="55" t="s">
        <v>1644</v>
      </c>
      <c r="AK1306" s="55" t="s">
        <v>1644</v>
      </c>
      <c r="AL1306" s="55" t="s">
        <v>1644</v>
      </c>
      <c r="AM1306" s="55" t="s">
        <v>3861</v>
      </c>
      <c r="AN1306" s="55" t="s">
        <v>1644</v>
      </c>
      <c r="AO1306" t="s">
        <v>3842</v>
      </c>
    </row>
    <row r="1307" spans="1:41" x14ac:dyDescent="0.25">
      <c r="A1307" s="56">
        <v>45747</v>
      </c>
      <c r="B1307" s="92" t="s">
        <v>2544</v>
      </c>
      <c r="C1307" s="55" t="s">
        <v>4309</v>
      </c>
      <c r="D1307" s="55" t="s">
        <v>3859</v>
      </c>
      <c r="E1307" s="55" t="s">
        <v>89</v>
      </c>
      <c r="F1307" s="55">
        <v>50900020</v>
      </c>
      <c r="G1307" s="55" t="s">
        <v>492</v>
      </c>
      <c r="H1307" s="55" t="s">
        <v>89</v>
      </c>
      <c r="I1307" s="57">
        <v>1087.51</v>
      </c>
      <c r="J1307" s="57">
        <v>1087.51</v>
      </c>
      <c r="K1307" s="55" t="s">
        <v>4302</v>
      </c>
      <c r="L1307" s="55" t="s">
        <v>1644</v>
      </c>
      <c r="M1307" s="55" t="s">
        <v>4309</v>
      </c>
      <c r="N1307" s="56">
        <v>45747</v>
      </c>
      <c r="O1307" s="55" t="s">
        <v>1644</v>
      </c>
      <c r="P1307" s="55" t="s">
        <v>329</v>
      </c>
      <c r="Q1307" s="55" t="s">
        <v>330</v>
      </c>
      <c r="R1307" s="55" t="s">
        <v>1644</v>
      </c>
      <c r="S1307" s="55" t="s">
        <v>1644</v>
      </c>
      <c r="T1307" s="55" t="s">
        <v>1644</v>
      </c>
      <c r="U1307" s="55" t="s">
        <v>4012</v>
      </c>
      <c r="V1307" s="55" t="s">
        <v>1881</v>
      </c>
      <c r="W1307" s="55" t="s">
        <v>1644</v>
      </c>
      <c r="X1307" s="56"/>
      <c r="Y1307" s="55" t="s">
        <v>1644</v>
      </c>
      <c r="Z1307" s="56"/>
      <c r="AA1307" s="55" t="s">
        <v>1644</v>
      </c>
      <c r="AB1307" s="59">
        <v>17445833</v>
      </c>
      <c r="AC1307" s="55" t="s">
        <v>1554</v>
      </c>
      <c r="AD1307" s="55" t="s">
        <v>1644</v>
      </c>
      <c r="AE1307" s="58">
        <v>0</v>
      </c>
      <c r="AF1307" s="55" t="s">
        <v>1644</v>
      </c>
      <c r="AG1307" s="55" t="s">
        <v>1644</v>
      </c>
      <c r="AH1307" s="55" t="s">
        <v>1644</v>
      </c>
      <c r="AI1307" s="55" t="s">
        <v>1644</v>
      </c>
      <c r="AJ1307" s="55" t="s">
        <v>1644</v>
      </c>
      <c r="AK1307" s="55" t="s">
        <v>1644</v>
      </c>
      <c r="AL1307" s="55" t="s">
        <v>1644</v>
      </c>
      <c r="AM1307" s="55" t="s">
        <v>3861</v>
      </c>
      <c r="AN1307" s="55" t="s">
        <v>1644</v>
      </c>
      <c r="AO1307" t="s">
        <v>3842</v>
      </c>
    </row>
    <row r="1308" spans="1:41" x14ac:dyDescent="0.25">
      <c r="A1308" s="56">
        <v>45747</v>
      </c>
      <c r="B1308" s="92" t="s">
        <v>2544</v>
      </c>
      <c r="C1308" s="55" t="s">
        <v>4309</v>
      </c>
      <c r="D1308" s="55" t="s">
        <v>3859</v>
      </c>
      <c r="E1308" s="55" t="s">
        <v>89</v>
      </c>
      <c r="F1308" s="55">
        <v>50900020</v>
      </c>
      <c r="G1308" s="55" t="s">
        <v>492</v>
      </c>
      <c r="H1308" s="55" t="s">
        <v>89</v>
      </c>
      <c r="I1308" s="57">
        <v>260.41000000000003</v>
      </c>
      <c r="J1308" s="57">
        <v>260.41000000000003</v>
      </c>
      <c r="K1308" s="55" t="s">
        <v>4302</v>
      </c>
      <c r="L1308" s="55" t="s">
        <v>1644</v>
      </c>
      <c r="M1308" s="55" t="s">
        <v>4309</v>
      </c>
      <c r="N1308" s="56">
        <v>45747</v>
      </c>
      <c r="O1308" s="55" t="s">
        <v>1644</v>
      </c>
      <c r="P1308" s="55" t="s">
        <v>329</v>
      </c>
      <c r="Q1308" s="55" t="s">
        <v>330</v>
      </c>
      <c r="R1308" s="55" t="s">
        <v>1644</v>
      </c>
      <c r="S1308" s="55" t="s">
        <v>1644</v>
      </c>
      <c r="T1308" s="55" t="s">
        <v>1644</v>
      </c>
      <c r="U1308" s="55" t="s">
        <v>3963</v>
      </c>
      <c r="V1308" s="55" t="s">
        <v>1881</v>
      </c>
      <c r="W1308" s="55" t="s">
        <v>1644</v>
      </c>
      <c r="X1308" s="56"/>
      <c r="Y1308" s="55" t="s">
        <v>1644</v>
      </c>
      <c r="Z1308" s="56"/>
      <c r="AA1308" s="55" t="s">
        <v>1644</v>
      </c>
      <c r="AB1308" s="59">
        <v>4177500</v>
      </c>
      <c r="AC1308" s="55" t="s">
        <v>1554</v>
      </c>
      <c r="AD1308" s="55" t="s">
        <v>1644</v>
      </c>
      <c r="AE1308" s="58">
        <v>0</v>
      </c>
      <c r="AF1308" s="55" t="s">
        <v>1644</v>
      </c>
      <c r="AG1308" s="55" t="s">
        <v>1644</v>
      </c>
      <c r="AH1308" s="55" t="s">
        <v>1644</v>
      </c>
      <c r="AI1308" s="55" t="s">
        <v>1644</v>
      </c>
      <c r="AJ1308" s="55" t="s">
        <v>1644</v>
      </c>
      <c r="AK1308" s="55" t="s">
        <v>1644</v>
      </c>
      <c r="AL1308" s="55" t="s">
        <v>1644</v>
      </c>
      <c r="AM1308" s="55" t="s">
        <v>3861</v>
      </c>
      <c r="AN1308" s="55" t="s">
        <v>1644</v>
      </c>
      <c r="AO1308" t="s">
        <v>3842</v>
      </c>
    </row>
    <row r="1309" spans="1:41" x14ac:dyDescent="0.25">
      <c r="A1309" s="56">
        <v>45747</v>
      </c>
      <c r="B1309" s="92" t="s">
        <v>2544</v>
      </c>
      <c r="C1309" s="55" t="s">
        <v>4309</v>
      </c>
      <c r="D1309" s="55" t="s">
        <v>3859</v>
      </c>
      <c r="E1309" s="55" t="s">
        <v>89</v>
      </c>
      <c r="F1309" s="55">
        <v>50900020</v>
      </c>
      <c r="G1309" s="55" t="s">
        <v>492</v>
      </c>
      <c r="H1309" s="55" t="s">
        <v>89</v>
      </c>
      <c r="I1309" s="57">
        <v>520.44000000000005</v>
      </c>
      <c r="J1309" s="57">
        <v>520.44000000000005</v>
      </c>
      <c r="K1309" s="55" t="s">
        <v>4302</v>
      </c>
      <c r="L1309" s="55" t="s">
        <v>1644</v>
      </c>
      <c r="M1309" s="55" t="s">
        <v>4309</v>
      </c>
      <c r="N1309" s="56">
        <v>45747</v>
      </c>
      <c r="O1309" s="55" t="s">
        <v>1644</v>
      </c>
      <c r="P1309" s="55" t="s">
        <v>329</v>
      </c>
      <c r="Q1309" s="55" t="s">
        <v>330</v>
      </c>
      <c r="R1309" s="55" t="s">
        <v>1644</v>
      </c>
      <c r="S1309" s="55" t="s">
        <v>1644</v>
      </c>
      <c r="T1309" s="55" t="s">
        <v>1644</v>
      </c>
      <c r="U1309" s="55" t="s">
        <v>3886</v>
      </c>
      <c r="V1309" s="55" t="s">
        <v>1881</v>
      </c>
      <c r="W1309" s="55" t="s">
        <v>1644</v>
      </c>
      <c r="X1309" s="56"/>
      <c r="Y1309" s="55" t="s">
        <v>1644</v>
      </c>
      <c r="Z1309" s="56"/>
      <c r="AA1309" s="55" t="s">
        <v>1644</v>
      </c>
      <c r="AB1309" s="59">
        <v>8082312</v>
      </c>
      <c r="AC1309" s="55" t="s">
        <v>1554</v>
      </c>
      <c r="AD1309" s="55" t="s">
        <v>1644</v>
      </c>
      <c r="AE1309" s="58">
        <v>0</v>
      </c>
      <c r="AF1309" s="55" t="s">
        <v>1644</v>
      </c>
      <c r="AG1309" s="55" t="s">
        <v>1644</v>
      </c>
      <c r="AH1309" s="55" t="s">
        <v>1644</v>
      </c>
      <c r="AI1309" s="55" t="s">
        <v>1644</v>
      </c>
      <c r="AJ1309" s="55" t="s">
        <v>1644</v>
      </c>
      <c r="AK1309" s="55" t="s">
        <v>1644</v>
      </c>
      <c r="AL1309" s="55" t="s">
        <v>1644</v>
      </c>
      <c r="AM1309" s="55" t="s">
        <v>3861</v>
      </c>
      <c r="AN1309" s="55" t="s">
        <v>1644</v>
      </c>
      <c r="AO1309" t="s">
        <v>3842</v>
      </c>
    </row>
    <row r="1310" spans="1:41" x14ac:dyDescent="0.25">
      <c r="A1310" s="56">
        <v>45747</v>
      </c>
      <c r="B1310" s="92" t="s">
        <v>2544</v>
      </c>
      <c r="C1310" s="55" t="s">
        <v>4309</v>
      </c>
      <c r="D1310" s="55" t="s">
        <v>3859</v>
      </c>
      <c r="E1310" s="55" t="s">
        <v>89</v>
      </c>
      <c r="F1310" s="55">
        <v>50900020</v>
      </c>
      <c r="G1310" s="55" t="s">
        <v>492</v>
      </c>
      <c r="H1310" s="55" t="s">
        <v>89</v>
      </c>
      <c r="I1310" s="57">
        <v>246.62</v>
      </c>
      <c r="J1310" s="57">
        <v>246.62</v>
      </c>
      <c r="K1310" s="55" t="s">
        <v>4302</v>
      </c>
      <c r="L1310" s="55" t="s">
        <v>1644</v>
      </c>
      <c r="M1310" s="55" t="s">
        <v>4309</v>
      </c>
      <c r="N1310" s="56">
        <v>45747</v>
      </c>
      <c r="O1310" s="55" t="s">
        <v>1644</v>
      </c>
      <c r="P1310" s="55" t="s">
        <v>329</v>
      </c>
      <c r="Q1310" s="55" t="s">
        <v>330</v>
      </c>
      <c r="R1310" s="55" t="s">
        <v>1644</v>
      </c>
      <c r="S1310" s="55" t="s">
        <v>1644</v>
      </c>
      <c r="T1310" s="55" t="s">
        <v>1644</v>
      </c>
      <c r="U1310" s="55" t="s">
        <v>3989</v>
      </c>
      <c r="V1310" s="55" t="s">
        <v>1881</v>
      </c>
      <c r="W1310" s="55" t="s">
        <v>1644</v>
      </c>
      <c r="X1310" s="56"/>
      <c r="Y1310" s="55" t="s">
        <v>1644</v>
      </c>
      <c r="Z1310" s="56"/>
      <c r="AA1310" s="55" t="s">
        <v>1644</v>
      </c>
      <c r="AB1310" s="59">
        <v>3835119</v>
      </c>
      <c r="AC1310" s="55" t="s">
        <v>1554</v>
      </c>
      <c r="AD1310" s="55" t="s">
        <v>1644</v>
      </c>
      <c r="AE1310" s="58">
        <v>0</v>
      </c>
      <c r="AF1310" s="55" t="s">
        <v>1644</v>
      </c>
      <c r="AG1310" s="55" t="s">
        <v>1644</v>
      </c>
      <c r="AH1310" s="55" t="s">
        <v>1644</v>
      </c>
      <c r="AI1310" s="55" t="s">
        <v>1644</v>
      </c>
      <c r="AJ1310" s="55" t="s">
        <v>1644</v>
      </c>
      <c r="AK1310" s="55" t="s">
        <v>1644</v>
      </c>
      <c r="AL1310" s="55" t="s">
        <v>1644</v>
      </c>
      <c r="AM1310" s="55" t="s">
        <v>3861</v>
      </c>
      <c r="AN1310" s="55" t="s">
        <v>1644</v>
      </c>
      <c r="AO1310" t="s">
        <v>3842</v>
      </c>
    </row>
    <row r="1311" spans="1:41" x14ac:dyDescent="0.25">
      <c r="A1311" s="56">
        <v>45747</v>
      </c>
      <c r="B1311" s="92" t="s">
        <v>2544</v>
      </c>
      <c r="C1311" s="55" t="s">
        <v>4309</v>
      </c>
      <c r="D1311" s="55" t="s">
        <v>3859</v>
      </c>
      <c r="E1311" s="55" t="s">
        <v>89</v>
      </c>
      <c r="F1311" s="55">
        <v>50900020</v>
      </c>
      <c r="G1311" s="55" t="s">
        <v>492</v>
      </c>
      <c r="H1311" s="55" t="s">
        <v>89</v>
      </c>
      <c r="I1311" s="57">
        <v>52.1</v>
      </c>
      <c r="J1311" s="57">
        <v>52.1</v>
      </c>
      <c r="K1311" s="55" t="s">
        <v>4302</v>
      </c>
      <c r="L1311" s="55" t="s">
        <v>1644</v>
      </c>
      <c r="M1311" s="55" t="s">
        <v>4309</v>
      </c>
      <c r="N1311" s="56">
        <v>45747</v>
      </c>
      <c r="O1311" s="55" t="s">
        <v>1644</v>
      </c>
      <c r="P1311" s="55" t="s">
        <v>329</v>
      </c>
      <c r="Q1311" s="55" t="s">
        <v>330</v>
      </c>
      <c r="R1311" s="55" t="s">
        <v>1644</v>
      </c>
      <c r="S1311" s="55" t="s">
        <v>1644</v>
      </c>
      <c r="T1311" s="55" t="s">
        <v>1644</v>
      </c>
      <c r="U1311" s="55" t="s">
        <v>3992</v>
      </c>
      <c r="V1311" s="55" t="s">
        <v>1881</v>
      </c>
      <c r="W1311" s="55" t="s">
        <v>1644</v>
      </c>
      <c r="X1311" s="56"/>
      <c r="Y1311" s="55" t="s">
        <v>1644</v>
      </c>
      <c r="Z1311" s="56"/>
      <c r="AA1311" s="55" t="s">
        <v>1644</v>
      </c>
      <c r="AB1311" s="59">
        <v>835828</v>
      </c>
      <c r="AC1311" s="55" t="s">
        <v>1554</v>
      </c>
      <c r="AD1311" s="55" t="s">
        <v>1644</v>
      </c>
      <c r="AE1311" s="58">
        <v>0</v>
      </c>
      <c r="AF1311" s="55" t="s">
        <v>1644</v>
      </c>
      <c r="AG1311" s="55" t="s">
        <v>1644</v>
      </c>
      <c r="AH1311" s="55" t="s">
        <v>1644</v>
      </c>
      <c r="AI1311" s="55" t="s">
        <v>1644</v>
      </c>
      <c r="AJ1311" s="55" t="s">
        <v>1644</v>
      </c>
      <c r="AK1311" s="55" t="s">
        <v>1644</v>
      </c>
      <c r="AL1311" s="55" t="s">
        <v>1644</v>
      </c>
      <c r="AM1311" s="55" t="s">
        <v>3861</v>
      </c>
      <c r="AN1311" s="55" t="s">
        <v>1644</v>
      </c>
      <c r="AO1311" t="s">
        <v>3842</v>
      </c>
    </row>
    <row r="1312" spans="1:41" x14ac:dyDescent="0.25">
      <c r="A1312" s="56">
        <v>45747</v>
      </c>
      <c r="B1312" s="92" t="s">
        <v>2544</v>
      </c>
      <c r="C1312" s="55" t="s">
        <v>4309</v>
      </c>
      <c r="D1312" s="55" t="s">
        <v>3859</v>
      </c>
      <c r="E1312" s="55" t="s">
        <v>89</v>
      </c>
      <c r="F1312" s="55">
        <v>50900020</v>
      </c>
      <c r="G1312" s="55" t="s">
        <v>492</v>
      </c>
      <c r="H1312" s="55" t="s">
        <v>89</v>
      </c>
      <c r="I1312" s="57">
        <v>843.3</v>
      </c>
      <c r="J1312" s="57">
        <v>843.3</v>
      </c>
      <c r="K1312" s="55" t="s">
        <v>4302</v>
      </c>
      <c r="L1312" s="55" t="s">
        <v>1644</v>
      </c>
      <c r="M1312" s="55" t="s">
        <v>4309</v>
      </c>
      <c r="N1312" s="56">
        <v>45747</v>
      </c>
      <c r="O1312" s="55" t="s">
        <v>1644</v>
      </c>
      <c r="P1312" s="55" t="s">
        <v>329</v>
      </c>
      <c r="Q1312" s="55" t="s">
        <v>330</v>
      </c>
      <c r="R1312" s="55" t="s">
        <v>1644</v>
      </c>
      <c r="S1312" s="55" t="s">
        <v>1644</v>
      </c>
      <c r="T1312" s="55" t="s">
        <v>1644</v>
      </c>
      <c r="U1312" s="55" t="s">
        <v>3876</v>
      </c>
      <c r="V1312" s="55" t="s">
        <v>1881</v>
      </c>
      <c r="W1312" s="55" t="s">
        <v>1644</v>
      </c>
      <c r="X1312" s="56"/>
      <c r="Y1312" s="55" t="s">
        <v>1644</v>
      </c>
      <c r="Z1312" s="56"/>
      <c r="AA1312" s="55" t="s">
        <v>1644</v>
      </c>
      <c r="AB1312" s="59">
        <v>13130120</v>
      </c>
      <c r="AC1312" s="55" t="s">
        <v>1554</v>
      </c>
      <c r="AD1312" s="55" t="s">
        <v>1644</v>
      </c>
      <c r="AE1312" s="58">
        <v>0</v>
      </c>
      <c r="AF1312" s="55" t="s">
        <v>1644</v>
      </c>
      <c r="AG1312" s="55" t="s">
        <v>1644</v>
      </c>
      <c r="AH1312" s="55" t="s">
        <v>1644</v>
      </c>
      <c r="AI1312" s="55" t="s">
        <v>1644</v>
      </c>
      <c r="AJ1312" s="55" t="s">
        <v>1644</v>
      </c>
      <c r="AK1312" s="55" t="s">
        <v>1644</v>
      </c>
      <c r="AL1312" s="55" t="s">
        <v>1644</v>
      </c>
      <c r="AM1312" s="55" t="s">
        <v>3861</v>
      </c>
      <c r="AN1312" s="55" t="s">
        <v>1644</v>
      </c>
      <c r="AO1312" t="s">
        <v>3842</v>
      </c>
    </row>
    <row r="1313" spans="1:41" x14ac:dyDescent="0.25">
      <c r="A1313" s="56">
        <v>45747</v>
      </c>
      <c r="B1313" s="92" t="s">
        <v>2544</v>
      </c>
      <c r="C1313" s="55" t="s">
        <v>4309</v>
      </c>
      <c r="D1313" s="55" t="s">
        <v>3859</v>
      </c>
      <c r="E1313" s="55" t="s">
        <v>89</v>
      </c>
      <c r="F1313" s="55">
        <v>50900020</v>
      </c>
      <c r="G1313" s="55" t="s">
        <v>492</v>
      </c>
      <c r="H1313" s="55" t="s">
        <v>89</v>
      </c>
      <c r="I1313" s="57">
        <v>246.61</v>
      </c>
      <c r="J1313" s="57">
        <v>246.61</v>
      </c>
      <c r="K1313" s="55" t="s">
        <v>4302</v>
      </c>
      <c r="L1313" s="55" t="s">
        <v>1644</v>
      </c>
      <c r="M1313" s="55" t="s">
        <v>4309</v>
      </c>
      <c r="N1313" s="56">
        <v>45747</v>
      </c>
      <c r="O1313" s="55" t="s">
        <v>1644</v>
      </c>
      <c r="P1313" s="55" t="s">
        <v>329</v>
      </c>
      <c r="Q1313" s="55" t="s">
        <v>330</v>
      </c>
      <c r="R1313" s="55" t="s">
        <v>1644</v>
      </c>
      <c r="S1313" s="55" t="s">
        <v>1644</v>
      </c>
      <c r="T1313" s="55" t="s">
        <v>1644</v>
      </c>
      <c r="U1313" s="55" t="s">
        <v>3954</v>
      </c>
      <c r="V1313" s="55" t="s">
        <v>1881</v>
      </c>
      <c r="W1313" s="55" t="s">
        <v>1644</v>
      </c>
      <c r="X1313" s="56"/>
      <c r="Y1313" s="55" t="s">
        <v>1644</v>
      </c>
      <c r="Z1313" s="56"/>
      <c r="AA1313" s="55" t="s">
        <v>1644</v>
      </c>
      <c r="AB1313" s="59">
        <v>4082483</v>
      </c>
      <c r="AC1313" s="55" t="s">
        <v>1554</v>
      </c>
      <c r="AD1313" s="55" t="s">
        <v>1644</v>
      </c>
      <c r="AE1313" s="58">
        <v>0</v>
      </c>
      <c r="AF1313" s="55" t="s">
        <v>1644</v>
      </c>
      <c r="AG1313" s="55" t="s">
        <v>1644</v>
      </c>
      <c r="AH1313" s="55" t="s">
        <v>1644</v>
      </c>
      <c r="AI1313" s="55" t="s">
        <v>1644</v>
      </c>
      <c r="AJ1313" s="55" t="s">
        <v>1644</v>
      </c>
      <c r="AK1313" s="55" t="s">
        <v>1644</v>
      </c>
      <c r="AL1313" s="55" t="s">
        <v>1644</v>
      </c>
      <c r="AM1313" s="55" t="s">
        <v>3861</v>
      </c>
      <c r="AN1313" s="55" t="s">
        <v>1644</v>
      </c>
      <c r="AO1313" t="s">
        <v>3842</v>
      </c>
    </row>
    <row r="1314" spans="1:41" x14ac:dyDescent="0.25">
      <c r="A1314" s="56">
        <v>45747</v>
      </c>
      <c r="B1314" s="92" t="s">
        <v>2544</v>
      </c>
      <c r="C1314" s="55" t="s">
        <v>4309</v>
      </c>
      <c r="D1314" s="55" t="s">
        <v>3859</v>
      </c>
      <c r="E1314" s="55" t="s">
        <v>89</v>
      </c>
      <c r="F1314" s="55">
        <v>50900020</v>
      </c>
      <c r="G1314" s="55" t="s">
        <v>492</v>
      </c>
      <c r="H1314" s="55" t="s">
        <v>89</v>
      </c>
      <c r="I1314" s="57">
        <v>843.3</v>
      </c>
      <c r="J1314" s="57">
        <v>843.3</v>
      </c>
      <c r="K1314" s="55" t="s">
        <v>4302</v>
      </c>
      <c r="L1314" s="55" t="s">
        <v>1644</v>
      </c>
      <c r="M1314" s="55" t="s">
        <v>4309</v>
      </c>
      <c r="N1314" s="56">
        <v>45747</v>
      </c>
      <c r="O1314" s="55" t="s">
        <v>1644</v>
      </c>
      <c r="P1314" s="55" t="s">
        <v>329</v>
      </c>
      <c r="Q1314" s="55" t="s">
        <v>330</v>
      </c>
      <c r="R1314" s="55" t="s">
        <v>1644</v>
      </c>
      <c r="S1314" s="55" t="s">
        <v>1644</v>
      </c>
      <c r="T1314" s="55" t="s">
        <v>1644</v>
      </c>
      <c r="U1314" s="55" t="s">
        <v>3950</v>
      </c>
      <c r="V1314" s="55" t="s">
        <v>1881</v>
      </c>
      <c r="W1314" s="55" t="s">
        <v>1644</v>
      </c>
      <c r="X1314" s="56"/>
      <c r="Y1314" s="55" t="s">
        <v>1644</v>
      </c>
      <c r="Z1314" s="56"/>
      <c r="AA1314" s="55" t="s">
        <v>1644</v>
      </c>
      <c r="AB1314" s="59">
        <v>12877136</v>
      </c>
      <c r="AC1314" s="55" t="s">
        <v>1554</v>
      </c>
      <c r="AD1314" s="55" t="s">
        <v>1644</v>
      </c>
      <c r="AE1314" s="58">
        <v>0</v>
      </c>
      <c r="AF1314" s="55" t="s">
        <v>1644</v>
      </c>
      <c r="AG1314" s="55" t="s">
        <v>1644</v>
      </c>
      <c r="AH1314" s="55" t="s">
        <v>1644</v>
      </c>
      <c r="AI1314" s="55" t="s">
        <v>1644</v>
      </c>
      <c r="AJ1314" s="55" t="s">
        <v>1644</v>
      </c>
      <c r="AK1314" s="55" t="s">
        <v>1644</v>
      </c>
      <c r="AL1314" s="55" t="s">
        <v>1644</v>
      </c>
      <c r="AM1314" s="55" t="s">
        <v>3861</v>
      </c>
      <c r="AN1314" s="55" t="s">
        <v>1644</v>
      </c>
      <c r="AO1314" t="s">
        <v>3842</v>
      </c>
    </row>
    <row r="1315" spans="1:41" x14ac:dyDescent="0.25">
      <c r="A1315" s="56">
        <v>45747</v>
      </c>
      <c r="B1315" s="92" t="s">
        <v>2544</v>
      </c>
      <c r="C1315" s="55" t="s">
        <v>4309</v>
      </c>
      <c r="D1315" s="55" t="s">
        <v>3859</v>
      </c>
      <c r="E1315" s="55" t="s">
        <v>89</v>
      </c>
      <c r="F1315" s="55">
        <v>50900020</v>
      </c>
      <c r="G1315" s="55" t="s">
        <v>492</v>
      </c>
      <c r="H1315" s="55" t="s">
        <v>89</v>
      </c>
      <c r="I1315" s="57">
        <v>821.98</v>
      </c>
      <c r="J1315" s="57">
        <v>821.98</v>
      </c>
      <c r="K1315" s="55" t="s">
        <v>4302</v>
      </c>
      <c r="L1315" s="55" t="s">
        <v>1644</v>
      </c>
      <c r="M1315" s="55" t="s">
        <v>4309</v>
      </c>
      <c r="N1315" s="56">
        <v>45747</v>
      </c>
      <c r="O1315" s="55" t="s">
        <v>1644</v>
      </c>
      <c r="P1315" s="55" t="s">
        <v>329</v>
      </c>
      <c r="Q1315" s="55" t="s">
        <v>330</v>
      </c>
      <c r="R1315" s="55" t="s">
        <v>1644</v>
      </c>
      <c r="S1315" s="55" t="s">
        <v>1644</v>
      </c>
      <c r="T1315" s="55" t="s">
        <v>1644</v>
      </c>
      <c r="U1315" s="55" t="s">
        <v>3881</v>
      </c>
      <c r="V1315" s="55" t="s">
        <v>1881</v>
      </c>
      <c r="W1315" s="55" t="s">
        <v>1644</v>
      </c>
      <c r="X1315" s="56"/>
      <c r="Y1315" s="55" t="s">
        <v>1644</v>
      </c>
      <c r="Z1315" s="56"/>
      <c r="AA1315" s="55" t="s">
        <v>1644</v>
      </c>
      <c r="AB1315" s="59">
        <v>13031598</v>
      </c>
      <c r="AC1315" s="55" t="s">
        <v>1554</v>
      </c>
      <c r="AD1315" s="55" t="s">
        <v>1644</v>
      </c>
      <c r="AE1315" s="58">
        <v>0</v>
      </c>
      <c r="AF1315" s="55" t="s">
        <v>1644</v>
      </c>
      <c r="AG1315" s="55" t="s">
        <v>1644</v>
      </c>
      <c r="AH1315" s="55" t="s">
        <v>1644</v>
      </c>
      <c r="AI1315" s="55" t="s">
        <v>1644</v>
      </c>
      <c r="AJ1315" s="55" t="s">
        <v>1644</v>
      </c>
      <c r="AK1315" s="55" t="s">
        <v>1644</v>
      </c>
      <c r="AL1315" s="55" t="s">
        <v>1644</v>
      </c>
      <c r="AM1315" s="55" t="s">
        <v>3861</v>
      </c>
      <c r="AN1315" s="55" t="s">
        <v>1644</v>
      </c>
      <c r="AO1315" t="s">
        <v>3842</v>
      </c>
    </row>
    <row r="1316" spans="1:41" x14ac:dyDescent="0.25">
      <c r="A1316" s="56">
        <v>45747</v>
      </c>
      <c r="B1316" s="92" t="s">
        <v>2544</v>
      </c>
      <c r="C1316" s="55" t="s">
        <v>4309</v>
      </c>
      <c r="D1316" s="55" t="s">
        <v>3859</v>
      </c>
      <c r="E1316" s="55" t="s">
        <v>89</v>
      </c>
      <c r="F1316" s="55">
        <v>50900020</v>
      </c>
      <c r="G1316" s="55" t="s">
        <v>492</v>
      </c>
      <c r="H1316" s="55" t="s">
        <v>89</v>
      </c>
      <c r="I1316" s="57">
        <v>425.36</v>
      </c>
      <c r="J1316" s="57">
        <v>425.36</v>
      </c>
      <c r="K1316" s="55" t="s">
        <v>4302</v>
      </c>
      <c r="L1316" s="55" t="s">
        <v>1644</v>
      </c>
      <c r="M1316" s="55" t="s">
        <v>4309</v>
      </c>
      <c r="N1316" s="56">
        <v>45747</v>
      </c>
      <c r="O1316" s="55" t="s">
        <v>1644</v>
      </c>
      <c r="P1316" s="55" t="s">
        <v>329</v>
      </c>
      <c r="Q1316" s="55" t="s">
        <v>330</v>
      </c>
      <c r="R1316" s="55" t="s">
        <v>1644</v>
      </c>
      <c r="S1316" s="55" t="s">
        <v>1644</v>
      </c>
      <c r="T1316" s="55" t="s">
        <v>1644</v>
      </c>
      <c r="U1316" s="55" t="s">
        <v>3955</v>
      </c>
      <c r="V1316" s="55" t="s">
        <v>1881</v>
      </c>
      <c r="W1316" s="55" t="s">
        <v>1644</v>
      </c>
      <c r="X1316" s="56"/>
      <c r="Y1316" s="55" t="s">
        <v>1644</v>
      </c>
      <c r="Z1316" s="56"/>
      <c r="AA1316" s="55" t="s">
        <v>1644</v>
      </c>
      <c r="AB1316" s="59">
        <v>6605966</v>
      </c>
      <c r="AC1316" s="55" t="s">
        <v>1554</v>
      </c>
      <c r="AD1316" s="55" t="s">
        <v>1644</v>
      </c>
      <c r="AE1316" s="58">
        <v>0</v>
      </c>
      <c r="AF1316" s="55" t="s">
        <v>1644</v>
      </c>
      <c r="AG1316" s="55" t="s">
        <v>1644</v>
      </c>
      <c r="AH1316" s="55" t="s">
        <v>1644</v>
      </c>
      <c r="AI1316" s="55" t="s">
        <v>1644</v>
      </c>
      <c r="AJ1316" s="55" t="s">
        <v>1644</v>
      </c>
      <c r="AK1316" s="55" t="s">
        <v>1644</v>
      </c>
      <c r="AL1316" s="55" t="s">
        <v>1644</v>
      </c>
      <c r="AM1316" s="55" t="s">
        <v>3861</v>
      </c>
      <c r="AN1316" s="55" t="s">
        <v>1644</v>
      </c>
      <c r="AO1316" t="s">
        <v>3842</v>
      </c>
    </row>
    <row r="1317" spans="1:41" x14ac:dyDescent="0.25">
      <c r="A1317" s="56">
        <v>45747</v>
      </c>
      <c r="B1317" s="92" t="s">
        <v>2544</v>
      </c>
      <c r="C1317" s="55" t="s">
        <v>4309</v>
      </c>
      <c r="D1317" s="55" t="s">
        <v>3859</v>
      </c>
      <c r="E1317" s="55" t="s">
        <v>89</v>
      </c>
      <c r="F1317" s="55">
        <v>50900020</v>
      </c>
      <c r="G1317" s="55" t="s">
        <v>492</v>
      </c>
      <c r="H1317" s="55" t="s">
        <v>89</v>
      </c>
      <c r="I1317" s="57">
        <v>479.95</v>
      </c>
      <c r="J1317" s="57">
        <v>479.95</v>
      </c>
      <c r="K1317" s="55" t="s">
        <v>4302</v>
      </c>
      <c r="L1317" s="55" t="s">
        <v>1644</v>
      </c>
      <c r="M1317" s="55" t="s">
        <v>4309</v>
      </c>
      <c r="N1317" s="56">
        <v>45747</v>
      </c>
      <c r="O1317" s="55" t="s">
        <v>1644</v>
      </c>
      <c r="P1317" s="55" t="s">
        <v>329</v>
      </c>
      <c r="Q1317" s="55" t="s">
        <v>330</v>
      </c>
      <c r="R1317" s="55" t="s">
        <v>1644</v>
      </c>
      <c r="S1317" s="55" t="s">
        <v>1644</v>
      </c>
      <c r="T1317" s="55" t="s">
        <v>1644</v>
      </c>
      <c r="U1317" s="55" t="s">
        <v>3933</v>
      </c>
      <c r="V1317" s="55" t="s">
        <v>1881</v>
      </c>
      <c r="W1317" s="55" t="s">
        <v>1644</v>
      </c>
      <c r="X1317" s="56"/>
      <c r="Y1317" s="55" t="s">
        <v>1644</v>
      </c>
      <c r="Z1317" s="56"/>
      <c r="AA1317" s="55" t="s">
        <v>1644</v>
      </c>
      <c r="AB1317" s="59">
        <v>7271360</v>
      </c>
      <c r="AC1317" s="55" t="s">
        <v>1554</v>
      </c>
      <c r="AD1317" s="55" t="s">
        <v>1644</v>
      </c>
      <c r="AE1317" s="58">
        <v>0</v>
      </c>
      <c r="AF1317" s="55" t="s">
        <v>1644</v>
      </c>
      <c r="AG1317" s="55" t="s">
        <v>1644</v>
      </c>
      <c r="AH1317" s="55" t="s">
        <v>1644</v>
      </c>
      <c r="AI1317" s="55" t="s">
        <v>1644</v>
      </c>
      <c r="AJ1317" s="55" t="s">
        <v>1644</v>
      </c>
      <c r="AK1317" s="55" t="s">
        <v>1644</v>
      </c>
      <c r="AL1317" s="55" t="s">
        <v>1644</v>
      </c>
      <c r="AM1317" s="55" t="s">
        <v>3861</v>
      </c>
      <c r="AN1317" s="55" t="s">
        <v>1644</v>
      </c>
      <c r="AO1317" t="s">
        <v>3842</v>
      </c>
    </row>
    <row r="1318" spans="1:41" x14ac:dyDescent="0.25">
      <c r="A1318" s="56">
        <v>45747</v>
      </c>
      <c r="B1318" s="92" t="s">
        <v>2544</v>
      </c>
      <c r="C1318" s="55" t="s">
        <v>4309</v>
      </c>
      <c r="D1318" s="55" t="s">
        <v>3859</v>
      </c>
      <c r="E1318" s="55" t="s">
        <v>89</v>
      </c>
      <c r="F1318" s="55">
        <v>50900020</v>
      </c>
      <c r="G1318" s="55" t="s">
        <v>492</v>
      </c>
      <c r="H1318" s="55" t="s">
        <v>89</v>
      </c>
      <c r="I1318" s="57">
        <v>415.89</v>
      </c>
      <c r="J1318" s="57">
        <v>415.89</v>
      </c>
      <c r="K1318" s="55" t="s">
        <v>4302</v>
      </c>
      <c r="L1318" s="55" t="s">
        <v>1644</v>
      </c>
      <c r="M1318" s="55" t="s">
        <v>4309</v>
      </c>
      <c r="N1318" s="56">
        <v>45747</v>
      </c>
      <c r="O1318" s="55" t="s">
        <v>1644</v>
      </c>
      <c r="P1318" s="55" t="s">
        <v>329</v>
      </c>
      <c r="Q1318" s="55" t="s">
        <v>330</v>
      </c>
      <c r="R1318" s="55" t="s">
        <v>1644</v>
      </c>
      <c r="S1318" s="55" t="s">
        <v>1644</v>
      </c>
      <c r="T1318" s="55" t="s">
        <v>1644</v>
      </c>
      <c r="U1318" s="55" t="s">
        <v>3923</v>
      </c>
      <c r="V1318" s="55" t="s">
        <v>1881</v>
      </c>
      <c r="W1318" s="55" t="s">
        <v>1644</v>
      </c>
      <c r="X1318" s="56"/>
      <c r="Y1318" s="55" t="s">
        <v>1644</v>
      </c>
      <c r="Z1318" s="56"/>
      <c r="AA1318" s="55" t="s">
        <v>1644</v>
      </c>
      <c r="AB1318" s="59">
        <v>6475346</v>
      </c>
      <c r="AC1318" s="55" t="s">
        <v>1554</v>
      </c>
      <c r="AD1318" s="55" t="s">
        <v>1644</v>
      </c>
      <c r="AE1318" s="58">
        <v>0</v>
      </c>
      <c r="AF1318" s="55" t="s">
        <v>1644</v>
      </c>
      <c r="AG1318" s="55" t="s">
        <v>1644</v>
      </c>
      <c r="AH1318" s="55" t="s">
        <v>1644</v>
      </c>
      <c r="AI1318" s="55" t="s">
        <v>1644</v>
      </c>
      <c r="AJ1318" s="55" t="s">
        <v>1644</v>
      </c>
      <c r="AK1318" s="55" t="s">
        <v>1644</v>
      </c>
      <c r="AL1318" s="55" t="s">
        <v>1644</v>
      </c>
      <c r="AM1318" s="55" t="s">
        <v>3861</v>
      </c>
      <c r="AN1318" s="55" t="s">
        <v>1644</v>
      </c>
      <c r="AO1318" t="s">
        <v>3842</v>
      </c>
    </row>
    <row r="1319" spans="1:41" x14ac:dyDescent="0.25">
      <c r="A1319" s="56">
        <v>45747</v>
      </c>
      <c r="B1319" s="92" t="s">
        <v>2544</v>
      </c>
      <c r="C1319" s="55" t="s">
        <v>4309</v>
      </c>
      <c r="D1319" s="55" t="s">
        <v>3859</v>
      </c>
      <c r="E1319" s="55" t="s">
        <v>89</v>
      </c>
      <c r="F1319" s="55">
        <v>50900020</v>
      </c>
      <c r="G1319" s="55" t="s">
        <v>492</v>
      </c>
      <c r="H1319" s="55" t="s">
        <v>89</v>
      </c>
      <c r="I1319" s="57">
        <v>490.94</v>
      </c>
      <c r="J1319" s="57">
        <v>490.94</v>
      </c>
      <c r="K1319" s="55" t="s">
        <v>4302</v>
      </c>
      <c r="L1319" s="55" t="s">
        <v>1644</v>
      </c>
      <c r="M1319" s="55" t="s">
        <v>4309</v>
      </c>
      <c r="N1319" s="56">
        <v>45747</v>
      </c>
      <c r="O1319" s="55" t="s">
        <v>1644</v>
      </c>
      <c r="P1319" s="55" t="s">
        <v>329</v>
      </c>
      <c r="Q1319" s="55" t="s">
        <v>330</v>
      </c>
      <c r="R1319" s="55" t="s">
        <v>1644</v>
      </c>
      <c r="S1319" s="55" t="s">
        <v>1644</v>
      </c>
      <c r="T1319" s="55" t="s">
        <v>1644</v>
      </c>
      <c r="U1319" s="55" t="s">
        <v>3935</v>
      </c>
      <c r="V1319" s="55" t="s">
        <v>1881</v>
      </c>
      <c r="W1319" s="55" t="s">
        <v>1644</v>
      </c>
      <c r="X1319" s="56"/>
      <c r="Y1319" s="55" t="s">
        <v>1644</v>
      </c>
      <c r="Z1319" s="56"/>
      <c r="AA1319" s="55" t="s">
        <v>1644</v>
      </c>
      <c r="AB1319" s="59">
        <v>7717503</v>
      </c>
      <c r="AC1319" s="55" t="s">
        <v>1554</v>
      </c>
      <c r="AD1319" s="55" t="s">
        <v>1644</v>
      </c>
      <c r="AE1319" s="58">
        <v>0</v>
      </c>
      <c r="AF1319" s="55" t="s">
        <v>1644</v>
      </c>
      <c r="AG1319" s="55" t="s">
        <v>1644</v>
      </c>
      <c r="AH1319" s="55" t="s">
        <v>1644</v>
      </c>
      <c r="AI1319" s="55" t="s">
        <v>1644</v>
      </c>
      <c r="AJ1319" s="55" t="s">
        <v>1644</v>
      </c>
      <c r="AK1319" s="55" t="s">
        <v>1644</v>
      </c>
      <c r="AL1319" s="55" t="s">
        <v>1644</v>
      </c>
      <c r="AM1319" s="55" t="s">
        <v>3861</v>
      </c>
      <c r="AN1319" s="55" t="s">
        <v>1644</v>
      </c>
      <c r="AO1319" t="s">
        <v>3842</v>
      </c>
    </row>
    <row r="1320" spans="1:41" x14ac:dyDescent="0.25">
      <c r="A1320" s="56">
        <v>45747</v>
      </c>
      <c r="B1320" s="92" t="s">
        <v>2544</v>
      </c>
      <c r="C1320" s="55" t="s">
        <v>4309</v>
      </c>
      <c r="D1320" s="55" t="s">
        <v>3859</v>
      </c>
      <c r="E1320" s="55" t="s">
        <v>89</v>
      </c>
      <c r="F1320" s="55">
        <v>50900020</v>
      </c>
      <c r="G1320" s="55" t="s">
        <v>492</v>
      </c>
      <c r="H1320" s="55" t="s">
        <v>89</v>
      </c>
      <c r="I1320" s="57">
        <v>1062.8599999999999</v>
      </c>
      <c r="J1320" s="57">
        <v>1062.8599999999999</v>
      </c>
      <c r="K1320" s="55" t="s">
        <v>4302</v>
      </c>
      <c r="L1320" s="55" t="s">
        <v>1644</v>
      </c>
      <c r="M1320" s="55" t="s">
        <v>4309</v>
      </c>
      <c r="N1320" s="56">
        <v>45747</v>
      </c>
      <c r="O1320" s="55" t="s">
        <v>1644</v>
      </c>
      <c r="P1320" s="55" t="s">
        <v>329</v>
      </c>
      <c r="Q1320" s="55" t="s">
        <v>330</v>
      </c>
      <c r="R1320" s="55" t="s">
        <v>1644</v>
      </c>
      <c r="S1320" s="55" t="s">
        <v>1644</v>
      </c>
      <c r="T1320" s="55" t="s">
        <v>1644</v>
      </c>
      <c r="U1320" s="55" t="s">
        <v>3912</v>
      </c>
      <c r="V1320" s="55" t="s">
        <v>1881</v>
      </c>
      <c r="W1320" s="55" t="s">
        <v>1644</v>
      </c>
      <c r="X1320" s="56"/>
      <c r="Y1320" s="55" t="s">
        <v>1644</v>
      </c>
      <c r="Z1320" s="56"/>
      <c r="AA1320" s="55" t="s">
        <v>1644</v>
      </c>
      <c r="AB1320" s="59">
        <v>17595020</v>
      </c>
      <c r="AC1320" s="55" t="s">
        <v>1554</v>
      </c>
      <c r="AD1320" s="55" t="s">
        <v>1644</v>
      </c>
      <c r="AE1320" s="58">
        <v>0</v>
      </c>
      <c r="AF1320" s="55" t="s">
        <v>1644</v>
      </c>
      <c r="AG1320" s="55" t="s">
        <v>1644</v>
      </c>
      <c r="AH1320" s="55" t="s">
        <v>1644</v>
      </c>
      <c r="AI1320" s="55" t="s">
        <v>1644</v>
      </c>
      <c r="AJ1320" s="55" t="s">
        <v>1644</v>
      </c>
      <c r="AK1320" s="55" t="s">
        <v>1644</v>
      </c>
      <c r="AL1320" s="55" t="s">
        <v>1644</v>
      </c>
      <c r="AM1320" s="55" t="s">
        <v>3861</v>
      </c>
      <c r="AN1320" s="55" t="s">
        <v>1644</v>
      </c>
      <c r="AO1320" t="s">
        <v>3842</v>
      </c>
    </row>
    <row r="1321" spans="1:41" x14ac:dyDescent="0.25">
      <c r="A1321" s="56">
        <v>45747</v>
      </c>
      <c r="B1321" s="92" t="s">
        <v>2544</v>
      </c>
      <c r="C1321" s="55" t="s">
        <v>4309</v>
      </c>
      <c r="D1321" s="55" t="s">
        <v>3859</v>
      </c>
      <c r="E1321" s="55" t="s">
        <v>89</v>
      </c>
      <c r="F1321" s="55">
        <v>50900020</v>
      </c>
      <c r="G1321" s="55" t="s">
        <v>492</v>
      </c>
      <c r="H1321" s="55" t="s">
        <v>89</v>
      </c>
      <c r="I1321" s="57">
        <v>230.44</v>
      </c>
      <c r="J1321" s="57">
        <v>230.44</v>
      </c>
      <c r="K1321" s="55" t="s">
        <v>4302</v>
      </c>
      <c r="L1321" s="55" t="s">
        <v>1644</v>
      </c>
      <c r="M1321" s="55" t="s">
        <v>4309</v>
      </c>
      <c r="N1321" s="56">
        <v>45747</v>
      </c>
      <c r="O1321" s="55" t="s">
        <v>1644</v>
      </c>
      <c r="P1321" s="55" t="s">
        <v>329</v>
      </c>
      <c r="Q1321" s="55" t="s">
        <v>330</v>
      </c>
      <c r="R1321" s="55" t="s">
        <v>1644</v>
      </c>
      <c r="S1321" s="55" t="s">
        <v>1644</v>
      </c>
      <c r="T1321" s="55" t="s">
        <v>1644</v>
      </c>
      <c r="U1321" s="55" t="s">
        <v>3918</v>
      </c>
      <c r="V1321" s="55" t="s">
        <v>1881</v>
      </c>
      <c r="W1321" s="55" t="s">
        <v>1644</v>
      </c>
      <c r="X1321" s="56"/>
      <c r="Y1321" s="55" t="s">
        <v>1644</v>
      </c>
      <c r="Z1321" s="56"/>
      <c r="AA1321" s="55" t="s">
        <v>1644</v>
      </c>
      <c r="AB1321" s="59">
        <v>4541416</v>
      </c>
      <c r="AC1321" s="55" t="s">
        <v>1554</v>
      </c>
      <c r="AD1321" s="55" t="s">
        <v>1644</v>
      </c>
      <c r="AE1321" s="58">
        <v>0</v>
      </c>
      <c r="AF1321" s="55" t="s">
        <v>1644</v>
      </c>
      <c r="AG1321" s="55" t="s">
        <v>1644</v>
      </c>
      <c r="AH1321" s="55" t="s">
        <v>1644</v>
      </c>
      <c r="AI1321" s="55" t="s">
        <v>1644</v>
      </c>
      <c r="AJ1321" s="55" t="s">
        <v>1644</v>
      </c>
      <c r="AK1321" s="55" t="s">
        <v>1644</v>
      </c>
      <c r="AL1321" s="55" t="s">
        <v>1644</v>
      </c>
      <c r="AM1321" s="55" t="s">
        <v>3861</v>
      </c>
      <c r="AN1321" s="55" t="s">
        <v>1644</v>
      </c>
      <c r="AO1321" t="s">
        <v>3842</v>
      </c>
    </row>
    <row r="1322" spans="1:41" x14ac:dyDescent="0.25">
      <c r="A1322" s="56">
        <v>45747</v>
      </c>
      <c r="B1322" s="92" t="s">
        <v>2544</v>
      </c>
      <c r="C1322" s="55" t="s">
        <v>4309</v>
      </c>
      <c r="D1322" s="55" t="s">
        <v>3859</v>
      </c>
      <c r="E1322" s="55" t="s">
        <v>89</v>
      </c>
      <c r="F1322" s="55">
        <v>50900020</v>
      </c>
      <c r="G1322" s="55" t="s">
        <v>492</v>
      </c>
      <c r="H1322" s="55" t="s">
        <v>89</v>
      </c>
      <c r="I1322" s="57">
        <v>519.58000000000004</v>
      </c>
      <c r="J1322" s="57">
        <v>519.58000000000004</v>
      </c>
      <c r="K1322" s="55" t="s">
        <v>4302</v>
      </c>
      <c r="L1322" s="55" t="s">
        <v>1644</v>
      </c>
      <c r="M1322" s="55" t="s">
        <v>4309</v>
      </c>
      <c r="N1322" s="56">
        <v>45747</v>
      </c>
      <c r="O1322" s="55" t="s">
        <v>1644</v>
      </c>
      <c r="P1322" s="55" t="s">
        <v>329</v>
      </c>
      <c r="Q1322" s="55" t="s">
        <v>330</v>
      </c>
      <c r="R1322" s="55" t="s">
        <v>1644</v>
      </c>
      <c r="S1322" s="55" t="s">
        <v>1644</v>
      </c>
      <c r="T1322" s="55" t="s">
        <v>1644</v>
      </c>
      <c r="U1322" s="55" t="s">
        <v>3936</v>
      </c>
      <c r="V1322" s="55" t="s">
        <v>1881</v>
      </c>
      <c r="W1322" s="55" t="s">
        <v>1644</v>
      </c>
      <c r="X1322" s="56"/>
      <c r="Y1322" s="55" t="s">
        <v>1644</v>
      </c>
      <c r="Z1322" s="56"/>
      <c r="AA1322" s="55" t="s">
        <v>1644</v>
      </c>
      <c r="AB1322" s="59">
        <v>8438033</v>
      </c>
      <c r="AC1322" s="55" t="s">
        <v>1554</v>
      </c>
      <c r="AD1322" s="55" t="s">
        <v>1644</v>
      </c>
      <c r="AE1322" s="58">
        <v>0</v>
      </c>
      <c r="AF1322" s="55" t="s">
        <v>1644</v>
      </c>
      <c r="AG1322" s="55" t="s">
        <v>1644</v>
      </c>
      <c r="AH1322" s="55" t="s">
        <v>1644</v>
      </c>
      <c r="AI1322" s="55" t="s">
        <v>1644</v>
      </c>
      <c r="AJ1322" s="55" t="s">
        <v>1644</v>
      </c>
      <c r="AK1322" s="55" t="s">
        <v>1644</v>
      </c>
      <c r="AL1322" s="55" t="s">
        <v>1644</v>
      </c>
      <c r="AM1322" s="55" t="s">
        <v>3861</v>
      </c>
      <c r="AN1322" s="55" t="s">
        <v>1644</v>
      </c>
      <c r="AO1322" t="s">
        <v>3842</v>
      </c>
    </row>
    <row r="1323" spans="1:41" x14ac:dyDescent="0.25">
      <c r="A1323" s="56">
        <v>45747</v>
      </c>
      <c r="B1323" s="92" t="s">
        <v>2544</v>
      </c>
      <c r="C1323" s="55" t="s">
        <v>4309</v>
      </c>
      <c r="D1323" s="55" t="s">
        <v>3859</v>
      </c>
      <c r="E1323" s="55" t="s">
        <v>89</v>
      </c>
      <c r="F1323" s="55">
        <v>50900020</v>
      </c>
      <c r="G1323" s="55" t="s">
        <v>492</v>
      </c>
      <c r="H1323" s="55" t="s">
        <v>89</v>
      </c>
      <c r="I1323" s="57">
        <v>519.58000000000004</v>
      </c>
      <c r="J1323" s="57">
        <v>519.58000000000004</v>
      </c>
      <c r="K1323" s="55" t="s">
        <v>4302</v>
      </c>
      <c r="L1323" s="55" t="s">
        <v>1644</v>
      </c>
      <c r="M1323" s="55" t="s">
        <v>4309</v>
      </c>
      <c r="N1323" s="56">
        <v>45747</v>
      </c>
      <c r="O1323" s="55" t="s">
        <v>1644</v>
      </c>
      <c r="P1323" s="55" t="s">
        <v>329</v>
      </c>
      <c r="Q1323" s="55" t="s">
        <v>330</v>
      </c>
      <c r="R1323" s="55" t="s">
        <v>1644</v>
      </c>
      <c r="S1323" s="55" t="s">
        <v>1644</v>
      </c>
      <c r="T1323" s="55" t="s">
        <v>1644</v>
      </c>
      <c r="U1323" s="55" t="s">
        <v>3870</v>
      </c>
      <c r="V1323" s="55" t="s">
        <v>1881</v>
      </c>
      <c r="W1323" s="55" t="s">
        <v>1644</v>
      </c>
      <c r="X1323" s="56"/>
      <c r="Y1323" s="55" t="s">
        <v>1644</v>
      </c>
      <c r="Z1323" s="56"/>
      <c r="AA1323" s="55" t="s">
        <v>1644</v>
      </c>
      <c r="AB1323" s="59">
        <v>8438033</v>
      </c>
      <c r="AC1323" s="55" t="s">
        <v>1554</v>
      </c>
      <c r="AD1323" s="55" t="s">
        <v>1644</v>
      </c>
      <c r="AE1323" s="58">
        <v>0</v>
      </c>
      <c r="AF1323" s="55" t="s">
        <v>1644</v>
      </c>
      <c r="AG1323" s="55" t="s">
        <v>1644</v>
      </c>
      <c r="AH1323" s="55" t="s">
        <v>1644</v>
      </c>
      <c r="AI1323" s="55" t="s">
        <v>1644</v>
      </c>
      <c r="AJ1323" s="55" t="s">
        <v>1644</v>
      </c>
      <c r="AK1323" s="55" t="s">
        <v>1644</v>
      </c>
      <c r="AL1323" s="55" t="s">
        <v>1644</v>
      </c>
      <c r="AM1323" s="55" t="s">
        <v>3861</v>
      </c>
      <c r="AN1323" s="55" t="s">
        <v>1644</v>
      </c>
      <c r="AO1323" t="s">
        <v>3842</v>
      </c>
    </row>
    <row r="1324" spans="1:41" x14ac:dyDescent="0.25">
      <c r="A1324" s="56">
        <v>45747</v>
      </c>
      <c r="B1324" s="92" t="s">
        <v>2544</v>
      </c>
      <c r="C1324" s="55" t="s">
        <v>4309</v>
      </c>
      <c r="D1324" s="55" t="s">
        <v>3859</v>
      </c>
      <c r="E1324" s="55" t="s">
        <v>89</v>
      </c>
      <c r="F1324" s="55">
        <v>50900020</v>
      </c>
      <c r="G1324" s="55" t="s">
        <v>492</v>
      </c>
      <c r="H1324" s="55" t="s">
        <v>89</v>
      </c>
      <c r="I1324" s="57">
        <v>371.92</v>
      </c>
      <c r="J1324" s="57">
        <v>371.92</v>
      </c>
      <c r="K1324" s="55" t="s">
        <v>4302</v>
      </c>
      <c r="L1324" s="55" t="s">
        <v>1644</v>
      </c>
      <c r="M1324" s="55" t="s">
        <v>4309</v>
      </c>
      <c r="N1324" s="56">
        <v>45747</v>
      </c>
      <c r="O1324" s="55" t="s">
        <v>1644</v>
      </c>
      <c r="P1324" s="55" t="s">
        <v>329</v>
      </c>
      <c r="Q1324" s="55" t="s">
        <v>330</v>
      </c>
      <c r="R1324" s="55" t="s">
        <v>1644</v>
      </c>
      <c r="S1324" s="55" t="s">
        <v>1644</v>
      </c>
      <c r="T1324" s="55" t="s">
        <v>1644</v>
      </c>
      <c r="U1324" s="55" t="s">
        <v>3901</v>
      </c>
      <c r="V1324" s="55" t="s">
        <v>1881</v>
      </c>
      <c r="W1324" s="55" t="s">
        <v>1644</v>
      </c>
      <c r="X1324" s="56"/>
      <c r="Y1324" s="55" t="s">
        <v>1644</v>
      </c>
      <c r="Z1324" s="56"/>
      <c r="AA1324" s="55" t="s">
        <v>1644</v>
      </c>
      <c r="AB1324" s="59">
        <v>6156808</v>
      </c>
      <c r="AC1324" s="55" t="s">
        <v>1554</v>
      </c>
      <c r="AD1324" s="55" t="s">
        <v>1644</v>
      </c>
      <c r="AE1324" s="58">
        <v>0</v>
      </c>
      <c r="AF1324" s="55" t="s">
        <v>1644</v>
      </c>
      <c r="AG1324" s="55" t="s">
        <v>1644</v>
      </c>
      <c r="AH1324" s="55" t="s">
        <v>1644</v>
      </c>
      <c r="AI1324" s="55" t="s">
        <v>1644</v>
      </c>
      <c r="AJ1324" s="55" t="s">
        <v>1644</v>
      </c>
      <c r="AK1324" s="55" t="s">
        <v>1644</v>
      </c>
      <c r="AL1324" s="55" t="s">
        <v>1644</v>
      </c>
      <c r="AM1324" s="55" t="s">
        <v>3861</v>
      </c>
      <c r="AN1324" s="55" t="s">
        <v>1644</v>
      </c>
      <c r="AO1324" t="s">
        <v>3842</v>
      </c>
    </row>
    <row r="1325" spans="1:41" x14ac:dyDescent="0.25">
      <c r="A1325" s="56">
        <v>45747</v>
      </c>
      <c r="B1325" s="92" t="s">
        <v>2544</v>
      </c>
      <c r="C1325" s="55" t="s">
        <v>4309</v>
      </c>
      <c r="D1325" s="55" t="s">
        <v>3859</v>
      </c>
      <c r="E1325" s="55" t="s">
        <v>89</v>
      </c>
      <c r="F1325" s="55">
        <v>50900020</v>
      </c>
      <c r="G1325" s="55" t="s">
        <v>492</v>
      </c>
      <c r="H1325" s="55" t="s">
        <v>89</v>
      </c>
      <c r="I1325" s="57">
        <v>843.3</v>
      </c>
      <c r="J1325" s="57">
        <v>843.3</v>
      </c>
      <c r="K1325" s="55" t="s">
        <v>4302</v>
      </c>
      <c r="L1325" s="55" t="s">
        <v>1644</v>
      </c>
      <c r="M1325" s="55" t="s">
        <v>4309</v>
      </c>
      <c r="N1325" s="56">
        <v>45747</v>
      </c>
      <c r="O1325" s="55" t="s">
        <v>1644</v>
      </c>
      <c r="P1325" s="55" t="s">
        <v>329</v>
      </c>
      <c r="Q1325" s="55" t="s">
        <v>330</v>
      </c>
      <c r="R1325" s="55" t="s">
        <v>1644</v>
      </c>
      <c r="S1325" s="55" t="s">
        <v>1644</v>
      </c>
      <c r="T1325" s="55" t="s">
        <v>1644</v>
      </c>
      <c r="U1325" s="55" t="s">
        <v>3915</v>
      </c>
      <c r="V1325" s="55" t="s">
        <v>1881</v>
      </c>
      <c r="W1325" s="55" t="s">
        <v>1644</v>
      </c>
      <c r="X1325" s="56"/>
      <c r="Y1325" s="55" t="s">
        <v>1644</v>
      </c>
      <c r="Z1325" s="56"/>
      <c r="AA1325" s="55" t="s">
        <v>1644</v>
      </c>
      <c r="AB1325" s="59">
        <v>12877136</v>
      </c>
      <c r="AC1325" s="55" t="s">
        <v>1554</v>
      </c>
      <c r="AD1325" s="55" t="s">
        <v>1644</v>
      </c>
      <c r="AE1325" s="58">
        <v>0</v>
      </c>
      <c r="AF1325" s="55" t="s">
        <v>1644</v>
      </c>
      <c r="AG1325" s="55" t="s">
        <v>1644</v>
      </c>
      <c r="AH1325" s="55" t="s">
        <v>1644</v>
      </c>
      <c r="AI1325" s="55" t="s">
        <v>1644</v>
      </c>
      <c r="AJ1325" s="55" t="s">
        <v>1644</v>
      </c>
      <c r="AK1325" s="55" t="s">
        <v>1644</v>
      </c>
      <c r="AL1325" s="55" t="s">
        <v>1644</v>
      </c>
      <c r="AM1325" s="55" t="s">
        <v>3861</v>
      </c>
      <c r="AN1325" s="55" t="s">
        <v>1644</v>
      </c>
      <c r="AO1325" t="s">
        <v>3842</v>
      </c>
    </row>
    <row r="1326" spans="1:41" x14ac:dyDescent="0.25">
      <c r="A1326" s="56">
        <v>45747</v>
      </c>
      <c r="B1326" s="92" t="s">
        <v>2544</v>
      </c>
      <c r="C1326" s="55" t="s">
        <v>4309</v>
      </c>
      <c r="D1326" s="55" t="s">
        <v>3859</v>
      </c>
      <c r="E1326" s="55" t="s">
        <v>89</v>
      </c>
      <c r="F1326" s="55">
        <v>50900020</v>
      </c>
      <c r="G1326" s="55" t="s">
        <v>492</v>
      </c>
      <c r="H1326" s="55" t="s">
        <v>89</v>
      </c>
      <c r="I1326" s="57">
        <v>276.45999999999998</v>
      </c>
      <c r="J1326" s="57">
        <v>276.45999999999998</v>
      </c>
      <c r="K1326" s="55" t="s">
        <v>4302</v>
      </c>
      <c r="L1326" s="55" t="s">
        <v>1644</v>
      </c>
      <c r="M1326" s="55" t="s">
        <v>4309</v>
      </c>
      <c r="N1326" s="56">
        <v>45747</v>
      </c>
      <c r="O1326" s="55" t="s">
        <v>1644</v>
      </c>
      <c r="P1326" s="55" t="s">
        <v>329</v>
      </c>
      <c r="Q1326" s="55" t="s">
        <v>330</v>
      </c>
      <c r="R1326" s="55" t="s">
        <v>1644</v>
      </c>
      <c r="S1326" s="55" t="s">
        <v>1644</v>
      </c>
      <c r="T1326" s="55" t="s">
        <v>1644</v>
      </c>
      <c r="U1326" s="55" t="s">
        <v>3909</v>
      </c>
      <c r="V1326" s="55" t="s">
        <v>1881</v>
      </c>
      <c r="W1326" s="55" t="s">
        <v>1644</v>
      </c>
      <c r="X1326" s="56"/>
      <c r="Y1326" s="55" t="s">
        <v>1644</v>
      </c>
      <c r="Z1326" s="56"/>
      <c r="AA1326" s="55" t="s">
        <v>1644</v>
      </c>
      <c r="AB1326" s="59">
        <v>4367265</v>
      </c>
      <c r="AC1326" s="55" t="s">
        <v>1554</v>
      </c>
      <c r="AD1326" s="55" t="s">
        <v>1644</v>
      </c>
      <c r="AE1326" s="58">
        <v>0</v>
      </c>
      <c r="AF1326" s="55" t="s">
        <v>1644</v>
      </c>
      <c r="AG1326" s="55" t="s">
        <v>1644</v>
      </c>
      <c r="AH1326" s="55" t="s">
        <v>1644</v>
      </c>
      <c r="AI1326" s="55" t="s">
        <v>1644</v>
      </c>
      <c r="AJ1326" s="55" t="s">
        <v>1644</v>
      </c>
      <c r="AK1326" s="55" t="s">
        <v>1644</v>
      </c>
      <c r="AL1326" s="55" t="s">
        <v>1644</v>
      </c>
      <c r="AM1326" s="55" t="s">
        <v>3861</v>
      </c>
      <c r="AN1326" s="55" t="s">
        <v>1644</v>
      </c>
      <c r="AO1326" t="s">
        <v>3842</v>
      </c>
    </row>
    <row r="1327" spans="1:41" x14ac:dyDescent="0.25">
      <c r="A1327" s="56">
        <v>45747</v>
      </c>
      <c r="B1327" s="92" t="s">
        <v>2544</v>
      </c>
      <c r="C1327" s="55" t="s">
        <v>4309</v>
      </c>
      <c r="D1327" s="55" t="s">
        <v>3859</v>
      </c>
      <c r="E1327" s="55" t="s">
        <v>89</v>
      </c>
      <c r="F1327" s="55">
        <v>50900020</v>
      </c>
      <c r="G1327" s="55" t="s">
        <v>492</v>
      </c>
      <c r="H1327" s="55" t="s">
        <v>89</v>
      </c>
      <c r="I1327" s="57">
        <v>828.75</v>
      </c>
      <c r="J1327" s="57">
        <v>828.75</v>
      </c>
      <c r="K1327" s="55" t="s">
        <v>4302</v>
      </c>
      <c r="L1327" s="55" t="s">
        <v>1644</v>
      </c>
      <c r="M1327" s="55" t="s">
        <v>4309</v>
      </c>
      <c r="N1327" s="56">
        <v>45747</v>
      </c>
      <c r="O1327" s="55" t="s">
        <v>1644</v>
      </c>
      <c r="P1327" s="55" t="s">
        <v>329</v>
      </c>
      <c r="Q1327" s="55" t="s">
        <v>330</v>
      </c>
      <c r="R1327" s="55" t="s">
        <v>1644</v>
      </c>
      <c r="S1327" s="55" t="s">
        <v>1644</v>
      </c>
      <c r="T1327" s="55" t="s">
        <v>1644</v>
      </c>
      <c r="U1327" s="55" t="s">
        <v>4313</v>
      </c>
      <c r="V1327" s="55" t="s">
        <v>1881</v>
      </c>
      <c r="W1327" s="55" t="s">
        <v>1644</v>
      </c>
      <c r="X1327" s="56"/>
      <c r="Y1327" s="55" t="s">
        <v>1644</v>
      </c>
      <c r="Z1327" s="56"/>
      <c r="AA1327" s="55" t="s">
        <v>1644</v>
      </c>
      <c r="AB1327" s="59">
        <v>13649490</v>
      </c>
      <c r="AC1327" s="55" t="s">
        <v>1554</v>
      </c>
      <c r="AD1327" s="55" t="s">
        <v>1644</v>
      </c>
      <c r="AE1327" s="58">
        <v>0</v>
      </c>
      <c r="AF1327" s="55" t="s">
        <v>1644</v>
      </c>
      <c r="AG1327" s="55" t="s">
        <v>1644</v>
      </c>
      <c r="AH1327" s="55" t="s">
        <v>1644</v>
      </c>
      <c r="AI1327" s="55" t="s">
        <v>1644</v>
      </c>
      <c r="AJ1327" s="55" t="s">
        <v>1644</v>
      </c>
      <c r="AK1327" s="55" t="s">
        <v>1644</v>
      </c>
      <c r="AL1327" s="55" t="s">
        <v>1644</v>
      </c>
      <c r="AM1327" s="55" t="s">
        <v>3861</v>
      </c>
      <c r="AN1327" s="55" t="s">
        <v>1644</v>
      </c>
      <c r="AO1327" t="s">
        <v>3842</v>
      </c>
    </row>
    <row r="1328" spans="1:41" x14ac:dyDescent="0.25">
      <c r="A1328" s="56">
        <v>45747</v>
      </c>
      <c r="B1328" s="92" t="s">
        <v>2544</v>
      </c>
      <c r="C1328" s="55" t="s">
        <v>4309</v>
      </c>
      <c r="D1328" s="55" t="s">
        <v>3859</v>
      </c>
      <c r="E1328" s="55" t="s">
        <v>89</v>
      </c>
      <c r="F1328" s="55">
        <v>50900020</v>
      </c>
      <c r="G1328" s="55" t="s">
        <v>492</v>
      </c>
      <c r="H1328" s="55" t="s">
        <v>89</v>
      </c>
      <c r="I1328" s="57">
        <v>2124.63</v>
      </c>
      <c r="J1328" s="57">
        <v>2124.63</v>
      </c>
      <c r="K1328" s="55" t="s">
        <v>4302</v>
      </c>
      <c r="L1328" s="55" t="s">
        <v>1644</v>
      </c>
      <c r="M1328" s="55" t="s">
        <v>4309</v>
      </c>
      <c r="N1328" s="56">
        <v>45747</v>
      </c>
      <c r="O1328" s="55" t="s">
        <v>1644</v>
      </c>
      <c r="P1328" s="55" t="s">
        <v>329</v>
      </c>
      <c r="Q1328" s="55" t="s">
        <v>330</v>
      </c>
      <c r="R1328" s="55" t="s">
        <v>1644</v>
      </c>
      <c r="S1328" s="55" t="s">
        <v>1644</v>
      </c>
      <c r="T1328" s="55" t="s">
        <v>1644</v>
      </c>
      <c r="U1328" s="55" t="s">
        <v>3868</v>
      </c>
      <c r="V1328" s="55" t="s">
        <v>1881</v>
      </c>
      <c r="W1328" s="55" t="s">
        <v>1644</v>
      </c>
      <c r="X1328" s="56"/>
      <c r="Y1328" s="55" t="s">
        <v>1644</v>
      </c>
      <c r="Z1328" s="56"/>
      <c r="AA1328" s="55" t="s">
        <v>1644</v>
      </c>
      <c r="AB1328" s="59">
        <v>33739053</v>
      </c>
      <c r="AC1328" s="55" t="s">
        <v>1554</v>
      </c>
      <c r="AD1328" s="55" t="s">
        <v>1644</v>
      </c>
      <c r="AE1328" s="58">
        <v>0</v>
      </c>
      <c r="AF1328" s="55" t="s">
        <v>1644</v>
      </c>
      <c r="AG1328" s="55" t="s">
        <v>1644</v>
      </c>
      <c r="AH1328" s="55" t="s">
        <v>1644</v>
      </c>
      <c r="AI1328" s="55" t="s">
        <v>1644</v>
      </c>
      <c r="AJ1328" s="55" t="s">
        <v>1644</v>
      </c>
      <c r="AK1328" s="55" t="s">
        <v>1644</v>
      </c>
      <c r="AL1328" s="55" t="s">
        <v>1644</v>
      </c>
      <c r="AM1328" s="55" t="s">
        <v>3861</v>
      </c>
      <c r="AN1328" s="55" t="s">
        <v>1644</v>
      </c>
      <c r="AO1328" t="s">
        <v>3842</v>
      </c>
    </row>
    <row r="1329" spans="1:41" x14ac:dyDescent="0.25">
      <c r="A1329" s="56">
        <v>45747</v>
      </c>
      <c r="B1329" s="92" t="s">
        <v>2544</v>
      </c>
      <c r="C1329" s="55" t="s">
        <v>4309</v>
      </c>
      <c r="D1329" s="55" t="s">
        <v>3859</v>
      </c>
      <c r="E1329" s="55" t="s">
        <v>89</v>
      </c>
      <c r="F1329" s="55">
        <v>50900020</v>
      </c>
      <c r="G1329" s="55" t="s">
        <v>492</v>
      </c>
      <c r="H1329" s="55" t="s">
        <v>89</v>
      </c>
      <c r="I1329" s="57">
        <v>2124.63</v>
      </c>
      <c r="J1329" s="57">
        <v>2124.63</v>
      </c>
      <c r="K1329" s="55" t="s">
        <v>4302</v>
      </c>
      <c r="L1329" s="55" t="s">
        <v>1644</v>
      </c>
      <c r="M1329" s="55" t="s">
        <v>4309</v>
      </c>
      <c r="N1329" s="56">
        <v>45747</v>
      </c>
      <c r="O1329" s="55" t="s">
        <v>1644</v>
      </c>
      <c r="P1329" s="55" t="s">
        <v>329</v>
      </c>
      <c r="Q1329" s="55" t="s">
        <v>330</v>
      </c>
      <c r="R1329" s="55" t="s">
        <v>1644</v>
      </c>
      <c r="S1329" s="55" t="s">
        <v>1644</v>
      </c>
      <c r="T1329" s="55" t="s">
        <v>1644</v>
      </c>
      <c r="U1329" s="55" t="s">
        <v>3882</v>
      </c>
      <c r="V1329" s="55" t="s">
        <v>1881</v>
      </c>
      <c r="W1329" s="55" t="s">
        <v>1644</v>
      </c>
      <c r="X1329" s="56"/>
      <c r="Y1329" s="55" t="s">
        <v>1644</v>
      </c>
      <c r="Z1329" s="56"/>
      <c r="AA1329" s="55" t="s">
        <v>1644</v>
      </c>
      <c r="AB1329" s="59">
        <v>33739053</v>
      </c>
      <c r="AC1329" s="55" t="s">
        <v>1554</v>
      </c>
      <c r="AD1329" s="55" t="s">
        <v>1644</v>
      </c>
      <c r="AE1329" s="58">
        <v>0</v>
      </c>
      <c r="AF1329" s="55" t="s">
        <v>1644</v>
      </c>
      <c r="AG1329" s="55" t="s">
        <v>1644</v>
      </c>
      <c r="AH1329" s="55" t="s">
        <v>1644</v>
      </c>
      <c r="AI1329" s="55" t="s">
        <v>1644</v>
      </c>
      <c r="AJ1329" s="55" t="s">
        <v>1644</v>
      </c>
      <c r="AK1329" s="55" t="s">
        <v>1644</v>
      </c>
      <c r="AL1329" s="55" t="s">
        <v>1644</v>
      </c>
      <c r="AM1329" s="55" t="s">
        <v>3861</v>
      </c>
      <c r="AN1329" s="55" t="s">
        <v>1644</v>
      </c>
      <c r="AO1329" t="s">
        <v>3842</v>
      </c>
    </row>
    <row r="1330" spans="1:41" x14ac:dyDescent="0.25">
      <c r="A1330" s="56">
        <v>45747</v>
      </c>
      <c r="B1330" s="92" t="s">
        <v>2544</v>
      </c>
      <c r="C1330" s="55" t="s">
        <v>4309</v>
      </c>
      <c r="D1330" s="55" t="s">
        <v>3859</v>
      </c>
      <c r="E1330" s="55" t="s">
        <v>89</v>
      </c>
      <c r="F1330" s="55">
        <v>50900020</v>
      </c>
      <c r="G1330" s="55" t="s">
        <v>492</v>
      </c>
      <c r="H1330" s="55" t="s">
        <v>89</v>
      </c>
      <c r="I1330" s="57">
        <v>605.51</v>
      </c>
      <c r="J1330" s="57">
        <v>605.51</v>
      </c>
      <c r="K1330" s="55" t="s">
        <v>4302</v>
      </c>
      <c r="L1330" s="55" t="s">
        <v>1644</v>
      </c>
      <c r="M1330" s="55" t="s">
        <v>4309</v>
      </c>
      <c r="N1330" s="56">
        <v>45747</v>
      </c>
      <c r="O1330" s="55" t="s">
        <v>1644</v>
      </c>
      <c r="P1330" s="55" t="s">
        <v>329</v>
      </c>
      <c r="Q1330" s="55" t="s">
        <v>330</v>
      </c>
      <c r="R1330" s="55" t="s">
        <v>1644</v>
      </c>
      <c r="S1330" s="55" t="s">
        <v>1644</v>
      </c>
      <c r="T1330" s="55" t="s">
        <v>1644</v>
      </c>
      <c r="U1330" s="55" t="s">
        <v>3920</v>
      </c>
      <c r="V1330" s="55" t="s">
        <v>1881</v>
      </c>
      <c r="W1330" s="55" t="s">
        <v>1644</v>
      </c>
      <c r="X1330" s="56"/>
      <c r="Y1330" s="55" t="s">
        <v>1644</v>
      </c>
      <c r="Z1330" s="56"/>
      <c r="AA1330" s="55" t="s">
        <v>1644</v>
      </c>
      <c r="AB1330" s="59">
        <v>9615573</v>
      </c>
      <c r="AC1330" s="55" t="s">
        <v>1554</v>
      </c>
      <c r="AD1330" s="55" t="s">
        <v>1644</v>
      </c>
      <c r="AE1330" s="58">
        <v>0</v>
      </c>
      <c r="AF1330" s="55" t="s">
        <v>1644</v>
      </c>
      <c r="AG1330" s="55" t="s">
        <v>1644</v>
      </c>
      <c r="AH1330" s="55" t="s">
        <v>1644</v>
      </c>
      <c r="AI1330" s="55" t="s">
        <v>1644</v>
      </c>
      <c r="AJ1330" s="55" t="s">
        <v>1644</v>
      </c>
      <c r="AK1330" s="55" t="s">
        <v>1644</v>
      </c>
      <c r="AL1330" s="55" t="s">
        <v>1644</v>
      </c>
      <c r="AM1330" s="55" t="s">
        <v>3861</v>
      </c>
      <c r="AN1330" s="55" t="s">
        <v>1644</v>
      </c>
      <c r="AO1330" t="s">
        <v>3842</v>
      </c>
    </row>
    <row r="1331" spans="1:41" x14ac:dyDescent="0.25">
      <c r="A1331" s="56">
        <v>45747</v>
      </c>
      <c r="B1331" s="92" t="s">
        <v>2544</v>
      </c>
      <c r="C1331" s="55" t="s">
        <v>4309</v>
      </c>
      <c r="D1331" s="55" t="s">
        <v>3859</v>
      </c>
      <c r="E1331" s="55" t="s">
        <v>89</v>
      </c>
      <c r="F1331" s="55">
        <v>50900020</v>
      </c>
      <c r="G1331" s="55" t="s">
        <v>492</v>
      </c>
      <c r="H1331" s="55" t="s">
        <v>89</v>
      </c>
      <c r="I1331" s="57">
        <v>462.58</v>
      </c>
      <c r="J1331" s="57">
        <v>462.58</v>
      </c>
      <c r="K1331" s="55" t="s">
        <v>4302</v>
      </c>
      <c r="L1331" s="55" t="s">
        <v>1644</v>
      </c>
      <c r="M1331" s="55" t="s">
        <v>4309</v>
      </c>
      <c r="N1331" s="56">
        <v>45747</v>
      </c>
      <c r="O1331" s="55" t="s">
        <v>1644</v>
      </c>
      <c r="P1331" s="55" t="s">
        <v>329</v>
      </c>
      <c r="Q1331" s="55" t="s">
        <v>330</v>
      </c>
      <c r="R1331" s="55" t="s">
        <v>1644</v>
      </c>
      <c r="S1331" s="55" t="s">
        <v>1644</v>
      </c>
      <c r="T1331" s="55" t="s">
        <v>1644</v>
      </c>
      <c r="U1331" s="55" t="s">
        <v>3899</v>
      </c>
      <c r="V1331" s="55" t="s">
        <v>1881</v>
      </c>
      <c r="W1331" s="55" t="s">
        <v>1644</v>
      </c>
      <c r="X1331" s="56"/>
      <c r="Y1331" s="55" t="s">
        <v>1644</v>
      </c>
      <c r="Z1331" s="56"/>
      <c r="AA1331" s="55" t="s">
        <v>1644</v>
      </c>
      <c r="AB1331" s="59">
        <v>7657723</v>
      </c>
      <c r="AC1331" s="55" t="s">
        <v>1554</v>
      </c>
      <c r="AD1331" s="55" t="s">
        <v>1644</v>
      </c>
      <c r="AE1331" s="58">
        <v>0</v>
      </c>
      <c r="AF1331" s="55" t="s">
        <v>1644</v>
      </c>
      <c r="AG1331" s="55" t="s">
        <v>1644</v>
      </c>
      <c r="AH1331" s="55" t="s">
        <v>1644</v>
      </c>
      <c r="AI1331" s="55" t="s">
        <v>1644</v>
      </c>
      <c r="AJ1331" s="55" t="s">
        <v>1644</v>
      </c>
      <c r="AK1331" s="55" t="s">
        <v>1644</v>
      </c>
      <c r="AL1331" s="55" t="s">
        <v>1644</v>
      </c>
      <c r="AM1331" s="55" t="s">
        <v>3861</v>
      </c>
      <c r="AN1331" s="55" t="s">
        <v>1644</v>
      </c>
      <c r="AO1331" t="s">
        <v>3842</v>
      </c>
    </row>
    <row r="1332" spans="1:41" x14ac:dyDescent="0.25">
      <c r="A1332" s="56">
        <v>45747</v>
      </c>
      <c r="B1332" s="92" t="s">
        <v>2544</v>
      </c>
      <c r="C1332" s="55" t="s">
        <v>4309</v>
      </c>
      <c r="D1332" s="55" t="s">
        <v>3859</v>
      </c>
      <c r="E1332" s="55" t="s">
        <v>89</v>
      </c>
      <c r="F1332" s="55">
        <v>50900020</v>
      </c>
      <c r="G1332" s="55" t="s">
        <v>492</v>
      </c>
      <c r="H1332" s="55" t="s">
        <v>89</v>
      </c>
      <c r="I1332" s="57">
        <v>531.42999999999995</v>
      </c>
      <c r="J1332" s="57">
        <v>531.42999999999995</v>
      </c>
      <c r="K1332" s="55" t="s">
        <v>4302</v>
      </c>
      <c r="L1332" s="55" t="s">
        <v>1644</v>
      </c>
      <c r="M1332" s="55" t="s">
        <v>4309</v>
      </c>
      <c r="N1332" s="56">
        <v>45747</v>
      </c>
      <c r="O1332" s="55" t="s">
        <v>1644</v>
      </c>
      <c r="P1332" s="55" t="s">
        <v>329</v>
      </c>
      <c r="Q1332" s="55" t="s">
        <v>330</v>
      </c>
      <c r="R1332" s="55" t="s">
        <v>1644</v>
      </c>
      <c r="S1332" s="55" t="s">
        <v>1644</v>
      </c>
      <c r="T1332" s="55" t="s">
        <v>1644</v>
      </c>
      <c r="U1332" s="55" t="s">
        <v>3900</v>
      </c>
      <c r="V1332" s="55" t="s">
        <v>1881</v>
      </c>
      <c r="W1332" s="55" t="s">
        <v>1644</v>
      </c>
      <c r="X1332" s="56"/>
      <c r="Y1332" s="55" t="s">
        <v>1644</v>
      </c>
      <c r="Z1332" s="56"/>
      <c r="AA1332" s="55" t="s">
        <v>1644</v>
      </c>
      <c r="AB1332" s="59">
        <v>8443672</v>
      </c>
      <c r="AC1332" s="55" t="s">
        <v>1554</v>
      </c>
      <c r="AD1332" s="55" t="s">
        <v>1644</v>
      </c>
      <c r="AE1332" s="58">
        <v>0</v>
      </c>
      <c r="AF1332" s="55" t="s">
        <v>1644</v>
      </c>
      <c r="AG1332" s="55" t="s">
        <v>1644</v>
      </c>
      <c r="AH1332" s="55" t="s">
        <v>1644</v>
      </c>
      <c r="AI1332" s="55" t="s">
        <v>1644</v>
      </c>
      <c r="AJ1332" s="55" t="s">
        <v>1644</v>
      </c>
      <c r="AK1332" s="55" t="s">
        <v>1644</v>
      </c>
      <c r="AL1332" s="55" t="s">
        <v>1644</v>
      </c>
      <c r="AM1332" s="55" t="s">
        <v>3861</v>
      </c>
      <c r="AN1332" s="55" t="s">
        <v>1644</v>
      </c>
      <c r="AO1332" t="s">
        <v>3842</v>
      </c>
    </row>
    <row r="1333" spans="1:41" x14ac:dyDescent="0.25">
      <c r="A1333" s="56">
        <v>45747</v>
      </c>
      <c r="B1333" s="92" t="s">
        <v>2544</v>
      </c>
      <c r="C1333" s="55" t="s">
        <v>4309</v>
      </c>
      <c r="D1333" s="55" t="s">
        <v>3859</v>
      </c>
      <c r="E1333" s="55" t="s">
        <v>89</v>
      </c>
      <c r="F1333" s="55">
        <v>50900020</v>
      </c>
      <c r="G1333" s="55" t="s">
        <v>492</v>
      </c>
      <c r="H1333" s="55" t="s">
        <v>89</v>
      </c>
      <c r="I1333" s="57">
        <v>246.62</v>
      </c>
      <c r="J1333" s="57">
        <v>246.62</v>
      </c>
      <c r="K1333" s="55" t="s">
        <v>4302</v>
      </c>
      <c r="L1333" s="55" t="s">
        <v>1644</v>
      </c>
      <c r="M1333" s="55" t="s">
        <v>4309</v>
      </c>
      <c r="N1333" s="56">
        <v>45747</v>
      </c>
      <c r="O1333" s="55" t="s">
        <v>1644</v>
      </c>
      <c r="P1333" s="55" t="s">
        <v>329</v>
      </c>
      <c r="Q1333" s="55" t="s">
        <v>330</v>
      </c>
      <c r="R1333" s="55" t="s">
        <v>1644</v>
      </c>
      <c r="S1333" s="55" t="s">
        <v>1644</v>
      </c>
      <c r="T1333" s="55" t="s">
        <v>1644</v>
      </c>
      <c r="U1333" s="55" t="s">
        <v>3951</v>
      </c>
      <c r="V1333" s="55" t="s">
        <v>1881</v>
      </c>
      <c r="W1333" s="55" t="s">
        <v>1644</v>
      </c>
      <c r="X1333" s="56"/>
      <c r="Y1333" s="55" t="s">
        <v>1644</v>
      </c>
      <c r="Z1333" s="56"/>
      <c r="AA1333" s="55" t="s">
        <v>1644</v>
      </c>
      <c r="AB1333" s="59">
        <v>3859662</v>
      </c>
      <c r="AC1333" s="55" t="s">
        <v>1554</v>
      </c>
      <c r="AD1333" s="55" t="s">
        <v>1644</v>
      </c>
      <c r="AE1333" s="58">
        <v>0</v>
      </c>
      <c r="AF1333" s="55" t="s">
        <v>1644</v>
      </c>
      <c r="AG1333" s="55" t="s">
        <v>1644</v>
      </c>
      <c r="AH1333" s="55" t="s">
        <v>1644</v>
      </c>
      <c r="AI1333" s="55" t="s">
        <v>1644</v>
      </c>
      <c r="AJ1333" s="55" t="s">
        <v>1644</v>
      </c>
      <c r="AK1333" s="55" t="s">
        <v>1644</v>
      </c>
      <c r="AL1333" s="55" t="s">
        <v>1644</v>
      </c>
      <c r="AM1333" s="55" t="s">
        <v>3861</v>
      </c>
      <c r="AN1333" s="55" t="s">
        <v>1644</v>
      </c>
      <c r="AO1333" t="s">
        <v>3842</v>
      </c>
    </row>
    <row r="1334" spans="1:41" x14ac:dyDescent="0.25">
      <c r="A1334" s="56">
        <v>45747</v>
      </c>
      <c r="B1334" s="92" t="s">
        <v>2544</v>
      </c>
      <c r="C1334" s="55" t="s">
        <v>4309</v>
      </c>
      <c r="D1334" s="55" t="s">
        <v>3859</v>
      </c>
      <c r="E1334" s="55" t="s">
        <v>89</v>
      </c>
      <c r="F1334" s="55">
        <v>50900020</v>
      </c>
      <c r="G1334" s="55" t="s">
        <v>492</v>
      </c>
      <c r="H1334" s="55" t="s">
        <v>89</v>
      </c>
      <c r="I1334" s="57">
        <v>868.33</v>
      </c>
      <c r="J1334" s="57">
        <v>868.33</v>
      </c>
      <c r="K1334" s="55" t="s">
        <v>4302</v>
      </c>
      <c r="L1334" s="55" t="s">
        <v>1644</v>
      </c>
      <c r="M1334" s="55" t="s">
        <v>4309</v>
      </c>
      <c r="N1334" s="56">
        <v>45747</v>
      </c>
      <c r="O1334" s="55" t="s">
        <v>1644</v>
      </c>
      <c r="P1334" s="55" t="s">
        <v>329</v>
      </c>
      <c r="Q1334" s="55" t="s">
        <v>330</v>
      </c>
      <c r="R1334" s="55" t="s">
        <v>1644</v>
      </c>
      <c r="S1334" s="55" t="s">
        <v>1644</v>
      </c>
      <c r="T1334" s="55" t="s">
        <v>1644</v>
      </c>
      <c r="U1334" s="55" t="s">
        <v>3914</v>
      </c>
      <c r="V1334" s="55" t="s">
        <v>1881</v>
      </c>
      <c r="W1334" s="55" t="s">
        <v>1644</v>
      </c>
      <c r="X1334" s="56"/>
      <c r="Y1334" s="55" t="s">
        <v>1644</v>
      </c>
      <c r="Z1334" s="56"/>
      <c r="AA1334" s="55" t="s">
        <v>1644</v>
      </c>
      <c r="AB1334" s="59">
        <v>14101733</v>
      </c>
      <c r="AC1334" s="55" t="s">
        <v>1554</v>
      </c>
      <c r="AD1334" s="55" t="s">
        <v>1644</v>
      </c>
      <c r="AE1334" s="58">
        <v>0</v>
      </c>
      <c r="AF1334" s="55" t="s">
        <v>1644</v>
      </c>
      <c r="AG1334" s="55" t="s">
        <v>1644</v>
      </c>
      <c r="AH1334" s="55" t="s">
        <v>1644</v>
      </c>
      <c r="AI1334" s="55" t="s">
        <v>1644</v>
      </c>
      <c r="AJ1334" s="55" t="s">
        <v>1644</v>
      </c>
      <c r="AK1334" s="55" t="s">
        <v>1644</v>
      </c>
      <c r="AL1334" s="55" t="s">
        <v>1644</v>
      </c>
      <c r="AM1334" s="55" t="s">
        <v>3861</v>
      </c>
      <c r="AN1334" s="55" t="s">
        <v>1644</v>
      </c>
      <c r="AO1334" t="s">
        <v>3842</v>
      </c>
    </row>
    <row r="1335" spans="1:41" x14ac:dyDescent="0.25">
      <c r="A1335" s="56">
        <v>45747</v>
      </c>
      <c r="B1335" s="92" t="s">
        <v>2544</v>
      </c>
      <c r="C1335" s="55" t="s">
        <v>4309</v>
      </c>
      <c r="D1335" s="55" t="s">
        <v>3859</v>
      </c>
      <c r="E1335" s="55" t="s">
        <v>89</v>
      </c>
      <c r="F1335" s="55">
        <v>50900020</v>
      </c>
      <c r="G1335" s="55" t="s">
        <v>492</v>
      </c>
      <c r="H1335" s="55" t="s">
        <v>89</v>
      </c>
      <c r="I1335" s="57">
        <v>2124.63</v>
      </c>
      <c r="J1335" s="57">
        <v>2124.63</v>
      </c>
      <c r="K1335" s="55" t="s">
        <v>4302</v>
      </c>
      <c r="L1335" s="55" t="s">
        <v>1644</v>
      </c>
      <c r="M1335" s="55" t="s">
        <v>4309</v>
      </c>
      <c r="N1335" s="56">
        <v>45747</v>
      </c>
      <c r="O1335" s="55" t="s">
        <v>1644</v>
      </c>
      <c r="P1335" s="55" t="s">
        <v>329</v>
      </c>
      <c r="Q1335" s="55" t="s">
        <v>330</v>
      </c>
      <c r="R1335" s="55" t="s">
        <v>1644</v>
      </c>
      <c r="S1335" s="55" t="s">
        <v>1644</v>
      </c>
      <c r="T1335" s="55" t="s">
        <v>1644</v>
      </c>
      <c r="U1335" s="55" t="s">
        <v>3866</v>
      </c>
      <c r="V1335" s="55" t="s">
        <v>1881</v>
      </c>
      <c r="W1335" s="55" t="s">
        <v>1644</v>
      </c>
      <c r="X1335" s="56"/>
      <c r="Y1335" s="55" t="s">
        <v>1644</v>
      </c>
      <c r="Z1335" s="56"/>
      <c r="AA1335" s="55" t="s">
        <v>1644</v>
      </c>
      <c r="AB1335" s="59">
        <v>33080419</v>
      </c>
      <c r="AC1335" s="55" t="s">
        <v>1554</v>
      </c>
      <c r="AD1335" s="55" t="s">
        <v>1644</v>
      </c>
      <c r="AE1335" s="58">
        <v>0</v>
      </c>
      <c r="AF1335" s="55" t="s">
        <v>1644</v>
      </c>
      <c r="AG1335" s="55" t="s">
        <v>1644</v>
      </c>
      <c r="AH1335" s="55" t="s">
        <v>1644</v>
      </c>
      <c r="AI1335" s="55" t="s">
        <v>1644</v>
      </c>
      <c r="AJ1335" s="55" t="s">
        <v>1644</v>
      </c>
      <c r="AK1335" s="55" t="s">
        <v>1644</v>
      </c>
      <c r="AL1335" s="55" t="s">
        <v>1644</v>
      </c>
      <c r="AM1335" s="55" t="s">
        <v>3861</v>
      </c>
      <c r="AN1335" s="55" t="s">
        <v>1644</v>
      </c>
      <c r="AO1335" t="s">
        <v>3842</v>
      </c>
    </row>
    <row r="1336" spans="1:41" x14ac:dyDescent="0.25">
      <c r="A1336" s="56">
        <v>45747</v>
      </c>
      <c r="B1336" s="92" t="s">
        <v>2544</v>
      </c>
      <c r="C1336" s="55" t="s">
        <v>4309</v>
      </c>
      <c r="D1336" s="55" t="s">
        <v>3859</v>
      </c>
      <c r="E1336" s="55" t="s">
        <v>89</v>
      </c>
      <c r="F1336" s="55">
        <v>50900020</v>
      </c>
      <c r="G1336" s="55" t="s">
        <v>492</v>
      </c>
      <c r="H1336" s="55" t="s">
        <v>89</v>
      </c>
      <c r="I1336" s="57">
        <v>83.34</v>
      </c>
      <c r="J1336" s="57">
        <v>83.34</v>
      </c>
      <c r="K1336" s="55" t="s">
        <v>4302</v>
      </c>
      <c r="L1336" s="55" t="s">
        <v>1644</v>
      </c>
      <c r="M1336" s="55" t="s">
        <v>4309</v>
      </c>
      <c r="N1336" s="56">
        <v>45747</v>
      </c>
      <c r="O1336" s="55" t="s">
        <v>1644</v>
      </c>
      <c r="P1336" s="55" t="s">
        <v>329</v>
      </c>
      <c r="Q1336" s="55" t="s">
        <v>330</v>
      </c>
      <c r="R1336" s="55" t="s">
        <v>1644</v>
      </c>
      <c r="S1336" s="55" t="s">
        <v>1644</v>
      </c>
      <c r="T1336" s="55" t="s">
        <v>1644</v>
      </c>
      <c r="U1336" s="55" t="s">
        <v>4004</v>
      </c>
      <c r="V1336" s="55" t="s">
        <v>1881</v>
      </c>
      <c r="W1336" s="55" t="s">
        <v>1644</v>
      </c>
      <c r="X1336" s="56"/>
      <c r="Y1336" s="55" t="s">
        <v>1644</v>
      </c>
      <c r="Z1336" s="56"/>
      <c r="AA1336" s="55" t="s">
        <v>1644</v>
      </c>
      <c r="AB1336" s="59">
        <v>1336834</v>
      </c>
      <c r="AC1336" s="55" t="s">
        <v>1554</v>
      </c>
      <c r="AD1336" s="55" t="s">
        <v>1644</v>
      </c>
      <c r="AE1336" s="58">
        <v>0</v>
      </c>
      <c r="AF1336" s="55" t="s">
        <v>1644</v>
      </c>
      <c r="AG1336" s="55" t="s">
        <v>1644</v>
      </c>
      <c r="AH1336" s="55" t="s">
        <v>1644</v>
      </c>
      <c r="AI1336" s="55" t="s">
        <v>1644</v>
      </c>
      <c r="AJ1336" s="55" t="s">
        <v>1644</v>
      </c>
      <c r="AK1336" s="55" t="s">
        <v>1644</v>
      </c>
      <c r="AL1336" s="55" t="s">
        <v>1644</v>
      </c>
      <c r="AM1336" s="55" t="s">
        <v>3861</v>
      </c>
      <c r="AN1336" s="55" t="s">
        <v>1644</v>
      </c>
      <c r="AO1336" t="s">
        <v>3842</v>
      </c>
    </row>
    <row r="1337" spans="1:41" x14ac:dyDescent="0.25">
      <c r="A1337" s="56">
        <v>45747</v>
      </c>
      <c r="B1337" s="92" t="s">
        <v>2544</v>
      </c>
      <c r="C1337" s="55" t="s">
        <v>4309</v>
      </c>
      <c r="D1337" s="55" t="s">
        <v>3859</v>
      </c>
      <c r="E1337" s="55" t="s">
        <v>89</v>
      </c>
      <c r="F1337" s="55">
        <v>50900020</v>
      </c>
      <c r="G1337" s="55" t="s">
        <v>492</v>
      </c>
      <c r="H1337" s="55" t="s">
        <v>89</v>
      </c>
      <c r="I1337" s="57">
        <v>1209</v>
      </c>
      <c r="J1337" s="57">
        <v>1209</v>
      </c>
      <c r="K1337" s="55" t="s">
        <v>4302</v>
      </c>
      <c r="L1337" s="55" t="s">
        <v>1644</v>
      </c>
      <c r="M1337" s="55" t="s">
        <v>4309</v>
      </c>
      <c r="N1337" s="56">
        <v>45747</v>
      </c>
      <c r="O1337" s="55" t="s">
        <v>1644</v>
      </c>
      <c r="P1337" s="55" t="s">
        <v>329</v>
      </c>
      <c r="Q1337" s="55" t="s">
        <v>330</v>
      </c>
      <c r="R1337" s="55" t="s">
        <v>1644</v>
      </c>
      <c r="S1337" s="55" t="s">
        <v>1644</v>
      </c>
      <c r="T1337" s="55" t="s">
        <v>1644</v>
      </c>
      <c r="U1337" s="55" t="s">
        <v>3931</v>
      </c>
      <c r="V1337" s="55" t="s">
        <v>1881</v>
      </c>
      <c r="W1337" s="55" t="s">
        <v>1644</v>
      </c>
      <c r="X1337" s="56"/>
      <c r="Y1337" s="55" t="s">
        <v>1644</v>
      </c>
      <c r="Z1337" s="56"/>
      <c r="AA1337" s="55" t="s">
        <v>1644</v>
      </c>
      <c r="AB1337" s="59">
        <v>19634160</v>
      </c>
      <c r="AC1337" s="55" t="s">
        <v>1554</v>
      </c>
      <c r="AD1337" s="55" t="s">
        <v>1644</v>
      </c>
      <c r="AE1337" s="58">
        <v>0</v>
      </c>
      <c r="AF1337" s="55" t="s">
        <v>1644</v>
      </c>
      <c r="AG1337" s="55" t="s">
        <v>1644</v>
      </c>
      <c r="AH1337" s="55" t="s">
        <v>1644</v>
      </c>
      <c r="AI1337" s="55" t="s">
        <v>1644</v>
      </c>
      <c r="AJ1337" s="55" t="s">
        <v>1644</v>
      </c>
      <c r="AK1337" s="55" t="s">
        <v>1644</v>
      </c>
      <c r="AL1337" s="55" t="s">
        <v>1644</v>
      </c>
      <c r="AM1337" s="55" t="s">
        <v>3861</v>
      </c>
      <c r="AN1337" s="55" t="s">
        <v>1644</v>
      </c>
      <c r="AO1337" t="s">
        <v>3842</v>
      </c>
    </row>
    <row r="1338" spans="1:41" x14ac:dyDescent="0.25">
      <c r="A1338" s="56">
        <v>45747</v>
      </c>
      <c r="B1338" s="92" t="s">
        <v>2544</v>
      </c>
      <c r="C1338" s="55" t="s">
        <v>4309</v>
      </c>
      <c r="D1338" s="55" t="s">
        <v>3859</v>
      </c>
      <c r="E1338" s="55" t="s">
        <v>89</v>
      </c>
      <c r="F1338" s="55">
        <v>50900020</v>
      </c>
      <c r="G1338" s="55" t="s">
        <v>492</v>
      </c>
      <c r="H1338" s="55" t="s">
        <v>89</v>
      </c>
      <c r="I1338" s="57">
        <v>519.58000000000004</v>
      </c>
      <c r="J1338" s="57">
        <v>519.58000000000004</v>
      </c>
      <c r="K1338" s="55" t="s">
        <v>4302</v>
      </c>
      <c r="L1338" s="55" t="s">
        <v>1644</v>
      </c>
      <c r="M1338" s="55" t="s">
        <v>4309</v>
      </c>
      <c r="N1338" s="56">
        <v>45747</v>
      </c>
      <c r="O1338" s="55" t="s">
        <v>1644</v>
      </c>
      <c r="P1338" s="55" t="s">
        <v>329</v>
      </c>
      <c r="Q1338" s="55" t="s">
        <v>330</v>
      </c>
      <c r="R1338" s="55" t="s">
        <v>1644</v>
      </c>
      <c r="S1338" s="55" t="s">
        <v>1644</v>
      </c>
      <c r="T1338" s="55" t="s">
        <v>1644</v>
      </c>
      <c r="U1338" s="55" t="s">
        <v>3926</v>
      </c>
      <c r="V1338" s="55" t="s">
        <v>1881</v>
      </c>
      <c r="W1338" s="55" t="s">
        <v>1644</v>
      </c>
      <c r="X1338" s="56"/>
      <c r="Y1338" s="55" t="s">
        <v>1644</v>
      </c>
      <c r="Z1338" s="56"/>
      <c r="AA1338" s="55" t="s">
        <v>1644</v>
      </c>
      <c r="AB1338" s="59">
        <v>8438033</v>
      </c>
      <c r="AC1338" s="55" t="s">
        <v>1554</v>
      </c>
      <c r="AD1338" s="55" t="s">
        <v>1644</v>
      </c>
      <c r="AE1338" s="58">
        <v>0</v>
      </c>
      <c r="AF1338" s="55" t="s">
        <v>1644</v>
      </c>
      <c r="AG1338" s="55" t="s">
        <v>1644</v>
      </c>
      <c r="AH1338" s="55" t="s">
        <v>1644</v>
      </c>
      <c r="AI1338" s="55" t="s">
        <v>1644</v>
      </c>
      <c r="AJ1338" s="55" t="s">
        <v>1644</v>
      </c>
      <c r="AK1338" s="55" t="s">
        <v>1644</v>
      </c>
      <c r="AL1338" s="55" t="s">
        <v>1644</v>
      </c>
      <c r="AM1338" s="55" t="s">
        <v>3861</v>
      </c>
      <c r="AN1338" s="55" t="s">
        <v>1644</v>
      </c>
      <c r="AO1338" t="s">
        <v>3842</v>
      </c>
    </row>
    <row r="1339" spans="1:41" x14ac:dyDescent="0.25">
      <c r="A1339" s="56">
        <v>45747</v>
      </c>
      <c r="B1339" s="92" t="s">
        <v>2544</v>
      </c>
      <c r="C1339" s="55" t="s">
        <v>4309</v>
      </c>
      <c r="D1339" s="55" t="s">
        <v>3859</v>
      </c>
      <c r="E1339" s="55" t="s">
        <v>89</v>
      </c>
      <c r="F1339" s="55">
        <v>50900020</v>
      </c>
      <c r="G1339" s="55" t="s">
        <v>492</v>
      </c>
      <c r="H1339" s="55" t="s">
        <v>89</v>
      </c>
      <c r="I1339" s="57">
        <v>83.34</v>
      </c>
      <c r="J1339" s="57">
        <v>83.34</v>
      </c>
      <c r="K1339" s="55" t="s">
        <v>4302</v>
      </c>
      <c r="L1339" s="55" t="s">
        <v>1644</v>
      </c>
      <c r="M1339" s="55" t="s">
        <v>4309</v>
      </c>
      <c r="N1339" s="56">
        <v>45747</v>
      </c>
      <c r="O1339" s="55" t="s">
        <v>1644</v>
      </c>
      <c r="P1339" s="55" t="s">
        <v>329</v>
      </c>
      <c r="Q1339" s="55" t="s">
        <v>330</v>
      </c>
      <c r="R1339" s="55" t="s">
        <v>1644</v>
      </c>
      <c r="S1339" s="55" t="s">
        <v>1644</v>
      </c>
      <c r="T1339" s="55" t="s">
        <v>1644</v>
      </c>
      <c r="U1339" s="55" t="s">
        <v>4016</v>
      </c>
      <c r="V1339" s="55" t="s">
        <v>1881</v>
      </c>
      <c r="W1339" s="55" t="s">
        <v>1644</v>
      </c>
      <c r="X1339" s="56"/>
      <c r="Y1339" s="55" t="s">
        <v>1644</v>
      </c>
      <c r="Z1339" s="56"/>
      <c r="AA1339" s="55" t="s">
        <v>1644</v>
      </c>
      <c r="AB1339" s="59">
        <v>1336834</v>
      </c>
      <c r="AC1339" s="55" t="s">
        <v>1554</v>
      </c>
      <c r="AD1339" s="55" t="s">
        <v>1644</v>
      </c>
      <c r="AE1339" s="58">
        <v>0</v>
      </c>
      <c r="AF1339" s="55" t="s">
        <v>1644</v>
      </c>
      <c r="AG1339" s="55" t="s">
        <v>1644</v>
      </c>
      <c r="AH1339" s="55" t="s">
        <v>1644</v>
      </c>
      <c r="AI1339" s="55" t="s">
        <v>1644</v>
      </c>
      <c r="AJ1339" s="55" t="s">
        <v>1644</v>
      </c>
      <c r="AK1339" s="55" t="s">
        <v>1644</v>
      </c>
      <c r="AL1339" s="55" t="s">
        <v>1644</v>
      </c>
      <c r="AM1339" s="55" t="s">
        <v>3861</v>
      </c>
      <c r="AN1339" s="55" t="s">
        <v>1644</v>
      </c>
      <c r="AO1339" t="s">
        <v>3842</v>
      </c>
    </row>
    <row r="1340" spans="1:41" x14ac:dyDescent="0.25">
      <c r="A1340" s="56">
        <v>45747</v>
      </c>
      <c r="B1340" s="92" t="s">
        <v>2544</v>
      </c>
      <c r="C1340" s="55" t="s">
        <v>4309</v>
      </c>
      <c r="D1340" s="55" t="s">
        <v>3859</v>
      </c>
      <c r="E1340" s="55" t="s">
        <v>89</v>
      </c>
      <c r="F1340" s="55">
        <v>50900020</v>
      </c>
      <c r="G1340" s="55" t="s">
        <v>492</v>
      </c>
      <c r="H1340" s="55" t="s">
        <v>89</v>
      </c>
      <c r="I1340" s="57">
        <v>511.51</v>
      </c>
      <c r="J1340" s="57">
        <v>511.51</v>
      </c>
      <c r="K1340" s="55" t="s">
        <v>4302</v>
      </c>
      <c r="L1340" s="55" t="s">
        <v>1644</v>
      </c>
      <c r="M1340" s="55" t="s">
        <v>4309</v>
      </c>
      <c r="N1340" s="56">
        <v>45747</v>
      </c>
      <c r="O1340" s="55" t="s">
        <v>1644</v>
      </c>
      <c r="P1340" s="55" t="s">
        <v>329</v>
      </c>
      <c r="Q1340" s="55" t="s">
        <v>330</v>
      </c>
      <c r="R1340" s="55" t="s">
        <v>1644</v>
      </c>
      <c r="S1340" s="55" t="s">
        <v>1644</v>
      </c>
      <c r="T1340" s="55" t="s">
        <v>1644</v>
      </c>
      <c r="U1340" s="55" t="s">
        <v>3864</v>
      </c>
      <c r="V1340" s="55" t="s">
        <v>1881</v>
      </c>
      <c r="W1340" s="55" t="s">
        <v>1644</v>
      </c>
      <c r="X1340" s="56"/>
      <c r="Y1340" s="55" t="s">
        <v>1644</v>
      </c>
      <c r="Z1340" s="56"/>
      <c r="AA1340" s="55" t="s">
        <v>1644</v>
      </c>
      <c r="AB1340" s="59">
        <v>8127224</v>
      </c>
      <c r="AC1340" s="55" t="s">
        <v>1554</v>
      </c>
      <c r="AD1340" s="55" t="s">
        <v>1644</v>
      </c>
      <c r="AE1340" s="58">
        <v>0</v>
      </c>
      <c r="AF1340" s="55" t="s">
        <v>1644</v>
      </c>
      <c r="AG1340" s="55" t="s">
        <v>1644</v>
      </c>
      <c r="AH1340" s="55" t="s">
        <v>1644</v>
      </c>
      <c r="AI1340" s="55" t="s">
        <v>1644</v>
      </c>
      <c r="AJ1340" s="55" t="s">
        <v>1644</v>
      </c>
      <c r="AK1340" s="55" t="s">
        <v>1644</v>
      </c>
      <c r="AL1340" s="55" t="s">
        <v>1644</v>
      </c>
      <c r="AM1340" s="55" t="s">
        <v>3861</v>
      </c>
      <c r="AN1340" s="55" t="s">
        <v>1644</v>
      </c>
      <c r="AO1340" t="s">
        <v>3842</v>
      </c>
    </row>
    <row r="1341" spans="1:41" x14ac:dyDescent="0.25">
      <c r="A1341" s="56">
        <v>45747</v>
      </c>
      <c r="B1341" s="92" t="s">
        <v>2544</v>
      </c>
      <c r="C1341" s="55" t="s">
        <v>4314</v>
      </c>
      <c r="D1341" s="55" t="s">
        <v>3859</v>
      </c>
      <c r="E1341" s="55" t="s">
        <v>89</v>
      </c>
      <c r="F1341" s="55">
        <v>50900020</v>
      </c>
      <c r="G1341" s="55" t="s">
        <v>492</v>
      </c>
      <c r="H1341" s="55" t="s">
        <v>89</v>
      </c>
      <c r="I1341" s="57">
        <v>83.33</v>
      </c>
      <c r="J1341" s="57">
        <v>83.33</v>
      </c>
      <c r="K1341" s="55" t="s">
        <v>4302</v>
      </c>
      <c r="L1341" s="55" t="s">
        <v>1644</v>
      </c>
      <c r="M1341" s="55" t="s">
        <v>4314</v>
      </c>
      <c r="N1341" s="56">
        <v>45747</v>
      </c>
      <c r="O1341" s="55" t="s">
        <v>1644</v>
      </c>
      <c r="P1341" s="55" t="s">
        <v>329</v>
      </c>
      <c r="Q1341" s="55" t="s">
        <v>330</v>
      </c>
      <c r="R1341" s="55" t="s">
        <v>1644</v>
      </c>
      <c r="S1341" s="55" t="s">
        <v>1644</v>
      </c>
      <c r="T1341" s="55" t="s">
        <v>1644</v>
      </c>
      <c r="U1341" s="55" t="s">
        <v>4203</v>
      </c>
      <c r="V1341" s="55" t="s">
        <v>1881</v>
      </c>
      <c r="W1341" s="55" t="s">
        <v>1644</v>
      </c>
      <c r="X1341" s="56"/>
      <c r="Y1341" s="55" t="s">
        <v>1644</v>
      </c>
      <c r="Z1341" s="56"/>
      <c r="AA1341" s="55" t="s">
        <v>1644</v>
      </c>
      <c r="AB1341" s="59">
        <v>1336833</v>
      </c>
      <c r="AC1341" s="55" t="s">
        <v>1554</v>
      </c>
      <c r="AD1341" s="55" t="s">
        <v>1644</v>
      </c>
      <c r="AE1341" s="58">
        <v>0</v>
      </c>
      <c r="AF1341" s="55" t="s">
        <v>1644</v>
      </c>
      <c r="AG1341" s="55" t="s">
        <v>1644</v>
      </c>
      <c r="AH1341" s="55" t="s">
        <v>1644</v>
      </c>
      <c r="AI1341" s="55" t="s">
        <v>1644</v>
      </c>
      <c r="AJ1341" s="55" t="s">
        <v>1644</v>
      </c>
      <c r="AK1341" s="55" t="s">
        <v>1644</v>
      </c>
      <c r="AL1341" s="55" t="s">
        <v>1644</v>
      </c>
      <c r="AM1341" s="55" t="s">
        <v>3861</v>
      </c>
      <c r="AN1341" s="55" t="s">
        <v>1644</v>
      </c>
      <c r="AO1341" t="s">
        <v>3842</v>
      </c>
    </row>
    <row r="1342" spans="1:41" x14ac:dyDescent="0.25">
      <c r="A1342" s="56">
        <v>45747</v>
      </c>
      <c r="B1342" s="92" t="s">
        <v>2544</v>
      </c>
      <c r="C1342" s="55" t="s">
        <v>4314</v>
      </c>
      <c r="D1342" s="55" t="s">
        <v>3859</v>
      </c>
      <c r="E1342" s="55" t="s">
        <v>89</v>
      </c>
      <c r="F1342" s="55">
        <v>50900020</v>
      </c>
      <c r="G1342" s="55" t="s">
        <v>492</v>
      </c>
      <c r="H1342" s="55" t="s">
        <v>89</v>
      </c>
      <c r="I1342" s="57">
        <v>83.34</v>
      </c>
      <c r="J1342" s="57">
        <v>83.34</v>
      </c>
      <c r="K1342" s="55" t="s">
        <v>4302</v>
      </c>
      <c r="L1342" s="55" t="s">
        <v>1644</v>
      </c>
      <c r="M1342" s="55" t="s">
        <v>4314</v>
      </c>
      <c r="N1342" s="56">
        <v>45747</v>
      </c>
      <c r="O1342" s="55" t="s">
        <v>1644</v>
      </c>
      <c r="P1342" s="55" t="s">
        <v>329</v>
      </c>
      <c r="Q1342" s="55" t="s">
        <v>330</v>
      </c>
      <c r="R1342" s="55" t="s">
        <v>1644</v>
      </c>
      <c r="S1342" s="55" t="s">
        <v>1644</v>
      </c>
      <c r="T1342" s="55" t="s">
        <v>1644</v>
      </c>
      <c r="U1342" s="55" t="s">
        <v>4199</v>
      </c>
      <c r="V1342" s="55" t="s">
        <v>1881</v>
      </c>
      <c r="W1342" s="55" t="s">
        <v>1644</v>
      </c>
      <c r="X1342" s="56"/>
      <c r="Y1342" s="55" t="s">
        <v>1644</v>
      </c>
      <c r="Z1342" s="56"/>
      <c r="AA1342" s="55" t="s">
        <v>1644</v>
      </c>
      <c r="AB1342" s="59">
        <v>1336834</v>
      </c>
      <c r="AC1342" s="55" t="s">
        <v>1554</v>
      </c>
      <c r="AD1342" s="55" t="s">
        <v>1644</v>
      </c>
      <c r="AE1342" s="58">
        <v>0</v>
      </c>
      <c r="AF1342" s="55" t="s">
        <v>1644</v>
      </c>
      <c r="AG1342" s="55" t="s">
        <v>1644</v>
      </c>
      <c r="AH1342" s="55" t="s">
        <v>1644</v>
      </c>
      <c r="AI1342" s="55" t="s">
        <v>1644</v>
      </c>
      <c r="AJ1342" s="55" t="s">
        <v>1644</v>
      </c>
      <c r="AK1342" s="55" t="s">
        <v>1644</v>
      </c>
      <c r="AL1342" s="55" t="s">
        <v>1644</v>
      </c>
      <c r="AM1342" s="55" t="s">
        <v>3861</v>
      </c>
      <c r="AN1342" s="55" t="s">
        <v>1644</v>
      </c>
      <c r="AO1342" t="s">
        <v>3842</v>
      </c>
    </row>
    <row r="1343" spans="1:41" x14ac:dyDescent="0.25">
      <c r="A1343" s="56">
        <v>45747</v>
      </c>
      <c r="B1343" s="92" t="s">
        <v>2544</v>
      </c>
      <c r="C1343" s="55" t="s">
        <v>4314</v>
      </c>
      <c r="D1343" s="55" t="s">
        <v>3859</v>
      </c>
      <c r="E1343" s="55" t="s">
        <v>89</v>
      </c>
      <c r="F1343" s="55">
        <v>50900020</v>
      </c>
      <c r="G1343" s="55" t="s">
        <v>492</v>
      </c>
      <c r="H1343" s="55" t="s">
        <v>89</v>
      </c>
      <c r="I1343" s="57">
        <v>83.33</v>
      </c>
      <c r="J1343" s="57">
        <v>83.33</v>
      </c>
      <c r="K1343" s="55" t="s">
        <v>4302</v>
      </c>
      <c r="L1343" s="55" t="s">
        <v>1644</v>
      </c>
      <c r="M1343" s="55" t="s">
        <v>4314</v>
      </c>
      <c r="N1343" s="56">
        <v>45747</v>
      </c>
      <c r="O1343" s="55" t="s">
        <v>1644</v>
      </c>
      <c r="P1343" s="55" t="s">
        <v>329</v>
      </c>
      <c r="Q1343" s="55" t="s">
        <v>330</v>
      </c>
      <c r="R1343" s="55" t="s">
        <v>1644</v>
      </c>
      <c r="S1343" s="55" t="s">
        <v>1644</v>
      </c>
      <c r="T1343" s="55" t="s">
        <v>1644</v>
      </c>
      <c r="U1343" s="55" t="s">
        <v>4192</v>
      </c>
      <c r="V1343" s="55" t="s">
        <v>1881</v>
      </c>
      <c r="W1343" s="55" t="s">
        <v>1644</v>
      </c>
      <c r="X1343" s="56"/>
      <c r="Y1343" s="55" t="s">
        <v>1644</v>
      </c>
      <c r="Z1343" s="56"/>
      <c r="AA1343" s="55" t="s">
        <v>1644</v>
      </c>
      <c r="AB1343" s="59">
        <v>1336833</v>
      </c>
      <c r="AC1343" s="55" t="s">
        <v>1554</v>
      </c>
      <c r="AD1343" s="55" t="s">
        <v>1644</v>
      </c>
      <c r="AE1343" s="58">
        <v>0</v>
      </c>
      <c r="AF1343" s="55" t="s">
        <v>1644</v>
      </c>
      <c r="AG1343" s="55" t="s">
        <v>1644</v>
      </c>
      <c r="AH1343" s="55" t="s">
        <v>1644</v>
      </c>
      <c r="AI1343" s="55" t="s">
        <v>1644</v>
      </c>
      <c r="AJ1343" s="55" t="s">
        <v>1644</v>
      </c>
      <c r="AK1343" s="55" t="s">
        <v>1644</v>
      </c>
      <c r="AL1343" s="55" t="s">
        <v>1644</v>
      </c>
      <c r="AM1343" s="55" t="s">
        <v>3861</v>
      </c>
      <c r="AN1343" s="55" t="s">
        <v>1644</v>
      </c>
      <c r="AO1343" t="s">
        <v>3842</v>
      </c>
    </row>
    <row r="1344" spans="1:41" x14ac:dyDescent="0.25">
      <c r="A1344" s="56">
        <v>45747</v>
      </c>
      <c r="B1344" s="92" t="s">
        <v>2544</v>
      </c>
      <c r="C1344" s="55" t="s">
        <v>4314</v>
      </c>
      <c r="D1344" s="55" t="s">
        <v>3859</v>
      </c>
      <c r="E1344" s="55" t="s">
        <v>89</v>
      </c>
      <c r="F1344" s="55">
        <v>50900020</v>
      </c>
      <c r="G1344" s="55" t="s">
        <v>492</v>
      </c>
      <c r="H1344" s="55" t="s">
        <v>89</v>
      </c>
      <c r="I1344" s="57">
        <v>83.34</v>
      </c>
      <c r="J1344" s="57">
        <v>83.34</v>
      </c>
      <c r="K1344" s="55" t="s">
        <v>4302</v>
      </c>
      <c r="L1344" s="55" t="s">
        <v>1644</v>
      </c>
      <c r="M1344" s="55" t="s">
        <v>4314</v>
      </c>
      <c r="N1344" s="56">
        <v>45747</v>
      </c>
      <c r="O1344" s="55" t="s">
        <v>1644</v>
      </c>
      <c r="P1344" s="55" t="s">
        <v>329</v>
      </c>
      <c r="Q1344" s="55" t="s">
        <v>330</v>
      </c>
      <c r="R1344" s="55" t="s">
        <v>1644</v>
      </c>
      <c r="S1344" s="55" t="s">
        <v>1644</v>
      </c>
      <c r="T1344" s="55" t="s">
        <v>1644</v>
      </c>
      <c r="U1344" s="55" t="s">
        <v>4194</v>
      </c>
      <c r="V1344" s="55" t="s">
        <v>1881</v>
      </c>
      <c r="W1344" s="55" t="s">
        <v>1644</v>
      </c>
      <c r="X1344" s="56"/>
      <c r="Y1344" s="55" t="s">
        <v>1644</v>
      </c>
      <c r="Z1344" s="56"/>
      <c r="AA1344" s="55" t="s">
        <v>1644</v>
      </c>
      <c r="AB1344" s="59">
        <v>1336834</v>
      </c>
      <c r="AC1344" s="55" t="s">
        <v>1554</v>
      </c>
      <c r="AD1344" s="55" t="s">
        <v>1644</v>
      </c>
      <c r="AE1344" s="58">
        <v>0</v>
      </c>
      <c r="AF1344" s="55" t="s">
        <v>1644</v>
      </c>
      <c r="AG1344" s="55" t="s">
        <v>1644</v>
      </c>
      <c r="AH1344" s="55" t="s">
        <v>1644</v>
      </c>
      <c r="AI1344" s="55" t="s">
        <v>1644</v>
      </c>
      <c r="AJ1344" s="55" t="s">
        <v>1644</v>
      </c>
      <c r="AK1344" s="55" t="s">
        <v>1644</v>
      </c>
      <c r="AL1344" s="55" t="s">
        <v>1644</v>
      </c>
      <c r="AM1344" s="55" t="s">
        <v>3861</v>
      </c>
      <c r="AN1344" s="55" t="s">
        <v>1644</v>
      </c>
      <c r="AO1344" t="s">
        <v>3842</v>
      </c>
    </row>
    <row r="1345" spans="1:41" x14ac:dyDescent="0.25">
      <c r="A1345" s="56">
        <v>45747</v>
      </c>
      <c r="B1345" s="92" t="s">
        <v>2544</v>
      </c>
      <c r="C1345" s="55" t="s">
        <v>4314</v>
      </c>
      <c r="D1345" s="55" t="s">
        <v>3859</v>
      </c>
      <c r="E1345" s="55" t="s">
        <v>89</v>
      </c>
      <c r="F1345" s="55">
        <v>50900020</v>
      </c>
      <c r="G1345" s="55" t="s">
        <v>492</v>
      </c>
      <c r="H1345" s="55" t="s">
        <v>89</v>
      </c>
      <c r="I1345" s="57">
        <v>83.33</v>
      </c>
      <c r="J1345" s="57">
        <v>83.33</v>
      </c>
      <c r="K1345" s="55" t="s">
        <v>4302</v>
      </c>
      <c r="L1345" s="55" t="s">
        <v>1644</v>
      </c>
      <c r="M1345" s="55" t="s">
        <v>4314</v>
      </c>
      <c r="N1345" s="56">
        <v>45747</v>
      </c>
      <c r="O1345" s="55" t="s">
        <v>1644</v>
      </c>
      <c r="P1345" s="55" t="s">
        <v>329</v>
      </c>
      <c r="Q1345" s="55" t="s">
        <v>330</v>
      </c>
      <c r="R1345" s="55" t="s">
        <v>1644</v>
      </c>
      <c r="S1345" s="55" t="s">
        <v>1644</v>
      </c>
      <c r="T1345" s="55" t="s">
        <v>1644</v>
      </c>
      <c r="U1345" s="55" t="s">
        <v>4197</v>
      </c>
      <c r="V1345" s="55" t="s">
        <v>1881</v>
      </c>
      <c r="W1345" s="55" t="s">
        <v>1644</v>
      </c>
      <c r="X1345" s="56"/>
      <c r="Y1345" s="55" t="s">
        <v>1644</v>
      </c>
      <c r="Z1345" s="56"/>
      <c r="AA1345" s="55" t="s">
        <v>1644</v>
      </c>
      <c r="AB1345" s="59">
        <v>1336833</v>
      </c>
      <c r="AC1345" s="55" t="s">
        <v>1554</v>
      </c>
      <c r="AD1345" s="55" t="s">
        <v>1644</v>
      </c>
      <c r="AE1345" s="58">
        <v>0</v>
      </c>
      <c r="AF1345" s="55" t="s">
        <v>1644</v>
      </c>
      <c r="AG1345" s="55" t="s">
        <v>1644</v>
      </c>
      <c r="AH1345" s="55" t="s">
        <v>1644</v>
      </c>
      <c r="AI1345" s="55" t="s">
        <v>1644</v>
      </c>
      <c r="AJ1345" s="55" t="s">
        <v>1644</v>
      </c>
      <c r="AK1345" s="55" t="s">
        <v>1644</v>
      </c>
      <c r="AL1345" s="55" t="s">
        <v>1644</v>
      </c>
      <c r="AM1345" s="55" t="s">
        <v>3861</v>
      </c>
      <c r="AN1345" s="55" t="s">
        <v>1644</v>
      </c>
      <c r="AO1345" t="s">
        <v>3842</v>
      </c>
    </row>
    <row r="1346" spans="1:41" x14ac:dyDescent="0.25">
      <c r="A1346" s="56">
        <v>45747</v>
      </c>
      <c r="B1346" s="92" t="s">
        <v>2544</v>
      </c>
      <c r="C1346" s="55" t="s">
        <v>4314</v>
      </c>
      <c r="D1346" s="55" t="s">
        <v>3859</v>
      </c>
      <c r="E1346" s="55" t="s">
        <v>89</v>
      </c>
      <c r="F1346" s="55">
        <v>50900020</v>
      </c>
      <c r="G1346" s="55" t="s">
        <v>492</v>
      </c>
      <c r="H1346" s="55" t="s">
        <v>89</v>
      </c>
      <c r="I1346" s="57">
        <v>83.33</v>
      </c>
      <c r="J1346" s="57">
        <v>83.33</v>
      </c>
      <c r="K1346" s="55" t="s">
        <v>4302</v>
      </c>
      <c r="L1346" s="55" t="s">
        <v>1644</v>
      </c>
      <c r="M1346" s="55" t="s">
        <v>4314</v>
      </c>
      <c r="N1346" s="56">
        <v>45747</v>
      </c>
      <c r="O1346" s="55" t="s">
        <v>1644</v>
      </c>
      <c r="P1346" s="55" t="s">
        <v>329</v>
      </c>
      <c r="Q1346" s="55" t="s">
        <v>330</v>
      </c>
      <c r="R1346" s="55" t="s">
        <v>1644</v>
      </c>
      <c r="S1346" s="55" t="s">
        <v>1644</v>
      </c>
      <c r="T1346" s="55" t="s">
        <v>1644</v>
      </c>
      <c r="U1346" s="55" t="s">
        <v>4201</v>
      </c>
      <c r="V1346" s="55" t="s">
        <v>1881</v>
      </c>
      <c r="W1346" s="55" t="s">
        <v>1644</v>
      </c>
      <c r="X1346" s="56"/>
      <c r="Y1346" s="55" t="s">
        <v>1644</v>
      </c>
      <c r="Z1346" s="56"/>
      <c r="AA1346" s="55" t="s">
        <v>1644</v>
      </c>
      <c r="AB1346" s="59">
        <v>1336833</v>
      </c>
      <c r="AC1346" s="55" t="s">
        <v>1554</v>
      </c>
      <c r="AD1346" s="55" t="s">
        <v>1644</v>
      </c>
      <c r="AE1346" s="58">
        <v>0</v>
      </c>
      <c r="AF1346" s="55" t="s">
        <v>1644</v>
      </c>
      <c r="AG1346" s="55" t="s">
        <v>1644</v>
      </c>
      <c r="AH1346" s="55" t="s">
        <v>1644</v>
      </c>
      <c r="AI1346" s="55" t="s">
        <v>1644</v>
      </c>
      <c r="AJ1346" s="55" t="s">
        <v>1644</v>
      </c>
      <c r="AK1346" s="55" t="s">
        <v>1644</v>
      </c>
      <c r="AL1346" s="55" t="s">
        <v>1644</v>
      </c>
      <c r="AM1346" s="55" t="s">
        <v>3861</v>
      </c>
      <c r="AN1346" s="55" t="s">
        <v>1644</v>
      </c>
      <c r="AO1346" t="s">
        <v>3842</v>
      </c>
    </row>
    <row r="1347" spans="1:41" x14ac:dyDescent="0.25">
      <c r="A1347" s="56">
        <v>45747</v>
      </c>
      <c r="B1347" s="92" t="s">
        <v>2544</v>
      </c>
      <c r="C1347" s="55" t="s">
        <v>4314</v>
      </c>
      <c r="D1347" s="55" t="s">
        <v>3859</v>
      </c>
      <c r="E1347" s="55" t="s">
        <v>89</v>
      </c>
      <c r="F1347" s="55">
        <v>50900020</v>
      </c>
      <c r="G1347" s="55" t="s">
        <v>492</v>
      </c>
      <c r="H1347" s="55" t="s">
        <v>89</v>
      </c>
      <c r="I1347" s="57">
        <v>83.34</v>
      </c>
      <c r="J1347" s="57">
        <v>83.34</v>
      </c>
      <c r="K1347" s="55" t="s">
        <v>4302</v>
      </c>
      <c r="L1347" s="55" t="s">
        <v>1644</v>
      </c>
      <c r="M1347" s="55" t="s">
        <v>4314</v>
      </c>
      <c r="N1347" s="56">
        <v>45747</v>
      </c>
      <c r="O1347" s="55" t="s">
        <v>1644</v>
      </c>
      <c r="P1347" s="55" t="s">
        <v>329</v>
      </c>
      <c r="Q1347" s="55" t="s">
        <v>330</v>
      </c>
      <c r="R1347" s="55" t="s">
        <v>1644</v>
      </c>
      <c r="S1347" s="55" t="s">
        <v>1644</v>
      </c>
      <c r="T1347" s="55" t="s">
        <v>1644</v>
      </c>
      <c r="U1347" s="55" t="s">
        <v>4195</v>
      </c>
      <c r="V1347" s="55" t="s">
        <v>1881</v>
      </c>
      <c r="W1347" s="55" t="s">
        <v>1644</v>
      </c>
      <c r="X1347" s="56"/>
      <c r="Y1347" s="55" t="s">
        <v>1644</v>
      </c>
      <c r="Z1347" s="56"/>
      <c r="AA1347" s="55" t="s">
        <v>1644</v>
      </c>
      <c r="AB1347" s="59">
        <v>1336834</v>
      </c>
      <c r="AC1347" s="55" t="s">
        <v>1554</v>
      </c>
      <c r="AD1347" s="55" t="s">
        <v>1644</v>
      </c>
      <c r="AE1347" s="58">
        <v>0</v>
      </c>
      <c r="AF1347" s="55" t="s">
        <v>1644</v>
      </c>
      <c r="AG1347" s="55" t="s">
        <v>1644</v>
      </c>
      <c r="AH1347" s="55" t="s">
        <v>1644</v>
      </c>
      <c r="AI1347" s="55" t="s">
        <v>1644</v>
      </c>
      <c r="AJ1347" s="55" t="s">
        <v>1644</v>
      </c>
      <c r="AK1347" s="55" t="s">
        <v>1644</v>
      </c>
      <c r="AL1347" s="55" t="s">
        <v>1644</v>
      </c>
      <c r="AM1347" s="55" t="s">
        <v>3861</v>
      </c>
      <c r="AN1347" s="55" t="s">
        <v>1644</v>
      </c>
      <c r="AO1347" t="s">
        <v>3842</v>
      </c>
    </row>
    <row r="1348" spans="1:41" x14ac:dyDescent="0.25">
      <c r="A1348" s="56">
        <v>45747</v>
      </c>
      <c r="B1348" s="92" t="s">
        <v>2544</v>
      </c>
      <c r="C1348" s="55" t="s">
        <v>4314</v>
      </c>
      <c r="D1348" s="55" t="s">
        <v>3859</v>
      </c>
      <c r="E1348" s="55" t="s">
        <v>89</v>
      </c>
      <c r="F1348" s="55">
        <v>50900020</v>
      </c>
      <c r="G1348" s="55" t="s">
        <v>492</v>
      </c>
      <c r="H1348" s="55" t="s">
        <v>89</v>
      </c>
      <c r="I1348" s="57">
        <v>83.33</v>
      </c>
      <c r="J1348" s="57">
        <v>83.33</v>
      </c>
      <c r="K1348" s="55" t="s">
        <v>4302</v>
      </c>
      <c r="L1348" s="55" t="s">
        <v>1644</v>
      </c>
      <c r="M1348" s="55" t="s">
        <v>4314</v>
      </c>
      <c r="N1348" s="56">
        <v>45747</v>
      </c>
      <c r="O1348" s="55" t="s">
        <v>1644</v>
      </c>
      <c r="P1348" s="55" t="s">
        <v>329</v>
      </c>
      <c r="Q1348" s="55" t="s">
        <v>330</v>
      </c>
      <c r="R1348" s="55" t="s">
        <v>1644</v>
      </c>
      <c r="S1348" s="55" t="s">
        <v>1644</v>
      </c>
      <c r="T1348" s="55" t="s">
        <v>1644</v>
      </c>
      <c r="U1348" s="55" t="s">
        <v>4188</v>
      </c>
      <c r="V1348" s="55" t="s">
        <v>1881</v>
      </c>
      <c r="W1348" s="55" t="s">
        <v>1644</v>
      </c>
      <c r="X1348" s="56"/>
      <c r="Y1348" s="55" t="s">
        <v>1644</v>
      </c>
      <c r="Z1348" s="56"/>
      <c r="AA1348" s="55" t="s">
        <v>1644</v>
      </c>
      <c r="AB1348" s="59">
        <v>1336833</v>
      </c>
      <c r="AC1348" s="55" t="s">
        <v>1554</v>
      </c>
      <c r="AD1348" s="55" t="s">
        <v>1644</v>
      </c>
      <c r="AE1348" s="58">
        <v>0</v>
      </c>
      <c r="AF1348" s="55" t="s">
        <v>1644</v>
      </c>
      <c r="AG1348" s="55" t="s">
        <v>1644</v>
      </c>
      <c r="AH1348" s="55" t="s">
        <v>1644</v>
      </c>
      <c r="AI1348" s="55" t="s">
        <v>1644</v>
      </c>
      <c r="AJ1348" s="55" t="s">
        <v>1644</v>
      </c>
      <c r="AK1348" s="55" t="s">
        <v>1644</v>
      </c>
      <c r="AL1348" s="55" t="s">
        <v>1644</v>
      </c>
      <c r="AM1348" s="55" t="s">
        <v>3861</v>
      </c>
      <c r="AN1348" s="55" t="s">
        <v>1644</v>
      </c>
      <c r="AO1348" t="s">
        <v>3842</v>
      </c>
    </row>
    <row r="1349" spans="1:41" x14ac:dyDescent="0.25">
      <c r="A1349" s="56">
        <v>45747</v>
      </c>
      <c r="B1349" s="92" t="s">
        <v>2544</v>
      </c>
      <c r="C1349" s="55" t="s">
        <v>4314</v>
      </c>
      <c r="D1349" s="55" t="s">
        <v>3859</v>
      </c>
      <c r="E1349" s="55" t="s">
        <v>89</v>
      </c>
      <c r="F1349" s="55">
        <v>50900020</v>
      </c>
      <c r="G1349" s="55" t="s">
        <v>492</v>
      </c>
      <c r="H1349" s="55" t="s">
        <v>89</v>
      </c>
      <c r="I1349" s="57">
        <v>83.33</v>
      </c>
      <c r="J1349" s="57">
        <v>83.33</v>
      </c>
      <c r="K1349" s="55" t="s">
        <v>4302</v>
      </c>
      <c r="L1349" s="55" t="s">
        <v>1644</v>
      </c>
      <c r="M1349" s="55" t="s">
        <v>4314</v>
      </c>
      <c r="N1349" s="56">
        <v>45747</v>
      </c>
      <c r="O1349" s="55" t="s">
        <v>1644</v>
      </c>
      <c r="P1349" s="55" t="s">
        <v>329</v>
      </c>
      <c r="Q1349" s="55" t="s">
        <v>330</v>
      </c>
      <c r="R1349" s="55" t="s">
        <v>1644</v>
      </c>
      <c r="S1349" s="55" t="s">
        <v>1644</v>
      </c>
      <c r="T1349" s="55" t="s">
        <v>1644</v>
      </c>
      <c r="U1349" s="55" t="s">
        <v>4189</v>
      </c>
      <c r="V1349" s="55" t="s">
        <v>1881</v>
      </c>
      <c r="W1349" s="55" t="s">
        <v>1644</v>
      </c>
      <c r="X1349" s="56"/>
      <c r="Y1349" s="55" t="s">
        <v>1644</v>
      </c>
      <c r="Z1349" s="56"/>
      <c r="AA1349" s="55" t="s">
        <v>1644</v>
      </c>
      <c r="AB1349" s="59">
        <v>1336833</v>
      </c>
      <c r="AC1349" s="55" t="s">
        <v>1554</v>
      </c>
      <c r="AD1349" s="55" t="s">
        <v>1644</v>
      </c>
      <c r="AE1349" s="58">
        <v>0</v>
      </c>
      <c r="AF1349" s="55" t="s">
        <v>1644</v>
      </c>
      <c r="AG1349" s="55" t="s">
        <v>1644</v>
      </c>
      <c r="AH1349" s="55" t="s">
        <v>1644</v>
      </c>
      <c r="AI1349" s="55" t="s">
        <v>1644</v>
      </c>
      <c r="AJ1349" s="55" t="s">
        <v>1644</v>
      </c>
      <c r="AK1349" s="55" t="s">
        <v>1644</v>
      </c>
      <c r="AL1349" s="55" t="s">
        <v>1644</v>
      </c>
      <c r="AM1349" s="55" t="s">
        <v>3861</v>
      </c>
      <c r="AN1349" s="55" t="s">
        <v>1644</v>
      </c>
      <c r="AO1349" t="s">
        <v>3842</v>
      </c>
    </row>
    <row r="1350" spans="1:41" x14ac:dyDescent="0.25">
      <c r="A1350" s="56">
        <v>45747</v>
      </c>
      <c r="B1350" s="92" t="s">
        <v>2544</v>
      </c>
      <c r="C1350" s="55" t="s">
        <v>4314</v>
      </c>
      <c r="D1350" s="55" t="s">
        <v>3859</v>
      </c>
      <c r="E1350" s="55" t="s">
        <v>89</v>
      </c>
      <c r="F1350" s="55">
        <v>50900020</v>
      </c>
      <c r="G1350" s="55" t="s">
        <v>492</v>
      </c>
      <c r="H1350" s="55" t="s">
        <v>89</v>
      </c>
      <c r="I1350" s="57">
        <v>83.33</v>
      </c>
      <c r="J1350" s="57">
        <v>83.33</v>
      </c>
      <c r="K1350" s="55" t="s">
        <v>4302</v>
      </c>
      <c r="L1350" s="55" t="s">
        <v>1644</v>
      </c>
      <c r="M1350" s="55" t="s">
        <v>4314</v>
      </c>
      <c r="N1350" s="56">
        <v>45747</v>
      </c>
      <c r="O1350" s="55" t="s">
        <v>1644</v>
      </c>
      <c r="P1350" s="55" t="s">
        <v>329</v>
      </c>
      <c r="Q1350" s="55" t="s">
        <v>330</v>
      </c>
      <c r="R1350" s="55" t="s">
        <v>1644</v>
      </c>
      <c r="S1350" s="55" t="s">
        <v>1644</v>
      </c>
      <c r="T1350" s="55" t="s">
        <v>1644</v>
      </c>
      <c r="U1350" s="55" t="s">
        <v>4200</v>
      </c>
      <c r="V1350" s="55" t="s">
        <v>1881</v>
      </c>
      <c r="W1350" s="55" t="s">
        <v>1644</v>
      </c>
      <c r="X1350" s="56"/>
      <c r="Y1350" s="55" t="s">
        <v>1644</v>
      </c>
      <c r="Z1350" s="56"/>
      <c r="AA1350" s="55" t="s">
        <v>1644</v>
      </c>
      <c r="AB1350" s="59">
        <v>1336833</v>
      </c>
      <c r="AC1350" s="55" t="s">
        <v>1554</v>
      </c>
      <c r="AD1350" s="55" t="s">
        <v>1644</v>
      </c>
      <c r="AE1350" s="58">
        <v>0</v>
      </c>
      <c r="AF1350" s="55" t="s">
        <v>1644</v>
      </c>
      <c r="AG1350" s="55" t="s">
        <v>1644</v>
      </c>
      <c r="AH1350" s="55" t="s">
        <v>1644</v>
      </c>
      <c r="AI1350" s="55" t="s">
        <v>1644</v>
      </c>
      <c r="AJ1350" s="55" t="s">
        <v>1644</v>
      </c>
      <c r="AK1350" s="55" t="s">
        <v>1644</v>
      </c>
      <c r="AL1350" s="55" t="s">
        <v>1644</v>
      </c>
      <c r="AM1350" s="55" t="s">
        <v>3861</v>
      </c>
      <c r="AN1350" s="55" t="s">
        <v>1644</v>
      </c>
      <c r="AO1350" t="s">
        <v>3842</v>
      </c>
    </row>
    <row r="1351" spans="1:41" x14ac:dyDescent="0.25">
      <c r="A1351" s="56">
        <v>45747</v>
      </c>
      <c r="B1351" s="92" t="s">
        <v>2544</v>
      </c>
      <c r="C1351" s="55" t="s">
        <v>4314</v>
      </c>
      <c r="D1351" s="55" t="s">
        <v>3859</v>
      </c>
      <c r="E1351" s="55" t="s">
        <v>89</v>
      </c>
      <c r="F1351" s="55">
        <v>50900020</v>
      </c>
      <c r="G1351" s="55" t="s">
        <v>492</v>
      </c>
      <c r="H1351" s="55" t="s">
        <v>89</v>
      </c>
      <c r="I1351" s="57">
        <v>83.33</v>
      </c>
      <c r="J1351" s="57">
        <v>83.33</v>
      </c>
      <c r="K1351" s="55" t="s">
        <v>4302</v>
      </c>
      <c r="L1351" s="55" t="s">
        <v>1644</v>
      </c>
      <c r="M1351" s="55" t="s">
        <v>4314</v>
      </c>
      <c r="N1351" s="56">
        <v>45747</v>
      </c>
      <c r="O1351" s="55" t="s">
        <v>1644</v>
      </c>
      <c r="P1351" s="55" t="s">
        <v>329</v>
      </c>
      <c r="Q1351" s="55" t="s">
        <v>330</v>
      </c>
      <c r="R1351" s="55" t="s">
        <v>1644</v>
      </c>
      <c r="S1351" s="55" t="s">
        <v>1644</v>
      </c>
      <c r="T1351" s="55" t="s">
        <v>1644</v>
      </c>
      <c r="U1351" s="55" t="s">
        <v>4202</v>
      </c>
      <c r="V1351" s="55" t="s">
        <v>1881</v>
      </c>
      <c r="W1351" s="55" t="s">
        <v>1644</v>
      </c>
      <c r="X1351" s="56"/>
      <c r="Y1351" s="55" t="s">
        <v>1644</v>
      </c>
      <c r="Z1351" s="56"/>
      <c r="AA1351" s="55" t="s">
        <v>1644</v>
      </c>
      <c r="AB1351" s="59">
        <v>1336833</v>
      </c>
      <c r="AC1351" s="55" t="s">
        <v>1554</v>
      </c>
      <c r="AD1351" s="55" t="s">
        <v>1644</v>
      </c>
      <c r="AE1351" s="58">
        <v>0</v>
      </c>
      <c r="AF1351" s="55" t="s">
        <v>1644</v>
      </c>
      <c r="AG1351" s="55" t="s">
        <v>1644</v>
      </c>
      <c r="AH1351" s="55" t="s">
        <v>1644</v>
      </c>
      <c r="AI1351" s="55" t="s">
        <v>1644</v>
      </c>
      <c r="AJ1351" s="55" t="s">
        <v>1644</v>
      </c>
      <c r="AK1351" s="55" t="s">
        <v>1644</v>
      </c>
      <c r="AL1351" s="55" t="s">
        <v>1644</v>
      </c>
      <c r="AM1351" s="55" t="s">
        <v>3861</v>
      </c>
      <c r="AN1351" s="55" t="s">
        <v>1644</v>
      </c>
      <c r="AO1351" t="s">
        <v>3842</v>
      </c>
    </row>
    <row r="1352" spans="1:41" x14ac:dyDescent="0.25">
      <c r="A1352" s="56">
        <v>45747</v>
      </c>
      <c r="B1352" s="92" t="s">
        <v>2544</v>
      </c>
      <c r="C1352" s="55" t="s">
        <v>4314</v>
      </c>
      <c r="D1352" s="55" t="s">
        <v>3859</v>
      </c>
      <c r="E1352" s="55" t="s">
        <v>89</v>
      </c>
      <c r="F1352" s="55">
        <v>50900020</v>
      </c>
      <c r="G1352" s="55" t="s">
        <v>492</v>
      </c>
      <c r="H1352" s="55" t="s">
        <v>89</v>
      </c>
      <c r="I1352" s="57">
        <v>83.34</v>
      </c>
      <c r="J1352" s="57">
        <v>83.34</v>
      </c>
      <c r="K1352" s="55" t="s">
        <v>4302</v>
      </c>
      <c r="L1352" s="55" t="s">
        <v>1644</v>
      </c>
      <c r="M1352" s="55" t="s">
        <v>4314</v>
      </c>
      <c r="N1352" s="56">
        <v>45747</v>
      </c>
      <c r="O1352" s="55" t="s">
        <v>1644</v>
      </c>
      <c r="P1352" s="55" t="s">
        <v>329</v>
      </c>
      <c r="Q1352" s="55" t="s">
        <v>330</v>
      </c>
      <c r="R1352" s="55" t="s">
        <v>1644</v>
      </c>
      <c r="S1352" s="55" t="s">
        <v>1644</v>
      </c>
      <c r="T1352" s="55" t="s">
        <v>1644</v>
      </c>
      <c r="U1352" s="55" t="s">
        <v>4207</v>
      </c>
      <c r="V1352" s="55" t="s">
        <v>1881</v>
      </c>
      <c r="W1352" s="55" t="s">
        <v>1644</v>
      </c>
      <c r="X1352" s="56"/>
      <c r="Y1352" s="55" t="s">
        <v>1644</v>
      </c>
      <c r="Z1352" s="56"/>
      <c r="AA1352" s="55" t="s">
        <v>1644</v>
      </c>
      <c r="AB1352" s="59">
        <v>1336834</v>
      </c>
      <c r="AC1352" s="55" t="s">
        <v>1554</v>
      </c>
      <c r="AD1352" s="55" t="s">
        <v>1644</v>
      </c>
      <c r="AE1352" s="58">
        <v>0</v>
      </c>
      <c r="AF1352" s="55" t="s">
        <v>1644</v>
      </c>
      <c r="AG1352" s="55" t="s">
        <v>1644</v>
      </c>
      <c r="AH1352" s="55" t="s">
        <v>1644</v>
      </c>
      <c r="AI1352" s="55" t="s">
        <v>1644</v>
      </c>
      <c r="AJ1352" s="55" t="s">
        <v>1644</v>
      </c>
      <c r="AK1352" s="55" t="s">
        <v>1644</v>
      </c>
      <c r="AL1352" s="55" t="s">
        <v>1644</v>
      </c>
      <c r="AM1352" s="55" t="s">
        <v>3861</v>
      </c>
      <c r="AN1352" s="55" t="s">
        <v>1644</v>
      </c>
      <c r="AO1352" t="s">
        <v>3842</v>
      </c>
    </row>
    <row r="1353" spans="1:41" x14ac:dyDescent="0.25">
      <c r="A1353" s="56">
        <v>45747</v>
      </c>
      <c r="B1353" s="92" t="s">
        <v>2544</v>
      </c>
      <c r="C1353" s="55" t="s">
        <v>4314</v>
      </c>
      <c r="D1353" s="55" t="s">
        <v>3859</v>
      </c>
      <c r="E1353" s="55" t="s">
        <v>89</v>
      </c>
      <c r="F1353" s="55">
        <v>50900020</v>
      </c>
      <c r="G1353" s="55" t="s">
        <v>492</v>
      </c>
      <c r="H1353" s="55" t="s">
        <v>89</v>
      </c>
      <c r="I1353" s="57">
        <v>83.33</v>
      </c>
      <c r="J1353" s="57">
        <v>83.33</v>
      </c>
      <c r="K1353" s="55" t="s">
        <v>4302</v>
      </c>
      <c r="L1353" s="55" t="s">
        <v>1644</v>
      </c>
      <c r="M1353" s="55" t="s">
        <v>4314</v>
      </c>
      <c r="N1353" s="56">
        <v>45747</v>
      </c>
      <c r="O1353" s="55" t="s">
        <v>1644</v>
      </c>
      <c r="P1353" s="55" t="s">
        <v>329</v>
      </c>
      <c r="Q1353" s="55" t="s">
        <v>330</v>
      </c>
      <c r="R1353" s="55" t="s">
        <v>1644</v>
      </c>
      <c r="S1353" s="55" t="s">
        <v>1644</v>
      </c>
      <c r="T1353" s="55" t="s">
        <v>1644</v>
      </c>
      <c r="U1353" s="55" t="s">
        <v>4191</v>
      </c>
      <c r="V1353" s="55" t="s">
        <v>1881</v>
      </c>
      <c r="W1353" s="55" t="s">
        <v>1644</v>
      </c>
      <c r="X1353" s="56"/>
      <c r="Y1353" s="55" t="s">
        <v>1644</v>
      </c>
      <c r="Z1353" s="56"/>
      <c r="AA1353" s="55" t="s">
        <v>1644</v>
      </c>
      <c r="AB1353" s="59">
        <v>1336833</v>
      </c>
      <c r="AC1353" s="55" t="s">
        <v>1554</v>
      </c>
      <c r="AD1353" s="55" t="s">
        <v>1644</v>
      </c>
      <c r="AE1353" s="58">
        <v>0</v>
      </c>
      <c r="AF1353" s="55" t="s">
        <v>1644</v>
      </c>
      <c r="AG1353" s="55" t="s">
        <v>1644</v>
      </c>
      <c r="AH1353" s="55" t="s">
        <v>1644</v>
      </c>
      <c r="AI1353" s="55" t="s">
        <v>1644</v>
      </c>
      <c r="AJ1353" s="55" t="s">
        <v>1644</v>
      </c>
      <c r="AK1353" s="55" t="s">
        <v>1644</v>
      </c>
      <c r="AL1353" s="55" t="s">
        <v>1644</v>
      </c>
      <c r="AM1353" s="55" t="s">
        <v>3861</v>
      </c>
      <c r="AN1353" s="55" t="s">
        <v>1644</v>
      </c>
      <c r="AO1353" t="s">
        <v>3842</v>
      </c>
    </row>
    <row r="1354" spans="1:41" x14ac:dyDescent="0.25">
      <c r="A1354" s="56">
        <v>45747</v>
      </c>
      <c r="B1354" s="92" t="s">
        <v>2544</v>
      </c>
      <c r="C1354" s="55" t="s">
        <v>4314</v>
      </c>
      <c r="D1354" s="55" t="s">
        <v>3859</v>
      </c>
      <c r="E1354" s="55" t="s">
        <v>89</v>
      </c>
      <c r="F1354" s="55">
        <v>50900020</v>
      </c>
      <c r="G1354" s="55" t="s">
        <v>492</v>
      </c>
      <c r="H1354" s="55" t="s">
        <v>89</v>
      </c>
      <c r="I1354" s="57">
        <v>83.33</v>
      </c>
      <c r="J1354" s="57">
        <v>83.33</v>
      </c>
      <c r="K1354" s="55" t="s">
        <v>4302</v>
      </c>
      <c r="L1354" s="55" t="s">
        <v>1644</v>
      </c>
      <c r="M1354" s="55" t="s">
        <v>4314</v>
      </c>
      <c r="N1354" s="56">
        <v>45747</v>
      </c>
      <c r="O1354" s="55" t="s">
        <v>1644</v>
      </c>
      <c r="P1354" s="55" t="s">
        <v>329</v>
      </c>
      <c r="Q1354" s="55" t="s">
        <v>330</v>
      </c>
      <c r="R1354" s="55" t="s">
        <v>1644</v>
      </c>
      <c r="S1354" s="55" t="s">
        <v>1644</v>
      </c>
      <c r="T1354" s="55" t="s">
        <v>1644</v>
      </c>
      <c r="U1354" s="55" t="s">
        <v>4208</v>
      </c>
      <c r="V1354" s="55" t="s">
        <v>1881</v>
      </c>
      <c r="W1354" s="55" t="s">
        <v>1644</v>
      </c>
      <c r="X1354" s="56"/>
      <c r="Y1354" s="55" t="s">
        <v>1644</v>
      </c>
      <c r="Z1354" s="56"/>
      <c r="AA1354" s="55" t="s">
        <v>1644</v>
      </c>
      <c r="AB1354" s="59">
        <v>1336833</v>
      </c>
      <c r="AC1354" s="55" t="s">
        <v>1554</v>
      </c>
      <c r="AD1354" s="55" t="s">
        <v>1644</v>
      </c>
      <c r="AE1354" s="58">
        <v>0</v>
      </c>
      <c r="AF1354" s="55" t="s">
        <v>1644</v>
      </c>
      <c r="AG1354" s="55" t="s">
        <v>1644</v>
      </c>
      <c r="AH1354" s="55" t="s">
        <v>1644</v>
      </c>
      <c r="AI1354" s="55" t="s">
        <v>1644</v>
      </c>
      <c r="AJ1354" s="55" t="s">
        <v>1644</v>
      </c>
      <c r="AK1354" s="55" t="s">
        <v>1644</v>
      </c>
      <c r="AL1354" s="55" t="s">
        <v>1644</v>
      </c>
      <c r="AM1354" s="55" t="s">
        <v>3861</v>
      </c>
      <c r="AN1354" s="55" t="s">
        <v>1644</v>
      </c>
      <c r="AO1354" t="s">
        <v>3842</v>
      </c>
    </row>
    <row r="1355" spans="1:41" x14ac:dyDescent="0.25">
      <c r="A1355" s="56">
        <v>45747</v>
      </c>
      <c r="B1355" s="92" t="s">
        <v>2544</v>
      </c>
      <c r="C1355" s="55" t="s">
        <v>4314</v>
      </c>
      <c r="D1355" s="55" t="s">
        <v>3859</v>
      </c>
      <c r="E1355" s="55" t="s">
        <v>89</v>
      </c>
      <c r="F1355" s="55">
        <v>50900020</v>
      </c>
      <c r="G1355" s="55" t="s">
        <v>492</v>
      </c>
      <c r="H1355" s="55" t="s">
        <v>89</v>
      </c>
      <c r="I1355" s="57">
        <v>83.33</v>
      </c>
      <c r="J1355" s="57">
        <v>83.33</v>
      </c>
      <c r="K1355" s="55" t="s">
        <v>4302</v>
      </c>
      <c r="L1355" s="55" t="s">
        <v>1644</v>
      </c>
      <c r="M1355" s="55" t="s">
        <v>4314</v>
      </c>
      <c r="N1355" s="56">
        <v>45747</v>
      </c>
      <c r="O1355" s="55" t="s">
        <v>1644</v>
      </c>
      <c r="P1355" s="55" t="s">
        <v>329</v>
      </c>
      <c r="Q1355" s="55" t="s">
        <v>330</v>
      </c>
      <c r="R1355" s="55" t="s">
        <v>1644</v>
      </c>
      <c r="S1355" s="55" t="s">
        <v>1644</v>
      </c>
      <c r="T1355" s="55" t="s">
        <v>1644</v>
      </c>
      <c r="U1355" s="55" t="s">
        <v>4206</v>
      </c>
      <c r="V1355" s="55" t="s">
        <v>1881</v>
      </c>
      <c r="W1355" s="55" t="s">
        <v>1644</v>
      </c>
      <c r="X1355" s="56"/>
      <c r="Y1355" s="55" t="s">
        <v>1644</v>
      </c>
      <c r="Z1355" s="56"/>
      <c r="AA1355" s="55" t="s">
        <v>1644</v>
      </c>
      <c r="AB1355" s="59">
        <v>1336833</v>
      </c>
      <c r="AC1355" s="55" t="s">
        <v>1554</v>
      </c>
      <c r="AD1355" s="55" t="s">
        <v>1644</v>
      </c>
      <c r="AE1355" s="58">
        <v>0</v>
      </c>
      <c r="AF1355" s="55" t="s">
        <v>1644</v>
      </c>
      <c r="AG1355" s="55" t="s">
        <v>1644</v>
      </c>
      <c r="AH1355" s="55" t="s">
        <v>1644</v>
      </c>
      <c r="AI1355" s="55" t="s">
        <v>1644</v>
      </c>
      <c r="AJ1355" s="55" t="s">
        <v>1644</v>
      </c>
      <c r="AK1355" s="55" t="s">
        <v>1644</v>
      </c>
      <c r="AL1355" s="55" t="s">
        <v>1644</v>
      </c>
      <c r="AM1355" s="55" t="s">
        <v>3861</v>
      </c>
      <c r="AN1355" s="55" t="s">
        <v>1644</v>
      </c>
      <c r="AO1355" t="s">
        <v>3842</v>
      </c>
    </row>
    <row r="1356" spans="1:41" x14ac:dyDescent="0.25">
      <c r="A1356" s="56">
        <v>45747</v>
      </c>
      <c r="B1356" s="92" t="s">
        <v>2544</v>
      </c>
      <c r="C1356" s="55" t="s">
        <v>4314</v>
      </c>
      <c r="D1356" s="55" t="s">
        <v>3859</v>
      </c>
      <c r="E1356" s="55" t="s">
        <v>89</v>
      </c>
      <c r="F1356" s="55">
        <v>50900020</v>
      </c>
      <c r="G1356" s="55" t="s">
        <v>492</v>
      </c>
      <c r="H1356" s="55" t="s">
        <v>89</v>
      </c>
      <c r="I1356" s="57">
        <v>83.34</v>
      </c>
      <c r="J1356" s="57">
        <v>83.34</v>
      </c>
      <c r="K1356" s="55" t="s">
        <v>4302</v>
      </c>
      <c r="L1356" s="55" t="s">
        <v>1644</v>
      </c>
      <c r="M1356" s="55" t="s">
        <v>4314</v>
      </c>
      <c r="N1356" s="56">
        <v>45747</v>
      </c>
      <c r="O1356" s="55" t="s">
        <v>1644</v>
      </c>
      <c r="P1356" s="55" t="s">
        <v>329</v>
      </c>
      <c r="Q1356" s="55" t="s">
        <v>330</v>
      </c>
      <c r="R1356" s="55" t="s">
        <v>1644</v>
      </c>
      <c r="S1356" s="55" t="s">
        <v>1644</v>
      </c>
      <c r="T1356" s="55" t="s">
        <v>1644</v>
      </c>
      <c r="U1356" s="55" t="s">
        <v>4186</v>
      </c>
      <c r="V1356" s="55" t="s">
        <v>1881</v>
      </c>
      <c r="W1356" s="55" t="s">
        <v>1644</v>
      </c>
      <c r="X1356" s="56"/>
      <c r="Y1356" s="55" t="s">
        <v>1644</v>
      </c>
      <c r="Z1356" s="56"/>
      <c r="AA1356" s="55" t="s">
        <v>1644</v>
      </c>
      <c r="AB1356" s="59">
        <v>1336834</v>
      </c>
      <c r="AC1356" s="55" t="s">
        <v>1554</v>
      </c>
      <c r="AD1356" s="55" t="s">
        <v>1644</v>
      </c>
      <c r="AE1356" s="58">
        <v>0</v>
      </c>
      <c r="AF1356" s="55" t="s">
        <v>1644</v>
      </c>
      <c r="AG1356" s="55" t="s">
        <v>1644</v>
      </c>
      <c r="AH1356" s="55" t="s">
        <v>1644</v>
      </c>
      <c r="AI1356" s="55" t="s">
        <v>1644</v>
      </c>
      <c r="AJ1356" s="55" t="s">
        <v>1644</v>
      </c>
      <c r="AK1356" s="55" t="s">
        <v>1644</v>
      </c>
      <c r="AL1356" s="55" t="s">
        <v>1644</v>
      </c>
      <c r="AM1356" s="55" t="s">
        <v>3861</v>
      </c>
      <c r="AN1356" s="55" t="s">
        <v>1644</v>
      </c>
      <c r="AO1356" t="s">
        <v>3842</v>
      </c>
    </row>
    <row r="1357" spans="1:41" x14ac:dyDescent="0.25">
      <c r="A1357" s="56">
        <v>45747</v>
      </c>
      <c r="B1357" s="92" t="s">
        <v>2544</v>
      </c>
      <c r="C1357" s="55" t="s">
        <v>4315</v>
      </c>
      <c r="D1357" s="55" t="s">
        <v>3859</v>
      </c>
      <c r="E1357" s="55" t="s">
        <v>89</v>
      </c>
      <c r="F1357" s="55">
        <v>50900060</v>
      </c>
      <c r="G1357" s="55" t="s">
        <v>500</v>
      </c>
      <c r="H1357" s="55" t="s">
        <v>89</v>
      </c>
      <c r="I1357" s="57">
        <v>66.63</v>
      </c>
      <c r="J1357" s="57">
        <v>66.63</v>
      </c>
      <c r="K1357" s="55" t="s">
        <v>4302</v>
      </c>
      <c r="L1357" s="55" t="s">
        <v>1644</v>
      </c>
      <c r="M1357" s="55" t="s">
        <v>4315</v>
      </c>
      <c r="N1357" s="56">
        <v>45747</v>
      </c>
      <c r="O1357" s="55" t="s">
        <v>1644</v>
      </c>
      <c r="P1357" s="55" t="s">
        <v>329</v>
      </c>
      <c r="Q1357" s="55" t="s">
        <v>330</v>
      </c>
      <c r="R1357" s="55" t="s">
        <v>1644</v>
      </c>
      <c r="S1357" s="55" t="s">
        <v>1644</v>
      </c>
      <c r="T1357" s="55" t="s">
        <v>1644</v>
      </c>
      <c r="U1357" s="55" t="s">
        <v>4271</v>
      </c>
      <c r="V1357" s="55" t="s">
        <v>1881</v>
      </c>
      <c r="W1357" s="55" t="s">
        <v>1644</v>
      </c>
      <c r="X1357" s="56"/>
      <c r="Y1357" s="55" t="s">
        <v>1644</v>
      </c>
      <c r="Z1357" s="56"/>
      <c r="AA1357" s="55" t="s">
        <v>1644</v>
      </c>
      <c r="AB1357" s="59">
        <v>1088761</v>
      </c>
      <c r="AC1357" s="55" t="s">
        <v>1554</v>
      </c>
      <c r="AD1357" s="55" t="s">
        <v>1644</v>
      </c>
      <c r="AE1357" s="58">
        <v>0</v>
      </c>
      <c r="AF1357" s="55" t="s">
        <v>1644</v>
      </c>
      <c r="AG1357" s="55" t="s">
        <v>1644</v>
      </c>
      <c r="AH1357" s="55" t="s">
        <v>1644</v>
      </c>
      <c r="AI1357" s="55" t="s">
        <v>1644</v>
      </c>
      <c r="AJ1357" s="55" t="s">
        <v>1644</v>
      </c>
      <c r="AK1357" s="55" t="s">
        <v>1644</v>
      </c>
      <c r="AL1357" s="55" t="s">
        <v>1644</v>
      </c>
      <c r="AM1357" s="55" t="s">
        <v>3861</v>
      </c>
      <c r="AN1357" s="55" t="s">
        <v>1644</v>
      </c>
      <c r="AO1357" t="s">
        <v>3842</v>
      </c>
    </row>
    <row r="1358" spans="1:41" x14ac:dyDescent="0.25">
      <c r="A1358" s="56">
        <v>45747</v>
      </c>
      <c r="B1358" s="92" t="s">
        <v>2544</v>
      </c>
      <c r="C1358" s="55" t="s">
        <v>4315</v>
      </c>
      <c r="D1358" s="55" t="s">
        <v>3859</v>
      </c>
      <c r="E1358" s="55" t="s">
        <v>89</v>
      </c>
      <c r="F1358" s="55">
        <v>50900060</v>
      </c>
      <c r="G1358" s="55" t="s">
        <v>500</v>
      </c>
      <c r="H1358" s="55" t="s">
        <v>89</v>
      </c>
      <c r="I1358" s="57">
        <v>66.63</v>
      </c>
      <c r="J1358" s="57">
        <v>66.63</v>
      </c>
      <c r="K1358" s="55" t="s">
        <v>4302</v>
      </c>
      <c r="L1358" s="55" t="s">
        <v>1644</v>
      </c>
      <c r="M1358" s="55" t="s">
        <v>4315</v>
      </c>
      <c r="N1358" s="56">
        <v>45747</v>
      </c>
      <c r="O1358" s="55" t="s">
        <v>1644</v>
      </c>
      <c r="P1358" s="55" t="s">
        <v>329</v>
      </c>
      <c r="Q1358" s="55" t="s">
        <v>330</v>
      </c>
      <c r="R1358" s="55" t="s">
        <v>1644</v>
      </c>
      <c r="S1358" s="55" t="s">
        <v>1644</v>
      </c>
      <c r="T1358" s="55" t="s">
        <v>1644</v>
      </c>
      <c r="U1358" s="55" t="s">
        <v>4274</v>
      </c>
      <c r="V1358" s="55" t="s">
        <v>1881</v>
      </c>
      <c r="W1358" s="55" t="s">
        <v>1644</v>
      </c>
      <c r="X1358" s="56"/>
      <c r="Y1358" s="55" t="s">
        <v>1644</v>
      </c>
      <c r="Z1358" s="56"/>
      <c r="AA1358" s="55" t="s">
        <v>1644</v>
      </c>
      <c r="AB1358" s="59">
        <v>1088761</v>
      </c>
      <c r="AC1358" s="55" t="s">
        <v>1554</v>
      </c>
      <c r="AD1358" s="55" t="s">
        <v>1644</v>
      </c>
      <c r="AE1358" s="58">
        <v>0</v>
      </c>
      <c r="AF1358" s="55" t="s">
        <v>1644</v>
      </c>
      <c r="AG1358" s="55" t="s">
        <v>1644</v>
      </c>
      <c r="AH1358" s="55" t="s">
        <v>1644</v>
      </c>
      <c r="AI1358" s="55" t="s">
        <v>1644</v>
      </c>
      <c r="AJ1358" s="55" t="s">
        <v>1644</v>
      </c>
      <c r="AK1358" s="55" t="s">
        <v>1644</v>
      </c>
      <c r="AL1358" s="55" t="s">
        <v>1644</v>
      </c>
      <c r="AM1358" s="55" t="s">
        <v>3861</v>
      </c>
      <c r="AN1358" s="55" t="s">
        <v>1644</v>
      </c>
      <c r="AO1358" t="s">
        <v>3842</v>
      </c>
    </row>
    <row r="1359" spans="1:41" x14ac:dyDescent="0.25">
      <c r="A1359" s="56">
        <v>45747</v>
      </c>
      <c r="B1359" s="92" t="s">
        <v>2544</v>
      </c>
      <c r="C1359" s="55" t="s">
        <v>4315</v>
      </c>
      <c r="D1359" s="55" t="s">
        <v>3859</v>
      </c>
      <c r="E1359" s="55" t="s">
        <v>89</v>
      </c>
      <c r="F1359" s="55">
        <v>50900060</v>
      </c>
      <c r="G1359" s="55" t="s">
        <v>500</v>
      </c>
      <c r="H1359" s="55" t="s">
        <v>89</v>
      </c>
      <c r="I1359" s="57">
        <v>18.47</v>
      </c>
      <c r="J1359" s="57">
        <v>18.47</v>
      </c>
      <c r="K1359" s="55" t="s">
        <v>4302</v>
      </c>
      <c r="L1359" s="55" t="s">
        <v>1644</v>
      </c>
      <c r="M1359" s="55" t="s">
        <v>4315</v>
      </c>
      <c r="N1359" s="56">
        <v>45747</v>
      </c>
      <c r="O1359" s="55" t="s">
        <v>1644</v>
      </c>
      <c r="P1359" s="55" t="s">
        <v>329</v>
      </c>
      <c r="Q1359" s="55" t="s">
        <v>330</v>
      </c>
      <c r="R1359" s="55" t="s">
        <v>1644</v>
      </c>
      <c r="S1359" s="55" t="s">
        <v>1644</v>
      </c>
      <c r="T1359" s="55" t="s">
        <v>1644</v>
      </c>
      <c r="U1359" s="55" t="s">
        <v>4278</v>
      </c>
      <c r="V1359" s="55" t="s">
        <v>1881</v>
      </c>
      <c r="W1359" s="55" t="s">
        <v>1644</v>
      </c>
      <c r="X1359" s="56"/>
      <c r="Y1359" s="55" t="s">
        <v>1644</v>
      </c>
      <c r="Z1359" s="56"/>
      <c r="AA1359" s="55" t="s">
        <v>1644</v>
      </c>
      <c r="AB1359" s="59">
        <v>293333</v>
      </c>
      <c r="AC1359" s="55" t="s">
        <v>1554</v>
      </c>
      <c r="AD1359" s="55" t="s">
        <v>1644</v>
      </c>
      <c r="AE1359" s="58">
        <v>0</v>
      </c>
      <c r="AF1359" s="55" t="s">
        <v>1644</v>
      </c>
      <c r="AG1359" s="55" t="s">
        <v>1644</v>
      </c>
      <c r="AH1359" s="55" t="s">
        <v>1644</v>
      </c>
      <c r="AI1359" s="55" t="s">
        <v>1644</v>
      </c>
      <c r="AJ1359" s="55" t="s">
        <v>1644</v>
      </c>
      <c r="AK1359" s="55" t="s">
        <v>1644</v>
      </c>
      <c r="AL1359" s="55" t="s">
        <v>1644</v>
      </c>
      <c r="AM1359" s="55" t="s">
        <v>3861</v>
      </c>
      <c r="AN1359" s="55" t="s">
        <v>1644</v>
      </c>
      <c r="AO1359" t="s">
        <v>3842</v>
      </c>
    </row>
    <row r="1360" spans="1:41" x14ac:dyDescent="0.25">
      <c r="A1360" s="56">
        <v>45747</v>
      </c>
      <c r="B1360" s="92" t="s">
        <v>2544</v>
      </c>
      <c r="C1360" s="55" t="s">
        <v>4315</v>
      </c>
      <c r="D1360" s="55" t="s">
        <v>3859</v>
      </c>
      <c r="E1360" s="55" t="s">
        <v>89</v>
      </c>
      <c r="F1360" s="55">
        <v>50900060</v>
      </c>
      <c r="G1360" s="55" t="s">
        <v>500</v>
      </c>
      <c r="H1360" s="55" t="s">
        <v>89</v>
      </c>
      <c r="I1360" s="57">
        <v>18.47</v>
      </c>
      <c r="J1360" s="57">
        <v>18.47</v>
      </c>
      <c r="K1360" s="55" t="s">
        <v>4302</v>
      </c>
      <c r="L1360" s="55" t="s">
        <v>1644</v>
      </c>
      <c r="M1360" s="55" t="s">
        <v>4315</v>
      </c>
      <c r="N1360" s="56">
        <v>45747</v>
      </c>
      <c r="O1360" s="55" t="s">
        <v>1644</v>
      </c>
      <c r="P1360" s="55" t="s">
        <v>329</v>
      </c>
      <c r="Q1360" s="55" t="s">
        <v>330</v>
      </c>
      <c r="R1360" s="55" t="s">
        <v>1644</v>
      </c>
      <c r="S1360" s="55" t="s">
        <v>1644</v>
      </c>
      <c r="T1360" s="55" t="s">
        <v>1644</v>
      </c>
      <c r="U1360" s="55" t="s">
        <v>4269</v>
      </c>
      <c r="V1360" s="55" t="s">
        <v>1881</v>
      </c>
      <c r="W1360" s="55" t="s">
        <v>1644</v>
      </c>
      <c r="X1360" s="56"/>
      <c r="Y1360" s="55" t="s">
        <v>1644</v>
      </c>
      <c r="Z1360" s="56"/>
      <c r="AA1360" s="55" t="s">
        <v>1644</v>
      </c>
      <c r="AB1360" s="59">
        <v>293333</v>
      </c>
      <c r="AC1360" s="55" t="s">
        <v>1554</v>
      </c>
      <c r="AD1360" s="55" t="s">
        <v>1644</v>
      </c>
      <c r="AE1360" s="58">
        <v>0</v>
      </c>
      <c r="AF1360" s="55" t="s">
        <v>1644</v>
      </c>
      <c r="AG1360" s="55" t="s">
        <v>1644</v>
      </c>
      <c r="AH1360" s="55" t="s">
        <v>1644</v>
      </c>
      <c r="AI1360" s="55" t="s">
        <v>1644</v>
      </c>
      <c r="AJ1360" s="55" t="s">
        <v>1644</v>
      </c>
      <c r="AK1360" s="55" t="s">
        <v>1644</v>
      </c>
      <c r="AL1360" s="55" t="s">
        <v>1644</v>
      </c>
      <c r="AM1360" s="55" t="s">
        <v>3861</v>
      </c>
      <c r="AN1360" s="55" t="s">
        <v>1644</v>
      </c>
      <c r="AO1360" t="s">
        <v>3842</v>
      </c>
    </row>
    <row r="1361" spans="1:41" x14ac:dyDescent="0.25">
      <c r="A1361" s="56">
        <v>45747</v>
      </c>
      <c r="B1361" s="92" t="s">
        <v>2544</v>
      </c>
      <c r="C1361" s="55" t="s">
        <v>4315</v>
      </c>
      <c r="D1361" s="55" t="s">
        <v>3859</v>
      </c>
      <c r="E1361" s="55" t="s">
        <v>89</v>
      </c>
      <c r="F1361" s="55">
        <v>50900060</v>
      </c>
      <c r="G1361" s="55" t="s">
        <v>500</v>
      </c>
      <c r="H1361" s="55" t="s">
        <v>89</v>
      </c>
      <c r="I1361" s="57">
        <v>3.41</v>
      </c>
      <c r="J1361" s="57">
        <v>3.41</v>
      </c>
      <c r="K1361" s="55" t="s">
        <v>4302</v>
      </c>
      <c r="L1361" s="55" t="s">
        <v>1644</v>
      </c>
      <c r="M1361" s="55" t="s">
        <v>4315</v>
      </c>
      <c r="N1361" s="56">
        <v>45747</v>
      </c>
      <c r="O1361" s="55" t="s">
        <v>1644</v>
      </c>
      <c r="P1361" s="55" t="s">
        <v>329</v>
      </c>
      <c r="Q1361" s="55" t="s">
        <v>330</v>
      </c>
      <c r="R1361" s="55" t="s">
        <v>1644</v>
      </c>
      <c r="S1361" s="55" t="s">
        <v>1644</v>
      </c>
      <c r="T1361" s="55" t="s">
        <v>1644</v>
      </c>
      <c r="U1361" s="55" t="s">
        <v>4281</v>
      </c>
      <c r="V1361" s="55" t="s">
        <v>1881</v>
      </c>
      <c r="W1361" s="55" t="s">
        <v>1644</v>
      </c>
      <c r="X1361" s="56"/>
      <c r="Y1361" s="55" t="s">
        <v>1644</v>
      </c>
      <c r="Z1361" s="56"/>
      <c r="AA1361" s="55" t="s">
        <v>1644</v>
      </c>
      <c r="AB1361" s="59">
        <v>53750</v>
      </c>
      <c r="AC1361" s="55" t="s">
        <v>1554</v>
      </c>
      <c r="AD1361" s="55" t="s">
        <v>1644</v>
      </c>
      <c r="AE1361" s="58">
        <v>0</v>
      </c>
      <c r="AF1361" s="55" t="s">
        <v>1644</v>
      </c>
      <c r="AG1361" s="55" t="s">
        <v>1644</v>
      </c>
      <c r="AH1361" s="55" t="s">
        <v>1644</v>
      </c>
      <c r="AI1361" s="55" t="s">
        <v>1644</v>
      </c>
      <c r="AJ1361" s="55" t="s">
        <v>1644</v>
      </c>
      <c r="AK1361" s="55" t="s">
        <v>1644</v>
      </c>
      <c r="AL1361" s="55" t="s">
        <v>1644</v>
      </c>
      <c r="AM1361" s="55" t="s">
        <v>3861</v>
      </c>
      <c r="AN1361" s="55" t="s">
        <v>1644</v>
      </c>
      <c r="AO1361" t="s">
        <v>3842</v>
      </c>
    </row>
    <row r="1362" spans="1:41" x14ac:dyDescent="0.25">
      <c r="A1362" s="56">
        <v>45747</v>
      </c>
      <c r="B1362" s="92" t="s">
        <v>2544</v>
      </c>
      <c r="C1362" s="55" t="s">
        <v>4315</v>
      </c>
      <c r="D1362" s="55" t="s">
        <v>3859</v>
      </c>
      <c r="E1362" s="55" t="s">
        <v>89</v>
      </c>
      <c r="F1362" s="55">
        <v>50900060</v>
      </c>
      <c r="G1362" s="55" t="s">
        <v>500</v>
      </c>
      <c r="H1362" s="55" t="s">
        <v>89</v>
      </c>
      <c r="I1362" s="57">
        <v>4.05</v>
      </c>
      <c r="J1362" s="57">
        <v>4.05</v>
      </c>
      <c r="K1362" s="55" t="s">
        <v>4302</v>
      </c>
      <c r="L1362" s="55" t="s">
        <v>1644</v>
      </c>
      <c r="M1362" s="55" t="s">
        <v>4315</v>
      </c>
      <c r="N1362" s="56">
        <v>45747</v>
      </c>
      <c r="O1362" s="55" t="s">
        <v>1644</v>
      </c>
      <c r="P1362" s="55" t="s">
        <v>329</v>
      </c>
      <c r="Q1362" s="55" t="s">
        <v>330</v>
      </c>
      <c r="R1362" s="55" t="s">
        <v>1644</v>
      </c>
      <c r="S1362" s="55" t="s">
        <v>1644</v>
      </c>
      <c r="T1362" s="55" t="s">
        <v>1644</v>
      </c>
      <c r="U1362" s="55" t="s">
        <v>4272</v>
      </c>
      <c r="V1362" s="55" t="s">
        <v>1881</v>
      </c>
      <c r="W1362" s="55" t="s">
        <v>1644</v>
      </c>
      <c r="X1362" s="56"/>
      <c r="Y1362" s="55" t="s">
        <v>1644</v>
      </c>
      <c r="Z1362" s="56"/>
      <c r="AA1362" s="55" t="s">
        <v>1644</v>
      </c>
      <c r="AB1362" s="59">
        <v>63917</v>
      </c>
      <c r="AC1362" s="55" t="s">
        <v>1554</v>
      </c>
      <c r="AD1362" s="55" t="s">
        <v>1644</v>
      </c>
      <c r="AE1362" s="58">
        <v>0</v>
      </c>
      <c r="AF1362" s="55" t="s">
        <v>1644</v>
      </c>
      <c r="AG1362" s="55" t="s">
        <v>1644</v>
      </c>
      <c r="AH1362" s="55" t="s">
        <v>1644</v>
      </c>
      <c r="AI1362" s="55" t="s">
        <v>1644</v>
      </c>
      <c r="AJ1362" s="55" t="s">
        <v>1644</v>
      </c>
      <c r="AK1362" s="55" t="s">
        <v>1644</v>
      </c>
      <c r="AL1362" s="55" t="s">
        <v>1644</v>
      </c>
      <c r="AM1362" s="55" t="s">
        <v>3861</v>
      </c>
      <c r="AN1362" s="55" t="s">
        <v>1644</v>
      </c>
      <c r="AO1362" t="s">
        <v>3842</v>
      </c>
    </row>
    <row r="1363" spans="1:41" x14ac:dyDescent="0.25">
      <c r="A1363" s="56">
        <v>45747</v>
      </c>
      <c r="B1363" s="92" t="s">
        <v>2544</v>
      </c>
      <c r="C1363" s="55" t="s">
        <v>4315</v>
      </c>
      <c r="D1363" s="55" t="s">
        <v>3859</v>
      </c>
      <c r="E1363" s="55" t="s">
        <v>89</v>
      </c>
      <c r="F1363" s="55">
        <v>50900060</v>
      </c>
      <c r="G1363" s="55" t="s">
        <v>500</v>
      </c>
      <c r="H1363" s="55" t="s">
        <v>89</v>
      </c>
      <c r="I1363" s="57">
        <v>3.41</v>
      </c>
      <c r="J1363" s="57">
        <v>3.41</v>
      </c>
      <c r="K1363" s="55" t="s">
        <v>4302</v>
      </c>
      <c r="L1363" s="55" t="s">
        <v>1644</v>
      </c>
      <c r="M1363" s="55" t="s">
        <v>4315</v>
      </c>
      <c r="N1363" s="56">
        <v>45747</v>
      </c>
      <c r="O1363" s="55" t="s">
        <v>1644</v>
      </c>
      <c r="P1363" s="55" t="s">
        <v>329</v>
      </c>
      <c r="Q1363" s="55" t="s">
        <v>330</v>
      </c>
      <c r="R1363" s="55" t="s">
        <v>1644</v>
      </c>
      <c r="S1363" s="55" t="s">
        <v>1644</v>
      </c>
      <c r="T1363" s="55" t="s">
        <v>1644</v>
      </c>
      <c r="U1363" s="55" t="s">
        <v>4279</v>
      </c>
      <c r="V1363" s="55" t="s">
        <v>1881</v>
      </c>
      <c r="W1363" s="55" t="s">
        <v>1644</v>
      </c>
      <c r="X1363" s="56"/>
      <c r="Y1363" s="55" t="s">
        <v>1644</v>
      </c>
      <c r="Z1363" s="56"/>
      <c r="AA1363" s="55" t="s">
        <v>1644</v>
      </c>
      <c r="AB1363" s="59">
        <v>53750</v>
      </c>
      <c r="AC1363" s="55" t="s">
        <v>1554</v>
      </c>
      <c r="AD1363" s="55" t="s">
        <v>1644</v>
      </c>
      <c r="AE1363" s="58">
        <v>0</v>
      </c>
      <c r="AF1363" s="55" t="s">
        <v>1644</v>
      </c>
      <c r="AG1363" s="55" t="s">
        <v>1644</v>
      </c>
      <c r="AH1363" s="55" t="s">
        <v>1644</v>
      </c>
      <c r="AI1363" s="55" t="s">
        <v>1644</v>
      </c>
      <c r="AJ1363" s="55" t="s">
        <v>1644</v>
      </c>
      <c r="AK1363" s="55" t="s">
        <v>1644</v>
      </c>
      <c r="AL1363" s="55" t="s">
        <v>1644</v>
      </c>
      <c r="AM1363" s="55" t="s">
        <v>3861</v>
      </c>
      <c r="AN1363" s="55" t="s">
        <v>1644</v>
      </c>
      <c r="AO1363" t="s">
        <v>3842</v>
      </c>
    </row>
    <row r="1364" spans="1:41" x14ac:dyDescent="0.25">
      <c r="A1364" s="56">
        <v>45747</v>
      </c>
      <c r="B1364" s="92" t="s">
        <v>2544</v>
      </c>
      <c r="C1364" s="55" t="s">
        <v>4315</v>
      </c>
      <c r="D1364" s="55" t="s">
        <v>3859</v>
      </c>
      <c r="E1364" s="55" t="s">
        <v>89</v>
      </c>
      <c r="F1364" s="55">
        <v>50900060</v>
      </c>
      <c r="G1364" s="55" t="s">
        <v>500</v>
      </c>
      <c r="H1364" s="55" t="s">
        <v>89</v>
      </c>
      <c r="I1364" s="57">
        <v>56.51</v>
      </c>
      <c r="J1364" s="57">
        <v>56.51</v>
      </c>
      <c r="K1364" s="55" t="s">
        <v>4302</v>
      </c>
      <c r="L1364" s="55" t="s">
        <v>1644</v>
      </c>
      <c r="M1364" s="55" t="s">
        <v>4315</v>
      </c>
      <c r="N1364" s="56">
        <v>45747</v>
      </c>
      <c r="O1364" s="55" t="s">
        <v>1644</v>
      </c>
      <c r="P1364" s="55" t="s">
        <v>329</v>
      </c>
      <c r="Q1364" s="55" t="s">
        <v>330</v>
      </c>
      <c r="R1364" s="55" t="s">
        <v>1644</v>
      </c>
      <c r="S1364" s="55" t="s">
        <v>1644</v>
      </c>
      <c r="T1364" s="55" t="s">
        <v>1644</v>
      </c>
      <c r="U1364" s="55" t="s">
        <v>4277</v>
      </c>
      <c r="V1364" s="55" t="s">
        <v>1881</v>
      </c>
      <c r="W1364" s="55" t="s">
        <v>1644</v>
      </c>
      <c r="X1364" s="56"/>
      <c r="Y1364" s="55" t="s">
        <v>1644</v>
      </c>
      <c r="Z1364" s="56"/>
      <c r="AA1364" s="55" t="s">
        <v>1644</v>
      </c>
      <c r="AB1364" s="59">
        <v>862965</v>
      </c>
      <c r="AC1364" s="55" t="s">
        <v>1554</v>
      </c>
      <c r="AD1364" s="55" t="s">
        <v>1644</v>
      </c>
      <c r="AE1364" s="58">
        <v>0</v>
      </c>
      <c r="AF1364" s="55" t="s">
        <v>1644</v>
      </c>
      <c r="AG1364" s="55" t="s">
        <v>1644</v>
      </c>
      <c r="AH1364" s="55" t="s">
        <v>1644</v>
      </c>
      <c r="AI1364" s="55" t="s">
        <v>1644</v>
      </c>
      <c r="AJ1364" s="55" t="s">
        <v>1644</v>
      </c>
      <c r="AK1364" s="55" t="s">
        <v>1644</v>
      </c>
      <c r="AL1364" s="55" t="s">
        <v>1644</v>
      </c>
      <c r="AM1364" s="55" t="s">
        <v>3861</v>
      </c>
      <c r="AN1364" s="55" t="s">
        <v>1644</v>
      </c>
      <c r="AO1364" t="s">
        <v>3842</v>
      </c>
    </row>
    <row r="1365" spans="1:41" x14ac:dyDescent="0.25">
      <c r="A1365" s="56">
        <v>45747</v>
      </c>
      <c r="B1365" s="92" t="s">
        <v>2544</v>
      </c>
      <c r="C1365" s="55" t="s">
        <v>4315</v>
      </c>
      <c r="D1365" s="55" t="s">
        <v>3859</v>
      </c>
      <c r="E1365" s="55" t="s">
        <v>89</v>
      </c>
      <c r="F1365" s="55">
        <v>50900060</v>
      </c>
      <c r="G1365" s="55" t="s">
        <v>500</v>
      </c>
      <c r="H1365" s="55" t="s">
        <v>89</v>
      </c>
      <c r="I1365" s="57">
        <v>5.83</v>
      </c>
      <c r="J1365" s="57">
        <v>5.83</v>
      </c>
      <c r="K1365" s="55" t="s">
        <v>4302</v>
      </c>
      <c r="L1365" s="55" t="s">
        <v>1644</v>
      </c>
      <c r="M1365" s="55" t="s">
        <v>4315</v>
      </c>
      <c r="N1365" s="56">
        <v>45747</v>
      </c>
      <c r="O1365" s="55" t="s">
        <v>1644</v>
      </c>
      <c r="P1365" s="55" t="s">
        <v>329</v>
      </c>
      <c r="Q1365" s="55" t="s">
        <v>330</v>
      </c>
      <c r="R1365" s="55" t="s">
        <v>1644</v>
      </c>
      <c r="S1365" s="55" t="s">
        <v>1644</v>
      </c>
      <c r="T1365" s="55" t="s">
        <v>1644</v>
      </c>
      <c r="U1365" s="55" t="s">
        <v>4280</v>
      </c>
      <c r="V1365" s="55" t="s">
        <v>1881</v>
      </c>
      <c r="W1365" s="55" t="s">
        <v>1644</v>
      </c>
      <c r="X1365" s="56"/>
      <c r="Y1365" s="55" t="s">
        <v>1644</v>
      </c>
      <c r="Z1365" s="56"/>
      <c r="AA1365" s="55" t="s">
        <v>1644</v>
      </c>
      <c r="AB1365" s="59">
        <v>91667</v>
      </c>
      <c r="AC1365" s="55" t="s">
        <v>1554</v>
      </c>
      <c r="AD1365" s="55" t="s">
        <v>1644</v>
      </c>
      <c r="AE1365" s="58">
        <v>0</v>
      </c>
      <c r="AF1365" s="55" t="s">
        <v>1644</v>
      </c>
      <c r="AG1365" s="55" t="s">
        <v>1644</v>
      </c>
      <c r="AH1365" s="55" t="s">
        <v>1644</v>
      </c>
      <c r="AI1365" s="55" t="s">
        <v>1644</v>
      </c>
      <c r="AJ1365" s="55" t="s">
        <v>1644</v>
      </c>
      <c r="AK1365" s="55" t="s">
        <v>1644</v>
      </c>
      <c r="AL1365" s="55" t="s">
        <v>1644</v>
      </c>
      <c r="AM1365" s="55" t="s">
        <v>3861</v>
      </c>
      <c r="AN1365" s="55" t="s">
        <v>1644</v>
      </c>
      <c r="AO1365" t="s">
        <v>3842</v>
      </c>
    </row>
    <row r="1366" spans="1:41" x14ac:dyDescent="0.25">
      <c r="A1366" s="56">
        <v>45747</v>
      </c>
      <c r="B1366" s="92" t="s">
        <v>2544</v>
      </c>
      <c r="C1366" s="55" t="s">
        <v>4315</v>
      </c>
      <c r="D1366" s="55" t="s">
        <v>3859</v>
      </c>
      <c r="E1366" s="55" t="s">
        <v>89</v>
      </c>
      <c r="F1366" s="55">
        <v>50900060</v>
      </c>
      <c r="G1366" s="55" t="s">
        <v>500</v>
      </c>
      <c r="H1366" s="55" t="s">
        <v>89</v>
      </c>
      <c r="I1366" s="57">
        <v>18.89</v>
      </c>
      <c r="J1366" s="57">
        <v>18.89</v>
      </c>
      <c r="K1366" s="55" t="s">
        <v>4302</v>
      </c>
      <c r="L1366" s="55" t="s">
        <v>1644</v>
      </c>
      <c r="M1366" s="55" t="s">
        <v>4315</v>
      </c>
      <c r="N1366" s="56">
        <v>45747</v>
      </c>
      <c r="O1366" s="55" t="s">
        <v>1644</v>
      </c>
      <c r="P1366" s="55" t="s">
        <v>329</v>
      </c>
      <c r="Q1366" s="55" t="s">
        <v>330</v>
      </c>
      <c r="R1366" s="55" t="s">
        <v>1644</v>
      </c>
      <c r="S1366" s="55" t="s">
        <v>1644</v>
      </c>
      <c r="T1366" s="55" t="s">
        <v>1644</v>
      </c>
      <c r="U1366" s="55" t="s">
        <v>4275</v>
      </c>
      <c r="V1366" s="55" t="s">
        <v>1881</v>
      </c>
      <c r="W1366" s="55" t="s">
        <v>1644</v>
      </c>
      <c r="X1366" s="56"/>
      <c r="Y1366" s="55" t="s">
        <v>1644</v>
      </c>
      <c r="Z1366" s="56"/>
      <c r="AA1366" s="55" t="s">
        <v>1644</v>
      </c>
      <c r="AB1366" s="59">
        <v>293294</v>
      </c>
      <c r="AC1366" s="55" t="s">
        <v>1554</v>
      </c>
      <c r="AD1366" s="55" t="s">
        <v>1644</v>
      </c>
      <c r="AE1366" s="58">
        <v>0</v>
      </c>
      <c r="AF1366" s="55" t="s">
        <v>1644</v>
      </c>
      <c r="AG1366" s="55" t="s">
        <v>1644</v>
      </c>
      <c r="AH1366" s="55" t="s">
        <v>1644</v>
      </c>
      <c r="AI1366" s="55" t="s">
        <v>1644</v>
      </c>
      <c r="AJ1366" s="55" t="s">
        <v>1644</v>
      </c>
      <c r="AK1366" s="55" t="s">
        <v>1644</v>
      </c>
      <c r="AL1366" s="55" t="s">
        <v>1644</v>
      </c>
      <c r="AM1366" s="55" t="s">
        <v>3861</v>
      </c>
      <c r="AN1366" s="55" t="s">
        <v>1644</v>
      </c>
      <c r="AO1366" t="s">
        <v>3842</v>
      </c>
    </row>
    <row r="1367" spans="1:41" x14ac:dyDescent="0.25">
      <c r="A1367" s="56">
        <v>45747</v>
      </c>
      <c r="B1367" s="92" t="s">
        <v>2544</v>
      </c>
      <c r="C1367" s="55" t="s">
        <v>4315</v>
      </c>
      <c r="D1367" s="55" t="s">
        <v>3859</v>
      </c>
      <c r="E1367" s="55" t="s">
        <v>89</v>
      </c>
      <c r="F1367" s="55">
        <v>50900060</v>
      </c>
      <c r="G1367" s="55" t="s">
        <v>500</v>
      </c>
      <c r="H1367" s="55" t="s">
        <v>89</v>
      </c>
      <c r="I1367" s="57">
        <v>50.55</v>
      </c>
      <c r="J1367" s="57">
        <v>50.55</v>
      </c>
      <c r="K1367" s="55" t="s">
        <v>4302</v>
      </c>
      <c r="L1367" s="55" t="s">
        <v>1644</v>
      </c>
      <c r="M1367" s="55" t="s">
        <v>4315</v>
      </c>
      <c r="N1367" s="56">
        <v>45747</v>
      </c>
      <c r="O1367" s="55" t="s">
        <v>1644</v>
      </c>
      <c r="P1367" s="55" t="s">
        <v>329</v>
      </c>
      <c r="Q1367" s="55" t="s">
        <v>330</v>
      </c>
      <c r="R1367" s="55" t="s">
        <v>1644</v>
      </c>
      <c r="S1367" s="55" t="s">
        <v>1644</v>
      </c>
      <c r="T1367" s="55" t="s">
        <v>1644</v>
      </c>
      <c r="U1367" s="55" t="s">
        <v>4276</v>
      </c>
      <c r="V1367" s="55" t="s">
        <v>1881</v>
      </c>
      <c r="W1367" s="55" t="s">
        <v>1644</v>
      </c>
      <c r="X1367" s="56"/>
      <c r="Y1367" s="55" t="s">
        <v>1644</v>
      </c>
      <c r="Z1367" s="56"/>
      <c r="AA1367" s="55" t="s">
        <v>1644</v>
      </c>
      <c r="AB1367" s="59">
        <v>771835</v>
      </c>
      <c r="AC1367" s="55" t="s">
        <v>1554</v>
      </c>
      <c r="AD1367" s="55" t="s">
        <v>1644</v>
      </c>
      <c r="AE1367" s="58">
        <v>0</v>
      </c>
      <c r="AF1367" s="55" t="s">
        <v>1644</v>
      </c>
      <c r="AG1367" s="55" t="s">
        <v>1644</v>
      </c>
      <c r="AH1367" s="55" t="s">
        <v>1644</v>
      </c>
      <c r="AI1367" s="55" t="s">
        <v>1644</v>
      </c>
      <c r="AJ1367" s="55" t="s">
        <v>1644</v>
      </c>
      <c r="AK1367" s="55" t="s">
        <v>1644</v>
      </c>
      <c r="AL1367" s="55" t="s">
        <v>1644</v>
      </c>
      <c r="AM1367" s="55" t="s">
        <v>3861</v>
      </c>
      <c r="AN1367" s="55" t="s">
        <v>1644</v>
      </c>
      <c r="AO1367" t="s">
        <v>3842</v>
      </c>
    </row>
    <row r="1368" spans="1:41" x14ac:dyDescent="0.25">
      <c r="A1368" s="56">
        <v>45747</v>
      </c>
      <c r="B1368" s="92" t="s">
        <v>2544</v>
      </c>
      <c r="C1368" s="55" t="s">
        <v>4315</v>
      </c>
      <c r="D1368" s="55" t="s">
        <v>3859</v>
      </c>
      <c r="E1368" s="55" t="s">
        <v>89</v>
      </c>
      <c r="F1368" s="55">
        <v>50900060</v>
      </c>
      <c r="G1368" s="55" t="s">
        <v>500</v>
      </c>
      <c r="H1368" s="55" t="s">
        <v>89</v>
      </c>
      <c r="I1368" s="57">
        <v>18.329999999999998</v>
      </c>
      <c r="J1368" s="57">
        <v>18.329999999999998</v>
      </c>
      <c r="K1368" s="55" t="s">
        <v>4302</v>
      </c>
      <c r="L1368" s="55" t="s">
        <v>1644</v>
      </c>
      <c r="M1368" s="55" t="s">
        <v>4315</v>
      </c>
      <c r="N1368" s="56">
        <v>45747</v>
      </c>
      <c r="O1368" s="55" t="s">
        <v>1644</v>
      </c>
      <c r="P1368" s="55" t="s">
        <v>329</v>
      </c>
      <c r="Q1368" s="55" t="s">
        <v>330</v>
      </c>
      <c r="R1368" s="55" t="s">
        <v>1644</v>
      </c>
      <c r="S1368" s="55" t="s">
        <v>1644</v>
      </c>
      <c r="T1368" s="55" t="s">
        <v>1644</v>
      </c>
      <c r="U1368" s="55" t="s">
        <v>4270</v>
      </c>
      <c r="V1368" s="55" t="s">
        <v>1881</v>
      </c>
      <c r="W1368" s="55" t="s">
        <v>1644</v>
      </c>
      <c r="X1368" s="56"/>
      <c r="Y1368" s="55" t="s">
        <v>1644</v>
      </c>
      <c r="Z1368" s="56"/>
      <c r="AA1368" s="55" t="s">
        <v>1644</v>
      </c>
      <c r="AB1368" s="59">
        <v>293333</v>
      </c>
      <c r="AC1368" s="55" t="s">
        <v>1554</v>
      </c>
      <c r="AD1368" s="55" t="s">
        <v>1644</v>
      </c>
      <c r="AE1368" s="58">
        <v>0</v>
      </c>
      <c r="AF1368" s="55" t="s">
        <v>1644</v>
      </c>
      <c r="AG1368" s="55" t="s">
        <v>1644</v>
      </c>
      <c r="AH1368" s="55" t="s">
        <v>1644</v>
      </c>
      <c r="AI1368" s="55" t="s">
        <v>1644</v>
      </c>
      <c r="AJ1368" s="55" t="s">
        <v>1644</v>
      </c>
      <c r="AK1368" s="55" t="s">
        <v>1644</v>
      </c>
      <c r="AL1368" s="55" t="s">
        <v>1644</v>
      </c>
      <c r="AM1368" s="55" t="s">
        <v>3861</v>
      </c>
      <c r="AN1368" s="55" t="s">
        <v>1644</v>
      </c>
      <c r="AO1368" t="s">
        <v>3842</v>
      </c>
    </row>
    <row r="1369" spans="1:41" x14ac:dyDescent="0.25">
      <c r="A1369" s="56">
        <v>45747</v>
      </c>
      <c r="B1369" s="92" t="s">
        <v>2544</v>
      </c>
      <c r="C1369" s="55" t="s">
        <v>4315</v>
      </c>
      <c r="D1369" s="55" t="s">
        <v>3859</v>
      </c>
      <c r="E1369" s="55" t="s">
        <v>89</v>
      </c>
      <c r="F1369" s="55">
        <v>50900060</v>
      </c>
      <c r="G1369" s="55" t="s">
        <v>500</v>
      </c>
      <c r="H1369" s="55" t="s">
        <v>89</v>
      </c>
      <c r="I1369" s="57">
        <v>41.59</v>
      </c>
      <c r="J1369" s="57">
        <v>41.59</v>
      </c>
      <c r="K1369" s="55" t="s">
        <v>4302</v>
      </c>
      <c r="L1369" s="55" t="s">
        <v>1644</v>
      </c>
      <c r="M1369" s="55" t="s">
        <v>4315</v>
      </c>
      <c r="N1369" s="56">
        <v>45747</v>
      </c>
      <c r="O1369" s="55" t="s">
        <v>1644</v>
      </c>
      <c r="P1369" s="55" t="s">
        <v>329</v>
      </c>
      <c r="Q1369" s="55" t="s">
        <v>330</v>
      </c>
      <c r="R1369" s="55" t="s">
        <v>1644</v>
      </c>
      <c r="S1369" s="55" t="s">
        <v>1644</v>
      </c>
      <c r="T1369" s="55" t="s">
        <v>1644</v>
      </c>
      <c r="U1369" s="55" t="s">
        <v>4282</v>
      </c>
      <c r="V1369" s="55" t="s">
        <v>1881</v>
      </c>
      <c r="W1369" s="55" t="s">
        <v>1644</v>
      </c>
      <c r="X1369" s="56"/>
      <c r="Y1369" s="55" t="s">
        <v>1644</v>
      </c>
      <c r="Z1369" s="56"/>
      <c r="AA1369" s="55" t="s">
        <v>1644</v>
      </c>
      <c r="AB1369" s="59">
        <v>671328</v>
      </c>
      <c r="AC1369" s="55" t="s">
        <v>1554</v>
      </c>
      <c r="AD1369" s="55" t="s">
        <v>1644</v>
      </c>
      <c r="AE1369" s="58">
        <v>0</v>
      </c>
      <c r="AF1369" s="55" t="s">
        <v>1644</v>
      </c>
      <c r="AG1369" s="55" t="s">
        <v>1644</v>
      </c>
      <c r="AH1369" s="55" t="s">
        <v>1644</v>
      </c>
      <c r="AI1369" s="55" t="s">
        <v>1644</v>
      </c>
      <c r="AJ1369" s="55" t="s">
        <v>1644</v>
      </c>
      <c r="AK1369" s="55" t="s">
        <v>1644</v>
      </c>
      <c r="AL1369" s="55" t="s">
        <v>1644</v>
      </c>
      <c r="AM1369" s="55" t="s">
        <v>3861</v>
      </c>
      <c r="AN1369" s="55" t="s">
        <v>1644</v>
      </c>
      <c r="AO1369" t="s">
        <v>3842</v>
      </c>
    </row>
    <row r="1370" spans="1:41" x14ac:dyDescent="0.25">
      <c r="A1370" s="56">
        <v>45747</v>
      </c>
      <c r="B1370" s="92" t="s">
        <v>2544</v>
      </c>
      <c r="C1370" s="55" t="s">
        <v>4315</v>
      </c>
      <c r="D1370" s="55" t="s">
        <v>3859</v>
      </c>
      <c r="E1370" s="55" t="s">
        <v>89</v>
      </c>
      <c r="F1370" s="55">
        <v>50900060</v>
      </c>
      <c r="G1370" s="55" t="s">
        <v>500</v>
      </c>
      <c r="H1370" s="55" t="s">
        <v>89</v>
      </c>
      <c r="I1370" s="57">
        <v>51.43</v>
      </c>
      <c r="J1370" s="57">
        <v>51.43</v>
      </c>
      <c r="K1370" s="55" t="s">
        <v>4302</v>
      </c>
      <c r="L1370" s="55" t="s">
        <v>1644</v>
      </c>
      <c r="M1370" s="55" t="s">
        <v>4315</v>
      </c>
      <c r="N1370" s="56">
        <v>45747</v>
      </c>
      <c r="O1370" s="55" t="s">
        <v>1644</v>
      </c>
      <c r="P1370" s="55" t="s">
        <v>329</v>
      </c>
      <c r="Q1370" s="55" t="s">
        <v>330</v>
      </c>
      <c r="R1370" s="55" t="s">
        <v>1644</v>
      </c>
      <c r="S1370" s="55" t="s">
        <v>1644</v>
      </c>
      <c r="T1370" s="55" t="s">
        <v>1644</v>
      </c>
      <c r="U1370" s="55" t="s">
        <v>4273</v>
      </c>
      <c r="V1370" s="55" t="s">
        <v>1881</v>
      </c>
      <c r="W1370" s="55" t="s">
        <v>1644</v>
      </c>
      <c r="X1370" s="56"/>
      <c r="Y1370" s="55" t="s">
        <v>1644</v>
      </c>
      <c r="Z1370" s="56"/>
      <c r="AA1370" s="55" t="s">
        <v>1644</v>
      </c>
      <c r="AB1370" s="59">
        <v>802253</v>
      </c>
      <c r="AC1370" s="55" t="s">
        <v>1554</v>
      </c>
      <c r="AD1370" s="55" t="s">
        <v>1644</v>
      </c>
      <c r="AE1370" s="58">
        <v>0</v>
      </c>
      <c r="AF1370" s="55" t="s">
        <v>1644</v>
      </c>
      <c r="AG1370" s="55" t="s">
        <v>1644</v>
      </c>
      <c r="AH1370" s="55" t="s">
        <v>1644</v>
      </c>
      <c r="AI1370" s="55" t="s">
        <v>1644</v>
      </c>
      <c r="AJ1370" s="55" t="s">
        <v>1644</v>
      </c>
      <c r="AK1370" s="55" t="s">
        <v>1644</v>
      </c>
      <c r="AL1370" s="55" t="s">
        <v>1644</v>
      </c>
      <c r="AM1370" s="55" t="s">
        <v>3861</v>
      </c>
      <c r="AN1370" s="55" t="s">
        <v>1644</v>
      </c>
      <c r="AO1370" t="s">
        <v>3842</v>
      </c>
    </row>
    <row r="1371" spans="1:41" x14ac:dyDescent="0.25">
      <c r="A1371" s="56">
        <v>45747</v>
      </c>
      <c r="B1371" s="92" t="s">
        <v>2544</v>
      </c>
      <c r="C1371" s="55" t="s">
        <v>4316</v>
      </c>
      <c r="D1371" s="55" t="s">
        <v>1742</v>
      </c>
      <c r="E1371" s="55" t="s">
        <v>89</v>
      </c>
      <c r="F1371" s="55">
        <v>50900020</v>
      </c>
      <c r="G1371" s="55" t="s">
        <v>492</v>
      </c>
      <c r="H1371" s="55" t="s">
        <v>89</v>
      </c>
      <c r="I1371" s="57">
        <v>492.96</v>
      </c>
      <c r="J1371" s="57">
        <v>492.96</v>
      </c>
      <c r="K1371" s="55" t="s">
        <v>4286</v>
      </c>
      <c r="L1371" s="55" t="s">
        <v>1644</v>
      </c>
      <c r="M1371" s="55" t="s">
        <v>4316</v>
      </c>
      <c r="N1371" s="56">
        <v>45758</v>
      </c>
      <c r="O1371" s="55" t="s">
        <v>1644</v>
      </c>
      <c r="P1371" s="55" t="s">
        <v>339</v>
      </c>
      <c r="Q1371" s="55" t="s">
        <v>340</v>
      </c>
      <c r="R1371" s="55" t="s">
        <v>1644</v>
      </c>
      <c r="S1371" s="55" t="s">
        <v>1644</v>
      </c>
      <c r="T1371" s="55" t="s">
        <v>1644</v>
      </c>
      <c r="U1371" s="55" t="s">
        <v>1644</v>
      </c>
      <c r="V1371" s="55" t="s">
        <v>1644</v>
      </c>
      <c r="W1371" s="55" t="s">
        <v>1644</v>
      </c>
      <c r="X1371" s="56"/>
      <c r="Y1371" s="55" t="s">
        <v>1644</v>
      </c>
      <c r="Z1371" s="56"/>
      <c r="AA1371" s="55" t="s">
        <v>1644</v>
      </c>
      <c r="AB1371" s="59">
        <v>8119051</v>
      </c>
      <c r="AC1371" s="55" t="s">
        <v>1554</v>
      </c>
      <c r="AD1371" s="55" t="s">
        <v>1644</v>
      </c>
      <c r="AE1371" s="58">
        <v>0</v>
      </c>
      <c r="AF1371" s="55" t="s">
        <v>1644</v>
      </c>
      <c r="AG1371" s="55" t="s">
        <v>1644</v>
      </c>
      <c r="AH1371" s="55" t="s">
        <v>1644</v>
      </c>
      <c r="AI1371" s="55" t="s">
        <v>1644</v>
      </c>
      <c r="AJ1371" s="55" t="s">
        <v>1644</v>
      </c>
      <c r="AK1371" s="55" t="s">
        <v>1644</v>
      </c>
      <c r="AL1371" s="55" t="s">
        <v>1644</v>
      </c>
      <c r="AM1371" s="55" t="s">
        <v>4299</v>
      </c>
      <c r="AN1371" s="55" t="s">
        <v>1644</v>
      </c>
      <c r="AO1371" t="s">
        <v>3842</v>
      </c>
    </row>
    <row r="1372" spans="1:41" x14ac:dyDescent="0.25">
      <c r="A1372" s="56">
        <v>45747</v>
      </c>
      <c r="B1372" s="92" t="s">
        <v>2544</v>
      </c>
      <c r="C1372" s="55" t="s">
        <v>4316</v>
      </c>
      <c r="D1372" s="55" t="s">
        <v>1742</v>
      </c>
      <c r="E1372" s="55" t="s">
        <v>89</v>
      </c>
      <c r="F1372" s="55">
        <v>50900020</v>
      </c>
      <c r="G1372" s="55" t="s">
        <v>492</v>
      </c>
      <c r="H1372" s="55" t="s">
        <v>89</v>
      </c>
      <c r="I1372" s="57">
        <v>3693.36</v>
      </c>
      <c r="J1372" s="57">
        <v>3693.36</v>
      </c>
      <c r="K1372" s="55" t="s">
        <v>4286</v>
      </c>
      <c r="L1372" s="55" t="s">
        <v>1644</v>
      </c>
      <c r="M1372" s="55" t="s">
        <v>4316</v>
      </c>
      <c r="N1372" s="56">
        <v>45758</v>
      </c>
      <c r="O1372" s="55" t="s">
        <v>1644</v>
      </c>
      <c r="P1372" s="55" t="s">
        <v>343</v>
      </c>
      <c r="Q1372" s="55" t="s">
        <v>344</v>
      </c>
      <c r="R1372" s="55" t="s">
        <v>1644</v>
      </c>
      <c r="S1372" s="55" t="s">
        <v>1644</v>
      </c>
      <c r="T1372" s="55" t="s">
        <v>1644</v>
      </c>
      <c r="U1372" s="55" t="s">
        <v>1644</v>
      </c>
      <c r="V1372" s="55" t="s">
        <v>1644</v>
      </c>
      <c r="W1372" s="55" t="s">
        <v>1644</v>
      </c>
      <c r="X1372" s="56"/>
      <c r="Y1372" s="55" t="s">
        <v>1644</v>
      </c>
      <c r="Z1372" s="56"/>
      <c r="AA1372" s="55" t="s">
        <v>1644</v>
      </c>
      <c r="AB1372" s="59">
        <v>60829639</v>
      </c>
      <c r="AC1372" s="55" t="s">
        <v>1554</v>
      </c>
      <c r="AD1372" s="55" t="s">
        <v>1644</v>
      </c>
      <c r="AE1372" s="58">
        <v>0</v>
      </c>
      <c r="AF1372" s="55" t="s">
        <v>1644</v>
      </c>
      <c r="AG1372" s="55" t="s">
        <v>1644</v>
      </c>
      <c r="AH1372" s="55" t="s">
        <v>1644</v>
      </c>
      <c r="AI1372" s="55" t="s">
        <v>1644</v>
      </c>
      <c r="AJ1372" s="55" t="s">
        <v>1644</v>
      </c>
      <c r="AK1372" s="55" t="s">
        <v>1644</v>
      </c>
      <c r="AL1372" s="55" t="s">
        <v>1644</v>
      </c>
      <c r="AM1372" s="55" t="s">
        <v>4299</v>
      </c>
      <c r="AN1372" s="55" t="s">
        <v>1644</v>
      </c>
      <c r="AO1372" t="s">
        <v>4386</v>
      </c>
    </row>
    <row r="1373" spans="1:41" x14ac:dyDescent="0.25">
      <c r="A1373" s="56">
        <v>45747</v>
      </c>
      <c r="B1373" s="92" t="s">
        <v>2544</v>
      </c>
      <c r="C1373" s="55" t="s">
        <v>4316</v>
      </c>
      <c r="D1373" s="55" t="s">
        <v>1742</v>
      </c>
      <c r="E1373" s="55" t="s">
        <v>89</v>
      </c>
      <c r="F1373" s="55">
        <v>50900060</v>
      </c>
      <c r="G1373" s="55" t="s">
        <v>500</v>
      </c>
      <c r="H1373" s="55" t="s">
        <v>89</v>
      </c>
      <c r="I1373" s="57">
        <v>61.78</v>
      </c>
      <c r="J1373" s="57">
        <v>61.78</v>
      </c>
      <c r="K1373" s="55" t="s">
        <v>4284</v>
      </c>
      <c r="L1373" s="55" t="s">
        <v>1644</v>
      </c>
      <c r="M1373" s="55" t="s">
        <v>4316</v>
      </c>
      <c r="N1373" s="56">
        <v>45758</v>
      </c>
      <c r="O1373" s="55" t="s">
        <v>1644</v>
      </c>
      <c r="P1373" s="55" t="s">
        <v>332</v>
      </c>
      <c r="Q1373" s="55" t="s">
        <v>3818</v>
      </c>
      <c r="R1373" s="55" t="s">
        <v>1644</v>
      </c>
      <c r="S1373" s="55" t="s">
        <v>1644</v>
      </c>
      <c r="T1373" s="55" t="s">
        <v>1644</v>
      </c>
      <c r="U1373" s="55" t="s">
        <v>1644</v>
      </c>
      <c r="V1373" s="55" t="s">
        <v>1644</v>
      </c>
      <c r="W1373" s="55" t="s">
        <v>1644</v>
      </c>
      <c r="X1373" s="56"/>
      <c r="Y1373" s="55" t="s">
        <v>1644</v>
      </c>
      <c r="Z1373" s="56"/>
      <c r="AA1373" s="55" t="s">
        <v>1644</v>
      </c>
      <c r="AB1373" s="59">
        <v>1017517</v>
      </c>
      <c r="AC1373" s="55" t="s">
        <v>1554</v>
      </c>
      <c r="AD1373" s="55" t="s">
        <v>1644</v>
      </c>
      <c r="AE1373" s="58">
        <v>0</v>
      </c>
      <c r="AF1373" s="55" t="s">
        <v>1644</v>
      </c>
      <c r="AG1373" s="55" t="s">
        <v>1644</v>
      </c>
      <c r="AH1373" s="55" t="s">
        <v>1644</v>
      </c>
      <c r="AI1373" s="55" t="s">
        <v>1644</v>
      </c>
      <c r="AJ1373" s="55" t="s">
        <v>1644</v>
      </c>
      <c r="AK1373" s="55" t="s">
        <v>1644</v>
      </c>
      <c r="AL1373" s="55" t="s">
        <v>1644</v>
      </c>
      <c r="AM1373" s="55" t="s">
        <v>4299</v>
      </c>
      <c r="AN1373" s="55" t="s">
        <v>1644</v>
      </c>
      <c r="AO1373" t="s">
        <v>3842</v>
      </c>
    </row>
    <row r="1374" spans="1:41" x14ac:dyDescent="0.25">
      <c r="A1374" s="56">
        <v>45747</v>
      </c>
      <c r="B1374" s="92" t="s">
        <v>2544</v>
      </c>
      <c r="C1374" s="55" t="s">
        <v>4316</v>
      </c>
      <c r="D1374" s="55" t="s">
        <v>1742</v>
      </c>
      <c r="E1374" s="55" t="s">
        <v>89</v>
      </c>
      <c r="F1374" s="55">
        <v>50900060</v>
      </c>
      <c r="G1374" s="55" t="s">
        <v>500</v>
      </c>
      <c r="H1374" s="55" t="s">
        <v>89</v>
      </c>
      <c r="I1374" s="57">
        <v>18.989999999999998</v>
      </c>
      <c r="J1374" s="57">
        <v>18.989999999999998</v>
      </c>
      <c r="K1374" s="55" t="s">
        <v>4284</v>
      </c>
      <c r="L1374" s="55" t="s">
        <v>1644</v>
      </c>
      <c r="M1374" s="55" t="s">
        <v>4316</v>
      </c>
      <c r="N1374" s="56">
        <v>45758</v>
      </c>
      <c r="O1374" s="55" t="s">
        <v>1644</v>
      </c>
      <c r="P1374" s="55" t="s">
        <v>341</v>
      </c>
      <c r="Q1374" s="55" t="s">
        <v>342</v>
      </c>
      <c r="R1374" s="55" t="s">
        <v>1644</v>
      </c>
      <c r="S1374" s="55" t="s">
        <v>1644</v>
      </c>
      <c r="T1374" s="55" t="s">
        <v>1644</v>
      </c>
      <c r="U1374" s="55" t="s">
        <v>1644</v>
      </c>
      <c r="V1374" s="55" t="s">
        <v>1644</v>
      </c>
      <c r="W1374" s="55" t="s">
        <v>1644</v>
      </c>
      <c r="X1374" s="56"/>
      <c r="Y1374" s="55" t="s">
        <v>1644</v>
      </c>
      <c r="Z1374" s="56"/>
      <c r="AA1374" s="55" t="s">
        <v>1644</v>
      </c>
      <c r="AB1374" s="59">
        <v>312765</v>
      </c>
      <c r="AC1374" s="55" t="s">
        <v>1554</v>
      </c>
      <c r="AD1374" s="55" t="s">
        <v>1644</v>
      </c>
      <c r="AE1374" s="58">
        <v>0</v>
      </c>
      <c r="AF1374" s="55" t="s">
        <v>1644</v>
      </c>
      <c r="AG1374" s="55" t="s">
        <v>1644</v>
      </c>
      <c r="AH1374" s="55" t="s">
        <v>1644</v>
      </c>
      <c r="AI1374" s="55" t="s">
        <v>1644</v>
      </c>
      <c r="AJ1374" s="55" t="s">
        <v>1644</v>
      </c>
      <c r="AK1374" s="55" t="s">
        <v>1644</v>
      </c>
      <c r="AL1374" s="55" t="s">
        <v>1644</v>
      </c>
      <c r="AM1374" s="55" t="s">
        <v>4299</v>
      </c>
      <c r="AN1374" s="55" t="s">
        <v>1644</v>
      </c>
      <c r="AO1374" t="s">
        <v>3842</v>
      </c>
    </row>
    <row r="1375" spans="1:41" x14ac:dyDescent="0.25">
      <c r="A1375" s="56">
        <v>45747</v>
      </c>
      <c r="B1375" s="92" t="s">
        <v>2544</v>
      </c>
      <c r="C1375" s="55" t="s">
        <v>4316</v>
      </c>
      <c r="D1375" s="55" t="s">
        <v>1742</v>
      </c>
      <c r="E1375" s="55" t="s">
        <v>89</v>
      </c>
      <c r="F1375" s="55">
        <v>50900010</v>
      </c>
      <c r="G1375" s="55" t="s">
        <v>490</v>
      </c>
      <c r="H1375" s="55" t="s">
        <v>89</v>
      </c>
      <c r="I1375" s="57">
        <v>787.91</v>
      </c>
      <c r="J1375" s="57">
        <v>787.91</v>
      </c>
      <c r="K1375" s="55" t="s">
        <v>4286</v>
      </c>
      <c r="L1375" s="55" t="s">
        <v>1644</v>
      </c>
      <c r="M1375" s="55" t="s">
        <v>4316</v>
      </c>
      <c r="N1375" s="56">
        <v>45758</v>
      </c>
      <c r="O1375" s="55" t="s">
        <v>1644</v>
      </c>
      <c r="P1375" s="55" t="s">
        <v>337</v>
      </c>
      <c r="Q1375" s="55" t="s">
        <v>338</v>
      </c>
      <c r="R1375" s="55" t="s">
        <v>1644</v>
      </c>
      <c r="S1375" s="55" t="s">
        <v>1644</v>
      </c>
      <c r="T1375" s="55" t="s">
        <v>1644</v>
      </c>
      <c r="U1375" s="55" t="s">
        <v>1644</v>
      </c>
      <c r="V1375" s="55" t="s">
        <v>1644</v>
      </c>
      <c r="W1375" s="55" t="s">
        <v>1644</v>
      </c>
      <c r="X1375" s="56"/>
      <c r="Y1375" s="55" t="s">
        <v>1644</v>
      </c>
      <c r="Z1375" s="56"/>
      <c r="AA1375" s="55" t="s">
        <v>1644</v>
      </c>
      <c r="AB1375" s="59">
        <v>12976878</v>
      </c>
      <c r="AC1375" s="55" t="s">
        <v>1554</v>
      </c>
      <c r="AD1375" s="55" t="s">
        <v>1644</v>
      </c>
      <c r="AE1375" s="58">
        <v>0</v>
      </c>
      <c r="AF1375" s="55" t="s">
        <v>1644</v>
      </c>
      <c r="AG1375" s="55" t="s">
        <v>1644</v>
      </c>
      <c r="AH1375" s="55" t="s">
        <v>1644</v>
      </c>
      <c r="AI1375" s="55" t="s">
        <v>1644</v>
      </c>
      <c r="AJ1375" s="55" t="s">
        <v>1644</v>
      </c>
      <c r="AK1375" s="55" t="s">
        <v>1644</v>
      </c>
      <c r="AL1375" s="55" t="s">
        <v>1644</v>
      </c>
      <c r="AM1375" s="55" t="s">
        <v>4299</v>
      </c>
      <c r="AN1375" s="55" t="s">
        <v>1644</v>
      </c>
      <c r="AO1375" t="s">
        <v>3842</v>
      </c>
    </row>
    <row r="1376" spans="1:41" x14ac:dyDescent="0.25">
      <c r="A1376" s="56">
        <v>45747</v>
      </c>
      <c r="B1376" s="92" t="s">
        <v>2544</v>
      </c>
      <c r="C1376" s="55" t="s">
        <v>4316</v>
      </c>
      <c r="D1376" s="55" t="s">
        <v>1742</v>
      </c>
      <c r="E1376" s="55" t="s">
        <v>89</v>
      </c>
      <c r="F1376" s="55">
        <v>50900000</v>
      </c>
      <c r="G1376" s="55" t="s">
        <v>488</v>
      </c>
      <c r="H1376" s="55" t="s">
        <v>89</v>
      </c>
      <c r="I1376" s="57">
        <v>398.52</v>
      </c>
      <c r="J1376" s="57">
        <v>398.52</v>
      </c>
      <c r="K1376" s="55" t="s">
        <v>4284</v>
      </c>
      <c r="L1376" s="55" t="s">
        <v>1644</v>
      </c>
      <c r="M1376" s="55" t="s">
        <v>4316</v>
      </c>
      <c r="N1376" s="56">
        <v>45758</v>
      </c>
      <c r="O1376" s="55" t="s">
        <v>1644</v>
      </c>
      <c r="P1376" s="55" t="s">
        <v>336</v>
      </c>
      <c r="Q1376" s="55" t="s">
        <v>3820</v>
      </c>
      <c r="R1376" s="55" t="s">
        <v>1644</v>
      </c>
      <c r="S1376" s="55" t="s">
        <v>1644</v>
      </c>
      <c r="T1376" s="55" t="s">
        <v>1644</v>
      </c>
      <c r="U1376" s="55" t="s">
        <v>1644</v>
      </c>
      <c r="V1376" s="55" t="s">
        <v>1644</v>
      </c>
      <c r="W1376" s="55" t="s">
        <v>1644</v>
      </c>
      <c r="X1376" s="56"/>
      <c r="Y1376" s="55" t="s">
        <v>1644</v>
      </c>
      <c r="Z1376" s="56"/>
      <c r="AA1376" s="55" t="s">
        <v>1644</v>
      </c>
      <c r="AB1376" s="59">
        <v>6563624</v>
      </c>
      <c r="AC1376" s="55" t="s">
        <v>1554</v>
      </c>
      <c r="AD1376" s="55" t="s">
        <v>1644</v>
      </c>
      <c r="AE1376" s="58">
        <v>0</v>
      </c>
      <c r="AF1376" s="55" t="s">
        <v>1644</v>
      </c>
      <c r="AG1376" s="55" t="s">
        <v>1644</v>
      </c>
      <c r="AH1376" s="55" t="s">
        <v>1644</v>
      </c>
      <c r="AI1376" s="55" t="s">
        <v>1644</v>
      </c>
      <c r="AJ1376" s="55" t="s">
        <v>1644</v>
      </c>
      <c r="AK1376" s="55" t="s">
        <v>1644</v>
      </c>
      <c r="AL1376" s="55" t="s">
        <v>1644</v>
      </c>
      <c r="AM1376" s="55" t="s">
        <v>4299</v>
      </c>
      <c r="AN1376" s="55" t="s">
        <v>1644</v>
      </c>
      <c r="AO1376" t="s">
        <v>3842</v>
      </c>
    </row>
    <row r="1377" spans="1:41" x14ac:dyDescent="0.25">
      <c r="A1377" s="56">
        <v>45747</v>
      </c>
      <c r="B1377" s="92" t="s">
        <v>2544</v>
      </c>
      <c r="C1377" s="55" t="s">
        <v>4316</v>
      </c>
      <c r="D1377" s="55" t="s">
        <v>1742</v>
      </c>
      <c r="E1377" s="55" t="s">
        <v>89</v>
      </c>
      <c r="F1377" s="55">
        <v>50900060</v>
      </c>
      <c r="G1377" s="55" t="s">
        <v>500</v>
      </c>
      <c r="H1377" s="55" t="s">
        <v>89</v>
      </c>
      <c r="I1377" s="57">
        <v>21.13</v>
      </c>
      <c r="J1377" s="57">
        <v>21.13</v>
      </c>
      <c r="K1377" s="55" t="s">
        <v>4284</v>
      </c>
      <c r="L1377" s="55" t="s">
        <v>1644</v>
      </c>
      <c r="M1377" s="55" t="s">
        <v>4316</v>
      </c>
      <c r="N1377" s="56">
        <v>45758</v>
      </c>
      <c r="O1377" s="55" t="s">
        <v>1644</v>
      </c>
      <c r="P1377" s="55" t="s">
        <v>337</v>
      </c>
      <c r="Q1377" s="55" t="s">
        <v>338</v>
      </c>
      <c r="R1377" s="55" t="s">
        <v>1644</v>
      </c>
      <c r="S1377" s="55" t="s">
        <v>1644</v>
      </c>
      <c r="T1377" s="55" t="s">
        <v>1644</v>
      </c>
      <c r="U1377" s="55" t="s">
        <v>1644</v>
      </c>
      <c r="V1377" s="55" t="s">
        <v>1644</v>
      </c>
      <c r="W1377" s="55" t="s">
        <v>1644</v>
      </c>
      <c r="X1377" s="56"/>
      <c r="Y1377" s="55" t="s">
        <v>1644</v>
      </c>
      <c r="Z1377" s="56"/>
      <c r="AA1377" s="55" t="s">
        <v>1644</v>
      </c>
      <c r="AB1377" s="59">
        <v>348011</v>
      </c>
      <c r="AC1377" s="55" t="s">
        <v>1554</v>
      </c>
      <c r="AD1377" s="55" t="s">
        <v>1644</v>
      </c>
      <c r="AE1377" s="58">
        <v>0</v>
      </c>
      <c r="AF1377" s="55" t="s">
        <v>1644</v>
      </c>
      <c r="AG1377" s="55" t="s">
        <v>1644</v>
      </c>
      <c r="AH1377" s="55" t="s">
        <v>1644</v>
      </c>
      <c r="AI1377" s="55" t="s">
        <v>1644</v>
      </c>
      <c r="AJ1377" s="55" t="s">
        <v>1644</v>
      </c>
      <c r="AK1377" s="55" t="s">
        <v>1644</v>
      </c>
      <c r="AL1377" s="55" t="s">
        <v>1644</v>
      </c>
      <c r="AM1377" s="55" t="s">
        <v>4299</v>
      </c>
      <c r="AN1377" s="55" t="s">
        <v>1644</v>
      </c>
      <c r="AO1377" t="s">
        <v>3842</v>
      </c>
    </row>
    <row r="1378" spans="1:41" x14ac:dyDescent="0.25">
      <c r="A1378" s="56">
        <v>45747</v>
      </c>
      <c r="B1378" s="92" t="s">
        <v>2544</v>
      </c>
      <c r="C1378" s="55" t="s">
        <v>4316</v>
      </c>
      <c r="D1378" s="55" t="s">
        <v>1742</v>
      </c>
      <c r="E1378" s="55" t="s">
        <v>89</v>
      </c>
      <c r="F1378" s="55">
        <v>50900060</v>
      </c>
      <c r="G1378" s="55" t="s">
        <v>500</v>
      </c>
      <c r="H1378" s="55" t="s">
        <v>89</v>
      </c>
      <c r="I1378" s="57">
        <v>225.37</v>
      </c>
      <c r="J1378" s="57">
        <v>225.37</v>
      </c>
      <c r="K1378" s="55" t="s">
        <v>4284</v>
      </c>
      <c r="L1378" s="55" t="s">
        <v>1644</v>
      </c>
      <c r="M1378" s="55" t="s">
        <v>4316</v>
      </c>
      <c r="N1378" s="56">
        <v>45758</v>
      </c>
      <c r="O1378" s="55" t="s">
        <v>1644</v>
      </c>
      <c r="P1378" s="55" t="s">
        <v>343</v>
      </c>
      <c r="Q1378" s="55" t="s">
        <v>344</v>
      </c>
      <c r="R1378" s="55" t="s">
        <v>1644</v>
      </c>
      <c r="S1378" s="55" t="s">
        <v>1644</v>
      </c>
      <c r="T1378" s="55" t="s">
        <v>1644</v>
      </c>
      <c r="U1378" s="55" t="s">
        <v>1644</v>
      </c>
      <c r="V1378" s="55" t="s">
        <v>1644</v>
      </c>
      <c r="W1378" s="55" t="s">
        <v>1644</v>
      </c>
      <c r="X1378" s="56"/>
      <c r="Y1378" s="55" t="s">
        <v>1644</v>
      </c>
      <c r="Z1378" s="56"/>
      <c r="AA1378" s="55" t="s">
        <v>1644</v>
      </c>
      <c r="AB1378" s="59">
        <v>3711844</v>
      </c>
      <c r="AC1378" s="55" t="s">
        <v>1554</v>
      </c>
      <c r="AD1378" s="55" t="s">
        <v>1644</v>
      </c>
      <c r="AE1378" s="58">
        <v>0</v>
      </c>
      <c r="AF1378" s="55" t="s">
        <v>1644</v>
      </c>
      <c r="AG1378" s="55" t="s">
        <v>1644</v>
      </c>
      <c r="AH1378" s="55" t="s">
        <v>1644</v>
      </c>
      <c r="AI1378" s="55" t="s">
        <v>1644</v>
      </c>
      <c r="AJ1378" s="55" t="s">
        <v>1644</v>
      </c>
      <c r="AK1378" s="55" t="s">
        <v>1644</v>
      </c>
      <c r="AL1378" s="55" t="s">
        <v>1644</v>
      </c>
      <c r="AM1378" s="55" t="s">
        <v>4299</v>
      </c>
      <c r="AN1378" s="55" t="s">
        <v>1644</v>
      </c>
      <c r="AO1378" t="s">
        <v>4386</v>
      </c>
    </row>
    <row r="1379" spans="1:41" x14ac:dyDescent="0.25">
      <c r="A1379" s="56">
        <v>45747</v>
      </c>
      <c r="B1379" s="92" t="s">
        <v>2544</v>
      </c>
      <c r="C1379" s="55" t="s">
        <v>4316</v>
      </c>
      <c r="D1379" s="55" t="s">
        <v>1742</v>
      </c>
      <c r="E1379" s="55" t="s">
        <v>89</v>
      </c>
      <c r="F1379" s="55">
        <v>50900020</v>
      </c>
      <c r="G1379" s="55" t="s">
        <v>492</v>
      </c>
      <c r="H1379" s="55" t="s">
        <v>89</v>
      </c>
      <c r="I1379" s="57">
        <v>49941.78</v>
      </c>
      <c r="J1379" s="57">
        <v>49941.78</v>
      </c>
      <c r="K1379" s="55" t="s">
        <v>4286</v>
      </c>
      <c r="L1379" s="55" t="s">
        <v>1644</v>
      </c>
      <c r="M1379" s="55" t="s">
        <v>4316</v>
      </c>
      <c r="N1379" s="56">
        <v>45758</v>
      </c>
      <c r="O1379" s="55" t="s">
        <v>1644</v>
      </c>
      <c r="P1379" s="55" t="s">
        <v>335</v>
      </c>
      <c r="Q1379" s="55" t="s">
        <v>3819</v>
      </c>
      <c r="R1379" s="55" t="s">
        <v>1644</v>
      </c>
      <c r="S1379" s="55" t="s">
        <v>1644</v>
      </c>
      <c r="T1379" s="55" t="s">
        <v>1644</v>
      </c>
      <c r="U1379" s="55" t="s">
        <v>1644</v>
      </c>
      <c r="V1379" s="55" t="s">
        <v>1644</v>
      </c>
      <c r="W1379" s="55" t="s">
        <v>1644</v>
      </c>
      <c r="X1379" s="56"/>
      <c r="Y1379" s="55" t="s">
        <v>1644</v>
      </c>
      <c r="Z1379" s="56"/>
      <c r="AA1379" s="55" t="s">
        <v>1644</v>
      </c>
      <c r="AB1379" s="59">
        <v>822541117</v>
      </c>
      <c r="AC1379" s="55" t="s">
        <v>1554</v>
      </c>
      <c r="AD1379" s="55" t="s">
        <v>1644</v>
      </c>
      <c r="AE1379" s="58">
        <v>0</v>
      </c>
      <c r="AF1379" s="55" t="s">
        <v>1644</v>
      </c>
      <c r="AG1379" s="55" t="s">
        <v>1644</v>
      </c>
      <c r="AH1379" s="55" t="s">
        <v>1644</v>
      </c>
      <c r="AI1379" s="55" t="s">
        <v>1644</v>
      </c>
      <c r="AJ1379" s="55" t="s">
        <v>1644</v>
      </c>
      <c r="AK1379" s="55" t="s">
        <v>1644</v>
      </c>
      <c r="AL1379" s="55" t="s">
        <v>1644</v>
      </c>
      <c r="AM1379" s="55" t="s">
        <v>4299</v>
      </c>
      <c r="AN1379" s="55" t="s">
        <v>1644</v>
      </c>
      <c r="AO1379" t="s">
        <v>3842</v>
      </c>
    </row>
    <row r="1380" spans="1:41" x14ac:dyDescent="0.25">
      <c r="A1380" s="56">
        <v>45747</v>
      </c>
      <c r="B1380" s="92" t="s">
        <v>2544</v>
      </c>
      <c r="C1380" s="55" t="s">
        <v>4316</v>
      </c>
      <c r="D1380" s="55" t="s">
        <v>1742</v>
      </c>
      <c r="E1380" s="55" t="s">
        <v>89</v>
      </c>
      <c r="F1380" s="55">
        <v>50900050</v>
      </c>
      <c r="G1380" s="55" t="s">
        <v>498</v>
      </c>
      <c r="H1380" s="55" t="s">
        <v>89</v>
      </c>
      <c r="I1380" s="57">
        <v>-158.27000000000001</v>
      </c>
      <c r="J1380" s="57">
        <v>-158.27000000000001</v>
      </c>
      <c r="K1380" s="55" t="s">
        <v>4284</v>
      </c>
      <c r="L1380" s="55" t="s">
        <v>1644</v>
      </c>
      <c r="M1380" s="55" t="s">
        <v>4316</v>
      </c>
      <c r="N1380" s="56">
        <v>45758</v>
      </c>
      <c r="O1380" s="55" t="s">
        <v>1644</v>
      </c>
      <c r="P1380" s="55" t="s">
        <v>329</v>
      </c>
      <c r="Q1380" s="55" t="s">
        <v>330</v>
      </c>
      <c r="R1380" s="55" t="s">
        <v>1644</v>
      </c>
      <c r="S1380" s="55" t="s">
        <v>1644</v>
      </c>
      <c r="T1380" s="55" t="s">
        <v>1644</v>
      </c>
      <c r="U1380" s="55" t="s">
        <v>1644</v>
      </c>
      <c r="V1380" s="55" t="s">
        <v>1644</v>
      </c>
      <c r="W1380" s="55" t="s">
        <v>1644</v>
      </c>
      <c r="X1380" s="56"/>
      <c r="Y1380" s="55" t="s">
        <v>1644</v>
      </c>
      <c r="Z1380" s="56"/>
      <c r="AA1380" s="55" t="s">
        <v>1644</v>
      </c>
      <c r="AB1380" s="59">
        <v>-2606707</v>
      </c>
      <c r="AC1380" s="55" t="s">
        <v>1554</v>
      </c>
      <c r="AD1380" s="55" t="s">
        <v>1644</v>
      </c>
      <c r="AE1380" s="58">
        <v>0</v>
      </c>
      <c r="AF1380" s="55" t="s">
        <v>1644</v>
      </c>
      <c r="AG1380" s="55" t="s">
        <v>1644</v>
      </c>
      <c r="AH1380" s="55" t="s">
        <v>1644</v>
      </c>
      <c r="AI1380" s="55" t="s">
        <v>1644</v>
      </c>
      <c r="AJ1380" s="55" t="s">
        <v>1644</v>
      </c>
      <c r="AK1380" s="55" t="s">
        <v>1644</v>
      </c>
      <c r="AL1380" s="55" t="s">
        <v>1644</v>
      </c>
      <c r="AM1380" s="55" t="s">
        <v>4299</v>
      </c>
      <c r="AN1380" s="55" t="s">
        <v>1644</v>
      </c>
      <c r="AO1380" t="s">
        <v>3842</v>
      </c>
    </row>
    <row r="1381" spans="1:41" x14ac:dyDescent="0.25">
      <c r="A1381" s="56">
        <v>45747</v>
      </c>
      <c r="B1381" s="92" t="s">
        <v>2544</v>
      </c>
      <c r="C1381" s="55" t="s">
        <v>4316</v>
      </c>
      <c r="D1381" s="55" t="s">
        <v>1742</v>
      </c>
      <c r="E1381" s="55" t="s">
        <v>89</v>
      </c>
      <c r="F1381" s="55">
        <v>50900010</v>
      </c>
      <c r="G1381" s="55" t="s">
        <v>490</v>
      </c>
      <c r="H1381" s="55" t="s">
        <v>89</v>
      </c>
      <c r="I1381" s="57">
        <v>19136.22</v>
      </c>
      <c r="J1381" s="57">
        <v>19136.22</v>
      </c>
      <c r="K1381" s="55" t="s">
        <v>4286</v>
      </c>
      <c r="L1381" s="55" t="s">
        <v>1644</v>
      </c>
      <c r="M1381" s="55" t="s">
        <v>4316</v>
      </c>
      <c r="N1381" s="56">
        <v>45758</v>
      </c>
      <c r="O1381" s="55" t="s">
        <v>1644</v>
      </c>
      <c r="P1381" s="55" t="s">
        <v>335</v>
      </c>
      <c r="Q1381" s="55" t="s">
        <v>3819</v>
      </c>
      <c r="R1381" s="55" t="s">
        <v>1644</v>
      </c>
      <c r="S1381" s="55" t="s">
        <v>1644</v>
      </c>
      <c r="T1381" s="55" t="s">
        <v>1644</v>
      </c>
      <c r="U1381" s="55" t="s">
        <v>1644</v>
      </c>
      <c r="V1381" s="55" t="s">
        <v>1644</v>
      </c>
      <c r="W1381" s="55" t="s">
        <v>1644</v>
      </c>
      <c r="X1381" s="56"/>
      <c r="Y1381" s="55" t="s">
        <v>1644</v>
      </c>
      <c r="Z1381" s="56"/>
      <c r="AA1381" s="55" t="s">
        <v>1644</v>
      </c>
      <c r="AB1381" s="59">
        <v>315173543</v>
      </c>
      <c r="AC1381" s="55" t="s">
        <v>1554</v>
      </c>
      <c r="AD1381" s="55" t="s">
        <v>1644</v>
      </c>
      <c r="AE1381" s="58">
        <v>0</v>
      </c>
      <c r="AF1381" s="55" t="s">
        <v>1644</v>
      </c>
      <c r="AG1381" s="55" t="s">
        <v>1644</v>
      </c>
      <c r="AH1381" s="55" t="s">
        <v>1644</v>
      </c>
      <c r="AI1381" s="55" t="s">
        <v>1644</v>
      </c>
      <c r="AJ1381" s="55" t="s">
        <v>1644</v>
      </c>
      <c r="AK1381" s="55" t="s">
        <v>1644</v>
      </c>
      <c r="AL1381" s="55" t="s">
        <v>1644</v>
      </c>
      <c r="AM1381" s="55" t="s">
        <v>4299</v>
      </c>
      <c r="AN1381" s="55" t="s">
        <v>1644</v>
      </c>
      <c r="AO1381" t="s">
        <v>3842</v>
      </c>
    </row>
    <row r="1382" spans="1:41" x14ac:dyDescent="0.25">
      <c r="A1382" s="56">
        <v>45747</v>
      </c>
      <c r="B1382" s="92" t="s">
        <v>2544</v>
      </c>
      <c r="C1382" s="55" t="s">
        <v>4316</v>
      </c>
      <c r="D1382" s="55" t="s">
        <v>1742</v>
      </c>
      <c r="E1382" s="55" t="s">
        <v>89</v>
      </c>
      <c r="F1382" s="55">
        <v>50900010</v>
      </c>
      <c r="G1382" s="55" t="s">
        <v>490</v>
      </c>
      <c r="H1382" s="55" t="s">
        <v>89</v>
      </c>
      <c r="I1382" s="57">
        <v>1415.19</v>
      </c>
      <c r="J1382" s="57">
        <v>1415.19</v>
      </c>
      <c r="K1382" s="55" t="s">
        <v>4286</v>
      </c>
      <c r="L1382" s="55" t="s">
        <v>1644</v>
      </c>
      <c r="M1382" s="55" t="s">
        <v>4316</v>
      </c>
      <c r="N1382" s="56">
        <v>45758</v>
      </c>
      <c r="O1382" s="55" t="s">
        <v>1644</v>
      </c>
      <c r="P1382" s="55" t="s">
        <v>343</v>
      </c>
      <c r="Q1382" s="55" t="s">
        <v>344</v>
      </c>
      <c r="R1382" s="55" t="s">
        <v>1644</v>
      </c>
      <c r="S1382" s="55" t="s">
        <v>1644</v>
      </c>
      <c r="T1382" s="55" t="s">
        <v>1644</v>
      </c>
      <c r="U1382" s="55" t="s">
        <v>1644</v>
      </c>
      <c r="V1382" s="55" t="s">
        <v>1644</v>
      </c>
      <c r="W1382" s="55" t="s">
        <v>1644</v>
      </c>
      <c r="X1382" s="56"/>
      <c r="Y1382" s="55" t="s">
        <v>1644</v>
      </c>
      <c r="Z1382" s="56"/>
      <c r="AA1382" s="55" t="s">
        <v>1644</v>
      </c>
      <c r="AB1382" s="59">
        <v>23308179</v>
      </c>
      <c r="AC1382" s="55" t="s">
        <v>1554</v>
      </c>
      <c r="AD1382" s="55" t="s">
        <v>1644</v>
      </c>
      <c r="AE1382" s="58">
        <v>0</v>
      </c>
      <c r="AF1382" s="55" t="s">
        <v>1644</v>
      </c>
      <c r="AG1382" s="55" t="s">
        <v>1644</v>
      </c>
      <c r="AH1382" s="55" t="s">
        <v>1644</v>
      </c>
      <c r="AI1382" s="55" t="s">
        <v>1644</v>
      </c>
      <c r="AJ1382" s="55" t="s">
        <v>1644</v>
      </c>
      <c r="AK1382" s="55" t="s">
        <v>1644</v>
      </c>
      <c r="AL1382" s="55" t="s">
        <v>1644</v>
      </c>
      <c r="AM1382" s="55" t="s">
        <v>4299</v>
      </c>
      <c r="AN1382" s="55" t="s">
        <v>1644</v>
      </c>
      <c r="AO1382" t="s">
        <v>4386</v>
      </c>
    </row>
    <row r="1383" spans="1:41" x14ac:dyDescent="0.25">
      <c r="A1383" s="56">
        <v>45747</v>
      </c>
      <c r="B1383" s="92" t="s">
        <v>2544</v>
      </c>
      <c r="C1383" s="55" t="s">
        <v>4316</v>
      </c>
      <c r="D1383" s="55" t="s">
        <v>1742</v>
      </c>
      <c r="E1383" s="55" t="s">
        <v>89</v>
      </c>
      <c r="F1383" s="55">
        <v>50900020</v>
      </c>
      <c r="G1383" s="55" t="s">
        <v>492</v>
      </c>
      <c r="H1383" s="55" t="s">
        <v>89</v>
      </c>
      <c r="I1383" s="57">
        <v>2056.29</v>
      </c>
      <c r="J1383" s="57">
        <v>2056.29</v>
      </c>
      <c r="K1383" s="55" t="s">
        <v>4286</v>
      </c>
      <c r="L1383" s="55" t="s">
        <v>1644</v>
      </c>
      <c r="M1383" s="55" t="s">
        <v>4316</v>
      </c>
      <c r="N1383" s="56">
        <v>45758</v>
      </c>
      <c r="O1383" s="55" t="s">
        <v>1644</v>
      </c>
      <c r="P1383" s="55" t="s">
        <v>337</v>
      </c>
      <c r="Q1383" s="55" t="s">
        <v>338</v>
      </c>
      <c r="R1383" s="55" t="s">
        <v>1644</v>
      </c>
      <c r="S1383" s="55" t="s">
        <v>1644</v>
      </c>
      <c r="T1383" s="55" t="s">
        <v>1644</v>
      </c>
      <c r="U1383" s="55" t="s">
        <v>1644</v>
      </c>
      <c r="V1383" s="55" t="s">
        <v>1644</v>
      </c>
      <c r="W1383" s="55" t="s">
        <v>1644</v>
      </c>
      <c r="X1383" s="56"/>
      <c r="Y1383" s="55" t="s">
        <v>1644</v>
      </c>
      <c r="Z1383" s="56"/>
      <c r="AA1383" s="55" t="s">
        <v>1644</v>
      </c>
      <c r="AB1383" s="59">
        <v>33867096</v>
      </c>
      <c r="AC1383" s="55" t="s">
        <v>1554</v>
      </c>
      <c r="AD1383" s="55" t="s">
        <v>1644</v>
      </c>
      <c r="AE1383" s="58">
        <v>0</v>
      </c>
      <c r="AF1383" s="55" t="s">
        <v>1644</v>
      </c>
      <c r="AG1383" s="55" t="s">
        <v>1644</v>
      </c>
      <c r="AH1383" s="55" t="s">
        <v>1644</v>
      </c>
      <c r="AI1383" s="55" t="s">
        <v>1644</v>
      </c>
      <c r="AJ1383" s="55" t="s">
        <v>1644</v>
      </c>
      <c r="AK1383" s="55" t="s">
        <v>1644</v>
      </c>
      <c r="AL1383" s="55" t="s">
        <v>1644</v>
      </c>
      <c r="AM1383" s="55" t="s">
        <v>4299</v>
      </c>
      <c r="AN1383" s="55" t="s">
        <v>1644</v>
      </c>
      <c r="AO1383" t="s">
        <v>3842</v>
      </c>
    </row>
    <row r="1384" spans="1:41" x14ac:dyDescent="0.25">
      <c r="A1384" s="56">
        <v>45747</v>
      </c>
      <c r="B1384" s="92" t="s">
        <v>2544</v>
      </c>
      <c r="C1384" s="55" t="s">
        <v>4316</v>
      </c>
      <c r="D1384" s="55" t="s">
        <v>1742</v>
      </c>
      <c r="E1384" s="55" t="s">
        <v>89</v>
      </c>
      <c r="F1384" s="55">
        <v>50900000</v>
      </c>
      <c r="G1384" s="55" t="s">
        <v>488</v>
      </c>
      <c r="H1384" s="55" t="s">
        <v>89</v>
      </c>
      <c r="I1384" s="57">
        <v>4064.22</v>
      </c>
      <c r="J1384" s="57">
        <v>4064.22</v>
      </c>
      <c r="K1384" s="55" t="s">
        <v>4284</v>
      </c>
      <c r="L1384" s="55" t="s">
        <v>1644</v>
      </c>
      <c r="M1384" s="55" t="s">
        <v>4316</v>
      </c>
      <c r="N1384" s="56">
        <v>45758</v>
      </c>
      <c r="O1384" s="55" t="s">
        <v>1644</v>
      </c>
      <c r="P1384" s="55" t="s">
        <v>343</v>
      </c>
      <c r="Q1384" s="55" t="s">
        <v>344</v>
      </c>
      <c r="R1384" s="55" t="s">
        <v>1644</v>
      </c>
      <c r="S1384" s="55" t="s">
        <v>1644</v>
      </c>
      <c r="T1384" s="55" t="s">
        <v>1644</v>
      </c>
      <c r="U1384" s="55" t="s">
        <v>1644</v>
      </c>
      <c r="V1384" s="55" t="s">
        <v>1644</v>
      </c>
      <c r="W1384" s="55" t="s">
        <v>1644</v>
      </c>
      <c r="X1384" s="56"/>
      <c r="Y1384" s="55" t="s">
        <v>1644</v>
      </c>
      <c r="Z1384" s="56"/>
      <c r="AA1384" s="55" t="s">
        <v>1644</v>
      </c>
      <c r="AB1384" s="59">
        <v>66937703</v>
      </c>
      <c r="AC1384" s="55" t="s">
        <v>1554</v>
      </c>
      <c r="AD1384" s="55" t="s">
        <v>1644</v>
      </c>
      <c r="AE1384" s="58">
        <v>0</v>
      </c>
      <c r="AF1384" s="55" t="s">
        <v>1644</v>
      </c>
      <c r="AG1384" s="55" t="s">
        <v>1644</v>
      </c>
      <c r="AH1384" s="55" t="s">
        <v>1644</v>
      </c>
      <c r="AI1384" s="55" t="s">
        <v>1644</v>
      </c>
      <c r="AJ1384" s="55" t="s">
        <v>1644</v>
      </c>
      <c r="AK1384" s="55" t="s">
        <v>1644</v>
      </c>
      <c r="AL1384" s="55" t="s">
        <v>1644</v>
      </c>
      <c r="AM1384" s="55" t="s">
        <v>4299</v>
      </c>
      <c r="AN1384" s="55" t="s">
        <v>1644</v>
      </c>
      <c r="AO1384" t="s">
        <v>4386</v>
      </c>
    </row>
    <row r="1385" spans="1:41" x14ac:dyDescent="0.25">
      <c r="A1385" s="56">
        <v>45747</v>
      </c>
      <c r="B1385" s="92" t="s">
        <v>2544</v>
      </c>
      <c r="C1385" s="55" t="s">
        <v>4316</v>
      </c>
      <c r="D1385" s="55" t="s">
        <v>1742</v>
      </c>
      <c r="E1385" s="55" t="s">
        <v>89</v>
      </c>
      <c r="F1385" s="55">
        <v>50900010</v>
      </c>
      <c r="G1385" s="55" t="s">
        <v>490</v>
      </c>
      <c r="H1385" s="55" t="s">
        <v>89</v>
      </c>
      <c r="I1385" s="57">
        <v>9959.27</v>
      </c>
      <c r="J1385" s="57">
        <v>9959.27</v>
      </c>
      <c r="K1385" s="55" t="s">
        <v>4286</v>
      </c>
      <c r="L1385" s="55" t="s">
        <v>1644</v>
      </c>
      <c r="M1385" s="55" t="s">
        <v>4316</v>
      </c>
      <c r="N1385" s="56">
        <v>45758</v>
      </c>
      <c r="O1385" s="55" t="s">
        <v>1644</v>
      </c>
      <c r="P1385" s="55" t="s">
        <v>332</v>
      </c>
      <c r="Q1385" s="55" t="s">
        <v>3818</v>
      </c>
      <c r="R1385" s="55" t="s">
        <v>1644</v>
      </c>
      <c r="S1385" s="55" t="s">
        <v>1644</v>
      </c>
      <c r="T1385" s="55" t="s">
        <v>1644</v>
      </c>
      <c r="U1385" s="55" t="s">
        <v>1644</v>
      </c>
      <c r="V1385" s="55" t="s">
        <v>1644</v>
      </c>
      <c r="W1385" s="55" t="s">
        <v>1644</v>
      </c>
      <c r="X1385" s="56"/>
      <c r="Y1385" s="55" t="s">
        <v>1644</v>
      </c>
      <c r="Z1385" s="56"/>
      <c r="AA1385" s="55" t="s">
        <v>1644</v>
      </c>
      <c r="AB1385" s="59">
        <v>164029177</v>
      </c>
      <c r="AC1385" s="55" t="s">
        <v>1554</v>
      </c>
      <c r="AD1385" s="55" t="s">
        <v>1644</v>
      </c>
      <c r="AE1385" s="58">
        <v>0</v>
      </c>
      <c r="AF1385" s="55" t="s">
        <v>1644</v>
      </c>
      <c r="AG1385" s="55" t="s">
        <v>1644</v>
      </c>
      <c r="AH1385" s="55" t="s">
        <v>1644</v>
      </c>
      <c r="AI1385" s="55" t="s">
        <v>1644</v>
      </c>
      <c r="AJ1385" s="55" t="s">
        <v>1644</v>
      </c>
      <c r="AK1385" s="55" t="s">
        <v>1644</v>
      </c>
      <c r="AL1385" s="55" t="s">
        <v>1644</v>
      </c>
      <c r="AM1385" s="55" t="s">
        <v>4299</v>
      </c>
      <c r="AN1385" s="55" t="s">
        <v>1644</v>
      </c>
      <c r="AO1385" t="s">
        <v>3842</v>
      </c>
    </row>
    <row r="1386" spans="1:41" x14ac:dyDescent="0.25">
      <c r="A1386" s="56">
        <v>45747</v>
      </c>
      <c r="B1386" s="92" t="s">
        <v>2544</v>
      </c>
      <c r="C1386" s="55" t="s">
        <v>4316</v>
      </c>
      <c r="D1386" s="55" t="s">
        <v>1742</v>
      </c>
      <c r="E1386" s="55" t="s">
        <v>89</v>
      </c>
      <c r="F1386" s="55">
        <v>50900060</v>
      </c>
      <c r="G1386" s="55" t="s">
        <v>500</v>
      </c>
      <c r="H1386" s="55" t="s">
        <v>89</v>
      </c>
      <c r="I1386" s="57">
        <v>-544.23</v>
      </c>
      <c r="J1386" s="57">
        <v>-544.23</v>
      </c>
      <c r="K1386" s="55" t="s">
        <v>4284</v>
      </c>
      <c r="L1386" s="55" t="s">
        <v>1644</v>
      </c>
      <c r="M1386" s="55" t="s">
        <v>4316</v>
      </c>
      <c r="N1386" s="56">
        <v>45758</v>
      </c>
      <c r="O1386" s="55" t="s">
        <v>1644</v>
      </c>
      <c r="P1386" s="55" t="s">
        <v>329</v>
      </c>
      <c r="Q1386" s="55" t="s">
        <v>330</v>
      </c>
      <c r="R1386" s="55" t="s">
        <v>1644</v>
      </c>
      <c r="S1386" s="55" t="s">
        <v>1644</v>
      </c>
      <c r="T1386" s="55" t="s">
        <v>1644</v>
      </c>
      <c r="U1386" s="55" t="s">
        <v>1644</v>
      </c>
      <c r="V1386" s="55" t="s">
        <v>1644</v>
      </c>
      <c r="W1386" s="55" t="s">
        <v>1644</v>
      </c>
      <c r="X1386" s="56"/>
      <c r="Y1386" s="55" t="s">
        <v>1644</v>
      </c>
      <c r="Z1386" s="56"/>
      <c r="AA1386" s="55" t="s">
        <v>1644</v>
      </c>
      <c r="AB1386" s="59">
        <v>-8963468</v>
      </c>
      <c r="AC1386" s="55" t="s">
        <v>1554</v>
      </c>
      <c r="AD1386" s="55" t="s">
        <v>1644</v>
      </c>
      <c r="AE1386" s="58">
        <v>0</v>
      </c>
      <c r="AF1386" s="55" t="s">
        <v>1644</v>
      </c>
      <c r="AG1386" s="55" t="s">
        <v>1644</v>
      </c>
      <c r="AH1386" s="55" t="s">
        <v>1644</v>
      </c>
      <c r="AI1386" s="55" t="s">
        <v>1644</v>
      </c>
      <c r="AJ1386" s="55" t="s">
        <v>1644</v>
      </c>
      <c r="AK1386" s="55" t="s">
        <v>1644</v>
      </c>
      <c r="AL1386" s="55" t="s">
        <v>1644</v>
      </c>
      <c r="AM1386" s="55" t="s">
        <v>4299</v>
      </c>
      <c r="AN1386" s="55" t="s">
        <v>1644</v>
      </c>
      <c r="AO1386" t="s">
        <v>3842</v>
      </c>
    </row>
    <row r="1387" spans="1:41" x14ac:dyDescent="0.25">
      <c r="A1387" s="56">
        <v>45747</v>
      </c>
      <c r="B1387" s="92" t="s">
        <v>2544</v>
      </c>
      <c r="C1387" s="55" t="s">
        <v>4316</v>
      </c>
      <c r="D1387" s="55" t="s">
        <v>1742</v>
      </c>
      <c r="E1387" s="55" t="s">
        <v>89</v>
      </c>
      <c r="F1387" s="55">
        <v>50900020</v>
      </c>
      <c r="G1387" s="55" t="s">
        <v>492</v>
      </c>
      <c r="H1387" s="55" t="s">
        <v>89</v>
      </c>
      <c r="I1387" s="57">
        <v>1070.3699999999999</v>
      </c>
      <c r="J1387" s="57">
        <v>1070.3699999999999</v>
      </c>
      <c r="K1387" s="55" t="s">
        <v>4286</v>
      </c>
      <c r="L1387" s="55" t="s">
        <v>1644</v>
      </c>
      <c r="M1387" s="55" t="s">
        <v>4316</v>
      </c>
      <c r="N1387" s="56">
        <v>45758</v>
      </c>
      <c r="O1387" s="55" t="s">
        <v>1644</v>
      </c>
      <c r="P1387" s="55" t="s">
        <v>336</v>
      </c>
      <c r="Q1387" s="55" t="s">
        <v>3820</v>
      </c>
      <c r="R1387" s="55" t="s">
        <v>1644</v>
      </c>
      <c r="S1387" s="55" t="s">
        <v>1644</v>
      </c>
      <c r="T1387" s="55" t="s">
        <v>1644</v>
      </c>
      <c r="U1387" s="55" t="s">
        <v>1644</v>
      </c>
      <c r="V1387" s="55" t="s">
        <v>1644</v>
      </c>
      <c r="W1387" s="55" t="s">
        <v>1644</v>
      </c>
      <c r="X1387" s="56"/>
      <c r="Y1387" s="55" t="s">
        <v>1644</v>
      </c>
      <c r="Z1387" s="56"/>
      <c r="AA1387" s="55" t="s">
        <v>1644</v>
      </c>
      <c r="AB1387" s="59">
        <v>17628994</v>
      </c>
      <c r="AC1387" s="55" t="s">
        <v>1554</v>
      </c>
      <c r="AD1387" s="55" t="s">
        <v>1644</v>
      </c>
      <c r="AE1387" s="58">
        <v>0</v>
      </c>
      <c r="AF1387" s="55" t="s">
        <v>1644</v>
      </c>
      <c r="AG1387" s="55" t="s">
        <v>1644</v>
      </c>
      <c r="AH1387" s="55" t="s">
        <v>1644</v>
      </c>
      <c r="AI1387" s="55" t="s">
        <v>1644</v>
      </c>
      <c r="AJ1387" s="55" t="s">
        <v>1644</v>
      </c>
      <c r="AK1387" s="55" t="s">
        <v>1644</v>
      </c>
      <c r="AL1387" s="55" t="s">
        <v>1644</v>
      </c>
      <c r="AM1387" s="55" t="s">
        <v>4299</v>
      </c>
      <c r="AN1387" s="55" t="s">
        <v>1644</v>
      </c>
      <c r="AO1387" t="s">
        <v>3842</v>
      </c>
    </row>
    <row r="1388" spans="1:41" x14ac:dyDescent="0.25">
      <c r="A1388" s="56">
        <v>45747</v>
      </c>
      <c r="B1388" s="92" t="s">
        <v>2544</v>
      </c>
      <c r="C1388" s="55" t="s">
        <v>4316</v>
      </c>
      <c r="D1388" s="55" t="s">
        <v>1742</v>
      </c>
      <c r="E1388" s="55" t="s">
        <v>89</v>
      </c>
      <c r="F1388" s="55">
        <v>50900060</v>
      </c>
      <c r="G1388" s="55" t="s">
        <v>500</v>
      </c>
      <c r="H1388" s="55" t="s">
        <v>89</v>
      </c>
      <c r="I1388" s="57">
        <v>107.03</v>
      </c>
      <c r="J1388" s="57">
        <v>107.03</v>
      </c>
      <c r="K1388" s="55" t="s">
        <v>4284</v>
      </c>
      <c r="L1388" s="55" t="s">
        <v>1644</v>
      </c>
      <c r="M1388" s="55" t="s">
        <v>4316</v>
      </c>
      <c r="N1388" s="56">
        <v>45758</v>
      </c>
      <c r="O1388" s="55" t="s">
        <v>1644</v>
      </c>
      <c r="P1388" s="55" t="s">
        <v>335</v>
      </c>
      <c r="Q1388" s="55" t="s">
        <v>3819</v>
      </c>
      <c r="R1388" s="55" t="s">
        <v>1644</v>
      </c>
      <c r="S1388" s="55" t="s">
        <v>1644</v>
      </c>
      <c r="T1388" s="55" t="s">
        <v>1644</v>
      </c>
      <c r="U1388" s="55" t="s">
        <v>1644</v>
      </c>
      <c r="V1388" s="55" t="s">
        <v>1644</v>
      </c>
      <c r="W1388" s="55" t="s">
        <v>1644</v>
      </c>
      <c r="X1388" s="56"/>
      <c r="Y1388" s="55" t="s">
        <v>1644</v>
      </c>
      <c r="Z1388" s="56"/>
      <c r="AA1388" s="55" t="s">
        <v>1644</v>
      </c>
      <c r="AB1388" s="59">
        <v>1762784</v>
      </c>
      <c r="AC1388" s="55" t="s">
        <v>1554</v>
      </c>
      <c r="AD1388" s="55" t="s">
        <v>1644</v>
      </c>
      <c r="AE1388" s="58">
        <v>0</v>
      </c>
      <c r="AF1388" s="55" t="s">
        <v>1644</v>
      </c>
      <c r="AG1388" s="55" t="s">
        <v>1644</v>
      </c>
      <c r="AH1388" s="55" t="s">
        <v>1644</v>
      </c>
      <c r="AI1388" s="55" t="s">
        <v>1644</v>
      </c>
      <c r="AJ1388" s="55" t="s">
        <v>1644</v>
      </c>
      <c r="AK1388" s="55" t="s">
        <v>1644</v>
      </c>
      <c r="AL1388" s="55" t="s">
        <v>1644</v>
      </c>
      <c r="AM1388" s="55" t="s">
        <v>4299</v>
      </c>
      <c r="AN1388" s="55" t="s">
        <v>1644</v>
      </c>
      <c r="AO1388" t="s">
        <v>3842</v>
      </c>
    </row>
    <row r="1389" spans="1:41" x14ac:dyDescent="0.25">
      <c r="A1389" s="56">
        <v>45747</v>
      </c>
      <c r="B1389" s="92" t="s">
        <v>2544</v>
      </c>
      <c r="C1389" s="55" t="s">
        <v>4316</v>
      </c>
      <c r="D1389" s="55" t="s">
        <v>1742</v>
      </c>
      <c r="E1389" s="55" t="s">
        <v>89</v>
      </c>
      <c r="F1389" s="55">
        <v>50900010</v>
      </c>
      <c r="G1389" s="55" t="s">
        <v>490</v>
      </c>
      <c r="H1389" s="55" t="s">
        <v>89</v>
      </c>
      <c r="I1389" s="57">
        <v>-43921.13</v>
      </c>
      <c r="J1389" s="57">
        <v>-43921.13</v>
      </c>
      <c r="K1389" s="55" t="s">
        <v>4286</v>
      </c>
      <c r="L1389" s="55" t="s">
        <v>1644</v>
      </c>
      <c r="M1389" s="55" t="s">
        <v>4316</v>
      </c>
      <c r="N1389" s="56">
        <v>45758</v>
      </c>
      <c r="O1389" s="55" t="s">
        <v>1644</v>
      </c>
      <c r="P1389" s="55" t="s">
        <v>329</v>
      </c>
      <c r="Q1389" s="55" t="s">
        <v>330</v>
      </c>
      <c r="R1389" s="55" t="s">
        <v>1644</v>
      </c>
      <c r="S1389" s="55" t="s">
        <v>1644</v>
      </c>
      <c r="T1389" s="55" t="s">
        <v>1644</v>
      </c>
      <c r="U1389" s="55" t="s">
        <v>1644</v>
      </c>
      <c r="V1389" s="55" t="s">
        <v>1644</v>
      </c>
      <c r="W1389" s="55" t="s">
        <v>1644</v>
      </c>
      <c r="X1389" s="56"/>
      <c r="Y1389" s="55" t="s">
        <v>1644</v>
      </c>
      <c r="Z1389" s="56"/>
      <c r="AA1389" s="55" t="s">
        <v>1644</v>
      </c>
      <c r="AB1389" s="59">
        <v>-723381010</v>
      </c>
      <c r="AC1389" s="55" t="s">
        <v>1554</v>
      </c>
      <c r="AD1389" s="55" t="s">
        <v>1644</v>
      </c>
      <c r="AE1389" s="58">
        <v>0</v>
      </c>
      <c r="AF1389" s="55" t="s">
        <v>1644</v>
      </c>
      <c r="AG1389" s="55" t="s">
        <v>1644</v>
      </c>
      <c r="AH1389" s="55" t="s">
        <v>1644</v>
      </c>
      <c r="AI1389" s="55" t="s">
        <v>1644</v>
      </c>
      <c r="AJ1389" s="55" t="s">
        <v>1644</v>
      </c>
      <c r="AK1389" s="55" t="s">
        <v>1644</v>
      </c>
      <c r="AL1389" s="55" t="s">
        <v>1644</v>
      </c>
      <c r="AM1389" s="55" t="s">
        <v>4299</v>
      </c>
      <c r="AN1389" s="55" t="s">
        <v>1644</v>
      </c>
      <c r="AO1389" t="s">
        <v>3842</v>
      </c>
    </row>
    <row r="1390" spans="1:41" x14ac:dyDescent="0.25">
      <c r="A1390" s="56">
        <v>45747</v>
      </c>
      <c r="B1390" s="92" t="s">
        <v>2544</v>
      </c>
      <c r="C1390" s="55" t="s">
        <v>4316</v>
      </c>
      <c r="D1390" s="55" t="s">
        <v>1742</v>
      </c>
      <c r="E1390" s="55" t="s">
        <v>89</v>
      </c>
      <c r="F1390" s="55">
        <v>50900050</v>
      </c>
      <c r="G1390" s="55" t="s">
        <v>498</v>
      </c>
      <c r="H1390" s="55" t="s">
        <v>89</v>
      </c>
      <c r="I1390" s="57">
        <v>31.13</v>
      </c>
      <c r="J1390" s="57">
        <v>31.13</v>
      </c>
      <c r="K1390" s="55" t="s">
        <v>4284</v>
      </c>
      <c r="L1390" s="55" t="s">
        <v>1644</v>
      </c>
      <c r="M1390" s="55" t="s">
        <v>4316</v>
      </c>
      <c r="N1390" s="56">
        <v>45758</v>
      </c>
      <c r="O1390" s="55" t="s">
        <v>1644</v>
      </c>
      <c r="P1390" s="55" t="s">
        <v>335</v>
      </c>
      <c r="Q1390" s="55" t="s">
        <v>3819</v>
      </c>
      <c r="R1390" s="55" t="s">
        <v>1644</v>
      </c>
      <c r="S1390" s="55" t="s">
        <v>1644</v>
      </c>
      <c r="T1390" s="55" t="s">
        <v>1644</v>
      </c>
      <c r="U1390" s="55" t="s">
        <v>1644</v>
      </c>
      <c r="V1390" s="55" t="s">
        <v>1644</v>
      </c>
      <c r="W1390" s="55" t="s">
        <v>1644</v>
      </c>
      <c r="X1390" s="56"/>
      <c r="Y1390" s="55" t="s">
        <v>1644</v>
      </c>
      <c r="Z1390" s="56"/>
      <c r="AA1390" s="55" t="s">
        <v>1644</v>
      </c>
      <c r="AB1390" s="59">
        <v>512711</v>
      </c>
      <c r="AC1390" s="55" t="s">
        <v>1554</v>
      </c>
      <c r="AD1390" s="55" t="s">
        <v>1644</v>
      </c>
      <c r="AE1390" s="58">
        <v>0</v>
      </c>
      <c r="AF1390" s="55" t="s">
        <v>1644</v>
      </c>
      <c r="AG1390" s="55" t="s">
        <v>1644</v>
      </c>
      <c r="AH1390" s="55" t="s">
        <v>1644</v>
      </c>
      <c r="AI1390" s="55" t="s">
        <v>1644</v>
      </c>
      <c r="AJ1390" s="55" t="s">
        <v>1644</v>
      </c>
      <c r="AK1390" s="55" t="s">
        <v>1644</v>
      </c>
      <c r="AL1390" s="55" t="s">
        <v>1644</v>
      </c>
      <c r="AM1390" s="55" t="s">
        <v>4299</v>
      </c>
      <c r="AN1390" s="55" t="s">
        <v>1644</v>
      </c>
      <c r="AO1390" t="s">
        <v>3842</v>
      </c>
    </row>
    <row r="1391" spans="1:41" x14ac:dyDescent="0.25">
      <c r="A1391" s="56">
        <v>45747</v>
      </c>
      <c r="B1391" s="92" t="s">
        <v>2544</v>
      </c>
      <c r="C1391" s="55" t="s">
        <v>4316</v>
      </c>
      <c r="D1391" s="55" t="s">
        <v>1742</v>
      </c>
      <c r="E1391" s="55" t="s">
        <v>89</v>
      </c>
      <c r="F1391" s="55">
        <v>50900000</v>
      </c>
      <c r="G1391" s="55" t="s">
        <v>488</v>
      </c>
      <c r="H1391" s="55" t="s">
        <v>89</v>
      </c>
      <c r="I1391" s="57">
        <v>310.75</v>
      </c>
      <c r="J1391" s="57">
        <v>310.75</v>
      </c>
      <c r="K1391" s="55" t="s">
        <v>4284</v>
      </c>
      <c r="L1391" s="55" t="s">
        <v>1644</v>
      </c>
      <c r="M1391" s="55" t="s">
        <v>4316</v>
      </c>
      <c r="N1391" s="56">
        <v>45758</v>
      </c>
      <c r="O1391" s="55" t="s">
        <v>1644</v>
      </c>
      <c r="P1391" s="55" t="s">
        <v>339</v>
      </c>
      <c r="Q1391" s="55" t="s">
        <v>340</v>
      </c>
      <c r="R1391" s="55" t="s">
        <v>1644</v>
      </c>
      <c r="S1391" s="55" t="s">
        <v>1644</v>
      </c>
      <c r="T1391" s="55" t="s">
        <v>1644</v>
      </c>
      <c r="U1391" s="55" t="s">
        <v>1644</v>
      </c>
      <c r="V1391" s="55" t="s">
        <v>1644</v>
      </c>
      <c r="W1391" s="55" t="s">
        <v>1644</v>
      </c>
      <c r="X1391" s="56"/>
      <c r="Y1391" s="55" t="s">
        <v>1644</v>
      </c>
      <c r="Z1391" s="56"/>
      <c r="AA1391" s="55" t="s">
        <v>1644</v>
      </c>
      <c r="AB1391" s="59">
        <v>5118053</v>
      </c>
      <c r="AC1391" s="55" t="s">
        <v>1554</v>
      </c>
      <c r="AD1391" s="55" t="s">
        <v>1644</v>
      </c>
      <c r="AE1391" s="58">
        <v>0</v>
      </c>
      <c r="AF1391" s="55" t="s">
        <v>1644</v>
      </c>
      <c r="AG1391" s="55" t="s">
        <v>1644</v>
      </c>
      <c r="AH1391" s="55" t="s">
        <v>1644</v>
      </c>
      <c r="AI1391" s="55" t="s">
        <v>1644</v>
      </c>
      <c r="AJ1391" s="55" t="s">
        <v>1644</v>
      </c>
      <c r="AK1391" s="55" t="s">
        <v>1644</v>
      </c>
      <c r="AL1391" s="55" t="s">
        <v>1644</v>
      </c>
      <c r="AM1391" s="55" t="s">
        <v>4299</v>
      </c>
      <c r="AN1391" s="55" t="s">
        <v>1644</v>
      </c>
      <c r="AO1391" t="s">
        <v>3842</v>
      </c>
    </row>
    <row r="1392" spans="1:41" x14ac:dyDescent="0.25">
      <c r="A1392" s="56">
        <v>45747</v>
      </c>
      <c r="B1392" s="92" t="s">
        <v>2544</v>
      </c>
      <c r="C1392" s="55" t="s">
        <v>4316</v>
      </c>
      <c r="D1392" s="55" t="s">
        <v>1742</v>
      </c>
      <c r="E1392" s="55" t="s">
        <v>89</v>
      </c>
      <c r="F1392" s="55">
        <v>50900010</v>
      </c>
      <c r="G1392" s="55" t="s">
        <v>490</v>
      </c>
      <c r="H1392" s="55" t="s">
        <v>89</v>
      </c>
      <c r="I1392" s="57">
        <v>11732.12</v>
      </c>
      <c r="J1392" s="57">
        <v>11732.12</v>
      </c>
      <c r="K1392" s="55" t="s">
        <v>4286</v>
      </c>
      <c r="L1392" s="55" t="s">
        <v>1644</v>
      </c>
      <c r="M1392" s="55" t="s">
        <v>4316</v>
      </c>
      <c r="N1392" s="56">
        <v>45758</v>
      </c>
      <c r="O1392" s="55" t="s">
        <v>1644</v>
      </c>
      <c r="P1392" s="55" t="s">
        <v>333</v>
      </c>
      <c r="Q1392" s="55" t="s">
        <v>334</v>
      </c>
      <c r="R1392" s="55" t="s">
        <v>1644</v>
      </c>
      <c r="S1392" s="55" t="s">
        <v>1644</v>
      </c>
      <c r="T1392" s="55" t="s">
        <v>1644</v>
      </c>
      <c r="U1392" s="55" t="s">
        <v>1644</v>
      </c>
      <c r="V1392" s="55" t="s">
        <v>1644</v>
      </c>
      <c r="W1392" s="55" t="s">
        <v>1644</v>
      </c>
      <c r="X1392" s="56"/>
      <c r="Y1392" s="55" t="s">
        <v>1644</v>
      </c>
      <c r="Z1392" s="56"/>
      <c r="AA1392" s="55" t="s">
        <v>1644</v>
      </c>
      <c r="AB1392" s="59">
        <v>193228016</v>
      </c>
      <c r="AC1392" s="55" t="s">
        <v>1554</v>
      </c>
      <c r="AD1392" s="55" t="s">
        <v>1644</v>
      </c>
      <c r="AE1392" s="58">
        <v>0</v>
      </c>
      <c r="AF1392" s="55" t="s">
        <v>1644</v>
      </c>
      <c r="AG1392" s="55" t="s">
        <v>1644</v>
      </c>
      <c r="AH1392" s="55" t="s">
        <v>1644</v>
      </c>
      <c r="AI1392" s="55" t="s">
        <v>1644</v>
      </c>
      <c r="AJ1392" s="55" t="s">
        <v>1644</v>
      </c>
      <c r="AK1392" s="55" t="s">
        <v>1644</v>
      </c>
      <c r="AL1392" s="55" t="s">
        <v>1644</v>
      </c>
      <c r="AM1392" s="55" t="s">
        <v>4299</v>
      </c>
      <c r="AN1392" s="55" t="s">
        <v>1644</v>
      </c>
      <c r="AO1392" t="s">
        <v>3842</v>
      </c>
    </row>
    <row r="1393" spans="1:41" x14ac:dyDescent="0.25">
      <c r="A1393" s="56">
        <v>45747</v>
      </c>
      <c r="B1393" s="92" t="s">
        <v>2544</v>
      </c>
      <c r="C1393" s="55" t="s">
        <v>4316</v>
      </c>
      <c r="D1393" s="55" t="s">
        <v>1742</v>
      </c>
      <c r="E1393" s="55" t="s">
        <v>89</v>
      </c>
      <c r="F1393" s="55">
        <v>50900000</v>
      </c>
      <c r="G1393" s="55" t="s">
        <v>488</v>
      </c>
      <c r="H1393" s="55" t="s">
        <v>89</v>
      </c>
      <c r="I1393" s="57">
        <v>342.38</v>
      </c>
      <c r="J1393" s="57">
        <v>342.38</v>
      </c>
      <c r="K1393" s="55" t="s">
        <v>4284</v>
      </c>
      <c r="L1393" s="55" t="s">
        <v>1644</v>
      </c>
      <c r="M1393" s="55" t="s">
        <v>4316</v>
      </c>
      <c r="N1393" s="56">
        <v>45758</v>
      </c>
      <c r="O1393" s="55" t="s">
        <v>1644</v>
      </c>
      <c r="P1393" s="55" t="s">
        <v>341</v>
      </c>
      <c r="Q1393" s="55" t="s">
        <v>342</v>
      </c>
      <c r="R1393" s="55" t="s">
        <v>1644</v>
      </c>
      <c r="S1393" s="55" t="s">
        <v>1644</v>
      </c>
      <c r="T1393" s="55" t="s">
        <v>1644</v>
      </c>
      <c r="U1393" s="55" t="s">
        <v>1644</v>
      </c>
      <c r="V1393" s="55" t="s">
        <v>1644</v>
      </c>
      <c r="W1393" s="55" t="s">
        <v>1644</v>
      </c>
      <c r="X1393" s="56"/>
      <c r="Y1393" s="55" t="s">
        <v>1644</v>
      </c>
      <c r="Z1393" s="56"/>
      <c r="AA1393" s="55" t="s">
        <v>1644</v>
      </c>
      <c r="AB1393" s="59">
        <v>5638999</v>
      </c>
      <c r="AC1393" s="55" t="s">
        <v>1554</v>
      </c>
      <c r="AD1393" s="55" t="s">
        <v>1644</v>
      </c>
      <c r="AE1393" s="58">
        <v>0</v>
      </c>
      <c r="AF1393" s="55" t="s">
        <v>1644</v>
      </c>
      <c r="AG1393" s="55" t="s">
        <v>1644</v>
      </c>
      <c r="AH1393" s="55" t="s">
        <v>1644</v>
      </c>
      <c r="AI1393" s="55" t="s">
        <v>1644</v>
      </c>
      <c r="AJ1393" s="55" t="s">
        <v>1644</v>
      </c>
      <c r="AK1393" s="55" t="s">
        <v>1644</v>
      </c>
      <c r="AL1393" s="55" t="s">
        <v>1644</v>
      </c>
      <c r="AM1393" s="55" t="s">
        <v>4299</v>
      </c>
      <c r="AN1393" s="55" t="s">
        <v>1644</v>
      </c>
      <c r="AO1393" t="s">
        <v>3842</v>
      </c>
    </row>
    <row r="1394" spans="1:41" x14ac:dyDescent="0.25">
      <c r="A1394" s="56">
        <v>45747</v>
      </c>
      <c r="B1394" s="92" t="s">
        <v>2544</v>
      </c>
      <c r="C1394" s="55" t="s">
        <v>4316</v>
      </c>
      <c r="D1394" s="55" t="s">
        <v>1742</v>
      </c>
      <c r="E1394" s="55" t="s">
        <v>89</v>
      </c>
      <c r="F1394" s="55">
        <v>50900020</v>
      </c>
      <c r="G1394" s="55" t="s">
        <v>492</v>
      </c>
      <c r="H1394" s="55" t="s">
        <v>89</v>
      </c>
      <c r="I1394" s="57">
        <v>30618.54</v>
      </c>
      <c r="J1394" s="57">
        <v>30618.54</v>
      </c>
      <c r="K1394" s="55" t="s">
        <v>4286</v>
      </c>
      <c r="L1394" s="55" t="s">
        <v>1644</v>
      </c>
      <c r="M1394" s="55" t="s">
        <v>4316</v>
      </c>
      <c r="N1394" s="56">
        <v>45758</v>
      </c>
      <c r="O1394" s="55" t="s">
        <v>1644</v>
      </c>
      <c r="P1394" s="55" t="s">
        <v>333</v>
      </c>
      <c r="Q1394" s="55" t="s">
        <v>334</v>
      </c>
      <c r="R1394" s="55" t="s">
        <v>1644</v>
      </c>
      <c r="S1394" s="55" t="s">
        <v>1644</v>
      </c>
      <c r="T1394" s="55" t="s">
        <v>1644</v>
      </c>
      <c r="U1394" s="55" t="s">
        <v>1644</v>
      </c>
      <c r="V1394" s="55" t="s">
        <v>1644</v>
      </c>
      <c r="W1394" s="55" t="s">
        <v>1644</v>
      </c>
      <c r="X1394" s="56"/>
      <c r="Y1394" s="55" t="s">
        <v>1644</v>
      </c>
      <c r="Z1394" s="56"/>
      <c r="AA1394" s="55" t="s">
        <v>1644</v>
      </c>
      <c r="AB1394" s="59">
        <v>504287354</v>
      </c>
      <c r="AC1394" s="55" t="s">
        <v>1554</v>
      </c>
      <c r="AD1394" s="55" t="s">
        <v>1644</v>
      </c>
      <c r="AE1394" s="58">
        <v>0</v>
      </c>
      <c r="AF1394" s="55" t="s">
        <v>1644</v>
      </c>
      <c r="AG1394" s="55" t="s">
        <v>1644</v>
      </c>
      <c r="AH1394" s="55" t="s">
        <v>1644</v>
      </c>
      <c r="AI1394" s="55" t="s">
        <v>1644</v>
      </c>
      <c r="AJ1394" s="55" t="s">
        <v>1644</v>
      </c>
      <c r="AK1394" s="55" t="s">
        <v>1644</v>
      </c>
      <c r="AL1394" s="55" t="s">
        <v>1644</v>
      </c>
      <c r="AM1394" s="55" t="s">
        <v>4299</v>
      </c>
      <c r="AN1394" s="55" t="s">
        <v>1644</v>
      </c>
      <c r="AO1394" t="s">
        <v>3842</v>
      </c>
    </row>
    <row r="1395" spans="1:41" x14ac:dyDescent="0.25">
      <c r="A1395" s="56">
        <v>45747</v>
      </c>
      <c r="B1395" s="92" t="s">
        <v>2544</v>
      </c>
      <c r="C1395" s="55" t="s">
        <v>4316</v>
      </c>
      <c r="D1395" s="55" t="s">
        <v>1742</v>
      </c>
      <c r="E1395" s="55" t="s">
        <v>89</v>
      </c>
      <c r="F1395" s="55">
        <v>50900010</v>
      </c>
      <c r="G1395" s="55" t="s">
        <v>490</v>
      </c>
      <c r="H1395" s="55" t="s">
        <v>89</v>
      </c>
      <c r="I1395" s="57">
        <v>291.39999999999998</v>
      </c>
      <c r="J1395" s="57">
        <v>291.39999999999998</v>
      </c>
      <c r="K1395" s="55" t="s">
        <v>4286</v>
      </c>
      <c r="L1395" s="55" t="s">
        <v>1644</v>
      </c>
      <c r="M1395" s="55" t="s">
        <v>4316</v>
      </c>
      <c r="N1395" s="56">
        <v>45758</v>
      </c>
      <c r="O1395" s="55" t="s">
        <v>1644</v>
      </c>
      <c r="P1395" s="55" t="s">
        <v>341</v>
      </c>
      <c r="Q1395" s="55" t="s">
        <v>342</v>
      </c>
      <c r="R1395" s="55" t="s">
        <v>1644</v>
      </c>
      <c r="S1395" s="55" t="s">
        <v>1644</v>
      </c>
      <c r="T1395" s="55" t="s">
        <v>1644</v>
      </c>
      <c r="U1395" s="55" t="s">
        <v>1644</v>
      </c>
      <c r="V1395" s="55" t="s">
        <v>1644</v>
      </c>
      <c r="W1395" s="55" t="s">
        <v>1644</v>
      </c>
      <c r="X1395" s="56"/>
      <c r="Y1395" s="55" t="s">
        <v>1644</v>
      </c>
      <c r="Z1395" s="56"/>
      <c r="AA1395" s="55" t="s">
        <v>1644</v>
      </c>
      <c r="AB1395" s="59">
        <v>4799358</v>
      </c>
      <c r="AC1395" s="55" t="s">
        <v>1554</v>
      </c>
      <c r="AD1395" s="55" t="s">
        <v>1644</v>
      </c>
      <c r="AE1395" s="58">
        <v>0</v>
      </c>
      <c r="AF1395" s="55" t="s">
        <v>1644</v>
      </c>
      <c r="AG1395" s="55" t="s">
        <v>1644</v>
      </c>
      <c r="AH1395" s="55" t="s">
        <v>1644</v>
      </c>
      <c r="AI1395" s="55" t="s">
        <v>1644</v>
      </c>
      <c r="AJ1395" s="55" t="s">
        <v>1644</v>
      </c>
      <c r="AK1395" s="55" t="s">
        <v>1644</v>
      </c>
      <c r="AL1395" s="55" t="s">
        <v>1644</v>
      </c>
      <c r="AM1395" s="55" t="s">
        <v>4299</v>
      </c>
      <c r="AN1395" s="55" t="s">
        <v>1644</v>
      </c>
      <c r="AO1395" t="s">
        <v>3842</v>
      </c>
    </row>
    <row r="1396" spans="1:41" x14ac:dyDescent="0.25">
      <c r="A1396" s="56">
        <v>45747</v>
      </c>
      <c r="B1396" s="92" t="s">
        <v>2544</v>
      </c>
      <c r="C1396" s="55" t="s">
        <v>4316</v>
      </c>
      <c r="D1396" s="55" t="s">
        <v>1742</v>
      </c>
      <c r="E1396" s="55" t="s">
        <v>89</v>
      </c>
      <c r="F1396" s="55">
        <v>50900050</v>
      </c>
      <c r="G1396" s="55" t="s">
        <v>498</v>
      </c>
      <c r="H1396" s="55" t="s">
        <v>89</v>
      </c>
      <c r="I1396" s="57">
        <v>65.53</v>
      </c>
      <c r="J1396" s="57">
        <v>65.53</v>
      </c>
      <c r="K1396" s="55" t="s">
        <v>4284</v>
      </c>
      <c r="L1396" s="55" t="s">
        <v>1644</v>
      </c>
      <c r="M1396" s="55" t="s">
        <v>4316</v>
      </c>
      <c r="N1396" s="56">
        <v>45758</v>
      </c>
      <c r="O1396" s="55" t="s">
        <v>1644</v>
      </c>
      <c r="P1396" s="55" t="s">
        <v>343</v>
      </c>
      <c r="Q1396" s="55" t="s">
        <v>344</v>
      </c>
      <c r="R1396" s="55" t="s">
        <v>1644</v>
      </c>
      <c r="S1396" s="55" t="s">
        <v>1644</v>
      </c>
      <c r="T1396" s="55" t="s">
        <v>1644</v>
      </c>
      <c r="U1396" s="55" t="s">
        <v>1644</v>
      </c>
      <c r="V1396" s="55" t="s">
        <v>1644</v>
      </c>
      <c r="W1396" s="55" t="s">
        <v>1644</v>
      </c>
      <c r="X1396" s="56"/>
      <c r="Y1396" s="55" t="s">
        <v>1644</v>
      </c>
      <c r="Z1396" s="56"/>
      <c r="AA1396" s="55" t="s">
        <v>1644</v>
      </c>
      <c r="AB1396" s="59">
        <v>1079279</v>
      </c>
      <c r="AC1396" s="55" t="s">
        <v>1554</v>
      </c>
      <c r="AD1396" s="55" t="s">
        <v>1644</v>
      </c>
      <c r="AE1396" s="58">
        <v>0</v>
      </c>
      <c r="AF1396" s="55" t="s">
        <v>1644</v>
      </c>
      <c r="AG1396" s="55" t="s">
        <v>1644</v>
      </c>
      <c r="AH1396" s="55" t="s">
        <v>1644</v>
      </c>
      <c r="AI1396" s="55" t="s">
        <v>1644</v>
      </c>
      <c r="AJ1396" s="55" t="s">
        <v>1644</v>
      </c>
      <c r="AK1396" s="55" t="s">
        <v>1644</v>
      </c>
      <c r="AL1396" s="55" t="s">
        <v>1644</v>
      </c>
      <c r="AM1396" s="55" t="s">
        <v>4299</v>
      </c>
      <c r="AN1396" s="55" t="s">
        <v>1644</v>
      </c>
      <c r="AO1396" t="s">
        <v>4386</v>
      </c>
    </row>
    <row r="1397" spans="1:41" x14ac:dyDescent="0.25">
      <c r="A1397" s="56">
        <v>45747</v>
      </c>
      <c r="B1397" s="92" t="s">
        <v>2544</v>
      </c>
      <c r="C1397" s="55" t="s">
        <v>4316</v>
      </c>
      <c r="D1397" s="55" t="s">
        <v>1742</v>
      </c>
      <c r="E1397" s="55" t="s">
        <v>89</v>
      </c>
      <c r="F1397" s="55">
        <v>50900050</v>
      </c>
      <c r="G1397" s="55" t="s">
        <v>498</v>
      </c>
      <c r="H1397" s="55" t="s">
        <v>89</v>
      </c>
      <c r="I1397" s="57">
        <v>5.01</v>
      </c>
      <c r="J1397" s="57">
        <v>5.01</v>
      </c>
      <c r="K1397" s="55" t="s">
        <v>4284</v>
      </c>
      <c r="L1397" s="55" t="s">
        <v>1644</v>
      </c>
      <c r="M1397" s="55" t="s">
        <v>4316</v>
      </c>
      <c r="N1397" s="56">
        <v>45758</v>
      </c>
      <c r="O1397" s="55" t="s">
        <v>1644</v>
      </c>
      <c r="P1397" s="55" t="s">
        <v>339</v>
      </c>
      <c r="Q1397" s="55" t="s">
        <v>340</v>
      </c>
      <c r="R1397" s="55" t="s">
        <v>1644</v>
      </c>
      <c r="S1397" s="55" t="s">
        <v>1644</v>
      </c>
      <c r="T1397" s="55" t="s">
        <v>1644</v>
      </c>
      <c r="U1397" s="55" t="s">
        <v>1644</v>
      </c>
      <c r="V1397" s="55" t="s">
        <v>1644</v>
      </c>
      <c r="W1397" s="55" t="s">
        <v>1644</v>
      </c>
      <c r="X1397" s="56"/>
      <c r="Y1397" s="55" t="s">
        <v>1644</v>
      </c>
      <c r="Z1397" s="56"/>
      <c r="AA1397" s="55" t="s">
        <v>1644</v>
      </c>
      <c r="AB1397" s="59">
        <v>82515</v>
      </c>
      <c r="AC1397" s="55" t="s">
        <v>1554</v>
      </c>
      <c r="AD1397" s="55" t="s">
        <v>1644</v>
      </c>
      <c r="AE1397" s="58">
        <v>0</v>
      </c>
      <c r="AF1397" s="55" t="s">
        <v>1644</v>
      </c>
      <c r="AG1397" s="55" t="s">
        <v>1644</v>
      </c>
      <c r="AH1397" s="55" t="s">
        <v>1644</v>
      </c>
      <c r="AI1397" s="55" t="s">
        <v>1644</v>
      </c>
      <c r="AJ1397" s="55" t="s">
        <v>1644</v>
      </c>
      <c r="AK1397" s="55" t="s">
        <v>1644</v>
      </c>
      <c r="AL1397" s="55" t="s">
        <v>1644</v>
      </c>
      <c r="AM1397" s="55" t="s">
        <v>4299</v>
      </c>
      <c r="AN1397" s="55" t="s">
        <v>1644</v>
      </c>
      <c r="AO1397" t="s">
        <v>3842</v>
      </c>
    </row>
    <row r="1398" spans="1:41" x14ac:dyDescent="0.25">
      <c r="A1398" s="56">
        <v>45747</v>
      </c>
      <c r="B1398" s="92" t="s">
        <v>2544</v>
      </c>
      <c r="C1398" s="55" t="s">
        <v>4316</v>
      </c>
      <c r="D1398" s="55" t="s">
        <v>1742</v>
      </c>
      <c r="E1398" s="55" t="s">
        <v>89</v>
      </c>
      <c r="F1398" s="55">
        <v>50900020</v>
      </c>
      <c r="G1398" s="55" t="s">
        <v>492</v>
      </c>
      <c r="H1398" s="55" t="s">
        <v>89</v>
      </c>
      <c r="I1398" s="57">
        <v>25991.759999999998</v>
      </c>
      <c r="J1398" s="57">
        <v>25991.759999999998</v>
      </c>
      <c r="K1398" s="55" t="s">
        <v>4286</v>
      </c>
      <c r="L1398" s="55" t="s">
        <v>1644</v>
      </c>
      <c r="M1398" s="55" t="s">
        <v>4316</v>
      </c>
      <c r="N1398" s="56">
        <v>45758</v>
      </c>
      <c r="O1398" s="55" t="s">
        <v>1644</v>
      </c>
      <c r="P1398" s="55" t="s">
        <v>332</v>
      </c>
      <c r="Q1398" s="55" t="s">
        <v>3818</v>
      </c>
      <c r="R1398" s="55" t="s">
        <v>1644</v>
      </c>
      <c r="S1398" s="55" t="s">
        <v>1644</v>
      </c>
      <c r="T1398" s="55" t="s">
        <v>1644</v>
      </c>
      <c r="U1398" s="55" t="s">
        <v>1644</v>
      </c>
      <c r="V1398" s="55" t="s">
        <v>1644</v>
      </c>
      <c r="W1398" s="55" t="s">
        <v>1644</v>
      </c>
      <c r="X1398" s="56"/>
      <c r="Y1398" s="55" t="s">
        <v>1644</v>
      </c>
      <c r="Z1398" s="56"/>
      <c r="AA1398" s="55" t="s">
        <v>1644</v>
      </c>
      <c r="AB1398" s="59">
        <v>428084287</v>
      </c>
      <c r="AC1398" s="55" t="s">
        <v>1554</v>
      </c>
      <c r="AD1398" s="55" t="s">
        <v>1644</v>
      </c>
      <c r="AE1398" s="58">
        <v>0</v>
      </c>
      <c r="AF1398" s="55" t="s">
        <v>1644</v>
      </c>
      <c r="AG1398" s="55" t="s">
        <v>1644</v>
      </c>
      <c r="AH1398" s="55" t="s">
        <v>1644</v>
      </c>
      <c r="AI1398" s="55" t="s">
        <v>1644</v>
      </c>
      <c r="AJ1398" s="55" t="s">
        <v>1644</v>
      </c>
      <c r="AK1398" s="55" t="s">
        <v>1644</v>
      </c>
      <c r="AL1398" s="55" t="s">
        <v>1644</v>
      </c>
      <c r="AM1398" s="55" t="s">
        <v>4299</v>
      </c>
      <c r="AN1398" s="55" t="s">
        <v>1644</v>
      </c>
      <c r="AO1398" t="s">
        <v>3842</v>
      </c>
    </row>
    <row r="1399" spans="1:41" x14ac:dyDescent="0.25">
      <c r="A1399" s="56">
        <v>45747</v>
      </c>
      <c r="B1399" s="92" t="s">
        <v>2544</v>
      </c>
      <c r="C1399" s="55" t="s">
        <v>4316</v>
      </c>
      <c r="D1399" s="55" t="s">
        <v>1742</v>
      </c>
      <c r="E1399" s="55" t="s">
        <v>89</v>
      </c>
      <c r="F1399" s="55">
        <v>50900010</v>
      </c>
      <c r="G1399" s="55" t="s">
        <v>490</v>
      </c>
      <c r="H1399" s="55" t="s">
        <v>89</v>
      </c>
      <c r="I1399" s="57">
        <v>410.13</v>
      </c>
      <c r="J1399" s="57">
        <v>410.13</v>
      </c>
      <c r="K1399" s="55" t="s">
        <v>4286</v>
      </c>
      <c r="L1399" s="55" t="s">
        <v>1644</v>
      </c>
      <c r="M1399" s="55" t="s">
        <v>4316</v>
      </c>
      <c r="N1399" s="56">
        <v>45758</v>
      </c>
      <c r="O1399" s="55" t="s">
        <v>1644</v>
      </c>
      <c r="P1399" s="55" t="s">
        <v>336</v>
      </c>
      <c r="Q1399" s="55" t="s">
        <v>3820</v>
      </c>
      <c r="R1399" s="55" t="s">
        <v>1644</v>
      </c>
      <c r="S1399" s="55" t="s">
        <v>1644</v>
      </c>
      <c r="T1399" s="55" t="s">
        <v>1644</v>
      </c>
      <c r="U1399" s="55" t="s">
        <v>1644</v>
      </c>
      <c r="V1399" s="55" t="s">
        <v>1644</v>
      </c>
      <c r="W1399" s="55" t="s">
        <v>1644</v>
      </c>
      <c r="X1399" s="56"/>
      <c r="Y1399" s="55" t="s">
        <v>1644</v>
      </c>
      <c r="Z1399" s="56"/>
      <c r="AA1399" s="55" t="s">
        <v>1644</v>
      </c>
      <c r="AB1399" s="59">
        <v>6754841</v>
      </c>
      <c r="AC1399" s="55" t="s">
        <v>1554</v>
      </c>
      <c r="AD1399" s="55" t="s">
        <v>1644</v>
      </c>
      <c r="AE1399" s="58">
        <v>0</v>
      </c>
      <c r="AF1399" s="55" t="s">
        <v>1644</v>
      </c>
      <c r="AG1399" s="55" t="s">
        <v>1644</v>
      </c>
      <c r="AH1399" s="55" t="s">
        <v>1644</v>
      </c>
      <c r="AI1399" s="55" t="s">
        <v>1644</v>
      </c>
      <c r="AJ1399" s="55" t="s">
        <v>1644</v>
      </c>
      <c r="AK1399" s="55" t="s">
        <v>1644</v>
      </c>
      <c r="AL1399" s="55" t="s">
        <v>1644</v>
      </c>
      <c r="AM1399" s="55" t="s">
        <v>4299</v>
      </c>
      <c r="AN1399" s="55" t="s">
        <v>1644</v>
      </c>
      <c r="AO1399" t="s">
        <v>3842</v>
      </c>
    </row>
    <row r="1400" spans="1:41" x14ac:dyDescent="0.25">
      <c r="A1400" s="56">
        <v>45747</v>
      </c>
      <c r="B1400" s="92" t="s">
        <v>2544</v>
      </c>
      <c r="C1400" s="55" t="s">
        <v>4316</v>
      </c>
      <c r="D1400" s="55" t="s">
        <v>1742</v>
      </c>
      <c r="E1400" s="55" t="s">
        <v>89</v>
      </c>
      <c r="F1400" s="55">
        <v>50900050</v>
      </c>
      <c r="G1400" s="55" t="s">
        <v>498</v>
      </c>
      <c r="H1400" s="55" t="s">
        <v>89</v>
      </c>
      <c r="I1400" s="57">
        <v>6.43</v>
      </c>
      <c r="J1400" s="57">
        <v>6.43</v>
      </c>
      <c r="K1400" s="55" t="s">
        <v>4284</v>
      </c>
      <c r="L1400" s="55" t="s">
        <v>1644</v>
      </c>
      <c r="M1400" s="55" t="s">
        <v>4316</v>
      </c>
      <c r="N1400" s="56">
        <v>45758</v>
      </c>
      <c r="O1400" s="55" t="s">
        <v>1644</v>
      </c>
      <c r="P1400" s="55" t="s">
        <v>336</v>
      </c>
      <c r="Q1400" s="55" t="s">
        <v>3820</v>
      </c>
      <c r="R1400" s="55" t="s">
        <v>1644</v>
      </c>
      <c r="S1400" s="55" t="s">
        <v>1644</v>
      </c>
      <c r="T1400" s="55" t="s">
        <v>1644</v>
      </c>
      <c r="U1400" s="55" t="s">
        <v>1644</v>
      </c>
      <c r="V1400" s="55" t="s">
        <v>1644</v>
      </c>
      <c r="W1400" s="55" t="s">
        <v>1644</v>
      </c>
      <c r="X1400" s="56"/>
      <c r="Y1400" s="55" t="s">
        <v>1644</v>
      </c>
      <c r="Z1400" s="56"/>
      <c r="AA1400" s="55" t="s">
        <v>1644</v>
      </c>
      <c r="AB1400" s="59">
        <v>105902</v>
      </c>
      <c r="AC1400" s="55" t="s">
        <v>1554</v>
      </c>
      <c r="AD1400" s="55" t="s">
        <v>1644</v>
      </c>
      <c r="AE1400" s="58">
        <v>0</v>
      </c>
      <c r="AF1400" s="55" t="s">
        <v>1644</v>
      </c>
      <c r="AG1400" s="55" t="s">
        <v>1644</v>
      </c>
      <c r="AH1400" s="55" t="s">
        <v>1644</v>
      </c>
      <c r="AI1400" s="55" t="s">
        <v>1644</v>
      </c>
      <c r="AJ1400" s="55" t="s">
        <v>1644</v>
      </c>
      <c r="AK1400" s="55" t="s">
        <v>1644</v>
      </c>
      <c r="AL1400" s="55" t="s">
        <v>1644</v>
      </c>
      <c r="AM1400" s="55" t="s">
        <v>4299</v>
      </c>
      <c r="AN1400" s="55" t="s">
        <v>1644</v>
      </c>
      <c r="AO1400" t="s">
        <v>3842</v>
      </c>
    </row>
    <row r="1401" spans="1:41" x14ac:dyDescent="0.25">
      <c r="A1401" s="56">
        <v>45747</v>
      </c>
      <c r="B1401" s="92" t="s">
        <v>2544</v>
      </c>
      <c r="C1401" s="55" t="s">
        <v>4316</v>
      </c>
      <c r="D1401" s="55" t="s">
        <v>1742</v>
      </c>
      <c r="E1401" s="55" t="s">
        <v>89</v>
      </c>
      <c r="F1401" s="55">
        <v>50900050</v>
      </c>
      <c r="G1401" s="55" t="s">
        <v>498</v>
      </c>
      <c r="H1401" s="55" t="s">
        <v>89</v>
      </c>
      <c r="I1401" s="57">
        <v>17.97</v>
      </c>
      <c r="J1401" s="57">
        <v>17.97</v>
      </c>
      <c r="K1401" s="55" t="s">
        <v>4284</v>
      </c>
      <c r="L1401" s="55" t="s">
        <v>1644</v>
      </c>
      <c r="M1401" s="55" t="s">
        <v>4316</v>
      </c>
      <c r="N1401" s="56">
        <v>45758</v>
      </c>
      <c r="O1401" s="55" t="s">
        <v>1644</v>
      </c>
      <c r="P1401" s="55" t="s">
        <v>332</v>
      </c>
      <c r="Q1401" s="55" t="s">
        <v>3818</v>
      </c>
      <c r="R1401" s="55" t="s">
        <v>1644</v>
      </c>
      <c r="S1401" s="55" t="s">
        <v>1644</v>
      </c>
      <c r="T1401" s="55" t="s">
        <v>1644</v>
      </c>
      <c r="U1401" s="55" t="s">
        <v>1644</v>
      </c>
      <c r="V1401" s="55" t="s">
        <v>1644</v>
      </c>
      <c r="W1401" s="55" t="s">
        <v>1644</v>
      </c>
      <c r="X1401" s="56"/>
      <c r="Y1401" s="55" t="s">
        <v>1644</v>
      </c>
      <c r="Z1401" s="56"/>
      <c r="AA1401" s="55" t="s">
        <v>1644</v>
      </c>
      <c r="AB1401" s="59">
        <v>295966</v>
      </c>
      <c r="AC1401" s="55" t="s">
        <v>1554</v>
      </c>
      <c r="AD1401" s="55" t="s">
        <v>1644</v>
      </c>
      <c r="AE1401" s="58">
        <v>0</v>
      </c>
      <c r="AF1401" s="55" t="s">
        <v>1644</v>
      </c>
      <c r="AG1401" s="55" t="s">
        <v>1644</v>
      </c>
      <c r="AH1401" s="55" t="s">
        <v>1644</v>
      </c>
      <c r="AI1401" s="55" t="s">
        <v>1644</v>
      </c>
      <c r="AJ1401" s="55" t="s">
        <v>1644</v>
      </c>
      <c r="AK1401" s="55" t="s">
        <v>1644</v>
      </c>
      <c r="AL1401" s="55" t="s">
        <v>1644</v>
      </c>
      <c r="AM1401" s="55" t="s">
        <v>4299</v>
      </c>
      <c r="AN1401" s="55" t="s">
        <v>1644</v>
      </c>
      <c r="AO1401" t="s">
        <v>3842</v>
      </c>
    </row>
    <row r="1402" spans="1:41" x14ac:dyDescent="0.25">
      <c r="A1402" s="56">
        <v>45747</v>
      </c>
      <c r="B1402" s="92" t="s">
        <v>2544</v>
      </c>
      <c r="C1402" s="55" t="s">
        <v>4316</v>
      </c>
      <c r="D1402" s="55" t="s">
        <v>1742</v>
      </c>
      <c r="E1402" s="55" t="s">
        <v>89</v>
      </c>
      <c r="F1402" s="55">
        <v>50900060</v>
      </c>
      <c r="G1402" s="55" t="s">
        <v>500</v>
      </c>
      <c r="H1402" s="55" t="s">
        <v>89</v>
      </c>
      <c r="I1402" s="57">
        <v>70.599999999999994</v>
      </c>
      <c r="J1402" s="57">
        <v>70.599999999999994</v>
      </c>
      <c r="K1402" s="55" t="s">
        <v>4284</v>
      </c>
      <c r="L1402" s="55" t="s">
        <v>1644</v>
      </c>
      <c r="M1402" s="55" t="s">
        <v>4316</v>
      </c>
      <c r="N1402" s="56">
        <v>45758</v>
      </c>
      <c r="O1402" s="55" t="s">
        <v>1644</v>
      </c>
      <c r="P1402" s="55" t="s">
        <v>333</v>
      </c>
      <c r="Q1402" s="55" t="s">
        <v>334</v>
      </c>
      <c r="R1402" s="55" t="s">
        <v>1644</v>
      </c>
      <c r="S1402" s="55" t="s">
        <v>1644</v>
      </c>
      <c r="T1402" s="55" t="s">
        <v>1644</v>
      </c>
      <c r="U1402" s="55" t="s">
        <v>1644</v>
      </c>
      <c r="V1402" s="55" t="s">
        <v>1644</v>
      </c>
      <c r="W1402" s="55" t="s">
        <v>1644</v>
      </c>
      <c r="X1402" s="56"/>
      <c r="Y1402" s="55" t="s">
        <v>1644</v>
      </c>
      <c r="Z1402" s="56"/>
      <c r="AA1402" s="55" t="s">
        <v>1644</v>
      </c>
      <c r="AB1402" s="59">
        <v>1162782</v>
      </c>
      <c r="AC1402" s="55" t="s">
        <v>1554</v>
      </c>
      <c r="AD1402" s="55" t="s">
        <v>1644</v>
      </c>
      <c r="AE1402" s="58">
        <v>0</v>
      </c>
      <c r="AF1402" s="55" t="s">
        <v>1644</v>
      </c>
      <c r="AG1402" s="55" t="s">
        <v>1644</v>
      </c>
      <c r="AH1402" s="55" t="s">
        <v>1644</v>
      </c>
      <c r="AI1402" s="55" t="s">
        <v>1644</v>
      </c>
      <c r="AJ1402" s="55" t="s">
        <v>1644</v>
      </c>
      <c r="AK1402" s="55" t="s">
        <v>1644</v>
      </c>
      <c r="AL1402" s="55" t="s">
        <v>1644</v>
      </c>
      <c r="AM1402" s="55" t="s">
        <v>4299</v>
      </c>
      <c r="AN1402" s="55" t="s">
        <v>1644</v>
      </c>
      <c r="AO1402" t="s">
        <v>3842</v>
      </c>
    </row>
    <row r="1403" spans="1:41" x14ac:dyDescent="0.25">
      <c r="A1403" s="56">
        <v>45747</v>
      </c>
      <c r="B1403" s="92" t="s">
        <v>2544</v>
      </c>
      <c r="C1403" s="55" t="s">
        <v>4316</v>
      </c>
      <c r="D1403" s="55" t="s">
        <v>1742</v>
      </c>
      <c r="E1403" s="55" t="s">
        <v>89</v>
      </c>
      <c r="F1403" s="55">
        <v>50900060</v>
      </c>
      <c r="G1403" s="55" t="s">
        <v>500</v>
      </c>
      <c r="H1403" s="55" t="s">
        <v>89</v>
      </c>
      <c r="I1403" s="57">
        <v>22.1</v>
      </c>
      <c r="J1403" s="57">
        <v>22.1</v>
      </c>
      <c r="K1403" s="55" t="s">
        <v>4284</v>
      </c>
      <c r="L1403" s="55" t="s">
        <v>1644</v>
      </c>
      <c r="M1403" s="55" t="s">
        <v>4316</v>
      </c>
      <c r="N1403" s="56">
        <v>45758</v>
      </c>
      <c r="O1403" s="55" t="s">
        <v>1644</v>
      </c>
      <c r="P1403" s="55" t="s">
        <v>336</v>
      </c>
      <c r="Q1403" s="55" t="s">
        <v>3820</v>
      </c>
      <c r="R1403" s="55" t="s">
        <v>1644</v>
      </c>
      <c r="S1403" s="55" t="s">
        <v>1644</v>
      </c>
      <c r="T1403" s="55" t="s">
        <v>1644</v>
      </c>
      <c r="U1403" s="55" t="s">
        <v>1644</v>
      </c>
      <c r="V1403" s="55" t="s">
        <v>1644</v>
      </c>
      <c r="W1403" s="55" t="s">
        <v>1644</v>
      </c>
      <c r="X1403" s="56"/>
      <c r="Y1403" s="55" t="s">
        <v>1644</v>
      </c>
      <c r="Z1403" s="56"/>
      <c r="AA1403" s="55" t="s">
        <v>1644</v>
      </c>
      <c r="AB1403" s="59">
        <v>363987</v>
      </c>
      <c r="AC1403" s="55" t="s">
        <v>1554</v>
      </c>
      <c r="AD1403" s="55" t="s">
        <v>1644</v>
      </c>
      <c r="AE1403" s="58">
        <v>0</v>
      </c>
      <c r="AF1403" s="55" t="s">
        <v>1644</v>
      </c>
      <c r="AG1403" s="55" t="s">
        <v>1644</v>
      </c>
      <c r="AH1403" s="55" t="s">
        <v>1644</v>
      </c>
      <c r="AI1403" s="55" t="s">
        <v>1644</v>
      </c>
      <c r="AJ1403" s="55" t="s">
        <v>1644</v>
      </c>
      <c r="AK1403" s="55" t="s">
        <v>1644</v>
      </c>
      <c r="AL1403" s="55" t="s">
        <v>1644</v>
      </c>
      <c r="AM1403" s="55" t="s">
        <v>4299</v>
      </c>
      <c r="AN1403" s="55" t="s">
        <v>1644</v>
      </c>
      <c r="AO1403" t="s">
        <v>3842</v>
      </c>
    </row>
    <row r="1404" spans="1:41" x14ac:dyDescent="0.25">
      <c r="A1404" s="56">
        <v>45747</v>
      </c>
      <c r="B1404" s="92" t="s">
        <v>2544</v>
      </c>
      <c r="C1404" s="55" t="s">
        <v>4316</v>
      </c>
      <c r="D1404" s="55" t="s">
        <v>1742</v>
      </c>
      <c r="E1404" s="55" t="s">
        <v>89</v>
      </c>
      <c r="F1404" s="55">
        <v>50900020</v>
      </c>
      <c r="G1404" s="55" t="s">
        <v>492</v>
      </c>
      <c r="H1404" s="55" t="s">
        <v>89</v>
      </c>
      <c r="I1404" s="57">
        <v>-114625.56</v>
      </c>
      <c r="J1404" s="57">
        <v>-114625.56</v>
      </c>
      <c r="K1404" s="55" t="s">
        <v>4286</v>
      </c>
      <c r="L1404" s="55" t="s">
        <v>1644</v>
      </c>
      <c r="M1404" s="55" t="s">
        <v>4316</v>
      </c>
      <c r="N1404" s="56">
        <v>45758</v>
      </c>
      <c r="O1404" s="55" t="s">
        <v>1644</v>
      </c>
      <c r="P1404" s="55" t="s">
        <v>329</v>
      </c>
      <c r="Q1404" s="55" t="s">
        <v>330</v>
      </c>
      <c r="R1404" s="55" t="s">
        <v>1644</v>
      </c>
      <c r="S1404" s="55" t="s">
        <v>1644</v>
      </c>
      <c r="T1404" s="55" t="s">
        <v>1644</v>
      </c>
      <c r="U1404" s="55" t="s">
        <v>1644</v>
      </c>
      <c r="V1404" s="55" t="s">
        <v>1644</v>
      </c>
      <c r="W1404" s="55" t="s">
        <v>1644</v>
      </c>
      <c r="X1404" s="56"/>
      <c r="Y1404" s="55" t="s">
        <v>1644</v>
      </c>
      <c r="Z1404" s="56"/>
      <c r="AA1404" s="55" t="s">
        <v>1644</v>
      </c>
      <c r="AB1404" s="59">
        <v>-1887882973</v>
      </c>
      <c r="AC1404" s="55" t="s">
        <v>1554</v>
      </c>
      <c r="AD1404" s="55" t="s">
        <v>1644</v>
      </c>
      <c r="AE1404" s="58">
        <v>0</v>
      </c>
      <c r="AF1404" s="55" t="s">
        <v>1644</v>
      </c>
      <c r="AG1404" s="55" t="s">
        <v>1644</v>
      </c>
      <c r="AH1404" s="55" t="s">
        <v>1644</v>
      </c>
      <c r="AI1404" s="55" t="s">
        <v>1644</v>
      </c>
      <c r="AJ1404" s="55" t="s">
        <v>1644</v>
      </c>
      <c r="AK1404" s="55" t="s">
        <v>1644</v>
      </c>
      <c r="AL1404" s="55" t="s">
        <v>1644</v>
      </c>
      <c r="AM1404" s="55" t="s">
        <v>4299</v>
      </c>
      <c r="AN1404" s="55" t="s">
        <v>1644</v>
      </c>
      <c r="AO1404" t="s">
        <v>3842</v>
      </c>
    </row>
    <row r="1405" spans="1:41" x14ac:dyDescent="0.25">
      <c r="A1405" s="56">
        <v>45747</v>
      </c>
      <c r="B1405" s="92" t="s">
        <v>2544</v>
      </c>
      <c r="C1405" s="55" t="s">
        <v>4316</v>
      </c>
      <c r="D1405" s="55" t="s">
        <v>1742</v>
      </c>
      <c r="E1405" s="55" t="s">
        <v>89</v>
      </c>
      <c r="F1405" s="55">
        <v>50900000</v>
      </c>
      <c r="G1405" s="55" t="s">
        <v>488</v>
      </c>
      <c r="H1405" s="55" t="s">
        <v>89</v>
      </c>
      <c r="I1405" s="57">
        <v>1273.06</v>
      </c>
      <c r="J1405" s="57">
        <v>1273.06</v>
      </c>
      <c r="K1405" s="55" t="s">
        <v>4284</v>
      </c>
      <c r="L1405" s="55" t="s">
        <v>1644</v>
      </c>
      <c r="M1405" s="55" t="s">
        <v>4316</v>
      </c>
      <c r="N1405" s="56">
        <v>45758</v>
      </c>
      <c r="O1405" s="55" t="s">
        <v>1644</v>
      </c>
      <c r="P1405" s="55" t="s">
        <v>333</v>
      </c>
      <c r="Q1405" s="55" t="s">
        <v>334</v>
      </c>
      <c r="R1405" s="55" t="s">
        <v>1644</v>
      </c>
      <c r="S1405" s="55" t="s">
        <v>1644</v>
      </c>
      <c r="T1405" s="55" t="s">
        <v>1644</v>
      </c>
      <c r="U1405" s="55" t="s">
        <v>1644</v>
      </c>
      <c r="V1405" s="55" t="s">
        <v>1644</v>
      </c>
      <c r="W1405" s="55" t="s">
        <v>1644</v>
      </c>
      <c r="X1405" s="56"/>
      <c r="Y1405" s="55" t="s">
        <v>1644</v>
      </c>
      <c r="Z1405" s="56"/>
      <c r="AA1405" s="55" t="s">
        <v>1644</v>
      </c>
      <c r="AB1405" s="59">
        <v>20967298</v>
      </c>
      <c r="AC1405" s="55" t="s">
        <v>1554</v>
      </c>
      <c r="AD1405" s="55" t="s">
        <v>1644</v>
      </c>
      <c r="AE1405" s="58">
        <v>0</v>
      </c>
      <c r="AF1405" s="55" t="s">
        <v>1644</v>
      </c>
      <c r="AG1405" s="55" t="s">
        <v>1644</v>
      </c>
      <c r="AH1405" s="55" t="s">
        <v>1644</v>
      </c>
      <c r="AI1405" s="55" t="s">
        <v>1644</v>
      </c>
      <c r="AJ1405" s="55" t="s">
        <v>1644</v>
      </c>
      <c r="AK1405" s="55" t="s">
        <v>1644</v>
      </c>
      <c r="AL1405" s="55" t="s">
        <v>1644</v>
      </c>
      <c r="AM1405" s="55" t="s">
        <v>4299</v>
      </c>
      <c r="AN1405" s="55" t="s">
        <v>1644</v>
      </c>
      <c r="AO1405" t="s">
        <v>3842</v>
      </c>
    </row>
    <row r="1406" spans="1:41" x14ac:dyDescent="0.25">
      <c r="A1406" s="56">
        <v>45747</v>
      </c>
      <c r="B1406" s="92" t="s">
        <v>2544</v>
      </c>
      <c r="C1406" s="55" t="s">
        <v>4316</v>
      </c>
      <c r="D1406" s="55" t="s">
        <v>1742</v>
      </c>
      <c r="E1406" s="55" t="s">
        <v>89</v>
      </c>
      <c r="F1406" s="55">
        <v>50900010</v>
      </c>
      <c r="G1406" s="55" t="s">
        <v>490</v>
      </c>
      <c r="H1406" s="55" t="s">
        <v>89</v>
      </c>
      <c r="I1406" s="57">
        <v>188.89</v>
      </c>
      <c r="J1406" s="57">
        <v>188.89</v>
      </c>
      <c r="K1406" s="55" t="s">
        <v>4286</v>
      </c>
      <c r="L1406" s="55" t="s">
        <v>1644</v>
      </c>
      <c r="M1406" s="55" t="s">
        <v>4316</v>
      </c>
      <c r="N1406" s="56">
        <v>45758</v>
      </c>
      <c r="O1406" s="55" t="s">
        <v>1644</v>
      </c>
      <c r="P1406" s="55" t="s">
        <v>339</v>
      </c>
      <c r="Q1406" s="55" t="s">
        <v>340</v>
      </c>
      <c r="R1406" s="55" t="s">
        <v>1644</v>
      </c>
      <c r="S1406" s="55" t="s">
        <v>1644</v>
      </c>
      <c r="T1406" s="55" t="s">
        <v>1644</v>
      </c>
      <c r="U1406" s="55" t="s">
        <v>1644</v>
      </c>
      <c r="V1406" s="55" t="s">
        <v>1644</v>
      </c>
      <c r="W1406" s="55" t="s">
        <v>1644</v>
      </c>
      <c r="X1406" s="56"/>
      <c r="Y1406" s="55" t="s">
        <v>1644</v>
      </c>
      <c r="Z1406" s="56"/>
      <c r="AA1406" s="55" t="s">
        <v>1644</v>
      </c>
      <c r="AB1406" s="59">
        <v>3111018</v>
      </c>
      <c r="AC1406" s="55" t="s">
        <v>1554</v>
      </c>
      <c r="AD1406" s="55" t="s">
        <v>1644</v>
      </c>
      <c r="AE1406" s="58">
        <v>0</v>
      </c>
      <c r="AF1406" s="55" t="s">
        <v>1644</v>
      </c>
      <c r="AG1406" s="55" t="s">
        <v>1644</v>
      </c>
      <c r="AH1406" s="55" t="s">
        <v>1644</v>
      </c>
      <c r="AI1406" s="55" t="s">
        <v>1644</v>
      </c>
      <c r="AJ1406" s="55" t="s">
        <v>1644</v>
      </c>
      <c r="AK1406" s="55" t="s">
        <v>1644</v>
      </c>
      <c r="AL1406" s="55" t="s">
        <v>1644</v>
      </c>
      <c r="AM1406" s="55" t="s">
        <v>4299</v>
      </c>
      <c r="AN1406" s="55" t="s">
        <v>1644</v>
      </c>
      <c r="AO1406" t="s">
        <v>3842</v>
      </c>
    </row>
    <row r="1407" spans="1:41" x14ac:dyDescent="0.25">
      <c r="A1407" s="56">
        <v>45747</v>
      </c>
      <c r="B1407" s="92" t="s">
        <v>2544</v>
      </c>
      <c r="C1407" s="55" t="s">
        <v>4316</v>
      </c>
      <c r="D1407" s="55" t="s">
        <v>1742</v>
      </c>
      <c r="E1407" s="55" t="s">
        <v>89</v>
      </c>
      <c r="F1407" s="55">
        <v>50900000</v>
      </c>
      <c r="G1407" s="55" t="s">
        <v>488</v>
      </c>
      <c r="H1407" s="55" t="s">
        <v>89</v>
      </c>
      <c r="I1407" s="57">
        <v>381.13</v>
      </c>
      <c r="J1407" s="57">
        <v>381.13</v>
      </c>
      <c r="K1407" s="55" t="s">
        <v>4284</v>
      </c>
      <c r="L1407" s="55" t="s">
        <v>1644</v>
      </c>
      <c r="M1407" s="55" t="s">
        <v>4316</v>
      </c>
      <c r="N1407" s="56">
        <v>45758</v>
      </c>
      <c r="O1407" s="55" t="s">
        <v>1644</v>
      </c>
      <c r="P1407" s="55" t="s">
        <v>337</v>
      </c>
      <c r="Q1407" s="55" t="s">
        <v>338</v>
      </c>
      <c r="R1407" s="55" t="s">
        <v>1644</v>
      </c>
      <c r="S1407" s="55" t="s">
        <v>1644</v>
      </c>
      <c r="T1407" s="55" t="s">
        <v>1644</v>
      </c>
      <c r="U1407" s="55" t="s">
        <v>1644</v>
      </c>
      <c r="V1407" s="55" t="s">
        <v>1644</v>
      </c>
      <c r="W1407" s="55" t="s">
        <v>1644</v>
      </c>
      <c r="X1407" s="56"/>
      <c r="Y1407" s="55" t="s">
        <v>1644</v>
      </c>
      <c r="Z1407" s="56"/>
      <c r="AA1407" s="55" t="s">
        <v>1644</v>
      </c>
      <c r="AB1407" s="59">
        <v>6277211</v>
      </c>
      <c r="AC1407" s="55" t="s">
        <v>1554</v>
      </c>
      <c r="AD1407" s="55" t="s">
        <v>1644</v>
      </c>
      <c r="AE1407" s="58">
        <v>0</v>
      </c>
      <c r="AF1407" s="55" t="s">
        <v>1644</v>
      </c>
      <c r="AG1407" s="55" t="s">
        <v>1644</v>
      </c>
      <c r="AH1407" s="55" t="s">
        <v>1644</v>
      </c>
      <c r="AI1407" s="55" t="s">
        <v>1644</v>
      </c>
      <c r="AJ1407" s="55" t="s">
        <v>1644</v>
      </c>
      <c r="AK1407" s="55" t="s">
        <v>1644</v>
      </c>
      <c r="AL1407" s="55" t="s">
        <v>1644</v>
      </c>
      <c r="AM1407" s="55" t="s">
        <v>4299</v>
      </c>
      <c r="AN1407" s="55" t="s">
        <v>1644</v>
      </c>
      <c r="AO1407" t="s">
        <v>3842</v>
      </c>
    </row>
    <row r="1408" spans="1:41" x14ac:dyDescent="0.25">
      <c r="A1408" s="56">
        <v>45747</v>
      </c>
      <c r="B1408" s="92" t="s">
        <v>2544</v>
      </c>
      <c r="C1408" s="55" t="s">
        <v>4316</v>
      </c>
      <c r="D1408" s="55" t="s">
        <v>1742</v>
      </c>
      <c r="E1408" s="55" t="s">
        <v>89</v>
      </c>
      <c r="F1408" s="55">
        <v>50900000</v>
      </c>
      <c r="G1408" s="55" t="s">
        <v>488</v>
      </c>
      <c r="H1408" s="55" t="s">
        <v>89</v>
      </c>
      <c r="I1408" s="57">
        <v>1930.14</v>
      </c>
      <c r="J1408" s="57">
        <v>1930.14</v>
      </c>
      <c r="K1408" s="55" t="s">
        <v>4284</v>
      </c>
      <c r="L1408" s="55" t="s">
        <v>1644</v>
      </c>
      <c r="M1408" s="55" t="s">
        <v>4316</v>
      </c>
      <c r="N1408" s="56">
        <v>45758</v>
      </c>
      <c r="O1408" s="55" t="s">
        <v>1644</v>
      </c>
      <c r="P1408" s="55" t="s">
        <v>335</v>
      </c>
      <c r="Q1408" s="55" t="s">
        <v>3819</v>
      </c>
      <c r="R1408" s="55" t="s">
        <v>1644</v>
      </c>
      <c r="S1408" s="55" t="s">
        <v>1644</v>
      </c>
      <c r="T1408" s="55" t="s">
        <v>1644</v>
      </c>
      <c r="U1408" s="55" t="s">
        <v>1644</v>
      </c>
      <c r="V1408" s="55" t="s">
        <v>1644</v>
      </c>
      <c r="W1408" s="55" t="s">
        <v>1644</v>
      </c>
      <c r="X1408" s="56"/>
      <c r="Y1408" s="55" t="s">
        <v>1644</v>
      </c>
      <c r="Z1408" s="56"/>
      <c r="AA1408" s="55" t="s">
        <v>1644</v>
      </c>
      <c r="AB1408" s="59">
        <v>31789406</v>
      </c>
      <c r="AC1408" s="55" t="s">
        <v>1554</v>
      </c>
      <c r="AD1408" s="55" t="s">
        <v>1644</v>
      </c>
      <c r="AE1408" s="58">
        <v>0</v>
      </c>
      <c r="AF1408" s="55" t="s">
        <v>1644</v>
      </c>
      <c r="AG1408" s="55" t="s">
        <v>1644</v>
      </c>
      <c r="AH1408" s="55" t="s">
        <v>1644</v>
      </c>
      <c r="AI1408" s="55" t="s">
        <v>1644</v>
      </c>
      <c r="AJ1408" s="55" t="s">
        <v>1644</v>
      </c>
      <c r="AK1408" s="55" t="s">
        <v>1644</v>
      </c>
      <c r="AL1408" s="55" t="s">
        <v>1644</v>
      </c>
      <c r="AM1408" s="55" t="s">
        <v>4299</v>
      </c>
      <c r="AN1408" s="55" t="s">
        <v>1644</v>
      </c>
      <c r="AO1408" t="s">
        <v>3842</v>
      </c>
    </row>
    <row r="1409" spans="1:41" x14ac:dyDescent="0.25">
      <c r="A1409" s="56">
        <v>45747</v>
      </c>
      <c r="B1409" s="92" t="s">
        <v>2544</v>
      </c>
      <c r="C1409" s="55" t="s">
        <v>4316</v>
      </c>
      <c r="D1409" s="55" t="s">
        <v>1742</v>
      </c>
      <c r="E1409" s="55" t="s">
        <v>89</v>
      </c>
      <c r="F1409" s="55">
        <v>50900050</v>
      </c>
      <c r="G1409" s="55" t="s">
        <v>498</v>
      </c>
      <c r="H1409" s="55" t="s">
        <v>89</v>
      </c>
      <c r="I1409" s="57">
        <v>20.53</v>
      </c>
      <c r="J1409" s="57">
        <v>20.53</v>
      </c>
      <c r="K1409" s="55" t="s">
        <v>4284</v>
      </c>
      <c r="L1409" s="55" t="s">
        <v>1644</v>
      </c>
      <c r="M1409" s="55" t="s">
        <v>4316</v>
      </c>
      <c r="N1409" s="56">
        <v>45758</v>
      </c>
      <c r="O1409" s="55" t="s">
        <v>1644</v>
      </c>
      <c r="P1409" s="55" t="s">
        <v>333</v>
      </c>
      <c r="Q1409" s="55" t="s">
        <v>334</v>
      </c>
      <c r="R1409" s="55" t="s">
        <v>1644</v>
      </c>
      <c r="S1409" s="55" t="s">
        <v>1644</v>
      </c>
      <c r="T1409" s="55" t="s">
        <v>1644</v>
      </c>
      <c r="U1409" s="55" t="s">
        <v>1644</v>
      </c>
      <c r="V1409" s="55" t="s">
        <v>1644</v>
      </c>
      <c r="W1409" s="55" t="s">
        <v>1644</v>
      </c>
      <c r="X1409" s="56"/>
      <c r="Y1409" s="55" t="s">
        <v>1644</v>
      </c>
      <c r="Z1409" s="56"/>
      <c r="AA1409" s="55" t="s">
        <v>1644</v>
      </c>
      <c r="AB1409" s="59">
        <v>338129</v>
      </c>
      <c r="AC1409" s="55" t="s">
        <v>1554</v>
      </c>
      <c r="AD1409" s="55" t="s">
        <v>1644</v>
      </c>
      <c r="AE1409" s="58">
        <v>0</v>
      </c>
      <c r="AF1409" s="55" t="s">
        <v>1644</v>
      </c>
      <c r="AG1409" s="55" t="s">
        <v>1644</v>
      </c>
      <c r="AH1409" s="55" t="s">
        <v>1644</v>
      </c>
      <c r="AI1409" s="55" t="s">
        <v>1644</v>
      </c>
      <c r="AJ1409" s="55" t="s">
        <v>1644</v>
      </c>
      <c r="AK1409" s="55" t="s">
        <v>1644</v>
      </c>
      <c r="AL1409" s="55" t="s">
        <v>1644</v>
      </c>
      <c r="AM1409" s="55" t="s">
        <v>4299</v>
      </c>
      <c r="AN1409" s="55" t="s">
        <v>1644</v>
      </c>
      <c r="AO1409" t="s">
        <v>3842</v>
      </c>
    </row>
    <row r="1410" spans="1:41" x14ac:dyDescent="0.25">
      <c r="A1410" s="56">
        <v>45747</v>
      </c>
      <c r="B1410" s="92" t="s">
        <v>2544</v>
      </c>
      <c r="C1410" s="55" t="s">
        <v>4316</v>
      </c>
      <c r="D1410" s="55" t="s">
        <v>1742</v>
      </c>
      <c r="E1410" s="55" t="s">
        <v>89</v>
      </c>
      <c r="F1410" s="55">
        <v>50900020</v>
      </c>
      <c r="G1410" s="55" t="s">
        <v>492</v>
      </c>
      <c r="H1410" s="55" t="s">
        <v>89</v>
      </c>
      <c r="I1410" s="57">
        <v>760.5</v>
      </c>
      <c r="J1410" s="57">
        <v>760.5</v>
      </c>
      <c r="K1410" s="55" t="s">
        <v>4286</v>
      </c>
      <c r="L1410" s="55" t="s">
        <v>1644</v>
      </c>
      <c r="M1410" s="55" t="s">
        <v>4316</v>
      </c>
      <c r="N1410" s="56">
        <v>45758</v>
      </c>
      <c r="O1410" s="55" t="s">
        <v>1644</v>
      </c>
      <c r="P1410" s="55" t="s">
        <v>341</v>
      </c>
      <c r="Q1410" s="55" t="s">
        <v>342</v>
      </c>
      <c r="R1410" s="55" t="s">
        <v>1644</v>
      </c>
      <c r="S1410" s="55" t="s">
        <v>1644</v>
      </c>
      <c r="T1410" s="55" t="s">
        <v>1644</v>
      </c>
      <c r="U1410" s="55" t="s">
        <v>1644</v>
      </c>
      <c r="V1410" s="55" t="s">
        <v>1644</v>
      </c>
      <c r="W1410" s="55" t="s">
        <v>1644</v>
      </c>
      <c r="X1410" s="56"/>
      <c r="Y1410" s="55" t="s">
        <v>1644</v>
      </c>
      <c r="Z1410" s="56"/>
      <c r="AA1410" s="55" t="s">
        <v>1644</v>
      </c>
      <c r="AB1410" s="59">
        <v>12525435</v>
      </c>
      <c r="AC1410" s="55" t="s">
        <v>1554</v>
      </c>
      <c r="AD1410" s="55" t="s">
        <v>1644</v>
      </c>
      <c r="AE1410" s="58">
        <v>0</v>
      </c>
      <c r="AF1410" s="55" t="s">
        <v>1644</v>
      </c>
      <c r="AG1410" s="55" t="s">
        <v>1644</v>
      </c>
      <c r="AH1410" s="55" t="s">
        <v>1644</v>
      </c>
      <c r="AI1410" s="55" t="s">
        <v>1644</v>
      </c>
      <c r="AJ1410" s="55" t="s">
        <v>1644</v>
      </c>
      <c r="AK1410" s="55" t="s">
        <v>1644</v>
      </c>
      <c r="AL1410" s="55" t="s">
        <v>1644</v>
      </c>
      <c r="AM1410" s="55" t="s">
        <v>4299</v>
      </c>
      <c r="AN1410" s="55" t="s">
        <v>1644</v>
      </c>
      <c r="AO1410" t="s">
        <v>3842</v>
      </c>
    </row>
    <row r="1411" spans="1:41" x14ac:dyDescent="0.25">
      <c r="A1411" s="56">
        <v>45747</v>
      </c>
      <c r="B1411" s="92" t="s">
        <v>2544</v>
      </c>
      <c r="C1411" s="55" t="s">
        <v>4316</v>
      </c>
      <c r="D1411" s="55" t="s">
        <v>1742</v>
      </c>
      <c r="E1411" s="55" t="s">
        <v>89</v>
      </c>
      <c r="F1411" s="55">
        <v>50900000</v>
      </c>
      <c r="G1411" s="55" t="s">
        <v>488</v>
      </c>
      <c r="H1411" s="55" t="s">
        <v>89</v>
      </c>
      <c r="I1411" s="57">
        <v>-9814.23</v>
      </c>
      <c r="J1411" s="57">
        <v>-9814.23</v>
      </c>
      <c r="K1411" s="55" t="s">
        <v>4284</v>
      </c>
      <c r="L1411" s="55" t="s">
        <v>1644</v>
      </c>
      <c r="M1411" s="55" t="s">
        <v>4316</v>
      </c>
      <c r="N1411" s="56">
        <v>45758</v>
      </c>
      <c r="O1411" s="55" t="s">
        <v>1644</v>
      </c>
      <c r="P1411" s="55" t="s">
        <v>329</v>
      </c>
      <c r="Q1411" s="55" t="s">
        <v>330</v>
      </c>
      <c r="R1411" s="55" t="s">
        <v>1644</v>
      </c>
      <c r="S1411" s="55" t="s">
        <v>1644</v>
      </c>
      <c r="T1411" s="55" t="s">
        <v>1644</v>
      </c>
      <c r="U1411" s="55" t="s">
        <v>1644</v>
      </c>
      <c r="V1411" s="55" t="s">
        <v>1644</v>
      </c>
      <c r="W1411" s="55" t="s">
        <v>1644</v>
      </c>
      <c r="X1411" s="56"/>
      <c r="Y1411" s="55" t="s">
        <v>1644</v>
      </c>
      <c r="Z1411" s="56"/>
      <c r="AA1411" s="55" t="s">
        <v>1644</v>
      </c>
      <c r="AB1411" s="59">
        <v>-161640368</v>
      </c>
      <c r="AC1411" s="55" t="s">
        <v>1554</v>
      </c>
      <c r="AD1411" s="55" t="s">
        <v>1644</v>
      </c>
      <c r="AE1411" s="58">
        <v>0</v>
      </c>
      <c r="AF1411" s="55" t="s">
        <v>1644</v>
      </c>
      <c r="AG1411" s="55" t="s">
        <v>1644</v>
      </c>
      <c r="AH1411" s="55" t="s">
        <v>1644</v>
      </c>
      <c r="AI1411" s="55" t="s">
        <v>1644</v>
      </c>
      <c r="AJ1411" s="55" t="s">
        <v>1644</v>
      </c>
      <c r="AK1411" s="55" t="s">
        <v>1644</v>
      </c>
      <c r="AL1411" s="55" t="s">
        <v>1644</v>
      </c>
      <c r="AM1411" s="55" t="s">
        <v>4299</v>
      </c>
      <c r="AN1411" s="55" t="s">
        <v>1644</v>
      </c>
      <c r="AO1411" t="s">
        <v>3842</v>
      </c>
    </row>
    <row r="1412" spans="1:41" x14ac:dyDescent="0.25">
      <c r="A1412" s="56">
        <v>45747</v>
      </c>
      <c r="B1412" s="92" t="s">
        <v>2544</v>
      </c>
      <c r="C1412" s="55" t="s">
        <v>4316</v>
      </c>
      <c r="D1412" s="55" t="s">
        <v>1742</v>
      </c>
      <c r="E1412" s="55" t="s">
        <v>89</v>
      </c>
      <c r="F1412" s="55">
        <v>50900000</v>
      </c>
      <c r="G1412" s="55" t="s">
        <v>488</v>
      </c>
      <c r="H1412" s="55" t="s">
        <v>89</v>
      </c>
      <c r="I1412" s="57">
        <v>1114.03</v>
      </c>
      <c r="J1412" s="57">
        <v>1114.03</v>
      </c>
      <c r="K1412" s="55" t="s">
        <v>4284</v>
      </c>
      <c r="L1412" s="55" t="s">
        <v>1644</v>
      </c>
      <c r="M1412" s="55" t="s">
        <v>4316</v>
      </c>
      <c r="N1412" s="56">
        <v>45758</v>
      </c>
      <c r="O1412" s="55" t="s">
        <v>1644</v>
      </c>
      <c r="P1412" s="55" t="s">
        <v>332</v>
      </c>
      <c r="Q1412" s="55" t="s">
        <v>3818</v>
      </c>
      <c r="R1412" s="55" t="s">
        <v>1644</v>
      </c>
      <c r="S1412" s="55" t="s">
        <v>1644</v>
      </c>
      <c r="T1412" s="55" t="s">
        <v>1644</v>
      </c>
      <c r="U1412" s="55" t="s">
        <v>1644</v>
      </c>
      <c r="V1412" s="55" t="s">
        <v>1644</v>
      </c>
      <c r="W1412" s="55" t="s">
        <v>1644</v>
      </c>
      <c r="X1412" s="56"/>
      <c r="Y1412" s="55" t="s">
        <v>1644</v>
      </c>
      <c r="Z1412" s="56"/>
      <c r="AA1412" s="55" t="s">
        <v>1644</v>
      </c>
      <c r="AB1412" s="59">
        <v>18348074</v>
      </c>
      <c r="AC1412" s="55" t="s">
        <v>1554</v>
      </c>
      <c r="AD1412" s="55" t="s">
        <v>1644</v>
      </c>
      <c r="AE1412" s="58">
        <v>0</v>
      </c>
      <c r="AF1412" s="55" t="s">
        <v>1644</v>
      </c>
      <c r="AG1412" s="55" t="s">
        <v>1644</v>
      </c>
      <c r="AH1412" s="55" t="s">
        <v>1644</v>
      </c>
      <c r="AI1412" s="55" t="s">
        <v>1644</v>
      </c>
      <c r="AJ1412" s="55" t="s">
        <v>1644</v>
      </c>
      <c r="AK1412" s="55" t="s">
        <v>1644</v>
      </c>
      <c r="AL1412" s="55" t="s">
        <v>1644</v>
      </c>
      <c r="AM1412" s="55" t="s">
        <v>4299</v>
      </c>
      <c r="AN1412" s="55" t="s">
        <v>1644</v>
      </c>
      <c r="AO1412" t="s">
        <v>3842</v>
      </c>
    </row>
    <row r="1413" spans="1:41" x14ac:dyDescent="0.25">
      <c r="A1413" s="56">
        <v>45747</v>
      </c>
      <c r="B1413" s="92" t="s">
        <v>2544</v>
      </c>
      <c r="C1413" s="55" t="s">
        <v>4316</v>
      </c>
      <c r="D1413" s="55" t="s">
        <v>1742</v>
      </c>
      <c r="E1413" s="55" t="s">
        <v>89</v>
      </c>
      <c r="F1413" s="55">
        <v>50900050</v>
      </c>
      <c r="G1413" s="55" t="s">
        <v>498</v>
      </c>
      <c r="H1413" s="55" t="s">
        <v>89</v>
      </c>
      <c r="I1413" s="57">
        <v>6.15</v>
      </c>
      <c r="J1413" s="57">
        <v>6.15</v>
      </c>
      <c r="K1413" s="55" t="s">
        <v>4284</v>
      </c>
      <c r="L1413" s="55" t="s">
        <v>1644</v>
      </c>
      <c r="M1413" s="55" t="s">
        <v>4316</v>
      </c>
      <c r="N1413" s="56">
        <v>45758</v>
      </c>
      <c r="O1413" s="55" t="s">
        <v>1644</v>
      </c>
      <c r="P1413" s="55" t="s">
        <v>337</v>
      </c>
      <c r="Q1413" s="55" t="s">
        <v>338</v>
      </c>
      <c r="R1413" s="55" t="s">
        <v>1644</v>
      </c>
      <c r="S1413" s="55" t="s">
        <v>1644</v>
      </c>
      <c r="T1413" s="55" t="s">
        <v>1644</v>
      </c>
      <c r="U1413" s="55" t="s">
        <v>1644</v>
      </c>
      <c r="V1413" s="55" t="s">
        <v>1644</v>
      </c>
      <c r="W1413" s="55" t="s">
        <v>1644</v>
      </c>
      <c r="X1413" s="56"/>
      <c r="Y1413" s="55" t="s">
        <v>1644</v>
      </c>
      <c r="Z1413" s="56"/>
      <c r="AA1413" s="55" t="s">
        <v>1644</v>
      </c>
      <c r="AB1413" s="59">
        <v>101291</v>
      </c>
      <c r="AC1413" s="55" t="s">
        <v>1554</v>
      </c>
      <c r="AD1413" s="55" t="s">
        <v>1644</v>
      </c>
      <c r="AE1413" s="58">
        <v>0</v>
      </c>
      <c r="AF1413" s="55" t="s">
        <v>1644</v>
      </c>
      <c r="AG1413" s="55" t="s">
        <v>1644</v>
      </c>
      <c r="AH1413" s="55" t="s">
        <v>1644</v>
      </c>
      <c r="AI1413" s="55" t="s">
        <v>1644</v>
      </c>
      <c r="AJ1413" s="55" t="s">
        <v>1644</v>
      </c>
      <c r="AK1413" s="55" t="s">
        <v>1644</v>
      </c>
      <c r="AL1413" s="55" t="s">
        <v>1644</v>
      </c>
      <c r="AM1413" s="55" t="s">
        <v>4299</v>
      </c>
      <c r="AN1413" s="55" t="s">
        <v>1644</v>
      </c>
      <c r="AO1413" t="s">
        <v>3842</v>
      </c>
    </row>
    <row r="1414" spans="1:41" x14ac:dyDescent="0.25">
      <c r="A1414" s="56">
        <v>45747</v>
      </c>
      <c r="B1414" s="92" t="s">
        <v>2544</v>
      </c>
      <c r="C1414" s="55" t="s">
        <v>4316</v>
      </c>
      <c r="D1414" s="55" t="s">
        <v>1742</v>
      </c>
      <c r="E1414" s="55" t="s">
        <v>89</v>
      </c>
      <c r="F1414" s="55">
        <v>50900050</v>
      </c>
      <c r="G1414" s="55" t="s">
        <v>498</v>
      </c>
      <c r="H1414" s="55" t="s">
        <v>89</v>
      </c>
      <c r="I1414" s="57">
        <v>5.52</v>
      </c>
      <c r="J1414" s="57">
        <v>5.52</v>
      </c>
      <c r="K1414" s="55" t="s">
        <v>4284</v>
      </c>
      <c r="L1414" s="55" t="s">
        <v>1644</v>
      </c>
      <c r="M1414" s="55" t="s">
        <v>4316</v>
      </c>
      <c r="N1414" s="56">
        <v>45758</v>
      </c>
      <c r="O1414" s="55" t="s">
        <v>1644</v>
      </c>
      <c r="P1414" s="55" t="s">
        <v>341</v>
      </c>
      <c r="Q1414" s="55" t="s">
        <v>342</v>
      </c>
      <c r="R1414" s="55" t="s">
        <v>1644</v>
      </c>
      <c r="S1414" s="55" t="s">
        <v>1644</v>
      </c>
      <c r="T1414" s="55" t="s">
        <v>1644</v>
      </c>
      <c r="U1414" s="55" t="s">
        <v>1644</v>
      </c>
      <c r="V1414" s="55" t="s">
        <v>1644</v>
      </c>
      <c r="W1414" s="55" t="s">
        <v>1644</v>
      </c>
      <c r="X1414" s="56"/>
      <c r="Y1414" s="55" t="s">
        <v>1644</v>
      </c>
      <c r="Z1414" s="56"/>
      <c r="AA1414" s="55" t="s">
        <v>1644</v>
      </c>
      <c r="AB1414" s="59">
        <v>90914</v>
      </c>
      <c r="AC1414" s="55" t="s">
        <v>1554</v>
      </c>
      <c r="AD1414" s="55" t="s">
        <v>1644</v>
      </c>
      <c r="AE1414" s="58">
        <v>0</v>
      </c>
      <c r="AF1414" s="55" t="s">
        <v>1644</v>
      </c>
      <c r="AG1414" s="55" t="s">
        <v>1644</v>
      </c>
      <c r="AH1414" s="55" t="s">
        <v>1644</v>
      </c>
      <c r="AI1414" s="55" t="s">
        <v>1644</v>
      </c>
      <c r="AJ1414" s="55" t="s">
        <v>1644</v>
      </c>
      <c r="AK1414" s="55" t="s">
        <v>1644</v>
      </c>
      <c r="AL1414" s="55" t="s">
        <v>1644</v>
      </c>
      <c r="AM1414" s="55" t="s">
        <v>4299</v>
      </c>
      <c r="AN1414" s="55" t="s">
        <v>1644</v>
      </c>
      <c r="AO1414" t="s">
        <v>3842</v>
      </c>
    </row>
    <row r="1415" spans="1:41" x14ac:dyDescent="0.25">
      <c r="A1415" s="56">
        <v>45747</v>
      </c>
      <c r="B1415" s="92" t="s">
        <v>2544</v>
      </c>
      <c r="C1415" s="55" t="s">
        <v>4316</v>
      </c>
      <c r="D1415" s="55" t="s">
        <v>1742</v>
      </c>
      <c r="E1415" s="55" t="s">
        <v>89</v>
      </c>
      <c r="F1415" s="55">
        <v>50900060</v>
      </c>
      <c r="G1415" s="55" t="s">
        <v>500</v>
      </c>
      <c r="H1415" s="55" t="s">
        <v>89</v>
      </c>
      <c r="I1415" s="57">
        <v>17.23</v>
      </c>
      <c r="J1415" s="57">
        <v>17.23</v>
      </c>
      <c r="K1415" s="55" t="s">
        <v>4284</v>
      </c>
      <c r="L1415" s="55" t="s">
        <v>1644</v>
      </c>
      <c r="M1415" s="55" t="s">
        <v>4316</v>
      </c>
      <c r="N1415" s="56">
        <v>45758</v>
      </c>
      <c r="O1415" s="55" t="s">
        <v>1644</v>
      </c>
      <c r="P1415" s="55" t="s">
        <v>339</v>
      </c>
      <c r="Q1415" s="55" t="s">
        <v>340</v>
      </c>
      <c r="R1415" s="55" t="s">
        <v>1644</v>
      </c>
      <c r="S1415" s="55" t="s">
        <v>1644</v>
      </c>
      <c r="T1415" s="55" t="s">
        <v>1644</v>
      </c>
      <c r="U1415" s="55" t="s">
        <v>1644</v>
      </c>
      <c r="V1415" s="55" t="s">
        <v>1644</v>
      </c>
      <c r="W1415" s="55" t="s">
        <v>1644</v>
      </c>
      <c r="X1415" s="56"/>
      <c r="Y1415" s="55" t="s">
        <v>1644</v>
      </c>
      <c r="Z1415" s="56"/>
      <c r="AA1415" s="55" t="s">
        <v>1644</v>
      </c>
      <c r="AB1415" s="59">
        <v>283778</v>
      </c>
      <c r="AC1415" s="55" t="s">
        <v>1554</v>
      </c>
      <c r="AD1415" s="55" t="s">
        <v>1644</v>
      </c>
      <c r="AE1415" s="58">
        <v>0</v>
      </c>
      <c r="AF1415" s="55" t="s">
        <v>1644</v>
      </c>
      <c r="AG1415" s="55" t="s">
        <v>1644</v>
      </c>
      <c r="AH1415" s="55" t="s">
        <v>1644</v>
      </c>
      <c r="AI1415" s="55" t="s">
        <v>1644</v>
      </c>
      <c r="AJ1415" s="55" t="s">
        <v>1644</v>
      </c>
      <c r="AK1415" s="55" t="s">
        <v>1644</v>
      </c>
      <c r="AL1415" s="55" t="s">
        <v>1644</v>
      </c>
      <c r="AM1415" s="55" t="s">
        <v>4299</v>
      </c>
      <c r="AN1415" s="55" t="s">
        <v>1644</v>
      </c>
      <c r="AO1415" t="s">
        <v>3842</v>
      </c>
    </row>
    <row r="1416" spans="1:41" x14ac:dyDescent="0.25">
      <c r="A1416" s="56">
        <v>45777</v>
      </c>
      <c r="B1416" s="92" t="s">
        <v>2824</v>
      </c>
      <c r="C1416" s="55" t="s">
        <v>4317</v>
      </c>
      <c r="D1416" s="55" t="s">
        <v>3859</v>
      </c>
      <c r="E1416" s="55" t="s">
        <v>89</v>
      </c>
      <c r="F1416" s="55">
        <v>50900020</v>
      </c>
      <c r="G1416" s="55" t="s">
        <v>492</v>
      </c>
      <c r="H1416" s="55" t="s">
        <v>89</v>
      </c>
      <c r="I1416" s="57">
        <v>83.33</v>
      </c>
      <c r="J1416" s="57">
        <v>83.33</v>
      </c>
      <c r="K1416" s="55" t="s">
        <v>4318</v>
      </c>
      <c r="L1416" s="55" t="s">
        <v>1644</v>
      </c>
      <c r="M1416" s="55" t="s">
        <v>4317</v>
      </c>
      <c r="N1416" s="56">
        <v>45777</v>
      </c>
      <c r="O1416" s="55" t="s">
        <v>1644</v>
      </c>
      <c r="P1416" s="55" t="s">
        <v>329</v>
      </c>
      <c r="Q1416" s="55" t="s">
        <v>330</v>
      </c>
      <c r="R1416" s="55" t="s">
        <v>1644</v>
      </c>
      <c r="S1416" s="55" t="s">
        <v>1644</v>
      </c>
      <c r="T1416" s="55" t="s">
        <v>1644</v>
      </c>
      <c r="U1416" s="55" t="s">
        <v>4191</v>
      </c>
      <c r="V1416" s="55" t="s">
        <v>1881</v>
      </c>
      <c r="W1416" s="55" t="s">
        <v>1644</v>
      </c>
      <c r="X1416" s="56"/>
      <c r="Y1416" s="55" t="s">
        <v>1644</v>
      </c>
      <c r="Z1416" s="56"/>
      <c r="AA1416" s="55" t="s">
        <v>1644</v>
      </c>
      <c r="AB1416" s="59">
        <v>1336833</v>
      </c>
      <c r="AC1416" s="55" t="s">
        <v>1554</v>
      </c>
      <c r="AD1416" s="55" t="s">
        <v>1644</v>
      </c>
      <c r="AE1416" s="58">
        <v>0</v>
      </c>
      <c r="AF1416" s="55" t="s">
        <v>1644</v>
      </c>
      <c r="AG1416" s="55" t="s">
        <v>1644</v>
      </c>
      <c r="AH1416" s="55" t="s">
        <v>1644</v>
      </c>
      <c r="AI1416" s="55" t="s">
        <v>1644</v>
      </c>
      <c r="AJ1416" s="55" t="s">
        <v>1644</v>
      </c>
      <c r="AK1416" s="55" t="s">
        <v>1644</v>
      </c>
      <c r="AL1416" s="55" t="s">
        <v>1644</v>
      </c>
      <c r="AM1416" s="55" t="s">
        <v>3861</v>
      </c>
      <c r="AN1416" s="55" t="s">
        <v>1644</v>
      </c>
      <c r="AO1416" t="s">
        <v>3842</v>
      </c>
    </row>
    <row r="1417" spans="1:41" x14ac:dyDescent="0.25">
      <c r="A1417" s="56">
        <v>45777</v>
      </c>
      <c r="B1417" s="92" t="s">
        <v>2824</v>
      </c>
      <c r="C1417" s="55" t="s">
        <v>4317</v>
      </c>
      <c r="D1417" s="55" t="s">
        <v>3859</v>
      </c>
      <c r="E1417" s="55" t="s">
        <v>89</v>
      </c>
      <c r="F1417" s="55">
        <v>50900020</v>
      </c>
      <c r="G1417" s="55" t="s">
        <v>492</v>
      </c>
      <c r="H1417" s="55" t="s">
        <v>89</v>
      </c>
      <c r="I1417" s="57">
        <v>83.33</v>
      </c>
      <c r="J1417" s="57">
        <v>83.33</v>
      </c>
      <c r="K1417" s="55" t="s">
        <v>4318</v>
      </c>
      <c r="L1417" s="55" t="s">
        <v>1644</v>
      </c>
      <c r="M1417" s="55" t="s">
        <v>4317</v>
      </c>
      <c r="N1417" s="56">
        <v>45777</v>
      </c>
      <c r="O1417" s="55" t="s">
        <v>1644</v>
      </c>
      <c r="P1417" s="55" t="s">
        <v>329</v>
      </c>
      <c r="Q1417" s="55" t="s">
        <v>330</v>
      </c>
      <c r="R1417" s="55" t="s">
        <v>1644</v>
      </c>
      <c r="S1417" s="55" t="s">
        <v>1644</v>
      </c>
      <c r="T1417" s="55" t="s">
        <v>1644</v>
      </c>
      <c r="U1417" s="55" t="s">
        <v>4196</v>
      </c>
      <c r="V1417" s="55" t="s">
        <v>1881</v>
      </c>
      <c r="W1417" s="55" t="s">
        <v>1644</v>
      </c>
      <c r="X1417" s="56"/>
      <c r="Y1417" s="55" t="s">
        <v>1644</v>
      </c>
      <c r="Z1417" s="56"/>
      <c r="AA1417" s="55" t="s">
        <v>1644</v>
      </c>
      <c r="AB1417" s="59">
        <v>1336833</v>
      </c>
      <c r="AC1417" s="55" t="s">
        <v>1554</v>
      </c>
      <c r="AD1417" s="55" t="s">
        <v>1644</v>
      </c>
      <c r="AE1417" s="58">
        <v>0</v>
      </c>
      <c r="AF1417" s="55" t="s">
        <v>1644</v>
      </c>
      <c r="AG1417" s="55" t="s">
        <v>1644</v>
      </c>
      <c r="AH1417" s="55" t="s">
        <v>1644</v>
      </c>
      <c r="AI1417" s="55" t="s">
        <v>1644</v>
      </c>
      <c r="AJ1417" s="55" t="s">
        <v>1644</v>
      </c>
      <c r="AK1417" s="55" t="s">
        <v>1644</v>
      </c>
      <c r="AL1417" s="55" t="s">
        <v>1644</v>
      </c>
      <c r="AM1417" s="55" t="s">
        <v>3861</v>
      </c>
      <c r="AN1417" s="55" t="s">
        <v>1644</v>
      </c>
      <c r="AO1417" t="s">
        <v>3842</v>
      </c>
    </row>
    <row r="1418" spans="1:41" x14ac:dyDescent="0.25">
      <c r="A1418" s="56">
        <v>45777</v>
      </c>
      <c r="B1418" s="92" t="s">
        <v>2824</v>
      </c>
      <c r="C1418" s="55" t="s">
        <v>4317</v>
      </c>
      <c r="D1418" s="55" t="s">
        <v>3859</v>
      </c>
      <c r="E1418" s="55" t="s">
        <v>89</v>
      </c>
      <c r="F1418" s="55">
        <v>50900020</v>
      </c>
      <c r="G1418" s="55" t="s">
        <v>492</v>
      </c>
      <c r="H1418" s="55" t="s">
        <v>89</v>
      </c>
      <c r="I1418" s="57">
        <v>83.33</v>
      </c>
      <c r="J1418" s="57">
        <v>83.33</v>
      </c>
      <c r="K1418" s="55" t="s">
        <v>4318</v>
      </c>
      <c r="L1418" s="55" t="s">
        <v>1644</v>
      </c>
      <c r="M1418" s="55" t="s">
        <v>4317</v>
      </c>
      <c r="N1418" s="56">
        <v>45777</v>
      </c>
      <c r="O1418" s="55" t="s">
        <v>1644</v>
      </c>
      <c r="P1418" s="55" t="s">
        <v>329</v>
      </c>
      <c r="Q1418" s="55" t="s">
        <v>330</v>
      </c>
      <c r="R1418" s="55" t="s">
        <v>1644</v>
      </c>
      <c r="S1418" s="55" t="s">
        <v>1644</v>
      </c>
      <c r="T1418" s="55" t="s">
        <v>1644</v>
      </c>
      <c r="U1418" s="55" t="s">
        <v>4204</v>
      </c>
      <c r="V1418" s="55" t="s">
        <v>1881</v>
      </c>
      <c r="W1418" s="55" t="s">
        <v>1644</v>
      </c>
      <c r="X1418" s="56"/>
      <c r="Y1418" s="55" t="s">
        <v>1644</v>
      </c>
      <c r="Z1418" s="56"/>
      <c r="AA1418" s="55" t="s">
        <v>1644</v>
      </c>
      <c r="AB1418" s="59">
        <v>1336833</v>
      </c>
      <c r="AC1418" s="55" t="s">
        <v>1554</v>
      </c>
      <c r="AD1418" s="55" t="s">
        <v>1644</v>
      </c>
      <c r="AE1418" s="58">
        <v>0</v>
      </c>
      <c r="AF1418" s="55" t="s">
        <v>1644</v>
      </c>
      <c r="AG1418" s="55" t="s">
        <v>1644</v>
      </c>
      <c r="AH1418" s="55" t="s">
        <v>1644</v>
      </c>
      <c r="AI1418" s="55" t="s">
        <v>1644</v>
      </c>
      <c r="AJ1418" s="55" t="s">
        <v>1644</v>
      </c>
      <c r="AK1418" s="55" t="s">
        <v>1644</v>
      </c>
      <c r="AL1418" s="55" t="s">
        <v>1644</v>
      </c>
      <c r="AM1418" s="55" t="s">
        <v>3861</v>
      </c>
      <c r="AN1418" s="55" t="s">
        <v>1644</v>
      </c>
      <c r="AO1418" t="s">
        <v>3842</v>
      </c>
    </row>
    <row r="1419" spans="1:41" x14ac:dyDescent="0.25">
      <c r="A1419" s="56">
        <v>45777</v>
      </c>
      <c r="B1419" s="92" t="s">
        <v>2824</v>
      </c>
      <c r="C1419" s="55" t="s">
        <v>4317</v>
      </c>
      <c r="D1419" s="55" t="s">
        <v>3859</v>
      </c>
      <c r="E1419" s="55" t="s">
        <v>89</v>
      </c>
      <c r="F1419" s="55">
        <v>50900020</v>
      </c>
      <c r="G1419" s="55" t="s">
        <v>492</v>
      </c>
      <c r="H1419" s="55" t="s">
        <v>89</v>
      </c>
      <c r="I1419" s="57">
        <v>83.33</v>
      </c>
      <c r="J1419" s="57">
        <v>83.33</v>
      </c>
      <c r="K1419" s="55" t="s">
        <v>4318</v>
      </c>
      <c r="L1419" s="55" t="s">
        <v>1644</v>
      </c>
      <c r="M1419" s="55" t="s">
        <v>4317</v>
      </c>
      <c r="N1419" s="56">
        <v>45777</v>
      </c>
      <c r="O1419" s="55" t="s">
        <v>1644</v>
      </c>
      <c r="P1419" s="55" t="s">
        <v>329</v>
      </c>
      <c r="Q1419" s="55" t="s">
        <v>330</v>
      </c>
      <c r="R1419" s="55" t="s">
        <v>1644</v>
      </c>
      <c r="S1419" s="55" t="s">
        <v>1644</v>
      </c>
      <c r="T1419" s="55" t="s">
        <v>1644</v>
      </c>
      <c r="U1419" s="55" t="s">
        <v>4193</v>
      </c>
      <c r="V1419" s="55" t="s">
        <v>1881</v>
      </c>
      <c r="W1419" s="55" t="s">
        <v>1644</v>
      </c>
      <c r="X1419" s="56"/>
      <c r="Y1419" s="55" t="s">
        <v>1644</v>
      </c>
      <c r="Z1419" s="56"/>
      <c r="AA1419" s="55" t="s">
        <v>1644</v>
      </c>
      <c r="AB1419" s="59">
        <v>1336833</v>
      </c>
      <c r="AC1419" s="55" t="s">
        <v>1554</v>
      </c>
      <c r="AD1419" s="55" t="s">
        <v>1644</v>
      </c>
      <c r="AE1419" s="58">
        <v>0</v>
      </c>
      <c r="AF1419" s="55" t="s">
        <v>1644</v>
      </c>
      <c r="AG1419" s="55" t="s">
        <v>1644</v>
      </c>
      <c r="AH1419" s="55" t="s">
        <v>1644</v>
      </c>
      <c r="AI1419" s="55" t="s">
        <v>1644</v>
      </c>
      <c r="AJ1419" s="55" t="s">
        <v>1644</v>
      </c>
      <c r="AK1419" s="55" t="s">
        <v>1644</v>
      </c>
      <c r="AL1419" s="55" t="s">
        <v>1644</v>
      </c>
      <c r="AM1419" s="55" t="s">
        <v>3861</v>
      </c>
      <c r="AN1419" s="55" t="s">
        <v>1644</v>
      </c>
      <c r="AO1419" t="s">
        <v>3842</v>
      </c>
    </row>
    <row r="1420" spans="1:41" x14ac:dyDescent="0.25">
      <c r="A1420" s="56">
        <v>45777</v>
      </c>
      <c r="B1420" s="92" t="s">
        <v>2824</v>
      </c>
      <c r="C1420" s="55" t="s">
        <v>4317</v>
      </c>
      <c r="D1420" s="55" t="s">
        <v>3859</v>
      </c>
      <c r="E1420" s="55" t="s">
        <v>89</v>
      </c>
      <c r="F1420" s="55">
        <v>50900020</v>
      </c>
      <c r="G1420" s="55" t="s">
        <v>492</v>
      </c>
      <c r="H1420" s="55" t="s">
        <v>89</v>
      </c>
      <c r="I1420" s="57">
        <v>83.33</v>
      </c>
      <c r="J1420" s="57">
        <v>83.33</v>
      </c>
      <c r="K1420" s="55" t="s">
        <v>4318</v>
      </c>
      <c r="L1420" s="55" t="s">
        <v>1644</v>
      </c>
      <c r="M1420" s="55" t="s">
        <v>4317</v>
      </c>
      <c r="N1420" s="56">
        <v>45777</v>
      </c>
      <c r="O1420" s="55" t="s">
        <v>1644</v>
      </c>
      <c r="P1420" s="55" t="s">
        <v>329</v>
      </c>
      <c r="Q1420" s="55" t="s">
        <v>330</v>
      </c>
      <c r="R1420" s="55" t="s">
        <v>1644</v>
      </c>
      <c r="S1420" s="55" t="s">
        <v>1644</v>
      </c>
      <c r="T1420" s="55" t="s">
        <v>1644</v>
      </c>
      <c r="U1420" s="55" t="s">
        <v>4208</v>
      </c>
      <c r="V1420" s="55" t="s">
        <v>1881</v>
      </c>
      <c r="W1420" s="55" t="s">
        <v>1644</v>
      </c>
      <c r="X1420" s="56"/>
      <c r="Y1420" s="55" t="s">
        <v>1644</v>
      </c>
      <c r="Z1420" s="56"/>
      <c r="AA1420" s="55" t="s">
        <v>1644</v>
      </c>
      <c r="AB1420" s="59">
        <v>1336833</v>
      </c>
      <c r="AC1420" s="55" t="s">
        <v>1554</v>
      </c>
      <c r="AD1420" s="55" t="s">
        <v>1644</v>
      </c>
      <c r="AE1420" s="58">
        <v>0</v>
      </c>
      <c r="AF1420" s="55" t="s">
        <v>1644</v>
      </c>
      <c r="AG1420" s="55" t="s">
        <v>1644</v>
      </c>
      <c r="AH1420" s="55" t="s">
        <v>1644</v>
      </c>
      <c r="AI1420" s="55" t="s">
        <v>1644</v>
      </c>
      <c r="AJ1420" s="55" t="s">
        <v>1644</v>
      </c>
      <c r="AK1420" s="55" t="s">
        <v>1644</v>
      </c>
      <c r="AL1420" s="55" t="s">
        <v>1644</v>
      </c>
      <c r="AM1420" s="55" t="s">
        <v>3861</v>
      </c>
      <c r="AN1420" s="55" t="s">
        <v>1644</v>
      </c>
      <c r="AO1420" t="s">
        <v>3842</v>
      </c>
    </row>
    <row r="1421" spans="1:41" x14ac:dyDescent="0.25">
      <c r="A1421" s="56">
        <v>45777</v>
      </c>
      <c r="B1421" s="92" t="s">
        <v>2824</v>
      </c>
      <c r="C1421" s="55" t="s">
        <v>4317</v>
      </c>
      <c r="D1421" s="55" t="s">
        <v>3859</v>
      </c>
      <c r="E1421" s="55" t="s">
        <v>89</v>
      </c>
      <c r="F1421" s="55">
        <v>50900020</v>
      </c>
      <c r="G1421" s="55" t="s">
        <v>492</v>
      </c>
      <c r="H1421" s="55" t="s">
        <v>89</v>
      </c>
      <c r="I1421" s="57">
        <v>83.33</v>
      </c>
      <c r="J1421" s="57">
        <v>83.33</v>
      </c>
      <c r="K1421" s="55" t="s">
        <v>4318</v>
      </c>
      <c r="L1421" s="55" t="s">
        <v>1644</v>
      </c>
      <c r="M1421" s="55" t="s">
        <v>4317</v>
      </c>
      <c r="N1421" s="56">
        <v>45777</v>
      </c>
      <c r="O1421" s="55" t="s">
        <v>1644</v>
      </c>
      <c r="P1421" s="55" t="s">
        <v>329</v>
      </c>
      <c r="Q1421" s="55" t="s">
        <v>330</v>
      </c>
      <c r="R1421" s="55" t="s">
        <v>1644</v>
      </c>
      <c r="S1421" s="55" t="s">
        <v>1644</v>
      </c>
      <c r="T1421" s="55" t="s">
        <v>1644</v>
      </c>
      <c r="U1421" s="55" t="s">
        <v>4200</v>
      </c>
      <c r="V1421" s="55" t="s">
        <v>1881</v>
      </c>
      <c r="W1421" s="55" t="s">
        <v>1644</v>
      </c>
      <c r="X1421" s="56"/>
      <c r="Y1421" s="55" t="s">
        <v>1644</v>
      </c>
      <c r="Z1421" s="56"/>
      <c r="AA1421" s="55" t="s">
        <v>1644</v>
      </c>
      <c r="AB1421" s="59">
        <v>1336833</v>
      </c>
      <c r="AC1421" s="55" t="s">
        <v>1554</v>
      </c>
      <c r="AD1421" s="55" t="s">
        <v>1644</v>
      </c>
      <c r="AE1421" s="58">
        <v>0</v>
      </c>
      <c r="AF1421" s="55" t="s">
        <v>1644</v>
      </c>
      <c r="AG1421" s="55" t="s">
        <v>1644</v>
      </c>
      <c r="AH1421" s="55" t="s">
        <v>1644</v>
      </c>
      <c r="AI1421" s="55" t="s">
        <v>1644</v>
      </c>
      <c r="AJ1421" s="55" t="s">
        <v>1644</v>
      </c>
      <c r="AK1421" s="55" t="s">
        <v>1644</v>
      </c>
      <c r="AL1421" s="55" t="s">
        <v>1644</v>
      </c>
      <c r="AM1421" s="55" t="s">
        <v>3861</v>
      </c>
      <c r="AN1421" s="55" t="s">
        <v>1644</v>
      </c>
      <c r="AO1421" t="s">
        <v>3842</v>
      </c>
    </row>
    <row r="1422" spans="1:41" x14ac:dyDescent="0.25">
      <c r="A1422" s="56">
        <v>45777</v>
      </c>
      <c r="B1422" s="92" t="s">
        <v>2824</v>
      </c>
      <c r="C1422" s="55" t="s">
        <v>4317</v>
      </c>
      <c r="D1422" s="55" t="s">
        <v>3859</v>
      </c>
      <c r="E1422" s="55" t="s">
        <v>89</v>
      </c>
      <c r="F1422" s="55">
        <v>50900020</v>
      </c>
      <c r="G1422" s="55" t="s">
        <v>492</v>
      </c>
      <c r="H1422" s="55" t="s">
        <v>89</v>
      </c>
      <c r="I1422" s="57">
        <v>83.33</v>
      </c>
      <c r="J1422" s="57">
        <v>83.33</v>
      </c>
      <c r="K1422" s="55" t="s">
        <v>4318</v>
      </c>
      <c r="L1422" s="55" t="s">
        <v>1644</v>
      </c>
      <c r="M1422" s="55" t="s">
        <v>4317</v>
      </c>
      <c r="N1422" s="56">
        <v>45777</v>
      </c>
      <c r="O1422" s="55" t="s">
        <v>1644</v>
      </c>
      <c r="P1422" s="55" t="s">
        <v>329</v>
      </c>
      <c r="Q1422" s="55" t="s">
        <v>330</v>
      </c>
      <c r="R1422" s="55" t="s">
        <v>1644</v>
      </c>
      <c r="S1422" s="55" t="s">
        <v>1644</v>
      </c>
      <c r="T1422" s="55" t="s">
        <v>1644</v>
      </c>
      <c r="U1422" s="55" t="s">
        <v>4186</v>
      </c>
      <c r="V1422" s="55" t="s">
        <v>1881</v>
      </c>
      <c r="W1422" s="55" t="s">
        <v>1644</v>
      </c>
      <c r="X1422" s="56"/>
      <c r="Y1422" s="55" t="s">
        <v>1644</v>
      </c>
      <c r="Z1422" s="56"/>
      <c r="AA1422" s="55" t="s">
        <v>1644</v>
      </c>
      <c r="AB1422" s="59">
        <v>1336833</v>
      </c>
      <c r="AC1422" s="55" t="s">
        <v>1554</v>
      </c>
      <c r="AD1422" s="55" t="s">
        <v>1644</v>
      </c>
      <c r="AE1422" s="58">
        <v>0</v>
      </c>
      <c r="AF1422" s="55" t="s">
        <v>1644</v>
      </c>
      <c r="AG1422" s="55" t="s">
        <v>1644</v>
      </c>
      <c r="AH1422" s="55" t="s">
        <v>1644</v>
      </c>
      <c r="AI1422" s="55" t="s">
        <v>1644</v>
      </c>
      <c r="AJ1422" s="55" t="s">
        <v>1644</v>
      </c>
      <c r="AK1422" s="55" t="s">
        <v>1644</v>
      </c>
      <c r="AL1422" s="55" t="s">
        <v>1644</v>
      </c>
      <c r="AM1422" s="55" t="s">
        <v>3861</v>
      </c>
      <c r="AN1422" s="55" t="s">
        <v>1644</v>
      </c>
      <c r="AO1422" t="s">
        <v>3842</v>
      </c>
    </row>
    <row r="1423" spans="1:41" x14ac:dyDescent="0.25">
      <c r="A1423" s="56">
        <v>45777</v>
      </c>
      <c r="B1423" s="92" t="s">
        <v>2824</v>
      </c>
      <c r="C1423" s="55" t="s">
        <v>4317</v>
      </c>
      <c r="D1423" s="55" t="s">
        <v>3859</v>
      </c>
      <c r="E1423" s="55" t="s">
        <v>89</v>
      </c>
      <c r="F1423" s="55">
        <v>50900020</v>
      </c>
      <c r="G1423" s="55" t="s">
        <v>492</v>
      </c>
      <c r="H1423" s="55" t="s">
        <v>89</v>
      </c>
      <c r="I1423" s="57">
        <v>83.33</v>
      </c>
      <c r="J1423" s="57">
        <v>83.33</v>
      </c>
      <c r="K1423" s="55" t="s">
        <v>4318</v>
      </c>
      <c r="L1423" s="55" t="s">
        <v>1644</v>
      </c>
      <c r="M1423" s="55" t="s">
        <v>4317</v>
      </c>
      <c r="N1423" s="56">
        <v>45777</v>
      </c>
      <c r="O1423" s="55" t="s">
        <v>1644</v>
      </c>
      <c r="P1423" s="55" t="s">
        <v>329</v>
      </c>
      <c r="Q1423" s="55" t="s">
        <v>330</v>
      </c>
      <c r="R1423" s="55" t="s">
        <v>1644</v>
      </c>
      <c r="S1423" s="55" t="s">
        <v>1644</v>
      </c>
      <c r="T1423" s="55" t="s">
        <v>1644</v>
      </c>
      <c r="U1423" s="55" t="s">
        <v>4206</v>
      </c>
      <c r="V1423" s="55" t="s">
        <v>1881</v>
      </c>
      <c r="W1423" s="55" t="s">
        <v>1644</v>
      </c>
      <c r="X1423" s="56"/>
      <c r="Y1423" s="55" t="s">
        <v>1644</v>
      </c>
      <c r="Z1423" s="56"/>
      <c r="AA1423" s="55" t="s">
        <v>1644</v>
      </c>
      <c r="AB1423" s="59">
        <v>1336833</v>
      </c>
      <c r="AC1423" s="55" t="s">
        <v>1554</v>
      </c>
      <c r="AD1423" s="55" t="s">
        <v>1644</v>
      </c>
      <c r="AE1423" s="58">
        <v>0</v>
      </c>
      <c r="AF1423" s="55" t="s">
        <v>1644</v>
      </c>
      <c r="AG1423" s="55" t="s">
        <v>1644</v>
      </c>
      <c r="AH1423" s="55" t="s">
        <v>1644</v>
      </c>
      <c r="AI1423" s="55" t="s">
        <v>1644</v>
      </c>
      <c r="AJ1423" s="55" t="s">
        <v>1644</v>
      </c>
      <c r="AK1423" s="55" t="s">
        <v>1644</v>
      </c>
      <c r="AL1423" s="55" t="s">
        <v>1644</v>
      </c>
      <c r="AM1423" s="55" t="s">
        <v>3861</v>
      </c>
      <c r="AN1423" s="55" t="s">
        <v>1644</v>
      </c>
      <c r="AO1423" t="s">
        <v>3842</v>
      </c>
    </row>
    <row r="1424" spans="1:41" x14ac:dyDescent="0.25">
      <c r="A1424" s="56">
        <v>45777</v>
      </c>
      <c r="B1424" s="92" t="s">
        <v>2824</v>
      </c>
      <c r="C1424" s="55" t="s">
        <v>4317</v>
      </c>
      <c r="D1424" s="55" t="s">
        <v>3859</v>
      </c>
      <c r="E1424" s="55" t="s">
        <v>89</v>
      </c>
      <c r="F1424" s="55">
        <v>50900020</v>
      </c>
      <c r="G1424" s="55" t="s">
        <v>492</v>
      </c>
      <c r="H1424" s="55" t="s">
        <v>89</v>
      </c>
      <c r="I1424" s="57">
        <v>83.33</v>
      </c>
      <c r="J1424" s="57">
        <v>83.33</v>
      </c>
      <c r="K1424" s="55" t="s">
        <v>4318</v>
      </c>
      <c r="L1424" s="55" t="s">
        <v>1644</v>
      </c>
      <c r="M1424" s="55" t="s">
        <v>4317</v>
      </c>
      <c r="N1424" s="56">
        <v>45777</v>
      </c>
      <c r="O1424" s="55" t="s">
        <v>1644</v>
      </c>
      <c r="P1424" s="55" t="s">
        <v>329</v>
      </c>
      <c r="Q1424" s="55" t="s">
        <v>330</v>
      </c>
      <c r="R1424" s="55" t="s">
        <v>1644</v>
      </c>
      <c r="S1424" s="55" t="s">
        <v>1644</v>
      </c>
      <c r="T1424" s="55" t="s">
        <v>1644</v>
      </c>
      <c r="U1424" s="55" t="s">
        <v>4202</v>
      </c>
      <c r="V1424" s="55" t="s">
        <v>1881</v>
      </c>
      <c r="W1424" s="55" t="s">
        <v>1644</v>
      </c>
      <c r="X1424" s="56"/>
      <c r="Y1424" s="55" t="s">
        <v>1644</v>
      </c>
      <c r="Z1424" s="56"/>
      <c r="AA1424" s="55" t="s">
        <v>1644</v>
      </c>
      <c r="AB1424" s="59">
        <v>1336833</v>
      </c>
      <c r="AC1424" s="55" t="s">
        <v>1554</v>
      </c>
      <c r="AD1424" s="55" t="s">
        <v>1644</v>
      </c>
      <c r="AE1424" s="58">
        <v>0</v>
      </c>
      <c r="AF1424" s="55" t="s">
        <v>1644</v>
      </c>
      <c r="AG1424" s="55" t="s">
        <v>1644</v>
      </c>
      <c r="AH1424" s="55" t="s">
        <v>1644</v>
      </c>
      <c r="AI1424" s="55" t="s">
        <v>1644</v>
      </c>
      <c r="AJ1424" s="55" t="s">
        <v>1644</v>
      </c>
      <c r="AK1424" s="55" t="s">
        <v>1644</v>
      </c>
      <c r="AL1424" s="55" t="s">
        <v>1644</v>
      </c>
      <c r="AM1424" s="55" t="s">
        <v>3861</v>
      </c>
      <c r="AN1424" s="55" t="s">
        <v>1644</v>
      </c>
      <c r="AO1424" t="s">
        <v>3842</v>
      </c>
    </row>
    <row r="1425" spans="1:41" x14ac:dyDescent="0.25">
      <c r="A1425" s="56">
        <v>45777</v>
      </c>
      <c r="B1425" s="92" t="s">
        <v>2824</v>
      </c>
      <c r="C1425" s="55" t="s">
        <v>4317</v>
      </c>
      <c r="D1425" s="55" t="s">
        <v>3859</v>
      </c>
      <c r="E1425" s="55" t="s">
        <v>89</v>
      </c>
      <c r="F1425" s="55">
        <v>50900020</v>
      </c>
      <c r="G1425" s="55" t="s">
        <v>492</v>
      </c>
      <c r="H1425" s="55" t="s">
        <v>89</v>
      </c>
      <c r="I1425" s="57">
        <v>83.33</v>
      </c>
      <c r="J1425" s="57">
        <v>83.33</v>
      </c>
      <c r="K1425" s="55" t="s">
        <v>4318</v>
      </c>
      <c r="L1425" s="55" t="s">
        <v>1644</v>
      </c>
      <c r="M1425" s="55" t="s">
        <v>4317</v>
      </c>
      <c r="N1425" s="56">
        <v>45777</v>
      </c>
      <c r="O1425" s="55" t="s">
        <v>1644</v>
      </c>
      <c r="P1425" s="55" t="s">
        <v>329</v>
      </c>
      <c r="Q1425" s="55" t="s">
        <v>330</v>
      </c>
      <c r="R1425" s="55" t="s">
        <v>1644</v>
      </c>
      <c r="S1425" s="55" t="s">
        <v>1644</v>
      </c>
      <c r="T1425" s="55" t="s">
        <v>1644</v>
      </c>
      <c r="U1425" s="55" t="s">
        <v>4207</v>
      </c>
      <c r="V1425" s="55" t="s">
        <v>1881</v>
      </c>
      <c r="W1425" s="55" t="s">
        <v>1644</v>
      </c>
      <c r="X1425" s="56"/>
      <c r="Y1425" s="55" t="s">
        <v>1644</v>
      </c>
      <c r="Z1425" s="56"/>
      <c r="AA1425" s="55" t="s">
        <v>1644</v>
      </c>
      <c r="AB1425" s="59">
        <v>1336833</v>
      </c>
      <c r="AC1425" s="55" t="s">
        <v>1554</v>
      </c>
      <c r="AD1425" s="55" t="s">
        <v>1644</v>
      </c>
      <c r="AE1425" s="58">
        <v>0</v>
      </c>
      <c r="AF1425" s="55" t="s">
        <v>1644</v>
      </c>
      <c r="AG1425" s="55" t="s">
        <v>1644</v>
      </c>
      <c r="AH1425" s="55" t="s">
        <v>1644</v>
      </c>
      <c r="AI1425" s="55" t="s">
        <v>1644</v>
      </c>
      <c r="AJ1425" s="55" t="s">
        <v>1644</v>
      </c>
      <c r="AK1425" s="55" t="s">
        <v>1644</v>
      </c>
      <c r="AL1425" s="55" t="s">
        <v>1644</v>
      </c>
      <c r="AM1425" s="55" t="s">
        <v>3861</v>
      </c>
      <c r="AN1425" s="55" t="s">
        <v>1644</v>
      </c>
      <c r="AO1425" t="s">
        <v>3842</v>
      </c>
    </row>
    <row r="1426" spans="1:41" x14ac:dyDescent="0.25">
      <c r="A1426" s="56">
        <v>45777</v>
      </c>
      <c r="B1426" s="92" t="s">
        <v>2824</v>
      </c>
      <c r="C1426" s="55" t="s">
        <v>4317</v>
      </c>
      <c r="D1426" s="55" t="s">
        <v>3859</v>
      </c>
      <c r="E1426" s="55" t="s">
        <v>89</v>
      </c>
      <c r="F1426" s="55">
        <v>50900020</v>
      </c>
      <c r="G1426" s="55" t="s">
        <v>492</v>
      </c>
      <c r="H1426" s="55" t="s">
        <v>89</v>
      </c>
      <c r="I1426" s="57">
        <v>83.33</v>
      </c>
      <c r="J1426" s="57">
        <v>83.33</v>
      </c>
      <c r="K1426" s="55" t="s">
        <v>4318</v>
      </c>
      <c r="L1426" s="55" t="s">
        <v>1644</v>
      </c>
      <c r="M1426" s="55" t="s">
        <v>4317</v>
      </c>
      <c r="N1426" s="56">
        <v>45777</v>
      </c>
      <c r="O1426" s="55" t="s">
        <v>1644</v>
      </c>
      <c r="P1426" s="55" t="s">
        <v>329</v>
      </c>
      <c r="Q1426" s="55" t="s">
        <v>330</v>
      </c>
      <c r="R1426" s="55" t="s">
        <v>1644</v>
      </c>
      <c r="S1426" s="55" t="s">
        <v>1644</v>
      </c>
      <c r="T1426" s="55" t="s">
        <v>1644</v>
      </c>
      <c r="U1426" s="55" t="s">
        <v>4203</v>
      </c>
      <c r="V1426" s="55" t="s">
        <v>1881</v>
      </c>
      <c r="W1426" s="55" t="s">
        <v>1644</v>
      </c>
      <c r="X1426" s="56"/>
      <c r="Y1426" s="55" t="s">
        <v>1644</v>
      </c>
      <c r="Z1426" s="56"/>
      <c r="AA1426" s="55" t="s">
        <v>1644</v>
      </c>
      <c r="AB1426" s="59">
        <v>1336833</v>
      </c>
      <c r="AC1426" s="55" t="s">
        <v>1554</v>
      </c>
      <c r="AD1426" s="55" t="s">
        <v>1644</v>
      </c>
      <c r="AE1426" s="58">
        <v>0</v>
      </c>
      <c r="AF1426" s="55" t="s">
        <v>1644</v>
      </c>
      <c r="AG1426" s="55" t="s">
        <v>1644</v>
      </c>
      <c r="AH1426" s="55" t="s">
        <v>1644</v>
      </c>
      <c r="AI1426" s="55" t="s">
        <v>1644</v>
      </c>
      <c r="AJ1426" s="55" t="s">
        <v>1644</v>
      </c>
      <c r="AK1426" s="55" t="s">
        <v>1644</v>
      </c>
      <c r="AL1426" s="55" t="s">
        <v>1644</v>
      </c>
      <c r="AM1426" s="55" t="s">
        <v>3861</v>
      </c>
      <c r="AN1426" s="55" t="s">
        <v>1644</v>
      </c>
      <c r="AO1426" t="s">
        <v>3842</v>
      </c>
    </row>
    <row r="1427" spans="1:41" x14ac:dyDescent="0.25">
      <c r="A1427" s="56">
        <v>45777</v>
      </c>
      <c r="B1427" s="92" t="s">
        <v>2824</v>
      </c>
      <c r="C1427" s="55" t="s">
        <v>4317</v>
      </c>
      <c r="D1427" s="55" t="s">
        <v>3859</v>
      </c>
      <c r="E1427" s="55" t="s">
        <v>89</v>
      </c>
      <c r="F1427" s="55">
        <v>50900020</v>
      </c>
      <c r="G1427" s="55" t="s">
        <v>492</v>
      </c>
      <c r="H1427" s="55" t="s">
        <v>89</v>
      </c>
      <c r="I1427" s="57">
        <v>83.33</v>
      </c>
      <c r="J1427" s="57">
        <v>83.33</v>
      </c>
      <c r="K1427" s="55" t="s">
        <v>4318</v>
      </c>
      <c r="L1427" s="55" t="s">
        <v>1644</v>
      </c>
      <c r="M1427" s="55" t="s">
        <v>4317</v>
      </c>
      <c r="N1427" s="56">
        <v>45777</v>
      </c>
      <c r="O1427" s="55" t="s">
        <v>1644</v>
      </c>
      <c r="P1427" s="55" t="s">
        <v>329</v>
      </c>
      <c r="Q1427" s="55" t="s">
        <v>330</v>
      </c>
      <c r="R1427" s="55" t="s">
        <v>1644</v>
      </c>
      <c r="S1427" s="55" t="s">
        <v>1644</v>
      </c>
      <c r="T1427" s="55" t="s">
        <v>1644</v>
      </c>
      <c r="U1427" s="55" t="s">
        <v>4187</v>
      </c>
      <c r="V1427" s="55" t="s">
        <v>1881</v>
      </c>
      <c r="W1427" s="55" t="s">
        <v>1644</v>
      </c>
      <c r="X1427" s="56"/>
      <c r="Y1427" s="55" t="s">
        <v>1644</v>
      </c>
      <c r="Z1427" s="56"/>
      <c r="AA1427" s="55" t="s">
        <v>1644</v>
      </c>
      <c r="AB1427" s="59">
        <v>1336833</v>
      </c>
      <c r="AC1427" s="55" t="s">
        <v>1554</v>
      </c>
      <c r="AD1427" s="55" t="s">
        <v>1644</v>
      </c>
      <c r="AE1427" s="58">
        <v>0</v>
      </c>
      <c r="AF1427" s="55" t="s">
        <v>1644</v>
      </c>
      <c r="AG1427" s="55" t="s">
        <v>1644</v>
      </c>
      <c r="AH1427" s="55" t="s">
        <v>1644</v>
      </c>
      <c r="AI1427" s="55" t="s">
        <v>1644</v>
      </c>
      <c r="AJ1427" s="55" t="s">
        <v>1644</v>
      </c>
      <c r="AK1427" s="55" t="s">
        <v>1644</v>
      </c>
      <c r="AL1427" s="55" t="s">
        <v>1644</v>
      </c>
      <c r="AM1427" s="55" t="s">
        <v>3861</v>
      </c>
      <c r="AN1427" s="55" t="s">
        <v>1644</v>
      </c>
      <c r="AO1427" t="s">
        <v>3842</v>
      </c>
    </row>
    <row r="1428" spans="1:41" x14ac:dyDescent="0.25">
      <c r="A1428" s="56">
        <v>45777</v>
      </c>
      <c r="B1428" s="92" t="s">
        <v>2824</v>
      </c>
      <c r="C1428" s="55" t="s">
        <v>4317</v>
      </c>
      <c r="D1428" s="55" t="s">
        <v>3859</v>
      </c>
      <c r="E1428" s="55" t="s">
        <v>89</v>
      </c>
      <c r="F1428" s="55">
        <v>50900020</v>
      </c>
      <c r="G1428" s="55" t="s">
        <v>492</v>
      </c>
      <c r="H1428" s="55" t="s">
        <v>89</v>
      </c>
      <c r="I1428" s="57">
        <v>83.33</v>
      </c>
      <c r="J1428" s="57">
        <v>83.33</v>
      </c>
      <c r="K1428" s="55" t="s">
        <v>4318</v>
      </c>
      <c r="L1428" s="55" t="s">
        <v>1644</v>
      </c>
      <c r="M1428" s="55" t="s">
        <v>4317</v>
      </c>
      <c r="N1428" s="56">
        <v>45777</v>
      </c>
      <c r="O1428" s="55" t="s">
        <v>1644</v>
      </c>
      <c r="P1428" s="55" t="s">
        <v>329</v>
      </c>
      <c r="Q1428" s="55" t="s">
        <v>330</v>
      </c>
      <c r="R1428" s="55" t="s">
        <v>1644</v>
      </c>
      <c r="S1428" s="55" t="s">
        <v>1644</v>
      </c>
      <c r="T1428" s="55" t="s">
        <v>1644</v>
      </c>
      <c r="U1428" s="55" t="s">
        <v>4194</v>
      </c>
      <c r="V1428" s="55" t="s">
        <v>1881</v>
      </c>
      <c r="W1428" s="55" t="s">
        <v>1644</v>
      </c>
      <c r="X1428" s="56"/>
      <c r="Y1428" s="55" t="s">
        <v>1644</v>
      </c>
      <c r="Z1428" s="56"/>
      <c r="AA1428" s="55" t="s">
        <v>1644</v>
      </c>
      <c r="AB1428" s="59">
        <v>1336833</v>
      </c>
      <c r="AC1428" s="55" t="s">
        <v>1554</v>
      </c>
      <c r="AD1428" s="55" t="s">
        <v>1644</v>
      </c>
      <c r="AE1428" s="58">
        <v>0</v>
      </c>
      <c r="AF1428" s="55" t="s">
        <v>1644</v>
      </c>
      <c r="AG1428" s="55" t="s">
        <v>1644</v>
      </c>
      <c r="AH1428" s="55" t="s">
        <v>1644</v>
      </c>
      <c r="AI1428" s="55" t="s">
        <v>1644</v>
      </c>
      <c r="AJ1428" s="55" t="s">
        <v>1644</v>
      </c>
      <c r="AK1428" s="55" t="s">
        <v>1644</v>
      </c>
      <c r="AL1428" s="55" t="s">
        <v>1644</v>
      </c>
      <c r="AM1428" s="55" t="s">
        <v>3861</v>
      </c>
      <c r="AN1428" s="55" t="s">
        <v>1644</v>
      </c>
      <c r="AO1428" t="s">
        <v>3842</v>
      </c>
    </row>
    <row r="1429" spans="1:41" x14ac:dyDescent="0.25">
      <c r="A1429" s="56">
        <v>45777</v>
      </c>
      <c r="B1429" s="92" t="s">
        <v>2824</v>
      </c>
      <c r="C1429" s="55" t="s">
        <v>4317</v>
      </c>
      <c r="D1429" s="55" t="s">
        <v>3859</v>
      </c>
      <c r="E1429" s="55" t="s">
        <v>89</v>
      </c>
      <c r="F1429" s="55">
        <v>50900020</v>
      </c>
      <c r="G1429" s="55" t="s">
        <v>492</v>
      </c>
      <c r="H1429" s="55" t="s">
        <v>89</v>
      </c>
      <c r="I1429" s="57">
        <v>83.33</v>
      </c>
      <c r="J1429" s="57">
        <v>83.33</v>
      </c>
      <c r="K1429" s="55" t="s">
        <v>4318</v>
      </c>
      <c r="L1429" s="55" t="s">
        <v>1644</v>
      </c>
      <c r="M1429" s="55" t="s">
        <v>4317</v>
      </c>
      <c r="N1429" s="56">
        <v>45777</v>
      </c>
      <c r="O1429" s="55" t="s">
        <v>1644</v>
      </c>
      <c r="P1429" s="55" t="s">
        <v>329</v>
      </c>
      <c r="Q1429" s="55" t="s">
        <v>330</v>
      </c>
      <c r="R1429" s="55" t="s">
        <v>1644</v>
      </c>
      <c r="S1429" s="55" t="s">
        <v>1644</v>
      </c>
      <c r="T1429" s="55" t="s">
        <v>1644</v>
      </c>
      <c r="U1429" s="55" t="s">
        <v>4195</v>
      </c>
      <c r="V1429" s="55" t="s">
        <v>1881</v>
      </c>
      <c r="W1429" s="55" t="s">
        <v>1644</v>
      </c>
      <c r="X1429" s="56"/>
      <c r="Y1429" s="55" t="s">
        <v>1644</v>
      </c>
      <c r="Z1429" s="56"/>
      <c r="AA1429" s="55" t="s">
        <v>1644</v>
      </c>
      <c r="AB1429" s="59">
        <v>1336833</v>
      </c>
      <c r="AC1429" s="55" t="s">
        <v>1554</v>
      </c>
      <c r="AD1429" s="55" t="s">
        <v>1644</v>
      </c>
      <c r="AE1429" s="58">
        <v>0</v>
      </c>
      <c r="AF1429" s="55" t="s">
        <v>1644</v>
      </c>
      <c r="AG1429" s="55" t="s">
        <v>1644</v>
      </c>
      <c r="AH1429" s="55" t="s">
        <v>1644</v>
      </c>
      <c r="AI1429" s="55" t="s">
        <v>1644</v>
      </c>
      <c r="AJ1429" s="55" t="s">
        <v>1644</v>
      </c>
      <c r="AK1429" s="55" t="s">
        <v>1644</v>
      </c>
      <c r="AL1429" s="55" t="s">
        <v>1644</v>
      </c>
      <c r="AM1429" s="55" t="s">
        <v>3861</v>
      </c>
      <c r="AN1429" s="55" t="s">
        <v>1644</v>
      </c>
      <c r="AO1429" t="s">
        <v>3842</v>
      </c>
    </row>
    <row r="1430" spans="1:41" x14ac:dyDescent="0.25">
      <c r="A1430" s="56">
        <v>45777</v>
      </c>
      <c r="B1430" s="92" t="s">
        <v>2824</v>
      </c>
      <c r="C1430" s="55" t="s">
        <v>4317</v>
      </c>
      <c r="D1430" s="55" t="s">
        <v>3859</v>
      </c>
      <c r="E1430" s="55" t="s">
        <v>89</v>
      </c>
      <c r="F1430" s="55">
        <v>50900020</v>
      </c>
      <c r="G1430" s="55" t="s">
        <v>492</v>
      </c>
      <c r="H1430" s="55" t="s">
        <v>89</v>
      </c>
      <c r="I1430" s="57">
        <v>83.33</v>
      </c>
      <c r="J1430" s="57">
        <v>83.33</v>
      </c>
      <c r="K1430" s="55" t="s">
        <v>4318</v>
      </c>
      <c r="L1430" s="55" t="s">
        <v>1644</v>
      </c>
      <c r="M1430" s="55" t="s">
        <v>4317</v>
      </c>
      <c r="N1430" s="56">
        <v>45777</v>
      </c>
      <c r="O1430" s="55" t="s">
        <v>1644</v>
      </c>
      <c r="P1430" s="55" t="s">
        <v>329</v>
      </c>
      <c r="Q1430" s="55" t="s">
        <v>330</v>
      </c>
      <c r="R1430" s="55" t="s">
        <v>1644</v>
      </c>
      <c r="S1430" s="55" t="s">
        <v>1644</v>
      </c>
      <c r="T1430" s="55" t="s">
        <v>1644</v>
      </c>
      <c r="U1430" s="55" t="s">
        <v>4188</v>
      </c>
      <c r="V1430" s="55" t="s">
        <v>1881</v>
      </c>
      <c r="W1430" s="55" t="s">
        <v>1644</v>
      </c>
      <c r="X1430" s="56"/>
      <c r="Y1430" s="55" t="s">
        <v>1644</v>
      </c>
      <c r="Z1430" s="56"/>
      <c r="AA1430" s="55" t="s">
        <v>1644</v>
      </c>
      <c r="AB1430" s="59">
        <v>1336833</v>
      </c>
      <c r="AC1430" s="55" t="s">
        <v>1554</v>
      </c>
      <c r="AD1430" s="55" t="s">
        <v>1644</v>
      </c>
      <c r="AE1430" s="58">
        <v>0</v>
      </c>
      <c r="AF1430" s="55" t="s">
        <v>1644</v>
      </c>
      <c r="AG1430" s="55" t="s">
        <v>1644</v>
      </c>
      <c r="AH1430" s="55" t="s">
        <v>1644</v>
      </c>
      <c r="AI1430" s="55" t="s">
        <v>1644</v>
      </c>
      <c r="AJ1430" s="55" t="s">
        <v>1644</v>
      </c>
      <c r="AK1430" s="55" t="s">
        <v>1644</v>
      </c>
      <c r="AL1430" s="55" t="s">
        <v>1644</v>
      </c>
      <c r="AM1430" s="55" t="s">
        <v>3861</v>
      </c>
      <c r="AN1430" s="55" t="s">
        <v>1644</v>
      </c>
      <c r="AO1430" t="s">
        <v>3842</v>
      </c>
    </row>
    <row r="1431" spans="1:41" x14ac:dyDescent="0.25">
      <c r="A1431" s="56">
        <v>45777</v>
      </c>
      <c r="B1431" s="92" t="s">
        <v>2824</v>
      </c>
      <c r="C1431" s="55" t="s">
        <v>4317</v>
      </c>
      <c r="D1431" s="55" t="s">
        <v>3859</v>
      </c>
      <c r="E1431" s="55" t="s">
        <v>89</v>
      </c>
      <c r="F1431" s="55">
        <v>50900020</v>
      </c>
      <c r="G1431" s="55" t="s">
        <v>492</v>
      </c>
      <c r="H1431" s="55" t="s">
        <v>89</v>
      </c>
      <c r="I1431" s="57">
        <v>83.33</v>
      </c>
      <c r="J1431" s="57">
        <v>83.33</v>
      </c>
      <c r="K1431" s="55" t="s">
        <v>4318</v>
      </c>
      <c r="L1431" s="55" t="s">
        <v>1644</v>
      </c>
      <c r="M1431" s="55" t="s">
        <v>4317</v>
      </c>
      <c r="N1431" s="56">
        <v>45777</v>
      </c>
      <c r="O1431" s="55" t="s">
        <v>1644</v>
      </c>
      <c r="P1431" s="55" t="s">
        <v>329</v>
      </c>
      <c r="Q1431" s="55" t="s">
        <v>330</v>
      </c>
      <c r="R1431" s="55" t="s">
        <v>1644</v>
      </c>
      <c r="S1431" s="55" t="s">
        <v>1644</v>
      </c>
      <c r="T1431" s="55" t="s">
        <v>1644</v>
      </c>
      <c r="U1431" s="55" t="s">
        <v>4192</v>
      </c>
      <c r="V1431" s="55" t="s">
        <v>1881</v>
      </c>
      <c r="W1431" s="55" t="s">
        <v>1644</v>
      </c>
      <c r="X1431" s="56"/>
      <c r="Y1431" s="55" t="s">
        <v>1644</v>
      </c>
      <c r="Z1431" s="56"/>
      <c r="AA1431" s="55" t="s">
        <v>1644</v>
      </c>
      <c r="AB1431" s="59">
        <v>1336833</v>
      </c>
      <c r="AC1431" s="55" t="s">
        <v>1554</v>
      </c>
      <c r="AD1431" s="55" t="s">
        <v>1644</v>
      </c>
      <c r="AE1431" s="58">
        <v>0</v>
      </c>
      <c r="AF1431" s="55" t="s">
        <v>1644</v>
      </c>
      <c r="AG1431" s="55" t="s">
        <v>1644</v>
      </c>
      <c r="AH1431" s="55" t="s">
        <v>1644</v>
      </c>
      <c r="AI1431" s="55" t="s">
        <v>1644</v>
      </c>
      <c r="AJ1431" s="55" t="s">
        <v>1644</v>
      </c>
      <c r="AK1431" s="55" t="s">
        <v>1644</v>
      </c>
      <c r="AL1431" s="55" t="s">
        <v>1644</v>
      </c>
      <c r="AM1431" s="55" t="s">
        <v>3861</v>
      </c>
      <c r="AN1431" s="55" t="s">
        <v>1644</v>
      </c>
      <c r="AO1431" t="s">
        <v>3842</v>
      </c>
    </row>
    <row r="1432" spans="1:41" x14ac:dyDescent="0.25">
      <c r="A1432" s="56">
        <v>45777</v>
      </c>
      <c r="B1432" s="92" t="s">
        <v>2824</v>
      </c>
      <c r="C1432" s="55" t="s">
        <v>4317</v>
      </c>
      <c r="D1432" s="55" t="s">
        <v>3859</v>
      </c>
      <c r="E1432" s="55" t="s">
        <v>89</v>
      </c>
      <c r="F1432" s="55">
        <v>50900020</v>
      </c>
      <c r="G1432" s="55" t="s">
        <v>492</v>
      </c>
      <c r="H1432" s="55" t="s">
        <v>89</v>
      </c>
      <c r="I1432" s="57">
        <v>83.33</v>
      </c>
      <c r="J1432" s="57">
        <v>83.33</v>
      </c>
      <c r="K1432" s="55" t="s">
        <v>4318</v>
      </c>
      <c r="L1432" s="55" t="s">
        <v>1644</v>
      </c>
      <c r="M1432" s="55" t="s">
        <v>4317</v>
      </c>
      <c r="N1432" s="56">
        <v>45777</v>
      </c>
      <c r="O1432" s="55" t="s">
        <v>1644</v>
      </c>
      <c r="P1432" s="55" t="s">
        <v>329</v>
      </c>
      <c r="Q1432" s="55" t="s">
        <v>330</v>
      </c>
      <c r="R1432" s="55" t="s">
        <v>1644</v>
      </c>
      <c r="S1432" s="55" t="s">
        <v>1644</v>
      </c>
      <c r="T1432" s="55" t="s">
        <v>1644</v>
      </c>
      <c r="U1432" s="55" t="s">
        <v>4190</v>
      </c>
      <c r="V1432" s="55" t="s">
        <v>1881</v>
      </c>
      <c r="W1432" s="55" t="s">
        <v>1644</v>
      </c>
      <c r="X1432" s="56"/>
      <c r="Y1432" s="55" t="s">
        <v>1644</v>
      </c>
      <c r="Z1432" s="56"/>
      <c r="AA1432" s="55" t="s">
        <v>1644</v>
      </c>
      <c r="AB1432" s="59">
        <v>1336833</v>
      </c>
      <c r="AC1432" s="55" t="s">
        <v>1554</v>
      </c>
      <c r="AD1432" s="55" t="s">
        <v>1644</v>
      </c>
      <c r="AE1432" s="58">
        <v>0</v>
      </c>
      <c r="AF1432" s="55" t="s">
        <v>1644</v>
      </c>
      <c r="AG1432" s="55" t="s">
        <v>1644</v>
      </c>
      <c r="AH1432" s="55" t="s">
        <v>1644</v>
      </c>
      <c r="AI1432" s="55" t="s">
        <v>1644</v>
      </c>
      <c r="AJ1432" s="55" t="s">
        <v>1644</v>
      </c>
      <c r="AK1432" s="55" t="s">
        <v>1644</v>
      </c>
      <c r="AL1432" s="55" t="s">
        <v>1644</v>
      </c>
      <c r="AM1432" s="55" t="s">
        <v>3861</v>
      </c>
      <c r="AN1432" s="55" t="s">
        <v>1644</v>
      </c>
      <c r="AO1432" t="s">
        <v>3842</v>
      </c>
    </row>
    <row r="1433" spans="1:41" x14ac:dyDescent="0.25">
      <c r="A1433" s="56">
        <v>45777</v>
      </c>
      <c r="B1433" s="92" t="s">
        <v>2824</v>
      </c>
      <c r="C1433" s="55" t="s">
        <v>4317</v>
      </c>
      <c r="D1433" s="55" t="s">
        <v>3859</v>
      </c>
      <c r="E1433" s="55" t="s">
        <v>89</v>
      </c>
      <c r="F1433" s="55">
        <v>50900020</v>
      </c>
      <c r="G1433" s="55" t="s">
        <v>492</v>
      </c>
      <c r="H1433" s="55" t="s">
        <v>89</v>
      </c>
      <c r="I1433" s="57">
        <v>83.33</v>
      </c>
      <c r="J1433" s="57">
        <v>83.33</v>
      </c>
      <c r="K1433" s="55" t="s">
        <v>4318</v>
      </c>
      <c r="L1433" s="55" t="s">
        <v>1644</v>
      </c>
      <c r="M1433" s="55" t="s">
        <v>4317</v>
      </c>
      <c r="N1433" s="56">
        <v>45777</v>
      </c>
      <c r="O1433" s="55" t="s">
        <v>1644</v>
      </c>
      <c r="P1433" s="55" t="s">
        <v>329</v>
      </c>
      <c r="Q1433" s="55" t="s">
        <v>330</v>
      </c>
      <c r="R1433" s="55" t="s">
        <v>1644</v>
      </c>
      <c r="S1433" s="55" t="s">
        <v>1644</v>
      </c>
      <c r="T1433" s="55" t="s">
        <v>1644</v>
      </c>
      <c r="U1433" s="55" t="s">
        <v>4205</v>
      </c>
      <c r="V1433" s="55" t="s">
        <v>1881</v>
      </c>
      <c r="W1433" s="55" t="s">
        <v>1644</v>
      </c>
      <c r="X1433" s="56"/>
      <c r="Y1433" s="55" t="s">
        <v>1644</v>
      </c>
      <c r="Z1433" s="56"/>
      <c r="AA1433" s="55" t="s">
        <v>1644</v>
      </c>
      <c r="AB1433" s="59">
        <v>1336833</v>
      </c>
      <c r="AC1433" s="55" t="s">
        <v>1554</v>
      </c>
      <c r="AD1433" s="55" t="s">
        <v>1644</v>
      </c>
      <c r="AE1433" s="58">
        <v>0</v>
      </c>
      <c r="AF1433" s="55" t="s">
        <v>1644</v>
      </c>
      <c r="AG1433" s="55" t="s">
        <v>1644</v>
      </c>
      <c r="AH1433" s="55" t="s">
        <v>1644</v>
      </c>
      <c r="AI1433" s="55" t="s">
        <v>1644</v>
      </c>
      <c r="AJ1433" s="55" t="s">
        <v>1644</v>
      </c>
      <c r="AK1433" s="55" t="s">
        <v>1644</v>
      </c>
      <c r="AL1433" s="55" t="s">
        <v>1644</v>
      </c>
      <c r="AM1433" s="55" t="s">
        <v>3861</v>
      </c>
      <c r="AN1433" s="55" t="s">
        <v>1644</v>
      </c>
      <c r="AO1433" t="s">
        <v>3842</v>
      </c>
    </row>
    <row r="1434" spans="1:41" x14ac:dyDescent="0.25">
      <c r="A1434" s="56">
        <v>45777</v>
      </c>
      <c r="B1434" s="92" t="s">
        <v>2824</v>
      </c>
      <c r="C1434" s="55" t="s">
        <v>4317</v>
      </c>
      <c r="D1434" s="55" t="s">
        <v>3859</v>
      </c>
      <c r="E1434" s="55" t="s">
        <v>89</v>
      </c>
      <c r="F1434" s="55">
        <v>50900020</v>
      </c>
      <c r="G1434" s="55" t="s">
        <v>492</v>
      </c>
      <c r="H1434" s="55" t="s">
        <v>89</v>
      </c>
      <c r="I1434" s="57">
        <v>83.33</v>
      </c>
      <c r="J1434" s="57">
        <v>83.33</v>
      </c>
      <c r="K1434" s="55" t="s">
        <v>4318</v>
      </c>
      <c r="L1434" s="55" t="s">
        <v>1644</v>
      </c>
      <c r="M1434" s="55" t="s">
        <v>4317</v>
      </c>
      <c r="N1434" s="56">
        <v>45777</v>
      </c>
      <c r="O1434" s="55" t="s">
        <v>1644</v>
      </c>
      <c r="P1434" s="55" t="s">
        <v>329</v>
      </c>
      <c r="Q1434" s="55" t="s">
        <v>330</v>
      </c>
      <c r="R1434" s="55" t="s">
        <v>1644</v>
      </c>
      <c r="S1434" s="55" t="s">
        <v>1644</v>
      </c>
      <c r="T1434" s="55" t="s">
        <v>1644</v>
      </c>
      <c r="U1434" s="55" t="s">
        <v>4198</v>
      </c>
      <c r="V1434" s="55" t="s">
        <v>1881</v>
      </c>
      <c r="W1434" s="55" t="s">
        <v>1644</v>
      </c>
      <c r="X1434" s="56"/>
      <c r="Y1434" s="55" t="s">
        <v>1644</v>
      </c>
      <c r="Z1434" s="56"/>
      <c r="AA1434" s="55" t="s">
        <v>1644</v>
      </c>
      <c r="AB1434" s="59">
        <v>1336833</v>
      </c>
      <c r="AC1434" s="55" t="s">
        <v>1554</v>
      </c>
      <c r="AD1434" s="55" t="s">
        <v>1644</v>
      </c>
      <c r="AE1434" s="58">
        <v>0</v>
      </c>
      <c r="AF1434" s="55" t="s">
        <v>1644</v>
      </c>
      <c r="AG1434" s="55" t="s">
        <v>1644</v>
      </c>
      <c r="AH1434" s="55" t="s">
        <v>1644</v>
      </c>
      <c r="AI1434" s="55" t="s">
        <v>1644</v>
      </c>
      <c r="AJ1434" s="55" t="s">
        <v>1644</v>
      </c>
      <c r="AK1434" s="55" t="s">
        <v>1644</v>
      </c>
      <c r="AL1434" s="55" t="s">
        <v>1644</v>
      </c>
      <c r="AM1434" s="55" t="s">
        <v>3861</v>
      </c>
      <c r="AN1434" s="55" t="s">
        <v>1644</v>
      </c>
      <c r="AO1434" t="s">
        <v>3842</v>
      </c>
    </row>
    <row r="1435" spans="1:41" x14ac:dyDescent="0.25">
      <c r="A1435" s="56">
        <v>45777</v>
      </c>
      <c r="B1435" s="92" t="s">
        <v>2824</v>
      </c>
      <c r="C1435" s="55" t="s">
        <v>4317</v>
      </c>
      <c r="D1435" s="55" t="s">
        <v>3859</v>
      </c>
      <c r="E1435" s="55" t="s">
        <v>89</v>
      </c>
      <c r="F1435" s="55">
        <v>50900020</v>
      </c>
      <c r="G1435" s="55" t="s">
        <v>492</v>
      </c>
      <c r="H1435" s="55" t="s">
        <v>89</v>
      </c>
      <c r="I1435" s="57">
        <v>83.33</v>
      </c>
      <c r="J1435" s="57">
        <v>83.33</v>
      </c>
      <c r="K1435" s="55" t="s">
        <v>4318</v>
      </c>
      <c r="L1435" s="55" t="s">
        <v>1644</v>
      </c>
      <c r="M1435" s="55" t="s">
        <v>4317</v>
      </c>
      <c r="N1435" s="56">
        <v>45777</v>
      </c>
      <c r="O1435" s="55" t="s">
        <v>1644</v>
      </c>
      <c r="P1435" s="55" t="s">
        <v>329</v>
      </c>
      <c r="Q1435" s="55" t="s">
        <v>330</v>
      </c>
      <c r="R1435" s="55" t="s">
        <v>1644</v>
      </c>
      <c r="S1435" s="55" t="s">
        <v>1644</v>
      </c>
      <c r="T1435" s="55" t="s">
        <v>1644</v>
      </c>
      <c r="U1435" s="55" t="s">
        <v>4189</v>
      </c>
      <c r="V1435" s="55" t="s">
        <v>1881</v>
      </c>
      <c r="W1435" s="55" t="s">
        <v>1644</v>
      </c>
      <c r="X1435" s="56"/>
      <c r="Y1435" s="55" t="s">
        <v>1644</v>
      </c>
      <c r="Z1435" s="56"/>
      <c r="AA1435" s="55" t="s">
        <v>1644</v>
      </c>
      <c r="AB1435" s="59">
        <v>1336833</v>
      </c>
      <c r="AC1435" s="55" t="s">
        <v>1554</v>
      </c>
      <c r="AD1435" s="55" t="s">
        <v>1644</v>
      </c>
      <c r="AE1435" s="58">
        <v>0</v>
      </c>
      <c r="AF1435" s="55" t="s">
        <v>1644</v>
      </c>
      <c r="AG1435" s="55" t="s">
        <v>1644</v>
      </c>
      <c r="AH1435" s="55" t="s">
        <v>1644</v>
      </c>
      <c r="AI1435" s="55" t="s">
        <v>1644</v>
      </c>
      <c r="AJ1435" s="55" t="s">
        <v>1644</v>
      </c>
      <c r="AK1435" s="55" t="s">
        <v>1644</v>
      </c>
      <c r="AL1435" s="55" t="s">
        <v>1644</v>
      </c>
      <c r="AM1435" s="55" t="s">
        <v>3861</v>
      </c>
      <c r="AN1435" s="55" t="s">
        <v>1644</v>
      </c>
      <c r="AO1435" t="s">
        <v>3842</v>
      </c>
    </row>
    <row r="1436" spans="1:41" x14ac:dyDescent="0.25">
      <c r="A1436" s="56">
        <v>45777</v>
      </c>
      <c r="B1436" s="92" t="s">
        <v>2824</v>
      </c>
      <c r="C1436" s="55" t="s">
        <v>4317</v>
      </c>
      <c r="D1436" s="55" t="s">
        <v>3859</v>
      </c>
      <c r="E1436" s="55" t="s">
        <v>89</v>
      </c>
      <c r="F1436" s="55">
        <v>50900020</v>
      </c>
      <c r="G1436" s="55" t="s">
        <v>492</v>
      </c>
      <c r="H1436" s="55" t="s">
        <v>89</v>
      </c>
      <c r="I1436" s="57">
        <v>83.33</v>
      </c>
      <c r="J1436" s="57">
        <v>83.33</v>
      </c>
      <c r="K1436" s="55" t="s">
        <v>4318</v>
      </c>
      <c r="L1436" s="55" t="s">
        <v>1644</v>
      </c>
      <c r="M1436" s="55" t="s">
        <v>4317</v>
      </c>
      <c r="N1436" s="56">
        <v>45777</v>
      </c>
      <c r="O1436" s="55" t="s">
        <v>1644</v>
      </c>
      <c r="P1436" s="55" t="s">
        <v>329</v>
      </c>
      <c r="Q1436" s="55" t="s">
        <v>330</v>
      </c>
      <c r="R1436" s="55" t="s">
        <v>1644</v>
      </c>
      <c r="S1436" s="55" t="s">
        <v>1644</v>
      </c>
      <c r="T1436" s="55" t="s">
        <v>1644</v>
      </c>
      <c r="U1436" s="55" t="s">
        <v>4201</v>
      </c>
      <c r="V1436" s="55" t="s">
        <v>1881</v>
      </c>
      <c r="W1436" s="55" t="s">
        <v>1644</v>
      </c>
      <c r="X1436" s="56"/>
      <c r="Y1436" s="55" t="s">
        <v>1644</v>
      </c>
      <c r="Z1436" s="56"/>
      <c r="AA1436" s="55" t="s">
        <v>1644</v>
      </c>
      <c r="AB1436" s="59">
        <v>1336833</v>
      </c>
      <c r="AC1436" s="55" t="s">
        <v>1554</v>
      </c>
      <c r="AD1436" s="55" t="s">
        <v>1644</v>
      </c>
      <c r="AE1436" s="58">
        <v>0</v>
      </c>
      <c r="AF1436" s="55" t="s">
        <v>1644</v>
      </c>
      <c r="AG1436" s="55" t="s">
        <v>1644</v>
      </c>
      <c r="AH1436" s="55" t="s">
        <v>1644</v>
      </c>
      <c r="AI1436" s="55" t="s">
        <v>1644</v>
      </c>
      <c r="AJ1436" s="55" t="s">
        <v>1644</v>
      </c>
      <c r="AK1436" s="55" t="s">
        <v>1644</v>
      </c>
      <c r="AL1436" s="55" t="s">
        <v>1644</v>
      </c>
      <c r="AM1436" s="55" t="s">
        <v>3861</v>
      </c>
      <c r="AN1436" s="55" t="s">
        <v>1644</v>
      </c>
      <c r="AO1436" t="s">
        <v>3842</v>
      </c>
    </row>
    <row r="1437" spans="1:41" x14ac:dyDescent="0.25">
      <c r="A1437" s="56">
        <v>45777</v>
      </c>
      <c r="B1437" s="92" t="s">
        <v>2824</v>
      </c>
      <c r="C1437" s="55" t="s">
        <v>4317</v>
      </c>
      <c r="D1437" s="55" t="s">
        <v>3859</v>
      </c>
      <c r="E1437" s="55" t="s">
        <v>89</v>
      </c>
      <c r="F1437" s="55">
        <v>50900020</v>
      </c>
      <c r="G1437" s="55" t="s">
        <v>492</v>
      </c>
      <c r="H1437" s="55" t="s">
        <v>89</v>
      </c>
      <c r="I1437" s="57">
        <v>83.33</v>
      </c>
      <c r="J1437" s="57">
        <v>83.33</v>
      </c>
      <c r="K1437" s="55" t="s">
        <v>4318</v>
      </c>
      <c r="L1437" s="55" t="s">
        <v>1644</v>
      </c>
      <c r="M1437" s="55" t="s">
        <v>4317</v>
      </c>
      <c r="N1437" s="56">
        <v>45777</v>
      </c>
      <c r="O1437" s="55" t="s">
        <v>1644</v>
      </c>
      <c r="P1437" s="55" t="s">
        <v>329</v>
      </c>
      <c r="Q1437" s="55" t="s">
        <v>330</v>
      </c>
      <c r="R1437" s="55" t="s">
        <v>1644</v>
      </c>
      <c r="S1437" s="55" t="s">
        <v>1644</v>
      </c>
      <c r="T1437" s="55" t="s">
        <v>1644</v>
      </c>
      <c r="U1437" s="55" t="s">
        <v>4199</v>
      </c>
      <c r="V1437" s="55" t="s">
        <v>1881</v>
      </c>
      <c r="W1437" s="55" t="s">
        <v>1644</v>
      </c>
      <c r="X1437" s="56"/>
      <c r="Y1437" s="55" t="s">
        <v>1644</v>
      </c>
      <c r="Z1437" s="56"/>
      <c r="AA1437" s="55" t="s">
        <v>1644</v>
      </c>
      <c r="AB1437" s="59">
        <v>1336833</v>
      </c>
      <c r="AC1437" s="55" t="s">
        <v>1554</v>
      </c>
      <c r="AD1437" s="55" t="s">
        <v>1644</v>
      </c>
      <c r="AE1437" s="58">
        <v>0</v>
      </c>
      <c r="AF1437" s="55" t="s">
        <v>1644</v>
      </c>
      <c r="AG1437" s="55" t="s">
        <v>1644</v>
      </c>
      <c r="AH1437" s="55" t="s">
        <v>1644</v>
      </c>
      <c r="AI1437" s="55" t="s">
        <v>1644</v>
      </c>
      <c r="AJ1437" s="55" t="s">
        <v>1644</v>
      </c>
      <c r="AK1437" s="55" t="s">
        <v>1644</v>
      </c>
      <c r="AL1437" s="55" t="s">
        <v>1644</v>
      </c>
      <c r="AM1437" s="55" t="s">
        <v>3861</v>
      </c>
      <c r="AN1437" s="55" t="s">
        <v>1644</v>
      </c>
      <c r="AO1437" t="s">
        <v>3842</v>
      </c>
    </row>
    <row r="1438" spans="1:41" x14ac:dyDescent="0.25">
      <c r="A1438" s="56">
        <v>45777</v>
      </c>
      <c r="B1438" s="92" t="s">
        <v>2824</v>
      </c>
      <c r="C1438" s="55" t="s">
        <v>4317</v>
      </c>
      <c r="D1438" s="55" t="s">
        <v>3859</v>
      </c>
      <c r="E1438" s="55" t="s">
        <v>89</v>
      </c>
      <c r="F1438" s="55">
        <v>50900020</v>
      </c>
      <c r="G1438" s="55" t="s">
        <v>492</v>
      </c>
      <c r="H1438" s="55" t="s">
        <v>89</v>
      </c>
      <c r="I1438" s="57">
        <v>83.33</v>
      </c>
      <c r="J1438" s="57">
        <v>83.33</v>
      </c>
      <c r="K1438" s="55" t="s">
        <v>4318</v>
      </c>
      <c r="L1438" s="55" t="s">
        <v>1644</v>
      </c>
      <c r="M1438" s="55" t="s">
        <v>4317</v>
      </c>
      <c r="N1438" s="56">
        <v>45777</v>
      </c>
      <c r="O1438" s="55" t="s">
        <v>1644</v>
      </c>
      <c r="P1438" s="55" t="s">
        <v>329</v>
      </c>
      <c r="Q1438" s="55" t="s">
        <v>330</v>
      </c>
      <c r="R1438" s="55" t="s">
        <v>1644</v>
      </c>
      <c r="S1438" s="55" t="s">
        <v>1644</v>
      </c>
      <c r="T1438" s="55" t="s">
        <v>1644</v>
      </c>
      <c r="U1438" s="55" t="s">
        <v>4197</v>
      </c>
      <c r="V1438" s="55" t="s">
        <v>1881</v>
      </c>
      <c r="W1438" s="55" t="s">
        <v>1644</v>
      </c>
      <c r="X1438" s="56"/>
      <c r="Y1438" s="55" t="s">
        <v>1644</v>
      </c>
      <c r="Z1438" s="56"/>
      <c r="AA1438" s="55" t="s">
        <v>1644</v>
      </c>
      <c r="AB1438" s="59">
        <v>1336833</v>
      </c>
      <c r="AC1438" s="55" t="s">
        <v>1554</v>
      </c>
      <c r="AD1438" s="55" t="s">
        <v>1644</v>
      </c>
      <c r="AE1438" s="58">
        <v>0</v>
      </c>
      <c r="AF1438" s="55" t="s">
        <v>1644</v>
      </c>
      <c r="AG1438" s="55" t="s">
        <v>1644</v>
      </c>
      <c r="AH1438" s="55" t="s">
        <v>1644</v>
      </c>
      <c r="AI1438" s="55" t="s">
        <v>1644</v>
      </c>
      <c r="AJ1438" s="55" t="s">
        <v>1644</v>
      </c>
      <c r="AK1438" s="55" t="s">
        <v>1644</v>
      </c>
      <c r="AL1438" s="55" t="s">
        <v>1644</v>
      </c>
      <c r="AM1438" s="55" t="s">
        <v>3861</v>
      </c>
      <c r="AN1438" s="55" t="s">
        <v>1644</v>
      </c>
      <c r="AO1438" t="s">
        <v>3842</v>
      </c>
    </row>
    <row r="1439" spans="1:41" x14ac:dyDescent="0.25">
      <c r="A1439" s="56">
        <v>45777</v>
      </c>
      <c r="B1439" s="92" t="s">
        <v>2824</v>
      </c>
      <c r="C1439" s="55" t="s">
        <v>4319</v>
      </c>
      <c r="D1439" s="55" t="s">
        <v>3859</v>
      </c>
      <c r="E1439" s="55" t="s">
        <v>89</v>
      </c>
      <c r="F1439" s="55">
        <v>50900020</v>
      </c>
      <c r="G1439" s="55" t="s">
        <v>492</v>
      </c>
      <c r="H1439" s="55" t="s">
        <v>89</v>
      </c>
      <c r="I1439" s="57">
        <v>83.33</v>
      </c>
      <c r="J1439" s="57">
        <v>83.33</v>
      </c>
      <c r="K1439" s="55" t="s">
        <v>4318</v>
      </c>
      <c r="L1439" s="55" t="s">
        <v>1644</v>
      </c>
      <c r="M1439" s="55" t="s">
        <v>4319</v>
      </c>
      <c r="N1439" s="56">
        <v>45777</v>
      </c>
      <c r="O1439" s="55" t="s">
        <v>1644</v>
      </c>
      <c r="P1439" s="55" t="s">
        <v>329</v>
      </c>
      <c r="Q1439" s="55" t="s">
        <v>330</v>
      </c>
      <c r="R1439" s="55" t="s">
        <v>1644</v>
      </c>
      <c r="S1439" s="55" t="s">
        <v>1644</v>
      </c>
      <c r="T1439" s="55" t="s">
        <v>1644</v>
      </c>
      <c r="U1439" s="55" t="s">
        <v>3988</v>
      </c>
      <c r="V1439" s="55" t="s">
        <v>1881</v>
      </c>
      <c r="W1439" s="55" t="s">
        <v>1644</v>
      </c>
      <c r="X1439" s="56"/>
      <c r="Y1439" s="55" t="s">
        <v>1644</v>
      </c>
      <c r="Z1439" s="56"/>
      <c r="AA1439" s="55" t="s">
        <v>1644</v>
      </c>
      <c r="AB1439" s="59">
        <v>1336832</v>
      </c>
      <c r="AC1439" s="55" t="s">
        <v>1554</v>
      </c>
      <c r="AD1439" s="55" t="s">
        <v>1644</v>
      </c>
      <c r="AE1439" s="58">
        <v>0</v>
      </c>
      <c r="AF1439" s="55" t="s">
        <v>1644</v>
      </c>
      <c r="AG1439" s="55" t="s">
        <v>1644</v>
      </c>
      <c r="AH1439" s="55" t="s">
        <v>1644</v>
      </c>
      <c r="AI1439" s="55" t="s">
        <v>1644</v>
      </c>
      <c r="AJ1439" s="55" t="s">
        <v>1644</v>
      </c>
      <c r="AK1439" s="55" t="s">
        <v>1644</v>
      </c>
      <c r="AL1439" s="55" t="s">
        <v>1644</v>
      </c>
      <c r="AM1439" s="55" t="s">
        <v>3861</v>
      </c>
      <c r="AN1439" s="55" t="s">
        <v>1644</v>
      </c>
      <c r="AO1439" t="s">
        <v>3842</v>
      </c>
    </row>
    <row r="1440" spans="1:41" x14ac:dyDescent="0.25">
      <c r="A1440" s="56">
        <v>45777</v>
      </c>
      <c r="B1440" s="92" t="s">
        <v>2824</v>
      </c>
      <c r="C1440" s="55" t="s">
        <v>4319</v>
      </c>
      <c r="D1440" s="55" t="s">
        <v>3859</v>
      </c>
      <c r="E1440" s="55" t="s">
        <v>89</v>
      </c>
      <c r="F1440" s="55">
        <v>50900020</v>
      </c>
      <c r="G1440" s="55" t="s">
        <v>492</v>
      </c>
      <c r="H1440" s="55" t="s">
        <v>89</v>
      </c>
      <c r="I1440" s="57">
        <v>9.6999999999999993</v>
      </c>
      <c r="J1440" s="57">
        <v>9.6999999999999993</v>
      </c>
      <c r="K1440" s="55" t="s">
        <v>4318</v>
      </c>
      <c r="L1440" s="55" t="s">
        <v>1644</v>
      </c>
      <c r="M1440" s="55" t="s">
        <v>4319</v>
      </c>
      <c r="N1440" s="56">
        <v>45777</v>
      </c>
      <c r="O1440" s="55" t="s">
        <v>1644</v>
      </c>
      <c r="P1440" s="55" t="s">
        <v>329</v>
      </c>
      <c r="Q1440" s="55" t="s">
        <v>330</v>
      </c>
      <c r="R1440" s="55" t="s">
        <v>1644</v>
      </c>
      <c r="S1440" s="55" t="s">
        <v>1644</v>
      </c>
      <c r="T1440" s="55" t="s">
        <v>1644</v>
      </c>
      <c r="U1440" s="55" t="s">
        <v>3981</v>
      </c>
      <c r="V1440" s="55" t="s">
        <v>1881</v>
      </c>
      <c r="W1440" s="55" t="s">
        <v>1644</v>
      </c>
      <c r="X1440" s="56"/>
      <c r="Y1440" s="55" t="s">
        <v>1644</v>
      </c>
      <c r="Z1440" s="56"/>
      <c r="AA1440" s="55" t="s">
        <v>1644</v>
      </c>
      <c r="AB1440" s="59">
        <v>155581</v>
      </c>
      <c r="AC1440" s="55" t="s">
        <v>1554</v>
      </c>
      <c r="AD1440" s="55" t="s">
        <v>1644</v>
      </c>
      <c r="AE1440" s="58">
        <v>0</v>
      </c>
      <c r="AF1440" s="55" t="s">
        <v>1644</v>
      </c>
      <c r="AG1440" s="55" t="s">
        <v>1644</v>
      </c>
      <c r="AH1440" s="55" t="s">
        <v>1644</v>
      </c>
      <c r="AI1440" s="55" t="s">
        <v>1644</v>
      </c>
      <c r="AJ1440" s="55" t="s">
        <v>1644</v>
      </c>
      <c r="AK1440" s="55" t="s">
        <v>1644</v>
      </c>
      <c r="AL1440" s="55" t="s">
        <v>1644</v>
      </c>
      <c r="AM1440" s="55" t="s">
        <v>3861</v>
      </c>
      <c r="AN1440" s="55" t="s">
        <v>1644</v>
      </c>
      <c r="AO1440" t="s">
        <v>3842</v>
      </c>
    </row>
    <row r="1441" spans="1:41" x14ac:dyDescent="0.25">
      <c r="A1441" s="56">
        <v>45777</v>
      </c>
      <c r="B1441" s="92" t="s">
        <v>2824</v>
      </c>
      <c r="C1441" s="55" t="s">
        <v>4319</v>
      </c>
      <c r="D1441" s="55" t="s">
        <v>3859</v>
      </c>
      <c r="E1441" s="55" t="s">
        <v>89</v>
      </c>
      <c r="F1441" s="55">
        <v>50900020</v>
      </c>
      <c r="G1441" s="55" t="s">
        <v>492</v>
      </c>
      <c r="H1441" s="55" t="s">
        <v>89</v>
      </c>
      <c r="I1441" s="57">
        <v>83.33</v>
      </c>
      <c r="J1441" s="57">
        <v>83.33</v>
      </c>
      <c r="K1441" s="55" t="s">
        <v>4318</v>
      </c>
      <c r="L1441" s="55" t="s">
        <v>1644</v>
      </c>
      <c r="M1441" s="55" t="s">
        <v>4319</v>
      </c>
      <c r="N1441" s="56">
        <v>45777</v>
      </c>
      <c r="O1441" s="55" t="s">
        <v>1644</v>
      </c>
      <c r="P1441" s="55" t="s">
        <v>329</v>
      </c>
      <c r="Q1441" s="55" t="s">
        <v>330</v>
      </c>
      <c r="R1441" s="55" t="s">
        <v>1644</v>
      </c>
      <c r="S1441" s="55" t="s">
        <v>1644</v>
      </c>
      <c r="T1441" s="55" t="s">
        <v>1644</v>
      </c>
      <c r="U1441" s="55" t="s">
        <v>3980</v>
      </c>
      <c r="V1441" s="55" t="s">
        <v>1881</v>
      </c>
      <c r="W1441" s="55" t="s">
        <v>1644</v>
      </c>
      <c r="X1441" s="56"/>
      <c r="Y1441" s="55" t="s">
        <v>1644</v>
      </c>
      <c r="Z1441" s="56"/>
      <c r="AA1441" s="55" t="s">
        <v>1644</v>
      </c>
      <c r="AB1441" s="59">
        <v>1336832</v>
      </c>
      <c r="AC1441" s="55" t="s">
        <v>1554</v>
      </c>
      <c r="AD1441" s="55" t="s">
        <v>1644</v>
      </c>
      <c r="AE1441" s="58">
        <v>0</v>
      </c>
      <c r="AF1441" s="55" t="s">
        <v>1644</v>
      </c>
      <c r="AG1441" s="55" t="s">
        <v>1644</v>
      </c>
      <c r="AH1441" s="55" t="s">
        <v>1644</v>
      </c>
      <c r="AI1441" s="55" t="s">
        <v>1644</v>
      </c>
      <c r="AJ1441" s="55" t="s">
        <v>1644</v>
      </c>
      <c r="AK1441" s="55" t="s">
        <v>1644</v>
      </c>
      <c r="AL1441" s="55" t="s">
        <v>1644</v>
      </c>
      <c r="AM1441" s="55" t="s">
        <v>3861</v>
      </c>
      <c r="AN1441" s="55" t="s">
        <v>1644</v>
      </c>
      <c r="AO1441" t="s">
        <v>3842</v>
      </c>
    </row>
    <row r="1442" spans="1:41" x14ac:dyDescent="0.25">
      <c r="A1442" s="56">
        <v>45777</v>
      </c>
      <c r="B1442" s="92" t="s">
        <v>2824</v>
      </c>
      <c r="C1442" s="55" t="s">
        <v>4319</v>
      </c>
      <c r="D1442" s="55" t="s">
        <v>3859</v>
      </c>
      <c r="E1442" s="55" t="s">
        <v>89</v>
      </c>
      <c r="F1442" s="55">
        <v>50900020</v>
      </c>
      <c r="G1442" s="55" t="s">
        <v>492</v>
      </c>
      <c r="H1442" s="55" t="s">
        <v>89</v>
      </c>
      <c r="I1442" s="57">
        <v>9.6999999999999993</v>
      </c>
      <c r="J1442" s="57">
        <v>9.6999999999999993</v>
      </c>
      <c r="K1442" s="55" t="s">
        <v>4318</v>
      </c>
      <c r="L1442" s="55" t="s">
        <v>1644</v>
      </c>
      <c r="M1442" s="55" t="s">
        <v>4319</v>
      </c>
      <c r="N1442" s="56">
        <v>45777</v>
      </c>
      <c r="O1442" s="55" t="s">
        <v>1644</v>
      </c>
      <c r="P1442" s="55" t="s">
        <v>329</v>
      </c>
      <c r="Q1442" s="55" t="s">
        <v>330</v>
      </c>
      <c r="R1442" s="55" t="s">
        <v>1644</v>
      </c>
      <c r="S1442" s="55" t="s">
        <v>1644</v>
      </c>
      <c r="T1442" s="55" t="s">
        <v>1644</v>
      </c>
      <c r="U1442" s="55" t="s">
        <v>3993</v>
      </c>
      <c r="V1442" s="55" t="s">
        <v>1881</v>
      </c>
      <c r="W1442" s="55" t="s">
        <v>1644</v>
      </c>
      <c r="X1442" s="56"/>
      <c r="Y1442" s="55" t="s">
        <v>1644</v>
      </c>
      <c r="Z1442" s="56"/>
      <c r="AA1442" s="55" t="s">
        <v>1644</v>
      </c>
      <c r="AB1442" s="59">
        <v>155580</v>
      </c>
      <c r="AC1442" s="55" t="s">
        <v>1554</v>
      </c>
      <c r="AD1442" s="55" t="s">
        <v>1644</v>
      </c>
      <c r="AE1442" s="58">
        <v>0</v>
      </c>
      <c r="AF1442" s="55" t="s">
        <v>1644</v>
      </c>
      <c r="AG1442" s="55" t="s">
        <v>1644</v>
      </c>
      <c r="AH1442" s="55" t="s">
        <v>1644</v>
      </c>
      <c r="AI1442" s="55" t="s">
        <v>1644</v>
      </c>
      <c r="AJ1442" s="55" t="s">
        <v>1644</v>
      </c>
      <c r="AK1442" s="55" t="s">
        <v>1644</v>
      </c>
      <c r="AL1442" s="55" t="s">
        <v>1644</v>
      </c>
      <c r="AM1442" s="55" t="s">
        <v>3861</v>
      </c>
      <c r="AN1442" s="55" t="s">
        <v>1644</v>
      </c>
      <c r="AO1442" t="s">
        <v>3842</v>
      </c>
    </row>
    <row r="1443" spans="1:41" x14ac:dyDescent="0.25">
      <c r="A1443" s="56">
        <v>45777</v>
      </c>
      <c r="B1443" s="92" t="s">
        <v>2824</v>
      </c>
      <c r="C1443" s="55" t="s">
        <v>4319</v>
      </c>
      <c r="D1443" s="55" t="s">
        <v>3859</v>
      </c>
      <c r="E1443" s="55" t="s">
        <v>89</v>
      </c>
      <c r="F1443" s="55">
        <v>50900020</v>
      </c>
      <c r="G1443" s="55" t="s">
        <v>492</v>
      </c>
      <c r="H1443" s="55" t="s">
        <v>89</v>
      </c>
      <c r="I1443" s="57">
        <v>83.33</v>
      </c>
      <c r="J1443" s="57">
        <v>83.33</v>
      </c>
      <c r="K1443" s="55" t="s">
        <v>4318</v>
      </c>
      <c r="L1443" s="55" t="s">
        <v>1644</v>
      </c>
      <c r="M1443" s="55" t="s">
        <v>4319</v>
      </c>
      <c r="N1443" s="56">
        <v>45777</v>
      </c>
      <c r="O1443" s="55" t="s">
        <v>1644</v>
      </c>
      <c r="P1443" s="55" t="s">
        <v>329</v>
      </c>
      <c r="Q1443" s="55" t="s">
        <v>330</v>
      </c>
      <c r="R1443" s="55" t="s">
        <v>1644</v>
      </c>
      <c r="S1443" s="55" t="s">
        <v>1644</v>
      </c>
      <c r="T1443" s="55" t="s">
        <v>1644</v>
      </c>
      <c r="U1443" s="55" t="s">
        <v>4021</v>
      </c>
      <c r="V1443" s="55" t="s">
        <v>1881</v>
      </c>
      <c r="W1443" s="55" t="s">
        <v>1644</v>
      </c>
      <c r="X1443" s="56"/>
      <c r="Y1443" s="55" t="s">
        <v>1644</v>
      </c>
      <c r="Z1443" s="56"/>
      <c r="AA1443" s="55" t="s">
        <v>1644</v>
      </c>
      <c r="AB1443" s="59">
        <v>1336833</v>
      </c>
      <c r="AC1443" s="55" t="s">
        <v>1554</v>
      </c>
      <c r="AD1443" s="55" t="s">
        <v>1644</v>
      </c>
      <c r="AE1443" s="58">
        <v>0</v>
      </c>
      <c r="AF1443" s="55" t="s">
        <v>1644</v>
      </c>
      <c r="AG1443" s="55" t="s">
        <v>1644</v>
      </c>
      <c r="AH1443" s="55" t="s">
        <v>1644</v>
      </c>
      <c r="AI1443" s="55" t="s">
        <v>1644</v>
      </c>
      <c r="AJ1443" s="55" t="s">
        <v>1644</v>
      </c>
      <c r="AK1443" s="55" t="s">
        <v>1644</v>
      </c>
      <c r="AL1443" s="55" t="s">
        <v>1644</v>
      </c>
      <c r="AM1443" s="55" t="s">
        <v>3861</v>
      </c>
      <c r="AN1443" s="55" t="s">
        <v>1644</v>
      </c>
      <c r="AO1443" t="s">
        <v>3842</v>
      </c>
    </row>
    <row r="1444" spans="1:41" x14ac:dyDescent="0.25">
      <c r="A1444" s="56">
        <v>45777</v>
      </c>
      <c r="B1444" s="92" t="s">
        <v>2824</v>
      </c>
      <c r="C1444" s="55" t="s">
        <v>4319</v>
      </c>
      <c r="D1444" s="55" t="s">
        <v>3859</v>
      </c>
      <c r="E1444" s="55" t="s">
        <v>89</v>
      </c>
      <c r="F1444" s="55">
        <v>50900020</v>
      </c>
      <c r="G1444" s="55" t="s">
        <v>492</v>
      </c>
      <c r="H1444" s="55" t="s">
        <v>89</v>
      </c>
      <c r="I1444" s="57">
        <v>246.61</v>
      </c>
      <c r="J1444" s="57">
        <v>246.61</v>
      </c>
      <c r="K1444" s="55" t="s">
        <v>4318</v>
      </c>
      <c r="L1444" s="55" t="s">
        <v>1644</v>
      </c>
      <c r="M1444" s="55" t="s">
        <v>4319</v>
      </c>
      <c r="N1444" s="56">
        <v>45777</v>
      </c>
      <c r="O1444" s="55" t="s">
        <v>1644</v>
      </c>
      <c r="P1444" s="55" t="s">
        <v>329</v>
      </c>
      <c r="Q1444" s="55" t="s">
        <v>330</v>
      </c>
      <c r="R1444" s="55" t="s">
        <v>1644</v>
      </c>
      <c r="S1444" s="55" t="s">
        <v>1644</v>
      </c>
      <c r="T1444" s="55" t="s">
        <v>1644</v>
      </c>
      <c r="U1444" s="55" t="s">
        <v>3951</v>
      </c>
      <c r="V1444" s="55" t="s">
        <v>1881</v>
      </c>
      <c r="W1444" s="55" t="s">
        <v>1644</v>
      </c>
      <c r="X1444" s="56"/>
      <c r="Y1444" s="55" t="s">
        <v>1644</v>
      </c>
      <c r="Z1444" s="56"/>
      <c r="AA1444" s="55" t="s">
        <v>1644</v>
      </c>
      <c r="AB1444" s="59">
        <v>3859663</v>
      </c>
      <c r="AC1444" s="55" t="s">
        <v>1554</v>
      </c>
      <c r="AD1444" s="55" t="s">
        <v>1644</v>
      </c>
      <c r="AE1444" s="58">
        <v>0</v>
      </c>
      <c r="AF1444" s="55" t="s">
        <v>1644</v>
      </c>
      <c r="AG1444" s="55" t="s">
        <v>1644</v>
      </c>
      <c r="AH1444" s="55" t="s">
        <v>1644</v>
      </c>
      <c r="AI1444" s="55" t="s">
        <v>1644</v>
      </c>
      <c r="AJ1444" s="55" t="s">
        <v>1644</v>
      </c>
      <c r="AK1444" s="55" t="s">
        <v>1644</v>
      </c>
      <c r="AL1444" s="55" t="s">
        <v>1644</v>
      </c>
      <c r="AM1444" s="55" t="s">
        <v>3861</v>
      </c>
      <c r="AN1444" s="55" t="s">
        <v>1644</v>
      </c>
      <c r="AO1444" t="s">
        <v>3842</v>
      </c>
    </row>
    <row r="1445" spans="1:41" x14ac:dyDescent="0.25">
      <c r="A1445" s="56">
        <v>45777</v>
      </c>
      <c r="B1445" s="92" t="s">
        <v>2824</v>
      </c>
      <c r="C1445" s="55" t="s">
        <v>4319</v>
      </c>
      <c r="D1445" s="55" t="s">
        <v>3859</v>
      </c>
      <c r="E1445" s="55" t="s">
        <v>89</v>
      </c>
      <c r="F1445" s="55">
        <v>50900020</v>
      </c>
      <c r="G1445" s="55" t="s">
        <v>492</v>
      </c>
      <c r="H1445" s="55" t="s">
        <v>89</v>
      </c>
      <c r="I1445" s="57">
        <v>18.23</v>
      </c>
      <c r="J1445" s="57">
        <v>18.23</v>
      </c>
      <c r="K1445" s="55" t="s">
        <v>4318</v>
      </c>
      <c r="L1445" s="55" t="s">
        <v>1644</v>
      </c>
      <c r="M1445" s="55" t="s">
        <v>4319</v>
      </c>
      <c r="N1445" s="56">
        <v>45777</v>
      </c>
      <c r="O1445" s="55" t="s">
        <v>1644</v>
      </c>
      <c r="P1445" s="55" t="s">
        <v>329</v>
      </c>
      <c r="Q1445" s="55" t="s">
        <v>330</v>
      </c>
      <c r="R1445" s="55" t="s">
        <v>1644</v>
      </c>
      <c r="S1445" s="55" t="s">
        <v>1644</v>
      </c>
      <c r="T1445" s="55" t="s">
        <v>1644</v>
      </c>
      <c r="U1445" s="55" t="s">
        <v>4029</v>
      </c>
      <c r="V1445" s="55" t="s">
        <v>1881</v>
      </c>
      <c r="W1445" s="55" t="s">
        <v>1644</v>
      </c>
      <c r="X1445" s="56"/>
      <c r="Y1445" s="55" t="s">
        <v>1644</v>
      </c>
      <c r="Z1445" s="56"/>
      <c r="AA1445" s="55" t="s">
        <v>1644</v>
      </c>
      <c r="AB1445" s="59">
        <v>292433</v>
      </c>
      <c r="AC1445" s="55" t="s">
        <v>1554</v>
      </c>
      <c r="AD1445" s="55" t="s">
        <v>1644</v>
      </c>
      <c r="AE1445" s="58">
        <v>0</v>
      </c>
      <c r="AF1445" s="55" t="s">
        <v>1644</v>
      </c>
      <c r="AG1445" s="55" t="s">
        <v>1644</v>
      </c>
      <c r="AH1445" s="55" t="s">
        <v>1644</v>
      </c>
      <c r="AI1445" s="55" t="s">
        <v>1644</v>
      </c>
      <c r="AJ1445" s="55" t="s">
        <v>1644</v>
      </c>
      <c r="AK1445" s="55" t="s">
        <v>1644</v>
      </c>
      <c r="AL1445" s="55" t="s">
        <v>1644</v>
      </c>
      <c r="AM1445" s="55" t="s">
        <v>3861</v>
      </c>
      <c r="AN1445" s="55" t="s">
        <v>1644</v>
      </c>
      <c r="AO1445" t="s">
        <v>3842</v>
      </c>
    </row>
    <row r="1446" spans="1:41" x14ac:dyDescent="0.25">
      <c r="A1446" s="56">
        <v>45777</v>
      </c>
      <c r="B1446" s="92" t="s">
        <v>2824</v>
      </c>
      <c r="C1446" s="55" t="s">
        <v>4319</v>
      </c>
      <c r="D1446" s="55" t="s">
        <v>3859</v>
      </c>
      <c r="E1446" s="55" t="s">
        <v>89</v>
      </c>
      <c r="F1446" s="55">
        <v>50900020</v>
      </c>
      <c r="G1446" s="55" t="s">
        <v>492</v>
      </c>
      <c r="H1446" s="55" t="s">
        <v>89</v>
      </c>
      <c r="I1446" s="57">
        <v>83.33</v>
      </c>
      <c r="J1446" s="57">
        <v>83.33</v>
      </c>
      <c r="K1446" s="55" t="s">
        <v>4318</v>
      </c>
      <c r="L1446" s="55" t="s">
        <v>1644</v>
      </c>
      <c r="M1446" s="55" t="s">
        <v>4319</v>
      </c>
      <c r="N1446" s="56">
        <v>45777</v>
      </c>
      <c r="O1446" s="55" t="s">
        <v>1644</v>
      </c>
      <c r="P1446" s="55" t="s">
        <v>329</v>
      </c>
      <c r="Q1446" s="55" t="s">
        <v>330</v>
      </c>
      <c r="R1446" s="55" t="s">
        <v>1644</v>
      </c>
      <c r="S1446" s="55" t="s">
        <v>1644</v>
      </c>
      <c r="T1446" s="55" t="s">
        <v>1644</v>
      </c>
      <c r="U1446" s="55" t="s">
        <v>3990</v>
      </c>
      <c r="V1446" s="55" t="s">
        <v>1881</v>
      </c>
      <c r="W1446" s="55" t="s">
        <v>1644</v>
      </c>
      <c r="X1446" s="56"/>
      <c r="Y1446" s="55" t="s">
        <v>1644</v>
      </c>
      <c r="Z1446" s="56"/>
      <c r="AA1446" s="55" t="s">
        <v>1644</v>
      </c>
      <c r="AB1446" s="59">
        <v>1336832</v>
      </c>
      <c r="AC1446" s="55" t="s">
        <v>1554</v>
      </c>
      <c r="AD1446" s="55" t="s">
        <v>1644</v>
      </c>
      <c r="AE1446" s="58">
        <v>0</v>
      </c>
      <c r="AF1446" s="55" t="s">
        <v>1644</v>
      </c>
      <c r="AG1446" s="55" t="s">
        <v>1644</v>
      </c>
      <c r="AH1446" s="55" t="s">
        <v>1644</v>
      </c>
      <c r="AI1446" s="55" t="s">
        <v>1644</v>
      </c>
      <c r="AJ1446" s="55" t="s">
        <v>1644</v>
      </c>
      <c r="AK1446" s="55" t="s">
        <v>1644</v>
      </c>
      <c r="AL1446" s="55" t="s">
        <v>1644</v>
      </c>
      <c r="AM1446" s="55" t="s">
        <v>3861</v>
      </c>
      <c r="AN1446" s="55" t="s">
        <v>1644</v>
      </c>
      <c r="AO1446" t="s">
        <v>3842</v>
      </c>
    </row>
    <row r="1447" spans="1:41" x14ac:dyDescent="0.25">
      <c r="A1447" s="56">
        <v>45777</v>
      </c>
      <c r="B1447" s="92" t="s">
        <v>2824</v>
      </c>
      <c r="C1447" s="55" t="s">
        <v>4319</v>
      </c>
      <c r="D1447" s="55" t="s">
        <v>3859</v>
      </c>
      <c r="E1447" s="55" t="s">
        <v>89</v>
      </c>
      <c r="F1447" s="55">
        <v>50900020</v>
      </c>
      <c r="G1447" s="55" t="s">
        <v>492</v>
      </c>
      <c r="H1447" s="55" t="s">
        <v>89</v>
      </c>
      <c r="I1447" s="57">
        <v>9.6999999999999993</v>
      </c>
      <c r="J1447" s="57">
        <v>9.6999999999999993</v>
      </c>
      <c r="K1447" s="55" t="s">
        <v>4318</v>
      </c>
      <c r="L1447" s="55" t="s">
        <v>1644</v>
      </c>
      <c r="M1447" s="55" t="s">
        <v>4319</v>
      </c>
      <c r="N1447" s="56">
        <v>45777</v>
      </c>
      <c r="O1447" s="55" t="s">
        <v>1644</v>
      </c>
      <c r="P1447" s="55" t="s">
        <v>329</v>
      </c>
      <c r="Q1447" s="55" t="s">
        <v>330</v>
      </c>
      <c r="R1447" s="55" t="s">
        <v>1644</v>
      </c>
      <c r="S1447" s="55" t="s">
        <v>1644</v>
      </c>
      <c r="T1447" s="55" t="s">
        <v>1644</v>
      </c>
      <c r="U1447" s="55" t="s">
        <v>3969</v>
      </c>
      <c r="V1447" s="55" t="s">
        <v>1881</v>
      </c>
      <c r="W1447" s="55" t="s">
        <v>1644</v>
      </c>
      <c r="X1447" s="56"/>
      <c r="Y1447" s="55" t="s">
        <v>1644</v>
      </c>
      <c r="Z1447" s="56"/>
      <c r="AA1447" s="55" t="s">
        <v>1644</v>
      </c>
      <c r="AB1447" s="59">
        <v>155581</v>
      </c>
      <c r="AC1447" s="55" t="s">
        <v>1554</v>
      </c>
      <c r="AD1447" s="55" t="s">
        <v>1644</v>
      </c>
      <c r="AE1447" s="58">
        <v>0</v>
      </c>
      <c r="AF1447" s="55" t="s">
        <v>1644</v>
      </c>
      <c r="AG1447" s="55" t="s">
        <v>1644</v>
      </c>
      <c r="AH1447" s="55" t="s">
        <v>1644</v>
      </c>
      <c r="AI1447" s="55" t="s">
        <v>1644</v>
      </c>
      <c r="AJ1447" s="55" t="s">
        <v>1644</v>
      </c>
      <c r="AK1447" s="55" t="s">
        <v>1644</v>
      </c>
      <c r="AL1447" s="55" t="s">
        <v>1644</v>
      </c>
      <c r="AM1447" s="55" t="s">
        <v>3861</v>
      </c>
      <c r="AN1447" s="55" t="s">
        <v>1644</v>
      </c>
      <c r="AO1447" t="s">
        <v>3842</v>
      </c>
    </row>
    <row r="1448" spans="1:41" x14ac:dyDescent="0.25">
      <c r="A1448" s="56">
        <v>45777</v>
      </c>
      <c r="B1448" s="92" t="s">
        <v>2824</v>
      </c>
      <c r="C1448" s="55" t="s">
        <v>4319</v>
      </c>
      <c r="D1448" s="55" t="s">
        <v>3859</v>
      </c>
      <c r="E1448" s="55" t="s">
        <v>89</v>
      </c>
      <c r="F1448" s="55">
        <v>50900020</v>
      </c>
      <c r="G1448" s="55" t="s">
        <v>492</v>
      </c>
      <c r="H1448" s="55" t="s">
        <v>89</v>
      </c>
      <c r="I1448" s="57">
        <v>9.6999999999999993</v>
      </c>
      <c r="J1448" s="57">
        <v>9.6999999999999993</v>
      </c>
      <c r="K1448" s="55" t="s">
        <v>4318</v>
      </c>
      <c r="L1448" s="55" t="s">
        <v>1644</v>
      </c>
      <c r="M1448" s="55" t="s">
        <v>4319</v>
      </c>
      <c r="N1448" s="56">
        <v>45777</v>
      </c>
      <c r="O1448" s="55" t="s">
        <v>1644</v>
      </c>
      <c r="P1448" s="55" t="s">
        <v>329</v>
      </c>
      <c r="Q1448" s="55" t="s">
        <v>330</v>
      </c>
      <c r="R1448" s="55" t="s">
        <v>1644</v>
      </c>
      <c r="S1448" s="55" t="s">
        <v>1644</v>
      </c>
      <c r="T1448" s="55" t="s">
        <v>1644</v>
      </c>
      <c r="U1448" s="55" t="s">
        <v>3983</v>
      </c>
      <c r="V1448" s="55" t="s">
        <v>1881</v>
      </c>
      <c r="W1448" s="55" t="s">
        <v>1644</v>
      </c>
      <c r="X1448" s="56"/>
      <c r="Y1448" s="55" t="s">
        <v>1644</v>
      </c>
      <c r="Z1448" s="56"/>
      <c r="AA1448" s="55" t="s">
        <v>1644</v>
      </c>
      <c r="AB1448" s="59">
        <v>155581</v>
      </c>
      <c r="AC1448" s="55" t="s">
        <v>1554</v>
      </c>
      <c r="AD1448" s="55" t="s">
        <v>1644</v>
      </c>
      <c r="AE1448" s="58">
        <v>0</v>
      </c>
      <c r="AF1448" s="55" t="s">
        <v>1644</v>
      </c>
      <c r="AG1448" s="55" t="s">
        <v>1644</v>
      </c>
      <c r="AH1448" s="55" t="s">
        <v>1644</v>
      </c>
      <c r="AI1448" s="55" t="s">
        <v>1644</v>
      </c>
      <c r="AJ1448" s="55" t="s">
        <v>1644</v>
      </c>
      <c r="AK1448" s="55" t="s">
        <v>1644</v>
      </c>
      <c r="AL1448" s="55" t="s">
        <v>1644</v>
      </c>
      <c r="AM1448" s="55" t="s">
        <v>3861</v>
      </c>
      <c r="AN1448" s="55" t="s">
        <v>1644</v>
      </c>
      <c r="AO1448" t="s">
        <v>3842</v>
      </c>
    </row>
    <row r="1449" spans="1:41" x14ac:dyDescent="0.25">
      <c r="A1449" s="56">
        <v>45777</v>
      </c>
      <c r="B1449" s="92" t="s">
        <v>2824</v>
      </c>
      <c r="C1449" s="55" t="s">
        <v>4319</v>
      </c>
      <c r="D1449" s="55" t="s">
        <v>3859</v>
      </c>
      <c r="E1449" s="55" t="s">
        <v>89</v>
      </c>
      <c r="F1449" s="55">
        <v>50900020</v>
      </c>
      <c r="G1449" s="55" t="s">
        <v>492</v>
      </c>
      <c r="H1449" s="55" t="s">
        <v>89</v>
      </c>
      <c r="I1449" s="57">
        <v>284.47000000000003</v>
      </c>
      <c r="J1449" s="57">
        <v>284.47000000000003</v>
      </c>
      <c r="K1449" s="55" t="s">
        <v>4318</v>
      </c>
      <c r="L1449" s="55" t="s">
        <v>1644</v>
      </c>
      <c r="M1449" s="55" t="s">
        <v>4319</v>
      </c>
      <c r="N1449" s="56">
        <v>45777</v>
      </c>
      <c r="O1449" s="55" t="s">
        <v>1644</v>
      </c>
      <c r="P1449" s="55" t="s">
        <v>329</v>
      </c>
      <c r="Q1449" s="55" t="s">
        <v>330</v>
      </c>
      <c r="R1449" s="55" t="s">
        <v>1644</v>
      </c>
      <c r="S1449" s="55" t="s">
        <v>1644</v>
      </c>
      <c r="T1449" s="55" t="s">
        <v>1644</v>
      </c>
      <c r="U1449" s="55" t="s">
        <v>4014</v>
      </c>
      <c r="V1449" s="55" t="s">
        <v>1881</v>
      </c>
      <c r="W1449" s="55" t="s">
        <v>1644</v>
      </c>
      <c r="X1449" s="56"/>
      <c r="Y1449" s="55" t="s">
        <v>1644</v>
      </c>
      <c r="Z1449" s="56"/>
      <c r="AA1449" s="55" t="s">
        <v>1644</v>
      </c>
      <c r="AB1449" s="59">
        <v>4423933</v>
      </c>
      <c r="AC1449" s="55" t="s">
        <v>1554</v>
      </c>
      <c r="AD1449" s="55" t="s">
        <v>1644</v>
      </c>
      <c r="AE1449" s="58">
        <v>0</v>
      </c>
      <c r="AF1449" s="55" t="s">
        <v>1644</v>
      </c>
      <c r="AG1449" s="55" t="s">
        <v>1644</v>
      </c>
      <c r="AH1449" s="55" t="s">
        <v>1644</v>
      </c>
      <c r="AI1449" s="55" t="s">
        <v>1644</v>
      </c>
      <c r="AJ1449" s="55" t="s">
        <v>1644</v>
      </c>
      <c r="AK1449" s="55" t="s">
        <v>1644</v>
      </c>
      <c r="AL1449" s="55" t="s">
        <v>1644</v>
      </c>
      <c r="AM1449" s="55" t="s">
        <v>3861</v>
      </c>
      <c r="AN1449" s="55" t="s">
        <v>1644</v>
      </c>
      <c r="AO1449" t="s">
        <v>3842</v>
      </c>
    </row>
    <row r="1450" spans="1:41" x14ac:dyDescent="0.25">
      <c r="A1450" s="56">
        <v>45777</v>
      </c>
      <c r="B1450" s="92" t="s">
        <v>2824</v>
      </c>
      <c r="C1450" s="55" t="s">
        <v>4319</v>
      </c>
      <c r="D1450" s="55" t="s">
        <v>3859</v>
      </c>
      <c r="E1450" s="55" t="s">
        <v>89</v>
      </c>
      <c r="F1450" s="55">
        <v>50900020</v>
      </c>
      <c r="G1450" s="55" t="s">
        <v>492</v>
      </c>
      <c r="H1450" s="55" t="s">
        <v>89</v>
      </c>
      <c r="I1450" s="57">
        <v>83.33</v>
      </c>
      <c r="J1450" s="57">
        <v>83.33</v>
      </c>
      <c r="K1450" s="55" t="s">
        <v>4318</v>
      </c>
      <c r="L1450" s="55" t="s">
        <v>1644</v>
      </c>
      <c r="M1450" s="55" t="s">
        <v>4319</v>
      </c>
      <c r="N1450" s="56">
        <v>45777</v>
      </c>
      <c r="O1450" s="55" t="s">
        <v>1644</v>
      </c>
      <c r="P1450" s="55" t="s">
        <v>329</v>
      </c>
      <c r="Q1450" s="55" t="s">
        <v>330</v>
      </c>
      <c r="R1450" s="55" t="s">
        <v>1644</v>
      </c>
      <c r="S1450" s="55" t="s">
        <v>1644</v>
      </c>
      <c r="T1450" s="55" t="s">
        <v>1644</v>
      </c>
      <c r="U1450" s="55" t="s">
        <v>4018</v>
      </c>
      <c r="V1450" s="55" t="s">
        <v>1881</v>
      </c>
      <c r="W1450" s="55" t="s">
        <v>1644</v>
      </c>
      <c r="X1450" s="56"/>
      <c r="Y1450" s="55" t="s">
        <v>1644</v>
      </c>
      <c r="Z1450" s="56"/>
      <c r="AA1450" s="55" t="s">
        <v>1644</v>
      </c>
      <c r="AB1450" s="59">
        <v>1336833</v>
      </c>
      <c r="AC1450" s="55" t="s">
        <v>1554</v>
      </c>
      <c r="AD1450" s="55" t="s">
        <v>1644</v>
      </c>
      <c r="AE1450" s="58">
        <v>0</v>
      </c>
      <c r="AF1450" s="55" t="s">
        <v>1644</v>
      </c>
      <c r="AG1450" s="55" t="s">
        <v>1644</v>
      </c>
      <c r="AH1450" s="55" t="s">
        <v>1644</v>
      </c>
      <c r="AI1450" s="55" t="s">
        <v>1644</v>
      </c>
      <c r="AJ1450" s="55" t="s">
        <v>1644</v>
      </c>
      <c r="AK1450" s="55" t="s">
        <v>1644</v>
      </c>
      <c r="AL1450" s="55" t="s">
        <v>1644</v>
      </c>
      <c r="AM1450" s="55" t="s">
        <v>3861</v>
      </c>
      <c r="AN1450" s="55" t="s">
        <v>1644</v>
      </c>
      <c r="AO1450" t="s">
        <v>3842</v>
      </c>
    </row>
    <row r="1451" spans="1:41" x14ac:dyDescent="0.25">
      <c r="A1451" s="56">
        <v>45777</v>
      </c>
      <c r="B1451" s="92" t="s">
        <v>2824</v>
      </c>
      <c r="C1451" s="55" t="s">
        <v>4319</v>
      </c>
      <c r="D1451" s="55" t="s">
        <v>3859</v>
      </c>
      <c r="E1451" s="55" t="s">
        <v>89</v>
      </c>
      <c r="F1451" s="55">
        <v>50900020</v>
      </c>
      <c r="G1451" s="55" t="s">
        <v>492</v>
      </c>
      <c r="H1451" s="55" t="s">
        <v>89</v>
      </c>
      <c r="I1451" s="57">
        <v>9.6999999999999993</v>
      </c>
      <c r="J1451" s="57">
        <v>9.6999999999999993</v>
      </c>
      <c r="K1451" s="55" t="s">
        <v>4318</v>
      </c>
      <c r="L1451" s="55" t="s">
        <v>1644</v>
      </c>
      <c r="M1451" s="55" t="s">
        <v>4319</v>
      </c>
      <c r="N1451" s="56">
        <v>45777</v>
      </c>
      <c r="O1451" s="55" t="s">
        <v>1644</v>
      </c>
      <c r="P1451" s="55" t="s">
        <v>329</v>
      </c>
      <c r="Q1451" s="55" t="s">
        <v>330</v>
      </c>
      <c r="R1451" s="55" t="s">
        <v>1644</v>
      </c>
      <c r="S1451" s="55" t="s">
        <v>1644</v>
      </c>
      <c r="T1451" s="55" t="s">
        <v>1644</v>
      </c>
      <c r="U1451" s="55" t="s">
        <v>3991</v>
      </c>
      <c r="V1451" s="55" t="s">
        <v>1881</v>
      </c>
      <c r="W1451" s="55" t="s">
        <v>1644</v>
      </c>
      <c r="X1451" s="56"/>
      <c r="Y1451" s="55" t="s">
        <v>1644</v>
      </c>
      <c r="Z1451" s="56"/>
      <c r="AA1451" s="55" t="s">
        <v>1644</v>
      </c>
      <c r="AB1451" s="59">
        <v>155581</v>
      </c>
      <c r="AC1451" s="55" t="s">
        <v>1554</v>
      </c>
      <c r="AD1451" s="55" t="s">
        <v>1644</v>
      </c>
      <c r="AE1451" s="58">
        <v>0</v>
      </c>
      <c r="AF1451" s="55" t="s">
        <v>1644</v>
      </c>
      <c r="AG1451" s="55" t="s">
        <v>1644</v>
      </c>
      <c r="AH1451" s="55" t="s">
        <v>1644</v>
      </c>
      <c r="AI1451" s="55" t="s">
        <v>1644</v>
      </c>
      <c r="AJ1451" s="55" t="s">
        <v>1644</v>
      </c>
      <c r="AK1451" s="55" t="s">
        <v>1644</v>
      </c>
      <c r="AL1451" s="55" t="s">
        <v>1644</v>
      </c>
      <c r="AM1451" s="55" t="s">
        <v>3861</v>
      </c>
      <c r="AN1451" s="55" t="s">
        <v>1644</v>
      </c>
      <c r="AO1451" t="s">
        <v>3842</v>
      </c>
    </row>
    <row r="1452" spans="1:41" x14ac:dyDescent="0.25">
      <c r="A1452" s="56">
        <v>45777</v>
      </c>
      <c r="B1452" s="92" t="s">
        <v>2824</v>
      </c>
      <c r="C1452" s="55" t="s">
        <v>4319</v>
      </c>
      <c r="D1452" s="55" t="s">
        <v>3859</v>
      </c>
      <c r="E1452" s="55" t="s">
        <v>89</v>
      </c>
      <c r="F1452" s="55">
        <v>50900020</v>
      </c>
      <c r="G1452" s="55" t="s">
        <v>492</v>
      </c>
      <c r="H1452" s="55" t="s">
        <v>89</v>
      </c>
      <c r="I1452" s="57">
        <v>511.52</v>
      </c>
      <c r="J1452" s="57">
        <v>511.52</v>
      </c>
      <c r="K1452" s="55" t="s">
        <v>4318</v>
      </c>
      <c r="L1452" s="55" t="s">
        <v>1644</v>
      </c>
      <c r="M1452" s="55" t="s">
        <v>4319</v>
      </c>
      <c r="N1452" s="56">
        <v>45777</v>
      </c>
      <c r="O1452" s="55" t="s">
        <v>1644</v>
      </c>
      <c r="P1452" s="55" t="s">
        <v>329</v>
      </c>
      <c r="Q1452" s="55" t="s">
        <v>330</v>
      </c>
      <c r="R1452" s="55" t="s">
        <v>1644</v>
      </c>
      <c r="S1452" s="55" t="s">
        <v>1644</v>
      </c>
      <c r="T1452" s="55" t="s">
        <v>1644</v>
      </c>
      <c r="U1452" s="55" t="s">
        <v>3864</v>
      </c>
      <c r="V1452" s="55" t="s">
        <v>1881</v>
      </c>
      <c r="W1452" s="55" t="s">
        <v>1644</v>
      </c>
      <c r="X1452" s="56"/>
      <c r="Y1452" s="55" t="s">
        <v>1644</v>
      </c>
      <c r="Z1452" s="56"/>
      <c r="AA1452" s="55" t="s">
        <v>1644</v>
      </c>
      <c r="AB1452" s="59">
        <v>8127225</v>
      </c>
      <c r="AC1452" s="55" t="s">
        <v>1554</v>
      </c>
      <c r="AD1452" s="55" t="s">
        <v>1644</v>
      </c>
      <c r="AE1452" s="58">
        <v>0</v>
      </c>
      <c r="AF1452" s="55" t="s">
        <v>1644</v>
      </c>
      <c r="AG1452" s="55" t="s">
        <v>1644</v>
      </c>
      <c r="AH1452" s="55" t="s">
        <v>1644</v>
      </c>
      <c r="AI1452" s="55" t="s">
        <v>1644</v>
      </c>
      <c r="AJ1452" s="55" t="s">
        <v>1644</v>
      </c>
      <c r="AK1452" s="55" t="s">
        <v>1644</v>
      </c>
      <c r="AL1452" s="55" t="s">
        <v>1644</v>
      </c>
      <c r="AM1452" s="55" t="s">
        <v>3861</v>
      </c>
      <c r="AN1452" s="55" t="s">
        <v>1644</v>
      </c>
      <c r="AO1452" t="s">
        <v>3842</v>
      </c>
    </row>
    <row r="1453" spans="1:41" x14ac:dyDescent="0.25">
      <c r="A1453" s="56">
        <v>45777</v>
      </c>
      <c r="B1453" s="92" t="s">
        <v>2824</v>
      </c>
      <c r="C1453" s="55" t="s">
        <v>4319</v>
      </c>
      <c r="D1453" s="55" t="s">
        <v>3859</v>
      </c>
      <c r="E1453" s="55" t="s">
        <v>89</v>
      </c>
      <c r="F1453" s="55">
        <v>50900020</v>
      </c>
      <c r="G1453" s="55" t="s">
        <v>492</v>
      </c>
      <c r="H1453" s="55" t="s">
        <v>89</v>
      </c>
      <c r="I1453" s="57">
        <v>9.6999999999999993</v>
      </c>
      <c r="J1453" s="57">
        <v>9.6999999999999993</v>
      </c>
      <c r="K1453" s="55" t="s">
        <v>4318</v>
      </c>
      <c r="L1453" s="55" t="s">
        <v>1644</v>
      </c>
      <c r="M1453" s="55" t="s">
        <v>4319</v>
      </c>
      <c r="N1453" s="56">
        <v>45777</v>
      </c>
      <c r="O1453" s="55" t="s">
        <v>1644</v>
      </c>
      <c r="P1453" s="55" t="s">
        <v>329</v>
      </c>
      <c r="Q1453" s="55" t="s">
        <v>330</v>
      </c>
      <c r="R1453" s="55" t="s">
        <v>1644</v>
      </c>
      <c r="S1453" s="55" t="s">
        <v>1644</v>
      </c>
      <c r="T1453" s="55" t="s">
        <v>1644</v>
      </c>
      <c r="U1453" s="55" t="s">
        <v>3960</v>
      </c>
      <c r="V1453" s="55" t="s">
        <v>1881</v>
      </c>
      <c r="W1453" s="55" t="s">
        <v>1644</v>
      </c>
      <c r="X1453" s="56"/>
      <c r="Y1453" s="55" t="s">
        <v>1644</v>
      </c>
      <c r="Z1453" s="56"/>
      <c r="AA1453" s="55" t="s">
        <v>1644</v>
      </c>
      <c r="AB1453" s="59">
        <v>155580</v>
      </c>
      <c r="AC1453" s="55" t="s">
        <v>1554</v>
      </c>
      <c r="AD1453" s="55" t="s">
        <v>1644</v>
      </c>
      <c r="AE1453" s="58">
        <v>0</v>
      </c>
      <c r="AF1453" s="55" t="s">
        <v>1644</v>
      </c>
      <c r="AG1453" s="55" t="s">
        <v>1644</v>
      </c>
      <c r="AH1453" s="55" t="s">
        <v>1644</v>
      </c>
      <c r="AI1453" s="55" t="s">
        <v>1644</v>
      </c>
      <c r="AJ1453" s="55" t="s">
        <v>1644</v>
      </c>
      <c r="AK1453" s="55" t="s">
        <v>1644</v>
      </c>
      <c r="AL1453" s="55" t="s">
        <v>1644</v>
      </c>
      <c r="AM1453" s="55" t="s">
        <v>3861</v>
      </c>
      <c r="AN1453" s="55" t="s">
        <v>1644</v>
      </c>
      <c r="AO1453" t="s">
        <v>3842</v>
      </c>
    </row>
    <row r="1454" spans="1:41" x14ac:dyDescent="0.25">
      <c r="A1454" s="56">
        <v>45777</v>
      </c>
      <c r="B1454" s="92" t="s">
        <v>2824</v>
      </c>
      <c r="C1454" s="55" t="s">
        <v>4319</v>
      </c>
      <c r="D1454" s="55" t="s">
        <v>3859</v>
      </c>
      <c r="E1454" s="55" t="s">
        <v>89</v>
      </c>
      <c r="F1454" s="55">
        <v>50900020</v>
      </c>
      <c r="G1454" s="55" t="s">
        <v>492</v>
      </c>
      <c r="H1454" s="55" t="s">
        <v>89</v>
      </c>
      <c r="I1454" s="57">
        <v>83.33</v>
      </c>
      <c r="J1454" s="57">
        <v>83.33</v>
      </c>
      <c r="K1454" s="55" t="s">
        <v>4318</v>
      </c>
      <c r="L1454" s="55" t="s">
        <v>1644</v>
      </c>
      <c r="M1454" s="55" t="s">
        <v>4319</v>
      </c>
      <c r="N1454" s="56">
        <v>45777</v>
      </c>
      <c r="O1454" s="55" t="s">
        <v>1644</v>
      </c>
      <c r="P1454" s="55" t="s">
        <v>329</v>
      </c>
      <c r="Q1454" s="55" t="s">
        <v>330</v>
      </c>
      <c r="R1454" s="55" t="s">
        <v>1644</v>
      </c>
      <c r="S1454" s="55" t="s">
        <v>1644</v>
      </c>
      <c r="T1454" s="55" t="s">
        <v>1644</v>
      </c>
      <c r="U1454" s="55" t="s">
        <v>4020</v>
      </c>
      <c r="V1454" s="55" t="s">
        <v>1881</v>
      </c>
      <c r="W1454" s="55" t="s">
        <v>1644</v>
      </c>
      <c r="X1454" s="56"/>
      <c r="Y1454" s="55" t="s">
        <v>1644</v>
      </c>
      <c r="Z1454" s="56"/>
      <c r="AA1454" s="55" t="s">
        <v>1644</v>
      </c>
      <c r="AB1454" s="59">
        <v>1336833</v>
      </c>
      <c r="AC1454" s="55" t="s">
        <v>1554</v>
      </c>
      <c r="AD1454" s="55" t="s">
        <v>1644</v>
      </c>
      <c r="AE1454" s="58">
        <v>0</v>
      </c>
      <c r="AF1454" s="55" t="s">
        <v>1644</v>
      </c>
      <c r="AG1454" s="55" t="s">
        <v>1644</v>
      </c>
      <c r="AH1454" s="55" t="s">
        <v>1644</v>
      </c>
      <c r="AI1454" s="55" t="s">
        <v>1644</v>
      </c>
      <c r="AJ1454" s="55" t="s">
        <v>1644</v>
      </c>
      <c r="AK1454" s="55" t="s">
        <v>1644</v>
      </c>
      <c r="AL1454" s="55" t="s">
        <v>1644</v>
      </c>
      <c r="AM1454" s="55" t="s">
        <v>3861</v>
      </c>
      <c r="AN1454" s="55" t="s">
        <v>1644</v>
      </c>
      <c r="AO1454" t="s">
        <v>3842</v>
      </c>
    </row>
    <row r="1455" spans="1:41" x14ac:dyDescent="0.25">
      <c r="A1455" s="56">
        <v>45777</v>
      </c>
      <c r="B1455" s="92" t="s">
        <v>2824</v>
      </c>
      <c r="C1455" s="55" t="s">
        <v>4319</v>
      </c>
      <c r="D1455" s="55" t="s">
        <v>3859</v>
      </c>
      <c r="E1455" s="55" t="s">
        <v>89</v>
      </c>
      <c r="F1455" s="55">
        <v>50900020</v>
      </c>
      <c r="G1455" s="55" t="s">
        <v>492</v>
      </c>
      <c r="H1455" s="55" t="s">
        <v>89</v>
      </c>
      <c r="I1455" s="57">
        <v>18.23</v>
      </c>
      <c r="J1455" s="57">
        <v>18.23</v>
      </c>
      <c r="K1455" s="55" t="s">
        <v>4318</v>
      </c>
      <c r="L1455" s="55" t="s">
        <v>1644</v>
      </c>
      <c r="M1455" s="55" t="s">
        <v>4319</v>
      </c>
      <c r="N1455" s="56">
        <v>45777</v>
      </c>
      <c r="O1455" s="55" t="s">
        <v>1644</v>
      </c>
      <c r="P1455" s="55" t="s">
        <v>329</v>
      </c>
      <c r="Q1455" s="55" t="s">
        <v>330</v>
      </c>
      <c r="R1455" s="55" t="s">
        <v>1644</v>
      </c>
      <c r="S1455" s="55" t="s">
        <v>1644</v>
      </c>
      <c r="T1455" s="55" t="s">
        <v>1644</v>
      </c>
      <c r="U1455" s="55" t="s">
        <v>3978</v>
      </c>
      <c r="V1455" s="55" t="s">
        <v>1881</v>
      </c>
      <c r="W1455" s="55" t="s">
        <v>1644</v>
      </c>
      <c r="X1455" s="56"/>
      <c r="Y1455" s="55" t="s">
        <v>1644</v>
      </c>
      <c r="Z1455" s="56"/>
      <c r="AA1455" s="55" t="s">
        <v>1644</v>
      </c>
      <c r="AB1455" s="59">
        <v>292433</v>
      </c>
      <c r="AC1455" s="55" t="s">
        <v>1554</v>
      </c>
      <c r="AD1455" s="55" t="s">
        <v>1644</v>
      </c>
      <c r="AE1455" s="58">
        <v>0</v>
      </c>
      <c r="AF1455" s="55" t="s">
        <v>1644</v>
      </c>
      <c r="AG1455" s="55" t="s">
        <v>1644</v>
      </c>
      <c r="AH1455" s="55" t="s">
        <v>1644</v>
      </c>
      <c r="AI1455" s="55" t="s">
        <v>1644</v>
      </c>
      <c r="AJ1455" s="55" t="s">
        <v>1644</v>
      </c>
      <c r="AK1455" s="55" t="s">
        <v>1644</v>
      </c>
      <c r="AL1455" s="55" t="s">
        <v>1644</v>
      </c>
      <c r="AM1455" s="55" t="s">
        <v>3861</v>
      </c>
      <c r="AN1455" s="55" t="s">
        <v>1644</v>
      </c>
      <c r="AO1455" t="s">
        <v>3842</v>
      </c>
    </row>
    <row r="1456" spans="1:41" x14ac:dyDescent="0.25">
      <c r="A1456" s="56">
        <v>45777</v>
      </c>
      <c r="B1456" s="92" t="s">
        <v>2824</v>
      </c>
      <c r="C1456" s="55" t="s">
        <v>4319</v>
      </c>
      <c r="D1456" s="55" t="s">
        <v>3859</v>
      </c>
      <c r="E1456" s="55" t="s">
        <v>89</v>
      </c>
      <c r="F1456" s="55">
        <v>50900020</v>
      </c>
      <c r="G1456" s="55" t="s">
        <v>492</v>
      </c>
      <c r="H1456" s="55" t="s">
        <v>89</v>
      </c>
      <c r="I1456" s="57">
        <v>9.6999999999999993</v>
      </c>
      <c r="J1456" s="57">
        <v>9.6999999999999993</v>
      </c>
      <c r="K1456" s="55" t="s">
        <v>4318</v>
      </c>
      <c r="L1456" s="55" t="s">
        <v>1644</v>
      </c>
      <c r="M1456" s="55" t="s">
        <v>4319</v>
      </c>
      <c r="N1456" s="56">
        <v>45777</v>
      </c>
      <c r="O1456" s="55" t="s">
        <v>1644</v>
      </c>
      <c r="P1456" s="55" t="s">
        <v>329</v>
      </c>
      <c r="Q1456" s="55" t="s">
        <v>330</v>
      </c>
      <c r="R1456" s="55" t="s">
        <v>1644</v>
      </c>
      <c r="S1456" s="55" t="s">
        <v>1644</v>
      </c>
      <c r="T1456" s="55" t="s">
        <v>1644</v>
      </c>
      <c r="U1456" s="55" t="s">
        <v>4009</v>
      </c>
      <c r="V1456" s="55" t="s">
        <v>1881</v>
      </c>
      <c r="W1456" s="55" t="s">
        <v>1644</v>
      </c>
      <c r="X1456" s="56"/>
      <c r="Y1456" s="55" t="s">
        <v>1644</v>
      </c>
      <c r="Z1456" s="56"/>
      <c r="AA1456" s="55" t="s">
        <v>1644</v>
      </c>
      <c r="AB1456" s="59">
        <v>155581</v>
      </c>
      <c r="AC1456" s="55" t="s">
        <v>1554</v>
      </c>
      <c r="AD1456" s="55" t="s">
        <v>1644</v>
      </c>
      <c r="AE1456" s="58">
        <v>0</v>
      </c>
      <c r="AF1456" s="55" t="s">
        <v>1644</v>
      </c>
      <c r="AG1456" s="55" t="s">
        <v>1644</v>
      </c>
      <c r="AH1456" s="55" t="s">
        <v>1644</v>
      </c>
      <c r="AI1456" s="55" t="s">
        <v>1644</v>
      </c>
      <c r="AJ1456" s="55" t="s">
        <v>1644</v>
      </c>
      <c r="AK1456" s="55" t="s">
        <v>1644</v>
      </c>
      <c r="AL1456" s="55" t="s">
        <v>1644</v>
      </c>
      <c r="AM1456" s="55" t="s">
        <v>3861</v>
      </c>
      <c r="AN1456" s="55" t="s">
        <v>1644</v>
      </c>
      <c r="AO1456" t="s">
        <v>3842</v>
      </c>
    </row>
    <row r="1457" spans="1:41" x14ac:dyDescent="0.25">
      <c r="A1457" s="56">
        <v>45777</v>
      </c>
      <c r="B1457" s="92" t="s">
        <v>2824</v>
      </c>
      <c r="C1457" s="55" t="s">
        <v>4319</v>
      </c>
      <c r="D1457" s="55" t="s">
        <v>3859</v>
      </c>
      <c r="E1457" s="55" t="s">
        <v>89</v>
      </c>
      <c r="F1457" s="55">
        <v>50900020</v>
      </c>
      <c r="G1457" s="55" t="s">
        <v>492</v>
      </c>
      <c r="H1457" s="55" t="s">
        <v>89</v>
      </c>
      <c r="I1457" s="57">
        <v>9.6999999999999993</v>
      </c>
      <c r="J1457" s="57">
        <v>9.6999999999999993</v>
      </c>
      <c r="K1457" s="55" t="s">
        <v>4318</v>
      </c>
      <c r="L1457" s="55" t="s">
        <v>1644</v>
      </c>
      <c r="M1457" s="55" t="s">
        <v>4319</v>
      </c>
      <c r="N1457" s="56">
        <v>45777</v>
      </c>
      <c r="O1457" s="55" t="s">
        <v>1644</v>
      </c>
      <c r="P1457" s="55" t="s">
        <v>329</v>
      </c>
      <c r="Q1457" s="55" t="s">
        <v>330</v>
      </c>
      <c r="R1457" s="55" t="s">
        <v>1644</v>
      </c>
      <c r="S1457" s="55" t="s">
        <v>1644</v>
      </c>
      <c r="T1457" s="55" t="s">
        <v>1644</v>
      </c>
      <c r="U1457" s="55" t="s">
        <v>4013</v>
      </c>
      <c r="V1457" s="55" t="s">
        <v>1881</v>
      </c>
      <c r="W1457" s="55" t="s">
        <v>1644</v>
      </c>
      <c r="X1457" s="56"/>
      <c r="Y1457" s="55" t="s">
        <v>1644</v>
      </c>
      <c r="Z1457" s="56"/>
      <c r="AA1457" s="55" t="s">
        <v>1644</v>
      </c>
      <c r="AB1457" s="59">
        <v>155581</v>
      </c>
      <c r="AC1457" s="55" t="s">
        <v>1554</v>
      </c>
      <c r="AD1457" s="55" t="s">
        <v>1644</v>
      </c>
      <c r="AE1457" s="58">
        <v>0</v>
      </c>
      <c r="AF1457" s="55" t="s">
        <v>1644</v>
      </c>
      <c r="AG1457" s="55" t="s">
        <v>1644</v>
      </c>
      <c r="AH1457" s="55" t="s">
        <v>1644</v>
      </c>
      <c r="AI1457" s="55" t="s">
        <v>1644</v>
      </c>
      <c r="AJ1457" s="55" t="s">
        <v>1644</v>
      </c>
      <c r="AK1457" s="55" t="s">
        <v>1644</v>
      </c>
      <c r="AL1457" s="55" t="s">
        <v>1644</v>
      </c>
      <c r="AM1457" s="55" t="s">
        <v>3861</v>
      </c>
      <c r="AN1457" s="55" t="s">
        <v>1644</v>
      </c>
      <c r="AO1457" t="s">
        <v>3842</v>
      </c>
    </row>
    <row r="1458" spans="1:41" x14ac:dyDescent="0.25">
      <c r="A1458" s="56">
        <v>45777</v>
      </c>
      <c r="B1458" s="92" t="s">
        <v>2824</v>
      </c>
      <c r="C1458" s="55" t="s">
        <v>4319</v>
      </c>
      <c r="D1458" s="55" t="s">
        <v>3859</v>
      </c>
      <c r="E1458" s="55" t="s">
        <v>89</v>
      </c>
      <c r="F1458" s="55">
        <v>50900020</v>
      </c>
      <c r="G1458" s="55" t="s">
        <v>492</v>
      </c>
      <c r="H1458" s="55" t="s">
        <v>89</v>
      </c>
      <c r="I1458" s="57">
        <v>284.47000000000003</v>
      </c>
      <c r="J1458" s="57">
        <v>284.47000000000003</v>
      </c>
      <c r="K1458" s="55" t="s">
        <v>4318</v>
      </c>
      <c r="L1458" s="55" t="s">
        <v>1644</v>
      </c>
      <c r="M1458" s="55" t="s">
        <v>4319</v>
      </c>
      <c r="N1458" s="56">
        <v>45777</v>
      </c>
      <c r="O1458" s="55" t="s">
        <v>1644</v>
      </c>
      <c r="P1458" s="55" t="s">
        <v>329</v>
      </c>
      <c r="Q1458" s="55" t="s">
        <v>330</v>
      </c>
      <c r="R1458" s="55" t="s">
        <v>1644</v>
      </c>
      <c r="S1458" s="55" t="s">
        <v>1644</v>
      </c>
      <c r="T1458" s="55" t="s">
        <v>1644</v>
      </c>
      <c r="U1458" s="55" t="s">
        <v>3925</v>
      </c>
      <c r="V1458" s="55" t="s">
        <v>1881</v>
      </c>
      <c r="W1458" s="55" t="s">
        <v>1644</v>
      </c>
      <c r="X1458" s="56"/>
      <c r="Y1458" s="55" t="s">
        <v>1644</v>
      </c>
      <c r="Z1458" s="56"/>
      <c r="AA1458" s="55" t="s">
        <v>1644</v>
      </c>
      <c r="AB1458" s="59">
        <v>4452246</v>
      </c>
      <c r="AC1458" s="55" t="s">
        <v>1554</v>
      </c>
      <c r="AD1458" s="55" t="s">
        <v>1644</v>
      </c>
      <c r="AE1458" s="58">
        <v>0</v>
      </c>
      <c r="AF1458" s="55" t="s">
        <v>1644</v>
      </c>
      <c r="AG1458" s="55" t="s">
        <v>1644</v>
      </c>
      <c r="AH1458" s="55" t="s">
        <v>1644</v>
      </c>
      <c r="AI1458" s="55" t="s">
        <v>1644</v>
      </c>
      <c r="AJ1458" s="55" t="s">
        <v>1644</v>
      </c>
      <c r="AK1458" s="55" t="s">
        <v>1644</v>
      </c>
      <c r="AL1458" s="55" t="s">
        <v>1644</v>
      </c>
      <c r="AM1458" s="55" t="s">
        <v>3861</v>
      </c>
      <c r="AN1458" s="55" t="s">
        <v>1644</v>
      </c>
      <c r="AO1458" t="s">
        <v>3842</v>
      </c>
    </row>
    <row r="1459" spans="1:41" x14ac:dyDescent="0.25">
      <c r="A1459" s="56">
        <v>45777</v>
      </c>
      <c r="B1459" s="92" t="s">
        <v>2824</v>
      </c>
      <c r="C1459" s="55" t="s">
        <v>4319</v>
      </c>
      <c r="D1459" s="55" t="s">
        <v>3859</v>
      </c>
      <c r="E1459" s="55" t="s">
        <v>89</v>
      </c>
      <c r="F1459" s="55">
        <v>50900020</v>
      </c>
      <c r="G1459" s="55" t="s">
        <v>492</v>
      </c>
      <c r="H1459" s="55" t="s">
        <v>89</v>
      </c>
      <c r="I1459" s="57">
        <v>83.33</v>
      </c>
      <c r="J1459" s="57">
        <v>83.33</v>
      </c>
      <c r="K1459" s="55" t="s">
        <v>4318</v>
      </c>
      <c r="L1459" s="55" t="s">
        <v>1644</v>
      </c>
      <c r="M1459" s="55" t="s">
        <v>4319</v>
      </c>
      <c r="N1459" s="56">
        <v>45777</v>
      </c>
      <c r="O1459" s="55" t="s">
        <v>1644</v>
      </c>
      <c r="P1459" s="55" t="s">
        <v>329</v>
      </c>
      <c r="Q1459" s="55" t="s">
        <v>330</v>
      </c>
      <c r="R1459" s="55" t="s">
        <v>1644</v>
      </c>
      <c r="S1459" s="55" t="s">
        <v>1644</v>
      </c>
      <c r="T1459" s="55" t="s">
        <v>1644</v>
      </c>
      <c r="U1459" s="55" t="s">
        <v>4000</v>
      </c>
      <c r="V1459" s="55" t="s">
        <v>1881</v>
      </c>
      <c r="W1459" s="55" t="s">
        <v>1644</v>
      </c>
      <c r="X1459" s="56"/>
      <c r="Y1459" s="55" t="s">
        <v>1644</v>
      </c>
      <c r="Z1459" s="56"/>
      <c r="AA1459" s="55" t="s">
        <v>1644</v>
      </c>
      <c r="AB1459" s="59">
        <v>1336832</v>
      </c>
      <c r="AC1459" s="55" t="s">
        <v>1554</v>
      </c>
      <c r="AD1459" s="55" t="s">
        <v>1644</v>
      </c>
      <c r="AE1459" s="58">
        <v>0</v>
      </c>
      <c r="AF1459" s="55" t="s">
        <v>1644</v>
      </c>
      <c r="AG1459" s="55" t="s">
        <v>1644</v>
      </c>
      <c r="AH1459" s="55" t="s">
        <v>1644</v>
      </c>
      <c r="AI1459" s="55" t="s">
        <v>1644</v>
      </c>
      <c r="AJ1459" s="55" t="s">
        <v>1644</v>
      </c>
      <c r="AK1459" s="55" t="s">
        <v>1644</v>
      </c>
      <c r="AL1459" s="55" t="s">
        <v>1644</v>
      </c>
      <c r="AM1459" s="55" t="s">
        <v>3861</v>
      </c>
      <c r="AN1459" s="55" t="s">
        <v>1644</v>
      </c>
      <c r="AO1459" t="s">
        <v>3842</v>
      </c>
    </row>
    <row r="1460" spans="1:41" x14ac:dyDescent="0.25">
      <c r="A1460" s="56">
        <v>45777</v>
      </c>
      <c r="B1460" s="92" t="s">
        <v>2824</v>
      </c>
      <c r="C1460" s="55" t="s">
        <v>4319</v>
      </c>
      <c r="D1460" s="55" t="s">
        <v>3859</v>
      </c>
      <c r="E1460" s="55" t="s">
        <v>89</v>
      </c>
      <c r="F1460" s="55">
        <v>50900020</v>
      </c>
      <c r="G1460" s="55" t="s">
        <v>492</v>
      </c>
      <c r="H1460" s="55" t="s">
        <v>89</v>
      </c>
      <c r="I1460" s="57">
        <v>18.23</v>
      </c>
      <c r="J1460" s="57">
        <v>18.23</v>
      </c>
      <c r="K1460" s="55" t="s">
        <v>4318</v>
      </c>
      <c r="L1460" s="55" t="s">
        <v>1644</v>
      </c>
      <c r="M1460" s="55" t="s">
        <v>4319</v>
      </c>
      <c r="N1460" s="56">
        <v>45777</v>
      </c>
      <c r="O1460" s="55" t="s">
        <v>1644</v>
      </c>
      <c r="P1460" s="55" t="s">
        <v>329</v>
      </c>
      <c r="Q1460" s="55" t="s">
        <v>330</v>
      </c>
      <c r="R1460" s="55" t="s">
        <v>1644</v>
      </c>
      <c r="S1460" s="55" t="s">
        <v>1644</v>
      </c>
      <c r="T1460" s="55" t="s">
        <v>1644</v>
      </c>
      <c r="U1460" s="55" t="s">
        <v>3967</v>
      </c>
      <c r="V1460" s="55" t="s">
        <v>1881</v>
      </c>
      <c r="W1460" s="55" t="s">
        <v>1644</v>
      </c>
      <c r="X1460" s="56"/>
      <c r="Y1460" s="55" t="s">
        <v>1644</v>
      </c>
      <c r="Z1460" s="56"/>
      <c r="AA1460" s="55" t="s">
        <v>1644</v>
      </c>
      <c r="AB1460" s="59">
        <v>292433</v>
      </c>
      <c r="AC1460" s="55" t="s">
        <v>1554</v>
      </c>
      <c r="AD1460" s="55" t="s">
        <v>1644</v>
      </c>
      <c r="AE1460" s="58">
        <v>0</v>
      </c>
      <c r="AF1460" s="55" t="s">
        <v>1644</v>
      </c>
      <c r="AG1460" s="55" t="s">
        <v>1644</v>
      </c>
      <c r="AH1460" s="55" t="s">
        <v>1644</v>
      </c>
      <c r="AI1460" s="55" t="s">
        <v>1644</v>
      </c>
      <c r="AJ1460" s="55" t="s">
        <v>1644</v>
      </c>
      <c r="AK1460" s="55" t="s">
        <v>1644</v>
      </c>
      <c r="AL1460" s="55" t="s">
        <v>1644</v>
      </c>
      <c r="AM1460" s="55" t="s">
        <v>3861</v>
      </c>
      <c r="AN1460" s="55" t="s">
        <v>1644</v>
      </c>
      <c r="AO1460" t="s">
        <v>3842</v>
      </c>
    </row>
    <row r="1461" spans="1:41" x14ac:dyDescent="0.25">
      <c r="A1461" s="56">
        <v>45777</v>
      </c>
      <c r="B1461" s="92" t="s">
        <v>2824</v>
      </c>
      <c r="C1461" s="55" t="s">
        <v>4319</v>
      </c>
      <c r="D1461" s="55" t="s">
        <v>3859</v>
      </c>
      <c r="E1461" s="55" t="s">
        <v>89</v>
      </c>
      <c r="F1461" s="55">
        <v>50900020</v>
      </c>
      <c r="G1461" s="55" t="s">
        <v>492</v>
      </c>
      <c r="H1461" s="55" t="s">
        <v>89</v>
      </c>
      <c r="I1461" s="57">
        <v>83.33</v>
      </c>
      <c r="J1461" s="57">
        <v>83.33</v>
      </c>
      <c r="K1461" s="55" t="s">
        <v>4318</v>
      </c>
      <c r="L1461" s="55" t="s">
        <v>1644</v>
      </c>
      <c r="M1461" s="55" t="s">
        <v>4319</v>
      </c>
      <c r="N1461" s="56">
        <v>45777</v>
      </c>
      <c r="O1461" s="55" t="s">
        <v>1644</v>
      </c>
      <c r="P1461" s="55" t="s">
        <v>329</v>
      </c>
      <c r="Q1461" s="55" t="s">
        <v>330</v>
      </c>
      <c r="R1461" s="55" t="s">
        <v>1644</v>
      </c>
      <c r="S1461" s="55" t="s">
        <v>1644</v>
      </c>
      <c r="T1461" s="55" t="s">
        <v>1644</v>
      </c>
      <c r="U1461" s="55" t="s">
        <v>3974</v>
      </c>
      <c r="V1461" s="55" t="s">
        <v>1881</v>
      </c>
      <c r="W1461" s="55" t="s">
        <v>1644</v>
      </c>
      <c r="X1461" s="56"/>
      <c r="Y1461" s="55" t="s">
        <v>1644</v>
      </c>
      <c r="Z1461" s="56"/>
      <c r="AA1461" s="55" t="s">
        <v>1644</v>
      </c>
      <c r="AB1461" s="59">
        <v>1336833</v>
      </c>
      <c r="AC1461" s="55" t="s">
        <v>1554</v>
      </c>
      <c r="AD1461" s="55" t="s">
        <v>1644</v>
      </c>
      <c r="AE1461" s="58">
        <v>0</v>
      </c>
      <c r="AF1461" s="55" t="s">
        <v>1644</v>
      </c>
      <c r="AG1461" s="55" t="s">
        <v>1644</v>
      </c>
      <c r="AH1461" s="55" t="s">
        <v>1644</v>
      </c>
      <c r="AI1461" s="55" t="s">
        <v>1644</v>
      </c>
      <c r="AJ1461" s="55" t="s">
        <v>1644</v>
      </c>
      <c r="AK1461" s="55" t="s">
        <v>1644</v>
      </c>
      <c r="AL1461" s="55" t="s">
        <v>1644</v>
      </c>
      <c r="AM1461" s="55" t="s">
        <v>3861</v>
      </c>
      <c r="AN1461" s="55" t="s">
        <v>1644</v>
      </c>
      <c r="AO1461" t="s">
        <v>3842</v>
      </c>
    </row>
    <row r="1462" spans="1:41" x14ac:dyDescent="0.25">
      <c r="A1462" s="56">
        <v>45777</v>
      </c>
      <c r="B1462" s="92" t="s">
        <v>2824</v>
      </c>
      <c r="C1462" s="55" t="s">
        <v>4319</v>
      </c>
      <c r="D1462" s="55" t="s">
        <v>3859</v>
      </c>
      <c r="E1462" s="55" t="s">
        <v>89</v>
      </c>
      <c r="F1462" s="55">
        <v>50900020</v>
      </c>
      <c r="G1462" s="55" t="s">
        <v>492</v>
      </c>
      <c r="H1462" s="55" t="s">
        <v>89</v>
      </c>
      <c r="I1462" s="57">
        <v>83.33</v>
      </c>
      <c r="J1462" s="57">
        <v>83.33</v>
      </c>
      <c r="K1462" s="55" t="s">
        <v>4318</v>
      </c>
      <c r="L1462" s="55" t="s">
        <v>1644</v>
      </c>
      <c r="M1462" s="55" t="s">
        <v>4319</v>
      </c>
      <c r="N1462" s="56">
        <v>45777</v>
      </c>
      <c r="O1462" s="55" t="s">
        <v>1644</v>
      </c>
      <c r="P1462" s="55" t="s">
        <v>329</v>
      </c>
      <c r="Q1462" s="55" t="s">
        <v>330</v>
      </c>
      <c r="R1462" s="55" t="s">
        <v>1644</v>
      </c>
      <c r="S1462" s="55" t="s">
        <v>1644</v>
      </c>
      <c r="T1462" s="55" t="s">
        <v>1644</v>
      </c>
      <c r="U1462" s="55" t="s">
        <v>4001</v>
      </c>
      <c r="V1462" s="55" t="s">
        <v>1881</v>
      </c>
      <c r="W1462" s="55" t="s">
        <v>1644</v>
      </c>
      <c r="X1462" s="56"/>
      <c r="Y1462" s="55" t="s">
        <v>1644</v>
      </c>
      <c r="Z1462" s="56"/>
      <c r="AA1462" s="55" t="s">
        <v>1644</v>
      </c>
      <c r="AB1462" s="59">
        <v>1336833</v>
      </c>
      <c r="AC1462" s="55" t="s">
        <v>1554</v>
      </c>
      <c r="AD1462" s="55" t="s">
        <v>1644</v>
      </c>
      <c r="AE1462" s="58">
        <v>0</v>
      </c>
      <c r="AF1462" s="55" t="s">
        <v>1644</v>
      </c>
      <c r="AG1462" s="55" t="s">
        <v>1644</v>
      </c>
      <c r="AH1462" s="55" t="s">
        <v>1644</v>
      </c>
      <c r="AI1462" s="55" t="s">
        <v>1644</v>
      </c>
      <c r="AJ1462" s="55" t="s">
        <v>1644</v>
      </c>
      <c r="AK1462" s="55" t="s">
        <v>1644</v>
      </c>
      <c r="AL1462" s="55" t="s">
        <v>1644</v>
      </c>
      <c r="AM1462" s="55" t="s">
        <v>3861</v>
      </c>
      <c r="AN1462" s="55" t="s">
        <v>1644</v>
      </c>
      <c r="AO1462" t="s">
        <v>3842</v>
      </c>
    </row>
    <row r="1463" spans="1:41" x14ac:dyDescent="0.25">
      <c r="A1463" s="56">
        <v>45777</v>
      </c>
      <c r="B1463" s="92" t="s">
        <v>2824</v>
      </c>
      <c r="C1463" s="55" t="s">
        <v>4319</v>
      </c>
      <c r="D1463" s="55" t="s">
        <v>3859</v>
      </c>
      <c r="E1463" s="55" t="s">
        <v>89</v>
      </c>
      <c r="F1463" s="55">
        <v>50900020</v>
      </c>
      <c r="G1463" s="55" t="s">
        <v>492</v>
      </c>
      <c r="H1463" s="55" t="s">
        <v>89</v>
      </c>
      <c r="I1463" s="57">
        <v>9.6999999999999993</v>
      </c>
      <c r="J1463" s="57">
        <v>9.6999999999999993</v>
      </c>
      <c r="K1463" s="55" t="s">
        <v>4318</v>
      </c>
      <c r="L1463" s="55" t="s">
        <v>1644</v>
      </c>
      <c r="M1463" s="55" t="s">
        <v>4319</v>
      </c>
      <c r="N1463" s="56">
        <v>45777</v>
      </c>
      <c r="O1463" s="55" t="s">
        <v>1644</v>
      </c>
      <c r="P1463" s="55" t="s">
        <v>329</v>
      </c>
      <c r="Q1463" s="55" t="s">
        <v>330</v>
      </c>
      <c r="R1463" s="55" t="s">
        <v>1644</v>
      </c>
      <c r="S1463" s="55" t="s">
        <v>1644</v>
      </c>
      <c r="T1463" s="55" t="s">
        <v>1644</v>
      </c>
      <c r="U1463" s="55" t="s">
        <v>4030</v>
      </c>
      <c r="V1463" s="55" t="s">
        <v>1881</v>
      </c>
      <c r="W1463" s="55" t="s">
        <v>1644</v>
      </c>
      <c r="X1463" s="56"/>
      <c r="Y1463" s="55" t="s">
        <v>1644</v>
      </c>
      <c r="Z1463" s="56"/>
      <c r="AA1463" s="55" t="s">
        <v>1644</v>
      </c>
      <c r="AB1463" s="59">
        <v>155581</v>
      </c>
      <c r="AC1463" s="55" t="s">
        <v>1554</v>
      </c>
      <c r="AD1463" s="55" t="s">
        <v>1644</v>
      </c>
      <c r="AE1463" s="58">
        <v>0</v>
      </c>
      <c r="AF1463" s="55" t="s">
        <v>1644</v>
      </c>
      <c r="AG1463" s="55" t="s">
        <v>1644</v>
      </c>
      <c r="AH1463" s="55" t="s">
        <v>1644</v>
      </c>
      <c r="AI1463" s="55" t="s">
        <v>1644</v>
      </c>
      <c r="AJ1463" s="55" t="s">
        <v>1644</v>
      </c>
      <c r="AK1463" s="55" t="s">
        <v>1644</v>
      </c>
      <c r="AL1463" s="55" t="s">
        <v>1644</v>
      </c>
      <c r="AM1463" s="55" t="s">
        <v>3861</v>
      </c>
      <c r="AN1463" s="55" t="s">
        <v>1644</v>
      </c>
      <c r="AO1463" t="s">
        <v>3842</v>
      </c>
    </row>
    <row r="1464" spans="1:41" x14ac:dyDescent="0.25">
      <c r="A1464" s="56">
        <v>45777</v>
      </c>
      <c r="B1464" s="92" t="s">
        <v>2824</v>
      </c>
      <c r="C1464" s="55" t="s">
        <v>4319</v>
      </c>
      <c r="D1464" s="55" t="s">
        <v>3859</v>
      </c>
      <c r="E1464" s="55" t="s">
        <v>89</v>
      </c>
      <c r="F1464" s="55">
        <v>50900020</v>
      </c>
      <c r="G1464" s="55" t="s">
        <v>492</v>
      </c>
      <c r="H1464" s="55" t="s">
        <v>89</v>
      </c>
      <c r="I1464" s="57">
        <v>83.33</v>
      </c>
      <c r="J1464" s="57">
        <v>83.33</v>
      </c>
      <c r="K1464" s="55" t="s">
        <v>4318</v>
      </c>
      <c r="L1464" s="55" t="s">
        <v>1644</v>
      </c>
      <c r="M1464" s="55" t="s">
        <v>4319</v>
      </c>
      <c r="N1464" s="56">
        <v>45777</v>
      </c>
      <c r="O1464" s="55" t="s">
        <v>1644</v>
      </c>
      <c r="P1464" s="55" t="s">
        <v>329</v>
      </c>
      <c r="Q1464" s="55" t="s">
        <v>330</v>
      </c>
      <c r="R1464" s="55" t="s">
        <v>1644</v>
      </c>
      <c r="S1464" s="55" t="s">
        <v>1644</v>
      </c>
      <c r="T1464" s="55" t="s">
        <v>1644</v>
      </c>
      <c r="U1464" s="55" t="s">
        <v>3959</v>
      </c>
      <c r="V1464" s="55" t="s">
        <v>1881</v>
      </c>
      <c r="W1464" s="55" t="s">
        <v>1644</v>
      </c>
      <c r="X1464" s="56"/>
      <c r="Y1464" s="55" t="s">
        <v>1644</v>
      </c>
      <c r="Z1464" s="56"/>
      <c r="AA1464" s="55" t="s">
        <v>1644</v>
      </c>
      <c r="AB1464" s="59">
        <v>1336833</v>
      </c>
      <c r="AC1464" s="55" t="s">
        <v>1554</v>
      </c>
      <c r="AD1464" s="55" t="s">
        <v>1644</v>
      </c>
      <c r="AE1464" s="58">
        <v>0</v>
      </c>
      <c r="AF1464" s="55" t="s">
        <v>1644</v>
      </c>
      <c r="AG1464" s="55" t="s">
        <v>1644</v>
      </c>
      <c r="AH1464" s="55" t="s">
        <v>1644</v>
      </c>
      <c r="AI1464" s="55" t="s">
        <v>1644</v>
      </c>
      <c r="AJ1464" s="55" t="s">
        <v>1644</v>
      </c>
      <c r="AK1464" s="55" t="s">
        <v>1644</v>
      </c>
      <c r="AL1464" s="55" t="s">
        <v>1644</v>
      </c>
      <c r="AM1464" s="55" t="s">
        <v>3861</v>
      </c>
      <c r="AN1464" s="55" t="s">
        <v>1644</v>
      </c>
      <c r="AO1464" t="s">
        <v>3842</v>
      </c>
    </row>
    <row r="1465" spans="1:41" x14ac:dyDescent="0.25">
      <c r="A1465" s="56">
        <v>45777</v>
      </c>
      <c r="B1465" s="92" t="s">
        <v>2824</v>
      </c>
      <c r="C1465" s="55" t="s">
        <v>4319</v>
      </c>
      <c r="D1465" s="55" t="s">
        <v>3859</v>
      </c>
      <c r="E1465" s="55" t="s">
        <v>89</v>
      </c>
      <c r="F1465" s="55">
        <v>50900020</v>
      </c>
      <c r="G1465" s="55" t="s">
        <v>492</v>
      </c>
      <c r="H1465" s="55" t="s">
        <v>89</v>
      </c>
      <c r="I1465" s="57">
        <v>9.6999999999999993</v>
      </c>
      <c r="J1465" s="57">
        <v>9.6999999999999993</v>
      </c>
      <c r="K1465" s="55" t="s">
        <v>4318</v>
      </c>
      <c r="L1465" s="55" t="s">
        <v>1644</v>
      </c>
      <c r="M1465" s="55" t="s">
        <v>4319</v>
      </c>
      <c r="N1465" s="56">
        <v>45777</v>
      </c>
      <c r="O1465" s="55" t="s">
        <v>1644</v>
      </c>
      <c r="P1465" s="55" t="s">
        <v>329</v>
      </c>
      <c r="Q1465" s="55" t="s">
        <v>330</v>
      </c>
      <c r="R1465" s="55" t="s">
        <v>1644</v>
      </c>
      <c r="S1465" s="55" t="s">
        <v>1644</v>
      </c>
      <c r="T1465" s="55" t="s">
        <v>1644</v>
      </c>
      <c r="U1465" s="55" t="s">
        <v>4002</v>
      </c>
      <c r="V1465" s="55" t="s">
        <v>1881</v>
      </c>
      <c r="W1465" s="55" t="s">
        <v>1644</v>
      </c>
      <c r="X1465" s="56"/>
      <c r="Y1465" s="55" t="s">
        <v>1644</v>
      </c>
      <c r="Z1465" s="56"/>
      <c r="AA1465" s="55" t="s">
        <v>1644</v>
      </c>
      <c r="AB1465" s="59">
        <v>155581</v>
      </c>
      <c r="AC1465" s="55" t="s">
        <v>1554</v>
      </c>
      <c r="AD1465" s="55" t="s">
        <v>1644</v>
      </c>
      <c r="AE1465" s="58">
        <v>0</v>
      </c>
      <c r="AF1465" s="55" t="s">
        <v>1644</v>
      </c>
      <c r="AG1465" s="55" t="s">
        <v>1644</v>
      </c>
      <c r="AH1465" s="55" t="s">
        <v>1644</v>
      </c>
      <c r="AI1465" s="55" t="s">
        <v>1644</v>
      </c>
      <c r="AJ1465" s="55" t="s">
        <v>1644</v>
      </c>
      <c r="AK1465" s="55" t="s">
        <v>1644</v>
      </c>
      <c r="AL1465" s="55" t="s">
        <v>1644</v>
      </c>
      <c r="AM1465" s="55" t="s">
        <v>3861</v>
      </c>
      <c r="AN1465" s="55" t="s">
        <v>1644</v>
      </c>
      <c r="AO1465" t="s">
        <v>3842</v>
      </c>
    </row>
    <row r="1466" spans="1:41" x14ac:dyDescent="0.25">
      <c r="A1466" s="56">
        <v>45777</v>
      </c>
      <c r="B1466" s="92" t="s">
        <v>2824</v>
      </c>
      <c r="C1466" s="55" t="s">
        <v>4319</v>
      </c>
      <c r="D1466" s="55" t="s">
        <v>3859</v>
      </c>
      <c r="E1466" s="55" t="s">
        <v>89</v>
      </c>
      <c r="F1466" s="55">
        <v>50900020</v>
      </c>
      <c r="G1466" s="55" t="s">
        <v>492</v>
      </c>
      <c r="H1466" s="55" t="s">
        <v>89</v>
      </c>
      <c r="I1466" s="57">
        <v>736.4</v>
      </c>
      <c r="J1466" s="57">
        <v>736.4</v>
      </c>
      <c r="K1466" s="55" t="s">
        <v>4318</v>
      </c>
      <c r="L1466" s="55" t="s">
        <v>1644</v>
      </c>
      <c r="M1466" s="55" t="s">
        <v>4319</v>
      </c>
      <c r="N1466" s="56">
        <v>45777</v>
      </c>
      <c r="O1466" s="55" t="s">
        <v>1644</v>
      </c>
      <c r="P1466" s="55" t="s">
        <v>329</v>
      </c>
      <c r="Q1466" s="55" t="s">
        <v>330</v>
      </c>
      <c r="R1466" s="55" t="s">
        <v>1644</v>
      </c>
      <c r="S1466" s="55" t="s">
        <v>1644</v>
      </c>
      <c r="T1466" s="55" t="s">
        <v>1644</v>
      </c>
      <c r="U1466" s="55" t="s">
        <v>3871</v>
      </c>
      <c r="V1466" s="55" t="s">
        <v>1881</v>
      </c>
      <c r="W1466" s="55" t="s">
        <v>1644</v>
      </c>
      <c r="X1466" s="56"/>
      <c r="Y1466" s="55" t="s">
        <v>1644</v>
      </c>
      <c r="Z1466" s="56"/>
      <c r="AA1466" s="55" t="s">
        <v>1644</v>
      </c>
      <c r="AB1466" s="59">
        <v>11700316</v>
      </c>
      <c r="AC1466" s="55" t="s">
        <v>1554</v>
      </c>
      <c r="AD1466" s="55" t="s">
        <v>1644</v>
      </c>
      <c r="AE1466" s="58">
        <v>0</v>
      </c>
      <c r="AF1466" s="55" t="s">
        <v>1644</v>
      </c>
      <c r="AG1466" s="55" t="s">
        <v>1644</v>
      </c>
      <c r="AH1466" s="55" t="s">
        <v>1644</v>
      </c>
      <c r="AI1466" s="55" t="s">
        <v>1644</v>
      </c>
      <c r="AJ1466" s="55" t="s">
        <v>1644</v>
      </c>
      <c r="AK1466" s="55" t="s">
        <v>1644</v>
      </c>
      <c r="AL1466" s="55" t="s">
        <v>1644</v>
      </c>
      <c r="AM1466" s="55" t="s">
        <v>3861</v>
      </c>
      <c r="AN1466" s="55" t="s">
        <v>1644</v>
      </c>
      <c r="AO1466" t="s">
        <v>3842</v>
      </c>
    </row>
    <row r="1467" spans="1:41" x14ac:dyDescent="0.25">
      <c r="A1467" s="56">
        <v>45777</v>
      </c>
      <c r="B1467" s="92" t="s">
        <v>2824</v>
      </c>
      <c r="C1467" s="55" t="s">
        <v>4319</v>
      </c>
      <c r="D1467" s="55" t="s">
        <v>3859</v>
      </c>
      <c r="E1467" s="55" t="s">
        <v>89</v>
      </c>
      <c r="F1467" s="55">
        <v>50900020</v>
      </c>
      <c r="G1467" s="55" t="s">
        <v>492</v>
      </c>
      <c r="H1467" s="55" t="s">
        <v>89</v>
      </c>
      <c r="I1467" s="57">
        <v>861.9</v>
      </c>
      <c r="J1467" s="57">
        <v>861.9</v>
      </c>
      <c r="K1467" s="55" t="s">
        <v>4318</v>
      </c>
      <c r="L1467" s="55" t="s">
        <v>1644</v>
      </c>
      <c r="M1467" s="55" t="s">
        <v>4319</v>
      </c>
      <c r="N1467" s="56">
        <v>45777</v>
      </c>
      <c r="O1467" s="55" t="s">
        <v>1644</v>
      </c>
      <c r="P1467" s="55" t="s">
        <v>329</v>
      </c>
      <c r="Q1467" s="55" t="s">
        <v>330</v>
      </c>
      <c r="R1467" s="55" t="s">
        <v>1644</v>
      </c>
      <c r="S1467" s="55" t="s">
        <v>1644</v>
      </c>
      <c r="T1467" s="55" t="s">
        <v>1644</v>
      </c>
      <c r="U1467" s="55" t="s">
        <v>3894</v>
      </c>
      <c r="V1467" s="55" t="s">
        <v>1881</v>
      </c>
      <c r="W1467" s="55" t="s">
        <v>1644</v>
      </c>
      <c r="X1467" s="56"/>
      <c r="Y1467" s="55" t="s">
        <v>1644</v>
      </c>
      <c r="Z1467" s="56"/>
      <c r="AA1467" s="55" t="s">
        <v>1644</v>
      </c>
      <c r="AB1467" s="59">
        <v>13489355</v>
      </c>
      <c r="AC1467" s="55" t="s">
        <v>1554</v>
      </c>
      <c r="AD1467" s="55" t="s">
        <v>1644</v>
      </c>
      <c r="AE1467" s="58">
        <v>0</v>
      </c>
      <c r="AF1467" s="55" t="s">
        <v>1644</v>
      </c>
      <c r="AG1467" s="55" t="s">
        <v>1644</v>
      </c>
      <c r="AH1467" s="55" t="s">
        <v>1644</v>
      </c>
      <c r="AI1467" s="55" t="s">
        <v>1644</v>
      </c>
      <c r="AJ1467" s="55" t="s">
        <v>1644</v>
      </c>
      <c r="AK1467" s="55" t="s">
        <v>1644</v>
      </c>
      <c r="AL1467" s="55" t="s">
        <v>1644</v>
      </c>
      <c r="AM1467" s="55" t="s">
        <v>3861</v>
      </c>
      <c r="AN1467" s="55" t="s">
        <v>1644</v>
      </c>
      <c r="AO1467" t="s">
        <v>3842</v>
      </c>
    </row>
    <row r="1468" spans="1:41" x14ac:dyDescent="0.25">
      <c r="A1468" s="56">
        <v>45777</v>
      </c>
      <c r="B1468" s="92" t="s">
        <v>2824</v>
      </c>
      <c r="C1468" s="55" t="s">
        <v>4319</v>
      </c>
      <c r="D1468" s="55" t="s">
        <v>3859</v>
      </c>
      <c r="E1468" s="55" t="s">
        <v>89</v>
      </c>
      <c r="F1468" s="55">
        <v>50900020</v>
      </c>
      <c r="G1468" s="55" t="s">
        <v>492</v>
      </c>
      <c r="H1468" s="55" t="s">
        <v>89</v>
      </c>
      <c r="I1468" s="57">
        <v>623.83000000000004</v>
      </c>
      <c r="J1468" s="57">
        <v>623.83000000000004</v>
      </c>
      <c r="K1468" s="55" t="s">
        <v>4318</v>
      </c>
      <c r="L1468" s="55" t="s">
        <v>1644</v>
      </c>
      <c r="M1468" s="55" t="s">
        <v>4319</v>
      </c>
      <c r="N1468" s="56">
        <v>45777</v>
      </c>
      <c r="O1468" s="55" t="s">
        <v>1644</v>
      </c>
      <c r="P1468" s="55" t="s">
        <v>329</v>
      </c>
      <c r="Q1468" s="55" t="s">
        <v>330</v>
      </c>
      <c r="R1468" s="55" t="s">
        <v>1644</v>
      </c>
      <c r="S1468" s="55" t="s">
        <v>1644</v>
      </c>
      <c r="T1468" s="55" t="s">
        <v>1644</v>
      </c>
      <c r="U1468" s="55" t="s">
        <v>3877</v>
      </c>
      <c r="V1468" s="55" t="s">
        <v>1881</v>
      </c>
      <c r="W1468" s="55" t="s">
        <v>1644</v>
      </c>
      <c r="X1468" s="56"/>
      <c r="Y1468" s="55" t="s">
        <v>1644</v>
      </c>
      <c r="Z1468" s="56"/>
      <c r="AA1468" s="55" t="s">
        <v>1644</v>
      </c>
      <c r="AB1468" s="59">
        <v>9763395</v>
      </c>
      <c r="AC1468" s="55" t="s">
        <v>1554</v>
      </c>
      <c r="AD1468" s="55" t="s">
        <v>1644</v>
      </c>
      <c r="AE1468" s="58">
        <v>0</v>
      </c>
      <c r="AF1468" s="55" t="s">
        <v>1644</v>
      </c>
      <c r="AG1468" s="55" t="s">
        <v>1644</v>
      </c>
      <c r="AH1468" s="55" t="s">
        <v>1644</v>
      </c>
      <c r="AI1468" s="55" t="s">
        <v>1644</v>
      </c>
      <c r="AJ1468" s="55" t="s">
        <v>1644</v>
      </c>
      <c r="AK1468" s="55" t="s">
        <v>1644</v>
      </c>
      <c r="AL1468" s="55" t="s">
        <v>1644</v>
      </c>
      <c r="AM1468" s="55" t="s">
        <v>3861</v>
      </c>
      <c r="AN1468" s="55" t="s">
        <v>1644</v>
      </c>
      <c r="AO1468" t="s">
        <v>3842</v>
      </c>
    </row>
    <row r="1469" spans="1:41" x14ac:dyDescent="0.25">
      <c r="A1469" s="56">
        <v>45777</v>
      </c>
      <c r="B1469" s="92" t="s">
        <v>2824</v>
      </c>
      <c r="C1469" s="55" t="s">
        <v>4319</v>
      </c>
      <c r="D1469" s="55" t="s">
        <v>3859</v>
      </c>
      <c r="E1469" s="55" t="s">
        <v>89</v>
      </c>
      <c r="F1469" s="55">
        <v>50900020</v>
      </c>
      <c r="G1469" s="55" t="s">
        <v>492</v>
      </c>
      <c r="H1469" s="55" t="s">
        <v>89</v>
      </c>
      <c r="I1469" s="57">
        <v>18.23</v>
      </c>
      <c r="J1469" s="57">
        <v>18.23</v>
      </c>
      <c r="K1469" s="55" t="s">
        <v>4318</v>
      </c>
      <c r="L1469" s="55" t="s">
        <v>1644</v>
      </c>
      <c r="M1469" s="55" t="s">
        <v>4319</v>
      </c>
      <c r="N1469" s="56">
        <v>45777</v>
      </c>
      <c r="O1469" s="55" t="s">
        <v>1644</v>
      </c>
      <c r="P1469" s="55" t="s">
        <v>329</v>
      </c>
      <c r="Q1469" s="55" t="s">
        <v>330</v>
      </c>
      <c r="R1469" s="55" t="s">
        <v>1644</v>
      </c>
      <c r="S1469" s="55" t="s">
        <v>1644</v>
      </c>
      <c r="T1469" s="55" t="s">
        <v>1644</v>
      </c>
      <c r="U1469" s="55" t="s">
        <v>3970</v>
      </c>
      <c r="V1469" s="55" t="s">
        <v>1881</v>
      </c>
      <c r="W1469" s="55" t="s">
        <v>1644</v>
      </c>
      <c r="X1469" s="56"/>
      <c r="Y1469" s="55" t="s">
        <v>1644</v>
      </c>
      <c r="Z1469" s="56"/>
      <c r="AA1469" s="55" t="s">
        <v>1644</v>
      </c>
      <c r="AB1469" s="59">
        <v>292433</v>
      </c>
      <c r="AC1469" s="55" t="s">
        <v>1554</v>
      </c>
      <c r="AD1469" s="55" t="s">
        <v>1644</v>
      </c>
      <c r="AE1469" s="58">
        <v>0</v>
      </c>
      <c r="AF1469" s="55" t="s">
        <v>1644</v>
      </c>
      <c r="AG1469" s="55" t="s">
        <v>1644</v>
      </c>
      <c r="AH1469" s="55" t="s">
        <v>1644</v>
      </c>
      <c r="AI1469" s="55" t="s">
        <v>1644</v>
      </c>
      <c r="AJ1469" s="55" t="s">
        <v>1644</v>
      </c>
      <c r="AK1469" s="55" t="s">
        <v>1644</v>
      </c>
      <c r="AL1469" s="55" t="s">
        <v>1644</v>
      </c>
      <c r="AM1469" s="55" t="s">
        <v>3861</v>
      </c>
      <c r="AN1469" s="55" t="s">
        <v>1644</v>
      </c>
      <c r="AO1469" t="s">
        <v>3842</v>
      </c>
    </row>
    <row r="1470" spans="1:41" x14ac:dyDescent="0.25">
      <c r="A1470" s="56">
        <v>45777</v>
      </c>
      <c r="B1470" s="92" t="s">
        <v>2824</v>
      </c>
      <c r="C1470" s="55" t="s">
        <v>4319</v>
      </c>
      <c r="D1470" s="55" t="s">
        <v>3859</v>
      </c>
      <c r="E1470" s="55" t="s">
        <v>89</v>
      </c>
      <c r="F1470" s="55">
        <v>50900020</v>
      </c>
      <c r="G1470" s="55" t="s">
        <v>492</v>
      </c>
      <c r="H1470" s="55" t="s">
        <v>89</v>
      </c>
      <c r="I1470" s="57">
        <v>18.23</v>
      </c>
      <c r="J1470" s="57">
        <v>18.23</v>
      </c>
      <c r="K1470" s="55" t="s">
        <v>4318</v>
      </c>
      <c r="L1470" s="55" t="s">
        <v>1644</v>
      </c>
      <c r="M1470" s="55" t="s">
        <v>4319</v>
      </c>
      <c r="N1470" s="56">
        <v>45777</v>
      </c>
      <c r="O1470" s="55" t="s">
        <v>1644</v>
      </c>
      <c r="P1470" s="55" t="s">
        <v>329</v>
      </c>
      <c r="Q1470" s="55" t="s">
        <v>330</v>
      </c>
      <c r="R1470" s="55" t="s">
        <v>1644</v>
      </c>
      <c r="S1470" s="55" t="s">
        <v>1644</v>
      </c>
      <c r="T1470" s="55" t="s">
        <v>1644</v>
      </c>
      <c r="U1470" s="55" t="s">
        <v>3976</v>
      </c>
      <c r="V1470" s="55" t="s">
        <v>1881</v>
      </c>
      <c r="W1470" s="55" t="s">
        <v>1644</v>
      </c>
      <c r="X1470" s="56"/>
      <c r="Y1470" s="55" t="s">
        <v>1644</v>
      </c>
      <c r="Z1470" s="56"/>
      <c r="AA1470" s="55" t="s">
        <v>1644</v>
      </c>
      <c r="AB1470" s="59">
        <v>292433</v>
      </c>
      <c r="AC1470" s="55" t="s">
        <v>1554</v>
      </c>
      <c r="AD1470" s="55" t="s">
        <v>1644</v>
      </c>
      <c r="AE1470" s="58">
        <v>0</v>
      </c>
      <c r="AF1470" s="55" t="s">
        <v>1644</v>
      </c>
      <c r="AG1470" s="55" t="s">
        <v>1644</v>
      </c>
      <c r="AH1470" s="55" t="s">
        <v>1644</v>
      </c>
      <c r="AI1470" s="55" t="s">
        <v>1644</v>
      </c>
      <c r="AJ1470" s="55" t="s">
        <v>1644</v>
      </c>
      <c r="AK1470" s="55" t="s">
        <v>1644</v>
      </c>
      <c r="AL1470" s="55" t="s">
        <v>1644</v>
      </c>
      <c r="AM1470" s="55" t="s">
        <v>3861</v>
      </c>
      <c r="AN1470" s="55" t="s">
        <v>1644</v>
      </c>
      <c r="AO1470" t="s">
        <v>3842</v>
      </c>
    </row>
    <row r="1471" spans="1:41" x14ac:dyDescent="0.25">
      <c r="A1471" s="56">
        <v>45777</v>
      </c>
      <c r="B1471" s="92" t="s">
        <v>2824</v>
      </c>
      <c r="C1471" s="55" t="s">
        <v>4319</v>
      </c>
      <c r="D1471" s="55" t="s">
        <v>3859</v>
      </c>
      <c r="E1471" s="55" t="s">
        <v>89</v>
      </c>
      <c r="F1471" s="55">
        <v>50900020</v>
      </c>
      <c r="G1471" s="55" t="s">
        <v>492</v>
      </c>
      <c r="H1471" s="55" t="s">
        <v>89</v>
      </c>
      <c r="I1471" s="57">
        <v>18.23</v>
      </c>
      <c r="J1471" s="57">
        <v>18.23</v>
      </c>
      <c r="K1471" s="55" t="s">
        <v>4318</v>
      </c>
      <c r="L1471" s="55" t="s">
        <v>1644</v>
      </c>
      <c r="M1471" s="55" t="s">
        <v>4319</v>
      </c>
      <c r="N1471" s="56">
        <v>45777</v>
      </c>
      <c r="O1471" s="55" t="s">
        <v>1644</v>
      </c>
      <c r="P1471" s="55" t="s">
        <v>329</v>
      </c>
      <c r="Q1471" s="55" t="s">
        <v>330</v>
      </c>
      <c r="R1471" s="55" t="s">
        <v>1644</v>
      </c>
      <c r="S1471" s="55" t="s">
        <v>1644</v>
      </c>
      <c r="T1471" s="55" t="s">
        <v>1644</v>
      </c>
      <c r="U1471" s="55" t="s">
        <v>4011</v>
      </c>
      <c r="V1471" s="55" t="s">
        <v>1881</v>
      </c>
      <c r="W1471" s="55" t="s">
        <v>1644</v>
      </c>
      <c r="X1471" s="56"/>
      <c r="Y1471" s="55" t="s">
        <v>1644</v>
      </c>
      <c r="Z1471" s="56"/>
      <c r="AA1471" s="55" t="s">
        <v>1644</v>
      </c>
      <c r="AB1471" s="59">
        <v>292433</v>
      </c>
      <c r="AC1471" s="55" t="s">
        <v>1554</v>
      </c>
      <c r="AD1471" s="55" t="s">
        <v>1644</v>
      </c>
      <c r="AE1471" s="58">
        <v>0</v>
      </c>
      <c r="AF1471" s="55" t="s">
        <v>1644</v>
      </c>
      <c r="AG1471" s="55" t="s">
        <v>1644</v>
      </c>
      <c r="AH1471" s="55" t="s">
        <v>1644</v>
      </c>
      <c r="AI1471" s="55" t="s">
        <v>1644</v>
      </c>
      <c r="AJ1471" s="55" t="s">
        <v>1644</v>
      </c>
      <c r="AK1471" s="55" t="s">
        <v>1644</v>
      </c>
      <c r="AL1471" s="55" t="s">
        <v>1644</v>
      </c>
      <c r="AM1471" s="55" t="s">
        <v>3861</v>
      </c>
      <c r="AN1471" s="55" t="s">
        <v>1644</v>
      </c>
      <c r="AO1471" t="s">
        <v>3842</v>
      </c>
    </row>
    <row r="1472" spans="1:41" x14ac:dyDescent="0.25">
      <c r="A1472" s="56">
        <v>45777</v>
      </c>
      <c r="B1472" s="92" t="s">
        <v>2824</v>
      </c>
      <c r="C1472" s="55" t="s">
        <v>4319</v>
      </c>
      <c r="D1472" s="55" t="s">
        <v>3859</v>
      </c>
      <c r="E1472" s="55" t="s">
        <v>89</v>
      </c>
      <c r="F1472" s="55">
        <v>50900020</v>
      </c>
      <c r="G1472" s="55" t="s">
        <v>492</v>
      </c>
      <c r="H1472" s="55" t="s">
        <v>89</v>
      </c>
      <c r="I1472" s="57">
        <v>493.23</v>
      </c>
      <c r="J1472" s="57">
        <v>493.23</v>
      </c>
      <c r="K1472" s="55" t="s">
        <v>4318</v>
      </c>
      <c r="L1472" s="55" t="s">
        <v>1644</v>
      </c>
      <c r="M1472" s="55" t="s">
        <v>4319</v>
      </c>
      <c r="N1472" s="56">
        <v>45777</v>
      </c>
      <c r="O1472" s="55" t="s">
        <v>1644</v>
      </c>
      <c r="P1472" s="55" t="s">
        <v>329</v>
      </c>
      <c r="Q1472" s="55" t="s">
        <v>330</v>
      </c>
      <c r="R1472" s="55" t="s">
        <v>1644</v>
      </c>
      <c r="S1472" s="55" t="s">
        <v>1644</v>
      </c>
      <c r="T1472" s="55" t="s">
        <v>1644</v>
      </c>
      <c r="U1472" s="55" t="s">
        <v>3885</v>
      </c>
      <c r="V1472" s="55" t="s">
        <v>1881</v>
      </c>
      <c r="W1472" s="55" t="s">
        <v>1644</v>
      </c>
      <c r="X1472" s="56"/>
      <c r="Y1472" s="55" t="s">
        <v>1644</v>
      </c>
      <c r="Z1472" s="56"/>
      <c r="AA1472" s="55" t="s">
        <v>1644</v>
      </c>
      <c r="AB1472" s="59">
        <v>7972192</v>
      </c>
      <c r="AC1472" s="55" t="s">
        <v>1554</v>
      </c>
      <c r="AD1472" s="55" t="s">
        <v>1644</v>
      </c>
      <c r="AE1472" s="58">
        <v>0</v>
      </c>
      <c r="AF1472" s="55" t="s">
        <v>1644</v>
      </c>
      <c r="AG1472" s="55" t="s">
        <v>1644</v>
      </c>
      <c r="AH1472" s="55" t="s">
        <v>1644</v>
      </c>
      <c r="AI1472" s="55" t="s">
        <v>1644</v>
      </c>
      <c r="AJ1472" s="55" t="s">
        <v>1644</v>
      </c>
      <c r="AK1472" s="55" t="s">
        <v>1644</v>
      </c>
      <c r="AL1472" s="55" t="s">
        <v>1644</v>
      </c>
      <c r="AM1472" s="55" t="s">
        <v>3861</v>
      </c>
      <c r="AN1472" s="55" t="s">
        <v>1644</v>
      </c>
      <c r="AO1472" t="s">
        <v>3842</v>
      </c>
    </row>
    <row r="1473" spans="1:41" x14ac:dyDescent="0.25">
      <c r="A1473" s="56">
        <v>45777</v>
      </c>
      <c r="B1473" s="92" t="s">
        <v>2824</v>
      </c>
      <c r="C1473" s="55" t="s">
        <v>4319</v>
      </c>
      <c r="D1473" s="55" t="s">
        <v>3859</v>
      </c>
      <c r="E1473" s="55" t="s">
        <v>89</v>
      </c>
      <c r="F1473" s="55">
        <v>50900020</v>
      </c>
      <c r="G1473" s="55" t="s">
        <v>492</v>
      </c>
      <c r="H1473" s="55" t="s">
        <v>89</v>
      </c>
      <c r="I1473" s="57">
        <v>18.23</v>
      </c>
      <c r="J1473" s="57">
        <v>18.23</v>
      </c>
      <c r="K1473" s="55" t="s">
        <v>4318</v>
      </c>
      <c r="L1473" s="55" t="s">
        <v>1644</v>
      </c>
      <c r="M1473" s="55" t="s">
        <v>4319</v>
      </c>
      <c r="N1473" s="56">
        <v>45777</v>
      </c>
      <c r="O1473" s="55" t="s">
        <v>1644</v>
      </c>
      <c r="P1473" s="55" t="s">
        <v>329</v>
      </c>
      <c r="Q1473" s="55" t="s">
        <v>330</v>
      </c>
      <c r="R1473" s="55" t="s">
        <v>1644</v>
      </c>
      <c r="S1473" s="55" t="s">
        <v>1644</v>
      </c>
      <c r="T1473" s="55" t="s">
        <v>1644</v>
      </c>
      <c r="U1473" s="55" t="s">
        <v>4007</v>
      </c>
      <c r="V1473" s="55" t="s">
        <v>1881</v>
      </c>
      <c r="W1473" s="55" t="s">
        <v>1644</v>
      </c>
      <c r="X1473" s="56"/>
      <c r="Y1473" s="55" t="s">
        <v>1644</v>
      </c>
      <c r="Z1473" s="56"/>
      <c r="AA1473" s="55" t="s">
        <v>1644</v>
      </c>
      <c r="AB1473" s="59">
        <v>292393</v>
      </c>
      <c r="AC1473" s="55" t="s">
        <v>1554</v>
      </c>
      <c r="AD1473" s="55" t="s">
        <v>1644</v>
      </c>
      <c r="AE1473" s="58">
        <v>0</v>
      </c>
      <c r="AF1473" s="55" t="s">
        <v>1644</v>
      </c>
      <c r="AG1473" s="55" t="s">
        <v>1644</v>
      </c>
      <c r="AH1473" s="55" t="s">
        <v>1644</v>
      </c>
      <c r="AI1473" s="55" t="s">
        <v>1644</v>
      </c>
      <c r="AJ1473" s="55" t="s">
        <v>1644</v>
      </c>
      <c r="AK1473" s="55" t="s">
        <v>1644</v>
      </c>
      <c r="AL1473" s="55" t="s">
        <v>1644</v>
      </c>
      <c r="AM1473" s="55" t="s">
        <v>3861</v>
      </c>
      <c r="AN1473" s="55" t="s">
        <v>1644</v>
      </c>
      <c r="AO1473" t="s">
        <v>3842</v>
      </c>
    </row>
    <row r="1474" spans="1:41" x14ac:dyDescent="0.25">
      <c r="A1474" s="56">
        <v>45777</v>
      </c>
      <c r="B1474" s="92" t="s">
        <v>2824</v>
      </c>
      <c r="C1474" s="55" t="s">
        <v>4319</v>
      </c>
      <c r="D1474" s="55" t="s">
        <v>3859</v>
      </c>
      <c r="E1474" s="55" t="s">
        <v>89</v>
      </c>
      <c r="F1474" s="55">
        <v>50900020</v>
      </c>
      <c r="G1474" s="55" t="s">
        <v>492</v>
      </c>
      <c r="H1474" s="55" t="s">
        <v>89</v>
      </c>
      <c r="I1474" s="57">
        <v>260.41000000000003</v>
      </c>
      <c r="J1474" s="57">
        <v>260.41000000000003</v>
      </c>
      <c r="K1474" s="55" t="s">
        <v>4318</v>
      </c>
      <c r="L1474" s="55" t="s">
        <v>1644</v>
      </c>
      <c r="M1474" s="55" t="s">
        <v>4319</v>
      </c>
      <c r="N1474" s="56">
        <v>45777</v>
      </c>
      <c r="O1474" s="55" t="s">
        <v>1644</v>
      </c>
      <c r="P1474" s="55" t="s">
        <v>329</v>
      </c>
      <c r="Q1474" s="55" t="s">
        <v>330</v>
      </c>
      <c r="R1474" s="55" t="s">
        <v>1644</v>
      </c>
      <c r="S1474" s="55" t="s">
        <v>1644</v>
      </c>
      <c r="T1474" s="55" t="s">
        <v>1644</v>
      </c>
      <c r="U1474" s="55" t="s">
        <v>4026</v>
      </c>
      <c r="V1474" s="55" t="s">
        <v>1881</v>
      </c>
      <c r="W1474" s="55" t="s">
        <v>1644</v>
      </c>
      <c r="X1474" s="56"/>
      <c r="Y1474" s="55" t="s">
        <v>1644</v>
      </c>
      <c r="Z1474" s="56"/>
      <c r="AA1474" s="55" t="s">
        <v>1644</v>
      </c>
      <c r="AB1474" s="59">
        <v>4177500</v>
      </c>
      <c r="AC1474" s="55" t="s">
        <v>1554</v>
      </c>
      <c r="AD1474" s="55" t="s">
        <v>1644</v>
      </c>
      <c r="AE1474" s="58">
        <v>0</v>
      </c>
      <c r="AF1474" s="55" t="s">
        <v>1644</v>
      </c>
      <c r="AG1474" s="55" t="s">
        <v>1644</v>
      </c>
      <c r="AH1474" s="55" t="s">
        <v>1644</v>
      </c>
      <c r="AI1474" s="55" t="s">
        <v>1644</v>
      </c>
      <c r="AJ1474" s="55" t="s">
        <v>1644</v>
      </c>
      <c r="AK1474" s="55" t="s">
        <v>1644</v>
      </c>
      <c r="AL1474" s="55" t="s">
        <v>1644</v>
      </c>
      <c r="AM1474" s="55" t="s">
        <v>3861</v>
      </c>
      <c r="AN1474" s="55" t="s">
        <v>1644</v>
      </c>
      <c r="AO1474" t="s">
        <v>3842</v>
      </c>
    </row>
    <row r="1475" spans="1:41" x14ac:dyDescent="0.25">
      <c r="A1475" s="56">
        <v>45777</v>
      </c>
      <c r="B1475" s="92" t="s">
        <v>2824</v>
      </c>
      <c r="C1475" s="55" t="s">
        <v>4319</v>
      </c>
      <c r="D1475" s="55" t="s">
        <v>3859</v>
      </c>
      <c r="E1475" s="55" t="s">
        <v>89</v>
      </c>
      <c r="F1475" s="55">
        <v>50900020</v>
      </c>
      <c r="G1475" s="55" t="s">
        <v>492</v>
      </c>
      <c r="H1475" s="55" t="s">
        <v>89</v>
      </c>
      <c r="I1475" s="57">
        <v>9.6999999999999993</v>
      </c>
      <c r="J1475" s="57">
        <v>9.6999999999999993</v>
      </c>
      <c r="K1475" s="55" t="s">
        <v>4318</v>
      </c>
      <c r="L1475" s="55" t="s">
        <v>1644</v>
      </c>
      <c r="M1475" s="55" t="s">
        <v>4319</v>
      </c>
      <c r="N1475" s="56">
        <v>45777</v>
      </c>
      <c r="O1475" s="55" t="s">
        <v>1644</v>
      </c>
      <c r="P1475" s="55" t="s">
        <v>329</v>
      </c>
      <c r="Q1475" s="55" t="s">
        <v>330</v>
      </c>
      <c r="R1475" s="55" t="s">
        <v>1644</v>
      </c>
      <c r="S1475" s="55" t="s">
        <v>1644</v>
      </c>
      <c r="T1475" s="55" t="s">
        <v>1644</v>
      </c>
      <c r="U1475" s="55" t="s">
        <v>3998</v>
      </c>
      <c r="V1475" s="55" t="s">
        <v>1881</v>
      </c>
      <c r="W1475" s="55" t="s">
        <v>1644</v>
      </c>
      <c r="X1475" s="56"/>
      <c r="Y1475" s="55" t="s">
        <v>1644</v>
      </c>
      <c r="Z1475" s="56"/>
      <c r="AA1475" s="55" t="s">
        <v>1644</v>
      </c>
      <c r="AB1475" s="59">
        <v>155581</v>
      </c>
      <c r="AC1475" s="55" t="s">
        <v>1554</v>
      </c>
      <c r="AD1475" s="55" t="s">
        <v>1644</v>
      </c>
      <c r="AE1475" s="58">
        <v>0</v>
      </c>
      <c r="AF1475" s="55" t="s">
        <v>1644</v>
      </c>
      <c r="AG1475" s="55" t="s">
        <v>1644</v>
      </c>
      <c r="AH1475" s="55" t="s">
        <v>1644</v>
      </c>
      <c r="AI1475" s="55" t="s">
        <v>1644</v>
      </c>
      <c r="AJ1475" s="55" t="s">
        <v>1644</v>
      </c>
      <c r="AK1475" s="55" t="s">
        <v>1644</v>
      </c>
      <c r="AL1475" s="55" t="s">
        <v>1644</v>
      </c>
      <c r="AM1475" s="55" t="s">
        <v>3861</v>
      </c>
      <c r="AN1475" s="55" t="s">
        <v>1644</v>
      </c>
      <c r="AO1475" t="s">
        <v>3842</v>
      </c>
    </row>
    <row r="1476" spans="1:41" x14ac:dyDescent="0.25">
      <c r="A1476" s="56">
        <v>45777</v>
      </c>
      <c r="B1476" s="92" t="s">
        <v>2824</v>
      </c>
      <c r="C1476" s="55" t="s">
        <v>4319</v>
      </c>
      <c r="D1476" s="55" t="s">
        <v>3859</v>
      </c>
      <c r="E1476" s="55" t="s">
        <v>89</v>
      </c>
      <c r="F1476" s="55">
        <v>50900020</v>
      </c>
      <c r="G1476" s="55" t="s">
        <v>492</v>
      </c>
      <c r="H1476" s="55" t="s">
        <v>89</v>
      </c>
      <c r="I1476" s="57">
        <v>276.45</v>
      </c>
      <c r="J1476" s="57">
        <v>276.45</v>
      </c>
      <c r="K1476" s="55" t="s">
        <v>4318</v>
      </c>
      <c r="L1476" s="55" t="s">
        <v>1644</v>
      </c>
      <c r="M1476" s="55" t="s">
        <v>4319</v>
      </c>
      <c r="N1476" s="56">
        <v>45777</v>
      </c>
      <c r="O1476" s="55" t="s">
        <v>1644</v>
      </c>
      <c r="P1476" s="55" t="s">
        <v>329</v>
      </c>
      <c r="Q1476" s="55" t="s">
        <v>330</v>
      </c>
      <c r="R1476" s="55" t="s">
        <v>1644</v>
      </c>
      <c r="S1476" s="55" t="s">
        <v>1644</v>
      </c>
      <c r="T1476" s="55" t="s">
        <v>1644</v>
      </c>
      <c r="U1476" s="55" t="s">
        <v>3909</v>
      </c>
      <c r="V1476" s="55" t="s">
        <v>1881</v>
      </c>
      <c r="W1476" s="55" t="s">
        <v>1644</v>
      </c>
      <c r="X1476" s="56"/>
      <c r="Y1476" s="55" t="s">
        <v>1644</v>
      </c>
      <c r="Z1476" s="56"/>
      <c r="AA1476" s="55" t="s">
        <v>1644</v>
      </c>
      <c r="AB1476" s="59">
        <v>4367265</v>
      </c>
      <c r="AC1476" s="55" t="s">
        <v>1554</v>
      </c>
      <c r="AD1476" s="55" t="s">
        <v>1644</v>
      </c>
      <c r="AE1476" s="58">
        <v>0</v>
      </c>
      <c r="AF1476" s="55" t="s">
        <v>1644</v>
      </c>
      <c r="AG1476" s="55" t="s">
        <v>1644</v>
      </c>
      <c r="AH1476" s="55" t="s">
        <v>1644</v>
      </c>
      <c r="AI1476" s="55" t="s">
        <v>1644</v>
      </c>
      <c r="AJ1476" s="55" t="s">
        <v>1644</v>
      </c>
      <c r="AK1476" s="55" t="s">
        <v>1644</v>
      </c>
      <c r="AL1476" s="55" t="s">
        <v>1644</v>
      </c>
      <c r="AM1476" s="55" t="s">
        <v>3861</v>
      </c>
      <c r="AN1476" s="55" t="s">
        <v>1644</v>
      </c>
      <c r="AO1476" t="s">
        <v>3842</v>
      </c>
    </row>
    <row r="1477" spans="1:41" x14ac:dyDescent="0.25">
      <c r="A1477" s="56">
        <v>45777</v>
      </c>
      <c r="B1477" s="92" t="s">
        <v>2824</v>
      </c>
      <c r="C1477" s="55" t="s">
        <v>4319</v>
      </c>
      <c r="D1477" s="55" t="s">
        <v>3859</v>
      </c>
      <c r="E1477" s="55" t="s">
        <v>89</v>
      </c>
      <c r="F1477" s="55">
        <v>50900020</v>
      </c>
      <c r="G1477" s="55" t="s">
        <v>492</v>
      </c>
      <c r="H1477" s="55" t="s">
        <v>89</v>
      </c>
      <c r="I1477" s="57">
        <v>83.33</v>
      </c>
      <c r="J1477" s="57">
        <v>83.33</v>
      </c>
      <c r="K1477" s="55" t="s">
        <v>4318</v>
      </c>
      <c r="L1477" s="55" t="s">
        <v>1644</v>
      </c>
      <c r="M1477" s="55" t="s">
        <v>4319</v>
      </c>
      <c r="N1477" s="56">
        <v>45777</v>
      </c>
      <c r="O1477" s="55" t="s">
        <v>1644</v>
      </c>
      <c r="P1477" s="55" t="s">
        <v>329</v>
      </c>
      <c r="Q1477" s="55" t="s">
        <v>330</v>
      </c>
      <c r="R1477" s="55" t="s">
        <v>1644</v>
      </c>
      <c r="S1477" s="55" t="s">
        <v>1644</v>
      </c>
      <c r="T1477" s="55" t="s">
        <v>1644</v>
      </c>
      <c r="U1477" s="55" t="s">
        <v>4017</v>
      </c>
      <c r="V1477" s="55" t="s">
        <v>1881</v>
      </c>
      <c r="W1477" s="55" t="s">
        <v>1644</v>
      </c>
      <c r="X1477" s="56"/>
      <c r="Y1477" s="55" t="s">
        <v>1644</v>
      </c>
      <c r="Z1477" s="56"/>
      <c r="AA1477" s="55" t="s">
        <v>1644</v>
      </c>
      <c r="AB1477" s="59">
        <v>1336832</v>
      </c>
      <c r="AC1477" s="55" t="s">
        <v>1554</v>
      </c>
      <c r="AD1477" s="55" t="s">
        <v>1644</v>
      </c>
      <c r="AE1477" s="58">
        <v>0</v>
      </c>
      <c r="AF1477" s="55" t="s">
        <v>1644</v>
      </c>
      <c r="AG1477" s="55" t="s">
        <v>1644</v>
      </c>
      <c r="AH1477" s="55" t="s">
        <v>1644</v>
      </c>
      <c r="AI1477" s="55" t="s">
        <v>1644</v>
      </c>
      <c r="AJ1477" s="55" t="s">
        <v>1644</v>
      </c>
      <c r="AK1477" s="55" t="s">
        <v>1644</v>
      </c>
      <c r="AL1477" s="55" t="s">
        <v>1644</v>
      </c>
      <c r="AM1477" s="55" t="s">
        <v>3861</v>
      </c>
      <c r="AN1477" s="55" t="s">
        <v>1644</v>
      </c>
      <c r="AO1477" t="s">
        <v>3842</v>
      </c>
    </row>
    <row r="1478" spans="1:41" x14ac:dyDescent="0.25">
      <c r="A1478" s="56">
        <v>45777</v>
      </c>
      <c r="B1478" s="92" t="s">
        <v>2824</v>
      </c>
      <c r="C1478" s="55" t="s">
        <v>4319</v>
      </c>
      <c r="D1478" s="55" t="s">
        <v>3859</v>
      </c>
      <c r="E1478" s="55" t="s">
        <v>89</v>
      </c>
      <c r="F1478" s="55">
        <v>50900020</v>
      </c>
      <c r="G1478" s="55" t="s">
        <v>492</v>
      </c>
      <c r="H1478" s="55" t="s">
        <v>89</v>
      </c>
      <c r="I1478" s="57">
        <v>9.6999999999999993</v>
      </c>
      <c r="J1478" s="57">
        <v>9.6999999999999993</v>
      </c>
      <c r="K1478" s="55" t="s">
        <v>4318</v>
      </c>
      <c r="L1478" s="55" t="s">
        <v>1644</v>
      </c>
      <c r="M1478" s="55" t="s">
        <v>4319</v>
      </c>
      <c r="N1478" s="56">
        <v>45777</v>
      </c>
      <c r="O1478" s="55" t="s">
        <v>1644</v>
      </c>
      <c r="P1478" s="55" t="s">
        <v>329</v>
      </c>
      <c r="Q1478" s="55" t="s">
        <v>330</v>
      </c>
      <c r="R1478" s="55" t="s">
        <v>1644</v>
      </c>
      <c r="S1478" s="55" t="s">
        <v>1644</v>
      </c>
      <c r="T1478" s="55" t="s">
        <v>1644</v>
      </c>
      <c r="U1478" s="55" t="s">
        <v>4005</v>
      </c>
      <c r="V1478" s="55" t="s">
        <v>1881</v>
      </c>
      <c r="W1478" s="55" t="s">
        <v>1644</v>
      </c>
      <c r="X1478" s="56"/>
      <c r="Y1478" s="55" t="s">
        <v>1644</v>
      </c>
      <c r="Z1478" s="56"/>
      <c r="AA1478" s="55" t="s">
        <v>1644</v>
      </c>
      <c r="AB1478" s="59">
        <v>155581</v>
      </c>
      <c r="AC1478" s="55" t="s">
        <v>1554</v>
      </c>
      <c r="AD1478" s="55" t="s">
        <v>1644</v>
      </c>
      <c r="AE1478" s="58">
        <v>0</v>
      </c>
      <c r="AF1478" s="55" t="s">
        <v>1644</v>
      </c>
      <c r="AG1478" s="55" t="s">
        <v>1644</v>
      </c>
      <c r="AH1478" s="55" t="s">
        <v>1644</v>
      </c>
      <c r="AI1478" s="55" t="s">
        <v>1644</v>
      </c>
      <c r="AJ1478" s="55" t="s">
        <v>1644</v>
      </c>
      <c r="AK1478" s="55" t="s">
        <v>1644</v>
      </c>
      <c r="AL1478" s="55" t="s">
        <v>1644</v>
      </c>
      <c r="AM1478" s="55" t="s">
        <v>3861</v>
      </c>
      <c r="AN1478" s="55" t="s">
        <v>1644</v>
      </c>
      <c r="AO1478" t="s">
        <v>3842</v>
      </c>
    </row>
    <row r="1479" spans="1:41" x14ac:dyDescent="0.25">
      <c r="A1479" s="56">
        <v>45777</v>
      </c>
      <c r="B1479" s="92" t="s">
        <v>2824</v>
      </c>
      <c r="C1479" s="55" t="s">
        <v>4319</v>
      </c>
      <c r="D1479" s="55" t="s">
        <v>3859</v>
      </c>
      <c r="E1479" s="55" t="s">
        <v>89</v>
      </c>
      <c r="F1479" s="55">
        <v>50900020</v>
      </c>
      <c r="G1479" s="55" t="s">
        <v>492</v>
      </c>
      <c r="H1479" s="55" t="s">
        <v>89</v>
      </c>
      <c r="I1479" s="57">
        <v>493.23</v>
      </c>
      <c r="J1479" s="57">
        <v>493.23</v>
      </c>
      <c r="K1479" s="55" t="s">
        <v>4318</v>
      </c>
      <c r="L1479" s="55" t="s">
        <v>1644</v>
      </c>
      <c r="M1479" s="55" t="s">
        <v>4319</v>
      </c>
      <c r="N1479" s="56">
        <v>45777</v>
      </c>
      <c r="O1479" s="55" t="s">
        <v>1644</v>
      </c>
      <c r="P1479" s="55" t="s">
        <v>329</v>
      </c>
      <c r="Q1479" s="55" t="s">
        <v>330</v>
      </c>
      <c r="R1479" s="55" t="s">
        <v>1644</v>
      </c>
      <c r="S1479" s="55" t="s">
        <v>1644</v>
      </c>
      <c r="T1479" s="55" t="s">
        <v>1644</v>
      </c>
      <c r="U1479" s="55" t="s">
        <v>3932</v>
      </c>
      <c r="V1479" s="55" t="s">
        <v>1881</v>
      </c>
      <c r="W1479" s="55" t="s">
        <v>1644</v>
      </c>
      <c r="X1479" s="56"/>
      <c r="Y1479" s="55" t="s">
        <v>1644</v>
      </c>
      <c r="Z1479" s="56"/>
      <c r="AA1479" s="55" t="s">
        <v>1644</v>
      </c>
      <c r="AB1479" s="59">
        <v>7756039</v>
      </c>
      <c r="AC1479" s="55" t="s">
        <v>1554</v>
      </c>
      <c r="AD1479" s="55" t="s">
        <v>1644</v>
      </c>
      <c r="AE1479" s="58">
        <v>0</v>
      </c>
      <c r="AF1479" s="55" t="s">
        <v>1644</v>
      </c>
      <c r="AG1479" s="55" t="s">
        <v>1644</v>
      </c>
      <c r="AH1479" s="55" t="s">
        <v>1644</v>
      </c>
      <c r="AI1479" s="55" t="s">
        <v>1644</v>
      </c>
      <c r="AJ1479" s="55" t="s">
        <v>1644</v>
      </c>
      <c r="AK1479" s="55" t="s">
        <v>1644</v>
      </c>
      <c r="AL1479" s="55" t="s">
        <v>1644</v>
      </c>
      <c r="AM1479" s="55" t="s">
        <v>3861</v>
      </c>
      <c r="AN1479" s="55" t="s">
        <v>1644</v>
      </c>
      <c r="AO1479" t="s">
        <v>3842</v>
      </c>
    </row>
    <row r="1480" spans="1:41" x14ac:dyDescent="0.25">
      <c r="A1480" s="56">
        <v>45777</v>
      </c>
      <c r="B1480" s="92" t="s">
        <v>2824</v>
      </c>
      <c r="C1480" s="55" t="s">
        <v>4319</v>
      </c>
      <c r="D1480" s="55" t="s">
        <v>3859</v>
      </c>
      <c r="E1480" s="55" t="s">
        <v>89</v>
      </c>
      <c r="F1480" s="55">
        <v>50900020</v>
      </c>
      <c r="G1480" s="55" t="s">
        <v>492</v>
      </c>
      <c r="H1480" s="55" t="s">
        <v>89</v>
      </c>
      <c r="I1480" s="57">
        <v>9.6999999999999993</v>
      </c>
      <c r="J1480" s="57">
        <v>9.6999999999999993</v>
      </c>
      <c r="K1480" s="55" t="s">
        <v>4318</v>
      </c>
      <c r="L1480" s="55" t="s">
        <v>1644</v>
      </c>
      <c r="M1480" s="55" t="s">
        <v>4319</v>
      </c>
      <c r="N1480" s="56">
        <v>45777</v>
      </c>
      <c r="O1480" s="55" t="s">
        <v>1644</v>
      </c>
      <c r="P1480" s="55" t="s">
        <v>329</v>
      </c>
      <c r="Q1480" s="55" t="s">
        <v>330</v>
      </c>
      <c r="R1480" s="55" t="s">
        <v>1644</v>
      </c>
      <c r="S1480" s="55" t="s">
        <v>1644</v>
      </c>
      <c r="T1480" s="55" t="s">
        <v>1644</v>
      </c>
      <c r="U1480" s="55" t="s">
        <v>4025</v>
      </c>
      <c r="V1480" s="55" t="s">
        <v>1881</v>
      </c>
      <c r="W1480" s="55" t="s">
        <v>1644</v>
      </c>
      <c r="X1480" s="56"/>
      <c r="Y1480" s="55" t="s">
        <v>1644</v>
      </c>
      <c r="Z1480" s="56"/>
      <c r="AA1480" s="55" t="s">
        <v>1644</v>
      </c>
      <c r="AB1480" s="59">
        <v>155581</v>
      </c>
      <c r="AC1480" s="55" t="s">
        <v>1554</v>
      </c>
      <c r="AD1480" s="55" t="s">
        <v>1644</v>
      </c>
      <c r="AE1480" s="58">
        <v>0</v>
      </c>
      <c r="AF1480" s="55" t="s">
        <v>1644</v>
      </c>
      <c r="AG1480" s="55" t="s">
        <v>1644</v>
      </c>
      <c r="AH1480" s="55" t="s">
        <v>1644</v>
      </c>
      <c r="AI1480" s="55" t="s">
        <v>1644</v>
      </c>
      <c r="AJ1480" s="55" t="s">
        <v>1644</v>
      </c>
      <c r="AK1480" s="55" t="s">
        <v>1644</v>
      </c>
      <c r="AL1480" s="55" t="s">
        <v>1644</v>
      </c>
      <c r="AM1480" s="55" t="s">
        <v>3861</v>
      </c>
      <c r="AN1480" s="55" t="s">
        <v>1644</v>
      </c>
      <c r="AO1480" t="s">
        <v>3842</v>
      </c>
    </row>
    <row r="1481" spans="1:41" x14ac:dyDescent="0.25">
      <c r="A1481" s="56">
        <v>45777</v>
      </c>
      <c r="B1481" s="92" t="s">
        <v>2824</v>
      </c>
      <c r="C1481" s="55" t="s">
        <v>4319</v>
      </c>
      <c r="D1481" s="55" t="s">
        <v>3859</v>
      </c>
      <c r="E1481" s="55" t="s">
        <v>89</v>
      </c>
      <c r="F1481" s="55">
        <v>50900020</v>
      </c>
      <c r="G1481" s="55" t="s">
        <v>492</v>
      </c>
      <c r="H1481" s="55" t="s">
        <v>89</v>
      </c>
      <c r="I1481" s="57">
        <v>493.23</v>
      </c>
      <c r="J1481" s="57">
        <v>493.23</v>
      </c>
      <c r="K1481" s="55" t="s">
        <v>4318</v>
      </c>
      <c r="L1481" s="55" t="s">
        <v>1644</v>
      </c>
      <c r="M1481" s="55" t="s">
        <v>4319</v>
      </c>
      <c r="N1481" s="56">
        <v>45777</v>
      </c>
      <c r="O1481" s="55" t="s">
        <v>1644</v>
      </c>
      <c r="P1481" s="55" t="s">
        <v>329</v>
      </c>
      <c r="Q1481" s="55" t="s">
        <v>330</v>
      </c>
      <c r="R1481" s="55" t="s">
        <v>1644</v>
      </c>
      <c r="S1481" s="55" t="s">
        <v>1644</v>
      </c>
      <c r="T1481" s="55" t="s">
        <v>1644</v>
      </c>
      <c r="U1481" s="55" t="s">
        <v>3892</v>
      </c>
      <c r="V1481" s="55" t="s">
        <v>1881</v>
      </c>
      <c r="W1481" s="55" t="s">
        <v>1644</v>
      </c>
      <c r="X1481" s="56"/>
      <c r="Y1481" s="55" t="s">
        <v>1644</v>
      </c>
      <c r="Z1481" s="56"/>
      <c r="AA1481" s="55" t="s">
        <v>1644</v>
      </c>
      <c r="AB1481" s="59">
        <v>7947352</v>
      </c>
      <c r="AC1481" s="55" t="s">
        <v>1554</v>
      </c>
      <c r="AD1481" s="55" t="s">
        <v>1644</v>
      </c>
      <c r="AE1481" s="58">
        <v>0</v>
      </c>
      <c r="AF1481" s="55" t="s">
        <v>1644</v>
      </c>
      <c r="AG1481" s="55" t="s">
        <v>1644</v>
      </c>
      <c r="AH1481" s="55" t="s">
        <v>1644</v>
      </c>
      <c r="AI1481" s="55" t="s">
        <v>1644</v>
      </c>
      <c r="AJ1481" s="55" t="s">
        <v>1644</v>
      </c>
      <c r="AK1481" s="55" t="s">
        <v>1644</v>
      </c>
      <c r="AL1481" s="55" t="s">
        <v>1644</v>
      </c>
      <c r="AM1481" s="55" t="s">
        <v>3861</v>
      </c>
      <c r="AN1481" s="55" t="s">
        <v>1644</v>
      </c>
      <c r="AO1481" t="s">
        <v>3842</v>
      </c>
    </row>
    <row r="1482" spans="1:41" x14ac:dyDescent="0.25">
      <c r="A1482" s="56">
        <v>45777</v>
      </c>
      <c r="B1482" s="92" t="s">
        <v>2824</v>
      </c>
      <c r="C1482" s="55" t="s">
        <v>4319</v>
      </c>
      <c r="D1482" s="55" t="s">
        <v>3859</v>
      </c>
      <c r="E1482" s="55" t="s">
        <v>89</v>
      </c>
      <c r="F1482" s="55">
        <v>50900020</v>
      </c>
      <c r="G1482" s="55" t="s">
        <v>492</v>
      </c>
      <c r="H1482" s="55" t="s">
        <v>89</v>
      </c>
      <c r="I1482" s="57">
        <v>9.6999999999999993</v>
      </c>
      <c r="J1482" s="57">
        <v>9.6999999999999993</v>
      </c>
      <c r="K1482" s="55" t="s">
        <v>4318</v>
      </c>
      <c r="L1482" s="55" t="s">
        <v>1644</v>
      </c>
      <c r="M1482" s="55" t="s">
        <v>4319</v>
      </c>
      <c r="N1482" s="56">
        <v>45777</v>
      </c>
      <c r="O1482" s="55" t="s">
        <v>1644</v>
      </c>
      <c r="P1482" s="55" t="s">
        <v>329</v>
      </c>
      <c r="Q1482" s="55" t="s">
        <v>330</v>
      </c>
      <c r="R1482" s="55" t="s">
        <v>1644</v>
      </c>
      <c r="S1482" s="55" t="s">
        <v>1644</v>
      </c>
      <c r="T1482" s="55" t="s">
        <v>1644</v>
      </c>
      <c r="U1482" s="55" t="s">
        <v>4032</v>
      </c>
      <c r="V1482" s="55" t="s">
        <v>1881</v>
      </c>
      <c r="W1482" s="55" t="s">
        <v>1644</v>
      </c>
      <c r="X1482" s="56"/>
      <c r="Y1482" s="55" t="s">
        <v>1644</v>
      </c>
      <c r="Z1482" s="56"/>
      <c r="AA1482" s="55" t="s">
        <v>1644</v>
      </c>
      <c r="AB1482" s="59">
        <v>155581</v>
      </c>
      <c r="AC1482" s="55" t="s">
        <v>1554</v>
      </c>
      <c r="AD1482" s="55" t="s">
        <v>1644</v>
      </c>
      <c r="AE1482" s="58">
        <v>0</v>
      </c>
      <c r="AF1482" s="55" t="s">
        <v>1644</v>
      </c>
      <c r="AG1482" s="55" t="s">
        <v>1644</v>
      </c>
      <c r="AH1482" s="55" t="s">
        <v>1644</v>
      </c>
      <c r="AI1482" s="55" t="s">
        <v>1644</v>
      </c>
      <c r="AJ1482" s="55" t="s">
        <v>1644</v>
      </c>
      <c r="AK1482" s="55" t="s">
        <v>1644</v>
      </c>
      <c r="AL1482" s="55" t="s">
        <v>1644</v>
      </c>
      <c r="AM1482" s="55" t="s">
        <v>3861</v>
      </c>
      <c r="AN1482" s="55" t="s">
        <v>1644</v>
      </c>
      <c r="AO1482" t="s">
        <v>3842</v>
      </c>
    </row>
    <row r="1483" spans="1:41" x14ac:dyDescent="0.25">
      <c r="A1483" s="56">
        <v>45777</v>
      </c>
      <c r="B1483" s="92" t="s">
        <v>2824</v>
      </c>
      <c r="C1483" s="55" t="s">
        <v>4319</v>
      </c>
      <c r="D1483" s="55" t="s">
        <v>3859</v>
      </c>
      <c r="E1483" s="55" t="s">
        <v>89</v>
      </c>
      <c r="F1483" s="55">
        <v>50900020</v>
      </c>
      <c r="G1483" s="55" t="s">
        <v>492</v>
      </c>
      <c r="H1483" s="55" t="s">
        <v>89</v>
      </c>
      <c r="I1483" s="57">
        <v>76.78</v>
      </c>
      <c r="J1483" s="57">
        <v>76.78</v>
      </c>
      <c r="K1483" s="55" t="s">
        <v>4318</v>
      </c>
      <c r="L1483" s="55" t="s">
        <v>1644</v>
      </c>
      <c r="M1483" s="55" t="s">
        <v>4319</v>
      </c>
      <c r="N1483" s="56">
        <v>45777</v>
      </c>
      <c r="O1483" s="55" t="s">
        <v>1644</v>
      </c>
      <c r="P1483" s="55" t="s">
        <v>329</v>
      </c>
      <c r="Q1483" s="55" t="s">
        <v>330</v>
      </c>
      <c r="R1483" s="55" t="s">
        <v>1644</v>
      </c>
      <c r="S1483" s="55" t="s">
        <v>1644</v>
      </c>
      <c r="T1483" s="55" t="s">
        <v>1644</v>
      </c>
      <c r="U1483" s="55" t="s">
        <v>3985</v>
      </c>
      <c r="V1483" s="55" t="s">
        <v>1881</v>
      </c>
      <c r="W1483" s="55" t="s">
        <v>1644</v>
      </c>
      <c r="X1483" s="56"/>
      <c r="Y1483" s="55" t="s">
        <v>1644</v>
      </c>
      <c r="Z1483" s="56"/>
      <c r="AA1483" s="55" t="s">
        <v>1644</v>
      </c>
      <c r="AB1483" s="59">
        <v>1231667</v>
      </c>
      <c r="AC1483" s="55" t="s">
        <v>1554</v>
      </c>
      <c r="AD1483" s="55" t="s">
        <v>1644</v>
      </c>
      <c r="AE1483" s="58">
        <v>0</v>
      </c>
      <c r="AF1483" s="55" t="s">
        <v>1644</v>
      </c>
      <c r="AG1483" s="55" t="s">
        <v>1644</v>
      </c>
      <c r="AH1483" s="55" t="s">
        <v>1644</v>
      </c>
      <c r="AI1483" s="55" t="s">
        <v>1644</v>
      </c>
      <c r="AJ1483" s="55" t="s">
        <v>1644</v>
      </c>
      <c r="AK1483" s="55" t="s">
        <v>1644</v>
      </c>
      <c r="AL1483" s="55" t="s">
        <v>1644</v>
      </c>
      <c r="AM1483" s="55" t="s">
        <v>3861</v>
      </c>
      <c r="AN1483" s="55" t="s">
        <v>1644</v>
      </c>
      <c r="AO1483" t="s">
        <v>3842</v>
      </c>
    </row>
    <row r="1484" spans="1:41" x14ac:dyDescent="0.25">
      <c r="A1484" s="56">
        <v>45777</v>
      </c>
      <c r="B1484" s="92" t="s">
        <v>2824</v>
      </c>
      <c r="C1484" s="55" t="s">
        <v>4319</v>
      </c>
      <c r="D1484" s="55" t="s">
        <v>3859</v>
      </c>
      <c r="E1484" s="55" t="s">
        <v>89</v>
      </c>
      <c r="F1484" s="55">
        <v>50900020</v>
      </c>
      <c r="G1484" s="55" t="s">
        <v>492</v>
      </c>
      <c r="H1484" s="55" t="s">
        <v>89</v>
      </c>
      <c r="I1484" s="57">
        <v>493.23</v>
      </c>
      <c r="J1484" s="57">
        <v>493.23</v>
      </c>
      <c r="K1484" s="55" t="s">
        <v>4318</v>
      </c>
      <c r="L1484" s="55" t="s">
        <v>1644</v>
      </c>
      <c r="M1484" s="55" t="s">
        <v>4319</v>
      </c>
      <c r="N1484" s="56">
        <v>45777</v>
      </c>
      <c r="O1484" s="55" t="s">
        <v>1644</v>
      </c>
      <c r="P1484" s="55" t="s">
        <v>329</v>
      </c>
      <c r="Q1484" s="55" t="s">
        <v>330</v>
      </c>
      <c r="R1484" s="55" t="s">
        <v>1644</v>
      </c>
      <c r="S1484" s="55" t="s">
        <v>1644</v>
      </c>
      <c r="T1484" s="55" t="s">
        <v>1644</v>
      </c>
      <c r="U1484" s="55" t="s">
        <v>3927</v>
      </c>
      <c r="V1484" s="55" t="s">
        <v>1881</v>
      </c>
      <c r="W1484" s="55" t="s">
        <v>1644</v>
      </c>
      <c r="X1484" s="56"/>
      <c r="Y1484" s="55" t="s">
        <v>1644</v>
      </c>
      <c r="Z1484" s="56"/>
      <c r="AA1484" s="55" t="s">
        <v>1644</v>
      </c>
      <c r="AB1484" s="59">
        <v>7696264</v>
      </c>
      <c r="AC1484" s="55" t="s">
        <v>1554</v>
      </c>
      <c r="AD1484" s="55" t="s">
        <v>1644</v>
      </c>
      <c r="AE1484" s="58">
        <v>0</v>
      </c>
      <c r="AF1484" s="55" t="s">
        <v>1644</v>
      </c>
      <c r="AG1484" s="55" t="s">
        <v>1644</v>
      </c>
      <c r="AH1484" s="55" t="s">
        <v>1644</v>
      </c>
      <c r="AI1484" s="55" t="s">
        <v>1644</v>
      </c>
      <c r="AJ1484" s="55" t="s">
        <v>1644</v>
      </c>
      <c r="AK1484" s="55" t="s">
        <v>1644</v>
      </c>
      <c r="AL1484" s="55" t="s">
        <v>1644</v>
      </c>
      <c r="AM1484" s="55" t="s">
        <v>3861</v>
      </c>
      <c r="AN1484" s="55" t="s">
        <v>1644</v>
      </c>
      <c r="AO1484" t="s">
        <v>3842</v>
      </c>
    </row>
    <row r="1485" spans="1:41" x14ac:dyDescent="0.25">
      <c r="A1485" s="56">
        <v>45777</v>
      </c>
      <c r="B1485" s="92" t="s">
        <v>2824</v>
      </c>
      <c r="C1485" s="55" t="s">
        <v>4319</v>
      </c>
      <c r="D1485" s="55" t="s">
        <v>3859</v>
      </c>
      <c r="E1485" s="55" t="s">
        <v>89</v>
      </c>
      <c r="F1485" s="55">
        <v>50900020</v>
      </c>
      <c r="G1485" s="55" t="s">
        <v>492</v>
      </c>
      <c r="H1485" s="55" t="s">
        <v>89</v>
      </c>
      <c r="I1485" s="57">
        <v>629.85</v>
      </c>
      <c r="J1485" s="57">
        <v>629.85</v>
      </c>
      <c r="K1485" s="55" t="s">
        <v>4318</v>
      </c>
      <c r="L1485" s="55" t="s">
        <v>1644</v>
      </c>
      <c r="M1485" s="55" t="s">
        <v>4319</v>
      </c>
      <c r="N1485" s="56">
        <v>45777</v>
      </c>
      <c r="O1485" s="55" t="s">
        <v>1644</v>
      </c>
      <c r="P1485" s="55" t="s">
        <v>329</v>
      </c>
      <c r="Q1485" s="55" t="s">
        <v>330</v>
      </c>
      <c r="R1485" s="55" t="s">
        <v>1644</v>
      </c>
      <c r="S1485" s="55" t="s">
        <v>1644</v>
      </c>
      <c r="T1485" s="55" t="s">
        <v>1644</v>
      </c>
      <c r="U1485" s="55" t="s">
        <v>3908</v>
      </c>
      <c r="V1485" s="55" t="s">
        <v>1881</v>
      </c>
      <c r="W1485" s="55" t="s">
        <v>1644</v>
      </c>
      <c r="X1485" s="56"/>
      <c r="Y1485" s="55" t="s">
        <v>1644</v>
      </c>
      <c r="Z1485" s="56"/>
      <c r="AA1485" s="55" t="s">
        <v>1644</v>
      </c>
      <c r="AB1485" s="59">
        <v>9857587</v>
      </c>
      <c r="AC1485" s="55" t="s">
        <v>1554</v>
      </c>
      <c r="AD1485" s="55" t="s">
        <v>1644</v>
      </c>
      <c r="AE1485" s="58">
        <v>0</v>
      </c>
      <c r="AF1485" s="55" t="s">
        <v>1644</v>
      </c>
      <c r="AG1485" s="55" t="s">
        <v>1644</v>
      </c>
      <c r="AH1485" s="55" t="s">
        <v>1644</v>
      </c>
      <c r="AI1485" s="55" t="s">
        <v>1644</v>
      </c>
      <c r="AJ1485" s="55" t="s">
        <v>1644</v>
      </c>
      <c r="AK1485" s="55" t="s">
        <v>1644</v>
      </c>
      <c r="AL1485" s="55" t="s">
        <v>1644</v>
      </c>
      <c r="AM1485" s="55" t="s">
        <v>3861</v>
      </c>
      <c r="AN1485" s="55" t="s">
        <v>1644</v>
      </c>
      <c r="AO1485" t="s">
        <v>3842</v>
      </c>
    </row>
    <row r="1486" spans="1:41" x14ac:dyDescent="0.25">
      <c r="A1486" s="56">
        <v>45777</v>
      </c>
      <c r="B1486" s="92" t="s">
        <v>2824</v>
      </c>
      <c r="C1486" s="55" t="s">
        <v>4319</v>
      </c>
      <c r="D1486" s="55" t="s">
        <v>3859</v>
      </c>
      <c r="E1486" s="55" t="s">
        <v>89</v>
      </c>
      <c r="F1486" s="55">
        <v>50900020</v>
      </c>
      <c r="G1486" s="55" t="s">
        <v>492</v>
      </c>
      <c r="H1486" s="55" t="s">
        <v>89</v>
      </c>
      <c r="I1486" s="57">
        <v>821.97</v>
      </c>
      <c r="J1486" s="57">
        <v>821.97</v>
      </c>
      <c r="K1486" s="55" t="s">
        <v>4318</v>
      </c>
      <c r="L1486" s="55" t="s">
        <v>1644</v>
      </c>
      <c r="M1486" s="55" t="s">
        <v>4319</v>
      </c>
      <c r="N1486" s="56">
        <v>45777</v>
      </c>
      <c r="O1486" s="55" t="s">
        <v>1644</v>
      </c>
      <c r="P1486" s="55" t="s">
        <v>329</v>
      </c>
      <c r="Q1486" s="55" t="s">
        <v>330</v>
      </c>
      <c r="R1486" s="55" t="s">
        <v>1644</v>
      </c>
      <c r="S1486" s="55" t="s">
        <v>1644</v>
      </c>
      <c r="T1486" s="55" t="s">
        <v>1644</v>
      </c>
      <c r="U1486" s="55" t="s">
        <v>3881</v>
      </c>
      <c r="V1486" s="55" t="s">
        <v>1881</v>
      </c>
      <c r="W1486" s="55" t="s">
        <v>1644</v>
      </c>
      <c r="X1486" s="56"/>
      <c r="Y1486" s="55" t="s">
        <v>1644</v>
      </c>
      <c r="Z1486" s="56"/>
      <c r="AA1486" s="55" t="s">
        <v>1644</v>
      </c>
      <c r="AB1486" s="59">
        <v>13031597</v>
      </c>
      <c r="AC1486" s="55" t="s">
        <v>1554</v>
      </c>
      <c r="AD1486" s="55" t="s">
        <v>1644</v>
      </c>
      <c r="AE1486" s="58">
        <v>0</v>
      </c>
      <c r="AF1486" s="55" t="s">
        <v>1644</v>
      </c>
      <c r="AG1486" s="55" t="s">
        <v>1644</v>
      </c>
      <c r="AH1486" s="55" t="s">
        <v>1644</v>
      </c>
      <c r="AI1486" s="55" t="s">
        <v>1644</v>
      </c>
      <c r="AJ1486" s="55" t="s">
        <v>1644</v>
      </c>
      <c r="AK1486" s="55" t="s">
        <v>1644</v>
      </c>
      <c r="AL1486" s="55" t="s">
        <v>1644</v>
      </c>
      <c r="AM1486" s="55" t="s">
        <v>3861</v>
      </c>
      <c r="AN1486" s="55" t="s">
        <v>1644</v>
      </c>
      <c r="AO1486" t="s">
        <v>3842</v>
      </c>
    </row>
    <row r="1487" spans="1:41" x14ac:dyDescent="0.25">
      <c r="A1487" s="56">
        <v>45777</v>
      </c>
      <c r="B1487" s="92" t="s">
        <v>2824</v>
      </c>
      <c r="C1487" s="55" t="s">
        <v>4319</v>
      </c>
      <c r="D1487" s="55" t="s">
        <v>3859</v>
      </c>
      <c r="E1487" s="55" t="s">
        <v>89</v>
      </c>
      <c r="F1487" s="55">
        <v>50900020</v>
      </c>
      <c r="G1487" s="55" t="s">
        <v>492</v>
      </c>
      <c r="H1487" s="55" t="s">
        <v>89</v>
      </c>
      <c r="I1487" s="57">
        <v>83.33</v>
      </c>
      <c r="J1487" s="57">
        <v>83.33</v>
      </c>
      <c r="K1487" s="55" t="s">
        <v>4318</v>
      </c>
      <c r="L1487" s="55" t="s">
        <v>1644</v>
      </c>
      <c r="M1487" s="55" t="s">
        <v>4319</v>
      </c>
      <c r="N1487" s="56">
        <v>45777</v>
      </c>
      <c r="O1487" s="55" t="s">
        <v>1644</v>
      </c>
      <c r="P1487" s="55" t="s">
        <v>329</v>
      </c>
      <c r="Q1487" s="55" t="s">
        <v>330</v>
      </c>
      <c r="R1487" s="55" t="s">
        <v>1644</v>
      </c>
      <c r="S1487" s="55" t="s">
        <v>1644</v>
      </c>
      <c r="T1487" s="55" t="s">
        <v>1644</v>
      </c>
      <c r="U1487" s="55" t="s">
        <v>3997</v>
      </c>
      <c r="V1487" s="55" t="s">
        <v>1881</v>
      </c>
      <c r="W1487" s="55" t="s">
        <v>1644</v>
      </c>
      <c r="X1487" s="56"/>
      <c r="Y1487" s="55" t="s">
        <v>1644</v>
      </c>
      <c r="Z1487" s="56"/>
      <c r="AA1487" s="55" t="s">
        <v>1644</v>
      </c>
      <c r="AB1487" s="59">
        <v>1336832</v>
      </c>
      <c r="AC1487" s="55" t="s">
        <v>1554</v>
      </c>
      <c r="AD1487" s="55" t="s">
        <v>1644</v>
      </c>
      <c r="AE1487" s="58">
        <v>0</v>
      </c>
      <c r="AF1487" s="55" t="s">
        <v>1644</v>
      </c>
      <c r="AG1487" s="55" t="s">
        <v>1644</v>
      </c>
      <c r="AH1487" s="55" t="s">
        <v>1644</v>
      </c>
      <c r="AI1487" s="55" t="s">
        <v>1644</v>
      </c>
      <c r="AJ1487" s="55" t="s">
        <v>1644</v>
      </c>
      <c r="AK1487" s="55" t="s">
        <v>1644</v>
      </c>
      <c r="AL1487" s="55" t="s">
        <v>1644</v>
      </c>
      <c r="AM1487" s="55" t="s">
        <v>3861</v>
      </c>
      <c r="AN1487" s="55" t="s">
        <v>1644</v>
      </c>
      <c r="AO1487" t="s">
        <v>3842</v>
      </c>
    </row>
    <row r="1488" spans="1:41" x14ac:dyDescent="0.25">
      <c r="A1488" s="56">
        <v>45777</v>
      </c>
      <c r="B1488" s="92" t="s">
        <v>2824</v>
      </c>
      <c r="C1488" s="55" t="s">
        <v>4319</v>
      </c>
      <c r="D1488" s="55" t="s">
        <v>3859</v>
      </c>
      <c r="E1488" s="55" t="s">
        <v>89</v>
      </c>
      <c r="F1488" s="55">
        <v>50900020</v>
      </c>
      <c r="G1488" s="55" t="s">
        <v>492</v>
      </c>
      <c r="H1488" s="55" t="s">
        <v>89</v>
      </c>
      <c r="I1488" s="57">
        <v>260.41000000000003</v>
      </c>
      <c r="J1488" s="57">
        <v>260.41000000000003</v>
      </c>
      <c r="K1488" s="55" t="s">
        <v>4318</v>
      </c>
      <c r="L1488" s="55" t="s">
        <v>1644</v>
      </c>
      <c r="M1488" s="55" t="s">
        <v>4319</v>
      </c>
      <c r="N1488" s="56">
        <v>45777</v>
      </c>
      <c r="O1488" s="55" t="s">
        <v>1644</v>
      </c>
      <c r="P1488" s="55" t="s">
        <v>329</v>
      </c>
      <c r="Q1488" s="55" t="s">
        <v>330</v>
      </c>
      <c r="R1488" s="55" t="s">
        <v>1644</v>
      </c>
      <c r="S1488" s="55" t="s">
        <v>1644</v>
      </c>
      <c r="T1488" s="55" t="s">
        <v>1644</v>
      </c>
      <c r="U1488" s="55" t="s">
        <v>3963</v>
      </c>
      <c r="V1488" s="55" t="s">
        <v>1881</v>
      </c>
      <c r="W1488" s="55" t="s">
        <v>1644</v>
      </c>
      <c r="X1488" s="56"/>
      <c r="Y1488" s="55" t="s">
        <v>1644</v>
      </c>
      <c r="Z1488" s="56"/>
      <c r="AA1488" s="55" t="s">
        <v>1644</v>
      </c>
      <c r="AB1488" s="59">
        <v>4177500</v>
      </c>
      <c r="AC1488" s="55" t="s">
        <v>1554</v>
      </c>
      <c r="AD1488" s="55" t="s">
        <v>1644</v>
      </c>
      <c r="AE1488" s="58">
        <v>0</v>
      </c>
      <c r="AF1488" s="55" t="s">
        <v>1644</v>
      </c>
      <c r="AG1488" s="55" t="s">
        <v>1644</v>
      </c>
      <c r="AH1488" s="55" t="s">
        <v>1644</v>
      </c>
      <c r="AI1488" s="55" t="s">
        <v>1644</v>
      </c>
      <c r="AJ1488" s="55" t="s">
        <v>1644</v>
      </c>
      <c r="AK1488" s="55" t="s">
        <v>1644</v>
      </c>
      <c r="AL1488" s="55" t="s">
        <v>1644</v>
      </c>
      <c r="AM1488" s="55" t="s">
        <v>3861</v>
      </c>
      <c r="AN1488" s="55" t="s">
        <v>1644</v>
      </c>
      <c r="AO1488" t="s">
        <v>3842</v>
      </c>
    </row>
    <row r="1489" spans="1:41" x14ac:dyDescent="0.25">
      <c r="A1489" s="56">
        <v>45777</v>
      </c>
      <c r="B1489" s="92" t="s">
        <v>2824</v>
      </c>
      <c r="C1489" s="55" t="s">
        <v>4319</v>
      </c>
      <c r="D1489" s="55" t="s">
        <v>3859</v>
      </c>
      <c r="E1489" s="55" t="s">
        <v>89</v>
      </c>
      <c r="F1489" s="55">
        <v>50900020</v>
      </c>
      <c r="G1489" s="55" t="s">
        <v>492</v>
      </c>
      <c r="H1489" s="55" t="s">
        <v>89</v>
      </c>
      <c r="I1489" s="57">
        <v>83.33</v>
      </c>
      <c r="J1489" s="57">
        <v>83.33</v>
      </c>
      <c r="K1489" s="55" t="s">
        <v>4318</v>
      </c>
      <c r="L1489" s="55" t="s">
        <v>1644</v>
      </c>
      <c r="M1489" s="55" t="s">
        <v>4319</v>
      </c>
      <c r="N1489" s="56">
        <v>45777</v>
      </c>
      <c r="O1489" s="55" t="s">
        <v>1644</v>
      </c>
      <c r="P1489" s="55" t="s">
        <v>329</v>
      </c>
      <c r="Q1489" s="55" t="s">
        <v>330</v>
      </c>
      <c r="R1489" s="55" t="s">
        <v>1644</v>
      </c>
      <c r="S1489" s="55" t="s">
        <v>1644</v>
      </c>
      <c r="T1489" s="55" t="s">
        <v>1644</v>
      </c>
      <c r="U1489" s="55" t="s">
        <v>3994</v>
      </c>
      <c r="V1489" s="55" t="s">
        <v>1881</v>
      </c>
      <c r="W1489" s="55" t="s">
        <v>1644</v>
      </c>
      <c r="X1489" s="56"/>
      <c r="Y1489" s="55" t="s">
        <v>1644</v>
      </c>
      <c r="Z1489" s="56"/>
      <c r="AA1489" s="55" t="s">
        <v>1644</v>
      </c>
      <c r="AB1489" s="59">
        <v>1336832</v>
      </c>
      <c r="AC1489" s="55" t="s">
        <v>1554</v>
      </c>
      <c r="AD1489" s="55" t="s">
        <v>1644</v>
      </c>
      <c r="AE1489" s="58">
        <v>0</v>
      </c>
      <c r="AF1489" s="55" t="s">
        <v>1644</v>
      </c>
      <c r="AG1489" s="55" t="s">
        <v>1644</v>
      </c>
      <c r="AH1489" s="55" t="s">
        <v>1644</v>
      </c>
      <c r="AI1489" s="55" t="s">
        <v>1644</v>
      </c>
      <c r="AJ1489" s="55" t="s">
        <v>1644</v>
      </c>
      <c r="AK1489" s="55" t="s">
        <v>1644</v>
      </c>
      <c r="AL1489" s="55" t="s">
        <v>1644</v>
      </c>
      <c r="AM1489" s="55" t="s">
        <v>3861</v>
      </c>
      <c r="AN1489" s="55" t="s">
        <v>1644</v>
      </c>
      <c r="AO1489" t="s">
        <v>3842</v>
      </c>
    </row>
    <row r="1490" spans="1:41" x14ac:dyDescent="0.25">
      <c r="A1490" s="56">
        <v>45777</v>
      </c>
      <c r="B1490" s="92" t="s">
        <v>2824</v>
      </c>
      <c r="C1490" s="55" t="s">
        <v>4319</v>
      </c>
      <c r="D1490" s="55" t="s">
        <v>3859</v>
      </c>
      <c r="E1490" s="55" t="s">
        <v>89</v>
      </c>
      <c r="F1490" s="55">
        <v>50900020</v>
      </c>
      <c r="G1490" s="55" t="s">
        <v>492</v>
      </c>
      <c r="H1490" s="55" t="s">
        <v>89</v>
      </c>
      <c r="I1490" s="57">
        <v>9.6999999999999993</v>
      </c>
      <c r="J1490" s="57">
        <v>9.6999999999999993</v>
      </c>
      <c r="K1490" s="55" t="s">
        <v>4318</v>
      </c>
      <c r="L1490" s="55" t="s">
        <v>1644</v>
      </c>
      <c r="M1490" s="55" t="s">
        <v>4319</v>
      </c>
      <c r="N1490" s="56">
        <v>45777</v>
      </c>
      <c r="O1490" s="55" t="s">
        <v>1644</v>
      </c>
      <c r="P1490" s="55" t="s">
        <v>329</v>
      </c>
      <c r="Q1490" s="55" t="s">
        <v>330</v>
      </c>
      <c r="R1490" s="55" t="s">
        <v>1644</v>
      </c>
      <c r="S1490" s="55" t="s">
        <v>1644</v>
      </c>
      <c r="T1490" s="55" t="s">
        <v>1644</v>
      </c>
      <c r="U1490" s="55" t="s">
        <v>3971</v>
      </c>
      <c r="V1490" s="55" t="s">
        <v>1881</v>
      </c>
      <c r="W1490" s="55" t="s">
        <v>1644</v>
      </c>
      <c r="X1490" s="56"/>
      <c r="Y1490" s="55" t="s">
        <v>1644</v>
      </c>
      <c r="Z1490" s="56"/>
      <c r="AA1490" s="55" t="s">
        <v>1644</v>
      </c>
      <c r="AB1490" s="59">
        <v>155581</v>
      </c>
      <c r="AC1490" s="55" t="s">
        <v>1554</v>
      </c>
      <c r="AD1490" s="55" t="s">
        <v>1644</v>
      </c>
      <c r="AE1490" s="58">
        <v>0</v>
      </c>
      <c r="AF1490" s="55" t="s">
        <v>1644</v>
      </c>
      <c r="AG1490" s="55" t="s">
        <v>1644</v>
      </c>
      <c r="AH1490" s="55" t="s">
        <v>1644</v>
      </c>
      <c r="AI1490" s="55" t="s">
        <v>1644</v>
      </c>
      <c r="AJ1490" s="55" t="s">
        <v>1644</v>
      </c>
      <c r="AK1490" s="55" t="s">
        <v>1644</v>
      </c>
      <c r="AL1490" s="55" t="s">
        <v>1644</v>
      </c>
      <c r="AM1490" s="55" t="s">
        <v>3861</v>
      </c>
      <c r="AN1490" s="55" t="s">
        <v>1644</v>
      </c>
      <c r="AO1490" t="s">
        <v>3842</v>
      </c>
    </row>
    <row r="1491" spans="1:41" x14ac:dyDescent="0.25">
      <c r="A1491" s="56">
        <v>45777</v>
      </c>
      <c r="B1491" s="92" t="s">
        <v>2824</v>
      </c>
      <c r="C1491" s="55" t="s">
        <v>4319</v>
      </c>
      <c r="D1491" s="55" t="s">
        <v>3859</v>
      </c>
      <c r="E1491" s="55" t="s">
        <v>89</v>
      </c>
      <c r="F1491" s="55">
        <v>50900020</v>
      </c>
      <c r="G1491" s="55" t="s">
        <v>492</v>
      </c>
      <c r="H1491" s="55" t="s">
        <v>89</v>
      </c>
      <c r="I1491" s="57">
        <v>552.91</v>
      </c>
      <c r="J1491" s="57">
        <v>552.91</v>
      </c>
      <c r="K1491" s="55" t="s">
        <v>4318</v>
      </c>
      <c r="L1491" s="55" t="s">
        <v>1644</v>
      </c>
      <c r="M1491" s="55" t="s">
        <v>4319</v>
      </c>
      <c r="N1491" s="56">
        <v>45777</v>
      </c>
      <c r="O1491" s="55" t="s">
        <v>1644</v>
      </c>
      <c r="P1491" s="55" t="s">
        <v>329</v>
      </c>
      <c r="Q1491" s="55" t="s">
        <v>330</v>
      </c>
      <c r="R1491" s="55" t="s">
        <v>1644</v>
      </c>
      <c r="S1491" s="55" t="s">
        <v>1644</v>
      </c>
      <c r="T1491" s="55" t="s">
        <v>1644</v>
      </c>
      <c r="U1491" s="55" t="s">
        <v>3897</v>
      </c>
      <c r="V1491" s="55" t="s">
        <v>1881</v>
      </c>
      <c r="W1491" s="55" t="s">
        <v>1644</v>
      </c>
      <c r="X1491" s="56"/>
      <c r="Y1491" s="55" t="s">
        <v>1644</v>
      </c>
      <c r="Z1491" s="56"/>
      <c r="AA1491" s="55" t="s">
        <v>1644</v>
      </c>
      <c r="AB1491" s="59">
        <v>8704220</v>
      </c>
      <c r="AC1491" s="55" t="s">
        <v>1554</v>
      </c>
      <c r="AD1491" s="55" t="s">
        <v>1644</v>
      </c>
      <c r="AE1491" s="58">
        <v>0</v>
      </c>
      <c r="AF1491" s="55" t="s">
        <v>1644</v>
      </c>
      <c r="AG1491" s="55" t="s">
        <v>1644</v>
      </c>
      <c r="AH1491" s="55" t="s">
        <v>1644</v>
      </c>
      <c r="AI1491" s="55" t="s">
        <v>1644</v>
      </c>
      <c r="AJ1491" s="55" t="s">
        <v>1644</v>
      </c>
      <c r="AK1491" s="55" t="s">
        <v>1644</v>
      </c>
      <c r="AL1491" s="55" t="s">
        <v>1644</v>
      </c>
      <c r="AM1491" s="55" t="s">
        <v>3861</v>
      </c>
      <c r="AN1491" s="55" t="s">
        <v>1644</v>
      </c>
      <c r="AO1491" t="s">
        <v>3842</v>
      </c>
    </row>
    <row r="1492" spans="1:41" x14ac:dyDescent="0.25">
      <c r="A1492" s="56">
        <v>45777</v>
      </c>
      <c r="B1492" s="92" t="s">
        <v>2824</v>
      </c>
      <c r="C1492" s="55" t="s">
        <v>4319</v>
      </c>
      <c r="D1492" s="55" t="s">
        <v>3859</v>
      </c>
      <c r="E1492" s="55" t="s">
        <v>89</v>
      </c>
      <c r="F1492" s="55">
        <v>50900020</v>
      </c>
      <c r="G1492" s="55" t="s">
        <v>492</v>
      </c>
      <c r="H1492" s="55" t="s">
        <v>89</v>
      </c>
      <c r="I1492" s="57">
        <v>83.33</v>
      </c>
      <c r="J1492" s="57">
        <v>83.33</v>
      </c>
      <c r="K1492" s="55" t="s">
        <v>4318</v>
      </c>
      <c r="L1492" s="55" t="s">
        <v>1644</v>
      </c>
      <c r="M1492" s="55" t="s">
        <v>4319</v>
      </c>
      <c r="N1492" s="56">
        <v>45777</v>
      </c>
      <c r="O1492" s="55" t="s">
        <v>1644</v>
      </c>
      <c r="P1492" s="55" t="s">
        <v>329</v>
      </c>
      <c r="Q1492" s="55" t="s">
        <v>330</v>
      </c>
      <c r="R1492" s="55" t="s">
        <v>1644</v>
      </c>
      <c r="S1492" s="55" t="s">
        <v>1644</v>
      </c>
      <c r="T1492" s="55" t="s">
        <v>1644</v>
      </c>
      <c r="U1492" s="55" t="s">
        <v>4016</v>
      </c>
      <c r="V1492" s="55" t="s">
        <v>1881</v>
      </c>
      <c r="W1492" s="55" t="s">
        <v>1644</v>
      </c>
      <c r="X1492" s="56"/>
      <c r="Y1492" s="55" t="s">
        <v>1644</v>
      </c>
      <c r="Z1492" s="56"/>
      <c r="AA1492" s="55" t="s">
        <v>1644</v>
      </c>
      <c r="AB1492" s="59">
        <v>1336833</v>
      </c>
      <c r="AC1492" s="55" t="s">
        <v>1554</v>
      </c>
      <c r="AD1492" s="55" t="s">
        <v>1644</v>
      </c>
      <c r="AE1492" s="58">
        <v>0</v>
      </c>
      <c r="AF1492" s="55" t="s">
        <v>1644</v>
      </c>
      <c r="AG1492" s="55" t="s">
        <v>1644</v>
      </c>
      <c r="AH1492" s="55" t="s">
        <v>1644</v>
      </c>
      <c r="AI1492" s="55" t="s">
        <v>1644</v>
      </c>
      <c r="AJ1492" s="55" t="s">
        <v>1644</v>
      </c>
      <c r="AK1492" s="55" t="s">
        <v>1644</v>
      </c>
      <c r="AL1492" s="55" t="s">
        <v>1644</v>
      </c>
      <c r="AM1492" s="55" t="s">
        <v>3861</v>
      </c>
      <c r="AN1492" s="55" t="s">
        <v>1644</v>
      </c>
      <c r="AO1492" t="s">
        <v>3842</v>
      </c>
    </row>
    <row r="1493" spans="1:41" x14ac:dyDescent="0.25">
      <c r="A1493" s="56">
        <v>45777</v>
      </c>
      <c r="B1493" s="92" t="s">
        <v>2824</v>
      </c>
      <c r="C1493" s="55" t="s">
        <v>4319</v>
      </c>
      <c r="D1493" s="55" t="s">
        <v>3859</v>
      </c>
      <c r="E1493" s="55" t="s">
        <v>89</v>
      </c>
      <c r="F1493" s="55">
        <v>50900020</v>
      </c>
      <c r="G1493" s="55" t="s">
        <v>492</v>
      </c>
      <c r="H1493" s="55" t="s">
        <v>89</v>
      </c>
      <c r="I1493" s="57">
        <v>83.34</v>
      </c>
      <c r="J1493" s="57">
        <v>83.34</v>
      </c>
      <c r="K1493" s="55" t="s">
        <v>4318</v>
      </c>
      <c r="L1493" s="55" t="s">
        <v>1644</v>
      </c>
      <c r="M1493" s="55" t="s">
        <v>4319</v>
      </c>
      <c r="N1493" s="56">
        <v>45777</v>
      </c>
      <c r="O1493" s="55" t="s">
        <v>1644</v>
      </c>
      <c r="P1493" s="55" t="s">
        <v>329</v>
      </c>
      <c r="Q1493" s="55" t="s">
        <v>330</v>
      </c>
      <c r="R1493" s="55" t="s">
        <v>1644</v>
      </c>
      <c r="S1493" s="55" t="s">
        <v>1644</v>
      </c>
      <c r="T1493" s="55" t="s">
        <v>1644</v>
      </c>
      <c r="U1493" s="55" t="s">
        <v>4008</v>
      </c>
      <c r="V1493" s="55" t="s">
        <v>1881</v>
      </c>
      <c r="W1493" s="55" t="s">
        <v>1644</v>
      </c>
      <c r="X1493" s="56"/>
      <c r="Y1493" s="55" t="s">
        <v>1644</v>
      </c>
      <c r="Z1493" s="56"/>
      <c r="AA1493" s="55" t="s">
        <v>1644</v>
      </c>
      <c r="AB1493" s="59">
        <v>1336872</v>
      </c>
      <c r="AC1493" s="55" t="s">
        <v>1554</v>
      </c>
      <c r="AD1493" s="55" t="s">
        <v>1644</v>
      </c>
      <c r="AE1493" s="58">
        <v>0</v>
      </c>
      <c r="AF1493" s="55" t="s">
        <v>1644</v>
      </c>
      <c r="AG1493" s="55" t="s">
        <v>1644</v>
      </c>
      <c r="AH1493" s="55" t="s">
        <v>1644</v>
      </c>
      <c r="AI1493" s="55" t="s">
        <v>1644</v>
      </c>
      <c r="AJ1493" s="55" t="s">
        <v>1644</v>
      </c>
      <c r="AK1493" s="55" t="s">
        <v>1644</v>
      </c>
      <c r="AL1493" s="55" t="s">
        <v>1644</v>
      </c>
      <c r="AM1493" s="55" t="s">
        <v>3861</v>
      </c>
      <c r="AN1493" s="55" t="s">
        <v>1644</v>
      </c>
      <c r="AO1493" t="s">
        <v>3842</v>
      </c>
    </row>
    <row r="1494" spans="1:41" x14ac:dyDescent="0.25">
      <c r="A1494" s="56">
        <v>45777</v>
      </c>
      <c r="B1494" s="92" t="s">
        <v>2824</v>
      </c>
      <c r="C1494" s="55" t="s">
        <v>4319</v>
      </c>
      <c r="D1494" s="55" t="s">
        <v>3859</v>
      </c>
      <c r="E1494" s="55" t="s">
        <v>89</v>
      </c>
      <c r="F1494" s="55">
        <v>50900020</v>
      </c>
      <c r="G1494" s="55" t="s">
        <v>492</v>
      </c>
      <c r="H1494" s="55" t="s">
        <v>89</v>
      </c>
      <c r="I1494" s="57">
        <v>18.23</v>
      </c>
      <c r="J1494" s="57">
        <v>18.23</v>
      </c>
      <c r="K1494" s="55" t="s">
        <v>4318</v>
      </c>
      <c r="L1494" s="55" t="s">
        <v>1644</v>
      </c>
      <c r="M1494" s="55" t="s">
        <v>4319</v>
      </c>
      <c r="N1494" s="56">
        <v>45777</v>
      </c>
      <c r="O1494" s="55" t="s">
        <v>1644</v>
      </c>
      <c r="P1494" s="55" t="s">
        <v>329</v>
      </c>
      <c r="Q1494" s="55" t="s">
        <v>330</v>
      </c>
      <c r="R1494" s="55" t="s">
        <v>1644</v>
      </c>
      <c r="S1494" s="55" t="s">
        <v>1644</v>
      </c>
      <c r="T1494" s="55" t="s">
        <v>1644</v>
      </c>
      <c r="U1494" s="55" t="s">
        <v>3984</v>
      </c>
      <c r="V1494" s="55" t="s">
        <v>1881</v>
      </c>
      <c r="W1494" s="55" t="s">
        <v>1644</v>
      </c>
      <c r="X1494" s="56"/>
      <c r="Y1494" s="55" t="s">
        <v>1644</v>
      </c>
      <c r="Z1494" s="56"/>
      <c r="AA1494" s="55" t="s">
        <v>1644</v>
      </c>
      <c r="AB1494" s="59">
        <v>292433</v>
      </c>
      <c r="AC1494" s="55" t="s">
        <v>1554</v>
      </c>
      <c r="AD1494" s="55" t="s">
        <v>1644</v>
      </c>
      <c r="AE1494" s="58">
        <v>0</v>
      </c>
      <c r="AF1494" s="55" t="s">
        <v>1644</v>
      </c>
      <c r="AG1494" s="55" t="s">
        <v>1644</v>
      </c>
      <c r="AH1494" s="55" t="s">
        <v>1644</v>
      </c>
      <c r="AI1494" s="55" t="s">
        <v>1644</v>
      </c>
      <c r="AJ1494" s="55" t="s">
        <v>1644</v>
      </c>
      <c r="AK1494" s="55" t="s">
        <v>1644</v>
      </c>
      <c r="AL1494" s="55" t="s">
        <v>1644</v>
      </c>
      <c r="AM1494" s="55" t="s">
        <v>3861</v>
      </c>
      <c r="AN1494" s="55" t="s">
        <v>1644</v>
      </c>
      <c r="AO1494" t="s">
        <v>3842</v>
      </c>
    </row>
    <row r="1495" spans="1:41" x14ac:dyDescent="0.25">
      <c r="A1495" s="56">
        <v>45777</v>
      </c>
      <c r="B1495" s="92" t="s">
        <v>2824</v>
      </c>
      <c r="C1495" s="55" t="s">
        <v>4319</v>
      </c>
      <c r="D1495" s="55" t="s">
        <v>3859</v>
      </c>
      <c r="E1495" s="55" t="s">
        <v>89</v>
      </c>
      <c r="F1495" s="55">
        <v>50900020</v>
      </c>
      <c r="G1495" s="55" t="s">
        <v>492</v>
      </c>
      <c r="H1495" s="55" t="s">
        <v>89</v>
      </c>
      <c r="I1495" s="57">
        <v>9.6999999999999993</v>
      </c>
      <c r="J1495" s="57">
        <v>9.6999999999999993</v>
      </c>
      <c r="K1495" s="55" t="s">
        <v>4318</v>
      </c>
      <c r="L1495" s="55" t="s">
        <v>1644</v>
      </c>
      <c r="M1495" s="55" t="s">
        <v>4319</v>
      </c>
      <c r="N1495" s="56">
        <v>45777</v>
      </c>
      <c r="O1495" s="55" t="s">
        <v>1644</v>
      </c>
      <c r="P1495" s="55" t="s">
        <v>329</v>
      </c>
      <c r="Q1495" s="55" t="s">
        <v>330</v>
      </c>
      <c r="R1495" s="55" t="s">
        <v>1644</v>
      </c>
      <c r="S1495" s="55" t="s">
        <v>1644</v>
      </c>
      <c r="T1495" s="55" t="s">
        <v>1644</v>
      </c>
      <c r="U1495" s="55" t="s">
        <v>3973</v>
      </c>
      <c r="V1495" s="55" t="s">
        <v>1881</v>
      </c>
      <c r="W1495" s="55" t="s">
        <v>1644</v>
      </c>
      <c r="X1495" s="56"/>
      <c r="Y1495" s="55" t="s">
        <v>1644</v>
      </c>
      <c r="Z1495" s="56"/>
      <c r="AA1495" s="55" t="s">
        <v>1644</v>
      </c>
      <c r="AB1495" s="59">
        <v>155581</v>
      </c>
      <c r="AC1495" s="55" t="s">
        <v>1554</v>
      </c>
      <c r="AD1495" s="55" t="s">
        <v>1644</v>
      </c>
      <c r="AE1495" s="58">
        <v>0</v>
      </c>
      <c r="AF1495" s="55" t="s">
        <v>1644</v>
      </c>
      <c r="AG1495" s="55" t="s">
        <v>1644</v>
      </c>
      <c r="AH1495" s="55" t="s">
        <v>1644</v>
      </c>
      <c r="AI1495" s="55" t="s">
        <v>1644</v>
      </c>
      <c r="AJ1495" s="55" t="s">
        <v>1644</v>
      </c>
      <c r="AK1495" s="55" t="s">
        <v>1644</v>
      </c>
      <c r="AL1495" s="55" t="s">
        <v>1644</v>
      </c>
      <c r="AM1495" s="55" t="s">
        <v>3861</v>
      </c>
      <c r="AN1495" s="55" t="s">
        <v>1644</v>
      </c>
      <c r="AO1495" t="s">
        <v>3842</v>
      </c>
    </row>
    <row r="1496" spans="1:41" x14ac:dyDescent="0.25">
      <c r="A1496" s="56">
        <v>45777</v>
      </c>
      <c r="B1496" s="92" t="s">
        <v>2824</v>
      </c>
      <c r="C1496" s="55" t="s">
        <v>4319</v>
      </c>
      <c r="D1496" s="55" t="s">
        <v>3859</v>
      </c>
      <c r="E1496" s="55" t="s">
        <v>89</v>
      </c>
      <c r="F1496" s="55">
        <v>50900020</v>
      </c>
      <c r="G1496" s="55" t="s">
        <v>492</v>
      </c>
      <c r="H1496" s="55" t="s">
        <v>89</v>
      </c>
      <c r="I1496" s="57">
        <v>18.23</v>
      </c>
      <c r="J1496" s="57">
        <v>18.23</v>
      </c>
      <c r="K1496" s="55" t="s">
        <v>4318</v>
      </c>
      <c r="L1496" s="55" t="s">
        <v>1644</v>
      </c>
      <c r="M1496" s="55" t="s">
        <v>4319</v>
      </c>
      <c r="N1496" s="56">
        <v>45777</v>
      </c>
      <c r="O1496" s="55" t="s">
        <v>1644</v>
      </c>
      <c r="P1496" s="55" t="s">
        <v>329</v>
      </c>
      <c r="Q1496" s="55" t="s">
        <v>330</v>
      </c>
      <c r="R1496" s="55" t="s">
        <v>1644</v>
      </c>
      <c r="S1496" s="55" t="s">
        <v>1644</v>
      </c>
      <c r="T1496" s="55" t="s">
        <v>1644</v>
      </c>
      <c r="U1496" s="55" t="s">
        <v>4023</v>
      </c>
      <c r="V1496" s="55" t="s">
        <v>1881</v>
      </c>
      <c r="W1496" s="55" t="s">
        <v>1644</v>
      </c>
      <c r="X1496" s="56"/>
      <c r="Y1496" s="55" t="s">
        <v>1644</v>
      </c>
      <c r="Z1496" s="56"/>
      <c r="AA1496" s="55" t="s">
        <v>1644</v>
      </c>
      <c r="AB1496" s="59">
        <v>292433</v>
      </c>
      <c r="AC1496" s="55" t="s">
        <v>1554</v>
      </c>
      <c r="AD1496" s="55" t="s">
        <v>1644</v>
      </c>
      <c r="AE1496" s="58">
        <v>0</v>
      </c>
      <c r="AF1496" s="55" t="s">
        <v>1644</v>
      </c>
      <c r="AG1496" s="55" t="s">
        <v>1644</v>
      </c>
      <c r="AH1496" s="55" t="s">
        <v>1644</v>
      </c>
      <c r="AI1496" s="55" t="s">
        <v>1644</v>
      </c>
      <c r="AJ1496" s="55" t="s">
        <v>1644</v>
      </c>
      <c r="AK1496" s="55" t="s">
        <v>1644</v>
      </c>
      <c r="AL1496" s="55" t="s">
        <v>1644</v>
      </c>
      <c r="AM1496" s="55" t="s">
        <v>3861</v>
      </c>
      <c r="AN1496" s="55" t="s">
        <v>1644</v>
      </c>
      <c r="AO1496" t="s">
        <v>3842</v>
      </c>
    </row>
    <row r="1497" spans="1:41" x14ac:dyDescent="0.25">
      <c r="A1497" s="56">
        <v>45777</v>
      </c>
      <c r="B1497" s="92" t="s">
        <v>2824</v>
      </c>
      <c r="C1497" s="55" t="s">
        <v>4319</v>
      </c>
      <c r="D1497" s="55" t="s">
        <v>3859</v>
      </c>
      <c r="E1497" s="55" t="s">
        <v>89</v>
      </c>
      <c r="F1497" s="55">
        <v>50900020</v>
      </c>
      <c r="G1497" s="55" t="s">
        <v>492</v>
      </c>
      <c r="H1497" s="55" t="s">
        <v>89</v>
      </c>
      <c r="I1497" s="57">
        <v>83.33</v>
      </c>
      <c r="J1497" s="57">
        <v>83.33</v>
      </c>
      <c r="K1497" s="55" t="s">
        <v>4318</v>
      </c>
      <c r="L1497" s="55" t="s">
        <v>1644</v>
      </c>
      <c r="M1497" s="55" t="s">
        <v>4319</v>
      </c>
      <c r="N1497" s="56">
        <v>45777</v>
      </c>
      <c r="O1497" s="55" t="s">
        <v>1644</v>
      </c>
      <c r="P1497" s="55" t="s">
        <v>329</v>
      </c>
      <c r="Q1497" s="55" t="s">
        <v>330</v>
      </c>
      <c r="R1497" s="55" t="s">
        <v>1644</v>
      </c>
      <c r="S1497" s="55" t="s">
        <v>1644</v>
      </c>
      <c r="T1497" s="55" t="s">
        <v>1644</v>
      </c>
      <c r="U1497" s="55" t="s">
        <v>4027</v>
      </c>
      <c r="V1497" s="55" t="s">
        <v>1881</v>
      </c>
      <c r="W1497" s="55" t="s">
        <v>1644</v>
      </c>
      <c r="X1497" s="56"/>
      <c r="Y1497" s="55" t="s">
        <v>1644</v>
      </c>
      <c r="Z1497" s="56"/>
      <c r="AA1497" s="55" t="s">
        <v>1644</v>
      </c>
      <c r="AB1497" s="59">
        <v>1336833</v>
      </c>
      <c r="AC1497" s="55" t="s">
        <v>1554</v>
      </c>
      <c r="AD1497" s="55" t="s">
        <v>1644</v>
      </c>
      <c r="AE1497" s="58">
        <v>0</v>
      </c>
      <c r="AF1497" s="55" t="s">
        <v>1644</v>
      </c>
      <c r="AG1497" s="55" t="s">
        <v>1644</v>
      </c>
      <c r="AH1497" s="55" t="s">
        <v>1644</v>
      </c>
      <c r="AI1497" s="55" t="s">
        <v>1644</v>
      </c>
      <c r="AJ1497" s="55" t="s">
        <v>1644</v>
      </c>
      <c r="AK1497" s="55" t="s">
        <v>1644</v>
      </c>
      <c r="AL1497" s="55" t="s">
        <v>1644</v>
      </c>
      <c r="AM1497" s="55" t="s">
        <v>3861</v>
      </c>
      <c r="AN1497" s="55" t="s">
        <v>1644</v>
      </c>
      <c r="AO1497" t="s">
        <v>3842</v>
      </c>
    </row>
    <row r="1498" spans="1:41" x14ac:dyDescent="0.25">
      <c r="A1498" s="56">
        <v>45777</v>
      </c>
      <c r="B1498" s="92" t="s">
        <v>2824</v>
      </c>
      <c r="C1498" s="55" t="s">
        <v>4319</v>
      </c>
      <c r="D1498" s="55" t="s">
        <v>3859</v>
      </c>
      <c r="E1498" s="55" t="s">
        <v>89</v>
      </c>
      <c r="F1498" s="55">
        <v>50900020</v>
      </c>
      <c r="G1498" s="55" t="s">
        <v>492</v>
      </c>
      <c r="H1498" s="55" t="s">
        <v>89</v>
      </c>
      <c r="I1498" s="57">
        <v>83.33</v>
      </c>
      <c r="J1498" s="57">
        <v>83.33</v>
      </c>
      <c r="K1498" s="55" t="s">
        <v>4318</v>
      </c>
      <c r="L1498" s="55" t="s">
        <v>1644</v>
      </c>
      <c r="M1498" s="55" t="s">
        <v>4319</v>
      </c>
      <c r="N1498" s="56">
        <v>45777</v>
      </c>
      <c r="O1498" s="55" t="s">
        <v>1644</v>
      </c>
      <c r="P1498" s="55" t="s">
        <v>329</v>
      </c>
      <c r="Q1498" s="55" t="s">
        <v>330</v>
      </c>
      <c r="R1498" s="55" t="s">
        <v>1644</v>
      </c>
      <c r="S1498" s="55" t="s">
        <v>1644</v>
      </c>
      <c r="T1498" s="55" t="s">
        <v>1644</v>
      </c>
      <c r="U1498" s="55" t="s">
        <v>3977</v>
      </c>
      <c r="V1498" s="55" t="s">
        <v>1881</v>
      </c>
      <c r="W1498" s="55" t="s">
        <v>1644</v>
      </c>
      <c r="X1498" s="56"/>
      <c r="Y1498" s="55" t="s">
        <v>1644</v>
      </c>
      <c r="Z1498" s="56"/>
      <c r="AA1498" s="55" t="s">
        <v>1644</v>
      </c>
      <c r="AB1498" s="59">
        <v>1336832</v>
      </c>
      <c r="AC1498" s="55" t="s">
        <v>1554</v>
      </c>
      <c r="AD1498" s="55" t="s">
        <v>1644</v>
      </c>
      <c r="AE1498" s="58">
        <v>0</v>
      </c>
      <c r="AF1498" s="55" t="s">
        <v>1644</v>
      </c>
      <c r="AG1498" s="55" t="s">
        <v>1644</v>
      </c>
      <c r="AH1498" s="55" t="s">
        <v>1644</v>
      </c>
      <c r="AI1498" s="55" t="s">
        <v>1644</v>
      </c>
      <c r="AJ1498" s="55" t="s">
        <v>1644</v>
      </c>
      <c r="AK1498" s="55" t="s">
        <v>1644</v>
      </c>
      <c r="AL1498" s="55" t="s">
        <v>1644</v>
      </c>
      <c r="AM1498" s="55" t="s">
        <v>3861</v>
      </c>
      <c r="AN1498" s="55" t="s">
        <v>1644</v>
      </c>
      <c r="AO1498" t="s">
        <v>3842</v>
      </c>
    </row>
    <row r="1499" spans="1:41" x14ac:dyDescent="0.25">
      <c r="A1499" s="56">
        <v>45777</v>
      </c>
      <c r="B1499" s="92" t="s">
        <v>2824</v>
      </c>
      <c r="C1499" s="55" t="s">
        <v>4319</v>
      </c>
      <c r="D1499" s="55" t="s">
        <v>3859</v>
      </c>
      <c r="E1499" s="55" t="s">
        <v>89</v>
      </c>
      <c r="F1499" s="55">
        <v>50900020</v>
      </c>
      <c r="G1499" s="55" t="s">
        <v>492</v>
      </c>
      <c r="H1499" s="55" t="s">
        <v>89</v>
      </c>
      <c r="I1499" s="57">
        <v>1087.51</v>
      </c>
      <c r="J1499" s="57">
        <v>1087.51</v>
      </c>
      <c r="K1499" s="55" t="s">
        <v>4318</v>
      </c>
      <c r="L1499" s="55" t="s">
        <v>1644</v>
      </c>
      <c r="M1499" s="55" t="s">
        <v>4319</v>
      </c>
      <c r="N1499" s="56">
        <v>45777</v>
      </c>
      <c r="O1499" s="55" t="s">
        <v>1644</v>
      </c>
      <c r="P1499" s="55" t="s">
        <v>329</v>
      </c>
      <c r="Q1499" s="55" t="s">
        <v>330</v>
      </c>
      <c r="R1499" s="55" t="s">
        <v>1644</v>
      </c>
      <c r="S1499" s="55" t="s">
        <v>1644</v>
      </c>
      <c r="T1499" s="55" t="s">
        <v>1644</v>
      </c>
      <c r="U1499" s="55" t="s">
        <v>4012</v>
      </c>
      <c r="V1499" s="55" t="s">
        <v>1881</v>
      </c>
      <c r="W1499" s="55" t="s">
        <v>1644</v>
      </c>
      <c r="X1499" s="56"/>
      <c r="Y1499" s="55" t="s">
        <v>1644</v>
      </c>
      <c r="Z1499" s="56"/>
      <c r="AA1499" s="55" t="s">
        <v>1644</v>
      </c>
      <c r="AB1499" s="59">
        <v>17445833</v>
      </c>
      <c r="AC1499" s="55" t="s">
        <v>1554</v>
      </c>
      <c r="AD1499" s="55" t="s">
        <v>1644</v>
      </c>
      <c r="AE1499" s="58">
        <v>0</v>
      </c>
      <c r="AF1499" s="55" t="s">
        <v>1644</v>
      </c>
      <c r="AG1499" s="55" t="s">
        <v>1644</v>
      </c>
      <c r="AH1499" s="55" t="s">
        <v>1644</v>
      </c>
      <c r="AI1499" s="55" t="s">
        <v>1644</v>
      </c>
      <c r="AJ1499" s="55" t="s">
        <v>1644</v>
      </c>
      <c r="AK1499" s="55" t="s">
        <v>1644</v>
      </c>
      <c r="AL1499" s="55" t="s">
        <v>1644</v>
      </c>
      <c r="AM1499" s="55" t="s">
        <v>3861</v>
      </c>
      <c r="AN1499" s="55" t="s">
        <v>1644</v>
      </c>
      <c r="AO1499" t="s">
        <v>3842</v>
      </c>
    </row>
    <row r="1500" spans="1:41" x14ac:dyDescent="0.25">
      <c r="A1500" s="56">
        <v>45777</v>
      </c>
      <c r="B1500" s="92" t="s">
        <v>2824</v>
      </c>
      <c r="C1500" s="55" t="s">
        <v>4319</v>
      </c>
      <c r="D1500" s="55" t="s">
        <v>3859</v>
      </c>
      <c r="E1500" s="55" t="s">
        <v>89</v>
      </c>
      <c r="F1500" s="55">
        <v>50900020</v>
      </c>
      <c r="G1500" s="55" t="s">
        <v>492</v>
      </c>
      <c r="H1500" s="55" t="s">
        <v>89</v>
      </c>
      <c r="I1500" s="57">
        <v>493.22</v>
      </c>
      <c r="J1500" s="57">
        <v>493.22</v>
      </c>
      <c r="K1500" s="55" t="s">
        <v>4318</v>
      </c>
      <c r="L1500" s="55" t="s">
        <v>1644</v>
      </c>
      <c r="M1500" s="55" t="s">
        <v>4319</v>
      </c>
      <c r="N1500" s="56">
        <v>45777</v>
      </c>
      <c r="O1500" s="55" t="s">
        <v>1644</v>
      </c>
      <c r="P1500" s="55" t="s">
        <v>329</v>
      </c>
      <c r="Q1500" s="55" t="s">
        <v>330</v>
      </c>
      <c r="R1500" s="55" t="s">
        <v>1644</v>
      </c>
      <c r="S1500" s="55" t="s">
        <v>1644</v>
      </c>
      <c r="T1500" s="55" t="s">
        <v>1644</v>
      </c>
      <c r="U1500" s="55" t="s">
        <v>3952</v>
      </c>
      <c r="V1500" s="55" t="s">
        <v>1881</v>
      </c>
      <c r="W1500" s="55" t="s">
        <v>1644</v>
      </c>
      <c r="X1500" s="56"/>
      <c r="Y1500" s="55" t="s">
        <v>1644</v>
      </c>
      <c r="Z1500" s="56"/>
      <c r="AA1500" s="55" t="s">
        <v>1644</v>
      </c>
      <c r="AB1500" s="59">
        <v>7609174</v>
      </c>
      <c r="AC1500" s="55" t="s">
        <v>1554</v>
      </c>
      <c r="AD1500" s="55" t="s">
        <v>1644</v>
      </c>
      <c r="AE1500" s="58">
        <v>0</v>
      </c>
      <c r="AF1500" s="55" t="s">
        <v>1644</v>
      </c>
      <c r="AG1500" s="55" t="s">
        <v>1644</v>
      </c>
      <c r="AH1500" s="55" t="s">
        <v>1644</v>
      </c>
      <c r="AI1500" s="55" t="s">
        <v>1644</v>
      </c>
      <c r="AJ1500" s="55" t="s">
        <v>1644</v>
      </c>
      <c r="AK1500" s="55" t="s">
        <v>1644</v>
      </c>
      <c r="AL1500" s="55" t="s">
        <v>1644</v>
      </c>
      <c r="AM1500" s="55" t="s">
        <v>3861</v>
      </c>
      <c r="AN1500" s="55" t="s">
        <v>1644</v>
      </c>
      <c r="AO1500" t="s">
        <v>3842</v>
      </c>
    </row>
    <row r="1501" spans="1:41" x14ac:dyDescent="0.25">
      <c r="A1501" s="56">
        <v>45777</v>
      </c>
      <c r="B1501" s="92" t="s">
        <v>2824</v>
      </c>
      <c r="C1501" s="55" t="s">
        <v>4319</v>
      </c>
      <c r="D1501" s="55" t="s">
        <v>3859</v>
      </c>
      <c r="E1501" s="55" t="s">
        <v>89</v>
      </c>
      <c r="F1501" s="55">
        <v>50900020</v>
      </c>
      <c r="G1501" s="55" t="s">
        <v>492</v>
      </c>
      <c r="H1501" s="55" t="s">
        <v>89</v>
      </c>
      <c r="I1501" s="57">
        <v>260.41000000000003</v>
      </c>
      <c r="J1501" s="57">
        <v>260.41000000000003</v>
      </c>
      <c r="K1501" s="55" t="s">
        <v>4318</v>
      </c>
      <c r="L1501" s="55" t="s">
        <v>1644</v>
      </c>
      <c r="M1501" s="55" t="s">
        <v>4319</v>
      </c>
      <c r="N1501" s="56">
        <v>45777</v>
      </c>
      <c r="O1501" s="55" t="s">
        <v>1644</v>
      </c>
      <c r="P1501" s="55" t="s">
        <v>329</v>
      </c>
      <c r="Q1501" s="55" t="s">
        <v>330</v>
      </c>
      <c r="R1501" s="55" t="s">
        <v>1644</v>
      </c>
      <c r="S1501" s="55" t="s">
        <v>1644</v>
      </c>
      <c r="T1501" s="55" t="s">
        <v>1644</v>
      </c>
      <c r="U1501" s="55" t="s">
        <v>3968</v>
      </c>
      <c r="V1501" s="55" t="s">
        <v>1881</v>
      </c>
      <c r="W1501" s="55" t="s">
        <v>1644</v>
      </c>
      <c r="X1501" s="56"/>
      <c r="Y1501" s="55" t="s">
        <v>1644</v>
      </c>
      <c r="Z1501" s="56"/>
      <c r="AA1501" s="55" t="s">
        <v>1644</v>
      </c>
      <c r="AB1501" s="59">
        <v>4177500</v>
      </c>
      <c r="AC1501" s="55" t="s">
        <v>1554</v>
      </c>
      <c r="AD1501" s="55" t="s">
        <v>1644</v>
      </c>
      <c r="AE1501" s="58">
        <v>0</v>
      </c>
      <c r="AF1501" s="55" t="s">
        <v>1644</v>
      </c>
      <c r="AG1501" s="55" t="s">
        <v>1644</v>
      </c>
      <c r="AH1501" s="55" t="s">
        <v>1644</v>
      </c>
      <c r="AI1501" s="55" t="s">
        <v>1644</v>
      </c>
      <c r="AJ1501" s="55" t="s">
        <v>1644</v>
      </c>
      <c r="AK1501" s="55" t="s">
        <v>1644</v>
      </c>
      <c r="AL1501" s="55" t="s">
        <v>1644</v>
      </c>
      <c r="AM1501" s="55" t="s">
        <v>3861</v>
      </c>
      <c r="AN1501" s="55" t="s">
        <v>1644</v>
      </c>
      <c r="AO1501" t="s">
        <v>3842</v>
      </c>
    </row>
    <row r="1502" spans="1:41" x14ac:dyDescent="0.25">
      <c r="A1502" s="56">
        <v>45777</v>
      </c>
      <c r="B1502" s="92" t="s">
        <v>2824</v>
      </c>
      <c r="C1502" s="55" t="s">
        <v>4319</v>
      </c>
      <c r="D1502" s="55" t="s">
        <v>3859</v>
      </c>
      <c r="E1502" s="55" t="s">
        <v>89</v>
      </c>
      <c r="F1502" s="55">
        <v>50900020</v>
      </c>
      <c r="G1502" s="55" t="s">
        <v>492</v>
      </c>
      <c r="H1502" s="55" t="s">
        <v>89</v>
      </c>
      <c r="I1502" s="57">
        <v>1362.74</v>
      </c>
      <c r="J1502" s="57">
        <v>1362.74</v>
      </c>
      <c r="K1502" s="55" t="s">
        <v>4318</v>
      </c>
      <c r="L1502" s="55" t="s">
        <v>1644</v>
      </c>
      <c r="M1502" s="55" t="s">
        <v>4319</v>
      </c>
      <c r="N1502" s="56">
        <v>45777</v>
      </c>
      <c r="O1502" s="55" t="s">
        <v>1644</v>
      </c>
      <c r="P1502" s="55" t="s">
        <v>329</v>
      </c>
      <c r="Q1502" s="55" t="s">
        <v>330</v>
      </c>
      <c r="R1502" s="55" t="s">
        <v>1644</v>
      </c>
      <c r="S1502" s="55" t="s">
        <v>1644</v>
      </c>
      <c r="T1502" s="55" t="s">
        <v>1644</v>
      </c>
      <c r="U1502" s="55" t="s">
        <v>3961</v>
      </c>
      <c r="V1502" s="55" t="s">
        <v>1881</v>
      </c>
      <c r="W1502" s="55" t="s">
        <v>1644</v>
      </c>
      <c r="X1502" s="56"/>
      <c r="Y1502" s="55" t="s">
        <v>1644</v>
      </c>
      <c r="Z1502" s="56"/>
      <c r="AA1502" s="55" t="s">
        <v>1644</v>
      </c>
      <c r="AB1502" s="59">
        <v>21186917</v>
      </c>
      <c r="AC1502" s="55" t="s">
        <v>1554</v>
      </c>
      <c r="AD1502" s="55" t="s">
        <v>1644</v>
      </c>
      <c r="AE1502" s="58">
        <v>0</v>
      </c>
      <c r="AF1502" s="55" t="s">
        <v>1644</v>
      </c>
      <c r="AG1502" s="55" t="s">
        <v>1644</v>
      </c>
      <c r="AH1502" s="55" t="s">
        <v>1644</v>
      </c>
      <c r="AI1502" s="55" t="s">
        <v>1644</v>
      </c>
      <c r="AJ1502" s="55" t="s">
        <v>1644</v>
      </c>
      <c r="AK1502" s="55" t="s">
        <v>1644</v>
      </c>
      <c r="AL1502" s="55" t="s">
        <v>1644</v>
      </c>
      <c r="AM1502" s="55" t="s">
        <v>3861</v>
      </c>
      <c r="AN1502" s="55" t="s">
        <v>1644</v>
      </c>
      <c r="AO1502" t="s">
        <v>3842</v>
      </c>
    </row>
    <row r="1503" spans="1:41" x14ac:dyDescent="0.25">
      <c r="A1503" s="56">
        <v>45777</v>
      </c>
      <c r="B1503" s="92" t="s">
        <v>2824</v>
      </c>
      <c r="C1503" s="55" t="s">
        <v>4319</v>
      </c>
      <c r="D1503" s="55" t="s">
        <v>3859</v>
      </c>
      <c r="E1503" s="55" t="s">
        <v>89</v>
      </c>
      <c r="F1503" s="55">
        <v>50900020</v>
      </c>
      <c r="G1503" s="55" t="s">
        <v>492</v>
      </c>
      <c r="H1503" s="55" t="s">
        <v>89</v>
      </c>
      <c r="I1503" s="57">
        <v>246.61</v>
      </c>
      <c r="J1503" s="57">
        <v>246.61</v>
      </c>
      <c r="K1503" s="55" t="s">
        <v>4318</v>
      </c>
      <c r="L1503" s="55" t="s">
        <v>1644</v>
      </c>
      <c r="M1503" s="55" t="s">
        <v>4319</v>
      </c>
      <c r="N1503" s="56">
        <v>45777</v>
      </c>
      <c r="O1503" s="55" t="s">
        <v>1644</v>
      </c>
      <c r="P1503" s="55" t="s">
        <v>329</v>
      </c>
      <c r="Q1503" s="55" t="s">
        <v>330</v>
      </c>
      <c r="R1503" s="55" t="s">
        <v>1644</v>
      </c>
      <c r="S1503" s="55" t="s">
        <v>1644</v>
      </c>
      <c r="T1503" s="55" t="s">
        <v>1644</v>
      </c>
      <c r="U1503" s="55" t="s">
        <v>3989</v>
      </c>
      <c r="V1503" s="55" t="s">
        <v>1881</v>
      </c>
      <c r="W1503" s="55" t="s">
        <v>1644</v>
      </c>
      <c r="X1503" s="56"/>
      <c r="Y1503" s="55" t="s">
        <v>1644</v>
      </c>
      <c r="Z1503" s="56"/>
      <c r="AA1503" s="55" t="s">
        <v>1644</v>
      </c>
      <c r="AB1503" s="59">
        <v>3835118</v>
      </c>
      <c r="AC1503" s="55" t="s">
        <v>1554</v>
      </c>
      <c r="AD1503" s="55" t="s">
        <v>1644</v>
      </c>
      <c r="AE1503" s="58">
        <v>0</v>
      </c>
      <c r="AF1503" s="55" t="s">
        <v>1644</v>
      </c>
      <c r="AG1503" s="55" t="s">
        <v>1644</v>
      </c>
      <c r="AH1503" s="55" t="s">
        <v>1644</v>
      </c>
      <c r="AI1503" s="55" t="s">
        <v>1644</v>
      </c>
      <c r="AJ1503" s="55" t="s">
        <v>1644</v>
      </c>
      <c r="AK1503" s="55" t="s">
        <v>1644</v>
      </c>
      <c r="AL1503" s="55" t="s">
        <v>1644</v>
      </c>
      <c r="AM1503" s="55" t="s">
        <v>3861</v>
      </c>
      <c r="AN1503" s="55" t="s">
        <v>1644</v>
      </c>
      <c r="AO1503" t="s">
        <v>3842</v>
      </c>
    </row>
    <row r="1504" spans="1:41" x14ac:dyDescent="0.25">
      <c r="A1504" s="56">
        <v>45777</v>
      </c>
      <c r="B1504" s="92" t="s">
        <v>2824</v>
      </c>
      <c r="C1504" s="55" t="s">
        <v>4319</v>
      </c>
      <c r="D1504" s="55" t="s">
        <v>3859</v>
      </c>
      <c r="E1504" s="55" t="s">
        <v>89</v>
      </c>
      <c r="F1504" s="55">
        <v>50900020</v>
      </c>
      <c r="G1504" s="55" t="s">
        <v>492</v>
      </c>
      <c r="H1504" s="55" t="s">
        <v>89</v>
      </c>
      <c r="I1504" s="57">
        <v>533.34</v>
      </c>
      <c r="J1504" s="57">
        <v>533.34</v>
      </c>
      <c r="K1504" s="55" t="s">
        <v>4318</v>
      </c>
      <c r="L1504" s="55" t="s">
        <v>1644</v>
      </c>
      <c r="M1504" s="55" t="s">
        <v>4319</v>
      </c>
      <c r="N1504" s="56">
        <v>45777</v>
      </c>
      <c r="O1504" s="55" t="s">
        <v>1644</v>
      </c>
      <c r="P1504" s="55" t="s">
        <v>329</v>
      </c>
      <c r="Q1504" s="55" t="s">
        <v>330</v>
      </c>
      <c r="R1504" s="55" t="s">
        <v>1644</v>
      </c>
      <c r="S1504" s="55" t="s">
        <v>1644</v>
      </c>
      <c r="T1504" s="55" t="s">
        <v>1644</v>
      </c>
      <c r="U1504" s="55" t="s">
        <v>4028</v>
      </c>
      <c r="V1504" s="55" t="s">
        <v>1881</v>
      </c>
      <c r="W1504" s="55" t="s">
        <v>1644</v>
      </c>
      <c r="X1504" s="56"/>
      <c r="Y1504" s="55" t="s">
        <v>1644</v>
      </c>
      <c r="Z1504" s="56"/>
      <c r="AA1504" s="55" t="s">
        <v>1644</v>
      </c>
      <c r="AB1504" s="59">
        <v>8555840</v>
      </c>
      <c r="AC1504" s="55" t="s">
        <v>1554</v>
      </c>
      <c r="AD1504" s="55" t="s">
        <v>1644</v>
      </c>
      <c r="AE1504" s="58">
        <v>0</v>
      </c>
      <c r="AF1504" s="55" t="s">
        <v>1644</v>
      </c>
      <c r="AG1504" s="55" t="s">
        <v>1644</v>
      </c>
      <c r="AH1504" s="55" t="s">
        <v>1644</v>
      </c>
      <c r="AI1504" s="55" t="s">
        <v>1644</v>
      </c>
      <c r="AJ1504" s="55" t="s">
        <v>1644</v>
      </c>
      <c r="AK1504" s="55" t="s">
        <v>1644</v>
      </c>
      <c r="AL1504" s="55" t="s">
        <v>1644</v>
      </c>
      <c r="AM1504" s="55" t="s">
        <v>3861</v>
      </c>
      <c r="AN1504" s="55" t="s">
        <v>1644</v>
      </c>
      <c r="AO1504" t="s">
        <v>3842</v>
      </c>
    </row>
    <row r="1505" spans="1:41" x14ac:dyDescent="0.25">
      <c r="A1505" s="56">
        <v>45777</v>
      </c>
      <c r="B1505" s="92" t="s">
        <v>2824</v>
      </c>
      <c r="C1505" s="55" t="s">
        <v>4319</v>
      </c>
      <c r="D1505" s="55" t="s">
        <v>3859</v>
      </c>
      <c r="E1505" s="55" t="s">
        <v>89</v>
      </c>
      <c r="F1505" s="55">
        <v>50900020</v>
      </c>
      <c r="G1505" s="55" t="s">
        <v>492</v>
      </c>
      <c r="H1505" s="55" t="s">
        <v>89</v>
      </c>
      <c r="I1505" s="57">
        <v>9.6999999999999993</v>
      </c>
      <c r="J1505" s="57">
        <v>9.6999999999999993</v>
      </c>
      <c r="K1505" s="55" t="s">
        <v>4318</v>
      </c>
      <c r="L1505" s="55" t="s">
        <v>1644</v>
      </c>
      <c r="M1505" s="55" t="s">
        <v>4319</v>
      </c>
      <c r="N1505" s="56">
        <v>45777</v>
      </c>
      <c r="O1505" s="55" t="s">
        <v>1644</v>
      </c>
      <c r="P1505" s="55" t="s">
        <v>329</v>
      </c>
      <c r="Q1505" s="55" t="s">
        <v>330</v>
      </c>
      <c r="R1505" s="55" t="s">
        <v>1644</v>
      </c>
      <c r="S1505" s="55" t="s">
        <v>1644</v>
      </c>
      <c r="T1505" s="55" t="s">
        <v>1644</v>
      </c>
      <c r="U1505" s="55" t="s">
        <v>3962</v>
      </c>
      <c r="V1505" s="55" t="s">
        <v>1881</v>
      </c>
      <c r="W1505" s="55" t="s">
        <v>1644</v>
      </c>
      <c r="X1505" s="56"/>
      <c r="Y1505" s="55" t="s">
        <v>1644</v>
      </c>
      <c r="Z1505" s="56"/>
      <c r="AA1505" s="55" t="s">
        <v>1644</v>
      </c>
      <c r="AB1505" s="59">
        <v>155581</v>
      </c>
      <c r="AC1505" s="55" t="s">
        <v>1554</v>
      </c>
      <c r="AD1505" s="55" t="s">
        <v>1644</v>
      </c>
      <c r="AE1505" s="58">
        <v>0</v>
      </c>
      <c r="AF1505" s="55" t="s">
        <v>1644</v>
      </c>
      <c r="AG1505" s="55" t="s">
        <v>1644</v>
      </c>
      <c r="AH1505" s="55" t="s">
        <v>1644</v>
      </c>
      <c r="AI1505" s="55" t="s">
        <v>1644</v>
      </c>
      <c r="AJ1505" s="55" t="s">
        <v>1644</v>
      </c>
      <c r="AK1505" s="55" t="s">
        <v>1644</v>
      </c>
      <c r="AL1505" s="55" t="s">
        <v>1644</v>
      </c>
      <c r="AM1505" s="55" t="s">
        <v>3861</v>
      </c>
      <c r="AN1505" s="55" t="s">
        <v>1644</v>
      </c>
      <c r="AO1505" t="s">
        <v>3842</v>
      </c>
    </row>
    <row r="1506" spans="1:41" x14ac:dyDescent="0.25">
      <c r="A1506" s="56">
        <v>45777</v>
      </c>
      <c r="B1506" s="92" t="s">
        <v>2824</v>
      </c>
      <c r="C1506" s="55" t="s">
        <v>4319</v>
      </c>
      <c r="D1506" s="55" t="s">
        <v>3859</v>
      </c>
      <c r="E1506" s="55" t="s">
        <v>89</v>
      </c>
      <c r="F1506" s="55">
        <v>50900020</v>
      </c>
      <c r="G1506" s="55" t="s">
        <v>492</v>
      </c>
      <c r="H1506" s="55" t="s">
        <v>89</v>
      </c>
      <c r="I1506" s="57">
        <v>83.33</v>
      </c>
      <c r="J1506" s="57">
        <v>83.33</v>
      </c>
      <c r="K1506" s="55" t="s">
        <v>4318</v>
      </c>
      <c r="L1506" s="55" t="s">
        <v>1644</v>
      </c>
      <c r="M1506" s="55" t="s">
        <v>4319</v>
      </c>
      <c r="N1506" s="56">
        <v>45777</v>
      </c>
      <c r="O1506" s="55" t="s">
        <v>1644</v>
      </c>
      <c r="P1506" s="55" t="s">
        <v>329</v>
      </c>
      <c r="Q1506" s="55" t="s">
        <v>330</v>
      </c>
      <c r="R1506" s="55" t="s">
        <v>1644</v>
      </c>
      <c r="S1506" s="55" t="s">
        <v>1644</v>
      </c>
      <c r="T1506" s="55" t="s">
        <v>1644</v>
      </c>
      <c r="U1506" s="55" t="s">
        <v>3958</v>
      </c>
      <c r="V1506" s="55" t="s">
        <v>1881</v>
      </c>
      <c r="W1506" s="55" t="s">
        <v>1644</v>
      </c>
      <c r="X1506" s="56"/>
      <c r="Y1506" s="55" t="s">
        <v>1644</v>
      </c>
      <c r="Z1506" s="56"/>
      <c r="AA1506" s="55" t="s">
        <v>1644</v>
      </c>
      <c r="AB1506" s="59">
        <v>1336833</v>
      </c>
      <c r="AC1506" s="55" t="s">
        <v>1554</v>
      </c>
      <c r="AD1506" s="55" t="s">
        <v>1644</v>
      </c>
      <c r="AE1506" s="58">
        <v>0</v>
      </c>
      <c r="AF1506" s="55" t="s">
        <v>1644</v>
      </c>
      <c r="AG1506" s="55" t="s">
        <v>1644</v>
      </c>
      <c r="AH1506" s="55" t="s">
        <v>1644</v>
      </c>
      <c r="AI1506" s="55" t="s">
        <v>1644</v>
      </c>
      <c r="AJ1506" s="55" t="s">
        <v>1644</v>
      </c>
      <c r="AK1506" s="55" t="s">
        <v>1644</v>
      </c>
      <c r="AL1506" s="55" t="s">
        <v>1644</v>
      </c>
      <c r="AM1506" s="55" t="s">
        <v>3861</v>
      </c>
      <c r="AN1506" s="55" t="s">
        <v>1644</v>
      </c>
      <c r="AO1506" t="s">
        <v>3842</v>
      </c>
    </row>
    <row r="1507" spans="1:41" x14ac:dyDescent="0.25">
      <c r="A1507" s="56">
        <v>45777</v>
      </c>
      <c r="B1507" s="92" t="s">
        <v>2824</v>
      </c>
      <c r="C1507" s="55" t="s">
        <v>4319</v>
      </c>
      <c r="D1507" s="55" t="s">
        <v>3859</v>
      </c>
      <c r="E1507" s="55" t="s">
        <v>89</v>
      </c>
      <c r="F1507" s="55">
        <v>50900020</v>
      </c>
      <c r="G1507" s="55" t="s">
        <v>492</v>
      </c>
      <c r="H1507" s="55" t="s">
        <v>89</v>
      </c>
      <c r="I1507" s="57">
        <v>9.6999999999999993</v>
      </c>
      <c r="J1507" s="57">
        <v>9.6999999999999993</v>
      </c>
      <c r="K1507" s="55" t="s">
        <v>4318</v>
      </c>
      <c r="L1507" s="55" t="s">
        <v>1644</v>
      </c>
      <c r="M1507" s="55" t="s">
        <v>4319</v>
      </c>
      <c r="N1507" s="56">
        <v>45777</v>
      </c>
      <c r="O1507" s="55" t="s">
        <v>1644</v>
      </c>
      <c r="P1507" s="55" t="s">
        <v>329</v>
      </c>
      <c r="Q1507" s="55" t="s">
        <v>330</v>
      </c>
      <c r="R1507" s="55" t="s">
        <v>1644</v>
      </c>
      <c r="S1507" s="55" t="s">
        <v>1644</v>
      </c>
      <c r="T1507" s="55" t="s">
        <v>1644</v>
      </c>
      <c r="U1507" s="55" t="s">
        <v>3995</v>
      </c>
      <c r="V1507" s="55" t="s">
        <v>1881</v>
      </c>
      <c r="W1507" s="55" t="s">
        <v>1644</v>
      </c>
      <c r="X1507" s="56"/>
      <c r="Y1507" s="55" t="s">
        <v>1644</v>
      </c>
      <c r="Z1507" s="56"/>
      <c r="AA1507" s="55" t="s">
        <v>1644</v>
      </c>
      <c r="AB1507" s="59">
        <v>155580</v>
      </c>
      <c r="AC1507" s="55" t="s">
        <v>1554</v>
      </c>
      <c r="AD1507" s="55" t="s">
        <v>1644</v>
      </c>
      <c r="AE1507" s="58">
        <v>0</v>
      </c>
      <c r="AF1507" s="55" t="s">
        <v>1644</v>
      </c>
      <c r="AG1507" s="55" t="s">
        <v>1644</v>
      </c>
      <c r="AH1507" s="55" t="s">
        <v>1644</v>
      </c>
      <c r="AI1507" s="55" t="s">
        <v>1644</v>
      </c>
      <c r="AJ1507" s="55" t="s">
        <v>1644</v>
      </c>
      <c r="AK1507" s="55" t="s">
        <v>1644</v>
      </c>
      <c r="AL1507" s="55" t="s">
        <v>1644</v>
      </c>
      <c r="AM1507" s="55" t="s">
        <v>3861</v>
      </c>
      <c r="AN1507" s="55" t="s">
        <v>1644</v>
      </c>
      <c r="AO1507" t="s">
        <v>3842</v>
      </c>
    </row>
    <row r="1508" spans="1:41" x14ac:dyDescent="0.25">
      <c r="A1508" s="56">
        <v>45777</v>
      </c>
      <c r="B1508" s="92" t="s">
        <v>2824</v>
      </c>
      <c r="C1508" s="55" t="s">
        <v>4319</v>
      </c>
      <c r="D1508" s="55" t="s">
        <v>3859</v>
      </c>
      <c r="E1508" s="55" t="s">
        <v>89</v>
      </c>
      <c r="F1508" s="55">
        <v>50900020</v>
      </c>
      <c r="G1508" s="55" t="s">
        <v>492</v>
      </c>
      <c r="H1508" s="55" t="s">
        <v>89</v>
      </c>
      <c r="I1508" s="57">
        <v>531.44000000000005</v>
      </c>
      <c r="J1508" s="57">
        <v>531.44000000000005</v>
      </c>
      <c r="K1508" s="55" t="s">
        <v>4318</v>
      </c>
      <c r="L1508" s="55" t="s">
        <v>1644</v>
      </c>
      <c r="M1508" s="55" t="s">
        <v>4319</v>
      </c>
      <c r="N1508" s="56">
        <v>45777</v>
      </c>
      <c r="O1508" s="55" t="s">
        <v>1644</v>
      </c>
      <c r="P1508" s="55" t="s">
        <v>329</v>
      </c>
      <c r="Q1508" s="55" t="s">
        <v>330</v>
      </c>
      <c r="R1508" s="55" t="s">
        <v>1644</v>
      </c>
      <c r="S1508" s="55" t="s">
        <v>1644</v>
      </c>
      <c r="T1508" s="55" t="s">
        <v>1644</v>
      </c>
      <c r="U1508" s="55" t="s">
        <v>3900</v>
      </c>
      <c r="V1508" s="55" t="s">
        <v>1881</v>
      </c>
      <c r="W1508" s="55" t="s">
        <v>1644</v>
      </c>
      <c r="X1508" s="56"/>
      <c r="Y1508" s="55" t="s">
        <v>1644</v>
      </c>
      <c r="Z1508" s="56"/>
      <c r="AA1508" s="55" t="s">
        <v>1644</v>
      </c>
      <c r="AB1508" s="59">
        <v>8443673</v>
      </c>
      <c r="AC1508" s="55" t="s">
        <v>1554</v>
      </c>
      <c r="AD1508" s="55" t="s">
        <v>1644</v>
      </c>
      <c r="AE1508" s="58">
        <v>0</v>
      </c>
      <c r="AF1508" s="55" t="s">
        <v>1644</v>
      </c>
      <c r="AG1508" s="55" t="s">
        <v>1644</v>
      </c>
      <c r="AH1508" s="55" t="s">
        <v>1644</v>
      </c>
      <c r="AI1508" s="55" t="s">
        <v>1644</v>
      </c>
      <c r="AJ1508" s="55" t="s">
        <v>1644</v>
      </c>
      <c r="AK1508" s="55" t="s">
        <v>1644</v>
      </c>
      <c r="AL1508" s="55" t="s">
        <v>1644</v>
      </c>
      <c r="AM1508" s="55" t="s">
        <v>3861</v>
      </c>
      <c r="AN1508" s="55" t="s">
        <v>1644</v>
      </c>
      <c r="AO1508" t="s">
        <v>3842</v>
      </c>
    </row>
    <row r="1509" spans="1:41" x14ac:dyDescent="0.25">
      <c r="A1509" s="56">
        <v>45777</v>
      </c>
      <c r="B1509" s="92" t="s">
        <v>2824</v>
      </c>
      <c r="C1509" s="55" t="s">
        <v>4319</v>
      </c>
      <c r="D1509" s="55" t="s">
        <v>3859</v>
      </c>
      <c r="E1509" s="55" t="s">
        <v>89</v>
      </c>
      <c r="F1509" s="55">
        <v>50900020</v>
      </c>
      <c r="G1509" s="55" t="s">
        <v>492</v>
      </c>
      <c r="H1509" s="55" t="s">
        <v>89</v>
      </c>
      <c r="I1509" s="57">
        <v>61.61</v>
      </c>
      <c r="J1509" s="57">
        <v>61.61</v>
      </c>
      <c r="K1509" s="55" t="s">
        <v>4318</v>
      </c>
      <c r="L1509" s="55" t="s">
        <v>1644</v>
      </c>
      <c r="M1509" s="55" t="s">
        <v>4319</v>
      </c>
      <c r="N1509" s="56">
        <v>45777</v>
      </c>
      <c r="O1509" s="55" t="s">
        <v>1644</v>
      </c>
      <c r="P1509" s="55" t="s">
        <v>329</v>
      </c>
      <c r="Q1509" s="55" t="s">
        <v>330</v>
      </c>
      <c r="R1509" s="55" t="s">
        <v>1644</v>
      </c>
      <c r="S1509" s="55" t="s">
        <v>1644</v>
      </c>
      <c r="T1509" s="55" t="s">
        <v>1644</v>
      </c>
      <c r="U1509" s="55" t="s">
        <v>3979</v>
      </c>
      <c r="V1509" s="55" t="s">
        <v>1881</v>
      </c>
      <c r="W1509" s="55" t="s">
        <v>1644</v>
      </c>
      <c r="X1509" s="56"/>
      <c r="Y1509" s="55" t="s">
        <v>1644</v>
      </c>
      <c r="Z1509" s="56"/>
      <c r="AA1509" s="55" t="s">
        <v>1644</v>
      </c>
      <c r="AB1509" s="59">
        <v>988333</v>
      </c>
      <c r="AC1509" s="55" t="s">
        <v>1554</v>
      </c>
      <c r="AD1509" s="55" t="s">
        <v>1644</v>
      </c>
      <c r="AE1509" s="58">
        <v>0</v>
      </c>
      <c r="AF1509" s="55" t="s">
        <v>1644</v>
      </c>
      <c r="AG1509" s="55" t="s">
        <v>1644</v>
      </c>
      <c r="AH1509" s="55" t="s">
        <v>1644</v>
      </c>
      <c r="AI1509" s="55" t="s">
        <v>1644</v>
      </c>
      <c r="AJ1509" s="55" t="s">
        <v>1644</v>
      </c>
      <c r="AK1509" s="55" t="s">
        <v>1644</v>
      </c>
      <c r="AL1509" s="55" t="s">
        <v>1644</v>
      </c>
      <c r="AM1509" s="55" t="s">
        <v>3861</v>
      </c>
      <c r="AN1509" s="55" t="s">
        <v>1644</v>
      </c>
      <c r="AO1509" t="s">
        <v>3842</v>
      </c>
    </row>
    <row r="1510" spans="1:41" x14ac:dyDescent="0.25">
      <c r="A1510" s="56">
        <v>45777</v>
      </c>
      <c r="B1510" s="92" t="s">
        <v>2824</v>
      </c>
      <c r="C1510" s="55" t="s">
        <v>4319</v>
      </c>
      <c r="D1510" s="55" t="s">
        <v>3859</v>
      </c>
      <c r="E1510" s="55" t="s">
        <v>89</v>
      </c>
      <c r="F1510" s="55">
        <v>50900020</v>
      </c>
      <c r="G1510" s="55" t="s">
        <v>492</v>
      </c>
      <c r="H1510" s="55" t="s">
        <v>89</v>
      </c>
      <c r="I1510" s="57">
        <v>9.6999999999999993</v>
      </c>
      <c r="J1510" s="57">
        <v>9.6999999999999993</v>
      </c>
      <c r="K1510" s="55" t="s">
        <v>4318</v>
      </c>
      <c r="L1510" s="55" t="s">
        <v>1644</v>
      </c>
      <c r="M1510" s="55" t="s">
        <v>4319</v>
      </c>
      <c r="N1510" s="56">
        <v>45777</v>
      </c>
      <c r="O1510" s="55" t="s">
        <v>1644</v>
      </c>
      <c r="P1510" s="55" t="s">
        <v>329</v>
      </c>
      <c r="Q1510" s="55" t="s">
        <v>330</v>
      </c>
      <c r="R1510" s="55" t="s">
        <v>1644</v>
      </c>
      <c r="S1510" s="55" t="s">
        <v>1644</v>
      </c>
      <c r="T1510" s="55" t="s">
        <v>1644</v>
      </c>
      <c r="U1510" s="55" t="s">
        <v>3965</v>
      </c>
      <c r="V1510" s="55" t="s">
        <v>1881</v>
      </c>
      <c r="W1510" s="55" t="s">
        <v>1644</v>
      </c>
      <c r="X1510" s="56"/>
      <c r="Y1510" s="55" t="s">
        <v>1644</v>
      </c>
      <c r="Z1510" s="56"/>
      <c r="AA1510" s="55" t="s">
        <v>1644</v>
      </c>
      <c r="AB1510" s="59">
        <v>155581</v>
      </c>
      <c r="AC1510" s="55" t="s">
        <v>1554</v>
      </c>
      <c r="AD1510" s="55" t="s">
        <v>1644</v>
      </c>
      <c r="AE1510" s="58">
        <v>0</v>
      </c>
      <c r="AF1510" s="55" t="s">
        <v>1644</v>
      </c>
      <c r="AG1510" s="55" t="s">
        <v>1644</v>
      </c>
      <c r="AH1510" s="55" t="s">
        <v>1644</v>
      </c>
      <c r="AI1510" s="55" t="s">
        <v>1644</v>
      </c>
      <c r="AJ1510" s="55" t="s">
        <v>1644</v>
      </c>
      <c r="AK1510" s="55" t="s">
        <v>1644</v>
      </c>
      <c r="AL1510" s="55" t="s">
        <v>1644</v>
      </c>
      <c r="AM1510" s="55" t="s">
        <v>3861</v>
      </c>
      <c r="AN1510" s="55" t="s">
        <v>1644</v>
      </c>
      <c r="AO1510" t="s">
        <v>3842</v>
      </c>
    </row>
    <row r="1511" spans="1:41" x14ac:dyDescent="0.25">
      <c r="A1511" s="56">
        <v>45777</v>
      </c>
      <c r="B1511" s="92" t="s">
        <v>2824</v>
      </c>
      <c r="C1511" s="55" t="s">
        <v>4319</v>
      </c>
      <c r="D1511" s="55" t="s">
        <v>3859</v>
      </c>
      <c r="E1511" s="55" t="s">
        <v>89</v>
      </c>
      <c r="F1511" s="55">
        <v>50900020</v>
      </c>
      <c r="G1511" s="55" t="s">
        <v>492</v>
      </c>
      <c r="H1511" s="55" t="s">
        <v>89</v>
      </c>
      <c r="I1511" s="57">
        <v>9.69</v>
      </c>
      <c r="J1511" s="57">
        <v>9.69</v>
      </c>
      <c r="K1511" s="55" t="s">
        <v>4318</v>
      </c>
      <c r="L1511" s="55" t="s">
        <v>1644</v>
      </c>
      <c r="M1511" s="55" t="s">
        <v>4319</v>
      </c>
      <c r="N1511" s="56">
        <v>45777</v>
      </c>
      <c r="O1511" s="55" t="s">
        <v>1644</v>
      </c>
      <c r="P1511" s="55" t="s">
        <v>329</v>
      </c>
      <c r="Q1511" s="55" t="s">
        <v>330</v>
      </c>
      <c r="R1511" s="55" t="s">
        <v>1644</v>
      </c>
      <c r="S1511" s="55" t="s">
        <v>1644</v>
      </c>
      <c r="T1511" s="55" t="s">
        <v>1644</v>
      </c>
      <c r="U1511" s="55" t="s">
        <v>3982</v>
      </c>
      <c r="V1511" s="55" t="s">
        <v>1881</v>
      </c>
      <c r="W1511" s="55" t="s">
        <v>1644</v>
      </c>
      <c r="X1511" s="56"/>
      <c r="Y1511" s="55" t="s">
        <v>1644</v>
      </c>
      <c r="Z1511" s="56"/>
      <c r="AA1511" s="55" t="s">
        <v>1644</v>
      </c>
      <c r="AB1511" s="59">
        <v>155407</v>
      </c>
      <c r="AC1511" s="55" t="s">
        <v>1554</v>
      </c>
      <c r="AD1511" s="55" t="s">
        <v>1644</v>
      </c>
      <c r="AE1511" s="58">
        <v>0</v>
      </c>
      <c r="AF1511" s="55" t="s">
        <v>1644</v>
      </c>
      <c r="AG1511" s="55" t="s">
        <v>1644</v>
      </c>
      <c r="AH1511" s="55" t="s">
        <v>1644</v>
      </c>
      <c r="AI1511" s="55" t="s">
        <v>1644</v>
      </c>
      <c r="AJ1511" s="55" t="s">
        <v>1644</v>
      </c>
      <c r="AK1511" s="55" t="s">
        <v>1644</v>
      </c>
      <c r="AL1511" s="55" t="s">
        <v>1644</v>
      </c>
      <c r="AM1511" s="55" t="s">
        <v>3861</v>
      </c>
      <c r="AN1511" s="55" t="s">
        <v>1644</v>
      </c>
      <c r="AO1511" t="s">
        <v>3842</v>
      </c>
    </row>
    <row r="1512" spans="1:41" x14ac:dyDescent="0.25">
      <c r="A1512" s="56">
        <v>45777</v>
      </c>
      <c r="B1512" s="92" t="s">
        <v>2824</v>
      </c>
      <c r="C1512" s="55" t="s">
        <v>4319</v>
      </c>
      <c r="D1512" s="55" t="s">
        <v>3859</v>
      </c>
      <c r="E1512" s="55" t="s">
        <v>89</v>
      </c>
      <c r="F1512" s="55">
        <v>50900020</v>
      </c>
      <c r="G1512" s="55" t="s">
        <v>492</v>
      </c>
      <c r="H1512" s="55" t="s">
        <v>89</v>
      </c>
      <c r="I1512" s="57">
        <v>9.6999999999999993</v>
      </c>
      <c r="J1512" s="57">
        <v>9.6999999999999993</v>
      </c>
      <c r="K1512" s="55" t="s">
        <v>4318</v>
      </c>
      <c r="L1512" s="55" t="s">
        <v>1644</v>
      </c>
      <c r="M1512" s="55" t="s">
        <v>4319</v>
      </c>
      <c r="N1512" s="56">
        <v>45777</v>
      </c>
      <c r="O1512" s="55" t="s">
        <v>1644</v>
      </c>
      <c r="P1512" s="55" t="s">
        <v>329</v>
      </c>
      <c r="Q1512" s="55" t="s">
        <v>330</v>
      </c>
      <c r="R1512" s="55" t="s">
        <v>1644</v>
      </c>
      <c r="S1512" s="55" t="s">
        <v>1644</v>
      </c>
      <c r="T1512" s="55" t="s">
        <v>1644</v>
      </c>
      <c r="U1512" s="55" t="s">
        <v>3964</v>
      </c>
      <c r="V1512" s="55" t="s">
        <v>1881</v>
      </c>
      <c r="W1512" s="55" t="s">
        <v>1644</v>
      </c>
      <c r="X1512" s="56"/>
      <c r="Y1512" s="55" t="s">
        <v>1644</v>
      </c>
      <c r="Z1512" s="56"/>
      <c r="AA1512" s="55" t="s">
        <v>1644</v>
      </c>
      <c r="AB1512" s="59">
        <v>155580</v>
      </c>
      <c r="AC1512" s="55" t="s">
        <v>1554</v>
      </c>
      <c r="AD1512" s="55" t="s">
        <v>1644</v>
      </c>
      <c r="AE1512" s="58">
        <v>0</v>
      </c>
      <c r="AF1512" s="55" t="s">
        <v>1644</v>
      </c>
      <c r="AG1512" s="55" t="s">
        <v>1644</v>
      </c>
      <c r="AH1512" s="55" t="s">
        <v>1644</v>
      </c>
      <c r="AI1512" s="55" t="s">
        <v>1644</v>
      </c>
      <c r="AJ1512" s="55" t="s">
        <v>1644</v>
      </c>
      <c r="AK1512" s="55" t="s">
        <v>1644</v>
      </c>
      <c r="AL1512" s="55" t="s">
        <v>1644</v>
      </c>
      <c r="AM1512" s="55" t="s">
        <v>3861</v>
      </c>
      <c r="AN1512" s="55" t="s">
        <v>1644</v>
      </c>
      <c r="AO1512" t="s">
        <v>3842</v>
      </c>
    </row>
    <row r="1513" spans="1:41" x14ac:dyDescent="0.25">
      <c r="A1513" s="56">
        <v>45777</v>
      </c>
      <c r="B1513" s="92" t="s">
        <v>2824</v>
      </c>
      <c r="C1513" s="55" t="s">
        <v>4319</v>
      </c>
      <c r="D1513" s="55" t="s">
        <v>3859</v>
      </c>
      <c r="E1513" s="55" t="s">
        <v>89</v>
      </c>
      <c r="F1513" s="55">
        <v>50900020</v>
      </c>
      <c r="G1513" s="55" t="s">
        <v>492</v>
      </c>
      <c r="H1513" s="55" t="s">
        <v>89</v>
      </c>
      <c r="I1513" s="57">
        <v>9.6999999999999993</v>
      </c>
      <c r="J1513" s="57">
        <v>9.6999999999999993</v>
      </c>
      <c r="K1513" s="55" t="s">
        <v>4318</v>
      </c>
      <c r="L1513" s="55" t="s">
        <v>1644</v>
      </c>
      <c r="M1513" s="55" t="s">
        <v>4319</v>
      </c>
      <c r="N1513" s="56">
        <v>45777</v>
      </c>
      <c r="O1513" s="55" t="s">
        <v>1644</v>
      </c>
      <c r="P1513" s="55" t="s">
        <v>329</v>
      </c>
      <c r="Q1513" s="55" t="s">
        <v>330</v>
      </c>
      <c r="R1513" s="55" t="s">
        <v>1644</v>
      </c>
      <c r="S1513" s="55" t="s">
        <v>1644</v>
      </c>
      <c r="T1513" s="55" t="s">
        <v>1644</v>
      </c>
      <c r="U1513" s="55" t="s">
        <v>4019</v>
      </c>
      <c r="V1513" s="55" t="s">
        <v>1881</v>
      </c>
      <c r="W1513" s="55" t="s">
        <v>1644</v>
      </c>
      <c r="X1513" s="56"/>
      <c r="Y1513" s="55" t="s">
        <v>1644</v>
      </c>
      <c r="Z1513" s="56"/>
      <c r="AA1513" s="55" t="s">
        <v>1644</v>
      </c>
      <c r="AB1513" s="59">
        <v>155581</v>
      </c>
      <c r="AC1513" s="55" t="s">
        <v>1554</v>
      </c>
      <c r="AD1513" s="55" t="s">
        <v>1644</v>
      </c>
      <c r="AE1513" s="58">
        <v>0</v>
      </c>
      <c r="AF1513" s="55" t="s">
        <v>1644</v>
      </c>
      <c r="AG1513" s="55" t="s">
        <v>1644</v>
      </c>
      <c r="AH1513" s="55" t="s">
        <v>1644</v>
      </c>
      <c r="AI1513" s="55" t="s">
        <v>1644</v>
      </c>
      <c r="AJ1513" s="55" t="s">
        <v>1644</v>
      </c>
      <c r="AK1513" s="55" t="s">
        <v>1644</v>
      </c>
      <c r="AL1513" s="55" t="s">
        <v>1644</v>
      </c>
      <c r="AM1513" s="55" t="s">
        <v>3861</v>
      </c>
      <c r="AN1513" s="55" t="s">
        <v>1644</v>
      </c>
      <c r="AO1513" t="s">
        <v>3842</v>
      </c>
    </row>
    <row r="1514" spans="1:41" x14ac:dyDescent="0.25">
      <c r="A1514" s="56">
        <v>45777</v>
      </c>
      <c r="B1514" s="92" t="s">
        <v>2824</v>
      </c>
      <c r="C1514" s="55" t="s">
        <v>4319</v>
      </c>
      <c r="D1514" s="55" t="s">
        <v>3859</v>
      </c>
      <c r="E1514" s="55" t="s">
        <v>89</v>
      </c>
      <c r="F1514" s="55">
        <v>50900020</v>
      </c>
      <c r="G1514" s="55" t="s">
        <v>492</v>
      </c>
      <c r="H1514" s="55" t="s">
        <v>89</v>
      </c>
      <c r="I1514" s="57">
        <v>9.6999999999999993</v>
      </c>
      <c r="J1514" s="57">
        <v>9.6999999999999993</v>
      </c>
      <c r="K1514" s="55" t="s">
        <v>4318</v>
      </c>
      <c r="L1514" s="55" t="s">
        <v>1644</v>
      </c>
      <c r="M1514" s="55" t="s">
        <v>4319</v>
      </c>
      <c r="N1514" s="56">
        <v>45777</v>
      </c>
      <c r="O1514" s="55" t="s">
        <v>1644</v>
      </c>
      <c r="P1514" s="55" t="s">
        <v>329</v>
      </c>
      <c r="Q1514" s="55" t="s">
        <v>330</v>
      </c>
      <c r="R1514" s="55" t="s">
        <v>1644</v>
      </c>
      <c r="S1514" s="55" t="s">
        <v>1644</v>
      </c>
      <c r="T1514" s="55" t="s">
        <v>1644</v>
      </c>
      <c r="U1514" s="55" t="s">
        <v>3999</v>
      </c>
      <c r="V1514" s="55" t="s">
        <v>1881</v>
      </c>
      <c r="W1514" s="55" t="s">
        <v>1644</v>
      </c>
      <c r="X1514" s="56"/>
      <c r="Y1514" s="55" t="s">
        <v>1644</v>
      </c>
      <c r="Z1514" s="56"/>
      <c r="AA1514" s="55" t="s">
        <v>1644</v>
      </c>
      <c r="AB1514" s="59">
        <v>155581</v>
      </c>
      <c r="AC1514" s="55" t="s">
        <v>1554</v>
      </c>
      <c r="AD1514" s="55" t="s">
        <v>1644</v>
      </c>
      <c r="AE1514" s="58">
        <v>0</v>
      </c>
      <c r="AF1514" s="55" t="s">
        <v>1644</v>
      </c>
      <c r="AG1514" s="55" t="s">
        <v>1644</v>
      </c>
      <c r="AH1514" s="55" t="s">
        <v>1644</v>
      </c>
      <c r="AI1514" s="55" t="s">
        <v>1644</v>
      </c>
      <c r="AJ1514" s="55" t="s">
        <v>1644</v>
      </c>
      <c r="AK1514" s="55" t="s">
        <v>1644</v>
      </c>
      <c r="AL1514" s="55" t="s">
        <v>1644</v>
      </c>
      <c r="AM1514" s="55" t="s">
        <v>3861</v>
      </c>
      <c r="AN1514" s="55" t="s">
        <v>1644</v>
      </c>
      <c r="AO1514" t="s">
        <v>3842</v>
      </c>
    </row>
    <row r="1515" spans="1:41" x14ac:dyDescent="0.25">
      <c r="A1515" s="56">
        <v>45777</v>
      </c>
      <c r="B1515" s="92" t="s">
        <v>2824</v>
      </c>
      <c r="C1515" s="55" t="s">
        <v>4319</v>
      </c>
      <c r="D1515" s="55" t="s">
        <v>3859</v>
      </c>
      <c r="E1515" s="55" t="s">
        <v>89</v>
      </c>
      <c r="F1515" s="55">
        <v>50900020</v>
      </c>
      <c r="G1515" s="55" t="s">
        <v>492</v>
      </c>
      <c r="H1515" s="55" t="s">
        <v>89</v>
      </c>
      <c r="I1515" s="57">
        <v>18.23</v>
      </c>
      <c r="J1515" s="57">
        <v>18.23</v>
      </c>
      <c r="K1515" s="55" t="s">
        <v>4318</v>
      </c>
      <c r="L1515" s="55" t="s">
        <v>1644</v>
      </c>
      <c r="M1515" s="55" t="s">
        <v>4319</v>
      </c>
      <c r="N1515" s="56">
        <v>45777</v>
      </c>
      <c r="O1515" s="55" t="s">
        <v>1644</v>
      </c>
      <c r="P1515" s="55" t="s">
        <v>329</v>
      </c>
      <c r="Q1515" s="55" t="s">
        <v>330</v>
      </c>
      <c r="R1515" s="55" t="s">
        <v>1644</v>
      </c>
      <c r="S1515" s="55" t="s">
        <v>1644</v>
      </c>
      <c r="T1515" s="55" t="s">
        <v>1644</v>
      </c>
      <c r="U1515" s="55" t="s">
        <v>4006</v>
      </c>
      <c r="V1515" s="55" t="s">
        <v>1881</v>
      </c>
      <c r="W1515" s="55" t="s">
        <v>1644</v>
      </c>
      <c r="X1515" s="56"/>
      <c r="Y1515" s="55" t="s">
        <v>1644</v>
      </c>
      <c r="Z1515" s="56"/>
      <c r="AA1515" s="55" t="s">
        <v>1644</v>
      </c>
      <c r="AB1515" s="59">
        <v>292433</v>
      </c>
      <c r="AC1515" s="55" t="s">
        <v>1554</v>
      </c>
      <c r="AD1515" s="55" t="s">
        <v>1644</v>
      </c>
      <c r="AE1515" s="58">
        <v>0</v>
      </c>
      <c r="AF1515" s="55" t="s">
        <v>1644</v>
      </c>
      <c r="AG1515" s="55" t="s">
        <v>1644</v>
      </c>
      <c r="AH1515" s="55" t="s">
        <v>1644</v>
      </c>
      <c r="AI1515" s="55" t="s">
        <v>1644</v>
      </c>
      <c r="AJ1515" s="55" t="s">
        <v>1644</v>
      </c>
      <c r="AK1515" s="55" t="s">
        <v>1644</v>
      </c>
      <c r="AL1515" s="55" t="s">
        <v>1644</v>
      </c>
      <c r="AM1515" s="55" t="s">
        <v>3861</v>
      </c>
      <c r="AN1515" s="55" t="s">
        <v>1644</v>
      </c>
      <c r="AO1515" t="s">
        <v>3842</v>
      </c>
    </row>
    <row r="1516" spans="1:41" x14ac:dyDescent="0.25">
      <c r="A1516" s="56">
        <v>45777</v>
      </c>
      <c r="B1516" s="92" t="s">
        <v>2824</v>
      </c>
      <c r="C1516" s="55" t="s">
        <v>4319</v>
      </c>
      <c r="D1516" s="55" t="s">
        <v>3859</v>
      </c>
      <c r="E1516" s="55" t="s">
        <v>89</v>
      </c>
      <c r="F1516" s="55">
        <v>50900020</v>
      </c>
      <c r="G1516" s="55" t="s">
        <v>492</v>
      </c>
      <c r="H1516" s="55" t="s">
        <v>89</v>
      </c>
      <c r="I1516" s="57">
        <v>83.33</v>
      </c>
      <c r="J1516" s="57">
        <v>83.33</v>
      </c>
      <c r="K1516" s="55" t="s">
        <v>4318</v>
      </c>
      <c r="L1516" s="55" t="s">
        <v>1644</v>
      </c>
      <c r="M1516" s="55" t="s">
        <v>4319</v>
      </c>
      <c r="N1516" s="56">
        <v>45777</v>
      </c>
      <c r="O1516" s="55" t="s">
        <v>1644</v>
      </c>
      <c r="P1516" s="55" t="s">
        <v>329</v>
      </c>
      <c r="Q1516" s="55" t="s">
        <v>330</v>
      </c>
      <c r="R1516" s="55" t="s">
        <v>1644</v>
      </c>
      <c r="S1516" s="55" t="s">
        <v>1644</v>
      </c>
      <c r="T1516" s="55" t="s">
        <v>1644</v>
      </c>
      <c r="U1516" s="55" t="s">
        <v>4022</v>
      </c>
      <c r="V1516" s="55" t="s">
        <v>1881</v>
      </c>
      <c r="W1516" s="55" t="s">
        <v>1644</v>
      </c>
      <c r="X1516" s="56"/>
      <c r="Y1516" s="55" t="s">
        <v>1644</v>
      </c>
      <c r="Z1516" s="56"/>
      <c r="AA1516" s="55" t="s">
        <v>1644</v>
      </c>
      <c r="AB1516" s="59">
        <v>1336833</v>
      </c>
      <c r="AC1516" s="55" t="s">
        <v>1554</v>
      </c>
      <c r="AD1516" s="55" t="s">
        <v>1644</v>
      </c>
      <c r="AE1516" s="58">
        <v>0</v>
      </c>
      <c r="AF1516" s="55" t="s">
        <v>1644</v>
      </c>
      <c r="AG1516" s="55" t="s">
        <v>1644</v>
      </c>
      <c r="AH1516" s="55" t="s">
        <v>1644</v>
      </c>
      <c r="AI1516" s="55" t="s">
        <v>1644</v>
      </c>
      <c r="AJ1516" s="55" t="s">
        <v>1644</v>
      </c>
      <c r="AK1516" s="55" t="s">
        <v>1644</v>
      </c>
      <c r="AL1516" s="55" t="s">
        <v>1644</v>
      </c>
      <c r="AM1516" s="55" t="s">
        <v>3861</v>
      </c>
      <c r="AN1516" s="55" t="s">
        <v>1644</v>
      </c>
      <c r="AO1516" t="s">
        <v>3842</v>
      </c>
    </row>
    <row r="1517" spans="1:41" x14ac:dyDescent="0.25">
      <c r="A1517" s="56">
        <v>45777</v>
      </c>
      <c r="B1517" s="92" t="s">
        <v>2824</v>
      </c>
      <c r="C1517" s="55" t="s">
        <v>4319</v>
      </c>
      <c r="D1517" s="55" t="s">
        <v>3859</v>
      </c>
      <c r="E1517" s="55" t="s">
        <v>89</v>
      </c>
      <c r="F1517" s="55">
        <v>50900020</v>
      </c>
      <c r="G1517" s="55" t="s">
        <v>492</v>
      </c>
      <c r="H1517" s="55" t="s">
        <v>89</v>
      </c>
      <c r="I1517" s="57">
        <v>260.41000000000003</v>
      </c>
      <c r="J1517" s="57">
        <v>260.41000000000003</v>
      </c>
      <c r="K1517" s="55" t="s">
        <v>4318</v>
      </c>
      <c r="L1517" s="55" t="s">
        <v>1644</v>
      </c>
      <c r="M1517" s="55" t="s">
        <v>4319</v>
      </c>
      <c r="N1517" s="56">
        <v>45777</v>
      </c>
      <c r="O1517" s="55" t="s">
        <v>1644</v>
      </c>
      <c r="P1517" s="55" t="s">
        <v>329</v>
      </c>
      <c r="Q1517" s="55" t="s">
        <v>330</v>
      </c>
      <c r="R1517" s="55" t="s">
        <v>1644</v>
      </c>
      <c r="S1517" s="55" t="s">
        <v>1644</v>
      </c>
      <c r="T1517" s="55" t="s">
        <v>1644</v>
      </c>
      <c r="U1517" s="55" t="s">
        <v>3972</v>
      </c>
      <c r="V1517" s="55" t="s">
        <v>1881</v>
      </c>
      <c r="W1517" s="55" t="s">
        <v>1644</v>
      </c>
      <c r="X1517" s="56"/>
      <c r="Y1517" s="55" t="s">
        <v>1644</v>
      </c>
      <c r="Z1517" s="56"/>
      <c r="AA1517" s="55" t="s">
        <v>1644</v>
      </c>
      <c r="AB1517" s="59">
        <v>4177500</v>
      </c>
      <c r="AC1517" s="55" t="s">
        <v>1554</v>
      </c>
      <c r="AD1517" s="55" t="s">
        <v>1644</v>
      </c>
      <c r="AE1517" s="58">
        <v>0</v>
      </c>
      <c r="AF1517" s="55" t="s">
        <v>1644</v>
      </c>
      <c r="AG1517" s="55" t="s">
        <v>1644</v>
      </c>
      <c r="AH1517" s="55" t="s">
        <v>1644</v>
      </c>
      <c r="AI1517" s="55" t="s">
        <v>1644</v>
      </c>
      <c r="AJ1517" s="55" t="s">
        <v>1644</v>
      </c>
      <c r="AK1517" s="55" t="s">
        <v>1644</v>
      </c>
      <c r="AL1517" s="55" t="s">
        <v>1644</v>
      </c>
      <c r="AM1517" s="55" t="s">
        <v>3861</v>
      </c>
      <c r="AN1517" s="55" t="s">
        <v>1644</v>
      </c>
      <c r="AO1517" t="s">
        <v>3842</v>
      </c>
    </row>
    <row r="1518" spans="1:41" x14ac:dyDescent="0.25">
      <c r="A1518" s="56">
        <v>45777</v>
      </c>
      <c r="B1518" s="92" t="s">
        <v>2824</v>
      </c>
      <c r="C1518" s="55" t="s">
        <v>4319</v>
      </c>
      <c r="D1518" s="55" t="s">
        <v>3859</v>
      </c>
      <c r="E1518" s="55" t="s">
        <v>89</v>
      </c>
      <c r="F1518" s="55">
        <v>50900020</v>
      </c>
      <c r="G1518" s="55" t="s">
        <v>492</v>
      </c>
      <c r="H1518" s="55" t="s">
        <v>89</v>
      </c>
      <c r="I1518" s="57">
        <v>9.6999999999999993</v>
      </c>
      <c r="J1518" s="57">
        <v>9.6999999999999993</v>
      </c>
      <c r="K1518" s="55" t="s">
        <v>4318</v>
      </c>
      <c r="L1518" s="55" t="s">
        <v>1644</v>
      </c>
      <c r="M1518" s="55" t="s">
        <v>4319</v>
      </c>
      <c r="N1518" s="56">
        <v>45777</v>
      </c>
      <c r="O1518" s="55" t="s">
        <v>1644</v>
      </c>
      <c r="P1518" s="55" t="s">
        <v>329</v>
      </c>
      <c r="Q1518" s="55" t="s">
        <v>330</v>
      </c>
      <c r="R1518" s="55" t="s">
        <v>1644</v>
      </c>
      <c r="S1518" s="55" t="s">
        <v>1644</v>
      </c>
      <c r="T1518" s="55" t="s">
        <v>1644</v>
      </c>
      <c r="U1518" s="55" t="s">
        <v>3996</v>
      </c>
      <c r="V1518" s="55" t="s">
        <v>1881</v>
      </c>
      <c r="W1518" s="55" t="s">
        <v>1644</v>
      </c>
      <c r="X1518" s="56"/>
      <c r="Y1518" s="55" t="s">
        <v>1644</v>
      </c>
      <c r="Z1518" s="56"/>
      <c r="AA1518" s="55" t="s">
        <v>1644</v>
      </c>
      <c r="AB1518" s="59">
        <v>155581</v>
      </c>
      <c r="AC1518" s="55" t="s">
        <v>1554</v>
      </c>
      <c r="AD1518" s="55" t="s">
        <v>1644</v>
      </c>
      <c r="AE1518" s="58">
        <v>0</v>
      </c>
      <c r="AF1518" s="55" t="s">
        <v>1644</v>
      </c>
      <c r="AG1518" s="55" t="s">
        <v>1644</v>
      </c>
      <c r="AH1518" s="55" t="s">
        <v>1644</v>
      </c>
      <c r="AI1518" s="55" t="s">
        <v>1644</v>
      </c>
      <c r="AJ1518" s="55" t="s">
        <v>1644</v>
      </c>
      <c r="AK1518" s="55" t="s">
        <v>1644</v>
      </c>
      <c r="AL1518" s="55" t="s">
        <v>1644</v>
      </c>
      <c r="AM1518" s="55" t="s">
        <v>3861</v>
      </c>
      <c r="AN1518" s="55" t="s">
        <v>1644</v>
      </c>
      <c r="AO1518" t="s">
        <v>3842</v>
      </c>
    </row>
    <row r="1519" spans="1:41" x14ac:dyDescent="0.25">
      <c r="A1519" s="56">
        <v>45777</v>
      </c>
      <c r="B1519" s="92" t="s">
        <v>2824</v>
      </c>
      <c r="C1519" s="55" t="s">
        <v>4319</v>
      </c>
      <c r="D1519" s="55" t="s">
        <v>3859</v>
      </c>
      <c r="E1519" s="55" t="s">
        <v>89</v>
      </c>
      <c r="F1519" s="55">
        <v>50900020</v>
      </c>
      <c r="G1519" s="55" t="s">
        <v>492</v>
      </c>
      <c r="H1519" s="55" t="s">
        <v>89</v>
      </c>
      <c r="I1519" s="57">
        <v>9.6999999999999993</v>
      </c>
      <c r="J1519" s="57">
        <v>9.6999999999999993</v>
      </c>
      <c r="K1519" s="55" t="s">
        <v>4318</v>
      </c>
      <c r="L1519" s="55" t="s">
        <v>1644</v>
      </c>
      <c r="M1519" s="55" t="s">
        <v>4319</v>
      </c>
      <c r="N1519" s="56">
        <v>45777</v>
      </c>
      <c r="O1519" s="55" t="s">
        <v>1644</v>
      </c>
      <c r="P1519" s="55" t="s">
        <v>329</v>
      </c>
      <c r="Q1519" s="55" t="s">
        <v>330</v>
      </c>
      <c r="R1519" s="55" t="s">
        <v>1644</v>
      </c>
      <c r="S1519" s="55" t="s">
        <v>1644</v>
      </c>
      <c r="T1519" s="55" t="s">
        <v>1644</v>
      </c>
      <c r="U1519" s="55" t="s">
        <v>4003</v>
      </c>
      <c r="V1519" s="55" t="s">
        <v>1881</v>
      </c>
      <c r="W1519" s="55" t="s">
        <v>1644</v>
      </c>
      <c r="X1519" s="56"/>
      <c r="Y1519" s="55" t="s">
        <v>1644</v>
      </c>
      <c r="Z1519" s="56"/>
      <c r="AA1519" s="55" t="s">
        <v>1644</v>
      </c>
      <c r="AB1519" s="59">
        <v>155581</v>
      </c>
      <c r="AC1519" s="55" t="s">
        <v>1554</v>
      </c>
      <c r="AD1519" s="55" t="s">
        <v>1644</v>
      </c>
      <c r="AE1519" s="58">
        <v>0</v>
      </c>
      <c r="AF1519" s="55" t="s">
        <v>1644</v>
      </c>
      <c r="AG1519" s="55" t="s">
        <v>1644</v>
      </c>
      <c r="AH1519" s="55" t="s">
        <v>1644</v>
      </c>
      <c r="AI1519" s="55" t="s">
        <v>1644</v>
      </c>
      <c r="AJ1519" s="55" t="s">
        <v>1644</v>
      </c>
      <c r="AK1519" s="55" t="s">
        <v>1644</v>
      </c>
      <c r="AL1519" s="55" t="s">
        <v>1644</v>
      </c>
      <c r="AM1519" s="55" t="s">
        <v>3861</v>
      </c>
      <c r="AN1519" s="55" t="s">
        <v>1644</v>
      </c>
      <c r="AO1519" t="s">
        <v>3842</v>
      </c>
    </row>
    <row r="1520" spans="1:41" x14ac:dyDescent="0.25">
      <c r="A1520" s="56">
        <v>45777</v>
      </c>
      <c r="B1520" s="92" t="s">
        <v>2824</v>
      </c>
      <c r="C1520" s="55" t="s">
        <v>4319</v>
      </c>
      <c r="D1520" s="55" t="s">
        <v>3859</v>
      </c>
      <c r="E1520" s="55" t="s">
        <v>89</v>
      </c>
      <c r="F1520" s="55">
        <v>50900020</v>
      </c>
      <c r="G1520" s="55" t="s">
        <v>492</v>
      </c>
      <c r="H1520" s="55" t="s">
        <v>89</v>
      </c>
      <c r="I1520" s="57">
        <v>9.6999999999999993</v>
      </c>
      <c r="J1520" s="57">
        <v>9.6999999999999993</v>
      </c>
      <c r="K1520" s="55" t="s">
        <v>4318</v>
      </c>
      <c r="L1520" s="55" t="s">
        <v>1644</v>
      </c>
      <c r="M1520" s="55" t="s">
        <v>4319</v>
      </c>
      <c r="N1520" s="56">
        <v>45777</v>
      </c>
      <c r="O1520" s="55" t="s">
        <v>1644</v>
      </c>
      <c r="P1520" s="55" t="s">
        <v>329</v>
      </c>
      <c r="Q1520" s="55" t="s">
        <v>330</v>
      </c>
      <c r="R1520" s="55" t="s">
        <v>1644</v>
      </c>
      <c r="S1520" s="55" t="s">
        <v>1644</v>
      </c>
      <c r="T1520" s="55" t="s">
        <v>1644</v>
      </c>
      <c r="U1520" s="55" t="s">
        <v>3987</v>
      </c>
      <c r="V1520" s="55" t="s">
        <v>1881</v>
      </c>
      <c r="W1520" s="55" t="s">
        <v>1644</v>
      </c>
      <c r="X1520" s="56"/>
      <c r="Y1520" s="55" t="s">
        <v>1644</v>
      </c>
      <c r="Z1520" s="56"/>
      <c r="AA1520" s="55" t="s">
        <v>1644</v>
      </c>
      <c r="AB1520" s="59">
        <v>155580</v>
      </c>
      <c r="AC1520" s="55" t="s">
        <v>1554</v>
      </c>
      <c r="AD1520" s="55" t="s">
        <v>1644</v>
      </c>
      <c r="AE1520" s="58">
        <v>0</v>
      </c>
      <c r="AF1520" s="55" t="s">
        <v>1644</v>
      </c>
      <c r="AG1520" s="55" t="s">
        <v>1644</v>
      </c>
      <c r="AH1520" s="55" t="s">
        <v>1644</v>
      </c>
      <c r="AI1520" s="55" t="s">
        <v>1644</v>
      </c>
      <c r="AJ1520" s="55" t="s">
        <v>1644</v>
      </c>
      <c r="AK1520" s="55" t="s">
        <v>1644</v>
      </c>
      <c r="AL1520" s="55" t="s">
        <v>1644</v>
      </c>
      <c r="AM1520" s="55" t="s">
        <v>3861</v>
      </c>
      <c r="AN1520" s="55" t="s">
        <v>1644</v>
      </c>
      <c r="AO1520" t="s">
        <v>3842</v>
      </c>
    </row>
    <row r="1521" spans="1:41" x14ac:dyDescent="0.25">
      <c r="A1521" s="56">
        <v>45777</v>
      </c>
      <c r="B1521" s="92" t="s">
        <v>2824</v>
      </c>
      <c r="C1521" s="55" t="s">
        <v>4319</v>
      </c>
      <c r="D1521" s="55" t="s">
        <v>3859</v>
      </c>
      <c r="E1521" s="55" t="s">
        <v>89</v>
      </c>
      <c r="F1521" s="55">
        <v>50900020</v>
      </c>
      <c r="G1521" s="55" t="s">
        <v>492</v>
      </c>
      <c r="H1521" s="55" t="s">
        <v>89</v>
      </c>
      <c r="I1521" s="57">
        <v>9.6999999999999993</v>
      </c>
      <c r="J1521" s="57">
        <v>9.6999999999999993</v>
      </c>
      <c r="K1521" s="55" t="s">
        <v>4318</v>
      </c>
      <c r="L1521" s="55" t="s">
        <v>1644</v>
      </c>
      <c r="M1521" s="55" t="s">
        <v>4319</v>
      </c>
      <c r="N1521" s="56">
        <v>45777</v>
      </c>
      <c r="O1521" s="55" t="s">
        <v>1644</v>
      </c>
      <c r="P1521" s="55" t="s">
        <v>329</v>
      </c>
      <c r="Q1521" s="55" t="s">
        <v>330</v>
      </c>
      <c r="R1521" s="55" t="s">
        <v>1644</v>
      </c>
      <c r="S1521" s="55" t="s">
        <v>1644</v>
      </c>
      <c r="T1521" s="55" t="s">
        <v>1644</v>
      </c>
      <c r="U1521" s="55" t="s">
        <v>3986</v>
      </c>
      <c r="V1521" s="55" t="s">
        <v>1881</v>
      </c>
      <c r="W1521" s="55" t="s">
        <v>1644</v>
      </c>
      <c r="X1521" s="56"/>
      <c r="Y1521" s="55" t="s">
        <v>1644</v>
      </c>
      <c r="Z1521" s="56"/>
      <c r="AA1521" s="55" t="s">
        <v>1644</v>
      </c>
      <c r="AB1521" s="59">
        <v>155581</v>
      </c>
      <c r="AC1521" s="55" t="s">
        <v>1554</v>
      </c>
      <c r="AD1521" s="55" t="s">
        <v>1644</v>
      </c>
      <c r="AE1521" s="58">
        <v>0</v>
      </c>
      <c r="AF1521" s="55" t="s">
        <v>1644</v>
      </c>
      <c r="AG1521" s="55" t="s">
        <v>1644</v>
      </c>
      <c r="AH1521" s="55" t="s">
        <v>1644</v>
      </c>
      <c r="AI1521" s="55" t="s">
        <v>1644</v>
      </c>
      <c r="AJ1521" s="55" t="s">
        <v>1644</v>
      </c>
      <c r="AK1521" s="55" t="s">
        <v>1644</v>
      </c>
      <c r="AL1521" s="55" t="s">
        <v>1644</v>
      </c>
      <c r="AM1521" s="55" t="s">
        <v>3861</v>
      </c>
      <c r="AN1521" s="55" t="s">
        <v>1644</v>
      </c>
      <c r="AO1521" t="s">
        <v>3842</v>
      </c>
    </row>
    <row r="1522" spans="1:41" x14ac:dyDescent="0.25">
      <c r="A1522" s="56">
        <v>45777</v>
      </c>
      <c r="B1522" s="92" t="s">
        <v>2824</v>
      </c>
      <c r="C1522" s="55" t="s">
        <v>4319</v>
      </c>
      <c r="D1522" s="55" t="s">
        <v>3859</v>
      </c>
      <c r="E1522" s="55" t="s">
        <v>89</v>
      </c>
      <c r="F1522" s="55">
        <v>50900020</v>
      </c>
      <c r="G1522" s="55" t="s">
        <v>492</v>
      </c>
      <c r="H1522" s="55" t="s">
        <v>89</v>
      </c>
      <c r="I1522" s="57">
        <v>83.33</v>
      </c>
      <c r="J1522" s="57">
        <v>83.33</v>
      </c>
      <c r="K1522" s="55" t="s">
        <v>4318</v>
      </c>
      <c r="L1522" s="55" t="s">
        <v>1644</v>
      </c>
      <c r="M1522" s="55" t="s">
        <v>4319</v>
      </c>
      <c r="N1522" s="56">
        <v>45777</v>
      </c>
      <c r="O1522" s="55" t="s">
        <v>1644</v>
      </c>
      <c r="P1522" s="55" t="s">
        <v>329</v>
      </c>
      <c r="Q1522" s="55" t="s">
        <v>330</v>
      </c>
      <c r="R1522" s="55" t="s">
        <v>1644</v>
      </c>
      <c r="S1522" s="55" t="s">
        <v>1644</v>
      </c>
      <c r="T1522" s="55" t="s">
        <v>1644</v>
      </c>
      <c r="U1522" s="55" t="s">
        <v>4024</v>
      </c>
      <c r="V1522" s="55" t="s">
        <v>1881</v>
      </c>
      <c r="W1522" s="55" t="s">
        <v>1644</v>
      </c>
      <c r="X1522" s="56"/>
      <c r="Y1522" s="55" t="s">
        <v>1644</v>
      </c>
      <c r="Z1522" s="56"/>
      <c r="AA1522" s="55" t="s">
        <v>1644</v>
      </c>
      <c r="AB1522" s="59">
        <v>1336832</v>
      </c>
      <c r="AC1522" s="55" t="s">
        <v>1554</v>
      </c>
      <c r="AD1522" s="55" t="s">
        <v>1644</v>
      </c>
      <c r="AE1522" s="58">
        <v>0</v>
      </c>
      <c r="AF1522" s="55" t="s">
        <v>1644</v>
      </c>
      <c r="AG1522" s="55" t="s">
        <v>1644</v>
      </c>
      <c r="AH1522" s="55" t="s">
        <v>1644</v>
      </c>
      <c r="AI1522" s="55" t="s">
        <v>1644</v>
      </c>
      <c r="AJ1522" s="55" t="s">
        <v>1644</v>
      </c>
      <c r="AK1522" s="55" t="s">
        <v>1644</v>
      </c>
      <c r="AL1522" s="55" t="s">
        <v>1644</v>
      </c>
      <c r="AM1522" s="55" t="s">
        <v>3861</v>
      </c>
      <c r="AN1522" s="55" t="s">
        <v>1644</v>
      </c>
      <c r="AO1522" t="s">
        <v>3842</v>
      </c>
    </row>
    <row r="1523" spans="1:41" x14ac:dyDescent="0.25">
      <c r="A1523" s="56">
        <v>45777</v>
      </c>
      <c r="B1523" s="92" t="s">
        <v>2824</v>
      </c>
      <c r="C1523" s="55" t="s">
        <v>4319</v>
      </c>
      <c r="D1523" s="55" t="s">
        <v>3859</v>
      </c>
      <c r="E1523" s="55" t="s">
        <v>89</v>
      </c>
      <c r="F1523" s="55">
        <v>50900020</v>
      </c>
      <c r="G1523" s="55" t="s">
        <v>492</v>
      </c>
      <c r="H1523" s="55" t="s">
        <v>89</v>
      </c>
      <c r="I1523" s="57">
        <v>83.33</v>
      </c>
      <c r="J1523" s="57">
        <v>83.33</v>
      </c>
      <c r="K1523" s="55" t="s">
        <v>4318</v>
      </c>
      <c r="L1523" s="55" t="s">
        <v>1644</v>
      </c>
      <c r="M1523" s="55" t="s">
        <v>4319</v>
      </c>
      <c r="N1523" s="56">
        <v>45777</v>
      </c>
      <c r="O1523" s="55" t="s">
        <v>1644</v>
      </c>
      <c r="P1523" s="55" t="s">
        <v>329</v>
      </c>
      <c r="Q1523" s="55" t="s">
        <v>330</v>
      </c>
      <c r="R1523" s="55" t="s">
        <v>1644</v>
      </c>
      <c r="S1523" s="55" t="s">
        <v>1644</v>
      </c>
      <c r="T1523" s="55" t="s">
        <v>1644</v>
      </c>
      <c r="U1523" s="55" t="s">
        <v>4004</v>
      </c>
      <c r="V1523" s="55" t="s">
        <v>1881</v>
      </c>
      <c r="W1523" s="55" t="s">
        <v>1644</v>
      </c>
      <c r="X1523" s="56"/>
      <c r="Y1523" s="55" t="s">
        <v>1644</v>
      </c>
      <c r="Z1523" s="56"/>
      <c r="AA1523" s="55" t="s">
        <v>1644</v>
      </c>
      <c r="AB1523" s="59">
        <v>1336833</v>
      </c>
      <c r="AC1523" s="55" t="s">
        <v>1554</v>
      </c>
      <c r="AD1523" s="55" t="s">
        <v>1644</v>
      </c>
      <c r="AE1523" s="58">
        <v>0</v>
      </c>
      <c r="AF1523" s="55" t="s">
        <v>1644</v>
      </c>
      <c r="AG1523" s="55" t="s">
        <v>1644</v>
      </c>
      <c r="AH1523" s="55" t="s">
        <v>1644</v>
      </c>
      <c r="AI1523" s="55" t="s">
        <v>1644</v>
      </c>
      <c r="AJ1523" s="55" t="s">
        <v>1644</v>
      </c>
      <c r="AK1523" s="55" t="s">
        <v>1644</v>
      </c>
      <c r="AL1523" s="55" t="s">
        <v>1644</v>
      </c>
      <c r="AM1523" s="55" t="s">
        <v>3861</v>
      </c>
      <c r="AN1523" s="55" t="s">
        <v>1644</v>
      </c>
      <c r="AO1523" t="s">
        <v>3842</v>
      </c>
    </row>
    <row r="1524" spans="1:41" x14ac:dyDescent="0.25">
      <c r="A1524" s="56">
        <v>45777</v>
      </c>
      <c r="B1524" s="92" t="s">
        <v>2824</v>
      </c>
      <c r="C1524" s="55" t="s">
        <v>4319</v>
      </c>
      <c r="D1524" s="55" t="s">
        <v>3859</v>
      </c>
      <c r="E1524" s="55" t="s">
        <v>89</v>
      </c>
      <c r="F1524" s="55">
        <v>50900020</v>
      </c>
      <c r="G1524" s="55" t="s">
        <v>492</v>
      </c>
      <c r="H1524" s="55" t="s">
        <v>89</v>
      </c>
      <c r="I1524" s="57">
        <v>9.6999999999999993</v>
      </c>
      <c r="J1524" s="57">
        <v>9.6999999999999993</v>
      </c>
      <c r="K1524" s="55" t="s">
        <v>4318</v>
      </c>
      <c r="L1524" s="55" t="s">
        <v>1644</v>
      </c>
      <c r="M1524" s="55" t="s">
        <v>4319</v>
      </c>
      <c r="N1524" s="56">
        <v>45777</v>
      </c>
      <c r="O1524" s="55" t="s">
        <v>1644</v>
      </c>
      <c r="P1524" s="55" t="s">
        <v>329</v>
      </c>
      <c r="Q1524" s="55" t="s">
        <v>330</v>
      </c>
      <c r="R1524" s="55" t="s">
        <v>1644</v>
      </c>
      <c r="S1524" s="55" t="s">
        <v>1644</v>
      </c>
      <c r="T1524" s="55" t="s">
        <v>1644</v>
      </c>
      <c r="U1524" s="55" t="s">
        <v>3966</v>
      </c>
      <c r="V1524" s="55" t="s">
        <v>1881</v>
      </c>
      <c r="W1524" s="55" t="s">
        <v>1644</v>
      </c>
      <c r="X1524" s="56"/>
      <c r="Y1524" s="55" t="s">
        <v>1644</v>
      </c>
      <c r="Z1524" s="56"/>
      <c r="AA1524" s="55" t="s">
        <v>1644</v>
      </c>
      <c r="AB1524" s="59">
        <v>155581</v>
      </c>
      <c r="AC1524" s="55" t="s">
        <v>1554</v>
      </c>
      <c r="AD1524" s="55" t="s">
        <v>1644</v>
      </c>
      <c r="AE1524" s="58">
        <v>0</v>
      </c>
      <c r="AF1524" s="55" t="s">
        <v>1644</v>
      </c>
      <c r="AG1524" s="55" t="s">
        <v>1644</v>
      </c>
      <c r="AH1524" s="55" t="s">
        <v>1644</v>
      </c>
      <c r="AI1524" s="55" t="s">
        <v>1644</v>
      </c>
      <c r="AJ1524" s="55" t="s">
        <v>1644</v>
      </c>
      <c r="AK1524" s="55" t="s">
        <v>1644</v>
      </c>
      <c r="AL1524" s="55" t="s">
        <v>1644</v>
      </c>
      <c r="AM1524" s="55" t="s">
        <v>3861</v>
      </c>
      <c r="AN1524" s="55" t="s">
        <v>1644</v>
      </c>
      <c r="AO1524" t="s">
        <v>3842</v>
      </c>
    </row>
    <row r="1525" spans="1:41" x14ac:dyDescent="0.25">
      <c r="A1525" s="56">
        <v>45777</v>
      </c>
      <c r="B1525" s="92" t="s">
        <v>2824</v>
      </c>
      <c r="C1525" s="55" t="s">
        <v>4319</v>
      </c>
      <c r="D1525" s="55" t="s">
        <v>3859</v>
      </c>
      <c r="E1525" s="55" t="s">
        <v>89</v>
      </c>
      <c r="F1525" s="55">
        <v>50900020</v>
      </c>
      <c r="G1525" s="55" t="s">
        <v>492</v>
      </c>
      <c r="H1525" s="55" t="s">
        <v>89</v>
      </c>
      <c r="I1525" s="57">
        <v>52.1</v>
      </c>
      <c r="J1525" s="57">
        <v>52.1</v>
      </c>
      <c r="K1525" s="55" t="s">
        <v>4318</v>
      </c>
      <c r="L1525" s="55" t="s">
        <v>1644</v>
      </c>
      <c r="M1525" s="55" t="s">
        <v>4319</v>
      </c>
      <c r="N1525" s="56">
        <v>45777</v>
      </c>
      <c r="O1525" s="55" t="s">
        <v>1644</v>
      </c>
      <c r="P1525" s="55" t="s">
        <v>329</v>
      </c>
      <c r="Q1525" s="55" t="s">
        <v>330</v>
      </c>
      <c r="R1525" s="55" t="s">
        <v>1644</v>
      </c>
      <c r="S1525" s="55" t="s">
        <v>1644</v>
      </c>
      <c r="T1525" s="55" t="s">
        <v>1644</v>
      </c>
      <c r="U1525" s="55" t="s">
        <v>3992</v>
      </c>
      <c r="V1525" s="55" t="s">
        <v>1881</v>
      </c>
      <c r="W1525" s="55" t="s">
        <v>1644</v>
      </c>
      <c r="X1525" s="56"/>
      <c r="Y1525" s="55" t="s">
        <v>1644</v>
      </c>
      <c r="Z1525" s="56"/>
      <c r="AA1525" s="55" t="s">
        <v>1644</v>
      </c>
      <c r="AB1525" s="59">
        <v>835828</v>
      </c>
      <c r="AC1525" s="55" t="s">
        <v>1554</v>
      </c>
      <c r="AD1525" s="55" t="s">
        <v>1644</v>
      </c>
      <c r="AE1525" s="58">
        <v>0</v>
      </c>
      <c r="AF1525" s="55" t="s">
        <v>1644</v>
      </c>
      <c r="AG1525" s="55" t="s">
        <v>1644</v>
      </c>
      <c r="AH1525" s="55" t="s">
        <v>1644</v>
      </c>
      <c r="AI1525" s="55" t="s">
        <v>1644</v>
      </c>
      <c r="AJ1525" s="55" t="s">
        <v>1644</v>
      </c>
      <c r="AK1525" s="55" t="s">
        <v>1644</v>
      </c>
      <c r="AL1525" s="55" t="s">
        <v>1644</v>
      </c>
      <c r="AM1525" s="55" t="s">
        <v>3861</v>
      </c>
      <c r="AN1525" s="55" t="s">
        <v>1644</v>
      </c>
      <c r="AO1525" t="s">
        <v>3842</v>
      </c>
    </row>
    <row r="1526" spans="1:41" x14ac:dyDescent="0.25">
      <c r="A1526" s="56">
        <v>45777</v>
      </c>
      <c r="B1526" s="92" t="s">
        <v>2824</v>
      </c>
      <c r="C1526" s="55" t="s">
        <v>4319</v>
      </c>
      <c r="D1526" s="55" t="s">
        <v>3859</v>
      </c>
      <c r="E1526" s="55" t="s">
        <v>89</v>
      </c>
      <c r="F1526" s="55">
        <v>50900020</v>
      </c>
      <c r="G1526" s="55" t="s">
        <v>492</v>
      </c>
      <c r="H1526" s="55" t="s">
        <v>89</v>
      </c>
      <c r="I1526" s="57">
        <v>83.33</v>
      </c>
      <c r="J1526" s="57">
        <v>83.33</v>
      </c>
      <c r="K1526" s="55" t="s">
        <v>4318</v>
      </c>
      <c r="L1526" s="55" t="s">
        <v>1644</v>
      </c>
      <c r="M1526" s="55" t="s">
        <v>4319</v>
      </c>
      <c r="N1526" s="56">
        <v>45777</v>
      </c>
      <c r="O1526" s="55" t="s">
        <v>1644</v>
      </c>
      <c r="P1526" s="55" t="s">
        <v>329</v>
      </c>
      <c r="Q1526" s="55" t="s">
        <v>330</v>
      </c>
      <c r="R1526" s="55" t="s">
        <v>1644</v>
      </c>
      <c r="S1526" s="55" t="s">
        <v>1644</v>
      </c>
      <c r="T1526" s="55" t="s">
        <v>1644</v>
      </c>
      <c r="U1526" s="55" t="s">
        <v>4015</v>
      </c>
      <c r="V1526" s="55" t="s">
        <v>1881</v>
      </c>
      <c r="W1526" s="55" t="s">
        <v>1644</v>
      </c>
      <c r="X1526" s="56"/>
      <c r="Y1526" s="55" t="s">
        <v>1644</v>
      </c>
      <c r="Z1526" s="56"/>
      <c r="AA1526" s="55" t="s">
        <v>1644</v>
      </c>
      <c r="AB1526" s="59">
        <v>1336833</v>
      </c>
      <c r="AC1526" s="55" t="s">
        <v>1554</v>
      </c>
      <c r="AD1526" s="55" t="s">
        <v>1644</v>
      </c>
      <c r="AE1526" s="58">
        <v>0</v>
      </c>
      <c r="AF1526" s="55" t="s">
        <v>1644</v>
      </c>
      <c r="AG1526" s="55" t="s">
        <v>1644</v>
      </c>
      <c r="AH1526" s="55" t="s">
        <v>1644</v>
      </c>
      <c r="AI1526" s="55" t="s">
        <v>1644</v>
      </c>
      <c r="AJ1526" s="55" t="s">
        <v>1644</v>
      </c>
      <c r="AK1526" s="55" t="s">
        <v>1644</v>
      </c>
      <c r="AL1526" s="55" t="s">
        <v>1644</v>
      </c>
      <c r="AM1526" s="55" t="s">
        <v>3861</v>
      </c>
      <c r="AN1526" s="55" t="s">
        <v>1644</v>
      </c>
      <c r="AO1526" t="s">
        <v>3842</v>
      </c>
    </row>
    <row r="1527" spans="1:41" x14ac:dyDescent="0.25">
      <c r="A1527" s="56">
        <v>45777</v>
      </c>
      <c r="B1527" s="92" t="s">
        <v>2824</v>
      </c>
      <c r="C1527" s="55" t="s">
        <v>4319</v>
      </c>
      <c r="D1527" s="55" t="s">
        <v>3859</v>
      </c>
      <c r="E1527" s="55" t="s">
        <v>89</v>
      </c>
      <c r="F1527" s="55">
        <v>50900020</v>
      </c>
      <c r="G1527" s="55" t="s">
        <v>492</v>
      </c>
      <c r="H1527" s="55" t="s">
        <v>89</v>
      </c>
      <c r="I1527" s="57">
        <v>9.6999999999999993</v>
      </c>
      <c r="J1527" s="57">
        <v>9.6999999999999993</v>
      </c>
      <c r="K1527" s="55" t="s">
        <v>4318</v>
      </c>
      <c r="L1527" s="55" t="s">
        <v>1644</v>
      </c>
      <c r="M1527" s="55" t="s">
        <v>4319</v>
      </c>
      <c r="N1527" s="56">
        <v>45777</v>
      </c>
      <c r="O1527" s="55" t="s">
        <v>1644</v>
      </c>
      <c r="P1527" s="55" t="s">
        <v>329</v>
      </c>
      <c r="Q1527" s="55" t="s">
        <v>330</v>
      </c>
      <c r="R1527" s="55" t="s">
        <v>1644</v>
      </c>
      <c r="S1527" s="55" t="s">
        <v>1644</v>
      </c>
      <c r="T1527" s="55" t="s">
        <v>1644</v>
      </c>
      <c r="U1527" s="55" t="s">
        <v>3975</v>
      </c>
      <c r="V1527" s="55" t="s">
        <v>1881</v>
      </c>
      <c r="W1527" s="55" t="s">
        <v>1644</v>
      </c>
      <c r="X1527" s="56"/>
      <c r="Y1527" s="55" t="s">
        <v>1644</v>
      </c>
      <c r="Z1527" s="56"/>
      <c r="AA1527" s="55" t="s">
        <v>1644</v>
      </c>
      <c r="AB1527" s="59">
        <v>155581</v>
      </c>
      <c r="AC1527" s="55" t="s">
        <v>1554</v>
      </c>
      <c r="AD1527" s="55" t="s">
        <v>1644</v>
      </c>
      <c r="AE1527" s="58">
        <v>0</v>
      </c>
      <c r="AF1527" s="55" t="s">
        <v>1644</v>
      </c>
      <c r="AG1527" s="55" t="s">
        <v>1644</v>
      </c>
      <c r="AH1527" s="55" t="s">
        <v>1644</v>
      </c>
      <c r="AI1527" s="55" t="s">
        <v>1644</v>
      </c>
      <c r="AJ1527" s="55" t="s">
        <v>1644</v>
      </c>
      <c r="AK1527" s="55" t="s">
        <v>1644</v>
      </c>
      <c r="AL1527" s="55" t="s">
        <v>1644</v>
      </c>
      <c r="AM1527" s="55" t="s">
        <v>3861</v>
      </c>
      <c r="AN1527" s="55" t="s">
        <v>1644</v>
      </c>
      <c r="AO1527" t="s">
        <v>3842</v>
      </c>
    </row>
    <row r="1528" spans="1:41" x14ac:dyDescent="0.25">
      <c r="A1528" s="56">
        <v>45777</v>
      </c>
      <c r="B1528" s="92" t="s">
        <v>2824</v>
      </c>
      <c r="C1528" s="55" t="s">
        <v>4319</v>
      </c>
      <c r="D1528" s="55" t="s">
        <v>3859</v>
      </c>
      <c r="E1528" s="55" t="s">
        <v>89</v>
      </c>
      <c r="F1528" s="55">
        <v>50900020</v>
      </c>
      <c r="G1528" s="55" t="s">
        <v>492</v>
      </c>
      <c r="H1528" s="55" t="s">
        <v>89</v>
      </c>
      <c r="I1528" s="57">
        <v>18.23</v>
      </c>
      <c r="J1528" s="57">
        <v>18.23</v>
      </c>
      <c r="K1528" s="55" t="s">
        <v>4318</v>
      </c>
      <c r="L1528" s="55" t="s">
        <v>1644</v>
      </c>
      <c r="M1528" s="55" t="s">
        <v>4319</v>
      </c>
      <c r="N1528" s="56">
        <v>45777</v>
      </c>
      <c r="O1528" s="55" t="s">
        <v>1644</v>
      </c>
      <c r="P1528" s="55" t="s">
        <v>329</v>
      </c>
      <c r="Q1528" s="55" t="s">
        <v>330</v>
      </c>
      <c r="R1528" s="55" t="s">
        <v>1644</v>
      </c>
      <c r="S1528" s="55" t="s">
        <v>1644</v>
      </c>
      <c r="T1528" s="55" t="s">
        <v>1644</v>
      </c>
      <c r="U1528" s="55" t="s">
        <v>4010</v>
      </c>
      <c r="V1528" s="55" t="s">
        <v>1881</v>
      </c>
      <c r="W1528" s="55" t="s">
        <v>1644</v>
      </c>
      <c r="X1528" s="56"/>
      <c r="Y1528" s="55" t="s">
        <v>1644</v>
      </c>
      <c r="Z1528" s="56"/>
      <c r="AA1528" s="55" t="s">
        <v>1644</v>
      </c>
      <c r="AB1528" s="59">
        <v>292433</v>
      </c>
      <c r="AC1528" s="55" t="s">
        <v>1554</v>
      </c>
      <c r="AD1528" s="55" t="s">
        <v>1644</v>
      </c>
      <c r="AE1528" s="58">
        <v>0</v>
      </c>
      <c r="AF1528" s="55" t="s">
        <v>1644</v>
      </c>
      <c r="AG1528" s="55" t="s">
        <v>1644</v>
      </c>
      <c r="AH1528" s="55" t="s">
        <v>1644</v>
      </c>
      <c r="AI1528" s="55" t="s">
        <v>1644</v>
      </c>
      <c r="AJ1528" s="55" t="s">
        <v>1644</v>
      </c>
      <c r="AK1528" s="55" t="s">
        <v>1644</v>
      </c>
      <c r="AL1528" s="55" t="s">
        <v>1644</v>
      </c>
      <c r="AM1528" s="55" t="s">
        <v>3861</v>
      </c>
      <c r="AN1528" s="55" t="s">
        <v>1644</v>
      </c>
      <c r="AO1528" t="s">
        <v>3842</v>
      </c>
    </row>
    <row r="1529" spans="1:41" x14ac:dyDescent="0.25">
      <c r="A1529" s="56">
        <v>45777</v>
      </c>
      <c r="B1529" s="92" t="s">
        <v>2824</v>
      </c>
      <c r="C1529" s="55" t="s">
        <v>4319</v>
      </c>
      <c r="D1529" s="55" t="s">
        <v>3859</v>
      </c>
      <c r="E1529" s="55" t="s">
        <v>89</v>
      </c>
      <c r="F1529" s="55">
        <v>50900020</v>
      </c>
      <c r="G1529" s="55" t="s">
        <v>492</v>
      </c>
      <c r="H1529" s="55" t="s">
        <v>89</v>
      </c>
      <c r="I1529" s="57">
        <v>18.23</v>
      </c>
      <c r="J1529" s="57">
        <v>18.23</v>
      </c>
      <c r="K1529" s="55" t="s">
        <v>4318</v>
      </c>
      <c r="L1529" s="55" t="s">
        <v>1644</v>
      </c>
      <c r="M1529" s="55" t="s">
        <v>4319</v>
      </c>
      <c r="N1529" s="56">
        <v>45777</v>
      </c>
      <c r="O1529" s="55" t="s">
        <v>1644</v>
      </c>
      <c r="P1529" s="55" t="s">
        <v>329</v>
      </c>
      <c r="Q1529" s="55" t="s">
        <v>330</v>
      </c>
      <c r="R1529" s="55" t="s">
        <v>1644</v>
      </c>
      <c r="S1529" s="55" t="s">
        <v>1644</v>
      </c>
      <c r="T1529" s="55" t="s">
        <v>1644</v>
      </c>
      <c r="U1529" s="55" t="s">
        <v>4031</v>
      </c>
      <c r="V1529" s="55" t="s">
        <v>1881</v>
      </c>
      <c r="W1529" s="55" t="s">
        <v>1644</v>
      </c>
      <c r="X1529" s="56"/>
      <c r="Y1529" s="55" t="s">
        <v>1644</v>
      </c>
      <c r="Z1529" s="56"/>
      <c r="AA1529" s="55" t="s">
        <v>1644</v>
      </c>
      <c r="AB1529" s="59">
        <v>292433</v>
      </c>
      <c r="AC1529" s="55" t="s">
        <v>1554</v>
      </c>
      <c r="AD1529" s="55" t="s">
        <v>1644</v>
      </c>
      <c r="AE1529" s="58">
        <v>0</v>
      </c>
      <c r="AF1529" s="55" t="s">
        <v>1644</v>
      </c>
      <c r="AG1529" s="55" t="s">
        <v>1644</v>
      </c>
      <c r="AH1529" s="55" t="s">
        <v>1644</v>
      </c>
      <c r="AI1529" s="55" t="s">
        <v>1644</v>
      </c>
      <c r="AJ1529" s="55" t="s">
        <v>1644</v>
      </c>
      <c r="AK1529" s="55" t="s">
        <v>1644</v>
      </c>
      <c r="AL1529" s="55" t="s">
        <v>1644</v>
      </c>
      <c r="AM1529" s="55" t="s">
        <v>3861</v>
      </c>
      <c r="AN1529" s="55" t="s">
        <v>1644</v>
      </c>
      <c r="AO1529" t="s">
        <v>3842</v>
      </c>
    </row>
    <row r="1530" spans="1:41" x14ac:dyDescent="0.25">
      <c r="A1530" s="56">
        <v>45777</v>
      </c>
      <c r="B1530" s="92" t="s">
        <v>2824</v>
      </c>
      <c r="C1530" s="55" t="s">
        <v>4319</v>
      </c>
      <c r="D1530" s="55" t="s">
        <v>3859</v>
      </c>
      <c r="E1530" s="55" t="s">
        <v>89</v>
      </c>
      <c r="F1530" s="55">
        <v>50900020</v>
      </c>
      <c r="G1530" s="55" t="s">
        <v>492</v>
      </c>
      <c r="H1530" s="55" t="s">
        <v>89</v>
      </c>
      <c r="I1530" s="57">
        <v>246.61</v>
      </c>
      <c r="J1530" s="57">
        <v>246.61</v>
      </c>
      <c r="K1530" s="55" t="s">
        <v>4318</v>
      </c>
      <c r="L1530" s="55" t="s">
        <v>1644</v>
      </c>
      <c r="M1530" s="55" t="s">
        <v>4319</v>
      </c>
      <c r="N1530" s="56">
        <v>45777</v>
      </c>
      <c r="O1530" s="55" t="s">
        <v>1644</v>
      </c>
      <c r="P1530" s="55" t="s">
        <v>329</v>
      </c>
      <c r="Q1530" s="55" t="s">
        <v>330</v>
      </c>
      <c r="R1530" s="55" t="s">
        <v>1644</v>
      </c>
      <c r="S1530" s="55" t="s">
        <v>1644</v>
      </c>
      <c r="T1530" s="55" t="s">
        <v>1644</v>
      </c>
      <c r="U1530" s="55" t="s">
        <v>3954</v>
      </c>
      <c r="V1530" s="55" t="s">
        <v>1881</v>
      </c>
      <c r="W1530" s="55" t="s">
        <v>1644</v>
      </c>
      <c r="X1530" s="56"/>
      <c r="Y1530" s="55" t="s">
        <v>1644</v>
      </c>
      <c r="Z1530" s="56"/>
      <c r="AA1530" s="55" t="s">
        <v>1644</v>
      </c>
      <c r="AB1530" s="59">
        <v>4082484</v>
      </c>
      <c r="AC1530" s="55" t="s">
        <v>1554</v>
      </c>
      <c r="AD1530" s="55" t="s">
        <v>1644</v>
      </c>
      <c r="AE1530" s="58">
        <v>0</v>
      </c>
      <c r="AF1530" s="55" t="s">
        <v>1644</v>
      </c>
      <c r="AG1530" s="55" t="s">
        <v>1644</v>
      </c>
      <c r="AH1530" s="55" t="s">
        <v>1644</v>
      </c>
      <c r="AI1530" s="55" t="s">
        <v>1644</v>
      </c>
      <c r="AJ1530" s="55" t="s">
        <v>1644</v>
      </c>
      <c r="AK1530" s="55" t="s">
        <v>1644</v>
      </c>
      <c r="AL1530" s="55" t="s">
        <v>1644</v>
      </c>
      <c r="AM1530" s="55" t="s">
        <v>3861</v>
      </c>
      <c r="AN1530" s="55" t="s">
        <v>1644</v>
      </c>
      <c r="AO1530" t="s">
        <v>3842</v>
      </c>
    </row>
    <row r="1531" spans="1:41" x14ac:dyDescent="0.25">
      <c r="A1531" s="56">
        <v>45777</v>
      </c>
      <c r="B1531" s="92" t="s">
        <v>2824</v>
      </c>
      <c r="C1531" s="55" t="s">
        <v>4320</v>
      </c>
      <c r="D1531" s="55" t="s">
        <v>3859</v>
      </c>
      <c r="E1531" s="55" t="s">
        <v>89</v>
      </c>
      <c r="F1531" s="55">
        <v>50900050</v>
      </c>
      <c r="G1531" s="55" t="s">
        <v>498</v>
      </c>
      <c r="H1531" s="55" t="s">
        <v>89</v>
      </c>
      <c r="I1531" s="57">
        <v>8.76</v>
      </c>
      <c r="J1531" s="57">
        <v>8.76</v>
      </c>
      <c r="K1531" s="55" t="s">
        <v>4318</v>
      </c>
      <c r="L1531" s="55" t="s">
        <v>1644</v>
      </c>
      <c r="M1531" s="55" t="s">
        <v>4320</v>
      </c>
      <c r="N1531" s="56">
        <v>45777</v>
      </c>
      <c r="O1531" s="55" t="s">
        <v>1644</v>
      </c>
      <c r="P1531" s="55" t="s">
        <v>329</v>
      </c>
      <c r="Q1531" s="55" t="s">
        <v>330</v>
      </c>
      <c r="R1531" s="55" t="s">
        <v>1644</v>
      </c>
      <c r="S1531" s="55" t="s">
        <v>1644</v>
      </c>
      <c r="T1531" s="55" t="s">
        <v>1644</v>
      </c>
      <c r="U1531" s="55" t="s">
        <v>4221</v>
      </c>
      <c r="V1531" s="55" t="s">
        <v>1881</v>
      </c>
      <c r="W1531" s="55" t="s">
        <v>1644</v>
      </c>
      <c r="X1531" s="56"/>
      <c r="Y1531" s="55" t="s">
        <v>1644</v>
      </c>
      <c r="Z1531" s="56"/>
      <c r="AA1531" s="55" t="s">
        <v>1644</v>
      </c>
      <c r="AB1531" s="59">
        <v>137037</v>
      </c>
      <c r="AC1531" s="55" t="s">
        <v>1554</v>
      </c>
      <c r="AD1531" s="55" t="s">
        <v>1644</v>
      </c>
      <c r="AE1531" s="58">
        <v>0</v>
      </c>
      <c r="AF1531" s="55" t="s">
        <v>1644</v>
      </c>
      <c r="AG1531" s="55" t="s">
        <v>1644</v>
      </c>
      <c r="AH1531" s="55" t="s">
        <v>1644</v>
      </c>
      <c r="AI1531" s="55" t="s">
        <v>1644</v>
      </c>
      <c r="AJ1531" s="55" t="s">
        <v>1644</v>
      </c>
      <c r="AK1531" s="55" t="s">
        <v>1644</v>
      </c>
      <c r="AL1531" s="55" t="s">
        <v>1644</v>
      </c>
      <c r="AM1531" s="55" t="s">
        <v>3861</v>
      </c>
      <c r="AN1531" s="55" t="s">
        <v>1644</v>
      </c>
      <c r="AO1531" t="s">
        <v>3842</v>
      </c>
    </row>
    <row r="1532" spans="1:41" x14ac:dyDescent="0.25">
      <c r="A1532" s="56">
        <v>45777</v>
      </c>
      <c r="B1532" s="92" t="s">
        <v>2824</v>
      </c>
      <c r="C1532" s="55" t="s">
        <v>4320</v>
      </c>
      <c r="D1532" s="55" t="s">
        <v>3859</v>
      </c>
      <c r="E1532" s="55" t="s">
        <v>89</v>
      </c>
      <c r="F1532" s="55">
        <v>50900050</v>
      </c>
      <c r="G1532" s="55" t="s">
        <v>498</v>
      </c>
      <c r="H1532" s="55" t="s">
        <v>89</v>
      </c>
      <c r="I1532" s="57">
        <v>10.82</v>
      </c>
      <c r="J1532" s="57">
        <v>10.82</v>
      </c>
      <c r="K1532" s="55" t="s">
        <v>4318</v>
      </c>
      <c r="L1532" s="55" t="s">
        <v>1644</v>
      </c>
      <c r="M1532" s="55" t="s">
        <v>4320</v>
      </c>
      <c r="N1532" s="56">
        <v>45777</v>
      </c>
      <c r="O1532" s="55" t="s">
        <v>1644</v>
      </c>
      <c r="P1532" s="55" t="s">
        <v>329</v>
      </c>
      <c r="Q1532" s="55" t="s">
        <v>330</v>
      </c>
      <c r="R1532" s="55" t="s">
        <v>1644</v>
      </c>
      <c r="S1532" s="55" t="s">
        <v>1644</v>
      </c>
      <c r="T1532" s="55" t="s">
        <v>1644</v>
      </c>
      <c r="U1532" s="55" t="s">
        <v>4223</v>
      </c>
      <c r="V1532" s="55" t="s">
        <v>1881</v>
      </c>
      <c r="W1532" s="55" t="s">
        <v>1644</v>
      </c>
      <c r="X1532" s="56"/>
      <c r="Y1532" s="55" t="s">
        <v>1644</v>
      </c>
      <c r="Z1532" s="56"/>
      <c r="AA1532" s="55" t="s">
        <v>1644</v>
      </c>
      <c r="AB1532" s="59">
        <v>155166</v>
      </c>
      <c r="AC1532" s="55" t="s">
        <v>1554</v>
      </c>
      <c r="AD1532" s="55" t="s">
        <v>1644</v>
      </c>
      <c r="AE1532" s="58">
        <v>0</v>
      </c>
      <c r="AF1532" s="55" t="s">
        <v>1644</v>
      </c>
      <c r="AG1532" s="55" t="s">
        <v>1644</v>
      </c>
      <c r="AH1532" s="55" t="s">
        <v>1644</v>
      </c>
      <c r="AI1532" s="55" t="s">
        <v>1644</v>
      </c>
      <c r="AJ1532" s="55" t="s">
        <v>1644</v>
      </c>
      <c r="AK1532" s="55" t="s">
        <v>1644</v>
      </c>
      <c r="AL1532" s="55" t="s">
        <v>1644</v>
      </c>
      <c r="AM1532" s="55" t="s">
        <v>3861</v>
      </c>
      <c r="AN1532" s="55" t="s">
        <v>1644</v>
      </c>
      <c r="AO1532" t="s">
        <v>3842</v>
      </c>
    </row>
    <row r="1533" spans="1:41" x14ac:dyDescent="0.25">
      <c r="A1533" s="56">
        <v>45777</v>
      </c>
      <c r="B1533" s="92" t="s">
        <v>2824</v>
      </c>
      <c r="C1533" s="55" t="s">
        <v>4320</v>
      </c>
      <c r="D1533" s="55" t="s">
        <v>3859</v>
      </c>
      <c r="E1533" s="55" t="s">
        <v>89</v>
      </c>
      <c r="F1533" s="55">
        <v>50900050</v>
      </c>
      <c r="G1533" s="55" t="s">
        <v>498</v>
      </c>
      <c r="H1533" s="55" t="s">
        <v>89</v>
      </c>
      <c r="I1533" s="57">
        <v>8.76</v>
      </c>
      <c r="J1533" s="57">
        <v>8.76</v>
      </c>
      <c r="K1533" s="55" t="s">
        <v>4318</v>
      </c>
      <c r="L1533" s="55" t="s">
        <v>1644</v>
      </c>
      <c r="M1533" s="55" t="s">
        <v>4320</v>
      </c>
      <c r="N1533" s="56">
        <v>45777</v>
      </c>
      <c r="O1533" s="55" t="s">
        <v>1644</v>
      </c>
      <c r="P1533" s="55" t="s">
        <v>329</v>
      </c>
      <c r="Q1533" s="55" t="s">
        <v>330</v>
      </c>
      <c r="R1533" s="55" t="s">
        <v>1644</v>
      </c>
      <c r="S1533" s="55" t="s">
        <v>1644</v>
      </c>
      <c r="T1533" s="55" t="s">
        <v>1644</v>
      </c>
      <c r="U1533" s="55" t="s">
        <v>4211</v>
      </c>
      <c r="V1533" s="55" t="s">
        <v>1881</v>
      </c>
      <c r="W1533" s="55" t="s">
        <v>1644</v>
      </c>
      <c r="X1533" s="56"/>
      <c r="Y1533" s="55" t="s">
        <v>1644</v>
      </c>
      <c r="Z1533" s="56"/>
      <c r="AA1533" s="55" t="s">
        <v>1644</v>
      </c>
      <c r="AB1533" s="59">
        <v>137031</v>
      </c>
      <c r="AC1533" s="55" t="s">
        <v>1554</v>
      </c>
      <c r="AD1533" s="55" t="s">
        <v>1644</v>
      </c>
      <c r="AE1533" s="58">
        <v>0</v>
      </c>
      <c r="AF1533" s="55" t="s">
        <v>1644</v>
      </c>
      <c r="AG1533" s="55" t="s">
        <v>1644</v>
      </c>
      <c r="AH1533" s="55" t="s">
        <v>1644</v>
      </c>
      <c r="AI1533" s="55" t="s">
        <v>1644</v>
      </c>
      <c r="AJ1533" s="55" t="s">
        <v>1644</v>
      </c>
      <c r="AK1533" s="55" t="s">
        <v>1644</v>
      </c>
      <c r="AL1533" s="55" t="s">
        <v>1644</v>
      </c>
      <c r="AM1533" s="55" t="s">
        <v>3861</v>
      </c>
      <c r="AN1533" s="55" t="s">
        <v>1644</v>
      </c>
      <c r="AO1533" t="s">
        <v>3842</v>
      </c>
    </row>
    <row r="1534" spans="1:41" x14ac:dyDescent="0.25">
      <c r="A1534" s="56">
        <v>45777</v>
      </c>
      <c r="B1534" s="92" t="s">
        <v>2824</v>
      </c>
      <c r="C1534" s="55" t="s">
        <v>4320</v>
      </c>
      <c r="D1534" s="55" t="s">
        <v>3859</v>
      </c>
      <c r="E1534" s="55" t="s">
        <v>89</v>
      </c>
      <c r="F1534" s="55">
        <v>50900050</v>
      </c>
      <c r="G1534" s="55" t="s">
        <v>498</v>
      </c>
      <c r="H1534" s="55" t="s">
        <v>89</v>
      </c>
      <c r="I1534" s="57">
        <v>10.82</v>
      </c>
      <c r="J1534" s="57">
        <v>10.82</v>
      </c>
      <c r="K1534" s="55" t="s">
        <v>4318</v>
      </c>
      <c r="L1534" s="55" t="s">
        <v>1644</v>
      </c>
      <c r="M1534" s="55" t="s">
        <v>4320</v>
      </c>
      <c r="N1534" s="56">
        <v>45777</v>
      </c>
      <c r="O1534" s="55" t="s">
        <v>1644</v>
      </c>
      <c r="P1534" s="55" t="s">
        <v>329</v>
      </c>
      <c r="Q1534" s="55" t="s">
        <v>330</v>
      </c>
      <c r="R1534" s="55" t="s">
        <v>1644</v>
      </c>
      <c r="S1534" s="55" t="s">
        <v>1644</v>
      </c>
      <c r="T1534" s="55" t="s">
        <v>1644</v>
      </c>
      <c r="U1534" s="55" t="s">
        <v>4216</v>
      </c>
      <c r="V1534" s="55" t="s">
        <v>1881</v>
      </c>
      <c r="W1534" s="55" t="s">
        <v>1644</v>
      </c>
      <c r="X1534" s="56"/>
      <c r="Y1534" s="55" t="s">
        <v>1644</v>
      </c>
      <c r="Z1534" s="56"/>
      <c r="AA1534" s="55" t="s">
        <v>1644</v>
      </c>
      <c r="AB1534" s="59">
        <v>155166</v>
      </c>
      <c r="AC1534" s="55" t="s">
        <v>1554</v>
      </c>
      <c r="AD1534" s="55" t="s">
        <v>1644</v>
      </c>
      <c r="AE1534" s="58">
        <v>0</v>
      </c>
      <c r="AF1534" s="55" t="s">
        <v>1644</v>
      </c>
      <c r="AG1534" s="55" t="s">
        <v>1644</v>
      </c>
      <c r="AH1534" s="55" t="s">
        <v>1644</v>
      </c>
      <c r="AI1534" s="55" t="s">
        <v>1644</v>
      </c>
      <c r="AJ1534" s="55" t="s">
        <v>1644</v>
      </c>
      <c r="AK1534" s="55" t="s">
        <v>1644</v>
      </c>
      <c r="AL1534" s="55" t="s">
        <v>1644</v>
      </c>
      <c r="AM1534" s="55" t="s">
        <v>3861</v>
      </c>
      <c r="AN1534" s="55" t="s">
        <v>1644</v>
      </c>
      <c r="AO1534" t="s">
        <v>3842</v>
      </c>
    </row>
    <row r="1535" spans="1:41" x14ac:dyDescent="0.25">
      <c r="A1535" s="56">
        <v>45777</v>
      </c>
      <c r="B1535" s="92" t="s">
        <v>2824</v>
      </c>
      <c r="C1535" s="55" t="s">
        <v>4320</v>
      </c>
      <c r="D1535" s="55" t="s">
        <v>3859</v>
      </c>
      <c r="E1535" s="55" t="s">
        <v>89</v>
      </c>
      <c r="F1535" s="55">
        <v>50900050</v>
      </c>
      <c r="G1535" s="55" t="s">
        <v>498</v>
      </c>
      <c r="H1535" s="55" t="s">
        <v>89</v>
      </c>
      <c r="I1535" s="57">
        <v>10.82</v>
      </c>
      <c r="J1535" s="57">
        <v>10.82</v>
      </c>
      <c r="K1535" s="55" t="s">
        <v>4318</v>
      </c>
      <c r="L1535" s="55" t="s">
        <v>1644</v>
      </c>
      <c r="M1535" s="55" t="s">
        <v>4320</v>
      </c>
      <c r="N1535" s="56">
        <v>45777</v>
      </c>
      <c r="O1535" s="55" t="s">
        <v>1644</v>
      </c>
      <c r="P1535" s="55" t="s">
        <v>329</v>
      </c>
      <c r="Q1535" s="55" t="s">
        <v>330</v>
      </c>
      <c r="R1535" s="55" t="s">
        <v>1644</v>
      </c>
      <c r="S1535" s="55" t="s">
        <v>1644</v>
      </c>
      <c r="T1535" s="55" t="s">
        <v>1644</v>
      </c>
      <c r="U1535" s="55" t="s">
        <v>4225</v>
      </c>
      <c r="V1535" s="55" t="s">
        <v>1881</v>
      </c>
      <c r="W1535" s="55" t="s">
        <v>1644</v>
      </c>
      <c r="X1535" s="56"/>
      <c r="Y1535" s="55" t="s">
        <v>1644</v>
      </c>
      <c r="Z1535" s="56"/>
      <c r="AA1535" s="55" t="s">
        <v>1644</v>
      </c>
      <c r="AB1535" s="59">
        <v>155166</v>
      </c>
      <c r="AC1535" s="55" t="s">
        <v>1554</v>
      </c>
      <c r="AD1535" s="55" t="s">
        <v>1644</v>
      </c>
      <c r="AE1535" s="58">
        <v>0</v>
      </c>
      <c r="AF1535" s="55" t="s">
        <v>1644</v>
      </c>
      <c r="AG1535" s="55" t="s">
        <v>1644</v>
      </c>
      <c r="AH1535" s="55" t="s">
        <v>1644</v>
      </c>
      <c r="AI1535" s="55" t="s">
        <v>1644</v>
      </c>
      <c r="AJ1535" s="55" t="s">
        <v>1644</v>
      </c>
      <c r="AK1535" s="55" t="s">
        <v>1644</v>
      </c>
      <c r="AL1535" s="55" t="s">
        <v>1644</v>
      </c>
      <c r="AM1535" s="55" t="s">
        <v>3861</v>
      </c>
      <c r="AN1535" s="55" t="s">
        <v>1644</v>
      </c>
      <c r="AO1535" t="s">
        <v>3842</v>
      </c>
    </row>
    <row r="1536" spans="1:41" x14ac:dyDescent="0.25">
      <c r="A1536" s="56">
        <v>45777</v>
      </c>
      <c r="B1536" s="92" t="s">
        <v>2824</v>
      </c>
      <c r="C1536" s="55" t="s">
        <v>4320</v>
      </c>
      <c r="D1536" s="55" t="s">
        <v>3859</v>
      </c>
      <c r="E1536" s="55" t="s">
        <v>89</v>
      </c>
      <c r="F1536" s="55">
        <v>50900050</v>
      </c>
      <c r="G1536" s="55" t="s">
        <v>498</v>
      </c>
      <c r="H1536" s="55" t="s">
        <v>89</v>
      </c>
      <c r="I1536" s="57">
        <v>8.76</v>
      </c>
      <c r="J1536" s="57">
        <v>8.76</v>
      </c>
      <c r="K1536" s="55" t="s">
        <v>4318</v>
      </c>
      <c r="L1536" s="55" t="s">
        <v>1644</v>
      </c>
      <c r="M1536" s="55" t="s">
        <v>4320</v>
      </c>
      <c r="N1536" s="56">
        <v>45777</v>
      </c>
      <c r="O1536" s="55" t="s">
        <v>1644</v>
      </c>
      <c r="P1536" s="55" t="s">
        <v>329</v>
      </c>
      <c r="Q1536" s="55" t="s">
        <v>330</v>
      </c>
      <c r="R1536" s="55" t="s">
        <v>1644</v>
      </c>
      <c r="S1536" s="55" t="s">
        <v>1644</v>
      </c>
      <c r="T1536" s="55" t="s">
        <v>1644</v>
      </c>
      <c r="U1536" s="55" t="s">
        <v>4214</v>
      </c>
      <c r="V1536" s="55" t="s">
        <v>1881</v>
      </c>
      <c r="W1536" s="55" t="s">
        <v>1644</v>
      </c>
      <c r="X1536" s="56"/>
      <c r="Y1536" s="55" t="s">
        <v>1644</v>
      </c>
      <c r="Z1536" s="56"/>
      <c r="AA1536" s="55" t="s">
        <v>1644</v>
      </c>
      <c r="AB1536" s="59">
        <v>137031</v>
      </c>
      <c r="AC1536" s="55" t="s">
        <v>1554</v>
      </c>
      <c r="AD1536" s="55" t="s">
        <v>1644</v>
      </c>
      <c r="AE1536" s="58">
        <v>0</v>
      </c>
      <c r="AF1536" s="55" t="s">
        <v>1644</v>
      </c>
      <c r="AG1536" s="55" t="s">
        <v>1644</v>
      </c>
      <c r="AH1536" s="55" t="s">
        <v>1644</v>
      </c>
      <c r="AI1536" s="55" t="s">
        <v>1644</v>
      </c>
      <c r="AJ1536" s="55" t="s">
        <v>1644</v>
      </c>
      <c r="AK1536" s="55" t="s">
        <v>1644</v>
      </c>
      <c r="AL1536" s="55" t="s">
        <v>1644</v>
      </c>
      <c r="AM1536" s="55" t="s">
        <v>3861</v>
      </c>
      <c r="AN1536" s="55" t="s">
        <v>1644</v>
      </c>
      <c r="AO1536" t="s">
        <v>3842</v>
      </c>
    </row>
    <row r="1537" spans="1:41" x14ac:dyDescent="0.25">
      <c r="A1537" s="56">
        <v>45777</v>
      </c>
      <c r="B1537" s="92" t="s">
        <v>2824</v>
      </c>
      <c r="C1537" s="55" t="s">
        <v>4320</v>
      </c>
      <c r="D1537" s="55" t="s">
        <v>3859</v>
      </c>
      <c r="E1537" s="55" t="s">
        <v>89</v>
      </c>
      <c r="F1537" s="55">
        <v>50900050</v>
      </c>
      <c r="G1537" s="55" t="s">
        <v>498</v>
      </c>
      <c r="H1537" s="55" t="s">
        <v>89</v>
      </c>
      <c r="I1537" s="57">
        <v>8.76</v>
      </c>
      <c r="J1537" s="57">
        <v>8.76</v>
      </c>
      <c r="K1537" s="55" t="s">
        <v>4318</v>
      </c>
      <c r="L1537" s="55" t="s">
        <v>1644</v>
      </c>
      <c r="M1537" s="55" t="s">
        <v>4320</v>
      </c>
      <c r="N1537" s="56">
        <v>45777</v>
      </c>
      <c r="O1537" s="55" t="s">
        <v>1644</v>
      </c>
      <c r="P1537" s="55" t="s">
        <v>329</v>
      </c>
      <c r="Q1537" s="55" t="s">
        <v>330</v>
      </c>
      <c r="R1537" s="55" t="s">
        <v>1644</v>
      </c>
      <c r="S1537" s="55" t="s">
        <v>1644</v>
      </c>
      <c r="T1537" s="55" t="s">
        <v>1644</v>
      </c>
      <c r="U1537" s="55" t="s">
        <v>4220</v>
      </c>
      <c r="V1537" s="55" t="s">
        <v>1881</v>
      </c>
      <c r="W1537" s="55" t="s">
        <v>1644</v>
      </c>
      <c r="X1537" s="56"/>
      <c r="Y1537" s="55" t="s">
        <v>1644</v>
      </c>
      <c r="Z1537" s="56"/>
      <c r="AA1537" s="55" t="s">
        <v>1644</v>
      </c>
      <c r="AB1537" s="59">
        <v>137031</v>
      </c>
      <c r="AC1537" s="55" t="s">
        <v>1554</v>
      </c>
      <c r="AD1537" s="55" t="s">
        <v>1644</v>
      </c>
      <c r="AE1537" s="58">
        <v>0</v>
      </c>
      <c r="AF1537" s="55" t="s">
        <v>1644</v>
      </c>
      <c r="AG1537" s="55" t="s">
        <v>1644</v>
      </c>
      <c r="AH1537" s="55" t="s">
        <v>1644</v>
      </c>
      <c r="AI1537" s="55" t="s">
        <v>1644</v>
      </c>
      <c r="AJ1537" s="55" t="s">
        <v>1644</v>
      </c>
      <c r="AK1537" s="55" t="s">
        <v>1644</v>
      </c>
      <c r="AL1537" s="55" t="s">
        <v>1644</v>
      </c>
      <c r="AM1537" s="55" t="s">
        <v>3861</v>
      </c>
      <c r="AN1537" s="55" t="s">
        <v>1644</v>
      </c>
      <c r="AO1537" t="s">
        <v>3842</v>
      </c>
    </row>
    <row r="1538" spans="1:41" x14ac:dyDescent="0.25">
      <c r="A1538" s="56">
        <v>45777</v>
      </c>
      <c r="B1538" s="92" t="s">
        <v>2824</v>
      </c>
      <c r="C1538" s="55" t="s">
        <v>4320</v>
      </c>
      <c r="D1538" s="55" t="s">
        <v>3859</v>
      </c>
      <c r="E1538" s="55" t="s">
        <v>89</v>
      </c>
      <c r="F1538" s="55">
        <v>50900020</v>
      </c>
      <c r="G1538" s="55" t="s">
        <v>492</v>
      </c>
      <c r="H1538" s="55" t="s">
        <v>89</v>
      </c>
      <c r="I1538" s="57">
        <v>1326.44</v>
      </c>
      <c r="J1538" s="57">
        <v>1326.44</v>
      </c>
      <c r="K1538" s="55" t="s">
        <v>4318</v>
      </c>
      <c r="L1538" s="55" t="s">
        <v>1644</v>
      </c>
      <c r="M1538" s="55" t="s">
        <v>4320</v>
      </c>
      <c r="N1538" s="56">
        <v>45777</v>
      </c>
      <c r="O1538" s="55" t="s">
        <v>1644</v>
      </c>
      <c r="P1538" s="55" t="s">
        <v>329</v>
      </c>
      <c r="Q1538" s="55" t="s">
        <v>330</v>
      </c>
      <c r="R1538" s="55" t="s">
        <v>1644</v>
      </c>
      <c r="S1538" s="55" t="s">
        <v>1644</v>
      </c>
      <c r="T1538" s="55" t="s">
        <v>1644</v>
      </c>
      <c r="U1538" s="55" t="s">
        <v>4239</v>
      </c>
      <c r="V1538" s="55" t="s">
        <v>1881</v>
      </c>
      <c r="W1538" s="55" t="s">
        <v>1644</v>
      </c>
      <c r="X1538" s="56"/>
      <c r="Y1538" s="55" t="s">
        <v>1644</v>
      </c>
      <c r="Z1538" s="56"/>
      <c r="AA1538" s="55" t="s">
        <v>1644</v>
      </c>
      <c r="AB1538" s="59">
        <v>20947264</v>
      </c>
      <c r="AC1538" s="55" t="s">
        <v>1554</v>
      </c>
      <c r="AD1538" s="55" t="s">
        <v>1644</v>
      </c>
      <c r="AE1538" s="58">
        <v>0</v>
      </c>
      <c r="AF1538" s="55" t="s">
        <v>1644</v>
      </c>
      <c r="AG1538" s="55" t="s">
        <v>1644</v>
      </c>
      <c r="AH1538" s="55" t="s">
        <v>1644</v>
      </c>
      <c r="AI1538" s="55" t="s">
        <v>1644</v>
      </c>
      <c r="AJ1538" s="55" t="s">
        <v>1644</v>
      </c>
      <c r="AK1538" s="55" t="s">
        <v>1644</v>
      </c>
      <c r="AL1538" s="55" t="s">
        <v>1644</v>
      </c>
      <c r="AM1538" s="55" t="s">
        <v>3861</v>
      </c>
      <c r="AN1538" s="55" t="s">
        <v>1644</v>
      </c>
      <c r="AO1538" t="s">
        <v>3842</v>
      </c>
    </row>
    <row r="1539" spans="1:41" x14ac:dyDescent="0.25">
      <c r="A1539" s="56">
        <v>45777</v>
      </c>
      <c r="B1539" s="92" t="s">
        <v>2824</v>
      </c>
      <c r="C1539" s="55" t="s">
        <v>4320</v>
      </c>
      <c r="D1539" s="55" t="s">
        <v>3859</v>
      </c>
      <c r="E1539" s="55" t="s">
        <v>89</v>
      </c>
      <c r="F1539" s="55">
        <v>50900050</v>
      </c>
      <c r="G1539" s="55" t="s">
        <v>498</v>
      </c>
      <c r="H1539" s="55" t="s">
        <v>89</v>
      </c>
      <c r="I1539" s="57">
        <v>6.84</v>
      </c>
      <c r="J1539" s="57">
        <v>6.84</v>
      </c>
      <c r="K1539" s="55" t="s">
        <v>4318</v>
      </c>
      <c r="L1539" s="55" t="s">
        <v>1644</v>
      </c>
      <c r="M1539" s="55" t="s">
        <v>4320</v>
      </c>
      <c r="N1539" s="56">
        <v>45777</v>
      </c>
      <c r="O1539" s="55" t="s">
        <v>1644</v>
      </c>
      <c r="P1539" s="55" t="s">
        <v>329</v>
      </c>
      <c r="Q1539" s="55" t="s">
        <v>330</v>
      </c>
      <c r="R1539" s="55" t="s">
        <v>1644</v>
      </c>
      <c r="S1539" s="55" t="s">
        <v>1644</v>
      </c>
      <c r="T1539" s="55" t="s">
        <v>1644</v>
      </c>
      <c r="U1539" s="55" t="s">
        <v>4219</v>
      </c>
      <c r="V1539" s="55" t="s">
        <v>1881</v>
      </c>
      <c r="W1539" s="55" t="s">
        <v>1644</v>
      </c>
      <c r="X1539" s="56"/>
      <c r="Y1539" s="55" t="s">
        <v>1644</v>
      </c>
      <c r="Z1539" s="56"/>
      <c r="AA1539" s="55" t="s">
        <v>1644</v>
      </c>
      <c r="AB1539" s="59">
        <v>106973</v>
      </c>
      <c r="AC1539" s="55" t="s">
        <v>1554</v>
      </c>
      <c r="AD1539" s="55" t="s">
        <v>1644</v>
      </c>
      <c r="AE1539" s="58">
        <v>0</v>
      </c>
      <c r="AF1539" s="55" t="s">
        <v>1644</v>
      </c>
      <c r="AG1539" s="55" t="s">
        <v>1644</v>
      </c>
      <c r="AH1539" s="55" t="s">
        <v>1644</v>
      </c>
      <c r="AI1539" s="55" t="s">
        <v>1644</v>
      </c>
      <c r="AJ1539" s="55" t="s">
        <v>1644</v>
      </c>
      <c r="AK1539" s="55" t="s">
        <v>1644</v>
      </c>
      <c r="AL1539" s="55" t="s">
        <v>1644</v>
      </c>
      <c r="AM1539" s="55" t="s">
        <v>3861</v>
      </c>
      <c r="AN1539" s="55" t="s">
        <v>1644</v>
      </c>
      <c r="AO1539" t="s">
        <v>3842</v>
      </c>
    </row>
    <row r="1540" spans="1:41" x14ac:dyDescent="0.25">
      <c r="A1540" s="56">
        <v>45777</v>
      </c>
      <c r="B1540" s="92" t="s">
        <v>2824</v>
      </c>
      <c r="C1540" s="55" t="s">
        <v>4320</v>
      </c>
      <c r="D1540" s="55" t="s">
        <v>3859</v>
      </c>
      <c r="E1540" s="55" t="s">
        <v>89</v>
      </c>
      <c r="F1540" s="55">
        <v>50900020</v>
      </c>
      <c r="G1540" s="55" t="s">
        <v>492</v>
      </c>
      <c r="H1540" s="55" t="s">
        <v>89</v>
      </c>
      <c r="I1540" s="57">
        <v>1497.82</v>
      </c>
      <c r="J1540" s="57">
        <v>1497.82</v>
      </c>
      <c r="K1540" s="55" t="s">
        <v>4318</v>
      </c>
      <c r="L1540" s="55" t="s">
        <v>1644</v>
      </c>
      <c r="M1540" s="55" t="s">
        <v>4320</v>
      </c>
      <c r="N1540" s="56">
        <v>45777</v>
      </c>
      <c r="O1540" s="55" t="s">
        <v>1644</v>
      </c>
      <c r="P1540" s="55" t="s">
        <v>329</v>
      </c>
      <c r="Q1540" s="55" t="s">
        <v>330</v>
      </c>
      <c r="R1540" s="55" t="s">
        <v>1644</v>
      </c>
      <c r="S1540" s="55" t="s">
        <v>1644</v>
      </c>
      <c r="T1540" s="55" t="s">
        <v>1644</v>
      </c>
      <c r="U1540" s="55" t="s">
        <v>4241</v>
      </c>
      <c r="V1540" s="55" t="s">
        <v>1881</v>
      </c>
      <c r="W1540" s="55" t="s">
        <v>1644</v>
      </c>
      <c r="X1540" s="56"/>
      <c r="Y1540" s="55" t="s">
        <v>1644</v>
      </c>
      <c r="Z1540" s="56"/>
      <c r="AA1540" s="55" t="s">
        <v>1644</v>
      </c>
      <c r="AB1540" s="59">
        <v>23208216</v>
      </c>
      <c r="AC1540" s="55" t="s">
        <v>1554</v>
      </c>
      <c r="AD1540" s="55" t="s">
        <v>1644</v>
      </c>
      <c r="AE1540" s="58">
        <v>0</v>
      </c>
      <c r="AF1540" s="55" t="s">
        <v>1644</v>
      </c>
      <c r="AG1540" s="55" t="s">
        <v>1644</v>
      </c>
      <c r="AH1540" s="55" t="s">
        <v>1644</v>
      </c>
      <c r="AI1540" s="55" t="s">
        <v>1644</v>
      </c>
      <c r="AJ1540" s="55" t="s">
        <v>1644</v>
      </c>
      <c r="AK1540" s="55" t="s">
        <v>1644</v>
      </c>
      <c r="AL1540" s="55" t="s">
        <v>1644</v>
      </c>
      <c r="AM1540" s="55" t="s">
        <v>3861</v>
      </c>
      <c r="AN1540" s="55" t="s">
        <v>1644</v>
      </c>
      <c r="AO1540" t="s">
        <v>3842</v>
      </c>
    </row>
    <row r="1541" spans="1:41" x14ac:dyDescent="0.25">
      <c r="A1541" s="56">
        <v>45777</v>
      </c>
      <c r="B1541" s="92" t="s">
        <v>2824</v>
      </c>
      <c r="C1541" s="55" t="s">
        <v>4320</v>
      </c>
      <c r="D1541" s="55" t="s">
        <v>3859</v>
      </c>
      <c r="E1541" s="55" t="s">
        <v>89</v>
      </c>
      <c r="F1541" s="55">
        <v>50900050</v>
      </c>
      <c r="G1541" s="55" t="s">
        <v>498</v>
      </c>
      <c r="H1541" s="55" t="s">
        <v>89</v>
      </c>
      <c r="I1541" s="57">
        <v>8.76</v>
      </c>
      <c r="J1541" s="57">
        <v>8.76</v>
      </c>
      <c r="K1541" s="55" t="s">
        <v>4318</v>
      </c>
      <c r="L1541" s="55" t="s">
        <v>1644</v>
      </c>
      <c r="M1541" s="55" t="s">
        <v>4320</v>
      </c>
      <c r="N1541" s="56">
        <v>45777</v>
      </c>
      <c r="O1541" s="55" t="s">
        <v>1644</v>
      </c>
      <c r="P1541" s="55" t="s">
        <v>329</v>
      </c>
      <c r="Q1541" s="55" t="s">
        <v>330</v>
      </c>
      <c r="R1541" s="55" t="s">
        <v>1644</v>
      </c>
      <c r="S1541" s="55" t="s">
        <v>1644</v>
      </c>
      <c r="T1541" s="55" t="s">
        <v>1644</v>
      </c>
      <c r="U1541" s="55" t="s">
        <v>4218</v>
      </c>
      <c r="V1541" s="55" t="s">
        <v>1881</v>
      </c>
      <c r="W1541" s="55" t="s">
        <v>1644</v>
      </c>
      <c r="X1541" s="56"/>
      <c r="Y1541" s="55" t="s">
        <v>1644</v>
      </c>
      <c r="Z1541" s="56"/>
      <c r="AA1541" s="55" t="s">
        <v>1644</v>
      </c>
      <c r="AB1541" s="59">
        <v>137031</v>
      </c>
      <c r="AC1541" s="55" t="s">
        <v>1554</v>
      </c>
      <c r="AD1541" s="55" t="s">
        <v>1644</v>
      </c>
      <c r="AE1541" s="58">
        <v>0</v>
      </c>
      <c r="AF1541" s="55" t="s">
        <v>1644</v>
      </c>
      <c r="AG1541" s="55" t="s">
        <v>1644</v>
      </c>
      <c r="AH1541" s="55" t="s">
        <v>1644</v>
      </c>
      <c r="AI1541" s="55" t="s">
        <v>1644</v>
      </c>
      <c r="AJ1541" s="55" t="s">
        <v>1644</v>
      </c>
      <c r="AK1541" s="55" t="s">
        <v>1644</v>
      </c>
      <c r="AL1541" s="55" t="s">
        <v>1644</v>
      </c>
      <c r="AM1541" s="55" t="s">
        <v>3861</v>
      </c>
      <c r="AN1541" s="55" t="s">
        <v>1644</v>
      </c>
      <c r="AO1541" t="s">
        <v>3842</v>
      </c>
    </row>
    <row r="1542" spans="1:41" x14ac:dyDescent="0.25">
      <c r="A1542" s="56">
        <v>45777</v>
      </c>
      <c r="B1542" s="92" t="s">
        <v>2824</v>
      </c>
      <c r="C1542" s="55" t="s">
        <v>4320</v>
      </c>
      <c r="D1542" s="55" t="s">
        <v>3859</v>
      </c>
      <c r="E1542" s="55" t="s">
        <v>89</v>
      </c>
      <c r="F1542" s="55">
        <v>50900020</v>
      </c>
      <c r="G1542" s="55" t="s">
        <v>492</v>
      </c>
      <c r="H1542" s="55" t="s">
        <v>89</v>
      </c>
      <c r="I1542" s="57">
        <v>925.16</v>
      </c>
      <c r="J1542" s="57">
        <v>925.16</v>
      </c>
      <c r="K1542" s="55" t="s">
        <v>4318</v>
      </c>
      <c r="L1542" s="55" t="s">
        <v>1644</v>
      </c>
      <c r="M1542" s="55" t="s">
        <v>4320</v>
      </c>
      <c r="N1542" s="56">
        <v>45777</v>
      </c>
      <c r="O1542" s="55" t="s">
        <v>1644</v>
      </c>
      <c r="P1542" s="55" t="s">
        <v>329</v>
      </c>
      <c r="Q1542" s="55" t="s">
        <v>330</v>
      </c>
      <c r="R1542" s="55" t="s">
        <v>1644</v>
      </c>
      <c r="S1542" s="55" t="s">
        <v>1644</v>
      </c>
      <c r="T1542" s="55" t="s">
        <v>1644</v>
      </c>
      <c r="U1542" s="55" t="s">
        <v>4240</v>
      </c>
      <c r="V1542" s="55" t="s">
        <v>1881</v>
      </c>
      <c r="W1542" s="55" t="s">
        <v>1644</v>
      </c>
      <c r="X1542" s="56"/>
      <c r="Y1542" s="55" t="s">
        <v>1644</v>
      </c>
      <c r="Z1542" s="56"/>
      <c r="AA1542" s="55" t="s">
        <v>1644</v>
      </c>
      <c r="AB1542" s="59">
        <v>14422767</v>
      </c>
      <c r="AC1542" s="55" t="s">
        <v>1554</v>
      </c>
      <c r="AD1542" s="55" t="s">
        <v>1644</v>
      </c>
      <c r="AE1542" s="58">
        <v>0</v>
      </c>
      <c r="AF1542" s="55" t="s">
        <v>1644</v>
      </c>
      <c r="AG1542" s="55" t="s">
        <v>1644</v>
      </c>
      <c r="AH1542" s="55" t="s">
        <v>1644</v>
      </c>
      <c r="AI1542" s="55" t="s">
        <v>1644</v>
      </c>
      <c r="AJ1542" s="55" t="s">
        <v>1644</v>
      </c>
      <c r="AK1542" s="55" t="s">
        <v>1644</v>
      </c>
      <c r="AL1542" s="55" t="s">
        <v>1644</v>
      </c>
      <c r="AM1542" s="55" t="s">
        <v>3861</v>
      </c>
      <c r="AN1542" s="55" t="s">
        <v>1644</v>
      </c>
      <c r="AO1542" t="s">
        <v>3842</v>
      </c>
    </row>
    <row r="1543" spans="1:41" x14ac:dyDescent="0.25">
      <c r="A1543" s="56">
        <v>45777</v>
      </c>
      <c r="B1543" s="92" t="s">
        <v>2824</v>
      </c>
      <c r="C1543" s="55" t="s">
        <v>4320</v>
      </c>
      <c r="D1543" s="55" t="s">
        <v>3859</v>
      </c>
      <c r="E1543" s="55" t="s">
        <v>89</v>
      </c>
      <c r="F1543" s="55">
        <v>50900050</v>
      </c>
      <c r="G1543" s="55" t="s">
        <v>498</v>
      </c>
      <c r="H1543" s="55" t="s">
        <v>89</v>
      </c>
      <c r="I1543" s="57">
        <v>8.76</v>
      </c>
      <c r="J1543" s="57">
        <v>8.76</v>
      </c>
      <c r="K1543" s="55" t="s">
        <v>4318</v>
      </c>
      <c r="L1543" s="55" t="s">
        <v>1644</v>
      </c>
      <c r="M1543" s="55" t="s">
        <v>4320</v>
      </c>
      <c r="N1543" s="56">
        <v>45777</v>
      </c>
      <c r="O1543" s="55" t="s">
        <v>1644</v>
      </c>
      <c r="P1543" s="55" t="s">
        <v>329</v>
      </c>
      <c r="Q1543" s="55" t="s">
        <v>330</v>
      </c>
      <c r="R1543" s="55" t="s">
        <v>1644</v>
      </c>
      <c r="S1543" s="55" t="s">
        <v>1644</v>
      </c>
      <c r="T1543" s="55" t="s">
        <v>1644</v>
      </c>
      <c r="U1543" s="55" t="s">
        <v>4212</v>
      </c>
      <c r="V1543" s="55" t="s">
        <v>1881</v>
      </c>
      <c r="W1543" s="55" t="s">
        <v>1644</v>
      </c>
      <c r="X1543" s="56"/>
      <c r="Y1543" s="55" t="s">
        <v>1644</v>
      </c>
      <c r="Z1543" s="56"/>
      <c r="AA1543" s="55" t="s">
        <v>1644</v>
      </c>
      <c r="AB1543" s="59">
        <v>137031</v>
      </c>
      <c r="AC1543" s="55" t="s">
        <v>1554</v>
      </c>
      <c r="AD1543" s="55" t="s">
        <v>1644</v>
      </c>
      <c r="AE1543" s="58">
        <v>0</v>
      </c>
      <c r="AF1543" s="55" t="s">
        <v>1644</v>
      </c>
      <c r="AG1543" s="55" t="s">
        <v>1644</v>
      </c>
      <c r="AH1543" s="55" t="s">
        <v>1644</v>
      </c>
      <c r="AI1543" s="55" t="s">
        <v>1644</v>
      </c>
      <c r="AJ1543" s="55" t="s">
        <v>1644</v>
      </c>
      <c r="AK1543" s="55" t="s">
        <v>1644</v>
      </c>
      <c r="AL1543" s="55" t="s">
        <v>1644</v>
      </c>
      <c r="AM1543" s="55" t="s">
        <v>3861</v>
      </c>
      <c r="AN1543" s="55" t="s">
        <v>1644</v>
      </c>
      <c r="AO1543" t="s">
        <v>3842</v>
      </c>
    </row>
    <row r="1544" spans="1:41" x14ac:dyDescent="0.25">
      <c r="A1544" s="56">
        <v>45777</v>
      </c>
      <c r="B1544" s="92" t="s">
        <v>2824</v>
      </c>
      <c r="C1544" s="55" t="s">
        <v>4320</v>
      </c>
      <c r="D1544" s="55" t="s">
        <v>3859</v>
      </c>
      <c r="E1544" s="55" t="s">
        <v>89</v>
      </c>
      <c r="F1544" s="55">
        <v>50900050</v>
      </c>
      <c r="G1544" s="55" t="s">
        <v>498</v>
      </c>
      <c r="H1544" s="55" t="s">
        <v>89</v>
      </c>
      <c r="I1544" s="57">
        <v>8.76</v>
      </c>
      <c r="J1544" s="57">
        <v>8.76</v>
      </c>
      <c r="K1544" s="55" t="s">
        <v>4318</v>
      </c>
      <c r="L1544" s="55" t="s">
        <v>1644</v>
      </c>
      <c r="M1544" s="55" t="s">
        <v>4320</v>
      </c>
      <c r="N1544" s="56">
        <v>45777</v>
      </c>
      <c r="O1544" s="55" t="s">
        <v>1644</v>
      </c>
      <c r="P1544" s="55" t="s">
        <v>329</v>
      </c>
      <c r="Q1544" s="55" t="s">
        <v>330</v>
      </c>
      <c r="R1544" s="55" t="s">
        <v>1644</v>
      </c>
      <c r="S1544" s="55" t="s">
        <v>1644</v>
      </c>
      <c r="T1544" s="55" t="s">
        <v>1644</v>
      </c>
      <c r="U1544" s="55" t="s">
        <v>4227</v>
      </c>
      <c r="V1544" s="55" t="s">
        <v>1881</v>
      </c>
      <c r="W1544" s="55" t="s">
        <v>1644</v>
      </c>
      <c r="X1544" s="56"/>
      <c r="Y1544" s="55" t="s">
        <v>1644</v>
      </c>
      <c r="Z1544" s="56"/>
      <c r="AA1544" s="55" t="s">
        <v>1644</v>
      </c>
      <c r="AB1544" s="59">
        <v>137031</v>
      </c>
      <c r="AC1544" s="55" t="s">
        <v>1554</v>
      </c>
      <c r="AD1544" s="55" t="s">
        <v>1644</v>
      </c>
      <c r="AE1544" s="58">
        <v>0</v>
      </c>
      <c r="AF1544" s="55" t="s">
        <v>1644</v>
      </c>
      <c r="AG1544" s="55" t="s">
        <v>1644</v>
      </c>
      <c r="AH1544" s="55" t="s">
        <v>1644</v>
      </c>
      <c r="AI1544" s="55" t="s">
        <v>1644</v>
      </c>
      <c r="AJ1544" s="55" t="s">
        <v>1644</v>
      </c>
      <c r="AK1544" s="55" t="s">
        <v>1644</v>
      </c>
      <c r="AL1544" s="55" t="s">
        <v>1644</v>
      </c>
      <c r="AM1544" s="55" t="s">
        <v>3861</v>
      </c>
      <c r="AN1544" s="55" t="s">
        <v>1644</v>
      </c>
      <c r="AO1544" t="s">
        <v>3842</v>
      </c>
    </row>
    <row r="1545" spans="1:41" x14ac:dyDescent="0.25">
      <c r="A1545" s="56">
        <v>45777</v>
      </c>
      <c r="B1545" s="92" t="s">
        <v>2824</v>
      </c>
      <c r="C1545" s="55" t="s">
        <v>4320</v>
      </c>
      <c r="D1545" s="55" t="s">
        <v>3859</v>
      </c>
      <c r="E1545" s="55" t="s">
        <v>89</v>
      </c>
      <c r="F1545" s="55">
        <v>50900050</v>
      </c>
      <c r="G1545" s="55" t="s">
        <v>498</v>
      </c>
      <c r="H1545" s="55" t="s">
        <v>89</v>
      </c>
      <c r="I1545" s="57">
        <v>5.95</v>
      </c>
      <c r="J1545" s="57">
        <v>5.95</v>
      </c>
      <c r="K1545" s="55" t="s">
        <v>4318</v>
      </c>
      <c r="L1545" s="55" t="s">
        <v>1644</v>
      </c>
      <c r="M1545" s="55" t="s">
        <v>4320</v>
      </c>
      <c r="N1545" s="56">
        <v>45777</v>
      </c>
      <c r="O1545" s="55" t="s">
        <v>1644</v>
      </c>
      <c r="P1545" s="55" t="s">
        <v>329</v>
      </c>
      <c r="Q1545" s="55" t="s">
        <v>330</v>
      </c>
      <c r="R1545" s="55" t="s">
        <v>1644</v>
      </c>
      <c r="S1545" s="55" t="s">
        <v>1644</v>
      </c>
      <c r="T1545" s="55" t="s">
        <v>1644</v>
      </c>
      <c r="U1545" s="55" t="s">
        <v>4210</v>
      </c>
      <c r="V1545" s="55" t="s">
        <v>1881</v>
      </c>
      <c r="W1545" s="55" t="s">
        <v>1644</v>
      </c>
      <c r="X1545" s="56"/>
      <c r="Y1545" s="55" t="s">
        <v>1644</v>
      </c>
      <c r="Z1545" s="56"/>
      <c r="AA1545" s="55" t="s">
        <v>1644</v>
      </c>
      <c r="AB1545" s="59">
        <v>85397</v>
      </c>
      <c r="AC1545" s="55" t="s">
        <v>1554</v>
      </c>
      <c r="AD1545" s="55" t="s">
        <v>1644</v>
      </c>
      <c r="AE1545" s="58">
        <v>0</v>
      </c>
      <c r="AF1545" s="55" t="s">
        <v>1644</v>
      </c>
      <c r="AG1545" s="55" t="s">
        <v>1644</v>
      </c>
      <c r="AH1545" s="55" t="s">
        <v>1644</v>
      </c>
      <c r="AI1545" s="55" t="s">
        <v>1644</v>
      </c>
      <c r="AJ1545" s="55" t="s">
        <v>1644</v>
      </c>
      <c r="AK1545" s="55" t="s">
        <v>1644</v>
      </c>
      <c r="AL1545" s="55" t="s">
        <v>1644</v>
      </c>
      <c r="AM1545" s="55" t="s">
        <v>3861</v>
      </c>
      <c r="AN1545" s="55" t="s">
        <v>1644</v>
      </c>
      <c r="AO1545" t="s">
        <v>3842</v>
      </c>
    </row>
    <row r="1546" spans="1:41" x14ac:dyDescent="0.25">
      <c r="A1546" s="56">
        <v>45777</v>
      </c>
      <c r="B1546" s="92" t="s">
        <v>2824</v>
      </c>
      <c r="C1546" s="55" t="s">
        <v>4320</v>
      </c>
      <c r="D1546" s="55" t="s">
        <v>3859</v>
      </c>
      <c r="E1546" s="55" t="s">
        <v>89</v>
      </c>
      <c r="F1546" s="55">
        <v>50900020</v>
      </c>
      <c r="G1546" s="55" t="s">
        <v>492</v>
      </c>
      <c r="H1546" s="55" t="s">
        <v>89</v>
      </c>
      <c r="I1546" s="57">
        <v>3470.74</v>
      </c>
      <c r="J1546" s="57">
        <v>3470.74</v>
      </c>
      <c r="K1546" s="55" t="s">
        <v>4318</v>
      </c>
      <c r="L1546" s="55" t="s">
        <v>1644</v>
      </c>
      <c r="M1546" s="55" t="s">
        <v>4320</v>
      </c>
      <c r="N1546" s="56">
        <v>45777</v>
      </c>
      <c r="O1546" s="55" t="s">
        <v>1644</v>
      </c>
      <c r="P1546" s="55" t="s">
        <v>329</v>
      </c>
      <c r="Q1546" s="55" t="s">
        <v>330</v>
      </c>
      <c r="R1546" s="55" t="s">
        <v>1644</v>
      </c>
      <c r="S1546" s="55" t="s">
        <v>1644</v>
      </c>
      <c r="T1546" s="55" t="s">
        <v>1644</v>
      </c>
      <c r="U1546" s="55" t="s">
        <v>4242</v>
      </c>
      <c r="V1546" s="55" t="s">
        <v>1881</v>
      </c>
      <c r="W1546" s="55" t="s">
        <v>1644</v>
      </c>
      <c r="X1546" s="56"/>
      <c r="Y1546" s="55" t="s">
        <v>1644</v>
      </c>
      <c r="Z1546" s="56"/>
      <c r="AA1546" s="55" t="s">
        <v>1644</v>
      </c>
      <c r="AB1546" s="59">
        <v>53777721</v>
      </c>
      <c r="AC1546" s="55" t="s">
        <v>1554</v>
      </c>
      <c r="AD1546" s="55" t="s">
        <v>1644</v>
      </c>
      <c r="AE1546" s="58">
        <v>0</v>
      </c>
      <c r="AF1546" s="55" t="s">
        <v>1644</v>
      </c>
      <c r="AG1546" s="55" t="s">
        <v>1644</v>
      </c>
      <c r="AH1546" s="55" t="s">
        <v>1644</v>
      </c>
      <c r="AI1546" s="55" t="s">
        <v>1644</v>
      </c>
      <c r="AJ1546" s="55" t="s">
        <v>1644</v>
      </c>
      <c r="AK1546" s="55" t="s">
        <v>1644</v>
      </c>
      <c r="AL1546" s="55" t="s">
        <v>1644</v>
      </c>
      <c r="AM1546" s="55" t="s">
        <v>3861</v>
      </c>
      <c r="AN1546" s="55" t="s">
        <v>1644</v>
      </c>
      <c r="AO1546" t="s">
        <v>3842</v>
      </c>
    </row>
    <row r="1547" spans="1:41" x14ac:dyDescent="0.25">
      <c r="A1547" s="56">
        <v>45777</v>
      </c>
      <c r="B1547" s="92" t="s">
        <v>2824</v>
      </c>
      <c r="C1547" s="55" t="s">
        <v>4320</v>
      </c>
      <c r="D1547" s="55" t="s">
        <v>3859</v>
      </c>
      <c r="E1547" s="55" t="s">
        <v>89</v>
      </c>
      <c r="F1547" s="55">
        <v>50900020</v>
      </c>
      <c r="G1547" s="55" t="s">
        <v>492</v>
      </c>
      <c r="H1547" s="55" t="s">
        <v>89</v>
      </c>
      <c r="I1547" s="57">
        <v>478.54</v>
      </c>
      <c r="J1547" s="57">
        <v>478.54</v>
      </c>
      <c r="K1547" s="55" t="s">
        <v>4318</v>
      </c>
      <c r="L1547" s="55" t="s">
        <v>1644</v>
      </c>
      <c r="M1547" s="55" t="s">
        <v>4320</v>
      </c>
      <c r="N1547" s="56">
        <v>45777</v>
      </c>
      <c r="O1547" s="55" t="s">
        <v>1644</v>
      </c>
      <c r="P1547" s="55" t="s">
        <v>329</v>
      </c>
      <c r="Q1547" s="55" t="s">
        <v>330</v>
      </c>
      <c r="R1547" s="55" t="s">
        <v>1644</v>
      </c>
      <c r="S1547" s="55" t="s">
        <v>1644</v>
      </c>
      <c r="T1547" s="55" t="s">
        <v>1644</v>
      </c>
      <c r="U1547" s="55" t="s">
        <v>4246</v>
      </c>
      <c r="V1547" s="55" t="s">
        <v>1881</v>
      </c>
      <c r="W1547" s="55" t="s">
        <v>1644</v>
      </c>
      <c r="X1547" s="56"/>
      <c r="Y1547" s="55" t="s">
        <v>1644</v>
      </c>
      <c r="Z1547" s="56"/>
      <c r="AA1547" s="55" t="s">
        <v>1644</v>
      </c>
      <c r="AB1547" s="59">
        <v>7414818</v>
      </c>
      <c r="AC1547" s="55" t="s">
        <v>1554</v>
      </c>
      <c r="AD1547" s="55" t="s">
        <v>1644</v>
      </c>
      <c r="AE1547" s="58">
        <v>0</v>
      </c>
      <c r="AF1547" s="55" t="s">
        <v>1644</v>
      </c>
      <c r="AG1547" s="55" t="s">
        <v>1644</v>
      </c>
      <c r="AH1547" s="55" t="s">
        <v>1644</v>
      </c>
      <c r="AI1547" s="55" t="s">
        <v>1644</v>
      </c>
      <c r="AJ1547" s="55" t="s">
        <v>1644</v>
      </c>
      <c r="AK1547" s="55" t="s">
        <v>1644</v>
      </c>
      <c r="AL1547" s="55" t="s">
        <v>1644</v>
      </c>
      <c r="AM1547" s="55" t="s">
        <v>3861</v>
      </c>
      <c r="AN1547" s="55" t="s">
        <v>1644</v>
      </c>
      <c r="AO1547" t="s">
        <v>3842</v>
      </c>
    </row>
    <row r="1548" spans="1:41" x14ac:dyDescent="0.25">
      <c r="A1548" s="56">
        <v>45777</v>
      </c>
      <c r="B1548" s="92" t="s">
        <v>2824</v>
      </c>
      <c r="C1548" s="55" t="s">
        <v>4320</v>
      </c>
      <c r="D1548" s="55" t="s">
        <v>3859</v>
      </c>
      <c r="E1548" s="55" t="s">
        <v>89</v>
      </c>
      <c r="F1548" s="55">
        <v>50900050</v>
      </c>
      <c r="G1548" s="55" t="s">
        <v>498</v>
      </c>
      <c r="H1548" s="55" t="s">
        <v>89</v>
      </c>
      <c r="I1548" s="57">
        <v>5.95</v>
      </c>
      <c r="J1548" s="57">
        <v>5.95</v>
      </c>
      <c r="K1548" s="55" t="s">
        <v>4318</v>
      </c>
      <c r="L1548" s="55" t="s">
        <v>1644</v>
      </c>
      <c r="M1548" s="55" t="s">
        <v>4320</v>
      </c>
      <c r="N1548" s="56">
        <v>45777</v>
      </c>
      <c r="O1548" s="55" t="s">
        <v>1644</v>
      </c>
      <c r="P1548" s="55" t="s">
        <v>329</v>
      </c>
      <c r="Q1548" s="55" t="s">
        <v>330</v>
      </c>
      <c r="R1548" s="55" t="s">
        <v>1644</v>
      </c>
      <c r="S1548" s="55" t="s">
        <v>1644</v>
      </c>
      <c r="T1548" s="55" t="s">
        <v>1644</v>
      </c>
      <c r="U1548" s="55" t="s">
        <v>4224</v>
      </c>
      <c r="V1548" s="55" t="s">
        <v>1881</v>
      </c>
      <c r="W1548" s="55" t="s">
        <v>1644</v>
      </c>
      <c r="X1548" s="56"/>
      <c r="Y1548" s="55" t="s">
        <v>1644</v>
      </c>
      <c r="Z1548" s="56"/>
      <c r="AA1548" s="55" t="s">
        <v>1644</v>
      </c>
      <c r="AB1548" s="59">
        <v>85397</v>
      </c>
      <c r="AC1548" s="55" t="s">
        <v>1554</v>
      </c>
      <c r="AD1548" s="55" t="s">
        <v>1644</v>
      </c>
      <c r="AE1548" s="58">
        <v>0</v>
      </c>
      <c r="AF1548" s="55" t="s">
        <v>1644</v>
      </c>
      <c r="AG1548" s="55" t="s">
        <v>1644</v>
      </c>
      <c r="AH1548" s="55" t="s">
        <v>1644</v>
      </c>
      <c r="AI1548" s="55" t="s">
        <v>1644</v>
      </c>
      <c r="AJ1548" s="55" t="s">
        <v>1644</v>
      </c>
      <c r="AK1548" s="55" t="s">
        <v>1644</v>
      </c>
      <c r="AL1548" s="55" t="s">
        <v>1644</v>
      </c>
      <c r="AM1548" s="55" t="s">
        <v>3861</v>
      </c>
      <c r="AN1548" s="55" t="s">
        <v>1644</v>
      </c>
      <c r="AO1548" t="s">
        <v>3842</v>
      </c>
    </row>
    <row r="1549" spans="1:41" x14ac:dyDescent="0.25">
      <c r="A1549" s="56">
        <v>45777</v>
      </c>
      <c r="B1549" s="92" t="s">
        <v>2824</v>
      </c>
      <c r="C1549" s="55" t="s">
        <v>4320</v>
      </c>
      <c r="D1549" s="55" t="s">
        <v>3859</v>
      </c>
      <c r="E1549" s="55" t="s">
        <v>89</v>
      </c>
      <c r="F1549" s="55">
        <v>50900050</v>
      </c>
      <c r="G1549" s="55" t="s">
        <v>498</v>
      </c>
      <c r="H1549" s="55" t="s">
        <v>89</v>
      </c>
      <c r="I1549" s="57">
        <v>11.11</v>
      </c>
      <c r="J1549" s="57">
        <v>11.11</v>
      </c>
      <c r="K1549" s="55" t="s">
        <v>4318</v>
      </c>
      <c r="L1549" s="55" t="s">
        <v>1644</v>
      </c>
      <c r="M1549" s="55" t="s">
        <v>4320</v>
      </c>
      <c r="N1549" s="56">
        <v>45777</v>
      </c>
      <c r="O1549" s="55" t="s">
        <v>1644</v>
      </c>
      <c r="P1549" s="55" t="s">
        <v>329</v>
      </c>
      <c r="Q1549" s="55" t="s">
        <v>330</v>
      </c>
      <c r="R1549" s="55" t="s">
        <v>1644</v>
      </c>
      <c r="S1549" s="55" t="s">
        <v>1644</v>
      </c>
      <c r="T1549" s="55" t="s">
        <v>1644</v>
      </c>
      <c r="U1549" s="55" t="s">
        <v>4215</v>
      </c>
      <c r="V1549" s="55" t="s">
        <v>1881</v>
      </c>
      <c r="W1549" s="55" t="s">
        <v>1644</v>
      </c>
      <c r="X1549" s="56"/>
      <c r="Y1549" s="55" t="s">
        <v>1644</v>
      </c>
      <c r="Z1549" s="56"/>
      <c r="AA1549" s="55" t="s">
        <v>1644</v>
      </c>
      <c r="AB1549" s="59">
        <v>314398</v>
      </c>
      <c r="AC1549" s="55" t="s">
        <v>1554</v>
      </c>
      <c r="AD1549" s="55" t="s">
        <v>1644</v>
      </c>
      <c r="AE1549" s="58">
        <v>0</v>
      </c>
      <c r="AF1549" s="55" t="s">
        <v>1644</v>
      </c>
      <c r="AG1549" s="55" t="s">
        <v>1644</v>
      </c>
      <c r="AH1549" s="55" t="s">
        <v>1644</v>
      </c>
      <c r="AI1549" s="55" t="s">
        <v>1644</v>
      </c>
      <c r="AJ1549" s="55" t="s">
        <v>1644</v>
      </c>
      <c r="AK1549" s="55" t="s">
        <v>1644</v>
      </c>
      <c r="AL1549" s="55" t="s">
        <v>1644</v>
      </c>
      <c r="AM1549" s="55" t="s">
        <v>3861</v>
      </c>
      <c r="AN1549" s="55" t="s">
        <v>1644</v>
      </c>
      <c r="AO1549" t="s">
        <v>3842</v>
      </c>
    </row>
    <row r="1550" spans="1:41" x14ac:dyDescent="0.25">
      <c r="A1550" s="56">
        <v>45777</v>
      </c>
      <c r="B1550" s="92" t="s">
        <v>2824</v>
      </c>
      <c r="C1550" s="55" t="s">
        <v>4320</v>
      </c>
      <c r="D1550" s="55" t="s">
        <v>3859</v>
      </c>
      <c r="E1550" s="55" t="s">
        <v>89</v>
      </c>
      <c r="F1550" s="55">
        <v>50900050</v>
      </c>
      <c r="G1550" s="55" t="s">
        <v>498</v>
      </c>
      <c r="H1550" s="55" t="s">
        <v>89</v>
      </c>
      <c r="I1550" s="57">
        <v>5.95</v>
      </c>
      <c r="J1550" s="57">
        <v>5.95</v>
      </c>
      <c r="K1550" s="55" t="s">
        <v>4318</v>
      </c>
      <c r="L1550" s="55" t="s">
        <v>1644</v>
      </c>
      <c r="M1550" s="55" t="s">
        <v>4320</v>
      </c>
      <c r="N1550" s="56">
        <v>45777</v>
      </c>
      <c r="O1550" s="55" t="s">
        <v>1644</v>
      </c>
      <c r="P1550" s="55" t="s">
        <v>329</v>
      </c>
      <c r="Q1550" s="55" t="s">
        <v>330</v>
      </c>
      <c r="R1550" s="55" t="s">
        <v>1644</v>
      </c>
      <c r="S1550" s="55" t="s">
        <v>1644</v>
      </c>
      <c r="T1550" s="55" t="s">
        <v>1644</v>
      </c>
      <c r="U1550" s="55" t="s">
        <v>4213</v>
      </c>
      <c r="V1550" s="55" t="s">
        <v>1881</v>
      </c>
      <c r="W1550" s="55" t="s">
        <v>1644</v>
      </c>
      <c r="X1550" s="56"/>
      <c r="Y1550" s="55" t="s">
        <v>1644</v>
      </c>
      <c r="Z1550" s="56"/>
      <c r="AA1550" s="55" t="s">
        <v>1644</v>
      </c>
      <c r="AB1550" s="59">
        <v>85397</v>
      </c>
      <c r="AC1550" s="55" t="s">
        <v>1554</v>
      </c>
      <c r="AD1550" s="55" t="s">
        <v>1644</v>
      </c>
      <c r="AE1550" s="58">
        <v>0</v>
      </c>
      <c r="AF1550" s="55" t="s">
        <v>1644</v>
      </c>
      <c r="AG1550" s="55" t="s">
        <v>1644</v>
      </c>
      <c r="AH1550" s="55" t="s">
        <v>1644</v>
      </c>
      <c r="AI1550" s="55" t="s">
        <v>1644</v>
      </c>
      <c r="AJ1550" s="55" t="s">
        <v>1644</v>
      </c>
      <c r="AK1550" s="55" t="s">
        <v>1644</v>
      </c>
      <c r="AL1550" s="55" t="s">
        <v>1644</v>
      </c>
      <c r="AM1550" s="55" t="s">
        <v>3861</v>
      </c>
      <c r="AN1550" s="55" t="s">
        <v>1644</v>
      </c>
      <c r="AO1550" t="s">
        <v>3842</v>
      </c>
    </row>
    <row r="1551" spans="1:41" x14ac:dyDescent="0.25">
      <c r="A1551" s="56">
        <v>45777</v>
      </c>
      <c r="B1551" s="92" t="s">
        <v>2824</v>
      </c>
      <c r="C1551" s="55" t="s">
        <v>4320</v>
      </c>
      <c r="D1551" s="55" t="s">
        <v>3859</v>
      </c>
      <c r="E1551" s="55" t="s">
        <v>89</v>
      </c>
      <c r="F1551" s="55">
        <v>50900020</v>
      </c>
      <c r="G1551" s="55" t="s">
        <v>492</v>
      </c>
      <c r="H1551" s="55" t="s">
        <v>89</v>
      </c>
      <c r="I1551" s="57">
        <v>3470.74</v>
      </c>
      <c r="J1551" s="57">
        <v>3470.74</v>
      </c>
      <c r="K1551" s="55" t="s">
        <v>4318</v>
      </c>
      <c r="L1551" s="55" t="s">
        <v>1644</v>
      </c>
      <c r="M1551" s="55" t="s">
        <v>4320</v>
      </c>
      <c r="N1551" s="56">
        <v>45777</v>
      </c>
      <c r="O1551" s="55" t="s">
        <v>1644</v>
      </c>
      <c r="P1551" s="55" t="s">
        <v>329</v>
      </c>
      <c r="Q1551" s="55" t="s">
        <v>330</v>
      </c>
      <c r="R1551" s="55" t="s">
        <v>1644</v>
      </c>
      <c r="S1551" s="55" t="s">
        <v>1644</v>
      </c>
      <c r="T1551" s="55" t="s">
        <v>1644</v>
      </c>
      <c r="U1551" s="55" t="s">
        <v>4243</v>
      </c>
      <c r="V1551" s="55" t="s">
        <v>1881</v>
      </c>
      <c r="W1551" s="55" t="s">
        <v>1644</v>
      </c>
      <c r="X1551" s="56"/>
      <c r="Y1551" s="55" t="s">
        <v>1644</v>
      </c>
      <c r="Z1551" s="56"/>
      <c r="AA1551" s="55" t="s">
        <v>1644</v>
      </c>
      <c r="AB1551" s="59">
        <v>53777721</v>
      </c>
      <c r="AC1551" s="55" t="s">
        <v>1554</v>
      </c>
      <c r="AD1551" s="55" t="s">
        <v>1644</v>
      </c>
      <c r="AE1551" s="58">
        <v>0</v>
      </c>
      <c r="AF1551" s="55" t="s">
        <v>1644</v>
      </c>
      <c r="AG1551" s="55" t="s">
        <v>1644</v>
      </c>
      <c r="AH1551" s="55" t="s">
        <v>1644</v>
      </c>
      <c r="AI1551" s="55" t="s">
        <v>1644</v>
      </c>
      <c r="AJ1551" s="55" t="s">
        <v>1644</v>
      </c>
      <c r="AK1551" s="55" t="s">
        <v>1644</v>
      </c>
      <c r="AL1551" s="55" t="s">
        <v>1644</v>
      </c>
      <c r="AM1551" s="55" t="s">
        <v>3861</v>
      </c>
      <c r="AN1551" s="55" t="s">
        <v>1644</v>
      </c>
      <c r="AO1551" t="s">
        <v>3842</v>
      </c>
    </row>
    <row r="1552" spans="1:41" x14ac:dyDescent="0.25">
      <c r="A1552" s="56">
        <v>45777</v>
      </c>
      <c r="B1552" s="92" t="s">
        <v>2824</v>
      </c>
      <c r="C1552" s="55" t="s">
        <v>4320</v>
      </c>
      <c r="D1552" s="55" t="s">
        <v>3859</v>
      </c>
      <c r="E1552" s="55" t="s">
        <v>89</v>
      </c>
      <c r="F1552" s="55">
        <v>50900050</v>
      </c>
      <c r="G1552" s="55" t="s">
        <v>498</v>
      </c>
      <c r="H1552" s="55" t="s">
        <v>89</v>
      </c>
      <c r="I1552" s="57">
        <v>10.82</v>
      </c>
      <c r="J1552" s="57">
        <v>10.82</v>
      </c>
      <c r="K1552" s="55" t="s">
        <v>4318</v>
      </c>
      <c r="L1552" s="55" t="s">
        <v>1644</v>
      </c>
      <c r="M1552" s="55" t="s">
        <v>4320</v>
      </c>
      <c r="N1552" s="56">
        <v>45777</v>
      </c>
      <c r="O1552" s="55" t="s">
        <v>1644</v>
      </c>
      <c r="P1552" s="55" t="s">
        <v>329</v>
      </c>
      <c r="Q1552" s="55" t="s">
        <v>330</v>
      </c>
      <c r="R1552" s="55" t="s">
        <v>1644</v>
      </c>
      <c r="S1552" s="55" t="s">
        <v>1644</v>
      </c>
      <c r="T1552" s="55" t="s">
        <v>1644</v>
      </c>
      <c r="U1552" s="55" t="s">
        <v>4226</v>
      </c>
      <c r="V1552" s="55" t="s">
        <v>1881</v>
      </c>
      <c r="W1552" s="55" t="s">
        <v>1644</v>
      </c>
      <c r="X1552" s="56"/>
      <c r="Y1552" s="55" t="s">
        <v>1644</v>
      </c>
      <c r="Z1552" s="56"/>
      <c r="AA1552" s="55" t="s">
        <v>1644</v>
      </c>
      <c r="AB1552" s="59">
        <v>155166</v>
      </c>
      <c r="AC1552" s="55" t="s">
        <v>1554</v>
      </c>
      <c r="AD1552" s="55" t="s">
        <v>1644</v>
      </c>
      <c r="AE1552" s="58">
        <v>0</v>
      </c>
      <c r="AF1552" s="55" t="s">
        <v>1644</v>
      </c>
      <c r="AG1552" s="55" t="s">
        <v>1644</v>
      </c>
      <c r="AH1552" s="55" t="s">
        <v>1644</v>
      </c>
      <c r="AI1552" s="55" t="s">
        <v>1644</v>
      </c>
      <c r="AJ1552" s="55" t="s">
        <v>1644</v>
      </c>
      <c r="AK1552" s="55" t="s">
        <v>1644</v>
      </c>
      <c r="AL1552" s="55" t="s">
        <v>1644</v>
      </c>
      <c r="AM1552" s="55" t="s">
        <v>3861</v>
      </c>
      <c r="AN1552" s="55" t="s">
        <v>1644</v>
      </c>
      <c r="AO1552" t="s">
        <v>3842</v>
      </c>
    </row>
    <row r="1553" spans="1:41" x14ac:dyDescent="0.25">
      <c r="A1553" s="56">
        <v>45777</v>
      </c>
      <c r="B1553" s="92" t="s">
        <v>2824</v>
      </c>
      <c r="C1553" s="55" t="s">
        <v>4320</v>
      </c>
      <c r="D1553" s="55" t="s">
        <v>3859</v>
      </c>
      <c r="E1553" s="55" t="s">
        <v>89</v>
      </c>
      <c r="F1553" s="55">
        <v>50900050</v>
      </c>
      <c r="G1553" s="55" t="s">
        <v>498</v>
      </c>
      <c r="H1553" s="55" t="s">
        <v>89</v>
      </c>
      <c r="I1553" s="57">
        <v>5.95</v>
      </c>
      <c r="J1553" s="57">
        <v>5.95</v>
      </c>
      <c r="K1553" s="55" t="s">
        <v>4318</v>
      </c>
      <c r="L1553" s="55" t="s">
        <v>1644</v>
      </c>
      <c r="M1553" s="55" t="s">
        <v>4320</v>
      </c>
      <c r="N1553" s="56">
        <v>45777</v>
      </c>
      <c r="O1553" s="55" t="s">
        <v>1644</v>
      </c>
      <c r="P1553" s="55" t="s">
        <v>329</v>
      </c>
      <c r="Q1553" s="55" t="s">
        <v>330</v>
      </c>
      <c r="R1553" s="55" t="s">
        <v>1644</v>
      </c>
      <c r="S1553" s="55" t="s">
        <v>1644</v>
      </c>
      <c r="T1553" s="55" t="s">
        <v>1644</v>
      </c>
      <c r="U1553" s="55" t="s">
        <v>4228</v>
      </c>
      <c r="V1553" s="55" t="s">
        <v>1881</v>
      </c>
      <c r="W1553" s="55" t="s">
        <v>1644</v>
      </c>
      <c r="X1553" s="56"/>
      <c r="Y1553" s="55" t="s">
        <v>1644</v>
      </c>
      <c r="Z1553" s="56"/>
      <c r="AA1553" s="55" t="s">
        <v>1644</v>
      </c>
      <c r="AB1553" s="59">
        <v>85397</v>
      </c>
      <c r="AC1553" s="55" t="s">
        <v>1554</v>
      </c>
      <c r="AD1553" s="55" t="s">
        <v>1644</v>
      </c>
      <c r="AE1553" s="58">
        <v>0</v>
      </c>
      <c r="AF1553" s="55" t="s">
        <v>1644</v>
      </c>
      <c r="AG1553" s="55" t="s">
        <v>1644</v>
      </c>
      <c r="AH1553" s="55" t="s">
        <v>1644</v>
      </c>
      <c r="AI1553" s="55" t="s">
        <v>1644</v>
      </c>
      <c r="AJ1553" s="55" t="s">
        <v>1644</v>
      </c>
      <c r="AK1553" s="55" t="s">
        <v>1644</v>
      </c>
      <c r="AL1553" s="55" t="s">
        <v>1644</v>
      </c>
      <c r="AM1553" s="55" t="s">
        <v>3861</v>
      </c>
      <c r="AN1553" s="55" t="s">
        <v>1644</v>
      </c>
      <c r="AO1553" t="s">
        <v>3842</v>
      </c>
    </row>
    <row r="1554" spans="1:41" x14ac:dyDescent="0.25">
      <c r="A1554" s="56">
        <v>45777</v>
      </c>
      <c r="B1554" s="92" t="s">
        <v>2824</v>
      </c>
      <c r="C1554" s="55" t="s">
        <v>4320</v>
      </c>
      <c r="D1554" s="55" t="s">
        <v>3859</v>
      </c>
      <c r="E1554" s="55" t="s">
        <v>89</v>
      </c>
      <c r="F1554" s="55">
        <v>50900020</v>
      </c>
      <c r="G1554" s="55" t="s">
        <v>492</v>
      </c>
      <c r="H1554" s="55" t="s">
        <v>89</v>
      </c>
      <c r="I1554" s="57">
        <v>493.22</v>
      </c>
      <c r="J1554" s="57">
        <v>493.22</v>
      </c>
      <c r="K1554" s="55" t="s">
        <v>4318</v>
      </c>
      <c r="L1554" s="55" t="s">
        <v>1644</v>
      </c>
      <c r="M1554" s="55" t="s">
        <v>4320</v>
      </c>
      <c r="N1554" s="56">
        <v>45777</v>
      </c>
      <c r="O1554" s="55" t="s">
        <v>1644</v>
      </c>
      <c r="P1554" s="55" t="s">
        <v>329</v>
      </c>
      <c r="Q1554" s="55" t="s">
        <v>330</v>
      </c>
      <c r="R1554" s="55" t="s">
        <v>1644</v>
      </c>
      <c r="S1554" s="55" t="s">
        <v>1644</v>
      </c>
      <c r="T1554" s="55" t="s">
        <v>1644</v>
      </c>
      <c r="U1554" s="55" t="s">
        <v>4244</v>
      </c>
      <c r="V1554" s="55" t="s">
        <v>1881</v>
      </c>
      <c r="W1554" s="55" t="s">
        <v>1644</v>
      </c>
      <c r="X1554" s="56"/>
      <c r="Y1554" s="55" t="s">
        <v>1644</v>
      </c>
      <c r="Z1554" s="56"/>
      <c r="AA1554" s="55" t="s">
        <v>1644</v>
      </c>
      <c r="AB1554" s="59">
        <v>7642305</v>
      </c>
      <c r="AC1554" s="55" t="s">
        <v>1554</v>
      </c>
      <c r="AD1554" s="55" t="s">
        <v>1644</v>
      </c>
      <c r="AE1554" s="58">
        <v>0</v>
      </c>
      <c r="AF1554" s="55" t="s">
        <v>1644</v>
      </c>
      <c r="AG1554" s="55" t="s">
        <v>1644</v>
      </c>
      <c r="AH1554" s="55" t="s">
        <v>1644</v>
      </c>
      <c r="AI1554" s="55" t="s">
        <v>1644</v>
      </c>
      <c r="AJ1554" s="55" t="s">
        <v>1644</v>
      </c>
      <c r="AK1554" s="55" t="s">
        <v>1644</v>
      </c>
      <c r="AL1554" s="55" t="s">
        <v>1644</v>
      </c>
      <c r="AM1554" s="55" t="s">
        <v>3861</v>
      </c>
      <c r="AN1554" s="55" t="s">
        <v>1644</v>
      </c>
      <c r="AO1554" t="s">
        <v>3842</v>
      </c>
    </row>
    <row r="1555" spans="1:41" x14ac:dyDescent="0.25">
      <c r="A1555" s="56">
        <v>45777</v>
      </c>
      <c r="B1555" s="92" t="s">
        <v>2824</v>
      </c>
      <c r="C1555" s="55" t="s">
        <v>4320</v>
      </c>
      <c r="D1555" s="55" t="s">
        <v>3859</v>
      </c>
      <c r="E1555" s="55" t="s">
        <v>89</v>
      </c>
      <c r="F1555" s="55">
        <v>50900050</v>
      </c>
      <c r="G1555" s="55" t="s">
        <v>498</v>
      </c>
      <c r="H1555" s="55" t="s">
        <v>89</v>
      </c>
      <c r="I1555" s="57">
        <v>5.95</v>
      </c>
      <c r="J1555" s="57">
        <v>5.95</v>
      </c>
      <c r="K1555" s="55" t="s">
        <v>4318</v>
      </c>
      <c r="L1555" s="55" t="s">
        <v>1644</v>
      </c>
      <c r="M1555" s="55" t="s">
        <v>4320</v>
      </c>
      <c r="N1555" s="56">
        <v>45777</v>
      </c>
      <c r="O1555" s="55" t="s">
        <v>1644</v>
      </c>
      <c r="P1555" s="55" t="s">
        <v>329</v>
      </c>
      <c r="Q1555" s="55" t="s">
        <v>330</v>
      </c>
      <c r="R1555" s="55" t="s">
        <v>1644</v>
      </c>
      <c r="S1555" s="55" t="s">
        <v>1644</v>
      </c>
      <c r="T1555" s="55" t="s">
        <v>1644</v>
      </c>
      <c r="U1555" s="55" t="s">
        <v>4217</v>
      </c>
      <c r="V1555" s="55" t="s">
        <v>1881</v>
      </c>
      <c r="W1555" s="55" t="s">
        <v>1644</v>
      </c>
      <c r="X1555" s="56"/>
      <c r="Y1555" s="55" t="s">
        <v>1644</v>
      </c>
      <c r="Z1555" s="56"/>
      <c r="AA1555" s="55" t="s">
        <v>1644</v>
      </c>
      <c r="AB1555" s="59">
        <v>85397</v>
      </c>
      <c r="AC1555" s="55" t="s">
        <v>1554</v>
      </c>
      <c r="AD1555" s="55" t="s">
        <v>1644</v>
      </c>
      <c r="AE1555" s="58">
        <v>0</v>
      </c>
      <c r="AF1555" s="55" t="s">
        <v>1644</v>
      </c>
      <c r="AG1555" s="55" t="s">
        <v>1644</v>
      </c>
      <c r="AH1555" s="55" t="s">
        <v>1644</v>
      </c>
      <c r="AI1555" s="55" t="s">
        <v>1644</v>
      </c>
      <c r="AJ1555" s="55" t="s">
        <v>1644</v>
      </c>
      <c r="AK1555" s="55" t="s">
        <v>1644</v>
      </c>
      <c r="AL1555" s="55" t="s">
        <v>1644</v>
      </c>
      <c r="AM1555" s="55" t="s">
        <v>3861</v>
      </c>
      <c r="AN1555" s="55" t="s">
        <v>1644</v>
      </c>
      <c r="AO1555" t="s">
        <v>3842</v>
      </c>
    </row>
    <row r="1556" spans="1:41" x14ac:dyDescent="0.25">
      <c r="A1556" s="56">
        <v>45777</v>
      </c>
      <c r="B1556" s="92" t="s">
        <v>2824</v>
      </c>
      <c r="C1556" s="55" t="s">
        <v>4320</v>
      </c>
      <c r="D1556" s="55" t="s">
        <v>3859</v>
      </c>
      <c r="E1556" s="55" t="s">
        <v>89</v>
      </c>
      <c r="F1556" s="55">
        <v>50900020</v>
      </c>
      <c r="G1556" s="55" t="s">
        <v>492</v>
      </c>
      <c r="H1556" s="55" t="s">
        <v>89</v>
      </c>
      <c r="I1556" s="57">
        <v>1425.87</v>
      </c>
      <c r="J1556" s="57">
        <v>1425.87</v>
      </c>
      <c r="K1556" s="55" t="s">
        <v>4318</v>
      </c>
      <c r="L1556" s="55" t="s">
        <v>1644</v>
      </c>
      <c r="M1556" s="55" t="s">
        <v>4320</v>
      </c>
      <c r="N1556" s="56">
        <v>45777</v>
      </c>
      <c r="O1556" s="55" t="s">
        <v>1644</v>
      </c>
      <c r="P1556" s="55" t="s">
        <v>329</v>
      </c>
      <c r="Q1556" s="55" t="s">
        <v>330</v>
      </c>
      <c r="R1556" s="55" t="s">
        <v>1644</v>
      </c>
      <c r="S1556" s="55" t="s">
        <v>1644</v>
      </c>
      <c r="T1556" s="55" t="s">
        <v>1644</v>
      </c>
      <c r="U1556" s="55" t="s">
        <v>4245</v>
      </c>
      <c r="V1556" s="55" t="s">
        <v>1881</v>
      </c>
      <c r="W1556" s="55" t="s">
        <v>1644</v>
      </c>
      <c r="X1556" s="56"/>
      <c r="Y1556" s="55" t="s">
        <v>1644</v>
      </c>
      <c r="Z1556" s="56"/>
      <c r="AA1556" s="55" t="s">
        <v>1644</v>
      </c>
      <c r="AB1556" s="59">
        <v>22093379</v>
      </c>
      <c r="AC1556" s="55" t="s">
        <v>1554</v>
      </c>
      <c r="AD1556" s="55" t="s">
        <v>1644</v>
      </c>
      <c r="AE1556" s="58">
        <v>0</v>
      </c>
      <c r="AF1556" s="55" t="s">
        <v>1644</v>
      </c>
      <c r="AG1556" s="55" t="s">
        <v>1644</v>
      </c>
      <c r="AH1556" s="55" t="s">
        <v>1644</v>
      </c>
      <c r="AI1556" s="55" t="s">
        <v>1644</v>
      </c>
      <c r="AJ1556" s="55" t="s">
        <v>1644</v>
      </c>
      <c r="AK1556" s="55" t="s">
        <v>1644</v>
      </c>
      <c r="AL1556" s="55" t="s">
        <v>1644</v>
      </c>
      <c r="AM1556" s="55" t="s">
        <v>3861</v>
      </c>
      <c r="AN1556" s="55" t="s">
        <v>1644</v>
      </c>
      <c r="AO1556" t="s">
        <v>3842</v>
      </c>
    </row>
    <row r="1557" spans="1:41" x14ac:dyDescent="0.25">
      <c r="A1557" s="56">
        <v>45777</v>
      </c>
      <c r="B1557" s="92" t="s">
        <v>2824</v>
      </c>
      <c r="C1557" s="55" t="s">
        <v>4320</v>
      </c>
      <c r="D1557" s="55" t="s">
        <v>3859</v>
      </c>
      <c r="E1557" s="55" t="s">
        <v>89</v>
      </c>
      <c r="F1557" s="55">
        <v>50900050</v>
      </c>
      <c r="G1557" s="55" t="s">
        <v>498</v>
      </c>
      <c r="H1557" s="55" t="s">
        <v>89</v>
      </c>
      <c r="I1557" s="57">
        <v>5.95</v>
      </c>
      <c r="J1557" s="57">
        <v>5.95</v>
      </c>
      <c r="K1557" s="55" t="s">
        <v>4318</v>
      </c>
      <c r="L1557" s="55" t="s">
        <v>1644</v>
      </c>
      <c r="M1557" s="55" t="s">
        <v>4320</v>
      </c>
      <c r="N1557" s="56">
        <v>45777</v>
      </c>
      <c r="O1557" s="55" t="s">
        <v>1644</v>
      </c>
      <c r="P1557" s="55" t="s">
        <v>329</v>
      </c>
      <c r="Q1557" s="55" t="s">
        <v>330</v>
      </c>
      <c r="R1557" s="55" t="s">
        <v>1644</v>
      </c>
      <c r="S1557" s="55" t="s">
        <v>1644</v>
      </c>
      <c r="T1557" s="55" t="s">
        <v>1644</v>
      </c>
      <c r="U1557" s="55" t="s">
        <v>4222</v>
      </c>
      <c r="V1557" s="55" t="s">
        <v>1881</v>
      </c>
      <c r="W1557" s="55" t="s">
        <v>1644</v>
      </c>
      <c r="X1557" s="56"/>
      <c r="Y1557" s="55" t="s">
        <v>1644</v>
      </c>
      <c r="Z1557" s="56"/>
      <c r="AA1557" s="55" t="s">
        <v>1644</v>
      </c>
      <c r="AB1557" s="59">
        <v>85397</v>
      </c>
      <c r="AC1557" s="55" t="s">
        <v>1554</v>
      </c>
      <c r="AD1557" s="55" t="s">
        <v>1644</v>
      </c>
      <c r="AE1557" s="58">
        <v>0</v>
      </c>
      <c r="AF1557" s="55" t="s">
        <v>1644</v>
      </c>
      <c r="AG1557" s="55" t="s">
        <v>1644</v>
      </c>
      <c r="AH1557" s="55" t="s">
        <v>1644</v>
      </c>
      <c r="AI1557" s="55" t="s">
        <v>1644</v>
      </c>
      <c r="AJ1557" s="55" t="s">
        <v>1644</v>
      </c>
      <c r="AK1557" s="55" t="s">
        <v>1644</v>
      </c>
      <c r="AL1557" s="55" t="s">
        <v>1644</v>
      </c>
      <c r="AM1557" s="55" t="s">
        <v>3861</v>
      </c>
      <c r="AN1557" s="55" t="s">
        <v>1644</v>
      </c>
      <c r="AO1557" t="s">
        <v>3842</v>
      </c>
    </row>
    <row r="1558" spans="1:41" x14ac:dyDescent="0.25">
      <c r="A1558" s="56">
        <v>45777</v>
      </c>
      <c r="B1558" s="92" t="s">
        <v>2824</v>
      </c>
      <c r="C1558" s="55" t="s">
        <v>4321</v>
      </c>
      <c r="D1558" s="55" t="s">
        <v>3859</v>
      </c>
      <c r="E1558" s="55" t="s">
        <v>89</v>
      </c>
      <c r="F1558" s="55">
        <v>50900000</v>
      </c>
      <c r="G1558" s="55" t="s">
        <v>488</v>
      </c>
      <c r="H1558" s="55" t="s">
        <v>89</v>
      </c>
      <c r="I1558" s="57">
        <v>0.02</v>
      </c>
      <c r="J1558" s="57">
        <v>0.02</v>
      </c>
      <c r="K1558" s="55" t="s">
        <v>4318</v>
      </c>
      <c r="L1558" s="55" t="s">
        <v>1644</v>
      </c>
      <c r="M1558" s="55" t="s">
        <v>4321</v>
      </c>
      <c r="N1558" s="56">
        <v>45777</v>
      </c>
      <c r="O1558" s="55" t="s">
        <v>1644</v>
      </c>
      <c r="P1558" s="55" t="s">
        <v>329</v>
      </c>
      <c r="Q1558" s="55" t="s">
        <v>330</v>
      </c>
      <c r="R1558" s="55" t="s">
        <v>1644</v>
      </c>
      <c r="S1558" s="55" t="s">
        <v>1644</v>
      </c>
      <c r="T1558" s="55" t="s">
        <v>1644</v>
      </c>
      <c r="U1558" s="55" t="s">
        <v>4248</v>
      </c>
      <c r="V1558" s="55" t="s">
        <v>1718</v>
      </c>
      <c r="W1558" s="55" t="s">
        <v>1644</v>
      </c>
      <c r="X1558" s="56"/>
      <c r="Y1558" s="55" t="s">
        <v>1644</v>
      </c>
      <c r="Z1558" s="56"/>
      <c r="AA1558" s="55" t="s">
        <v>1644</v>
      </c>
      <c r="AB1558" s="59">
        <v>214</v>
      </c>
      <c r="AC1558" s="55" t="s">
        <v>1554</v>
      </c>
      <c r="AD1558" s="55" t="s">
        <v>1644</v>
      </c>
      <c r="AE1558" s="58">
        <v>0</v>
      </c>
      <c r="AF1558" s="55" t="s">
        <v>1644</v>
      </c>
      <c r="AG1558" s="55" t="s">
        <v>1644</v>
      </c>
      <c r="AH1558" s="55" t="s">
        <v>1644</v>
      </c>
      <c r="AI1558" s="55" t="s">
        <v>1644</v>
      </c>
      <c r="AJ1558" s="55" t="s">
        <v>1644</v>
      </c>
      <c r="AK1558" s="55" t="s">
        <v>1644</v>
      </c>
      <c r="AL1558" s="55" t="s">
        <v>1644</v>
      </c>
      <c r="AM1558" s="55" t="s">
        <v>3861</v>
      </c>
      <c r="AN1558" s="55" t="s">
        <v>1644</v>
      </c>
      <c r="AO1558" t="s">
        <v>3842</v>
      </c>
    </row>
    <row r="1559" spans="1:41" x14ac:dyDescent="0.25">
      <c r="A1559" s="56">
        <v>45777</v>
      </c>
      <c r="B1559" s="92" t="s">
        <v>2824</v>
      </c>
      <c r="C1559" s="55" t="s">
        <v>4321</v>
      </c>
      <c r="D1559" s="55" t="s">
        <v>3859</v>
      </c>
      <c r="E1559" s="55" t="s">
        <v>89</v>
      </c>
      <c r="F1559" s="55">
        <v>50900010</v>
      </c>
      <c r="G1559" s="55" t="s">
        <v>490</v>
      </c>
      <c r="H1559" s="55" t="s">
        <v>89</v>
      </c>
      <c r="I1559" s="57">
        <v>2.64</v>
      </c>
      <c r="J1559" s="57">
        <v>2.64</v>
      </c>
      <c r="K1559" s="55" t="s">
        <v>4318</v>
      </c>
      <c r="L1559" s="55" t="s">
        <v>1644</v>
      </c>
      <c r="M1559" s="55" t="s">
        <v>4321</v>
      </c>
      <c r="N1559" s="56">
        <v>45777</v>
      </c>
      <c r="O1559" s="55" t="s">
        <v>1644</v>
      </c>
      <c r="P1559" s="55" t="s">
        <v>329</v>
      </c>
      <c r="Q1559" s="55" t="s">
        <v>330</v>
      </c>
      <c r="R1559" s="55" t="s">
        <v>1644</v>
      </c>
      <c r="S1559" s="55" t="s">
        <v>1644</v>
      </c>
      <c r="T1559" s="55" t="s">
        <v>1644</v>
      </c>
      <c r="U1559" s="55" t="s">
        <v>4255</v>
      </c>
      <c r="V1559" s="55" t="s">
        <v>1718</v>
      </c>
      <c r="W1559" s="55" t="s">
        <v>1644</v>
      </c>
      <c r="X1559" s="56"/>
      <c r="Y1559" s="55" t="s">
        <v>1644</v>
      </c>
      <c r="Z1559" s="56"/>
      <c r="AA1559" s="55" t="s">
        <v>1644</v>
      </c>
      <c r="AB1559" s="59">
        <v>49668</v>
      </c>
      <c r="AC1559" s="55" t="s">
        <v>1554</v>
      </c>
      <c r="AD1559" s="55" t="s">
        <v>1644</v>
      </c>
      <c r="AE1559" s="58">
        <v>0</v>
      </c>
      <c r="AF1559" s="55" t="s">
        <v>1644</v>
      </c>
      <c r="AG1559" s="55" t="s">
        <v>1644</v>
      </c>
      <c r="AH1559" s="55" t="s">
        <v>1644</v>
      </c>
      <c r="AI1559" s="55" t="s">
        <v>1644</v>
      </c>
      <c r="AJ1559" s="55" t="s">
        <v>1644</v>
      </c>
      <c r="AK1559" s="55" t="s">
        <v>1644</v>
      </c>
      <c r="AL1559" s="55" t="s">
        <v>1644</v>
      </c>
      <c r="AM1559" s="55" t="s">
        <v>3861</v>
      </c>
      <c r="AN1559" s="55" t="s">
        <v>1644</v>
      </c>
      <c r="AO1559" t="s">
        <v>3842</v>
      </c>
    </row>
    <row r="1560" spans="1:41" x14ac:dyDescent="0.25">
      <c r="A1560" s="56">
        <v>45777</v>
      </c>
      <c r="B1560" s="92" t="s">
        <v>2824</v>
      </c>
      <c r="C1560" s="55" t="s">
        <v>4321</v>
      </c>
      <c r="D1560" s="55" t="s">
        <v>3859</v>
      </c>
      <c r="E1560" s="55" t="s">
        <v>89</v>
      </c>
      <c r="F1560" s="55">
        <v>50900010</v>
      </c>
      <c r="G1560" s="55" t="s">
        <v>490</v>
      </c>
      <c r="H1560" s="55" t="s">
        <v>89</v>
      </c>
      <c r="I1560" s="57">
        <v>1.61</v>
      </c>
      <c r="J1560" s="57">
        <v>1.61</v>
      </c>
      <c r="K1560" s="55" t="s">
        <v>4318</v>
      </c>
      <c r="L1560" s="55" t="s">
        <v>1644</v>
      </c>
      <c r="M1560" s="55" t="s">
        <v>4321</v>
      </c>
      <c r="N1560" s="56">
        <v>45777</v>
      </c>
      <c r="O1560" s="55" t="s">
        <v>1644</v>
      </c>
      <c r="P1560" s="55" t="s">
        <v>329</v>
      </c>
      <c r="Q1560" s="55" t="s">
        <v>330</v>
      </c>
      <c r="R1560" s="55" t="s">
        <v>1644</v>
      </c>
      <c r="S1560" s="55" t="s">
        <v>1644</v>
      </c>
      <c r="T1560" s="55" t="s">
        <v>1644</v>
      </c>
      <c r="U1560" s="55" t="s">
        <v>4252</v>
      </c>
      <c r="V1560" s="55" t="s">
        <v>1718</v>
      </c>
      <c r="W1560" s="55" t="s">
        <v>1644</v>
      </c>
      <c r="X1560" s="56"/>
      <c r="Y1560" s="55" t="s">
        <v>1644</v>
      </c>
      <c r="Z1560" s="56"/>
      <c r="AA1560" s="55" t="s">
        <v>1644</v>
      </c>
      <c r="AB1560" s="59">
        <v>30269</v>
      </c>
      <c r="AC1560" s="55" t="s">
        <v>1554</v>
      </c>
      <c r="AD1560" s="55" t="s">
        <v>1644</v>
      </c>
      <c r="AE1560" s="58">
        <v>0</v>
      </c>
      <c r="AF1560" s="55" t="s">
        <v>1644</v>
      </c>
      <c r="AG1560" s="55" t="s">
        <v>1644</v>
      </c>
      <c r="AH1560" s="55" t="s">
        <v>1644</v>
      </c>
      <c r="AI1560" s="55" t="s">
        <v>1644</v>
      </c>
      <c r="AJ1560" s="55" t="s">
        <v>1644</v>
      </c>
      <c r="AK1560" s="55" t="s">
        <v>1644</v>
      </c>
      <c r="AL1560" s="55" t="s">
        <v>1644</v>
      </c>
      <c r="AM1560" s="55" t="s">
        <v>3861</v>
      </c>
      <c r="AN1560" s="55" t="s">
        <v>1644</v>
      </c>
      <c r="AO1560" t="s">
        <v>3842</v>
      </c>
    </row>
    <row r="1561" spans="1:41" x14ac:dyDescent="0.25">
      <c r="A1561" s="56">
        <v>45777</v>
      </c>
      <c r="B1561" s="92" t="s">
        <v>2824</v>
      </c>
      <c r="C1561" s="55" t="s">
        <v>4321</v>
      </c>
      <c r="D1561" s="55" t="s">
        <v>3859</v>
      </c>
      <c r="E1561" s="55" t="s">
        <v>89</v>
      </c>
      <c r="F1561" s="55">
        <v>50900010</v>
      </c>
      <c r="G1561" s="55" t="s">
        <v>490</v>
      </c>
      <c r="H1561" s="55" t="s">
        <v>89</v>
      </c>
      <c r="I1561" s="57">
        <v>0.46</v>
      </c>
      <c r="J1561" s="57">
        <v>0.46</v>
      </c>
      <c r="K1561" s="55" t="s">
        <v>4318</v>
      </c>
      <c r="L1561" s="55" t="s">
        <v>1644</v>
      </c>
      <c r="M1561" s="55" t="s">
        <v>4321</v>
      </c>
      <c r="N1561" s="56">
        <v>45777</v>
      </c>
      <c r="O1561" s="55" t="s">
        <v>1644</v>
      </c>
      <c r="P1561" s="55" t="s">
        <v>329</v>
      </c>
      <c r="Q1561" s="55" t="s">
        <v>330</v>
      </c>
      <c r="R1561" s="55" t="s">
        <v>1644</v>
      </c>
      <c r="S1561" s="55" t="s">
        <v>1644</v>
      </c>
      <c r="T1561" s="55" t="s">
        <v>1644</v>
      </c>
      <c r="U1561" s="55" t="s">
        <v>4257</v>
      </c>
      <c r="V1561" s="55" t="s">
        <v>1718</v>
      </c>
      <c r="W1561" s="55" t="s">
        <v>1644</v>
      </c>
      <c r="X1561" s="56"/>
      <c r="Y1561" s="55" t="s">
        <v>1644</v>
      </c>
      <c r="Z1561" s="56"/>
      <c r="AA1561" s="55" t="s">
        <v>1644</v>
      </c>
      <c r="AB1561" s="59">
        <v>8722</v>
      </c>
      <c r="AC1561" s="55" t="s">
        <v>1554</v>
      </c>
      <c r="AD1561" s="55" t="s">
        <v>1644</v>
      </c>
      <c r="AE1561" s="58">
        <v>0</v>
      </c>
      <c r="AF1561" s="55" t="s">
        <v>1644</v>
      </c>
      <c r="AG1561" s="55" t="s">
        <v>1644</v>
      </c>
      <c r="AH1561" s="55" t="s">
        <v>1644</v>
      </c>
      <c r="AI1561" s="55" t="s">
        <v>1644</v>
      </c>
      <c r="AJ1561" s="55" t="s">
        <v>1644</v>
      </c>
      <c r="AK1561" s="55" t="s">
        <v>1644</v>
      </c>
      <c r="AL1561" s="55" t="s">
        <v>1644</v>
      </c>
      <c r="AM1561" s="55" t="s">
        <v>3861</v>
      </c>
      <c r="AN1561" s="55" t="s">
        <v>1644</v>
      </c>
      <c r="AO1561" t="s">
        <v>3842</v>
      </c>
    </row>
    <row r="1562" spans="1:41" x14ac:dyDescent="0.25">
      <c r="A1562" s="56">
        <v>45777</v>
      </c>
      <c r="B1562" s="92" t="s">
        <v>2824</v>
      </c>
      <c r="C1562" s="55" t="s">
        <v>4321</v>
      </c>
      <c r="D1562" s="55" t="s">
        <v>3859</v>
      </c>
      <c r="E1562" s="55" t="s">
        <v>89</v>
      </c>
      <c r="F1562" s="55">
        <v>50900010</v>
      </c>
      <c r="G1562" s="55" t="s">
        <v>490</v>
      </c>
      <c r="H1562" s="55" t="s">
        <v>89</v>
      </c>
      <c r="I1562" s="57">
        <v>0.97</v>
      </c>
      <c r="J1562" s="57">
        <v>0.97</v>
      </c>
      <c r="K1562" s="55" t="s">
        <v>4318</v>
      </c>
      <c r="L1562" s="55" t="s">
        <v>1644</v>
      </c>
      <c r="M1562" s="55" t="s">
        <v>4321</v>
      </c>
      <c r="N1562" s="56">
        <v>45777</v>
      </c>
      <c r="O1562" s="55" t="s">
        <v>1644</v>
      </c>
      <c r="P1562" s="55" t="s">
        <v>329</v>
      </c>
      <c r="Q1562" s="55" t="s">
        <v>330</v>
      </c>
      <c r="R1562" s="55" t="s">
        <v>1644</v>
      </c>
      <c r="S1562" s="55" t="s">
        <v>1644</v>
      </c>
      <c r="T1562" s="55" t="s">
        <v>1644</v>
      </c>
      <c r="U1562" s="55" t="s">
        <v>4260</v>
      </c>
      <c r="V1562" s="55" t="s">
        <v>1718</v>
      </c>
      <c r="W1562" s="55" t="s">
        <v>1644</v>
      </c>
      <c r="X1562" s="56"/>
      <c r="Y1562" s="55" t="s">
        <v>1644</v>
      </c>
      <c r="Z1562" s="56"/>
      <c r="AA1562" s="55" t="s">
        <v>1644</v>
      </c>
      <c r="AB1562" s="59">
        <v>18239</v>
      </c>
      <c r="AC1562" s="55" t="s">
        <v>1554</v>
      </c>
      <c r="AD1562" s="55" t="s">
        <v>1644</v>
      </c>
      <c r="AE1562" s="58">
        <v>0</v>
      </c>
      <c r="AF1562" s="55" t="s">
        <v>1644</v>
      </c>
      <c r="AG1562" s="55" t="s">
        <v>1644</v>
      </c>
      <c r="AH1562" s="55" t="s">
        <v>1644</v>
      </c>
      <c r="AI1562" s="55" t="s">
        <v>1644</v>
      </c>
      <c r="AJ1562" s="55" t="s">
        <v>1644</v>
      </c>
      <c r="AK1562" s="55" t="s">
        <v>1644</v>
      </c>
      <c r="AL1562" s="55" t="s">
        <v>1644</v>
      </c>
      <c r="AM1562" s="55" t="s">
        <v>3861</v>
      </c>
      <c r="AN1562" s="55" t="s">
        <v>1644</v>
      </c>
      <c r="AO1562" t="s">
        <v>3842</v>
      </c>
    </row>
    <row r="1563" spans="1:41" x14ac:dyDescent="0.25">
      <c r="A1563" s="56">
        <v>45777</v>
      </c>
      <c r="B1563" s="92" t="s">
        <v>2824</v>
      </c>
      <c r="C1563" s="55" t="s">
        <v>4321</v>
      </c>
      <c r="D1563" s="55" t="s">
        <v>3859</v>
      </c>
      <c r="E1563" s="55" t="s">
        <v>89</v>
      </c>
      <c r="F1563" s="55">
        <v>50900000</v>
      </c>
      <c r="G1563" s="55" t="s">
        <v>488</v>
      </c>
      <c r="H1563" s="55" t="s">
        <v>89</v>
      </c>
      <c r="I1563" s="57">
        <v>6.31</v>
      </c>
      <c r="J1563" s="57">
        <v>6.31</v>
      </c>
      <c r="K1563" s="55" t="s">
        <v>4318</v>
      </c>
      <c r="L1563" s="55" t="s">
        <v>1644</v>
      </c>
      <c r="M1563" s="55" t="s">
        <v>4321</v>
      </c>
      <c r="N1563" s="56">
        <v>45777</v>
      </c>
      <c r="O1563" s="55" t="s">
        <v>1644</v>
      </c>
      <c r="P1563" s="55" t="s">
        <v>329</v>
      </c>
      <c r="Q1563" s="55" t="s">
        <v>330</v>
      </c>
      <c r="R1563" s="55" t="s">
        <v>1644</v>
      </c>
      <c r="S1563" s="55" t="s">
        <v>1644</v>
      </c>
      <c r="T1563" s="55" t="s">
        <v>1644</v>
      </c>
      <c r="U1563" s="55" t="s">
        <v>4261</v>
      </c>
      <c r="V1563" s="55" t="s">
        <v>2159</v>
      </c>
      <c r="W1563" s="55" t="s">
        <v>1644</v>
      </c>
      <c r="X1563" s="56"/>
      <c r="Y1563" s="55" t="s">
        <v>1644</v>
      </c>
      <c r="Z1563" s="56"/>
      <c r="AA1563" s="55" t="s">
        <v>1644</v>
      </c>
      <c r="AB1563" s="59">
        <v>102557</v>
      </c>
      <c r="AC1563" s="55" t="s">
        <v>1554</v>
      </c>
      <c r="AD1563" s="55" t="s">
        <v>1644</v>
      </c>
      <c r="AE1563" s="58">
        <v>0</v>
      </c>
      <c r="AF1563" s="55" t="s">
        <v>1644</v>
      </c>
      <c r="AG1563" s="55" t="s">
        <v>1644</v>
      </c>
      <c r="AH1563" s="55" t="s">
        <v>1644</v>
      </c>
      <c r="AI1563" s="55" t="s">
        <v>1644</v>
      </c>
      <c r="AJ1563" s="55" t="s">
        <v>1644</v>
      </c>
      <c r="AK1563" s="55" t="s">
        <v>1644</v>
      </c>
      <c r="AL1563" s="55" t="s">
        <v>1644</v>
      </c>
      <c r="AM1563" s="55" t="s">
        <v>3861</v>
      </c>
      <c r="AN1563" s="55" t="s">
        <v>1644</v>
      </c>
      <c r="AO1563" t="s">
        <v>3842</v>
      </c>
    </row>
    <row r="1564" spans="1:41" x14ac:dyDescent="0.25">
      <c r="A1564" s="56">
        <v>45777</v>
      </c>
      <c r="B1564" s="92" t="s">
        <v>2824</v>
      </c>
      <c r="C1564" s="55" t="s">
        <v>4321</v>
      </c>
      <c r="D1564" s="55" t="s">
        <v>3859</v>
      </c>
      <c r="E1564" s="55" t="s">
        <v>89</v>
      </c>
      <c r="F1564" s="55">
        <v>50900010</v>
      </c>
      <c r="G1564" s="55" t="s">
        <v>490</v>
      </c>
      <c r="H1564" s="55" t="s">
        <v>89</v>
      </c>
      <c r="I1564" s="57">
        <v>22.2</v>
      </c>
      <c r="J1564" s="57">
        <v>22.2</v>
      </c>
      <c r="K1564" s="55" t="s">
        <v>4318</v>
      </c>
      <c r="L1564" s="55" t="s">
        <v>1644</v>
      </c>
      <c r="M1564" s="55" t="s">
        <v>4321</v>
      </c>
      <c r="N1564" s="56">
        <v>45777</v>
      </c>
      <c r="O1564" s="55" t="s">
        <v>1644</v>
      </c>
      <c r="P1564" s="55" t="s">
        <v>329</v>
      </c>
      <c r="Q1564" s="55" t="s">
        <v>330</v>
      </c>
      <c r="R1564" s="55" t="s">
        <v>1644</v>
      </c>
      <c r="S1564" s="55" t="s">
        <v>1644</v>
      </c>
      <c r="T1564" s="55" t="s">
        <v>1644</v>
      </c>
      <c r="U1564" s="55" t="s">
        <v>4267</v>
      </c>
      <c r="V1564" s="55" t="s">
        <v>2159</v>
      </c>
      <c r="W1564" s="55" t="s">
        <v>1644</v>
      </c>
      <c r="X1564" s="56"/>
      <c r="Y1564" s="55" t="s">
        <v>1644</v>
      </c>
      <c r="Z1564" s="56"/>
      <c r="AA1564" s="55" t="s">
        <v>1644</v>
      </c>
      <c r="AB1564" s="59">
        <v>349819</v>
      </c>
      <c r="AC1564" s="55" t="s">
        <v>1554</v>
      </c>
      <c r="AD1564" s="55" t="s">
        <v>1644</v>
      </c>
      <c r="AE1564" s="58">
        <v>0</v>
      </c>
      <c r="AF1564" s="55" t="s">
        <v>1644</v>
      </c>
      <c r="AG1564" s="55" t="s">
        <v>1644</v>
      </c>
      <c r="AH1564" s="55" t="s">
        <v>1644</v>
      </c>
      <c r="AI1564" s="55" t="s">
        <v>1644</v>
      </c>
      <c r="AJ1564" s="55" t="s">
        <v>1644</v>
      </c>
      <c r="AK1564" s="55" t="s">
        <v>1644</v>
      </c>
      <c r="AL1564" s="55" t="s">
        <v>1644</v>
      </c>
      <c r="AM1564" s="55" t="s">
        <v>3861</v>
      </c>
      <c r="AN1564" s="55" t="s">
        <v>1644</v>
      </c>
      <c r="AO1564" t="s">
        <v>3842</v>
      </c>
    </row>
    <row r="1565" spans="1:41" x14ac:dyDescent="0.25">
      <c r="A1565" s="56">
        <v>45777</v>
      </c>
      <c r="B1565" s="92" t="s">
        <v>2824</v>
      </c>
      <c r="C1565" s="55" t="s">
        <v>4321</v>
      </c>
      <c r="D1565" s="55" t="s">
        <v>3859</v>
      </c>
      <c r="E1565" s="55" t="s">
        <v>89</v>
      </c>
      <c r="F1565" s="55">
        <v>50900000</v>
      </c>
      <c r="G1565" s="55" t="s">
        <v>488</v>
      </c>
      <c r="H1565" s="55" t="s">
        <v>89</v>
      </c>
      <c r="I1565" s="57">
        <v>13.79</v>
      </c>
      <c r="J1565" s="57">
        <v>13.79</v>
      </c>
      <c r="K1565" s="55" t="s">
        <v>4318</v>
      </c>
      <c r="L1565" s="55" t="s">
        <v>1644</v>
      </c>
      <c r="M1565" s="55" t="s">
        <v>4321</v>
      </c>
      <c r="N1565" s="56">
        <v>45777</v>
      </c>
      <c r="O1565" s="55" t="s">
        <v>1644</v>
      </c>
      <c r="P1565" s="55" t="s">
        <v>329</v>
      </c>
      <c r="Q1565" s="55" t="s">
        <v>330</v>
      </c>
      <c r="R1565" s="55" t="s">
        <v>1644</v>
      </c>
      <c r="S1565" s="55" t="s">
        <v>1644</v>
      </c>
      <c r="T1565" s="55" t="s">
        <v>1644</v>
      </c>
      <c r="U1565" s="55" t="s">
        <v>4248</v>
      </c>
      <c r="V1565" s="55" t="s">
        <v>1881</v>
      </c>
      <c r="W1565" s="55" t="s">
        <v>1644</v>
      </c>
      <c r="X1565" s="56"/>
      <c r="Y1565" s="55" t="s">
        <v>1644</v>
      </c>
      <c r="Z1565" s="56"/>
      <c r="AA1565" s="55" t="s">
        <v>1644</v>
      </c>
      <c r="AB1565" s="59">
        <v>215096</v>
      </c>
      <c r="AC1565" s="55" t="s">
        <v>1554</v>
      </c>
      <c r="AD1565" s="55" t="s">
        <v>1644</v>
      </c>
      <c r="AE1565" s="58">
        <v>0</v>
      </c>
      <c r="AF1565" s="55" t="s">
        <v>1644</v>
      </c>
      <c r="AG1565" s="55" t="s">
        <v>1644</v>
      </c>
      <c r="AH1565" s="55" t="s">
        <v>1644</v>
      </c>
      <c r="AI1565" s="55" t="s">
        <v>1644</v>
      </c>
      <c r="AJ1565" s="55" t="s">
        <v>1644</v>
      </c>
      <c r="AK1565" s="55" t="s">
        <v>1644</v>
      </c>
      <c r="AL1565" s="55" t="s">
        <v>1644</v>
      </c>
      <c r="AM1565" s="55" t="s">
        <v>3861</v>
      </c>
      <c r="AN1565" s="55" t="s">
        <v>1644</v>
      </c>
      <c r="AO1565" t="s">
        <v>3842</v>
      </c>
    </row>
    <row r="1566" spans="1:41" x14ac:dyDescent="0.25">
      <c r="A1566" s="56">
        <v>45777</v>
      </c>
      <c r="B1566" s="92" t="s">
        <v>2824</v>
      </c>
      <c r="C1566" s="55" t="s">
        <v>4321</v>
      </c>
      <c r="D1566" s="55" t="s">
        <v>3859</v>
      </c>
      <c r="E1566" s="55" t="s">
        <v>89</v>
      </c>
      <c r="F1566" s="55">
        <v>50900000</v>
      </c>
      <c r="G1566" s="55" t="s">
        <v>488</v>
      </c>
      <c r="H1566" s="55" t="s">
        <v>89</v>
      </c>
      <c r="I1566" s="57">
        <v>9.3699999999999992</v>
      </c>
      <c r="J1566" s="57">
        <v>9.3699999999999992</v>
      </c>
      <c r="K1566" s="55" t="s">
        <v>4318</v>
      </c>
      <c r="L1566" s="55" t="s">
        <v>1644</v>
      </c>
      <c r="M1566" s="55" t="s">
        <v>4321</v>
      </c>
      <c r="N1566" s="56">
        <v>45777</v>
      </c>
      <c r="O1566" s="55" t="s">
        <v>1644</v>
      </c>
      <c r="P1566" s="55" t="s">
        <v>4042</v>
      </c>
      <c r="Q1566" s="55" t="s">
        <v>4043</v>
      </c>
      <c r="R1566" s="55" t="s">
        <v>1644</v>
      </c>
      <c r="S1566" s="55" t="s">
        <v>1644</v>
      </c>
      <c r="T1566" s="55" t="s">
        <v>1644</v>
      </c>
      <c r="U1566" s="55" t="s">
        <v>4262</v>
      </c>
      <c r="V1566" s="55" t="s">
        <v>1718</v>
      </c>
      <c r="W1566" s="55" t="s">
        <v>1644</v>
      </c>
      <c r="X1566" s="56"/>
      <c r="Y1566" s="55" t="s">
        <v>1644</v>
      </c>
      <c r="Z1566" s="56"/>
      <c r="AA1566" s="55" t="s">
        <v>1644</v>
      </c>
      <c r="AB1566" s="59">
        <v>147071</v>
      </c>
      <c r="AC1566" s="55" t="s">
        <v>1554</v>
      </c>
      <c r="AD1566" s="55" t="s">
        <v>1644</v>
      </c>
      <c r="AE1566" s="58">
        <v>0</v>
      </c>
      <c r="AF1566" s="55" t="s">
        <v>1644</v>
      </c>
      <c r="AG1566" s="55" t="s">
        <v>1644</v>
      </c>
      <c r="AH1566" s="55" t="s">
        <v>1644</v>
      </c>
      <c r="AI1566" s="55" t="s">
        <v>1644</v>
      </c>
      <c r="AJ1566" s="55" t="s">
        <v>1644</v>
      </c>
      <c r="AK1566" s="55" t="s">
        <v>1644</v>
      </c>
      <c r="AL1566" s="55" t="s">
        <v>1644</v>
      </c>
      <c r="AM1566" s="55" t="s">
        <v>3861</v>
      </c>
      <c r="AN1566" s="55" t="s">
        <v>1644</v>
      </c>
      <c r="AO1566" t="s">
        <v>4371</v>
      </c>
    </row>
    <row r="1567" spans="1:41" x14ac:dyDescent="0.25">
      <c r="A1567" s="56">
        <v>45777</v>
      </c>
      <c r="B1567" s="92" t="s">
        <v>2824</v>
      </c>
      <c r="C1567" s="55" t="s">
        <v>4321</v>
      </c>
      <c r="D1567" s="55" t="s">
        <v>3859</v>
      </c>
      <c r="E1567" s="55" t="s">
        <v>89</v>
      </c>
      <c r="F1567" s="55">
        <v>50900010</v>
      </c>
      <c r="G1567" s="55" t="s">
        <v>490</v>
      </c>
      <c r="H1567" s="55" t="s">
        <v>89</v>
      </c>
      <c r="I1567" s="57">
        <v>95.49</v>
      </c>
      <c r="J1567" s="57">
        <v>95.49</v>
      </c>
      <c r="K1567" s="55" t="s">
        <v>4318</v>
      </c>
      <c r="L1567" s="55" t="s">
        <v>1644</v>
      </c>
      <c r="M1567" s="55" t="s">
        <v>4321</v>
      </c>
      <c r="N1567" s="56">
        <v>45777</v>
      </c>
      <c r="O1567" s="55" t="s">
        <v>1644</v>
      </c>
      <c r="P1567" s="55" t="s">
        <v>329</v>
      </c>
      <c r="Q1567" s="55" t="s">
        <v>330</v>
      </c>
      <c r="R1567" s="55" t="s">
        <v>1644</v>
      </c>
      <c r="S1567" s="55" t="s">
        <v>1644</v>
      </c>
      <c r="T1567" s="55" t="s">
        <v>1644</v>
      </c>
      <c r="U1567" s="55" t="s">
        <v>4267</v>
      </c>
      <c r="V1567" s="55" t="s">
        <v>1718</v>
      </c>
      <c r="W1567" s="55" t="s">
        <v>1644</v>
      </c>
      <c r="X1567" s="56"/>
      <c r="Y1567" s="55" t="s">
        <v>1644</v>
      </c>
      <c r="Z1567" s="56"/>
      <c r="AA1567" s="55" t="s">
        <v>1644</v>
      </c>
      <c r="AB1567" s="59">
        <v>1503154</v>
      </c>
      <c r="AC1567" s="55" t="s">
        <v>1554</v>
      </c>
      <c r="AD1567" s="55" t="s">
        <v>1644</v>
      </c>
      <c r="AE1567" s="58">
        <v>0</v>
      </c>
      <c r="AF1567" s="55" t="s">
        <v>1644</v>
      </c>
      <c r="AG1567" s="55" t="s">
        <v>1644</v>
      </c>
      <c r="AH1567" s="55" t="s">
        <v>1644</v>
      </c>
      <c r="AI1567" s="55" t="s">
        <v>1644</v>
      </c>
      <c r="AJ1567" s="55" t="s">
        <v>1644</v>
      </c>
      <c r="AK1567" s="55" t="s">
        <v>1644</v>
      </c>
      <c r="AL1567" s="55" t="s">
        <v>1644</v>
      </c>
      <c r="AM1567" s="55" t="s">
        <v>3861</v>
      </c>
      <c r="AN1567" s="55" t="s">
        <v>1644</v>
      </c>
      <c r="AO1567" t="s">
        <v>3842</v>
      </c>
    </row>
    <row r="1568" spans="1:41" x14ac:dyDescent="0.25">
      <c r="A1568" s="56">
        <v>45777</v>
      </c>
      <c r="B1568" s="92" t="s">
        <v>2824</v>
      </c>
      <c r="C1568" s="55" t="s">
        <v>4321</v>
      </c>
      <c r="D1568" s="55" t="s">
        <v>3859</v>
      </c>
      <c r="E1568" s="55" t="s">
        <v>89</v>
      </c>
      <c r="F1568" s="55">
        <v>50900000</v>
      </c>
      <c r="G1568" s="55" t="s">
        <v>488</v>
      </c>
      <c r="H1568" s="55" t="s">
        <v>89</v>
      </c>
      <c r="I1568" s="57">
        <v>9.25</v>
      </c>
      <c r="J1568" s="57">
        <v>9.25</v>
      </c>
      <c r="K1568" s="55" t="s">
        <v>4318</v>
      </c>
      <c r="L1568" s="55" t="s">
        <v>1644</v>
      </c>
      <c r="M1568" s="55" t="s">
        <v>4321</v>
      </c>
      <c r="N1568" s="56">
        <v>45777</v>
      </c>
      <c r="O1568" s="55" t="s">
        <v>1644</v>
      </c>
      <c r="P1568" s="55" t="s">
        <v>329</v>
      </c>
      <c r="Q1568" s="55" t="s">
        <v>330</v>
      </c>
      <c r="R1568" s="55" t="s">
        <v>1644</v>
      </c>
      <c r="S1568" s="55" t="s">
        <v>1644</v>
      </c>
      <c r="T1568" s="55" t="s">
        <v>1644</v>
      </c>
      <c r="U1568" s="55" t="s">
        <v>4253</v>
      </c>
      <c r="V1568" s="55" t="s">
        <v>1718</v>
      </c>
      <c r="W1568" s="55" t="s">
        <v>1644</v>
      </c>
      <c r="X1568" s="56"/>
      <c r="Y1568" s="55" t="s">
        <v>1644</v>
      </c>
      <c r="Z1568" s="56"/>
      <c r="AA1568" s="55" t="s">
        <v>1644</v>
      </c>
      <c r="AB1568" s="59">
        <v>145353</v>
      </c>
      <c r="AC1568" s="55" t="s">
        <v>1554</v>
      </c>
      <c r="AD1568" s="55" t="s">
        <v>1644</v>
      </c>
      <c r="AE1568" s="58">
        <v>0</v>
      </c>
      <c r="AF1568" s="55" t="s">
        <v>1644</v>
      </c>
      <c r="AG1568" s="55" t="s">
        <v>1644</v>
      </c>
      <c r="AH1568" s="55" t="s">
        <v>1644</v>
      </c>
      <c r="AI1568" s="55" t="s">
        <v>1644</v>
      </c>
      <c r="AJ1568" s="55" t="s">
        <v>1644</v>
      </c>
      <c r="AK1568" s="55" t="s">
        <v>1644</v>
      </c>
      <c r="AL1568" s="55" t="s">
        <v>1644</v>
      </c>
      <c r="AM1568" s="55" t="s">
        <v>3861</v>
      </c>
      <c r="AN1568" s="55" t="s">
        <v>1644</v>
      </c>
      <c r="AO1568" t="s">
        <v>3842</v>
      </c>
    </row>
    <row r="1569" spans="1:41" x14ac:dyDescent="0.25">
      <c r="A1569" s="56">
        <v>45777</v>
      </c>
      <c r="B1569" s="92" t="s">
        <v>2824</v>
      </c>
      <c r="C1569" s="55" t="s">
        <v>4321</v>
      </c>
      <c r="D1569" s="55" t="s">
        <v>3859</v>
      </c>
      <c r="E1569" s="55" t="s">
        <v>89</v>
      </c>
      <c r="F1569" s="55">
        <v>50900000</v>
      </c>
      <c r="G1569" s="55" t="s">
        <v>488</v>
      </c>
      <c r="H1569" s="55" t="s">
        <v>89</v>
      </c>
      <c r="I1569" s="57">
        <v>0.02</v>
      </c>
      <c r="J1569" s="57">
        <v>0.02</v>
      </c>
      <c r="K1569" s="55" t="s">
        <v>4318</v>
      </c>
      <c r="L1569" s="55" t="s">
        <v>1644</v>
      </c>
      <c r="M1569" s="55" t="s">
        <v>4321</v>
      </c>
      <c r="N1569" s="56">
        <v>45777</v>
      </c>
      <c r="O1569" s="55" t="s">
        <v>1644</v>
      </c>
      <c r="P1569" s="55" t="s">
        <v>329</v>
      </c>
      <c r="Q1569" s="55" t="s">
        <v>330</v>
      </c>
      <c r="R1569" s="55" t="s">
        <v>1644</v>
      </c>
      <c r="S1569" s="55" t="s">
        <v>1644</v>
      </c>
      <c r="T1569" s="55" t="s">
        <v>1644</v>
      </c>
      <c r="U1569" s="55" t="s">
        <v>4258</v>
      </c>
      <c r="V1569" s="55" t="s">
        <v>1718</v>
      </c>
      <c r="W1569" s="55" t="s">
        <v>1644</v>
      </c>
      <c r="X1569" s="56"/>
      <c r="Y1569" s="55" t="s">
        <v>1644</v>
      </c>
      <c r="Z1569" s="56"/>
      <c r="AA1569" s="55" t="s">
        <v>1644</v>
      </c>
      <c r="AB1569" s="59">
        <v>214</v>
      </c>
      <c r="AC1569" s="55" t="s">
        <v>1554</v>
      </c>
      <c r="AD1569" s="55" t="s">
        <v>1644</v>
      </c>
      <c r="AE1569" s="58">
        <v>0</v>
      </c>
      <c r="AF1569" s="55" t="s">
        <v>1644</v>
      </c>
      <c r="AG1569" s="55" t="s">
        <v>1644</v>
      </c>
      <c r="AH1569" s="55" t="s">
        <v>1644</v>
      </c>
      <c r="AI1569" s="55" t="s">
        <v>1644</v>
      </c>
      <c r="AJ1569" s="55" t="s">
        <v>1644</v>
      </c>
      <c r="AK1569" s="55" t="s">
        <v>1644</v>
      </c>
      <c r="AL1569" s="55" t="s">
        <v>1644</v>
      </c>
      <c r="AM1569" s="55" t="s">
        <v>3861</v>
      </c>
      <c r="AN1569" s="55" t="s">
        <v>1644</v>
      </c>
      <c r="AO1569" t="s">
        <v>3842</v>
      </c>
    </row>
    <row r="1570" spans="1:41" x14ac:dyDescent="0.25">
      <c r="A1570" s="56">
        <v>45777</v>
      </c>
      <c r="B1570" s="92" t="s">
        <v>2824</v>
      </c>
      <c r="C1570" s="55" t="s">
        <v>4321</v>
      </c>
      <c r="D1570" s="55" t="s">
        <v>3859</v>
      </c>
      <c r="E1570" s="55" t="s">
        <v>89</v>
      </c>
      <c r="F1570" s="55">
        <v>50900000</v>
      </c>
      <c r="G1570" s="55" t="s">
        <v>488</v>
      </c>
      <c r="H1570" s="55" t="s">
        <v>89</v>
      </c>
      <c r="I1570" s="57">
        <v>0.28000000000000003</v>
      </c>
      <c r="J1570" s="57">
        <v>0.28000000000000003</v>
      </c>
      <c r="K1570" s="55" t="s">
        <v>4318</v>
      </c>
      <c r="L1570" s="55" t="s">
        <v>1644</v>
      </c>
      <c r="M1570" s="55" t="s">
        <v>4321</v>
      </c>
      <c r="N1570" s="56">
        <v>45777</v>
      </c>
      <c r="O1570" s="55" t="s">
        <v>1644</v>
      </c>
      <c r="P1570" s="55" t="s">
        <v>329</v>
      </c>
      <c r="Q1570" s="55" t="s">
        <v>330</v>
      </c>
      <c r="R1570" s="55" t="s">
        <v>1644</v>
      </c>
      <c r="S1570" s="55" t="s">
        <v>1644</v>
      </c>
      <c r="T1570" s="55" t="s">
        <v>1644</v>
      </c>
      <c r="U1570" s="55" t="s">
        <v>4249</v>
      </c>
      <c r="V1570" s="55" t="s">
        <v>1718</v>
      </c>
      <c r="W1570" s="55" t="s">
        <v>1644</v>
      </c>
      <c r="X1570" s="56"/>
      <c r="Y1570" s="55" t="s">
        <v>1644</v>
      </c>
      <c r="Z1570" s="56"/>
      <c r="AA1570" s="55" t="s">
        <v>1644</v>
      </c>
      <c r="AB1570" s="59">
        <v>4366</v>
      </c>
      <c r="AC1570" s="55" t="s">
        <v>1554</v>
      </c>
      <c r="AD1570" s="55" t="s">
        <v>1644</v>
      </c>
      <c r="AE1570" s="58">
        <v>0</v>
      </c>
      <c r="AF1570" s="55" t="s">
        <v>1644</v>
      </c>
      <c r="AG1570" s="55" t="s">
        <v>1644</v>
      </c>
      <c r="AH1570" s="55" t="s">
        <v>1644</v>
      </c>
      <c r="AI1570" s="55" t="s">
        <v>1644</v>
      </c>
      <c r="AJ1570" s="55" t="s">
        <v>1644</v>
      </c>
      <c r="AK1570" s="55" t="s">
        <v>1644</v>
      </c>
      <c r="AL1570" s="55" t="s">
        <v>1644</v>
      </c>
      <c r="AM1570" s="55" t="s">
        <v>3861</v>
      </c>
      <c r="AN1570" s="55" t="s">
        <v>1644</v>
      </c>
      <c r="AO1570" t="s">
        <v>3842</v>
      </c>
    </row>
    <row r="1571" spans="1:41" x14ac:dyDescent="0.25">
      <c r="A1571" s="56">
        <v>45777</v>
      </c>
      <c r="B1571" s="92" t="s">
        <v>2824</v>
      </c>
      <c r="C1571" s="55" t="s">
        <v>4321</v>
      </c>
      <c r="D1571" s="55" t="s">
        <v>3859</v>
      </c>
      <c r="E1571" s="55" t="s">
        <v>89</v>
      </c>
      <c r="F1571" s="55">
        <v>50900000</v>
      </c>
      <c r="G1571" s="55" t="s">
        <v>488</v>
      </c>
      <c r="H1571" s="55" t="s">
        <v>89</v>
      </c>
      <c r="I1571" s="57">
        <v>33.83</v>
      </c>
      <c r="J1571" s="57">
        <v>33.83</v>
      </c>
      <c r="K1571" s="55" t="s">
        <v>4318</v>
      </c>
      <c r="L1571" s="55" t="s">
        <v>1644</v>
      </c>
      <c r="M1571" s="55" t="s">
        <v>4321</v>
      </c>
      <c r="N1571" s="56">
        <v>45777</v>
      </c>
      <c r="O1571" s="55" t="s">
        <v>1644</v>
      </c>
      <c r="P1571" s="55" t="s">
        <v>329</v>
      </c>
      <c r="Q1571" s="55" t="s">
        <v>330</v>
      </c>
      <c r="R1571" s="55" t="s">
        <v>1644</v>
      </c>
      <c r="S1571" s="55" t="s">
        <v>1644</v>
      </c>
      <c r="T1571" s="55" t="s">
        <v>1644</v>
      </c>
      <c r="U1571" s="55" t="s">
        <v>4259</v>
      </c>
      <c r="V1571" s="55" t="s">
        <v>1881</v>
      </c>
      <c r="W1571" s="55" t="s">
        <v>1644</v>
      </c>
      <c r="X1571" s="56"/>
      <c r="Y1571" s="55" t="s">
        <v>1644</v>
      </c>
      <c r="Z1571" s="56"/>
      <c r="AA1571" s="55" t="s">
        <v>1644</v>
      </c>
      <c r="AB1571" s="59">
        <v>525836</v>
      </c>
      <c r="AC1571" s="55" t="s">
        <v>1554</v>
      </c>
      <c r="AD1571" s="55" t="s">
        <v>1644</v>
      </c>
      <c r="AE1571" s="58">
        <v>0</v>
      </c>
      <c r="AF1571" s="55" t="s">
        <v>1644</v>
      </c>
      <c r="AG1571" s="55" t="s">
        <v>1644</v>
      </c>
      <c r="AH1571" s="55" t="s">
        <v>1644</v>
      </c>
      <c r="AI1571" s="55" t="s">
        <v>1644</v>
      </c>
      <c r="AJ1571" s="55" t="s">
        <v>1644</v>
      </c>
      <c r="AK1571" s="55" t="s">
        <v>1644</v>
      </c>
      <c r="AL1571" s="55" t="s">
        <v>1644</v>
      </c>
      <c r="AM1571" s="55" t="s">
        <v>3861</v>
      </c>
      <c r="AN1571" s="55" t="s">
        <v>1644</v>
      </c>
      <c r="AO1571" t="s">
        <v>3842</v>
      </c>
    </row>
    <row r="1572" spans="1:41" x14ac:dyDescent="0.25">
      <c r="A1572" s="56">
        <v>45777</v>
      </c>
      <c r="B1572" s="92" t="s">
        <v>2824</v>
      </c>
      <c r="C1572" s="55" t="s">
        <v>4321</v>
      </c>
      <c r="D1572" s="55" t="s">
        <v>3859</v>
      </c>
      <c r="E1572" s="55" t="s">
        <v>89</v>
      </c>
      <c r="F1572" s="55">
        <v>50900000</v>
      </c>
      <c r="G1572" s="55" t="s">
        <v>488</v>
      </c>
      <c r="H1572" s="55" t="s">
        <v>89</v>
      </c>
      <c r="I1572" s="57">
        <v>0.03</v>
      </c>
      <c r="J1572" s="57">
        <v>0.03</v>
      </c>
      <c r="K1572" s="55" t="s">
        <v>4318</v>
      </c>
      <c r="L1572" s="55" t="s">
        <v>1644</v>
      </c>
      <c r="M1572" s="55" t="s">
        <v>4321</v>
      </c>
      <c r="N1572" s="56">
        <v>45777</v>
      </c>
      <c r="O1572" s="55" t="s">
        <v>1644</v>
      </c>
      <c r="P1572" s="55" t="s">
        <v>329</v>
      </c>
      <c r="Q1572" s="55" t="s">
        <v>330</v>
      </c>
      <c r="R1572" s="55" t="s">
        <v>1644</v>
      </c>
      <c r="S1572" s="55" t="s">
        <v>1644</v>
      </c>
      <c r="T1572" s="55" t="s">
        <v>1644</v>
      </c>
      <c r="U1572" s="55" t="s">
        <v>4261</v>
      </c>
      <c r="V1572" s="55" t="s">
        <v>1718</v>
      </c>
      <c r="W1572" s="55" t="s">
        <v>1644</v>
      </c>
      <c r="X1572" s="56"/>
      <c r="Y1572" s="55" t="s">
        <v>1644</v>
      </c>
      <c r="Z1572" s="56"/>
      <c r="AA1572" s="55" t="s">
        <v>1644</v>
      </c>
      <c r="AB1572" s="59">
        <v>523</v>
      </c>
      <c r="AC1572" s="55" t="s">
        <v>1554</v>
      </c>
      <c r="AD1572" s="55" t="s">
        <v>1644</v>
      </c>
      <c r="AE1572" s="58">
        <v>0</v>
      </c>
      <c r="AF1572" s="55" t="s">
        <v>1644</v>
      </c>
      <c r="AG1572" s="55" t="s">
        <v>1644</v>
      </c>
      <c r="AH1572" s="55" t="s">
        <v>1644</v>
      </c>
      <c r="AI1572" s="55" t="s">
        <v>1644</v>
      </c>
      <c r="AJ1572" s="55" t="s">
        <v>1644</v>
      </c>
      <c r="AK1572" s="55" t="s">
        <v>1644</v>
      </c>
      <c r="AL1572" s="55" t="s">
        <v>1644</v>
      </c>
      <c r="AM1572" s="55" t="s">
        <v>3861</v>
      </c>
      <c r="AN1572" s="55" t="s">
        <v>1644</v>
      </c>
      <c r="AO1572" t="s">
        <v>3842</v>
      </c>
    </row>
    <row r="1573" spans="1:41" x14ac:dyDescent="0.25">
      <c r="A1573" s="56">
        <v>45777</v>
      </c>
      <c r="B1573" s="92" t="s">
        <v>2824</v>
      </c>
      <c r="C1573" s="55" t="s">
        <v>4321</v>
      </c>
      <c r="D1573" s="55" t="s">
        <v>3859</v>
      </c>
      <c r="E1573" s="55" t="s">
        <v>89</v>
      </c>
      <c r="F1573" s="55">
        <v>50900000</v>
      </c>
      <c r="G1573" s="55" t="s">
        <v>488</v>
      </c>
      <c r="H1573" s="55" t="s">
        <v>89</v>
      </c>
      <c r="I1573" s="57">
        <v>13.79</v>
      </c>
      <c r="J1573" s="57">
        <v>13.79</v>
      </c>
      <c r="K1573" s="55" t="s">
        <v>4318</v>
      </c>
      <c r="L1573" s="55" t="s">
        <v>1644</v>
      </c>
      <c r="M1573" s="55" t="s">
        <v>4321</v>
      </c>
      <c r="N1573" s="56">
        <v>45777</v>
      </c>
      <c r="O1573" s="55" t="s">
        <v>1644</v>
      </c>
      <c r="P1573" s="55" t="s">
        <v>329</v>
      </c>
      <c r="Q1573" s="55" t="s">
        <v>330</v>
      </c>
      <c r="R1573" s="55" t="s">
        <v>1644</v>
      </c>
      <c r="S1573" s="55" t="s">
        <v>1644</v>
      </c>
      <c r="T1573" s="55" t="s">
        <v>1644</v>
      </c>
      <c r="U1573" s="55" t="s">
        <v>4256</v>
      </c>
      <c r="V1573" s="55" t="s">
        <v>1881</v>
      </c>
      <c r="W1573" s="55" t="s">
        <v>1644</v>
      </c>
      <c r="X1573" s="56"/>
      <c r="Y1573" s="55" t="s">
        <v>1644</v>
      </c>
      <c r="Z1573" s="56"/>
      <c r="AA1573" s="55" t="s">
        <v>1644</v>
      </c>
      <c r="AB1573" s="59">
        <v>215096</v>
      </c>
      <c r="AC1573" s="55" t="s">
        <v>1554</v>
      </c>
      <c r="AD1573" s="55" t="s">
        <v>1644</v>
      </c>
      <c r="AE1573" s="58">
        <v>0</v>
      </c>
      <c r="AF1573" s="55" t="s">
        <v>1644</v>
      </c>
      <c r="AG1573" s="55" t="s">
        <v>1644</v>
      </c>
      <c r="AH1573" s="55" t="s">
        <v>1644</v>
      </c>
      <c r="AI1573" s="55" t="s">
        <v>1644</v>
      </c>
      <c r="AJ1573" s="55" t="s">
        <v>1644</v>
      </c>
      <c r="AK1573" s="55" t="s">
        <v>1644</v>
      </c>
      <c r="AL1573" s="55" t="s">
        <v>1644</v>
      </c>
      <c r="AM1573" s="55" t="s">
        <v>3861</v>
      </c>
      <c r="AN1573" s="55" t="s">
        <v>1644</v>
      </c>
      <c r="AO1573" t="s">
        <v>3842</v>
      </c>
    </row>
    <row r="1574" spans="1:41" x14ac:dyDescent="0.25">
      <c r="A1574" s="56">
        <v>45777</v>
      </c>
      <c r="B1574" s="92" t="s">
        <v>2824</v>
      </c>
      <c r="C1574" s="55" t="s">
        <v>4321</v>
      </c>
      <c r="D1574" s="55" t="s">
        <v>3859</v>
      </c>
      <c r="E1574" s="55" t="s">
        <v>89</v>
      </c>
      <c r="F1574" s="55">
        <v>50900000</v>
      </c>
      <c r="G1574" s="55" t="s">
        <v>488</v>
      </c>
      <c r="H1574" s="55" t="s">
        <v>89</v>
      </c>
      <c r="I1574" s="57">
        <v>9517.94</v>
      </c>
      <c r="J1574" s="57">
        <v>9517.94</v>
      </c>
      <c r="K1574" s="55" t="s">
        <v>4318</v>
      </c>
      <c r="L1574" s="55" t="s">
        <v>1644</v>
      </c>
      <c r="M1574" s="55" t="s">
        <v>4321</v>
      </c>
      <c r="N1574" s="56">
        <v>45777</v>
      </c>
      <c r="O1574" s="55" t="s">
        <v>1644</v>
      </c>
      <c r="P1574" s="55" t="s">
        <v>4042</v>
      </c>
      <c r="Q1574" s="55" t="s">
        <v>4043</v>
      </c>
      <c r="R1574" s="55" t="s">
        <v>1644</v>
      </c>
      <c r="S1574" s="55" t="s">
        <v>1644</v>
      </c>
      <c r="T1574" s="55" t="s">
        <v>1644</v>
      </c>
      <c r="U1574" s="55" t="s">
        <v>4262</v>
      </c>
      <c r="V1574" s="55" t="s">
        <v>1881</v>
      </c>
      <c r="W1574" s="55" t="s">
        <v>1644</v>
      </c>
      <c r="X1574" s="56"/>
      <c r="Y1574" s="55" t="s">
        <v>1644</v>
      </c>
      <c r="Z1574" s="56"/>
      <c r="AA1574" s="55" t="s">
        <v>1644</v>
      </c>
      <c r="AB1574" s="59">
        <v>147935165</v>
      </c>
      <c r="AC1574" s="55" t="s">
        <v>1554</v>
      </c>
      <c r="AD1574" s="55" t="s">
        <v>1644</v>
      </c>
      <c r="AE1574" s="58">
        <v>0</v>
      </c>
      <c r="AF1574" s="55" t="s">
        <v>1644</v>
      </c>
      <c r="AG1574" s="55" t="s">
        <v>1644</v>
      </c>
      <c r="AH1574" s="55" t="s">
        <v>1644</v>
      </c>
      <c r="AI1574" s="55" t="s">
        <v>1644</v>
      </c>
      <c r="AJ1574" s="55" t="s">
        <v>1644</v>
      </c>
      <c r="AK1574" s="55" t="s">
        <v>1644</v>
      </c>
      <c r="AL1574" s="55" t="s">
        <v>1644</v>
      </c>
      <c r="AM1574" s="55" t="s">
        <v>3861</v>
      </c>
      <c r="AN1574" s="55" t="s">
        <v>1644</v>
      </c>
      <c r="AO1574" t="s">
        <v>4371</v>
      </c>
    </row>
    <row r="1575" spans="1:41" x14ac:dyDescent="0.25">
      <c r="A1575" s="56">
        <v>45777</v>
      </c>
      <c r="B1575" s="92" t="s">
        <v>2824</v>
      </c>
      <c r="C1575" s="55" t="s">
        <v>4321</v>
      </c>
      <c r="D1575" s="55" t="s">
        <v>3859</v>
      </c>
      <c r="E1575" s="55" t="s">
        <v>89</v>
      </c>
      <c r="F1575" s="55">
        <v>50900010</v>
      </c>
      <c r="G1575" s="55" t="s">
        <v>490</v>
      </c>
      <c r="H1575" s="55" t="s">
        <v>89</v>
      </c>
      <c r="I1575" s="57">
        <v>1.86</v>
      </c>
      <c r="J1575" s="57">
        <v>1.86</v>
      </c>
      <c r="K1575" s="55" t="s">
        <v>4318</v>
      </c>
      <c r="L1575" s="55" t="s">
        <v>1644</v>
      </c>
      <c r="M1575" s="55" t="s">
        <v>4321</v>
      </c>
      <c r="N1575" s="56">
        <v>45777</v>
      </c>
      <c r="O1575" s="55" t="s">
        <v>1644</v>
      </c>
      <c r="P1575" s="55" t="s">
        <v>329</v>
      </c>
      <c r="Q1575" s="55" t="s">
        <v>330</v>
      </c>
      <c r="R1575" s="55" t="s">
        <v>1644</v>
      </c>
      <c r="S1575" s="55" t="s">
        <v>1644</v>
      </c>
      <c r="T1575" s="55" t="s">
        <v>1644</v>
      </c>
      <c r="U1575" s="55" t="s">
        <v>4266</v>
      </c>
      <c r="V1575" s="55" t="s">
        <v>1718</v>
      </c>
      <c r="W1575" s="55" t="s">
        <v>1644</v>
      </c>
      <c r="X1575" s="56"/>
      <c r="Y1575" s="55" t="s">
        <v>1644</v>
      </c>
      <c r="Z1575" s="56"/>
      <c r="AA1575" s="55" t="s">
        <v>1644</v>
      </c>
      <c r="AB1575" s="59">
        <v>35136</v>
      </c>
      <c r="AC1575" s="55" t="s">
        <v>1554</v>
      </c>
      <c r="AD1575" s="55" t="s">
        <v>1644</v>
      </c>
      <c r="AE1575" s="58">
        <v>0</v>
      </c>
      <c r="AF1575" s="55" t="s">
        <v>1644</v>
      </c>
      <c r="AG1575" s="55" t="s">
        <v>1644</v>
      </c>
      <c r="AH1575" s="55" t="s">
        <v>1644</v>
      </c>
      <c r="AI1575" s="55" t="s">
        <v>1644</v>
      </c>
      <c r="AJ1575" s="55" t="s">
        <v>1644</v>
      </c>
      <c r="AK1575" s="55" t="s">
        <v>1644</v>
      </c>
      <c r="AL1575" s="55" t="s">
        <v>1644</v>
      </c>
      <c r="AM1575" s="55" t="s">
        <v>3861</v>
      </c>
      <c r="AN1575" s="55" t="s">
        <v>1644</v>
      </c>
      <c r="AO1575" t="s">
        <v>3842</v>
      </c>
    </row>
    <row r="1576" spans="1:41" x14ac:dyDescent="0.25">
      <c r="A1576" s="56">
        <v>45777</v>
      </c>
      <c r="B1576" s="92" t="s">
        <v>2824</v>
      </c>
      <c r="C1576" s="55" t="s">
        <v>4321</v>
      </c>
      <c r="D1576" s="55" t="s">
        <v>3859</v>
      </c>
      <c r="E1576" s="55" t="s">
        <v>89</v>
      </c>
      <c r="F1576" s="55">
        <v>50900010</v>
      </c>
      <c r="G1576" s="55" t="s">
        <v>490</v>
      </c>
      <c r="H1576" s="55" t="s">
        <v>89</v>
      </c>
      <c r="I1576" s="57">
        <v>1.42</v>
      </c>
      <c r="J1576" s="57">
        <v>1.42</v>
      </c>
      <c r="K1576" s="55" t="s">
        <v>4318</v>
      </c>
      <c r="L1576" s="55" t="s">
        <v>1644</v>
      </c>
      <c r="M1576" s="55" t="s">
        <v>4321</v>
      </c>
      <c r="N1576" s="56">
        <v>45777</v>
      </c>
      <c r="O1576" s="55" t="s">
        <v>1644</v>
      </c>
      <c r="P1576" s="55" t="s">
        <v>329</v>
      </c>
      <c r="Q1576" s="55" t="s">
        <v>330</v>
      </c>
      <c r="R1576" s="55" t="s">
        <v>1644</v>
      </c>
      <c r="S1576" s="55" t="s">
        <v>1644</v>
      </c>
      <c r="T1576" s="55" t="s">
        <v>1644</v>
      </c>
      <c r="U1576" s="55" t="s">
        <v>4263</v>
      </c>
      <c r="V1576" s="55" t="s">
        <v>1718</v>
      </c>
      <c r="W1576" s="55" t="s">
        <v>1644</v>
      </c>
      <c r="X1576" s="56"/>
      <c r="Y1576" s="55" t="s">
        <v>1644</v>
      </c>
      <c r="Z1576" s="56"/>
      <c r="AA1576" s="55" t="s">
        <v>1644</v>
      </c>
      <c r="AB1576" s="59">
        <v>26856</v>
      </c>
      <c r="AC1576" s="55" t="s">
        <v>1554</v>
      </c>
      <c r="AD1576" s="55" t="s">
        <v>1644</v>
      </c>
      <c r="AE1576" s="58">
        <v>0</v>
      </c>
      <c r="AF1576" s="55" t="s">
        <v>1644</v>
      </c>
      <c r="AG1576" s="55" t="s">
        <v>1644</v>
      </c>
      <c r="AH1576" s="55" t="s">
        <v>1644</v>
      </c>
      <c r="AI1576" s="55" t="s">
        <v>1644</v>
      </c>
      <c r="AJ1576" s="55" t="s">
        <v>1644</v>
      </c>
      <c r="AK1576" s="55" t="s">
        <v>1644</v>
      </c>
      <c r="AL1576" s="55" t="s">
        <v>1644</v>
      </c>
      <c r="AM1576" s="55" t="s">
        <v>3861</v>
      </c>
      <c r="AN1576" s="55" t="s">
        <v>1644</v>
      </c>
      <c r="AO1576" t="s">
        <v>3842</v>
      </c>
    </row>
    <row r="1577" spans="1:41" x14ac:dyDescent="0.25">
      <c r="A1577" s="56">
        <v>45777</v>
      </c>
      <c r="B1577" s="92" t="s">
        <v>2824</v>
      </c>
      <c r="C1577" s="55" t="s">
        <v>4321</v>
      </c>
      <c r="D1577" s="55" t="s">
        <v>3859</v>
      </c>
      <c r="E1577" s="55" t="s">
        <v>89</v>
      </c>
      <c r="F1577" s="55">
        <v>50900010</v>
      </c>
      <c r="G1577" s="55" t="s">
        <v>490</v>
      </c>
      <c r="H1577" s="55" t="s">
        <v>89</v>
      </c>
      <c r="I1577" s="57">
        <v>14.7</v>
      </c>
      <c r="J1577" s="57">
        <v>14.7</v>
      </c>
      <c r="K1577" s="55" t="s">
        <v>4318</v>
      </c>
      <c r="L1577" s="55" t="s">
        <v>1644</v>
      </c>
      <c r="M1577" s="55" t="s">
        <v>4321</v>
      </c>
      <c r="N1577" s="56">
        <v>45777</v>
      </c>
      <c r="O1577" s="55" t="s">
        <v>1644</v>
      </c>
      <c r="P1577" s="55" t="s">
        <v>329</v>
      </c>
      <c r="Q1577" s="55" t="s">
        <v>330</v>
      </c>
      <c r="R1577" s="55" t="s">
        <v>1644</v>
      </c>
      <c r="S1577" s="55" t="s">
        <v>1644</v>
      </c>
      <c r="T1577" s="55" t="s">
        <v>1644</v>
      </c>
      <c r="U1577" s="55" t="s">
        <v>4254</v>
      </c>
      <c r="V1577" s="55" t="s">
        <v>1718</v>
      </c>
      <c r="W1577" s="55" t="s">
        <v>1644</v>
      </c>
      <c r="X1577" s="56"/>
      <c r="Y1577" s="55" t="s">
        <v>1644</v>
      </c>
      <c r="Z1577" s="56"/>
      <c r="AA1577" s="55" t="s">
        <v>1644</v>
      </c>
      <c r="AB1577" s="59">
        <v>276907</v>
      </c>
      <c r="AC1577" s="55" t="s">
        <v>1554</v>
      </c>
      <c r="AD1577" s="55" t="s">
        <v>1644</v>
      </c>
      <c r="AE1577" s="58">
        <v>0</v>
      </c>
      <c r="AF1577" s="55" t="s">
        <v>1644</v>
      </c>
      <c r="AG1577" s="55" t="s">
        <v>1644</v>
      </c>
      <c r="AH1577" s="55" t="s">
        <v>1644</v>
      </c>
      <c r="AI1577" s="55" t="s">
        <v>1644</v>
      </c>
      <c r="AJ1577" s="55" t="s">
        <v>1644</v>
      </c>
      <c r="AK1577" s="55" t="s">
        <v>1644</v>
      </c>
      <c r="AL1577" s="55" t="s">
        <v>1644</v>
      </c>
      <c r="AM1577" s="55" t="s">
        <v>3861</v>
      </c>
      <c r="AN1577" s="55" t="s">
        <v>1644</v>
      </c>
      <c r="AO1577" t="s">
        <v>3842</v>
      </c>
    </row>
    <row r="1578" spans="1:41" x14ac:dyDescent="0.25">
      <c r="A1578" s="56">
        <v>45777</v>
      </c>
      <c r="B1578" s="92" t="s">
        <v>2824</v>
      </c>
      <c r="C1578" s="55" t="s">
        <v>4321</v>
      </c>
      <c r="D1578" s="55" t="s">
        <v>3859</v>
      </c>
      <c r="E1578" s="55" t="s">
        <v>89</v>
      </c>
      <c r="F1578" s="55">
        <v>50900000</v>
      </c>
      <c r="G1578" s="55" t="s">
        <v>488</v>
      </c>
      <c r="H1578" s="55" t="s">
        <v>89</v>
      </c>
      <c r="I1578" s="57">
        <v>33.83</v>
      </c>
      <c r="J1578" s="57">
        <v>33.83</v>
      </c>
      <c r="K1578" s="55" t="s">
        <v>4318</v>
      </c>
      <c r="L1578" s="55" t="s">
        <v>1644</v>
      </c>
      <c r="M1578" s="55" t="s">
        <v>4321</v>
      </c>
      <c r="N1578" s="56">
        <v>45777</v>
      </c>
      <c r="O1578" s="55" t="s">
        <v>1644</v>
      </c>
      <c r="P1578" s="55" t="s">
        <v>329</v>
      </c>
      <c r="Q1578" s="55" t="s">
        <v>330</v>
      </c>
      <c r="R1578" s="55" t="s">
        <v>1644</v>
      </c>
      <c r="S1578" s="55" t="s">
        <v>1644</v>
      </c>
      <c r="T1578" s="55" t="s">
        <v>1644</v>
      </c>
      <c r="U1578" s="55" t="s">
        <v>4261</v>
      </c>
      <c r="V1578" s="55" t="s">
        <v>1881</v>
      </c>
      <c r="W1578" s="55" t="s">
        <v>1644</v>
      </c>
      <c r="X1578" s="56"/>
      <c r="Y1578" s="55" t="s">
        <v>1644</v>
      </c>
      <c r="Z1578" s="56"/>
      <c r="AA1578" s="55" t="s">
        <v>1644</v>
      </c>
      <c r="AB1578" s="59">
        <v>525912</v>
      </c>
      <c r="AC1578" s="55" t="s">
        <v>1554</v>
      </c>
      <c r="AD1578" s="55" t="s">
        <v>1644</v>
      </c>
      <c r="AE1578" s="58">
        <v>0</v>
      </c>
      <c r="AF1578" s="55" t="s">
        <v>1644</v>
      </c>
      <c r="AG1578" s="55" t="s">
        <v>1644</v>
      </c>
      <c r="AH1578" s="55" t="s">
        <v>1644</v>
      </c>
      <c r="AI1578" s="55" t="s">
        <v>1644</v>
      </c>
      <c r="AJ1578" s="55" t="s">
        <v>1644</v>
      </c>
      <c r="AK1578" s="55" t="s">
        <v>1644</v>
      </c>
      <c r="AL1578" s="55" t="s">
        <v>1644</v>
      </c>
      <c r="AM1578" s="55" t="s">
        <v>3861</v>
      </c>
      <c r="AN1578" s="55" t="s">
        <v>1644</v>
      </c>
      <c r="AO1578" t="s">
        <v>3842</v>
      </c>
    </row>
    <row r="1579" spans="1:41" x14ac:dyDescent="0.25">
      <c r="A1579" s="56">
        <v>45777</v>
      </c>
      <c r="B1579" s="92" t="s">
        <v>2824</v>
      </c>
      <c r="C1579" s="55" t="s">
        <v>4321</v>
      </c>
      <c r="D1579" s="55" t="s">
        <v>3859</v>
      </c>
      <c r="E1579" s="55" t="s">
        <v>89</v>
      </c>
      <c r="F1579" s="55">
        <v>50900010</v>
      </c>
      <c r="G1579" s="55" t="s">
        <v>490</v>
      </c>
      <c r="H1579" s="55" t="s">
        <v>89</v>
      </c>
      <c r="I1579" s="57">
        <v>38.96</v>
      </c>
      <c r="J1579" s="57">
        <v>38.96</v>
      </c>
      <c r="K1579" s="55" t="s">
        <v>4318</v>
      </c>
      <c r="L1579" s="55" t="s">
        <v>1644</v>
      </c>
      <c r="M1579" s="55" t="s">
        <v>4321</v>
      </c>
      <c r="N1579" s="56">
        <v>45777</v>
      </c>
      <c r="O1579" s="55" t="s">
        <v>1644</v>
      </c>
      <c r="P1579" s="55" t="s">
        <v>329</v>
      </c>
      <c r="Q1579" s="55" t="s">
        <v>330</v>
      </c>
      <c r="R1579" s="55" t="s">
        <v>1644</v>
      </c>
      <c r="S1579" s="55" t="s">
        <v>1644</v>
      </c>
      <c r="T1579" s="55" t="s">
        <v>1644</v>
      </c>
      <c r="U1579" s="55" t="s">
        <v>4251</v>
      </c>
      <c r="V1579" s="55" t="s">
        <v>1881</v>
      </c>
      <c r="W1579" s="55" t="s">
        <v>1644</v>
      </c>
      <c r="X1579" s="56"/>
      <c r="Y1579" s="55" t="s">
        <v>1644</v>
      </c>
      <c r="Z1579" s="56"/>
      <c r="AA1579" s="55" t="s">
        <v>1644</v>
      </c>
      <c r="AB1579" s="59">
        <v>712490</v>
      </c>
      <c r="AC1579" s="55" t="s">
        <v>1554</v>
      </c>
      <c r="AD1579" s="55" t="s">
        <v>1644</v>
      </c>
      <c r="AE1579" s="58">
        <v>0</v>
      </c>
      <c r="AF1579" s="55" t="s">
        <v>1644</v>
      </c>
      <c r="AG1579" s="55" t="s">
        <v>1644</v>
      </c>
      <c r="AH1579" s="55" t="s">
        <v>1644</v>
      </c>
      <c r="AI1579" s="55" t="s">
        <v>1644</v>
      </c>
      <c r="AJ1579" s="55" t="s">
        <v>1644</v>
      </c>
      <c r="AK1579" s="55" t="s">
        <v>1644</v>
      </c>
      <c r="AL1579" s="55" t="s">
        <v>1644</v>
      </c>
      <c r="AM1579" s="55" t="s">
        <v>3861</v>
      </c>
      <c r="AN1579" s="55" t="s">
        <v>1644</v>
      </c>
      <c r="AO1579" t="s">
        <v>3842</v>
      </c>
    </row>
    <row r="1580" spans="1:41" x14ac:dyDescent="0.25">
      <c r="A1580" s="56">
        <v>45777</v>
      </c>
      <c r="B1580" s="92" t="s">
        <v>2824</v>
      </c>
      <c r="C1580" s="55" t="s">
        <v>4321</v>
      </c>
      <c r="D1580" s="55" t="s">
        <v>3859</v>
      </c>
      <c r="E1580" s="55" t="s">
        <v>89</v>
      </c>
      <c r="F1580" s="55">
        <v>50900000</v>
      </c>
      <c r="G1580" s="55" t="s">
        <v>488</v>
      </c>
      <c r="H1580" s="55" t="s">
        <v>89</v>
      </c>
      <c r="I1580" s="57">
        <v>0.03</v>
      </c>
      <c r="J1580" s="57">
        <v>0.03</v>
      </c>
      <c r="K1580" s="55" t="s">
        <v>4318</v>
      </c>
      <c r="L1580" s="55" t="s">
        <v>1644</v>
      </c>
      <c r="M1580" s="55" t="s">
        <v>4321</v>
      </c>
      <c r="N1580" s="56">
        <v>45777</v>
      </c>
      <c r="O1580" s="55" t="s">
        <v>1644</v>
      </c>
      <c r="P1580" s="55" t="s">
        <v>329</v>
      </c>
      <c r="Q1580" s="55" t="s">
        <v>330</v>
      </c>
      <c r="R1580" s="55" t="s">
        <v>1644</v>
      </c>
      <c r="S1580" s="55" t="s">
        <v>1644</v>
      </c>
      <c r="T1580" s="55" t="s">
        <v>1644</v>
      </c>
      <c r="U1580" s="55" t="s">
        <v>4259</v>
      </c>
      <c r="V1580" s="55" t="s">
        <v>1718</v>
      </c>
      <c r="W1580" s="55" t="s">
        <v>1644</v>
      </c>
      <c r="X1580" s="56"/>
      <c r="Y1580" s="55" t="s">
        <v>1644</v>
      </c>
      <c r="Z1580" s="56"/>
      <c r="AA1580" s="55" t="s">
        <v>1644</v>
      </c>
      <c r="AB1580" s="59">
        <v>523</v>
      </c>
      <c r="AC1580" s="55" t="s">
        <v>1554</v>
      </c>
      <c r="AD1580" s="55" t="s">
        <v>1644</v>
      </c>
      <c r="AE1580" s="58">
        <v>0</v>
      </c>
      <c r="AF1580" s="55" t="s">
        <v>1644</v>
      </c>
      <c r="AG1580" s="55" t="s">
        <v>1644</v>
      </c>
      <c r="AH1580" s="55" t="s">
        <v>1644</v>
      </c>
      <c r="AI1580" s="55" t="s">
        <v>1644</v>
      </c>
      <c r="AJ1580" s="55" t="s">
        <v>1644</v>
      </c>
      <c r="AK1580" s="55" t="s">
        <v>1644</v>
      </c>
      <c r="AL1580" s="55" t="s">
        <v>1644</v>
      </c>
      <c r="AM1580" s="55" t="s">
        <v>3861</v>
      </c>
      <c r="AN1580" s="55" t="s">
        <v>1644</v>
      </c>
      <c r="AO1580" t="s">
        <v>3842</v>
      </c>
    </row>
    <row r="1581" spans="1:41" x14ac:dyDescent="0.25">
      <c r="A1581" s="56">
        <v>45777</v>
      </c>
      <c r="B1581" s="92" t="s">
        <v>2824</v>
      </c>
      <c r="C1581" s="55" t="s">
        <v>4321</v>
      </c>
      <c r="D1581" s="55" t="s">
        <v>3859</v>
      </c>
      <c r="E1581" s="55" t="s">
        <v>89</v>
      </c>
      <c r="F1581" s="55">
        <v>50900010</v>
      </c>
      <c r="G1581" s="55" t="s">
        <v>490</v>
      </c>
      <c r="H1581" s="55" t="s">
        <v>89</v>
      </c>
      <c r="I1581" s="57">
        <v>85.56</v>
      </c>
      <c r="J1581" s="57">
        <v>85.56</v>
      </c>
      <c r="K1581" s="55" t="s">
        <v>4318</v>
      </c>
      <c r="L1581" s="55" t="s">
        <v>1644</v>
      </c>
      <c r="M1581" s="55" t="s">
        <v>4321</v>
      </c>
      <c r="N1581" s="56">
        <v>45777</v>
      </c>
      <c r="O1581" s="55" t="s">
        <v>1644</v>
      </c>
      <c r="P1581" s="55" t="s">
        <v>329</v>
      </c>
      <c r="Q1581" s="55" t="s">
        <v>330</v>
      </c>
      <c r="R1581" s="55" t="s">
        <v>1644</v>
      </c>
      <c r="S1581" s="55" t="s">
        <v>1644</v>
      </c>
      <c r="T1581" s="55" t="s">
        <v>1644</v>
      </c>
      <c r="U1581" s="55" t="s">
        <v>4264</v>
      </c>
      <c r="V1581" s="55" t="s">
        <v>1881</v>
      </c>
      <c r="W1581" s="55" t="s">
        <v>1644</v>
      </c>
      <c r="X1581" s="56"/>
      <c r="Y1581" s="55" t="s">
        <v>1644</v>
      </c>
      <c r="Z1581" s="56"/>
      <c r="AA1581" s="55" t="s">
        <v>1644</v>
      </c>
      <c r="AB1581" s="59">
        <v>1447029</v>
      </c>
      <c r="AC1581" s="55" t="s">
        <v>1554</v>
      </c>
      <c r="AD1581" s="55" t="s">
        <v>1644</v>
      </c>
      <c r="AE1581" s="58">
        <v>0</v>
      </c>
      <c r="AF1581" s="55" t="s">
        <v>1644</v>
      </c>
      <c r="AG1581" s="55" t="s">
        <v>1644</v>
      </c>
      <c r="AH1581" s="55" t="s">
        <v>1644</v>
      </c>
      <c r="AI1581" s="55" t="s">
        <v>1644</v>
      </c>
      <c r="AJ1581" s="55" t="s">
        <v>1644</v>
      </c>
      <c r="AK1581" s="55" t="s">
        <v>1644</v>
      </c>
      <c r="AL1581" s="55" t="s">
        <v>1644</v>
      </c>
      <c r="AM1581" s="55" t="s">
        <v>3861</v>
      </c>
      <c r="AN1581" s="55" t="s">
        <v>1644</v>
      </c>
      <c r="AO1581" t="s">
        <v>3842</v>
      </c>
    </row>
    <row r="1582" spans="1:41" x14ac:dyDescent="0.25">
      <c r="A1582" s="56">
        <v>45777</v>
      </c>
      <c r="B1582" s="92" t="s">
        <v>2824</v>
      </c>
      <c r="C1582" s="55" t="s">
        <v>4321</v>
      </c>
      <c r="D1582" s="55" t="s">
        <v>3859</v>
      </c>
      <c r="E1582" s="55" t="s">
        <v>89</v>
      </c>
      <c r="F1582" s="55">
        <v>50900000</v>
      </c>
      <c r="G1582" s="55" t="s">
        <v>488</v>
      </c>
      <c r="H1582" s="55" t="s">
        <v>89</v>
      </c>
      <c r="I1582" s="57">
        <v>0.02</v>
      </c>
      <c r="J1582" s="57">
        <v>0.02</v>
      </c>
      <c r="K1582" s="55" t="s">
        <v>4318</v>
      </c>
      <c r="L1582" s="55" t="s">
        <v>1644</v>
      </c>
      <c r="M1582" s="55" t="s">
        <v>4321</v>
      </c>
      <c r="N1582" s="56">
        <v>45777</v>
      </c>
      <c r="O1582" s="55" t="s">
        <v>1644</v>
      </c>
      <c r="P1582" s="55" t="s">
        <v>329</v>
      </c>
      <c r="Q1582" s="55" t="s">
        <v>330</v>
      </c>
      <c r="R1582" s="55" t="s">
        <v>1644</v>
      </c>
      <c r="S1582" s="55" t="s">
        <v>1644</v>
      </c>
      <c r="T1582" s="55" t="s">
        <v>1644</v>
      </c>
      <c r="U1582" s="55" t="s">
        <v>4256</v>
      </c>
      <c r="V1582" s="55" t="s">
        <v>1718</v>
      </c>
      <c r="W1582" s="55" t="s">
        <v>1644</v>
      </c>
      <c r="X1582" s="56"/>
      <c r="Y1582" s="55" t="s">
        <v>1644</v>
      </c>
      <c r="Z1582" s="56"/>
      <c r="AA1582" s="55" t="s">
        <v>1644</v>
      </c>
      <c r="AB1582" s="59">
        <v>214</v>
      </c>
      <c r="AC1582" s="55" t="s">
        <v>1554</v>
      </c>
      <c r="AD1582" s="55" t="s">
        <v>1644</v>
      </c>
      <c r="AE1582" s="58">
        <v>0</v>
      </c>
      <c r="AF1582" s="55" t="s">
        <v>1644</v>
      </c>
      <c r="AG1582" s="55" t="s">
        <v>1644</v>
      </c>
      <c r="AH1582" s="55" t="s">
        <v>1644</v>
      </c>
      <c r="AI1582" s="55" t="s">
        <v>1644</v>
      </c>
      <c r="AJ1582" s="55" t="s">
        <v>1644</v>
      </c>
      <c r="AK1582" s="55" t="s">
        <v>1644</v>
      </c>
      <c r="AL1582" s="55" t="s">
        <v>1644</v>
      </c>
      <c r="AM1582" s="55" t="s">
        <v>3861</v>
      </c>
      <c r="AN1582" s="55" t="s">
        <v>1644</v>
      </c>
      <c r="AO1582" t="s">
        <v>3842</v>
      </c>
    </row>
    <row r="1583" spans="1:41" x14ac:dyDescent="0.25">
      <c r="A1583" s="56">
        <v>45777</v>
      </c>
      <c r="B1583" s="92" t="s">
        <v>2824</v>
      </c>
      <c r="C1583" s="55" t="s">
        <v>4321</v>
      </c>
      <c r="D1583" s="55" t="s">
        <v>3859</v>
      </c>
      <c r="E1583" s="55" t="s">
        <v>89</v>
      </c>
      <c r="F1583" s="55">
        <v>50900010</v>
      </c>
      <c r="G1583" s="55" t="s">
        <v>490</v>
      </c>
      <c r="H1583" s="55" t="s">
        <v>89</v>
      </c>
      <c r="I1583" s="57">
        <v>13669.52</v>
      </c>
      <c r="J1583" s="57">
        <v>13669.52</v>
      </c>
      <c r="K1583" s="55" t="s">
        <v>4318</v>
      </c>
      <c r="L1583" s="55" t="s">
        <v>1644</v>
      </c>
      <c r="M1583" s="55" t="s">
        <v>4321</v>
      </c>
      <c r="N1583" s="56">
        <v>45777</v>
      </c>
      <c r="O1583" s="55" t="s">
        <v>1644</v>
      </c>
      <c r="P1583" s="55" t="s">
        <v>329</v>
      </c>
      <c r="Q1583" s="55" t="s">
        <v>330</v>
      </c>
      <c r="R1583" s="55" t="s">
        <v>1644</v>
      </c>
      <c r="S1583" s="55" t="s">
        <v>1644</v>
      </c>
      <c r="T1583" s="55" t="s">
        <v>1644</v>
      </c>
      <c r="U1583" s="55" t="s">
        <v>4267</v>
      </c>
      <c r="V1583" s="55" t="s">
        <v>1881</v>
      </c>
      <c r="W1583" s="55" t="s">
        <v>1644</v>
      </c>
      <c r="X1583" s="56"/>
      <c r="Y1583" s="55" t="s">
        <v>1644</v>
      </c>
      <c r="Z1583" s="56"/>
      <c r="AA1583" s="55" t="s">
        <v>1644</v>
      </c>
      <c r="AB1583" s="59">
        <v>231175552</v>
      </c>
      <c r="AC1583" s="55" t="s">
        <v>1554</v>
      </c>
      <c r="AD1583" s="55" t="s">
        <v>1644</v>
      </c>
      <c r="AE1583" s="58">
        <v>0</v>
      </c>
      <c r="AF1583" s="55" t="s">
        <v>1644</v>
      </c>
      <c r="AG1583" s="55" t="s">
        <v>1644</v>
      </c>
      <c r="AH1583" s="55" t="s">
        <v>1644</v>
      </c>
      <c r="AI1583" s="55" t="s">
        <v>1644</v>
      </c>
      <c r="AJ1583" s="55" t="s">
        <v>1644</v>
      </c>
      <c r="AK1583" s="55" t="s">
        <v>1644</v>
      </c>
      <c r="AL1583" s="55" t="s">
        <v>1644</v>
      </c>
      <c r="AM1583" s="55" t="s">
        <v>3861</v>
      </c>
      <c r="AN1583" s="55" t="s">
        <v>1644</v>
      </c>
      <c r="AO1583" t="s">
        <v>3842</v>
      </c>
    </row>
    <row r="1584" spans="1:41" x14ac:dyDescent="0.25">
      <c r="A1584" s="56">
        <v>45777</v>
      </c>
      <c r="B1584" s="92" t="s">
        <v>2824</v>
      </c>
      <c r="C1584" s="55" t="s">
        <v>4321</v>
      </c>
      <c r="D1584" s="55" t="s">
        <v>3859</v>
      </c>
      <c r="E1584" s="55" t="s">
        <v>89</v>
      </c>
      <c r="F1584" s="55">
        <v>50900000</v>
      </c>
      <c r="G1584" s="55" t="s">
        <v>488</v>
      </c>
      <c r="H1584" s="55" t="s">
        <v>89</v>
      </c>
      <c r="I1584" s="57">
        <v>13.79</v>
      </c>
      <c r="J1584" s="57">
        <v>13.79</v>
      </c>
      <c r="K1584" s="55" t="s">
        <v>4318</v>
      </c>
      <c r="L1584" s="55" t="s">
        <v>1644</v>
      </c>
      <c r="M1584" s="55" t="s">
        <v>4321</v>
      </c>
      <c r="N1584" s="56">
        <v>45777</v>
      </c>
      <c r="O1584" s="55" t="s">
        <v>1644</v>
      </c>
      <c r="P1584" s="55" t="s">
        <v>329</v>
      </c>
      <c r="Q1584" s="55" t="s">
        <v>330</v>
      </c>
      <c r="R1584" s="55" t="s">
        <v>1644</v>
      </c>
      <c r="S1584" s="55" t="s">
        <v>1644</v>
      </c>
      <c r="T1584" s="55" t="s">
        <v>1644</v>
      </c>
      <c r="U1584" s="55" t="s">
        <v>4258</v>
      </c>
      <c r="V1584" s="55" t="s">
        <v>1881</v>
      </c>
      <c r="W1584" s="55" t="s">
        <v>1644</v>
      </c>
      <c r="X1584" s="56"/>
      <c r="Y1584" s="55" t="s">
        <v>1644</v>
      </c>
      <c r="Z1584" s="56"/>
      <c r="AA1584" s="55" t="s">
        <v>1644</v>
      </c>
      <c r="AB1584" s="59">
        <v>215096</v>
      </c>
      <c r="AC1584" s="55" t="s">
        <v>1554</v>
      </c>
      <c r="AD1584" s="55" t="s">
        <v>1644</v>
      </c>
      <c r="AE1584" s="58">
        <v>0</v>
      </c>
      <c r="AF1584" s="55" t="s">
        <v>1644</v>
      </c>
      <c r="AG1584" s="55" t="s">
        <v>1644</v>
      </c>
      <c r="AH1584" s="55" t="s">
        <v>1644</v>
      </c>
      <c r="AI1584" s="55" t="s">
        <v>1644</v>
      </c>
      <c r="AJ1584" s="55" t="s">
        <v>1644</v>
      </c>
      <c r="AK1584" s="55" t="s">
        <v>1644</v>
      </c>
      <c r="AL1584" s="55" t="s">
        <v>1644</v>
      </c>
      <c r="AM1584" s="55" t="s">
        <v>3861</v>
      </c>
      <c r="AN1584" s="55" t="s">
        <v>1644</v>
      </c>
      <c r="AO1584" t="s">
        <v>3842</v>
      </c>
    </row>
    <row r="1585" spans="1:41" x14ac:dyDescent="0.25">
      <c r="A1585" s="56">
        <v>45777</v>
      </c>
      <c r="B1585" s="92" t="s">
        <v>2824</v>
      </c>
      <c r="C1585" s="55" t="s">
        <v>4321</v>
      </c>
      <c r="D1585" s="55" t="s">
        <v>3859</v>
      </c>
      <c r="E1585" s="55" t="s">
        <v>89</v>
      </c>
      <c r="F1585" s="55">
        <v>50900010</v>
      </c>
      <c r="G1585" s="55" t="s">
        <v>490</v>
      </c>
      <c r="H1585" s="55" t="s">
        <v>89</v>
      </c>
      <c r="I1585" s="57">
        <v>16539.310000000001</v>
      </c>
      <c r="J1585" s="57">
        <v>16539.310000000001</v>
      </c>
      <c r="K1585" s="55" t="s">
        <v>4318</v>
      </c>
      <c r="L1585" s="55" t="s">
        <v>1644</v>
      </c>
      <c r="M1585" s="55" t="s">
        <v>4321</v>
      </c>
      <c r="N1585" s="56">
        <v>45777</v>
      </c>
      <c r="O1585" s="55" t="s">
        <v>1644</v>
      </c>
      <c r="P1585" s="55" t="s">
        <v>329</v>
      </c>
      <c r="Q1585" s="55" t="s">
        <v>330</v>
      </c>
      <c r="R1585" s="55" t="s">
        <v>1644</v>
      </c>
      <c r="S1585" s="55" t="s">
        <v>1644</v>
      </c>
      <c r="T1585" s="55" t="s">
        <v>1644</v>
      </c>
      <c r="U1585" s="55" t="s">
        <v>4250</v>
      </c>
      <c r="V1585" s="55" t="s">
        <v>1881</v>
      </c>
      <c r="W1585" s="55" t="s">
        <v>1644</v>
      </c>
      <c r="X1585" s="56"/>
      <c r="Y1585" s="55" t="s">
        <v>1644</v>
      </c>
      <c r="Z1585" s="56"/>
      <c r="AA1585" s="55" t="s">
        <v>1644</v>
      </c>
      <c r="AB1585" s="59">
        <v>277991528</v>
      </c>
      <c r="AC1585" s="55" t="s">
        <v>1554</v>
      </c>
      <c r="AD1585" s="55" t="s">
        <v>1644</v>
      </c>
      <c r="AE1585" s="58">
        <v>0</v>
      </c>
      <c r="AF1585" s="55" t="s">
        <v>1644</v>
      </c>
      <c r="AG1585" s="55" t="s">
        <v>1644</v>
      </c>
      <c r="AH1585" s="55" t="s">
        <v>1644</v>
      </c>
      <c r="AI1585" s="55" t="s">
        <v>1644</v>
      </c>
      <c r="AJ1585" s="55" t="s">
        <v>1644</v>
      </c>
      <c r="AK1585" s="55" t="s">
        <v>1644</v>
      </c>
      <c r="AL1585" s="55" t="s">
        <v>1644</v>
      </c>
      <c r="AM1585" s="55" t="s">
        <v>3861</v>
      </c>
      <c r="AN1585" s="55" t="s">
        <v>1644</v>
      </c>
      <c r="AO1585" t="s">
        <v>3842</v>
      </c>
    </row>
    <row r="1586" spans="1:41" x14ac:dyDescent="0.25">
      <c r="A1586" s="56">
        <v>45777</v>
      </c>
      <c r="B1586" s="92" t="s">
        <v>2824</v>
      </c>
      <c r="C1586" s="55" t="s">
        <v>4321</v>
      </c>
      <c r="D1586" s="55" t="s">
        <v>3859</v>
      </c>
      <c r="E1586" s="55" t="s">
        <v>89</v>
      </c>
      <c r="F1586" s="55">
        <v>50900010</v>
      </c>
      <c r="G1586" s="55" t="s">
        <v>490</v>
      </c>
      <c r="H1586" s="55" t="s">
        <v>89</v>
      </c>
      <c r="I1586" s="57">
        <v>0</v>
      </c>
      <c r="J1586" s="57">
        <v>0</v>
      </c>
      <c r="K1586" s="55" t="s">
        <v>4318</v>
      </c>
      <c r="L1586" s="55" t="s">
        <v>1644</v>
      </c>
      <c r="M1586" s="55" t="s">
        <v>4321</v>
      </c>
      <c r="N1586" s="56">
        <v>45777</v>
      </c>
      <c r="O1586" s="55" t="s">
        <v>1644</v>
      </c>
      <c r="P1586" s="55" t="s">
        <v>4042</v>
      </c>
      <c r="Q1586" s="55" t="s">
        <v>4043</v>
      </c>
      <c r="R1586" s="55" t="s">
        <v>1644</v>
      </c>
      <c r="S1586" s="55" t="s">
        <v>1644</v>
      </c>
      <c r="T1586" s="55" t="s">
        <v>1644</v>
      </c>
      <c r="U1586" s="55" t="s">
        <v>4265</v>
      </c>
      <c r="V1586" s="55" t="s">
        <v>1881</v>
      </c>
      <c r="W1586" s="55" t="s">
        <v>1644</v>
      </c>
      <c r="X1586" s="56"/>
      <c r="Y1586" s="55" t="s">
        <v>1644</v>
      </c>
      <c r="Z1586" s="56"/>
      <c r="AA1586" s="55" t="s">
        <v>1644</v>
      </c>
      <c r="AB1586" s="59">
        <v>1</v>
      </c>
      <c r="AC1586" s="55" t="s">
        <v>1554</v>
      </c>
      <c r="AD1586" s="55" t="s">
        <v>1644</v>
      </c>
      <c r="AE1586" s="58">
        <v>0</v>
      </c>
      <c r="AF1586" s="55" t="s">
        <v>1644</v>
      </c>
      <c r="AG1586" s="55" t="s">
        <v>1644</v>
      </c>
      <c r="AH1586" s="55" t="s">
        <v>1644</v>
      </c>
      <c r="AI1586" s="55" t="s">
        <v>1644</v>
      </c>
      <c r="AJ1586" s="55" t="s">
        <v>1644</v>
      </c>
      <c r="AK1586" s="55" t="s">
        <v>1644</v>
      </c>
      <c r="AL1586" s="55" t="s">
        <v>1644</v>
      </c>
      <c r="AM1586" s="55" t="s">
        <v>3861</v>
      </c>
      <c r="AN1586" s="55" t="s">
        <v>1644</v>
      </c>
      <c r="AO1586" t="s">
        <v>4371</v>
      </c>
    </row>
    <row r="1587" spans="1:41" x14ac:dyDescent="0.25">
      <c r="A1587" s="56">
        <v>45777</v>
      </c>
      <c r="B1587" s="92" t="s">
        <v>2824</v>
      </c>
      <c r="C1587" s="55" t="s">
        <v>4321</v>
      </c>
      <c r="D1587" s="55" t="s">
        <v>3859</v>
      </c>
      <c r="E1587" s="55" t="s">
        <v>89</v>
      </c>
      <c r="F1587" s="55">
        <v>50900000</v>
      </c>
      <c r="G1587" s="55" t="s">
        <v>488</v>
      </c>
      <c r="H1587" s="55" t="s">
        <v>89</v>
      </c>
      <c r="I1587" s="57">
        <v>282.57</v>
      </c>
      <c r="J1587" s="57">
        <v>282.57</v>
      </c>
      <c r="K1587" s="55" t="s">
        <v>4318</v>
      </c>
      <c r="L1587" s="55" t="s">
        <v>1644</v>
      </c>
      <c r="M1587" s="55" t="s">
        <v>4321</v>
      </c>
      <c r="N1587" s="56">
        <v>45777</v>
      </c>
      <c r="O1587" s="55" t="s">
        <v>1644</v>
      </c>
      <c r="P1587" s="55" t="s">
        <v>329</v>
      </c>
      <c r="Q1587" s="55" t="s">
        <v>330</v>
      </c>
      <c r="R1587" s="55" t="s">
        <v>1644</v>
      </c>
      <c r="S1587" s="55" t="s">
        <v>1644</v>
      </c>
      <c r="T1587" s="55" t="s">
        <v>1644</v>
      </c>
      <c r="U1587" s="55" t="s">
        <v>4249</v>
      </c>
      <c r="V1587" s="55" t="s">
        <v>1881</v>
      </c>
      <c r="W1587" s="55" t="s">
        <v>1644</v>
      </c>
      <c r="X1587" s="56"/>
      <c r="Y1587" s="55" t="s">
        <v>1644</v>
      </c>
      <c r="Z1587" s="56"/>
      <c r="AA1587" s="55" t="s">
        <v>1644</v>
      </c>
      <c r="AB1587" s="59">
        <v>4388182</v>
      </c>
      <c r="AC1587" s="55" t="s">
        <v>1554</v>
      </c>
      <c r="AD1587" s="55" t="s">
        <v>1644</v>
      </c>
      <c r="AE1587" s="58">
        <v>0</v>
      </c>
      <c r="AF1587" s="55" t="s">
        <v>1644</v>
      </c>
      <c r="AG1587" s="55" t="s">
        <v>1644</v>
      </c>
      <c r="AH1587" s="55" t="s">
        <v>1644</v>
      </c>
      <c r="AI1587" s="55" t="s">
        <v>1644</v>
      </c>
      <c r="AJ1587" s="55" t="s">
        <v>1644</v>
      </c>
      <c r="AK1587" s="55" t="s">
        <v>1644</v>
      </c>
      <c r="AL1587" s="55" t="s">
        <v>1644</v>
      </c>
      <c r="AM1587" s="55" t="s">
        <v>3861</v>
      </c>
      <c r="AN1587" s="55" t="s">
        <v>1644</v>
      </c>
      <c r="AO1587" t="s">
        <v>3842</v>
      </c>
    </row>
    <row r="1588" spans="1:41" x14ac:dyDescent="0.25">
      <c r="A1588" s="56">
        <v>45777</v>
      </c>
      <c r="B1588" s="92" t="s">
        <v>2824</v>
      </c>
      <c r="C1588" s="55" t="s">
        <v>4321</v>
      </c>
      <c r="D1588" s="55" t="s">
        <v>3859</v>
      </c>
      <c r="E1588" s="55" t="s">
        <v>89</v>
      </c>
      <c r="F1588" s="55">
        <v>50900000</v>
      </c>
      <c r="G1588" s="55" t="s">
        <v>488</v>
      </c>
      <c r="H1588" s="55" t="s">
        <v>89</v>
      </c>
      <c r="I1588" s="57">
        <v>9406.74</v>
      </c>
      <c r="J1588" s="57">
        <v>9406.74</v>
      </c>
      <c r="K1588" s="55" t="s">
        <v>4318</v>
      </c>
      <c r="L1588" s="55" t="s">
        <v>1644</v>
      </c>
      <c r="M1588" s="55" t="s">
        <v>4321</v>
      </c>
      <c r="N1588" s="56">
        <v>45777</v>
      </c>
      <c r="O1588" s="55" t="s">
        <v>1644</v>
      </c>
      <c r="P1588" s="55" t="s">
        <v>329</v>
      </c>
      <c r="Q1588" s="55" t="s">
        <v>330</v>
      </c>
      <c r="R1588" s="55" t="s">
        <v>1644</v>
      </c>
      <c r="S1588" s="55" t="s">
        <v>1644</v>
      </c>
      <c r="T1588" s="55" t="s">
        <v>1644</v>
      </c>
      <c r="U1588" s="55" t="s">
        <v>4253</v>
      </c>
      <c r="V1588" s="55" t="s">
        <v>1881</v>
      </c>
      <c r="W1588" s="55" t="s">
        <v>1644</v>
      </c>
      <c r="X1588" s="56"/>
      <c r="Y1588" s="55" t="s">
        <v>1644</v>
      </c>
      <c r="Z1588" s="56"/>
      <c r="AA1588" s="55" t="s">
        <v>1644</v>
      </c>
      <c r="AB1588" s="59">
        <v>146209097</v>
      </c>
      <c r="AC1588" s="55" t="s">
        <v>1554</v>
      </c>
      <c r="AD1588" s="55" t="s">
        <v>1644</v>
      </c>
      <c r="AE1588" s="58">
        <v>0</v>
      </c>
      <c r="AF1588" s="55" t="s">
        <v>1644</v>
      </c>
      <c r="AG1588" s="55" t="s">
        <v>1644</v>
      </c>
      <c r="AH1588" s="55" t="s">
        <v>1644</v>
      </c>
      <c r="AI1588" s="55" t="s">
        <v>1644</v>
      </c>
      <c r="AJ1588" s="55" t="s">
        <v>1644</v>
      </c>
      <c r="AK1588" s="55" t="s">
        <v>1644</v>
      </c>
      <c r="AL1588" s="55" t="s">
        <v>1644</v>
      </c>
      <c r="AM1588" s="55" t="s">
        <v>3861</v>
      </c>
      <c r="AN1588" s="55" t="s">
        <v>1644</v>
      </c>
      <c r="AO1588" t="s">
        <v>3842</v>
      </c>
    </row>
    <row r="1589" spans="1:41" x14ac:dyDescent="0.25">
      <c r="A1589" s="56">
        <v>45777</v>
      </c>
      <c r="B1589" s="92" t="s">
        <v>2824</v>
      </c>
      <c r="C1589" s="55" t="s">
        <v>4322</v>
      </c>
      <c r="D1589" s="55" t="s">
        <v>3859</v>
      </c>
      <c r="E1589" s="55" t="s">
        <v>89</v>
      </c>
      <c r="F1589" s="55">
        <v>50900010</v>
      </c>
      <c r="G1589" s="55" t="s">
        <v>490</v>
      </c>
      <c r="H1589" s="55" t="s">
        <v>89</v>
      </c>
      <c r="I1589" s="57">
        <v>35.03</v>
      </c>
      <c r="J1589" s="57">
        <v>35.03</v>
      </c>
      <c r="K1589" s="55" t="s">
        <v>4318</v>
      </c>
      <c r="L1589" s="55" t="s">
        <v>1644</v>
      </c>
      <c r="M1589" s="55" t="s">
        <v>4322</v>
      </c>
      <c r="N1589" s="56">
        <v>45777</v>
      </c>
      <c r="O1589" s="55" t="s">
        <v>1644</v>
      </c>
      <c r="P1589" s="55" t="s">
        <v>329</v>
      </c>
      <c r="Q1589" s="55" t="s">
        <v>330</v>
      </c>
      <c r="R1589" s="55" t="s">
        <v>1644</v>
      </c>
      <c r="S1589" s="55" t="s">
        <v>1644</v>
      </c>
      <c r="T1589" s="55" t="s">
        <v>1644</v>
      </c>
      <c r="U1589" s="55" t="s">
        <v>4124</v>
      </c>
      <c r="V1589" s="55" t="s">
        <v>1881</v>
      </c>
      <c r="W1589" s="55" t="s">
        <v>1644</v>
      </c>
      <c r="X1589" s="56"/>
      <c r="Y1589" s="55" t="s">
        <v>1644</v>
      </c>
      <c r="Z1589" s="56"/>
      <c r="AA1589" s="55" t="s">
        <v>1644</v>
      </c>
      <c r="AB1589" s="59">
        <v>546091</v>
      </c>
      <c r="AC1589" s="55" t="s">
        <v>1554</v>
      </c>
      <c r="AD1589" s="55" t="s">
        <v>1644</v>
      </c>
      <c r="AE1589" s="58">
        <v>0</v>
      </c>
      <c r="AF1589" s="55" t="s">
        <v>1644</v>
      </c>
      <c r="AG1589" s="55" t="s">
        <v>1644</v>
      </c>
      <c r="AH1589" s="55" t="s">
        <v>1644</v>
      </c>
      <c r="AI1589" s="55" t="s">
        <v>1644</v>
      </c>
      <c r="AJ1589" s="55" t="s">
        <v>1644</v>
      </c>
      <c r="AK1589" s="55" t="s">
        <v>1644</v>
      </c>
      <c r="AL1589" s="55" t="s">
        <v>1644</v>
      </c>
      <c r="AM1589" s="55" t="s">
        <v>3861</v>
      </c>
      <c r="AN1589" s="55" t="s">
        <v>1644</v>
      </c>
      <c r="AO1589" t="s">
        <v>3842</v>
      </c>
    </row>
    <row r="1590" spans="1:41" x14ac:dyDescent="0.25">
      <c r="A1590" s="56">
        <v>45777</v>
      </c>
      <c r="B1590" s="92" t="s">
        <v>2824</v>
      </c>
      <c r="C1590" s="55" t="s">
        <v>4322</v>
      </c>
      <c r="D1590" s="55" t="s">
        <v>3859</v>
      </c>
      <c r="E1590" s="55" t="s">
        <v>89</v>
      </c>
      <c r="F1590" s="55">
        <v>50900010</v>
      </c>
      <c r="G1590" s="55" t="s">
        <v>490</v>
      </c>
      <c r="H1590" s="55" t="s">
        <v>89</v>
      </c>
      <c r="I1590" s="57">
        <v>4.37</v>
      </c>
      <c r="J1590" s="57">
        <v>4.37</v>
      </c>
      <c r="K1590" s="55" t="s">
        <v>4318</v>
      </c>
      <c r="L1590" s="55" t="s">
        <v>1644</v>
      </c>
      <c r="M1590" s="55" t="s">
        <v>4322</v>
      </c>
      <c r="N1590" s="56">
        <v>45777</v>
      </c>
      <c r="O1590" s="55" t="s">
        <v>1644</v>
      </c>
      <c r="P1590" s="55" t="s">
        <v>4042</v>
      </c>
      <c r="Q1590" s="55" t="s">
        <v>4043</v>
      </c>
      <c r="R1590" s="55" t="s">
        <v>1644</v>
      </c>
      <c r="S1590" s="55" t="s">
        <v>1644</v>
      </c>
      <c r="T1590" s="55" t="s">
        <v>1644</v>
      </c>
      <c r="U1590" s="55" t="s">
        <v>4131</v>
      </c>
      <c r="V1590" s="55" t="s">
        <v>1718</v>
      </c>
      <c r="W1590" s="55" t="s">
        <v>1644</v>
      </c>
      <c r="X1590" s="56"/>
      <c r="Y1590" s="55" t="s">
        <v>1644</v>
      </c>
      <c r="Z1590" s="56"/>
      <c r="AA1590" s="55" t="s">
        <v>1644</v>
      </c>
      <c r="AB1590" s="59">
        <v>84924</v>
      </c>
      <c r="AC1590" s="55" t="s">
        <v>1554</v>
      </c>
      <c r="AD1590" s="55" t="s">
        <v>1644</v>
      </c>
      <c r="AE1590" s="58">
        <v>0</v>
      </c>
      <c r="AF1590" s="55" t="s">
        <v>1644</v>
      </c>
      <c r="AG1590" s="55" t="s">
        <v>1644</v>
      </c>
      <c r="AH1590" s="55" t="s">
        <v>1644</v>
      </c>
      <c r="AI1590" s="55" t="s">
        <v>1644</v>
      </c>
      <c r="AJ1590" s="55" t="s">
        <v>1644</v>
      </c>
      <c r="AK1590" s="55" t="s">
        <v>1644</v>
      </c>
      <c r="AL1590" s="55" t="s">
        <v>1644</v>
      </c>
      <c r="AM1590" s="55" t="s">
        <v>3861</v>
      </c>
      <c r="AN1590" s="55" t="s">
        <v>1644</v>
      </c>
      <c r="AO1590" t="s">
        <v>4371</v>
      </c>
    </row>
    <row r="1591" spans="1:41" x14ac:dyDescent="0.25">
      <c r="A1591" s="56">
        <v>45777</v>
      </c>
      <c r="B1591" s="92" t="s">
        <v>2824</v>
      </c>
      <c r="C1591" s="55" t="s">
        <v>4322</v>
      </c>
      <c r="D1591" s="55" t="s">
        <v>3859</v>
      </c>
      <c r="E1591" s="55" t="s">
        <v>89</v>
      </c>
      <c r="F1591" s="55">
        <v>50900010</v>
      </c>
      <c r="G1591" s="55" t="s">
        <v>490</v>
      </c>
      <c r="H1591" s="55" t="s">
        <v>89</v>
      </c>
      <c r="I1591" s="57">
        <v>116.67</v>
      </c>
      <c r="J1591" s="57">
        <v>116.67</v>
      </c>
      <c r="K1591" s="55" t="s">
        <v>4318</v>
      </c>
      <c r="L1591" s="55" t="s">
        <v>1644</v>
      </c>
      <c r="M1591" s="55" t="s">
        <v>4322</v>
      </c>
      <c r="N1591" s="56">
        <v>45777</v>
      </c>
      <c r="O1591" s="55" t="s">
        <v>1644</v>
      </c>
      <c r="P1591" s="55" t="s">
        <v>329</v>
      </c>
      <c r="Q1591" s="55" t="s">
        <v>330</v>
      </c>
      <c r="R1591" s="55" t="s">
        <v>1644</v>
      </c>
      <c r="S1591" s="55" t="s">
        <v>1644</v>
      </c>
      <c r="T1591" s="55" t="s">
        <v>1644</v>
      </c>
      <c r="U1591" s="55" t="s">
        <v>4173</v>
      </c>
      <c r="V1591" s="55" t="s">
        <v>1881</v>
      </c>
      <c r="W1591" s="55" t="s">
        <v>1644</v>
      </c>
      <c r="X1591" s="56"/>
      <c r="Y1591" s="55" t="s">
        <v>1644</v>
      </c>
      <c r="Z1591" s="56"/>
      <c r="AA1591" s="55" t="s">
        <v>1644</v>
      </c>
      <c r="AB1591" s="59">
        <v>2045311</v>
      </c>
      <c r="AC1591" s="55" t="s">
        <v>1554</v>
      </c>
      <c r="AD1591" s="55" t="s">
        <v>1644</v>
      </c>
      <c r="AE1591" s="58">
        <v>0</v>
      </c>
      <c r="AF1591" s="55" t="s">
        <v>1644</v>
      </c>
      <c r="AG1591" s="55" t="s">
        <v>1644</v>
      </c>
      <c r="AH1591" s="55" t="s">
        <v>1644</v>
      </c>
      <c r="AI1591" s="55" t="s">
        <v>1644</v>
      </c>
      <c r="AJ1591" s="55" t="s">
        <v>1644</v>
      </c>
      <c r="AK1591" s="55" t="s">
        <v>1644</v>
      </c>
      <c r="AL1591" s="55" t="s">
        <v>1644</v>
      </c>
      <c r="AM1591" s="55" t="s">
        <v>3861</v>
      </c>
      <c r="AN1591" s="55" t="s">
        <v>1644</v>
      </c>
      <c r="AO1591" t="s">
        <v>3842</v>
      </c>
    </row>
    <row r="1592" spans="1:41" x14ac:dyDescent="0.25">
      <c r="A1592" s="56">
        <v>45777</v>
      </c>
      <c r="B1592" s="92" t="s">
        <v>2824</v>
      </c>
      <c r="C1592" s="55" t="s">
        <v>4322</v>
      </c>
      <c r="D1592" s="55" t="s">
        <v>3859</v>
      </c>
      <c r="E1592" s="55" t="s">
        <v>89</v>
      </c>
      <c r="F1592" s="55">
        <v>50900010</v>
      </c>
      <c r="G1592" s="55" t="s">
        <v>490</v>
      </c>
      <c r="H1592" s="55" t="s">
        <v>89</v>
      </c>
      <c r="I1592" s="57">
        <v>36.01</v>
      </c>
      <c r="J1592" s="57">
        <v>36.01</v>
      </c>
      <c r="K1592" s="55" t="s">
        <v>4318</v>
      </c>
      <c r="L1592" s="55" t="s">
        <v>1644</v>
      </c>
      <c r="M1592" s="55" t="s">
        <v>4322</v>
      </c>
      <c r="N1592" s="56">
        <v>45777</v>
      </c>
      <c r="O1592" s="55" t="s">
        <v>1644</v>
      </c>
      <c r="P1592" s="55" t="s">
        <v>329</v>
      </c>
      <c r="Q1592" s="55" t="s">
        <v>330</v>
      </c>
      <c r="R1592" s="55" t="s">
        <v>1644</v>
      </c>
      <c r="S1592" s="55" t="s">
        <v>1644</v>
      </c>
      <c r="T1592" s="55" t="s">
        <v>1644</v>
      </c>
      <c r="U1592" s="55" t="s">
        <v>4161</v>
      </c>
      <c r="V1592" s="55" t="s">
        <v>1881</v>
      </c>
      <c r="W1592" s="55" t="s">
        <v>1644</v>
      </c>
      <c r="X1592" s="56"/>
      <c r="Y1592" s="55" t="s">
        <v>1644</v>
      </c>
      <c r="Z1592" s="56"/>
      <c r="AA1592" s="55" t="s">
        <v>1644</v>
      </c>
      <c r="AB1592" s="59">
        <v>622079</v>
      </c>
      <c r="AC1592" s="55" t="s">
        <v>1554</v>
      </c>
      <c r="AD1592" s="55" t="s">
        <v>1644</v>
      </c>
      <c r="AE1592" s="58">
        <v>0</v>
      </c>
      <c r="AF1592" s="55" t="s">
        <v>1644</v>
      </c>
      <c r="AG1592" s="55" t="s">
        <v>1644</v>
      </c>
      <c r="AH1592" s="55" t="s">
        <v>1644</v>
      </c>
      <c r="AI1592" s="55" t="s">
        <v>1644</v>
      </c>
      <c r="AJ1592" s="55" t="s">
        <v>1644</v>
      </c>
      <c r="AK1592" s="55" t="s">
        <v>1644</v>
      </c>
      <c r="AL1592" s="55" t="s">
        <v>1644</v>
      </c>
      <c r="AM1592" s="55" t="s">
        <v>3861</v>
      </c>
      <c r="AN1592" s="55" t="s">
        <v>1644</v>
      </c>
      <c r="AO1592" t="s">
        <v>3842</v>
      </c>
    </row>
    <row r="1593" spans="1:41" x14ac:dyDescent="0.25">
      <c r="A1593" s="56">
        <v>45777</v>
      </c>
      <c r="B1593" s="92" t="s">
        <v>2824</v>
      </c>
      <c r="C1593" s="55" t="s">
        <v>4322</v>
      </c>
      <c r="D1593" s="55" t="s">
        <v>3859</v>
      </c>
      <c r="E1593" s="55" t="s">
        <v>89</v>
      </c>
      <c r="F1593" s="55">
        <v>50900010</v>
      </c>
      <c r="G1593" s="55" t="s">
        <v>490</v>
      </c>
      <c r="H1593" s="55" t="s">
        <v>89</v>
      </c>
      <c r="I1593" s="57">
        <v>1234.56</v>
      </c>
      <c r="J1593" s="57">
        <v>1234.56</v>
      </c>
      <c r="K1593" s="55" t="s">
        <v>4318</v>
      </c>
      <c r="L1593" s="55" t="s">
        <v>1644</v>
      </c>
      <c r="M1593" s="55" t="s">
        <v>4322</v>
      </c>
      <c r="N1593" s="56">
        <v>45777</v>
      </c>
      <c r="O1593" s="55" t="s">
        <v>1644</v>
      </c>
      <c r="P1593" s="55" t="s">
        <v>329</v>
      </c>
      <c r="Q1593" s="55" t="s">
        <v>330</v>
      </c>
      <c r="R1593" s="55" t="s">
        <v>1644</v>
      </c>
      <c r="S1593" s="55" t="s">
        <v>1644</v>
      </c>
      <c r="T1593" s="55" t="s">
        <v>1644</v>
      </c>
      <c r="U1593" s="55" t="s">
        <v>4159</v>
      </c>
      <c r="V1593" s="55" t="s">
        <v>1881</v>
      </c>
      <c r="W1593" s="55" t="s">
        <v>1644</v>
      </c>
      <c r="X1593" s="56"/>
      <c r="Y1593" s="55" t="s">
        <v>1644</v>
      </c>
      <c r="Z1593" s="56"/>
      <c r="AA1593" s="55" t="s">
        <v>1644</v>
      </c>
      <c r="AB1593" s="59">
        <v>27106151</v>
      </c>
      <c r="AC1593" s="55" t="s">
        <v>1554</v>
      </c>
      <c r="AD1593" s="55" t="s">
        <v>1644</v>
      </c>
      <c r="AE1593" s="58">
        <v>0</v>
      </c>
      <c r="AF1593" s="55" t="s">
        <v>1644</v>
      </c>
      <c r="AG1593" s="55" t="s">
        <v>1644</v>
      </c>
      <c r="AH1593" s="55" t="s">
        <v>1644</v>
      </c>
      <c r="AI1593" s="55" t="s">
        <v>1644</v>
      </c>
      <c r="AJ1593" s="55" t="s">
        <v>1644</v>
      </c>
      <c r="AK1593" s="55" t="s">
        <v>1644</v>
      </c>
      <c r="AL1593" s="55" t="s">
        <v>1644</v>
      </c>
      <c r="AM1593" s="55" t="s">
        <v>3861</v>
      </c>
      <c r="AN1593" s="55" t="s">
        <v>1644</v>
      </c>
      <c r="AO1593" t="s">
        <v>3842</v>
      </c>
    </row>
    <row r="1594" spans="1:41" x14ac:dyDescent="0.25">
      <c r="A1594" s="56">
        <v>45777</v>
      </c>
      <c r="B1594" s="92" t="s">
        <v>2824</v>
      </c>
      <c r="C1594" s="55" t="s">
        <v>4322</v>
      </c>
      <c r="D1594" s="55" t="s">
        <v>3859</v>
      </c>
      <c r="E1594" s="55" t="s">
        <v>89</v>
      </c>
      <c r="F1594" s="55">
        <v>50900010</v>
      </c>
      <c r="G1594" s="55" t="s">
        <v>490</v>
      </c>
      <c r="H1594" s="55" t="s">
        <v>89</v>
      </c>
      <c r="I1594" s="57">
        <v>210.94</v>
      </c>
      <c r="J1594" s="57">
        <v>210.94</v>
      </c>
      <c r="K1594" s="55" t="s">
        <v>4318</v>
      </c>
      <c r="L1594" s="55" t="s">
        <v>1644</v>
      </c>
      <c r="M1594" s="55" t="s">
        <v>4322</v>
      </c>
      <c r="N1594" s="56">
        <v>45777</v>
      </c>
      <c r="O1594" s="55" t="s">
        <v>1644</v>
      </c>
      <c r="P1594" s="55" t="s">
        <v>329</v>
      </c>
      <c r="Q1594" s="55" t="s">
        <v>330</v>
      </c>
      <c r="R1594" s="55" t="s">
        <v>1644</v>
      </c>
      <c r="S1594" s="55" t="s">
        <v>1644</v>
      </c>
      <c r="T1594" s="55" t="s">
        <v>1644</v>
      </c>
      <c r="U1594" s="55" t="s">
        <v>4174</v>
      </c>
      <c r="V1594" s="55" t="s">
        <v>1881</v>
      </c>
      <c r="W1594" s="55" t="s">
        <v>1644</v>
      </c>
      <c r="X1594" s="56"/>
      <c r="Y1594" s="55" t="s">
        <v>1644</v>
      </c>
      <c r="Z1594" s="56"/>
      <c r="AA1594" s="55" t="s">
        <v>1644</v>
      </c>
      <c r="AB1594" s="59">
        <v>3258007</v>
      </c>
      <c r="AC1594" s="55" t="s">
        <v>1554</v>
      </c>
      <c r="AD1594" s="55" t="s">
        <v>1644</v>
      </c>
      <c r="AE1594" s="58">
        <v>0</v>
      </c>
      <c r="AF1594" s="55" t="s">
        <v>1644</v>
      </c>
      <c r="AG1594" s="55" t="s">
        <v>1644</v>
      </c>
      <c r="AH1594" s="55" t="s">
        <v>1644</v>
      </c>
      <c r="AI1594" s="55" t="s">
        <v>1644</v>
      </c>
      <c r="AJ1594" s="55" t="s">
        <v>1644</v>
      </c>
      <c r="AK1594" s="55" t="s">
        <v>1644</v>
      </c>
      <c r="AL1594" s="55" t="s">
        <v>1644</v>
      </c>
      <c r="AM1594" s="55" t="s">
        <v>3861</v>
      </c>
      <c r="AN1594" s="55" t="s">
        <v>1644</v>
      </c>
      <c r="AO1594" t="s">
        <v>3842</v>
      </c>
    </row>
    <row r="1595" spans="1:41" x14ac:dyDescent="0.25">
      <c r="A1595" s="56">
        <v>45777</v>
      </c>
      <c r="B1595" s="92" t="s">
        <v>2824</v>
      </c>
      <c r="C1595" s="55" t="s">
        <v>4322</v>
      </c>
      <c r="D1595" s="55" t="s">
        <v>3859</v>
      </c>
      <c r="E1595" s="55" t="s">
        <v>89</v>
      </c>
      <c r="F1595" s="55">
        <v>50900010</v>
      </c>
      <c r="G1595" s="55" t="s">
        <v>490</v>
      </c>
      <c r="H1595" s="55" t="s">
        <v>89</v>
      </c>
      <c r="I1595" s="57">
        <v>39.479999999999997</v>
      </c>
      <c r="J1595" s="57">
        <v>39.479999999999997</v>
      </c>
      <c r="K1595" s="55" t="s">
        <v>4318</v>
      </c>
      <c r="L1595" s="55" t="s">
        <v>1644</v>
      </c>
      <c r="M1595" s="55" t="s">
        <v>4322</v>
      </c>
      <c r="N1595" s="56">
        <v>45777</v>
      </c>
      <c r="O1595" s="55" t="s">
        <v>1644</v>
      </c>
      <c r="P1595" s="55" t="s">
        <v>329</v>
      </c>
      <c r="Q1595" s="55" t="s">
        <v>330</v>
      </c>
      <c r="R1595" s="55" t="s">
        <v>1644</v>
      </c>
      <c r="S1595" s="55" t="s">
        <v>1644</v>
      </c>
      <c r="T1595" s="55" t="s">
        <v>1644</v>
      </c>
      <c r="U1595" s="55" t="s">
        <v>4182</v>
      </c>
      <c r="V1595" s="55" t="s">
        <v>1881</v>
      </c>
      <c r="W1595" s="55" t="s">
        <v>1644</v>
      </c>
      <c r="X1595" s="56"/>
      <c r="Y1595" s="55" t="s">
        <v>1644</v>
      </c>
      <c r="Z1595" s="56"/>
      <c r="AA1595" s="55" t="s">
        <v>1644</v>
      </c>
      <c r="AB1595" s="59">
        <v>672119</v>
      </c>
      <c r="AC1595" s="55" t="s">
        <v>1554</v>
      </c>
      <c r="AD1595" s="55" t="s">
        <v>1644</v>
      </c>
      <c r="AE1595" s="58">
        <v>0</v>
      </c>
      <c r="AF1595" s="55" t="s">
        <v>1644</v>
      </c>
      <c r="AG1595" s="55" t="s">
        <v>1644</v>
      </c>
      <c r="AH1595" s="55" t="s">
        <v>1644</v>
      </c>
      <c r="AI1595" s="55" t="s">
        <v>1644</v>
      </c>
      <c r="AJ1595" s="55" t="s">
        <v>1644</v>
      </c>
      <c r="AK1595" s="55" t="s">
        <v>1644</v>
      </c>
      <c r="AL1595" s="55" t="s">
        <v>1644</v>
      </c>
      <c r="AM1595" s="55" t="s">
        <v>3861</v>
      </c>
      <c r="AN1595" s="55" t="s">
        <v>1644</v>
      </c>
      <c r="AO1595" t="s">
        <v>3842</v>
      </c>
    </row>
    <row r="1596" spans="1:41" x14ac:dyDescent="0.25">
      <c r="A1596" s="56">
        <v>45777</v>
      </c>
      <c r="B1596" s="92" t="s">
        <v>2824</v>
      </c>
      <c r="C1596" s="55" t="s">
        <v>4322</v>
      </c>
      <c r="D1596" s="55" t="s">
        <v>3859</v>
      </c>
      <c r="E1596" s="55" t="s">
        <v>89</v>
      </c>
      <c r="F1596" s="55">
        <v>50900010</v>
      </c>
      <c r="G1596" s="55" t="s">
        <v>490</v>
      </c>
      <c r="H1596" s="55" t="s">
        <v>89</v>
      </c>
      <c r="I1596" s="57">
        <v>0.06</v>
      </c>
      <c r="J1596" s="57">
        <v>0.06</v>
      </c>
      <c r="K1596" s="55" t="s">
        <v>4318</v>
      </c>
      <c r="L1596" s="55" t="s">
        <v>1644</v>
      </c>
      <c r="M1596" s="55" t="s">
        <v>4322</v>
      </c>
      <c r="N1596" s="56">
        <v>45777</v>
      </c>
      <c r="O1596" s="55" t="s">
        <v>1644</v>
      </c>
      <c r="P1596" s="55" t="s">
        <v>329</v>
      </c>
      <c r="Q1596" s="55" t="s">
        <v>330</v>
      </c>
      <c r="R1596" s="55" t="s">
        <v>1644</v>
      </c>
      <c r="S1596" s="55" t="s">
        <v>1644</v>
      </c>
      <c r="T1596" s="55" t="s">
        <v>1644</v>
      </c>
      <c r="U1596" s="55" t="s">
        <v>4121</v>
      </c>
      <c r="V1596" s="55" t="s">
        <v>1718</v>
      </c>
      <c r="W1596" s="55" t="s">
        <v>1644</v>
      </c>
      <c r="X1596" s="56"/>
      <c r="Y1596" s="55" t="s">
        <v>1644</v>
      </c>
      <c r="Z1596" s="56"/>
      <c r="AA1596" s="55" t="s">
        <v>1644</v>
      </c>
      <c r="AB1596" s="59">
        <v>1118</v>
      </c>
      <c r="AC1596" s="55" t="s">
        <v>1554</v>
      </c>
      <c r="AD1596" s="55" t="s">
        <v>1644</v>
      </c>
      <c r="AE1596" s="58">
        <v>0</v>
      </c>
      <c r="AF1596" s="55" t="s">
        <v>1644</v>
      </c>
      <c r="AG1596" s="55" t="s">
        <v>1644</v>
      </c>
      <c r="AH1596" s="55" t="s">
        <v>1644</v>
      </c>
      <c r="AI1596" s="55" t="s">
        <v>1644</v>
      </c>
      <c r="AJ1596" s="55" t="s">
        <v>1644</v>
      </c>
      <c r="AK1596" s="55" t="s">
        <v>1644</v>
      </c>
      <c r="AL1596" s="55" t="s">
        <v>1644</v>
      </c>
      <c r="AM1596" s="55" t="s">
        <v>3861</v>
      </c>
      <c r="AN1596" s="55" t="s">
        <v>1644</v>
      </c>
      <c r="AO1596" t="s">
        <v>3842</v>
      </c>
    </row>
    <row r="1597" spans="1:41" x14ac:dyDescent="0.25">
      <c r="A1597" s="56">
        <v>45777</v>
      </c>
      <c r="B1597" s="92" t="s">
        <v>2824</v>
      </c>
      <c r="C1597" s="55" t="s">
        <v>4322</v>
      </c>
      <c r="D1597" s="55" t="s">
        <v>3859</v>
      </c>
      <c r="E1597" s="55" t="s">
        <v>89</v>
      </c>
      <c r="F1597" s="55">
        <v>50900010</v>
      </c>
      <c r="G1597" s="55" t="s">
        <v>490</v>
      </c>
      <c r="H1597" s="55" t="s">
        <v>89</v>
      </c>
      <c r="I1597" s="57">
        <v>20.7</v>
      </c>
      <c r="J1597" s="57">
        <v>20.7</v>
      </c>
      <c r="K1597" s="55" t="s">
        <v>4318</v>
      </c>
      <c r="L1597" s="55" t="s">
        <v>1644</v>
      </c>
      <c r="M1597" s="55" t="s">
        <v>4322</v>
      </c>
      <c r="N1597" s="56">
        <v>45777</v>
      </c>
      <c r="O1597" s="55" t="s">
        <v>1644</v>
      </c>
      <c r="P1597" s="55" t="s">
        <v>329</v>
      </c>
      <c r="Q1597" s="55" t="s">
        <v>330</v>
      </c>
      <c r="R1597" s="55" t="s">
        <v>1644</v>
      </c>
      <c r="S1597" s="55" t="s">
        <v>1644</v>
      </c>
      <c r="T1597" s="55" t="s">
        <v>1644</v>
      </c>
      <c r="U1597" s="55" t="s">
        <v>4153</v>
      </c>
      <c r="V1597" s="55" t="s">
        <v>1881</v>
      </c>
      <c r="W1597" s="55" t="s">
        <v>1644</v>
      </c>
      <c r="X1597" s="56"/>
      <c r="Y1597" s="55" t="s">
        <v>1644</v>
      </c>
      <c r="Z1597" s="56"/>
      <c r="AA1597" s="55" t="s">
        <v>1644</v>
      </c>
      <c r="AB1597" s="59">
        <v>404373</v>
      </c>
      <c r="AC1597" s="55" t="s">
        <v>1554</v>
      </c>
      <c r="AD1597" s="55" t="s">
        <v>1644</v>
      </c>
      <c r="AE1597" s="58">
        <v>0</v>
      </c>
      <c r="AF1597" s="55" t="s">
        <v>1644</v>
      </c>
      <c r="AG1597" s="55" t="s">
        <v>1644</v>
      </c>
      <c r="AH1597" s="55" t="s">
        <v>1644</v>
      </c>
      <c r="AI1597" s="55" t="s">
        <v>1644</v>
      </c>
      <c r="AJ1597" s="55" t="s">
        <v>1644</v>
      </c>
      <c r="AK1597" s="55" t="s">
        <v>1644</v>
      </c>
      <c r="AL1597" s="55" t="s">
        <v>1644</v>
      </c>
      <c r="AM1597" s="55" t="s">
        <v>3861</v>
      </c>
      <c r="AN1597" s="55" t="s">
        <v>1644</v>
      </c>
      <c r="AO1597" t="s">
        <v>3842</v>
      </c>
    </row>
    <row r="1598" spans="1:41" x14ac:dyDescent="0.25">
      <c r="A1598" s="56">
        <v>45777</v>
      </c>
      <c r="B1598" s="92" t="s">
        <v>2824</v>
      </c>
      <c r="C1598" s="55" t="s">
        <v>4322</v>
      </c>
      <c r="D1598" s="55" t="s">
        <v>3859</v>
      </c>
      <c r="E1598" s="55" t="s">
        <v>89</v>
      </c>
      <c r="F1598" s="55">
        <v>50900010</v>
      </c>
      <c r="G1598" s="55" t="s">
        <v>490</v>
      </c>
      <c r="H1598" s="55" t="s">
        <v>89</v>
      </c>
      <c r="I1598" s="57">
        <v>68.16</v>
      </c>
      <c r="J1598" s="57">
        <v>68.16</v>
      </c>
      <c r="K1598" s="55" t="s">
        <v>4318</v>
      </c>
      <c r="L1598" s="55" t="s">
        <v>1644</v>
      </c>
      <c r="M1598" s="55" t="s">
        <v>4322</v>
      </c>
      <c r="N1598" s="56">
        <v>45777</v>
      </c>
      <c r="O1598" s="55" t="s">
        <v>1644</v>
      </c>
      <c r="P1598" s="55" t="s">
        <v>329</v>
      </c>
      <c r="Q1598" s="55" t="s">
        <v>330</v>
      </c>
      <c r="R1598" s="55" t="s">
        <v>1644</v>
      </c>
      <c r="S1598" s="55" t="s">
        <v>1644</v>
      </c>
      <c r="T1598" s="55" t="s">
        <v>1644</v>
      </c>
      <c r="U1598" s="55" t="s">
        <v>4137</v>
      </c>
      <c r="V1598" s="55" t="s">
        <v>1881</v>
      </c>
      <c r="W1598" s="55" t="s">
        <v>1644</v>
      </c>
      <c r="X1598" s="56"/>
      <c r="Y1598" s="55" t="s">
        <v>1644</v>
      </c>
      <c r="Z1598" s="56"/>
      <c r="AA1598" s="55" t="s">
        <v>1644</v>
      </c>
      <c r="AB1598" s="59">
        <v>1314080</v>
      </c>
      <c r="AC1598" s="55" t="s">
        <v>1554</v>
      </c>
      <c r="AD1598" s="55" t="s">
        <v>1644</v>
      </c>
      <c r="AE1598" s="58">
        <v>0</v>
      </c>
      <c r="AF1598" s="55" t="s">
        <v>1644</v>
      </c>
      <c r="AG1598" s="55" t="s">
        <v>1644</v>
      </c>
      <c r="AH1598" s="55" t="s">
        <v>1644</v>
      </c>
      <c r="AI1598" s="55" t="s">
        <v>1644</v>
      </c>
      <c r="AJ1598" s="55" t="s">
        <v>1644</v>
      </c>
      <c r="AK1598" s="55" t="s">
        <v>1644</v>
      </c>
      <c r="AL1598" s="55" t="s">
        <v>1644</v>
      </c>
      <c r="AM1598" s="55" t="s">
        <v>3861</v>
      </c>
      <c r="AN1598" s="55" t="s">
        <v>1644</v>
      </c>
      <c r="AO1598" t="s">
        <v>3842</v>
      </c>
    </row>
    <row r="1599" spans="1:41" x14ac:dyDescent="0.25">
      <c r="A1599" s="56">
        <v>45777</v>
      </c>
      <c r="B1599" s="92" t="s">
        <v>2824</v>
      </c>
      <c r="C1599" s="55" t="s">
        <v>4322</v>
      </c>
      <c r="D1599" s="55" t="s">
        <v>3859</v>
      </c>
      <c r="E1599" s="55" t="s">
        <v>89</v>
      </c>
      <c r="F1599" s="55">
        <v>50900010</v>
      </c>
      <c r="G1599" s="55" t="s">
        <v>490</v>
      </c>
      <c r="H1599" s="55" t="s">
        <v>89</v>
      </c>
      <c r="I1599" s="57">
        <v>4.95</v>
      </c>
      <c r="J1599" s="57">
        <v>4.95</v>
      </c>
      <c r="K1599" s="55" t="s">
        <v>4318</v>
      </c>
      <c r="L1599" s="55" t="s">
        <v>1644</v>
      </c>
      <c r="M1599" s="55" t="s">
        <v>4322</v>
      </c>
      <c r="N1599" s="56">
        <v>45777</v>
      </c>
      <c r="O1599" s="55" t="s">
        <v>1644</v>
      </c>
      <c r="P1599" s="55" t="s">
        <v>329</v>
      </c>
      <c r="Q1599" s="55" t="s">
        <v>330</v>
      </c>
      <c r="R1599" s="55" t="s">
        <v>1644</v>
      </c>
      <c r="S1599" s="55" t="s">
        <v>1644</v>
      </c>
      <c r="T1599" s="55" t="s">
        <v>1644</v>
      </c>
      <c r="U1599" s="55" t="s">
        <v>4143</v>
      </c>
      <c r="V1599" s="55" t="s">
        <v>1718</v>
      </c>
      <c r="W1599" s="55" t="s">
        <v>1644</v>
      </c>
      <c r="X1599" s="56"/>
      <c r="Y1599" s="55" t="s">
        <v>1644</v>
      </c>
      <c r="Z1599" s="56"/>
      <c r="AA1599" s="55" t="s">
        <v>1644</v>
      </c>
      <c r="AB1599" s="59">
        <v>93215</v>
      </c>
      <c r="AC1599" s="55" t="s">
        <v>1554</v>
      </c>
      <c r="AD1599" s="55" t="s">
        <v>1644</v>
      </c>
      <c r="AE1599" s="58">
        <v>0</v>
      </c>
      <c r="AF1599" s="55" t="s">
        <v>1644</v>
      </c>
      <c r="AG1599" s="55" t="s">
        <v>1644</v>
      </c>
      <c r="AH1599" s="55" t="s">
        <v>1644</v>
      </c>
      <c r="AI1599" s="55" t="s">
        <v>1644</v>
      </c>
      <c r="AJ1599" s="55" t="s">
        <v>1644</v>
      </c>
      <c r="AK1599" s="55" t="s">
        <v>1644</v>
      </c>
      <c r="AL1599" s="55" t="s">
        <v>1644</v>
      </c>
      <c r="AM1599" s="55" t="s">
        <v>3861</v>
      </c>
      <c r="AN1599" s="55" t="s">
        <v>1644</v>
      </c>
      <c r="AO1599" t="s">
        <v>3842</v>
      </c>
    </row>
    <row r="1600" spans="1:41" x14ac:dyDescent="0.25">
      <c r="A1600" s="56">
        <v>45777</v>
      </c>
      <c r="B1600" s="92" t="s">
        <v>2824</v>
      </c>
      <c r="C1600" s="55" t="s">
        <v>4322</v>
      </c>
      <c r="D1600" s="55" t="s">
        <v>3859</v>
      </c>
      <c r="E1600" s="55" t="s">
        <v>89</v>
      </c>
      <c r="F1600" s="55">
        <v>50900010</v>
      </c>
      <c r="G1600" s="55" t="s">
        <v>490</v>
      </c>
      <c r="H1600" s="55" t="s">
        <v>89</v>
      </c>
      <c r="I1600" s="57">
        <v>910.53</v>
      </c>
      <c r="J1600" s="57">
        <v>910.53</v>
      </c>
      <c r="K1600" s="55" t="s">
        <v>4318</v>
      </c>
      <c r="L1600" s="55" t="s">
        <v>1644</v>
      </c>
      <c r="M1600" s="55" t="s">
        <v>4322</v>
      </c>
      <c r="N1600" s="56">
        <v>45777</v>
      </c>
      <c r="O1600" s="55" t="s">
        <v>1644</v>
      </c>
      <c r="P1600" s="55" t="s">
        <v>329</v>
      </c>
      <c r="Q1600" s="55" t="s">
        <v>330</v>
      </c>
      <c r="R1600" s="55" t="s">
        <v>1644</v>
      </c>
      <c r="S1600" s="55" t="s">
        <v>1644</v>
      </c>
      <c r="T1600" s="55" t="s">
        <v>1644</v>
      </c>
      <c r="U1600" s="55" t="s">
        <v>4129</v>
      </c>
      <c r="V1600" s="55" t="s">
        <v>1881</v>
      </c>
      <c r="W1600" s="55" t="s">
        <v>1644</v>
      </c>
      <c r="X1600" s="56"/>
      <c r="Y1600" s="55" t="s">
        <v>1644</v>
      </c>
      <c r="Z1600" s="56"/>
      <c r="AA1600" s="55" t="s">
        <v>1644</v>
      </c>
      <c r="AB1600" s="59">
        <v>21493652</v>
      </c>
      <c r="AC1600" s="55" t="s">
        <v>1554</v>
      </c>
      <c r="AD1600" s="55" t="s">
        <v>1644</v>
      </c>
      <c r="AE1600" s="58">
        <v>0</v>
      </c>
      <c r="AF1600" s="55" t="s">
        <v>1644</v>
      </c>
      <c r="AG1600" s="55" t="s">
        <v>1644</v>
      </c>
      <c r="AH1600" s="55" t="s">
        <v>1644</v>
      </c>
      <c r="AI1600" s="55" t="s">
        <v>1644</v>
      </c>
      <c r="AJ1600" s="55" t="s">
        <v>1644</v>
      </c>
      <c r="AK1600" s="55" t="s">
        <v>1644</v>
      </c>
      <c r="AL1600" s="55" t="s">
        <v>1644</v>
      </c>
      <c r="AM1600" s="55" t="s">
        <v>3861</v>
      </c>
      <c r="AN1600" s="55" t="s">
        <v>1644</v>
      </c>
      <c r="AO1600" t="s">
        <v>3842</v>
      </c>
    </row>
    <row r="1601" spans="1:41" x14ac:dyDescent="0.25">
      <c r="A1601" s="56">
        <v>45777</v>
      </c>
      <c r="B1601" s="92" t="s">
        <v>2824</v>
      </c>
      <c r="C1601" s="55" t="s">
        <v>4322</v>
      </c>
      <c r="D1601" s="55" t="s">
        <v>3859</v>
      </c>
      <c r="E1601" s="55" t="s">
        <v>89</v>
      </c>
      <c r="F1601" s="55">
        <v>50900010</v>
      </c>
      <c r="G1601" s="55" t="s">
        <v>490</v>
      </c>
      <c r="H1601" s="55" t="s">
        <v>89</v>
      </c>
      <c r="I1601" s="57">
        <v>58.77</v>
      </c>
      <c r="J1601" s="57">
        <v>58.77</v>
      </c>
      <c r="K1601" s="55" t="s">
        <v>4318</v>
      </c>
      <c r="L1601" s="55" t="s">
        <v>1644</v>
      </c>
      <c r="M1601" s="55" t="s">
        <v>4322</v>
      </c>
      <c r="N1601" s="56">
        <v>45777</v>
      </c>
      <c r="O1601" s="55" t="s">
        <v>1644</v>
      </c>
      <c r="P1601" s="55" t="s">
        <v>329</v>
      </c>
      <c r="Q1601" s="55" t="s">
        <v>330</v>
      </c>
      <c r="R1601" s="55" t="s">
        <v>1644</v>
      </c>
      <c r="S1601" s="55" t="s">
        <v>1644</v>
      </c>
      <c r="T1601" s="55" t="s">
        <v>1644</v>
      </c>
      <c r="U1601" s="55" t="s">
        <v>4170</v>
      </c>
      <c r="V1601" s="55" t="s">
        <v>1881</v>
      </c>
      <c r="W1601" s="55" t="s">
        <v>1644</v>
      </c>
      <c r="X1601" s="56"/>
      <c r="Y1601" s="55" t="s">
        <v>1644</v>
      </c>
      <c r="Z1601" s="56"/>
      <c r="AA1601" s="55" t="s">
        <v>1644</v>
      </c>
      <c r="AB1601" s="59">
        <v>939552</v>
      </c>
      <c r="AC1601" s="55" t="s">
        <v>1554</v>
      </c>
      <c r="AD1601" s="55" t="s">
        <v>1644</v>
      </c>
      <c r="AE1601" s="58">
        <v>0</v>
      </c>
      <c r="AF1601" s="55" t="s">
        <v>1644</v>
      </c>
      <c r="AG1601" s="55" t="s">
        <v>1644</v>
      </c>
      <c r="AH1601" s="55" t="s">
        <v>1644</v>
      </c>
      <c r="AI1601" s="55" t="s">
        <v>1644</v>
      </c>
      <c r="AJ1601" s="55" t="s">
        <v>1644</v>
      </c>
      <c r="AK1601" s="55" t="s">
        <v>1644</v>
      </c>
      <c r="AL1601" s="55" t="s">
        <v>1644</v>
      </c>
      <c r="AM1601" s="55" t="s">
        <v>3861</v>
      </c>
      <c r="AN1601" s="55" t="s">
        <v>1644</v>
      </c>
      <c r="AO1601" t="s">
        <v>3842</v>
      </c>
    </row>
    <row r="1602" spans="1:41" x14ac:dyDescent="0.25">
      <c r="A1602" s="56">
        <v>45777</v>
      </c>
      <c r="B1602" s="92" t="s">
        <v>2824</v>
      </c>
      <c r="C1602" s="55" t="s">
        <v>4322</v>
      </c>
      <c r="D1602" s="55" t="s">
        <v>3859</v>
      </c>
      <c r="E1602" s="55" t="s">
        <v>89</v>
      </c>
      <c r="F1602" s="55">
        <v>50900010</v>
      </c>
      <c r="G1602" s="55" t="s">
        <v>490</v>
      </c>
      <c r="H1602" s="55" t="s">
        <v>89</v>
      </c>
      <c r="I1602" s="57">
        <v>2.0299999999999998</v>
      </c>
      <c r="J1602" s="57">
        <v>2.0299999999999998</v>
      </c>
      <c r="K1602" s="55" t="s">
        <v>4318</v>
      </c>
      <c r="L1602" s="55" t="s">
        <v>1644</v>
      </c>
      <c r="M1602" s="55" t="s">
        <v>4322</v>
      </c>
      <c r="N1602" s="56">
        <v>45777</v>
      </c>
      <c r="O1602" s="55" t="s">
        <v>1644</v>
      </c>
      <c r="P1602" s="55" t="s">
        <v>329</v>
      </c>
      <c r="Q1602" s="55" t="s">
        <v>330</v>
      </c>
      <c r="R1602" s="55" t="s">
        <v>1644</v>
      </c>
      <c r="S1602" s="55" t="s">
        <v>1644</v>
      </c>
      <c r="T1602" s="55" t="s">
        <v>1644</v>
      </c>
      <c r="U1602" s="55" t="s">
        <v>4166</v>
      </c>
      <c r="V1602" s="55" t="s">
        <v>1718</v>
      </c>
      <c r="W1602" s="55" t="s">
        <v>1644</v>
      </c>
      <c r="X1602" s="56"/>
      <c r="Y1602" s="55" t="s">
        <v>1644</v>
      </c>
      <c r="Z1602" s="56"/>
      <c r="AA1602" s="55" t="s">
        <v>1644</v>
      </c>
      <c r="AB1602" s="59">
        <v>88795</v>
      </c>
      <c r="AC1602" s="55" t="s">
        <v>1554</v>
      </c>
      <c r="AD1602" s="55" t="s">
        <v>1644</v>
      </c>
      <c r="AE1602" s="58">
        <v>0</v>
      </c>
      <c r="AF1602" s="55" t="s">
        <v>1644</v>
      </c>
      <c r="AG1602" s="55" t="s">
        <v>1644</v>
      </c>
      <c r="AH1602" s="55" t="s">
        <v>1644</v>
      </c>
      <c r="AI1602" s="55" t="s">
        <v>1644</v>
      </c>
      <c r="AJ1602" s="55" t="s">
        <v>1644</v>
      </c>
      <c r="AK1602" s="55" t="s">
        <v>1644</v>
      </c>
      <c r="AL1602" s="55" t="s">
        <v>1644</v>
      </c>
      <c r="AM1602" s="55" t="s">
        <v>3861</v>
      </c>
      <c r="AN1602" s="55" t="s">
        <v>1644</v>
      </c>
      <c r="AO1602" t="s">
        <v>3842</v>
      </c>
    </row>
    <row r="1603" spans="1:41" x14ac:dyDescent="0.25">
      <c r="A1603" s="56">
        <v>45777</v>
      </c>
      <c r="B1603" s="92" t="s">
        <v>2824</v>
      </c>
      <c r="C1603" s="55" t="s">
        <v>4322</v>
      </c>
      <c r="D1603" s="55" t="s">
        <v>3859</v>
      </c>
      <c r="E1603" s="55" t="s">
        <v>89</v>
      </c>
      <c r="F1603" s="55">
        <v>50900010</v>
      </c>
      <c r="G1603" s="55" t="s">
        <v>490</v>
      </c>
      <c r="H1603" s="55" t="s">
        <v>89</v>
      </c>
      <c r="I1603" s="57">
        <v>10.7</v>
      </c>
      <c r="J1603" s="57">
        <v>10.7</v>
      </c>
      <c r="K1603" s="55" t="s">
        <v>4318</v>
      </c>
      <c r="L1603" s="55" t="s">
        <v>1644</v>
      </c>
      <c r="M1603" s="55" t="s">
        <v>4322</v>
      </c>
      <c r="N1603" s="56">
        <v>45777</v>
      </c>
      <c r="O1603" s="55" t="s">
        <v>1644</v>
      </c>
      <c r="P1603" s="55" t="s">
        <v>329</v>
      </c>
      <c r="Q1603" s="55" t="s">
        <v>330</v>
      </c>
      <c r="R1603" s="55" t="s">
        <v>1644</v>
      </c>
      <c r="S1603" s="55" t="s">
        <v>1644</v>
      </c>
      <c r="T1603" s="55" t="s">
        <v>1644</v>
      </c>
      <c r="U1603" s="55" t="s">
        <v>4127</v>
      </c>
      <c r="V1603" s="55" t="s">
        <v>1718</v>
      </c>
      <c r="W1603" s="55" t="s">
        <v>1644</v>
      </c>
      <c r="X1603" s="56"/>
      <c r="Y1603" s="55" t="s">
        <v>1644</v>
      </c>
      <c r="Z1603" s="56"/>
      <c r="AA1603" s="55" t="s">
        <v>1644</v>
      </c>
      <c r="AB1603" s="59">
        <v>201620</v>
      </c>
      <c r="AC1603" s="55" t="s">
        <v>1554</v>
      </c>
      <c r="AD1603" s="55" t="s">
        <v>1644</v>
      </c>
      <c r="AE1603" s="58">
        <v>0</v>
      </c>
      <c r="AF1603" s="55" t="s">
        <v>1644</v>
      </c>
      <c r="AG1603" s="55" t="s">
        <v>1644</v>
      </c>
      <c r="AH1603" s="55" t="s">
        <v>1644</v>
      </c>
      <c r="AI1603" s="55" t="s">
        <v>1644</v>
      </c>
      <c r="AJ1603" s="55" t="s">
        <v>1644</v>
      </c>
      <c r="AK1603" s="55" t="s">
        <v>1644</v>
      </c>
      <c r="AL1603" s="55" t="s">
        <v>1644</v>
      </c>
      <c r="AM1603" s="55" t="s">
        <v>3861</v>
      </c>
      <c r="AN1603" s="55" t="s">
        <v>1644</v>
      </c>
      <c r="AO1603" t="s">
        <v>3842</v>
      </c>
    </row>
    <row r="1604" spans="1:41" x14ac:dyDescent="0.25">
      <c r="A1604" s="56">
        <v>45777</v>
      </c>
      <c r="B1604" s="92" t="s">
        <v>2824</v>
      </c>
      <c r="C1604" s="55" t="s">
        <v>4322</v>
      </c>
      <c r="D1604" s="55" t="s">
        <v>3859</v>
      </c>
      <c r="E1604" s="55" t="s">
        <v>89</v>
      </c>
      <c r="F1604" s="55">
        <v>50900010</v>
      </c>
      <c r="G1604" s="55" t="s">
        <v>490</v>
      </c>
      <c r="H1604" s="55" t="s">
        <v>89</v>
      </c>
      <c r="I1604" s="57">
        <v>7.0000000000000007E-2</v>
      </c>
      <c r="J1604" s="57">
        <v>7.0000000000000007E-2</v>
      </c>
      <c r="K1604" s="55" t="s">
        <v>4318</v>
      </c>
      <c r="L1604" s="55" t="s">
        <v>1644</v>
      </c>
      <c r="M1604" s="55" t="s">
        <v>4322</v>
      </c>
      <c r="N1604" s="56">
        <v>45777</v>
      </c>
      <c r="O1604" s="55" t="s">
        <v>1644</v>
      </c>
      <c r="P1604" s="55" t="s">
        <v>329</v>
      </c>
      <c r="Q1604" s="55" t="s">
        <v>330</v>
      </c>
      <c r="R1604" s="55" t="s">
        <v>1644</v>
      </c>
      <c r="S1604" s="55" t="s">
        <v>1644</v>
      </c>
      <c r="T1604" s="55" t="s">
        <v>1644</v>
      </c>
      <c r="U1604" s="55" t="s">
        <v>4147</v>
      </c>
      <c r="V1604" s="55" t="s">
        <v>1718</v>
      </c>
      <c r="W1604" s="55" t="s">
        <v>1644</v>
      </c>
      <c r="X1604" s="56"/>
      <c r="Y1604" s="55" t="s">
        <v>1644</v>
      </c>
      <c r="Z1604" s="56"/>
      <c r="AA1604" s="55" t="s">
        <v>1644</v>
      </c>
      <c r="AB1604" s="59">
        <v>1318</v>
      </c>
      <c r="AC1604" s="55" t="s">
        <v>1554</v>
      </c>
      <c r="AD1604" s="55" t="s">
        <v>1644</v>
      </c>
      <c r="AE1604" s="58">
        <v>0</v>
      </c>
      <c r="AF1604" s="55" t="s">
        <v>1644</v>
      </c>
      <c r="AG1604" s="55" t="s">
        <v>1644</v>
      </c>
      <c r="AH1604" s="55" t="s">
        <v>1644</v>
      </c>
      <c r="AI1604" s="55" t="s">
        <v>1644</v>
      </c>
      <c r="AJ1604" s="55" t="s">
        <v>1644</v>
      </c>
      <c r="AK1604" s="55" t="s">
        <v>1644</v>
      </c>
      <c r="AL1604" s="55" t="s">
        <v>1644</v>
      </c>
      <c r="AM1604" s="55" t="s">
        <v>3861</v>
      </c>
      <c r="AN1604" s="55" t="s">
        <v>1644</v>
      </c>
      <c r="AO1604" t="s">
        <v>3842</v>
      </c>
    </row>
    <row r="1605" spans="1:41" x14ac:dyDescent="0.25">
      <c r="A1605" s="56">
        <v>45777</v>
      </c>
      <c r="B1605" s="92" t="s">
        <v>2824</v>
      </c>
      <c r="C1605" s="55" t="s">
        <v>4322</v>
      </c>
      <c r="D1605" s="55" t="s">
        <v>3859</v>
      </c>
      <c r="E1605" s="55" t="s">
        <v>89</v>
      </c>
      <c r="F1605" s="55">
        <v>50900010</v>
      </c>
      <c r="G1605" s="55" t="s">
        <v>490</v>
      </c>
      <c r="H1605" s="55" t="s">
        <v>89</v>
      </c>
      <c r="I1605" s="57">
        <v>0.39</v>
      </c>
      <c r="J1605" s="57">
        <v>0.39</v>
      </c>
      <c r="K1605" s="55" t="s">
        <v>4318</v>
      </c>
      <c r="L1605" s="55" t="s">
        <v>1644</v>
      </c>
      <c r="M1605" s="55" t="s">
        <v>4322</v>
      </c>
      <c r="N1605" s="56">
        <v>45777</v>
      </c>
      <c r="O1605" s="55" t="s">
        <v>1644</v>
      </c>
      <c r="P1605" s="55" t="s">
        <v>329</v>
      </c>
      <c r="Q1605" s="55" t="s">
        <v>330</v>
      </c>
      <c r="R1605" s="55" t="s">
        <v>1644</v>
      </c>
      <c r="S1605" s="55" t="s">
        <v>1644</v>
      </c>
      <c r="T1605" s="55" t="s">
        <v>1644</v>
      </c>
      <c r="U1605" s="55" t="s">
        <v>4153</v>
      </c>
      <c r="V1605" s="55" t="s">
        <v>1718</v>
      </c>
      <c r="W1605" s="55" t="s">
        <v>1644</v>
      </c>
      <c r="X1605" s="56"/>
      <c r="Y1605" s="55" t="s">
        <v>1644</v>
      </c>
      <c r="Z1605" s="56"/>
      <c r="AA1605" s="55" t="s">
        <v>1644</v>
      </c>
      <c r="AB1605" s="59">
        <v>7229</v>
      </c>
      <c r="AC1605" s="55" t="s">
        <v>1554</v>
      </c>
      <c r="AD1605" s="55" t="s">
        <v>1644</v>
      </c>
      <c r="AE1605" s="58">
        <v>0</v>
      </c>
      <c r="AF1605" s="55" t="s">
        <v>1644</v>
      </c>
      <c r="AG1605" s="55" t="s">
        <v>1644</v>
      </c>
      <c r="AH1605" s="55" t="s">
        <v>1644</v>
      </c>
      <c r="AI1605" s="55" t="s">
        <v>1644</v>
      </c>
      <c r="AJ1605" s="55" t="s">
        <v>1644</v>
      </c>
      <c r="AK1605" s="55" t="s">
        <v>1644</v>
      </c>
      <c r="AL1605" s="55" t="s">
        <v>1644</v>
      </c>
      <c r="AM1605" s="55" t="s">
        <v>3861</v>
      </c>
      <c r="AN1605" s="55" t="s">
        <v>1644</v>
      </c>
      <c r="AO1605" t="s">
        <v>3842</v>
      </c>
    </row>
    <row r="1606" spans="1:41" x14ac:dyDescent="0.25">
      <c r="A1606" s="56">
        <v>45777</v>
      </c>
      <c r="B1606" s="92" t="s">
        <v>2824</v>
      </c>
      <c r="C1606" s="55" t="s">
        <v>4322</v>
      </c>
      <c r="D1606" s="55" t="s">
        <v>3859</v>
      </c>
      <c r="E1606" s="55" t="s">
        <v>89</v>
      </c>
      <c r="F1606" s="55">
        <v>50900010</v>
      </c>
      <c r="G1606" s="55" t="s">
        <v>490</v>
      </c>
      <c r="H1606" s="55" t="s">
        <v>89</v>
      </c>
      <c r="I1606" s="57">
        <v>16.91</v>
      </c>
      <c r="J1606" s="57">
        <v>16.91</v>
      </c>
      <c r="K1606" s="55" t="s">
        <v>4318</v>
      </c>
      <c r="L1606" s="55" t="s">
        <v>1644</v>
      </c>
      <c r="M1606" s="55" t="s">
        <v>4322</v>
      </c>
      <c r="N1606" s="56">
        <v>45777</v>
      </c>
      <c r="O1606" s="55" t="s">
        <v>1644</v>
      </c>
      <c r="P1606" s="55" t="s">
        <v>329</v>
      </c>
      <c r="Q1606" s="55" t="s">
        <v>330</v>
      </c>
      <c r="R1606" s="55" t="s">
        <v>1644</v>
      </c>
      <c r="S1606" s="55" t="s">
        <v>1644</v>
      </c>
      <c r="T1606" s="55" t="s">
        <v>1644</v>
      </c>
      <c r="U1606" s="55" t="s">
        <v>4129</v>
      </c>
      <c r="V1606" s="55" t="s">
        <v>1718</v>
      </c>
      <c r="W1606" s="55" t="s">
        <v>1644</v>
      </c>
      <c r="X1606" s="56"/>
      <c r="Y1606" s="55" t="s">
        <v>1644</v>
      </c>
      <c r="Z1606" s="56"/>
      <c r="AA1606" s="55" t="s">
        <v>1644</v>
      </c>
      <c r="AB1606" s="59">
        <v>329330</v>
      </c>
      <c r="AC1606" s="55" t="s">
        <v>1554</v>
      </c>
      <c r="AD1606" s="55" t="s">
        <v>1644</v>
      </c>
      <c r="AE1606" s="58">
        <v>0</v>
      </c>
      <c r="AF1606" s="55" t="s">
        <v>1644</v>
      </c>
      <c r="AG1606" s="55" t="s">
        <v>1644</v>
      </c>
      <c r="AH1606" s="55" t="s">
        <v>1644</v>
      </c>
      <c r="AI1606" s="55" t="s">
        <v>1644</v>
      </c>
      <c r="AJ1606" s="55" t="s">
        <v>1644</v>
      </c>
      <c r="AK1606" s="55" t="s">
        <v>1644</v>
      </c>
      <c r="AL1606" s="55" t="s">
        <v>1644</v>
      </c>
      <c r="AM1606" s="55" t="s">
        <v>3861</v>
      </c>
      <c r="AN1606" s="55" t="s">
        <v>1644</v>
      </c>
      <c r="AO1606" t="s">
        <v>3842</v>
      </c>
    </row>
    <row r="1607" spans="1:41" x14ac:dyDescent="0.25">
      <c r="A1607" s="56">
        <v>45777</v>
      </c>
      <c r="B1607" s="92" t="s">
        <v>2824</v>
      </c>
      <c r="C1607" s="55" t="s">
        <v>4322</v>
      </c>
      <c r="D1607" s="55" t="s">
        <v>3859</v>
      </c>
      <c r="E1607" s="55" t="s">
        <v>89</v>
      </c>
      <c r="F1607" s="55">
        <v>50900010</v>
      </c>
      <c r="G1607" s="55" t="s">
        <v>490</v>
      </c>
      <c r="H1607" s="55" t="s">
        <v>89</v>
      </c>
      <c r="I1607" s="57">
        <v>0</v>
      </c>
      <c r="J1607" s="57">
        <v>0</v>
      </c>
      <c r="K1607" s="55" t="s">
        <v>4318</v>
      </c>
      <c r="L1607" s="55" t="s">
        <v>1644</v>
      </c>
      <c r="M1607" s="55" t="s">
        <v>4322</v>
      </c>
      <c r="N1607" s="56">
        <v>45777</v>
      </c>
      <c r="O1607" s="55" t="s">
        <v>1644</v>
      </c>
      <c r="P1607" s="55" t="s">
        <v>4042</v>
      </c>
      <c r="Q1607" s="55" t="s">
        <v>4043</v>
      </c>
      <c r="R1607" s="55" t="s">
        <v>1644</v>
      </c>
      <c r="S1607" s="55" t="s">
        <v>1644</v>
      </c>
      <c r="T1607" s="55" t="s">
        <v>1644</v>
      </c>
      <c r="U1607" s="55" t="s">
        <v>4120</v>
      </c>
      <c r="V1607" s="55" t="s">
        <v>1881</v>
      </c>
      <c r="W1607" s="55" t="s">
        <v>1644</v>
      </c>
      <c r="X1607" s="56"/>
      <c r="Y1607" s="55" t="s">
        <v>1644</v>
      </c>
      <c r="Z1607" s="56"/>
      <c r="AA1607" s="55" t="s">
        <v>1644</v>
      </c>
      <c r="AB1607" s="59">
        <v>1</v>
      </c>
      <c r="AC1607" s="55" t="s">
        <v>1554</v>
      </c>
      <c r="AD1607" s="55" t="s">
        <v>1644</v>
      </c>
      <c r="AE1607" s="58">
        <v>0</v>
      </c>
      <c r="AF1607" s="55" t="s">
        <v>1644</v>
      </c>
      <c r="AG1607" s="55" t="s">
        <v>1644</v>
      </c>
      <c r="AH1607" s="55" t="s">
        <v>1644</v>
      </c>
      <c r="AI1607" s="55" t="s">
        <v>1644</v>
      </c>
      <c r="AJ1607" s="55" t="s">
        <v>1644</v>
      </c>
      <c r="AK1607" s="55" t="s">
        <v>1644</v>
      </c>
      <c r="AL1607" s="55" t="s">
        <v>1644</v>
      </c>
      <c r="AM1607" s="55" t="s">
        <v>3861</v>
      </c>
      <c r="AN1607" s="55" t="s">
        <v>1644</v>
      </c>
      <c r="AO1607" t="s">
        <v>4371</v>
      </c>
    </row>
    <row r="1608" spans="1:41" x14ac:dyDescent="0.25">
      <c r="A1608" s="56">
        <v>45777</v>
      </c>
      <c r="B1608" s="92" t="s">
        <v>2824</v>
      </c>
      <c r="C1608" s="55" t="s">
        <v>4322</v>
      </c>
      <c r="D1608" s="55" t="s">
        <v>3859</v>
      </c>
      <c r="E1608" s="55" t="s">
        <v>89</v>
      </c>
      <c r="F1608" s="55">
        <v>50900010</v>
      </c>
      <c r="G1608" s="55" t="s">
        <v>490</v>
      </c>
      <c r="H1608" s="55" t="s">
        <v>89</v>
      </c>
      <c r="I1608" s="57">
        <v>539.82000000000005</v>
      </c>
      <c r="J1608" s="57">
        <v>539.82000000000005</v>
      </c>
      <c r="K1608" s="55" t="s">
        <v>4318</v>
      </c>
      <c r="L1608" s="55" t="s">
        <v>1644</v>
      </c>
      <c r="M1608" s="55" t="s">
        <v>4322</v>
      </c>
      <c r="N1608" s="56">
        <v>45777</v>
      </c>
      <c r="O1608" s="55" t="s">
        <v>1644</v>
      </c>
      <c r="P1608" s="55" t="s">
        <v>329</v>
      </c>
      <c r="Q1608" s="55" t="s">
        <v>330</v>
      </c>
      <c r="R1608" s="55" t="s">
        <v>1644</v>
      </c>
      <c r="S1608" s="55" t="s">
        <v>1644</v>
      </c>
      <c r="T1608" s="55" t="s">
        <v>1644</v>
      </c>
      <c r="U1608" s="55" t="s">
        <v>4180</v>
      </c>
      <c r="V1608" s="55" t="s">
        <v>1881</v>
      </c>
      <c r="W1608" s="55" t="s">
        <v>1644</v>
      </c>
      <c r="X1608" s="56"/>
      <c r="Y1608" s="55" t="s">
        <v>1644</v>
      </c>
      <c r="Z1608" s="56"/>
      <c r="AA1608" s="55" t="s">
        <v>1644</v>
      </c>
      <c r="AB1608" s="59">
        <v>9129210</v>
      </c>
      <c r="AC1608" s="55" t="s">
        <v>1554</v>
      </c>
      <c r="AD1608" s="55" t="s">
        <v>1644</v>
      </c>
      <c r="AE1608" s="58">
        <v>0</v>
      </c>
      <c r="AF1608" s="55" t="s">
        <v>1644</v>
      </c>
      <c r="AG1608" s="55" t="s">
        <v>1644</v>
      </c>
      <c r="AH1608" s="55" t="s">
        <v>1644</v>
      </c>
      <c r="AI1608" s="55" t="s">
        <v>1644</v>
      </c>
      <c r="AJ1608" s="55" t="s">
        <v>1644</v>
      </c>
      <c r="AK1608" s="55" t="s">
        <v>1644</v>
      </c>
      <c r="AL1608" s="55" t="s">
        <v>1644</v>
      </c>
      <c r="AM1608" s="55" t="s">
        <v>3861</v>
      </c>
      <c r="AN1608" s="55" t="s">
        <v>1644</v>
      </c>
      <c r="AO1608" t="s">
        <v>3842</v>
      </c>
    </row>
    <row r="1609" spans="1:41" x14ac:dyDescent="0.25">
      <c r="A1609" s="56">
        <v>45777</v>
      </c>
      <c r="B1609" s="92" t="s">
        <v>2824</v>
      </c>
      <c r="C1609" s="55" t="s">
        <v>4322</v>
      </c>
      <c r="D1609" s="55" t="s">
        <v>3859</v>
      </c>
      <c r="E1609" s="55" t="s">
        <v>89</v>
      </c>
      <c r="F1609" s="55">
        <v>50900010</v>
      </c>
      <c r="G1609" s="55" t="s">
        <v>490</v>
      </c>
      <c r="H1609" s="55" t="s">
        <v>89</v>
      </c>
      <c r="I1609" s="57">
        <v>0.4</v>
      </c>
      <c r="J1609" s="57">
        <v>0.4</v>
      </c>
      <c r="K1609" s="55" t="s">
        <v>4318</v>
      </c>
      <c r="L1609" s="55" t="s">
        <v>1644</v>
      </c>
      <c r="M1609" s="55" t="s">
        <v>4322</v>
      </c>
      <c r="N1609" s="56">
        <v>45777</v>
      </c>
      <c r="O1609" s="55" t="s">
        <v>1644</v>
      </c>
      <c r="P1609" s="55" t="s">
        <v>329</v>
      </c>
      <c r="Q1609" s="55" t="s">
        <v>330</v>
      </c>
      <c r="R1609" s="55" t="s">
        <v>1644</v>
      </c>
      <c r="S1609" s="55" t="s">
        <v>1644</v>
      </c>
      <c r="T1609" s="55" t="s">
        <v>1644</v>
      </c>
      <c r="U1609" s="55" t="s">
        <v>4141</v>
      </c>
      <c r="V1609" s="55" t="s">
        <v>1718</v>
      </c>
      <c r="W1609" s="55" t="s">
        <v>1644</v>
      </c>
      <c r="X1609" s="56"/>
      <c r="Y1609" s="55" t="s">
        <v>1644</v>
      </c>
      <c r="Z1609" s="56"/>
      <c r="AA1609" s="55" t="s">
        <v>1644</v>
      </c>
      <c r="AB1609" s="59">
        <v>7542</v>
      </c>
      <c r="AC1609" s="55" t="s">
        <v>1554</v>
      </c>
      <c r="AD1609" s="55" t="s">
        <v>1644</v>
      </c>
      <c r="AE1609" s="58">
        <v>0</v>
      </c>
      <c r="AF1609" s="55" t="s">
        <v>1644</v>
      </c>
      <c r="AG1609" s="55" t="s">
        <v>1644</v>
      </c>
      <c r="AH1609" s="55" t="s">
        <v>1644</v>
      </c>
      <c r="AI1609" s="55" t="s">
        <v>1644</v>
      </c>
      <c r="AJ1609" s="55" t="s">
        <v>1644</v>
      </c>
      <c r="AK1609" s="55" t="s">
        <v>1644</v>
      </c>
      <c r="AL1609" s="55" t="s">
        <v>1644</v>
      </c>
      <c r="AM1609" s="55" t="s">
        <v>3861</v>
      </c>
      <c r="AN1609" s="55" t="s">
        <v>1644</v>
      </c>
      <c r="AO1609" t="s">
        <v>3842</v>
      </c>
    </row>
    <row r="1610" spans="1:41" x14ac:dyDescent="0.25">
      <c r="A1610" s="56">
        <v>45777</v>
      </c>
      <c r="B1610" s="92" t="s">
        <v>2824</v>
      </c>
      <c r="C1610" s="55" t="s">
        <v>4322</v>
      </c>
      <c r="D1610" s="55" t="s">
        <v>3859</v>
      </c>
      <c r="E1610" s="55" t="s">
        <v>89</v>
      </c>
      <c r="F1610" s="55">
        <v>50900010</v>
      </c>
      <c r="G1610" s="55" t="s">
        <v>490</v>
      </c>
      <c r="H1610" s="55" t="s">
        <v>89</v>
      </c>
      <c r="I1610" s="57">
        <v>10.119999999999999</v>
      </c>
      <c r="J1610" s="57">
        <v>10.119999999999999</v>
      </c>
      <c r="K1610" s="55" t="s">
        <v>4318</v>
      </c>
      <c r="L1610" s="55" t="s">
        <v>1644</v>
      </c>
      <c r="M1610" s="55" t="s">
        <v>4322</v>
      </c>
      <c r="N1610" s="56">
        <v>45777</v>
      </c>
      <c r="O1610" s="55" t="s">
        <v>1644</v>
      </c>
      <c r="P1610" s="55" t="s">
        <v>329</v>
      </c>
      <c r="Q1610" s="55" t="s">
        <v>330</v>
      </c>
      <c r="R1610" s="55" t="s">
        <v>1644</v>
      </c>
      <c r="S1610" s="55" t="s">
        <v>1644</v>
      </c>
      <c r="T1610" s="55" t="s">
        <v>1644</v>
      </c>
      <c r="U1610" s="55" t="s">
        <v>4145</v>
      </c>
      <c r="V1610" s="55" t="s">
        <v>1718</v>
      </c>
      <c r="W1610" s="55" t="s">
        <v>1644</v>
      </c>
      <c r="X1610" s="56"/>
      <c r="Y1610" s="55" t="s">
        <v>1644</v>
      </c>
      <c r="Z1610" s="56"/>
      <c r="AA1610" s="55" t="s">
        <v>1644</v>
      </c>
      <c r="AB1610" s="59">
        <v>190586</v>
      </c>
      <c r="AC1610" s="55" t="s">
        <v>1554</v>
      </c>
      <c r="AD1610" s="55" t="s">
        <v>1644</v>
      </c>
      <c r="AE1610" s="58">
        <v>0</v>
      </c>
      <c r="AF1610" s="55" t="s">
        <v>1644</v>
      </c>
      <c r="AG1610" s="55" t="s">
        <v>1644</v>
      </c>
      <c r="AH1610" s="55" t="s">
        <v>1644</v>
      </c>
      <c r="AI1610" s="55" t="s">
        <v>1644</v>
      </c>
      <c r="AJ1610" s="55" t="s">
        <v>1644</v>
      </c>
      <c r="AK1610" s="55" t="s">
        <v>1644</v>
      </c>
      <c r="AL1610" s="55" t="s">
        <v>1644</v>
      </c>
      <c r="AM1610" s="55" t="s">
        <v>3861</v>
      </c>
      <c r="AN1610" s="55" t="s">
        <v>1644</v>
      </c>
      <c r="AO1610" t="s">
        <v>3842</v>
      </c>
    </row>
    <row r="1611" spans="1:41" x14ac:dyDescent="0.25">
      <c r="A1611" s="56">
        <v>45777</v>
      </c>
      <c r="B1611" s="92" t="s">
        <v>2824</v>
      </c>
      <c r="C1611" s="55" t="s">
        <v>4322</v>
      </c>
      <c r="D1611" s="55" t="s">
        <v>3859</v>
      </c>
      <c r="E1611" s="55" t="s">
        <v>89</v>
      </c>
      <c r="F1611" s="55">
        <v>50900010</v>
      </c>
      <c r="G1611" s="55" t="s">
        <v>490</v>
      </c>
      <c r="H1611" s="55" t="s">
        <v>89</v>
      </c>
      <c r="I1611" s="57">
        <v>33.97</v>
      </c>
      <c r="J1611" s="57">
        <v>33.97</v>
      </c>
      <c r="K1611" s="55" t="s">
        <v>4318</v>
      </c>
      <c r="L1611" s="55" t="s">
        <v>1644</v>
      </c>
      <c r="M1611" s="55" t="s">
        <v>4322</v>
      </c>
      <c r="N1611" s="56">
        <v>45777</v>
      </c>
      <c r="O1611" s="55" t="s">
        <v>1644</v>
      </c>
      <c r="P1611" s="55" t="s">
        <v>329</v>
      </c>
      <c r="Q1611" s="55" t="s">
        <v>330</v>
      </c>
      <c r="R1611" s="55" t="s">
        <v>1644</v>
      </c>
      <c r="S1611" s="55" t="s">
        <v>1644</v>
      </c>
      <c r="T1611" s="55" t="s">
        <v>1644</v>
      </c>
      <c r="U1611" s="55" t="s">
        <v>4164</v>
      </c>
      <c r="V1611" s="55" t="s">
        <v>1881</v>
      </c>
      <c r="W1611" s="55" t="s">
        <v>1644</v>
      </c>
      <c r="X1611" s="56"/>
      <c r="Y1611" s="55" t="s">
        <v>1644</v>
      </c>
      <c r="Z1611" s="56"/>
      <c r="AA1611" s="55" t="s">
        <v>1644</v>
      </c>
      <c r="AB1611" s="59">
        <v>663435</v>
      </c>
      <c r="AC1611" s="55" t="s">
        <v>1554</v>
      </c>
      <c r="AD1611" s="55" t="s">
        <v>1644</v>
      </c>
      <c r="AE1611" s="58">
        <v>0</v>
      </c>
      <c r="AF1611" s="55" t="s">
        <v>1644</v>
      </c>
      <c r="AG1611" s="55" t="s">
        <v>1644</v>
      </c>
      <c r="AH1611" s="55" t="s">
        <v>1644</v>
      </c>
      <c r="AI1611" s="55" t="s">
        <v>1644</v>
      </c>
      <c r="AJ1611" s="55" t="s">
        <v>1644</v>
      </c>
      <c r="AK1611" s="55" t="s">
        <v>1644</v>
      </c>
      <c r="AL1611" s="55" t="s">
        <v>1644</v>
      </c>
      <c r="AM1611" s="55" t="s">
        <v>3861</v>
      </c>
      <c r="AN1611" s="55" t="s">
        <v>1644</v>
      </c>
      <c r="AO1611" t="s">
        <v>3842</v>
      </c>
    </row>
    <row r="1612" spans="1:41" x14ac:dyDescent="0.25">
      <c r="A1612" s="56">
        <v>45777</v>
      </c>
      <c r="B1612" s="92" t="s">
        <v>2824</v>
      </c>
      <c r="C1612" s="55" t="s">
        <v>4322</v>
      </c>
      <c r="D1612" s="55" t="s">
        <v>3859</v>
      </c>
      <c r="E1612" s="55" t="s">
        <v>89</v>
      </c>
      <c r="F1612" s="55">
        <v>50900010</v>
      </c>
      <c r="G1612" s="55" t="s">
        <v>490</v>
      </c>
      <c r="H1612" s="55" t="s">
        <v>89</v>
      </c>
      <c r="I1612" s="57">
        <v>0.89</v>
      </c>
      <c r="J1612" s="57">
        <v>0.89</v>
      </c>
      <c r="K1612" s="55" t="s">
        <v>4318</v>
      </c>
      <c r="L1612" s="55" t="s">
        <v>1644</v>
      </c>
      <c r="M1612" s="55" t="s">
        <v>4322</v>
      </c>
      <c r="N1612" s="56">
        <v>45777</v>
      </c>
      <c r="O1612" s="55" t="s">
        <v>1644</v>
      </c>
      <c r="P1612" s="55" t="s">
        <v>329</v>
      </c>
      <c r="Q1612" s="55" t="s">
        <v>330</v>
      </c>
      <c r="R1612" s="55" t="s">
        <v>1644</v>
      </c>
      <c r="S1612" s="55" t="s">
        <v>1644</v>
      </c>
      <c r="T1612" s="55" t="s">
        <v>1644</v>
      </c>
      <c r="U1612" s="55" t="s">
        <v>4149</v>
      </c>
      <c r="V1612" s="55" t="s">
        <v>1718</v>
      </c>
      <c r="W1612" s="55" t="s">
        <v>1644</v>
      </c>
      <c r="X1612" s="56"/>
      <c r="Y1612" s="55" t="s">
        <v>1644</v>
      </c>
      <c r="Z1612" s="56"/>
      <c r="AA1612" s="55" t="s">
        <v>1644</v>
      </c>
      <c r="AB1612" s="59">
        <v>16854</v>
      </c>
      <c r="AC1612" s="55" t="s">
        <v>1554</v>
      </c>
      <c r="AD1612" s="55" t="s">
        <v>1644</v>
      </c>
      <c r="AE1612" s="58">
        <v>0</v>
      </c>
      <c r="AF1612" s="55" t="s">
        <v>1644</v>
      </c>
      <c r="AG1612" s="55" t="s">
        <v>1644</v>
      </c>
      <c r="AH1612" s="55" t="s">
        <v>1644</v>
      </c>
      <c r="AI1612" s="55" t="s">
        <v>1644</v>
      </c>
      <c r="AJ1612" s="55" t="s">
        <v>1644</v>
      </c>
      <c r="AK1612" s="55" t="s">
        <v>1644</v>
      </c>
      <c r="AL1612" s="55" t="s">
        <v>1644</v>
      </c>
      <c r="AM1612" s="55" t="s">
        <v>3861</v>
      </c>
      <c r="AN1612" s="55" t="s">
        <v>1644</v>
      </c>
      <c r="AO1612" t="s">
        <v>3842</v>
      </c>
    </row>
    <row r="1613" spans="1:41" x14ac:dyDescent="0.25">
      <c r="A1613" s="56">
        <v>45777</v>
      </c>
      <c r="B1613" s="92" t="s">
        <v>2824</v>
      </c>
      <c r="C1613" s="55" t="s">
        <v>4322</v>
      </c>
      <c r="D1613" s="55" t="s">
        <v>3859</v>
      </c>
      <c r="E1613" s="55" t="s">
        <v>89</v>
      </c>
      <c r="F1613" s="55">
        <v>50900010</v>
      </c>
      <c r="G1613" s="55" t="s">
        <v>490</v>
      </c>
      <c r="H1613" s="55" t="s">
        <v>89</v>
      </c>
      <c r="I1613" s="57">
        <v>34.5</v>
      </c>
      <c r="J1613" s="57">
        <v>34.5</v>
      </c>
      <c r="K1613" s="55" t="s">
        <v>4318</v>
      </c>
      <c r="L1613" s="55" t="s">
        <v>1644</v>
      </c>
      <c r="M1613" s="55" t="s">
        <v>4322</v>
      </c>
      <c r="N1613" s="56">
        <v>45777</v>
      </c>
      <c r="O1613" s="55" t="s">
        <v>1644</v>
      </c>
      <c r="P1613" s="55" t="s">
        <v>329</v>
      </c>
      <c r="Q1613" s="55" t="s">
        <v>330</v>
      </c>
      <c r="R1613" s="55" t="s">
        <v>1644</v>
      </c>
      <c r="S1613" s="55" t="s">
        <v>1644</v>
      </c>
      <c r="T1613" s="55" t="s">
        <v>1644</v>
      </c>
      <c r="U1613" s="55" t="s">
        <v>4139</v>
      </c>
      <c r="V1613" s="55" t="s">
        <v>1881</v>
      </c>
      <c r="W1613" s="55" t="s">
        <v>1644</v>
      </c>
      <c r="X1613" s="56"/>
      <c r="Y1613" s="55" t="s">
        <v>1644</v>
      </c>
      <c r="Z1613" s="56"/>
      <c r="AA1613" s="55" t="s">
        <v>1644</v>
      </c>
      <c r="AB1613" s="59">
        <v>1338853</v>
      </c>
      <c r="AC1613" s="55" t="s">
        <v>1554</v>
      </c>
      <c r="AD1613" s="55" t="s">
        <v>1644</v>
      </c>
      <c r="AE1613" s="58">
        <v>0</v>
      </c>
      <c r="AF1613" s="55" t="s">
        <v>1644</v>
      </c>
      <c r="AG1613" s="55" t="s">
        <v>1644</v>
      </c>
      <c r="AH1613" s="55" t="s">
        <v>1644</v>
      </c>
      <c r="AI1613" s="55" t="s">
        <v>1644</v>
      </c>
      <c r="AJ1613" s="55" t="s">
        <v>1644</v>
      </c>
      <c r="AK1613" s="55" t="s">
        <v>1644</v>
      </c>
      <c r="AL1613" s="55" t="s">
        <v>1644</v>
      </c>
      <c r="AM1613" s="55" t="s">
        <v>3861</v>
      </c>
      <c r="AN1613" s="55" t="s">
        <v>1644</v>
      </c>
      <c r="AO1613" t="s">
        <v>3842</v>
      </c>
    </row>
    <row r="1614" spans="1:41" x14ac:dyDescent="0.25">
      <c r="A1614" s="56">
        <v>45777</v>
      </c>
      <c r="B1614" s="92" t="s">
        <v>2824</v>
      </c>
      <c r="C1614" s="55" t="s">
        <v>4322</v>
      </c>
      <c r="D1614" s="55" t="s">
        <v>3859</v>
      </c>
      <c r="E1614" s="55" t="s">
        <v>89</v>
      </c>
      <c r="F1614" s="55">
        <v>50900010</v>
      </c>
      <c r="G1614" s="55" t="s">
        <v>490</v>
      </c>
      <c r="H1614" s="55" t="s">
        <v>89</v>
      </c>
      <c r="I1614" s="57">
        <v>280.66000000000003</v>
      </c>
      <c r="J1614" s="57">
        <v>280.66000000000003</v>
      </c>
      <c r="K1614" s="55" t="s">
        <v>4318</v>
      </c>
      <c r="L1614" s="55" t="s">
        <v>1644</v>
      </c>
      <c r="M1614" s="55" t="s">
        <v>4322</v>
      </c>
      <c r="N1614" s="56">
        <v>45777</v>
      </c>
      <c r="O1614" s="55" t="s">
        <v>1644</v>
      </c>
      <c r="P1614" s="55" t="s">
        <v>329</v>
      </c>
      <c r="Q1614" s="55" t="s">
        <v>330</v>
      </c>
      <c r="R1614" s="55" t="s">
        <v>1644</v>
      </c>
      <c r="S1614" s="55" t="s">
        <v>1644</v>
      </c>
      <c r="T1614" s="55" t="s">
        <v>1644</v>
      </c>
      <c r="U1614" s="55" t="s">
        <v>4156</v>
      </c>
      <c r="V1614" s="55" t="s">
        <v>1881</v>
      </c>
      <c r="W1614" s="55" t="s">
        <v>1644</v>
      </c>
      <c r="X1614" s="56"/>
      <c r="Y1614" s="55" t="s">
        <v>1644</v>
      </c>
      <c r="Z1614" s="56"/>
      <c r="AA1614" s="55" t="s">
        <v>1644</v>
      </c>
      <c r="AB1614" s="59">
        <v>6162204</v>
      </c>
      <c r="AC1614" s="55" t="s">
        <v>1554</v>
      </c>
      <c r="AD1614" s="55" t="s">
        <v>1644</v>
      </c>
      <c r="AE1614" s="58">
        <v>0</v>
      </c>
      <c r="AF1614" s="55" t="s">
        <v>1644</v>
      </c>
      <c r="AG1614" s="55" t="s">
        <v>1644</v>
      </c>
      <c r="AH1614" s="55" t="s">
        <v>1644</v>
      </c>
      <c r="AI1614" s="55" t="s">
        <v>1644</v>
      </c>
      <c r="AJ1614" s="55" t="s">
        <v>1644</v>
      </c>
      <c r="AK1614" s="55" t="s">
        <v>1644</v>
      </c>
      <c r="AL1614" s="55" t="s">
        <v>1644</v>
      </c>
      <c r="AM1614" s="55" t="s">
        <v>3861</v>
      </c>
      <c r="AN1614" s="55" t="s">
        <v>1644</v>
      </c>
      <c r="AO1614" t="s">
        <v>3842</v>
      </c>
    </row>
    <row r="1615" spans="1:41" x14ac:dyDescent="0.25">
      <c r="A1615" s="56">
        <v>45777</v>
      </c>
      <c r="B1615" s="92" t="s">
        <v>2824</v>
      </c>
      <c r="C1615" s="55" t="s">
        <v>4322</v>
      </c>
      <c r="D1615" s="55" t="s">
        <v>3859</v>
      </c>
      <c r="E1615" s="55" t="s">
        <v>89</v>
      </c>
      <c r="F1615" s="55">
        <v>50900010</v>
      </c>
      <c r="G1615" s="55" t="s">
        <v>490</v>
      </c>
      <c r="H1615" s="55" t="s">
        <v>89</v>
      </c>
      <c r="I1615" s="57">
        <v>85.04</v>
      </c>
      <c r="J1615" s="57">
        <v>85.04</v>
      </c>
      <c r="K1615" s="55" t="s">
        <v>4318</v>
      </c>
      <c r="L1615" s="55" t="s">
        <v>1644</v>
      </c>
      <c r="M1615" s="55" t="s">
        <v>4322</v>
      </c>
      <c r="N1615" s="56">
        <v>45777</v>
      </c>
      <c r="O1615" s="55" t="s">
        <v>1644</v>
      </c>
      <c r="P1615" s="55" t="s">
        <v>329</v>
      </c>
      <c r="Q1615" s="55" t="s">
        <v>330</v>
      </c>
      <c r="R1615" s="55" t="s">
        <v>1644</v>
      </c>
      <c r="S1615" s="55" t="s">
        <v>1644</v>
      </c>
      <c r="T1615" s="55" t="s">
        <v>1644</v>
      </c>
      <c r="U1615" s="55" t="s">
        <v>4136</v>
      </c>
      <c r="V1615" s="55" t="s">
        <v>1881</v>
      </c>
      <c r="W1615" s="55" t="s">
        <v>1644</v>
      </c>
      <c r="X1615" s="56"/>
      <c r="Y1615" s="55" t="s">
        <v>1644</v>
      </c>
      <c r="Z1615" s="56"/>
      <c r="AA1615" s="55" t="s">
        <v>1644</v>
      </c>
      <c r="AB1615" s="59">
        <v>2203356</v>
      </c>
      <c r="AC1615" s="55" t="s">
        <v>1554</v>
      </c>
      <c r="AD1615" s="55" t="s">
        <v>1644</v>
      </c>
      <c r="AE1615" s="58">
        <v>0</v>
      </c>
      <c r="AF1615" s="55" t="s">
        <v>1644</v>
      </c>
      <c r="AG1615" s="55" t="s">
        <v>1644</v>
      </c>
      <c r="AH1615" s="55" t="s">
        <v>1644</v>
      </c>
      <c r="AI1615" s="55" t="s">
        <v>1644</v>
      </c>
      <c r="AJ1615" s="55" t="s">
        <v>1644</v>
      </c>
      <c r="AK1615" s="55" t="s">
        <v>1644</v>
      </c>
      <c r="AL1615" s="55" t="s">
        <v>1644</v>
      </c>
      <c r="AM1615" s="55" t="s">
        <v>3861</v>
      </c>
      <c r="AN1615" s="55" t="s">
        <v>1644</v>
      </c>
      <c r="AO1615" t="s">
        <v>3842</v>
      </c>
    </row>
    <row r="1616" spans="1:41" x14ac:dyDescent="0.25">
      <c r="A1616" s="56">
        <v>45777</v>
      </c>
      <c r="B1616" s="92" t="s">
        <v>2824</v>
      </c>
      <c r="C1616" s="55" t="s">
        <v>4322</v>
      </c>
      <c r="D1616" s="55" t="s">
        <v>3859</v>
      </c>
      <c r="E1616" s="55" t="s">
        <v>89</v>
      </c>
      <c r="F1616" s="55">
        <v>50900010</v>
      </c>
      <c r="G1616" s="55" t="s">
        <v>490</v>
      </c>
      <c r="H1616" s="55" t="s">
        <v>89</v>
      </c>
      <c r="I1616" s="57">
        <v>261.73</v>
      </c>
      <c r="J1616" s="57">
        <v>261.73</v>
      </c>
      <c r="K1616" s="55" t="s">
        <v>4318</v>
      </c>
      <c r="L1616" s="55" t="s">
        <v>1644</v>
      </c>
      <c r="M1616" s="55" t="s">
        <v>4322</v>
      </c>
      <c r="N1616" s="56">
        <v>45777</v>
      </c>
      <c r="O1616" s="55" t="s">
        <v>1644</v>
      </c>
      <c r="P1616" s="55" t="s">
        <v>4042</v>
      </c>
      <c r="Q1616" s="55" t="s">
        <v>4043</v>
      </c>
      <c r="R1616" s="55" t="s">
        <v>1644</v>
      </c>
      <c r="S1616" s="55" t="s">
        <v>1644</v>
      </c>
      <c r="T1616" s="55" t="s">
        <v>1644</v>
      </c>
      <c r="U1616" s="55" t="s">
        <v>4175</v>
      </c>
      <c r="V1616" s="55" t="s">
        <v>1881</v>
      </c>
      <c r="W1616" s="55" t="s">
        <v>1644</v>
      </c>
      <c r="X1616" s="56"/>
      <c r="Y1616" s="55" t="s">
        <v>1644</v>
      </c>
      <c r="Z1616" s="56"/>
      <c r="AA1616" s="55" t="s">
        <v>1644</v>
      </c>
      <c r="AB1616" s="59">
        <v>5071981</v>
      </c>
      <c r="AC1616" s="55" t="s">
        <v>1554</v>
      </c>
      <c r="AD1616" s="55" t="s">
        <v>1644</v>
      </c>
      <c r="AE1616" s="58">
        <v>0</v>
      </c>
      <c r="AF1616" s="55" t="s">
        <v>1644</v>
      </c>
      <c r="AG1616" s="55" t="s">
        <v>1644</v>
      </c>
      <c r="AH1616" s="55" t="s">
        <v>1644</v>
      </c>
      <c r="AI1616" s="55" t="s">
        <v>1644</v>
      </c>
      <c r="AJ1616" s="55" t="s">
        <v>1644</v>
      </c>
      <c r="AK1616" s="55" t="s">
        <v>1644</v>
      </c>
      <c r="AL1616" s="55" t="s">
        <v>1644</v>
      </c>
      <c r="AM1616" s="55" t="s">
        <v>3861</v>
      </c>
      <c r="AN1616" s="55" t="s">
        <v>1644</v>
      </c>
      <c r="AO1616" t="s">
        <v>4371</v>
      </c>
    </row>
    <row r="1617" spans="1:41" x14ac:dyDescent="0.25">
      <c r="A1617" s="56">
        <v>45777</v>
      </c>
      <c r="B1617" s="92" t="s">
        <v>2824</v>
      </c>
      <c r="C1617" s="55" t="s">
        <v>4322</v>
      </c>
      <c r="D1617" s="55" t="s">
        <v>3859</v>
      </c>
      <c r="E1617" s="55" t="s">
        <v>89</v>
      </c>
      <c r="F1617" s="55">
        <v>50900010</v>
      </c>
      <c r="G1617" s="55" t="s">
        <v>490</v>
      </c>
      <c r="H1617" s="55" t="s">
        <v>89</v>
      </c>
      <c r="I1617" s="57">
        <v>1.59</v>
      </c>
      <c r="J1617" s="57">
        <v>1.59</v>
      </c>
      <c r="K1617" s="55" t="s">
        <v>4318</v>
      </c>
      <c r="L1617" s="55" t="s">
        <v>1644</v>
      </c>
      <c r="M1617" s="55" t="s">
        <v>4322</v>
      </c>
      <c r="N1617" s="56">
        <v>45777</v>
      </c>
      <c r="O1617" s="55" t="s">
        <v>1644</v>
      </c>
      <c r="P1617" s="55" t="s">
        <v>329</v>
      </c>
      <c r="Q1617" s="55" t="s">
        <v>330</v>
      </c>
      <c r="R1617" s="55" t="s">
        <v>1644</v>
      </c>
      <c r="S1617" s="55" t="s">
        <v>1644</v>
      </c>
      <c r="T1617" s="55" t="s">
        <v>1644</v>
      </c>
      <c r="U1617" s="55" t="s">
        <v>4136</v>
      </c>
      <c r="V1617" s="55" t="s">
        <v>1718</v>
      </c>
      <c r="W1617" s="55" t="s">
        <v>1644</v>
      </c>
      <c r="X1617" s="56"/>
      <c r="Y1617" s="55" t="s">
        <v>1644</v>
      </c>
      <c r="Z1617" s="56"/>
      <c r="AA1617" s="55" t="s">
        <v>1644</v>
      </c>
      <c r="AB1617" s="59">
        <v>30003</v>
      </c>
      <c r="AC1617" s="55" t="s">
        <v>1554</v>
      </c>
      <c r="AD1617" s="55" t="s">
        <v>1644</v>
      </c>
      <c r="AE1617" s="58">
        <v>0</v>
      </c>
      <c r="AF1617" s="55" t="s">
        <v>1644</v>
      </c>
      <c r="AG1617" s="55" t="s">
        <v>1644</v>
      </c>
      <c r="AH1617" s="55" t="s">
        <v>1644</v>
      </c>
      <c r="AI1617" s="55" t="s">
        <v>1644</v>
      </c>
      <c r="AJ1617" s="55" t="s">
        <v>1644</v>
      </c>
      <c r="AK1617" s="55" t="s">
        <v>1644</v>
      </c>
      <c r="AL1617" s="55" t="s">
        <v>1644</v>
      </c>
      <c r="AM1617" s="55" t="s">
        <v>3861</v>
      </c>
      <c r="AN1617" s="55" t="s">
        <v>1644</v>
      </c>
      <c r="AO1617" t="s">
        <v>3842</v>
      </c>
    </row>
    <row r="1618" spans="1:41" x14ac:dyDescent="0.25">
      <c r="A1618" s="56">
        <v>45777</v>
      </c>
      <c r="B1618" s="92" t="s">
        <v>2824</v>
      </c>
      <c r="C1618" s="55" t="s">
        <v>4322</v>
      </c>
      <c r="D1618" s="55" t="s">
        <v>3859</v>
      </c>
      <c r="E1618" s="55" t="s">
        <v>89</v>
      </c>
      <c r="F1618" s="55">
        <v>50900010</v>
      </c>
      <c r="G1618" s="55" t="s">
        <v>490</v>
      </c>
      <c r="H1618" s="55" t="s">
        <v>89</v>
      </c>
      <c r="I1618" s="57">
        <v>242.08</v>
      </c>
      <c r="J1618" s="57">
        <v>242.08</v>
      </c>
      <c r="K1618" s="55" t="s">
        <v>4318</v>
      </c>
      <c r="L1618" s="55" t="s">
        <v>1644</v>
      </c>
      <c r="M1618" s="55" t="s">
        <v>4322</v>
      </c>
      <c r="N1618" s="56">
        <v>45777</v>
      </c>
      <c r="O1618" s="55" t="s">
        <v>1644</v>
      </c>
      <c r="P1618" s="55" t="s">
        <v>329</v>
      </c>
      <c r="Q1618" s="55" t="s">
        <v>330</v>
      </c>
      <c r="R1618" s="55" t="s">
        <v>1644</v>
      </c>
      <c r="S1618" s="55" t="s">
        <v>1644</v>
      </c>
      <c r="T1618" s="55" t="s">
        <v>1644</v>
      </c>
      <c r="U1618" s="55" t="s">
        <v>4169</v>
      </c>
      <c r="V1618" s="55" t="s">
        <v>1881</v>
      </c>
      <c r="W1618" s="55" t="s">
        <v>1644</v>
      </c>
      <c r="X1618" s="56"/>
      <c r="Y1618" s="55" t="s">
        <v>1644</v>
      </c>
      <c r="Z1618" s="56"/>
      <c r="AA1618" s="55" t="s">
        <v>1644</v>
      </c>
      <c r="AB1618" s="59">
        <v>4400884</v>
      </c>
      <c r="AC1618" s="55" t="s">
        <v>1554</v>
      </c>
      <c r="AD1618" s="55" t="s">
        <v>1644</v>
      </c>
      <c r="AE1618" s="58">
        <v>0</v>
      </c>
      <c r="AF1618" s="55" t="s">
        <v>1644</v>
      </c>
      <c r="AG1618" s="55" t="s">
        <v>1644</v>
      </c>
      <c r="AH1618" s="55" t="s">
        <v>1644</v>
      </c>
      <c r="AI1618" s="55" t="s">
        <v>1644</v>
      </c>
      <c r="AJ1618" s="55" t="s">
        <v>1644</v>
      </c>
      <c r="AK1618" s="55" t="s">
        <v>1644</v>
      </c>
      <c r="AL1618" s="55" t="s">
        <v>1644</v>
      </c>
      <c r="AM1618" s="55" t="s">
        <v>3861</v>
      </c>
      <c r="AN1618" s="55" t="s">
        <v>1644</v>
      </c>
      <c r="AO1618" t="s">
        <v>3842</v>
      </c>
    </row>
    <row r="1619" spans="1:41" x14ac:dyDescent="0.25">
      <c r="A1619" s="56">
        <v>45777</v>
      </c>
      <c r="B1619" s="92" t="s">
        <v>2824</v>
      </c>
      <c r="C1619" s="55" t="s">
        <v>4322</v>
      </c>
      <c r="D1619" s="55" t="s">
        <v>3859</v>
      </c>
      <c r="E1619" s="55" t="s">
        <v>89</v>
      </c>
      <c r="F1619" s="55">
        <v>50900010</v>
      </c>
      <c r="G1619" s="55" t="s">
        <v>490</v>
      </c>
      <c r="H1619" s="55" t="s">
        <v>89</v>
      </c>
      <c r="I1619" s="57">
        <v>2.58</v>
      </c>
      <c r="J1619" s="57">
        <v>2.58</v>
      </c>
      <c r="K1619" s="55" t="s">
        <v>4318</v>
      </c>
      <c r="L1619" s="55" t="s">
        <v>1644</v>
      </c>
      <c r="M1619" s="55" t="s">
        <v>4322</v>
      </c>
      <c r="N1619" s="56">
        <v>45777</v>
      </c>
      <c r="O1619" s="55" t="s">
        <v>1644</v>
      </c>
      <c r="P1619" s="55" t="s">
        <v>329</v>
      </c>
      <c r="Q1619" s="55" t="s">
        <v>330</v>
      </c>
      <c r="R1619" s="55" t="s">
        <v>1644</v>
      </c>
      <c r="S1619" s="55" t="s">
        <v>1644</v>
      </c>
      <c r="T1619" s="55" t="s">
        <v>1644</v>
      </c>
      <c r="U1619" s="55" t="s">
        <v>4154</v>
      </c>
      <c r="V1619" s="55" t="s">
        <v>1881</v>
      </c>
      <c r="W1619" s="55" t="s">
        <v>1644</v>
      </c>
      <c r="X1619" s="56"/>
      <c r="Y1619" s="55" t="s">
        <v>1644</v>
      </c>
      <c r="Z1619" s="56"/>
      <c r="AA1619" s="55" t="s">
        <v>1644</v>
      </c>
      <c r="AB1619" s="59">
        <v>0</v>
      </c>
      <c r="AC1619" s="55" t="s">
        <v>1554</v>
      </c>
      <c r="AD1619" s="55" t="s">
        <v>1644</v>
      </c>
      <c r="AE1619" s="58">
        <v>0</v>
      </c>
      <c r="AF1619" s="55" t="s">
        <v>1644</v>
      </c>
      <c r="AG1619" s="55" t="s">
        <v>1644</v>
      </c>
      <c r="AH1619" s="55" t="s">
        <v>1644</v>
      </c>
      <c r="AI1619" s="55" t="s">
        <v>1644</v>
      </c>
      <c r="AJ1619" s="55" t="s">
        <v>1644</v>
      </c>
      <c r="AK1619" s="55" t="s">
        <v>1644</v>
      </c>
      <c r="AL1619" s="55" t="s">
        <v>1644</v>
      </c>
      <c r="AM1619" s="55" t="s">
        <v>3861</v>
      </c>
      <c r="AN1619" s="55" t="s">
        <v>1644</v>
      </c>
      <c r="AO1619" t="s">
        <v>3842</v>
      </c>
    </row>
    <row r="1620" spans="1:41" x14ac:dyDescent="0.25">
      <c r="A1620" s="56">
        <v>45777</v>
      </c>
      <c r="B1620" s="92" t="s">
        <v>2824</v>
      </c>
      <c r="C1620" s="55" t="s">
        <v>4322</v>
      </c>
      <c r="D1620" s="55" t="s">
        <v>3859</v>
      </c>
      <c r="E1620" s="55" t="s">
        <v>89</v>
      </c>
      <c r="F1620" s="55">
        <v>50900010</v>
      </c>
      <c r="G1620" s="55" t="s">
        <v>490</v>
      </c>
      <c r="H1620" s="55" t="s">
        <v>89</v>
      </c>
      <c r="I1620" s="57">
        <v>0.46</v>
      </c>
      <c r="J1620" s="57">
        <v>0.46</v>
      </c>
      <c r="K1620" s="55" t="s">
        <v>4318</v>
      </c>
      <c r="L1620" s="55" t="s">
        <v>1644</v>
      </c>
      <c r="M1620" s="55" t="s">
        <v>4322</v>
      </c>
      <c r="N1620" s="56">
        <v>45777</v>
      </c>
      <c r="O1620" s="55" t="s">
        <v>1644</v>
      </c>
      <c r="P1620" s="55" t="s">
        <v>4042</v>
      </c>
      <c r="Q1620" s="55" t="s">
        <v>4043</v>
      </c>
      <c r="R1620" s="55" t="s">
        <v>1644</v>
      </c>
      <c r="S1620" s="55" t="s">
        <v>1644</v>
      </c>
      <c r="T1620" s="55" t="s">
        <v>1644</v>
      </c>
      <c r="U1620" s="55" t="s">
        <v>4158</v>
      </c>
      <c r="V1620" s="55" t="s">
        <v>1718</v>
      </c>
      <c r="W1620" s="55" t="s">
        <v>1644</v>
      </c>
      <c r="X1620" s="56"/>
      <c r="Y1620" s="55" t="s">
        <v>1644</v>
      </c>
      <c r="Z1620" s="56"/>
      <c r="AA1620" s="55" t="s">
        <v>1644</v>
      </c>
      <c r="AB1620" s="59">
        <v>9001</v>
      </c>
      <c r="AC1620" s="55" t="s">
        <v>1554</v>
      </c>
      <c r="AD1620" s="55" t="s">
        <v>1644</v>
      </c>
      <c r="AE1620" s="58">
        <v>0</v>
      </c>
      <c r="AF1620" s="55" t="s">
        <v>1644</v>
      </c>
      <c r="AG1620" s="55" t="s">
        <v>1644</v>
      </c>
      <c r="AH1620" s="55" t="s">
        <v>1644</v>
      </c>
      <c r="AI1620" s="55" t="s">
        <v>1644</v>
      </c>
      <c r="AJ1620" s="55" t="s">
        <v>1644</v>
      </c>
      <c r="AK1620" s="55" t="s">
        <v>1644</v>
      </c>
      <c r="AL1620" s="55" t="s">
        <v>1644</v>
      </c>
      <c r="AM1620" s="55" t="s">
        <v>3861</v>
      </c>
      <c r="AN1620" s="55" t="s">
        <v>1644</v>
      </c>
      <c r="AO1620" t="s">
        <v>4371</v>
      </c>
    </row>
    <row r="1621" spans="1:41" x14ac:dyDescent="0.25">
      <c r="A1621" s="56">
        <v>45777</v>
      </c>
      <c r="B1621" s="92" t="s">
        <v>2824</v>
      </c>
      <c r="C1621" s="55" t="s">
        <v>4322</v>
      </c>
      <c r="D1621" s="55" t="s">
        <v>3859</v>
      </c>
      <c r="E1621" s="55" t="s">
        <v>89</v>
      </c>
      <c r="F1621" s="55">
        <v>50900010</v>
      </c>
      <c r="G1621" s="55" t="s">
        <v>490</v>
      </c>
      <c r="H1621" s="55" t="s">
        <v>89</v>
      </c>
      <c r="I1621" s="57">
        <v>7.76</v>
      </c>
      <c r="J1621" s="57">
        <v>7.76</v>
      </c>
      <c r="K1621" s="55" t="s">
        <v>4318</v>
      </c>
      <c r="L1621" s="55" t="s">
        <v>1644</v>
      </c>
      <c r="M1621" s="55" t="s">
        <v>4322</v>
      </c>
      <c r="N1621" s="56">
        <v>45777</v>
      </c>
      <c r="O1621" s="55" t="s">
        <v>1644</v>
      </c>
      <c r="P1621" s="55" t="s">
        <v>329</v>
      </c>
      <c r="Q1621" s="55" t="s">
        <v>330</v>
      </c>
      <c r="R1621" s="55" t="s">
        <v>1644</v>
      </c>
      <c r="S1621" s="55" t="s">
        <v>1644</v>
      </c>
      <c r="T1621" s="55" t="s">
        <v>1644</v>
      </c>
      <c r="U1621" s="55" t="s">
        <v>4140</v>
      </c>
      <c r="V1621" s="55" t="s">
        <v>1881</v>
      </c>
      <c r="W1621" s="55" t="s">
        <v>1644</v>
      </c>
      <c r="X1621" s="56"/>
      <c r="Y1621" s="55" t="s">
        <v>1644</v>
      </c>
      <c r="Z1621" s="56"/>
      <c r="AA1621" s="55" t="s">
        <v>1644</v>
      </c>
      <c r="AB1621" s="59">
        <v>179608</v>
      </c>
      <c r="AC1621" s="55" t="s">
        <v>1554</v>
      </c>
      <c r="AD1621" s="55" t="s">
        <v>1644</v>
      </c>
      <c r="AE1621" s="58">
        <v>0</v>
      </c>
      <c r="AF1621" s="55" t="s">
        <v>1644</v>
      </c>
      <c r="AG1621" s="55" t="s">
        <v>1644</v>
      </c>
      <c r="AH1621" s="55" t="s">
        <v>1644</v>
      </c>
      <c r="AI1621" s="55" t="s">
        <v>1644</v>
      </c>
      <c r="AJ1621" s="55" t="s">
        <v>1644</v>
      </c>
      <c r="AK1621" s="55" t="s">
        <v>1644</v>
      </c>
      <c r="AL1621" s="55" t="s">
        <v>1644</v>
      </c>
      <c r="AM1621" s="55" t="s">
        <v>3861</v>
      </c>
      <c r="AN1621" s="55" t="s">
        <v>1644</v>
      </c>
      <c r="AO1621" t="s">
        <v>3842</v>
      </c>
    </row>
    <row r="1622" spans="1:41" x14ac:dyDescent="0.25">
      <c r="A1622" s="56">
        <v>45777</v>
      </c>
      <c r="B1622" s="92" t="s">
        <v>2824</v>
      </c>
      <c r="C1622" s="55" t="s">
        <v>4322</v>
      </c>
      <c r="D1622" s="55" t="s">
        <v>3859</v>
      </c>
      <c r="E1622" s="55" t="s">
        <v>89</v>
      </c>
      <c r="F1622" s="55">
        <v>50900010</v>
      </c>
      <c r="G1622" s="55" t="s">
        <v>490</v>
      </c>
      <c r="H1622" s="55" t="s">
        <v>89</v>
      </c>
      <c r="I1622" s="57">
        <v>228.9</v>
      </c>
      <c r="J1622" s="57">
        <v>228.9</v>
      </c>
      <c r="K1622" s="55" t="s">
        <v>4318</v>
      </c>
      <c r="L1622" s="55" t="s">
        <v>1644</v>
      </c>
      <c r="M1622" s="55" t="s">
        <v>4322</v>
      </c>
      <c r="N1622" s="56">
        <v>45777</v>
      </c>
      <c r="O1622" s="55" t="s">
        <v>1644</v>
      </c>
      <c r="P1622" s="55" t="s">
        <v>329</v>
      </c>
      <c r="Q1622" s="55" t="s">
        <v>330</v>
      </c>
      <c r="R1622" s="55" t="s">
        <v>1644</v>
      </c>
      <c r="S1622" s="55" t="s">
        <v>1644</v>
      </c>
      <c r="T1622" s="55" t="s">
        <v>1644</v>
      </c>
      <c r="U1622" s="55" t="s">
        <v>4176</v>
      </c>
      <c r="V1622" s="55" t="s">
        <v>1881</v>
      </c>
      <c r="W1622" s="55" t="s">
        <v>1644</v>
      </c>
      <c r="X1622" s="56"/>
      <c r="Y1622" s="55" t="s">
        <v>1644</v>
      </c>
      <c r="Z1622" s="56"/>
      <c r="AA1622" s="55" t="s">
        <v>1644</v>
      </c>
      <c r="AB1622" s="59">
        <v>11997810</v>
      </c>
      <c r="AC1622" s="55" t="s">
        <v>1554</v>
      </c>
      <c r="AD1622" s="55" t="s">
        <v>1644</v>
      </c>
      <c r="AE1622" s="58">
        <v>0</v>
      </c>
      <c r="AF1622" s="55" t="s">
        <v>1644</v>
      </c>
      <c r="AG1622" s="55" t="s">
        <v>1644</v>
      </c>
      <c r="AH1622" s="55" t="s">
        <v>1644</v>
      </c>
      <c r="AI1622" s="55" t="s">
        <v>1644</v>
      </c>
      <c r="AJ1622" s="55" t="s">
        <v>1644</v>
      </c>
      <c r="AK1622" s="55" t="s">
        <v>1644</v>
      </c>
      <c r="AL1622" s="55" t="s">
        <v>1644</v>
      </c>
      <c r="AM1622" s="55" t="s">
        <v>3861</v>
      </c>
      <c r="AN1622" s="55" t="s">
        <v>1644</v>
      </c>
      <c r="AO1622" t="s">
        <v>3842</v>
      </c>
    </row>
    <row r="1623" spans="1:41" x14ac:dyDescent="0.25">
      <c r="A1623" s="56">
        <v>45777</v>
      </c>
      <c r="B1623" s="92" t="s">
        <v>2824</v>
      </c>
      <c r="C1623" s="55" t="s">
        <v>4322</v>
      </c>
      <c r="D1623" s="55" t="s">
        <v>3859</v>
      </c>
      <c r="E1623" s="55" t="s">
        <v>89</v>
      </c>
      <c r="F1623" s="55">
        <v>50900010</v>
      </c>
      <c r="G1623" s="55" t="s">
        <v>490</v>
      </c>
      <c r="H1623" s="55" t="s">
        <v>89</v>
      </c>
      <c r="I1623" s="57">
        <v>0</v>
      </c>
      <c r="J1623" s="57">
        <v>0</v>
      </c>
      <c r="K1623" s="55" t="s">
        <v>4318</v>
      </c>
      <c r="L1623" s="55" t="s">
        <v>1644</v>
      </c>
      <c r="M1623" s="55" t="s">
        <v>4322</v>
      </c>
      <c r="N1623" s="56">
        <v>45777</v>
      </c>
      <c r="O1623" s="55" t="s">
        <v>1644</v>
      </c>
      <c r="P1623" s="55" t="s">
        <v>4042</v>
      </c>
      <c r="Q1623" s="55" t="s">
        <v>4043</v>
      </c>
      <c r="R1623" s="55" t="s">
        <v>1644</v>
      </c>
      <c r="S1623" s="55" t="s">
        <v>1644</v>
      </c>
      <c r="T1623" s="55" t="s">
        <v>1644</v>
      </c>
      <c r="U1623" s="55" t="s">
        <v>4125</v>
      </c>
      <c r="V1623" s="55" t="s">
        <v>1881</v>
      </c>
      <c r="W1623" s="55" t="s">
        <v>1644</v>
      </c>
      <c r="X1623" s="56"/>
      <c r="Y1623" s="55" t="s">
        <v>1644</v>
      </c>
      <c r="Z1623" s="56"/>
      <c r="AA1623" s="55" t="s">
        <v>1644</v>
      </c>
      <c r="AB1623" s="59">
        <v>1</v>
      </c>
      <c r="AC1623" s="55" t="s">
        <v>1554</v>
      </c>
      <c r="AD1623" s="55" t="s">
        <v>1644</v>
      </c>
      <c r="AE1623" s="58">
        <v>0</v>
      </c>
      <c r="AF1623" s="55" t="s">
        <v>1644</v>
      </c>
      <c r="AG1623" s="55" t="s">
        <v>1644</v>
      </c>
      <c r="AH1623" s="55" t="s">
        <v>1644</v>
      </c>
      <c r="AI1623" s="55" t="s">
        <v>1644</v>
      </c>
      <c r="AJ1623" s="55" t="s">
        <v>1644</v>
      </c>
      <c r="AK1623" s="55" t="s">
        <v>1644</v>
      </c>
      <c r="AL1623" s="55" t="s">
        <v>1644</v>
      </c>
      <c r="AM1623" s="55" t="s">
        <v>3861</v>
      </c>
      <c r="AN1623" s="55" t="s">
        <v>1644</v>
      </c>
      <c r="AO1623" t="s">
        <v>4371</v>
      </c>
    </row>
    <row r="1624" spans="1:41" x14ac:dyDescent="0.25">
      <c r="A1624" s="56">
        <v>45777</v>
      </c>
      <c r="B1624" s="92" t="s">
        <v>2824</v>
      </c>
      <c r="C1624" s="55" t="s">
        <v>4322</v>
      </c>
      <c r="D1624" s="55" t="s">
        <v>3859</v>
      </c>
      <c r="E1624" s="55" t="s">
        <v>89</v>
      </c>
      <c r="F1624" s="55">
        <v>50900010</v>
      </c>
      <c r="G1624" s="55" t="s">
        <v>490</v>
      </c>
      <c r="H1624" s="55" t="s">
        <v>89</v>
      </c>
      <c r="I1624" s="57">
        <v>6.43</v>
      </c>
      <c r="J1624" s="57">
        <v>6.43</v>
      </c>
      <c r="K1624" s="55" t="s">
        <v>4318</v>
      </c>
      <c r="L1624" s="55" t="s">
        <v>1644</v>
      </c>
      <c r="M1624" s="55" t="s">
        <v>4322</v>
      </c>
      <c r="N1624" s="56">
        <v>45777</v>
      </c>
      <c r="O1624" s="55" t="s">
        <v>1644</v>
      </c>
      <c r="P1624" s="55" t="s">
        <v>329</v>
      </c>
      <c r="Q1624" s="55" t="s">
        <v>330</v>
      </c>
      <c r="R1624" s="55" t="s">
        <v>1644</v>
      </c>
      <c r="S1624" s="55" t="s">
        <v>1644</v>
      </c>
      <c r="T1624" s="55" t="s">
        <v>1644</v>
      </c>
      <c r="U1624" s="55" t="s">
        <v>4130</v>
      </c>
      <c r="V1624" s="55" t="s">
        <v>1718</v>
      </c>
      <c r="W1624" s="55" t="s">
        <v>1644</v>
      </c>
      <c r="X1624" s="56"/>
      <c r="Y1624" s="55" t="s">
        <v>1644</v>
      </c>
      <c r="Z1624" s="56"/>
      <c r="AA1624" s="55" t="s">
        <v>1644</v>
      </c>
      <c r="AB1624" s="59">
        <v>121144</v>
      </c>
      <c r="AC1624" s="55" t="s">
        <v>1554</v>
      </c>
      <c r="AD1624" s="55" t="s">
        <v>1644</v>
      </c>
      <c r="AE1624" s="58">
        <v>0</v>
      </c>
      <c r="AF1624" s="55" t="s">
        <v>1644</v>
      </c>
      <c r="AG1624" s="55" t="s">
        <v>1644</v>
      </c>
      <c r="AH1624" s="55" t="s">
        <v>1644</v>
      </c>
      <c r="AI1624" s="55" t="s">
        <v>1644</v>
      </c>
      <c r="AJ1624" s="55" t="s">
        <v>1644</v>
      </c>
      <c r="AK1624" s="55" t="s">
        <v>1644</v>
      </c>
      <c r="AL1624" s="55" t="s">
        <v>1644</v>
      </c>
      <c r="AM1624" s="55" t="s">
        <v>3861</v>
      </c>
      <c r="AN1624" s="55" t="s">
        <v>1644</v>
      </c>
      <c r="AO1624" t="s">
        <v>3842</v>
      </c>
    </row>
    <row r="1625" spans="1:41" x14ac:dyDescent="0.25">
      <c r="A1625" s="56">
        <v>45777</v>
      </c>
      <c r="B1625" s="92" t="s">
        <v>2824</v>
      </c>
      <c r="C1625" s="55" t="s">
        <v>4322</v>
      </c>
      <c r="D1625" s="55" t="s">
        <v>3859</v>
      </c>
      <c r="E1625" s="55" t="s">
        <v>89</v>
      </c>
      <c r="F1625" s="55">
        <v>50900010</v>
      </c>
      <c r="G1625" s="55" t="s">
        <v>490</v>
      </c>
      <c r="H1625" s="55" t="s">
        <v>89</v>
      </c>
      <c r="I1625" s="57">
        <v>15.08</v>
      </c>
      <c r="J1625" s="57">
        <v>15.08</v>
      </c>
      <c r="K1625" s="55" t="s">
        <v>4318</v>
      </c>
      <c r="L1625" s="55" t="s">
        <v>1644</v>
      </c>
      <c r="M1625" s="55" t="s">
        <v>4322</v>
      </c>
      <c r="N1625" s="56">
        <v>45777</v>
      </c>
      <c r="O1625" s="55" t="s">
        <v>1644</v>
      </c>
      <c r="P1625" s="55" t="s">
        <v>329</v>
      </c>
      <c r="Q1625" s="55" t="s">
        <v>330</v>
      </c>
      <c r="R1625" s="55" t="s">
        <v>1644</v>
      </c>
      <c r="S1625" s="55" t="s">
        <v>1644</v>
      </c>
      <c r="T1625" s="55" t="s">
        <v>1644</v>
      </c>
      <c r="U1625" s="55" t="s">
        <v>4162</v>
      </c>
      <c r="V1625" s="55" t="s">
        <v>1881</v>
      </c>
      <c r="W1625" s="55" t="s">
        <v>1644</v>
      </c>
      <c r="X1625" s="56"/>
      <c r="Y1625" s="55" t="s">
        <v>1644</v>
      </c>
      <c r="Z1625" s="56"/>
      <c r="AA1625" s="55" t="s">
        <v>1644</v>
      </c>
      <c r="AB1625" s="59">
        <v>232940</v>
      </c>
      <c r="AC1625" s="55" t="s">
        <v>1554</v>
      </c>
      <c r="AD1625" s="55" t="s">
        <v>1644</v>
      </c>
      <c r="AE1625" s="58">
        <v>0</v>
      </c>
      <c r="AF1625" s="55" t="s">
        <v>1644</v>
      </c>
      <c r="AG1625" s="55" t="s">
        <v>1644</v>
      </c>
      <c r="AH1625" s="55" t="s">
        <v>1644</v>
      </c>
      <c r="AI1625" s="55" t="s">
        <v>1644</v>
      </c>
      <c r="AJ1625" s="55" t="s">
        <v>1644</v>
      </c>
      <c r="AK1625" s="55" t="s">
        <v>1644</v>
      </c>
      <c r="AL1625" s="55" t="s">
        <v>1644</v>
      </c>
      <c r="AM1625" s="55" t="s">
        <v>3861</v>
      </c>
      <c r="AN1625" s="55" t="s">
        <v>1644</v>
      </c>
      <c r="AO1625" t="s">
        <v>3842</v>
      </c>
    </row>
    <row r="1626" spans="1:41" x14ac:dyDescent="0.25">
      <c r="A1626" s="56">
        <v>45777</v>
      </c>
      <c r="B1626" s="92" t="s">
        <v>2824</v>
      </c>
      <c r="C1626" s="55" t="s">
        <v>4322</v>
      </c>
      <c r="D1626" s="55" t="s">
        <v>3859</v>
      </c>
      <c r="E1626" s="55" t="s">
        <v>89</v>
      </c>
      <c r="F1626" s="55">
        <v>50900010</v>
      </c>
      <c r="G1626" s="55" t="s">
        <v>490</v>
      </c>
      <c r="H1626" s="55" t="s">
        <v>89</v>
      </c>
      <c r="I1626" s="57">
        <v>867.84</v>
      </c>
      <c r="J1626" s="57">
        <v>867.84</v>
      </c>
      <c r="K1626" s="55" t="s">
        <v>4318</v>
      </c>
      <c r="L1626" s="55" t="s">
        <v>1644</v>
      </c>
      <c r="M1626" s="55" t="s">
        <v>4322</v>
      </c>
      <c r="N1626" s="56">
        <v>45777</v>
      </c>
      <c r="O1626" s="55" t="s">
        <v>1644</v>
      </c>
      <c r="P1626" s="55" t="s">
        <v>329</v>
      </c>
      <c r="Q1626" s="55" t="s">
        <v>330</v>
      </c>
      <c r="R1626" s="55" t="s">
        <v>1644</v>
      </c>
      <c r="S1626" s="55" t="s">
        <v>1644</v>
      </c>
      <c r="T1626" s="55" t="s">
        <v>1644</v>
      </c>
      <c r="U1626" s="55" t="s">
        <v>4133</v>
      </c>
      <c r="V1626" s="55" t="s">
        <v>1881</v>
      </c>
      <c r="W1626" s="55" t="s">
        <v>1644</v>
      </c>
      <c r="X1626" s="56"/>
      <c r="Y1626" s="55" t="s">
        <v>1644</v>
      </c>
      <c r="Z1626" s="56"/>
      <c r="AA1626" s="55" t="s">
        <v>1644</v>
      </c>
      <c r="AB1626" s="59">
        <v>14740792</v>
      </c>
      <c r="AC1626" s="55" t="s">
        <v>1554</v>
      </c>
      <c r="AD1626" s="55" t="s">
        <v>1644</v>
      </c>
      <c r="AE1626" s="58">
        <v>0</v>
      </c>
      <c r="AF1626" s="55" t="s">
        <v>1644</v>
      </c>
      <c r="AG1626" s="55" t="s">
        <v>1644</v>
      </c>
      <c r="AH1626" s="55" t="s">
        <v>1644</v>
      </c>
      <c r="AI1626" s="55" t="s">
        <v>1644</v>
      </c>
      <c r="AJ1626" s="55" t="s">
        <v>1644</v>
      </c>
      <c r="AK1626" s="55" t="s">
        <v>1644</v>
      </c>
      <c r="AL1626" s="55" t="s">
        <v>1644</v>
      </c>
      <c r="AM1626" s="55" t="s">
        <v>3861</v>
      </c>
      <c r="AN1626" s="55" t="s">
        <v>1644</v>
      </c>
      <c r="AO1626" t="s">
        <v>3842</v>
      </c>
    </row>
    <row r="1627" spans="1:41" x14ac:dyDescent="0.25">
      <c r="A1627" s="56">
        <v>45777</v>
      </c>
      <c r="B1627" s="92" t="s">
        <v>2824</v>
      </c>
      <c r="C1627" s="55" t="s">
        <v>4322</v>
      </c>
      <c r="D1627" s="55" t="s">
        <v>3859</v>
      </c>
      <c r="E1627" s="55" t="s">
        <v>89</v>
      </c>
      <c r="F1627" s="55">
        <v>50900010</v>
      </c>
      <c r="G1627" s="55" t="s">
        <v>490</v>
      </c>
      <c r="H1627" s="55" t="s">
        <v>89</v>
      </c>
      <c r="I1627" s="57">
        <v>85.62</v>
      </c>
      <c r="J1627" s="57">
        <v>85.62</v>
      </c>
      <c r="K1627" s="55" t="s">
        <v>4318</v>
      </c>
      <c r="L1627" s="55" t="s">
        <v>1644</v>
      </c>
      <c r="M1627" s="55" t="s">
        <v>4322</v>
      </c>
      <c r="N1627" s="56">
        <v>45777</v>
      </c>
      <c r="O1627" s="55" t="s">
        <v>1644</v>
      </c>
      <c r="P1627" s="55" t="s">
        <v>329</v>
      </c>
      <c r="Q1627" s="55" t="s">
        <v>330</v>
      </c>
      <c r="R1627" s="55" t="s">
        <v>1644</v>
      </c>
      <c r="S1627" s="55" t="s">
        <v>1644</v>
      </c>
      <c r="T1627" s="55" t="s">
        <v>1644</v>
      </c>
      <c r="U1627" s="55" t="s">
        <v>4123</v>
      </c>
      <c r="V1627" s="55" t="s">
        <v>1881</v>
      </c>
      <c r="W1627" s="55" t="s">
        <v>1644</v>
      </c>
      <c r="X1627" s="56"/>
      <c r="Y1627" s="55" t="s">
        <v>1644</v>
      </c>
      <c r="Z1627" s="56"/>
      <c r="AA1627" s="55" t="s">
        <v>1644</v>
      </c>
      <c r="AB1627" s="59">
        <v>1497339</v>
      </c>
      <c r="AC1627" s="55" t="s">
        <v>1554</v>
      </c>
      <c r="AD1627" s="55" t="s">
        <v>1644</v>
      </c>
      <c r="AE1627" s="58">
        <v>0</v>
      </c>
      <c r="AF1627" s="55" t="s">
        <v>1644</v>
      </c>
      <c r="AG1627" s="55" t="s">
        <v>1644</v>
      </c>
      <c r="AH1627" s="55" t="s">
        <v>1644</v>
      </c>
      <c r="AI1627" s="55" t="s">
        <v>1644</v>
      </c>
      <c r="AJ1627" s="55" t="s">
        <v>1644</v>
      </c>
      <c r="AK1627" s="55" t="s">
        <v>1644</v>
      </c>
      <c r="AL1627" s="55" t="s">
        <v>1644</v>
      </c>
      <c r="AM1627" s="55" t="s">
        <v>3861</v>
      </c>
      <c r="AN1627" s="55" t="s">
        <v>1644</v>
      </c>
      <c r="AO1627" t="s">
        <v>3842</v>
      </c>
    </row>
    <row r="1628" spans="1:41" x14ac:dyDescent="0.25">
      <c r="A1628" s="56">
        <v>45777</v>
      </c>
      <c r="B1628" s="92" t="s">
        <v>2824</v>
      </c>
      <c r="C1628" s="55" t="s">
        <v>4322</v>
      </c>
      <c r="D1628" s="55" t="s">
        <v>3859</v>
      </c>
      <c r="E1628" s="55" t="s">
        <v>89</v>
      </c>
      <c r="F1628" s="55">
        <v>50900010</v>
      </c>
      <c r="G1628" s="55" t="s">
        <v>490</v>
      </c>
      <c r="H1628" s="55" t="s">
        <v>89</v>
      </c>
      <c r="I1628" s="57">
        <v>911.99</v>
      </c>
      <c r="J1628" s="57">
        <v>911.99</v>
      </c>
      <c r="K1628" s="55" t="s">
        <v>4318</v>
      </c>
      <c r="L1628" s="55" t="s">
        <v>1644</v>
      </c>
      <c r="M1628" s="55" t="s">
        <v>4322</v>
      </c>
      <c r="N1628" s="56">
        <v>45777</v>
      </c>
      <c r="O1628" s="55" t="s">
        <v>1644</v>
      </c>
      <c r="P1628" s="55" t="s">
        <v>329</v>
      </c>
      <c r="Q1628" s="55" t="s">
        <v>330</v>
      </c>
      <c r="R1628" s="55" t="s">
        <v>1644</v>
      </c>
      <c r="S1628" s="55" t="s">
        <v>1644</v>
      </c>
      <c r="T1628" s="55" t="s">
        <v>1644</v>
      </c>
      <c r="U1628" s="55" t="s">
        <v>4142</v>
      </c>
      <c r="V1628" s="55" t="s">
        <v>1881</v>
      </c>
      <c r="W1628" s="55" t="s">
        <v>1644</v>
      </c>
      <c r="X1628" s="56"/>
      <c r="Y1628" s="55" t="s">
        <v>1644</v>
      </c>
      <c r="Z1628" s="56"/>
      <c r="AA1628" s="55" t="s">
        <v>1644</v>
      </c>
      <c r="AB1628" s="59">
        <v>29320514</v>
      </c>
      <c r="AC1628" s="55" t="s">
        <v>1554</v>
      </c>
      <c r="AD1628" s="55" t="s">
        <v>1644</v>
      </c>
      <c r="AE1628" s="58">
        <v>0</v>
      </c>
      <c r="AF1628" s="55" t="s">
        <v>1644</v>
      </c>
      <c r="AG1628" s="55" t="s">
        <v>1644</v>
      </c>
      <c r="AH1628" s="55" t="s">
        <v>1644</v>
      </c>
      <c r="AI1628" s="55" t="s">
        <v>1644</v>
      </c>
      <c r="AJ1628" s="55" t="s">
        <v>1644</v>
      </c>
      <c r="AK1628" s="55" t="s">
        <v>1644</v>
      </c>
      <c r="AL1628" s="55" t="s">
        <v>1644</v>
      </c>
      <c r="AM1628" s="55" t="s">
        <v>3861</v>
      </c>
      <c r="AN1628" s="55" t="s">
        <v>1644</v>
      </c>
      <c r="AO1628" t="s">
        <v>3842</v>
      </c>
    </row>
    <row r="1629" spans="1:41" x14ac:dyDescent="0.25">
      <c r="A1629" s="56">
        <v>45777</v>
      </c>
      <c r="B1629" s="92" t="s">
        <v>2824</v>
      </c>
      <c r="C1629" s="55" t="s">
        <v>4322</v>
      </c>
      <c r="D1629" s="55" t="s">
        <v>3859</v>
      </c>
      <c r="E1629" s="55" t="s">
        <v>89</v>
      </c>
      <c r="F1629" s="55">
        <v>50900010</v>
      </c>
      <c r="G1629" s="55" t="s">
        <v>490</v>
      </c>
      <c r="H1629" s="55" t="s">
        <v>89</v>
      </c>
      <c r="I1629" s="57">
        <v>3.35</v>
      </c>
      <c r="J1629" s="57">
        <v>3.35</v>
      </c>
      <c r="K1629" s="55" t="s">
        <v>4318</v>
      </c>
      <c r="L1629" s="55" t="s">
        <v>1644</v>
      </c>
      <c r="M1629" s="55" t="s">
        <v>4322</v>
      </c>
      <c r="N1629" s="56">
        <v>45777</v>
      </c>
      <c r="O1629" s="55" t="s">
        <v>1644</v>
      </c>
      <c r="P1629" s="55" t="s">
        <v>329</v>
      </c>
      <c r="Q1629" s="55" t="s">
        <v>330</v>
      </c>
      <c r="R1629" s="55" t="s">
        <v>1644</v>
      </c>
      <c r="S1629" s="55" t="s">
        <v>1644</v>
      </c>
      <c r="T1629" s="55" t="s">
        <v>1644</v>
      </c>
      <c r="U1629" s="55" t="s">
        <v>4144</v>
      </c>
      <c r="V1629" s="55" t="s">
        <v>1718</v>
      </c>
      <c r="W1629" s="55" t="s">
        <v>1644</v>
      </c>
      <c r="X1629" s="56"/>
      <c r="Y1629" s="55" t="s">
        <v>1644</v>
      </c>
      <c r="Z1629" s="56"/>
      <c r="AA1629" s="55" t="s">
        <v>1644</v>
      </c>
      <c r="AB1629" s="59">
        <v>63204</v>
      </c>
      <c r="AC1629" s="55" t="s">
        <v>1554</v>
      </c>
      <c r="AD1629" s="55" t="s">
        <v>1644</v>
      </c>
      <c r="AE1629" s="58">
        <v>0</v>
      </c>
      <c r="AF1629" s="55" t="s">
        <v>1644</v>
      </c>
      <c r="AG1629" s="55" t="s">
        <v>1644</v>
      </c>
      <c r="AH1629" s="55" t="s">
        <v>1644</v>
      </c>
      <c r="AI1629" s="55" t="s">
        <v>1644</v>
      </c>
      <c r="AJ1629" s="55" t="s">
        <v>1644</v>
      </c>
      <c r="AK1629" s="55" t="s">
        <v>1644</v>
      </c>
      <c r="AL1629" s="55" t="s">
        <v>1644</v>
      </c>
      <c r="AM1629" s="55" t="s">
        <v>3861</v>
      </c>
      <c r="AN1629" s="55" t="s">
        <v>1644</v>
      </c>
      <c r="AO1629" t="s">
        <v>3842</v>
      </c>
    </row>
    <row r="1630" spans="1:41" x14ac:dyDescent="0.25">
      <c r="A1630" s="56">
        <v>45777</v>
      </c>
      <c r="B1630" s="92" t="s">
        <v>2824</v>
      </c>
      <c r="C1630" s="55" t="s">
        <v>4322</v>
      </c>
      <c r="D1630" s="55" t="s">
        <v>3859</v>
      </c>
      <c r="E1630" s="55" t="s">
        <v>89</v>
      </c>
      <c r="F1630" s="55">
        <v>50900010</v>
      </c>
      <c r="G1630" s="55" t="s">
        <v>490</v>
      </c>
      <c r="H1630" s="55" t="s">
        <v>89</v>
      </c>
      <c r="I1630" s="57">
        <v>5.27</v>
      </c>
      <c r="J1630" s="57">
        <v>5.27</v>
      </c>
      <c r="K1630" s="55" t="s">
        <v>4318</v>
      </c>
      <c r="L1630" s="55" t="s">
        <v>1644</v>
      </c>
      <c r="M1630" s="55" t="s">
        <v>4322</v>
      </c>
      <c r="N1630" s="56">
        <v>45777</v>
      </c>
      <c r="O1630" s="55" t="s">
        <v>1644</v>
      </c>
      <c r="P1630" s="55" t="s">
        <v>329</v>
      </c>
      <c r="Q1630" s="55" t="s">
        <v>330</v>
      </c>
      <c r="R1630" s="55" t="s">
        <v>1644</v>
      </c>
      <c r="S1630" s="55" t="s">
        <v>1644</v>
      </c>
      <c r="T1630" s="55" t="s">
        <v>1644</v>
      </c>
      <c r="U1630" s="55" t="s">
        <v>4156</v>
      </c>
      <c r="V1630" s="55" t="s">
        <v>1718</v>
      </c>
      <c r="W1630" s="55" t="s">
        <v>1644</v>
      </c>
      <c r="X1630" s="56"/>
      <c r="Y1630" s="55" t="s">
        <v>1644</v>
      </c>
      <c r="Z1630" s="56"/>
      <c r="AA1630" s="55" t="s">
        <v>1644</v>
      </c>
      <c r="AB1630" s="59">
        <v>99275</v>
      </c>
      <c r="AC1630" s="55" t="s">
        <v>1554</v>
      </c>
      <c r="AD1630" s="55" t="s">
        <v>1644</v>
      </c>
      <c r="AE1630" s="58">
        <v>0</v>
      </c>
      <c r="AF1630" s="55" t="s">
        <v>1644</v>
      </c>
      <c r="AG1630" s="55" t="s">
        <v>1644</v>
      </c>
      <c r="AH1630" s="55" t="s">
        <v>1644</v>
      </c>
      <c r="AI1630" s="55" t="s">
        <v>1644</v>
      </c>
      <c r="AJ1630" s="55" t="s">
        <v>1644</v>
      </c>
      <c r="AK1630" s="55" t="s">
        <v>1644</v>
      </c>
      <c r="AL1630" s="55" t="s">
        <v>1644</v>
      </c>
      <c r="AM1630" s="55" t="s">
        <v>3861</v>
      </c>
      <c r="AN1630" s="55" t="s">
        <v>1644</v>
      </c>
      <c r="AO1630" t="s">
        <v>3842</v>
      </c>
    </row>
    <row r="1631" spans="1:41" x14ac:dyDescent="0.25">
      <c r="A1631" s="56">
        <v>45777</v>
      </c>
      <c r="B1631" s="92" t="s">
        <v>2824</v>
      </c>
      <c r="C1631" s="55" t="s">
        <v>4322</v>
      </c>
      <c r="D1631" s="55" t="s">
        <v>3859</v>
      </c>
      <c r="E1631" s="55" t="s">
        <v>89</v>
      </c>
      <c r="F1631" s="55">
        <v>50900010</v>
      </c>
      <c r="G1631" s="55" t="s">
        <v>490</v>
      </c>
      <c r="H1631" s="55" t="s">
        <v>89</v>
      </c>
      <c r="I1631" s="57">
        <v>0.4</v>
      </c>
      <c r="J1631" s="57">
        <v>0.4</v>
      </c>
      <c r="K1631" s="55" t="s">
        <v>4318</v>
      </c>
      <c r="L1631" s="55" t="s">
        <v>1644</v>
      </c>
      <c r="M1631" s="55" t="s">
        <v>4322</v>
      </c>
      <c r="N1631" s="56">
        <v>45777</v>
      </c>
      <c r="O1631" s="55" t="s">
        <v>1644</v>
      </c>
      <c r="P1631" s="55" t="s">
        <v>329</v>
      </c>
      <c r="Q1631" s="55" t="s">
        <v>330</v>
      </c>
      <c r="R1631" s="55" t="s">
        <v>1644</v>
      </c>
      <c r="S1631" s="55" t="s">
        <v>1644</v>
      </c>
      <c r="T1631" s="55" t="s">
        <v>1644</v>
      </c>
      <c r="U1631" s="55" t="s">
        <v>4128</v>
      </c>
      <c r="V1631" s="55" t="s">
        <v>1718</v>
      </c>
      <c r="W1631" s="55" t="s">
        <v>1644</v>
      </c>
      <c r="X1631" s="56"/>
      <c r="Y1631" s="55" t="s">
        <v>1644</v>
      </c>
      <c r="Z1631" s="56"/>
      <c r="AA1631" s="55" t="s">
        <v>1644</v>
      </c>
      <c r="AB1631" s="59">
        <v>7542</v>
      </c>
      <c r="AC1631" s="55" t="s">
        <v>1554</v>
      </c>
      <c r="AD1631" s="55" t="s">
        <v>1644</v>
      </c>
      <c r="AE1631" s="58">
        <v>0</v>
      </c>
      <c r="AF1631" s="55" t="s">
        <v>1644</v>
      </c>
      <c r="AG1631" s="55" t="s">
        <v>1644</v>
      </c>
      <c r="AH1631" s="55" t="s">
        <v>1644</v>
      </c>
      <c r="AI1631" s="55" t="s">
        <v>1644</v>
      </c>
      <c r="AJ1631" s="55" t="s">
        <v>1644</v>
      </c>
      <c r="AK1631" s="55" t="s">
        <v>1644</v>
      </c>
      <c r="AL1631" s="55" t="s">
        <v>1644</v>
      </c>
      <c r="AM1631" s="55" t="s">
        <v>3861</v>
      </c>
      <c r="AN1631" s="55" t="s">
        <v>1644</v>
      </c>
      <c r="AO1631" t="s">
        <v>3842</v>
      </c>
    </row>
    <row r="1632" spans="1:41" x14ac:dyDescent="0.25">
      <c r="A1632" s="56">
        <v>45777</v>
      </c>
      <c r="B1632" s="92" t="s">
        <v>2824</v>
      </c>
      <c r="C1632" s="55" t="s">
        <v>4322</v>
      </c>
      <c r="D1632" s="55" t="s">
        <v>3859</v>
      </c>
      <c r="E1632" s="55" t="s">
        <v>89</v>
      </c>
      <c r="F1632" s="55">
        <v>50900010</v>
      </c>
      <c r="G1632" s="55" t="s">
        <v>490</v>
      </c>
      <c r="H1632" s="55" t="s">
        <v>89</v>
      </c>
      <c r="I1632" s="57">
        <v>117.68</v>
      </c>
      <c r="J1632" s="57">
        <v>117.68</v>
      </c>
      <c r="K1632" s="55" t="s">
        <v>4318</v>
      </c>
      <c r="L1632" s="55" t="s">
        <v>1644</v>
      </c>
      <c r="M1632" s="55" t="s">
        <v>4322</v>
      </c>
      <c r="N1632" s="56">
        <v>45777</v>
      </c>
      <c r="O1632" s="55" t="s">
        <v>1644</v>
      </c>
      <c r="P1632" s="55" t="s">
        <v>4042</v>
      </c>
      <c r="Q1632" s="55" t="s">
        <v>4043</v>
      </c>
      <c r="R1632" s="55" t="s">
        <v>1644</v>
      </c>
      <c r="S1632" s="55" t="s">
        <v>1644</v>
      </c>
      <c r="T1632" s="55" t="s">
        <v>1644</v>
      </c>
      <c r="U1632" s="55" t="s">
        <v>4148</v>
      </c>
      <c r="V1632" s="55" t="s">
        <v>1881</v>
      </c>
      <c r="W1632" s="55" t="s">
        <v>1644</v>
      </c>
      <c r="X1632" s="56"/>
      <c r="Y1632" s="55" t="s">
        <v>1644</v>
      </c>
      <c r="Z1632" s="56"/>
      <c r="AA1632" s="55" t="s">
        <v>1644</v>
      </c>
      <c r="AB1632" s="59">
        <v>2403856</v>
      </c>
      <c r="AC1632" s="55" t="s">
        <v>1554</v>
      </c>
      <c r="AD1632" s="55" t="s">
        <v>1644</v>
      </c>
      <c r="AE1632" s="58">
        <v>0</v>
      </c>
      <c r="AF1632" s="55" t="s">
        <v>1644</v>
      </c>
      <c r="AG1632" s="55" t="s">
        <v>1644</v>
      </c>
      <c r="AH1632" s="55" t="s">
        <v>1644</v>
      </c>
      <c r="AI1632" s="55" t="s">
        <v>1644</v>
      </c>
      <c r="AJ1632" s="55" t="s">
        <v>1644</v>
      </c>
      <c r="AK1632" s="55" t="s">
        <v>1644</v>
      </c>
      <c r="AL1632" s="55" t="s">
        <v>1644</v>
      </c>
      <c r="AM1632" s="55" t="s">
        <v>3861</v>
      </c>
      <c r="AN1632" s="55" t="s">
        <v>1644</v>
      </c>
      <c r="AO1632" t="s">
        <v>4371</v>
      </c>
    </row>
    <row r="1633" spans="1:41" x14ac:dyDescent="0.25">
      <c r="A1633" s="56">
        <v>45777</v>
      </c>
      <c r="B1633" s="92" t="s">
        <v>2824</v>
      </c>
      <c r="C1633" s="55" t="s">
        <v>4322</v>
      </c>
      <c r="D1633" s="55" t="s">
        <v>3859</v>
      </c>
      <c r="E1633" s="55" t="s">
        <v>89</v>
      </c>
      <c r="F1633" s="55">
        <v>50900010</v>
      </c>
      <c r="G1633" s="55" t="s">
        <v>490</v>
      </c>
      <c r="H1633" s="55" t="s">
        <v>89</v>
      </c>
      <c r="I1633" s="57">
        <v>23.19</v>
      </c>
      <c r="J1633" s="57">
        <v>23.19</v>
      </c>
      <c r="K1633" s="55" t="s">
        <v>4318</v>
      </c>
      <c r="L1633" s="55" t="s">
        <v>1644</v>
      </c>
      <c r="M1633" s="55" t="s">
        <v>4322</v>
      </c>
      <c r="N1633" s="56">
        <v>45777</v>
      </c>
      <c r="O1633" s="55" t="s">
        <v>1644</v>
      </c>
      <c r="P1633" s="55" t="s">
        <v>329</v>
      </c>
      <c r="Q1633" s="55" t="s">
        <v>330</v>
      </c>
      <c r="R1633" s="55" t="s">
        <v>1644</v>
      </c>
      <c r="S1633" s="55" t="s">
        <v>1644</v>
      </c>
      <c r="T1633" s="55" t="s">
        <v>1644</v>
      </c>
      <c r="U1633" s="55" t="s">
        <v>4159</v>
      </c>
      <c r="V1633" s="55" t="s">
        <v>1718</v>
      </c>
      <c r="W1633" s="55" t="s">
        <v>1644</v>
      </c>
      <c r="X1633" s="56"/>
      <c r="Y1633" s="55" t="s">
        <v>1644</v>
      </c>
      <c r="Z1633" s="56"/>
      <c r="AA1633" s="55" t="s">
        <v>1644</v>
      </c>
      <c r="AB1633" s="59">
        <v>436702</v>
      </c>
      <c r="AC1633" s="55" t="s">
        <v>1554</v>
      </c>
      <c r="AD1633" s="55" t="s">
        <v>1644</v>
      </c>
      <c r="AE1633" s="58">
        <v>0</v>
      </c>
      <c r="AF1633" s="55" t="s">
        <v>1644</v>
      </c>
      <c r="AG1633" s="55" t="s">
        <v>1644</v>
      </c>
      <c r="AH1633" s="55" t="s">
        <v>1644</v>
      </c>
      <c r="AI1633" s="55" t="s">
        <v>1644</v>
      </c>
      <c r="AJ1633" s="55" t="s">
        <v>1644</v>
      </c>
      <c r="AK1633" s="55" t="s">
        <v>1644</v>
      </c>
      <c r="AL1633" s="55" t="s">
        <v>1644</v>
      </c>
      <c r="AM1633" s="55" t="s">
        <v>3861</v>
      </c>
      <c r="AN1633" s="55" t="s">
        <v>1644</v>
      </c>
      <c r="AO1633" t="s">
        <v>3842</v>
      </c>
    </row>
    <row r="1634" spans="1:41" x14ac:dyDescent="0.25">
      <c r="A1634" s="56">
        <v>45777</v>
      </c>
      <c r="B1634" s="92" t="s">
        <v>2824</v>
      </c>
      <c r="C1634" s="55" t="s">
        <v>4322</v>
      </c>
      <c r="D1634" s="55" t="s">
        <v>3859</v>
      </c>
      <c r="E1634" s="55" t="s">
        <v>89</v>
      </c>
      <c r="F1634" s="55">
        <v>50900010</v>
      </c>
      <c r="G1634" s="55" t="s">
        <v>490</v>
      </c>
      <c r="H1634" s="55" t="s">
        <v>89</v>
      </c>
      <c r="I1634" s="57">
        <v>1421.89</v>
      </c>
      <c r="J1634" s="57">
        <v>1421.89</v>
      </c>
      <c r="K1634" s="55" t="s">
        <v>4318</v>
      </c>
      <c r="L1634" s="55" t="s">
        <v>1644</v>
      </c>
      <c r="M1634" s="55" t="s">
        <v>4322</v>
      </c>
      <c r="N1634" s="56">
        <v>45777</v>
      </c>
      <c r="O1634" s="55" t="s">
        <v>1644</v>
      </c>
      <c r="P1634" s="55" t="s">
        <v>4042</v>
      </c>
      <c r="Q1634" s="55" t="s">
        <v>4043</v>
      </c>
      <c r="R1634" s="55" t="s">
        <v>1644</v>
      </c>
      <c r="S1634" s="55" t="s">
        <v>1644</v>
      </c>
      <c r="T1634" s="55" t="s">
        <v>1644</v>
      </c>
      <c r="U1634" s="55" t="s">
        <v>4155</v>
      </c>
      <c r="V1634" s="55" t="s">
        <v>1881</v>
      </c>
      <c r="W1634" s="55" t="s">
        <v>1644</v>
      </c>
      <c r="X1634" s="56"/>
      <c r="Y1634" s="55" t="s">
        <v>1644</v>
      </c>
      <c r="Z1634" s="56"/>
      <c r="AA1634" s="55" t="s">
        <v>1644</v>
      </c>
      <c r="AB1634" s="59">
        <v>32521334</v>
      </c>
      <c r="AC1634" s="55" t="s">
        <v>1554</v>
      </c>
      <c r="AD1634" s="55" t="s">
        <v>1644</v>
      </c>
      <c r="AE1634" s="58">
        <v>0</v>
      </c>
      <c r="AF1634" s="55" t="s">
        <v>1644</v>
      </c>
      <c r="AG1634" s="55" t="s">
        <v>1644</v>
      </c>
      <c r="AH1634" s="55" t="s">
        <v>1644</v>
      </c>
      <c r="AI1634" s="55" t="s">
        <v>1644</v>
      </c>
      <c r="AJ1634" s="55" t="s">
        <v>1644</v>
      </c>
      <c r="AK1634" s="55" t="s">
        <v>1644</v>
      </c>
      <c r="AL1634" s="55" t="s">
        <v>1644</v>
      </c>
      <c r="AM1634" s="55" t="s">
        <v>3861</v>
      </c>
      <c r="AN1634" s="55" t="s">
        <v>1644</v>
      </c>
      <c r="AO1634" t="s">
        <v>4371</v>
      </c>
    </row>
    <row r="1635" spans="1:41" x14ac:dyDescent="0.25">
      <c r="A1635" s="56">
        <v>45777</v>
      </c>
      <c r="B1635" s="92" t="s">
        <v>2824</v>
      </c>
      <c r="C1635" s="55" t="s">
        <v>4322</v>
      </c>
      <c r="D1635" s="55" t="s">
        <v>3859</v>
      </c>
      <c r="E1635" s="55" t="s">
        <v>89</v>
      </c>
      <c r="F1635" s="55">
        <v>50900010</v>
      </c>
      <c r="G1635" s="55" t="s">
        <v>490</v>
      </c>
      <c r="H1635" s="55" t="s">
        <v>89</v>
      </c>
      <c r="I1635" s="57">
        <v>426.81</v>
      </c>
      <c r="J1635" s="57">
        <v>426.81</v>
      </c>
      <c r="K1635" s="55" t="s">
        <v>4318</v>
      </c>
      <c r="L1635" s="55" t="s">
        <v>1644</v>
      </c>
      <c r="M1635" s="55" t="s">
        <v>4322</v>
      </c>
      <c r="N1635" s="56">
        <v>45777</v>
      </c>
      <c r="O1635" s="55" t="s">
        <v>1644</v>
      </c>
      <c r="P1635" s="55" t="s">
        <v>329</v>
      </c>
      <c r="Q1635" s="55" t="s">
        <v>330</v>
      </c>
      <c r="R1635" s="55" t="s">
        <v>1644</v>
      </c>
      <c r="S1635" s="55" t="s">
        <v>1644</v>
      </c>
      <c r="T1635" s="55" t="s">
        <v>1644</v>
      </c>
      <c r="U1635" s="55" t="s">
        <v>4181</v>
      </c>
      <c r="V1635" s="55" t="s">
        <v>1881</v>
      </c>
      <c r="W1635" s="55" t="s">
        <v>1644</v>
      </c>
      <c r="X1635" s="56"/>
      <c r="Y1635" s="55" t="s">
        <v>1644</v>
      </c>
      <c r="Z1635" s="56"/>
      <c r="AA1635" s="55" t="s">
        <v>1644</v>
      </c>
      <c r="AB1635" s="59">
        <v>7218003</v>
      </c>
      <c r="AC1635" s="55" t="s">
        <v>1554</v>
      </c>
      <c r="AD1635" s="55" t="s">
        <v>1644</v>
      </c>
      <c r="AE1635" s="58">
        <v>0</v>
      </c>
      <c r="AF1635" s="55" t="s">
        <v>1644</v>
      </c>
      <c r="AG1635" s="55" t="s">
        <v>1644</v>
      </c>
      <c r="AH1635" s="55" t="s">
        <v>1644</v>
      </c>
      <c r="AI1635" s="55" t="s">
        <v>1644</v>
      </c>
      <c r="AJ1635" s="55" t="s">
        <v>1644</v>
      </c>
      <c r="AK1635" s="55" t="s">
        <v>1644</v>
      </c>
      <c r="AL1635" s="55" t="s">
        <v>1644</v>
      </c>
      <c r="AM1635" s="55" t="s">
        <v>3861</v>
      </c>
      <c r="AN1635" s="55" t="s">
        <v>1644</v>
      </c>
      <c r="AO1635" t="s">
        <v>3842</v>
      </c>
    </row>
    <row r="1636" spans="1:41" x14ac:dyDescent="0.25">
      <c r="A1636" s="56">
        <v>45777</v>
      </c>
      <c r="B1636" s="92" t="s">
        <v>2824</v>
      </c>
      <c r="C1636" s="55" t="s">
        <v>4322</v>
      </c>
      <c r="D1636" s="55" t="s">
        <v>3859</v>
      </c>
      <c r="E1636" s="55" t="s">
        <v>89</v>
      </c>
      <c r="F1636" s="55">
        <v>50900010</v>
      </c>
      <c r="G1636" s="55" t="s">
        <v>490</v>
      </c>
      <c r="H1636" s="55" t="s">
        <v>89</v>
      </c>
      <c r="I1636" s="57">
        <v>123.09</v>
      </c>
      <c r="J1636" s="57">
        <v>123.09</v>
      </c>
      <c r="K1636" s="55" t="s">
        <v>4318</v>
      </c>
      <c r="L1636" s="55" t="s">
        <v>1644</v>
      </c>
      <c r="M1636" s="55" t="s">
        <v>4322</v>
      </c>
      <c r="N1636" s="56">
        <v>45777</v>
      </c>
      <c r="O1636" s="55" t="s">
        <v>1644</v>
      </c>
      <c r="P1636" s="55" t="s">
        <v>329</v>
      </c>
      <c r="Q1636" s="55" t="s">
        <v>330</v>
      </c>
      <c r="R1636" s="55" t="s">
        <v>1644</v>
      </c>
      <c r="S1636" s="55" t="s">
        <v>1644</v>
      </c>
      <c r="T1636" s="55" t="s">
        <v>1644</v>
      </c>
      <c r="U1636" s="55" t="s">
        <v>4151</v>
      </c>
      <c r="V1636" s="55" t="s">
        <v>1881</v>
      </c>
      <c r="W1636" s="55" t="s">
        <v>1644</v>
      </c>
      <c r="X1636" s="56"/>
      <c r="Y1636" s="55" t="s">
        <v>1644</v>
      </c>
      <c r="Z1636" s="56"/>
      <c r="AA1636" s="55" t="s">
        <v>1644</v>
      </c>
      <c r="AB1636" s="59">
        <v>2610224</v>
      </c>
      <c r="AC1636" s="55" t="s">
        <v>1554</v>
      </c>
      <c r="AD1636" s="55" t="s">
        <v>1644</v>
      </c>
      <c r="AE1636" s="58">
        <v>0</v>
      </c>
      <c r="AF1636" s="55" t="s">
        <v>1644</v>
      </c>
      <c r="AG1636" s="55" t="s">
        <v>1644</v>
      </c>
      <c r="AH1636" s="55" t="s">
        <v>1644</v>
      </c>
      <c r="AI1636" s="55" t="s">
        <v>1644</v>
      </c>
      <c r="AJ1636" s="55" t="s">
        <v>1644</v>
      </c>
      <c r="AK1636" s="55" t="s">
        <v>1644</v>
      </c>
      <c r="AL1636" s="55" t="s">
        <v>1644</v>
      </c>
      <c r="AM1636" s="55" t="s">
        <v>3861</v>
      </c>
      <c r="AN1636" s="55" t="s">
        <v>1644</v>
      </c>
      <c r="AO1636" t="s">
        <v>3842</v>
      </c>
    </row>
    <row r="1637" spans="1:41" x14ac:dyDescent="0.25">
      <c r="A1637" s="56">
        <v>45777</v>
      </c>
      <c r="B1637" s="92" t="s">
        <v>2824</v>
      </c>
      <c r="C1637" s="55" t="s">
        <v>4322</v>
      </c>
      <c r="D1637" s="55" t="s">
        <v>3859</v>
      </c>
      <c r="E1637" s="55" t="s">
        <v>89</v>
      </c>
      <c r="F1637" s="55">
        <v>50900010</v>
      </c>
      <c r="G1637" s="55" t="s">
        <v>490</v>
      </c>
      <c r="H1637" s="55" t="s">
        <v>89</v>
      </c>
      <c r="I1637" s="57">
        <v>2.31</v>
      </c>
      <c r="J1637" s="57">
        <v>2.31</v>
      </c>
      <c r="K1637" s="55" t="s">
        <v>4318</v>
      </c>
      <c r="L1637" s="55" t="s">
        <v>1644</v>
      </c>
      <c r="M1637" s="55" t="s">
        <v>4322</v>
      </c>
      <c r="N1637" s="56">
        <v>45777</v>
      </c>
      <c r="O1637" s="55" t="s">
        <v>1644</v>
      </c>
      <c r="P1637" s="55" t="s">
        <v>329</v>
      </c>
      <c r="Q1637" s="55" t="s">
        <v>330</v>
      </c>
      <c r="R1637" s="55" t="s">
        <v>1644</v>
      </c>
      <c r="S1637" s="55" t="s">
        <v>1644</v>
      </c>
      <c r="T1637" s="55" t="s">
        <v>1644</v>
      </c>
      <c r="U1637" s="55" t="s">
        <v>4168</v>
      </c>
      <c r="V1637" s="55" t="s">
        <v>1718</v>
      </c>
      <c r="W1637" s="55" t="s">
        <v>1644</v>
      </c>
      <c r="X1637" s="56"/>
      <c r="Y1637" s="55" t="s">
        <v>1644</v>
      </c>
      <c r="Z1637" s="56"/>
      <c r="AA1637" s="55" t="s">
        <v>1644</v>
      </c>
      <c r="AB1637" s="59">
        <v>43440</v>
      </c>
      <c r="AC1637" s="55" t="s">
        <v>1554</v>
      </c>
      <c r="AD1637" s="55" t="s">
        <v>1644</v>
      </c>
      <c r="AE1637" s="58">
        <v>0</v>
      </c>
      <c r="AF1637" s="55" t="s">
        <v>1644</v>
      </c>
      <c r="AG1637" s="55" t="s">
        <v>1644</v>
      </c>
      <c r="AH1637" s="55" t="s">
        <v>1644</v>
      </c>
      <c r="AI1637" s="55" t="s">
        <v>1644</v>
      </c>
      <c r="AJ1637" s="55" t="s">
        <v>1644</v>
      </c>
      <c r="AK1637" s="55" t="s">
        <v>1644</v>
      </c>
      <c r="AL1637" s="55" t="s">
        <v>1644</v>
      </c>
      <c r="AM1637" s="55" t="s">
        <v>3861</v>
      </c>
      <c r="AN1637" s="55" t="s">
        <v>1644</v>
      </c>
      <c r="AO1637" t="s">
        <v>3842</v>
      </c>
    </row>
    <row r="1638" spans="1:41" x14ac:dyDescent="0.25">
      <c r="A1638" s="56">
        <v>45777</v>
      </c>
      <c r="B1638" s="92" t="s">
        <v>2824</v>
      </c>
      <c r="C1638" s="55" t="s">
        <v>4322</v>
      </c>
      <c r="D1638" s="55" t="s">
        <v>3859</v>
      </c>
      <c r="E1638" s="55" t="s">
        <v>89</v>
      </c>
      <c r="F1638" s="55">
        <v>50900010</v>
      </c>
      <c r="G1638" s="55" t="s">
        <v>490</v>
      </c>
      <c r="H1638" s="55" t="s">
        <v>89</v>
      </c>
      <c r="I1638" s="57">
        <v>399.55</v>
      </c>
      <c r="J1638" s="57">
        <v>399.55</v>
      </c>
      <c r="K1638" s="55" t="s">
        <v>4318</v>
      </c>
      <c r="L1638" s="55" t="s">
        <v>1644</v>
      </c>
      <c r="M1638" s="55" t="s">
        <v>4322</v>
      </c>
      <c r="N1638" s="56">
        <v>45777</v>
      </c>
      <c r="O1638" s="55" t="s">
        <v>1644</v>
      </c>
      <c r="P1638" s="55" t="s">
        <v>329</v>
      </c>
      <c r="Q1638" s="55" t="s">
        <v>330</v>
      </c>
      <c r="R1638" s="55" t="s">
        <v>1644</v>
      </c>
      <c r="S1638" s="55" t="s">
        <v>1644</v>
      </c>
      <c r="T1638" s="55" t="s">
        <v>1644</v>
      </c>
      <c r="U1638" s="55" t="s">
        <v>4178</v>
      </c>
      <c r="V1638" s="55" t="s">
        <v>1881</v>
      </c>
      <c r="W1638" s="55" t="s">
        <v>1644</v>
      </c>
      <c r="X1638" s="56"/>
      <c r="Y1638" s="55" t="s">
        <v>1644</v>
      </c>
      <c r="Z1638" s="56"/>
      <c r="AA1638" s="55" t="s">
        <v>1644</v>
      </c>
      <c r="AB1638" s="59">
        <v>15563602</v>
      </c>
      <c r="AC1638" s="55" t="s">
        <v>1554</v>
      </c>
      <c r="AD1638" s="55" t="s">
        <v>1644</v>
      </c>
      <c r="AE1638" s="58">
        <v>0</v>
      </c>
      <c r="AF1638" s="55" t="s">
        <v>1644</v>
      </c>
      <c r="AG1638" s="55" t="s">
        <v>1644</v>
      </c>
      <c r="AH1638" s="55" t="s">
        <v>1644</v>
      </c>
      <c r="AI1638" s="55" t="s">
        <v>1644</v>
      </c>
      <c r="AJ1638" s="55" t="s">
        <v>1644</v>
      </c>
      <c r="AK1638" s="55" t="s">
        <v>1644</v>
      </c>
      <c r="AL1638" s="55" t="s">
        <v>1644</v>
      </c>
      <c r="AM1638" s="55" t="s">
        <v>3861</v>
      </c>
      <c r="AN1638" s="55" t="s">
        <v>1644</v>
      </c>
      <c r="AO1638" t="s">
        <v>3842</v>
      </c>
    </row>
    <row r="1639" spans="1:41" x14ac:dyDescent="0.25">
      <c r="A1639" s="56">
        <v>45777</v>
      </c>
      <c r="B1639" s="92" t="s">
        <v>2824</v>
      </c>
      <c r="C1639" s="55" t="s">
        <v>4322</v>
      </c>
      <c r="D1639" s="55" t="s">
        <v>3859</v>
      </c>
      <c r="E1639" s="55" t="s">
        <v>89</v>
      </c>
      <c r="F1639" s="55">
        <v>50900010</v>
      </c>
      <c r="G1639" s="55" t="s">
        <v>490</v>
      </c>
      <c r="H1639" s="55" t="s">
        <v>89</v>
      </c>
      <c r="I1639" s="57">
        <v>197.73</v>
      </c>
      <c r="J1639" s="57">
        <v>197.73</v>
      </c>
      <c r="K1639" s="55" t="s">
        <v>4318</v>
      </c>
      <c r="L1639" s="55" t="s">
        <v>1644</v>
      </c>
      <c r="M1639" s="55" t="s">
        <v>4322</v>
      </c>
      <c r="N1639" s="56">
        <v>45777</v>
      </c>
      <c r="O1639" s="55" t="s">
        <v>1644</v>
      </c>
      <c r="P1639" s="55" t="s">
        <v>329</v>
      </c>
      <c r="Q1639" s="55" t="s">
        <v>330</v>
      </c>
      <c r="R1639" s="55" t="s">
        <v>1644</v>
      </c>
      <c r="S1639" s="55" t="s">
        <v>1644</v>
      </c>
      <c r="T1639" s="55" t="s">
        <v>1644</v>
      </c>
      <c r="U1639" s="55" t="s">
        <v>4135</v>
      </c>
      <c r="V1639" s="55" t="s">
        <v>1881</v>
      </c>
      <c r="W1639" s="55" t="s">
        <v>1644</v>
      </c>
      <c r="X1639" s="56"/>
      <c r="Y1639" s="55" t="s">
        <v>1644</v>
      </c>
      <c r="Z1639" s="56"/>
      <c r="AA1639" s="55" t="s">
        <v>1644</v>
      </c>
      <c r="AB1639" s="59">
        <v>10386819</v>
      </c>
      <c r="AC1639" s="55" t="s">
        <v>1554</v>
      </c>
      <c r="AD1639" s="55" t="s">
        <v>1644</v>
      </c>
      <c r="AE1639" s="58">
        <v>0</v>
      </c>
      <c r="AF1639" s="55" t="s">
        <v>1644</v>
      </c>
      <c r="AG1639" s="55" t="s">
        <v>1644</v>
      </c>
      <c r="AH1639" s="55" t="s">
        <v>1644</v>
      </c>
      <c r="AI1639" s="55" t="s">
        <v>1644</v>
      </c>
      <c r="AJ1639" s="55" t="s">
        <v>1644</v>
      </c>
      <c r="AK1639" s="55" t="s">
        <v>1644</v>
      </c>
      <c r="AL1639" s="55" t="s">
        <v>1644</v>
      </c>
      <c r="AM1639" s="55" t="s">
        <v>3861</v>
      </c>
      <c r="AN1639" s="55" t="s">
        <v>1644</v>
      </c>
      <c r="AO1639" t="s">
        <v>3842</v>
      </c>
    </row>
    <row r="1640" spans="1:41" x14ac:dyDescent="0.25">
      <c r="A1640" s="56">
        <v>45777</v>
      </c>
      <c r="B1640" s="92" t="s">
        <v>2824</v>
      </c>
      <c r="C1640" s="55" t="s">
        <v>4322</v>
      </c>
      <c r="D1640" s="55" t="s">
        <v>3859</v>
      </c>
      <c r="E1640" s="55" t="s">
        <v>89</v>
      </c>
      <c r="F1640" s="55">
        <v>50900010</v>
      </c>
      <c r="G1640" s="55" t="s">
        <v>490</v>
      </c>
      <c r="H1640" s="55" t="s">
        <v>89</v>
      </c>
      <c r="I1640" s="57">
        <v>7.0000000000000007E-2</v>
      </c>
      <c r="J1640" s="57">
        <v>7.0000000000000007E-2</v>
      </c>
      <c r="K1640" s="55" t="s">
        <v>4318</v>
      </c>
      <c r="L1640" s="55" t="s">
        <v>1644</v>
      </c>
      <c r="M1640" s="55" t="s">
        <v>4322</v>
      </c>
      <c r="N1640" s="56">
        <v>45777</v>
      </c>
      <c r="O1640" s="55" t="s">
        <v>1644</v>
      </c>
      <c r="P1640" s="55" t="s">
        <v>329</v>
      </c>
      <c r="Q1640" s="55" t="s">
        <v>330</v>
      </c>
      <c r="R1640" s="55" t="s">
        <v>1644</v>
      </c>
      <c r="S1640" s="55" t="s">
        <v>1644</v>
      </c>
      <c r="T1640" s="55" t="s">
        <v>1644</v>
      </c>
      <c r="U1640" s="55" t="s">
        <v>4171</v>
      </c>
      <c r="V1640" s="55" t="s">
        <v>1718</v>
      </c>
      <c r="W1640" s="55" t="s">
        <v>1644</v>
      </c>
      <c r="X1640" s="56"/>
      <c r="Y1640" s="55" t="s">
        <v>1644</v>
      </c>
      <c r="Z1640" s="56"/>
      <c r="AA1640" s="55" t="s">
        <v>1644</v>
      </c>
      <c r="AB1640" s="59">
        <v>1318</v>
      </c>
      <c r="AC1640" s="55" t="s">
        <v>1554</v>
      </c>
      <c r="AD1640" s="55" t="s">
        <v>1644</v>
      </c>
      <c r="AE1640" s="58">
        <v>0</v>
      </c>
      <c r="AF1640" s="55" t="s">
        <v>1644</v>
      </c>
      <c r="AG1640" s="55" t="s">
        <v>1644</v>
      </c>
      <c r="AH1640" s="55" t="s">
        <v>1644</v>
      </c>
      <c r="AI1640" s="55" t="s">
        <v>1644</v>
      </c>
      <c r="AJ1640" s="55" t="s">
        <v>1644</v>
      </c>
      <c r="AK1640" s="55" t="s">
        <v>1644</v>
      </c>
      <c r="AL1640" s="55" t="s">
        <v>1644</v>
      </c>
      <c r="AM1640" s="55" t="s">
        <v>3861</v>
      </c>
      <c r="AN1640" s="55" t="s">
        <v>1644</v>
      </c>
      <c r="AO1640" t="s">
        <v>3842</v>
      </c>
    </row>
    <row r="1641" spans="1:41" x14ac:dyDescent="0.25">
      <c r="A1641" s="56">
        <v>45777</v>
      </c>
      <c r="B1641" s="92" t="s">
        <v>2824</v>
      </c>
      <c r="C1641" s="55" t="s">
        <v>4322</v>
      </c>
      <c r="D1641" s="55" t="s">
        <v>3859</v>
      </c>
      <c r="E1641" s="55" t="s">
        <v>89</v>
      </c>
      <c r="F1641" s="55">
        <v>50900010</v>
      </c>
      <c r="G1641" s="55" t="s">
        <v>490</v>
      </c>
      <c r="H1641" s="55" t="s">
        <v>89</v>
      </c>
      <c r="I1641" s="57">
        <v>4.12</v>
      </c>
      <c r="J1641" s="57">
        <v>4.12</v>
      </c>
      <c r="K1641" s="55" t="s">
        <v>4318</v>
      </c>
      <c r="L1641" s="55" t="s">
        <v>1644</v>
      </c>
      <c r="M1641" s="55" t="s">
        <v>4322</v>
      </c>
      <c r="N1641" s="56">
        <v>45777</v>
      </c>
      <c r="O1641" s="55" t="s">
        <v>1644</v>
      </c>
      <c r="P1641" s="55" t="s">
        <v>329</v>
      </c>
      <c r="Q1641" s="55" t="s">
        <v>330</v>
      </c>
      <c r="R1641" s="55" t="s">
        <v>1644</v>
      </c>
      <c r="S1641" s="55" t="s">
        <v>1644</v>
      </c>
      <c r="T1641" s="55" t="s">
        <v>1644</v>
      </c>
      <c r="U1641" s="55" t="s">
        <v>4177</v>
      </c>
      <c r="V1641" s="55" t="s">
        <v>1881</v>
      </c>
      <c r="W1641" s="55" t="s">
        <v>1644</v>
      </c>
      <c r="X1641" s="56"/>
      <c r="Y1641" s="55" t="s">
        <v>1644</v>
      </c>
      <c r="Z1641" s="56"/>
      <c r="AA1641" s="55" t="s">
        <v>1644</v>
      </c>
      <c r="AB1641" s="59">
        <v>67632</v>
      </c>
      <c r="AC1641" s="55" t="s">
        <v>1554</v>
      </c>
      <c r="AD1641" s="55" t="s">
        <v>1644</v>
      </c>
      <c r="AE1641" s="58">
        <v>0</v>
      </c>
      <c r="AF1641" s="55" t="s">
        <v>1644</v>
      </c>
      <c r="AG1641" s="55" t="s">
        <v>1644</v>
      </c>
      <c r="AH1641" s="55" t="s">
        <v>1644</v>
      </c>
      <c r="AI1641" s="55" t="s">
        <v>1644</v>
      </c>
      <c r="AJ1641" s="55" t="s">
        <v>1644</v>
      </c>
      <c r="AK1641" s="55" t="s">
        <v>1644</v>
      </c>
      <c r="AL1641" s="55" t="s">
        <v>1644</v>
      </c>
      <c r="AM1641" s="55" t="s">
        <v>3861</v>
      </c>
      <c r="AN1641" s="55" t="s">
        <v>1644</v>
      </c>
      <c r="AO1641" t="s">
        <v>3842</v>
      </c>
    </row>
    <row r="1642" spans="1:41" x14ac:dyDescent="0.25">
      <c r="A1642" s="56">
        <v>45777</v>
      </c>
      <c r="B1642" s="92" t="s">
        <v>2824</v>
      </c>
      <c r="C1642" s="55" t="s">
        <v>4322</v>
      </c>
      <c r="D1642" s="55" t="s">
        <v>3859</v>
      </c>
      <c r="E1642" s="55" t="s">
        <v>89</v>
      </c>
      <c r="F1642" s="55">
        <v>50900010</v>
      </c>
      <c r="G1642" s="55" t="s">
        <v>490</v>
      </c>
      <c r="H1642" s="55" t="s">
        <v>89</v>
      </c>
      <c r="I1642" s="57">
        <v>238.34</v>
      </c>
      <c r="J1642" s="57">
        <v>238.34</v>
      </c>
      <c r="K1642" s="55" t="s">
        <v>4318</v>
      </c>
      <c r="L1642" s="55" t="s">
        <v>1644</v>
      </c>
      <c r="M1642" s="55" t="s">
        <v>4322</v>
      </c>
      <c r="N1642" s="56">
        <v>45777</v>
      </c>
      <c r="O1642" s="55" t="s">
        <v>1644</v>
      </c>
      <c r="P1642" s="55" t="s">
        <v>4042</v>
      </c>
      <c r="Q1642" s="55" t="s">
        <v>4043</v>
      </c>
      <c r="R1642" s="55" t="s">
        <v>1644</v>
      </c>
      <c r="S1642" s="55" t="s">
        <v>1644</v>
      </c>
      <c r="T1642" s="55" t="s">
        <v>1644</v>
      </c>
      <c r="U1642" s="55" t="s">
        <v>4183</v>
      </c>
      <c r="V1642" s="55" t="s">
        <v>1881</v>
      </c>
      <c r="W1642" s="55" t="s">
        <v>1644</v>
      </c>
      <c r="X1642" s="56"/>
      <c r="Y1642" s="55" t="s">
        <v>1644</v>
      </c>
      <c r="Z1642" s="56"/>
      <c r="AA1642" s="55" t="s">
        <v>1644</v>
      </c>
      <c r="AB1642" s="59">
        <v>4618718</v>
      </c>
      <c r="AC1642" s="55" t="s">
        <v>1554</v>
      </c>
      <c r="AD1642" s="55" t="s">
        <v>1644</v>
      </c>
      <c r="AE1642" s="58">
        <v>0</v>
      </c>
      <c r="AF1642" s="55" t="s">
        <v>1644</v>
      </c>
      <c r="AG1642" s="55" t="s">
        <v>1644</v>
      </c>
      <c r="AH1642" s="55" t="s">
        <v>1644</v>
      </c>
      <c r="AI1642" s="55" t="s">
        <v>1644</v>
      </c>
      <c r="AJ1642" s="55" t="s">
        <v>1644</v>
      </c>
      <c r="AK1642" s="55" t="s">
        <v>1644</v>
      </c>
      <c r="AL1642" s="55" t="s">
        <v>1644</v>
      </c>
      <c r="AM1642" s="55" t="s">
        <v>3861</v>
      </c>
      <c r="AN1642" s="55" t="s">
        <v>1644</v>
      </c>
      <c r="AO1642" t="s">
        <v>4371</v>
      </c>
    </row>
    <row r="1643" spans="1:41" x14ac:dyDescent="0.25">
      <c r="A1643" s="56">
        <v>45777</v>
      </c>
      <c r="B1643" s="92" t="s">
        <v>2824</v>
      </c>
      <c r="C1643" s="55" t="s">
        <v>4322</v>
      </c>
      <c r="D1643" s="55" t="s">
        <v>3859</v>
      </c>
      <c r="E1643" s="55" t="s">
        <v>89</v>
      </c>
      <c r="F1643" s="55">
        <v>50900010</v>
      </c>
      <c r="G1643" s="55" t="s">
        <v>490</v>
      </c>
      <c r="H1643" s="55" t="s">
        <v>89</v>
      </c>
      <c r="I1643" s="57">
        <v>677.09</v>
      </c>
      <c r="J1643" s="57">
        <v>677.09</v>
      </c>
      <c r="K1643" s="55" t="s">
        <v>4318</v>
      </c>
      <c r="L1643" s="55" t="s">
        <v>1644</v>
      </c>
      <c r="M1643" s="55" t="s">
        <v>4322</v>
      </c>
      <c r="N1643" s="56">
        <v>45777</v>
      </c>
      <c r="O1643" s="55" t="s">
        <v>1644</v>
      </c>
      <c r="P1643" s="55" t="s">
        <v>329</v>
      </c>
      <c r="Q1643" s="55" t="s">
        <v>330</v>
      </c>
      <c r="R1643" s="55" t="s">
        <v>1644</v>
      </c>
      <c r="S1643" s="55" t="s">
        <v>1644</v>
      </c>
      <c r="T1643" s="55" t="s">
        <v>1644</v>
      </c>
      <c r="U1643" s="55" t="s">
        <v>4179</v>
      </c>
      <c r="V1643" s="55" t="s">
        <v>1881</v>
      </c>
      <c r="W1643" s="55" t="s">
        <v>1644</v>
      </c>
      <c r="X1643" s="56"/>
      <c r="Y1643" s="55" t="s">
        <v>1644</v>
      </c>
      <c r="Z1643" s="56"/>
      <c r="AA1643" s="55" t="s">
        <v>1644</v>
      </c>
      <c r="AB1643" s="59">
        <v>11450922</v>
      </c>
      <c r="AC1643" s="55" t="s">
        <v>1554</v>
      </c>
      <c r="AD1643" s="55" t="s">
        <v>1644</v>
      </c>
      <c r="AE1643" s="58">
        <v>0</v>
      </c>
      <c r="AF1643" s="55" t="s">
        <v>1644</v>
      </c>
      <c r="AG1643" s="55" t="s">
        <v>1644</v>
      </c>
      <c r="AH1643" s="55" t="s">
        <v>1644</v>
      </c>
      <c r="AI1643" s="55" t="s">
        <v>1644</v>
      </c>
      <c r="AJ1643" s="55" t="s">
        <v>1644</v>
      </c>
      <c r="AK1643" s="55" t="s">
        <v>1644</v>
      </c>
      <c r="AL1643" s="55" t="s">
        <v>1644</v>
      </c>
      <c r="AM1643" s="55" t="s">
        <v>3861</v>
      </c>
      <c r="AN1643" s="55" t="s">
        <v>1644</v>
      </c>
      <c r="AO1643" t="s">
        <v>3842</v>
      </c>
    </row>
    <row r="1644" spans="1:41" x14ac:dyDescent="0.25">
      <c r="A1644" s="56">
        <v>45777</v>
      </c>
      <c r="B1644" s="92" t="s">
        <v>2824</v>
      </c>
      <c r="C1644" s="55" t="s">
        <v>4322</v>
      </c>
      <c r="D1644" s="55" t="s">
        <v>3859</v>
      </c>
      <c r="E1644" s="55" t="s">
        <v>89</v>
      </c>
      <c r="F1644" s="55">
        <v>50900010</v>
      </c>
      <c r="G1644" s="55" t="s">
        <v>490</v>
      </c>
      <c r="H1644" s="55" t="s">
        <v>89</v>
      </c>
      <c r="I1644" s="57">
        <v>48.52</v>
      </c>
      <c r="J1644" s="57">
        <v>48.52</v>
      </c>
      <c r="K1644" s="55" t="s">
        <v>4318</v>
      </c>
      <c r="L1644" s="55" t="s">
        <v>1644</v>
      </c>
      <c r="M1644" s="55" t="s">
        <v>4322</v>
      </c>
      <c r="N1644" s="56">
        <v>45777</v>
      </c>
      <c r="O1644" s="55" t="s">
        <v>1644</v>
      </c>
      <c r="P1644" s="55" t="s">
        <v>329</v>
      </c>
      <c r="Q1644" s="55" t="s">
        <v>330</v>
      </c>
      <c r="R1644" s="55" t="s">
        <v>1644</v>
      </c>
      <c r="S1644" s="55" t="s">
        <v>1644</v>
      </c>
      <c r="T1644" s="55" t="s">
        <v>1644</v>
      </c>
      <c r="U1644" s="55" t="s">
        <v>4149</v>
      </c>
      <c r="V1644" s="55" t="s">
        <v>1881</v>
      </c>
      <c r="W1644" s="55" t="s">
        <v>1644</v>
      </c>
      <c r="X1644" s="56"/>
      <c r="Y1644" s="55" t="s">
        <v>1644</v>
      </c>
      <c r="Z1644" s="56"/>
      <c r="AA1644" s="55" t="s">
        <v>1644</v>
      </c>
      <c r="AB1644" s="59">
        <v>0</v>
      </c>
      <c r="AC1644" s="55" t="s">
        <v>1554</v>
      </c>
      <c r="AD1644" s="55" t="s">
        <v>1644</v>
      </c>
      <c r="AE1644" s="58">
        <v>0</v>
      </c>
      <c r="AF1644" s="55" t="s">
        <v>1644</v>
      </c>
      <c r="AG1644" s="55" t="s">
        <v>1644</v>
      </c>
      <c r="AH1644" s="55" t="s">
        <v>1644</v>
      </c>
      <c r="AI1644" s="55" t="s">
        <v>1644</v>
      </c>
      <c r="AJ1644" s="55" t="s">
        <v>1644</v>
      </c>
      <c r="AK1644" s="55" t="s">
        <v>1644</v>
      </c>
      <c r="AL1644" s="55" t="s">
        <v>1644</v>
      </c>
      <c r="AM1644" s="55" t="s">
        <v>3861</v>
      </c>
      <c r="AN1644" s="55" t="s">
        <v>1644</v>
      </c>
      <c r="AO1644" t="s">
        <v>3842</v>
      </c>
    </row>
    <row r="1645" spans="1:41" x14ac:dyDescent="0.25">
      <c r="A1645" s="56">
        <v>45777</v>
      </c>
      <c r="B1645" s="92" t="s">
        <v>2824</v>
      </c>
      <c r="C1645" s="55" t="s">
        <v>4322</v>
      </c>
      <c r="D1645" s="55" t="s">
        <v>3859</v>
      </c>
      <c r="E1645" s="55" t="s">
        <v>89</v>
      </c>
      <c r="F1645" s="55">
        <v>50900010</v>
      </c>
      <c r="G1645" s="55" t="s">
        <v>490</v>
      </c>
      <c r="H1645" s="55" t="s">
        <v>89</v>
      </c>
      <c r="I1645" s="57">
        <v>1.43</v>
      </c>
      <c r="J1645" s="57">
        <v>1.43</v>
      </c>
      <c r="K1645" s="55" t="s">
        <v>4318</v>
      </c>
      <c r="L1645" s="55" t="s">
        <v>1644</v>
      </c>
      <c r="M1645" s="55" t="s">
        <v>4322</v>
      </c>
      <c r="N1645" s="56">
        <v>45777</v>
      </c>
      <c r="O1645" s="55" t="s">
        <v>1644</v>
      </c>
      <c r="P1645" s="55" t="s">
        <v>329</v>
      </c>
      <c r="Q1645" s="55" t="s">
        <v>330</v>
      </c>
      <c r="R1645" s="55" t="s">
        <v>1644</v>
      </c>
      <c r="S1645" s="55" t="s">
        <v>1644</v>
      </c>
      <c r="T1645" s="55" t="s">
        <v>1644</v>
      </c>
      <c r="U1645" s="55" t="s">
        <v>4122</v>
      </c>
      <c r="V1645" s="55" t="s">
        <v>1718</v>
      </c>
      <c r="W1645" s="55" t="s">
        <v>1644</v>
      </c>
      <c r="X1645" s="56"/>
      <c r="Y1645" s="55" t="s">
        <v>1644</v>
      </c>
      <c r="Z1645" s="56"/>
      <c r="AA1645" s="55" t="s">
        <v>1644</v>
      </c>
      <c r="AB1645" s="59">
        <v>27909</v>
      </c>
      <c r="AC1645" s="55" t="s">
        <v>1554</v>
      </c>
      <c r="AD1645" s="55" t="s">
        <v>1644</v>
      </c>
      <c r="AE1645" s="58">
        <v>0</v>
      </c>
      <c r="AF1645" s="55" t="s">
        <v>1644</v>
      </c>
      <c r="AG1645" s="55" t="s">
        <v>1644</v>
      </c>
      <c r="AH1645" s="55" t="s">
        <v>1644</v>
      </c>
      <c r="AI1645" s="55" t="s">
        <v>1644</v>
      </c>
      <c r="AJ1645" s="55" t="s">
        <v>1644</v>
      </c>
      <c r="AK1645" s="55" t="s">
        <v>1644</v>
      </c>
      <c r="AL1645" s="55" t="s">
        <v>1644</v>
      </c>
      <c r="AM1645" s="55" t="s">
        <v>3861</v>
      </c>
      <c r="AN1645" s="55" t="s">
        <v>1644</v>
      </c>
      <c r="AO1645" t="s">
        <v>3842</v>
      </c>
    </row>
    <row r="1646" spans="1:41" x14ac:dyDescent="0.25">
      <c r="A1646" s="56">
        <v>45777</v>
      </c>
      <c r="B1646" s="92" t="s">
        <v>2824</v>
      </c>
      <c r="C1646" s="55" t="s">
        <v>4322</v>
      </c>
      <c r="D1646" s="55" t="s">
        <v>3859</v>
      </c>
      <c r="E1646" s="55" t="s">
        <v>89</v>
      </c>
      <c r="F1646" s="55">
        <v>50900010</v>
      </c>
      <c r="G1646" s="55" t="s">
        <v>490</v>
      </c>
      <c r="H1646" s="55" t="s">
        <v>89</v>
      </c>
      <c r="I1646" s="57">
        <v>15.62</v>
      </c>
      <c r="J1646" s="57">
        <v>15.62</v>
      </c>
      <c r="K1646" s="55" t="s">
        <v>4318</v>
      </c>
      <c r="L1646" s="55" t="s">
        <v>1644</v>
      </c>
      <c r="M1646" s="55" t="s">
        <v>4322</v>
      </c>
      <c r="N1646" s="56">
        <v>45777</v>
      </c>
      <c r="O1646" s="55" t="s">
        <v>1644</v>
      </c>
      <c r="P1646" s="55" t="s">
        <v>329</v>
      </c>
      <c r="Q1646" s="55" t="s">
        <v>330</v>
      </c>
      <c r="R1646" s="55" t="s">
        <v>1644</v>
      </c>
      <c r="S1646" s="55" t="s">
        <v>1644</v>
      </c>
      <c r="T1646" s="55" t="s">
        <v>1644</v>
      </c>
      <c r="U1646" s="55" t="s">
        <v>4126</v>
      </c>
      <c r="V1646" s="55" t="s">
        <v>1881</v>
      </c>
      <c r="W1646" s="55" t="s">
        <v>1644</v>
      </c>
      <c r="X1646" s="56"/>
      <c r="Y1646" s="55" t="s">
        <v>1644</v>
      </c>
      <c r="Z1646" s="56"/>
      <c r="AA1646" s="55" t="s">
        <v>1644</v>
      </c>
      <c r="AB1646" s="59">
        <v>0</v>
      </c>
      <c r="AC1646" s="55" t="s">
        <v>1554</v>
      </c>
      <c r="AD1646" s="55" t="s">
        <v>1644</v>
      </c>
      <c r="AE1646" s="58">
        <v>0</v>
      </c>
      <c r="AF1646" s="55" t="s">
        <v>1644</v>
      </c>
      <c r="AG1646" s="55" t="s">
        <v>1644</v>
      </c>
      <c r="AH1646" s="55" t="s">
        <v>1644</v>
      </c>
      <c r="AI1646" s="55" t="s">
        <v>1644</v>
      </c>
      <c r="AJ1646" s="55" t="s">
        <v>1644</v>
      </c>
      <c r="AK1646" s="55" t="s">
        <v>1644</v>
      </c>
      <c r="AL1646" s="55" t="s">
        <v>1644</v>
      </c>
      <c r="AM1646" s="55" t="s">
        <v>3861</v>
      </c>
      <c r="AN1646" s="55" t="s">
        <v>1644</v>
      </c>
      <c r="AO1646" t="s">
        <v>3842</v>
      </c>
    </row>
    <row r="1647" spans="1:41" x14ac:dyDescent="0.25">
      <c r="A1647" s="56">
        <v>45777</v>
      </c>
      <c r="B1647" s="92" t="s">
        <v>2824</v>
      </c>
      <c r="C1647" s="55" t="s">
        <v>4322</v>
      </c>
      <c r="D1647" s="55" t="s">
        <v>3859</v>
      </c>
      <c r="E1647" s="55" t="s">
        <v>89</v>
      </c>
      <c r="F1647" s="55">
        <v>50900010</v>
      </c>
      <c r="G1647" s="55" t="s">
        <v>490</v>
      </c>
      <c r="H1647" s="55" t="s">
        <v>89</v>
      </c>
      <c r="I1647" s="57">
        <v>556.85</v>
      </c>
      <c r="J1647" s="57">
        <v>556.85</v>
      </c>
      <c r="K1647" s="55" t="s">
        <v>4318</v>
      </c>
      <c r="L1647" s="55" t="s">
        <v>1644</v>
      </c>
      <c r="M1647" s="55" t="s">
        <v>4322</v>
      </c>
      <c r="N1647" s="56">
        <v>45777</v>
      </c>
      <c r="O1647" s="55" t="s">
        <v>1644</v>
      </c>
      <c r="P1647" s="55" t="s">
        <v>329</v>
      </c>
      <c r="Q1647" s="55" t="s">
        <v>330</v>
      </c>
      <c r="R1647" s="55" t="s">
        <v>1644</v>
      </c>
      <c r="S1647" s="55" t="s">
        <v>1644</v>
      </c>
      <c r="T1647" s="55" t="s">
        <v>1644</v>
      </c>
      <c r="U1647" s="55" t="s">
        <v>4146</v>
      </c>
      <c r="V1647" s="55" t="s">
        <v>1881</v>
      </c>
      <c r="W1647" s="55" t="s">
        <v>1644</v>
      </c>
      <c r="X1647" s="56"/>
      <c r="Y1647" s="55" t="s">
        <v>1644</v>
      </c>
      <c r="Z1647" s="56"/>
      <c r="AA1647" s="55" t="s">
        <v>1644</v>
      </c>
      <c r="AB1647" s="59">
        <v>9494789</v>
      </c>
      <c r="AC1647" s="55" t="s">
        <v>1554</v>
      </c>
      <c r="AD1647" s="55" t="s">
        <v>1644</v>
      </c>
      <c r="AE1647" s="58">
        <v>0</v>
      </c>
      <c r="AF1647" s="55" t="s">
        <v>1644</v>
      </c>
      <c r="AG1647" s="55" t="s">
        <v>1644</v>
      </c>
      <c r="AH1647" s="55" t="s">
        <v>1644</v>
      </c>
      <c r="AI1647" s="55" t="s">
        <v>1644</v>
      </c>
      <c r="AJ1647" s="55" t="s">
        <v>1644</v>
      </c>
      <c r="AK1647" s="55" t="s">
        <v>1644</v>
      </c>
      <c r="AL1647" s="55" t="s">
        <v>1644</v>
      </c>
      <c r="AM1647" s="55" t="s">
        <v>3861</v>
      </c>
      <c r="AN1647" s="55" t="s">
        <v>1644</v>
      </c>
      <c r="AO1647" t="s">
        <v>3842</v>
      </c>
    </row>
    <row r="1648" spans="1:41" x14ac:dyDescent="0.25">
      <c r="A1648" s="56">
        <v>45777</v>
      </c>
      <c r="B1648" s="92" t="s">
        <v>2824</v>
      </c>
      <c r="C1648" s="55" t="s">
        <v>4322</v>
      </c>
      <c r="D1648" s="55" t="s">
        <v>3859</v>
      </c>
      <c r="E1648" s="55" t="s">
        <v>89</v>
      </c>
      <c r="F1648" s="55">
        <v>50900010</v>
      </c>
      <c r="G1648" s="55" t="s">
        <v>490</v>
      </c>
      <c r="H1648" s="55" t="s">
        <v>89</v>
      </c>
      <c r="I1648" s="57">
        <v>1.28</v>
      </c>
      <c r="J1648" s="57">
        <v>1.28</v>
      </c>
      <c r="K1648" s="55" t="s">
        <v>4318</v>
      </c>
      <c r="L1648" s="55" t="s">
        <v>1644</v>
      </c>
      <c r="M1648" s="55" t="s">
        <v>4322</v>
      </c>
      <c r="N1648" s="56">
        <v>45777</v>
      </c>
      <c r="O1648" s="55" t="s">
        <v>1644</v>
      </c>
      <c r="P1648" s="55" t="s">
        <v>329</v>
      </c>
      <c r="Q1648" s="55" t="s">
        <v>330</v>
      </c>
      <c r="R1648" s="55" t="s">
        <v>1644</v>
      </c>
      <c r="S1648" s="55" t="s">
        <v>1644</v>
      </c>
      <c r="T1648" s="55" t="s">
        <v>1644</v>
      </c>
      <c r="U1648" s="55" t="s">
        <v>4137</v>
      </c>
      <c r="V1648" s="55" t="s">
        <v>1718</v>
      </c>
      <c r="W1648" s="55" t="s">
        <v>1644</v>
      </c>
      <c r="X1648" s="56"/>
      <c r="Y1648" s="55" t="s">
        <v>1644</v>
      </c>
      <c r="Z1648" s="56"/>
      <c r="AA1648" s="55" t="s">
        <v>1644</v>
      </c>
      <c r="AB1648" s="59">
        <v>24204</v>
      </c>
      <c r="AC1648" s="55" t="s">
        <v>1554</v>
      </c>
      <c r="AD1648" s="55" t="s">
        <v>1644</v>
      </c>
      <c r="AE1648" s="58">
        <v>0</v>
      </c>
      <c r="AF1648" s="55" t="s">
        <v>1644</v>
      </c>
      <c r="AG1648" s="55" t="s">
        <v>1644</v>
      </c>
      <c r="AH1648" s="55" t="s">
        <v>1644</v>
      </c>
      <c r="AI1648" s="55" t="s">
        <v>1644</v>
      </c>
      <c r="AJ1648" s="55" t="s">
        <v>1644</v>
      </c>
      <c r="AK1648" s="55" t="s">
        <v>1644</v>
      </c>
      <c r="AL1648" s="55" t="s">
        <v>1644</v>
      </c>
      <c r="AM1648" s="55" t="s">
        <v>3861</v>
      </c>
      <c r="AN1648" s="55" t="s">
        <v>1644</v>
      </c>
      <c r="AO1648" t="s">
        <v>3842</v>
      </c>
    </row>
    <row r="1649" spans="1:41" x14ac:dyDescent="0.25">
      <c r="A1649" s="56">
        <v>45777</v>
      </c>
      <c r="B1649" s="92" t="s">
        <v>2824</v>
      </c>
      <c r="C1649" s="55" t="s">
        <v>4322</v>
      </c>
      <c r="D1649" s="55" t="s">
        <v>3859</v>
      </c>
      <c r="E1649" s="55" t="s">
        <v>89</v>
      </c>
      <c r="F1649" s="55">
        <v>50900010</v>
      </c>
      <c r="G1649" s="55" t="s">
        <v>490</v>
      </c>
      <c r="H1649" s="55" t="s">
        <v>89</v>
      </c>
      <c r="I1649" s="57">
        <v>122.42</v>
      </c>
      <c r="J1649" s="57">
        <v>122.42</v>
      </c>
      <c r="K1649" s="55" t="s">
        <v>4318</v>
      </c>
      <c r="L1649" s="55" t="s">
        <v>1644</v>
      </c>
      <c r="M1649" s="55" t="s">
        <v>4322</v>
      </c>
      <c r="N1649" s="56">
        <v>45777</v>
      </c>
      <c r="O1649" s="55" t="s">
        <v>1644</v>
      </c>
      <c r="P1649" s="55" t="s">
        <v>329</v>
      </c>
      <c r="Q1649" s="55" t="s">
        <v>330</v>
      </c>
      <c r="R1649" s="55" t="s">
        <v>1644</v>
      </c>
      <c r="S1649" s="55" t="s">
        <v>1644</v>
      </c>
      <c r="T1649" s="55" t="s">
        <v>1644</v>
      </c>
      <c r="U1649" s="55" t="s">
        <v>4168</v>
      </c>
      <c r="V1649" s="55" t="s">
        <v>1881</v>
      </c>
      <c r="W1649" s="55" t="s">
        <v>1644</v>
      </c>
      <c r="X1649" s="56"/>
      <c r="Y1649" s="55" t="s">
        <v>1644</v>
      </c>
      <c r="Z1649" s="56"/>
      <c r="AA1649" s="55" t="s">
        <v>1644</v>
      </c>
      <c r="AB1649" s="59">
        <v>2417672</v>
      </c>
      <c r="AC1649" s="55" t="s">
        <v>1554</v>
      </c>
      <c r="AD1649" s="55" t="s">
        <v>1644</v>
      </c>
      <c r="AE1649" s="58">
        <v>0</v>
      </c>
      <c r="AF1649" s="55" t="s">
        <v>1644</v>
      </c>
      <c r="AG1649" s="55" t="s">
        <v>1644</v>
      </c>
      <c r="AH1649" s="55" t="s">
        <v>1644</v>
      </c>
      <c r="AI1649" s="55" t="s">
        <v>1644</v>
      </c>
      <c r="AJ1649" s="55" t="s">
        <v>1644</v>
      </c>
      <c r="AK1649" s="55" t="s">
        <v>1644</v>
      </c>
      <c r="AL1649" s="55" t="s">
        <v>1644</v>
      </c>
      <c r="AM1649" s="55" t="s">
        <v>3861</v>
      </c>
      <c r="AN1649" s="55" t="s">
        <v>1644</v>
      </c>
      <c r="AO1649" t="s">
        <v>3842</v>
      </c>
    </row>
    <row r="1650" spans="1:41" x14ac:dyDescent="0.25">
      <c r="A1650" s="56">
        <v>45777</v>
      </c>
      <c r="B1650" s="92" t="s">
        <v>2824</v>
      </c>
      <c r="C1650" s="55" t="s">
        <v>4322</v>
      </c>
      <c r="D1650" s="55" t="s">
        <v>3859</v>
      </c>
      <c r="E1650" s="55" t="s">
        <v>89</v>
      </c>
      <c r="F1650" s="55">
        <v>50900010</v>
      </c>
      <c r="G1650" s="55" t="s">
        <v>490</v>
      </c>
      <c r="H1650" s="55" t="s">
        <v>89</v>
      </c>
      <c r="I1650" s="57">
        <v>570.71</v>
      </c>
      <c r="J1650" s="57">
        <v>570.71</v>
      </c>
      <c r="K1650" s="55" t="s">
        <v>4318</v>
      </c>
      <c r="L1650" s="55" t="s">
        <v>1644</v>
      </c>
      <c r="M1650" s="55" t="s">
        <v>4322</v>
      </c>
      <c r="N1650" s="56">
        <v>45777</v>
      </c>
      <c r="O1650" s="55" t="s">
        <v>1644</v>
      </c>
      <c r="P1650" s="55" t="s">
        <v>329</v>
      </c>
      <c r="Q1650" s="55" t="s">
        <v>330</v>
      </c>
      <c r="R1650" s="55" t="s">
        <v>1644</v>
      </c>
      <c r="S1650" s="55" t="s">
        <v>1644</v>
      </c>
      <c r="T1650" s="55" t="s">
        <v>1644</v>
      </c>
      <c r="U1650" s="55" t="s">
        <v>4127</v>
      </c>
      <c r="V1650" s="55" t="s">
        <v>1881</v>
      </c>
      <c r="W1650" s="55" t="s">
        <v>1644</v>
      </c>
      <c r="X1650" s="56"/>
      <c r="Y1650" s="55" t="s">
        <v>1644</v>
      </c>
      <c r="Z1650" s="56"/>
      <c r="AA1650" s="55" t="s">
        <v>1644</v>
      </c>
      <c r="AB1650" s="59">
        <v>13392808</v>
      </c>
      <c r="AC1650" s="55" t="s">
        <v>1554</v>
      </c>
      <c r="AD1650" s="55" t="s">
        <v>1644</v>
      </c>
      <c r="AE1650" s="58">
        <v>0</v>
      </c>
      <c r="AF1650" s="55" t="s">
        <v>1644</v>
      </c>
      <c r="AG1650" s="55" t="s">
        <v>1644</v>
      </c>
      <c r="AH1650" s="55" t="s">
        <v>1644</v>
      </c>
      <c r="AI1650" s="55" t="s">
        <v>1644</v>
      </c>
      <c r="AJ1650" s="55" t="s">
        <v>1644</v>
      </c>
      <c r="AK1650" s="55" t="s">
        <v>1644</v>
      </c>
      <c r="AL1650" s="55" t="s">
        <v>1644</v>
      </c>
      <c r="AM1650" s="55" t="s">
        <v>3861</v>
      </c>
      <c r="AN1650" s="55" t="s">
        <v>1644</v>
      </c>
      <c r="AO1650" t="s">
        <v>3842</v>
      </c>
    </row>
    <row r="1651" spans="1:41" x14ac:dyDescent="0.25">
      <c r="A1651" s="56">
        <v>45777</v>
      </c>
      <c r="B1651" s="92" t="s">
        <v>2824</v>
      </c>
      <c r="C1651" s="55" t="s">
        <v>4322</v>
      </c>
      <c r="D1651" s="55" t="s">
        <v>3859</v>
      </c>
      <c r="E1651" s="55" t="s">
        <v>89</v>
      </c>
      <c r="F1651" s="55">
        <v>50900010</v>
      </c>
      <c r="G1651" s="55" t="s">
        <v>490</v>
      </c>
      <c r="H1651" s="55" t="s">
        <v>89</v>
      </c>
      <c r="I1651" s="57">
        <v>80.78</v>
      </c>
      <c r="J1651" s="57">
        <v>80.78</v>
      </c>
      <c r="K1651" s="55" t="s">
        <v>4318</v>
      </c>
      <c r="L1651" s="55" t="s">
        <v>1644</v>
      </c>
      <c r="M1651" s="55" t="s">
        <v>4322</v>
      </c>
      <c r="N1651" s="56">
        <v>45777</v>
      </c>
      <c r="O1651" s="55" t="s">
        <v>1644</v>
      </c>
      <c r="P1651" s="55" t="s">
        <v>329</v>
      </c>
      <c r="Q1651" s="55" t="s">
        <v>330</v>
      </c>
      <c r="R1651" s="55" t="s">
        <v>1644</v>
      </c>
      <c r="S1651" s="55" t="s">
        <v>1644</v>
      </c>
      <c r="T1651" s="55" t="s">
        <v>1644</v>
      </c>
      <c r="U1651" s="55" t="s">
        <v>4167</v>
      </c>
      <c r="V1651" s="55" t="s">
        <v>1881</v>
      </c>
      <c r="W1651" s="55" t="s">
        <v>1644</v>
      </c>
      <c r="X1651" s="56"/>
      <c r="Y1651" s="55" t="s">
        <v>1644</v>
      </c>
      <c r="Z1651" s="56"/>
      <c r="AA1651" s="55" t="s">
        <v>1644</v>
      </c>
      <c r="AB1651" s="59">
        <v>1436128</v>
      </c>
      <c r="AC1651" s="55" t="s">
        <v>1554</v>
      </c>
      <c r="AD1651" s="55" t="s">
        <v>1644</v>
      </c>
      <c r="AE1651" s="58">
        <v>0</v>
      </c>
      <c r="AF1651" s="55" t="s">
        <v>1644</v>
      </c>
      <c r="AG1651" s="55" t="s">
        <v>1644</v>
      </c>
      <c r="AH1651" s="55" t="s">
        <v>1644</v>
      </c>
      <c r="AI1651" s="55" t="s">
        <v>1644</v>
      </c>
      <c r="AJ1651" s="55" t="s">
        <v>1644</v>
      </c>
      <c r="AK1651" s="55" t="s">
        <v>1644</v>
      </c>
      <c r="AL1651" s="55" t="s">
        <v>1644</v>
      </c>
      <c r="AM1651" s="55" t="s">
        <v>3861</v>
      </c>
      <c r="AN1651" s="55" t="s">
        <v>1644</v>
      </c>
      <c r="AO1651" t="s">
        <v>3842</v>
      </c>
    </row>
    <row r="1652" spans="1:41" x14ac:dyDescent="0.25">
      <c r="A1652" s="56">
        <v>45777</v>
      </c>
      <c r="B1652" s="92" t="s">
        <v>2824</v>
      </c>
      <c r="C1652" s="55" t="s">
        <v>4322</v>
      </c>
      <c r="D1652" s="55" t="s">
        <v>3859</v>
      </c>
      <c r="E1652" s="55" t="s">
        <v>89</v>
      </c>
      <c r="F1652" s="55">
        <v>50900010</v>
      </c>
      <c r="G1652" s="55" t="s">
        <v>490</v>
      </c>
      <c r="H1652" s="55" t="s">
        <v>89</v>
      </c>
      <c r="I1652" s="57">
        <v>4.24</v>
      </c>
      <c r="J1652" s="57">
        <v>4.24</v>
      </c>
      <c r="K1652" s="55" t="s">
        <v>4318</v>
      </c>
      <c r="L1652" s="55" t="s">
        <v>1644</v>
      </c>
      <c r="M1652" s="55" t="s">
        <v>4322</v>
      </c>
      <c r="N1652" s="56">
        <v>45777</v>
      </c>
      <c r="O1652" s="55" t="s">
        <v>1644</v>
      </c>
      <c r="P1652" s="55" t="s">
        <v>329</v>
      </c>
      <c r="Q1652" s="55" t="s">
        <v>330</v>
      </c>
      <c r="R1652" s="55" t="s">
        <v>1644</v>
      </c>
      <c r="S1652" s="55" t="s">
        <v>1644</v>
      </c>
      <c r="T1652" s="55" t="s">
        <v>1644</v>
      </c>
      <c r="U1652" s="55" t="s">
        <v>4176</v>
      </c>
      <c r="V1652" s="55" t="s">
        <v>1718</v>
      </c>
      <c r="W1652" s="55" t="s">
        <v>1644</v>
      </c>
      <c r="X1652" s="56"/>
      <c r="Y1652" s="55" t="s">
        <v>1644</v>
      </c>
      <c r="Z1652" s="56"/>
      <c r="AA1652" s="55" t="s">
        <v>1644</v>
      </c>
      <c r="AB1652" s="59">
        <v>186894</v>
      </c>
      <c r="AC1652" s="55" t="s">
        <v>1554</v>
      </c>
      <c r="AD1652" s="55" t="s">
        <v>1644</v>
      </c>
      <c r="AE1652" s="58">
        <v>0</v>
      </c>
      <c r="AF1652" s="55" t="s">
        <v>1644</v>
      </c>
      <c r="AG1652" s="55" t="s">
        <v>1644</v>
      </c>
      <c r="AH1652" s="55" t="s">
        <v>1644</v>
      </c>
      <c r="AI1652" s="55" t="s">
        <v>1644</v>
      </c>
      <c r="AJ1652" s="55" t="s">
        <v>1644</v>
      </c>
      <c r="AK1652" s="55" t="s">
        <v>1644</v>
      </c>
      <c r="AL1652" s="55" t="s">
        <v>1644</v>
      </c>
      <c r="AM1652" s="55" t="s">
        <v>3861</v>
      </c>
      <c r="AN1652" s="55" t="s">
        <v>1644</v>
      </c>
      <c r="AO1652" t="s">
        <v>3842</v>
      </c>
    </row>
    <row r="1653" spans="1:41" x14ac:dyDescent="0.25">
      <c r="A1653" s="56">
        <v>45777</v>
      </c>
      <c r="B1653" s="92" t="s">
        <v>2824</v>
      </c>
      <c r="C1653" s="55" t="s">
        <v>4322</v>
      </c>
      <c r="D1653" s="55" t="s">
        <v>3859</v>
      </c>
      <c r="E1653" s="55" t="s">
        <v>89</v>
      </c>
      <c r="F1653" s="55">
        <v>50900010</v>
      </c>
      <c r="G1653" s="55" t="s">
        <v>490</v>
      </c>
      <c r="H1653" s="55" t="s">
        <v>89</v>
      </c>
      <c r="I1653" s="57">
        <v>277.08</v>
      </c>
      <c r="J1653" s="57">
        <v>277.08</v>
      </c>
      <c r="K1653" s="55" t="s">
        <v>4318</v>
      </c>
      <c r="L1653" s="55" t="s">
        <v>1644</v>
      </c>
      <c r="M1653" s="55" t="s">
        <v>4322</v>
      </c>
      <c r="N1653" s="56">
        <v>45777</v>
      </c>
      <c r="O1653" s="55" t="s">
        <v>1644</v>
      </c>
      <c r="P1653" s="55" t="s">
        <v>329</v>
      </c>
      <c r="Q1653" s="55" t="s">
        <v>330</v>
      </c>
      <c r="R1653" s="55" t="s">
        <v>1644</v>
      </c>
      <c r="S1653" s="55" t="s">
        <v>1644</v>
      </c>
      <c r="T1653" s="55" t="s">
        <v>1644</v>
      </c>
      <c r="U1653" s="55" t="s">
        <v>4134</v>
      </c>
      <c r="V1653" s="55" t="s">
        <v>1881</v>
      </c>
      <c r="W1653" s="55" t="s">
        <v>1644</v>
      </c>
      <c r="X1653" s="56"/>
      <c r="Y1653" s="55" t="s">
        <v>1644</v>
      </c>
      <c r="Z1653" s="56"/>
      <c r="AA1653" s="55" t="s">
        <v>1644</v>
      </c>
      <c r="AB1653" s="59">
        <v>0</v>
      </c>
      <c r="AC1653" s="55" t="s">
        <v>1554</v>
      </c>
      <c r="AD1653" s="55" t="s">
        <v>1644</v>
      </c>
      <c r="AE1653" s="58">
        <v>0</v>
      </c>
      <c r="AF1653" s="55" t="s">
        <v>1644</v>
      </c>
      <c r="AG1653" s="55" t="s">
        <v>1644</v>
      </c>
      <c r="AH1653" s="55" t="s">
        <v>1644</v>
      </c>
      <c r="AI1653" s="55" t="s">
        <v>1644</v>
      </c>
      <c r="AJ1653" s="55" t="s">
        <v>1644</v>
      </c>
      <c r="AK1653" s="55" t="s">
        <v>1644</v>
      </c>
      <c r="AL1653" s="55" t="s">
        <v>1644</v>
      </c>
      <c r="AM1653" s="55" t="s">
        <v>3861</v>
      </c>
      <c r="AN1653" s="55" t="s">
        <v>1644</v>
      </c>
      <c r="AO1653" t="s">
        <v>3842</v>
      </c>
    </row>
    <row r="1654" spans="1:41" x14ac:dyDescent="0.25">
      <c r="A1654" s="56">
        <v>45777</v>
      </c>
      <c r="B1654" s="92" t="s">
        <v>2824</v>
      </c>
      <c r="C1654" s="55" t="s">
        <v>4322</v>
      </c>
      <c r="D1654" s="55" t="s">
        <v>3859</v>
      </c>
      <c r="E1654" s="55" t="s">
        <v>89</v>
      </c>
      <c r="F1654" s="55">
        <v>50900010</v>
      </c>
      <c r="G1654" s="55" t="s">
        <v>490</v>
      </c>
      <c r="H1654" s="55" t="s">
        <v>89</v>
      </c>
      <c r="I1654" s="57">
        <v>274.02</v>
      </c>
      <c r="J1654" s="57">
        <v>274.02</v>
      </c>
      <c r="K1654" s="55" t="s">
        <v>4318</v>
      </c>
      <c r="L1654" s="55" t="s">
        <v>1644</v>
      </c>
      <c r="M1654" s="55" t="s">
        <v>4322</v>
      </c>
      <c r="N1654" s="56">
        <v>45777</v>
      </c>
      <c r="O1654" s="55" t="s">
        <v>1644</v>
      </c>
      <c r="P1654" s="55" t="s">
        <v>329</v>
      </c>
      <c r="Q1654" s="55" t="s">
        <v>330</v>
      </c>
      <c r="R1654" s="55" t="s">
        <v>1644</v>
      </c>
      <c r="S1654" s="55" t="s">
        <v>1644</v>
      </c>
      <c r="T1654" s="55" t="s">
        <v>1644</v>
      </c>
      <c r="U1654" s="55" t="s">
        <v>4157</v>
      </c>
      <c r="V1654" s="55" t="s">
        <v>1881</v>
      </c>
      <c r="W1654" s="55" t="s">
        <v>1644</v>
      </c>
      <c r="X1654" s="56"/>
      <c r="Y1654" s="55" t="s">
        <v>1644</v>
      </c>
      <c r="Z1654" s="56"/>
      <c r="AA1654" s="55" t="s">
        <v>1644</v>
      </c>
      <c r="AB1654" s="59">
        <v>4634242</v>
      </c>
      <c r="AC1654" s="55" t="s">
        <v>1554</v>
      </c>
      <c r="AD1654" s="55" t="s">
        <v>1644</v>
      </c>
      <c r="AE1654" s="58">
        <v>0</v>
      </c>
      <c r="AF1654" s="55" t="s">
        <v>1644</v>
      </c>
      <c r="AG1654" s="55" t="s">
        <v>1644</v>
      </c>
      <c r="AH1654" s="55" t="s">
        <v>1644</v>
      </c>
      <c r="AI1654" s="55" t="s">
        <v>1644</v>
      </c>
      <c r="AJ1654" s="55" t="s">
        <v>1644</v>
      </c>
      <c r="AK1654" s="55" t="s">
        <v>1644</v>
      </c>
      <c r="AL1654" s="55" t="s">
        <v>1644</v>
      </c>
      <c r="AM1654" s="55" t="s">
        <v>3861</v>
      </c>
      <c r="AN1654" s="55" t="s">
        <v>1644</v>
      </c>
      <c r="AO1654" t="s">
        <v>3842</v>
      </c>
    </row>
    <row r="1655" spans="1:41" x14ac:dyDescent="0.25">
      <c r="A1655" s="56">
        <v>45777</v>
      </c>
      <c r="B1655" s="92" t="s">
        <v>2824</v>
      </c>
      <c r="C1655" s="55" t="s">
        <v>4322</v>
      </c>
      <c r="D1655" s="55" t="s">
        <v>3859</v>
      </c>
      <c r="E1655" s="55" t="s">
        <v>89</v>
      </c>
      <c r="F1655" s="55">
        <v>50900010</v>
      </c>
      <c r="G1655" s="55" t="s">
        <v>490</v>
      </c>
      <c r="H1655" s="55" t="s">
        <v>89</v>
      </c>
      <c r="I1655" s="57">
        <v>0.63</v>
      </c>
      <c r="J1655" s="57">
        <v>0.63</v>
      </c>
      <c r="K1655" s="55" t="s">
        <v>4318</v>
      </c>
      <c r="L1655" s="55" t="s">
        <v>1644</v>
      </c>
      <c r="M1655" s="55" t="s">
        <v>4322</v>
      </c>
      <c r="N1655" s="56">
        <v>45777</v>
      </c>
      <c r="O1655" s="55" t="s">
        <v>1644</v>
      </c>
      <c r="P1655" s="55" t="s">
        <v>329</v>
      </c>
      <c r="Q1655" s="55" t="s">
        <v>330</v>
      </c>
      <c r="R1655" s="55" t="s">
        <v>1644</v>
      </c>
      <c r="S1655" s="55" t="s">
        <v>1644</v>
      </c>
      <c r="T1655" s="55" t="s">
        <v>1644</v>
      </c>
      <c r="U1655" s="55" t="s">
        <v>4164</v>
      </c>
      <c r="V1655" s="55" t="s">
        <v>1718</v>
      </c>
      <c r="W1655" s="55" t="s">
        <v>1644</v>
      </c>
      <c r="X1655" s="56"/>
      <c r="Y1655" s="55" t="s">
        <v>1644</v>
      </c>
      <c r="Z1655" s="56"/>
      <c r="AA1655" s="55" t="s">
        <v>1644</v>
      </c>
      <c r="AB1655" s="59">
        <v>11867</v>
      </c>
      <c r="AC1655" s="55" t="s">
        <v>1554</v>
      </c>
      <c r="AD1655" s="55" t="s">
        <v>1644</v>
      </c>
      <c r="AE1655" s="58">
        <v>0</v>
      </c>
      <c r="AF1655" s="55" t="s">
        <v>1644</v>
      </c>
      <c r="AG1655" s="55" t="s">
        <v>1644</v>
      </c>
      <c r="AH1655" s="55" t="s">
        <v>1644</v>
      </c>
      <c r="AI1655" s="55" t="s">
        <v>1644</v>
      </c>
      <c r="AJ1655" s="55" t="s">
        <v>1644</v>
      </c>
      <c r="AK1655" s="55" t="s">
        <v>1644</v>
      </c>
      <c r="AL1655" s="55" t="s">
        <v>1644</v>
      </c>
      <c r="AM1655" s="55" t="s">
        <v>3861</v>
      </c>
      <c r="AN1655" s="55" t="s">
        <v>1644</v>
      </c>
      <c r="AO1655" t="s">
        <v>3842</v>
      </c>
    </row>
    <row r="1656" spans="1:41" x14ac:dyDescent="0.25">
      <c r="A1656" s="56">
        <v>45777</v>
      </c>
      <c r="B1656" s="92" t="s">
        <v>2824</v>
      </c>
      <c r="C1656" s="55" t="s">
        <v>4322</v>
      </c>
      <c r="D1656" s="55" t="s">
        <v>3859</v>
      </c>
      <c r="E1656" s="55" t="s">
        <v>89</v>
      </c>
      <c r="F1656" s="55">
        <v>50900010</v>
      </c>
      <c r="G1656" s="55" t="s">
        <v>490</v>
      </c>
      <c r="H1656" s="55" t="s">
        <v>89</v>
      </c>
      <c r="I1656" s="57">
        <v>3.78</v>
      </c>
      <c r="J1656" s="57">
        <v>3.78</v>
      </c>
      <c r="K1656" s="55" t="s">
        <v>4318</v>
      </c>
      <c r="L1656" s="55" t="s">
        <v>1644</v>
      </c>
      <c r="M1656" s="55" t="s">
        <v>4322</v>
      </c>
      <c r="N1656" s="56">
        <v>45777</v>
      </c>
      <c r="O1656" s="55" t="s">
        <v>1644</v>
      </c>
      <c r="P1656" s="55" t="s">
        <v>329</v>
      </c>
      <c r="Q1656" s="55" t="s">
        <v>330</v>
      </c>
      <c r="R1656" s="55" t="s">
        <v>1644</v>
      </c>
      <c r="S1656" s="55" t="s">
        <v>1644</v>
      </c>
      <c r="T1656" s="55" t="s">
        <v>1644</v>
      </c>
      <c r="U1656" s="55" t="s">
        <v>4171</v>
      </c>
      <c r="V1656" s="55" t="s">
        <v>1881</v>
      </c>
      <c r="W1656" s="55" t="s">
        <v>1644</v>
      </c>
      <c r="X1656" s="56"/>
      <c r="Y1656" s="55" t="s">
        <v>1644</v>
      </c>
      <c r="Z1656" s="56"/>
      <c r="AA1656" s="55" t="s">
        <v>1644</v>
      </c>
      <c r="AB1656" s="59">
        <v>74808</v>
      </c>
      <c r="AC1656" s="55" t="s">
        <v>1554</v>
      </c>
      <c r="AD1656" s="55" t="s">
        <v>1644</v>
      </c>
      <c r="AE1656" s="58">
        <v>0</v>
      </c>
      <c r="AF1656" s="55" t="s">
        <v>1644</v>
      </c>
      <c r="AG1656" s="55" t="s">
        <v>1644</v>
      </c>
      <c r="AH1656" s="55" t="s">
        <v>1644</v>
      </c>
      <c r="AI1656" s="55" t="s">
        <v>1644</v>
      </c>
      <c r="AJ1656" s="55" t="s">
        <v>1644</v>
      </c>
      <c r="AK1656" s="55" t="s">
        <v>1644</v>
      </c>
      <c r="AL1656" s="55" t="s">
        <v>1644</v>
      </c>
      <c r="AM1656" s="55" t="s">
        <v>3861</v>
      </c>
      <c r="AN1656" s="55" t="s">
        <v>1644</v>
      </c>
      <c r="AO1656" t="s">
        <v>3842</v>
      </c>
    </row>
    <row r="1657" spans="1:41" x14ac:dyDescent="0.25">
      <c r="A1657" s="56">
        <v>45777</v>
      </c>
      <c r="B1657" s="92" t="s">
        <v>2824</v>
      </c>
      <c r="C1657" s="55" t="s">
        <v>4322</v>
      </c>
      <c r="D1657" s="55" t="s">
        <v>3859</v>
      </c>
      <c r="E1657" s="55" t="s">
        <v>89</v>
      </c>
      <c r="F1657" s="55">
        <v>50900010</v>
      </c>
      <c r="G1657" s="55" t="s">
        <v>490</v>
      </c>
      <c r="H1657" s="55" t="s">
        <v>89</v>
      </c>
      <c r="I1657" s="57">
        <v>105.64</v>
      </c>
      <c r="J1657" s="57">
        <v>105.64</v>
      </c>
      <c r="K1657" s="55" t="s">
        <v>4318</v>
      </c>
      <c r="L1657" s="55" t="s">
        <v>1644</v>
      </c>
      <c r="M1657" s="55" t="s">
        <v>4322</v>
      </c>
      <c r="N1657" s="56">
        <v>45777</v>
      </c>
      <c r="O1657" s="55" t="s">
        <v>1644</v>
      </c>
      <c r="P1657" s="55" t="s">
        <v>329</v>
      </c>
      <c r="Q1657" s="55" t="s">
        <v>330</v>
      </c>
      <c r="R1657" s="55" t="s">
        <v>1644</v>
      </c>
      <c r="S1657" s="55" t="s">
        <v>1644</v>
      </c>
      <c r="T1657" s="55" t="s">
        <v>1644</v>
      </c>
      <c r="U1657" s="55" t="s">
        <v>4152</v>
      </c>
      <c r="V1657" s="55" t="s">
        <v>1881</v>
      </c>
      <c r="W1657" s="55" t="s">
        <v>1644</v>
      </c>
      <c r="X1657" s="56"/>
      <c r="Y1657" s="55" t="s">
        <v>1644</v>
      </c>
      <c r="Z1657" s="56"/>
      <c r="AA1657" s="55" t="s">
        <v>1644</v>
      </c>
      <c r="AB1657" s="59">
        <v>0</v>
      </c>
      <c r="AC1657" s="55" t="s">
        <v>1554</v>
      </c>
      <c r="AD1657" s="55" t="s">
        <v>1644</v>
      </c>
      <c r="AE1657" s="58">
        <v>0</v>
      </c>
      <c r="AF1657" s="55" t="s">
        <v>1644</v>
      </c>
      <c r="AG1657" s="55" t="s">
        <v>1644</v>
      </c>
      <c r="AH1657" s="55" t="s">
        <v>1644</v>
      </c>
      <c r="AI1657" s="55" t="s">
        <v>1644</v>
      </c>
      <c r="AJ1657" s="55" t="s">
        <v>1644</v>
      </c>
      <c r="AK1657" s="55" t="s">
        <v>1644</v>
      </c>
      <c r="AL1657" s="55" t="s">
        <v>1644</v>
      </c>
      <c r="AM1657" s="55" t="s">
        <v>3861</v>
      </c>
      <c r="AN1657" s="55" t="s">
        <v>1644</v>
      </c>
      <c r="AO1657" t="s">
        <v>3842</v>
      </c>
    </row>
    <row r="1658" spans="1:41" x14ac:dyDescent="0.25">
      <c r="A1658" s="56">
        <v>45777</v>
      </c>
      <c r="B1658" s="92" t="s">
        <v>2824</v>
      </c>
      <c r="C1658" s="55" t="s">
        <v>4322</v>
      </c>
      <c r="D1658" s="55" t="s">
        <v>3859</v>
      </c>
      <c r="E1658" s="55" t="s">
        <v>89</v>
      </c>
      <c r="F1658" s="55">
        <v>50900010</v>
      </c>
      <c r="G1658" s="55" t="s">
        <v>490</v>
      </c>
      <c r="H1658" s="55" t="s">
        <v>89</v>
      </c>
      <c r="I1658" s="57">
        <v>0.06</v>
      </c>
      <c r="J1658" s="57">
        <v>0.06</v>
      </c>
      <c r="K1658" s="55" t="s">
        <v>4318</v>
      </c>
      <c r="L1658" s="55" t="s">
        <v>1644</v>
      </c>
      <c r="M1658" s="55" t="s">
        <v>4322</v>
      </c>
      <c r="N1658" s="56">
        <v>45777</v>
      </c>
      <c r="O1658" s="55" t="s">
        <v>1644</v>
      </c>
      <c r="P1658" s="55" t="s">
        <v>329</v>
      </c>
      <c r="Q1658" s="55" t="s">
        <v>330</v>
      </c>
      <c r="R1658" s="55" t="s">
        <v>1644</v>
      </c>
      <c r="S1658" s="55" t="s">
        <v>1644</v>
      </c>
      <c r="T1658" s="55" t="s">
        <v>1644</v>
      </c>
      <c r="U1658" s="55" t="s">
        <v>4160</v>
      </c>
      <c r="V1658" s="55" t="s">
        <v>1718</v>
      </c>
      <c r="W1658" s="55" t="s">
        <v>1644</v>
      </c>
      <c r="X1658" s="56"/>
      <c r="Y1658" s="55" t="s">
        <v>1644</v>
      </c>
      <c r="Z1658" s="56"/>
      <c r="AA1658" s="55" t="s">
        <v>1644</v>
      </c>
      <c r="AB1658" s="59">
        <v>1118</v>
      </c>
      <c r="AC1658" s="55" t="s">
        <v>1554</v>
      </c>
      <c r="AD1658" s="55" t="s">
        <v>1644</v>
      </c>
      <c r="AE1658" s="58">
        <v>0</v>
      </c>
      <c r="AF1658" s="55" t="s">
        <v>1644</v>
      </c>
      <c r="AG1658" s="55" t="s">
        <v>1644</v>
      </c>
      <c r="AH1658" s="55" t="s">
        <v>1644</v>
      </c>
      <c r="AI1658" s="55" t="s">
        <v>1644</v>
      </c>
      <c r="AJ1658" s="55" t="s">
        <v>1644</v>
      </c>
      <c r="AK1658" s="55" t="s">
        <v>1644</v>
      </c>
      <c r="AL1658" s="55" t="s">
        <v>1644</v>
      </c>
      <c r="AM1658" s="55" t="s">
        <v>3861</v>
      </c>
      <c r="AN1658" s="55" t="s">
        <v>1644</v>
      </c>
      <c r="AO1658" t="s">
        <v>3842</v>
      </c>
    </row>
    <row r="1659" spans="1:41" x14ac:dyDescent="0.25">
      <c r="A1659" s="56">
        <v>45777</v>
      </c>
      <c r="B1659" s="92" t="s">
        <v>2824</v>
      </c>
      <c r="C1659" s="55" t="s">
        <v>4322</v>
      </c>
      <c r="D1659" s="55" t="s">
        <v>3859</v>
      </c>
      <c r="E1659" s="55" t="s">
        <v>89</v>
      </c>
      <c r="F1659" s="55">
        <v>50900010</v>
      </c>
      <c r="G1659" s="55" t="s">
        <v>490</v>
      </c>
      <c r="H1659" s="55" t="s">
        <v>89</v>
      </c>
      <c r="I1659" s="57">
        <v>153.53</v>
      </c>
      <c r="J1659" s="57">
        <v>153.53</v>
      </c>
      <c r="K1659" s="55" t="s">
        <v>4318</v>
      </c>
      <c r="L1659" s="55" t="s">
        <v>1644</v>
      </c>
      <c r="M1659" s="55" t="s">
        <v>4322</v>
      </c>
      <c r="N1659" s="56">
        <v>45777</v>
      </c>
      <c r="O1659" s="55" t="s">
        <v>1644</v>
      </c>
      <c r="P1659" s="55" t="s">
        <v>329</v>
      </c>
      <c r="Q1659" s="55" t="s">
        <v>330</v>
      </c>
      <c r="R1659" s="55" t="s">
        <v>1644</v>
      </c>
      <c r="S1659" s="55" t="s">
        <v>1644</v>
      </c>
      <c r="T1659" s="55" t="s">
        <v>1644</v>
      </c>
      <c r="U1659" s="55" t="s">
        <v>4172</v>
      </c>
      <c r="V1659" s="55" t="s">
        <v>1881</v>
      </c>
      <c r="W1659" s="55" t="s">
        <v>1644</v>
      </c>
      <c r="X1659" s="56"/>
      <c r="Y1659" s="55" t="s">
        <v>1644</v>
      </c>
      <c r="Z1659" s="56"/>
      <c r="AA1659" s="55" t="s">
        <v>1644</v>
      </c>
      <c r="AB1659" s="59">
        <v>2715665</v>
      </c>
      <c r="AC1659" s="55" t="s">
        <v>1554</v>
      </c>
      <c r="AD1659" s="55" t="s">
        <v>1644</v>
      </c>
      <c r="AE1659" s="58">
        <v>0</v>
      </c>
      <c r="AF1659" s="55" t="s">
        <v>1644</v>
      </c>
      <c r="AG1659" s="55" t="s">
        <v>1644</v>
      </c>
      <c r="AH1659" s="55" t="s">
        <v>1644</v>
      </c>
      <c r="AI1659" s="55" t="s">
        <v>1644</v>
      </c>
      <c r="AJ1659" s="55" t="s">
        <v>1644</v>
      </c>
      <c r="AK1659" s="55" t="s">
        <v>1644</v>
      </c>
      <c r="AL1659" s="55" t="s">
        <v>1644</v>
      </c>
      <c r="AM1659" s="55" t="s">
        <v>3861</v>
      </c>
      <c r="AN1659" s="55" t="s">
        <v>1644</v>
      </c>
      <c r="AO1659" t="s">
        <v>3842</v>
      </c>
    </row>
    <row r="1660" spans="1:41" x14ac:dyDescent="0.25">
      <c r="A1660" s="56">
        <v>45777</v>
      </c>
      <c r="B1660" s="92" t="s">
        <v>2824</v>
      </c>
      <c r="C1660" s="55" t="s">
        <v>4322</v>
      </c>
      <c r="D1660" s="55" t="s">
        <v>3859</v>
      </c>
      <c r="E1660" s="55" t="s">
        <v>89</v>
      </c>
      <c r="F1660" s="55">
        <v>50900010</v>
      </c>
      <c r="G1660" s="55" t="s">
        <v>490</v>
      </c>
      <c r="H1660" s="55" t="s">
        <v>89</v>
      </c>
      <c r="I1660" s="57">
        <v>234.96</v>
      </c>
      <c r="J1660" s="57">
        <v>234.96</v>
      </c>
      <c r="K1660" s="55" t="s">
        <v>4318</v>
      </c>
      <c r="L1660" s="55" t="s">
        <v>1644</v>
      </c>
      <c r="M1660" s="55" t="s">
        <v>4322</v>
      </c>
      <c r="N1660" s="56">
        <v>45777</v>
      </c>
      <c r="O1660" s="55" t="s">
        <v>1644</v>
      </c>
      <c r="P1660" s="55" t="s">
        <v>4042</v>
      </c>
      <c r="Q1660" s="55" t="s">
        <v>4043</v>
      </c>
      <c r="R1660" s="55" t="s">
        <v>1644</v>
      </c>
      <c r="S1660" s="55" t="s">
        <v>1644</v>
      </c>
      <c r="T1660" s="55" t="s">
        <v>1644</v>
      </c>
      <c r="U1660" s="55" t="s">
        <v>4131</v>
      </c>
      <c r="V1660" s="55" t="s">
        <v>1881</v>
      </c>
      <c r="W1660" s="55" t="s">
        <v>1644</v>
      </c>
      <c r="X1660" s="56"/>
      <c r="Y1660" s="55" t="s">
        <v>1644</v>
      </c>
      <c r="Z1660" s="56"/>
      <c r="AA1660" s="55" t="s">
        <v>1644</v>
      </c>
      <c r="AB1660" s="59">
        <v>6358719</v>
      </c>
      <c r="AC1660" s="55" t="s">
        <v>1554</v>
      </c>
      <c r="AD1660" s="55" t="s">
        <v>1644</v>
      </c>
      <c r="AE1660" s="58">
        <v>0</v>
      </c>
      <c r="AF1660" s="55" t="s">
        <v>1644</v>
      </c>
      <c r="AG1660" s="55" t="s">
        <v>1644</v>
      </c>
      <c r="AH1660" s="55" t="s">
        <v>1644</v>
      </c>
      <c r="AI1660" s="55" t="s">
        <v>1644</v>
      </c>
      <c r="AJ1660" s="55" t="s">
        <v>1644</v>
      </c>
      <c r="AK1660" s="55" t="s">
        <v>1644</v>
      </c>
      <c r="AL1660" s="55" t="s">
        <v>1644</v>
      </c>
      <c r="AM1660" s="55" t="s">
        <v>3861</v>
      </c>
      <c r="AN1660" s="55" t="s">
        <v>1644</v>
      </c>
      <c r="AO1660" t="s">
        <v>4371</v>
      </c>
    </row>
    <row r="1661" spans="1:41" x14ac:dyDescent="0.25">
      <c r="A1661" s="56">
        <v>45777</v>
      </c>
      <c r="B1661" s="92" t="s">
        <v>2824</v>
      </c>
      <c r="C1661" s="55" t="s">
        <v>4322</v>
      </c>
      <c r="D1661" s="55" t="s">
        <v>3859</v>
      </c>
      <c r="E1661" s="55" t="s">
        <v>89</v>
      </c>
      <c r="F1661" s="55">
        <v>50900010</v>
      </c>
      <c r="G1661" s="55" t="s">
        <v>490</v>
      </c>
      <c r="H1661" s="55" t="s">
        <v>89</v>
      </c>
      <c r="I1661" s="57">
        <v>2.97</v>
      </c>
      <c r="J1661" s="57">
        <v>2.97</v>
      </c>
      <c r="K1661" s="55" t="s">
        <v>4318</v>
      </c>
      <c r="L1661" s="55" t="s">
        <v>1644</v>
      </c>
      <c r="M1661" s="55" t="s">
        <v>4322</v>
      </c>
      <c r="N1661" s="56">
        <v>45777</v>
      </c>
      <c r="O1661" s="55" t="s">
        <v>1644</v>
      </c>
      <c r="P1661" s="55" t="s">
        <v>4042</v>
      </c>
      <c r="Q1661" s="55" t="s">
        <v>4043</v>
      </c>
      <c r="R1661" s="55" t="s">
        <v>1644</v>
      </c>
      <c r="S1661" s="55" t="s">
        <v>1644</v>
      </c>
      <c r="T1661" s="55" t="s">
        <v>1644</v>
      </c>
      <c r="U1661" s="55" t="s">
        <v>4132</v>
      </c>
      <c r="V1661" s="55" t="s">
        <v>1718</v>
      </c>
      <c r="W1661" s="55" t="s">
        <v>1644</v>
      </c>
      <c r="X1661" s="56"/>
      <c r="Y1661" s="55" t="s">
        <v>1644</v>
      </c>
      <c r="Z1661" s="56"/>
      <c r="AA1661" s="55" t="s">
        <v>1644</v>
      </c>
      <c r="AB1661" s="59">
        <v>57731</v>
      </c>
      <c r="AC1661" s="55" t="s">
        <v>1554</v>
      </c>
      <c r="AD1661" s="55" t="s">
        <v>1644</v>
      </c>
      <c r="AE1661" s="58">
        <v>0</v>
      </c>
      <c r="AF1661" s="55" t="s">
        <v>1644</v>
      </c>
      <c r="AG1661" s="55" t="s">
        <v>1644</v>
      </c>
      <c r="AH1661" s="55" t="s">
        <v>1644</v>
      </c>
      <c r="AI1661" s="55" t="s">
        <v>1644</v>
      </c>
      <c r="AJ1661" s="55" t="s">
        <v>1644</v>
      </c>
      <c r="AK1661" s="55" t="s">
        <v>1644</v>
      </c>
      <c r="AL1661" s="55" t="s">
        <v>1644</v>
      </c>
      <c r="AM1661" s="55" t="s">
        <v>3861</v>
      </c>
      <c r="AN1661" s="55" t="s">
        <v>1644</v>
      </c>
      <c r="AO1661" t="s">
        <v>4371</v>
      </c>
    </row>
    <row r="1662" spans="1:41" x14ac:dyDescent="0.25">
      <c r="A1662" s="56">
        <v>45777</v>
      </c>
      <c r="B1662" s="92" t="s">
        <v>2824</v>
      </c>
      <c r="C1662" s="55" t="s">
        <v>4322</v>
      </c>
      <c r="D1662" s="55" t="s">
        <v>3859</v>
      </c>
      <c r="E1662" s="55" t="s">
        <v>89</v>
      </c>
      <c r="F1662" s="55">
        <v>50900010</v>
      </c>
      <c r="G1662" s="55" t="s">
        <v>490</v>
      </c>
      <c r="H1662" s="55" t="s">
        <v>89</v>
      </c>
      <c r="I1662" s="57">
        <v>77.78</v>
      </c>
      <c r="J1662" s="57">
        <v>77.78</v>
      </c>
      <c r="K1662" s="55" t="s">
        <v>4318</v>
      </c>
      <c r="L1662" s="55" t="s">
        <v>1644</v>
      </c>
      <c r="M1662" s="55" t="s">
        <v>4322</v>
      </c>
      <c r="N1662" s="56">
        <v>45777</v>
      </c>
      <c r="O1662" s="55" t="s">
        <v>1644</v>
      </c>
      <c r="P1662" s="55" t="s">
        <v>329</v>
      </c>
      <c r="Q1662" s="55" t="s">
        <v>330</v>
      </c>
      <c r="R1662" s="55" t="s">
        <v>1644</v>
      </c>
      <c r="S1662" s="55" t="s">
        <v>1644</v>
      </c>
      <c r="T1662" s="55" t="s">
        <v>1644</v>
      </c>
      <c r="U1662" s="55" t="s">
        <v>4122</v>
      </c>
      <c r="V1662" s="55" t="s">
        <v>1881</v>
      </c>
      <c r="W1662" s="55" t="s">
        <v>1644</v>
      </c>
      <c r="X1662" s="56"/>
      <c r="Y1662" s="55" t="s">
        <v>1644</v>
      </c>
      <c r="Z1662" s="56"/>
      <c r="AA1662" s="55" t="s">
        <v>1644</v>
      </c>
      <c r="AB1662" s="59">
        <v>1600561</v>
      </c>
      <c r="AC1662" s="55" t="s">
        <v>1554</v>
      </c>
      <c r="AD1662" s="55" t="s">
        <v>1644</v>
      </c>
      <c r="AE1662" s="58">
        <v>0</v>
      </c>
      <c r="AF1662" s="55" t="s">
        <v>1644</v>
      </c>
      <c r="AG1662" s="55" t="s">
        <v>1644</v>
      </c>
      <c r="AH1662" s="55" t="s">
        <v>1644</v>
      </c>
      <c r="AI1662" s="55" t="s">
        <v>1644</v>
      </c>
      <c r="AJ1662" s="55" t="s">
        <v>1644</v>
      </c>
      <c r="AK1662" s="55" t="s">
        <v>1644</v>
      </c>
      <c r="AL1662" s="55" t="s">
        <v>1644</v>
      </c>
      <c r="AM1662" s="55" t="s">
        <v>3861</v>
      </c>
      <c r="AN1662" s="55" t="s">
        <v>1644</v>
      </c>
      <c r="AO1662" t="s">
        <v>3842</v>
      </c>
    </row>
    <row r="1663" spans="1:41" x14ac:dyDescent="0.25">
      <c r="A1663" s="56">
        <v>45777</v>
      </c>
      <c r="B1663" s="92" t="s">
        <v>2824</v>
      </c>
      <c r="C1663" s="55" t="s">
        <v>4322</v>
      </c>
      <c r="D1663" s="55" t="s">
        <v>3859</v>
      </c>
      <c r="E1663" s="55" t="s">
        <v>89</v>
      </c>
      <c r="F1663" s="55">
        <v>50900010</v>
      </c>
      <c r="G1663" s="55" t="s">
        <v>490</v>
      </c>
      <c r="H1663" s="55" t="s">
        <v>89</v>
      </c>
      <c r="I1663" s="57">
        <v>238.34</v>
      </c>
      <c r="J1663" s="57">
        <v>238.34</v>
      </c>
      <c r="K1663" s="55" t="s">
        <v>4318</v>
      </c>
      <c r="L1663" s="55" t="s">
        <v>1644</v>
      </c>
      <c r="M1663" s="55" t="s">
        <v>4322</v>
      </c>
      <c r="N1663" s="56">
        <v>45777</v>
      </c>
      <c r="O1663" s="55" t="s">
        <v>1644</v>
      </c>
      <c r="P1663" s="55" t="s">
        <v>4042</v>
      </c>
      <c r="Q1663" s="55" t="s">
        <v>4043</v>
      </c>
      <c r="R1663" s="55" t="s">
        <v>1644</v>
      </c>
      <c r="S1663" s="55" t="s">
        <v>1644</v>
      </c>
      <c r="T1663" s="55" t="s">
        <v>1644</v>
      </c>
      <c r="U1663" s="55" t="s">
        <v>4138</v>
      </c>
      <c r="V1663" s="55" t="s">
        <v>1881</v>
      </c>
      <c r="W1663" s="55" t="s">
        <v>1644</v>
      </c>
      <c r="X1663" s="56"/>
      <c r="Y1663" s="55" t="s">
        <v>1644</v>
      </c>
      <c r="Z1663" s="56"/>
      <c r="AA1663" s="55" t="s">
        <v>1644</v>
      </c>
      <c r="AB1663" s="59">
        <v>4618718</v>
      </c>
      <c r="AC1663" s="55" t="s">
        <v>1554</v>
      </c>
      <c r="AD1663" s="55" t="s">
        <v>1644</v>
      </c>
      <c r="AE1663" s="58">
        <v>0</v>
      </c>
      <c r="AF1663" s="55" t="s">
        <v>1644</v>
      </c>
      <c r="AG1663" s="55" t="s">
        <v>1644</v>
      </c>
      <c r="AH1663" s="55" t="s">
        <v>1644</v>
      </c>
      <c r="AI1663" s="55" t="s">
        <v>1644</v>
      </c>
      <c r="AJ1663" s="55" t="s">
        <v>1644</v>
      </c>
      <c r="AK1663" s="55" t="s">
        <v>1644</v>
      </c>
      <c r="AL1663" s="55" t="s">
        <v>1644</v>
      </c>
      <c r="AM1663" s="55" t="s">
        <v>3861</v>
      </c>
      <c r="AN1663" s="55" t="s">
        <v>1644</v>
      </c>
      <c r="AO1663" t="s">
        <v>4371</v>
      </c>
    </row>
    <row r="1664" spans="1:41" x14ac:dyDescent="0.25">
      <c r="A1664" s="56">
        <v>45777</v>
      </c>
      <c r="B1664" s="92" t="s">
        <v>2824</v>
      </c>
      <c r="C1664" s="55" t="s">
        <v>4322</v>
      </c>
      <c r="D1664" s="55" t="s">
        <v>3859</v>
      </c>
      <c r="E1664" s="55" t="s">
        <v>89</v>
      </c>
      <c r="F1664" s="55">
        <v>50900010</v>
      </c>
      <c r="G1664" s="55" t="s">
        <v>490</v>
      </c>
      <c r="H1664" s="55" t="s">
        <v>89</v>
      </c>
      <c r="I1664" s="57">
        <v>159.41999999999999</v>
      </c>
      <c r="J1664" s="57">
        <v>159.41999999999999</v>
      </c>
      <c r="K1664" s="55" t="s">
        <v>4318</v>
      </c>
      <c r="L1664" s="55" t="s">
        <v>1644</v>
      </c>
      <c r="M1664" s="55" t="s">
        <v>4322</v>
      </c>
      <c r="N1664" s="56">
        <v>45777</v>
      </c>
      <c r="O1664" s="55" t="s">
        <v>1644</v>
      </c>
      <c r="P1664" s="55" t="s">
        <v>4042</v>
      </c>
      <c r="Q1664" s="55" t="s">
        <v>4043</v>
      </c>
      <c r="R1664" s="55" t="s">
        <v>1644</v>
      </c>
      <c r="S1664" s="55" t="s">
        <v>1644</v>
      </c>
      <c r="T1664" s="55" t="s">
        <v>1644</v>
      </c>
      <c r="U1664" s="55" t="s">
        <v>4132</v>
      </c>
      <c r="V1664" s="55" t="s">
        <v>1881</v>
      </c>
      <c r="W1664" s="55" t="s">
        <v>1644</v>
      </c>
      <c r="X1664" s="56"/>
      <c r="Y1664" s="55" t="s">
        <v>1644</v>
      </c>
      <c r="Z1664" s="56"/>
      <c r="AA1664" s="55" t="s">
        <v>1644</v>
      </c>
      <c r="AB1664" s="59">
        <v>3256439</v>
      </c>
      <c r="AC1664" s="55" t="s">
        <v>1554</v>
      </c>
      <c r="AD1664" s="55" t="s">
        <v>1644</v>
      </c>
      <c r="AE1664" s="58">
        <v>0</v>
      </c>
      <c r="AF1664" s="55" t="s">
        <v>1644</v>
      </c>
      <c r="AG1664" s="55" t="s">
        <v>1644</v>
      </c>
      <c r="AH1664" s="55" t="s">
        <v>1644</v>
      </c>
      <c r="AI1664" s="55" t="s">
        <v>1644</v>
      </c>
      <c r="AJ1664" s="55" t="s">
        <v>1644</v>
      </c>
      <c r="AK1664" s="55" t="s">
        <v>1644</v>
      </c>
      <c r="AL1664" s="55" t="s">
        <v>1644</v>
      </c>
      <c r="AM1664" s="55" t="s">
        <v>3861</v>
      </c>
      <c r="AN1664" s="55" t="s">
        <v>1644</v>
      </c>
      <c r="AO1664" t="s">
        <v>4371</v>
      </c>
    </row>
    <row r="1665" spans="1:41" x14ac:dyDescent="0.25">
      <c r="A1665" s="56">
        <v>45777</v>
      </c>
      <c r="B1665" s="92" t="s">
        <v>2824</v>
      </c>
      <c r="C1665" s="55" t="s">
        <v>4322</v>
      </c>
      <c r="D1665" s="55" t="s">
        <v>3859</v>
      </c>
      <c r="E1665" s="55" t="s">
        <v>89</v>
      </c>
      <c r="F1665" s="55">
        <v>50900010</v>
      </c>
      <c r="G1665" s="55" t="s">
        <v>490</v>
      </c>
      <c r="H1665" s="55" t="s">
        <v>89</v>
      </c>
      <c r="I1665" s="57">
        <v>0.06</v>
      </c>
      <c r="J1665" s="57">
        <v>0.06</v>
      </c>
      <c r="K1665" s="55" t="s">
        <v>4318</v>
      </c>
      <c r="L1665" s="55" t="s">
        <v>1644</v>
      </c>
      <c r="M1665" s="55" t="s">
        <v>4322</v>
      </c>
      <c r="N1665" s="56">
        <v>45777</v>
      </c>
      <c r="O1665" s="55" t="s">
        <v>1644</v>
      </c>
      <c r="P1665" s="55" t="s">
        <v>329</v>
      </c>
      <c r="Q1665" s="55" t="s">
        <v>330</v>
      </c>
      <c r="R1665" s="55" t="s">
        <v>1644</v>
      </c>
      <c r="S1665" s="55" t="s">
        <v>1644</v>
      </c>
      <c r="T1665" s="55" t="s">
        <v>1644</v>
      </c>
      <c r="U1665" s="55" t="s">
        <v>4163</v>
      </c>
      <c r="V1665" s="55" t="s">
        <v>1718</v>
      </c>
      <c r="W1665" s="55" t="s">
        <v>1644</v>
      </c>
      <c r="X1665" s="56"/>
      <c r="Y1665" s="55" t="s">
        <v>1644</v>
      </c>
      <c r="Z1665" s="56"/>
      <c r="AA1665" s="55" t="s">
        <v>1644</v>
      </c>
      <c r="AB1665" s="59">
        <v>1118</v>
      </c>
      <c r="AC1665" s="55" t="s">
        <v>1554</v>
      </c>
      <c r="AD1665" s="55" t="s">
        <v>1644</v>
      </c>
      <c r="AE1665" s="58">
        <v>0</v>
      </c>
      <c r="AF1665" s="55" t="s">
        <v>1644</v>
      </c>
      <c r="AG1665" s="55" t="s">
        <v>1644</v>
      </c>
      <c r="AH1665" s="55" t="s">
        <v>1644</v>
      </c>
      <c r="AI1665" s="55" t="s">
        <v>1644</v>
      </c>
      <c r="AJ1665" s="55" t="s">
        <v>1644</v>
      </c>
      <c r="AK1665" s="55" t="s">
        <v>1644</v>
      </c>
      <c r="AL1665" s="55" t="s">
        <v>1644</v>
      </c>
      <c r="AM1665" s="55" t="s">
        <v>3861</v>
      </c>
      <c r="AN1665" s="55" t="s">
        <v>1644</v>
      </c>
      <c r="AO1665" t="s">
        <v>3842</v>
      </c>
    </row>
    <row r="1666" spans="1:41" x14ac:dyDescent="0.25">
      <c r="A1666" s="56">
        <v>45777</v>
      </c>
      <c r="B1666" s="92" t="s">
        <v>2824</v>
      </c>
      <c r="C1666" s="55" t="s">
        <v>4322</v>
      </c>
      <c r="D1666" s="55" t="s">
        <v>3859</v>
      </c>
      <c r="E1666" s="55" t="s">
        <v>89</v>
      </c>
      <c r="F1666" s="55">
        <v>50900010</v>
      </c>
      <c r="G1666" s="55" t="s">
        <v>490</v>
      </c>
      <c r="H1666" s="55" t="s">
        <v>89</v>
      </c>
      <c r="I1666" s="57">
        <v>56.69</v>
      </c>
      <c r="J1666" s="57">
        <v>56.69</v>
      </c>
      <c r="K1666" s="55" t="s">
        <v>4318</v>
      </c>
      <c r="L1666" s="55" t="s">
        <v>1644</v>
      </c>
      <c r="M1666" s="55" t="s">
        <v>4322</v>
      </c>
      <c r="N1666" s="56">
        <v>45777</v>
      </c>
      <c r="O1666" s="55" t="s">
        <v>1644</v>
      </c>
      <c r="P1666" s="55" t="s">
        <v>329</v>
      </c>
      <c r="Q1666" s="55" t="s">
        <v>330</v>
      </c>
      <c r="R1666" s="55" t="s">
        <v>1644</v>
      </c>
      <c r="S1666" s="55" t="s">
        <v>1644</v>
      </c>
      <c r="T1666" s="55" t="s">
        <v>1644</v>
      </c>
      <c r="U1666" s="55" t="s">
        <v>4184</v>
      </c>
      <c r="V1666" s="55" t="s">
        <v>1881</v>
      </c>
      <c r="W1666" s="55" t="s">
        <v>1644</v>
      </c>
      <c r="X1666" s="56"/>
      <c r="Y1666" s="55" t="s">
        <v>1644</v>
      </c>
      <c r="Z1666" s="56"/>
      <c r="AA1666" s="55" t="s">
        <v>1644</v>
      </c>
      <c r="AB1666" s="59">
        <v>1036762</v>
      </c>
      <c r="AC1666" s="55" t="s">
        <v>1554</v>
      </c>
      <c r="AD1666" s="55" t="s">
        <v>1644</v>
      </c>
      <c r="AE1666" s="58">
        <v>0</v>
      </c>
      <c r="AF1666" s="55" t="s">
        <v>1644</v>
      </c>
      <c r="AG1666" s="55" t="s">
        <v>1644</v>
      </c>
      <c r="AH1666" s="55" t="s">
        <v>1644</v>
      </c>
      <c r="AI1666" s="55" t="s">
        <v>1644</v>
      </c>
      <c r="AJ1666" s="55" t="s">
        <v>1644</v>
      </c>
      <c r="AK1666" s="55" t="s">
        <v>1644</v>
      </c>
      <c r="AL1666" s="55" t="s">
        <v>1644</v>
      </c>
      <c r="AM1666" s="55" t="s">
        <v>3861</v>
      </c>
      <c r="AN1666" s="55" t="s">
        <v>1644</v>
      </c>
      <c r="AO1666" t="s">
        <v>3842</v>
      </c>
    </row>
    <row r="1667" spans="1:41" x14ac:dyDescent="0.25">
      <c r="A1667" s="56">
        <v>45777</v>
      </c>
      <c r="B1667" s="92" t="s">
        <v>2824</v>
      </c>
      <c r="C1667" s="55" t="s">
        <v>4322</v>
      </c>
      <c r="D1667" s="55" t="s">
        <v>3859</v>
      </c>
      <c r="E1667" s="55" t="s">
        <v>89</v>
      </c>
      <c r="F1667" s="55">
        <v>50900010</v>
      </c>
      <c r="G1667" s="55" t="s">
        <v>490</v>
      </c>
      <c r="H1667" s="55" t="s">
        <v>89</v>
      </c>
      <c r="I1667" s="57">
        <v>53</v>
      </c>
      <c r="J1667" s="57">
        <v>53</v>
      </c>
      <c r="K1667" s="55" t="s">
        <v>4318</v>
      </c>
      <c r="L1667" s="55" t="s">
        <v>1644</v>
      </c>
      <c r="M1667" s="55" t="s">
        <v>4322</v>
      </c>
      <c r="N1667" s="56">
        <v>45777</v>
      </c>
      <c r="O1667" s="55" t="s">
        <v>1644</v>
      </c>
      <c r="P1667" s="55" t="s">
        <v>329</v>
      </c>
      <c r="Q1667" s="55" t="s">
        <v>330</v>
      </c>
      <c r="R1667" s="55" t="s">
        <v>1644</v>
      </c>
      <c r="S1667" s="55" t="s">
        <v>1644</v>
      </c>
      <c r="T1667" s="55" t="s">
        <v>1644</v>
      </c>
      <c r="U1667" s="55" t="s">
        <v>4165</v>
      </c>
      <c r="V1667" s="55" t="s">
        <v>1881</v>
      </c>
      <c r="W1667" s="55" t="s">
        <v>1644</v>
      </c>
      <c r="X1667" s="56"/>
      <c r="Y1667" s="55" t="s">
        <v>1644</v>
      </c>
      <c r="Z1667" s="56"/>
      <c r="AA1667" s="55" t="s">
        <v>1644</v>
      </c>
      <c r="AB1667" s="59">
        <v>969238</v>
      </c>
      <c r="AC1667" s="55" t="s">
        <v>1554</v>
      </c>
      <c r="AD1667" s="55" t="s">
        <v>1644</v>
      </c>
      <c r="AE1667" s="58">
        <v>0</v>
      </c>
      <c r="AF1667" s="55" t="s">
        <v>1644</v>
      </c>
      <c r="AG1667" s="55" t="s">
        <v>1644</v>
      </c>
      <c r="AH1667" s="55" t="s">
        <v>1644</v>
      </c>
      <c r="AI1667" s="55" t="s">
        <v>1644</v>
      </c>
      <c r="AJ1667" s="55" t="s">
        <v>1644</v>
      </c>
      <c r="AK1667" s="55" t="s">
        <v>1644</v>
      </c>
      <c r="AL1667" s="55" t="s">
        <v>1644</v>
      </c>
      <c r="AM1667" s="55" t="s">
        <v>3861</v>
      </c>
      <c r="AN1667" s="55" t="s">
        <v>1644</v>
      </c>
      <c r="AO1667" t="s">
        <v>3842</v>
      </c>
    </row>
    <row r="1668" spans="1:41" x14ac:dyDescent="0.25">
      <c r="A1668" s="56">
        <v>45777</v>
      </c>
      <c r="B1668" s="92" t="s">
        <v>2824</v>
      </c>
      <c r="C1668" s="55" t="s">
        <v>4322</v>
      </c>
      <c r="D1668" s="55" t="s">
        <v>3859</v>
      </c>
      <c r="E1668" s="55" t="s">
        <v>89</v>
      </c>
      <c r="F1668" s="55">
        <v>50900010</v>
      </c>
      <c r="G1668" s="55" t="s">
        <v>490</v>
      </c>
      <c r="H1668" s="55" t="s">
        <v>89</v>
      </c>
      <c r="I1668" s="57">
        <v>3.66</v>
      </c>
      <c r="J1668" s="57">
        <v>3.66</v>
      </c>
      <c r="K1668" s="55" t="s">
        <v>4318</v>
      </c>
      <c r="L1668" s="55" t="s">
        <v>1644</v>
      </c>
      <c r="M1668" s="55" t="s">
        <v>4322</v>
      </c>
      <c r="N1668" s="56">
        <v>45777</v>
      </c>
      <c r="O1668" s="55" t="s">
        <v>1644</v>
      </c>
      <c r="P1668" s="55" t="s">
        <v>329</v>
      </c>
      <c r="Q1668" s="55" t="s">
        <v>330</v>
      </c>
      <c r="R1668" s="55" t="s">
        <v>1644</v>
      </c>
      <c r="S1668" s="55" t="s">
        <v>1644</v>
      </c>
      <c r="T1668" s="55" t="s">
        <v>1644</v>
      </c>
      <c r="U1668" s="55" t="s">
        <v>4135</v>
      </c>
      <c r="V1668" s="55" t="s">
        <v>1718</v>
      </c>
      <c r="W1668" s="55" t="s">
        <v>1644</v>
      </c>
      <c r="X1668" s="56"/>
      <c r="Y1668" s="55" t="s">
        <v>1644</v>
      </c>
      <c r="Z1668" s="56"/>
      <c r="AA1668" s="55" t="s">
        <v>1644</v>
      </c>
      <c r="AB1668" s="59">
        <v>68971</v>
      </c>
      <c r="AC1668" s="55" t="s">
        <v>1554</v>
      </c>
      <c r="AD1668" s="55" t="s">
        <v>1644</v>
      </c>
      <c r="AE1668" s="58">
        <v>0</v>
      </c>
      <c r="AF1668" s="55" t="s">
        <v>1644</v>
      </c>
      <c r="AG1668" s="55" t="s">
        <v>1644</v>
      </c>
      <c r="AH1668" s="55" t="s">
        <v>1644</v>
      </c>
      <c r="AI1668" s="55" t="s">
        <v>1644</v>
      </c>
      <c r="AJ1668" s="55" t="s">
        <v>1644</v>
      </c>
      <c r="AK1668" s="55" t="s">
        <v>1644</v>
      </c>
      <c r="AL1668" s="55" t="s">
        <v>1644</v>
      </c>
      <c r="AM1668" s="55" t="s">
        <v>3861</v>
      </c>
      <c r="AN1668" s="55" t="s">
        <v>1644</v>
      </c>
      <c r="AO1668" t="s">
        <v>3842</v>
      </c>
    </row>
    <row r="1669" spans="1:41" x14ac:dyDescent="0.25">
      <c r="A1669" s="56">
        <v>45777</v>
      </c>
      <c r="B1669" s="92" t="s">
        <v>2824</v>
      </c>
      <c r="C1669" s="55" t="s">
        <v>4322</v>
      </c>
      <c r="D1669" s="55" t="s">
        <v>3859</v>
      </c>
      <c r="E1669" s="55" t="s">
        <v>89</v>
      </c>
      <c r="F1669" s="55">
        <v>50900010</v>
      </c>
      <c r="G1669" s="55" t="s">
        <v>490</v>
      </c>
      <c r="H1669" s="55" t="s">
        <v>89</v>
      </c>
      <c r="I1669" s="57">
        <v>3.79</v>
      </c>
      <c r="J1669" s="57">
        <v>3.79</v>
      </c>
      <c r="K1669" s="55" t="s">
        <v>4318</v>
      </c>
      <c r="L1669" s="55" t="s">
        <v>1644</v>
      </c>
      <c r="M1669" s="55" t="s">
        <v>4322</v>
      </c>
      <c r="N1669" s="56">
        <v>45777</v>
      </c>
      <c r="O1669" s="55" t="s">
        <v>1644</v>
      </c>
      <c r="P1669" s="55" t="s">
        <v>329</v>
      </c>
      <c r="Q1669" s="55" t="s">
        <v>330</v>
      </c>
      <c r="R1669" s="55" t="s">
        <v>1644</v>
      </c>
      <c r="S1669" s="55" t="s">
        <v>1644</v>
      </c>
      <c r="T1669" s="55" t="s">
        <v>1644</v>
      </c>
      <c r="U1669" s="55" t="s">
        <v>4147</v>
      </c>
      <c r="V1669" s="55" t="s">
        <v>1881</v>
      </c>
      <c r="W1669" s="55" t="s">
        <v>1644</v>
      </c>
      <c r="X1669" s="56"/>
      <c r="Y1669" s="55" t="s">
        <v>1644</v>
      </c>
      <c r="Z1669" s="56"/>
      <c r="AA1669" s="55" t="s">
        <v>1644</v>
      </c>
      <c r="AB1669" s="59">
        <v>76651</v>
      </c>
      <c r="AC1669" s="55" t="s">
        <v>1554</v>
      </c>
      <c r="AD1669" s="55" t="s">
        <v>1644</v>
      </c>
      <c r="AE1669" s="58">
        <v>0</v>
      </c>
      <c r="AF1669" s="55" t="s">
        <v>1644</v>
      </c>
      <c r="AG1669" s="55" t="s">
        <v>1644</v>
      </c>
      <c r="AH1669" s="55" t="s">
        <v>1644</v>
      </c>
      <c r="AI1669" s="55" t="s">
        <v>1644</v>
      </c>
      <c r="AJ1669" s="55" t="s">
        <v>1644</v>
      </c>
      <c r="AK1669" s="55" t="s">
        <v>1644</v>
      </c>
      <c r="AL1669" s="55" t="s">
        <v>1644</v>
      </c>
      <c r="AM1669" s="55" t="s">
        <v>3861</v>
      </c>
      <c r="AN1669" s="55" t="s">
        <v>1644</v>
      </c>
      <c r="AO1669" t="s">
        <v>3842</v>
      </c>
    </row>
    <row r="1670" spans="1:41" x14ac:dyDescent="0.25">
      <c r="A1670" s="56">
        <v>45777</v>
      </c>
      <c r="B1670" s="92" t="s">
        <v>2824</v>
      </c>
      <c r="C1670" s="55" t="s">
        <v>4322</v>
      </c>
      <c r="D1670" s="55" t="s">
        <v>3859</v>
      </c>
      <c r="E1670" s="55" t="s">
        <v>89</v>
      </c>
      <c r="F1670" s="55">
        <v>50900010</v>
      </c>
      <c r="G1670" s="55" t="s">
        <v>490</v>
      </c>
      <c r="H1670" s="55" t="s">
        <v>89</v>
      </c>
      <c r="I1670" s="57">
        <v>24.85</v>
      </c>
      <c r="J1670" s="57">
        <v>24.85</v>
      </c>
      <c r="K1670" s="55" t="s">
        <v>4318</v>
      </c>
      <c r="L1670" s="55" t="s">
        <v>1644</v>
      </c>
      <c r="M1670" s="55" t="s">
        <v>4322</v>
      </c>
      <c r="N1670" s="56">
        <v>45777</v>
      </c>
      <c r="O1670" s="55" t="s">
        <v>1644</v>
      </c>
      <c r="P1670" s="55" t="s">
        <v>4042</v>
      </c>
      <c r="Q1670" s="55" t="s">
        <v>4043</v>
      </c>
      <c r="R1670" s="55" t="s">
        <v>1644</v>
      </c>
      <c r="S1670" s="55" t="s">
        <v>1644</v>
      </c>
      <c r="T1670" s="55" t="s">
        <v>1644</v>
      </c>
      <c r="U1670" s="55" t="s">
        <v>4158</v>
      </c>
      <c r="V1670" s="55" t="s">
        <v>1881</v>
      </c>
      <c r="W1670" s="55" t="s">
        <v>1644</v>
      </c>
      <c r="X1670" s="56"/>
      <c r="Y1670" s="55" t="s">
        <v>1644</v>
      </c>
      <c r="Z1670" s="56"/>
      <c r="AA1670" s="55" t="s">
        <v>1644</v>
      </c>
      <c r="AB1670" s="59">
        <v>503956</v>
      </c>
      <c r="AC1670" s="55" t="s">
        <v>1554</v>
      </c>
      <c r="AD1670" s="55" t="s">
        <v>1644</v>
      </c>
      <c r="AE1670" s="58">
        <v>0</v>
      </c>
      <c r="AF1670" s="55" t="s">
        <v>1644</v>
      </c>
      <c r="AG1670" s="55" t="s">
        <v>1644</v>
      </c>
      <c r="AH1670" s="55" t="s">
        <v>1644</v>
      </c>
      <c r="AI1670" s="55" t="s">
        <v>1644</v>
      </c>
      <c r="AJ1670" s="55" t="s">
        <v>1644</v>
      </c>
      <c r="AK1670" s="55" t="s">
        <v>1644</v>
      </c>
      <c r="AL1670" s="55" t="s">
        <v>1644</v>
      </c>
      <c r="AM1670" s="55" t="s">
        <v>3861</v>
      </c>
      <c r="AN1670" s="55" t="s">
        <v>1644</v>
      </c>
      <c r="AO1670" t="s">
        <v>4371</v>
      </c>
    </row>
    <row r="1671" spans="1:41" x14ac:dyDescent="0.25">
      <c r="A1671" s="56">
        <v>45777</v>
      </c>
      <c r="B1671" s="92" t="s">
        <v>2824</v>
      </c>
      <c r="C1671" s="55" t="s">
        <v>4322</v>
      </c>
      <c r="D1671" s="55" t="s">
        <v>3859</v>
      </c>
      <c r="E1671" s="55" t="s">
        <v>89</v>
      </c>
      <c r="F1671" s="55">
        <v>50900010</v>
      </c>
      <c r="G1671" s="55" t="s">
        <v>490</v>
      </c>
      <c r="H1671" s="55" t="s">
        <v>89</v>
      </c>
      <c r="I1671" s="57">
        <v>26.42</v>
      </c>
      <c r="J1671" s="57">
        <v>26.42</v>
      </c>
      <c r="K1671" s="55" t="s">
        <v>4318</v>
      </c>
      <c r="L1671" s="55" t="s">
        <v>1644</v>
      </c>
      <c r="M1671" s="55" t="s">
        <v>4322</v>
      </c>
      <c r="N1671" s="56">
        <v>45777</v>
      </c>
      <c r="O1671" s="55" t="s">
        <v>1644</v>
      </c>
      <c r="P1671" s="55" t="s">
        <v>4042</v>
      </c>
      <c r="Q1671" s="55" t="s">
        <v>4043</v>
      </c>
      <c r="R1671" s="55" t="s">
        <v>1644</v>
      </c>
      <c r="S1671" s="55" t="s">
        <v>1644</v>
      </c>
      <c r="T1671" s="55" t="s">
        <v>1644</v>
      </c>
      <c r="U1671" s="55" t="s">
        <v>4155</v>
      </c>
      <c r="V1671" s="55" t="s">
        <v>1718</v>
      </c>
      <c r="W1671" s="55" t="s">
        <v>1644</v>
      </c>
      <c r="X1671" s="56"/>
      <c r="Y1671" s="55" t="s">
        <v>1644</v>
      </c>
      <c r="Z1671" s="56"/>
      <c r="AA1671" s="55" t="s">
        <v>1644</v>
      </c>
      <c r="AB1671" s="59">
        <v>514387</v>
      </c>
      <c r="AC1671" s="55" t="s">
        <v>1554</v>
      </c>
      <c r="AD1671" s="55" t="s">
        <v>1644</v>
      </c>
      <c r="AE1671" s="58">
        <v>0</v>
      </c>
      <c r="AF1671" s="55" t="s">
        <v>1644</v>
      </c>
      <c r="AG1671" s="55" t="s">
        <v>1644</v>
      </c>
      <c r="AH1671" s="55" t="s">
        <v>1644</v>
      </c>
      <c r="AI1671" s="55" t="s">
        <v>1644</v>
      </c>
      <c r="AJ1671" s="55" t="s">
        <v>1644</v>
      </c>
      <c r="AK1671" s="55" t="s">
        <v>1644</v>
      </c>
      <c r="AL1671" s="55" t="s">
        <v>1644</v>
      </c>
      <c r="AM1671" s="55" t="s">
        <v>3861</v>
      </c>
      <c r="AN1671" s="55" t="s">
        <v>1644</v>
      </c>
      <c r="AO1671" t="s">
        <v>4371</v>
      </c>
    </row>
    <row r="1672" spans="1:41" x14ac:dyDescent="0.25">
      <c r="A1672" s="56">
        <v>45777</v>
      </c>
      <c r="B1672" s="92" t="s">
        <v>2824</v>
      </c>
      <c r="C1672" s="55" t="s">
        <v>4322</v>
      </c>
      <c r="D1672" s="55" t="s">
        <v>3859</v>
      </c>
      <c r="E1672" s="55" t="s">
        <v>89</v>
      </c>
      <c r="F1672" s="55">
        <v>50900010</v>
      </c>
      <c r="G1672" s="55" t="s">
        <v>490</v>
      </c>
      <c r="H1672" s="55" t="s">
        <v>89</v>
      </c>
      <c r="I1672" s="57">
        <v>2.19</v>
      </c>
      <c r="J1672" s="57">
        <v>2.19</v>
      </c>
      <c r="K1672" s="55" t="s">
        <v>4318</v>
      </c>
      <c r="L1672" s="55" t="s">
        <v>1644</v>
      </c>
      <c r="M1672" s="55" t="s">
        <v>4322</v>
      </c>
      <c r="N1672" s="56">
        <v>45777</v>
      </c>
      <c r="O1672" s="55" t="s">
        <v>1644</v>
      </c>
      <c r="P1672" s="55" t="s">
        <v>4042</v>
      </c>
      <c r="Q1672" s="55" t="s">
        <v>4043</v>
      </c>
      <c r="R1672" s="55" t="s">
        <v>1644</v>
      </c>
      <c r="S1672" s="55" t="s">
        <v>1644</v>
      </c>
      <c r="T1672" s="55" t="s">
        <v>1644</v>
      </c>
      <c r="U1672" s="55" t="s">
        <v>4148</v>
      </c>
      <c r="V1672" s="55" t="s">
        <v>1718</v>
      </c>
      <c r="W1672" s="55" t="s">
        <v>1644</v>
      </c>
      <c r="X1672" s="56"/>
      <c r="Y1672" s="55" t="s">
        <v>1644</v>
      </c>
      <c r="Z1672" s="56"/>
      <c r="AA1672" s="55" t="s">
        <v>1644</v>
      </c>
      <c r="AB1672" s="59">
        <v>42617</v>
      </c>
      <c r="AC1672" s="55" t="s">
        <v>1554</v>
      </c>
      <c r="AD1672" s="55" t="s">
        <v>1644</v>
      </c>
      <c r="AE1672" s="58">
        <v>0</v>
      </c>
      <c r="AF1672" s="55" t="s">
        <v>1644</v>
      </c>
      <c r="AG1672" s="55" t="s">
        <v>1644</v>
      </c>
      <c r="AH1672" s="55" t="s">
        <v>1644</v>
      </c>
      <c r="AI1672" s="55" t="s">
        <v>1644</v>
      </c>
      <c r="AJ1672" s="55" t="s">
        <v>1644</v>
      </c>
      <c r="AK1672" s="55" t="s">
        <v>1644</v>
      </c>
      <c r="AL1672" s="55" t="s">
        <v>1644</v>
      </c>
      <c r="AM1672" s="55" t="s">
        <v>3861</v>
      </c>
      <c r="AN1672" s="55" t="s">
        <v>1644</v>
      </c>
      <c r="AO1672" t="s">
        <v>4371</v>
      </c>
    </row>
    <row r="1673" spans="1:41" x14ac:dyDescent="0.25">
      <c r="A1673" s="56">
        <v>45777</v>
      </c>
      <c r="B1673" s="92" t="s">
        <v>2824</v>
      </c>
      <c r="C1673" s="55" t="s">
        <v>4322</v>
      </c>
      <c r="D1673" s="55" t="s">
        <v>3859</v>
      </c>
      <c r="E1673" s="55" t="s">
        <v>89</v>
      </c>
      <c r="F1673" s="55">
        <v>50900010</v>
      </c>
      <c r="G1673" s="55" t="s">
        <v>490</v>
      </c>
      <c r="H1673" s="55" t="s">
        <v>89</v>
      </c>
      <c r="I1673" s="57">
        <v>28.85</v>
      </c>
      <c r="J1673" s="57">
        <v>28.85</v>
      </c>
      <c r="K1673" s="55" t="s">
        <v>4318</v>
      </c>
      <c r="L1673" s="55" t="s">
        <v>1644</v>
      </c>
      <c r="M1673" s="55" t="s">
        <v>4322</v>
      </c>
      <c r="N1673" s="56">
        <v>45777</v>
      </c>
      <c r="O1673" s="55" t="s">
        <v>1644</v>
      </c>
      <c r="P1673" s="55" t="s">
        <v>4042</v>
      </c>
      <c r="Q1673" s="55" t="s">
        <v>4043</v>
      </c>
      <c r="R1673" s="55" t="s">
        <v>1644</v>
      </c>
      <c r="S1673" s="55" t="s">
        <v>1644</v>
      </c>
      <c r="T1673" s="55" t="s">
        <v>1644</v>
      </c>
      <c r="U1673" s="55" t="s">
        <v>4150</v>
      </c>
      <c r="V1673" s="55" t="s">
        <v>1881</v>
      </c>
      <c r="W1673" s="55" t="s">
        <v>1644</v>
      </c>
      <c r="X1673" s="56"/>
      <c r="Y1673" s="55" t="s">
        <v>1644</v>
      </c>
      <c r="Z1673" s="56"/>
      <c r="AA1673" s="55" t="s">
        <v>1644</v>
      </c>
      <c r="AB1673" s="59">
        <v>467245</v>
      </c>
      <c r="AC1673" s="55" t="s">
        <v>1554</v>
      </c>
      <c r="AD1673" s="55" t="s">
        <v>1644</v>
      </c>
      <c r="AE1673" s="58">
        <v>0</v>
      </c>
      <c r="AF1673" s="55" t="s">
        <v>1644</v>
      </c>
      <c r="AG1673" s="55" t="s">
        <v>1644</v>
      </c>
      <c r="AH1673" s="55" t="s">
        <v>1644</v>
      </c>
      <c r="AI1673" s="55" t="s">
        <v>1644</v>
      </c>
      <c r="AJ1673" s="55" t="s">
        <v>1644</v>
      </c>
      <c r="AK1673" s="55" t="s">
        <v>1644</v>
      </c>
      <c r="AL1673" s="55" t="s">
        <v>1644</v>
      </c>
      <c r="AM1673" s="55" t="s">
        <v>3861</v>
      </c>
      <c r="AN1673" s="55" t="s">
        <v>1644</v>
      </c>
      <c r="AO1673" t="s">
        <v>4371</v>
      </c>
    </row>
    <row r="1674" spans="1:41" x14ac:dyDescent="0.25">
      <c r="A1674" s="56">
        <v>45777</v>
      </c>
      <c r="B1674" s="92" t="s">
        <v>2824</v>
      </c>
      <c r="C1674" s="55" t="s">
        <v>4322</v>
      </c>
      <c r="D1674" s="55" t="s">
        <v>3859</v>
      </c>
      <c r="E1674" s="55" t="s">
        <v>89</v>
      </c>
      <c r="F1674" s="55">
        <v>50900010</v>
      </c>
      <c r="G1674" s="55" t="s">
        <v>490</v>
      </c>
      <c r="H1674" s="55" t="s">
        <v>89</v>
      </c>
      <c r="I1674" s="57">
        <v>538.15</v>
      </c>
      <c r="J1674" s="57">
        <v>538.15</v>
      </c>
      <c r="K1674" s="55" t="s">
        <v>4318</v>
      </c>
      <c r="L1674" s="55" t="s">
        <v>1644</v>
      </c>
      <c r="M1674" s="55" t="s">
        <v>4322</v>
      </c>
      <c r="N1674" s="56">
        <v>45777</v>
      </c>
      <c r="O1674" s="55" t="s">
        <v>1644</v>
      </c>
      <c r="P1674" s="55" t="s">
        <v>329</v>
      </c>
      <c r="Q1674" s="55" t="s">
        <v>330</v>
      </c>
      <c r="R1674" s="55" t="s">
        <v>1644</v>
      </c>
      <c r="S1674" s="55" t="s">
        <v>1644</v>
      </c>
      <c r="T1674" s="55" t="s">
        <v>1644</v>
      </c>
      <c r="U1674" s="55" t="s">
        <v>4145</v>
      </c>
      <c r="V1674" s="55" t="s">
        <v>1881</v>
      </c>
      <c r="W1674" s="55" t="s">
        <v>1644</v>
      </c>
      <c r="X1674" s="56"/>
      <c r="Y1674" s="55" t="s">
        <v>1644</v>
      </c>
      <c r="Z1674" s="56"/>
      <c r="AA1674" s="55" t="s">
        <v>1644</v>
      </c>
      <c r="AB1674" s="59">
        <v>11262805</v>
      </c>
      <c r="AC1674" s="55" t="s">
        <v>1554</v>
      </c>
      <c r="AD1674" s="55" t="s">
        <v>1644</v>
      </c>
      <c r="AE1674" s="58">
        <v>0</v>
      </c>
      <c r="AF1674" s="55" t="s">
        <v>1644</v>
      </c>
      <c r="AG1674" s="55" t="s">
        <v>1644</v>
      </c>
      <c r="AH1674" s="55" t="s">
        <v>1644</v>
      </c>
      <c r="AI1674" s="55" t="s">
        <v>1644</v>
      </c>
      <c r="AJ1674" s="55" t="s">
        <v>1644</v>
      </c>
      <c r="AK1674" s="55" t="s">
        <v>1644</v>
      </c>
      <c r="AL1674" s="55" t="s">
        <v>1644</v>
      </c>
      <c r="AM1674" s="55" t="s">
        <v>3861</v>
      </c>
      <c r="AN1674" s="55" t="s">
        <v>1644</v>
      </c>
      <c r="AO1674" t="s">
        <v>3842</v>
      </c>
    </row>
    <row r="1675" spans="1:41" x14ac:dyDescent="0.25">
      <c r="A1675" s="56">
        <v>45777</v>
      </c>
      <c r="B1675" s="92" t="s">
        <v>2824</v>
      </c>
      <c r="C1675" s="55" t="s">
        <v>4323</v>
      </c>
      <c r="D1675" s="55" t="s">
        <v>3859</v>
      </c>
      <c r="E1675" s="55" t="s">
        <v>89</v>
      </c>
      <c r="F1675" s="55">
        <v>50900060</v>
      </c>
      <c r="G1675" s="55" t="s">
        <v>500</v>
      </c>
      <c r="H1675" s="55" t="s">
        <v>89</v>
      </c>
      <c r="I1675" s="57">
        <v>15.48</v>
      </c>
      <c r="J1675" s="57">
        <v>15.48</v>
      </c>
      <c r="K1675" s="55" t="s">
        <v>4318</v>
      </c>
      <c r="L1675" s="55" t="s">
        <v>1644</v>
      </c>
      <c r="M1675" s="55" t="s">
        <v>4323</v>
      </c>
      <c r="N1675" s="56">
        <v>45777</v>
      </c>
      <c r="O1675" s="55" t="s">
        <v>1644</v>
      </c>
      <c r="P1675" s="55" t="s">
        <v>329</v>
      </c>
      <c r="Q1675" s="55" t="s">
        <v>330</v>
      </c>
      <c r="R1675" s="55" t="s">
        <v>1644</v>
      </c>
      <c r="S1675" s="55" t="s">
        <v>1644</v>
      </c>
      <c r="T1675" s="55" t="s">
        <v>1644</v>
      </c>
      <c r="U1675" s="55" t="s">
        <v>4233</v>
      </c>
      <c r="V1675" s="55" t="s">
        <v>1881</v>
      </c>
      <c r="W1675" s="55" t="s">
        <v>1644</v>
      </c>
      <c r="X1675" s="56"/>
      <c r="Y1675" s="55" t="s">
        <v>1644</v>
      </c>
      <c r="Z1675" s="56"/>
      <c r="AA1675" s="55" t="s">
        <v>1644</v>
      </c>
      <c r="AB1675" s="59">
        <v>241667</v>
      </c>
      <c r="AC1675" s="55" t="s">
        <v>1554</v>
      </c>
      <c r="AD1675" s="55" t="s">
        <v>1644</v>
      </c>
      <c r="AE1675" s="58">
        <v>0</v>
      </c>
      <c r="AF1675" s="55" t="s">
        <v>1644</v>
      </c>
      <c r="AG1675" s="55" t="s">
        <v>1644</v>
      </c>
      <c r="AH1675" s="55" t="s">
        <v>1644</v>
      </c>
      <c r="AI1675" s="55" t="s">
        <v>1644</v>
      </c>
      <c r="AJ1675" s="55" t="s">
        <v>1644</v>
      </c>
      <c r="AK1675" s="55" t="s">
        <v>1644</v>
      </c>
      <c r="AL1675" s="55" t="s">
        <v>1644</v>
      </c>
      <c r="AM1675" s="55" t="s">
        <v>3861</v>
      </c>
      <c r="AN1675" s="55" t="s">
        <v>1644</v>
      </c>
      <c r="AO1675" t="s">
        <v>3842</v>
      </c>
    </row>
    <row r="1676" spans="1:41" x14ac:dyDescent="0.25">
      <c r="A1676" s="56">
        <v>45777</v>
      </c>
      <c r="B1676" s="92" t="s">
        <v>2824</v>
      </c>
      <c r="C1676" s="55" t="s">
        <v>4323</v>
      </c>
      <c r="D1676" s="55" t="s">
        <v>3859</v>
      </c>
      <c r="E1676" s="55" t="s">
        <v>89</v>
      </c>
      <c r="F1676" s="55">
        <v>50900060</v>
      </c>
      <c r="G1676" s="55" t="s">
        <v>500</v>
      </c>
      <c r="H1676" s="55" t="s">
        <v>89</v>
      </c>
      <c r="I1676" s="57">
        <v>16.809999999999999</v>
      </c>
      <c r="J1676" s="57">
        <v>16.809999999999999</v>
      </c>
      <c r="K1676" s="55" t="s">
        <v>4318</v>
      </c>
      <c r="L1676" s="55" t="s">
        <v>1644</v>
      </c>
      <c r="M1676" s="55" t="s">
        <v>4323</v>
      </c>
      <c r="N1676" s="56">
        <v>45777</v>
      </c>
      <c r="O1676" s="55" t="s">
        <v>1644</v>
      </c>
      <c r="P1676" s="55" t="s">
        <v>329</v>
      </c>
      <c r="Q1676" s="55" t="s">
        <v>330</v>
      </c>
      <c r="R1676" s="55" t="s">
        <v>1644</v>
      </c>
      <c r="S1676" s="55" t="s">
        <v>1644</v>
      </c>
      <c r="T1676" s="55" t="s">
        <v>1644</v>
      </c>
      <c r="U1676" s="55" t="s">
        <v>4237</v>
      </c>
      <c r="V1676" s="55" t="s">
        <v>1881</v>
      </c>
      <c r="W1676" s="55" t="s">
        <v>1644</v>
      </c>
      <c r="X1676" s="56"/>
      <c r="Y1676" s="55" t="s">
        <v>1644</v>
      </c>
      <c r="Z1676" s="56"/>
      <c r="AA1676" s="55" t="s">
        <v>1644</v>
      </c>
      <c r="AB1676" s="59">
        <v>316923</v>
      </c>
      <c r="AC1676" s="55" t="s">
        <v>1554</v>
      </c>
      <c r="AD1676" s="55" t="s">
        <v>1644</v>
      </c>
      <c r="AE1676" s="58">
        <v>0</v>
      </c>
      <c r="AF1676" s="55" t="s">
        <v>1644</v>
      </c>
      <c r="AG1676" s="55" t="s">
        <v>1644</v>
      </c>
      <c r="AH1676" s="55" t="s">
        <v>1644</v>
      </c>
      <c r="AI1676" s="55" t="s">
        <v>1644</v>
      </c>
      <c r="AJ1676" s="55" t="s">
        <v>1644</v>
      </c>
      <c r="AK1676" s="55" t="s">
        <v>1644</v>
      </c>
      <c r="AL1676" s="55" t="s">
        <v>1644</v>
      </c>
      <c r="AM1676" s="55" t="s">
        <v>3861</v>
      </c>
      <c r="AN1676" s="55" t="s">
        <v>1644</v>
      </c>
      <c r="AO1676" t="s">
        <v>3842</v>
      </c>
    </row>
    <row r="1677" spans="1:41" x14ac:dyDescent="0.25">
      <c r="A1677" s="56">
        <v>45777</v>
      </c>
      <c r="B1677" s="92" t="s">
        <v>2824</v>
      </c>
      <c r="C1677" s="55" t="s">
        <v>4323</v>
      </c>
      <c r="D1677" s="55" t="s">
        <v>3859</v>
      </c>
      <c r="E1677" s="55" t="s">
        <v>89</v>
      </c>
      <c r="F1677" s="55">
        <v>50900060</v>
      </c>
      <c r="G1677" s="55" t="s">
        <v>500</v>
      </c>
      <c r="H1677" s="55" t="s">
        <v>89</v>
      </c>
      <c r="I1677" s="57">
        <v>16.809999999999999</v>
      </c>
      <c r="J1677" s="57">
        <v>16.809999999999999</v>
      </c>
      <c r="K1677" s="55" t="s">
        <v>4318</v>
      </c>
      <c r="L1677" s="55" t="s">
        <v>1644</v>
      </c>
      <c r="M1677" s="55" t="s">
        <v>4323</v>
      </c>
      <c r="N1677" s="56">
        <v>45777</v>
      </c>
      <c r="O1677" s="55" t="s">
        <v>1644</v>
      </c>
      <c r="P1677" s="55" t="s">
        <v>329</v>
      </c>
      <c r="Q1677" s="55" t="s">
        <v>330</v>
      </c>
      <c r="R1677" s="55" t="s">
        <v>1644</v>
      </c>
      <c r="S1677" s="55" t="s">
        <v>1644</v>
      </c>
      <c r="T1677" s="55" t="s">
        <v>1644</v>
      </c>
      <c r="U1677" s="55" t="s">
        <v>4236</v>
      </c>
      <c r="V1677" s="55" t="s">
        <v>1881</v>
      </c>
      <c r="W1677" s="55" t="s">
        <v>1644</v>
      </c>
      <c r="X1677" s="56"/>
      <c r="Y1677" s="55" t="s">
        <v>1644</v>
      </c>
      <c r="Z1677" s="56"/>
      <c r="AA1677" s="55" t="s">
        <v>1644</v>
      </c>
      <c r="AB1677" s="59">
        <v>316923</v>
      </c>
      <c r="AC1677" s="55" t="s">
        <v>1554</v>
      </c>
      <c r="AD1677" s="55" t="s">
        <v>1644</v>
      </c>
      <c r="AE1677" s="58">
        <v>0</v>
      </c>
      <c r="AF1677" s="55" t="s">
        <v>1644</v>
      </c>
      <c r="AG1677" s="55" t="s">
        <v>1644</v>
      </c>
      <c r="AH1677" s="55" t="s">
        <v>1644</v>
      </c>
      <c r="AI1677" s="55" t="s">
        <v>1644</v>
      </c>
      <c r="AJ1677" s="55" t="s">
        <v>1644</v>
      </c>
      <c r="AK1677" s="55" t="s">
        <v>1644</v>
      </c>
      <c r="AL1677" s="55" t="s">
        <v>1644</v>
      </c>
      <c r="AM1677" s="55" t="s">
        <v>3861</v>
      </c>
      <c r="AN1677" s="55" t="s">
        <v>1644</v>
      </c>
      <c r="AO1677" t="s">
        <v>3842</v>
      </c>
    </row>
    <row r="1678" spans="1:41" x14ac:dyDescent="0.25">
      <c r="A1678" s="56">
        <v>45777</v>
      </c>
      <c r="B1678" s="92" t="s">
        <v>2824</v>
      </c>
      <c r="C1678" s="55" t="s">
        <v>4323</v>
      </c>
      <c r="D1678" s="55" t="s">
        <v>3859</v>
      </c>
      <c r="E1678" s="55" t="s">
        <v>89</v>
      </c>
      <c r="F1678" s="55">
        <v>50900060</v>
      </c>
      <c r="G1678" s="55" t="s">
        <v>500</v>
      </c>
      <c r="H1678" s="55" t="s">
        <v>89</v>
      </c>
      <c r="I1678" s="57">
        <v>26.87</v>
      </c>
      <c r="J1678" s="57">
        <v>26.87</v>
      </c>
      <c r="K1678" s="55" t="s">
        <v>4318</v>
      </c>
      <c r="L1678" s="55" t="s">
        <v>1644</v>
      </c>
      <c r="M1678" s="55" t="s">
        <v>4323</v>
      </c>
      <c r="N1678" s="56">
        <v>45777</v>
      </c>
      <c r="O1678" s="55" t="s">
        <v>1644</v>
      </c>
      <c r="P1678" s="55" t="s">
        <v>329</v>
      </c>
      <c r="Q1678" s="55" t="s">
        <v>330</v>
      </c>
      <c r="R1678" s="55" t="s">
        <v>1644</v>
      </c>
      <c r="S1678" s="55" t="s">
        <v>1644</v>
      </c>
      <c r="T1678" s="55" t="s">
        <v>1644</v>
      </c>
      <c r="U1678" s="55" t="s">
        <v>4234</v>
      </c>
      <c r="V1678" s="55" t="s">
        <v>1881</v>
      </c>
      <c r="W1678" s="55" t="s">
        <v>1644</v>
      </c>
      <c r="X1678" s="56"/>
      <c r="Y1678" s="55" t="s">
        <v>1644</v>
      </c>
      <c r="Z1678" s="56"/>
      <c r="AA1678" s="55" t="s">
        <v>1644</v>
      </c>
      <c r="AB1678" s="59">
        <v>419395</v>
      </c>
      <c r="AC1678" s="55" t="s">
        <v>1554</v>
      </c>
      <c r="AD1678" s="55" t="s">
        <v>1644</v>
      </c>
      <c r="AE1678" s="58">
        <v>0</v>
      </c>
      <c r="AF1678" s="55" t="s">
        <v>1644</v>
      </c>
      <c r="AG1678" s="55" t="s">
        <v>1644</v>
      </c>
      <c r="AH1678" s="55" t="s">
        <v>1644</v>
      </c>
      <c r="AI1678" s="55" t="s">
        <v>1644</v>
      </c>
      <c r="AJ1678" s="55" t="s">
        <v>1644</v>
      </c>
      <c r="AK1678" s="55" t="s">
        <v>1644</v>
      </c>
      <c r="AL1678" s="55" t="s">
        <v>1644</v>
      </c>
      <c r="AM1678" s="55" t="s">
        <v>3861</v>
      </c>
      <c r="AN1678" s="55" t="s">
        <v>1644</v>
      </c>
      <c r="AO1678" t="s">
        <v>3842</v>
      </c>
    </row>
    <row r="1679" spans="1:41" x14ac:dyDescent="0.25">
      <c r="A1679" s="56">
        <v>45777</v>
      </c>
      <c r="B1679" s="92" t="s">
        <v>2824</v>
      </c>
      <c r="C1679" s="55" t="s">
        <v>4323</v>
      </c>
      <c r="D1679" s="55" t="s">
        <v>3859</v>
      </c>
      <c r="E1679" s="55" t="s">
        <v>89</v>
      </c>
      <c r="F1679" s="55">
        <v>50900060</v>
      </c>
      <c r="G1679" s="55" t="s">
        <v>500</v>
      </c>
      <c r="H1679" s="55" t="s">
        <v>89</v>
      </c>
      <c r="I1679" s="57">
        <v>16.809999999999999</v>
      </c>
      <c r="J1679" s="57">
        <v>16.809999999999999</v>
      </c>
      <c r="K1679" s="55" t="s">
        <v>4318</v>
      </c>
      <c r="L1679" s="55" t="s">
        <v>1644</v>
      </c>
      <c r="M1679" s="55" t="s">
        <v>4323</v>
      </c>
      <c r="N1679" s="56">
        <v>45777</v>
      </c>
      <c r="O1679" s="55" t="s">
        <v>1644</v>
      </c>
      <c r="P1679" s="55" t="s">
        <v>329</v>
      </c>
      <c r="Q1679" s="55" t="s">
        <v>330</v>
      </c>
      <c r="R1679" s="55" t="s">
        <v>1644</v>
      </c>
      <c r="S1679" s="55" t="s">
        <v>1644</v>
      </c>
      <c r="T1679" s="55" t="s">
        <v>1644</v>
      </c>
      <c r="U1679" s="55" t="s">
        <v>4235</v>
      </c>
      <c r="V1679" s="55" t="s">
        <v>1881</v>
      </c>
      <c r="W1679" s="55" t="s">
        <v>1644</v>
      </c>
      <c r="X1679" s="56"/>
      <c r="Y1679" s="55" t="s">
        <v>1644</v>
      </c>
      <c r="Z1679" s="56"/>
      <c r="AA1679" s="55" t="s">
        <v>1644</v>
      </c>
      <c r="AB1679" s="59">
        <v>316923</v>
      </c>
      <c r="AC1679" s="55" t="s">
        <v>1554</v>
      </c>
      <c r="AD1679" s="55" t="s">
        <v>1644</v>
      </c>
      <c r="AE1679" s="58">
        <v>0</v>
      </c>
      <c r="AF1679" s="55" t="s">
        <v>1644</v>
      </c>
      <c r="AG1679" s="55" t="s">
        <v>1644</v>
      </c>
      <c r="AH1679" s="55" t="s">
        <v>1644</v>
      </c>
      <c r="AI1679" s="55" t="s">
        <v>1644</v>
      </c>
      <c r="AJ1679" s="55" t="s">
        <v>1644</v>
      </c>
      <c r="AK1679" s="55" t="s">
        <v>1644</v>
      </c>
      <c r="AL1679" s="55" t="s">
        <v>1644</v>
      </c>
      <c r="AM1679" s="55" t="s">
        <v>3861</v>
      </c>
      <c r="AN1679" s="55" t="s">
        <v>1644</v>
      </c>
      <c r="AO1679" t="s">
        <v>3842</v>
      </c>
    </row>
    <row r="1680" spans="1:41" x14ac:dyDescent="0.25">
      <c r="A1680" s="56">
        <v>45777</v>
      </c>
      <c r="B1680" s="92" t="s">
        <v>2824</v>
      </c>
      <c r="C1680" s="55" t="s">
        <v>4323</v>
      </c>
      <c r="D1680" s="55" t="s">
        <v>3859</v>
      </c>
      <c r="E1680" s="55" t="s">
        <v>89</v>
      </c>
      <c r="F1680" s="55">
        <v>50900060</v>
      </c>
      <c r="G1680" s="55" t="s">
        <v>500</v>
      </c>
      <c r="H1680" s="55" t="s">
        <v>89</v>
      </c>
      <c r="I1680" s="57">
        <v>27.22</v>
      </c>
      <c r="J1680" s="57">
        <v>27.22</v>
      </c>
      <c r="K1680" s="55" t="s">
        <v>4318</v>
      </c>
      <c r="L1680" s="55" t="s">
        <v>1644</v>
      </c>
      <c r="M1680" s="55" t="s">
        <v>4323</v>
      </c>
      <c r="N1680" s="56">
        <v>45777</v>
      </c>
      <c r="O1680" s="55" t="s">
        <v>1644</v>
      </c>
      <c r="P1680" s="55" t="s">
        <v>329</v>
      </c>
      <c r="Q1680" s="55" t="s">
        <v>330</v>
      </c>
      <c r="R1680" s="55" t="s">
        <v>1644</v>
      </c>
      <c r="S1680" s="55" t="s">
        <v>1644</v>
      </c>
      <c r="T1680" s="55" t="s">
        <v>1644</v>
      </c>
      <c r="U1680" s="55" t="s">
        <v>4231</v>
      </c>
      <c r="V1680" s="55" t="s">
        <v>1881</v>
      </c>
      <c r="W1680" s="55" t="s">
        <v>1644</v>
      </c>
      <c r="X1680" s="56"/>
      <c r="Y1680" s="55" t="s">
        <v>1644</v>
      </c>
      <c r="Z1680" s="56"/>
      <c r="AA1680" s="55" t="s">
        <v>1644</v>
      </c>
      <c r="AB1680" s="59">
        <v>426703</v>
      </c>
      <c r="AC1680" s="55" t="s">
        <v>1554</v>
      </c>
      <c r="AD1680" s="55" t="s">
        <v>1644</v>
      </c>
      <c r="AE1680" s="58">
        <v>0</v>
      </c>
      <c r="AF1680" s="55" t="s">
        <v>1644</v>
      </c>
      <c r="AG1680" s="55" t="s">
        <v>1644</v>
      </c>
      <c r="AH1680" s="55" t="s">
        <v>1644</v>
      </c>
      <c r="AI1680" s="55" t="s">
        <v>1644</v>
      </c>
      <c r="AJ1680" s="55" t="s">
        <v>1644</v>
      </c>
      <c r="AK1680" s="55" t="s">
        <v>1644</v>
      </c>
      <c r="AL1680" s="55" t="s">
        <v>1644</v>
      </c>
      <c r="AM1680" s="55" t="s">
        <v>3861</v>
      </c>
      <c r="AN1680" s="55" t="s">
        <v>1644</v>
      </c>
      <c r="AO1680" t="s">
        <v>3842</v>
      </c>
    </row>
    <row r="1681" spans="1:41" x14ac:dyDescent="0.25">
      <c r="A1681" s="56">
        <v>45777</v>
      </c>
      <c r="B1681" s="92" t="s">
        <v>2824</v>
      </c>
      <c r="C1681" s="55" t="s">
        <v>4324</v>
      </c>
      <c r="D1681" s="55" t="s">
        <v>3859</v>
      </c>
      <c r="E1681" s="55" t="s">
        <v>89</v>
      </c>
      <c r="F1681" s="55">
        <v>50900020</v>
      </c>
      <c r="G1681" s="55" t="s">
        <v>492</v>
      </c>
      <c r="H1681" s="55" t="s">
        <v>89</v>
      </c>
      <c r="I1681" s="57">
        <v>1209</v>
      </c>
      <c r="J1681" s="57">
        <v>1209</v>
      </c>
      <c r="K1681" s="55" t="s">
        <v>4318</v>
      </c>
      <c r="L1681" s="55" t="s">
        <v>1644</v>
      </c>
      <c r="M1681" s="55" t="s">
        <v>4324</v>
      </c>
      <c r="N1681" s="56">
        <v>45777</v>
      </c>
      <c r="O1681" s="55" t="s">
        <v>1644</v>
      </c>
      <c r="P1681" s="55" t="s">
        <v>329</v>
      </c>
      <c r="Q1681" s="55" t="s">
        <v>330</v>
      </c>
      <c r="R1681" s="55" t="s">
        <v>1644</v>
      </c>
      <c r="S1681" s="55" t="s">
        <v>1644</v>
      </c>
      <c r="T1681" s="55" t="s">
        <v>1644</v>
      </c>
      <c r="U1681" s="55" t="s">
        <v>3863</v>
      </c>
      <c r="V1681" s="55" t="s">
        <v>1881</v>
      </c>
      <c r="W1681" s="55" t="s">
        <v>1644</v>
      </c>
      <c r="X1681" s="56"/>
      <c r="Y1681" s="55" t="s">
        <v>1644</v>
      </c>
      <c r="Z1681" s="56"/>
      <c r="AA1681" s="55" t="s">
        <v>1644</v>
      </c>
      <c r="AB1681" s="59">
        <v>19634160</v>
      </c>
      <c r="AC1681" s="55" t="s">
        <v>1554</v>
      </c>
      <c r="AD1681" s="55" t="s">
        <v>1644</v>
      </c>
      <c r="AE1681" s="58">
        <v>0</v>
      </c>
      <c r="AF1681" s="55" t="s">
        <v>1644</v>
      </c>
      <c r="AG1681" s="55" t="s">
        <v>1644</v>
      </c>
      <c r="AH1681" s="55" t="s">
        <v>1644</v>
      </c>
      <c r="AI1681" s="55" t="s">
        <v>1644</v>
      </c>
      <c r="AJ1681" s="55" t="s">
        <v>1644</v>
      </c>
      <c r="AK1681" s="55" t="s">
        <v>1644</v>
      </c>
      <c r="AL1681" s="55" t="s">
        <v>1644</v>
      </c>
      <c r="AM1681" s="55" t="s">
        <v>3861</v>
      </c>
      <c r="AN1681" s="55" t="s">
        <v>1644</v>
      </c>
      <c r="AO1681" t="s">
        <v>3842</v>
      </c>
    </row>
    <row r="1682" spans="1:41" x14ac:dyDescent="0.25">
      <c r="A1682" s="56">
        <v>45777</v>
      </c>
      <c r="B1682" s="92" t="s">
        <v>2824</v>
      </c>
      <c r="C1682" s="55" t="s">
        <v>4324</v>
      </c>
      <c r="D1682" s="55" t="s">
        <v>3859</v>
      </c>
      <c r="E1682" s="55" t="s">
        <v>89</v>
      </c>
      <c r="F1682" s="55">
        <v>50900020</v>
      </c>
      <c r="G1682" s="55" t="s">
        <v>492</v>
      </c>
      <c r="H1682" s="55" t="s">
        <v>89</v>
      </c>
      <c r="I1682" s="57">
        <v>462.58</v>
      </c>
      <c r="J1682" s="57">
        <v>462.58</v>
      </c>
      <c r="K1682" s="55" t="s">
        <v>4318</v>
      </c>
      <c r="L1682" s="55" t="s">
        <v>1644</v>
      </c>
      <c r="M1682" s="55" t="s">
        <v>4324</v>
      </c>
      <c r="N1682" s="56">
        <v>45777</v>
      </c>
      <c r="O1682" s="55" t="s">
        <v>1644</v>
      </c>
      <c r="P1682" s="55" t="s">
        <v>329</v>
      </c>
      <c r="Q1682" s="55" t="s">
        <v>330</v>
      </c>
      <c r="R1682" s="55" t="s">
        <v>1644</v>
      </c>
      <c r="S1682" s="55" t="s">
        <v>1644</v>
      </c>
      <c r="T1682" s="55" t="s">
        <v>1644</v>
      </c>
      <c r="U1682" s="55" t="s">
        <v>3899</v>
      </c>
      <c r="V1682" s="55" t="s">
        <v>1881</v>
      </c>
      <c r="W1682" s="55" t="s">
        <v>1644</v>
      </c>
      <c r="X1682" s="56"/>
      <c r="Y1682" s="55" t="s">
        <v>1644</v>
      </c>
      <c r="Z1682" s="56"/>
      <c r="AA1682" s="55" t="s">
        <v>1644</v>
      </c>
      <c r="AB1682" s="59">
        <v>7657723</v>
      </c>
      <c r="AC1682" s="55" t="s">
        <v>1554</v>
      </c>
      <c r="AD1682" s="55" t="s">
        <v>1644</v>
      </c>
      <c r="AE1682" s="58">
        <v>0</v>
      </c>
      <c r="AF1682" s="55" t="s">
        <v>1644</v>
      </c>
      <c r="AG1682" s="55" t="s">
        <v>1644</v>
      </c>
      <c r="AH1682" s="55" t="s">
        <v>1644</v>
      </c>
      <c r="AI1682" s="55" t="s">
        <v>1644</v>
      </c>
      <c r="AJ1682" s="55" t="s">
        <v>1644</v>
      </c>
      <c r="AK1682" s="55" t="s">
        <v>1644</v>
      </c>
      <c r="AL1682" s="55" t="s">
        <v>1644</v>
      </c>
      <c r="AM1682" s="55" t="s">
        <v>3861</v>
      </c>
      <c r="AN1682" s="55" t="s">
        <v>1644</v>
      </c>
      <c r="AO1682" t="s">
        <v>3842</v>
      </c>
    </row>
    <row r="1683" spans="1:41" x14ac:dyDescent="0.25">
      <c r="A1683" s="56">
        <v>45777</v>
      </c>
      <c r="B1683" s="92" t="s">
        <v>2824</v>
      </c>
      <c r="C1683" s="55" t="s">
        <v>4324</v>
      </c>
      <c r="D1683" s="55" t="s">
        <v>3859</v>
      </c>
      <c r="E1683" s="55" t="s">
        <v>89</v>
      </c>
      <c r="F1683" s="55">
        <v>50900020</v>
      </c>
      <c r="G1683" s="55" t="s">
        <v>492</v>
      </c>
      <c r="H1683" s="55" t="s">
        <v>89</v>
      </c>
      <c r="I1683" s="57">
        <v>1209</v>
      </c>
      <c r="J1683" s="57">
        <v>1209</v>
      </c>
      <c r="K1683" s="55" t="s">
        <v>4318</v>
      </c>
      <c r="L1683" s="55" t="s">
        <v>1644</v>
      </c>
      <c r="M1683" s="55" t="s">
        <v>4324</v>
      </c>
      <c r="N1683" s="56">
        <v>45777</v>
      </c>
      <c r="O1683" s="55" t="s">
        <v>1644</v>
      </c>
      <c r="P1683" s="55" t="s">
        <v>329</v>
      </c>
      <c r="Q1683" s="55" t="s">
        <v>330</v>
      </c>
      <c r="R1683" s="55" t="s">
        <v>1644</v>
      </c>
      <c r="S1683" s="55" t="s">
        <v>1644</v>
      </c>
      <c r="T1683" s="55" t="s">
        <v>1644</v>
      </c>
      <c r="U1683" s="55" t="s">
        <v>3937</v>
      </c>
      <c r="V1683" s="55" t="s">
        <v>1881</v>
      </c>
      <c r="W1683" s="55" t="s">
        <v>1644</v>
      </c>
      <c r="X1683" s="56"/>
      <c r="Y1683" s="55" t="s">
        <v>1644</v>
      </c>
      <c r="Z1683" s="56"/>
      <c r="AA1683" s="55" t="s">
        <v>1644</v>
      </c>
      <c r="AB1683" s="59">
        <v>19634160</v>
      </c>
      <c r="AC1683" s="55" t="s">
        <v>1554</v>
      </c>
      <c r="AD1683" s="55" t="s">
        <v>1644</v>
      </c>
      <c r="AE1683" s="58">
        <v>0</v>
      </c>
      <c r="AF1683" s="55" t="s">
        <v>1644</v>
      </c>
      <c r="AG1683" s="55" t="s">
        <v>1644</v>
      </c>
      <c r="AH1683" s="55" t="s">
        <v>1644</v>
      </c>
      <c r="AI1683" s="55" t="s">
        <v>1644</v>
      </c>
      <c r="AJ1683" s="55" t="s">
        <v>1644</v>
      </c>
      <c r="AK1683" s="55" t="s">
        <v>1644</v>
      </c>
      <c r="AL1683" s="55" t="s">
        <v>1644</v>
      </c>
      <c r="AM1683" s="55" t="s">
        <v>3861</v>
      </c>
      <c r="AN1683" s="55" t="s">
        <v>1644</v>
      </c>
      <c r="AO1683" t="s">
        <v>3842</v>
      </c>
    </row>
    <row r="1684" spans="1:41" x14ac:dyDescent="0.25">
      <c r="A1684" s="56">
        <v>45777</v>
      </c>
      <c r="B1684" s="92" t="s">
        <v>2824</v>
      </c>
      <c r="C1684" s="55" t="s">
        <v>4324</v>
      </c>
      <c r="D1684" s="55" t="s">
        <v>3859</v>
      </c>
      <c r="E1684" s="55" t="s">
        <v>89</v>
      </c>
      <c r="F1684" s="55">
        <v>50900020</v>
      </c>
      <c r="G1684" s="55" t="s">
        <v>492</v>
      </c>
      <c r="H1684" s="55" t="s">
        <v>89</v>
      </c>
      <c r="I1684" s="57">
        <v>574.6</v>
      </c>
      <c r="J1684" s="57">
        <v>574.6</v>
      </c>
      <c r="K1684" s="55" t="s">
        <v>4318</v>
      </c>
      <c r="L1684" s="55" t="s">
        <v>1644</v>
      </c>
      <c r="M1684" s="55" t="s">
        <v>4324</v>
      </c>
      <c r="N1684" s="56">
        <v>45777</v>
      </c>
      <c r="O1684" s="55" t="s">
        <v>1644</v>
      </c>
      <c r="P1684" s="55" t="s">
        <v>329</v>
      </c>
      <c r="Q1684" s="55" t="s">
        <v>330</v>
      </c>
      <c r="R1684" s="55" t="s">
        <v>1644</v>
      </c>
      <c r="S1684" s="55" t="s">
        <v>1644</v>
      </c>
      <c r="T1684" s="55" t="s">
        <v>1644</v>
      </c>
      <c r="U1684" s="55" t="s">
        <v>3869</v>
      </c>
      <c r="V1684" s="55" t="s">
        <v>1881</v>
      </c>
      <c r="W1684" s="55" t="s">
        <v>1644</v>
      </c>
      <c r="X1684" s="56"/>
      <c r="Y1684" s="55" t="s">
        <v>1644</v>
      </c>
      <c r="Z1684" s="56"/>
      <c r="AA1684" s="55" t="s">
        <v>1644</v>
      </c>
      <c r="AB1684" s="59">
        <v>8983272</v>
      </c>
      <c r="AC1684" s="55" t="s">
        <v>1554</v>
      </c>
      <c r="AD1684" s="55" t="s">
        <v>1644</v>
      </c>
      <c r="AE1684" s="58">
        <v>0</v>
      </c>
      <c r="AF1684" s="55" t="s">
        <v>1644</v>
      </c>
      <c r="AG1684" s="55" t="s">
        <v>1644</v>
      </c>
      <c r="AH1684" s="55" t="s">
        <v>1644</v>
      </c>
      <c r="AI1684" s="55" t="s">
        <v>1644</v>
      </c>
      <c r="AJ1684" s="55" t="s">
        <v>1644</v>
      </c>
      <c r="AK1684" s="55" t="s">
        <v>1644</v>
      </c>
      <c r="AL1684" s="55" t="s">
        <v>1644</v>
      </c>
      <c r="AM1684" s="55" t="s">
        <v>3861</v>
      </c>
      <c r="AN1684" s="55" t="s">
        <v>1644</v>
      </c>
      <c r="AO1684" t="s">
        <v>3842</v>
      </c>
    </row>
    <row r="1685" spans="1:41" x14ac:dyDescent="0.25">
      <c r="A1685" s="56">
        <v>45777</v>
      </c>
      <c r="B1685" s="92" t="s">
        <v>2824</v>
      </c>
      <c r="C1685" s="55" t="s">
        <v>4324</v>
      </c>
      <c r="D1685" s="55" t="s">
        <v>3859</v>
      </c>
      <c r="E1685" s="55" t="s">
        <v>89</v>
      </c>
      <c r="F1685" s="55">
        <v>50900020</v>
      </c>
      <c r="G1685" s="55" t="s">
        <v>492</v>
      </c>
      <c r="H1685" s="55" t="s">
        <v>89</v>
      </c>
      <c r="I1685" s="57">
        <v>843.3</v>
      </c>
      <c r="J1685" s="57">
        <v>843.3</v>
      </c>
      <c r="K1685" s="55" t="s">
        <v>4318</v>
      </c>
      <c r="L1685" s="55" t="s">
        <v>1644</v>
      </c>
      <c r="M1685" s="55" t="s">
        <v>4324</v>
      </c>
      <c r="N1685" s="56">
        <v>45777</v>
      </c>
      <c r="O1685" s="55" t="s">
        <v>1644</v>
      </c>
      <c r="P1685" s="55" t="s">
        <v>329</v>
      </c>
      <c r="Q1685" s="55" t="s">
        <v>330</v>
      </c>
      <c r="R1685" s="55" t="s">
        <v>1644</v>
      </c>
      <c r="S1685" s="55" t="s">
        <v>1644</v>
      </c>
      <c r="T1685" s="55" t="s">
        <v>1644</v>
      </c>
      <c r="U1685" s="55" t="s">
        <v>3915</v>
      </c>
      <c r="V1685" s="55" t="s">
        <v>1881</v>
      </c>
      <c r="W1685" s="55" t="s">
        <v>1644</v>
      </c>
      <c r="X1685" s="56"/>
      <c r="Y1685" s="55" t="s">
        <v>1644</v>
      </c>
      <c r="Z1685" s="56"/>
      <c r="AA1685" s="55" t="s">
        <v>1644</v>
      </c>
      <c r="AB1685" s="59">
        <v>12877136</v>
      </c>
      <c r="AC1685" s="55" t="s">
        <v>1554</v>
      </c>
      <c r="AD1685" s="55" t="s">
        <v>1644</v>
      </c>
      <c r="AE1685" s="58">
        <v>0</v>
      </c>
      <c r="AF1685" s="55" t="s">
        <v>1644</v>
      </c>
      <c r="AG1685" s="55" t="s">
        <v>1644</v>
      </c>
      <c r="AH1685" s="55" t="s">
        <v>1644</v>
      </c>
      <c r="AI1685" s="55" t="s">
        <v>1644</v>
      </c>
      <c r="AJ1685" s="55" t="s">
        <v>1644</v>
      </c>
      <c r="AK1685" s="55" t="s">
        <v>1644</v>
      </c>
      <c r="AL1685" s="55" t="s">
        <v>1644</v>
      </c>
      <c r="AM1685" s="55" t="s">
        <v>3861</v>
      </c>
      <c r="AN1685" s="55" t="s">
        <v>1644</v>
      </c>
      <c r="AO1685" t="s">
        <v>3842</v>
      </c>
    </row>
    <row r="1686" spans="1:41" x14ac:dyDescent="0.25">
      <c r="A1686" s="56">
        <v>45777</v>
      </c>
      <c r="B1686" s="92" t="s">
        <v>2824</v>
      </c>
      <c r="C1686" s="55" t="s">
        <v>4324</v>
      </c>
      <c r="D1686" s="55" t="s">
        <v>3859</v>
      </c>
      <c r="E1686" s="55" t="s">
        <v>89</v>
      </c>
      <c r="F1686" s="55">
        <v>50900020</v>
      </c>
      <c r="G1686" s="55" t="s">
        <v>492</v>
      </c>
      <c r="H1686" s="55" t="s">
        <v>89</v>
      </c>
      <c r="I1686" s="57">
        <v>828.75</v>
      </c>
      <c r="J1686" s="57">
        <v>828.75</v>
      </c>
      <c r="K1686" s="55" t="s">
        <v>4318</v>
      </c>
      <c r="L1686" s="55" t="s">
        <v>1644</v>
      </c>
      <c r="M1686" s="55" t="s">
        <v>4324</v>
      </c>
      <c r="N1686" s="56">
        <v>45777</v>
      </c>
      <c r="O1686" s="55" t="s">
        <v>1644</v>
      </c>
      <c r="P1686" s="55" t="s">
        <v>329</v>
      </c>
      <c r="Q1686" s="55" t="s">
        <v>330</v>
      </c>
      <c r="R1686" s="55" t="s">
        <v>1644</v>
      </c>
      <c r="S1686" s="55" t="s">
        <v>1644</v>
      </c>
      <c r="T1686" s="55" t="s">
        <v>1644</v>
      </c>
      <c r="U1686" s="55" t="s">
        <v>4313</v>
      </c>
      <c r="V1686" s="55" t="s">
        <v>1881</v>
      </c>
      <c r="W1686" s="55" t="s">
        <v>1644</v>
      </c>
      <c r="X1686" s="56"/>
      <c r="Y1686" s="55" t="s">
        <v>1644</v>
      </c>
      <c r="Z1686" s="56"/>
      <c r="AA1686" s="55" t="s">
        <v>1644</v>
      </c>
      <c r="AB1686" s="59">
        <v>13649489</v>
      </c>
      <c r="AC1686" s="55" t="s">
        <v>1554</v>
      </c>
      <c r="AD1686" s="55" t="s">
        <v>1644</v>
      </c>
      <c r="AE1686" s="58">
        <v>0</v>
      </c>
      <c r="AF1686" s="55" t="s">
        <v>1644</v>
      </c>
      <c r="AG1686" s="55" t="s">
        <v>1644</v>
      </c>
      <c r="AH1686" s="55" t="s">
        <v>1644</v>
      </c>
      <c r="AI1686" s="55" t="s">
        <v>1644</v>
      </c>
      <c r="AJ1686" s="55" t="s">
        <v>1644</v>
      </c>
      <c r="AK1686" s="55" t="s">
        <v>1644</v>
      </c>
      <c r="AL1686" s="55" t="s">
        <v>1644</v>
      </c>
      <c r="AM1686" s="55" t="s">
        <v>3861</v>
      </c>
      <c r="AN1686" s="55" t="s">
        <v>1644</v>
      </c>
      <c r="AO1686" t="s">
        <v>3842</v>
      </c>
    </row>
    <row r="1687" spans="1:41" x14ac:dyDescent="0.25">
      <c r="A1687" s="56">
        <v>45777</v>
      </c>
      <c r="B1687" s="92" t="s">
        <v>2824</v>
      </c>
      <c r="C1687" s="55" t="s">
        <v>4324</v>
      </c>
      <c r="D1687" s="55" t="s">
        <v>3859</v>
      </c>
      <c r="E1687" s="55" t="s">
        <v>89</v>
      </c>
      <c r="F1687" s="55">
        <v>50900020</v>
      </c>
      <c r="G1687" s="55" t="s">
        <v>492</v>
      </c>
      <c r="H1687" s="55" t="s">
        <v>89</v>
      </c>
      <c r="I1687" s="57">
        <v>605.52</v>
      </c>
      <c r="J1687" s="57">
        <v>605.52</v>
      </c>
      <c r="K1687" s="55" t="s">
        <v>4318</v>
      </c>
      <c r="L1687" s="55" t="s">
        <v>1644</v>
      </c>
      <c r="M1687" s="55" t="s">
        <v>4324</v>
      </c>
      <c r="N1687" s="56">
        <v>45777</v>
      </c>
      <c r="O1687" s="55" t="s">
        <v>1644</v>
      </c>
      <c r="P1687" s="55" t="s">
        <v>329</v>
      </c>
      <c r="Q1687" s="55" t="s">
        <v>330</v>
      </c>
      <c r="R1687" s="55" t="s">
        <v>1644</v>
      </c>
      <c r="S1687" s="55" t="s">
        <v>1644</v>
      </c>
      <c r="T1687" s="55" t="s">
        <v>1644</v>
      </c>
      <c r="U1687" s="55" t="s">
        <v>3920</v>
      </c>
      <c r="V1687" s="55" t="s">
        <v>1881</v>
      </c>
      <c r="W1687" s="55" t="s">
        <v>1644</v>
      </c>
      <c r="X1687" s="56"/>
      <c r="Y1687" s="55" t="s">
        <v>1644</v>
      </c>
      <c r="Z1687" s="56"/>
      <c r="AA1687" s="55" t="s">
        <v>1644</v>
      </c>
      <c r="AB1687" s="59">
        <v>9615574</v>
      </c>
      <c r="AC1687" s="55" t="s">
        <v>1554</v>
      </c>
      <c r="AD1687" s="55" t="s">
        <v>1644</v>
      </c>
      <c r="AE1687" s="58">
        <v>0</v>
      </c>
      <c r="AF1687" s="55" t="s">
        <v>1644</v>
      </c>
      <c r="AG1687" s="55" t="s">
        <v>1644</v>
      </c>
      <c r="AH1687" s="55" t="s">
        <v>1644</v>
      </c>
      <c r="AI1687" s="55" t="s">
        <v>1644</v>
      </c>
      <c r="AJ1687" s="55" t="s">
        <v>1644</v>
      </c>
      <c r="AK1687" s="55" t="s">
        <v>1644</v>
      </c>
      <c r="AL1687" s="55" t="s">
        <v>1644</v>
      </c>
      <c r="AM1687" s="55" t="s">
        <v>3861</v>
      </c>
      <c r="AN1687" s="55" t="s">
        <v>1644</v>
      </c>
      <c r="AO1687" t="s">
        <v>3842</v>
      </c>
    </row>
    <row r="1688" spans="1:41" x14ac:dyDescent="0.25">
      <c r="A1688" s="56">
        <v>45777</v>
      </c>
      <c r="B1688" s="92" t="s">
        <v>2824</v>
      </c>
      <c r="C1688" s="55" t="s">
        <v>4324</v>
      </c>
      <c r="D1688" s="55" t="s">
        <v>3859</v>
      </c>
      <c r="E1688" s="55" t="s">
        <v>89</v>
      </c>
      <c r="F1688" s="55">
        <v>50900020</v>
      </c>
      <c r="G1688" s="55" t="s">
        <v>492</v>
      </c>
      <c r="H1688" s="55" t="s">
        <v>89</v>
      </c>
      <c r="I1688" s="57">
        <v>755.08</v>
      </c>
      <c r="J1688" s="57">
        <v>755.08</v>
      </c>
      <c r="K1688" s="55" t="s">
        <v>4318</v>
      </c>
      <c r="L1688" s="55" t="s">
        <v>1644</v>
      </c>
      <c r="M1688" s="55" t="s">
        <v>4324</v>
      </c>
      <c r="N1688" s="56">
        <v>45777</v>
      </c>
      <c r="O1688" s="55" t="s">
        <v>1644</v>
      </c>
      <c r="P1688" s="55" t="s">
        <v>329</v>
      </c>
      <c r="Q1688" s="55" t="s">
        <v>330</v>
      </c>
      <c r="R1688" s="55" t="s">
        <v>1644</v>
      </c>
      <c r="S1688" s="55" t="s">
        <v>1644</v>
      </c>
      <c r="T1688" s="55" t="s">
        <v>1644</v>
      </c>
      <c r="U1688" s="55" t="s">
        <v>4113</v>
      </c>
      <c r="V1688" s="55" t="s">
        <v>1881</v>
      </c>
      <c r="W1688" s="55" t="s">
        <v>1644</v>
      </c>
      <c r="X1688" s="56"/>
      <c r="Y1688" s="55" t="s">
        <v>1644</v>
      </c>
      <c r="Z1688" s="56"/>
      <c r="AA1688" s="55" t="s">
        <v>1644</v>
      </c>
      <c r="AB1688" s="59">
        <v>11765836</v>
      </c>
      <c r="AC1688" s="55" t="s">
        <v>1554</v>
      </c>
      <c r="AD1688" s="55" t="s">
        <v>1644</v>
      </c>
      <c r="AE1688" s="58">
        <v>0</v>
      </c>
      <c r="AF1688" s="55" t="s">
        <v>1644</v>
      </c>
      <c r="AG1688" s="55" t="s">
        <v>1644</v>
      </c>
      <c r="AH1688" s="55" t="s">
        <v>1644</v>
      </c>
      <c r="AI1688" s="55" t="s">
        <v>1644</v>
      </c>
      <c r="AJ1688" s="55" t="s">
        <v>1644</v>
      </c>
      <c r="AK1688" s="55" t="s">
        <v>1644</v>
      </c>
      <c r="AL1688" s="55" t="s">
        <v>1644</v>
      </c>
      <c r="AM1688" s="55" t="s">
        <v>3861</v>
      </c>
      <c r="AN1688" s="55" t="s">
        <v>1644</v>
      </c>
      <c r="AO1688" t="s">
        <v>3842</v>
      </c>
    </row>
    <row r="1689" spans="1:41" x14ac:dyDescent="0.25">
      <c r="A1689" s="56">
        <v>45777</v>
      </c>
      <c r="B1689" s="92" t="s">
        <v>2824</v>
      </c>
      <c r="C1689" s="55" t="s">
        <v>4324</v>
      </c>
      <c r="D1689" s="55" t="s">
        <v>3859</v>
      </c>
      <c r="E1689" s="55" t="s">
        <v>89</v>
      </c>
      <c r="F1689" s="55">
        <v>50900020</v>
      </c>
      <c r="G1689" s="55" t="s">
        <v>492</v>
      </c>
      <c r="H1689" s="55" t="s">
        <v>89</v>
      </c>
      <c r="I1689" s="57">
        <v>519.58000000000004</v>
      </c>
      <c r="J1689" s="57">
        <v>519.58000000000004</v>
      </c>
      <c r="K1689" s="55" t="s">
        <v>4318</v>
      </c>
      <c r="L1689" s="55" t="s">
        <v>1644</v>
      </c>
      <c r="M1689" s="55" t="s">
        <v>4324</v>
      </c>
      <c r="N1689" s="56">
        <v>45777</v>
      </c>
      <c r="O1689" s="55" t="s">
        <v>1644</v>
      </c>
      <c r="P1689" s="55" t="s">
        <v>329</v>
      </c>
      <c r="Q1689" s="55" t="s">
        <v>330</v>
      </c>
      <c r="R1689" s="55" t="s">
        <v>1644</v>
      </c>
      <c r="S1689" s="55" t="s">
        <v>1644</v>
      </c>
      <c r="T1689" s="55" t="s">
        <v>1644</v>
      </c>
      <c r="U1689" s="55" t="s">
        <v>3870</v>
      </c>
      <c r="V1689" s="55" t="s">
        <v>1881</v>
      </c>
      <c r="W1689" s="55" t="s">
        <v>1644</v>
      </c>
      <c r="X1689" s="56"/>
      <c r="Y1689" s="55" t="s">
        <v>1644</v>
      </c>
      <c r="Z1689" s="56"/>
      <c r="AA1689" s="55" t="s">
        <v>1644</v>
      </c>
      <c r="AB1689" s="59">
        <v>8438033</v>
      </c>
      <c r="AC1689" s="55" t="s">
        <v>1554</v>
      </c>
      <c r="AD1689" s="55" t="s">
        <v>1644</v>
      </c>
      <c r="AE1689" s="58">
        <v>0</v>
      </c>
      <c r="AF1689" s="55" t="s">
        <v>1644</v>
      </c>
      <c r="AG1689" s="55" t="s">
        <v>1644</v>
      </c>
      <c r="AH1689" s="55" t="s">
        <v>1644</v>
      </c>
      <c r="AI1689" s="55" t="s">
        <v>1644</v>
      </c>
      <c r="AJ1689" s="55" t="s">
        <v>1644</v>
      </c>
      <c r="AK1689" s="55" t="s">
        <v>1644</v>
      </c>
      <c r="AL1689" s="55" t="s">
        <v>1644</v>
      </c>
      <c r="AM1689" s="55" t="s">
        <v>3861</v>
      </c>
      <c r="AN1689" s="55" t="s">
        <v>1644</v>
      </c>
      <c r="AO1689" t="s">
        <v>3842</v>
      </c>
    </row>
    <row r="1690" spans="1:41" x14ac:dyDescent="0.25">
      <c r="A1690" s="56">
        <v>45777</v>
      </c>
      <c r="B1690" s="92" t="s">
        <v>2824</v>
      </c>
      <c r="C1690" s="55" t="s">
        <v>4324</v>
      </c>
      <c r="D1690" s="55" t="s">
        <v>3859</v>
      </c>
      <c r="E1690" s="55" t="s">
        <v>89</v>
      </c>
      <c r="F1690" s="55">
        <v>50900020</v>
      </c>
      <c r="G1690" s="55" t="s">
        <v>492</v>
      </c>
      <c r="H1690" s="55" t="s">
        <v>89</v>
      </c>
      <c r="I1690" s="57">
        <v>944.42</v>
      </c>
      <c r="J1690" s="57">
        <v>944.42</v>
      </c>
      <c r="K1690" s="55" t="s">
        <v>4318</v>
      </c>
      <c r="L1690" s="55" t="s">
        <v>1644</v>
      </c>
      <c r="M1690" s="55" t="s">
        <v>4324</v>
      </c>
      <c r="N1690" s="56">
        <v>45777</v>
      </c>
      <c r="O1690" s="55" t="s">
        <v>1644</v>
      </c>
      <c r="P1690" s="55" t="s">
        <v>329</v>
      </c>
      <c r="Q1690" s="55" t="s">
        <v>330</v>
      </c>
      <c r="R1690" s="55" t="s">
        <v>1644</v>
      </c>
      <c r="S1690" s="55" t="s">
        <v>1644</v>
      </c>
      <c r="T1690" s="55" t="s">
        <v>1644</v>
      </c>
      <c r="U1690" s="55" t="s">
        <v>3902</v>
      </c>
      <c r="V1690" s="55" t="s">
        <v>1881</v>
      </c>
      <c r="W1690" s="55" t="s">
        <v>1644</v>
      </c>
      <c r="X1690" s="56"/>
      <c r="Y1690" s="55" t="s">
        <v>1644</v>
      </c>
      <c r="Z1690" s="56"/>
      <c r="AA1690" s="55" t="s">
        <v>1644</v>
      </c>
      <c r="AB1690" s="59">
        <v>15337327</v>
      </c>
      <c r="AC1690" s="55" t="s">
        <v>1554</v>
      </c>
      <c r="AD1690" s="55" t="s">
        <v>1644</v>
      </c>
      <c r="AE1690" s="58">
        <v>0</v>
      </c>
      <c r="AF1690" s="55" t="s">
        <v>1644</v>
      </c>
      <c r="AG1690" s="55" t="s">
        <v>1644</v>
      </c>
      <c r="AH1690" s="55" t="s">
        <v>1644</v>
      </c>
      <c r="AI1690" s="55" t="s">
        <v>1644</v>
      </c>
      <c r="AJ1690" s="55" t="s">
        <v>1644</v>
      </c>
      <c r="AK1690" s="55" t="s">
        <v>1644</v>
      </c>
      <c r="AL1690" s="55" t="s">
        <v>1644</v>
      </c>
      <c r="AM1690" s="55" t="s">
        <v>3861</v>
      </c>
      <c r="AN1690" s="55" t="s">
        <v>1644</v>
      </c>
      <c r="AO1690" t="s">
        <v>3842</v>
      </c>
    </row>
    <row r="1691" spans="1:41" x14ac:dyDescent="0.25">
      <c r="A1691" s="56">
        <v>45777</v>
      </c>
      <c r="B1691" s="92" t="s">
        <v>2824</v>
      </c>
      <c r="C1691" s="55" t="s">
        <v>4324</v>
      </c>
      <c r="D1691" s="55" t="s">
        <v>3859</v>
      </c>
      <c r="E1691" s="55" t="s">
        <v>89</v>
      </c>
      <c r="F1691" s="55">
        <v>50900020</v>
      </c>
      <c r="G1691" s="55" t="s">
        <v>492</v>
      </c>
      <c r="H1691" s="55" t="s">
        <v>89</v>
      </c>
      <c r="I1691" s="57">
        <v>843.29</v>
      </c>
      <c r="J1691" s="57">
        <v>843.29</v>
      </c>
      <c r="K1691" s="55" t="s">
        <v>4318</v>
      </c>
      <c r="L1691" s="55" t="s">
        <v>1644</v>
      </c>
      <c r="M1691" s="55" t="s">
        <v>4324</v>
      </c>
      <c r="N1691" s="56">
        <v>45777</v>
      </c>
      <c r="O1691" s="55" t="s">
        <v>1644</v>
      </c>
      <c r="P1691" s="55" t="s">
        <v>329</v>
      </c>
      <c r="Q1691" s="55" t="s">
        <v>330</v>
      </c>
      <c r="R1691" s="55" t="s">
        <v>1644</v>
      </c>
      <c r="S1691" s="55" t="s">
        <v>1644</v>
      </c>
      <c r="T1691" s="55" t="s">
        <v>1644</v>
      </c>
      <c r="U1691" s="55" t="s">
        <v>3947</v>
      </c>
      <c r="V1691" s="55" t="s">
        <v>1881</v>
      </c>
      <c r="W1691" s="55" t="s">
        <v>1644</v>
      </c>
      <c r="X1691" s="56"/>
      <c r="Y1691" s="55" t="s">
        <v>1644</v>
      </c>
      <c r="Z1691" s="56"/>
      <c r="AA1691" s="55" t="s">
        <v>1644</v>
      </c>
      <c r="AB1691" s="59">
        <v>13248186</v>
      </c>
      <c r="AC1691" s="55" t="s">
        <v>1554</v>
      </c>
      <c r="AD1691" s="55" t="s">
        <v>1644</v>
      </c>
      <c r="AE1691" s="58">
        <v>0</v>
      </c>
      <c r="AF1691" s="55" t="s">
        <v>1644</v>
      </c>
      <c r="AG1691" s="55" t="s">
        <v>1644</v>
      </c>
      <c r="AH1691" s="55" t="s">
        <v>1644</v>
      </c>
      <c r="AI1691" s="55" t="s">
        <v>1644</v>
      </c>
      <c r="AJ1691" s="55" t="s">
        <v>1644</v>
      </c>
      <c r="AK1691" s="55" t="s">
        <v>1644</v>
      </c>
      <c r="AL1691" s="55" t="s">
        <v>1644</v>
      </c>
      <c r="AM1691" s="55" t="s">
        <v>3861</v>
      </c>
      <c r="AN1691" s="55" t="s">
        <v>1644</v>
      </c>
      <c r="AO1691" t="s">
        <v>3842</v>
      </c>
    </row>
    <row r="1692" spans="1:41" x14ac:dyDescent="0.25">
      <c r="A1692" s="56">
        <v>45777</v>
      </c>
      <c r="B1692" s="92" t="s">
        <v>2824</v>
      </c>
      <c r="C1692" s="55" t="s">
        <v>4324</v>
      </c>
      <c r="D1692" s="55" t="s">
        <v>3859</v>
      </c>
      <c r="E1692" s="55" t="s">
        <v>89</v>
      </c>
      <c r="F1692" s="55">
        <v>50900020</v>
      </c>
      <c r="G1692" s="55" t="s">
        <v>492</v>
      </c>
      <c r="H1692" s="55" t="s">
        <v>89</v>
      </c>
      <c r="I1692" s="57">
        <v>1857.26</v>
      </c>
      <c r="J1692" s="57">
        <v>1857.26</v>
      </c>
      <c r="K1692" s="55" t="s">
        <v>4318</v>
      </c>
      <c r="L1692" s="55" t="s">
        <v>1644</v>
      </c>
      <c r="M1692" s="55" t="s">
        <v>4324</v>
      </c>
      <c r="N1692" s="56">
        <v>45777</v>
      </c>
      <c r="O1692" s="55" t="s">
        <v>1644</v>
      </c>
      <c r="P1692" s="55" t="s">
        <v>329</v>
      </c>
      <c r="Q1692" s="55" t="s">
        <v>330</v>
      </c>
      <c r="R1692" s="55" t="s">
        <v>1644</v>
      </c>
      <c r="S1692" s="55" t="s">
        <v>1644</v>
      </c>
      <c r="T1692" s="55" t="s">
        <v>1644</v>
      </c>
      <c r="U1692" s="55" t="s">
        <v>4081</v>
      </c>
      <c r="V1692" s="55" t="s">
        <v>1881</v>
      </c>
      <c r="W1692" s="55" t="s">
        <v>1644</v>
      </c>
      <c r="X1692" s="56"/>
      <c r="Y1692" s="55" t="s">
        <v>1644</v>
      </c>
      <c r="Z1692" s="56"/>
      <c r="AA1692" s="55" t="s">
        <v>1644</v>
      </c>
      <c r="AB1692" s="59">
        <v>28784063</v>
      </c>
      <c r="AC1692" s="55" t="s">
        <v>1554</v>
      </c>
      <c r="AD1692" s="55" t="s">
        <v>1644</v>
      </c>
      <c r="AE1692" s="58">
        <v>0</v>
      </c>
      <c r="AF1692" s="55" t="s">
        <v>1644</v>
      </c>
      <c r="AG1692" s="55" t="s">
        <v>1644</v>
      </c>
      <c r="AH1692" s="55" t="s">
        <v>1644</v>
      </c>
      <c r="AI1692" s="55" t="s">
        <v>1644</v>
      </c>
      <c r="AJ1692" s="55" t="s">
        <v>1644</v>
      </c>
      <c r="AK1692" s="55" t="s">
        <v>1644</v>
      </c>
      <c r="AL1692" s="55" t="s">
        <v>1644</v>
      </c>
      <c r="AM1692" s="55" t="s">
        <v>3861</v>
      </c>
      <c r="AN1692" s="55" t="s">
        <v>1644</v>
      </c>
      <c r="AO1692" t="s">
        <v>3842</v>
      </c>
    </row>
    <row r="1693" spans="1:41" x14ac:dyDescent="0.25">
      <c r="A1693" s="56">
        <v>45777</v>
      </c>
      <c r="B1693" s="92" t="s">
        <v>2824</v>
      </c>
      <c r="C1693" s="55" t="s">
        <v>4324</v>
      </c>
      <c r="D1693" s="55" t="s">
        <v>3859</v>
      </c>
      <c r="E1693" s="55" t="s">
        <v>89</v>
      </c>
      <c r="F1693" s="55">
        <v>50900020</v>
      </c>
      <c r="G1693" s="55" t="s">
        <v>492</v>
      </c>
      <c r="H1693" s="55" t="s">
        <v>89</v>
      </c>
      <c r="I1693" s="57">
        <v>371.92</v>
      </c>
      <c r="J1693" s="57">
        <v>371.92</v>
      </c>
      <c r="K1693" s="55" t="s">
        <v>4318</v>
      </c>
      <c r="L1693" s="55" t="s">
        <v>1644</v>
      </c>
      <c r="M1693" s="55" t="s">
        <v>4324</v>
      </c>
      <c r="N1693" s="56">
        <v>45777</v>
      </c>
      <c r="O1693" s="55" t="s">
        <v>1644</v>
      </c>
      <c r="P1693" s="55" t="s">
        <v>329</v>
      </c>
      <c r="Q1693" s="55" t="s">
        <v>330</v>
      </c>
      <c r="R1693" s="55" t="s">
        <v>1644</v>
      </c>
      <c r="S1693" s="55" t="s">
        <v>1644</v>
      </c>
      <c r="T1693" s="55" t="s">
        <v>1644</v>
      </c>
      <c r="U1693" s="55" t="s">
        <v>3901</v>
      </c>
      <c r="V1693" s="55" t="s">
        <v>1881</v>
      </c>
      <c r="W1693" s="55" t="s">
        <v>1644</v>
      </c>
      <c r="X1693" s="56"/>
      <c r="Y1693" s="55" t="s">
        <v>1644</v>
      </c>
      <c r="Z1693" s="56"/>
      <c r="AA1693" s="55" t="s">
        <v>1644</v>
      </c>
      <c r="AB1693" s="59">
        <v>6156807</v>
      </c>
      <c r="AC1693" s="55" t="s">
        <v>1554</v>
      </c>
      <c r="AD1693" s="55" t="s">
        <v>1644</v>
      </c>
      <c r="AE1693" s="58">
        <v>0</v>
      </c>
      <c r="AF1693" s="55" t="s">
        <v>1644</v>
      </c>
      <c r="AG1693" s="55" t="s">
        <v>1644</v>
      </c>
      <c r="AH1693" s="55" t="s">
        <v>1644</v>
      </c>
      <c r="AI1693" s="55" t="s">
        <v>1644</v>
      </c>
      <c r="AJ1693" s="55" t="s">
        <v>1644</v>
      </c>
      <c r="AK1693" s="55" t="s">
        <v>1644</v>
      </c>
      <c r="AL1693" s="55" t="s">
        <v>1644</v>
      </c>
      <c r="AM1693" s="55" t="s">
        <v>3861</v>
      </c>
      <c r="AN1693" s="55" t="s">
        <v>1644</v>
      </c>
      <c r="AO1693" t="s">
        <v>3842</v>
      </c>
    </row>
    <row r="1694" spans="1:41" x14ac:dyDescent="0.25">
      <c r="A1694" s="56">
        <v>45777</v>
      </c>
      <c r="B1694" s="92" t="s">
        <v>2824</v>
      </c>
      <c r="C1694" s="55" t="s">
        <v>4324</v>
      </c>
      <c r="D1694" s="55" t="s">
        <v>3859</v>
      </c>
      <c r="E1694" s="55" t="s">
        <v>89</v>
      </c>
      <c r="F1694" s="55">
        <v>50900020</v>
      </c>
      <c r="G1694" s="55" t="s">
        <v>492</v>
      </c>
      <c r="H1694" s="55" t="s">
        <v>89</v>
      </c>
      <c r="I1694" s="57">
        <v>472.2</v>
      </c>
      <c r="J1694" s="57">
        <v>472.2</v>
      </c>
      <c r="K1694" s="55" t="s">
        <v>4318</v>
      </c>
      <c r="L1694" s="55" t="s">
        <v>1644</v>
      </c>
      <c r="M1694" s="55" t="s">
        <v>4324</v>
      </c>
      <c r="N1694" s="56">
        <v>45777</v>
      </c>
      <c r="O1694" s="55" t="s">
        <v>1644</v>
      </c>
      <c r="P1694" s="55" t="s">
        <v>329</v>
      </c>
      <c r="Q1694" s="55" t="s">
        <v>330</v>
      </c>
      <c r="R1694" s="55" t="s">
        <v>1644</v>
      </c>
      <c r="S1694" s="55" t="s">
        <v>1644</v>
      </c>
      <c r="T1694" s="55" t="s">
        <v>1644</v>
      </c>
      <c r="U1694" s="55" t="s">
        <v>3924</v>
      </c>
      <c r="V1694" s="55" t="s">
        <v>1881</v>
      </c>
      <c r="W1694" s="55" t="s">
        <v>1644</v>
      </c>
      <c r="X1694" s="56"/>
      <c r="Y1694" s="55" t="s">
        <v>1644</v>
      </c>
      <c r="Z1694" s="56"/>
      <c r="AA1694" s="55" t="s">
        <v>1644</v>
      </c>
      <c r="AB1694" s="59">
        <v>7310649</v>
      </c>
      <c r="AC1694" s="55" t="s">
        <v>1554</v>
      </c>
      <c r="AD1694" s="55" t="s">
        <v>1644</v>
      </c>
      <c r="AE1694" s="58">
        <v>0</v>
      </c>
      <c r="AF1694" s="55" t="s">
        <v>1644</v>
      </c>
      <c r="AG1694" s="55" t="s">
        <v>1644</v>
      </c>
      <c r="AH1694" s="55" t="s">
        <v>1644</v>
      </c>
      <c r="AI1694" s="55" t="s">
        <v>1644</v>
      </c>
      <c r="AJ1694" s="55" t="s">
        <v>1644</v>
      </c>
      <c r="AK1694" s="55" t="s">
        <v>1644</v>
      </c>
      <c r="AL1694" s="55" t="s">
        <v>1644</v>
      </c>
      <c r="AM1694" s="55" t="s">
        <v>3861</v>
      </c>
      <c r="AN1694" s="55" t="s">
        <v>1644</v>
      </c>
      <c r="AO1694" t="s">
        <v>3842</v>
      </c>
    </row>
    <row r="1695" spans="1:41" x14ac:dyDescent="0.25">
      <c r="A1695" s="56">
        <v>45777</v>
      </c>
      <c r="B1695" s="92" t="s">
        <v>2824</v>
      </c>
      <c r="C1695" s="55" t="s">
        <v>4324</v>
      </c>
      <c r="D1695" s="55" t="s">
        <v>3859</v>
      </c>
      <c r="E1695" s="55" t="s">
        <v>89</v>
      </c>
      <c r="F1695" s="55">
        <v>50900020</v>
      </c>
      <c r="G1695" s="55" t="s">
        <v>492</v>
      </c>
      <c r="H1695" s="55" t="s">
        <v>89</v>
      </c>
      <c r="I1695" s="57">
        <v>490.93</v>
      </c>
      <c r="J1695" s="57">
        <v>490.93</v>
      </c>
      <c r="K1695" s="55" t="s">
        <v>4318</v>
      </c>
      <c r="L1695" s="55" t="s">
        <v>1644</v>
      </c>
      <c r="M1695" s="55" t="s">
        <v>4324</v>
      </c>
      <c r="N1695" s="56">
        <v>45777</v>
      </c>
      <c r="O1695" s="55" t="s">
        <v>1644</v>
      </c>
      <c r="P1695" s="55" t="s">
        <v>329</v>
      </c>
      <c r="Q1695" s="55" t="s">
        <v>330</v>
      </c>
      <c r="R1695" s="55" t="s">
        <v>1644</v>
      </c>
      <c r="S1695" s="55" t="s">
        <v>1644</v>
      </c>
      <c r="T1695" s="55" t="s">
        <v>1644</v>
      </c>
      <c r="U1695" s="55" t="s">
        <v>3935</v>
      </c>
      <c r="V1695" s="55" t="s">
        <v>1881</v>
      </c>
      <c r="W1695" s="55" t="s">
        <v>1644</v>
      </c>
      <c r="X1695" s="56"/>
      <c r="Y1695" s="55" t="s">
        <v>1644</v>
      </c>
      <c r="Z1695" s="56"/>
      <c r="AA1695" s="55" t="s">
        <v>1644</v>
      </c>
      <c r="AB1695" s="59">
        <v>7717502</v>
      </c>
      <c r="AC1695" s="55" t="s">
        <v>1554</v>
      </c>
      <c r="AD1695" s="55" t="s">
        <v>1644</v>
      </c>
      <c r="AE1695" s="58">
        <v>0</v>
      </c>
      <c r="AF1695" s="55" t="s">
        <v>1644</v>
      </c>
      <c r="AG1695" s="55" t="s">
        <v>1644</v>
      </c>
      <c r="AH1695" s="55" t="s">
        <v>1644</v>
      </c>
      <c r="AI1695" s="55" t="s">
        <v>1644</v>
      </c>
      <c r="AJ1695" s="55" t="s">
        <v>1644</v>
      </c>
      <c r="AK1695" s="55" t="s">
        <v>1644</v>
      </c>
      <c r="AL1695" s="55" t="s">
        <v>1644</v>
      </c>
      <c r="AM1695" s="55" t="s">
        <v>3861</v>
      </c>
      <c r="AN1695" s="55" t="s">
        <v>1644</v>
      </c>
      <c r="AO1695" t="s">
        <v>3842</v>
      </c>
    </row>
    <row r="1696" spans="1:41" x14ac:dyDescent="0.25">
      <c r="A1696" s="56">
        <v>45777</v>
      </c>
      <c r="B1696" s="92" t="s">
        <v>2824</v>
      </c>
      <c r="C1696" s="55" t="s">
        <v>4324</v>
      </c>
      <c r="D1696" s="55" t="s">
        <v>3859</v>
      </c>
      <c r="E1696" s="55" t="s">
        <v>89</v>
      </c>
      <c r="F1696" s="55">
        <v>50900020</v>
      </c>
      <c r="G1696" s="55" t="s">
        <v>492</v>
      </c>
      <c r="H1696" s="55" t="s">
        <v>89</v>
      </c>
      <c r="I1696" s="57">
        <v>560.74</v>
      </c>
      <c r="J1696" s="57">
        <v>560.74</v>
      </c>
      <c r="K1696" s="55" t="s">
        <v>4318</v>
      </c>
      <c r="L1696" s="55" t="s">
        <v>1644</v>
      </c>
      <c r="M1696" s="55" t="s">
        <v>4324</v>
      </c>
      <c r="N1696" s="56">
        <v>45777</v>
      </c>
      <c r="O1696" s="55" t="s">
        <v>1644</v>
      </c>
      <c r="P1696" s="55" t="s">
        <v>329</v>
      </c>
      <c r="Q1696" s="55" t="s">
        <v>330</v>
      </c>
      <c r="R1696" s="55" t="s">
        <v>1644</v>
      </c>
      <c r="S1696" s="55" t="s">
        <v>1644</v>
      </c>
      <c r="T1696" s="55" t="s">
        <v>1644</v>
      </c>
      <c r="U1696" s="55" t="s">
        <v>3862</v>
      </c>
      <c r="V1696" s="55" t="s">
        <v>1881</v>
      </c>
      <c r="W1696" s="55" t="s">
        <v>1644</v>
      </c>
      <c r="X1696" s="56"/>
      <c r="Y1696" s="55" t="s">
        <v>1644</v>
      </c>
      <c r="Z1696" s="56"/>
      <c r="AA1696" s="55" t="s">
        <v>1644</v>
      </c>
      <c r="AB1696" s="59">
        <v>9282702</v>
      </c>
      <c r="AC1696" s="55" t="s">
        <v>1554</v>
      </c>
      <c r="AD1696" s="55" t="s">
        <v>1644</v>
      </c>
      <c r="AE1696" s="58">
        <v>0</v>
      </c>
      <c r="AF1696" s="55" t="s">
        <v>1644</v>
      </c>
      <c r="AG1696" s="55" t="s">
        <v>1644</v>
      </c>
      <c r="AH1696" s="55" t="s">
        <v>1644</v>
      </c>
      <c r="AI1696" s="55" t="s">
        <v>1644</v>
      </c>
      <c r="AJ1696" s="55" t="s">
        <v>1644</v>
      </c>
      <c r="AK1696" s="55" t="s">
        <v>1644</v>
      </c>
      <c r="AL1696" s="55" t="s">
        <v>1644</v>
      </c>
      <c r="AM1696" s="55" t="s">
        <v>3861</v>
      </c>
      <c r="AN1696" s="55" t="s">
        <v>1644</v>
      </c>
      <c r="AO1696" t="s">
        <v>3842</v>
      </c>
    </row>
    <row r="1697" spans="1:41" x14ac:dyDescent="0.25">
      <c r="A1697" s="56">
        <v>45777</v>
      </c>
      <c r="B1697" s="92" t="s">
        <v>2824</v>
      </c>
      <c r="C1697" s="55" t="s">
        <v>4324</v>
      </c>
      <c r="D1697" s="55" t="s">
        <v>3859</v>
      </c>
      <c r="E1697" s="55" t="s">
        <v>89</v>
      </c>
      <c r="F1697" s="55">
        <v>50900020</v>
      </c>
      <c r="G1697" s="55" t="s">
        <v>492</v>
      </c>
      <c r="H1697" s="55" t="s">
        <v>89</v>
      </c>
      <c r="I1697" s="57">
        <v>472.2</v>
      </c>
      <c r="J1697" s="57">
        <v>472.2</v>
      </c>
      <c r="K1697" s="55" t="s">
        <v>4318</v>
      </c>
      <c r="L1697" s="55" t="s">
        <v>1644</v>
      </c>
      <c r="M1697" s="55" t="s">
        <v>4324</v>
      </c>
      <c r="N1697" s="56">
        <v>45777</v>
      </c>
      <c r="O1697" s="55" t="s">
        <v>1644</v>
      </c>
      <c r="P1697" s="55" t="s">
        <v>329</v>
      </c>
      <c r="Q1697" s="55" t="s">
        <v>330</v>
      </c>
      <c r="R1697" s="55" t="s">
        <v>1644</v>
      </c>
      <c r="S1697" s="55" t="s">
        <v>1644</v>
      </c>
      <c r="T1697" s="55" t="s">
        <v>1644</v>
      </c>
      <c r="U1697" s="55" t="s">
        <v>3865</v>
      </c>
      <c r="V1697" s="55" t="s">
        <v>1881</v>
      </c>
      <c r="W1697" s="55" t="s">
        <v>1644</v>
      </c>
      <c r="X1697" s="56"/>
      <c r="Y1697" s="55" t="s">
        <v>1644</v>
      </c>
      <c r="Z1697" s="56"/>
      <c r="AA1697" s="55" t="s">
        <v>1644</v>
      </c>
      <c r="AB1697" s="59">
        <v>7341469</v>
      </c>
      <c r="AC1697" s="55" t="s">
        <v>1554</v>
      </c>
      <c r="AD1697" s="55" t="s">
        <v>1644</v>
      </c>
      <c r="AE1697" s="58">
        <v>0</v>
      </c>
      <c r="AF1697" s="55" t="s">
        <v>1644</v>
      </c>
      <c r="AG1697" s="55" t="s">
        <v>1644</v>
      </c>
      <c r="AH1697" s="55" t="s">
        <v>1644</v>
      </c>
      <c r="AI1697" s="55" t="s">
        <v>1644</v>
      </c>
      <c r="AJ1697" s="55" t="s">
        <v>1644</v>
      </c>
      <c r="AK1697" s="55" t="s">
        <v>1644</v>
      </c>
      <c r="AL1697" s="55" t="s">
        <v>1644</v>
      </c>
      <c r="AM1697" s="55" t="s">
        <v>3861</v>
      </c>
      <c r="AN1697" s="55" t="s">
        <v>1644</v>
      </c>
      <c r="AO1697" t="s">
        <v>3842</v>
      </c>
    </row>
    <row r="1698" spans="1:41" x14ac:dyDescent="0.25">
      <c r="A1698" s="56">
        <v>45777</v>
      </c>
      <c r="B1698" s="92" t="s">
        <v>2824</v>
      </c>
      <c r="C1698" s="55" t="s">
        <v>4324</v>
      </c>
      <c r="D1698" s="55" t="s">
        <v>3859</v>
      </c>
      <c r="E1698" s="55" t="s">
        <v>89</v>
      </c>
      <c r="F1698" s="55">
        <v>50900020</v>
      </c>
      <c r="G1698" s="55" t="s">
        <v>492</v>
      </c>
      <c r="H1698" s="55" t="s">
        <v>89</v>
      </c>
      <c r="I1698" s="57">
        <v>1209</v>
      </c>
      <c r="J1698" s="57">
        <v>1209</v>
      </c>
      <c r="K1698" s="55" t="s">
        <v>4318</v>
      </c>
      <c r="L1698" s="55" t="s">
        <v>1644</v>
      </c>
      <c r="M1698" s="55" t="s">
        <v>4324</v>
      </c>
      <c r="N1698" s="56">
        <v>45777</v>
      </c>
      <c r="O1698" s="55" t="s">
        <v>1644</v>
      </c>
      <c r="P1698" s="55" t="s">
        <v>329</v>
      </c>
      <c r="Q1698" s="55" t="s">
        <v>330</v>
      </c>
      <c r="R1698" s="55" t="s">
        <v>1644</v>
      </c>
      <c r="S1698" s="55" t="s">
        <v>1644</v>
      </c>
      <c r="T1698" s="55" t="s">
        <v>1644</v>
      </c>
      <c r="U1698" s="55" t="s">
        <v>3945</v>
      </c>
      <c r="V1698" s="55" t="s">
        <v>1881</v>
      </c>
      <c r="W1698" s="55" t="s">
        <v>1644</v>
      </c>
      <c r="X1698" s="56"/>
      <c r="Y1698" s="55" t="s">
        <v>1644</v>
      </c>
      <c r="Z1698" s="56"/>
      <c r="AA1698" s="55" t="s">
        <v>1644</v>
      </c>
      <c r="AB1698" s="59">
        <v>19634160</v>
      </c>
      <c r="AC1698" s="55" t="s">
        <v>1554</v>
      </c>
      <c r="AD1698" s="55" t="s">
        <v>1644</v>
      </c>
      <c r="AE1698" s="58">
        <v>0</v>
      </c>
      <c r="AF1698" s="55" t="s">
        <v>1644</v>
      </c>
      <c r="AG1698" s="55" t="s">
        <v>1644</v>
      </c>
      <c r="AH1698" s="55" t="s">
        <v>1644</v>
      </c>
      <c r="AI1698" s="55" t="s">
        <v>1644</v>
      </c>
      <c r="AJ1698" s="55" t="s">
        <v>1644</v>
      </c>
      <c r="AK1698" s="55" t="s">
        <v>1644</v>
      </c>
      <c r="AL1698" s="55" t="s">
        <v>1644</v>
      </c>
      <c r="AM1698" s="55" t="s">
        <v>3861</v>
      </c>
      <c r="AN1698" s="55" t="s">
        <v>1644</v>
      </c>
      <c r="AO1698" t="s">
        <v>3842</v>
      </c>
    </row>
    <row r="1699" spans="1:41" x14ac:dyDescent="0.25">
      <c r="A1699" s="56">
        <v>45777</v>
      </c>
      <c r="B1699" s="92" t="s">
        <v>2824</v>
      </c>
      <c r="C1699" s="55" t="s">
        <v>4324</v>
      </c>
      <c r="D1699" s="55" t="s">
        <v>3859</v>
      </c>
      <c r="E1699" s="55" t="s">
        <v>89</v>
      </c>
      <c r="F1699" s="55">
        <v>50900020</v>
      </c>
      <c r="G1699" s="55" t="s">
        <v>492</v>
      </c>
      <c r="H1699" s="55" t="s">
        <v>89</v>
      </c>
      <c r="I1699" s="57">
        <v>490.93</v>
      </c>
      <c r="J1699" s="57">
        <v>490.93</v>
      </c>
      <c r="K1699" s="55" t="s">
        <v>4318</v>
      </c>
      <c r="L1699" s="55" t="s">
        <v>1644</v>
      </c>
      <c r="M1699" s="55" t="s">
        <v>4324</v>
      </c>
      <c r="N1699" s="56">
        <v>45777</v>
      </c>
      <c r="O1699" s="55" t="s">
        <v>1644</v>
      </c>
      <c r="P1699" s="55" t="s">
        <v>329</v>
      </c>
      <c r="Q1699" s="55" t="s">
        <v>330</v>
      </c>
      <c r="R1699" s="55" t="s">
        <v>1644</v>
      </c>
      <c r="S1699" s="55" t="s">
        <v>1644</v>
      </c>
      <c r="T1699" s="55" t="s">
        <v>1644</v>
      </c>
      <c r="U1699" s="55" t="s">
        <v>3917</v>
      </c>
      <c r="V1699" s="55" t="s">
        <v>1881</v>
      </c>
      <c r="W1699" s="55" t="s">
        <v>1644</v>
      </c>
      <c r="X1699" s="56"/>
      <c r="Y1699" s="55" t="s">
        <v>1644</v>
      </c>
      <c r="Z1699" s="56"/>
      <c r="AA1699" s="55" t="s">
        <v>1644</v>
      </c>
      <c r="AB1699" s="59">
        <v>7712593</v>
      </c>
      <c r="AC1699" s="55" t="s">
        <v>1554</v>
      </c>
      <c r="AD1699" s="55" t="s">
        <v>1644</v>
      </c>
      <c r="AE1699" s="58">
        <v>0</v>
      </c>
      <c r="AF1699" s="55" t="s">
        <v>1644</v>
      </c>
      <c r="AG1699" s="55" t="s">
        <v>1644</v>
      </c>
      <c r="AH1699" s="55" t="s">
        <v>1644</v>
      </c>
      <c r="AI1699" s="55" t="s">
        <v>1644</v>
      </c>
      <c r="AJ1699" s="55" t="s">
        <v>1644</v>
      </c>
      <c r="AK1699" s="55" t="s">
        <v>1644</v>
      </c>
      <c r="AL1699" s="55" t="s">
        <v>1644</v>
      </c>
      <c r="AM1699" s="55" t="s">
        <v>3861</v>
      </c>
      <c r="AN1699" s="55" t="s">
        <v>1644</v>
      </c>
      <c r="AO1699" t="s">
        <v>3842</v>
      </c>
    </row>
    <row r="1700" spans="1:41" x14ac:dyDescent="0.25">
      <c r="A1700" s="56">
        <v>45777</v>
      </c>
      <c r="B1700" s="92" t="s">
        <v>2824</v>
      </c>
      <c r="C1700" s="55" t="s">
        <v>4324</v>
      </c>
      <c r="D1700" s="55" t="s">
        <v>3859</v>
      </c>
      <c r="E1700" s="55" t="s">
        <v>89</v>
      </c>
      <c r="F1700" s="55">
        <v>50900020</v>
      </c>
      <c r="G1700" s="55" t="s">
        <v>492</v>
      </c>
      <c r="H1700" s="55" t="s">
        <v>89</v>
      </c>
      <c r="I1700" s="57">
        <v>1686.59</v>
      </c>
      <c r="J1700" s="57">
        <v>1686.59</v>
      </c>
      <c r="K1700" s="55" t="s">
        <v>4318</v>
      </c>
      <c r="L1700" s="55" t="s">
        <v>1644</v>
      </c>
      <c r="M1700" s="55" t="s">
        <v>4324</v>
      </c>
      <c r="N1700" s="56">
        <v>45777</v>
      </c>
      <c r="O1700" s="55" t="s">
        <v>1644</v>
      </c>
      <c r="P1700" s="55" t="s">
        <v>329</v>
      </c>
      <c r="Q1700" s="55" t="s">
        <v>330</v>
      </c>
      <c r="R1700" s="55" t="s">
        <v>1644</v>
      </c>
      <c r="S1700" s="55" t="s">
        <v>1644</v>
      </c>
      <c r="T1700" s="55" t="s">
        <v>1644</v>
      </c>
      <c r="U1700" s="55" t="s">
        <v>3890</v>
      </c>
      <c r="V1700" s="55" t="s">
        <v>1881</v>
      </c>
      <c r="W1700" s="55" t="s">
        <v>1644</v>
      </c>
      <c r="X1700" s="56"/>
      <c r="Y1700" s="55" t="s">
        <v>1644</v>
      </c>
      <c r="Z1700" s="56"/>
      <c r="AA1700" s="55" t="s">
        <v>1644</v>
      </c>
      <c r="AB1700" s="59">
        <v>27238469</v>
      </c>
      <c r="AC1700" s="55" t="s">
        <v>1554</v>
      </c>
      <c r="AD1700" s="55" t="s">
        <v>1644</v>
      </c>
      <c r="AE1700" s="58">
        <v>0</v>
      </c>
      <c r="AF1700" s="55" t="s">
        <v>1644</v>
      </c>
      <c r="AG1700" s="55" t="s">
        <v>1644</v>
      </c>
      <c r="AH1700" s="55" t="s">
        <v>1644</v>
      </c>
      <c r="AI1700" s="55" t="s">
        <v>1644</v>
      </c>
      <c r="AJ1700" s="55" t="s">
        <v>1644</v>
      </c>
      <c r="AK1700" s="55" t="s">
        <v>1644</v>
      </c>
      <c r="AL1700" s="55" t="s">
        <v>1644</v>
      </c>
      <c r="AM1700" s="55" t="s">
        <v>3861</v>
      </c>
      <c r="AN1700" s="55" t="s">
        <v>1644</v>
      </c>
      <c r="AO1700" t="s">
        <v>3842</v>
      </c>
    </row>
    <row r="1701" spans="1:41" x14ac:dyDescent="0.25">
      <c r="A1701" s="56">
        <v>45777</v>
      </c>
      <c r="B1701" s="92" t="s">
        <v>2824</v>
      </c>
      <c r="C1701" s="55" t="s">
        <v>4324</v>
      </c>
      <c r="D1701" s="55" t="s">
        <v>3859</v>
      </c>
      <c r="E1701" s="55" t="s">
        <v>89</v>
      </c>
      <c r="F1701" s="55">
        <v>50900020</v>
      </c>
      <c r="G1701" s="55" t="s">
        <v>492</v>
      </c>
      <c r="H1701" s="55" t="s">
        <v>89</v>
      </c>
      <c r="I1701" s="57">
        <v>573.67999999999995</v>
      </c>
      <c r="J1701" s="57">
        <v>573.67999999999995</v>
      </c>
      <c r="K1701" s="55" t="s">
        <v>4318</v>
      </c>
      <c r="L1701" s="55" t="s">
        <v>1644</v>
      </c>
      <c r="M1701" s="55" t="s">
        <v>4324</v>
      </c>
      <c r="N1701" s="56">
        <v>45777</v>
      </c>
      <c r="O1701" s="55" t="s">
        <v>1644</v>
      </c>
      <c r="P1701" s="55" t="s">
        <v>329</v>
      </c>
      <c r="Q1701" s="55" t="s">
        <v>330</v>
      </c>
      <c r="R1701" s="55" t="s">
        <v>1644</v>
      </c>
      <c r="S1701" s="55" t="s">
        <v>1644</v>
      </c>
      <c r="T1701" s="55" t="s">
        <v>1644</v>
      </c>
      <c r="U1701" s="55" t="s">
        <v>3953</v>
      </c>
      <c r="V1701" s="55" t="s">
        <v>1881</v>
      </c>
      <c r="W1701" s="55" t="s">
        <v>1644</v>
      </c>
      <c r="X1701" s="56"/>
      <c r="Y1701" s="55" t="s">
        <v>1644</v>
      </c>
      <c r="Z1701" s="56"/>
      <c r="AA1701" s="55" t="s">
        <v>1644</v>
      </c>
      <c r="AB1701" s="59">
        <v>11393504</v>
      </c>
      <c r="AC1701" s="55" t="s">
        <v>1554</v>
      </c>
      <c r="AD1701" s="55" t="s">
        <v>1644</v>
      </c>
      <c r="AE1701" s="58">
        <v>0</v>
      </c>
      <c r="AF1701" s="55" t="s">
        <v>1644</v>
      </c>
      <c r="AG1701" s="55" t="s">
        <v>1644</v>
      </c>
      <c r="AH1701" s="55" t="s">
        <v>1644</v>
      </c>
      <c r="AI1701" s="55" t="s">
        <v>1644</v>
      </c>
      <c r="AJ1701" s="55" t="s">
        <v>1644</v>
      </c>
      <c r="AK1701" s="55" t="s">
        <v>1644</v>
      </c>
      <c r="AL1701" s="55" t="s">
        <v>1644</v>
      </c>
      <c r="AM1701" s="55" t="s">
        <v>3861</v>
      </c>
      <c r="AN1701" s="55" t="s">
        <v>1644</v>
      </c>
      <c r="AO1701" t="s">
        <v>3842</v>
      </c>
    </row>
    <row r="1702" spans="1:41" x14ac:dyDescent="0.25">
      <c r="A1702" s="56">
        <v>45777</v>
      </c>
      <c r="B1702" s="92" t="s">
        <v>2824</v>
      </c>
      <c r="C1702" s="55" t="s">
        <v>4324</v>
      </c>
      <c r="D1702" s="55" t="s">
        <v>3859</v>
      </c>
      <c r="E1702" s="55" t="s">
        <v>89</v>
      </c>
      <c r="F1702" s="55">
        <v>50900020</v>
      </c>
      <c r="G1702" s="55" t="s">
        <v>492</v>
      </c>
      <c r="H1702" s="55" t="s">
        <v>89</v>
      </c>
      <c r="I1702" s="57">
        <v>1062.8699999999999</v>
      </c>
      <c r="J1702" s="57">
        <v>1062.8699999999999</v>
      </c>
      <c r="K1702" s="55" t="s">
        <v>4318</v>
      </c>
      <c r="L1702" s="55" t="s">
        <v>1644</v>
      </c>
      <c r="M1702" s="55" t="s">
        <v>4324</v>
      </c>
      <c r="N1702" s="56">
        <v>45777</v>
      </c>
      <c r="O1702" s="55" t="s">
        <v>1644</v>
      </c>
      <c r="P1702" s="55" t="s">
        <v>329</v>
      </c>
      <c r="Q1702" s="55" t="s">
        <v>330</v>
      </c>
      <c r="R1702" s="55" t="s">
        <v>1644</v>
      </c>
      <c r="S1702" s="55" t="s">
        <v>1644</v>
      </c>
      <c r="T1702" s="55" t="s">
        <v>1644</v>
      </c>
      <c r="U1702" s="55" t="s">
        <v>3912</v>
      </c>
      <c r="V1702" s="55" t="s">
        <v>1881</v>
      </c>
      <c r="W1702" s="55" t="s">
        <v>1644</v>
      </c>
      <c r="X1702" s="56"/>
      <c r="Y1702" s="55" t="s">
        <v>1644</v>
      </c>
      <c r="Z1702" s="56"/>
      <c r="AA1702" s="55" t="s">
        <v>1644</v>
      </c>
      <c r="AB1702" s="59">
        <v>17595019</v>
      </c>
      <c r="AC1702" s="55" t="s">
        <v>1554</v>
      </c>
      <c r="AD1702" s="55" t="s">
        <v>1644</v>
      </c>
      <c r="AE1702" s="58">
        <v>0</v>
      </c>
      <c r="AF1702" s="55" t="s">
        <v>1644</v>
      </c>
      <c r="AG1702" s="55" t="s">
        <v>1644</v>
      </c>
      <c r="AH1702" s="55" t="s">
        <v>1644</v>
      </c>
      <c r="AI1702" s="55" t="s">
        <v>1644</v>
      </c>
      <c r="AJ1702" s="55" t="s">
        <v>1644</v>
      </c>
      <c r="AK1702" s="55" t="s">
        <v>1644</v>
      </c>
      <c r="AL1702" s="55" t="s">
        <v>1644</v>
      </c>
      <c r="AM1702" s="55" t="s">
        <v>3861</v>
      </c>
      <c r="AN1702" s="55" t="s">
        <v>1644</v>
      </c>
      <c r="AO1702" t="s">
        <v>3842</v>
      </c>
    </row>
    <row r="1703" spans="1:41" x14ac:dyDescent="0.25">
      <c r="A1703" s="56">
        <v>45777</v>
      </c>
      <c r="B1703" s="92" t="s">
        <v>2824</v>
      </c>
      <c r="C1703" s="55" t="s">
        <v>4324</v>
      </c>
      <c r="D1703" s="55" t="s">
        <v>3859</v>
      </c>
      <c r="E1703" s="55" t="s">
        <v>89</v>
      </c>
      <c r="F1703" s="55">
        <v>50900020</v>
      </c>
      <c r="G1703" s="55" t="s">
        <v>492</v>
      </c>
      <c r="H1703" s="55" t="s">
        <v>89</v>
      </c>
      <c r="I1703" s="57">
        <v>490.93</v>
      </c>
      <c r="J1703" s="57">
        <v>490.93</v>
      </c>
      <c r="K1703" s="55" t="s">
        <v>4318</v>
      </c>
      <c r="L1703" s="55" t="s">
        <v>1644</v>
      </c>
      <c r="M1703" s="55" t="s">
        <v>4324</v>
      </c>
      <c r="N1703" s="56">
        <v>45777</v>
      </c>
      <c r="O1703" s="55" t="s">
        <v>1644</v>
      </c>
      <c r="P1703" s="55" t="s">
        <v>329</v>
      </c>
      <c r="Q1703" s="55" t="s">
        <v>330</v>
      </c>
      <c r="R1703" s="55" t="s">
        <v>1644</v>
      </c>
      <c r="S1703" s="55" t="s">
        <v>1644</v>
      </c>
      <c r="T1703" s="55" t="s">
        <v>1644</v>
      </c>
      <c r="U1703" s="55" t="s">
        <v>3930</v>
      </c>
      <c r="V1703" s="55" t="s">
        <v>1881</v>
      </c>
      <c r="W1703" s="55" t="s">
        <v>1644</v>
      </c>
      <c r="X1703" s="56"/>
      <c r="Y1703" s="55" t="s">
        <v>1644</v>
      </c>
      <c r="Z1703" s="56"/>
      <c r="AA1703" s="55" t="s">
        <v>1644</v>
      </c>
      <c r="AB1703" s="59">
        <v>7712593</v>
      </c>
      <c r="AC1703" s="55" t="s">
        <v>1554</v>
      </c>
      <c r="AD1703" s="55" t="s">
        <v>1644</v>
      </c>
      <c r="AE1703" s="58">
        <v>0</v>
      </c>
      <c r="AF1703" s="55" t="s">
        <v>1644</v>
      </c>
      <c r="AG1703" s="55" t="s">
        <v>1644</v>
      </c>
      <c r="AH1703" s="55" t="s">
        <v>1644</v>
      </c>
      <c r="AI1703" s="55" t="s">
        <v>1644</v>
      </c>
      <c r="AJ1703" s="55" t="s">
        <v>1644</v>
      </c>
      <c r="AK1703" s="55" t="s">
        <v>1644</v>
      </c>
      <c r="AL1703" s="55" t="s">
        <v>1644</v>
      </c>
      <c r="AM1703" s="55" t="s">
        <v>3861</v>
      </c>
      <c r="AN1703" s="55" t="s">
        <v>1644</v>
      </c>
      <c r="AO1703" t="s">
        <v>3842</v>
      </c>
    </row>
    <row r="1704" spans="1:41" x14ac:dyDescent="0.25">
      <c r="A1704" s="56">
        <v>45777</v>
      </c>
      <c r="B1704" s="92" t="s">
        <v>2824</v>
      </c>
      <c r="C1704" s="55" t="s">
        <v>4324</v>
      </c>
      <c r="D1704" s="55" t="s">
        <v>3859</v>
      </c>
      <c r="E1704" s="55" t="s">
        <v>89</v>
      </c>
      <c r="F1704" s="55">
        <v>50900020</v>
      </c>
      <c r="G1704" s="55" t="s">
        <v>492</v>
      </c>
      <c r="H1704" s="55" t="s">
        <v>89</v>
      </c>
      <c r="I1704" s="57">
        <v>490.93</v>
      </c>
      <c r="J1704" s="57">
        <v>490.93</v>
      </c>
      <c r="K1704" s="55" t="s">
        <v>4318</v>
      </c>
      <c r="L1704" s="55" t="s">
        <v>1644</v>
      </c>
      <c r="M1704" s="55" t="s">
        <v>4324</v>
      </c>
      <c r="N1704" s="56">
        <v>45777</v>
      </c>
      <c r="O1704" s="55" t="s">
        <v>1644</v>
      </c>
      <c r="P1704" s="55" t="s">
        <v>329</v>
      </c>
      <c r="Q1704" s="55" t="s">
        <v>330</v>
      </c>
      <c r="R1704" s="55" t="s">
        <v>1644</v>
      </c>
      <c r="S1704" s="55" t="s">
        <v>1644</v>
      </c>
      <c r="T1704" s="55" t="s">
        <v>1644</v>
      </c>
      <c r="U1704" s="55" t="s">
        <v>3888</v>
      </c>
      <c r="V1704" s="55" t="s">
        <v>1881</v>
      </c>
      <c r="W1704" s="55" t="s">
        <v>1644</v>
      </c>
      <c r="X1704" s="56"/>
      <c r="Y1704" s="55" t="s">
        <v>1644</v>
      </c>
      <c r="Z1704" s="56"/>
      <c r="AA1704" s="55" t="s">
        <v>1644</v>
      </c>
      <c r="AB1704" s="59">
        <v>7712593</v>
      </c>
      <c r="AC1704" s="55" t="s">
        <v>1554</v>
      </c>
      <c r="AD1704" s="55" t="s">
        <v>1644</v>
      </c>
      <c r="AE1704" s="58">
        <v>0</v>
      </c>
      <c r="AF1704" s="55" t="s">
        <v>1644</v>
      </c>
      <c r="AG1704" s="55" t="s">
        <v>1644</v>
      </c>
      <c r="AH1704" s="55" t="s">
        <v>1644</v>
      </c>
      <c r="AI1704" s="55" t="s">
        <v>1644</v>
      </c>
      <c r="AJ1704" s="55" t="s">
        <v>1644</v>
      </c>
      <c r="AK1704" s="55" t="s">
        <v>1644</v>
      </c>
      <c r="AL1704" s="55" t="s">
        <v>1644</v>
      </c>
      <c r="AM1704" s="55" t="s">
        <v>3861</v>
      </c>
      <c r="AN1704" s="55" t="s">
        <v>1644</v>
      </c>
      <c r="AO1704" t="s">
        <v>3842</v>
      </c>
    </row>
    <row r="1705" spans="1:41" x14ac:dyDescent="0.25">
      <c r="A1705" s="56">
        <v>45777</v>
      </c>
      <c r="B1705" s="92" t="s">
        <v>2824</v>
      </c>
      <c r="C1705" s="55" t="s">
        <v>4324</v>
      </c>
      <c r="D1705" s="55" t="s">
        <v>3859</v>
      </c>
      <c r="E1705" s="55" t="s">
        <v>89</v>
      </c>
      <c r="F1705" s="55">
        <v>50900020</v>
      </c>
      <c r="G1705" s="55" t="s">
        <v>492</v>
      </c>
      <c r="H1705" s="55" t="s">
        <v>89</v>
      </c>
      <c r="I1705" s="57">
        <v>944.41</v>
      </c>
      <c r="J1705" s="57">
        <v>944.41</v>
      </c>
      <c r="K1705" s="55" t="s">
        <v>4318</v>
      </c>
      <c r="L1705" s="55" t="s">
        <v>1644</v>
      </c>
      <c r="M1705" s="55" t="s">
        <v>4324</v>
      </c>
      <c r="N1705" s="56">
        <v>45777</v>
      </c>
      <c r="O1705" s="55" t="s">
        <v>1644</v>
      </c>
      <c r="P1705" s="55" t="s">
        <v>329</v>
      </c>
      <c r="Q1705" s="55" t="s">
        <v>330</v>
      </c>
      <c r="R1705" s="55" t="s">
        <v>1644</v>
      </c>
      <c r="S1705" s="55" t="s">
        <v>1644</v>
      </c>
      <c r="T1705" s="55" t="s">
        <v>1644</v>
      </c>
      <c r="U1705" s="55" t="s">
        <v>3948</v>
      </c>
      <c r="V1705" s="55" t="s">
        <v>1881</v>
      </c>
      <c r="W1705" s="55" t="s">
        <v>1644</v>
      </c>
      <c r="X1705" s="56"/>
      <c r="Y1705" s="55" t="s">
        <v>1644</v>
      </c>
      <c r="Z1705" s="56"/>
      <c r="AA1705" s="55" t="s">
        <v>1644</v>
      </c>
      <c r="AB1705" s="59">
        <v>15434433</v>
      </c>
      <c r="AC1705" s="55" t="s">
        <v>1554</v>
      </c>
      <c r="AD1705" s="55" t="s">
        <v>1644</v>
      </c>
      <c r="AE1705" s="58">
        <v>0</v>
      </c>
      <c r="AF1705" s="55" t="s">
        <v>1644</v>
      </c>
      <c r="AG1705" s="55" t="s">
        <v>1644</v>
      </c>
      <c r="AH1705" s="55" t="s">
        <v>1644</v>
      </c>
      <c r="AI1705" s="55" t="s">
        <v>1644</v>
      </c>
      <c r="AJ1705" s="55" t="s">
        <v>1644</v>
      </c>
      <c r="AK1705" s="55" t="s">
        <v>1644</v>
      </c>
      <c r="AL1705" s="55" t="s">
        <v>1644</v>
      </c>
      <c r="AM1705" s="55" t="s">
        <v>3861</v>
      </c>
      <c r="AN1705" s="55" t="s">
        <v>1644</v>
      </c>
      <c r="AO1705" t="s">
        <v>3842</v>
      </c>
    </row>
    <row r="1706" spans="1:41" x14ac:dyDescent="0.25">
      <c r="A1706" s="56">
        <v>45777</v>
      </c>
      <c r="B1706" s="92" t="s">
        <v>2824</v>
      </c>
      <c r="C1706" s="55" t="s">
        <v>4324</v>
      </c>
      <c r="D1706" s="55" t="s">
        <v>3859</v>
      </c>
      <c r="E1706" s="55" t="s">
        <v>89</v>
      </c>
      <c r="F1706" s="55">
        <v>50900020</v>
      </c>
      <c r="G1706" s="55" t="s">
        <v>492</v>
      </c>
      <c r="H1706" s="55" t="s">
        <v>89</v>
      </c>
      <c r="I1706" s="57">
        <v>944.42</v>
      </c>
      <c r="J1706" s="57">
        <v>944.42</v>
      </c>
      <c r="K1706" s="55" t="s">
        <v>4318</v>
      </c>
      <c r="L1706" s="55" t="s">
        <v>1644</v>
      </c>
      <c r="M1706" s="55" t="s">
        <v>4324</v>
      </c>
      <c r="N1706" s="56">
        <v>45777</v>
      </c>
      <c r="O1706" s="55" t="s">
        <v>1644</v>
      </c>
      <c r="P1706" s="55" t="s">
        <v>329</v>
      </c>
      <c r="Q1706" s="55" t="s">
        <v>330</v>
      </c>
      <c r="R1706" s="55" t="s">
        <v>1644</v>
      </c>
      <c r="S1706" s="55" t="s">
        <v>1644</v>
      </c>
      <c r="T1706" s="55" t="s">
        <v>1644</v>
      </c>
      <c r="U1706" s="55" t="s">
        <v>3874</v>
      </c>
      <c r="V1706" s="55" t="s">
        <v>1881</v>
      </c>
      <c r="W1706" s="55" t="s">
        <v>1644</v>
      </c>
      <c r="X1706" s="56"/>
      <c r="Y1706" s="55" t="s">
        <v>1644</v>
      </c>
      <c r="Z1706" s="56"/>
      <c r="AA1706" s="55" t="s">
        <v>1644</v>
      </c>
      <c r="AB1706" s="59">
        <v>15337327</v>
      </c>
      <c r="AC1706" s="55" t="s">
        <v>1554</v>
      </c>
      <c r="AD1706" s="55" t="s">
        <v>1644</v>
      </c>
      <c r="AE1706" s="58">
        <v>0</v>
      </c>
      <c r="AF1706" s="55" t="s">
        <v>1644</v>
      </c>
      <c r="AG1706" s="55" t="s">
        <v>1644</v>
      </c>
      <c r="AH1706" s="55" t="s">
        <v>1644</v>
      </c>
      <c r="AI1706" s="55" t="s">
        <v>1644</v>
      </c>
      <c r="AJ1706" s="55" t="s">
        <v>1644</v>
      </c>
      <c r="AK1706" s="55" t="s">
        <v>1644</v>
      </c>
      <c r="AL1706" s="55" t="s">
        <v>1644</v>
      </c>
      <c r="AM1706" s="55" t="s">
        <v>3861</v>
      </c>
      <c r="AN1706" s="55" t="s">
        <v>1644</v>
      </c>
      <c r="AO1706" t="s">
        <v>3842</v>
      </c>
    </row>
    <row r="1707" spans="1:41" x14ac:dyDescent="0.25">
      <c r="A1707" s="56">
        <v>45777</v>
      </c>
      <c r="B1707" s="92" t="s">
        <v>2824</v>
      </c>
      <c r="C1707" s="55" t="s">
        <v>4324</v>
      </c>
      <c r="D1707" s="55" t="s">
        <v>3859</v>
      </c>
      <c r="E1707" s="55" t="s">
        <v>89</v>
      </c>
      <c r="F1707" s="55">
        <v>50900020</v>
      </c>
      <c r="G1707" s="55" t="s">
        <v>492</v>
      </c>
      <c r="H1707" s="55" t="s">
        <v>89</v>
      </c>
      <c r="I1707" s="57">
        <v>1209</v>
      </c>
      <c r="J1707" s="57">
        <v>1209</v>
      </c>
      <c r="K1707" s="55" t="s">
        <v>4318</v>
      </c>
      <c r="L1707" s="55" t="s">
        <v>1644</v>
      </c>
      <c r="M1707" s="55" t="s">
        <v>4324</v>
      </c>
      <c r="N1707" s="56">
        <v>45777</v>
      </c>
      <c r="O1707" s="55" t="s">
        <v>1644</v>
      </c>
      <c r="P1707" s="55" t="s">
        <v>329</v>
      </c>
      <c r="Q1707" s="55" t="s">
        <v>330</v>
      </c>
      <c r="R1707" s="55" t="s">
        <v>1644</v>
      </c>
      <c r="S1707" s="55" t="s">
        <v>1644</v>
      </c>
      <c r="T1707" s="55" t="s">
        <v>1644</v>
      </c>
      <c r="U1707" s="55" t="s">
        <v>3931</v>
      </c>
      <c r="V1707" s="55" t="s">
        <v>1881</v>
      </c>
      <c r="W1707" s="55" t="s">
        <v>1644</v>
      </c>
      <c r="X1707" s="56"/>
      <c r="Y1707" s="55" t="s">
        <v>1644</v>
      </c>
      <c r="Z1707" s="56"/>
      <c r="AA1707" s="55" t="s">
        <v>1644</v>
      </c>
      <c r="AB1707" s="59">
        <v>19634160</v>
      </c>
      <c r="AC1707" s="55" t="s">
        <v>1554</v>
      </c>
      <c r="AD1707" s="55" t="s">
        <v>1644</v>
      </c>
      <c r="AE1707" s="58">
        <v>0</v>
      </c>
      <c r="AF1707" s="55" t="s">
        <v>1644</v>
      </c>
      <c r="AG1707" s="55" t="s">
        <v>1644</v>
      </c>
      <c r="AH1707" s="55" t="s">
        <v>1644</v>
      </c>
      <c r="AI1707" s="55" t="s">
        <v>1644</v>
      </c>
      <c r="AJ1707" s="55" t="s">
        <v>1644</v>
      </c>
      <c r="AK1707" s="55" t="s">
        <v>1644</v>
      </c>
      <c r="AL1707" s="55" t="s">
        <v>1644</v>
      </c>
      <c r="AM1707" s="55" t="s">
        <v>3861</v>
      </c>
      <c r="AN1707" s="55" t="s">
        <v>1644</v>
      </c>
      <c r="AO1707" t="s">
        <v>3842</v>
      </c>
    </row>
    <row r="1708" spans="1:41" x14ac:dyDescent="0.25">
      <c r="A1708" s="56">
        <v>45777</v>
      </c>
      <c r="B1708" s="92" t="s">
        <v>2824</v>
      </c>
      <c r="C1708" s="55" t="s">
        <v>4324</v>
      </c>
      <c r="D1708" s="55" t="s">
        <v>3859</v>
      </c>
      <c r="E1708" s="55" t="s">
        <v>89</v>
      </c>
      <c r="F1708" s="55">
        <v>50900020</v>
      </c>
      <c r="G1708" s="55" t="s">
        <v>492</v>
      </c>
      <c r="H1708" s="55" t="s">
        <v>89</v>
      </c>
      <c r="I1708" s="57">
        <v>2124.62</v>
      </c>
      <c r="J1708" s="57">
        <v>2124.62</v>
      </c>
      <c r="K1708" s="55" t="s">
        <v>4318</v>
      </c>
      <c r="L1708" s="55" t="s">
        <v>1644</v>
      </c>
      <c r="M1708" s="55" t="s">
        <v>4324</v>
      </c>
      <c r="N1708" s="56">
        <v>45777</v>
      </c>
      <c r="O1708" s="55" t="s">
        <v>1644</v>
      </c>
      <c r="P1708" s="55" t="s">
        <v>329</v>
      </c>
      <c r="Q1708" s="55" t="s">
        <v>330</v>
      </c>
      <c r="R1708" s="55" t="s">
        <v>1644</v>
      </c>
      <c r="S1708" s="55" t="s">
        <v>1644</v>
      </c>
      <c r="T1708" s="55" t="s">
        <v>1644</v>
      </c>
      <c r="U1708" s="55" t="s">
        <v>3882</v>
      </c>
      <c r="V1708" s="55" t="s">
        <v>1881</v>
      </c>
      <c r="W1708" s="55" t="s">
        <v>1644</v>
      </c>
      <c r="X1708" s="56"/>
      <c r="Y1708" s="55" t="s">
        <v>1644</v>
      </c>
      <c r="Z1708" s="56"/>
      <c r="AA1708" s="55" t="s">
        <v>1644</v>
      </c>
      <c r="AB1708" s="59">
        <v>33739053</v>
      </c>
      <c r="AC1708" s="55" t="s">
        <v>1554</v>
      </c>
      <c r="AD1708" s="55" t="s">
        <v>1644</v>
      </c>
      <c r="AE1708" s="58">
        <v>0</v>
      </c>
      <c r="AF1708" s="55" t="s">
        <v>1644</v>
      </c>
      <c r="AG1708" s="55" t="s">
        <v>1644</v>
      </c>
      <c r="AH1708" s="55" t="s">
        <v>1644</v>
      </c>
      <c r="AI1708" s="55" t="s">
        <v>1644</v>
      </c>
      <c r="AJ1708" s="55" t="s">
        <v>1644</v>
      </c>
      <c r="AK1708" s="55" t="s">
        <v>1644</v>
      </c>
      <c r="AL1708" s="55" t="s">
        <v>1644</v>
      </c>
      <c r="AM1708" s="55" t="s">
        <v>3861</v>
      </c>
      <c r="AN1708" s="55" t="s">
        <v>1644</v>
      </c>
      <c r="AO1708" t="s">
        <v>3842</v>
      </c>
    </row>
    <row r="1709" spans="1:41" x14ac:dyDescent="0.25">
      <c r="A1709" s="56">
        <v>45777</v>
      </c>
      <c r="B1709" s="92" t="s">
        <v>2824</v>
      </c>
      <c r="C1709" s="55" t="s">
        <v>4324</v>
      </c>
      <c r="D1709" s="55" t="s">
        <v>3859</v>
      </c>
      <c r="E1709" s="55" t="s">
        <v>89</v>
      </c>
      <c r="F1709" s="55">
        <v>50900020</v>
      </c>
      <c r="G1709" s="55" t="s">
        <v>492</v>
      </c>
      <c r="H1709" s="55" t="s">
        <v>89</v>
      </c>
      <c r="I1709" s="57">
        <v>574.6</v>
      </c>
      <c r="J1709" s="57">
        <v>574.6</v>
      </c>
      <c r="K1709" s="55" t="s">
        <v>4318</v>
      </c>
      <c r="L1709" s="55" t="s">
        <v>1644</v>
      </c>
      <c r="M1709" s="55" t="s">
        <v>4324</v>
      </c>
      <c r="N1709" s="56">
        <v>45777</v>
      </c>
      <c r="O1709" s="55" t="s">
        <v>1644</v>
      </c>
      <c r="P1709" s="55" t="s">
        <v>329</v>
      </c>
      <c r="Q1709" s="55" t="s">
        <v>330</v>
      </c>
      <c r="R1709" s="55" t="s">
        <v>1644</v>
      </c>
      <c r="S1709" s="55" t="s">
        <v>1644</v>
      </c>
      <c r="T1709" s="55" t="s">
        <v>1644</v>
      </c>
      <c r="U1709" s="55" t="s">
        <v>3867</v>
      </c>
      <c r="V1709" s="55" t="s">
        <v>1881</v>
      </c>
      <c r="W1709" s="55" t="s">
        <v>1644</v>
      </c>
      <c r="X1709" s="56"/>
      <c r="Y1709" s="55" t="s">
        <v>1644</v>
      </c>
      <c r="Z1709" s="56"/>
      <c r="AA1709" s="55" t="s">
        <v>1644</v>
      </c>
      <c r="AB1709" s="59">
        <v>9032690</v>
      </c>
      <c r="AC1709" s="55" t="s">
        <v>1554</v>
      </c>
      <c r="AD1709" s="55" t="s">
        <v>1644</v>
      </c>
      <c r="AE1709" s="58">
        <v>0</v>
      </c>
      <c r="AF1709" s="55" t="s">
        <v>1644</v>
      </c>
      <c r="AG1709" s="55" t="s">
        <v>1644</v>
      </c>
      <c r="AH1709" s="55" t="s">
        <v>1644</v>
      </c>
      <c r="AI1709" s="55" t="s">
        <v>1644</v>
      </c>
      <c r="AJ1709" s="55" t="s">
        <v>1644</v>
      </c>
      <c r="AK1709" s="55" t="s">
        <v>1644</v>
      </c>
      <c r="AL1709" s="55" t="s">
        <v>1644</v>
      </c>
      <c r="AM1709" s="55" t="s">
        <v>3861</v>
      </c>
      <c r="AN1709" s="55" t="s">
        <v>1644</v>
      </c>
      <c r="AO1709" t="s">
        <v>3842</v>
      </c>
    </row>
    <row r="1710" spans="1:41" x14ac:dyDescent="0.25">
      <c r="A1710" s="56">
        <v>45777</v>
      </c>
      <c r="B1710" s="92" t="s">
        <v>2824</v>
      </c>
      <c r="C1710" s="55" t="s">
        <v>4324</v>
      </c>
      <c r="D1710" s="55" t="s">
        <v>3859</v>
      </c>
      <c r="E1710" s="55" t="s">
        <v>89</v>
      </c>
      <c r="F1710" s="55">
        <v>50900020</v>
      </c>
      <c r="G1710" s="55" t="s">
        <v>492</v>
      </c>
      <c r="H1710" s="55" t="s">
        <v>89</v>
      </c>
      <c r="I1710" s="57">
        <v>490.93</v>
      </c>
      <c r="J1710" s="57">
        <v>490.93</v>
      </c>
      <c r="K1710" s="55" t="s">
        <v>4318</v>
      </c>
      <c r="L1710" s="55" t="s">
        <v>1644</v>
      </c>
      <c r="M1710" s="55" t="s">
        <v>4324</v>
      </c>
      <c r="N1710" s="56">
        <v>45777</v>
      </c>
      <c r="O1710" s="55" t="s">
        <v>1644</v>
      </c>
      <c r="P1710" s="55" t="s">
        <v>329</v>
      </c>
      <c r="Q1710" s="55" t="s">
        <v>330</v>
      </c>
      <c r="R1710" s="55" t="s">
        <v>1644</v>
      </c>
      <c r="S1710" s="55" t="s">
        <v>1644</v>
      </c>
      <c r="T1710" s="55" t="s">
        <v>1644</v>
      </c>
      <c r="U1710" s="55" t="s">
        <v>3943</v>
      </c>
      <c r="V1710" s="55" t="s">
        <v>1881</v>
      </c>
      <c r="W1710" s="55" t="s">
        <v>1644</v>
      </c>
      <c r="X1710" s="56"/>
      <c r="Y1710" s="55" t="s">
        <v>1644</v>
      </c>
      <c r="Z1710" s="56"/>
      <c r="AA1710" s="55" t="s">
        <v>1644</v>
      </c>
      <c r="AB1710" s="59">
        <v>7712593</v>
      </c>
      <c r="AC1710" s="55" t="s">
        <v>1554</v>
      </c>
      <c r="AD1710" s="55" t="s">
        <v>1644</v>
      </c>
      <c r="AE1710" s="58">
        <v>0</v>
      </c>
      <c r="AF1710" s="55" t="s">
        <v>1644</v>
      </c>
      <c r="AG1710" s="55" t="s">
        <v>1644</v>
      </c>
      <c r="AH1710" s="55" t="s">
        <v>1644</v>
      </c>
      <c r="AI1710" s="55" t="s">
        <v>1644</v>
      </c>
      <c r="AJ1710" s="55" t="s">
        <v>1644</v>
      </c>
      <c r="AK1710" s="55" t="s">
        <v>1644</v>
      </c>
      <c r="AL1710" s="55" t="s">
        <v>1644</v>
      </c>
      <c r="AM1710" s="55" t="s">
        <v>3861</v>
      </c>
      <c r="AN1710" s="55" t="s">
        <v>1644</v>
      </c>
      <c r="AO1710" t="s">
        <v>3842</v>
      </c>
    </row>
    <row r="1711" spans="1:41" x14ac:dyDescent="0.25">
      <c r="A1711" s="56">
        <v>45777</v>
      </c>
      <c r="B1711" s="92" t="s">
        <v>2824</v>
      </c>
      <c r="C1711" s="55" t="s">
        <v>4324</v>
      </c>
      <c r="D1711" s="55" t="s">
        <v>3859</v>
      </c>
      <c r="E1711" s="55" t="s">
        <v>89</v>
      </c>
      <c r="F1711" s="55">
        <v>50900020</v>
      </c>
      <c r="G1711" s="55" t="s">
        <v>492</v>
      </c>
      <c r="H1711" s="55" t="s">
        <v>89</v>
      </c>
      <c r="I1711" s="57">
        <v>605.52</v>
      </c>
      <c r="J1711" s="57">
        <v>605.52</v>
      </c>
      <c r="K1711" s="55" t="s">
        <v>4318</v>
      </c>
      <c r="L1711" s="55" t="s">
        <v>1644</v>
      </c>
      <c r="M1711" s="55" t="s">
        <v>4324</v>
      </c>
      <c r="N1711" s="56">
        <v>45777</v>
      </c>
      <c r="O1711" s="55" t="s">
        <v>1644</v>
      </c>
      <c r="P1711" s="55" t="s">
        <v>329</v>
      </c>
      <c r="Q1711" s="55" t="s">
        <v>330</v>
      </c>
      <c r="R1711" s="55" t="s">
        <v>1644</v>
      </c>
      <c r="S1711" s="55" t="s">
        <v>1644</v>
      </c>
      <c r="T1711" s="55" t="s">
        <v>1644</v>
      </c>
      <c r="U1711" s="55" t="s">
        <v>3921</v>
      </c>
      <c r="V1711" s="55" t="s">
        <v>1881</v>
      </c>
      <c r="W1711" s="55" t="s">
        <v>1644</v>
      </c>
      <c r="X1711" s="56"/>
      <c r="Y1711" s="55" t="s">
        <v>1644</v>
      </c>
      <c r="Z1711" s="56"/>
      <c r="AA1711" s="55" t="s">
        <v>1644</v>
      </c>
      <c r="AB1711" s="59">
        <v>9615574</v>
      </c>
      <c r="AC1711" s="55" t="s">
        <v>1554</v>
      </c>
      <c r="AD1711" s="55" t="s">
        <v>1644</v>
      </c>
      <c r="AE1711" s="58">
        <v>0</v>
      </c>
      <c r="AF1711" s="55" t="s">
        <v>1644</v>
      </c>
      <c r="AG1711" s="55" t="s">
        <v>1644</v>
      </c>
      <c r="AH1711" s="55" t="s">
        <v>1644</v>
      </c>
      <c r="AI1711" s="55" t="s">
        <v>1644</v>
      </c>
      <c r="AJ1711" s="55" t="s">
        <v>1644</v>
      </c>
      <c r="AK1711" s="55" t="s">
        <v>1644</v>
      </c>
      <c r="AL1711" s="55" t="s">
        <v>1644</v>
      </c>
      <c r="AM1711" s="55" t="s">
        <v>3861</v>
      </c>
      <c r="AN1711" s="55" t="s">
        <v>1644</v>
      </c>
      <c r="AO1711" t="s">
        <v>3842</v>
      </c>
    </row>
    <row r="1712" spans="1:41" x14ac:dyDescent="0.25">
      <c r="A1712" s="56">
        <v>45777</v>
      </c>
      <c r="B1712" s="92" t="s">
        <v>2824</v>
      </c>
      <c r="C1712" s="55" t="s">
        <v>4324</v>
      </c>
      <c r="D1712" s="55" t="s">
        <v>3859</v>
      </c>
      <c r="E1712" s="55" t="s">
        <v>89</v>
      </c>
      <c r="F1712" s="55">
        <v>50900020</v>
      </c>
      <c r="G1712" s="55" t="s">
        <v>492</v>
      </c>
      <c r="H1712" s="55" t="s">
        <v>89</v>
      </c>
      <c r="I1712" s="57">
        <v>2124.62</v>
      </c>
      <c r="J1712" s="57">
        <v>2124.62</v>
      </c>
      <c r="K1712" s="55" t="s">
        <v>4318</v>
      </c>
      <c r="L1712" s="55" t="s">
        <v>1644</v>
      </c>
      <c r="M1712" s="55" t="s">
        <v>4324</v>
      </c>
      <c r="N1712" s="56">
        <v>45777</v>
      </c>
      <c r="O1712" s="55" t="s">
        <v>1644</v>
      </c>
      <c r="P1712" s="55" t="s">
        <v>329</v>
      </c>
      <c r="Q1712" s="55" t="s">
        <v>330</v>
      </c>
      <c r="R1712" s="55" t="s">
        <v>1644</v>
      </c>
      <c r="S1712" s="55" t="s">
        <v>1644</v>
      </c>
      <c r="T1712" s="55" t="s">
        <v>1644</v>
      </c>
      <c r="U1712" s="55" t="s">
        <v>3868</v>
      </c>
      <c r="V1712" s="55" t="s">
        <v>1881</v>
      </c>
      <c r="W1712" s="55" t="s">
        <v>1644</v>
      </c>
      <c r="X1712" s="56"/>
      <c r="Y1712" s="55" t="s">
        <v>1644</v>
      </c>
      <c r="Z1712" s="56"/>
      <c r="AA1712" s="55" t="s">
        <v>1644</v>
      </c>
      <c r="AB1712" s="59">
        <v>33739053</v>
      </c>
      <c r="AC1712" s="55" t="s">
        <v>1554</v>
      </c>
      <c r="AD1712" s="55" t="s">
        <v>1644</v>
      </c>
      <c r="AE1712" s="58">
        <v>0</v>
      </c>
      <c r="AF1712" s="55" t="s">
        <v>1644</v>
      </c>
      <c r="AG1712" s="55" t="s">
        <v>1644</v>
      </c>
      <c r="AH1712" s="55" t="s">
        <v>1644</v>
      </c>
      <c r="AI1712" s="55" t="s">
        <v>1644</v>
      </c>
      <c r="AJ1712" s="55" t="s">
        <v>1644</v>
      </c>
      <c r="AK1712" s="55" t="s">
        <v>1644</v>
      </c>
      <c r="AL1712" s="55" t="s">
        <v>1644</v>
      </c>
      <c r="AM1712" s="55" t="s">
        <v>3861</v>
      </c>
      <c r="AN1712" s="55" t="s">
        <v>1644</v>
      </c>
      <c r="AO1712" t="s">
        <v>3842</v>
      </c>
    </row>
    <row r="1713" spans="1:41" x14ac:dyDescent="0.25">
      <c r="A1713" s="56">
        <v>45777</v>
      </c>
      <c r="B1713" s="92" t="s">
        <v>2824</v>
      </c>
      <c r="C1713" s="55" t="s">
        <v>4324</v>
      </c>
      <c r="D1713" s="55" t="s">
        <v>3859</v>
      </c>
      <c r="E1713" s="55" t="s">
        <v>89</v>
      </c>
      <c r="F1713" s="55">
        <v>50900020</v>
      </c>
      <c r="G1713" s="55" t="s">
        <v>492</v>
      </c>
      <c r="H1713" s="55" t="s">
        <v>89</v>
      </c>
      <c r="I1713" s="57">
        <v>520.42999999999995</v>
      </c>
      <c r="J1713" s="57">
        <v>520.42999999999995</v>
      </c>
      <c r="K1713" s="55" t="s">
        <v>4318</v>
      </c>
      <c r="L1713" s="55" t="s">
        <v>1644</v>
      </c>
      <c r="M1713" s="55" t="s">
        <v>4324</v>
      </c>
      <c r="N1713" s="56">
        <v>45777</v>
      </c>
      <c r="O1713" s="55" t="s">
        <v>1644</v>
      </c>
      <c r="P1713" s="55" t="s">
        <v>329</v>
      </c>
      <c r="Q1713" s="55" t="s">
        <v>330</v>
      </c>
      <c r="R1713" s="55" t="s">
        <v>1644</v>
      </c>
      <c r="S1713" s="55" t="s">
        <v>1644</v>
      </c>
      <c r="T1713" s="55" t="s">
        <v>1644</v>
      </c>
      <c r="U1713" s="55" t="s">
        <v>3886</v>
      </c>
      <c r="V1713" s="55" t="s">
        <v>1881</v>
      </c>
      <c r="W1713" s="55" t="s">
        <v>1644</v>
      </c>
      <c r="X1713" s="56"/>
      <c r="Y1713" s="55" t="s">
        <v>1644</v>
      </c>
      <c r="Z1713" s="56"/>
      <c r="AA1713" s="55" t="s">
        <v>1644</v>
      </c>
      <c r="AB1713" s="59">
        <v>8082313</v>
      </c>
      <c r="AC1713" s="55" t="s">
        <v>1554</v>
      </c>
      <c r="AD1713" s="55" t="s">
        <v>1644</v>
      </c>
      <c r="AE1713" s="58">
        <v>0</v>
      </c>
      <c r="AF1713" s="55" t="s">
        <v>1644</v>
      </c>
      <c r="AG1713" s="55" t="s">
        <v>1644</v>
      </c>
      <c r="AH1713" s="55" t="s">
        <v>1644</v>
      </c>
      <c r="AI1713" s="55" t="s">
        <v>1644</v>
      </c>
      <c r="AJ1713" s="55" t="s">
        <v>1644</v>
      </c>
      <c r="AK1713" s="55" t="s">
        <v>1644</v>
      </c>
      <c r="AL1713" s="55" t="s">
        <v>1644</v>
      </c>
      <c r="AM1713" s="55" t="s">
        <v>3861</v>
      </c>
      <c r="AN1713" s="55" t="s">
        <v>1644</v>
      </c>
      <c r="AO1713" t="s">
        <v>3842</v>
      </c>
    </row>
    <row r="1714" spans="1:41" x14ac:dyDescent="0.25">
      <c r="A1714" s="56">
        <v>45777</v>
      </c>
      <c r="B1714" s="92" t="s">
        <v>2824</v>
      </c>
      <c r="C1714" s="55" t="s">
        <v>4324</v>
      </c>
      <c r="D1714" s="55" t="s">
        <v>3859</v>
      </c>
      <c r="E1714" s="55" t="s">
        <v>89</v>
      </c>
      <c r="F1714" s="55">
        <v>50900020</v>
      </c>
      <c r="G1714" s="55" t="s">
        <v>492</v>
      </c>
      <c r="H1714" s="55" t="s">
        <v>89</v>
      </c>
      <c r="I1714" s="57">
        <v>520.42999999999995</v>
      </c>
      <c r="J1714" s="57">
        <v>520.42999999999995</v>
      </c>
      <c r="K1714" s="55" t="s">
        <v>4318</v>
      </c>
      <c r="L1714" s="55" t="s">
        <v>1644</v>
      </c>
      <c r="M1714" s="55" t="s">
        <v>4324</v>
      </c>
      <c r="N1714" s="56">
        <v>45777</v>
      </c>
      <c r="O1714" s="55" t="s">
        <v>1644</v>
      </c>
      <c r="P1714" s="55" t="s">
        <v>329</v>
      </c>
      <c r="Q1714" s="55" t="s">
        <v>330</v>
      </c>
      <c r="R1714" s="55" t="s">
        <v>1644</v>
      </c>
      <c r="S1714" s="55" t="s">
        <v>1644</v>
      </c>
      <c r="T1714" s="55" t="s">
        <v>1644</v>
      </c>
      <c r="U1714" s="55" t="s">
        <v>4325</v>
      </c>
      <c r="V1714" s="55" t="s">
        <v>1881</v>
      </c>
      <c r="W1714" s="55" t="s">
        <v>1644</v>
      </c>
      <c r="X1714" s="56"/>
      <c r="Y1714" s="55" t="s">
        <v>1644</v>
      </c>
      <c r="Z1714" s="56"/>
      <c r="AA1714" s="55" t="s">
        <v>1644</v>
      </c>
      <c r="AB1714" s="59">
        <v>8764076</v>
      </c>
      <c r="AC1714" s="55" t="s">
        <v>1554</v>
      </c>
      <c r="AD1714" s="55" t="s">
        <v>1644</v>
      </c>
      <c r="AE1714" s="58">
        <v>0</v>
      </c>
      <c r="AF1714" s="55" t="s">
        <v>1644</v>
      </c>
      <c r="AG1714" s="55" t="s">
        <v>1644</v>
      </c>
      <c r="AH1714" s="55" t="s">
        <v>1644</v>
      </c>
      <c r="AI1714" s="55" t="s">
        <v>1644</v>
      </c>
      <c r="AJ1714" s="55" t="s">
        <v>1644</v>
      </c>
      <c r="AK1714" s="55" t="s">
        <v>1644</v>
      </c>
      <c r="AL1714" s="55" t="s">
        <v>1644</v>
      </c>
      <c r="AM1714" s="55" t="s">
        <v>3861</v>
      </c>
      <c r="AN1714" s="55" t="s">
        <v>1644</v>
      </c>
      <c r="AO1714" t="s">
        <v>3842</v>
      </c>
    </row>
    <row r="1715" spans="1:41" x14ac:dyDescent="0.25">
      <c r="A1715" s="56">
        <v>45777</v>
      </c>
      <c r="B1715" s="92" t="s">
        <v>2824</v>
      </c>
      <c r="C1715" s="55" t="s">
        <v>4324</v>
      </c>
      <c r="D1715" s="55" t="s">
        <v>3859</v>
      </c>
      <c r="E1715" s="55" t="s">
        <v>89</v>
      </c>
      <c r="F1715" s="55">
        <v>50900020</v>
      </c>
      <c r="G1715" s="55" t="s">
        <v>492</v>
      </c>
      <c r="H1715" s="55" t="s">
        <v>89</v>
      </c>
      <c r="I1715" s="57">
        <v>868.33</v>
      </c>
      <c r="J1715" s="57">
        <v>868.33</v>
      </c>
      <c r="K1715" s="55" t="s">
        <v>4318</v>
      </c>
      <c r="L1715" s="55" t="s">
        <v>1644</v>
      </c>
      <c r="M1715" s="55" t="s">
        <v>4324</v>
      </c>
      <c r="N1715" s="56">
        <v>45777</v>
      </c>
      <c r="O1715" s="55" t="s">
        <v>1644</v>
      </c>
      <c r="P1715" s="55" t="s">
        <v>329</v>
      </c>
      <c r="Q1715" s="55" t="s">
        <v>330</v>
      </c>
      <c r="R1715" s="55" t="s">
        <v>1644</v>
      </c>
      <c r="S1715" s="55" t="s">
        <v>1644</v>
      </c>
      <c r="T1715" s="55" t="s">
        <v>1644</v>
      </c>
      <c r="U1715" s="55" t="s">
        <v>3914</v>
      </c>
      <c r="V1715" s="55" t="s">
        <v>1881</v>
      </c>
      <c r="W1715" s="55" t="s">
        <v>1644</v>
      </c>
      <c r="X1715" s="56"/>
      <c r="Y1715" s="55" t="s">
        <v>1644</v>
      </c>
      <c r="Z1715" s="56"/>
      <c r="AA1715" s="55" t="s">
        <v>1644</v>
      </c>
      <c r="AB1715" s="59">
        <v>14101733</v>
      </c>
      <c r="AC1715" s="55" t="s">
        <v>1554</v>
      </c>
      <c r="AD1715" s="55" t="s">
        <v>1644</v>
      </c>
      <c r="AE1715" s="58">
        <v>0</v>
      </c>
      <c r="AF1715" s="55" t="s">
        <v>1644</v>
      </c>
      <c r="AG1715" s="55" t="s">
        <v>1644</v>
      </c>
      <c r="AH1715" s="55" t="s">
        <v>1644</v>
      </c>
      <c r="AI1715" s="55" t="s">
        <v>1644</v>
      </c>
      <c r="AJ1715" s="55" t="s">
        <v>1644</v>
      </c>
      <c r="AK1715" s="55" t="s">
        <v>1644</v>
      </c>
      <c r="AL1715" s="55" t="s">
        <v>1644</v>
      </c>
      <c r="AM1715" s="55" t="s">
        <v>3861</v>
      </c>
      <c r="AN1715" s="55" t="s">
        <v>1644</v>
      </c>
      <c r="AO1715" t="s">
        <v>3842</v>
      </c>
    </row>
    <row r="1716" spans="1:41" x14ac:dyDescent="0.25">
      <c r="A1716" s="56">
        <v>45777</v>
      </c>
      <c r="B1716" s="92" t="s">
        <v>2824</v>
      </c>
      <c r="C1716" s="55" t="s">
        <v>4324</v>
      </c>
      <c r="D1716" s="55" t="s">
        <v>3859</v>
      </c>
      <c r="E1716" s="55" t="s">
        <v>89</v>
      </c>
      <c r="F1716" s="55">
        <v>50900020</v>
      </c>
      <c r="G1716" s="55" t="s">
        <v>492</v>
      </c>
      <c r="H1716" s="55" t="s">
        <v>89</v>
      </c>
      <c r="I1716" s="57">
        <v>519.58000000000004</v>
      </c>
      <c r="J1716" s="57">
        <v>519.58000000000004</v>
      </c>
      <c r="K1716" s="55" t="s">
        <v>4318</v>
      </c>
      <c r="L1716" s="55" t="s">
        <v>1644</v>
      </c>
      <c r="M1716" s="55" t="s">
        <v>4324</v>
      </c>
      <c r="N1716" s="56">
        <v>45777</v>
      </c>
      <c r="O1716" s="55" t="s">
        <v>1644</v>
      </c>
      <c r="P1716" s="55" t="s">
        <v>329</v>
      </c>
      <c r="Q1716" s="55" t="s">
        <v>330</v>
      </c>
      <c r="R1716" s="55" t="s">
        <v>1644</v>
      </c>
      <c r="S1716" s="55" t="s">
        <v>1644</v>
      </c>
      <c r="T1716" s="55" t="s">
        <v>1644</v>
      </c>
      <c r="U1716" s="55" t="s">
        <v>3891</v>
      </c>
      <c r="V1716" s="55" t="s">
        <v>1881</v>
      </c>
      <c r="W1716" s="55" t="s">
        <v>1644</v>
      </c>
      <c r="X1716" s="56"/>
      <c r="Y1716" s="55" t="s">
        <v>1644</v>
      </c>
      <c r="Z1716" s="56"/>
      <c r="AA1716" s="55" t="s">
        <v>1644</v>
      </c>
      <c r="AB1716" s="59">
        <v>8313369</v>
      </c>
      <c r="AC1716" s="55" t="s">
        <v>1554</v>
      </c>
      <c r="AD1716" s="55" t="s">
        <v>1644</v>
      </c>
      <c r="AE1716" s="58">
        <v>0</v>
      </c>
      <c r="AF1716" s="55" t="s">
        <v>1644</v>
      </c>
      <c r="AG1716" s="55" t="s">
        <v>1644</v>
      </c>
      <c r="AH1716" s="55" t="s">
        <v>1644</v>
      </c>
      <c r="AI1716" s="55" t="s">
        <v>1644</v>
      </c>
      <c r="AJ1716" s="55" t="s">
        <v>1644</v>
      </c>
      <c r="AK1716" s="55" t="s">
        <v>1644</v>
      </c>
      <c r="AL1716" s="55" t="s">
        <v>1644</v>
      </c>
      <c r="AM1716" s="55" t="s">
        <v>3861</v>
      </c>
      <c r="AN1716" s="55" t="s">
        <v>1644</v>
      </c>
      <c r="AO1716" t="s">
        <v>3842</v>
      </c>
    </row>
    <row r="1717" spans="1:41" x14ac:dyDescent="0.25">
      <c r="A1717" s="56">
        <v>45777</v>
      </c>
      <c r="B1717" s="92" t="s">
        <v>2824</v>
      </c>
      <c r="C1717" s="55" t="s">
        <v>4324</v>
      </c>
      <c r="D1717" s="55" t="s">
        <v>3859</v>
      </c>
      <c r="E1717" s="55" t="s">
        <v>89</v>
      </c>
      <c r="F1717" s="55">
        <v>50900020</v>
      </c>
      <c r="G1717" s="55" t="s">
        <v>492</v>
      </c>
      <c r="H1717" s="55" t="s">
        <v>89</v>
      </c>
      <c r="I1717" s="57">
        <v>495.89</v>
      </c>
      <c r="J1717" s="57">
        <v>495.89</v>
      </c>
      <c r="K1717" s="55" t="s">
        <v>4318</v>
      </c>
      <c r="L1717" s="55" t="s">
        <v>1644</v>
      </c>
      <c r="M1717" s="55" t="s">
        <v>4324</v>
      </c>
      <c r="N1717" s="56">
        <v>45777</v>
      </c>
      <c r="O1717" s="55" t="s">
        <v>1644</v>
      </c>
      <c r="P1717" s="55" t="s">
        <v>329</v>
      </c>
      <c r="Q1717" s="55" t="s">
        <v>330</v>
      </c>
      <c r="R1717" s="55" t="s">
        <v>1644</v>
      </c>
      <c r="S1717" s="55" t="s">
        <v>1644</v>
      </c>
      <c r="T1717" s="55" t="s">
        <v>1644</v>
      </c>
      <c r="U1717" s="55" t="s">
        <v>4310</v>
      </c>
      <c r="V1717" s="55" t="s">
        <v>1881</v>
      </c>
      <c r="W1717" s="55" t="s">
        <v>1644</v>
      </c>
      <c r="X1717" s="56"/>
      <c r="Y1717" s="55" t="s">
        <v>1644</v>
      </c>
      <c r="Z1717" s="56"/>
      <c r="AA1717" s="55" t="s">
        <v>1644</v>
      </c>
      <c r="AB1717" s="59">
        <v>8137530</v>
      </c>
      <c r="AC1717" s="55" t="s">
        <v>1554</v>
      </c>
      <c r="AD1717" s="55" t="s">
        <v>1644</v>
      </c>
      <c r="AE1717" s="58">
        <v>0</v>
      </c>
      <c r="AF1717" s="55" t="s">
        <v>1644</v>
      </c>
      <c r="AG1717" s="55" t="s">
        <v>1644</v>
      </c>
      <c r="AH1717" s="55" t="s">
        <v>1644</v>
      </c>
      <c r="AI1717" s="55" t="s">
        <v>1644</v>
      </c>
      <c r="AJ1717" s="55" t="s">
        <v>1644</v>
      </c>
      <c r="AK1717" s="55" t="s">
        <v>1644</v>
      </c>
      <c r="AL1717" s="55" t="s">
        <v>1644</v>
      </c>
      <c r="AM1717" s="55" t="s">
        <v>3861</v>
      </c>
      <c r="AN1717" s="55" t="s">
        <v>1644</v>
      </c>
      <c r="AO1717" t="s">
        <v>3842</v>
      </c>
    </row>
    <row r="1718" spans="1:41" x14ac:dyDescent="0.25">
      <c r="A1718" s="56">
        <v>45777</v>
      </c>
      <c r="B1718" s="92" t="s">
        <v>2824</v>
      </c>
      <c r="C1718" s="55" t="s">
        <v>4324</v>
      </c>
      <c r="D1718" s="55" t="s">
        <v>3859</v>
      </c>
      <c r="E1718" s="55" t="s">
        <v>89</v>
      </c>
      <c r="F1718" s="55">
        <v>50900020</v>
      </c>
      <c r="G1718" s="55" t="s">
        <v>492</v>
      </c>
      <c r="H1718" s="55" t="s">
        <v>89</v>
      </c>
      <c r="I1718" s="57">
        <v>868.33</v>
      </c>
      <c r="J1718" s="57">
        <v>868.33</v>
      </c>
      <c r="K1718" s="55" t="s">
        <v>4318</v>
      </c>
      <c r="L1718" s="55" t="s">
        <v>1644</v>
      </c>
      <c r="M1718" s="55" t="s">
        <v>4324</v>
      </c>
      <c r="N1718" s="56">
        <v>45777</v>
      </c>
      <c r="O1718" s="55" t="s">
        <v>1644</v>
      </c>
      <c r="P1718" s="55" t="s">
        <v>329</v>
      </c>
      <c r="Q1718" s="55" t="s">
        <v>330</v>
      </c>
      <c r="R1718" s="55" t="s">
        <v>1644</v>
      </c>
      <c r="S1718" s="55" t="s">
        <v>1644</v>
      </c>
      <c r="T1718" s="55" t="s">
        <v>1644</v>
      </c>
      <c r="U1718" s="55" t="s">
        <v>3922</v>
      </c>
      <c r="V1718" s="55" t="s">
        <v>1881</v>
      </c>
      <c r="W1718" s="55" t="s">
        <v>1644</v>
      </c>
      <c r="X1718" s="56"/>
      <c r="Y1718" s="55" t="s">
        <v>1644</v>
      </c>
      <c r="Z1718" s="56"/>
      <c r="AA1718" s="55" t="s">
        <v>1644</v>
      </c>
      <c r="AB1718" s="59">
        <v>14101733</v>
      </c>
      <c r="AC1718" s="55" t="s">
        <v>1554</v>
      </c>
      <c r="AD1718" s="55" t="s">
        <v>1644</v>
      </c>
      <c r="AE1718" s="58">
        <v>0</v>
      </c>
      <c r="AF1718" s="55" t="s">
        <v>1644</v>
      </c>
      <c r="AG1718" s="55" t="s">
        <v>1644</v>
      </c>
      <c r="AH1718" s="55" t="s">
        <v>1644</v>
      </c>
      <c r="AI1718" s="55" t="s">
        <v>1644</v>
      </c>
      <c r="AJ1718" s="55" t="s">
        <v>1644</v>
      </c>
      <c r="AK1718" s="55" t="s">
        <v>1644</v>
      </c>
      <c r="AL1718" s="55" t="s">
        <v>1644</v>
      </c>
      <c r="AM1718" s="55" t="s">
        <v>3861</v>
      </c>
      <c r="AN1718" s="55" t="s">
        <v>1644</v>
      </c>
      <c r="AO1718" t="s">
        <v>3842</v>
      </c>
    </row>
    <row r="1719" spans="1:41" x14ac:dyDescent="0.25">
      <c r="A1719" s="56">
        <v>45777</v>
      </c>
      <c r="B1719" s="92" t="s">
        <v>2824</v>
      </c>
      <c r="C1719" s="55" t="s">
        <v>4324</v>
      </c>
      <c r="D1719" s="55" t="s">
        <v>3859</v>
      </c>
      <c r="E1719" s="55" t="s">
        <v>89</v>
      </c>
      <c r="F1719" s="55">
        <v>50900020</v>
      </c>
      <c r="G1719" s="55" t="s">
        <v>492</v>
      </c>
      <c r="H1719" s="55" t="s">
        <v>89</v>
      </c>
      <c r="I1719" s="57">
        <v>520.42999999999995</v>
      </c>
      <c r="J1719" s="57">
        <v>520.42999999999995</v>
      </c>
      <c r="K1719" s="55" t="s">
        <v>4318</v>
      </c>
      <c r="L1719" s="55" t="s">
        <v>1644</v>
      </c>
      <c r="M1719" s="55" t="s">
        <v>4324</v>
      </c>
      <c r="N1719" s="56">
        <v>45777</v>
      </c>
      <c r="O1719" s="55" t="s">
        <v>1644</v>
      </c>
      <c r="P1719" s="55" t="s">
        <v>329</v>
      </c>
      <c r="Q1719" s="55" t="s">
        <v>330</v>
      </c>
      <c r="R1719" s="55" t="s">
        <v>1644</v>
      </c>
      <c r="S1719" s="55" t="s">
        <v>1644</v>
      </c>
      <c r="T1719" s="55" t="s">
        <v>1644</v>
      </c>
      <c r="U1719" s="55" t="s">
        <v>4326</v>
      </c>
      <c r="V1719" s="55" t="s">
        <v>1881</v>
      </c>
      <c r="W1719" s="55" t="s">
        <v>1644</v>
      </c>
      <c r="X1719" s="56"/>
      <c r="Y1719" s="55" t="s">
        <v>1644</v>
      </c>
      <c r="Z1719" s="56"/>
      <c r="AA1719" s="55" t="s">
        <v>1644</v>
      </c>
      <c r="AB1719" s="59">
        <v>8764076</v>
      </c>
      <c r="AC1719" s="55" t="s">
        <v>1554</v>
      </c>
      <c r="AD1719" s="55" t="s">
        <v>1644</v>
      </c>
      <c r="AE1719" s="58">
        <v>0</v>
      </c>
      <c r="AF1719" s="55" t="s">
        <v>1644</v>
      </c>
      <c r="AG1719" s="55" t="s">
        <v>1644</v>
      </c>
      <c r="AH1719" s="55" t="s">
        <v>1644</v>
      </c>
      <c r="AI1719" s="55" t="s">
        <v>1644</v>
      </c>
      <c r="AJ1719" s="55" t="s">
        <v>1644</v>
      </c>
      <c r="AK1719" s="55" t="s">
        <v>1644</v>
      </c>
      <c r="AL1719" s="55" t="s">
        <v>1644</v>
      </c>
      <c r="AM1719" s="55" t="s">
        <v>3861</v>
      </c>
      <c r="AN1719" s="55" t="s">
        <v>1644</v>
      </c>
      <c r="AO1719" t="s">
        <v>3842</v>
      </c>
    </row>
    <row r="1720" spans="1:41" x14ac:dyDescent="0.25">
      <c r="A1720" s="56">
        <v>45777</v>
      </c>
      <c r="B1720" s="92" t="s">
        <v>2824</v>
      </c>
      <c r="C1720" s="55" t="s">
        <v>4324</v>
      </c>
      <c r="D1720" s="55" t="s">
        <v>3859</v>
      </c>
      <c r="E1720" s="55" t="s">
        <v>89</v>
      </c>
      <c r="F1720" s="55">
        <v>50900020</v>
      </c>
      <c r="G1720" s="55" t="s">
        <v>492</v>
      </c>
      <c r="H1720" s="55" t="s">
        <v>89</v>
      </c>
      <c r="I1720" s="57">
        <v>2124.62</v>
      </c>
      <c r="J1720" s="57">
        <v>2124.62</v>
      </c>
      <c r="K1720" s="55" t="s">
        <v>4318</v>
      </c>
      <c r="L1720" s="55" t="s">
        <v>1644</v>
      </c>
      <c r="M1720" s="55" t="s">
        <v>4324</v>
      </c>
      <c r="N1720" s="56">
        <v>45777</v>
      </c>
      <c r="O1720" s="55" t="s">
        <v>1644</v>
      </c>
      <c r="P1720" s="55" t="s">
        <v>329</v>
      </c>
      <c r="Q1720" s="55" t="s">
        <v>330</v>
      </c>
      <c r="R1720" s="55" t="s">
        <v>1644</v>
      </c>
      <c r="S1720" s="55" t="s">
        <v>1644</v>
      </c>
      <c r="T1720" s="55" t="s">
        <v>1644</v>
      </c>
      <c r="U1720" s="55" t="s">
        <v>3946</v>
      </c>
      <c r="V1720" s="55" t="s">
        <v>1881</v>
      </c>
      <c r="W1720" s="55" t="s">
        <v>1644</v>
      </c>
      <c r="X1720" s="56"/>
      <c r="Y1720" s="55" t="s">
        <v>1644</v>
      </c>
      <c r="Z1720" s="56"/>
      <c r="AA1720" s="55" t="s">
        <v>1644</v>
      </c>
      <c r="AB1720" s="59">
        <v>33080417</v>
      </c>
      <c r="AC1720" s="55" t="s">
        <v>1554</v>
      </c>
      <c r="AD1720" s="55" t="s">
        <v>1644</v>
      </c>
      <c r="AE1720" s="58">
        <v>0</v>
      </c>
      <c r="AF1720" s="55" t="s">
        <v>1644</v>
      </c>
      <c r="AG1720" s="55" t="s">
        <v>1644</v>
      </c>
      <c r="AH1720" s="55" t="s">
        <v>1644</v>
      </c>
      <c r="AI1720" s="55" t="s">
        <v>1644</v>
      </c>
      <c r="AJ1720" s="55" t="s">
        <v>1644</v>
      </c>
      <c r="AK1720" s="55" t="s">
        <v>1644</v>
      </c>
      <c r="AL1720" s="55" t="s">
        <v>1644</v>
      </c>
      <c r="AM1720" s="55" t="s">
        <v>3861</v>
      </c>
      <c r="AN1720" s="55" t="s">
        <v>1644</v>
      </c>
      <c r="AO1720" t="s">
        <v>3842</v>
      </c>
    </row>
    <row r="1721" spans="1:41" x14ac:dyDescent="0.25">
      <c r="A1721" s="56">
        <v>45777</v>
      </c>
      <c r="B1721" s="92" t="s">
        <v>2824</v>
      </c>
      <c r="C1721" s="55" t="s">
        <v>4324</v>
      </c>
      <c r="D1721" s="55" t="s">
        <v>3859</v>
      </c>
      <c r="E1721" s="55" t="s">
        <v>89</v>
      </c>
      <c r="F1721" s="55">
        <v>50900020</v>
      </c>
      <c r="G1721" s="55" t="s">
        <v>492</v>
      </c>
      <c r="H1721" s="55" t="s">
        <v>89</v>
      </c>
      <c r="I1721" s="57">
        <v>972.41</v>
      </c>
      <c r="J1721" s="57">
        <v>972.41</v>
      </c>
      <c r="K1721" s="55" t="s">
        <v>4318</v>
      </c>
      <c r="L1721" s="55" t="s">
        <v>1644</v>
      </c>
      <c r="M1721" s="55" t="s">
        <v>4324</v>
      </c>
      <c r="N1721" s="56">
        <v>45777</v>
      </c>
      <c r="O1721" s="55" t="s">
        <v>1644</v>
      </c>
      <c r="P1721" s="55" t="s">
        <v>329</v>
      </c>
      <c r="Q1721" s="55" t="s">
        <v>330</v>
      </c>
      <c r="R1721" s="55" t="s">
        <v>1644</v>
      </c>
      <c r="S1721" s="55" t="s">
        <v>1644</v>
      </c>
      <c r="T1721" s="55" t="s">
        <v>1644</v>
      </c>
      <c r="U1721" s="55" t="s">
        <v>3939</v>
      </c>
      <c r="V1721" s="55" t="s">
        <v>1881</v>
      </c>
      <c r="W1721" s="55" t="s">
        <v>1644</v>
      </c>
      <c r="X1721" s="56"/>
      <c r="Y1721" s="55" t="s">
        <v>1644</v>
      </c>
      <c r="Z1721" s="56"/>
      <c r="AA1721" s="55" t="s">
        <v>1644</v>
      </c>
      <c r="AB1721" s="59">
        <v>16282988</v>
      </c>
      <c r="AC1721" s="55" t="s">
        <v>1554</v>
      </c>
      <c r="AD1721" s="55" t="s">
        <v>1644</v>
      </c>
      <c r="AE1721" s="58">
        <v>0</v>
      </c>
      <c r="AF1721" s="55" t="s">
        <v>1644</v>
      </c>
      <c r="AG1721" s="55" t="s">
        <v>1644</v>
      </c>
      <c r="AH1721" s="55" t="s">
        <v>1644</v>
      </c>
      <c r="AI1721" s="55" t="s">
        <v>1644</v>
      </c>
      <c r="AJ1721" s="55" t="s">
        <v>1644</v>
      </c>
      <c r="AK1721" s="55" t="s">
        <v>1644</v>
      </c>
      <c r="AL1721" s="55" t="s">
        <v>1644</v>
      </c>
      <c r="AM1721" s="55" t="s">
        <v>3861</v>
      </c>
      <c r="AN1721" s="55" t="s">
        <v>1644</v>
      </c>
      <c r="AO1721" t="s">
        <v>3842</v>
      </c>
    </row>
    <row r="1722" spans="1:41" x14ac:dyDescent="0.25">
      <c r="A1722" s="56">
        <v>45777</v>
      </c>
      <c r="B1722" s="92" t="s">
        <v>2824</v>
      </c>
      <c r="C1722" s="55" t="s">
        <v>4324</v>
      </c>
      <c r="D1722" s="55" t="s">
        <v>3859</v>
      </c>
      <c r="E1722" s="55" t="s">
        <v>89</v>
      </c>
      <c r="F1722" s="55">
        <v>50900020</v>
      </c>
      <c r="G1722" s="55" t="s">
        <v>492</v>
      </c>
      <c r="H1722" s="55" t="s">
        <v>89</v>
      </c>
      <c r="I1722" s="57">
        <v>425.37</v>
      </c>
      <c r="J1722" s="57">
        <v>425.37</v>
      </c>
      <c r="K1722" s="55" t="s">
        <v>4318</v>
      </c>
      <c r="L1722" s="55" t="s">
        <v>1644</v>
      </c>
      <c r="M1722" s="55" t="s">
        <v>4324</v>
      </c>
      <c r="N1722" s="56">
        <v>45777</v>
      </c>
      <c r="O1722" s="55" t="s">
        <v>1644</v>
      </c>
      <c r="P1722" s="55" t="s">
        <v>329</v>
      </c>
      <c r="Q1722" s="55" t="s">
        <v>330</v>
      </c>
      <c r="R1722" s="55" t="s">
        <v>1644</v>
      </c>
      <c r="S1722" s="55" t="s">
        <v>1644</v>
      </c>
      <c r="T1722" s="55" t="s">
        <v>1644</v>
      </c>
      <c r="U1722" s="55" t="s">
        <v>3955</v>
      </c>
      <c r="V1722" s="55" t="s">
        <v>1881</v>
      </c>
      <c r="W1722" s="55" t="s">
        <v>1644</v>
      </c>
      <c r="X1722" s="56"/>
      <c r="Y1722" s="55" t="s">
        <v>1644</v>
      </c>
      <c r="Z1722" s="56"/>
      <c r="AA1722" s="55" t="s">
        <v>1644</v>
      </c>
      <c r="AB1722" s="59">
        <v>6605965</v>
      </c>
      <c r="AC1722" s="55" t="s">
        <v>1554</v>
      </c>
      <c r="AD1722" s="55" t="s">
        <v>1644</v>
      </c>
      <c r="AE1722" s="58">
        <v>0</v>
      </c>
      <c r="AF1722" s="55" t="s">
        <v>1644</v>
      </c>
      <c r="AG1722" s="55" t="s">
        <v>1644</v>
      </c>
      <c r="AH1722" s="55" t="s">
        <v>1644</v>
      </c>
      <c r="AI1722" s="55" t="s">
        <v>1644</v>
      </c>
      <c r="AJ1722" s="55" t="s">
        <v>1644</v>
      </c>
      <c r="AK1722" s="55" t="s">
        <v>1644</v>
      </c>
      <c r="AL1722" s="55" t="s">
        <v>1644</v>
      </c>
      <c r="AM1722" s="55" t="s">
        <v>3861</v>
      </c>
      <c r="AN1722" s="55" t="s">
        <v>1644</v>
      </c>
      <c r="AO1722" t="s">
        <v>3842</v>
      </c>
    </row>
    <row r="1723" spans="1:41" x14ac:dyDescent="0.25">
      <c r="A1723" s="56">
        <v>45777</v>
      </c>
      <c r="B1723" s="92" t="s">
        <v>2824</v>
      </c>
      <c r="C1723" s="55" t="s">
        <v>4324</v>
      </c>
      <c r="D1723" s="55" t="s">
        <v>3859</v>
      </c>
      <c r="E1723" s="55" t="s">
        <v>89</v>
      </c>
      <c r="F1723" s="55">
        <v>50900020</v>
      </c>
      <c r="G1723" s="55" t="s">
        <v>492</v>
      </c>
      <c r="H1723" s="55" t="s">
        <v>89</v>
      </c>
      <c r="I1723" s="57">
        <v>574.6</v>
      </c>
      <c r="J1723" s="57">
        <v>574.6</v>
      </c>
      <c r="K1723" s="55" t="s">
        <v>4318</v>
      </c>
      <c r="L1723" s="55" t="s">
        <v>1644</v>
      </c>
      <c r="M1723" s="55" t="s">
        <v>4324</v>
      </c>
      <c r="N1723" s="56">
        <v>45777</v>
      </c>
      <c r="O1723" s="55" t="s">
        <v>1644</v>
      </c>
      <c r="P1723" s="55" t="s">
        <v>329</v>
      </c>
      <c r="Q1723" s="55" t="s">
        <v>330</v>
      </c>
      <c r="R1723" s="55" t="s">
        <v>1644</v>
      </c>
      <c r="S1723" s="55" t="s">
        <v>1644</v>
      </c>
      <c r="T1723" s="55" t="s">
        <v>1644</v>
      </c>
      <c r="U1723" s="55" t="s">
        <v>3934</v>
      </c>
      <c r="V1723" s="55" t="s">
        <v>1881</v>
      </c>
      <c r="W1723" s="55" t="s">
        <v>1644</v>
      </c>
      <c r="X1723" s="56"/>
      <c r="Y1723" s="55" t="s">
        <v>1644</v>
      </c>
      <c r="Z1723" s="56"/>
      <c r="AA1723" s="55" t="s">
        <v>1644</v>
      </c>
      <c r="AB1723" s="59">
        <v>9032694</v>
      </c>
      <c r="AC1723" s="55" t="s">
        <v>1554</v>
      </c>
      <c r="AD1723" s="55" t="s">
        <v>1644</v>
      </c>
      <c r="AE1723" s="58">
        <v>0</v>
      </c>
      <c r="AF1723" s="55" t="s">
        <v>1644</v>
      </c>
      <c r="AG1723" s="55" t="s">
        <v>1644</v>
      </c>
      <c r="AH1723" s="55" t="s">
        <v>1644</v>
      </c>
      <c r="AI1723" s="55" t="s">
        <v>1644</v>
      </c>
      <c r="AJ1723" s="55" t="s">
        <v>1644</v>
      </c>
      <c r="AK1723" s="55" t="s">
        <v>1644</v>
      </c>
      <c r="AL1723" s="55" t="s">
        <v>1644</v>
      </c>
      <c r="AM1723" s="55" t="s">
        <v>3861</v>
      </c>
      <c r="AN1723" s="55" t="s">
        <v>1644</v>
      </c>
      <c r="AO1723" t="s">
        <v>3842</v>
      </c>
    </row>
    <row r="1724" spans="1:41" x14ac:dyDescent="0.25">
      <c r="A1724" s="56">
        <v>45777</v>
      </c>
      <c r="B1724" s="92" t="s">
        <v>2824</v>
      </c>
      <c r="C1724" s="55" t="s">
        <v>4324</v>
      </c>
      <c r="D1724" s="55" t="s">
        <v>3859</v>
      </c>
      <c r="E1724" s="55" t="s">
        <v>89</v>
      </c>
      <c r="F1724" s="55">
        <v>50900020</v>
      </c>
      <c r="G1724" s="55" t="s">
        <v>492</v>
      </c>
      <c r="H1724" s="55" t="s">
        <v>89</v>
      </c>
      <c r="I1724" s="57">
        <v>479.96</v>
      </c>
      <c r="J1724" s="57">
        <v>479.96</v>
      </c>
      <c r="K1724" s="55" t="s">
        <v>4318</v>
      </c>
      <c r="L1724" s="55" t="s">
        <v>1644</v>
      </c>
      <c r="M1724" s="55" t="s">
        <v>4324</v>
      </c>
      <c r="N1724" s="56">
        <v>45777</v>
      </c>
      <c r="O1724" s="55" t="s">
        <v>1644</v>
      </c>
      <c r="P1724" s="55" t="s">
        <v>329</v>
      </c>
      <c r="Q1724" s="55" t="s">
        <v>330</v>
      </c>
      <c r="R1724" s="55" t="s">
        <v>1644</v>
      </c>
      <c r="S1724" s="55" t="s">
        <v>1644</v>
      </c>
      <c r="T1724" s="55" t="s">
        <v>1644</v>
      </c>
      <c r="U1724" s="55" t="s">
        <v>3933</v>
      </c>
      <c r="V1724" s="55" t="s">
        <v>1881</v>
      </c>
      <c r="W1724" s="55" t="s">
        <v>1644</v>
      </c>
      <c r="X1724" s="56"/>
      <c r="Y1724" s="55" t="s">
        <v>1644</v>
      </c>
      <c r="Z1724" s="56"/>
      <c r="AA1724" s="55" t="s">
        <v>1644</v>
      </c>
      <c r="AB1724" s="59">
        <v>7271360</v>
      </c>
      <c r="AC1724" s="55" t="s">
        <v>1554</v>
      </c>
      <c r="AD1724" s="55" t="s">
        <v>1644</v>
      </c>
      <c r="AE1724" s="58">
        <v>0</v>
      </c>
      <c r="AF1724" s="55" t="s">
        <v>1644</v>
      </c>
      <c r="AG1724" s="55" t="s">
        <v>1644</v>
      </c>
      <c r="AH1724" s="55" t="s">
        <v>1644</v>
      </c>
      <c r="AI1724" s="55" t="s">
        <v>1644</v>
      </c>
      <c r="AJ1724" s="55" t="s">
        <v>1644</v>
      </c>
      <c r="AK1724" s="55" t="s">
        <v>1644</v>
      </c>
      <c r="AL1724" s="55" t="s">
        <v>1644</v>
      </c>
      <c r="AM1724" s="55" t="s">
        <v>3861</v>
      </c>
      <c r="AN1724" s="55" t="s">
        <v>1644</v>
      </c>
      <c r="AO1724" t="s">
        <v>3842</v>
      </c>
    </row>
    <row r="1725" spans="1:41" x14ac:dyDescent="0.25">
      <c r="A1725" s="56">
        <v>45777</v>
      </c>
      <c r="B1725" s="92" t="s">
        <v>2824</v>
      </c>
      <c r="C1725" s="55" t="s">
        <v>4324</v>
      </c>
      <c r="D1725" s="55" t="s">
        <v>3859</v>
      </c>
      <c r="E1725" s="55" t="s">
        <v>89</v>
      </c>
      <c r="F1725" s="55">
        <v>50900020</v>
      </c>
      <c r="G1725" s="55" t="s">
        <v>492</v>
      </c>
      <c r="H1725" s="55" t="s">
        <v>89</v>
      </c>
      <c r="I1725" s="57">
        <v>574.59</v>
      </c>
      <c r="J1725" s="57">
        <v>574.59</v>
      </c>
      <c r="K1725" s="55" t="s">
        <v>4318</v>
      </c>
      <c r="L1725" s="55" t="s">
        <v>1644</v>
      </c>
      <c r="M1725" s="55" t="s">
        <v>4324</v>
      </c>
      <c r="N1725" s="56">
        <v>45777</v>
      </c>
      <c r="O1725" s="55" t="s">
        <v>1644</v>
      </c>
      <c r="P1725" s="55" t="s">
        <v>329</v>
      </c>
      <c r="Q1725" s="55" t="s">
        <v>330</v>
      </c>
      <c r="R1725" s="55" t="s">
        <v>1644</v>
      </c>
      <c r="S1725" s="55" t="s">
        <v>1644</v>
      </c>
      <c r="T1725" s="55" t="s">
        <v>1644</v>
      </c>
      <c r="U1725" s="55" t="s">
        <v>3910</v>
      </c>
      <c r="V1725" s="55" t="s">
        <v>1881</v>
      </c>
      <c r="W1725" s="55" t="s">
        <v>1644</v>
      </c>
      <c r="X1725" s="56"/>
      <c r="Y1725" s="55" t="s">
        <v>1644</v>
      </c>
      <c r="Z1725" s="56"/>
      <c r="AA1725" s="55" t="s">
        <v>1644</v>
      </c>
      <c r="AB1725" s="59">
        <v>9026944</v>
      </c>
      <c r="AC1725" s="55" t="s">
        <v>1554</v>
      </c>
      <c r="AD1725" s="55" t="s">
        <v>1644</v>
      </c>
      <c r="AE1725" s="58">
        <v>0</v>
      </c>
      <c r="AF1725" s="55" t="s">
        <v>1644</v>
      </c>
      <c r="AG1725" s="55" t="s">
        <v>1644</v>
      </c>
      <c r="AH1725" s="55" t="s">
        <v>1644</v>
      </c>
      <c r="AI1725" s="55" t="s">
        <v>1644</v>
      </c>
      <c r="AJ1725" s="55" t="s">
        <v>1644</v>
      </c>
      <c r="AK1725" s="55" t="s">
        <v>1644</v>
      </c>
      <c r="AL1725" s="55" t="s">
        <v>1644</v>
      </c>
      <c r="AM1725" s="55" t="s">
        <v>3861</v>
      </c>
      <c r="AN1725" s="55" t="s">
        <v>1644</v>
      </c>
      <c r="AO1725" t="s">
        <v>3842</v>
      </c>
    </row>
    <row r="1726" spans="1:41" x14ac:dyDescent="0.25">
      <c r="A1726" s="56">
        <v>45777</v>
      </c>
      <c r="B1726" s="92" t="s">
        <v>2824</v>
      </c>
      <c r="C1726" s="55" t="s">
        <v>4324</v>
      </c>
      <c r="D1726" s="55" t="s">
        <v>3859</v>
      </c>
      <c r="E1726" s="55" t="s">
        <v>89</v>
      </c>
      <c r="F1726" s="55">
        <v>50900020</v>
      </c>
      <c r="G1726" s="55" t="s">
        <v>492</v>
      </c>
      <c r="H1726" s="55" t="s">
        <v>89</v>
      </c>
      <c r="I1726" s="57">
        <v>419.9</v>
      </c>
      <c r="J1726" s="57">
        <v>419.9</v>
      </c>
      <c r="K1726" s="55" t="s">
        <v>4318</v>
      </c>
      <c r="L1726" s="55" t="s">
        <v>1644</v>
      </c>
      <c r="M1726" s="55" t="s">
        <v>4324</v>
      </c>
      <c r="N1726" s="56">
        <v>45777</v>
      </c>
      <c r="O1726" s="55" t="s">
        <v>1644</v>
      </c>
      <c r="P1726" s="55" t="s">
        <v>329</v>
      </c>
      <c r="Q1726" s="55" t="s">
        <v>330</v>
      </c>
      <c r="R1726" s="55" t="s">
        <v>1644</v>
      </c>
      <c r="S1726" s="55" t="s">
        <v>1644</v>
      </c>
      <c r="T1726" s="55" t="s">
        <v>1644</v>
      </c>
      <c r="U1726" s="55" t="s">
        <v>3905</v>
      </c>
      <c r="V1726" s="55" t="s">
        <v>1881</v>
      </c>
      <c r="W1726" s="55" t="s">
        <v>1644</v>
      </c>
      <c r="X1726" s="56"/>
      <c r="Y1726" s="55" t="s">
        <v>1644</v>
      </c>
      <c r="Z1726" s="56"/>
      <c r="AA1726" s="55" t="s">
        <v>1644</v>
      </c>
      <c r="AB1726" s="59">
        <v>6361458</v>
      </c>
      <c r="AC1726" s="55" t="s">
        <v>1554</v>
      </c>
      <c r="AD1726" s="55" t="s">
        <v>1644</v>
      </c>
      <c r="AE1726" s="58">
        <v>0</v>
      </c>
      <c r="AF1726" s="55" t="s">
        <v>1644</v>
      </c>
      <c r="AG1726" s="55" t="s">
        <v>1644</v>
      </c>
      <c r="AH1726" s="55" t="s">
        <v>1644</v>
      </c>
      <c r="AI1726" s="55" t="s">
        <v>1644</v>
      </c>
      <c r="AJ1726" s="55" t="s">
        <v>1644</v>
      </c>
      <c r="AK1726" s="55" t="s">
        <v>1644</v>
      </c>
      <c r="AL1726" s="55" t="s">
        <v>1644</v>
      </c>
      <c r="AM1726" s="55" t="s">
        <v>3861</v>
      </c>
      <c r="AN1726" s="55" t="s">
        <v>1644</v>
      </c>
      <c r="AO1726" t="s">
        <v>3842</v>
      </c>
    </row>
    <row r="1727" spans="1:41" x14ac:dyDescent="0.25">
      <c r="A1727" s="56">
        <v>45777</v>
      </c>
      <c r="B1727" s="92" t="s">
        <v>2824</v>
      </c>
      <c r="C1727" s="55" t="s">
        <v>4324</v>
      </c>
      <c r="D1727" s="55" t="s">
        <v>3859</v>
      </c>
      <c r="E1727" s="55" t="s">
        <v>89</v>
      </c>
      <c r="F1727" s="55">
        <v>50900020</v>
      </c>
      <c r="G1727" s="55" t="s">
        <v>492</v>
      </c>
      <c r="H1727" s="55" t="s">
        <v>89</v>
      </c>
      <c r="I1727" s="57">
        <v>519.58000000000004</v>
      </c>
      <c r="J1727" s="57">
        <v>519.58000000000004</v>
      </c>
      <c r="K1727" s="55" t="s">
        <v>4318</v>
      </c>
      <c r="L1727" s="55" t="s">
        <v>1644</v>
      </c>
      <c r="M1727" s="55" t="s">
        <v>4324</v>
      </c>
      <c r="N1727" s="56">
        <v>45777</v>
      </c>
      <c r="O1727" s="55" t="s">
        <v>1644</v>
      </c>
      <c r="P1727" s="55" t="s">
        <v>329</v>
      </c>
      <c r="Q1727" s="55" t="s">
        <v>330</v>
      </c>
      <c r="R1727" s="55" t="s">
        <v>1644</v>
      </c>
      <c r="S1727" s="55" t="s">
        <v>1644</v>
      </c>
      <c r="T1727" s="55" t="s">
        <v>1644</v>
      </c>
      <c r="U1727" s="55" t="s">
        <v>3883</v>
      </c>
      <c r="V1727" s="55" t="s">
        <v>1881</v>
      </c>
      <c r="W1727" s="55" t="s">
        <v>1644</v>
      </c>
      <c r="X1727" s="56"/>
      <c r="Y1727" s="55" t="s">
        <v>1644</v>
      </c>
      <c r="Z1727" s="56"/>
      <c r="AA1727" s="55" t="s">
        <v>1644</v>
      </c>
      <c r="AB1727" s="59">
        <v>8438033</v>
      </c>
      <c r="AC1727" s="55" t="s">
        <v>1554</v>
      </c>
      <c r="AD1727" s="55" t="s">
        <v>1644</v>
      </c>
      <c r="AE1727" s="58">
        <v>0</v>
      </c>
      <c r="AF1727" s="55" t="s">
        <v>1644</v>
      </c>
      <c r="AG1727" s="55" t="s">
        <v>1644</v>
      </c>
      <c r="AH1727" s="55" t="s">
        <v>1644</v>
      </c>
      <c r="AI1727" s="55" t="s">
        <v>1644</v>
      </c>
      <c r="AJ1727" s="55" t="s">
        <v>1644</v>
      </c>
      <c r="AK1727" s="55" t="s">
        <v>1644</v>
      </c>
      <c r="AL1727" s="55" t="s">
        <v>1644</v>
      </c>
      <c r="AM1727" s="55" t="s">
        <v>3861</v>
      </c>
      <c r="AN1727" s="55" t="s">
        <v>1644</v>
      </c>
      <c r="AO1727" t="s">
        <v>3842</v>
      </c>
    </row>
    <row r="1728" spans="1:41" x14ac:dyDescent="0.25">
      <c r="A1728" s="56">
        <v>45777</v>
      </c>
      <c r="B1728" s="92" t="s">
        <v>2824</v>
      </c>
      <c r="C1728" s="55" t="s">
        <v>4324</v>
      </c>
      <c r="D1728" s="55" t="s">
        <v>3859</v>
      </c>
      <c r="E1728" s="55" t="s">
        <v>89</v>
      </c>
      <c r="F1728" s="55">
        <v>50900020</v>
      </c>
      <c r="G1728" s="55" t="s">
        <v>492</v>
      </c>
      <c r="H1728" s="55" t="s">
        <v>89</v>
      </c>
      <c r="I1728" s="57">
        <v>493.23</v>
      </c>
      <c r="J1728" s="57">
        <v>493.23</v>
      </c>
      <c r="K1728" s="55" t="s">
        <v>4318</v>
      </c>
      <c r="L1728" s="55" t="s">
        <v>1644</v>
      </c>
      <c r="M1728" s="55" t="s">
        <v>4324</v>
      </c>
      <c r="N1728" s="56">
        <v>45777</v>
      </c>
      <c r="O1728" s="55" t="s">
        <v>1644</v>
      </c>
      <c r="P1728" s="55" t="s">
        <v>329</v>
      </c>
      <c r="Q1728" s="55" t="s">
        <v>330</v>
      </c>
      <c r="R1728" s="55" t="s">
        <v>1644</v>
      </c>
      <c r="S1728" s="55" t="s">
        <v>1644</v>
      </c>
      <c r="T1728" s="55" t="s">
        <v>1644</v>
      </c>
      <c r="U1728" s="55" t="s">
        <v>3941</v>
      </c>
      <c r="V1728" s="55" t="s">
        <v>1881</v>
      </c>
      <c r="W1728" s="55" t="s">
        <v>1644</v>
      </c>
      <c r="X1728" s="56"/>
      <c r="Y1728" s="55" t="s">
        <v>1644</v>
      </c>
      <c r="Z1728" s="56"/>
      <c r="AA1728" s="55" t="s">
        <v>1644</v>
      </c>
      <c r="AB1728" s="59">
        <v>8313779</v>
      </c>
      <c r="AC1728" s="55" t="s">
        <v>1554</v>
      </c>
      <c r="AD1728" s="55" t="s">
        <v>1644</v>
      </c>
      <c r="AE1728" s="58">
        <v>0</v>
      </c>
      <c r="AF1728" s="55" t="s">
        <v>1644</v>
      </c>
      <c r="AG1728" s="55" t="s">
        <v>1644</v>
      </c>
      <c r="AH1728" s="55" t="s">
        <v>1644</v>
      </c>
      <c r="AI1728" s="55" t="s">
        <v>1644</v>
      </c>
      <c r="AJ1728" s="55" t="s">
        <v>1644</v>
      </c>
      <c r="AK1728" s="55" t="s">
        <v>1644</v>
      </c>
      <c r="AL1728" s="55" t="s">
        <v>1644</v>
      </c>
      <c r="AM1728" s="55" t="s">
        <v>3861</v>
      </c>
      <c r="AN1728" s="55" t="s">
        <v>1644</v>
      </c>
      <c r="AO1728" t="s">
        <v>3842</v>
      </c>
    </row>
    <row r="1729" spans="1:41" x14ac:dyDescent="0.25">
      <c r="A1729" s="56">
        <v>45777</v>
      </c>
      <c r="B1729" s="92" t="s">
        <v>2824</v>
      </c>
      <c r="C1729" s="55" t="s">
        <v>4324</v>
      </c>
      <c r="D1729" s="55" t="s">
        <v>3859</v>
      </c>
      <c r="E1729" s="55" t="s">
        <v>89</v>
      </c>
      <c r="F1729" s="55">
        <v>50900020</v>
      </c>
      <c r="G1729" s="55" t="s">
        <v>492</v>
      </c>
      <c r="H1729" s="55" t="s">
        <v>89</v>
      </c>
      <c r="I1729" s="57">
        <v>843.29</v>
      </c>
      <c r="J1729" s="57">
        <v>843.29</v>
      </c>
      <c r="K1729" s="55" t="s">
        <v>4318</v>
      </c>
      <c r="L1729" s="55" t="s">
        <v>1644</v>
      </c>
      <c r="M1729" s="55" t="s">
        <v>4324</v>
      </c>
      <c r="N1729" s="56">
        <v>45777</v>
      </c>
      <c r="O1729" s="55" t="s">
        <v>1644</v>
      </c>
      <c r="P1729" s="55" t="s">
        <v>329</v>
      </c>
      <c r="Q1729" s="55" t="s">
        <v>330</v>
      </c>
      <c r="R1729" s="55" t="s">
        <v>1644</v>
      </c>
      <c r="S1729" s="55" t="s">
        <v>1644</v>
      </c>
      <c r="T1729" s="55" t="s">
        <v>1644</v>
      </c>
      <c r="U1729" s="55" t="s">
        <v>3872</v>
      </c>
      <c r="V1729" s="55" t="s">
        <v>1881</v>
      </c>
      <c r="W1729" s="55" t="s">
        <v>1644</v>
      </c>
      <c r="X1729" s="56"/>
      <c r="Y1729" s="55" t="s">
        <v>1644</v>
      </c>
      <c r="Z1729" s="56"/>
      <c r="AA1729" s="55" t="s">
        <v>1644</v>
      </c>
      <c r="AB1729" s="59">
        <v>13248182</v>
      </c>
      <c r="AC1729" s="55" t="s">
        <v>1554</v>
      </c>
      <c r="AD1729" s="55" t="s">
        <v>1644</v>
      </c>
      <c r="AE1729" s="58">
        <v>0</v>
      </c>
      <c r="AF1729" s="55" t="s">
        <v>1644</v>
      </c>
      <c r="AG1729" s="55" t="s">
        <v>1644</v>
      </c>
      <c r="AH1729" s="55" t="s">
        <v>1644</v>
      </c>
      <c r="AI1729" s="55" t="s">
        <v>1644</v>
      </c>
      <c r="AJ1729" s="55" t="s">
        <v>1644</v>
      </c>
      <c r="AK1729" s="55" t="s">
        <v>1644</v>
      </c>
      <c r="AL1729" s="55" t="s">
        <v>1644</v>
      </c>
      <c r="AM1729" s="55" t="s">
        <v>3861</v>
      </c>
      <c r="AN1729" s="55" t="s">
        <v>1644</v>
      </c>
      <c r="AO1729" t="s">
        <v>3842</v>
      </c>
    </row>
    <row r="1730" spans="1:41" x14ac:dyDescent="0.25">
      <c r="A1730" s="56">
        <v>45777</v>
      </c>
      <c r="B1730" s="92" t="s">
        <v>2824</v>
      </c>
      <c r="C1730" s="55" t="s">
        <v>4324</v>
      </c>
      <c r="D1730" s="55" t="s">
        <v>3859</v>
      </c>
      <c r="E1730" s="55" t="s">
        <v>89</v>
      </c>
      <c r="F1730" s="55">
        <v>50900020</v>
      </c>
      <c r="G1730" s="55" t="s">
        <v>492</v>
      </c>
      <c r="H1730" s="55" t="s">
        <v>89</v>
      </c>
      <c r="I1730" s="57">
        <v>490.93</v>
      </c>
      <c r="J1730" s="57">
        <v>490.93</v>
      </c>
      <c r="K1730" s="55" t="s">
        <v>4318</v>
      </c>
      <c r="L1730" s="55" t="s">
        <v>1644</v>
      </c>
      <c r="M1730" s="55" t="s">
        <v>4324</v>
      </c>
      <c r="N1730" s="56">
        <v>45777</v>
      </c>
      <c r="O1730" s="55" t="s">
        <v>1644</v>
      </c>
      <c r="P1730" s="55" t="s">
        <v>329</v>
      </c>
      <c r="Q1730" s="55" t="s">
        <v>330</v>
      </c>
      <c r="R1730" s="55" t="s">
        <v>1644</v>
      </c>
      <c r="S1730" s="55" t="s">
        <v>1644</v>
      </c>
      <c r="T1730" s="55" t="s">
        <v>1644</v>
      </c>
      <c r="U1730" s="55" t="s">
        <v>3875</v>
      </c>
      <c r="V1730" s="55" t="s">
        <v>1881</v>
      </c>
      <c r="W1730" s="55" t="s">
        <v>1644</v>
      </c>
      <c r="X1730" s="56"/>
      <c r="Y1730" s="55" t="s">
        <v>1644</v>
      </c>
      <c r="Z1730" s="56"/>
      <c r="AA1730" s="55" t="s">
        <v>1644</v>
      </c>
      <c r="AB1730" s="59">
        <v>7717502</v>
      </c>
      <c r="AC1730" s="55" t="s">
        <v>1554</v>
      </c>
      <c r="AD1730" s="55" t="s">
        <v>1644</v>
      </c>
      <c r="AE1730" s="58">
        <v>0</v>
      </c>
      <c r="AF1730" s="55" t="s">
        <v>1644</v>
      </c>
      <c r="AG1730" s="55" t="s">
        <v>1644</v>
      </c>
      <c r="AH1730" s="55" t="s">
        <v>1644</v>
      </c>
      <c r="AI1730" s="55" t="s">
        <v>1644</v>
      </c>
      <c r="AJ1730" s="55" t="s">
        <v>1644</v>
      </c>
      <c r="AK1730" s="55" t="s">
        <v>1644</v>
      </c>
      <c r="AL1730" s="55" t="s">
        <v>1644</v>
      </c>
      <c r="AM1730" s="55" t="s">
        <v>3861</v>
      </c>
      <c r="AN1730" s="55" t="s">
        <v>1644</v>
      </c>
      <c r="AO1730" t="s">
        <v>3842</v>
      </c>
    </row>
    <row r="1731" spans="1:41" x14ac:dyDescent="0.25">
      <c r="A1731" s="56">
        <v>45777</v>
      </c>
      <c r="B1731" s="92" t="s">
        <v>2824</v>
      </c>
      <c r="C1731" s="55" t="s">
        <v>4324</v>
      </c>
      <c r="D1731" s="55" t="s">
        <v>3859</v>
      </c>
      <c r="E1731" s="55" t="s">
        <v>89</v>
      </c>
      <c r="F1731" s="55">
        <v>50900020</v>
      </c>
      <c r="G1731" s="55" t="s">
        <v>492</v>
      </c>
      <c r="H1731" s="55" t="s">
        <v>89</v>
      </c>
      <c r="I1731" s="57">
        <v>490.93</v>
      </c>
      <c r="J1731" s="57">
        <v>490.93</v>
      </c>
      <c r="K1731" s="55" t="s">
        <v>4318</v>
      </c>
      <c r="L1731" s="55" t="s">
        <v>1644</v>
      </c>
      <c r="M1731" s="55" t="s">
        <v>4324</v>
      </c>
      <c r="N1731" s="56">
        <v>45777</v>
      </c>
      <c r="O1731" s="55" t="s">
        <v>1644</v>
      </c>
      <c r="P1731" s="55" t="s">
        <v>329</v>
      </c>
      <c r="Q1731" s="55" t="s">
        <v>330</v>
      </c>
      <c r="R1731" s="55" t="s">
        <v>1644</v>
      </c>
      <c r="S1731" s="55" t="s">
        <v>1644</v>
      </c>
      <c r="T1731" s="55" t="s">
        <v>1644</v>
      </c>
      <c r="U1731" s="55" t="s">
        <v>3928</v>
      </c>
      <c r="V1731" s="55" t="s">
        <v>1881</v>
      </c>
      <c r="W1731" s="55" t="s">
        <v>1644</v>
      </c>
      <c r="X1731" s="56"/>
      <c r="Y1731" s="55" t="s">
        <v>1644</v>
      </c>
      <c r="Z1731" s="56"/>
      <c r="AA1731" s="55" t="s">
        <v>1644</v>
      </c>
      <c r="AB1731" s="59">
        <v>7717502</v>
      </c>
      <c r="AC1731" s="55" t="s">
        <v>1554</v>
      </c>
      <c r="AD1731" s="55" t="s">
        <v>1644</v>
      </c>
      <c r="AE1731" s="58">
        <v>0</v>
      </c>
      <c r="AF1731" s="55" t="s">
        <v>1644</v>
      </c>
      <c r="AG1731" s="55" t="s">
        <v>1644</v>
      </c>
      <c r="AH1731" s="55" t="s">
        <v>1644</v>
      </c>
      <c r="AI1731" s="55" t="s">
        <v>1644</v>
      </c>
      <c r="AJ1731" s="55" t="s">
        <v>1644</v>
      </c>
      <c r="AK1731" s="55" t="s">
        <v>1644</v>
      </c>
      <c r="AL1731" s="55" t="s">
        <v>1644</v>
      </c>
      <c r="AM1731" s="55" t="s">
        <v>3861</v>
      </c>
      <c r="AN1731" s="55" t="s">
        <v>1644</v>
      </c>
      <c r="AO1731" t="s">
        <v>3842</v>
      </c>
    </row>
    <row r="1732" spans="1:41" x14ac:dyDescent="0.25">
      <c r="A1732" s="56">
        <v>45777</v>
      </c>
      <c r="B1732" s="92" t="s">
        <v>2824</v>
      </c>
      <c r="C1732" s="55" t="s">
        <v>4324</v>
      </c>
      <c r="D1732" s="55" t="s">
        <v>3859</v>
      </c>
      <c r="E1732" s="55" t="s">
        <v>89</v>
      </c>
      <c r="F1732" s="55">
        <v>50900020</v>
      </c>
      <c r="G1732" s="55" t="s">
        <v>492</v>
      </c>
      <c r="H1732" s="55" t="s">
        <v>89</v>
      </c>
      <c r="I1732" s="57">
        <v>944.4</v>
      </c>
      <c r="J1732" s="57">
        <v>944.4</v>
      </c>
      <c r="K1732" s="55" t="s">
        <v>4318</v>
      </c>
      <c r="L1732" s="55" t="s">
        <v>1644</v>
      </c>
      <c r="M1732" s="55" t="s">
        <v>4324</v>
      </c>
      <c r="N1732" s="56">
        <v>45777</v>
      </c>
      <c r="O1732" s="55" t="s">
        <v>1644</v>
      </c>
      <c r="P1732" s="55" t="s">
        <v>329</v>
      </c>
      <c r="Q1732" s="55" t="s">
        <v>330</v>
      </c>
      <c r="R1732" s="55" t="s">
        <v>1644</v>
      </c>
      <c r="S1732" s="55" t="s">
        <v>1644</v>
      </c>
      <c r="T1732" s="55" t="s">
        <v>1644</v>
      </c>
      <c r="U1732" s="55" t="s">
        <v>3956</v>
      </c>
      <c r="V1732" s="55" t="s">
        <v>1881</v>
      </c>
      <c r="W1732" s="55" t="s">
        <v>1644</v>
      </c>
      <c r="X1732" s="56"/>
      <c r="Y1732" s="55" t="s">
        <v>1644</v>
      </c>
      <c r="Z1732" s="56"/>
      <c r="AA1732" s="55" t="s">
        <v>1644</v>
      </c>
      <c r="AB1732" s="59">
        <v>15434433</v>
      </c>
      <c r="AC1732" s="55" t="s">
        <v>1554</v>
      </c>
      <c r="AD1732" s="55" t="s">
        <v>1644</v>
      </c>
      <c r="AE1732" s="58">
        <v>0</v>
      </c>
      <c r="AF1732" s="55" t="s">
        <v>1644</v>
      </c>
      <c r="AG1732" s="55" t="s">
        <v>1644</v>
      </c>
      <c r="AH1732" s="55" t="s">
        <v>1644</v>
      </c>
      <c r="AI1732" s="55" t="s">
        <v>1644</v>
      </c>
      <c r="AJ1732" s="55" t="s">
        <v>1644</v>
      </c>
      <c r="AK1732" s="55" t="s">
        <v>1644</v>
      </c>
      <c r="AL1732" s="55" t="s">
        <v>1644</v>
      </c>
      <c r="AM1732" s="55" t="s">
        <v>3861</v>
      </c>
      <c r="AN1732" s="55" t="s">
        <v>1644</v>
      </c>
      <c r="AO1732" t="s">
        <v>3842</v>
      </c>
    </row>
    <row r="1733" spans="1:41" x14ac:dyDescent="0.25">
      <c r="A1733" s="56">
        <v>45777</v>
      </c>
      <c r="B1733" s="92" t="s">
        <v>2824</v>
      </c>
      <c r="C1733" s="55" t="s">
        <v>4324</v>
      </c>
      <c r="D1733" s="55" t="s">
        <v>3859</v>
      </c>
      <c r="E1733" s="55" t="s">
        <v>89</v>
      </c>
      <c r="F1733" s="55">
        <v>50900020</v>
      </c>
      <c r="G1733" s="55" t="s">
        <v>492</v>
      </c>
      <c r="H1733" s="55" t="s">
        <v>89</v>
      </c>
      <c r="I1733" s="57">
        <v>520.42999999999995</v>
      </c>
      <c r="J1733" s="57">
        <v>520.42999999999995</v>
      </c>
      <c r="K1733" s="55" t="s">
        <v>4318</v>
      </c>
      <c r="L1733" s="55" t="s">
        <v>1644</v>
      </c>
      <c r="M1733" s="55" t="s">
        <v>4324</v>
      </c>
      <c r="N1733" s="56">
        <v>45777</v>
      </c>
      <c r="O1733" s="55" t="s">
        <v>1644</v>
      </c>
      <c r="P1733" s="55" t="s">
        <v>329</v>
      </c>
      <c r="Q1733" s="55" t="s">
        <v>330</v>
      </c>
      <c r="R1733" s="55" t="s">
        <v>1644</v>
      </c>
      <c r="S1733" s="55" t="s">
        <v>1644</v>
      </c>
      <c r="T1733" s="55" t="s">
        <v>1644</v>
      </c>
      <c r="U1733" s="55" t="s">
        <v>3889</v>
      </c>
      <c r="V1733" s="55" t="s">
        <v>1881</v>
      </c>
      <c r="W1733" s="55" t="s">
        <v>1644</v>
      </c>
      <c r="X1733" s="56"/>
      <c r="Y1733" s="55" t="s">
        <v>1644</v>
      </c>
      <c r="Z1733" s="56"/>
      <c r="AA1733" s="55" t="s">
        <v>1644</v>
      </c>
      <c r="AB1733" s="59">
        <v>8082308</v>
      </c>
      <c r="AC1733" s="55" t="s">
        <v>1554</v>
      </c>
      <c r="AD1733" s="55" t="s">
        <v>1644</v>
      </c>
      <c r="AE1733" s="58">
        <v>0</v>
      </c>
      <c r="AF1733" s="55" t="s">
        <v>1644</v>
      </c>
      <c r="AG1733" s="55" t="s">
        <v>1644</v>
      </c>
      <c r="AH1733" s="55" t="s">
        <v>1644</v>
      </c>
      <c r="AI1733" s="55" t="s">
        <v>1644</v>
      </c>
      <c r="AJ1733" s="55" t="s">
        <v>1644</v>
      </c>
      <c r="AK1733" s="55" t="s">
        <v>1644</v>
      </c>
      <c r="AL1733" s="55" t="s">
        <v>1644</v>
      </c>
      <c r="AM1733" s="55" t="s">
        <v>3861</v>
      </c>
      <c r="AN1733" s="55" t="s">
        <v>1644</v>
      </c>
      <c r="AO1733" t="s">
        <v>3842</v>
      </c>
    </row>
    <row r="1734" spans="1:41" x14ac:dyDescent="0.25">
      <c r="A1734" s="56">
        <v>45777</v>
      </c>
      <c r="B1734" s="92" t="s">
        <v>2824</v>
      </c>
      <c r="C1734" s="55" t="s">
        <v>4324</v>
      </c>
      <c r="D1734" s="55" t="s">
        <v>3859</v>
      </c>
      <c r="E1734" s="55" t="s">
        <v>89</v>
      </c>
      <c r="F1734" s="55">
        <v>50900020</v>
      </c>
      <c r="G1734" s="55" t="s">
        <v>492</v>
      </c>
      <c r="H1734" s="55" t="s">
        <v>89</v>
      </c>
      <c r="I1734" s="57">
        <v>425.37</v>
      </c>
      <c r="J1734" s="57">
        <v>425.37</v>
      </c>
      <c r="K1734" s="55" t="s">
        <v>4318</v>
      </c>
      <c r="L1734" s="55" t="s">
        <v>1644</v>
      </c>
      <c r="M1734" s="55" t="s">
        <v>4324</v>
      </c>
      <c r="N1734" s="56">
        <v>45777</v>
      </c>
      <c r="O1734" s="55" t="s">
        <v>1644</v>
      </c>
      <c r="P1734" s="55" t="s">
        <v>329</v>
      </c>
      <c r="Q1734" s="55" t="s">
        <v>330</v>
      </c>
      <c r="R1734" s="55" t="s">
        <v>1644</v>
      </c>
      <c r="S1734" s="55" t="s">
        <v>1644</v>
      </c>
      <c r="T1734" s="55" t="s">
        <v>1644</v>
      </c>
      <c r="U1734" s="55" t="s">
        <v>3896</v>
      </c>
      <c r="V1734" s="55" t="s">
        <v>1881</v>
      </c>
      <c r="W1734" s="55" t="s">
        <v>1644</v>
      </c>
      <c r="X1734" s="56"/>
      <c r="Y1734" s="55" t="s">
        <v>1644</v>
      </c>
      <c r="Z1734" s="56"/>
      <c r="AA1734" s="55" t="s">
        <v>1644</v>
      </c>
      <c r="AB1734" s="59">
        <v>6908090</v>
      </c>
      <c r="AC1734" s="55" t="s">
        <v>1554</v>
      </c>
      <c r="AD1734" s="55" t="s">
        <v>1644</v>
      </c>
      <c r="AE1734" s="58">
        <v>0</v>
      </c>
      <c r="AF1734" s="55" t="s">
        <v>1644</v>
      </c>
      <c r="AG1734" s="55" t="s">
        <v>1644</v>
      </c>
      <c r="AH1734" s="55" t="s">
        <v>1644</v>
      </c>
      <c r="AI1734" s="55" t="s">
        <v>1644</v>
      </c>
      <c r="AJ1734" s="55" t="s">
        <v>1644</v>
      </c>
      <c r="AK1734" s="55" t="s">
        <v>1644</v>
      </c>
      <c r="AL1734" s="55" t="s">
        <v>1644</v>
      </c>
      <c r="AM1734" s="55" t="s">
        <v>3861</v>
      </c>
      <c r="AN1734" s="55" t="s">
        <v>1644</v>
      </c>
      <c r="AO1734" t="s">
        <v>3842</v>
      </c>
    </row>
    <row r="1735" spans="1:41" x14ac:dyDescent="0.25">
      <c r="A1735" s="56">
        <v>45777</v>
      </c>
      <c r="B1735" s="92" t="s">
        <v>2824</v>
      </c>
      <c r="C1735" s="55" t="s">
        <v>4324</v>
      </c>
      <c r="D1735" s="55" t="s">
        <v>3859</v>
      </c>
      <c r="E1735" s="55" t="s">
        <v>89</v>
      </c>
      <c r="F1735" s="55">
        <v>50900020</v>
      </c>
      <c r="G1735" s="55" t="s">
        <v>492</v>
      </c>
      <c r="H1735" s="55" t="s">
        <v>89</v>
      </c>
      <c r="I1735" s="57">
        <v>419.9</v>
      </c>
      <c r="J1735" s="57">
        <v>419.9</v>
      </c>
      <c r="K1735" s="55" t="s">
        <v>4318</v>
      </c>
      <c r="L1735" s="55" t="s">
        <v>1644</v>
      </c>
      <c r="M1735" s="55" t="s">
        <v>4324</v>
      </c>
      <c r="N1735" s="56">
        <v>45777</v>
      </c>
      <c r="O1735" s="55" t="s">
        <v>1644</v>
      </c>
      <c r="P1735" s="55" t="s">
        <v>329</v>
      </c>
      <c r="Q1735" s="55" t="s">
        <v>330</v>
      </c>
      <c r="R1735" s="55" t="s">
        <v>1644</v>
      </c>
      <c r="S1735" s="55" t="s">
        <v>1644</v>
      </c>
      <c r="T1735" s="55" t="s">
        <v>1644</v>
      </c>
      <c r="U1735" s="55" t="s">
        <v>3873</v>
      </c>
      <c r="V1735" s="55" t="s">
        <v>1881</v>
      </c>
      <c r="W1735" s="55" t="s">
        <v>1644</v>
      </c>
      <c r="X1735" s="56"/>
      <c r="Y1735" s="55" t="s">
        <v>1644</v>
      </c>
      <c r="Z1735" s="56"/>
      <c r="AA1735" s="55" t="s">
        <v>1644</v>
      </c>
      <c r="AB1735" s="59">
        <v>6361458</v>
      </c>
      <c r="AC1735" s="55" t="s">
        <v>1554</v>
      </c>
      <c r="AD1735" s="55" t="s">
        <v>1644</v>
      </c>
      <c r="AE1735" s="58">
        <v>0</v>
      </c>
      <c r="AF1735" s="55" t="s">
        <v>1644</v>
      </c>
      <c r="AG1735" s="55" t="s">
        <v>1644</v>
      </c>
      <c r="AH1735" s="55" t="s">
        <v>1644</v>
      </c>
      <c r="AI1735" s="55" t="s">
        <v>1644</v>
      </c>
      <c r="AJ1735" s="55" t="s">
        <v>1644</v>
      </c>
      <c r="AK1735" s="55" t="s">
        <v>1644</v>
      </c>
      <c r="AL1735" s="55" t="s">
        <v>1644</v>
      </c>
      <c r="AM1735" s="55" t="s">
        <v>3861</v>
      </c>
      <c r="AN1735" s="55" t="s">
        <v>1644</v>
      </c>
      <c r="AO1735" t="s">
        <v>3842</v>
      </c>
    </row>
    <row r="1736" spans="1:41" x14ac:dyDescent="0.25">
      <c r="A1736" s="56">
        <v>45777</v>
      </c>
      <c r="B1736" s="92" t="s">
        <v>2824</v>
      </c>
      <c r="C1736" s="55" t="s">
        <v>4324</v>
      </c>
      <c r="D1736" s="55" t="s">
        <v>3859</v>
      </c>
      <c r="E1736" s="55" t="s">
        <v>89</v>
      </c>
      <c r="F1736" s="55">
        <v>50900020</v>
      </c>
      <c r="G1736" s="55" t="s">
        <v>492</v>
      </c>
      <c r="H1736" s="55" t="s">
        <v>89</v>
      </c>
      <c r="I1736" s="57">
        <v>430.95</v>
      </c>
      <c r="J1736" s="57">
        <v>430.95</v>
      </c>
      <c r="K1736" s="55" t="s">
        <v>4318</v>
      </c>
      <c r="L1736" s="55" t="s">
        <v>1644</v>
      </c>
      <c r="M1736" s="55" t="s">
        <v>4324</v>
      </c>
      <c r="N1736" s="56">
        <v>45777</v>
      </c>
      <c r="O1736" s="55" t="s">
        <v>1644</v>
      </c>
      <c r="P1736" s="55" t="s">
        <v>329</v>
      </c>
      <c r="Q1736" s="55" t="s">
        <v>330</v>
      </c>
      <c r="R1736" s="55" t="s">
        <v>1644</v>
      </c>
      <c r="S1736" s="55" t="s">
        <v>1644</v>
      </c>
      <c r="T1736" s="55" t="s">
        <v>1644</v>
      </c>
      <c r="U1736" s="55" t="s">
        <v>3944</v>
      </c>
      <c r="V1736" s="55" t="s">
        <v>1881</v>
      </c>
      <c r="W1736" s="55" t="s">
        <v>1644</v>
      </c>
      <c r="X1736" s="56"/>
      <c r="Y1736" s="55" t="s">
        <v>1644</v>
      </c>
      <c r="Z1736" s="56"/>
      <c r="AA1736" s="55" t="s">
        <v>1644</v>
      </c>
      <c r="AB1736" s="59">
        <v>6671952</v>
      </c>
      <c r="AC1736" s="55" t="s">
        <v>1554</v>
      </c>
      <c r="AD1736" s="55" t="s">
        <v>1644</v>
      </c>
      <c r="AE1736" s="58">
        <v>0</v>
      </c>
      <c r="AF1736" s="55" t="s">
        <v>1644</v>
      </c>
      <c r="AG1736" s="55" t="s">
        <v>1644</v>
      </c>
      <c r="AH1736" s="55" t="s">
        <v>1644</v>
      </c>
      <c r="AI1736" s="55" t="s">
        <v>1644</v>
      </c>
      <c r="AJ1736" s="55" t="s">
        <v>1644</v>
      </c>
      <c r="AK1736" s="55" t="s">
        <v>1644</v>
      </c>
      <c r="AL1736" s="55" t="s">
        <v>1644</v>
      </c>
      <c r="AM1736" s="55" t="s">
        <v>3861</v>
      </c>
      <c r="AN1736" s="55" t="s">
        <v>1644</v>
      </c>
      <c r="AO1736" t="s">
        <v>3842</v>
      </c>
    </row>
    <row r="1737" spans="1:41" x14ac:dyDescent="0.25">
      <c r="A1737" s="56">
        <v>45777</v>
      </c>
      <c r="B1737" s="92" t="s">
        <v>2824</v>
      </c>
      <c r="C1737" s="55" t="s">
        <v>4324</v>
      </c>
      <c r="D1737" s="55" t="s">
        <v>3859</v>
      </c>
      <c r="E1737" s="55" t="s">
        <v>89</v>
      </c>
      <c r="F1737" s="55">
        <v>50900020</v>
      </c>
      <c r="G1737" s="55" t="s">
        <v>492</v>
      </c>
      <c r="H1737" s="55" t="s">
        <v>89</v>
      </c>
      <c r="I1737" s="57">
        <v>415.88</v>
      </c>
      <c r="J1737" s="57">
        <v>415.88</v>
      </c>
      <c r="K1737" s="55" t="s">
        <v>4318</v>
      </c>
      <c r="L1737" s="55" t="s">
        <v>1644</v>
      </c>
      <c r="M1737" s="55" t="s">
        <v>4324</v>
      </c>
      <c r="N1737" s="56">
        <v>45777</v>
      </c>
      <c r="O1737" s="55" t="s">
        <v>1644</v>
      </c>
      <c r="P1737" s="55" t="s">
        <v>329</v>
      </c>
      <c r="Q1737" s="55" t="s">
        <v>330</v>
      </c>
      <c r="R1737" s="55" t="s">
        <v>1644</v>
      </c>
      <c r="S1737" s="55" t="s">
        <v>1644</v>
      </c>
      <c r="T1737" s="55" t="s">
        <v>1644</v>
      </c>
      <c r="U1737" s="55" t="s">
        <v>3923</v>
      </c>
      <c r="V1737" s="55" t="s">
        <v>1881</v>
      </c>
      <c r="W1737" s="55" t="s">
        <v>1644</v>
      </c>
      <c r="X1737" s="56"/>
      <c r="Y1737" s="55" t="s">
        <v>1644</v>
      </c>
      <c r="Z1737" s="56"/>
      <c r="AA1737" s="55" t="s">
        <v>1644</v>
      </c>
      <c r="AB1737" s="59">
        <v>6475347</v>
      </c>
      <c r="AC1737" s="55" t="s">
        <v>1554</v>
      </c>
      <c r="AD1737" s="55" t="s">
        <v>1644</v>
      </c>
      <c r="AE1737" s="58">
        <v>0</v>
      </c>
      <c r="AF1737" s="55" t="s">
        <v>1644</v>
      </c>
      <c r="AG1737" s="55" t="s">
        <v>1644</v>
      </c>
      <c r="AH1737" s="55" t="s">
        <v>1644</v>
      </c>
      <c r="AI1737" s="55" t="s">
        <v>1644</v>
      </c>
      <c r="AJ1737" s="55" t="s">
        <v>1644</v>
      </c>
      <c r="AK1737" s="55" t="s">
        <v>1644</v>
      </c>
      <c r="AL1737" s="55" t="s">
        <v>1644</v>
      </c>
      <c r="AM1737" s="55" t="s">
        <v>3861</v>
      </c>
      <c r="AN1737" s="55" t="s">
        <v>1644</v>
      </c>
      <c r="AO1737" t="s">
        <v>3842</v>
      </c>
    </row>
    <row r="1738" spans="1:41" x14ac:dyDescent="0.25">
      <c r="A1738" s="56">
        <v>45777</v>
      </c>
      <c r="B1738" s="92" t="s">
        <v>2824</v>
      </c>
      <c r="C1738" s="55" t="s">
        <v>4324</v>
      </c>
      <c r="D1738" s="55" t="s">
        <v>3859</v>
      </c>
      <c r="E1738" s="55" t="s">
        <v>89</v>
      </c>
      <c r="F1738" s="55">
        <v>50900020</v>
      </c>
      <c r="G1738" s="55" t="s">
        <v>492</v>
      </c>
      <c r="H1738" s="55" t="s">
        <v>89</v>
      </c>
      <c r="I1738" s="57">
        <v>519.58000000000004</v>
      </c>
      <c r="J1738" s="57">
        <v>519.58000000000004</v>
      </c>
      <c r="K1738" s="55" t="s">
        <v>4318</v>
      </c>
      <c r="L1738" s="55" t="s">
        <v>1644</v>
      </c>
      <c r="M1738" s="55" t="s">
        <v>4324</v>
      </c>
      <c r="N1738" s="56">
        <v>45777</v>
      </c>
      <c r="O1738" s="55" t="s">
        <v>1644</v>
      </c>
      <c r="P1738" s="55" t="s">
        <v>329</v>
      </c>
      <c r="Q1738" s="55" t="s">
        <v>330</v>
      </c>
      <c r="R1738" s="55" t="s">
        <v>1644</v>
      </c>
      <c r="S1738" s="55" t="s">
        <v>1644</v>
      </c>
      <c r="T1738" s="55" t="s">
        <v>1644</v>
      </c>
      <c r="U1738" s="55" t="s">
        <v>3926</v>
      </c>
      <c r="V1738" s="55" t="s">
        <v>1881</v>
      </c>
      <c r="W1738" s="55" t="s">
        <v>1644</v>
      </c>
      <c r="X1738" s="56"/>
      <c r="Y1738" s="55" t="s">
        <v>1644</v>
      </c>
      <c r="Z1738" s="56"/>
      <c r="AA1738" s="55" t="s">
        <v>1644</v>
      </c>
      <c r="AB1738" s="59">
        <v>8438033</v>
      </c>
      <c r="AC1738" s="55" t="s">
        <v>1554</v>
      </c>
      <c r="AD1738" s="55" t="s">
        <v>1644</v>
      </c>
      <c r="AE1738" s="58">
        <v>0</v>
      </c>
      <c r="AF1738" s="55" t="s">
        <v>1644</v>
      </c>
      <c r="AG1738" s="55" t="s">
        <v>1644</v>
      </c>
      <c r="AH1738" s="55" t="s">
        <v>1644</v>
      </c>
      <c r="AI1738" s="55" t="s">
        <v>1644</v>
      </c>
      <c r="AJ1738" s="55" t="s">
        <v>1644</v>
      </c>
      <c r="AK1738" s="55" t="s">
        <v>1644</v>
      </c>
      <c r="AL1738" s="55" t="s">
        <v>1644</v>
      </c>
      <c r="AM1738" s="55" t="s">
        <v>3861</v>
      </c>
      <c r="AN1738" s="55" t="s">
        <v>1644</v>
      </c>
      <c r="AO1738" t="s">
        <v>3842</v>
      </c>
    </row>
    <row r="1739" spans="1:41" x14ac:dyDescent="0.25">
      <c r="A1739" s="56">
        <v>45777</v>
      </c>
      <c r="B1739" s="92" t="s">
        <v>2824</v>
      </c>
      <c r="C1739" s="55" t="s">
        <v>4324</v>
      </c>
      <c r="D1739" s="55" t="s">
        <v>3859</v>
      </c>
      <c r="E1739" s="55" t="s">
        <v>89</v>
      </c>
      <c r="F1739" s="55">
        <v>50900020</v>
      </c>
      <c r="G1739" s="55" t="s">
        <v>492</v>
      </c>
      <c r="H1739" s="55" t="s">
        <v>89</v>
      </c>
      <c r="I1739" s="57">
        <v>944.4</v>
      </c>
      <c r="J1739" s="57">
        <v>944.4</v>
      </c>
      <c r="K1739" s="55" t="s">
        <v>4318</v>
      </c>
      <c r="L1739" s="55" t="s">
        <v>1644</v>
      </c>
      <c r="M1739" s="55" t="s">
        <v>4324</v>
      </c>
      <c r="N1739" s="56">
        <v>45777</v>
      </c>
      <c r="O1739" s="55" t="s">
        <v>1644</v>
      </c>
      <c r="P1739" s="55" t="s">
        <v>329</v>
      </c>
      <c r="Q1739" s="55" t="s">
        <v>330</v>
      </c>
      <c r="R1739" s="55" t="s">
        <v>1644</v>
      </c>
      <c r="S1739" s="55" t="s">
        <v>1644</v>
      </c>
      <c r="T1739" s="55" t="s">
        <v>1644</v>
      </c>
      <c r="U1739" s="55" t="s">
        <v>3907</v>
      </c>
      <c r="V1739" s="55" t="s">
        <v>1881</v>
      </c>
      <c r="W1739" s="55" t="s">
        <v>1644</v>
      </c>
      <c r="X1739" s="56"/>
      <c r="Y1739" s="55" t="s">
        <v>1644</v>
      </c>
      <c r="Z1739" s="56"/>
      <c r="AA1739" s="55" t="s">
        <v>1644</v>
      </c>
      <c r="AB1739" s="59">
        <v>15434433</v>
      </c>
      <c r="AC1739" s="55" t="s">
        <v>1554</v>
      </c>
      <c r="AD1739" s="55" t="s">
        <v>1644</v>
      </c>
      <c r="AE1739" s="58">
        <v>0</v>
      </c>
      <c r="AF1739" s="55" t="s">
        <v>1644</v>
      </c>
      <c r="AG1739" s="55" t="s">
        <v>1644</v>
      </c>
      <c r="AH1739" s="55" t="s">
        <v>1644</v>
      </c>
      <c r="AI1739" s="55" t="s">
        <v>1644</v>
      </c>
      <c r="AJ1739" s="55" t="s">
        <v>1644</v>
      </c>
      <c r="AK1739" s="55" t="s">
        <v>1644</v>
      </c>
      <c r="AL1739" s="55" t="s">
        <v>1644</v>
      </c>
      <c r="AM1739" s="55" t="s">
        <v>3861</v>
      </c>
      <c r="AN1739" s="55" t="s">
        <v>1644</v>
      </c>
      <c r="AO1739" t="s">
        <v>3842</v>
      </c>
    </row>
    <row r="1740" spans="1:41" x14ac:dyDescent="0.25">
      <c r="A1740" s="56">
        <v>45777</v>
      </c>
      <c r="B1740" s="92" t="s">
        <v>2824</v>
      </c>
      <c r="C1740" s="55" t="s">
        <v>4324</v>
      </c>
      <c r="D1740" s="55" t="s">
        <v>3859</v>
      </c>
      <c r="E1740" s="55" t="s">
        <v>89</v>
      </c>
      <c r="F1740" s="55">
        <v>50900020</v>
      </c>
      <c r="G1740" s="55" t="s">
        <v>492</v>
      </c>
      <c r="H1740" s="55" t="s">
        <v>89</v>
      </c>
      <c r="I1740" s="57">
        <v>519.58000000000004</v>
      </c>
      <c r="J1740" s="57">
        <v>519.58000000000004</v>
      </c>
      <c r="K1740" s="55" t="s">
        <v>4318</v>
      </c>
      <c r="L1740" s="55" t="s">
        <v>1644</v>
      </c>
      <c r="M1740" s="55" t="s">
        <v>4324</v>
      </c>
      <c r="N1740" s="56">
        <v>45777</v>
      </c>
      <c r="O1740" s="55" t="s">
        <v>1644</v>
      </c>
      <c r="P1740" s="55" t="s">
        <v>329</v>
      </c>
      <c r="Q1740" s="55" t="s">
        <v>330</v>
      </c>
      <c r="R1740" s="55" t="s">
        <v>1644</v>
      </c>
      <c r="S1740" s="55" t="s">
        <v>1644</v>
      </c>
      <c r="T1740" s="55" t="s">
        <v>1644</v>
      </c>
      <c r="U1740" s="55" t="s">
        <v>3936</v>
      </c>
      <c r="V1740" s="55" t="s">
        <v>1881</v>
      </c>
      <c r="W1740" s="55" t="s">
        <v>1644</v>
      </c>
      <c r="X1740" s="56"/>
      <c r="Y1740" s="55" t="s">
        <v>1644</v>
      </c>
      <c r="Z1740" s="56"/>
      <c r="AA1740" s="55" t="s">
        <v>1644</v>
      </c>
      <c r="AB1740" s="59">
        <v>8438033</v>
      </c>
      <c r="AC1740" s="55" t="s">
        <v>1554</v>
      </c>
      <c r="AD1740" s="55" t="s">
        <v>1644</v>
      </c>
      <c r="AE1740" s="58">
        <v>0</v>
      </c>
      <c r="AF1740" s="55" t="s">
        <v>1644</v>
      </c>
      <c r="AG1740" s="55" t="s">
        <v>1644</v>
      </c>
      <c r="AH1740" s="55" t="s">
        <v>1644</v>
      </c>
      <c r="AI1740" s="55" t="s">
        <v>1644</v>
      </c>
      <c r="AJ1740" s="55" t="s">
        <v>1644</v>
      </c>
      <c r="AK1740" s="55" t="s">
        <v>1644</v>
      </c>
      <c r="AL1740" s="55" t="s">
        <v>1644</v>
      </c>
      <c r="AM1740" s="55" t="s">
        <v>3861</v>
      </c>
      <c r="AN1740" s="55" t="s">
        <v>1644</v>
      </c>
      <c r="AO1740" t="s">
        <v>3842</v>
      </c>
    </row>
    <row r="1741" spans="1:41" x14ac:dyDescent="0.25">
      <c r="A1741" s="56">
        <v>45777</v>
      </c>
      <c r="B1741" s="92" t="s">
        <v>2824</v>
      </c>
      <c r="C1741" s="55" t="s">
        <v>4324</v>
      </c>
      <c r="D1741" s="55" t="s">
        <v>3859</v>
      </c>
      <c r="E1741" s="55" t="s">
        <v>89</v>
      </c>
      <c r="F1741" s="55">
        <v>50900020</v>
      </c>
      <c r="G1741" s="55" t="s">
        <v>492</v>
      </c>
      <c r="H1741" s="55" t="s">
        <v>89</v>
      </c>
      <c r="I1741" s="57">
        <v>419.9</v>
      </c>
      <c r="J1741" s="57">
        <v>419.9</v>
      </c>
      <c r="K1741" s="55" t="s">
        <v>4318</v>
      </c>
      <c r="L1741" s="55" t="s">
        <v>1644</v>
      </c>
      <c r="M1741" s="55" t="s">
        <v>4324</v>
      </c>
      <c r="N1741" s="56">
        <v>45777</v>
      </c>
      <c r="O1741" s="55" t="s">
        <v>1644</v>
      </c>
      <c r="P1741" s="55" t="s">
        <v>329</v>
      </c>
      <c r="Q1741" s="55" t="s">
        <v>330</v>
      </c>
      <c r="R1741" s="55" t="s">
        <v>1644</v>
      </c>
      <c r="S1741" s="55" t="s">
        <v>1644</v>
      </c>
      <c r="T1741" s="55" t="s">
        <v>1644</v>
      </c>
      <c r="U1741" s="55" t="s">
        <v>3904</v>
      </c>
      <c r="V1741" s="55" t="s">
        <v>1881</v>
      </c>
      <c r="W1741" s="55" t="s">
        <v>1644</v>
      </c>
      <c r="X1741" s="56"/>
      <c r="Y1741" s="55" t="s">
        <v>1644</v>
      </c>
      <c r="Z1741" s="56"/>
      <c r="AA1741" s="55" t="s">
        <v>1644</v>
      </c>
      <c r="AB1741" s="59">
        <v>6361458</v>
      </c>
      <c r="AC1741" s="55" t="s">
        <v>1554</v>
      </c>
      <c r="AD1741" s="55" t="s">
        <v>1644</v>
      </c>
      <c r="AE1741" s="58">
        <v>0</v>
      </c>
      <c r="AF1741" s="55" t="s">
        <v>1644</v>
      </c>
      <c r="AG1741" s="55" t="s">
        <v>1644</v>
      </c>
      <c r="AH1741" s="55" t="s">
        <v>1644</v>
      </c>
      <c r="AI1741" s="55" t="s">
        <v>1644</v>
      </c>
      <c r="AJ1741" s="55" t="s">
        <v>1644</v>
      </c>
      <c r="AK1741" s="55" t="s">
        <v>1644</v>
      </c>
      <c r="AL1741" s="55" t="s">
        <v>1644</v>
      </c>
      <c r="AM1741" s="55" t="s">
        <v>3861</v>
      </c>
      <c r="AN1741" s="55" t="s">
        <v>1644</v>
      </c>
      <c r="AO1741" t="s">
        <v>3842</v>
      </c>
    </row>
    <row r="1742" spans="1:41" x14ac:dyDescent="0.25">
      <c r="A1742" s="56">
        <v>45777</v>
      </c>
      <c r="B1742" s="92" t="s">
        <v>2824</v>
      </c>
      <c r="C1742" s="55" t="s">
        <v>4324</v>
      </c>
      <c r="D1742" s="55" t="s">
        <v>3859</v>
      </c>
      <c r="E1742" s="55" t="s">
        <v>89</v>
      </c>
      <c r="F1742" s="55">
        <v>50900020</v>
      </c>
      <c r="G1742" s="55" t="s">
        <v>492</v>
      </c>
      <c r="H1742" s="55" t="s">
        <v>89</v>
      </c>
      <c r="I1742" s="57">
        <v>843.3</v>
      </c>
      <c r="J1742" s="57">
        <v>843.3</v>
      </c>
      <c r="K1742" s="55" t="s">
        <v>4318</v>
      </c>
      <c r="L1742" s="55" t="s">
        <v>1644</v>
      </c>
      <c r="M1742" s="55" t="s">
        <v>4324</v>
      </c>
      <c r="N1742" s="56">
        <v>45777</v>
      </c>
      <c r="O1742" s="55" t="s">
        <v>1644</v>
      </c>
      <c r="P1742" s="55" t="s">
        <v>329</v>
      </c>
      <c r="Q1742" s="55" t="s">
        <v>330</v>
      </c>
      <c r="R1742" s="55" t="s">
        <v>1644</v>
      </c>
      <c r="S1742" s="55" t="s">
        <v>1644</v>
      </c>
      <c r="T1742" s="55" t="s">
        <v>1644</v>
      </c>
      <c r="U1742" s="55" t="s">
        <v>3950</v>
      </c>
      <c r="V1742" s="55" t="s">
        <v>1881</v>
      </c>
      <c r="W1742" s="55" t="s">
        <v>1644</v>
      </c>
      <c r="X1742" s="56"/>
      <c r="Y1742" s="55" t="s">
        <v>1644</v>
      </c>
      <c r="Z1742" s="56"/>
      <c r="AA1742" s="55" t="s">
        <v>1644</v>
      </c>
      <c r="AB1742" s="59">
        <v>12877136</v>
      </c>
      <c r="AC1742" s="55" t="s">
        <v>1554</v>
      </c>
      <c r="AD1742" s="55" t="s">
        <v>1644</v>
      </c>
      <c r="AE1742" s="58">
        <v>0</v>
      </c>
      <c r="AF1742" s="55" t="s">
        <v>1644</v>
      </c>
      <c r="AG1742" s="55" t="s">
        <v>1644</v>
      </c>
      <c r="AH1742" s="55" t="s">
        <v>1644</v>
      </c>
      <c r="AI1742" s="55" t="s">
        <v>1644</v>
      </c>
      <c r="AJ1742" s="55" t="s">
        <v>1644</v>
      </c>
      <c r="AK1742" s="55" t="s">
        <v>1644</v>
      </c>
      <c r="AL1742" s="55" t="s">
        <v>1644</v>
      </c>
      <c r="AM1742" s="55" t="s">
        <v>3861</v>
      </c>
      <c r="AN1742" s="55" t="s">
        <v>1644</v>
      </c>
      <c r="AO1742" t="s">
        <v>3842</v>
      </c>
    </row>
    <row r="1743" spans="1:41" x14ac:dyDescent="0.25">
      <c r="A1743" s="56">
        <v>45777</v>
      </c>
      <c r="B1743" s="92" t="s">
        <v>2824</v>
      </c>
      <c r="C1743" s="55" t="s">
        <v>4324</v>
      </c>
      <c r="D1743" s="55" t="s">
        <v>3859</v>
      </c>
      <c r="E1743" s="55" t="s">
        <v>89</v>
      </c>
      <c r="F1743" s="55">
        <v>50900020</v>
      </c>
      <c r="G1743" s="55" t="s">
        <v>492</v>
      </c>
      <c r="H1743" s="55" t="s">
        <v>89</v>
      </c>
      <c r="I1743" s="57">
        <v>574.6</v>
      </c>
      <c r="J1743" s="57">
        <v>574.6</v>
      </c>
      <c r="K1743" s="55" t="s">
        <v>4318</v>
      </c>
      <c r="L1743" s="55" t="s">
        <v>1644</v>
      </c>
      <c r="M1743" s="55" t="s">
        <v>4324</v>
      </c>
      <c r="N1743" s="56">
        <v>45777</v>
      </c>
      <c r="O1743" s="55" t="s">
        <v>1644</v>
      </c>
      <c r="P1743" s="55" t="s">
        <v>329</v>
      </c>
      <c r="Q1743" s="55" t="s">
        <v>330</v>
      </c>
      <c r="R1743" s="55" t="s">
        <v>1644</v>
      </c>
      <c r="S1743" s="55" t="s">
        <v>1644</v>
      </c>
      <c r="T1743" s="55" t="s">
        <v>1644</v>
      </c>
      <c r="U1743" s="55" t="s">
        <v>3898</v>
      </c>
      <c r="V1743" s="55" t="s">
        <v>1881</v>
      </c>
      <c r="W1743" s="55" t="s">
        <v>1644</v>
      </c>
      <c r="X1743" s="56"/>
      <c r="Y1743" s="55" t="s">
        <v>1644</v>
      </c>
      <c r="Z1743" s="56"/>
      <c r="AA1743" s="55" t="s">
        <v>1644</v>
      </c>
      <c r="AB1743" s="59">
        <v>8983277</v>
      </c>
      <c r="AC1743" s="55" t="s">
        <v>1554</v>
      </c>
      <c r="AD1743" s="55" t="s">
        <v>1644</v>
      </c>
      <c r="AE1743" s="58">
        <v>0</v>
      </c>
      <c r="AF1743" s="55" t="s">
        <v>1644</v>
      </c>
      <c r="AG1743" s="55" t="s">
        <v>1644</v>
      </c>
      <c r="AH1743" s="55" t="s">
        <v>1644</v>
      </c>
      <c r="AI1743" s="55" t="s">
        <v>1644</v>
      </c>
      <c r="AJ1743" s="55" t="s">
        <v>1644</v>
      </c>
      <c r="AK1743" s="55" t="s">
        <v>1644</v>
      </c>
      <c r="AL1743" s="55" t="s">
        <v>1644</v>
      </c>
      <c r="AM1743" s="55" t="s">
        <v>3861</v>
      </c>
      <c r="AN1743" s="55" t="s">
        <v>1644</v>
      </c>
      <c r="AO1743" t="s">
        <v>3842</v>
      </c>
    </row>
    <row r="1744" spans="1:41" x14ac:dyDescent="0.25">
      <c r="A1744" s="56">
        <v>45777</v>
      </c>
      <c r="B1744" s="92" t="s">
        <v>2824</v>
      </c>
      <c r="C1744" s="55" t="s">
        <v>4324</v>
      </c>
      <c r="D1744" s="55" t="s">
        <v>3859</v>
      </c>
      <c r="E1744" s="55" t="s">
        <v>89</v>
      </c>
      <c r="F1744" s="55">
        <v>50900020</v>
      </c>
      <c r="G1744" s="55" t="s">
        <v>492</v>
      </c>
      <c r="H1744" s="55" t="s">
        <v>89</v>
      </c>
      <c r="I1744" s="57">
        <v>828.75</v>
      </c>
      <c r="J1744" s="57">
        <v>828.75</v>
      </c>
      <c r="K1744" s="55" t="s">
        <v>4318</v>
      </c>
      <c r="L1744" s="55" t="s">
        <v>1644</v>
      </c>
      <c r="M1744" s="55" t="s">
        <v>4324</v>
      </c>
      <c r="N1744" s="56">
        <v>45777</v>
      </c>
      <c r="O1744" s="55" t="s">
        <v>1644</v>
      </c>
      <c r="P1744" s="55" t="s">
        <v>329</v>
      </c>
      <c r="Q1744" s="55" t="s">
        <v>330</v>
      </c>
      <c r="R1744" s="55" t="s">
        <v>1644</v>
      </c>
      <c r="S1744" s="55" t="s">
        <v>1644</v>
      </c>
      <c r="T1744" s="55" t="s">
        <v>1644</v>
      </c>
      <c r="U1744" s="55" t="s">
        <v>4311</v>
      </c>
      <c r="V1744" s="55" t="s">
        <v>1881</v>
      </c>
      <c r="W1744" s="55" t="s">
        <v>1644</v>
      </c>
      <c r="X1744" s="56"/>
      <c r="Y1744" s="55" t="s">
        <v>1644</v>
      </c>
      <c r="Z1744" s="56"/>
      <c r="AA1744" s="55" t="s">
        <v>1644</v>
      </c>
      <c r="AB1744" s="59">
        <v>13649489</v>
      </c>
      <c r="AC1744" s="55" t="s">
        <v>1554</v>
      </c>
      <c r="AD1744" s="55" t="s">
        <v>1644</v>
      </c>
      <c r="AE1744" s="58">
        <v>0</v>
      </c>
      <c r="AF1744" s="55" t="s">
        <v>1644</v>
      </c>
      <c r="AG1744" s="55" t="s">
        <v>1644</v>
      </c>
      <c r="AH1744" s="55" t="s">
        <v>1644</v>
      </c>
      <c r="AI1744" s="55" t="s">
        <v>1644</v>
      </c>
      <c r="AJ1744" s="55" t="s">
        <v>1644</v>
      </c>
      <c r="AK1744" s="55" t="s">
        <v>1644</v>
      </c>
      <c r="AL1744" s="55" t="s">
        <v>1644</v>
      </c>
      <c r="AM1744" s="55" t="s">
        <v>3861</v>
      </c>
      <c r="AN1744" s="55" t="s">
        <v>1644</v>
      </c>
      <c r="AO1744" t="s">
        <v>3842</v>
      </c>
    </row>
    <row r="1745" spans="1:41" x14ac:dyDescent="0.25">
      <c r="A1745" s="56">
        <v>45777</v>
      </c>
      <c r="B1745" s="92" t="s">
        <v>2824</v>
      </c>
      <c r="C1745" s="55" t="s">
        <v>4324</v>
      </c>
      <c r="D1745" s="55" t="s">
        <v>3859</v>
      </c>
      <c r="E1745" s="55" t="s">
        <v>89</v>
      </c>
      <c r="F1745" s="55">
        <v>50900020</v>
      </c>
      <c r="G1745" s="55" t="s">
        <v>492</v>
      </c>
      <c r="H1745" s="55" t="s">
        <v>89</v>
      </c>
      <c r="I1745" s="57">
        <v>1062.8699999999999</v>
      </c>
      <c r="J1745" s="57">
        <v>1062.8699999999999</v>
      </c>
      <c r="K1745" s="55" t="s">
        <v>4318</v>
      </c>
      <c r="L1745" s="55" t="s">
        <v>1644</v>
      </c>
      <c r="M1745" s="55" t="s">
        <v>4324</v>
      </c>
      <c r="N1745" s="56">
        <v>45777</v>
      </c>
      <c r="O1745" s="55" t="s">
        <v>1644</v>
      </c>
      <c r="P1745" s="55" t="s">
        <v>329</v>
      </c>
      <c r="Q1745" s="55" t="s">
        <v>330</v>
      </c>
      <c r="R1745" s="55" t="s">
        <v>1644</v>
      </c>
      <c r="S1745" s="55" t="s">
        <v>1644</v>
      </c>
      <c r="T1745" s="55" t="s">
        <v>1644</v>
      </c>
      <c r="U1745" s="55" t="s">
        <v>3895</v>
      </c>
      <c r="V1745" s="55" t="s">
        <v>1881</v>
      </c>
      <c r="W1745" s="55" t="s">
        <v>1644</v>
      </c>
      <c r="X1745" s="56"/>
      <c r="Y1745" s="55" t="s">
        <v>1644</v>
      </c>
      <c r="Z1745" s="56"/>
      <c r="AA1745" s="55" t="s">
        <v>1644</v>
      </c>
      <c r="AB1745" s="59">
        <v>17595019</v>
      </c>
      <c r="AC1745" s="55" t="s">
        <v>1554</v>
      </c>
      <c r="AD1745" s="55" t="s">
        <v>1644</v>
      </c>
      <c r="AE1745" s="58">
        <v>0</v>
      </c>
      <c r="AF1745" s="55" t="s">
        <v>1644</v>
      </c>
      <c r="AG1745" s="55" t="s">
        <v>1644</v>
      </c>
      <c r="AH1745" s="55" t="s">
        <v>1644</v>
      </c>
      <c r="AI1745" s="55" t="s">
        <v>1644</v>
      </c>
      <c r="AJ1745" s="55" t="s">
        <v>1644</v>
      </c>
      <c r="AK1745" s="55" t="s">
        <v>1644</v>
      </c>
      <c r="AL1745" s="55" t="s">
        <v>1644</v>
      </c>
      <c r="AM1745" s="55" t="s">
        <v>3861</v>
      </c>
      <c r="AN1745" s="55" t="s">
        <v>1644</v>
      </c>
      <c r="AO1745" t="s">
        <v>3842</v>
      </c>
    </row>
    <row r="1746" spans="1:41" x14ac:dyDescent="0.25">
      <c r="A1746" s="56">
        <v>45777</v>
      </c>
      <c r="B1746" s="92" t="s">
        <v>2824</v>
      </c>
      <c r="C1746" s="55" t="s">
        <v>4324</v>
      </c>
      <c r="D1746" s="55" t="s">
        <v>3859</v>
      </c>
      <c r="E1746" s="55" t="s">
        <v>89</v>
      </c>
      <c r="F1746" s="55">
        <v>50900020</v>
      </c>
      <c r="G1746" s="55" t="s">
        <v>492</v>
      </c>
      <c r="H1746" s="55" t="s">
        <v>89</v>
      </c>
      <c r="I1746" s="57">
        <v>490.93</v>
      </c>
      <c r="J1746" s="57">
        <v>490.93</v>
      </c>
      <c r="K1746" s="55" t="s">
        <v>4318</v>
      </c>
      <c r="L1746" s="55" t="s">
        <v>1644</v>
      </c>
      <c r="M1746" s="55" t="s">
        <v>4324</v>
      </c>
      <c r="N1746" s="56">
        <v>45777</v>
      </c>
      <c r="O1746" s="55" t="s">
        <v>1644</v>
      </c>
      <c r="P1746" s="55" t="s">
        <v>329</v>
      </c>
      <c r="Q1746" s="55" t="s">
        <v>330</v>
      </c>
      <c r="R1746" s="55" t="s">
        <v>1644</v>
      </c>
      <c r="S1746" s="55" t="s">
        <v>1644</v>
      </c>
      <c r="T1746" s="55" t="s">
        <v>1644</v>
      </c>
      <c r="U1746" s="55" t="s">
        <v>3949</v>
      </c>
      <c r="V1746" s="55" t="s">
        <v>1881</v>
      </c>
      <c r="W1746" s="55" t="s">
        <v>1644</v>
      </c>
      <c r="X1746" s="56"/>
      <c r="Y1746" s="55" t="s">
        <v>1644</v>
      </c>
      <c r="Z1746" s="56"/>
      <c r="AA1746" s="55" t="s">
        <v>1644</v>
      </c>
      <c r="AB1746" s="59">
        <v>7717498</v>
      </c>
      <c r="AC1746" s="55" t="s">
        <v>1554</v>
      </c>
      <c r="AD1746" s="55" t="s">
        <v>1644</v>
      </c>
      <c r="AE1746" s="58">
        <v>0</v>
      </c>
      <c r="AF1746" s="55" t="s">
        <v>1644</v>
      </c>
      <c r="AG1746" s="55" t="s">
        <v>1644</v>
      </c>
      <c r="AH1746" s="55" t="s">
        <v>1644</v>
      </c>
      <c r="AI1746" s="55" t="s">
        <v>1644</v>
      </c>
      <c r="AJ1746" s="55" t="s">
        <v>1644</v>
      </c>
      <c r="AK1746" s="55" t="s">
        <v>1644</v>
      </c>
      <c r="AL1746" s="55" t="s">
        <v>1644</v>
      </c>
      <c r="AM1746" s="55" t="s">
        <v>3861</v>
      </c>
      <c r="AN1746" s="55" t="s">
        <v>1644</v>
      </c>
      <c r="AO1746" t="s">
        <v>3842</v>
      </c>
    </row>
    <row r="1747" spans="1:41" x14ac:dyDescent="0.25">
      <c r="A1747" s="56">
        <v>45777</v>
      </c>
      <c r="B1747" s="92" t="s">
        <v>2824</v>
      </c>
      <c r="C1747" s="55" t="s">
        <v>4324</v>
      </c>
      <c r="D1747" s="55" t="s">
        <v>3859</v>
      </c>
      <c r="E1747" s="55" t="s">
        <v>89</v>
      </c>
      <c r="F1747" s="55">
        <v>50900020</v>
      </c>
      <c r="G1747" s="55" t="s">
        <v>492</v>
      </c>
      <c r="H1747" s="55" t="s">
        <v>89</v>
      </c>
      <c r="I1747" s="57">
        <v>2124.62</v>
      </c>
      <c r="J1747" s="57">
        <v>2124.62</v>
      </c>
      <c r="K1747" s="55" t="s">
        <v>4318</v>
      </c>
      <c r="L1747" s="55" t="s">
        <v>1644</v>
      </c>
      <c r="M1747" s="55" t="s">
        <v>4324</v>
      </c>
      <c r="N1747" s="56">
        <v>45777</v>
      </c>
      <c r="O1747" s="55" t="s">
        <v>1644</v>
      </c>
      <c r="P1747" s="55" t="s">
        <v>329</v>
      </c>
      <c r="Q1747" s="55" t="s">
        <v>330</v>
      </c>
      <c r="R1747" s="55" t="s">
        <v>1644</v>
      </c>
      <c r="S1747" s="55" t="s">
        <v>1644</v>
      </c>
      <c r="T1747" s="55" t="s">
        <v>1644</v>
      </c>
      <c r="U1747" s="55" t="s">
        <v>3866</v>
      </c>
      <c r="V1747" s="55" t="s">
        <v>1881</v>
      </c>
      <c r="W1747" s="55" t="s">
        <v>1644</v>
      </c>
      <c r="X1747" s="56"/>
      <c r="Y1747" s="55" t="s">
        <v>1644</v>
      </c>
      <c r="Z1747" s="56"/>
      <c r="AA1747" s="55" t="s">
        <v>1644</v>
      </c>
      <c r="AB1747" s="59">
        <v>33080419</v>
      </c>
      <c r="AC1747" s="55" t="s">
        <v>1554</v>
      </c>
      <c r="AD1747" s="55" t="s">
        <v>1644</v>
      </c>
      <c r="AE1747" s="58">
        <v>0</v>
      </c>
      <c r="AF1747" s="55" t="s">
        <v>1644</v>
      </c>
      <c r="AG1747" s="55" t="s">
        <v>1644</v>
      </c>
      <c r="AH1747" s="55" t="s">
        <v>1644</v>
      </c>
      <c r="AI1747" s="55" t="s">
        <v>1644</v>
      </c>
      <c r="AJ1747" s="55" t="s">
        <v>1644</v>
      </c>
      <c r="AK1747" s="55" t="s">
        <v>1644</v>
      </c>
      <c r="AL1747" s="55" t="s">
        <v>1644</v>
      </c>
      <c r="AM1747" s="55" t="s">
        <v>3861</v>
      </c>
      <c r="AN1747" s="55" t="s">
        <v>1644</v>
      </c>
      <c r="AO1747" t="s">
        <v>3842</v>
      </c>
    </row>
    <row r="1748" spans="1:41" x14ac:dyDescent="0.25">
      <c r="A1748" s="56">
        <v>45777</v>
      </c>
      <c r="B1748" s="92" t="s">
        <v>2824</v>
      </c>
      <c r="C1748" s="55" t="s">
        <v>4324</v>
      </c>
      <c r="D1748" s="55" t="s">
        <v>3859</v>
      </c>
      <c r="E1748" s="55" t="s">
        <v>89</v>
      </c>
      <c r="F1748" s="55">
        <v>50900020</v>
      </c>
      <c r="G1748" s="55" t="s">
        <v>492</v>
      </c>
      <c r="H1748" s="55" t="s">
        <v>89</v>
      </c>
      <c r="I1748" s="57">
        <v>425.37</v>
      </c>
      <c r="J1748" s="57">
        <v>425.37</v>
      </c>
      <c r="K1748" s="55" t="s">
        <v>4318</v>
      </c>
      <c r="L1748" s="55" t="s">
        <v>1644</v>
      </c>
      <c r="M1748" s="55" t="s">
        <v>4324</v>
      </c>
      <c r="N1748" s="56">
        <v>45777</v>
      </c>
      <c r="O1748" s="55" t="s">
        <v>1644</v>
      </c>
      <c r="P1748" s="55" t="s">
        <v>329</v>
      </c>
      <c r="Q1748" s="55" t="s">
        <v>330</v>
      </c>
      <c r="R1748" s="55" t="s">
        <v>1644</v>
      </c>
      <c r="S1748" s="55" t="s">
        <v>1644</v>
      </c>
      <c r="T1748" s="55" t="s">
        <v>1644</v>
      </c>
      <c r="U1748" s="55" t="s">
        <v>3880</v>
      </c>
      <c r="V1748" s="55" t="s">
        <v>1881</v>
      </c>
      <c r="W1748" s="55" t="s">
        <v>1644</v>
      </c>
      <c r="X1748" s="56"/>
      <c r="Y1748" s="55" t="s">
        <v>1644</v>
      </c>
      <c r="Z1748" s="56"/>
      <c r="AA1748" s="55" t="s">
        <v>1644</v>
      </c>
      <c r="AB1748" s="59">
        <v>6908090</v>
      </c>
      <c r="AC1748" s="55" t="s">
        <v>1554</v>
      </c>
      <c r="AD1748" s="55" t="s">
        <v>1644</v>
      </c>
      <c r="AE1748" s="58">
        <v>0</v>
      </c>
      <c r="AF1748" s="55" t="s">
        <v>1644</v>
      </c>
      <c r="AG1748" s="55" t="s">
        <v>1644</v>
      </c>
      <c r="AH1748" s="55" t="s">
        <v>1644</v>
      </c>
      <c r="AI1748" s="55" t="s">
        <v>1644</v>
      </c>
      <c r="AJ1748" s="55" t="s">
        <v>1644</v>
      </c>
      <c r="AK1748" s="55" t="s">
        <v>1644</v>
      </c>
      <c r="AL1748" s="55" t="s">
        <v>1644</v>
      </c>
      <c r="AM1748" s="55" t="s">
        <v>3861</v>
      </c>
      <c r="AN1748" s="55" t="s">
        <v>1644</v>
      </c>
      <c r="AO1748" t="s">
        <v>3842</v>
      </c>
    </row>
    <row r="1749" spans="1:41" x14ac:dyDescent="0.25">
      <c r="A1749" s="56">
        <v>45777</v>
      </c>
      <c r="B1749" s="92" t="s">
        <v>2824</v>
      </c>
      <c r="C1749" s="55" t="s">
        <v>4324</v>
      </c>
      <c r="D1749" s="55" t="s">
        <v>3859</v>
      </c>
      <c r="E1749" s="55" t="s">
        <v>89</v>
      </c>
      <c r="F1749" s="55">
        <v>50900020</v>
      </c>
      <c r="G1749" s="55" t="s">
        <v>492</v>
      </c>
      <c r="H1749" s="55" t="s">
        <v>89</v>
      </c>
      <c r="I1749" s="57">
        <v>479.96</v>
      </c>
      <c r="J1749" s="57">
        <v>479.96</v>
      </c>
      <c r="K1749" s="55" t="s">
        <v>4318</v>
      </c>
      <c r="L1749" s="55" t="s">
        <v>1644</v>
      </c>
      <c r="M1749" s="55" t="s">
        <v>4324</v>
      </c>
      <c r="N1749" s="56">
        <v>45777</v>
      </c>
      <c r="O1749" s="55" t="s">
        <v>1644</v>
      </c>
      <c r="P1749" s="55" t="s">
        <v>329</v>
      </c>
      <c r="Q1749" s="55" t="s">
        <v>330</v>
      </c>
      <c r="R1749" s="55" t="s">
        <v>1644</v>
      </c>
      <c r="S1749" s="55" t="s">
        <v>1644</v>
      </c>
      <c r="T1749" s="55" t="s">
        <v>1644</v>
      </c>
      <c r="U1749" s="55" t="s">
        <v>3913</v>
      </c>
      <c r="V1749" s="55" t="s">
        <v>1881</v>
      </c>
      <c r="W1749" s="55" t="s">
        <v>1644</v>
      </c>
      <c r="X1749" s="56"/>
      <c r="Y1749" s="55" t="s">
        <v>1644</v>
      </c>
      <c r="Z1749" s="56"/>
      <c r="AA1749" s="55" t="s">
        <v>1644</v>
      </c>
      <c r="AB1749" s="59">
        <v>7271360</v>
      </c>
      <c r="AC1749" s="55" t="s">
        <v>1554</v>
      </c>
      <c r="AD1749" s="55" t="s">
        <v>1644</v>
      </c>
      <c r="AE1749" s="58">
        <v>0</v>
      </c>
      <c r="AF1749" s="55" t="s">
        <v>1644</v>
      </c>
      <c r="AG1749" s="55" t="s">
        <v>1644</v>
      </c>
      <c r="AH1749" s="55" t="s">
        <v>1644</v>
      </c>
      <c r="AI1749" s="55" t="s">
        <v>1644</v>
      </c>
      <c r="AJ1749" s="55" t="s">
        <v>1644</v>
      </c>
      <c r="AK1749" s="55" t="s">
        <v>1644</v>
      </c>
      <c r="AL1749" s="55" t="s">
        <v>1644</v>
      </c>
      <c r="AM1749" s="55" t="s">
        <v>3861</v>
      </c>
      <c r="AN1749" s="55" t="s">
        <v>1644</v>
      </c>
      <c r="AO1749" t="s">
        <v>3842</v>
      </c>
    </row>
    <row r="1750" spans="1:41" x14ac:dyDescent="0.25">
      <c r="A1750" s="56">
        <v>45777</v>
      </c>
      <c r="B1750" s="92" t="s">
        <v>2824</v>
      </c>
      <c r="C1750" s="55" t="s">
        <v>4324</v>
      </c>
      <c r="D1750" s="55" t="s">
        <v>3859</v>
      </c>
      <c r="E1750" s="55" t="s">
        <v>89</v>
      </c>
      <c r="F1750" s="55">
        <v>50900020</v>
      </c>
      <c r="G1750" s="55" t="s">
        <v>492</v>
      </c>
      <c r="H1750" s="55" t="s">
        <v>89</v>
      </c>
      <c r="I1750" s="57">
        <v>495.89</v>
      </c>
      <c r="J1750" s="57">
        <v>495.89</v>
      </c>
      <c r="K1750" s="55" t="s">
        <v>4318</v>
      </c>
      <c r="L1750" s="55" t="s">
        <v>1644</v>
      </c>
      <c r="M1750" s="55" t="s">
        <v>4324</v>
      </c>
      <c r="N1750" s="56">
        <v>45777</v>
      </c>
      <c r="O1750" s="55" t="s">
        <v>1644</v>
      </c>
      <c r="P1750" s="55" t="s">
        <v>329</v>
      </c>
      <c r="Q1750" s="55" t="s">
        <v>330</v>
      </c>
      <c r="R1750" s="55" t="s">
        <v>1644</v>
      </c>
      <c r="S1750" s="55" t="s">
        <v>1644</v>
      </c>
      <c r="T1750" s="55" t="s">
        <v>1644</v>
      </c>
      <c r="U1750" s="55" t="s">
        <v>4312</v>
      </c>
      <c r="V1750" s="55" t="s">
        <v>1881</v>
      </c>
      <c r="W1750" s="55" t="s">
        <v>1644</v>
      </c>
      <c r="X1750" s="56"/>
      <c r="Y1750" s="55" t="s">
        <v>1644</v>
      </c>
      <c r="Z1750" s="56"/>
      <c r="AA1750" s="55" t="s">
        <v>1644</v>
      </c>
      <c r="AB1750" s="59">
        <v>8137530</v>
      </c>
      <c r="AC1750" s="55" t="s">
        <v>1554</v>
      </c>
      <c r="AD1750" s="55" t="s">
        <v>1644</v>
      </c>
      <c r="AE1750" s="58">
        <v>0</v>
      </c>
      <c r="AF1750" s="55" t="s">
        <v>1644</v>
      </c>
      <c r="AG1750" s="55" t="s">
        <v>1644</v>
      </c>
      <c r="AH1750" s="55" t="s">
        <v>1644</v>
      </c>
      <c r="AI1750" s="55" t="s">
        <v>1644</v>
      </c>
      <c r="AJ1750" s="55" t="s">
        <v>1644</v>
      </c>
      <c r="AK1750" s="55" t="s">
        <v>1644</v>
      </c>
      <c r="AL1750" s="55" t="s">
        <v>1644</v>
      </c>
      <c r="AM1750" s="55" t="s">
        <v>3861</v>
      </c>
      <c r="AN1750" s="55" t="s">
        <v>1644</v>
      </c>
      <c r="AO1750" t="s">
        <v>3842</v>
      </c>
    </row>
    <row r="1751" spans="1:41" x14ac:dyDescent="0.25">
      <c r="A1751" s="56">
        <v>45777</v>
      </c>
      <c r="B1751" s="92" t="s">
        <v>2824</v>
      </c>
      <c r="C1751" s="55" t="s">
        <v>4324</v>
      </c>
      <c r="D1751" s="55" t="s">
        <v>3859</v>
      </c>
      <c r="E1751" s="55" t="s">
        <v>89</v>
      </c>
      <c r="F1751" s="55">
        <v>50900020</v>
      </c>
      <c r="G1751" s="55" t="s">
        <v>492</v>
      </c>
      <c r="H1751" s="55" t="s">
        <v>89</v>
      </c>
      <c r="I1751" s="57">
        <v>843.29</v>
      </c>
      <c r="J1751" s="57">
        <v>843.29</v>
      </c>
      <c r="K1751" s="55" t="s">
        <v>4318</v>
      </c>
      <c r="L1751" s="55" t="s">
        <v>1644</v>
      </c>
      <c r="M1751" s="55" t="s">
        <v>4324</v>
      </c>
      <c r="N1751" s="56">
        <v>45777</v>
      </c>
      <c r="O1751" s="55" t="s">
        <v>1644</v>
      </c>
      <c r="P1751" s="55" t="s">
        <v>329</v>
      </c>
      <c r="Q1751" s="55" t="s">
        <v>330</v>
      </c>
      <c r="R1751" s="55" t="s">
        <v>1644</v>
      </c>
      <c r="S1751" s="55" t="s">
        <v>1644</v>
      </c>
      <c r="T1751" s="55" t="s">
        <v>1644</v>
      </c>
      <c r="U1751" s="55" t="s">
        <v>3876</v>
      </c>
      <c r="V1751" s="55" t="s">
        <v>1881</v>
      </c>
      <c r="W1751" s="55" t="s">
        <v>1644</v>
      </c>
      <c r="X1751" s="56"/>
      <c r="Y1751" s="55" t="s">
        <v>1644</v>
      </c>
      <c r="Z1751" s="56"/>
      <c r="AA1751" s="55" t="s">
        <v>1644</v>
      </c>
      <c r="AB1751" s="59">
        <v>13130121</v>
      </c>
      <c r="AC1751" s="55" t="s">
        <v>1554</v>
      </c>
      <c r="AD1751" s="55" t="s">
        <v>1644</v>
      </c>
      <c r="AE1751" s="58">
        <v>0</v>
      </c>
      <c r="AF1751" s="55" t="s">
        <v>1644</v>
      </c>
      <c r="AG1751" s="55" t="s">
        <v>1644</v>
      </c>
      <c r="AH1751" s="55" t="s">
        <v>1644</v>
      </c>
      <c r="AI1751" s="55" t="s">
        <v>1644</v>
      </c>
      <c r="AJ1751" s="55" t="s">
        <v>1644</v>
      </c>
      <c r="AK1751" s="55" t="s">
        <v>1644</v>
      </c>
      <c r="AL1751" s="55" t="s">
        <v>1644</v>
      </c>
      <c r="AM1751" s="55" t="s">
        <v>3861</v>
      </c>
      <c r="AN1751" s="55" t="s">
        <v>1644</v>
      </c>
      <c r="AO1751" t="s">
        <v>3842</v>
      </c>
    </row>
    <row r="1752" spans="1:41" x14ac:dyDescent="0.25">
      <c r="A1752" s="56">
        <v>45777</v>
      </c>
      <c r="B1752" s="92" t="s">
        <v>2824</v>
      </c>
      <c r="C1752" s="55" t="s">
        <v>4324</v>
      </c>
      <c r="D1752" s="55" t="s">
        <v>3859</v>
      </c>
      <c r="E1752" s="55" t="s">
        <v>89</v>
      </c>
      <c r="F1752" s="55">
        <v>50900020</v>
      </c>
      <c r="G1752" s="55" t="s">
        <v>492</v>
      </c>
      <c r="H1752" s="55" t="s">
        <v>89</v>
      </c>
      <c r="I1752" s="57">
        <v>419.9</v>
      </c>
      <c r="J1752" s="57">
        <v>419.9</v>
      </c>
      <c r="K1752" s="55" t="s">
        <v>4318</v>
      </c>
      <c r="L1752" s="55" t="s">
        <v>1644</v>
      </c>
      <c r="M1752" s="55" t="s">
        <v>4324</v>
      </c>
      <c r="N1752" s="56">
        <v>45777</v>
      </c>
      <c r="O1752" s="55" t="s">
        <v>1644</v>
      </c>
      <c r="P1752" s="55" t="s">
        <v>329</v>
      </c>
      <c r="Q1752" s="55" t="s">
        <v>330</v>
      </c>
      <c r="R1752" s="55" t="s">
        <v>1644</v>
      </c>
      <c r="S1752" s="55" t="s">
        <v>1644</v>
      </c>
      <c r="T1752" s="55" t="s">
        <v>1644</v>
      </c>
      <c r="U1752" s="55" t="s">
        <v>3919</v>
      </c>
      <c r="V1752" s="55" t="s">
        <v>1881</v>
      </c>
      <c r="W1752" s="55" t="s">
        <v>1644</v>
      </c>
      <c r="X1752" s="56"/>
      <c r="Y1752" s="55" t="s">
        <v>1644</v>
      </c>
      <c r="Z1752" s="56"/>
      <c r="AA1752" s="55" t="s">
        <v>1644</v>
      </c>
      <c r="AB1752" s="59">
        <v>6361458</v>
      </c>
      <c r="AC1752" s="55" t="s">
        <v>1554</v>
      </c>
      <c r="AD1752" s="55" t="s">
        <v>1644</v>
      </c>
      <c r="AE1752" s="58">
        <v>0</v>
      </c>
      <c r="AF1752" s="55" t="s">
        <v>1644</v>
      </c>
      <c r="AG1752" s="55" t="s">
        <v>1644</v>
      </c>
      <c r="AH1752" s="55" t="s">
        <v>1644</v>
      </c>
      <c r="AI1752" s="55" t="s">
        <v>1644</v>
      </c>
      <c r="AJ1752" s="55" t="s">
        <v>1644</v>
      </c>
      <c r="AK1752" s="55" t="s">
        <v>1644</v>
      </c>
      <c r="AL1752" s="55" t="s">
        <v>1644</v>
      </c>
      <c r="AM1752" s="55" t="s">
        <v>3861</v>
      </c>
      <c r="AN1752" s="55" t="s">
        <v>1644</v>
      </c>
      <c r="AO1752" t="s">
        <v>3842</v>
      </c>
    </row>
    <row r="1753" spans="1:41" x14ac:dyDescent="0.25">
      <c r="A1753" s="56">
        <v>45777</v>
      </c>
      <c r="B1753" s="92" t="s">
        <v>2824</v>
      </c>
      <c r="C1753" s="55" t="s">
        <v>4324</v>
      </c>
      <c r="D1753" s="55" t="s">
        <v>3859</v>
      </c>
      <c r="E1753" s="55" t="s">
        <v>89</v>
      </c>
      <c r="F1753" s="55">
        <v>50900020</v>
      </c>
      <c r="G1753" s="55" t="s">
        <v>492</v>
      </c>
      <c r="H1753" s="55" t="s">
        <v>89</v>
      </c>
      <c r="I1753" s="57">
        <v>519.58000000000004</v>
      </c>
      <c r="J1753" s="57">
        <v>519.58000000000004</v>
      </c>
      <c r="K1753" s="55" t="s">
        <v>4318</v>
      </c>
      <c r="L1753" s="55" t="s">
        <v>1644</v>
      </c>
      <c r="M1753" s="55" t="s">
        <v>4324</v>
      </c>
      <c r="N1753" s="56">
        <v>45777</v>
      </c>
      <c r="O1753" s="55" t="s">
        <v>1644</v>
      </c>
      <c r="P1753" s="55" t="s">
        <v>329</v>
      </c>
      <c r="Q1753" s="55" t="s">
        <v>330</v>
      </c>
      <c r="R1753" s="55" t="s">
        <v>1644</v>
      </c>
      <c r="S1753" s="55" t="s">
        <v>1644</v>
      </c>
      <c r="T1753" s="55" t="s">
        <v>1644</v>
      </c>
      <c r="U1753" s="55" t="s">
        <v>3878</v>
      </c>
      <c r="V1753" s="55" t="s">
        <v>1881</v>
      </c>
      <c r="W1753" s="55" t="s">
        <v>1644</v>
      </c>
      <c r="X1753" s="56"/>
      <c r="Y1753" s="55" t="s">
        <v>1644</v>
      </c>
      <c r="Z1753" s="56"/>
      <c r="AA1753" s="55" t="s">
        <v>1644</v>
      </c>
      <c r="AB1753" s="59">
        <v>8313369</v>
      </c>
      <c r="AC1753" s="55" t="s">
        <v>1554</v>
      </c>
      <c r="AD1753" s="55" t="s">
        <v>1644</v>
      </c>
      <c r="AE1753" s="58">
        <v>0</v>
      </c>
      <c r="AF1753" s="55" t="s">
        <v>1644</v>
      </c>
      <c r="AG1753" s="55" t="s">
        <v>1644</v>
      </c>
      <c r="AH1753" s="55" t="s">
        <v>1644</v>
      </c>
      <c r="AI1753" s="55" t="s">
        <v>1644</v>
      </c>
      <c r="AJ1753" s="55" t="s">
        <v>1644</v>
      </c>
      <c r="AK1753" s="55" t="s">
        <v>1644</v>
      </c>
      <c r="AL1753" s="55" t="s">
        <v>1644</v>
      </c>
      <c r="AM1753" s="55" t="s">
        <v>3861</v>
      </c>
      <c r="AN1753" s="55" t="s">
        <v>1644</v>
      </c>
      <c r="AO1753" t="s">
        <v>3842</v>
      </c>
    </row>
    <row r="1754" spans="1:41" x14ac:dyDescent="0.25">
      <c r="A1754" s="56">
        <v>45777</v>
      </c>
      <c r="B1754" s="92" t="s">
        <v>2824</v>
      </c>
      <c r="C1754" s="55" t="s">
        <v>4324</v>
      </c>
      <c r="D1754" s="55" t="s">
        <v>3859</v>
      </c>
      <c r="E1754" s="55" t="s">
        <v>89</v>
      </c>
      <c r="F1754" s="55">
        <v>50900020</v>
      </c>
      <c r="G1754" s="55" t="s">
        <v>492</v>
      </c>
      <c r="H1754" s="55" t="s">
        <v>89</v>
      </c>
      <c r="I1754" s="57">
        <v>425.37</v>
      </c>
      <c r="J1754" s="57">
        <v>425.37</v>
      </c>
      <c r="K1754" s="55" t="s">
        <v>4318</v>
      </c>
      <c r="L1754" s="55" t="s">
        <v>1644</v>
      </c>
      <c r="M1754" s="55" t="s">
        <v>4324</v>
      </c>
      <c r="N1754" s="56">
        <v>45777</v>
      </c>
      <c r="O1754" s="55" t="s">
        <v>1644</v>
      </c>
      <c r="P1754" s="55" t="s">
        <v>329</v>
      </c>
      <c r="Q1754" s="55" t="s">
        <v>330</v>
      </c>
      <c r="R1754" s="55" t="s">
        <v>1644</v>
      </c>
      <c r="S1754" s="55" t="s">
        <v>1644</v>
      </c>
      <c r="T1754" s="55" t="s">
        <v>1644</v>
      </c>
      <c r="U1754" s="55" t="s">
        <v>3906</v>
      </c>
      <c r="V1754" s="55" t="s">
        <v>1881</v>
      </c>
      <c r="W1754" s="55" t="s">
        <v>1644</v>
      </c>
      <c r="X1754" s="56"/>
      <c r="Y1754" s="55" t="s">
        <v>1644</v>
      </c>
      <c r="Z1754" s="56"/>
      <c r="AA1754" s="55" t="s">
        <v>1644</v>
      </c>
      <c r="AB1754" s="59">
        <v>6622985</v>
      </c>
      <c r="AC1754" s="55" t="s">
        <v>1554</v>
      </c>
      <c r="AD1754" s="55" t="s">
        <v>1644</v>
      </c>
      <c r="AE1754" s="58">
        <v>0</v>
      </c>
      <c r="AF1754" s="55" t="s">
        <v>1644</v>
      </c>
      <c r="AG1754" s="55" t="s">
        <v>1644</v>
      </c>
      <c r="AH1754" s="55" t="s">
        <v>1644</v>
      </c>
      <c r="AI1754" s="55" t="s">
        <v>1644</v>
      </c>
      <c r="AJ1754" s="55" t="s">
        <v>1644</v>
      </c>
      <c r="AK1754" s="55" t="s">
        <v>1644</v>
      </c>
      <c r="AL1754" s="55" t="s">
        <v>1644</v>
      </c>
      <c r="AM1754" s="55" t="s">
        <v>3861</v>
      </c>
      <c r="AN1754" s="55" t="s">
        <v>1644</v>
      </c>
      <c r="AO1754" t="s">
        <v>3842</v>
      </c>
    </row>
    <row r="1755" spans="1:41" x14ac:dyDescent="0.25">
      <c r="A1755" s="56">
        <v>45777</v>
      </c>
      <c r="B1755" s="92" t="s">
        <v>2824</v>
      </c>
      <c r="C1755" s="55" t="s">
        <v>4324</v>
      </c>
      <c r="D1755" s="55" t="s">
        <v>3859</v>
      </c>
      <c r="E1755" s="55" t="s">
        <v>89</v>
      </c>
      <c r="F1755" s="55">
        <v>50900020</v>
      </c>
      <c r="G1755" s="55" t="s">
        <v>492</v>
      </c>
      <c r="H1755" s="55" t="s">
        <v>89</v>
      </c>
      <c r="I1755" s="57">
        <v>944.41</v>
      </c>
      <c r="J1755" s="57">
        <v>944.41</v>
      </c>
      <c r="K1755" s="55" t="s">
        <v>4318</v>
      </c>
      <c r="L1755" s="55" t="s">
        <v>1644</v>
      </c>
      <c r="M1755" s="55" t="s">
        <v>4324</v>
      </c>
      <c r="N1755" s="56">
        <v>45777</v>
      </c>
      <c r="O1755" s="55" t="s">
        <v>1644</v>
      </c>
      <c r="P1755" s="55" t="s">
        <v>329</v>
      </c>
      <c r="Q1755" s="55" t="s">
        <v>330</v>
      </c>
      <c r="R1755" s="55" t="s">
        <v>1644</v>
      </c>
      <c r="S1755" s="55" t="s">
        <v>1644</v>
      </c>
      <c r="T1755" s="55" t="s">
        <v>1644</v>
      </c>
      <c r="U1755" s="55" t="s">
        <v>3903</v>
      </c>
      <c r="V1755" s="55" t="s">
        <v>1881</v>
      </c>
      <c r="W1755" s="55" t="s">
        <v>1644</v>
      </c>
      <c r="X1755" s="56"/>
      <c r="Y1755" s="55" t="s">
        <v>1644</v>
      </c>
      <c r="Z1755" s="56"/>
      <c r="AA1755" s="55" t="s">
        <v>1644</v>
      </c>
      <c r="AB1755" s="59">
        <v>14666636</v>
      </c>
      <c r="AC1755" s="55" t="s">
        <v>1554</v>
      </c>
      <c r="AD1755" s="55" t="s">
        <v>1644</v>
      </c>
      <c r="AE1755" s="58">
        <v>0</v>
      </c>
      <c r="AF1755" s="55" t="s">
        <v>1644</v>
      </c>
      <c r="AG1755" s="55" t="s">
        <v>1644</v>
      </c>
      <c r="AH1755" s="55" t="s">
        <v>1644</v>
      </c>
      <c r="AI1755" s="55" t="s">
        <v>1644</v>
      </c>
      <c r="AJ1755" s="55" t="s">
        <v>1644</v>
      </c>
      <c r="AK1755" s="55" t="s">
        <v>1644</v>
      </c>
      <c r="AL1755" s="55" t="s">
        <v>1644</v>
      </c>
      <c r="AM1755" s="55" t="s">
        <v>3861</v>
      </c>
      <c r="AN1755" s="55" t="s">
        <v>1644</v>
      </c>
      <c r="AO1755" t="s">
        <v>3842</v>
      </c>
    </row>
    <row r="1756" spans="1:41" x14ac:dyDescent="0.25">
      <c r="A1756" s="56">
        <v>45777</v>
      </c>
      <c r="B1756" s="92" t="s">
        <v>2824</v>
      </c>
      <c r="C1756" s="55" t="s">
        <v>4324</v>
      </c>
      <c r="D1756" s="55" t="s">
        <v>3859</v>
      </c>
      <c r="E1756" s="55" t="s">
        <v>89</v>
      </c>
      <c r="F1756" s="55">
        <v>50900020</v>
      </c>
      <c r="G1756" s="55" t="s">
        <v>492</v>
      </c>
      <c r="H1756" s="55" t="s">
        <v>89</v>
      </c>
      <c r="I1756" s="57">
        <v>520.42999999999995</v>
      </c>
      <c r="J1756" s="57">
        <v>520.42999999999995</v>
      </c>
      <c r="K1756" s="55" t="s">
        <v>4318</v>
      </c>
      <c r="L1756" s="55" t="s">
        <v>1644</v>
      </c>
      <c r="M1756" s="55" t="s">
        <v>4324</v>
      </c>
      <c r="N1756" s="56">
        <v>45777</v>
      </c>
      <c r="O1756" s="55" t="s">
        <v>1644</v>
      </c>
      <c r="P1756" s="55" t="s">
        <v>329</v>
      </c>
      <c r="Q1756" s="55" t="s">
        <v>330</v>
      </c>
      <c r="R1756" s="55" t="s">
        <v>1644</v>
      </c>
      <c r="S1756" s="55" t="s">
        <v>1644</v>
      </c>
      <c r="T1756" s="55" t="s">
        <v>1644</v>
      </c>
      <c r="U1756" s="55" t="s">
        <v>3929</v>
      </c>
      <c r="V1756" s="55" t="s">
        <v>1881</v>
      </c>
      <c r="W1756" s="55" t="s">
        <v>1644</v>
      </c>
      <c r="X1756" s="56"/>
      <c r="Y1756" s="55" t="s">
        <v>1644</v>
      </c>
      <c r="Z1756" s="56"/>
      <c r="AA1756" s="55" t="s">
        <v>1644</v>
      </c>
      <c r="AB1756" s="59">
        <v>8082313</v>
      </c>
      <c r="AC1756" s="55" t="s">
        <v>1554</v>
      </c>
      <c r="AD1756" s="55" t="s">
        <v>1644</v>
      </c>
      <c r="AE1756" s="58">
        <v>0</v>
      </c>
      <c r="AF1756" s="55" t="s">
        <v>1644</v>
      </c>
      <c r="AG1756" s="55" t="s">
        <v>1644</v>
      </c>
      <c r="AH1756" s="55" t="s">
        <v>1644</v>
      </c>
      <c r="AI1756" s="55" t="s">
        <v>1644</v>
      </c>
      <c r="AJ1756" s="55" t="s">
        <v>1644</v>
      </c>
      <c r="AK1756" s="55" t="s">
        <v>1644</v>
      </c>
      <c r="AL1756" s="55" t="s">
        <v>1644</v>
      </c>
      <c r="AM1756" s="55" t="s">
        <v>3861</v>
      </c>
      <c r="AN1756" s="55" t="s">
        <v>1644</v>
      </c>
      <c r="AO1756" t="s">
        <v>3842</v>
      </c>
    </row>
    <row r="1757" spans="1:41" x14ac:dyDescent="0.25">
      <c r="A1757" s="56">
        <v>45777</v>
      </c>
      <c r="B1757" s="92" t="s">
        <v>2824</v>
      </c>
      <c r="C1757" s="55" t="s">
        <v>4324</v>
      </c>
      <c r="D1757" s="55" t="s">
        <v>3859</v>
      </c>
      <c r="E1757" s="55" t="s">
        <v>89</v>
      </c>
      <c r="F1757" s="55">
        <v>50900020</v>
      </c>
      <c r="G1757" s="55" t="s">
        <v>492</v>
      </c>
      <c r="H1757" s="55" t="s">
        <v>89</v>
      </c>
      <c r="I1757" s="57">
        <v>843.29</v>
      </c>
      <c r="J1757" s="57">
        <v>843.29</v>
      </c>
      <c r="K1757" s="55" t="s">
        <v>4318</v>
      </c>
      <c r="L1757" s="55" t="s">
        <v>1644</v>
      </c>
      <c r="M1757" s="55" t="s">
        <v>4324</v>
      </c>
      <c r="N1757" s="56">
        <v>45777</v>
      </c>
      <c r="O1757" s="55" t="s">
        <v>1644</v>
      </c>
      <c r="P1757" s="55" t="s">
        <v>329</v>
      </c>
      <c r="Q1757" s="55" t="s">
        <v>330</v>
      </c>
      <c r="R1757" s="55" t="s">
        <v>1644</v>
      </c>
      <c r="S1757" s="55" t="s">
        <v>1644</v>
      </c>
      <c r="T1757" s="55" t="s">
        <v>1644</v>
      </c>
      <c r="U1757" s="55" t="s">
        <v>3916</v>
      </c>
      <c r="V1757" s="55" t="s">
        <v>1881</v>
      </c>
      <c r="W1757" s="55" t="s">
        <v>1644</v>
      </c>
      <c r="X1757" s="56"/>
      <c r="Y1757" s="55" t="s">
        <v>1644</v>
      </c>
      <c r="Z1757" s="56"/>
      <c r="AA1757" s="55" t="s">
        <v>1644</v>
      </c>
      <c r="AB1757" s="59">
        <v>13130121</v>
      </c>
      <c r="AC1757" s="55" t="s">
        <v>1554</v>
      </c>
      <c r="AD1757" s="55" t="s">
        <v>1644</v>
      </c>
      <c r="AE1757" s="58">
        <v>0</v>
      </c>
      <c r="AF1757" s="55" t="s">
        <v>1644</v>
      </c>
      <c r="AG1757" s="55" t="s">
        <v>1644</v>
      </c>
      <c r="AH1757" s="55" t="s">
        <v>1644</v>
      </c>
      <c r="AI1757" s="55" t="s">
        <v>1644</v>
      </c>
      <c r="AJ1757" s="55" t="s">
        <v>1644</v>
      </c>
      <c r="AK1757" s="55" t="s">
        <v>1644</v>
      </c>
      <c r="AL1757" s="55" t="s">
        <v>1644</v>
      </c>
      <c r="AM1757" s="55" t="s">
        <v>3861</v>
      </c>
      <c r="AN1757" s="55" t="s">
        <v>1644</v>
      </c>
      <c r="AO1757" t="s">
        <v>3842</v>
      </c>
    </row>
    <row r="1758" spans="1:41" x14ac:dyDescent="0.25">
      <c r="A1758" s="56">
        <v>45777</v>
      </c>
      <c r="B1758" s="92" t="s">
        <v>2824</v>
      </c>
      <c r="C1758" s="55" t="s">
        <v>4324</v>
      </c>
      <c r="D1758" s="55" t="s">
        <v>3859</v>
      </c>
      <c r="E1758" s="55" t="s">
        <v>89</v>
      </c>
      <c r="F1758" s="55">
        <v>50900020</v>
      </c>
      <c r="G1758" s="55" t="s">
        <v>492</v>
      </c>
      <c r="H1758" s="55" t="s">
        <v>89</v>
      </c>
      <c r="I1758" s="57">
        <v>493.23</v>
      </c>
      <c r="J1758" s="57">
        <v>493.23</v>
      </c>
      <c r="K1758" s="55" t="s">
        <v>4318</v>
      </c>
      <c r="L1758" s="55" t="s">
        <v>1644</v>
      </c>
      <c r="M1758" s="55" t="s">
        <v>4324</v>
      </c>
      <c r="N1758" s="56">
        <v>45777</v>
      </c>
      <c r="O1758" s="55" t="s">
        <v>1644</v>
      </c>
      <c r="P1758" s="55" t="s">
        <v>329</v>
      </c>
      <c r="Q1758" s="55" t="s">
        <v>330</v>
      </c>
      <c r="R1758" s="55" t="s">
        <v>1644</v>
      </c>
      <c r="S1758" s="55" t="s">
        <v>1644</v>
      </c>
      <c r="T1758" s="55" t="s">
        <v>1644</v>
      </c>
      <c r="U1758" s="55" t="s">
        <v>3911</v>
      </c>
      <c r="V1758" s="55" t="s">
        <v>1881</v>
      </c>
      <c r="W1758" s="55" t="s">
        <v>1644</v>
      </c>
      <c r="X1758" s="56"/>
      <c r="Y1758" s="55" t="s">
        <v>1644</v>
      </c>
      <c r="Z1758" s="56"/>
      <c r="AA1758" s="55" t="s">
        <v>1644</v>
      </c>
      <c r="AB1758" s="59">
        <v>8164966</v>
      </c>
      <c r="AC1758" s="55" t="s">
        <v>1554</v>
      </c>
      <c r="AD1758" s="55" t="s">
        <v>1644</v>
      </c>
      <c r="AE1758" s="58">
        <v>0</v>
      </c>
      <c r="AF1758" s="55" t="s">
        <v>1644</v>
      </c>
      <c r="AG1758" s="55" t="s">
        <v>1644</v>
      </c>
      <c r="AH1758" s="55" t="s">
        <v>1644</v>
      </c>
      <c r="AI1758" s="55" t="s">
        <v>1644</v>
      </c>
      <c r="AJ1758" s="55" t="s">
        <v>1644</v>
      </c>
      <c r="AK1758" s="55" t="s">
        <v>1644</v>
      </c>
      <c r="AL1758" s="55" t="s">
        <v>1644</v>
      </c>
      <c r="AM1758" s="55" t="s">
        <v>3861</v>
      </c>
      <c r="AN1758" s="55" t="s">
        <v>1644</v>
      </c>
      <c r="AO1758" t="s">
        <v>3842</v>
      </c>
    </row>
    <row r="1759" spans="1:41" x14ac:dyDescent="0.25">
      <c r="A1759" s="56">
        <v>45777</v>
      </c>
      <c r="B1759" s="92" t="s">
        <v>2824</v>
      </c>
      <c r="C1759" s="55" t="s">
        <v>4324</v>
      </c>
      <c r="D1759" s="55" t="s">
        <v>3859</v>
      </c>
      <c r="E1759" s="55" t="s">
        <v>89</v>
      </c>
      <c r="F1759" s="55">
        <v>50900020</v>
      </c>
      <c r="G1759" s="55" t="s">
        <v>492</v>
      </c>
      <c r="H1759" s="55" t="s">
        <v>89</v>
      </c>
      <c r="I1759" s="57">
        <v>425.36</v>
      </c>
      <c r="J1759" s="57">
        <v>425.36</v>
      </c>
      <c r="K1759" s="55" t="s">
        <v>4318</v>
      </c>
      <c r="L1759" s="55" t="s">
        <v>1644</v>
      </c>
      <c r="M1759" s="55" t="s">
        <v>4324</v>
      </c>
      <c r="N1759" s="56">
        <v>45777</v>
      </c>
      <c r="O1759" s="55" t="s">
        <v>1644</v>
      </c>
      <c r="P1759" s="55" t="s">
        <v>329</v>
      </c>
      <c r="Q1759" s="55" t="s">
        <v>330</v>
      </c>
      <c r="R1759" s="55" t="s">
        <v>1644</v>
      </c>
      <c r="S1759" s="55" t="s">
        <v>1644</v>
      </c>
      <c r="T1759" s="55" t="s">
        <v>1644</v>
      </c>
      <c r="U1759" s="55" t="s">
        <v>3940</v>
      </c>
      <c r="V1759" s="55" t="s">
        <v>1881</v>
      </c>
      <c r="W1759" s="55" t="s">
        <v>1644</v>
      </c>
      <c r="X1759" s="56"/>
      <c r="Y1759" s="55" t="s">
        <v>1644</v>
      </c>
      <c r="Z1759" s="56"/>
      <c r="AA1759" s="55" t="s">
        <v>1644</v>
      </c>
      <c r="AB1759" s="59">
        <v>6605970</v>
      </c>
      <c r="AC1759" s="55" t="s">
        <v>1554</v>
      </c>
      <c r="AD1759" s="55" t="s">
        <v>1644</v>
      </c>
      <c r="AE1759" s="58">
        <v>0</v>
      </c>
      <c r="AF1759" s="55" t="s">
        <v>1644</v>
      </c>
      <c r="AG1759" s="55" t="s">
        <v>1644</v>
      </c>
      <c r="AH1759" s="55" t="s">
        <v>1644</v>
      </c>
      <c r="AI1759" s="55" t="s">
        <v>1644</v>
      </c>
      <c r="AJ1759" s="55" t="s">
        <v>1644</v>
      </c>
      <c r="AK1759" s="55" t="s">
        <v>1644</v>
      </c>
      <c r="AL1759" s="55" t="s">
        <v>1644</v>
      </c>
      <c r="AM1759" s="55" t="s">
        <v>3861</v>
      </c>
      <c r="AN1759" s="55" t="s">
        <v>1644</v>
      </c>
      <c r="AO1759" t="s">
        <v>3842</v>
      </c>
    </row>
    <row r="1760" spans="1:41" x14ac:dyDescent="0.25">
      <c r="A1760" s="56">
        <v>45777</v>
      </c>
      <c r="B1760" s="92" t="s">
        <v>2824</v>
      </c>
      <c r="C1760" s="55" t="s">
        <v>4324</v>
      </c>
      <c r="D1760" s="55" t="s">
        <v>3859</v>
      </c>
      <c r="E1760" s="55" t="s">
        <v>89</v>
      </c>
      <c r="F1760" s="55">
        <v>50900020</v>
      </c>
      <c r="G1760" s="55" t="s">
        <v>492</v>
      </c>
      <c r="H1760" s="55" t="s">
        <v>89</v>
      </c>
      <c r="I1760" s="57">
        <v>230.45</v>
      </c>
      <c r="J1760" s="57">
        <v>230.45</v>
      </c>
      <c r="K1760" s="55" t="s">
        <v>4318</v>
      </c>
      <c r="L1760" s="55" t="s">
        <v>1644</v>
      </c>
      <c r="M1760" s="55" t="s">
        <v>4324</v>
      </c>
      <c r="N1760" s="56">
        <v>45777</v>
      </c>
      <c r="O1760" s="55" t="s">
        <v>1644</v>
      </c>
      <c r="P1760" s="55" t="s">
        <v>329</v>
      </c>
      <c r="Q1760" s="55" t="s">
        <v>330</v>
      </c>
      <c r="R1760" s="55" t="s">
        <v>1644</v>
      </c>
      <c r="S1760" s="55" t="s">
        <v>1644</v>
      </c>
      <c r="T1760" s="55" t="s">
        <v>1644</v>
      </c>
      <c r="U1760" s="55" t="s">
        <v>3918</v>
      </c>
      <c r="V1760" s="55" t="s">
        <v>1881</v>
      </c>
      <c r="W1760" s="55" t="s">
        <v>1644</v>
      </c>
      <c r="X1760" s="56"/>
      <c r="Y1760" s="55" t="s">
        <v>1644</v>
      </c>
      <c r="Z1760" s="56"/>
      <c r="AA1760" s="55" t="s">
        <v>1644</v>
      </c>
      <c r="AB1760" s="59">
        <v>4541416</v>
      </c>
      <c r="AC1760" s="55" t="s">
        <v>1554</v>
      </c>
      <c r="AD1760" s="55" t="s">
        <v>1644</v>
      </c>
      <c r="AE1760" s="58">
        <v>0</v>
      </c>
      <c r="AF1760" s="55" t="s">
        <v>1644</v>
      </c>
      <c r="AG1760" s="55" t="s">
        <v>1644</v>
      </c>
      <c r="AH1760" s="55" t="s">
        <v>1644</v>
      </c>
      <c r="AI1760" s="55" t="s">
        <v>1644</v>
      </c>
      <c r="AJ1760" s="55" t="s">
        <v>1644</v>
      </c>
      <c r="AK1760" s="55" t="s">
        <v>1644</v>
      </c>
      <c r="AL1760" s="55" t="s">
        <v>1644</v>
      </c>
      <c r="AM1760" s="55" t="s">
        <v>3861</v>
      </c>
      <c r="AN1760" s="55" t="s">
        <v>1644</v>
      </c>
      <c r="AO1760" t="s">
        <v>3842</v>
      </c>
    </row>
    <row r="1761" spans="1:41" x14ac:dyDescent="0.25">
      <c r="A1761" s="56">
        <v>45777</v>
      </c>
      <c r="B1761" s="92" t="s">
        <v>2824</v>
      </c>
      <c r="C1761" s="55" t="s">
        <v>4324</v>
      </c>
      <c r="D1761" s="55" t="s">
        <v>3859</v>
      </c>
      <c r="E1761" s="55" t="s">
        <v>89</v>
      </c>
      <c r="F1761" s="55">
        <v>50900020</v>
      </c>
      <c r="G1761" s="55" t="s">
        <v>492</v>
      </c>
      <c r="H1761" s="55" t="s">
        <v>89</v>
      </c>
      <c r="I1761" s="57">
        <v>390.33</v>
      </c>
      <c r="J1761" s="57">
        <v>390.33</v>
      </c>
      <c r="K1761" s="55" t="s">
        <v>4318</v>
      </c>
      <c r="L1761" s="55" t="s">
        <v>1644</v>
      </c>
      <c r="M1761" s="55" t="s">
        <v>4324</v>
      </c>
      <c r="N1761" s="56">
        <v>45777</v>
      </c>
      <c r="O1761" s="55" t="s">
        <v>1644</v>
      </c>
      <c r="P1761" s="55" t="s">
        <v>329</v>
      </c>
      <c r="Q1761" s="55" t="s">
        <v>330</v>
      </c>
      <c r="R1761" s="55" t="s">
        <v>1644</v>
      </c>
      <c r="S1761" s="55" t="s">
        <v>1644</v>
      </c>
      <c r="T1761" s="55" t="s">
        <v>1644</v>
      </c>
      <c r="U1761" s="55" t="s">
        <v>3938</v>
      </c>
      <c r="V1761" s="55" t="s">
        <v>1881</v>
      </c>
      <c r="W1761" s="55" t="s">
        <v>1644</v>
      </c>
      <c r="X1761" s="56"/>
      <c r="Y1761" s="55" t="s">
        <v>1644</v>
      </c>
      <c r="Z1761" s="56"/>
      <c r="AA1761" s="55" t="s">
        <v>1644</v>
      </c>
      <c r="AB1761" s="59">
        <v>6042995</v>
      </c>
      <c r="AC1761" s="55" t="s">
        <v>1554</v>
      </c>
      <c r="AD1761" s="55" t="s">
        <v>1644</v>
      </c>
      <c r="AE1761" s="58">
        <v>0</v>
      </c>
      <c r="AF1761" s="55" t="s">
        <v>1644</v>
      </c>
      <c r="AG1761" s="55" t="s">
        <v>1644</v>
      </c>
      <c r="AH1761" s="55" t="s">
        <v>1644</v>
      </c>
      <c r="AI1761" s="55" t="s">
        <v>1644</v>
      </c>
      <c r="AJ1761" s="55" t="s">
        <v>1644</v>
      </c>
      <c r="AK1761" s="55" t="s">
        <v>1644</v>
      </c>
      <c r="AL1761" s="55" t="s">
        <v>1644</v>
      </c>
      <c r="AM1761" s="55" t="s">
        <v>3861</v>
      </c>
      <c r="AN1761" s="55" t="s">
        <v>1644</v>
      </c>
      <c r="AO1761" t="s">
        <v>3842</v>
      </c>
    </row>
    <row r="1762" spans="1:41" x14ac:dyDescent="0.25">
      <c r="A1762" s="56">
        <v>45777</v>
      </c>
      <c r="B1762" s="92" t="s">
        <v>2824</v>
      </c>
      <c r="C1762" s="55" t="s">
        <v>4327</v>
      </c>
      <c r="D1762" s="55" t="s">
        <v>3859</v>
      </c>
      <c r="E1762" s="55" t="s">
        <v>89</v>
      </c>
      <c r="F1762" s="55">
        <v>50900020</v>
      </c>
      <c r="G1762" s="55" t="s">
        <v>492</v>
      </c>
      <c r="H1762" s="55" t="s">
        <v>89</v>
      </c>
      <c r="I1762" s="57">
        <v>478.54</v>
      </c>
      <c r="J1762" s="57">
        <v>478.54</v>
      </c>
      <c r="K1762" s="55" t="s">
        <v>4318</v>
      </c>
      <c r="L1762" s="55" t="s">
        <v>1644</v>
      </c>
      <c r="M1762" s="55" t="s">
        <v>4327</v>
      </c>
      <c r="N1762" s="56">
        <v>45777</v>
      </c>
      <c r="O1762" s="55" t="s">
        <v>1644</v>
      </c>
      <c r="P1762" s="55" t="s">
        <v>329</v>
      </c>
      <c r="Q1762" s="55" t="s">
        <v>330</v>
      </c>
      <c r="R1762" s="55" t="s">
        <v>1644</v>
      </c>
      <c r="S1762" s="55" t="s">
        <v>1644</v>
      </c>
      <c r="T1762" s="55" t="s">
        <v>1644</v>
      </c>
      <c r="U1762" s="55" t="s">
        <v>4108</v>
      </c>
      <c r="V1762" s="55" t="s">
        <v>1881</v>
      </c>
      <c r="W1762" s="55" t="s">
        <v>1644</v>
      </c>
      <c r="X1762" s="56"/>
      <c r="Y1762" s="55" t="s">
        <v>1644</v>
      </c>
      <c r="Z1762" s="56"/>
      <c r="AA1762" s="55" t="s">
        <v>1644</v>
      </c>
      <c r="AB1762" s="59">
        <v>7386973</v>
      </c>
      <c r="AC1762" s="55" t="s">
        <v>1554</v>
      </c>
      <c r="AD1762" s="55" t="s">
        <v>1644</v>
      </c>
      <c r="AE1762" s="58">
        <v>0</v>
      </c>
      <c r="AF1762" s="55" t="s">
        <v>1644</v>
      </c>
      <c r="AG1762" s="55" t="s">
        <v>1644</v>
      </c>
      <c r="AH1762" s="55" t="s">
        <v>1644</v>
      </c>
      <c r="AI1762" s="55" t="s">
        <v>1644</v>
      </c>
      <c r="AJ1762" s="55" t="s">
        <v>1644</v>
      </c>
      <c r="AK1762" s="55" t="s">
        <v>1644</v>
      </c>
      <c r="AL1762" s="55" t="s">
        <v>1644</v>
      </c>
      <c r="AM1762" s="55" t="s">
        <v>3861</v>
      </c>
      <c r="AN1762" s="55" t="s">
        <v>1644</v>
      </c>
      <c r="AO1762" t="s">
        <v>3842</v>
      </c>
    </row>
    <row r="1763" spans="1:41" x14ac:dyDescent="0.25">
      <c r="A1763" s="56">
        <v>45777</v>
      </c>
      <c r="B1763" s="92" t="s">
        <v>2824</v>
      </c>
      <c r="C1763" s="55" t="s">
        <v>4327</v>
      </c>
      <c r="D1763" s="55" t="s">
        <v>3859</v>
      </c>
      <c r="E1763" s="55" t="s">
        <v>89</v>
      </c>
      <c r="F1763" s="55">
        <v>50900010</v>
      </c>
      <c r="G1763" s="55" t="s">
        <v>490</v>
      </c>
      <c r="H1763" s="55" t="s">
        <v>89</v>
      </c>
      <c r="I1763" s="57">
        <v>530.66</v>
      </c>
      <c r="J1763" s="57">
        <v>530.66</v>
      </c>
      <c r="K1763" s="55" t="s">
        <v>4318</v>
      </c>
      <c r="L1763" s="55" t="s">
        <v>1644</v>
      </c>
      <c r="M1763" s="55" t="s">
        <v>4327</v>
      </c>
      <c r="N1763" s="56">
        <v>45777</v>
      </c>
      <c r="O1763" s="55" t="s">
        <v>1644</v>
      </c>
      <c r="P1763" s="55" t="s">
        <v>329</v>
      </c>
      <c r="Q1763" s="55" t="s">
        <v>330</v>
      </c>
      <c r="R1763" s="55" t="s">
        <v>1644</v>
      </c>
      <c r="S1763" s="55" t="s">
        <v>1644</v>
      </c>
      <c r="T1763" s="55" t="s">
        <v>1644</v>
      </c>
      <c r="U1763" s="55" t="s">
        <v>4055</v>
      </c>
      <c r="V1763" s="55" t="s">
        <v>1881</v>
      </c>
      <c r="W1763" s="55" t="s">
        <v>1644</v>
      </c>
      <c r="X1763" s="56"/>
      <c r="Y1763" s="55" t="s">
        <v>1644</v>
      </c>
      <c r="Z1763" s="56"/>
      <c r="AA1763" s="55" t="s">
        <v>1644</v>
      </c>
      <c r="AB1763" s="59">
        <v>8490525</v>
      </c>
      <c r="AC1763" s="55" t="s">
        <v>1554</v>
      </c>
      <c r="AD1763" s="55" t="s">
        <v>1644</v>
      </c>
      <c r="AE1763" s="58">
        <v>0</v>
      </c>
      <c r="AF1763" s="55" t="s">
        <v>1644</v>
      </c>
      <c r="AG1763" s="55" t="s">
        <v>1644</v>
      </c>
      <c r="AH1763" s="55" t="s">
        <v>1644</v>
      </c>
      <c r="AI1763" s="55" t="s">
        <v>1644</v>
      </c>
      <c r="AJ1763" s="55" t="s">
        <v>1644</v>
      </c>
      <c r="AK1763" s="55" t="s">
        <v>1644</v>
      </c>
      <c r="AL1763" s="55" t="s">
        <v>1644</v>
      </c>
      <c r="AM1763" s="55" t="s">
        <v>3861</v>
      </c>
      <c r="AN1763" s="55" t="s">
        <v>1644</v>
      </c>
      <c r="AO1763" t="s">
        <v>3842</v>
      </c>
    </row>
    <row r="1764" spans="1:41" x14ac:dyDescent="0.25">
      <c r="A1764" s="56">
        <v>45777</v>
      </c>
      <c r="B1764" s="92" t="s">
        <v>2824</v>
      </c>
      <c r="C1764" s="55" t="s">
        <v>4327</v>
      </c>
      <c r="D1764" s="55" t="s">
        <v>3859</v>
      </c>
      <c r="E1764" s="55" t="s">
        <v>89</v>
      </c>
      <c r="F1764" s="55">
        <v>50900010</v>
      </c>
      <c r="G1764" s="55" t="s">
        <v>490</v>
      </c>
      <c r="H1764" s="55" t="s">
        <v>89</v>
      </c>
      <c r="I1764" s="57">
        <v>0</v>
      </c>
      <c r="J1764" s="57">
        <v>0</v>
      </c>
      <c r="K1764" s="55" t="s">
        <v>4318</v>
      </c>
      <c r="L1764" s="55" t="s">
        <v>1644</v>
      </c>
      <c r="M1764" s="55" t="s">
        <v>4327</v>
      </c>
      <c r="N1764" s="56">
        <v>45777</v>
      </c>
      <c r="O1764" s="55" t="s">
        <v>1644</v>
      </c>
      <c r="P1764" s="55" t="s">
        <v>4042</v>
      </c>
      <c r="Q1764" s="55" t="s">
        <v>4043</v>
      </c>
      <c r="R1764" s="55" t="s">
        <v>1644</v>
      </c>
      <c r="S1764" s="55" t="s">
        <v>1644</v>
      </c>
      <c r="T1764" s="55" t="s">
        <v>1644</v>
      </c>
      <c r="U1764" s="55" t="s">
        <v>4049</v>
      </c>
      <c r="V1764" s="55" t="s">
        <v>1881</v>
      </c>
      <c r="W1764" s="55" t="s">
        <v>1644</v>
      </c>
      <c r="X1764" s="56"/>
      <c r="Y1764" s="55" t="s">
        <v>1644</v>
      </c>
      <c r="Z1764" s="56"/>
      <c r="AA1764" s="55" t="s">
        <v>1644</v>
      </c>
      <c r="AB1764" s="59">
        <v>1</v>
      </c>
      <c r="AC1764" s="55" t="s">
        <v>1554</v>
      </c>
      <c r="AD1764" s="55" t="s">
        <v>1644</v>
      </c>
      <c r="AE1764" s="58">
        <v>0</v>
      </c>
      <c r="AF1764" s="55" t="s">
        <v>1644</v>
      </c>
      <c r="AG1764" s="55" t="s">
        <v>1644</v>
      </c>
      <c r="AH1764" s="55" t="s">
        <v>1644</v>
      </c>
      <c r="AI1764" s="55" t="s">
        <v>1644</v>
      </c>
      <c r="AJ1764" s="55" t="s">
        <v>1644</v>
      </c>
      <c r="AK1764" s="55" t="s">
        <v>1644</v>
      </c>
      <c r="AL1764" s="55" t="s">
        <v>1644</v>
      </c>
      <c r="AM1764" s="55" t="s">
        <v>3861</v>
      </c>
      <c r="AN1764" s="55" t="s">
        <v>1644</v>
      </c>
      <c r="AO1764" t="s">
        <v>4371</v>
      </c>
    </row>
    <row r="1765" spans="1:41" x14ac:dyDescent="0.25">
      <c r="A1765" s="56">
        <v>45777</v>
      </c>
      <c r="B1765" s="92" t="s">
        <v>2824</v>
      </c>
      <c r="C1765" s="55" t="s">
        <v>4327</v>
      </c>
      <c r="D1765" s="55" t="s">
        <v>3859</v>
      </c>
      <c r="E1765" s="55" t="s">
        <v>89</v>
      </c>
      <c r="F1765" s="55">
        <v>50900010</v>
      </c>
      <c r="G1765" s="55" t="s">
        <v>490</v>
      </c>
      <c r="H1765" s="55" t="s">
        <v>89</v>
      </c>
      <c r="I1765" s="57">
        <v>0</v>
      </c>
      <c r="J1765" s="57">
        <v>0</v>
      </c>
      <c r="K1765" s="55" t="s">
        <v>4318</v>
      </c>
      <c r="L1765" s="55" t="s">
        <v>1644</v>
      </c>
      <c r="M1765" s="55" t="s">
        <v>4327</v>
      </c>
      <c r="N1765" s="56">
        <v>45777</v>
      </c>
      <c r="O1765" s="55" t="s">
        <v>1644</v>
      </c>
      <c r="P1765" s="55" t="s">
        <v>329</v>
      </c>
      <c r="Q1765" s="55" t="s">
        <v>330</v>
      </c>
      <c r="R1765" s="55" t="s">
        <v>1644</v>
      </c>
      <c r="S1765" s="55" t="s">
        <v>1644</v>
      </c>
      <c r="T1765" s="55" t="s">
        <v>1644</v>
      </c>
      <c r="U1765" s="55" t="s">
        <v>4101</v>
      </c>
      <c r="V1765" s="55" t="s">
        <v>1881</v>
      </c>
      <c r="W1765" s="55" t="s">
        <v>1644</v>
      </c>
      <c r="X1765" s="56"/>
      <c r="Y1765" s="55" t="s">
        <v>1644</v>
      </c>
      <c r="Z1765" s="56"/>
      <c r="AA1765" s="55" t="s">
        <v>1644</v>
      </c>
      <c r="AB1765" s="59">
        <v>1</v>
      </c>
      <c r="AC1765" s="55" t="s">
        <v>1554</v>
      </c>
      <c r="AD1765" s="55" t="s">
        <v>1644</v>
      </c>
      <c r="AE1765" s="58">
        <v>0</v>
      </c>
      <c r="AF1765" s="55" t="s">
        <v>1644</v>
      </c>
      <c r="AG1765" s="55" t="s">
        <v>1644</v>
      </c>
      <c r="AH1765" s="55" t="s">
        <v>1644</v>
      </c>
      <c r="AI1765" s="55" t="s">
        <v>1644</v>
      </c>
      <c r="AJ1765" s="55" t="s">
        <v>1644</v>
      </c>
      <c r="AK1765" s="55" t="s">
        <v>1644</v>
      </c>
      <c r="AL1765" s="55" t="s">
        <v>1644</v>
      </c>
      <c r="AM1765" s="55" t="s">
        <v>3861</v>
      </c>
      <c r="AN1765" s="55" t="s">
        <v>1644</v>
      </c>
      <c r="AO1765" t="s">
        <v>3842</v>
      </c>
    </row>
    <row r="1766" spans="1:41" x14ac:dyDescent="0.25">
      <c r="A1766" s="56">
        <v>45777</v>
      </c>
      <c r="B1766" s="92" t="s">
        <v>2824</v>
      </c>
      <c r="C1766" s="55" t="s">
        <v>4327</v>
      </c>
      <c r="D1766" s="55" t="s">
        <v>3859</v>
      </c>
      <c r="E1766" s="55" t="s">
        <v>89</v>
      </c>
      <c r="F1766" s="55">
        <v>50900010</v>
      </c>
      <c r="G1766" s="55" t="s">
        <v>490</v>
      </c>
      <c r="H1766" s="55" t="s">
        <v>89</v>
      </c>
      <c r="I1766" s="57">
        <v>0</v>
      </c>
      <c r="J1766" s="57">
        <v>0</v>
      </c>
      <c r="K1766" s="55" t="s">
        <v>4318</v>
      </c>
      <c r="L1766" s="55" t="s">
        <v>1644</v>
      </c>
      <c r="M1766" s="55" t="s">
        <v>4327</v>
      </c>
      <c r="N1766" s="56">
        <v>45777</v>
      </c>
      <c r="O1766" s="55" t="s">
        <v>1644</v>
      </c>
      <c r="P1766" s="55" t="s">
        <v>4042</v>
      </c>
      <c r="Q1766" s="55" t="s">
        <v>4043</v>
      </c>
      <c r="R1766" s="55" t="s">
        <v>1644</v>
      </c>
      <c r="S1766" s="55" t="s">
        <v>1644</v>
      </c>
      <c r="T1766" s="55" t="s">
        <v>1644</v>
      </c>
      <c r="U1766" s="55" t="s">
        <v>4051</v>
      </c>
      <c r="V1766" s="55" t="s">
        <v>1881</v>
      </c>
      <c r="W1766" s="55" t="s">
        <v>1644</v>
      </c>
      <c r="X1766" s="56"/>
      <c r="Y1766" s="55" t="s">
        <v>1644</v>
      </c>
      <c r="Z1766" s="56"/>
      <c r="AA1766" s="55" t="s">
        <v>1644</v>
      </c>
      <c r="AB1766" s="59">
        <v>1</v>
      </c>
      <c r="AC1766" s="55" t="s">
        <v>1554</v>
      </c>
      <c r="AD1766" s="55" t="s">
        <v>1644</v>
      </c>
      <c r="AE1766" s="58">
        <v>0</v>
      </c>
      <c r="AF1766" s="55" t="s">
        <v>1644</v>
      </c>
      <c r="AG1766" s="55" t="s">
        <v>1644</v>
      </c>
      <c r="AH1766" s="55" t="s">
        <v>1644</v>
      </c>
      <c r="AI1766" s="55" t="s">
        <v>1644</v>
      </c>
      <c r="AJ1766" s="55" t="s">
        <v>1644</v>
      </c>
      <c r="AK1766" s="55" t="s">
        <v>1644</v>
      </c>
      <c r="AL1766" s="55" t="s">
        <v>1644</v>
      </c>
      <c r="AM1766" s="55" t="s">
        <v>3861</v>
      </c>
      <c r="AN1766" s="55" t="s">
        <v>1644</v>
      </c>
      <c r="AO1766" t="s">
        <v>4371</v>
      </c>
    </row>
    <row r="1767" spans="1:41" x14ac:dyDescent="0.25">
      <c r="A1767" s="56">
        <v>45777</v>
      </c>
      <c r="B1767" s="92" t="s">
        <v>2824</v>
      </c>
      <c r="C1767" s="55" t="s">
        <v>4327</v>
      </c>
      <c r="D1767" s="55" t="s">
        <v>3859</v>
      </c>
      <c r="E1767" s="55" t="s">
        <v>89</v>
      </c>
      <c r="F1767" s="55">
        <v>50900010</v>
      </c>
      <c r="G1767" s="55" t="s">
        <v>490</v>
      </c>
      <c r="H1767" s="55" t="s">
        <v>89</v>
      </c>
      <c r="I1767" s="57">
        <v>139.72999999999999</v>
      </c>
      <c r="J1767" s="57">
        <v>139.72999999999999</v>
      </c>
      <c r="K1767" s="55" t="s">
        <v>4318</v>
      </c>
      <c r="L1767" s="55" t="s">
        <v>1644</v>
      </c>
      <c r="M1767" s="55" t="s">
        <v>4327</v>
      </c>
      <c r="N1767" s="56">
        <v>45777</v>
      </c>
      <c r="O1767" s="55" t="s">
        <v>1644</v>
      </c>
      <c r="P1767" s="55" t="s">
        <v>329</v>
      </c>
      <c r="Q1767" s="55" t="s">
        <v>330</v>
      </c>
      <c r="R1767" s="55" t="s">
        <v>1644</v>
      </c>
      <c r="S1767" s="55" t="s">
        <v>1644</v>
      </c>
      <c r="T1767" s="55" t="s">
        <v>1644</v>
      </c>
      <c r="U1767" s="55" t="s">
        <v>4086</v>
      </c>
      <c r="V1767" s="55" t="s">
        <v>1881</v>
      </c>
      <c r="W1767" s="55" t="s">
        <v>1644</v>
      </c>
      <c r="X1767" s="56"/>
      <c r="Y1767" s="55" t="s">
        <v>1644</v>
      </c>
      <c r="Z1767" s="56"/>
      <c r="AA1767" s="55" t="s">
        <v>1644</v>
      </c>
      <c r="AB1767" s="59">
        <v>2235680</v>
      </c>
      <c r="AC1767" s="55" t="s">
        <v>1554</v>
      </c>
      <c r="AD1767" s="55" t="s">
        <v>1644</v>
      </c>
      <c r="AE1767" s="58">
        <v>0</v>
      </c>
      <c r="AF1767" s="55" t="s">
        <v>1644</v>
      </c>
      <c r="AG1767" s="55" t="s">
        <v>1644</v>
      </c>
      <c r="AH1767" s="55" t="s">
        <v>1644</v>
      </c>
      <c r="AI1767" s="55" t="s">
        <v>1644</v>
      </c>
      <c r="AJ1767" s="55" t="s">
        <v>1644</v>
      </c>
      <c r="AK1767" s="55" t="s">
        <v>1644</v>
      </c>
      <c r="AL1767" s="55" t="s">
        <v>1644</v>
      </c>
      <c r="AM1767" s="55" t="s">
        <v>3861</v>
      </c>
      <c r="AN1767" s="55" t="s">
        <v>1644</v>
      </c>
      <c r="AO1767" t="s">
        <v>3842</v>
      </c>
    </row>
    <row r="1768" spans="1:41" x14ac:dyDescent="0.25">
      <c r="A1768" s="56">
        <v>45777</v>
      </c>
      <c r="B1768" s="92" t="s">
        <v>2824</v>
      </c>
      <c r="C1768" s="55" t="s">
        <v>4327</v>
      </c>
      <c r="D1768" s="55" t="s">
        <v>3859</v>
      </c>
      <c r="E1768" s="55" t="s">
        <v>89</v>
      </c>
      <c r="F1768" s="55">
        <v>50900020</v>
      </c>
      <c r="G1768" s="55" t="s">
        <v>492</v>
      </c>
      <c r="H1768" s="55" t="s">
        <v>89</v>
      </c>
      <c r="I1768" s="57">
        <v>1387.75</v>
      </c>
      <c r="J1768" s="57">
        <v>1387.75</v>
      </c>
      <c r="K1768" s="55" t="s">
        <v>4318</v>
      </c>
      <c r="L1768" s="55" t="s">
        <v>1644</v>
      </c>
      <c r="M1768" s="55" t="s">
        <v>4327</v>
      </c>
      <c r="N1768" s="56">
        <v>45777</v>
      </c>
      <c r="O1768" s="55" t="s">
        <v>1644</v>
      </c>
      <c r="P1768" s="55" t="s">
        <v>329</v>
      </c>
      <c r="Q1768" s="55" t="s">
        <v>330</v>
      </c>
      <c r="R1768" s="55" t="s">
        <v>1644</v>
      </c>
      <c r="S1768" s="55" t="s">
        <v>1644</v>
      </c>
      <c r="T1768" s="55" t="s">
        <v>1644</v>
      </c>
      <c r="U1768" s="55" t="s">
        <v>4053</v>
      </c>
      <c r="V1768" s="55" t="s">
        <v>1881</v>
      </c>
      <c r="W1768" s="55" t="s">
        <v>1644</v>
      </c>
      <c r="X1768" s="56"/>
      <c r="Y1768" s="55" t="s">
        <v>1644</v>
      </c>
      <c r="Z1768" s="56"/>
      <c r="AA1768" s="55" t="s">
        <v>1644</v>
      </c>
      <c r="AB1768" s="59">
        <v>21800122</v>
      </c>
      <c r="AC1768" s="55" t="s">
        <v>1554</v>
      </c>
      <c r="AD1768" s="55" t="s">
        <v>1644</v>
      </c>
      <c r="AE1768" s="58">
        <v>0</v>
      </c>
      <c r="AF1768" s="55" t="s">
        <v>1644</v>
      </c>
      <c r="AG1768" s="55" t="s">
        <v>1644</v>
      </c>
      <c r="AH1768" s="55" t="s">
        <v>1644</v>
      </c>
      <c r="AI1768" s="55" t="s">
        <v>1644</v>
      </c>
      <c r="AJ1768" s="55" t="s">
        <v>1644</v>
      </c>
      <c r="AK1768" s="55" t="s">
        <v>1644</v>
      </c>
      <c r="AL1768" s="55" t="s">
        <v>1644</v>
      </c>
      <c r="AM1768" s="55" t="s">
        <v>3861</v>
      </c>
      <c r="AN1768" s="55" t="s">
        <v>1644</v>
      </c>
      <c r="AO1768" t="s">
        <v>3842</v>
      </c>
    </row>
    <row r="1769" spans="1:41" x14ac:dyDescent="0.25">
      <c r="A1769" s="56">
        <v>45777</v>
      </c>
      <c r="B1769" s="92" t="s">
        <v>2824</v>
      </c>
      <c r="C1769" s="55" t="s">
        <v>4327</v>
      </c>
      <c r="D1769" s="55" t="s">
        <v>3859</v>
      </c>
      <c r="E1769" s="55" t="s">
        <v>89</v>
      </c>
      <c r="F1769" s="55">
        <v>50900010</v>
      </c>
      <c r="G1769" s="55" t="s">
        <v>490</v>
      </c>
      <c r="H1769" s="55" t="s">
        <v>89</v>
      </c>
      <c r="I1769" s="57">
        <v>0</v>
      </c>
      <c r="J1769" s="57">
        <v>0</v>
      </c>
      <c r="K1769" s="55" t="s">
        <v>4318</v>
      </c>
      <c r="L1769" s="55" t="s">
        <v>1644</v>
      </c>
      <c r="M1769" s="55" t="s">
        <v>4327</v>
      </c>
      <c r="N1769" s="56">
        <v>45777</v>
      </c>
      <c r="O1769" s="55" t="s">
        <v>1644</v>
      </c>
      <c r="P1769" s="55" t="s">
        <v>4042</v>
      </c>
      <c r="Q1769" s="55" t="s">
        <v>4043</v>
      </c>
      <c r="R1769" s="55" t="s">
        <v>1644</v>
      </c>
      <c r="S1769" s="55" t="s">
        <v>1644</v>
      </c>
      <c r="T1769" s="55" t="s">
        <v>1644</v>
      </c>
      <c r="U1769" s="55" t="s">
        <v>4044</v>
      </c>
      <c r="V1769" s="55" t="s">
        <v>1881</v>
      </c>
      <c r="W1769" s="55" t="s">
        <v>1644</v>
      </c>
      <c r="X1769" s="56"/>
      <c r="Y1769" s="55" t="s">
        <v>1644</v>
      </c>
      <c r="Z1769" s="56"/>
      <c r="AA1769" s="55" t="s">
        <v>1644</v>
      </c>
      <c r="AB1769" s="59">
        <v>1</v>
      </c>
      <c r="AC1769" s="55" t="s">
        <v>1554</v>
      </c>
      <c r="AD1769" s="55" t="s">
        <v>1644</v>
      </c>
      <c r="AE1769" s="58">
        <v>0</v>
      </c>
      <c r="AF1769" s="55" t="s">
        <v>1644</v>
      </c>
      <c r="AG1769" s="55" t="s">
        <v>1644</v>
      </c>
      <c r="AH1769" s="55" t="s">
        <v>1644</v>
      </c>
      <c r="AI1769" s="55" t="s">
        <v>1644</v>
      </c>
      <c r="AJ1769" s="55" t="s">
        <v>1644</v>
      </c>
      <c r="AK1769" s="55" t="s">
        <v>1644</v>
      </c>
      <c r="AL1769" s="55" t="s">
        <v>1644</v>
      </c>
      <c r="AM1769" s="55" t="s">
        <v>3861</v>
      </c>
      <c r="AN1769" s="55" t="s">
        <v>1644</v>
      </c>
      <c r="AO1769" t="s">
        <v>4371</v>
      </c>
    </row>
    <row r="1770" spans="1:41" x14ac:dyDescent="0.25">
      <c r="A1770" s="56">
        <v>45777</v>
      </c>
      <c r="B1770" s="92" t="s">
        <v>2824</v>
      </c>
      <c r="C1770" s="55" t="s">
        <v>4327</v>
      </c>
      <c r="D1770" s="55" t="s">
        <v>3859</v>
      </c>
      <c r="E1770" s="55" t="s">
        <v>89</v>
      </c>
      <c r="F1770" s="55">
        <v>50900020</v>
      </c>
      <c r="G1770" s="55" t="s">
        <v>492</v>
      </c>
      <c r="H1770" s="55" t="s">
        <v>89</v>
      </c>
      <c r="I1770" s="57">
        <v>434.17</v>
      </c>
      <c r="J1770" s="57">
        <v>434.17</v>
      </c>
      <c r="K1770" s="55" t="s">
        <v>4318</v>
      </c>
      <c r="L1770" s="55" t="s">
        <v>1644</v>
      </c>
      <c r="M1770" s="55" t="s">
        <v>4327</v>
      </c>
      <c r="N1770" s="56">
        <v>45777</v>
      </c>
      <c r="O1770" s="55" t="s">
        <v>1644</v>
      </c>
      <c r="P1770" s="55" t="s">
        <v>329</v>
      </c>
      <c r="Q1770" s="55" t="s">
        <v>330</v>
      </c>
      <c r="R1770" s="55" t="s">
        <v>1644</v>
      </c>
      <c r="S1770" s="55" t="s">
        <v>1644</v>
      </c>
      <c r="T1770" s="55" t="s">
        <v>1644</v>
      </c>
      <c r="U1770" s="55" t="s">
        <v>4082</v>
      </c>
      <c r="V1770" s="55" t="s">
        <v>1881</v>
      </c>
      <c r="W1770" s="55" t="s">
        <v>1644</v>
      </c>
      <c r="X1770" s="56"/>
      <c r="Y1770" s="55" t="s">
        <v>1644</v>
      </c>
      <c r="Z1770" s="56"/>
      <c r="AA1770" s="55" t="s">
        <v>1644</v>
      </c>
      <c r="AB1770" s="59">
        <v>6834925</v>
      </c>
      <c r="AC1770" s="55" t="s">
        <v>1554</v>
      </c>
      <c r="AD1770" s="55" t="s">
        <v>1644</v>
      </c>
      <c r="AE1770" s="58">
        <v>0</v>
      </c>
      <c r="AF1770" s="55" t="s">
        <v>1644</v>
      </c>
      <c r="AG1770" s="55" t="s">
        <v>1644</v>
      </c>
      <c r="AH1770" s="55" t="s">
        <v>1644</v>
      </c>
      <c r="AI1770" s="55" t="s">
        <v>1644</v>
      </c>
      <c r="AJ1770" s="55" t="s">
        <v>1644</v>
      </c>
      <c r="AK1770" s="55" t="s">
        <v>1644</v>
      </c>
      <c r="AL1770" s="55" t="s">
        <v>1644</v>
      </c>
      <c r="AM1770" s="55" t="s">
        <v>3861</v>
      </c>
      <c r="AN1770" s="55" t="s">
        <v>1644</v>
      </c>
      <c r="AO1770" t="s">
        <v>3842</v>
      </c>
    </row>
    <row r="1771" spans="1:41" x14ac:dyDescent="0.25">
      <c r="A1771" s="56">
        <v>45777</v>
      </c>
      <c r="B1771" s="92" t="s">
        <v>2824</v>
      </c>
      <c r="C1771" s="55" t="s">
        <v>4327</v>
      </c>
      <c r="D1771" s="55" t="s">
        <v>3859</v>
      </c>
      <c r="E1771" s="55" t="s">
        <v>89</v>
      </c>
      <c r="F1771" s="55">
        <v>50900010</v>
      </c>
      <c r="G1771" s="55" t="s">
        <v>490</v>
      </c>
      <c r="H1771" s="55" t="s">
        <v>89</v>
      </c>
      <c r="I1771" s="57">
        <v>0</v>
      </c>
      <c r="J1771" s="57">
        <v>0</v>
      </c>
      <c r="K1771" s="55" t="s">
        <v>4318</v>
      </c>
      <c r="L1771" s="55" t="s">
        <v>1644</v>
      </c>
      <c r="M1771" s="55" t="s">
        <v>4327</v>
      </c>
      <c r="N1771" s="56">
        <v>45777</v>
      </c>
      <c r="O1771" s="55" t="s">
        <v>1644</v>
      </c>
      <c r="P1771" s="55" t="s">
        <v>329</v>
      </c>
      <c r="Q1771" s="55" t="s">
        <v>330</v>
      </c>
      <c r="R1771" s="55" t="s">
        <v>1644</v>
      </c>
      <c r="S1771" s="55" t="s">
        <v>1644</v>
      </c>
      <c r="T1771" s="55" t="s">
        <v>1644</v>
      </c>
      <c r="U1771" s="55" t="s">
        <v>4062</v>
      </c>
      <c r="V1771" s="55" t="s">
        <v>1881</v>
      </c>
      <c r="W1771" s="55" t="s">
        <v>1644</v>
      </c>
      <c r="X1771" s="56"/>
      <c r="Y1771" s="55" t="s">
        <v>1644</v>
      </c>
      <c r="Z1771" s="56"/>
      <c r="AA1771" s="55" t="s">
        <v>1644</v>
      </c>
      <c r="AB1771" s="59">
        <v>1</v>
      </c>
      <c r="AC1771" s="55" t="s">
        <v>1554</v>
      </c>
      <c r="AD1771" s="55" t="s">
        <v>1644</v>
      </c>
      <c r="AE1771" s="58">
        <v>0</v>
      </c>
      <c r="AF1771" s="55" t="s">
        <v>1644</v>
      </c>
      <c r="AG1771" s="55" t="s">
        <v>1644</v>
      </c>
      <c r="AH1771" s="55" t="s">
        <v>1644</v>
      </c>
      <c r="AI1771" s="55" t="s">
        <v>1644</v>
      </c>
      <c r="AJ1771" s="55" t="s">
        <v>1644</v>
      </c>
      <c r="AK1771" s="55" t="s">
        <v>1644</v>
      </c>
      <c r="AL1771" s="55" t="s">
        <v>1644</v>
      </c>
      <c r="AM1771" s="55" t="s">
        <v>3861</v>
      </c>
      <c r="AN1771" s="55" t="s">
        <v>1644</v>
      </c>
      <c r="AO1771" t="s">
        <v>3842</v>
      </c>
    </row>
    <row r="1772" spans="1:41" x14ac:dyDescent="0.25">
      <c r="A1772" s="56">
        <v>45777</v>
      </c>
      <c r="B1772" s="92" t="s">
        <v>2824</v>
      </c>
      <c r="C1772" s="55" t="s">
        <v>4327</v>
      </c>
      <c r="D1772" s="55" t="s">
        <v>3859</v>
      </c>
      <c r="E1772" s="55" t="s">
        <v>89</v>
      </c>
      <c r="F1772" s="55">
        <v>50900010</v>
      </c>
      <c r="G1772" s="55" t="s">
        <v>490</v>
      </c>
      <c r="H1772" s="55" t="s">
        <v>89</v>
      </c>
      <c r="I1772" s="57">
        <v>64.94</v>
      </c>
      <c r="J1772" s="57">
        <v>64.94</v>
      </c>
      <c r="K1772" s="55" t="s">
        <v>4318</v>
      </c>
      <c r="L1772" s="55" t="s">
        <v>1644</v>
      </c>
      <c r="M1772" s="55" t="s">
        <v>4327</v>
      </c>
      <c r="N1772" s="56">
        <v>45777</v>
      </c>
      <c r="O1772" s="55" t="s">
        <v>1644</v>
      </c>
      <c r="P1772" s="55" t="s">
        <v>329</v>
      </c>
      <c r="Q1772" s="55" t="s">
        <v>330</v>
      </c>
      <c r="R1772" s="55" t="s">
        <v>1644</v>
      </c>
      <c r="S1772" s="55" t="s">
        <v>1644</v>
      </c>
      <c r="T1772" s="55" t="s">
        <v>1644</v>
      </c>
      <c r="U1772" s="55" t="s">
        <v>4039</v>
      </c>
      <c r="V1772" s="55" t="s">
        <v>1881</v>
      </c>
      <c r="W1772" s="55" t="s">
        <v>1644</v>
      </c>
      <c r="X1772" s="56"/>
      <c r="Y1772" s="55" t="s">
        <v>1644</v>
      </c>
      <c r="Z1772" s="56"/>
      <c r="AA1772" s="55" t="s">
        <v>1644</v>
      </c>
      <c r="AB1772" s="59">
        <v>1038940</v>
      </c>
      <c r="AC1772" s="55" t="s">
        <v>1554</v>
      </c>
      <c r="AD1772" s="55" t="s">
        <v>1644</v>
      </c>
      <c r="AE1772" s="58">
        <v>0</v>
      </c>
      <c r="AF1772" s="55" t="s">
        <v>1644</v>
      </c>
      <c r="AG1772" s="55" t="s">
        <v>1644</v>
      </c>
      <c r="AH1772" s="55" t="s">
        <v>1644</v>
      </c>
      <c r="AI1772" s="55" t="s">
        <v>1644</v>
      </c>
      <c r="AJ1772" s="55" t="s">
        <v>1644</v>
      </c>
      <c r="AK1772" s="55" t="s">
        <v>1644</v>
      </c>
      <c r="AL1772" s="55" t="s">
        <v>1644</v>
      </c>
      <c r="AM1772" s="55" t="s">
        <v>3861</v>
      </c>
      <c r="AN1772" s="55" t="s">
        <v>1644</v>
      </c>
      <c r="AO1772" t="s">
        <v>3842</v>
      </c>
    </row>
    <row r="1773" spans="1:41" x14ac:dyDescent="0.25">
      <c r="A1773" s="56">
        <v>45777</v>
      </c>
      <c r="B1773" s="92" t="s">
        <v>2824</v>
      </c>
      <c r="C1773" s="55" t="s">
        <v>4327</v>
      </c>
      <c r="D1773" s="55" t="s">
        <v>3859</v>
      </c>
      <c r="E1773" s="55" t="s">
        <v>89</v>
      </c>
      <c r="F1773" s="55">
        <v>50900010</v>
      </c>
      <c r="G1773" s="55" t="s">
        <v>490</v>
      </c>
      <c r="H1773" s="55" t="s">
        <v>89</v>
      </c>
      <c r="I1773" s="57">
        <v>0</v>
      </c>
      <c r="J1773" s="57">
        <v>0</v>
      </c>
      <c r="K1773" s="55" t="s">
        <v>4318</v>
      </c>
      <c r="L1773" s="55" t="s">
        <v>1644</v>
      </c>
      <c r="M1773" s="55" t="s">
        <v>4327</v>
      </c>
      <c r="N1773" s="56">
        <v>45777</v>
      </c>
      <c r="O1773" s="55" t="s">
        <v>1644</v>
      </c>
      <c r="P1773" s="55" t="s">
        <v>329</v>
      </c>
      <c r="Q1773" s="55" t="s">
        <v>330</v>
      </c>
      <c r="R1773" s="55" t="s">
        <v>1644</v>
      </c>
      <c r="S1773" s="55" t="s">
        <v>1644</v>
      </c>
      <c r="T1773" s="55" t="s">
        <v>1644</v>
      </c>
      <c r="U1773" s="55" t="s">
        <v>4067</v>
      </c>
      <c r="V1773" s="55" t="s">
        <v>1881</v>
      </c>
      <c r="W1773" s="55" t="s">
        <v>1644</v>
      </c>
      <c r="X1773" s="56"/>
      <c r="Y1773" s="55" t="s">
        <v>1644</v>
      </c>
      <c r="Z1773" s="56"/>
      <c r="AA1773" s="55" t="s">
        <v>1644</v>
      </c>
      <c r="AB1773" s="59">
        <v>1</v>
      </c>
      <c r="AC1773" s="55" t="s">
        <v>1554</v>
      </c>
      <c r="AD1773" s="55" t="s">
        <v>1644</v>
      </c>
      <c r="AE1773" s="58">
        <v>0</v>
      </c>
      <c r="AF1773" s="55" t="s">
        <v>1644</v>
      </c>
      <c r="AG1773" s="55" t="s">
        <v>1644</v>
      </c>
      <c r="AH1773" s="55" t="s">
        <v>1644</v>
      </c>
      <c r="AI1773" s="55" t="s">
        <v>1644</v>
      </c>
      <c r="AJ1773" s="55" t="s">
        <v>1644</v>
      </c>
      <c r="AK1773" s="55" t="s">
        <v>1644</v>
      </c>
      <c r="AL1773" s="55" t="s">
        <v>1644</v>
      </c>
      <c r="AM1773" s="55" t="s">
        <v>3861</v>
      </c>
      <c r="AN1773" s="55" t="s">
        <v>1644</v>
      </c>
      <c r="AO1773" t="s">
        <v>3842</v>
      </c>
    </row>
    <row r="1774" spans="1:41" x14ac:dyDescent="0.25">
      <c r="A1774" s="56">
        <v>45777</v>
      </c>
      <c r="B1774" s="92" t="s">
        <v>2824</v>
      </c>
      <c r="C1774" s="55" t="s">
        <v>4327</v>
      </c>
      <c r="D1774" s="55" t="s">
        <v>3859</v>
      </c>
      <c r="E1774" s="55" t="s">
        <v>89</v>
      </c>
      <c r="F1774" s="55">
        <v>50900010</v>
      </c>
      <c r="G1774" s="55" t="s">
        <v>490</v>
      </c>
      <c r="H1774" s="55" t="s">
        <v>89</v>
      </c>
      <c r="I1774" s="57">
        <v>54.9</v>
      </c>
      <c r="J1774" s="57">
        <v>54.9</v>
      </c>
      <c r="K1774" s="55" t="s">
        <v>4318</v>
      </c>
      <c r="L1774" s="55" t="s">
        <v>1644</v>
      </c>
      <c r="M1774" s="55" t="s">
        <v>4327</v>
      </c>
      <c r="N1774" s="56">
        <v>45777</v>
      </c>
      <c r="O1774" s="55" t="s">
        <v>1644</v>
      </c>
      <c r="P1774" s="55" t="s">
        <v>329</v>
      </c>
      <c r="Q1774" s="55" t="s">
        <v>330</v>
      </c>
      <c r="R1774" s="55" t="s">
        <v>1644</v>
      </c>
      <c r="S1774" s="55" t="s">
        <v>1644</v>
      </c>
      <c r="T1774" s="55" t="s">
        <v>1644</v>
      </c>
      <c r="U1774" s="55" t="s">
        <v>4106</v>
      </c>
      <c r="V1774" s="55" t="s">
        <v>1881</v>
      </c>
      <c r="W1774" s="55" t="s">
        <v>1644</v>
      </c>
      <c r="X1774" s="56"/>
      <c r="Y1774" s="55" t="s">
        <v>1644</v>
      </c>
      <c r="Z1774" s="56"/>
      <c r="AA1774" s="55" t="s">
        <v>1644</v>
      </c>
      <c r="AB1774" s="59">
        <v>900170</v>
      </c>
      <c r="AC1774" s="55" t="s">
        <v>1554</v>
      </c>
      <c r="AD1774" s="55" t="s">
        <v>1644</v>
      </c>
      <c r="AE1774" s="58">
        <v>0</v>
      </c>
      <c r="AF1774" s="55" t="s">
        <v>1644</v>
      </c>
      <c r="AG1774" s="55" t="s">
        <v>1644</v>
      </c>
      <c r="AH1774" s="55" t="s">
        <v>1644</v>
      </c>
      <c r="AI1774" s="55" t="s">
        <v>1644</v>
      </c>
      <c r="AJ1774" s="55" t="s">
        <v>1644</v>
      </c>
      <c r="AK1774" s="55" t="s">
        <v>1644</v>
      </c>
      <c r="AL1774" s="55" t="s">
        <v>1644</v>
      </c>
      <c r="AM1774" s="55" t="s">
        <v>3861</v>
      </c>
      <c r="AN1774" s="55" t="s">
        <v>1644</v>
      </c>
      <c r="AO1774" t="s">
        <v>3842</v>
      </c>
    </row>
    <row r="1775" spans="1:41" x14ac:dyDescent="0.25">
      <c r="A1775" s="56">
        <v>45777</v>
      </c>
      <c r="B1775" s="92" t="s">
        <v>2824</v>
      </c>
      <c r="C1775" s="55" t="s">
        <v>4327</v>
      </c>
      <c r="D1775" s="55" t="s">
        <v>3859</v>
      </c>
      <c r="E1775" s="55" t="s">
        <v>89</v>
      </c>
      <c r="F1775" s="55">
        <v>50900020</v>
      </c>
      <c r="G1775" s="55" t="s">
        <v>492</v>
      </c>
      <c r="H1775" s="55" t="s">
        <v>89</v>
      </c>
      <c r="I1775" s="57">
        <v>4270.34</v>
      </c>
      <c r="J1775" s="57">
        <v>4270.34</v>
      </c>
      <c r="K1775" s="55" t="s">
        <v>4318</v>
      </c>
      <c r="L1775" s="55" t="s">
        <v>1644</v>
      </c>
      <c r="M1775" s="55" t="s">
        <v>4327</v>
      </c>
      <c r="N1775" s="56">
        <v>45777</v>
      </c>
      <c r="O1775" s="55" t="s">
        <v>1644</v>
      </c>
      <c r="P1775" s="55" t="s">
        <v>329</v>
      </c>
      <c r="Q1775" s="55" t="s">
        <v>330</v>
      </c>
      <c r="R1775" s="55" t="s">
        <v>1644</v>
      </c>
      <c r="S1775" s="55" t="s">
        <v>1644</v>
      </c>
      <c r="T1775" s="55" t="s">
        <v>1644</v>
      </c>
      <c r="U1775" s="55" t="s">
        <v>4076</v>
      </c>
      <c r="V1775" s="55" t="s">
        <v>1881</v>
      </c>
      <c r="W1775" s="55" t="s">
        <v>1644</v>
      </c>
      <c r="X1775" s="56"/>
      <c r="Y1775" s="55" t="s">
        <v>1644</v>
      </c>
      <c r="Z1775" s="56"/>
      <c r="AA1775" s="55" t="s">
        <v>1644</v>
      </c>
      <c r="AB1775" s="59">
        <v>71041265</v>
      </c>
      <c r="AC1775" s="55" t="s">
        <v>1554</v>
      </c>
      <c r="AD1775" s="55" t="s">
        <v>1644</v>
      </c>
      <c r="AE1775" s="58">
        <v>0</v>
      </c>
      <c r="AF1775" s="55" t="s">
        <v>1644</v>
      </c>
      <c r="AG1775" s="55" t="s">
        <v>1644</v>
      </c>
      <c r="AH1775" s="55" t="s">
        <v>1644</v>
      </c>
      <c r="AI1775" s="55" t="s">
        <v>1644</v>
      </c>
      <c r="AJ1775" s="55" t="s">
        <v>1644</v>
      </c>
      <c r="AK1775" s="55" t="s">
        <v>1644</v>
      </c>
      <c r="AL1775" s="55" t="s">
        <v>1644</v>
      </c>
      <c r="AM1775" s="55" t="s">
        <v>3861</v>
      </c>
      <c r="AN1775" s="55" t="s">
        <v>1644</v>
      </c>
      <c r="AO1775" t="s">
        <v>3842</v>
      </c>
    </row>
    <row r="1776" spans="1:41" x14ac:dyDescent="0.25">
      <c r="A1776" s="56">
        <v>45777</v>
      </c>
      <c r="B1776" s="92" t="s">
        <v>2824</v>
      </c>
      <c r="C1776" s="55" t="s">
        <v>4327</v>
      </c>
      <c r="D1776" s="55" t="s">
        <v>3859</v>
      </c>
      <c r="E1776" s="55" t="s">
        <v>89</v>
      </c>
      <c r="F1776" s="55">
        <v>50900020</v>
      </c>
      <c r="G1776" s="55" t="s">
        <v>492</v>
      </c>
      <c r="H1776" s="55" t="s">
        <v>89</v>
      </c>
      <c r="I1776" s="57">
        <v>921.67</v>
      </c>
      <c r="J1776" s="57">
        <v>921.67</v>
      </c>
      <c r="K1776" s="55" t="s">
        <v>4318</v>
      </c>
      <c r="L1776" s="55" t="s">
        <v>1644</v>
      </c>
      <c r="M1776" s="55" t="s">
        <v>4327</v>
      </c>
      <c r="N1776" s="56">
        <v>45777</v>
      </c>
      <c r="O1776" s="55" t="s">
        <v>1644</v>
      </c>
      <c r="P1776" s="55" t="s">
        <v>329</v>
      </c>
      <c r="Q1776" s="55" t="s">
        <v>330</v>
      </c>
      <c r="R1776" s="55" t="s">
        <v>1644</v>
      </c>
      <c r="S1776" s="55" t="s">
        <v>1644</v>
      </c>
      <c r="T1776" s="55" t="s">
        <v>1644</v>
      </c>
      <c r="U1776" s="55" t="s">
        <v>4105</v>
      </c>
      <c r="V1776" s="55" t="s">
        <v>1881</v>
      </c>
      <c r="W1776" s="55" t="s">
        <v>1644</v>
      </c>
      <c r="X1776" s="56"/>
      <c r="Y1776" s="55" t="s">
        <v>1644</v>
      </c>
      <c r="Z1776" s="56"/>
      <c r="AA1776" s="55" t="s">
        <v>1644</v>
      </c>
      <c r="AB1776" s="59">
        <v>14462186</v>
      </c>
      <c r="AC1776" s="55" t="s">
        <v>1554</v>
      </c>
      <c r="AD1776" s="55" t="s">
        <v>1644</v>
      </c>
      <c r="AE1776" s="58">
        <v>0</v>
      </c>
      <c r="AF1776" s="55" t="s">
        <v>1644</v>
      </c>
      <c r="AG1776" s="55" t="s">
        <v>1644</v>
      </c>
      <c r="AH1776" s="55" t="s">
        <v>1644</v>
      </c>
      <c r="AI1776" s="55" t="s">
        <v>1644</v>
      </c>
      <c r="AJ1776" s="55" t="s">
        <v>1644</v>
      </c>
      <c r="AK1776" s="55" t="s">
        <v>1644</v>
      </c>
      <c r="AL1776" s="55" t="s">
        <v>1644</v>
      </c>
      <c r="AM1776" s="55" t="s">
        <v>3861</v>
      </c>
      <c r="AN1776" s="55" t="s">
        <v>1644</v>
      </c>
      <c r="AO1776" t="s">
        <v>3842</v>
      </c>
    </row>
    <row r="1777" spans="1:41" x14ac:dyDescent="0.25">
      <c r="A1777" s="56">
        <v>45777</v>
      </c>
      <c r="B1777" s="92" t="s">
        <v>2824</v>
      </c>
      <c r="C1777" s="55" t="s">
        <v>4327</v>
      </c>
      <c r="D1777" s="55" t="s">
        <v>3859</v>
      </c>
      <c r="E1777" s="55" t="s">
        <v>89</v>
      </c>
      <c r="F1777" s="55">
        <v>50900010</v>
      </c>
      <c r="G1777" s="55" t="s">
        <v>490</v>
      </c>
      <c r="H1777" s="55" t="s">
        <v>89</v>
      </c>
      <c r="I1777" s="57">
        <v>0</v>
      </c>
      <c r="J1777" s="57">
        <v>0</v>
      </c>
      <c r="K1777" s="55" t="s">
        <v>4318</v>
      </c>
      <c r="L1777" s="55" t="s">
        <v>1644</v>
      </c>
      <c r="M1777" s="55" t="s">
        <v>4327</v>
      </c>
      <c r="N1777" s="56">
        <v>45777</v>
      </c>
      <c r="O1777" s="55" t="s">
        <v>1644</v>
      </c>
      <c r="P1777" s="55" t="s">
        <v>4042</v>
      </c>
      <c r="Q1777" s="55" t="s">
        <v>4043</v>
      </c>
      <c r="R1777" s="55" t="s">
        <v>1644</v>
      </c>
      <c r="S1777" s="55" t="s">
        <v>1644</v>
      </c>
      <c r="T1777" s="55" t="s">
        <v>1644</v>
      </c>
      <c r="U1777" s="55" t="s">
        <v>4114</v>
      </c>
      <c r="V1777" s="55" t="s">
        <v>1881</v>
      </c>
      <c r="W1777" s="55" t="s">
        <v>1644</v>
      </c>
      <c r="X1777" s="56"/>
      <c r="Y1777" s="55" t="s">
        <v>1644</v>
      </c>
      <c r="Z1777" s="56"/>
      <c r="AA1777" s="55" t="s">
        <v>1644</v>
      </c>
      <c r="AB1777" s="59">
        <v>1</v>
      </c>
      <c r="AC1777" s="55" t="s">
        <v>1554</v>
      </c>
      <c r="AD1777" s="55" t="s">
        <v>1644</v>
      </c>
      <c r="AE1777" s="58">
        <v>0</v>
      </c>
      <c r="AF1777" s="55" t="s">
        <v>1644</v>
      </c>
      <c r="AG1777" s="55" t="s">
        <v>1644</v>
      </c>
      <c r="AH1777" s="55" t="s">
        <v>1644</v>
      </c>
      <c r="AI1777" s="55" t="s">
        <v>1644</v>
      </c>
      <c r="AJ1777" s="55" t="s">
        <v>1644</v>
      </c>
      <c r="AK1777" s="55" t="s">
        <v>1644</v>
      </c>
      <c r="AL1777" s="55" t="s">
        <v>1644</v>
      </c>
      <c r="AM1777" s="55" t="s">
        <v>3861</v>
      </c>
      <c r="AN1777" s="55" t="s">
        <v>1644</v>
      </c>
      <c r="AO1777" t="s">
        <v>4371</v>
      </c>
    </row>
    <row r="1778" spans="1:41" x14ac:dyDescent="0.25">
      <c r="A1778" s="56">
        <v>45777</v>
      </c>
      <c r="B1778" s="92" t="s">
        <v>2824</v>
      </c>
      <c r="C1778" s="55" t="s">
        <v>4327</v>
      </c>
      <c r="D1778" s="55" t="s">
        <v>3859</v>
      </c>
      <c r="E1778" s="55" t="s">
        <v>89</v>
      </c>
      <c r="F1778" s="55">
        <v>50900010</v>
      </c>
      <c r="G1778" s="55" t="s">
        <v>490</v>
      </c>
      <c r="H1778" s="55" t="s">
        <v>89</v>
      </c>
      <c r="I1778" s="57">
        <v>0</v>
      </c>
      <c r="J1778" s="57">
        <v>0</v>
      </c>
      <c r="K1778" s="55" t="s">
        <v>4318</v>
      </c>
      <c r="L1778" s="55" t="s">
        <v>1644</v>
      </c>
      <c r="M1778" s="55" t="s">
        <v>4327</v>
      </c>
      <c r="N1778" s="56">
        <v>45777</v>
      </c>
      <c r="O1778" s="55" t="s">
        <v>1644</v>
      </c>
      <c r="P1778" s="55" t="s">
        <v>329</v>
      </c>
      <c r="Q1778" s="55" t="s">
        <v>330</v>
      </c>
      <c r="R1778" s="55" t="s">
        <v>1644</v>
      </c>
      <c r="S1778" s="55" t="s">
        <v>1644</v>
      </c>
      <c r="T1778" s="55" t="s">
        <v>1644</v>
      </c>
      <c r="U1778" s="55" t="s">
        <v>4110</v>
      </c>
      <c r="V1778" s="55" t="s">
        <v>1881</v>
      </c>
      <c r="W1778" s="55" t="s">
        <v>1644</v>
      </c>
      <c r="X1778" s="56"/>
      <c r="Y1778" s="55" t="s">
        <v>1644</v>
      </c>
      <c r="Z1778" s="56"/>
      <c r="AA1778" s="55" t="s">
        <v>1644</v>
      </c>
      <c r="AB1778" s="59">
        <v>1</v>
      </c>
      <c r="AC1778" s="55" t="s">
        <v>1554</v>
      </c>
      <c r="AD1778" s="55" t="s">
        <v>1644</v>
      </c>
      <c r="AE1778" s="58">
        <v>0</v>
      </c>
      <c r="AF1778" s="55" t="s">
        <v>1644</v>
      </c>
      <c r="AG1778" s="55" t="s">
        <v>1644</v>
      </c>
      <c r="AH1778" s="55" t="s">
        <v>1644</v>
      </c>
      <c r="AI1778" s="55" t="s">
        <v>1644</v>
      </c>
      <c r="AJ1778" s="55" t="s">
        <v>1644</v>
      </c>
      <c r="AK1778" s="55" t="s">
        <v>1644</v>
      </c>
      <c r="AL1778" s="55" t="s">
        <v>1644</v>
      </c>
      <c r="AM1778" s="55" t="s">
        <v>3861</v>
      </c>
      <c r="AN1778" s="55" t="s">
        <v>1644</v>
      </c>
      <c r="AO1778" t="s">
        <v>3842</v>
      </c>
    </row>
    <row r="1779" spans="1:41" x14ac:dyDescent="0.25">
      <c r="A1779" s="56">
        <v>45777</v>
      </c>
      <c r="B1779" s="92" t="s">
        <v>2824</v>
      </c>
      <c r="C1779" s="55" t="s">
        <v>4327</v>
      </c>
      <c r="D1779" s="55" t="s">
        <v>3859</v>
      </c>
      <c r="E1779" s="55" t="s">
        <v>89</v>
      </c>
      <c r="F1779" s="55">
        <v>50900010</v>
      </c>
      <c r="G1779" s="55" t="s">
        <v>490</v>
      </c>
      <c r="H1779" s="55" t="s">
        <v>89</v>
      </c>
      <c r="I1779" s="57">
        <v>0</v>
      </c>
      <c r="J1779" s="57">
        <v>0</v>
      </c>
      <c r="K1779" s="55" t="s">
        <v>4318</v>
      </c>
      <c r="L1779" s="55" t="s">
        <v>1644</v>
      </c>
      <c r="M1779" s="55" t="s">
        <v>4327</v>
      </c>
      <c r="N1779" s="56">
        <v>45777</v>
      </c>
      <c r="O1779" s="55" t="s">
        <v>1644</v>
      </c>
      <c r="P1779" s="55" t="s">
        <v>4042</v>
      </c>
      <c r="Q1779" s="55" t="s">
        <v>4043</v>
      </c>
      <c r="R1779" s="55" t="s">
        <v>1644</v>
      </c>
      <c r="S1779" s="55" t="s">
        <v>1644</v>
      </c>
      <c r="T1779" s="55" t="s">
        <v>1644</v>
      </c>
      <c r="U1779" s="55" t="s">
        <v>4046</v>
      </c>
      <c r="V1779" s="55" t="s">
        <v>1881</v>
      </c>
      <c r="W1779" s="55" t="s">
        <v>1644</v>
      </c>
      <c r="X1779" s="56"/>
      <c r="Y1779" s="55" t="s">
        <v>1644</v>
      </c>
      <c r="Z1779" s="56"/>
      <c r="AA1779" s="55" t="s">
        <v>1644</v>
      </c>
      <c r="AB1779" s="59">
        <v>1</v>
      </c>
      <c r="AC1779" s="55" t="s">
        <v>1554</v>
      </c>
      <c r="AD1779" s="55" t="s">
        <v>1644</v>
      </c>
      <c r="AE1779" s="58">
        <v>0</v>
      </c>
      <c r="AF1779" s="55" t="s">
        <v>1644</v>
      </c>
      <c r="AG1779" s="55" t="s">
        <v>1644</v>
      </c>
      <c r="AH1779" s="55" t="s">
        <v>1644</v>
      </c>
      <c r="AI1779" s="55" t="s">
        <v>1644</v>
      </c>
      <c r="AJ1779" s="55" t="s">
        <v>1644</v>
      </c>
      <c r="AK1779" s="55" t="s">
        <v>1644</v>
      </c>
      <c r="AL1779" s="55" t="s">
        <v>1644</v>
      </c>
      <c r="AM1779" s="55" t="s">
        <v>3861</v>
      </c>
      <c r="AN1779" s="55" t="s">
        <v>1644</v>
      </c>
      <c r="AO1779" t="s">
        <v>4371</v>
      </c>
    </row>
    <row r="1780" spans="1:41" x14ac:dyDescent="0.25">
      <c r="A1780" s="56">
        <v>45777</v>
      </c>
      <c r="B1780" s="92" t="s">
        <v>2824</v>
      </c>
      <c r="C1780" s="55" t="s">
        <v>4327</v>
      </c>
      <c r="D1780" s="55" t="s">
        <v>3859</v>
      </c>
      <c r="E1780" s="55" t="s">
        <v>89</v>
      </c>
      <c r="F1780" s="55">
        <v>50900020</v>
      </c>
      <c r="G1780" s="55" t="s">
        <v>492</v>
      </c>
      <c r="H1780" s="55" t="s">
        <v>89</v>
      </c>
      <c r="I1780" s="57">
        <v>1944.84</v>
      </c>
      <c r="J1780" s="57">
        <v>1944.84</v>
      </c>
      <c r="K1780" s="55" t="s">
        <v>4318</v>
      </c>
      <c r="L1780" s="55" t="s">
        <v>1644</v>
      </c>
      <c r="M1780" s="55" t="s">
        <v>4327</v>
      </c>
      <c r="N1780" s="56">
        <v>45777</v>
      </c>
      <c r="O1780" s="55" t="s">
        <v>1644</v>
      </c>
      <c r="P1780" s="55" t="s">
        <v>329</v>
      </c>
      <c r="Q1780" s="55" t="s">
        <v>330</v>
      </c>
      <c r="R1780" s="55" t="s">
        <v>1644</v>
      </c>
      <c r="S1780" s="55" t="s">
        <v>1644</v>
      </c>
      <c r="T1780" s="55" t="s">
        <v>1644</v>
      </c>
      <c r="U1780" s="55" t="s">
        <v>4035</v>
      </c>
      <c r="V1780" s="55" t="s">
        <v>1881</v>
      </c>
      <c r="W1780" s="55" t="s">
        <v>1644</v>
      </c>
      <c r="X1780" s="56"/>
      <c r="Y1780" s="55" t="s">
        <v>1644</v>
      </c>
      <c r="Z1780" s="56"/>
      <c r="AA1780" s="55" t="s">
        <v>1644</v>
      </c>
      <c r="AB1780" s="59">
        <v>30723230</v>
      </c>
      <c r="AC1780" s="55" t="s">
        <v>1554</v>
      </c>
      <c r="AD1780" s="55" t="s">
        <v>1644</v>
      </c>
      <c r="AE1780" s="58">
        <v>0</v>
      </c>
      <c r="AF1780" s="55" t="s">
        <v>1644</v>
      </c>
      <c r="AG1780" s="55" t="s">
        <v>1644</v>
      </c>
      <c r="AH1780" s="55" t="s">
        <v>1644</v>
      </c>
      <c r="AI1780" s="55" t="s">
        <v>1644</v>
      </c>
      <c r="AJ1780" s="55" t="s">
        <v>1644</v>
      </c>
      <c r="AK1780" s="55" t="s">
        <v>1644</v>
      </c>
      <c r="AL1780" s="55" t="s">
        <v>1644</v>
      </c>
      <c r="AM1780" s="55" t="s">
        <v>3861</v>
      </c>
      <c r="AN1780" s="55" t="s">
        <v>1644</v>
      </c>
      <c r="AO1780" t="s">
        <v>3842</v>
      </c>
    </row>
    <row r="1781" spans="1:41" x14ac:dyDescent="0.25">
      <c r="A1781" s="56">
        <v>45777</v>
      </c>
      <c r="B1781" s="92" t="s">
        <v>2824</v>
      </c>
      <c r="C1781" s="55" t="s">
        <v>4327</v>
      </c>
      <c r="D1781" s="55" t="s">
        <v>3859</v>
      </c>
      <c r="E1781" s="55" t="s">
        <v>89</v>
      </c>
      <c r="F1781" s="55">
        <v>50900020</v>
      </c>
      <c r="G1781" s="55" t="s">
        <v>492</v>
      </c>
      <c r="H1781" s="55" t="s">
        <v>89</v>
      </c>
      <c r="I1781" s="57">
        <v>972.42</v>
      </c>
      <c r="J1781" s="57">
        <v>972.42</v>
      </c>
      <c r="K1781" s="55" t="s">
        <v>4318</v>
      </c>
      <c r="L1781" s="55" t="s">
        <v>1644</v>
      </c>
      <c r="M1781" s="55" t="s">
        <v>4327</v>
      </c>
      <c r="N1781" s="56">
        <v>45777</v>
      </c>
      <c r="O1781" s="55" t="s">
        <v>1644</v>
      </c>
      <c r="P1781" s="55" t="s">
        <v>329</v>
      </c>
      <c r="Q1781" s="55" t="s">
        <v>330</v>
      </c>
      <c r="R1781" s="55" t="s">
        <v>1644</v>
      </c>
      <c r="S1781" s="55" t="s">
        <v>1644</v>
      </c>
      <c r="T1781" s="55" t="s">
        <v>1644</v>
      </c>
      <c r="U1781" s="55" t="s">
        <v>4095</v>
      </c>
      <c r="V1781" s="55" t="s">
        <v>1881</v>
      </c>
      <c r="W1781" s="55" t="s">
        <v>1644</v>
      </c>
      <c r="X1781" s="56"/>
      <c r="Y1781" s="55" t="s">
        <v>1644</v>
      </c>
      <c r="Z1781" s="56"/>
      <c r="AA1781" s="55" t="s">
        <v>1644</v>
      </c>
      <c r="AB1781" s="59">
        <v>15001911</v>
      </c>
      <c r="AC1781" s="55" t="s">
        <v>1554</v>
      </c>
      <c r="AD1781" s="55" t="s">
        <v>1644</v>
      </c>
      <c r="AE1781" s="58">
        <v>0</v>
      </c>
      <c r="AF1781" s="55" t="s">
        <v>1644</v>
      </c>
      <c r="AG1781" s="55" t="s">
        <v>1644</v>
      </c>
      <c r="AH1781" s="55" t="s">
        <v>1644</v>
      </c>
      <c r="AI1781" s="55" t="s">
        <v>1644</v>
      </c>
      <c r="AJ1781" s="55" t="s">
        <v>1644</v>
      </c>
      <c r="AK1781" s="55" t="s">
        <v>1644</v>
      </c>
      <c r="AL1781" s="55" t="s">
        <v>1644</v>
      </c>
      <c r="AM1781" s="55" t="s">
        <v>3861</v>
      </c>
      <c r="AN1781" s="55" t="s">
        <v>1644</v>
      </c>
      <c r="AO1781" t="s">
        <v>3842</v>
      </c>
    </row>
    <row r="1782" spans="1:41" x14ac:dyDescent="0.25">
      <c r="A1782" s="56">
        <v>45777</v>
      </c>
      <c r="B1782" s="92" t="s">
        <v>2824</v>
      </c>
      <c r="C1782" s="55" t="s">
        <v>4327</v>
      </c>
      <c r="D1782" s="55" t="s">
        <v>3859</v>
      </c>
      <c r="E1782" s="55" t="s">
        <v>89</v>
      </c>
      <c r="F1782" s="55">
        <v>50900020</v>
      </c>
      <c r="G1782" s="55" t="s">
        <v>492</v>
      </c>
      <c r="H1782" s="55" t="s">
        <v>89</v>
      </c>
      <c r="I1782" s="57">
        <v>434.17</v>
      </c>
      <c r="J1782" s="57">
        <v>434.17</v>
      </c>
      <c r="K1782" s="55" t="s">
        <v>4318</v>
      </c>
      <c r="L1782" s="55" t="s">
        <v>1644</v>
      </c>
      <c r="M1782" s="55" t="s">
        <v>4327</v>
      </c>
      <c r="N1782" s="56">
        <v>45777</v>
      </c>
      <c r="O1782" s="55" t="s">
        <v>1644</v>
      </c>
      <c r="P1782" s="55" t="s">
        <v>329</v>
      </c>
      <c r="Q1782" s="55" t="s">
        <v>330</v>
      </c>
      <c r="R1782" s="55" t="s">
        <v>1644</v>
      </c>
      <c r="S1782" s="55" t="s">
        <v>1644</v>
      </c>
      <c r="T1782" s="55" t="s">
        <v>1644</v>
      </c>
      <c r="U1782" s="55" t="s">
        <v>4057</v>
      </c>
      <c r="V1782" s="55" t="s">
        <v>1881</v>
      </c>
      <c r="W1782" s="55" t="s">
        <v>1644</v>
      </c>
      <c r="X1782" s="56"/>
      <c r="Y1782" s="55" t="s">
        <v>1644</v>
      </c>
      <c r="Z1782" s="56"/>
      <c r="AA1782" s="55" t="s">
        <v>1644</v>
      </c>
      <c r="AB1782" s="59">
        <v>6844600</v>
      </c>
      <c r="AC1782" s="55" t="s">
        <v>1554</v>
      </c>
      <c r="AD1782" s="55" t="s">
        <v>1644</v>
      </c>
      <c r="AE1782" s="58">
        <v>0</v>
      </c>
      <c r="AF1782" s="55" t="s">
        <v>1644</v>
      </c>
      <c r="AG1782" s="55" t="s">
        <v>1644</v>
      </c>
      <c r="AH1782" s="55" t="s">
        <v>1644</v>
      </c>
      <c r="AI1782" s="55" t="s">
        <v>1644</v>
      </c>
      <c r="AJ1782" s="55" t="s">
        <v>1644</v>
      </c>
      <c r="AK1782" s="55" t="s">
        <v>1644</v>
      </c>
      <c r="AL1782" s="55" t="s">
        <v>1644</v>
      </c>
      <c r="AM1782" s="55" t="s">
        <v>3861</v>
      </c>
      <c r="AN1782" s="55" t="s">
        <v>1644</v>
      </c>
      <c r="AO1782" t="s">
        <v>3842</v>
      </c>
    </row>
    <row r="1783" spans="1:41" x14ac:dyDescent="0.25">
      <c r="A1783" s="56">
        <v>45777</v>
      </c>
      <c r="B1783" s="92" t="s">
        <v>2824</v>
      </c>
      <c r="C1783" s="55" t="s">
        <v>4327</v>
      </c>
      <c r="D1783" s="55" t="s">
        <v>3859</v>
      </c>
      <c r="E1783" s="55" t="s">
        <v>89</v>
      </c>
      <c r="F1783" s="55">
        <v>50900010</v>
      </c>
      <c r="G1783" s="55" t="s">
        <v>490</v>
      </c>
      <c r="H1783" s="55" t="s">
        <v>89</v>
      </c>
      <c r="I1783" s="57">
        <v>550.9</v>
      </c>
      <c r="J1783" s="57">
        <v>550.9</v>
      </c>
      <c r="K1783" s="55" t="s">
        <v>4318</v>
      </c>
      <c r="L1783" s="55" t="s">
        <v>1644</v>
      </c>
      <c r="M1783" s="55" t="s">
        <v>4327</v>
      </c>
      <c r="N1783" s="56">
        <v>45777</v>
      </c>
      <c r="O1783" s="55" t="s">
        <v>1644</v>
      </c>
      <c r="P1783" s="55" t="s">
        <v>329</v>
      </c>
      <c r="Q1783" s="55" t="s">
        <v>330</v>
      </c>
      <c r="R1783" s="55" t="s">
        <v>1644</v>
      </c>
      <c r="S1783" s="55" t="s">
        <v>1644</v>
      </c>
      <c r="T1783" s="55" t="s">
        <v>1644</v>
      </c>
      <c r="U1783" s="55" t="s">
        <v>4064</v>
      </c>
      <c r="V1783" s="55" t="s">
        <v>1881</v>
      </c>
      <c r="W1783" s="55" t="s">
        <v>1644</v>
      </c>
      <c r="X1783" s="56"/>
      <c r="Y1783" s="55" t="s">
        <v>1644</v>
      </c>
      <c r="Z1783" s="56"/>
      <c r="AA1783" s="55" t="s">
        <v>1644</v>
      </c>
      <c r="AB1783" s="59">
        <v>7991515</v>
      </c>
      <c r="AC1783" s="55" t="s">
        <v>1554</v>
      </c>
      <c r="AD1783" s="55" t="s">
        <v>1644</v>
      </c>
      <c r="AE1783" s="58">
        <v>0</v>
      </c>
      <c r="AF1783" s="55" t="s">
        <v>1644</v>
      </c>
      <c r="AG1783" s="55" t="s">
        <v>1644</v>
      </c>
      <c r="AH1783" s="55" t="s">
        <v>1644</v>
      </c>
      <c r="AI1783" s="55" t="s">
        <v>1644</v>
      </c>
      <c r="AJ1783" s="55" t="s">
        <v>1644</v>
      </c>
      <c r="AK1783" s="55" t="s">
        <v>1644</v>
      </c>
      <c r="AL1783" s="55" t="s">
        <v>1644</v>
      </c>
      <c r="AM1783" s="55" t="s">
        <v>3861</v>
      </c>
      <c r="AN1783" s="55" t="s">
        <v>1644</v>
      </c>
      <c r="AO1783" t="s">
        <v>3842</v>
      </c>
    </row>
    <row r="1784" spans="1:41" x14ac:dyDescent="0.25">
      <c r="A1784" s="56">
        <v>45777</v>
      </c>
      <c r="B1784" s="92" t="s">
        <v>2824</v>
      </c>
      <c r="C1784" s="55" t="s">
        <v>4327</v>
      </c>
      <c r="D1784" s="55" t="s">
        <v>3859</v>
      </c>
      <c r="E1784" s="55" t="s">
        <v>89</v>
      </c>
      <c r="F1784" s="55">
        <v>50900020</v>
      </c>
      <c r="G1784" s="55" t="s">
        <v>492</v>
      </c>
      <c r="H1784" s="55" t="s">
        <v>89</v>
      </c>
      <c r="I1784" s="57">
        <v>2655.78</v>
      </c>
      <c r="J1784" s="57">
        <v>2655.78</v>
      </c>
      <c r="K1784" s="55" t="s">
        <v>4318</v>
      </c>
      <c r="L1784" s="55" t="s">
        <v>1644</v>
      </c>
      <c r="M1784" s="55" t="s">
        <v>4327</v>
      </c>
      <c r="N1784" s="56">
        <v>45777</v>
      </c>
      <c r="O1784" s="55" t="s">
        <v>1644</v>
      </c>
      <c r="P1784" s="55" t="s">
        <v>329</v>
      </c>
      <c r="Q1784" s="55" t="s">
        <v>330</v>
      </c>
      <c r="R1784" s="55" t="s">
        <v>1644</v>
      </c>
      <c r="S1784" s="55" t="s">
        <v>1644</v>
      </c>
      <c r="T1784" s="55" t="s">
        <v>1644</v>
      </c>
      <c r="U1784" s="55" t="s">
        <v>4045</v>
      </c>
      <c r="V1784" s="55" t="s">
        <v>1881</v>
      </c>
      <c r="W1784" s="55" t="s">
        <v>1644</v>
      </c>
      <c r="X1784" s="56"/>
      <c r="Y1784" s="55" t="s">
        <v>1644</v>
      </c>
      <c r="Z1784" s="56"/>
      <c r="AA1784" s="55" t="s">
        <v>1644</v>
      </c>
      <c r="AB1784" s="59">
        <v>41564992</v>
      </c>
      <c r="AC1784" s="55" t="s">
        <v>1554</v>
      </c>
      <c r="AD1784" s="55" t="s">
        <v>1644</v>
      </c>
      <c r="AE1784" s="58">
        <v>0</v>
      </c>
      <c r="AF1784" s="55" t="s">
        <v>1644</v>
      </c>
      <c r="AG1784" s="55" t="s">
        <v>1644</v>
      </c>
      <c r="AH1784" s="55" t="s">
        <v>1644</v>
      </c>
      <c r="AI1784" s="55" t="s">
        <v>1644</v>
      </c>
      <c r="AJ1784" s="55" t="s">
        <v>1644</v>
      </c>
      <c r="AK1784" s="55" t="s">
        <v>1644</v>
      </c>
      <c r="AL1784" s="55" t="s">
        <v>1644</v>
      </c>
      <c r="AM1784" s="55" t="s">
        <v>3861</v>
      </c>
      <c r="AN1784" s="55" t="s">
        <v>1644</v>
      </c>
      <c r="AO1784" t="s">
        <v>3842</v>
      </c>
    </row>
    <row r="1785" spans="1:41" x14ac:dyDescent="0.25">
      <c r="A1785" s="56">
        <v>45777</v>
      </c>
      <c r="B1785" s="92" t="s">
        <v>2824</v>
      </c>
      <c r="C1785" s="55" t="s">
        <v>4327</v>
      </c>
      <c r="D1785" s="55" t="s">
        <v>3859</v>
      </c>
      <c r="E1785" s="55" t="s">
        <v>89</v>
      </c>
      <c r="F1785" s="55">
        <v>50900010</v>
      </c>
      <c r="G1785" s="55" t="s">
        <v>490</v>
      </c>
      <c r="H1785" s="55" t="s">
        <v>89</v>
      </c>
      <c r="I1785" s="57">
        <v>0</v>
      </c>
      <c r="J1785" s="57">
        <v>0</v>
      </c>
      <c r="K1785" s="55" t="s">
        <v>4318</v>
      </c>
      <c r="L1785" s="55" t="s">
        <v>1644</v>
      </c>
      <c r="M1785" s="55" t="s">
        <v>4327</v>
      </c>
      <c r="N1785" s="56">
        <v>45777</v>
      </c>
      <c r="O1785" s="55" t="s">
        <v>1644</v>
      </c>
      <c r="P1785" s="55" t="s">
        <v>329</v>
      </c>
      <c r="Q1785" s="55" t="s">
        <v>330</v>
      </c>
      <c r="R1785" s="55" t="s">
        <v>1644</v>
      </c>
      <c r="S1785" s="55" t="s">
        <v>1644</v>
      </c>
      <c r="T1785" s="55" t="s">
        <v>1644</v>
      </c>
      <c r="U1785" s="55" t="s">
        <v>4088</v>
      </c>
      <c r="V1785" s="55" t="s">
        <v>1881</v>
      </c>
      <c r="W1785" s="55" t="s">
        <v>1644</v>
      </c>
      <c r="X1785" s="56"/>
      <c r="Y1785" s="55" t="s">
        <v>1644</v>
      </c>
      <c r="Z1785" s="56"/>
      <c r="AA1785" s="55" t="s">
        <v>1644</v>
      </c>
      <c r="AB1785" s="59">
        <v>1</v>
      </c>
      <c r="AC1785" s="55" t="s">
        <v>1554</v>
      </c>
      <c r="AD1785" s="55" t="s">
        <v>1644</v>
      </c>
      <c r="AE1785" s="58">
        <v>0</v>
      </c>
      <c r="AF1785" s="55" t="s">
        <v>1644</v>
      </c>
      <c r="AG1785" s="55" t="s">
        <v>1644</v>
      </c>
      <c r="AH1785" s="55" t="s">
        <v>1644</v>
      </c>
      <c r="AI1785" s="55" t="s">
        <v>1644</v>
      </c>
      <c r="AJ1785" s="55" t="s">
        <v>1644</v>
      </c>
      <c r="AK1785" s="55" t="s">
        <v>1644</v>
      </c>
      <c r="AL1785" s="55" t="s">
        <v>1644</v>
      </c>
      <c r="AM1785" s="55" t="s">
        <v>3861</v>
      </c>
      <c r="AN1785" s="55" t="s">
        <v>1644</v>
      </c>
      <c r="AO1785" t="s">
        <v>3842</v>
      </c>
    </row>
    <row r="1786" spans="1:41" x14ac:dyDescent="0.25">
      <c r="A1786" s="56">
        <v>45777</v>
      </c>
      <c r="B1786" s="92" t="s">
        <v>2824</v>
      </c>
      <c r="C1786" s="55" t="s">
        <v>4327</v>
      </c>
      <c r="D1786" s="55" t="s">
        <v>3859</v>
      </c>
      <c r="E1786" s="55" t="s">
        <v>89</v>
      </c>
      <c r="F1786" s="55">
        <v>50900010</v>
      </c>
      <c r="G1786" s="55" t="s">
        <v>490</v>
      </c>
      <c r="H1786" s="55" t="s">
        <v>89</v>
      </c>
      <c r="I1786" s="57">
        <v>0</v>
      </c>
      <c r="J1786" s="57">
        <v>0</v>
      </c>
      <c r="K1786" s="55" t="s">
        <v>4318</v>
      </c>
      <c r="L1786" s="55" t="s">
        <v>1644</v>
      </c>
      <c r="M1786" s="55" t="s">
        <v>4327</v>
      </c>
      <c r="N1786" s="56">
        <v>45777</v>
      </c>
      <c r="O1786" s="55" t="s">
        <v>1644</v>
      </c>
      <c r="P1786" s="55" t="s">
        <v>4042</v>
      </c>
      <c r="Q1786" s="55" t="s">
        <v>4043</v>
      </c>
      <c r="R1786" s="55" t="s">
        <v>1644</v>
      </c>
      <c r="S1786" s="55" t="s">
        <v>1644</v>
      </c>
      <c r="T1786" s="55" t="s">
        <v>1644</v>
      </c>
      <c r="U1786" s="55" t="s">
        <v>4089</v>
      </c>
      <c r="V1786" s="55" t="s">
        <v>1881</v>
      </c>
      <c r="W1786" s="55" t="s">
        <v>1644</v>
      </c>
      <c r="X1786" s="56"/>
      <c r="Y1786" s="55" t="s">
        <v>1644</v>
      </c>
      <c r="Z1786" s="56"/>
      <c r="AA1786" s="55" t="s">
        <v>1644</v>
      </c>
      <c r="AB1786" s="59">
        <v>1</v>
      </c>
      <c r="AC1786" s="55" t="s">
        <v>1554</v>
      </c>
      <c r="AD1786" s="55" t="s">
        <v>1644</v>
      </c>
      <c r="AE1786" s="58">
        <v>0</v>
      </c>
      <c r="AF1786" s="55" t="s">
        <v>1644</v>
      </c>
      <c r="AG1786" s="55" t="s">
        <v>1644</v>
      </c>
      <c r="AH1786" s="55" t="s">
        <v>1644</v>
      </c>
      <c r="AI1786" s="55" t="s">
        <v>1644</v>
      </c>
      <c r="AJ1786" s="55" t="s">
        <v>1644</v>
      </c>
      <c r="AK1786" s="55" t="s">
        <v>1644</v>
      </c>
      <c r="AL1786" s="55" t="s">
        <v>1644</v>
      </c>
      <c r="AM1786" s="55" t="s">
        <v>3861</v>
      </c>
      <c r="AN1786" s="55" t="s">
        <v>1644</v>
      </c>
      <c r="AO1786" t="s">
        <v>4371</v>
      </c>
    </row>
    <row r="1787" spans="1:41" x14ac:dyDescent="0.25">
      <c r="A1787" s="56">
        <v>45777</v>
      </c>
      <c r="B1787" s="92" t="s">
        <v>2824</v>
      </c>
      <c r="C1787" s="55" t="s">
        <v>4327</v>
      </c>
      <c r="D1787" s="55" t="s">
        <v>3859</v>
      </c>
      <c r="E1787" s="55" t="s">
        <v>89</v>
      </c>
      <c r="F1787" s="55">
        <v>50900010</v>
      </c>
      <c r="G1787" s="55" t="s">
        <v>490</v>
      </c>
      <c r="H1787" s="55" t="s">
        <v>89</v>
      </c>
      <c r="I1787" s="57">
        <v>0.17</v>
      </c>
      <c r="J1787" s="57">
        <v>0.17</v>
      </c>
      <c r="K1787" s="55" t="s">
        <v>4318</v>
      </c>
      <c r="L1787" s="55" t="s">
        <v>1644</v>
      </c>
      <c r="M1787" s="55" t="s">
        <v>4327</v>
      </c>
      <c r="N1787" s="56">
        <v>45777</v>
      </c>
      <c r="O1787" s="55" t="s">
        <v>1644</v>
      </c>
      <c r="P1787" s="55" t="s">
        <v>329</v>
      </c>
      <c r="Q1787" s="55" t="s">
        <v>330</v>
      </c>
      <c r="R1787" s="55" t="s">
        <v>1644</v>
      </c>
      <c r="S1787" s="55" t="s">
        <v>1644</v>
      </c>
      <c r="T1787" s="55" t="s">
        <v>1644</v>
      </c>
      <c r="U1787" s="55" t="s">
        <v>4060</v>
      </c>
      <c r="V1787" s="55" t="s">
        <v>1718</v>
      </c>
      <c r="W1787" s="55" t="s">
        <v>1644</v>
      </c>
      <c r="X1787" s="56"/>
      <c r="Y1787" s="55" t="s">
        <v>1644</v>
      </c>
      <c r="Z1787" s="56"/>
      <c r="AA1787" s="55" t="s">
        <v>1644</v>
      </c>
      <c r="AB1787" s="59">
        <v>3143</v>
      </c>
      <c r="AC1787" s="55" t="s">
        <v>1554</v>
      </c>
      <c r="AD1787" s="55" t="s">
        <v>1644</v>
      </c>
      <c r="AE1787" s="58">
        <v>0</v>
      </c>
      <c r="AF1787" s="55" t="s">
        <v>1644</v>
      </c>
      <c r="AG1787" s="55" t="s">
        <v>1644</v>
      </c>
      <c r="AH1787" s="55" t="s">
        <v>1644</v>
      </c>
      <c r="AI1787" s="55" t="s">
        <v>1644</v>
      </c>
      <c r="AJ1787" s="55" t="s">
        <v>1644</v>
      </c>
      <c r="AK1787" s="55" t="s">
        <v>1644</v>
      </c>
      <c r="AL1787" s="55" t="s">
        <v>1644</v>
      </c>
      <c r="AM1787" s="55" t="s">
        <v>3861</v>
      </c>
      <c r="AN1787" s="55" t="s">
        <v>1644</v>
      </c>
      <c r="AO1787" t="s">
        <v>3842</v>
      </c>
    </row>
    <row r="1788" spans="1:41" x14ac:dyDescent="0.25">
      <c r="A1788" s="56">
        <v>45777</v>
      </c>
      <c r="B1788" s="92" t="s">
        <v>2824</v>
      </c>
      <c r="C1788" s="55" t="s">
        <v>4327</v>
      </c>
      <c r="D1788" s="55" t="s">
        <v>3859</v>
      </c>
      <c r="E1788" s="55" t="s">
        <v>89</v>
      </c>
      <c r="F1788" s="55">
        <v>50900010</v>
      </c>
      <c r="G1788" s="55" t="s">
        <v>490</v>
      </c>
      <c r="H1788" s="55" t="s">
        <v>89</v>
      </c>
      <c r="I1788" s="57">
        <v>0</v>
      </c>
      <c r="J1788" s="57">
        <v>0</v>
      </c>
      <c r="K1788" s="55" t="s">
        <v>4318</v>
      </c>
      <c r="L1788" s="55" t="s">
        <v>1644</v>
      </c>
      <c r="M1788" s="55" t="s">
        <v>4327</v>
      </c>
      <c r="N1788" s="56">
        <v>45777</v>
      </c>
      <c r="O1788" s="55" t="s">
        <v>1644</v>
      </c>
      <c r="P1788" s="55" t="s">
        <v>329</v>
      </c>
      <c r="Q1788" s="55" t="s">
        <v>330</v>
      </c>
      <c r="R1788" s="55" t="s">
        <v>1644</v>
      </c>
      <c r="S1788" s="55" t="s">
        <v>1644</v>
      </c>
      <c r="T1788" s="55" t="s">
        <v>1644</v>
      </c>
      <c r="U1788" s="55" t="s">
        <v>4048</v>
      </c>
      <c r="V1788" s="55" t="s">
        <v>1881</v>
      </c>
      <c r="W1788" s="55" t="s">
        <v>1644</v>
      </c>
      <c r="X1788" s="56"/>
      <c r="Y1788" s="55" t="s">
        <v>1644</v>
      </c>
      <c r="Z1788" s="56"/>
      <c r="AA1788" s="55" t="s">
        <v>1644</v>
      </c>
      <c r="AB1788" s="59">
        <v>1</v>
      </c>
      <c r="AC1788" s="55" t="s">
        <v>1554</v>
      </c>
      <c r="AD1788" s="55" t="s">
        <v>1644</v>
      </c>
      <c r="AE1788" s="58">
        <v>0</v>
      </c>
      <c r="AF1788" s="55" t="s">
        <v>1644</v>
      </c>
      <c r="AG1788" s="55" t="s">
        <v>1644</v>
      </c>
      <c r="AH1788" s="55" t="s">
        <v>1644</v>
      </c>
      <c r="AI1788" s="55" t="s">
        <v>1644</v>
      </c>
      <c r="AJ1788" s="55" t="s">
        <v>1644</v>
      </c>
      <c r="AK1788" s="55" t="s">
        <v>1644</v>
      </c>
      <c r="AL1788" s="55" t="s">
        <v>1644</v>
      </c>
      <c r="AM1788" s="55" t="s">
        <v>3861</v>
      </c>
      <c r="AN1788" s="55" t="s">
        <v>1644</v>
      </c>
      <c r="AO1788" t="s">
        <v>3842</v>
      </c>
    </row>
    <row r="1789" spans="1:41" x14ac:dyDescent="0.25">
      <c r="A1789" s="56">
        <v>45777</v>
      </c>
      <c r="B1789" s="92" t="s">
        <v>2824</v>
      </c>
      <c r="C1789" s="55" t="s">
        <v>4327</v>
      </c>
      <c r="D1789" s="55" t="s">
        <v>3859</v>
      </c>
      <c r="E1789" s="55" t="s">
        <v>89</v>
      </c>
      <c r="F1789" s="55">
        <v>50900010</v>
      </c>
      <c r="G1789" s="55" t="s">
        <v>490</v>
      </c>
      <c r="H1789" s="55" t="s">
        <v>89</v>
      </c>
      <c r="I1789" s="57">
        <v>0</v>
      </c>
      <c r="J1789" s="57">
        <v>0</v>
      </c>
      <c r="K1789" s="55" t="s">
        <v>4318</v>
      </c>
      <c r="L1789" s="55" t="s">
        <v>1644</v>
      </c>
      <c r="M1789" s="55" t="s">
        <v>4327</v>
      </c>
      <c r="N1789" s="56">
        <v>45777</v>
      </c>
      <c r="O1789" s="55" t="s">
        <v>1644</v>
      </c>
      <c r="P1789" s="55" t="s">
        <v>329</v>
      </c>
      <c r="Q1789" s="55" t="s">
        <v>330</v>
      </c>
      <c r="R1789" s="55" t="s">
        <v>1644</v>
      </c>
      <c r="S1789" s="55" t="s">
        <v>1644</v>
      </c>
      <c r="T1789" s="55" t="s">
        <v>1644</v>
      </c>
      <c r="U1789" s="55" t="s">
        <v>4091</v>
      </c>
      <c r="V1789" s="55" t="s">
        <v>1881</v>
      </c>
      <c r="W1789" s="55" t="s">
        <v>1644</v>
      </c>
      <c r="X1789" s="56"/>
      <c r="Y1789" s="55" t="s">
        <v>1644</v>
      </c>
      <c r="Z1789" s="56"/>
      <c r="AA1789" s="55" t="s">
        <v>1644</v>
      </c>
      <c r="AB1789" s="59">
        <v>1</v>
      </c>
      <c r="AC1789" s="55" t="s">
        <v>1554</v>
      </c>
      <c r="AD1789" s="55" t="s">
        <v>1644</v>
      </c>
      <c r="AE1789" s="58">
        <v>0</v>
      </c>
      <c r="AF1789" s="55" t="s">
        <v>1644</v>
      </c>
      <c r="AG1789" s="55" t="s">
        <v>1644</v>
      </c>
      <c r="AH1789" s="55" t="s">
        <v>1644</v>
      </c>
      <c r="AI1789" s="55" t="s">
        <v>1644</v>
      </c>
      <c r="AJ1789" s="55" t="s">
        <v>1644</v>
      </c>
      <c r="AK1789" s="55" t="s">
        <v>1644</v>
      </c>
      <c r="AL1789" s="55" t="s">
        <v>1644</v>
      </c>
      <c r="AM1789" s="55" t="s">
        <v>3861</v>
      </c>
      <c r="AN1789" s="55" t="s">
        <v>1644</v>
      </c>
      <c r="AO1789" t="s">
        <v>3842</v>
      </c>
    </row>
    <row r="1790" spans="1:41" x14ac:dyDescent="0.25">
      <c r="A1790" s="56">
        <v>45777</v>
      </c>
      <c r="B1790" s="92" t="s">
        <v>2824</v>
      </c>
      <c r="C1790" s="55" t="s">
        <v>4327</v>
      </c>
      <c r="D1790" s="55" t="s">
        <v>3859</v>
      </c>
      <c r="E1790" s="55" t="s">
        <v>89</v>
      </c>
      <c r="F1790" s="55">
        <v>50900020</v>
      </c>
      <c r="G1790" s="55" t="s">
        <v>492</v>
      </c>
      <c r="H1790" s="55" t="s">
        <v>89</v>
      </c>
      <c r="I1790" s="57">
        <v>925.16</v>
      </c>
      <c r="J1790" s="57">
        <v>925.16</v>
      </c>
      <c r="K1790" s="55" t="s">
        <v>4318</v>
      </c>
      <c r="L1790" s="55" t="s">
        <v>1644</v>
      </c>
      <c r="M1790" s="55" t="s">
        <v>4327</v>
      </c>
      <c r="N1790" s="56">
        <v>45777</v>
      </c>
      <c r="O1790" s="55" t="s">
        <v>1644</v>
      </c>
      <c r="P1790" s="55" t="s">
        <v>329</v>
      </c>
      <c r="Q1790" s="55" t="s">
        <v>330</v>
      </c>
      <c r="R1790" s="55" t="s">
        <v>1644</v>
      </c>
      <c r="S1790" s="55" t="s">
        <v>1644</v>
      </c>
      <c r="T1790" s="55" t="s">
        <v>1644</v>
      </c>
      <c r="U1790" s="55" t="s">
        <v>4073</v>
      </c>
      <c r="V1790" s="55" t="s">
        <v>1881</v>
      </c>
      <c r="W1790" s="55" t="s">
        <v>1644</v>
      </c>
      <c r="X1790" s="56"/>
      <c r="Y1790" s="55" t="s">
        <v>1644</v>
      </c>
      <c r="Z1790" s="56"/>
      <c r="AA1790" s="55" t="s">
        <v>1644</v>
      </c>
      <c r="AB1790" s="59">
        <v>14907255</v>
      </c>
      <c r="AC1790" s="55" t="s">
        <v>1554</v>
      </c>
      <c r="AD1790" s="55" t="s">
        <v>1644</v>
      </c>
      <c r="AE1790" s="58">
        <v>0</v>
      </c>
      <c r="AF1790" s="55" t="s">
        <v>1644</v>
      </c>
      <c r="AG1790" s="55" t="s">
        <v>1644</v>
      </c>
      <c r="AH1790" s="55" t="s">
        <v>1644</v>
      </c>
      <c r="AI1790" s="55" t="s">
        <v>1644</v>
      </c>
      <c r="AJ1790" s="55" t="s">
        <v>1644</v>
      </c>
      <c r="AK1790" s="55" t="s">
        <v>1644</v>
      </c>
      <c r="AL1790" s="55" t="s">
        <v>1644</v>
      </c>
      <c r="AM1790" s="55" t="s">
        <v>3861</v>
      </c>
      <c r="AN1790" s="55" t="s">
        <v>1644</v>
      </c>
      <c r="AO1790" t="s">
        <v>3842</v>
      </c>
    </row>
    <row r="1791" spans="1:41" x14ac:dyDescent="0.25">
      <c r="A1791" s="56">
        <v>45777</v>
      </c>
      <c r="B1791" s="92" t="s">
        <v>2824</v>
      </c>
      <c r="C1791" s="55" t="s">
        <v>4327</v>
      </c>
      <c r="D1791" s="55" t="s">
        <v>3859</v>
      </c>
      <c r="E1791" s="55" t="s">
        <v>89</v>
      </c>
      <c r="F1791" s="55">
        <v>50900020</v>
      </c>
      <c r="G1791" s="55" t="s">
        <v>492</v>
      </c>
      <c r="H1791" s="55" t="s">
        <v>89</v>
      </c>
      <c r="I1791" s="57">
        <v>1062.8699999999999</v>
      </c>
      <c r="J1791" s="57">
        <v>1062.8699999999999</v>
      </c>
      <c r="K1791" s="55" t="s">
        <v>4318</v>
      </c>
      <c r="L1791" s="55" t="s">
        <v>1644</v>
      </c>
      <c r="M1791" s="55" t="s">
        <v>4327</v>
      </c>
      <c r="N1791" s="56">
        <v>45777</v>
      </c>
      <c r="O1791" s="55" t="s">
        <v>1644</v>
      </c>
      <c r="P1791" s="55" t="s">
        <v>329</v>
      </c>
      <c r="Q1791" s="55" t="s">
        <v>330</v>
      </c>
      <c r="R1791" s="55" t="s">
        <v>1644</v>
      </c>
      <c r="S1791" s="55" t="s">
        <v>1644</v>
      </c>
      <c r="T1791" s="55" t="s">
        <v>1644</v>
      </c>
      <c r="U1791" s="55" t="s">
        <v>4090</v>
      </c>
      <c r="V1791" s="55" t="s">
        <v>1881</v>
      </c>
      <c r="W1791" s="55" t="s">
        <v>1644</v>
      </c>
      <c r="X1791" s="56"/>
      <c r="Y1791" s="55" t="s">
        <v>1644</v>
      </c>
      <c r="Z1791" s="56"/>
      <c r="AA1791" s="55" t="s">
        <v>1644</v>
      </c>
      <c r="AB1791" s="59">
        <v>17126069</v>
      </c>
      <c r="AC1791" s="55" t="s">
        <v>1554</v>
      </c>
      <c r="AD1791" s="55" t="s">
        <v>1644</v>
      </c>
      <c r="AE1791" s="58">
        <v>0</v>
      </c>
      <c r="AF1791" s="55" t="s">
        <v>1644</v>
      </c>
      <c r="AG1791" s="55" t="s">
        <v>1644</v>
      </c>
      <c r="AH1791" s="55" t="s">
        <v>1644</v>
      </c>
      <c r="AI1791" s="55" t="s">
        <v>1644</v>
      </c>
      <c r="AJ1791" s="55" t="s">
        <v>1644</v>
      </c>
      <c r="AK1791" s="55" t="s">
        <v>1644</v>
      </c>
      <c r="AL1791" s="55" t="s">
        <v>1644</v>
      </c>
      <c r="AM1791" s="55" t="s">
        <v>3861</v>
      </c>
      <c r="AN1791" s="55" t="s">
        <v>1644</v>
      </c>
      <c r="AO1791" t="s">
        <v>3842</v>
      </c>
    </row>
    <row r="1792" spans="1:41" x14ac:dyDescent="0.25">
      <c r="A1792" s="56">
        <v>45777</v>
      </c>
      <c r="B1792" s="92" t="s">
        <v>2824</v>
      </c>
      <c r="C1792" s="55" t="s">
        <v>4327</v>
      </c>
      <c r="D1792" s="55" t="s">
        <v>3859</v>
      </c>
      <c r="E1792" s="55" t="s">
        <v>89</v>
      </c>
      <c r="F1792" s="55">
        <v>50900020</v>
      </c>
      <c r="G1792" s="55" t="s">
        <v>492</v>
      </c>
      <c r="H1792" s="55" t="s">
        <v>89</v>
      </c>
      <c r="I1792" s="57">
        <v>1028.8499999999999</v>
      </c>
      <c r="J1792" s="57">
        <v>1028.8499999999999</v>
      </c>
      <c r="K1792" s="55" t="s">
        <v>4318</v>
      </c>
      <c r="L1792" s="55" t="s">
        <v>1644</v>
      </c>
      <c r="M1792" s="55" t="s">
        <v>4327</v>
      </c>
      <c r="N1792" s="56">
        <v>45777</v>
      </c>
      <c r="O1792" s="55" t="s">
        <v>1644</v>
      </c>
      <c r="P1792" s="55" t="s">
        <v>329</v>
      </c>
      <c r="Q1792" s="55" t="s">
        <v>330</v>
      </c>
      <c r="R1792" s="55" t="s">
        <v>1644</v>
      </c>
      <c r="S1792" s="55" t="s">
        <v>1644</v>
      </c>
      <c r="T1792" s="55" t="s">
        <v>1644</v>
      </c>
      <c r="U1792" s="55" t="s">
        <v>4063</v>
      </c>
      <c r="V1792" s="55" t="s">
        <v>1881</v>
      </c>
      <c r="W1792" s="55" t="s">
        <v>1644</v>
      </c>
      <c r="X1792" s="56"/>
      <c r="Y1792" s="55" t="s">
        <v>1644</v>
      </c>
      <c r="Z1792" s="56"/>
      <c r="AA1792" s="55" t="s">
        <v>1644</v>
      </c>
      <c r="AB1792" s="59">
        <v>16577916</v>
      </c>
      <c r="AC1792" s="55" t="s">
        <v>1554</v>
      </c>
      <c r="AD1792" s="55" t="s">
        <v>1644</v>
      </c>
      <c r="AE1792" s="58">
        <v>0</v>
      </c>
      <c r="AF1792" s="55" t="s">
        <v>1644</v>
      </c>
      <c r="AG1792" s="55" t="s">
        <v>1644</v>
      </c>
      <c r="AH1792" s="55" t="s">
        <v>1644</v>
      </c>
      <c r="AI1792" s="55" t="s">
        <v>1644</v>
      </c>
      <c r="AJ1792" s="55" t="s">
        <v>1644</v>
      </c>
      <c r="AK1792" s="55" t="s">
        <v>1644</v>
      </c>
      <c r="AL1792" s="55" t="s">
        <v>1644</v>
      </c>
      <c r="AM1792" s="55" t="s">
        <v>3861</v>
      </c>
      <c r="AN1792" s="55" t="s">
        <v>1644</v>
      </c>
      <c r="AO1792" t="s">
        <v>3842</v>
      </c>
    </row>
    <row r="1793" spans="1:41" x14ac:dyDescent="0.25">
      <c r="A1793" s="56">
        <v>45777</v>
      </c>
      <c r="B1793" s="92" t="s">
        <v>2824</v>
      </c>
      <c r="C1793" s="55" t="s">
        <v>4327</v>
      </c>
      <c r="D1793" s="55" t="s">
        <v>3859</v>
      </c>
      <c r="E1793" s="55" t="s">
        <v>89</v>
      </c>
      <c r="F1793" s="55">
        <v>50900020</v>
      </c>
      <c r="G1793" s="55" t="s">
        <v>492</v>
      </c>
      <c r="H1793" s="55" t="s">
        <v>89</v>
      </c>
      <c r="I1793" s="57">
        <v>736.4</v>
      </c>
      <c r="J1793" s="57">
        <v>736.4</v>
      </c>
      <c r="K1793" s="55" t="s">
        <v>4318</v>
      </c>
      <c r="L1793" s="55" t="s">
        <v>1644</v>
      </c>
      <c r="M1793" s="55" t="s">
        <v>4327</v>
      </c>
      <c r="N1793" s="56">
        <v>45777</v>
      </c>
      <c r="O1793" s="55" t="s">
        <v>1644</v>
      </c>
      <c r="P1793" s="55" t="s">
        <v>329</v>
      </c>
      <c r="Q1793" s="55" t="s">
        <v>330</v>
      </c>
      <c r="R1793" s="55" t="s">
        <v>1644</v>
      </c>
      <c r="S1793" s="55" t="s">
        <v>1644</v>
      </c>
      <c r="T1793" s="55" t="s">
        <v>1644</v>
      </c>
      <c r="U1793" s="55" t="s">
        <v>4047</v>
      </c>
      <c r="V1793" s="55" t="s">
        <v>1881</v>
      </c>
      <c r="W1793" s="55" t="s">
        <v>1644</v>
      </c>
      <c r="X1793" s="56"/>
      <c r="Y1793" s="55" t="s">
        <v>1644</v>
      </c>
      <c r="Z1793" s="56"/>
      <c r="AA1793" s="55" t="s">
        <v>1644</v>
      </c>
      <c r="AB1793" s="59">
        <v>11592834</v>
      </c>
      <c r="AC1793" s="55" t="s">
        <v>1554</v>
      </c>
      <c r="AD1793" s="55" t="s">
        <v>1644</v>
      </c>
      <c r="AE1793" s="58">
        <v>0</v>
      </c>
      <c r="AF1793" s="55" t="s">
        <v>1644</v>
      </c>
      <c r="AG1793" s="55" t="s">
        <v>1644</v>
      </c>
      <c r="AH1793" s="55" t="s">
        <v>1644</v>
      </c>
      <c r="AI1793" s="55" t="s">
        <v>1644</v>
      </c>
      <c r="AJ1793" s="55" t="s">
        <v>1644</v>
      </c>
      <c r="AK1793" s="55" t="s">
        <v>1644</v>
      </c>
      <c r="AL1793" s="55" t="s">
        <v>1644</v>
      </c>
      <c r="AM1793" s="55" t="s">
        <v>3861</v>
      </c>
      <c r="AN1793" s="55" t="s">
        <v>1644</v>
      </c>
      <c r="AO1793" t="s">
        <v>3842</v>
      </c>
    </row>
    <row r="1794" spans="1:41" x14ac:dyDescent="0.25">
      <c r="A1794" s="56">
        <v>45777</v>
      </c>
      <c r="B1794" s="92" t="s">
        <v>2824</v>
      </c>
      <c r="C1794" s="55" t="s">
        <v>4327</v>
      </c>
      <c r="D1794" s="55" t="s">
        <v>3859</v>
      </c>
      <c r="E1794" s="55" t="s">
        <v>89</v>
      </c>
      <c r="F1794" s="55">
        <v>50900010</v>
      </c>
      <c r="G1794" s="55" t="s">
        <v>490</v>
      </c>
      <c r="H1794" s="55" t="s">
        <v>89</v>
      </c>
      <c r="I1794" s="57">
        <v>0</v>
      </c>
      <c r="J1794" s="57">
        <v>0</v>
      </c>
      <c r="K1794" s="55" t="s">
        <v>4318</v>
      </c>
      <c r="L1794" s="55" t="s">
        <v>1644</v>
      </c>
      <c r="M1794" s="55" t="s">
        <v>4327</v>
      </c>
      <c r="N1794" s="56">
        <v>45777</v>
      </c>
      <c r="O1794" s="55" t="s">
        <v>1644</v>
      </c>
      <c r="P1794" s="55" t="s">
        <v>4042</v>
      </c>
      <c r="Q1794" s="55" t="s">
        <v>4043</v>
      </c>
      <c r="R1794" s="55" t="s">
        <v>1644</v>
      </c>
      <c r="S1794" s="55" t="s">
        <v>1644</v>
      </c>
      <c r="T1794" s="55" t="s">
        <v>1644</v>
      </c>
      <c r="U1794" s="55" t="s">
        <v>4071</v>
      </c>
      <c r="V1794" s="55" t="s">
        <v>1881</v>
      </c>
      <c r="W1794" s="55" t="s">
        <v>1644</v>
      </c>
      <c r="X1794" s="56"/>
      <c r="Y1794" s="55" t="s">
        <v>1644</v>
      </c>
      <c r="Z1794" s="56"/>
      <c r="AA1794" s="55" t="s">
        <v>1644</v>
      </c>
      <c r="AB1794" s="59">
        <v>1</v>
      </c>
      <c r="AC1794" s="55" t="s">
        <v>1554</v>
      </c>
      <c r="AD1794" s="55" t="s">
        <v>1644</v>
      </c>
      <c r="AE1794" s="58">
        <v>0</v>
      </c>
      <c r="AF1794" s="55" t="s">
        <v>1644</v>
      </c>
      <c r="AG1794" s="55" t="s">
        <v>1644</v>
      </c>
      <c r="AH1794" s="55" t="s">
        <v>1644</v>
      </c>
      <c r="AI1794" s="55" t="s">
        <v>1644</v>
      </c>
      <c r="AJ1794" s="55" t="s">
        <v>1644</v>
      </c>
      <c r="AK1794" s="55" t="s">
        <v>1644</v>
      </c>
      <c r="AL1794" s="55" t="s">
        <v>1644</v>
      </c>
      <c r="AM1794" s="55" t="s">
        <v>3861</v>
      </c>
      <c r="AN1794" s="55" t="s">
        <v>1644</v>
      </c>
      <c r="AO1794" t="s">
        <v>4371</v>
      </c>
    </row>
    <row r="1795" spans="1:41" x14ac:dyDescent="0.25">
      <c r="A1795" s="56">
        <v>45777</v>
      </c>
      <c r="B1795" s="92" t="s">
        <v>2824</v>
      </c>
      <c r="C1795" s="55" t="s">
        <v>4327</v>
      </c>
      <c r="D1795" s="55" t="s">
        <v>3859</v>
      </c>
      <c r="E1795" s="55" t="s">
        <v>89</v>
      </c>
      <c r="F1795" s="55">
        <v>50900010</v>
      </c>
      <c r="G1795" s="55" t="s">
        <v>490</v>
      </c>
      <c r="H1795" s="55" t="s">
        <v>89</v>
      </c>
      <c r="I1795" s="57">
        <v>0</v>
      </c>
      <c r="J1795" s="57">
        <v>0</v>
      </c>
      <c r="K1795" s="55" t="s">
        <v>4318</v>
      </c>
      <c r="L1795" s="55" t="s">
        <v>1644</v>
      </c>
      <c r="M1795" s="55" t="s">
        <v>4327</v>
      </c>
      <c r="N1795" s="56">
        <v>45777</v>
      </c>
      <c r="O1795" s="55" t="s">
        <v>1644</v>
      </c>
      <c r="P1795" s="55" t="s">
        <v>4042</v>
      </c>
      <c r="Q1795" s="55" t="s">
        <v>4043</v>
      </c>
      <c r="R1795" s="55" t="s">
        <v>1644</v>
      </c>
      <c r="S1795" s="55" t="s">
        <v>1644</v>
      </c>
      <c r="T1795" s="55" t="s">
        <v>1644</v>
      </c>
      <c r="U1795" s="55" t="s">
        <v>4111</v>
      </c>
      <c r="V1795" s="55" t="s">
        <v>1881</v>
      </c>
      <c r="W1795" s="55" t="s">
        <v>1644</v>
      </c>
      <c r="X1795" s="56"/>
      <c r="Y1795" s="55" t="s">
        <v>1644</v>
      </c>
      <c r="Z1795" s="56"/>
      <c r="AA1795" s="55" t="s">
        <v>1644</v>
      </c>
      <c r="AB1795" s="59">
        <v>1</v>
      </c>
      <c r="AC1795" s="55" t="s">
        <v>1554</v>
      </c>
      <c r="AD1795" s="55" t="s">
        <v>1644</v>
      </c>
      <c r="AE1795" s="58">
        <v>0</v>
      </c>
      <c r="AF1795" s="55" t="s">
        <v>1644</v>
      </c>
      <c r="AG1795" s="55" t="s">
        <v>1644</v>
      </c>
      <c r="AH1795" s="55" t="s">
        <v>1644</v>
      </c>
      <c r="AI1795" s="55" t="s">
        <v>1644</v>
      </c>
      <c r="AJ1795" s="55" t="s">
        <v>1644</v>
      </c>
      <c r="AK1795" s="55" t="s">
        <v>1644</v>
      </c>
      <c r="AL1795" s="55" t="s">
        <v>1644</v>
      </c>
      <c r="AM1795" s="55" t="s">
        <v>3861</v>
      </c>
      <c r="AN1795" s="55" t="s">
        <v>1644</v>
      </c>
      <c r="AO1795" t="s">
        <v>4371</v>
      </c>
    </row>
    <row r="1796" spans="1:41" x14ac:dyDescent="0.25">
      <c r="A1796" s="56">
        <v>45777</v>
      </c>
      <c r="B1796" s="92" t="s">
        <v>2824</v>
      </c>
      <c r="C1796" s="55" t="s">
        <v>4327</v>
      </c>
      <c r="D1796" s="55" t="s">
        <v>3859</v>
      </c>
      <c r="E1796" s="55" t="s">
        <v>89</v>
      </c>
      <c r="F1796" s="55">
        <v>50900010</v>
      </c>
      <c r="G1796" s="55" t="s">
        <v>490</v>
      </c>
      <c r="H1796" s="55" t="s">
        <v>89</v>
      </c>
      <c r="I1796" s="57">
        <v>152.35</v>
      </c>
      <c r="J1796" s="57">
        <v>152.35</v>
      </c>
      <c r="K1796" s="55" t="s">
        <v>4318</v>
      </c>
      <c r="L1796" s="55" t="s">
        <v>1644</v>
      </c>
      <c r="M1796" s="55" t="s">
        <v>4327</v>
      </c>
      <c r="N1796" s="56">
        <v>45777</v>
      </c>
      <c r="O1796" s="55" t="s">
        <v>1644</v>
      </c>
      <c r="P1796" s="55" t="s">
        <v>329</v>
      </c>
      <c r="Q1796" s="55" t="s">
        <v>330</v>
      </c>
      <c r="R1796" s="55" t="s">
        <v>1644</v>
      </c>
      <c r="S1796" s="55" t="s">
        <v>1644</v>
      </c>
      <c r="T1796" s="55" t="s">
        <v>1644</v>
      </c>
      <c r="U1796" s="55" t="s">
        <v>4077</v>
      </c>
      <c r="V1796" s="55" t="s">
        <v>1881</v>
      </c>
      <c r="W1796" s="55" t="s">
        <v>1644</v>
      </c>
      <c r="X1796" s="56"/>
      <c r="Y1796" s="55" t="s">
        <v>1644</v>
      </c>
      <c r="Z1796" s="56"/>
      <c r="AA1796" s="55" t="s">
        <v>1644</v>
      </c>
      <c r="AB1796" s="59">
        <v>2353161</v>
      </c>
      <c r="AC1796" s="55" t="s">
        <v>1554</v>
      </c>
      <c r="AD1796" s="55" t="s">
        <v>1644</v>
      </c>
      <c r="AE1796" s="58">
        <v>0</v>
      </c>
      <c r="AF1796" s="55" t="s">
        <v>1644</v>
      </c>
      <c r="AG1796" s="55" t="s">
        <v>1644</v>
      </c>
      <c r="AH1796" s="55" t="s">
        <v>1644</v>
      </c>
      <c r="AI1796" s="55" t="s">
        <v>1644</v>
      </c>
      <c r="AJ1796" s="55" t="s">
        <v>1644</v>
      </c>
      <c r="AK1796" s="55" t="s">
        <v>1644</v>
      </c>
      <c r="AL1796" s="55" t="s">
        <v>1644</v>
      </c>
      <c r="AM1796" s="55" t="s">
        <v>3861</v>
      </c>
      <c r="AN1796" s="55" t="s">
        <v>1644</v>
      </c>
      <c r="AO1796" t="s">
        <v>3842</v>
      </c>
    </row>
    <row r="1797" spans="1:41" x14ac:dyDescent="0.25">
      <c r="A1797" s="56">
        <v>45777</v>
      </c>
      <c r="B1797" s="92" t="s">
        <v>2824</v>
      </c>
      <c r="C1797" s="55" t="s">
        <v>4327</v>
      </c>
      <c r="D1797" s="55" t="s">
        <v>3859</v>
      </c>
      <c r="E1797" s="55" t="s">
        <v>89</v>
      </c>
      <c r="F1797" s="55">
        <v>50900010</v>
      </c>
      <c r="G1797" s="55" t="s">
        <v>490</v>
      </c>
      <c r="H1797" s="55" t="s">
        <v>89</v>
      </c>
      <c r="I1797" s="57">
        <v>0</v>
      </c>
      <c r="J1797" s="57">
        <v>0</v>
      </c>
      <c r="K1797" s="55" t="s">
        <v>4318</v>
      </c>
      <c r="L1797" s="55" t="s">
        <v>1644</v>
      </c>
      <c r="M1797" s="55" t="s">
        <v>4327</v>
      </c>
      <c r="N1797" s="56">
        <v>45777</v>
      </c>
      <c r="O1797" s="55" t="s">
        <v>1644</v>
      </c>
      <c r="P1797" s="55" t="s">
        <v>4042</v>
      </c>
      <c r="Q1797" s="55" t="s">
        <v>4043</v>
      </c>
      <c r="R1797" s="55" t="s">
        <v>1644</v>
      </c>
      <c r="S1797" s="55" t="s">
        <v>1644</v>
      </c>
      <c r="T1797" s="55" t="s">
        <v>1644</v>
      </c>
      <c r="U1797" s="55" t="s">
        <v>4061</v>
      </c>
      <c r="V1797" s="55" t="s">
        <v>1881</v>
      </c>
      <c r="W1797" s="55" t="s">
        <v>1644</v>
      </c>
      <c r="X1797" s="56"/>
      <c r="Y1797" s="55" t="s">
        <v>1644</v>
      </c>
      <c r="Z1797" s="56"/>
      <c r="AA1797" s="55" t="s">
        <v>1644</v>
      </c>
      <c r="AB1797" s="59">
        <v>1</v>
      </c>
      <c r="AC1797" s="55" t="s">
        <v>1554</v>
      </c>
      <c r="AD1797" s="55" t="s">
        <v>1644</v>
      </c>
      <c r="AE1797" s="58">
        <v>0</v>
      </c>
      <c r="AF1797" s="55" t="s">
        <v>1644</v>
      </c>
      <c r="AG1797" s="55" t="s">
        <v>1644</v>
      </c>
      <c r="AH1797" s="55" t="s">
        <v>1644</v>
      </c>
      <c r="AI1797" s="55" t="s">
        <v>1644</v>
      </c>
      <c r="AJ1797" s="55" t="s">
        <v>1644</v>
      </c>
      <c r="AK1797" s="55" t="s">
        <v>1644</v>
      </c>
      <c r="AL1797" s="55" t="s">
        <v>1644</v>
      </c>
      <c r="AM1797" s="55" t="s">
        <v>3861</v>
      </c>
      <c r="AN1797" s="55" t="s">
        <v>1644</v>
      </c>
      <c r="AO1797" t="s">
        <v>4371</v>
      </c>
    </row>
    <row r="1798" spans="1:41" x14ac:dyDescent="0.25">
      <c r="A1798" s="56">
        <v>45777</v>
      </c>
      <c r="B1798" s="92" t="s">
        <v>2824</v>
      </c>
      <c r="C1798" s="55" t="s">
        <v>4327</v>
      </c>
      <c r="D1798" s="55" t="s">
        <v>3859</v>
      </c>
      <c r="E1798" s="55" t="s">
        <v>89</v>
      </c>
      <c r="F1798" s="55">
        <v>50900020</v>
      </c>
      <c r="G1798" s="55" t="s">
        <v>492</v>
      </c>
      <c r="H1798" s="55" t="s">
        <v>89</v>
      </c>
      <c r="I1798" s="57">
        <v>434.17</v>
      </c>
      <c r="J1798" s="57">
        <v>434.17</v>
      </c>
      <c r="K1798" s="55" t="s">
        <v>4318</v>
      </c>
      <c r="L1798" s="55" t="s">
        <v>1644</v>
      </c>
      <c r="M1798" s="55" t="s">
        <v>4327</v>
      </c>
      <c r="N1798" s="56">
        <v>45777</v>
      </c>
      <c r="O1798" s="55" t="s">
        <v>1644</v>
      </c>
      <c r="P1798" s="55" t="s">
        <v>329</v>
      </c>
      <c r="Q1798" s="55" t="s">
        <v>330</v>
      </c>
      <c r="R1798" s="55" t="s">
        <v>1644</v>
      </c>
      <c r="S1798" s="55" t="s">
        <v>1644</v>
      </c>
      <c r="T1798" s="55" t="s">
        <v>1644</v>
      </c>
      <c r="U1798" s="55" t="s">
        <v>4072</v>
      </c>
      <c r="V1798" s="55" t="s">
        <v>1881</v>
      </c>
      <c r="W1798" s="55" t="s">
        <v>1644</v>
      </c>
      <c r="X1798" s="56"/>
      <c r="Y1798" s="55" t="s">
        <v>1644</v>
      </c>
      <c r="Z1798" s="56"/>
      <c r="AA1798" s="55" t="s">
        <v>1644</v>
      </c>
      <c r="AB1798" s="59">
        <v>6885740</v>
      </c>
      <c r="AC1798" s="55" t="s">
        <v>1554</v>
      </c>
      <c r="AD1798" s="55" t="s">
        <v>1644</v>
      </c>
      <c r="AE1798" s="58">
        <v>0</v>
      </c>
      <c r="AF1798" s="55" t="s">
        <v>1644</v>
      </c>
      <c r="AG1798" s="55" t="s">
        <v>1644</v>
      </c>
      <c r="AH1798" s="55" t="s">
        <v>1644</v>
      </c>
      <c r="AI1798" s="55" t="s">
        <v>1644</v>
      </c>
      <c r="AJ1798" s="55" t="s">
        <v>1644</v>
      </c>
      <c r="AK1798" s="55" t="s">
        <v>1644</v>
      </c>
      <c r="AL1798" s="55" t="s">
        <v>1644</v>
      </c>
      <c r="AM1798" s="55" t="s">
        <v>3861</v>
      </c>
      <c r="AN1798" s="55" t="s">
        <v>1644</v>
      </c>
      <c r="AO1798" t="s">
        <v>3842</v>
      </c>
    </row>
    <row r="1799" spans="1:41" x14ac:dyDescent="0.25">
      <c r="A1799" s="56">
        <v>45777</v>
      </c>
      <c r="B1799" s="92" t="s">
        <v>2824</v>
      </c>
      <c r="C1799" s="55" t="s">
        <v>4327</v>
      </c>
      <c r="D1799" s="55" t="s">
        <v>3859</v>
      </c>
      <c r="E1799" s="55" t="s">
        <v>89</v>
      </c>
      <c r="F1799" s="55">
        <v>50900010</v>
      </c>
      <c r="G1799" s="55" t="s">
        <v>490</v>
      </c>
      <c r="H1799" s="55" t="s">
        <v>89</v>
      </c>
      <c r="I1799" s="57">
        <v>0</v>
      </c>
      <c r="J1799" s="57">
        <v>0</v>
      </c>
      <c r="K1799" s="55" t="s">
        <v>4318</v>
      </c>
      <c r="L1799" s="55" t="s">
        <v>1644</v>
      </c>
      <c r="M1799" s="55" t="s">
        <v>4327</v>
      </c>
      <c r="N1799" s="56">
        <v>45777</v>
      </c>
      <c r="O1799" s="55" t="s">
        <v>1644</v>
      </c>
      <c r="P1799" s="55" t="s">
        <v>4042</v>
      </c>
      <c r="Q1799" s="55" t="s">
        <v>4043</v>
      </c>
      <c r="R1799" s="55" t="s">
        <v>1644</v>
      </c>
      <c r="S1799" s="55" t="s">
        <v>1644</v>
      </c>
      <c r="T1799" s="55" t="s">
        <v>1644</v>
      </c>
      <c r="U1799" s="55" t="s">
        <v>4084</v>
      </c>
      <c r="V1799" s="55" t="s">
        <v>1881</v>
      </c>
      <c r="W1799" s="55" t="s">
        <v>1644</v>
      </c>
      <c r="X1799" s="56"/>
      <c r="Y1799" s="55" t="s">
        <v>1644</v>
      </c>
      <c r="Z1799" s="56"/>
      <c r="AA1799" s="55" t="s">
        <v>1644</v>
      </c>
      <c r="AB1799" s="59">
        <v>1</v>
      </c>
      <c r="AC1799" s="55" t="s">
        <v>1554</v>
      </c>
      <c r="AD1799" s="55" t="s">
        <v>1644</v>
      </c>
      <c r="AE1799" s="58">
        <v>0</v>
      </c>
      <c r="AF1799" s="55" t="s">
        <v>1644</v>
      </c>
      <c r="AG1799" s="55" t="s">
        <v>1644</v>
      </c>
      <c r="AH1799" s="55" t="s">
        <v>1644</v>
      </c>
      <c r="AI1799" s="55" t="s">
        <v>1644</v>
      </c>
      <c r="AJ1799" s="55" t="s">
        <v>1644</v>
      </c>
      <c r="AK1799" s="55" t="s">
        <v>1644</v>
      </c>
      <c r="AL1799" s="55" t="s">
        <v>1644</v>
      </c>
      <c r="AM1799" s="55" t="s">
        <v>3861</v>
      </c>
      <c r="AN1799" s="55" t="s">
        <v>1644</v>
      </c>
      <c r="AO1799" t="s">
        <v>4371</v>
      </c>
    </row>
    <row r="1800" spans="1:41" x14ac:dyDescent="0.25">
      <c r="A1800" s="56">
        <v>45777</v>
      </c>
      <c r="B1800" s="92" t="s">
        <v>2824</v>
      </c>
      <c r="C1800" s="55" t="s">
        <v>4327</v>
      </c>
      <c r="D1800" s="55" t="s">
        <v>3859</v>
      </c>
      <c r="E1800" s="55" t="s">
        <v>89</v>
      </c>
      <c r="F1800" s="55">
        <v>50900010</v>
      </c>
      <c r="G1800" s="55" t="s">
        <v>490</v>
      </c>
      <c r="H1800" s="55" t="s">
        <v>89</v>
      </c>
      <c r="I1800" s="57">
        <v>50.52</v>
      </c>
      <c r="J1800" s="57">
        <v>50.52</v>
      </c>
      <c r="K1800" s="55" t="s">
        <v>4318</v>
      </c>
      <c r="L1800" s="55" t="s">
        <v>1644</v>
      </c>
      <c r="M1800" s="55" t="s">
        <v>4327</v>
      </c>
      <c r="N1800" s="56">
        <v>45777</v>
      </c>
      <c r="O1800" s="55" t="s">
        <v>1644</v>
      </c>
      <c r="P1800" s="55" t="s">
        <v>329</v>
      </c>
      <c r="Q1800" s="55" t="s">
        <v>330</v>
      </c>
      <c r="R1800" s="55" t="s">
        <v>1644</v>
      </c>
      <c r="S1800" s="55" t="s">
        <v>1644</v>
      </c>
      <c r="T1800" s="55" t="s">
        <v>1644</v>
      </c>
      <c r="U1800" s="55" t="s">
        <v>4036</v>
      </c>
      <c r="V1800" s="55" t="s">
        <v>1881</v>
      </c>
      <c r="W1800" s="55" t="s">
        <v>1644</v>
      </c>
      <c r="X1800" s="56"/>
      <c r="Y1800" s="55" t="s">
        <v>1644</v>
      </c>
      <c r="Z1800" s="56"/>
      <c r="AA1800" s="55" t="s">
        <v>1644</v>
      </c>
      <c r="AB1800" s="59">
        <v>793864</v>
      </c>
      <c r="AC1800" s="55" t="s">
        <v>1554</v>
      </c>
      <c r="AD1800" s="55" t="s">
        <v>1644</v>
      </c>
      <c r="AE1800" s="58">
        <v>0</v>
      </c>
      <c r="AF1800" s="55" t="s">
        <v>1644</v>
      </c>
      <c r="AG1800" s="55" t="s">
        <v>1644</v>
      </c>
      <c r="AH1800" s="55" t="s">
        <v>1644</v>
      </c>
      <c r="AI1800" s="55" t="s">
        <v>1644</v>
      </c>
      <c r="AJ1800" s="55" t="s">
        <v>1644</v>
      </c>
      <c r="AK1800" s="55" t="s">
        <v>1644</v>
      </c>
      <c r="AL1800" s="55" t="s">
        <v>1644</v>
      </c>
      <c r="AM1800" s="55" t="s">
        <v>3861</v>
      </c>
      <c r="AN1800" s="55" t="s">
        <v>1644</v>
      </c>
      <c r="AO1800" t="s">
        <v>3842</v>
      </c>
    </row>
    <row r="1801" spans="1:41" x14ac:dyDescent="0.25">
      <c r="A1801" s="56">
        <v>45777</v>
      </c>
      <c r="B1801" s="92" t="s">
        <v>2824</v>
      </c>
      <c r="C1801" s="55" t="s">
        <v>4327</v>
      </c>
      <c r="D1801" s="55" t="s">
        <v>3859</v>
      </c>
      <c r="E1801" s="55" t="s">
        <v>89</v>
      </c>
      <c r="F1801" s="55">
        <v>50900010</v>
      </c>
      <c r="G1801" s="55" t="s">
        <v>490</v>
      </c>
      <c r="H1801" s="55" t="s">
        <v>89</v>
      </c>
      <c r="I1801" s="57">
        <v>0</v>
      </c>
      <c r="J1801" s="57">
        <v>0</v>
      </c>
      <c r="K1801" s="55" t="s">
        <v>4318</v>
      </c>
      <c r="L1801" s="55" t="s">
        <v>1644</v>
      </c>
      <c r="M1801" s="55" t="s">
        <v>4327</v>
      </c>
      <c r="N1801" s="56">
        <v>45777</v>
      </c>
      <c r="O1801" s="55" t="s">
        <v>1644</v>
      </c>
      <c r="P1801" s="55" t="s">
        <v>4042</v>
      </c>
      <c r="Q1801" s="55" t="s">
        <v>4043</v>
      </c>
      <c r="R1801" s="55" t="s">
        <v>1644</v>
      </c>
      <c r="S1801" s="55" t="s">
        <v>1644</v>
      </c>
      <c r="T1801" s="55" t="s">
        <v>1644</v>
      </c>
      <c r="U1801" s="55" t="s">
        <v>4092</v>
      </c>
      <c r="V1801" s="55" t="s">
        <v>1881</v>
      </c>
      <c r="W1801" s="55" t="s">
        <v>1644</v>
      </c>
      <c r="X1801" s="56"/>
      <c r="Y1801" s="55" t="s">
        <v>1644</v>
      </c>
      <c r="Z1801" s="56"/>
      <c r="AA1801" s="55" t="s">
        <v>1644</v>
      </c>
      <c r="AB1801" s="59">
        <v>1</v>
      </c>
      <c r="AC1801" s="55" t="s">
        <v>1554</v>
      </c>
      <c r="AD1801" s="55" t="s">
        <v>1644</v>
      </c>
      <c r="AE1801" s="58">
        <v>0</v>
      </c>
      <c r="AF1801" s="55" t="s">
        <v>1644</v>
      </c>
      <c r="AG1801" s="55" t="s">
        <v>1644</v>
      </c>
      <c r="AH1801" s="55" t="s">
        <v>1644</v>
      </c>
      <c r="AI1801" s="55" t="s">
        <v>1644</v>
      </c>
      <c r="AJ1801" s="55" t="s">
        <v>1644</v>
      </c>
      <c r="AK1801" s="55" t="s">
        <v>1644</v>
      </c>
      <c r="AL1801" s="55" t="s">
        <v>1644</v>
      </c>
      <c r="AM1801" s="55" t="s">
        <v>3861</v>
      </c>
      <c r="AN1801" s="55" t="s">
        <v>1644</v>
      </c>
      <c r="AO1801" t="s">
        <v>4371</v>
      </c>
    </row>
    <row r="1802" spans="1:41" x14ac:dyDescent="0.25">
      <c r="A1802" s="56">
        <v>45777</v>
      </c>
      <c r="B1802" s="92" t="s">
        <v>2824</v>
      </c>
      <c r="C1802" s="55" t="s">
        <v>4327</v>
      </c>
      <c r="D1802" s="55" t="s">
        <v>3859</v>
      </c>
      <c r="E1802" s="55" t="s">
        <v>89</v>
      </c>
      <c r="F1802" s="55">
        <v>50900010</v>
      </c>
      <c r="G1802" s="55" t="s">
        <v>490</v>
      </c>
      <c r="H1802" s="55" t="s">
        <v>89</v>
      </c>
      <c r="I1802" s="57">
        <v>0</v>
      </c>
      <c r="J1802" s="57">
        <v>0</v>
      </c>
      <c r="K1802" s="55" t="s">
        <v>4318</v>
      </c>
      <c r="L1802" s="55" t="s">
        <v>1644</v>
      </c>
      <c r="M1802" s="55" t="s">
        <v>4327</v>
      </c>
      <c r="N1802" s="56">
        <v>45777</v>
      </c>
      <c r="O1802" s="55" t="s">
        <v>1644</v>
      </c>
      <c r="P1802" s="55" t="s">
        <v>329</v>
      </c>
      <c r="Q1802" s="55" t="s">
        <v>330</v>
      </c>
      <c r="R1802" s="55" t="s">
        <v>1644</v>
      </c>
      <c r="S1802" s="55" t="s">
        <v>1644</v>
      </c>
      <c r="T1802" s="55" t="s">
        <v>1644</v>
      </c>
      <c r="U1802" s="55" t="s">
        <v>4041</v>
      </c>
      <c r="V1802" s="55" t="s">
        <v>1881</v>
      </c>
      <c r="W1802" s="55" t="s">
        <v>1644</v>
      </c>
      <c r="X1802" s="56"/>
      <c r="Y1802" s="55" t="s">
        <v>1644</v>
      </c>
      <c r="Z1802" s="56"/>
      <c r="AA1802" s="55" t="s">
        <v>1644</v>
      </c>
      <c r="AB1802" s="59">
        <v>1</v>
      </c>
      <c r="AC1802" s="55" t="s">
        <v>1554</v>
      </c>
      <c r="AD1802" s="55" t="s">
        <v>1644</v>
      </c>
      <c r="AE1802" s="58">
        <v>0</v>
      </c>
      <c r="AF1802" s="55" t="s">
        <v>1644</v>
      </c>
      <c r="AG1802" s="55" t="s">
        <v>1644</v>
      </c>
      <c r="AH1802" s="55" t="s">
        <v>1644</v>
      </c>
      <c r="AI1802" s="55" t="s">
        <v>1644</v>
      </c>
      <c r="AJ1802" s="55" t="s">
        <v>1644</v>
      </c>
      <c r="AK1802" s="55" t="s">
        <v>1644</v>
      </c>
      <c r="AL1802" s="55" t="s">
        <v>1644</v>
      </c>
      <c r="AM1802" s="55" t="s">
        <v>3861</v>
      </c>
      <c r="AN1802" s="55" t="s">
        <v>1644</v>
      </c>
      <c r="AO1802" t="s">
        <v>3842</v>
      </c>
    </row>
    <row r="1803" spans="1:41" x14ac:dyDescent="0.25">
      <c r="A1803" s="56">
        <v>45777</v>
      </c>
      <c r="B1803" s="92" t="s">
        <v>2824</v>
      </c>
      <c r="C1803" s="55" t="s">
        <v>4327</v>
      </c>
      <c r="D1803" s="55" t="s">
        <v>3859</v>
      </c>
      <c r="E1803" s="55" t="s">
        <v>89</v>
      </c>
      <c r="F1803" s="55">
        <v>50900010</v>
      </c>
      <c r="G1803" s="55" t="s">
        <v>490</v>
      </c>
      <c r="H1803" s="55" t="s">
        <v>89</v>
      </c>
      <c r="I1803" s="57">
        <v>0</v>
      </c>
      <c r="J1803" s="57">
        <v>0</v>
      </c>
      <c r="K1803" s="55" t="s">
        <v>4318</v>
      </c>
      <c r="L1803" s="55" t="s">
        <v>1644</v>
      </c>
      <c r="M1803" s="55" t="s">
        <v>4327</v>
      </c>
      <c r="N1803" s="56">
        <v>45777</v>
      </c>
      <c r="O1803" s="55" t="s">
        <v>1644</v>
      </c>
      <c r="P1803" s="55" t="s">
        <v>4042</v>
      </c>
      <c r="Q1803" s="55" t="s">
        <v>4043</v>
      </c>
      <c r="R1803" s="55" t="s">
        <v>1644</v>
      </c>
      <c r="S1803" s="55" t="s">
        <v>1644</v>
      </c>
      <c r="T1803" s="55" t="s">
        <v>1644</v>
      </c>
      <c r="U1803" s="55" t="s">
        <v>4118</v>
      </c>
      <c r="V1803" s="55" t="s">
        <v>1881</v>
      </c>
      <c r="W1803" s="55" t="s">
        <v>1644</v>
      </c>
      <c r="X1803" s="56"/>
      <c r="Y1803" s="55" t="s">
        <v>1644</v>
      </c>
      <c r="Z1803" s="56"/>
      <c r="AA1803" s="55" t="s">
        <v>1644</v>
      </c>
      <c r="AB1803" s="59">
        <v>1</v>
      </c>
      <c r="AC1803" s="55" t="s">
        <v>1554</v>
      </c>
      <c r="AD1803" s="55" t="s">
        <v>1644</v>
      </c>
      <c r="AE1803" s="58">
        <v>0</v>
      </c>
      <c r="AF1803" s="55" t="s">
        <v>1644</v>
      </c>
      <c r="AG1803" s="55" t="s">
        <v>1644</v>
      </c>
      <c r="AH1803" s="55" t="s">
        <v>1644</v>
      </c>
      <c r="AI1803" s="55" t="s">
        <v>1644</v>
      </c>
      <c r="AJ1803" s="55" t="s">
        <v>1644</v>
      </c>
      <c r="AK1803" s="55" t="s">
        <v>1644</v>
      </c>
      <c r="AL1803" s="55" t="s">
        <v>1644</v>
      </c>
      <c r="AM1803" s="55" t="s">
        <v>3861</v>
      </c>
      <c r="AN1803" s="55" t="s">
        <v>1644</v>
      </c>
      <c r="AO1803" t="s">
        <v>4371</v>
      </c>
    </row>
    <row r="1804" spans="1:41" x14ac:dyDescent="0.25">
      <c r="A1804" s="56">
        <v>45777</v>
      </c>
      <c r="B1804" s="92" t="s">
        <v>2824</v>
      </c>
      <c r="C1804" s="55" t="s">
        <v>4327</v>
      </c>
      <c r="D1804" s="55" t="s">
        <v>3859</v>
      </c>
      <c r="E1804" s="55" t="s">
        <v>89</v>
      </c>
      <c r="F1804" s="55">
        <v>50900020</v>
      </c>
      <c r="G1804" s="55" t="s">
        <v>492</v>
      </c>
      <c r="H1804" s="55" t="s">
        <v>89</v>
      </c>
      <c r="I1804" s="57">
        <v>434.17</v>
      </c>
      <c r="J1804" s="57">
        <v>434.17</v>
      </c>
      <c r="K1804" s="55" t="s">
        <v>4318</v>
      </c>
      <c r="L1804" s="55" t="s">
        <v>1644</v>
      </c>
      <c r="M1804" s="55" t="s">
        <v>4327</v>
      </c>
      <c r="N1804" s="56">
        <v>45777</v>
      </c>
      <c r="O1804" s="55" t="s">
        <v>1644</v>
      </c>
      <c r="P1804" s="55" t="s">
        <v>329</v>
      </c>
      <c r="Q1804" s="55" t="s">
        <v>330</v>
      </c>
      <c r="R1804" s="55" t="s">
        <v>1644</v>
      </c>
      <c r="S1804" s="55" t="s">
        <v>1644</v>
      </c>
      <c r="T1804" s="55" t="s">
        <v>1644</v>
      </c>
      <c r="U1804" s="55" t="s">
        <v>4078</v>
      </c>
      <c r="V1804" s="55" t="s">
        <v>1881</v>
      </c>
      <c r="W1804" s="55" t="s">
        <v>1644</v>
      </c>
      <c r="X1804" s="56"/>
      <c r="Y1804" s="55" t="s">
        <v>1644</v>
      </c>
      <c r="Z1804" s="56"/>
      <c r="AA1804" s="55" t="s">
        <v>1644</v>
      </c>
      <c r="AB1804" s="59">
        <v>6898297</v>
      </c>
      <c r="AC1804" s="55" t="s">
        <v>1554</v>
      </c>
      <c r="AD1804" s="55" t="s">
        <v>1644</v>
      </c>
      <c r="AE1804" s="58">
        <v>0</v>
      </c>
      <c r="AF1804" s="55" t="s">
        <v>1644</v>
      </c>
      <c r="AG1804" s="55" t="s">
        <v>1644</v>
      </c>
      <c r="AH1804" s="55" t="s">
        <v>1644</v>
      </c>
      <c r="AI1804" s="55" t="s">
        <v>1644</v>
      </c>
      <c r="AJ1804" s="55" t="s">
        <v>1644</v>
      </c>
      <c r="AK1804" s="55" t="s">
        <v>1644</v>
      </c>
      <c r="AL1804" s="55" t="s">
        <v>1644</v>
      </c>
      <c r="AM1804" s="55" t="s">
        <v>3861</v>
      </c>
      <c r="AN1804" s="55" t="s">
        <v>1644</v>
      </c>
      <c r="AO1804" t="s">
        <v>3842</v>
      </c>
    </row>
    <row r="1805" spans="1:41" x14ac:dyDescent="0.25">
      <c r="A1805" s="56">
        <v>45777</v>
      </c>
      <c r="B1805" s="92" t="s">
        <v>2824</v>
      </c>
      <c r="C1805" s="55" t="s">
        <v>4327</v>
      </c>
      <c r="D1805" s="55" t="s">
        <v>3859</v>
      </c>
      <c r="E1805" s="55" t="s">
        <v>89</v>
      </c>
      <c r="F1805" s="55">
        <v>50900020</v>
      </c>
      <c r="G1805" s="55" t="s">
        <v>492</v>
      </c>
      <c r="H1805" s="55" t="s">
        <v>89</v>
      </c>
      <c r="I1805" s="57">
        <v>478.54</v>
      </c>
      <c r="J1805" s="57">
        <v>478.54</v>
      </c>
      <c r="K1805" s="55" t="s">
        <v>4318</v>
      </c>
      <c r="L1805" s="55" t="s">
        <v>1644</v>
      </c>
      <c r="M1805" s="55" t="s">
        <v>4327</v>
      </c>
      <c r="N1805" s="56">
        <v>45777</v>
      </c>
      <c r="O1805" s="55" t="s">
        <v>1644</v>
      </c>
      <c r="P1805" s="55" t="s">
        <v>329</v>
      </c>
      <c r="Q1805" s="55" t="s">
        <v>330</v>
      </c>
      <c r="R1805" s="55" t="s">
        <v>1644</v>
      </c>
      <c r="S1805" s="55" t="s">
        <v>1644</v>
      </c>
      <c r="T1805" s="55" t="s">
        <v>1644</v>
      </c>
      <c r="U1805" s="55" t="s">
        <v>4083</v>
      </c>
      <c r="V1805" s="55" t="s">
        <v>1881</v>
      </c>
      <c r="W1805" s="55" t="s">
        <v>1644</v>
      </c>
      <c r="X1805" s="56"/>
      <c r="Y1805" s="55" t="s">
        <v>1644</v>
      </c>
      <c r="Z1805" s="56"/>
      <c r="AA1805" s="55" t="s">
        <v>1644</v>
      </c>
      <c r="AB1805" s="59">
        <v>7518534</v>
      </c>
      <c r="AC1805" s="55" t="s">
        <v>1554</v>
      </c>
      <c r="AD1805" s="55" t="s">
        <v>1644</v>
      </c>
      <c r="AE1805" s="58">
        <v>0</v>
      </c>
      <c r="AF1805" s="55" t="s">
        <v>1644</v>
      </c>
      <c r="AG1805" s="55" t="s">
        <v>1644</v>
      </c>
      <c r="AH1805" s="55" t="s">
        <v>1644</v>
      </c>
      <c r="AI1805" s="55" t="s">
        <v>1644</v>
      </c>
      <c r="AJ1805" s="55" t="s">
        <v>1644</v>
      </c>
      <c r="AK1805" s="55" t="s">
        <v>1644</v>
      </c>
      <c r="AL1805" s="55" t="s">
        <v>1644</v>
      </c>
      <c r="AM1805" s="55" t="s">
        <v>3861</v>
      </c>
      <c r="AN1805" s="55" t="s">
        <v>1644</v>
      </c>
      <c r="AO1805" t="s">
        <v>3842</v>
      </c>
    </row>
    <row r="1806" spans="1:41" x14ac:dyDescent="0.25">
      <c r="A1806" s="56">
        <v>45777</v>
      </c>
      <c r="B1806" s="92" t="s">
        <v>2824</v>
      </c>
      <c r="C1806" s="55" t="s">
        <v>4327</v>
      </c>
      <c r="D1806" s="55" t="s">
        <v>3859</v>
      </c>
      <c r="E1806" s="55" t="s">
        <v>89</v>
      </c>
      <c r="F1806" s="55">
        <v>50900010</v>
      </c>
      <c r="G1806" s="55" t="s">
        <v>490</v>
      </c>
      <c r="H1806" s="55" t="s">
        <v>89</v>
      </c>
      <c r="I1806" s="57">
        <v>0</v>
      </c>
      <c r="J1806" s="57">
        <v>0</v>
      </c>
      <c r="K1806" s="55" t="s">
        <v>4318</v>
      </c>
      <c r="L1806" s="55" t="s">
        <v>1644</v>
      </c>
      <c r="M1806" s="55" t="s">
        <v>4327</v>
      </c>
      <c r="N1806" s="56">
        <v>45777</v>
      </c>
      <c r="O1806" s="55" t="s">
        <v>1644</v>
      </c>
      <c r="P1806" s="55" t="s">
        <v>329</v>
      </c>
      <c r="Q1806" s="55" t="s">
        <v>330</v>
      </c>
      <c r="R1806" s="55" t="s">
        <v>1644</v>
      </c>
      <c r="S1806" s="55" t="s">
        <v>1644</v>
      </c>
      <c r="T1806" s="55" t="s">
        <v>1644</v>
      </c>
      <c r="U1806" s="55" t="s">
        <v>4065</v>
      </c>
      <c r="V1806" s="55" t="s">
        <v>1881</v>
      </c>
      <c r="W1806" s="55" t="s">
        <v>1644</v>
      </c>
      <c r="X1806" s="56"/>
      <c r="Y1806" s="55" t="s">
        <v>1644</v>
      </c>
      <c r="Z1806" s="56"/>
      <c r="AA1806" s="55" t="s">
        <v>1644</v>
      </c>
      <c r="AB1806" s="59">
        <v>1</v>
      </c>
      <c r="AC1806" s="55" t="s">
        <v>1554</v>
      </c>
      <c r="AD1806" s="55" t="s">
        <v>1644</v>
      </c>
      <c r="AE1806" s="58">
        <v>0</v>
      </c>
      <c r="AF1806" s="55" t="s">
        <v>1644</v>
      </c>
      <c r="AG1806" s="55" t="s">
        <v>1644</v>
      </c>
      <c r="AH1806" s="55" t="s">
        <v>1644</v>
      </c>
      <c r="AI1806" s="55" t="s">
        <v>1644</v>
      </c>
      <c r="AJ1806" s="55" t="s">
        <v>1644</v>
      </c>
      <c r="AK1806" s="55" t="s">
        <v>1644</v>
      </c>
      <c r="AL1806" s="55" t="s">
        <v>1644</v>
      </c>
      <c r="AM1806" s="55" t="s">
        <v>3861</v>
      </c>
      <c r="AN1806" s="55" t="s">
        <v>1644</v>
      </c>
      <c r="AO1806" t="s">
        <v>3842</v>
      </c>
    </row>
    <row r="1807" spans="1:41" x14ac:dyDescent="0.25">
      <c r="A1807" s="56">
        <v>45777</v>
      </c>
      <c r="B1807" s="92" t="s">
        <v>2824</v>
      </c>
      <c r="C1807" s="55" t="s">
        <v>4327</v>
      </c>
      <c r="D1807" s="55" t="s">
        <v>3859</v>
      </c>
      <c r="E1807" s="55" t="s">
        <v>89</v>
      </c>
      <c r="F1807" s="55">
        <v>50900010</v>
      </c>
      <c r="G1807" s="55" t="s">
        <v>490</v>
      </c>
      <c r="H1807" s="55" t="s">
        <v>89</v>
      </c>
      <c r="I1807" s="57">
        <v>0</v>
      </c>
      <c r="J1807" s="57">
        <v>0</v>
      </c>
      <c r="K1807" s="55" t="s">
        <v>4318</v>
      </c>
      <c r="L1807" s="55" t="s">
        <v>1644</v>
      </c>
      <c r="M1807" s="55" t="s">
        <v>4327</v>
      </c>
      <c r="N1807" s="56">
        <v>45777</v>
      </c>
      <c r="O1807" s="55" t="s">
        <v>1644</v>
      </c>
      <c r="P1807" s="55" t="s">
        <v>329</v>
      </c>
      <c r="Q1807" s="55" t="s">
        <v>330</v>
      </c>
      <c r="R1807" s="55" t="s">
        <v>1644</v>
      </c>
      <c r="S1807" s="55" t="s">
        <v>1644</v>
      </c>
      <c r="T1807" s="55" t="s">
        <v>1644</v>
      </c>
      <c r="U1807" s="55" t="s">
        <v>4069</v>
      </c>
      <c r="V1807" s="55" t="s">
        <v>1881</v>
      </c>
      <c r="W1807" s="55" t="s">
        <v>1644</v>
      </c>
      <c r="X1807" s="56"/>
      <c r="Y1807" s="55" t="s">
        <v>1644</v>
      </c>
      <c r="Z1807" s="56"/>
      <c r="AA1807" s="55" t="s">
        <v>1644</v>
      </c>
      <c r="AB1807" s="59">
        <v>1</v>
      </c>
      <c r="AC1807" s="55" t="s">
        <v>1554</v>
      </c>
      <c r="AD1807" s="55" t="s">
        <v>1644</v>
      </c>
      <c r="AE1807" s="58">
        <v>0</v>
      </c>
      <c r="AF1807" s="55" t="s">
        <v>1644</v>
      </c>
      <c r="AG1807" s="55" t="s">
        <v>1644</v>
      </c>
      <c r="AH1807" s="55" t="s">
        <v>1644</v>
      </c>
      <c r="AI1807" s="55" t="s">
        <v>1644</v>
      </c>
      <c r="AJ1807" s="55" t="s">
        <v>1644</v>
      </c>
      <c r="AK1807" s="55" t="s">
        <v>1644</v>
      </c>
      <c r="AL1807" s="55" t="s">
        <v>1644</v>
      </c>
      <c r="AM1807" s="55" t="s">
        <v>3861</v>
      </c>
      <c r="AN1807" s="55" t="s">
        <v>1644</v>
      </c>
      <c r="AO1807" t="s">
        <v>3842</v>
      </c>
    </row>
    <row r="1808" spans="1:41" x14ac:dyDescent="0.25">
      <c r="A1808" s="56">
        <v>45777</v>
      </c>
      <c r="B1808" s="92" t="s">
        <v>2824</v>
      </c>
      <c r="C1808" s="55" t="s">
        <v>4327</v>
      </c>
      <c r="D1808" s="55" t="s">
        <v>3859</v>
      </c>
      <c r="E1808" s="55" t="s">
        <v>89</v>
      </c>
      <c r="F1808" s="55">
        <v>50900010</v>
      </c>
      <c r="G1808" s="55" t="s">
        <v>490</v>
      </c>
      <c r="H1808" s="55" t="s">
        <v>89</v>
      </c>
      <c r="I1808" s="57">
        <v>0</v>
      </c>
      <c r="J1808" s="57">
        <v>0</v>
      </c>
      <c r="K1808" s="55" t="s">
        <v>4318</v>
      </c>
      <c r="L1808" s="55" t="s">
        <v>1644</v>
      </c>
      <c r="M1808" s="55" t="s">
        <v>4327</v>
      </c>
      <c r="N1808" s="56">
        <v>45777</v>
      </c>
      <c r="O1808" s="55" t="s">
        <v>1644</v>
      </c>
      <c r="P1808" s="55" t="s">
        <v>4042</v>
      </c>
      <c r="Q1808" s="55" t="s">
        <v>4043</v>
      </c>
      <c r="R1808" s="55" t="s">
        <v>1644</v>
      </c>
      <c r="S1808" s="55" t="s">
        <v>1644</v>
      </c>
      <c r="T1808" s="55" t="s">
        <v>1644</v>
      </c>
      <c r="U1808" s="55" t="s">
        <v>4050</v>
      </c>
      <c r="V1808" s="55" t="s">
        <v>1881</v>
      </c>
      <c r="W1808" s="55" t="s">
        <v>1644</v>
      </c>
      <c r="X1808" s="56"/>
      <c r="Y1808" s="55" t="s">
        <v>1644</v>
      </c>
      <c r="Z1808" s="56"/>
      <c r="AA1808" s="55" t="s">
        <v>1644</v>
      </c>
      <c r="AB1808" s="59">
        <v>1</v>
      </c>
      <c r="AC1808" s="55" t="s">
        <v>1554</v>
      </c>
      <c r="AD1808" s="55" t="s">
        <v>1644</v>
      </c>
      <c r="AE1808" s="58">
        <v>0</v>
      </c>
      <c r="AF1808" s="55" t="s">
        <v>1644</v>
      </c>
      <c r="AG1808" s="55" t="s">
        <v>1644</v>
      </c>
      <c r="AH1808" s="55" t="s">
        <v>1644</v>
      </c>
      <c r="AI1808" s="55" t="s">
        <v>1644</v>
      </c>
      <c r="AJ1808" s="55" t="s">
        <v>1644</v>
      </c>
      <c r="AK1808" s="55" t="s">
        <v>1644</v>
      </c>
      <c r="AL1808" s="55" t="s">
        <v>1644</v>
      </c>
      <c r="AM1808" s="55" t="s">
        <v>3861</v>
      </c>
      <c r="AN1808" s="55" t="s">
        <v>1644</v>
      </c>
      <c r="AO1808" t="s">
        <v>4371</v>
      </c>
    </row>
    <row r="1809" spans="1:41" x14ac:dyDescent="0.25">
      <c r="A1809" s="56">
        <v>45777</v>
      </c>
      <c r="B1809" s="92" t="s">
        <v>2824</v>
      </c>
      <c r="C1809" s="55" t="s">
        <v>4327</v>
      </c>
      <c r="D1809" s="55" t="s">
        <v>3859</v>
      </c>
      <c r="E1809" s="55" t="s">
        <v>89</v>
      </c>
      <c r="F1809" s="55">
        <v>50900020</v>
      </c>
      <c r="G1809" s="55" t="s">
        <v>492</v>
      </c>
      <c r="H1809" s="55" t="s">
        <v>89</v>
      </c>
      <c r="I1809" s="57">
        <v>651.25</v>
      </c>
      <c r="J1809" s="57">
        <v>651.25</v>
      </c>
      <c r="K1809" s="55" t="s">
        <v>4318</v>
      </c>
      <c r="L1809" s="55" t="s">
        <v>1644</v>
      </c>
      <c r="M1809" s="55" t="s">
        <v>4327</v>
      </c>
      <c r="N1809" s="56">
        <v>45777</v>
      </c>
      <c r="O1809" s="55" t="s">
        <v>1644</v>
      </c>
      <c r="P1809" s="55" t="s">
        <v>329</v>
      </c>
      <c r="Q1809" s="55" t="s">
        <v>330</v>
      </c>
      <c r="R1809" s="55" t="s">
        <v>1644</v>
      </c>
      <c r="S1809" s="55" t="s">
        <v>1644</v>
      </c>
      <c r="T1809" s="55" t="s">
        <v>1644</v>
      </c>
      <c r="U1809" s="55" t="s">
        <v>4079</v>
      </c>
      <c r="V1809" s="55" t="s">
        <v>1881</v>
      </c>
      <c r="W1809" s="55" t="s">
        <v>1644</v>
      </c>
      <c r="X1809" s="56"/>
      <c r="Y1809" s="55" t="s">
        <v>1644</v>
      </c>
      <c r="Z1809" s="56"/>
      <c r="AA1809" s="55" t="s">
        <v>1644</v>
      </c>
      <c r="AB1809" s="59">
        <v>10148058</v>
      </c>
      <c r="AC1809" s="55" t="s">
        <v>1554</v>
      </c>
      <c r="AD1809" s="55" t="s">
        <v>1644</v>
      </c>
      <c r="AE1809" s="58">
        <v>0</v>
      </c>
      <c r="AF1809" s="55" t="s">
        <v>1644</v>
      </c>
      <c r="AG1809" s="55" t="s">
        <v>1644</v>
      </c>
      <c r="AH1809" s="55" t="s">
        <v>1644</v>
      </c>
      <c r="AI1809" s="55" t="s">
        <v>1644</v>
      </c>
      <c r="AJ1809" s="55" t="s">
        <v>1644</v>
      </c>
      <c r="AK1809" s="55" t="s">
        <v>1644</v>
      </c>
      <c r="AL1809" s="55" t="s">
        <v>1644</v>
      </c>
      <c r="AM1809" s="55" t="s">
        <v>3861</v>
      </c>
      <c r="AN1809" s="55" t="s">
        <v>1644</v>
      </c>
      <c r="AO1809" t="s">
        <v>3842</v>
      </c>
    </row>
    <row r="1810" spans="1:41" x14ac:dyDescent="0.25">
      <c r="A1810" s="56">
        <v>45777</v>
      </c>
      <c r="B1810" s="92" t="s">
        <v>2824</v>
      </c>
      <c r="C1810" s="55" t="s">
        <v>4327</v>
      </c>
      <c r="D1810" s="55" t="s">
        <v>3859</v>
      </c>
      <c r="E1810" s="55" t="s">
        <v>89</v>
      </c>
      <c r="F1810" s="55">
        <v>50900010</v>
      </c>
      <c r="G1810" s="55" t="s">
        <v>490</v>
      </c>
      <c r="H1810" s="55" t="s">
        <v>89</v>
      </c>
      <c r="I1810" s="57">
        <v>0</v>
      </c>
      <c r="J1810" s="57">
        <v>0</v>
      </c>
      <c r="K1810" s="55" t="s">
        <v>4318</v>
      </c>
      <c r="L1810" s="55" t="s">
        <v>1644</v>
      </c>
      <c r="M1810" s="55" t="s">
        <v>4327</v>
      </c>
      <c r="N1810" s="56">
        <v>45777</v>
      </c>
      <c r="O1810" s="55" t="s">
        <v>1644</v>
      </c>
      <c r="P1810" s="55" t="s">
        <v>329</v>
      </c>
      <c r="Q1810" s="55" t="s">
        <v>330</v>
      </c>
      <c r="R1810" s="55" t="s">
        <v>1644</v>
      </c>
      <c r="S1810" s="55" t="s">
        <v>1644</v>
      </c>
      <c r="T1810" s="55" t="s">
        <v>1644</v>
      </c>
      <c r="U1810" s="55" t="s">
        <v>4070</v>
      </c>
      <c r="V1810" s="55" t="s">
        <v>1881</v>
      </c>
      <c r="W1810" s="55" t="s">
        <v>1644</v>
      </c>
      <c r="X1810" s="56"/>
      <c r="Y1810" s="55" t="s">
        <v>1644</v>
      </c>
      <c r="Z1810" s="56"/>
      <c r="AA1810" s="55" t="s">
        <v>1644</v>
      </c>
      <c r="AB1810" s="59">
        <v>1</v>
      </c>
      <c r="AC1810" s="55" t="s">
        <v>1554</v>
      </c>
      <c r="AD1810" s="55" t="s">
        <v>1644</v>
      </c>
      <c r="AE1810" s="58">
        <v>0</v>
      </c>
      <c r="AF1810" s="55" t="s">
        <v>1644</v>
      </c>
      <c r="AG1810" s="55" t="s">
        <v>1644</v>
      </c>
      <c r="AH1810" s="55" t="s">
        <v>1644</v>
      </c>
      <c r="AI1810" s="55" t="s">
        <v>1644</v>
      </c>
      <c r="AJ1810" s="55" t="s">
        <v>1644</v>
      </c>
      <c r="AK1810" s="55" t="s">
        <v>1644</v>
      </c>
      <c r="AL1810" s="55" t="s">
        <v>1644</v>
      </c>
      <c r="AM1810" s="55" t="s">
        <v>3861</v>
      </c>
      <c r="AN1810" s="55" t="s">
        <v>1644</v>
      </c>
      <c r="AO1810" t="s">
        <v>3842</v>
      </c>
    </row>
    <row r="1811" spans="1:41" x14ac:dyDescent="0.25">
      <c r="A1811" s="56">
        <v>45777</v>
      </c>
      <c r="B1811" s="92" t="s">
        <v>2824</v>
      </c>
      <c r="C1811" s="55" t="s">
        <v>4327</v>
      </c>
      <c r="D1811" s="55" t="s">
        <v>3859</v>
      </c>
      <c r="E1811" s="55" t="s">
        <v>89</v>
      </c>
      <c r="F1811" s="55">
        <v>50900010</v>
      </c>
      <c r="G1811" s="55" t="s">
        <v>490</v>
      </c>
      <c r="H1811" s="55" t="s">
        <v>89</v>
      </c>
      <c r="I1811" s="57">
        <v>0</v>
      </c>
      <c r="J1811" s="57">
        <v>0</v>
      </c>
      <c r="K1811" s="55" t="s">
        <v>4318</v>
      </c>
      <c r="L1811" s="55" t="s">
        <v>1644</v>
      </c>
      <c r="M1811" s="55" t="s">
        <v>4327</v>
      </c>
      <c r="N1811" s="56">
        <v>45777</v>
      </c>
      <c r="O1811" s="55" t="s">
        <v>1644</v>
      </c>
      <c r="P1811" s="55" t="s">
        <v>4042</v>
      </c>
      <c r="Q1811" s="55" t="s">
        <v>4043</v>
      </c>
      <c r="R1811" s="55" t="s">
        <v>1644</v>
      </c>
      <c r="S1811" s="55" t="s">
        <v>1644</v>
      </c>
      <c r="T1811" s="55" t="s">
        <v>1644</v>
      </c>
      <c r="U1811" s="55" t="s">
        <v>4097</v>
      </c>
      <c r="V1811" s="55" t="s">
        <v>1881</v>
      </c>
      <c r="W1811" s="55" t="s">
        <v>1644</v>
      </c>
      <c r="X1811" s="56"/>
      <c r="Y1811" s="55" t="s">
        <v>1644</v>
      </c>
      <c r="Z1811" s="56"/>
      <c r="AA1811" s="55" t="s">
        <v>1644</v>
      </c>
      <c r="AB1811" s="59">
        <v>1</v>
      </c>
      <c r="AC1811" s="55" t="s">
        <v>1554</v>
      </c>
      <c r="AD1811" s="55" t="s">
        <v>1644</v>
      </c>
      <c r="AE1811" s="58">
        <v>0</v>
      </c>
      <c r="AF1811" s="55" t="s">
        <v>1644</v>
      </c>
      <c r="AG1811" s="55" t="s">
        <v>1644</v>
      </c>
      <c r="AH1811" s="55" t="s">
        <v>1644</v>
      </c>
      <c r="AI1811" s="55" t="s">
        <v>1644</v>
      </c>
      <c r="AJ1811" s="55" t="s">
        <v>1644</v>
      </c>
      <c r="AK1811" s="55" t="s">
        <v>1644</v>
      </c>
      <c r="AL1811" s="55" t="s">
        <v>1644</v>
      </c>
      <c r="AM1811" s="55" t="s">
        <v>3861</v>
      </c>
      <c r="AN1811" s="55" t="s">
        <v>1644</v>
      </c>
      <c r="AO1811" t="s">
        <v>4371</v>
      </c>
    </row>
    <row r="1812" spans="1:41" x14ac:dyDescent="0.25">
      <c r="A1812" s="56">
        <v>45777</v>
      </c>
      <c r="B1812" s="92" t="s">
        <v>2824</v>
      </c>
      <c r="C1812" s="55" t="s">
        <v>4327</v>
      </c>
      <c r="D1812" s="55" t="s">
        <v>3859</v>
      </c>
      <c r="E1812" s="55" t="s">
        <v>89</v>
      </c>
      <c r="F1812" s="55">
        <v>50900010</v>
      </c>
      <c r="G1812" s="55" t="s">
        <v>490</v>
      </c>
      <c r="H1812" s="55" t="s">
        <v>89</v>
      </c>
      <c r="I1812" s="57">
        <v>0</v>
      </c>
      <c r="J1812" s="57">
        <v>0</v>
      </c>
      <c r="K1812" s="55" t="s">
        <v>4318</v>
      </c>
      <c r="L1812" s="55" t="s">
        <v>1644</v>
      </c>
      <c r="M1812" s="55" t="s">
        <v>4327</v>
      </c>
      <c r="N1812" s="56">
        <v>45777</v>
      </c>
      <c r="O1812" s="55" t="s">
        <v>1644</v>
      </c>
      <c r="P1812" s="55" t="s">
        <v>4042</v>
      </c>
      <c r="Q1812" s="55" t="s">
        <v>4043</v>
      </c>
      <c r="R1812" s="55" t="s">
        <v>1644</v>
      </c>
      <c r="S1812" s="55" t="s">
        <v>1644</v>
      </c>
      <c r="T1812" s="55" t="s">
        <v>1644</v>
      </c>
      <c r="U1812" s="55" t="s">
        <v>4093</v>
      </c>
      <c r="V1812" s="55" t="s">
        <v>1881</v>
      </c>
      <c r="W1812" s="55" t="s">
        <v>1644</v>
      </c>
      <c r="X1812" s="56"/>
      <c r="Y1812" s="55" t="s">
        <v>1644</v>
      </c>
      <c r="Z1812" s="56"/>
      <c r="AA1812" s="55" t="s">
        <v>1644</v>
      </c>
      <c r="AB1812" s="59">
        <v>1</v>
      </c>
      <c r="AC1812" s="55" t="s">
        <v>1554</v>
      </c>
      <c r="AD1812" s="55" t="s">
        <v>1644</v>
      </c>
      <c r="AE1812" s="58">
        <v>0</v>
      </c>
      <c r="AF1812" s="55" t="s">
        <v>1644</v>
      </c>
      <c r="AG1812" s="55" t="s">
        <v>1644</v>
      </c>
      <c r="AH1812" s="55" t="s">
        <v>1644</v>
      </c>
      <c r="AI1812" s="55" t="s">
        <v>1644</v>
      </c>
      <c r="AJ1812" s="55" t="s">
        <v>1644</v>
      </c>
      <c r="AK1812" s="55" t="s">
        <v>1644</v>
      </c>
      <c r="AL1812" s="55" t="s">
        <v>1644</v>
      </c>
      <c r="AM1812" s="55" t="s">
        <v>3861</v>
      </c>
      <c r="AN1812" s="55" t="s">
        <v>1644</v>
      </c>
      <c r="AO1812" t="s">
        <v>4371</v>
      </c>
    </row>
    <row r="1813" spans="1:41" x14ac:dyDescent="0.25">
      <c r="A1813" s="56">
        <v>45777</v>
      </c>
      <c r="B1813" s="92" t="s">
        <v>2824</v>
      </c>
      <c r="C1813" s="55" t="s">
        <v>4327</v>
      </c>
      <c r="D1813" s="55" t="s">
        <v>3859</v>
      </c>
      <c r="E1813" s="55" t="s">
        <v>89</v>
      </c>
      <c r="F1813" s="55">
        <v>50900010</v>
      </c>
      <c r="G1813" s="55" t="s">
        <v>490</v>
      </c>
      <c r="H1813" s="55" t="s">
        <v>89</v>
      </c>
      <c r="I1813" s="57">
        <v>0</v>
      </c>
      <c r="J1813" s="57">
        <v>0</v>
      </c>
      <c r="K1813" s="55" t="s">
        <v>4318</v>
      </c>
      <c r="L1813" s="55" t="s">
        <v>1644</v>
      </c>
      <c r="M1813" s="55" t="s">
        <v>4327</v>
      </c>
      <c r="N1813" s="56">
        <v>45777</v>
      </c>
      <c r="O1813" s="55" t="s">
        <v>1644</v>
      </c>
      <c r="P1813" s="55" t="s">
        <v>4042</v>
      </c>
      <c r="Q1813" s="55" t="s">
        <v>4043</v>
      </c>
      <c r="R1813" s="55" t="s">
        <v>1644</v>
      </c>
      <c r="S1813" s="55" t="s">
        <v>1644</v>
      </c>
      <c r="T1813" s="55" t="s">
        <v>1644</v>
      </c>
      <c r="U1813" s="55" t="s">
        <v>4109</v>
      </c>
      <c r="V1813" s="55" t="s">
        <v>1881</v>
      </c>
      <c r="W1813" s="55" t="s">
        <v>1644</v>
      </c>
      <c r="X1813" s="56"/>
      <c r="Y1813" s="55" t="s">
        <v>1644</v>
      </c>
      <c r="Z1813" s="56"/>
      <c r="AA1813" s="55" t="s">
        <v>1644</v>
      </c>
      <c r="AB1813" s="59">
        <v>1</v>
      </c>
      <c r="AC1813" s="55" t="s">
        <v>1554</v>
      </c>
      <c r="AD1813" s="55" t="s">
        <v>1644</v>
      </c>
      <c r="AE1813" s="58">
        <v>0</v>
      </c>
      <c r="AF1813" s="55" t="s">
        <v>1644</v>
      </c>
      <c r="AG1813" s="55" t="s">
        <v>1644</v>
      </c>
      <c r="AH1813" s="55" t="s">
        <v>1644</v>
      </c>
      <c r="AI1813" s="55" t="s">
        <v>1644</v>
      </c>
      <c r="AJ1813" s="55" t="s">
        <v>1644</v>
      </c>
      <c r="AK1813" s="55" t="s">
        <v>1644</v>
      </c>
      <c r="AL1813" s="55" t="s">
        <v>1644</v>
      </c>
      <c r="AM1813" s="55" t="s">
        <v>3861</v>
      </c>
      <c r="AN1813" s="55" t="s">
        <v>1644</v>
      </c>
      <c r="AO1813" t="s">
        <v>4371</v>
      </c>
    </row>
    <row r="1814" spans="1:41" x14ac:dyDescent="0.25">
      <c r="A1814" s="56">
        <v>45777</v>
      </c>
      <c r="B1814" s="92" t="s">
        <v>2824</v>
      </c>
      <c r="C1814" s="55" t="s">
        <v>4327</v>
      </c>
      <c r="D1814" s="55" t="s">
        <v>3859</v>
      </c>
      <c r="E1814" s="55" t="s">
        <v>89</v>
      </c>
      <c r="F1814" s="55">
        <v>50900010</v>
      </c>
      <c r="G1814" s="55" t="s">
        <v>490</v>
      </c>
      <c r="H1814" s="55" t="s">
        <v>89</v>
      </c>
      <c r="I1814" s="57">
        <v>0</v>
      </c>
      <c r="J1814" s="57">
        <v>0</v>
      </c>
      <c r="K1814" s="55" t="s">
        <v>4318</v>
      </c>
      <c r="L1814" s="55" t="s">
        <v>1644</v>
      </c>
      <c r="M1814" s="55" t="s">
        <v>4327</v>
      </c>
      <c r="N1814" s="56">
        <v>45777</v>
      </c>
      <c r="O1814" s="55" t="s">
        <v>1644</v>
      </c>
      <c r="P1814" s="55" t="s">
        <v>4042</v>
      </c>
      <c r="Q1814" s="55" t="s">
        <v>4043</v>
      </c>
      <c r="R1814" s="55" t="s">
        <v>1644</v>
      </c>
      <c r="S1814" s="55" t="s">
        <v>1644</v>
      </c>
      <c r="T1814" s="55" t="s">
        <v>1644</v>
      </c>
      <c r="U1814" s="55" t="s">
        <v>4099</v>
      </c>
      <c r="V1814" s="55" t="s">
        <v>1881</v>
      </c>
      <c r="W1814" s="55" t="s">
        <v>1644</v>
      </c>
      <c r="X1814" s="56"/>
      <c r="Y1814" s="55" t="s">
        <v>1644</v>
      </c>
      <c r="Z1814" s="56"/>
      <c r="AA1814" s="55" t="s">
        <v>1644</v>
      </c>
      <c r="AB1814" s="59">
        <v>1</v>
      </c>
      <c r="AC1814" s="55" t="s">
        <v>1554</v>
      </c>
      <c r="AD1814" s="55" t="s">
        <v>1644</v>
      </c>
      <c r="AE1814" s="58">
        <v>0</v>
      </c>
      <c r="AF1814" s="55" t="s">
        <v>1644</v>
      </c>
      <c r="AG1814" s="55" t="s">
        <v>1644</v>
      </c>
      <c r="AH1814" s="55" t="s">
        <v>1644</v>
      </c>
      <c r="AI1814" s="55" t="s">
        <v>1644</v>
      </c>
      <c r="AJ1814" s="55" t="s">
        <v>1644</v>
      </c>
      <c r="AK1814" s="55" t="s">
        <v>1644</v>
      </c>
      <c r="AL1814" s="55" t="s">
        <v>1644</v>
      </c>
      <c r="AM1814" s="55" t="s">
        <v>3861</v>
      </c>
      <c r="AN1814" s="55" t="s">
        <v>1644</v>
      </c>
      <c r="AO1814" t="s">
        <v>4371</v>
      </c>
    </row>
    <row r="1815" spans="1:41" x14ac:dyDescent="0.25">
      <c r="A1815" s="56">
        <v>45777</v>
      </c>
      <c r="B1815" s="92" t="s">
        <v>2824</v>
      </c>
      <c r="C1815" s="55" t="s">
        <v>4327</v>
      </c>
      <c r="D1815" s="55" t="s">
        <v>3859</v>
      </c>
      <c r="E1815" s="55" t="s">
        <v>89</v>
      </c>
      <c r="F1815" s="55">
        <v>50900010</v>
      </c>
      <c r="G1815" s="55" t="s">
        <v>490</v>
      </c>
      <c r="H1815" s="55" t="s">
        <v>89</v>
      </c>
      <c r="I1815" s="57">
        <v>145.5</v>
      </c>
      <c r="J1815" s="57">
        <v>145.5</v>
      </c>
      <c r="K1815" s="55" t="s">
        <v>4318</v>
      </c>
      <c r="L1815" s="55" t="s">
        <v>1644</v>
      </c>
      <c r="M1815" s="55" t="s">
        <v>4327</v>
      </c>
      <c r="N1815" s="56">
        <v>45777</v>
      </c>
      <c r="O1815" s="55" t="s">
        <v>1644</v>
      </c>
      <c r="P1815" s="55" t="s">
        <v>329</v>
      </c>
      <c r="Q1815" s="55" t="s">
        <v>330</v>
      </c>
      <c r="R1815" s="55" t="s">
        <v>1644</v>
      </c>
      <c r="S1815" s="55" t="s">
        <v>1644</v>
      </c>
      <c r="T1815" s="55" t="s">
        <v>1644</v>
      </c>
      <c r="U1815" s="55" t="s">
        <v>4037</v>
      </c>
      <c r="V1815" s="55" t="s">
        <v>1881</v>
      </c>
      <c r="W1815" s="55" t="s">
        <v>1644</v>
      </c>
      <c r="X1815" s="56"/>
      <c r="Y1815" s="55" t="s">
        <v>1644</v>
      </c>
      <c r="Z1815" s="56"/>
      <c r="AA1815" s="55" t="s">
        <v>1644</v>
      </c>
      <c r="AB1815" s="59">
        <v>2327915</v>
      </c>
      <c r="AC1815" s="55" t="s">
        <v>1554</v>
      </c>
      <c r="AD1815" s="55" t="s">
        <v>1644</v>
      </c>
      <c r="AE1815" s="58">
        <v>0</v>
      </c>
      <c r="AF1815" s="55" t="s">
        <v>1644</v>
      </c>
      <c r="AG1815" s="55" t="s">
        <v>1644</v>
      </c>
      <c r="AH1815" s="55" t="s">
        <v>1644</v>
      </c>
      <c r="AI1815" s="55" t="s">
        <v>1644</v>
      </c>
      <c r="AJ1815" s="55" t="s">
        <v>1644</v>
      </c>
      <c r="AK1815" s="55" t="s">
        <v>1644</v>
      </c>
      <c r="AL1815" s="55" t="s">
        <v>1644</v>
      </c>
      <c r="AM1815" s="55" t="s">
        <v>3861</v>
      </c>
      <c r="AN1815" s="55" t="s">
        <v>1644</v>
      </c>
      <c r="AO1815" t="s">
        <v>3842</v>
      </c>
    </row>
    <row r="1816" spans="1:41" x14ac:dyDescent="0.25">
      <c r="A1816" s="56">
        <v>45777</v>
      </c>
      <c r="B1816" s="92" t="s">
        <v>2824</v>
      </c>
      <c r="C1816" s="55" t="s">
        <v>4327</v>
      </c>
      <c r="D1816" s="55" t="s">
        <v>3859</v>
      </c>
      <c r="E1816" s="55" t="s">
        <v>89</v>
      </c>
      <c r="F1816" s="55">
        <v>50900010</v>
      </c>
      <c r="G1816" s="55" t="s">
        <v>490</v>
      </c>
      <c r="H1816" s="55" t="s">
        <v>89</v>
      </c>
      <c r="I1816" s="57">
        <v>0.2</v>
      </c>
      <c r="J1816" s="57">
        <v>0.2</v>
      </c>
      <c r="K1816" s="55" t="s">
        <v>4318</v>
      </c>
      <c r="L1816" s="55" t="s">
        <v>1644</v>
      </c>
      <c r="M1816" s="55" t="s">
        <v>4327</v>
      </c>
      <c r="N1816" s="56">
        <v>45777</v>
      </c>
      <c r="O1816" s="55" t="s">
        <v>1644</v>
      </c>
      <c r="P1816" s="55" t="s">
        <v>329</v>
      </c>
      <c r="Q1816" s="55" t="s">
        <v>330</v>
      </c>
      <c r="R1816" s="55" t="s">
        <v>1644</v>
      </c>
      <c r="S1816" s="55" t="s">
        <v>1644</v>
      </c>
      <c r="T1816" s="55" t="s">
        <v>1644</v>
      </c>
      <c r="U1816" s="55" t="s">
        <v>4052</v>
      </c>
      <c r="V1816" s="55" t="s">
        <v>1718</v>
      </c>
      <c r="W1816" s="55" t="s">
        <v>1644</v>
      </c>
      <c r="X1816" s="56"/>
      <c r="Y1816" s="55" t="s">
        <v>1644</v>
      </c>
      <c r="Z1816" s="56"/>
      <c r="AA1816" s="55" t="s">
        <v>1644</v>
      </c>
      <c r="AB1816" s="59">
        <v>3769</v>
      </c>
      <c r="AC1816" s="55" t="s">
        <v>1554</v>
      </c>
      <c r="AD1816" s="55" t="s">
        <v>1644</v>
      </c>
      <c r="AE1816" s="58">
        <v>0</v>
      </c>
      <c r="AF1816" s="55" t="s">
        <v>1644</v>
      </c>
      <c r="AG1816" s="55" t="s">
        <v>1644</v>
      </c>
      <c r="AH1816" s="55" t="s">
        <v>1644</v>
      </c>
      <c r="AI1816" s="55" t="s">
        <v>1644</v>
      </c>
      <c r="AJ1816" s="55" t="s">
        <v>1644</v>
      </c>
      <c r="AK1816" s="55" t="s">
        <v>1644</v>
      </c>
      <c r="AL1816" s="55" t="s">
        <v>1644</v>
      </c>
      <c r="AM1816" s="55" t="s">
        <v>3861</v>
      </c>
      <c r="AN1816" s="55" t="s">
        <v>1644</v>
      </c>
      <c r="AO1816" t="s">
        <v>3842</v>
      </c>
    </row>
    <row r="1817" spans="1:41" x14ac:dyDescent="0.25">
      <c r="A1817" s="56">
        <v>45777</v>
      </c>
      <c r="B1817" s="92" t="s">
        <v>2824</v>
      </c>
      <c r="C1817" s="55" t="s">
        <v>4327</v>
      </c>
      <c r="D1817" s="55" t="s">
        <v>3859</v>
      </c>
      <c r="E1817" s="55" t="s">
        <v>89</v>
      </c>
      <c r="F1817" s="55">
        <v>50900020</v>
      </c>
      <c r="G1817" s="55" t="s">
        <v>492</v>
      </c>
      <c r="H1817" s="55" t="s">
        <v>89</v>
      </c>
      <c r="I1817" s="57">
        <v>736.4</v>
      </c>
      <c r="J1817" s="57">
        <v>736.4</v>
      </c>
      <c r="K1817" s="55" t="s">
        <v>4318</v>
      </c>
      <c r="L1817" s="55" t="s">
        <v>1644</v>
      </c>
      <c r="M1817" s="55" t="s">
        <v>4327</v>
      </c>
      <c r="N1817" s="56">
        <v>45777</v>
      </c>
      <c r="O1817" s="55" t="s">
        <v>1644</v>
      </c>
      <c r="P1817" s="55" t="s">
        <v>329</v>
      </c>
      <c r="Q1817" s="55" t="s">
        <v>330</v>
      </c>
      <c r="R1817" s="55" t="s">
        <v>1644</v>
      </c>
      <c r="S1817" s="55" t="s">
        <v>1644</v>
      </c>
      <c r="T1817" s="55" t="s">
        <v>1644</v>
      </c>
      <c r="U1817" s="55" t="s">
        <v>4080</v>
      </c>
      <c r="V1817" s="55" t="s">
        <v>1881</v>
      </c>
      <c r="W1817" s="55" t="s">
        <v>1644</v>
      </c>
      <c r="X1817" s="56"/>
      <c r="Y1817" s="55" t="s">
        <v>1644</v>
      </c>
      <c r="Z1817" s="56"/>
      <c r="AA1817" s="55" t="s">
        <v>1644</v>
      </c>
      <c r="AB1817" s="59">
        <v>11609245</v>
      </c>
      <c r="AC1817" s="55" t="s">
        <v>1554</v>
      </c>
      <c r="AD1817" s="55" t="s">
        <v>1644</v>
      </c>
      <c r="AE1817" s="58">
        <v>0</v>
      </c>
      <c r="AF1817" s="55" t="s">
        <v>1644</v>
      </c>
      <c r="AG1817" s="55" t="s">
        <v>1644</v>
      </c>
      <c r="AH1817" s="55" t="s">
        <v>1644</v>
      </c>
      <c r="AI1817" s="55" t="s">
        <v>1644</v>
      </c>
      <c r="AJ1817" s="55" t="s">
        <v>1644</v>
      </c>
      <c r="AK1817" s="55" t="s">
        <v>1644</v>
      </c>
      <c r="AL1817" s="55" t="s">
        <v>1644</v>
      </c>
      <c r="AM1817" s="55" t="s">
        <v>3861</v>
      </c>
      <c r="AN1817" s="55" t="s">
        <v>1644</v>
      </c>
      <c r="AO1817" t="s">
        <v>3842</v>
      </c>
    </row>
    <row r="1818" spans="1:41" x14ac:dyDescent="0.25">
      <c r="A1818" s="56">
        <v>45777</v>
      </c>
      <c r="B1818" s="92" t="s">
        <v>2824</v>
      </c>
      <c r="C1818" s="55" t="s">
        <v>4327</v>
      </c>
      <c r="D1818" s="55" t="s">
        <v>3859</v>
      </c>
      <c r="E1818" s="55" t="s">
        <v>89</v>
      </c>
      <c r="F1818" s="55">
        <v>50900010</v>
      </c>
      <c r="G1818" s="55" t="s">
        <v>490</v>
      </c>
      <c r="H1818" s="55" t="s">
        <v>89</v>
      </c>
      <c r="I1818" s="57">
        <v>0</v>
      </c>
      <c r="J1818" s="57">
        <v>0</v>
      </c>
      <c r="K1818" s="55" t="s">
        <v>4318</v>
      </c>
      <c r="L1818" s="55" t="s">
        <v>1644</v>
      </c>
      <c r="M1818" s="55" t="s">
        <v>4327</v>
      </c>
      <c r="N1818" s="56">
        <v>45777</v>
      </c>
      <c r="O1818" s="55" t="s">
        <v>1644</v>
      </c>
      <c r="P1818" s="55" t="s">
        <v>329</v>
      </c>
      <c r="Q1818" s="55" t="s">
        <v>330</v>
      </c>
      <c r="R1818" s="55" t="s">
        <v>1644</v>
      </c>
      <c r="S1818" s="55" t="s">
        <v>1644</v>
      </c>
      <c r="T1818" s="55" t="s">
        <v>1644</v>
      </c>
      <c r="U1818" s="55" t="s">
        <v>4103</v>
      </c>
      <c r="V1818" s="55" t="s">
        <v>1881</v>
      </c>
      <c r="W1818" s="55" t="s">
        <v>1644</v>
      </c>
      <c r="X1818" s="56"/>
      <c r="Y1818" s="55" t="s">
        <v>1644</v>
      </c>
      <c r="Z1818" s="56"/>
      <c r="AA1818" s="55" t="s">
        <v>1644</v>
      </c>
      <c r="AB1818" s="59">
        <v>1</v>
      </c>
      <c r="AC1818" s="55" t="s">
        <v>1554</v>
      </c>
      <c r="AD1818" s="55" t="s">
        <v>1644</v>
      </c>
      <c r="AE1818" s="58">
        <v>0</v>
      </c>
      <c r="AF1818" s="55" t="s">
        <v>1644</v>
      </c>
      <c r="AG1818" s="55" t="s">
        <v>1644</v>
      </c>
      <c r="AH1818" s="55" t="s">
        <v>1644</v>
      </c>
      <c r="AI1818" s="55" t="s">
        <v>1644</v>
      </c>
      <c r="AJ1818" s="55" t="s">
        <v>1644</v>
      </c>
      <c r="AK1818" s="55" t="s">
        <v>1644</v>
      </c>
      <c r="AL1818" s="55" t="s">
        <v>1644</v>
      </c>
      <c r="AM1818" s="55" t="s">
        <v>3861</v>
      </c>
      <c r="AN1818" s="55" t="s">
        <v>1644</v>
      </c>
      <c r="AO1818" t="s">
        <v>3842</v>
      </c>
    </row>
    <row r="1819" spans="1:41" x14ac:dyDescent="0.25">
      <c r="A1819" s="56">
        <v>45777</v>
      </c>
      <c r="B1819" s="92" t="s">
        <v>2824</v>
      </c>
      <c r="C1819" s="55" t="s">
        <v>4327</v>
      </c>
      <c r="D1819" s="55" t="s">
        <v>3859</v>
      </c>
      <c r="E1819" s="55" t="s">
        <v>89</v>
      </c>
      <c r="F1819" s="55">
        <v>50900020</v>
      </c>
      <c r="G1819" s="55" t="s">
        <v>492</v>
      </c>
      <c r="H1819" s="55" t="s">
        <v>89</v>
      </c>
      <c r="I1819" s="57">
        <v>861.9</v>
      </c>
      <c r="J1819" s="57">
        <v>861.9</v>
      </c>
      <c r="K1819" s="55" t="s">
        <v>4318</v>
      </c>
      <c r="L1819" s="55" t="s">
        <v>1644</v>
      </c>
      <c r="M1819" s="55" t="s">
        <v>4327</v>
      </c>
      <c r="N1819" s="56">
        <v>45777</v>
      </c>
      <c r="O1819" s="55" t="s">
        <v>1644</v>
      </c>
      <c r="P1819" s="55" t="s">
        <v>329</v>
      </c>
      <c r="Q1819" s="55" t="s">
        <v>330</v>
      </c>
      <c r="R1819" s="55" t="s">
        <v>1644</v>
      </c>
      <c r="S1819" s="55" t="s">
        <v>1644</v>
      </c>
      <c r="T1819" s="55" t="s">
        <v>1644</v>
      </c>
      <c r="U1819" s="55" t="s">
        <v>4102</v>
      </c>
      <c r="V1819" s="55" t="s">
        <v>1881</v>
      </c>
      <c r="W1819" s="55" t="s">
        <v>1644</v>
      </c>
      <c r="X1819" s="56"/>
      <c r="Y1819" s="55" t="s">
        <v>1644</v>
      </c>
      <c r="Z1819" s="56"/>
      <c r="AA1819" s="55" t="s">
        <v>1644</v>
      </c>
      <c r="AB1819" s="59">
        <v>13887828</v>
      </c>
      <c r="AC1819" s="55" t="s">
        <v>1554</v>
      </c>
      <c r="AD1819" s="55" t="s">
        <v>1644</v>
      </c>
      <c r="AE1819" s="58">
        <v>0</v>
      </c>
      <c r="AF1819" s="55" t="s">
        <v>1644</v>
      </c>
      <c r="AG1819" s="55" t="s">
        <v>1644</v>
      </c>
      <c r="AH1819" s="55" t="s">
        <v>1644</v>
      </c>
      <c r="AI1819" s="55" t="s">
        <v>1644</v>
      </c>
      <c r="AJ1819" s="55" t="s">
        <v>1644</v>
      </c>
      <c r="AK1819" s="55" t="s">
        <v>1644</v>
      </c>
      <c r="AL1819" s="55" t="s">
        <v>1644</v>
      </c>
      <c r="AM1819" s="55" t="s">
        <v>3861</v>
      </c>
      <c r="AN1819" s="55" t="s">
        <v>1644</v>
      </c>
      <c r="AO1819" t="s">
        <v>3842</v>
      </c>
    </row>
    <row r="1820" spans="1:41" x14ac:dyDescent="0.25">
      <c r="A1820" s="56">
        <v>45777</v>
      </c>
      <c r="B1820" s="92" t="s">
        <v>2824</v>
      </c>
      <c r="C1820" s="55" t="s">
        <v>4327</v>
      </c>
      <c r="D1820" s="55" t="s">
        <v>3859</v>
      </c>
      <c r="E1820" s="55" t="s">
        <v>89</v>
      </c>
      <c r="F1820" s="55">
        <v>50900010</v>
      </c>
      <c r="G1820" s="55" t="s">
        <v>490</v>
      </c>
      <c r="H1820" s="55" t="s">
        <v>89</v>
      </c>
      <c r="I1820" s="57">
        <v>0</v>
      </c>
      <c r="J1820" s="57">
        <v>0</v>
      </c>
      <c r="K1820" s="55" t="s">
        <v>4318</v>
      </c>
      <c r="L1820" s="55" t="s">
        <v>1644</v>
      </c>
      <c r="M1820" s="55" t="s">
        <v>4327</v>
      </c>
      <c r="N1820" s="56">
        <v>45777</v>
      </c>
      <c r="O1820" s="55" t="s">
        <v>1644</v>
      </c>
      <c r="P1820" s="55" t="s">
        <v>329</v>
      </c>
      <c r="Q1820" s="55" t="s">
        <v>330</v>
      </c>
      <c r="R1820" s="55" t="s">
        <v>1644</v>
      </c>
      <c r="S1820" s="55" t="s">
        <v>1644</v>
      </c>
      <c r="T1820" s="55" t="s">
        <v>1644</v>
      </c>
      <c r="U1820" s="55" t="s">
        <v>4058</v>
      </c>
      <c r="V1820" s="55" t="s">
        <v>1881</v>
      </c>
      <c r="W1820" s="55" t="s">
        <v>1644</v>
      </c>
      <c r="X1820" s="56"/>
      <c r="Y1820" s="55" t="s">
        <v>1644</v>
      </c>
      <c r="Z1820" s="56"/>
      <c r="AA1820" s="55" t="s">
        <v>1644</v>
      </c>
      <c r="AB1820" s="59">
        <v>1</v>
      </c>
      <c r="AC1820" s="55" t="s">
        <v>1554</v>
      </c>
      <c r="AD1820" s="55" t="s">
        <v>1644</v>
      </c>
      <c r="AE1820" s="58">
        <v>0</v>
      </c>
      <c r="AF1820" s="55" t="s">
        <v>1644</v>
      </c>
      <c r="AG1820" s="55" t="s">
        <v>1644</v>
      </c>
      <c r="AH1820" s="55" t="s">
        <v>1644</v>
      </c>
      <c r="AI1820" s="55" t="s">
        <v>1644</v>
      </c>
      <c r="AJ1820" s="55" t="s">
        <v>1644</v>
      </c>
      <c r="AK1820" s="55" t="s">
        <v>1644</v>
      </c>
      <c r="AL1820" s="55" t="s">
        <v>1644</v>
      </c>
      <c r="AM1820" s="55" t="s">
        <v>3861</v>
      </c>
      <c r="AN1820" s="55" t="s">
        <v>1644</v>
      </c>
      <c r="AO1820" t="s">
        <v>3842</v>
      </c>
    </row>
    <row r="1821" spans="1:41" x14ac:dyDescent="0.25">
      <c r="A1821" s="56">
        <v>45777</v>
      </c>
      <c r="B1821" s="92" t="s">
        <v>2824</v>
      </c>
      <c r="C1821" s="55" t="s">
        <v>4327</v>
      </c>
      <c r="D1821" s="55" t="s">
        <v>3859</v>
      </c>
      <c r="E1821" s="55" t="s">
        <v>89</v>
      </c>
      <c r="F1821" s="55">
        <v>50900010</v>
      </c>
      <c r="G1821" s="55" t="s">
        <v>490</v>
      </c>
      <c r="H1821" s="55" t="s">
        <v>89</v>
      </c>
      <c r="I1821" s="57">
        <v>0</v>
      </c>
      <c r="J1821" s="57">
        <v>0</v>
      </c>
      <c r="K1821" s="55" t="s">
        <v>4318</v>
      </c>
      <c r="L1821" s="55" t="s">
        <v>1644</v>
      </c>
      <c r="M1821" s="55" t="s">
        <v>4327</v>
      </c>
      <c r="N1821" s="56">
        <v>45777</v>
      </c>
      <c r="O1821" s="55" t="s">
        <v>1644</v>
      </c>
      <c r="P1821" s="55" t="s">
        <v>4042</v>
      </c>
      <c r="Q1821" s="55" t="s">
        <v>4043</v>
      </c>
      <c r="R1821" s="55" t="s">
        <v>1644</v>
      </c>
      <c r="S1821" s="55" t="s">
        <v>1644</v>
      </c>
      <c r="T1821" s="55" t="s">
        <v>1644</v>
      </c>
      <c r="U1821" s="55" t="s">
        <v>4117</v>
      </c>
      <c r="V1821" s="55" t="s">
        <v>1881</v>
      </c>
      <c r="W1821" s="55" t="s">
        <v>1644</v>
      </c>
      <c r="X1821" s="56"/>
      <c r="Y1821" s="55" t="s">
        <v>1644</v>
      </c>
      <c r="Z1821" s="56"/>
      <c r="AA1821" s="55" t="s">
        <v>1644</v>
      </c>
      <c r="AB1821" s="59">
        <v>1</v>
      </c>
      <c r="AC1821" s="55" t="s">
        <v>1554</v>
      </c>
      <c r="AD1821" s="55" t="s">
        <v>1644</v>
      </c>
      <c r="AE1821" s="58">
        <v>0</v>
      </c>
      <c r="AF1821" s="55" t="s">
        <v>1644</v>
      </c>
      <c r="AG1821" s="55" t="s">
        <v>1644</v>
      </c>
      <c r="AH1821" s="55" t="s">
        <v>1644</v>
      </c>
      <c r="AI1821" s="55" t="s">
        <v>1644</v>
      </c>
      <c r="AJ1821" s="55" t="s">
        <v>1644</v>
      </c>
      <c r="AK1821" s="55" t="s">
        <v>1644</v>
      </c>
      <c r="AL1821" s="55" t="s">
        <v>1644</v>
      </c>
      <c r="AM1821" s="55" t="s">
        <v>3861</v>
      </c>
      <c r="AN1821" s="55" t="s">
        <v>1644</v>
      </c>
      <c r="AO1821" t="s">
        <v>4371</v>
      </c>
    </row>
    <row r="1822" spans="1:41" x14ac:dyDescent="0.25">
      <c r="A1822" s="56">
        <v>45777</v>
      </c>
      <c r="B1822" s="92" t="s">
        <v>2824</v>
      </c>
      <c r="C1822" s="55" t="s">
        <v>4327</v>
      </c>
      <c r="D1822" s="55" t="s">
        <v>3859</v>
      </c>
      <c r="E1822" s="55" t="s">
        <v>89</v>
      </c>
      <c r="F1822" s="55">
        <v>50900010</v>
      </c>
      <c r="G1822" s="55" t="s">
        <v>490</v>
      </c>
      <c r="H1822" s="55" t="s">
        <v>89</v>
      </c>
      <c r="I1822" s="57">
        <v>550.9</v>
      </c>
      <c r="J1822" s="57">
        <v>550.9</v>
      </c>
      <c r="K1822" s="55" t="s">
        <v>4318</v>
      </c>
      <c r="L1822" s="55" t="s">
        <v>1644</v>
      </c>
      <c r="M1822" s="55" t="s">
        <v>4327</v>
      </c>
      <c r="N1822" s="56">
        <v>45777</v>
      </c>
      <c r="O1822" s="55" t="s">
        <v>1644</v>
      </c>
      <c r="P1822" s="55" t="s">
        <v>329</v>
      </c>
      <c r="Q1822" s="55" t="s">
        <v>330</v>
      </c>
      <c r="R1822" s="55" t="s">
        <v>1644</v>
      </c>
      <c r="S1822" s="55" t="s">
        <v>1644</v>
      </c>
      <c r="T1822" s="55" t="s">
        <v>1644</v>
      </c>
      <c r="U1822" s="55" t="s">
        <v>4056</v>
      </c>
      <c r="V1822" s="55" t="s">
        <v>1881</v>
      </c>
      <c r="W1822" s="55" t="s">
        <v>1644</v>
      </c>
      <c r="X1822" s="56"/>
      <c r="Y1822" s="55" t="s">
        <v>1644</v>
      </c>
      <c r="Z1822" s="56"/>
      <c r="AA1822" s="55" t="s">
        <v>1644</v>
      </c>
      <c r="AB1822" s="59">
        <v>9245536</v>
      </c>
      <c r="AC1822" s="55" t="s">
        <v>1554</v>
      </c>
      <c r="AD1822" s="55" t="s">
        <v>1644</v>
      </c>
      <c r="AE1822" s="58">
        <v>0</v>
      </c>
      <c r="AF1822" s="55" t="s">
        <v>1644</v>
      </c>
      <c r="AG1822" s="55" t="s">
        <v>1644</v>
      </c>
      <c r="AH1822" s="55" t="s">
        <v>1644</v>
      </c>
      <c r="AI1822" s="55" t="s">
        <v>1644</v>
      </c>
      <c r="AJ1822" s="55" t="s">
        <v>1644</v>
      </c>
      <c r="AK1822" s="55" t="s">
        <v>1644</v>
      </c>
      <c r="AL1822" s="55" t="s">
        <v>1644</v>
      </c>
      <c r="AM1822" s="55" t="s">
        <v>3861</v>
      </c>
      <c r="AN1822" s="55" t="s">
        <v>1644</v>
      </c>
      <c r="AO1822" t="s">
        <v>3842</v>
      </c>
    </row>
    <row r="1823" spans="1:41" x14ac:dyDescent="0.25">
      <c r="A1823" s="56">
        <v>45777</v>
      </c>
      <c r="B1823" s="92" t="s">
        <v>2824</v>
      </c>
      <c r="C1823" s="55" t="s">
        <v>4327</v>
      </c>
      <c r="D1823" s="55" t="s">
        <v>3859</v>
      </c>
      <c r="E1823" s="55" t="s">
        <v>89</v>
      </c>
      <c r="F1823" s="55">
        <v>50900010</v>
      </c>
      <c r="G1823" s="55" t="s">
        <v>490</v>
      </c>
      <c r="H1823" s="55" t="s">
        <v>89</v>
      </c>
      <c r="I1823" s="57">
        <v>167.62</v>
      </c>
      <c r="J1823" s="57">
        <v>167.62</v>
      </c>
      <c r="K1823" s="55" t="s">
        <v>4318</v>
      </c>
      <c r="L1823" s="55" t="s">
        <v>1644</v>
      </c>
      <c r="M1823" s="55" t="s">
        <v>4327</v>
      </c>
      <c r="N1823" s="56">
        <v>45777</v>
      </c>
      <c r="O1823" s="55" t="s">
        <v>1644</v>
      </c>
      <c r="P1823" s="55" t="s">
        <v>329</v>
      </c>
      <c r="Q1823" s="55" t="s">
        <v>330</v>
      </c>
      <c r="R1823" s="55" t="s">
        <v>1644</v>
      </c>
      <c r="S1823" s="55" t="s">
        <v>1644</v>
      </c>
      <c r="T1823" s="55" t="s">
        <v>1644</v>
      </c>
      <c r="U1823" s="55" t="s">
        <v>4040</v>
      </c>
      <c r="V1823" s="55" t="s">
        <v>1881</v>
      </c>
      <c r="W1823" s="55" t="s">
        <v>1644</v>
      </c>
      <c r="X1823" s="56"/>
      <c r="Y1823" s="55" t="s">
        <v>1644</v>
      </c>
      <c r="Z1823" s="56"/>
      <c r="AA1823" s="55" t="s">
        <v>1644</v>
      </c>
      <c r="AB1823" s="59">
        <v>3169083</v>
      </c>
      <c r="AC1823" s="55" t="s">
        <v>1554</v>
      </c>
      <c r="AD1823" s="55" t="s">
        <v>1644</v>
      </c>
      <c r="AE1823" s="58">
        <v>0</v>
      </c>
      <c r="AF1823" s="55" t="s">
        <v>1644</v>
      </c>
      <c r="AG1823" s="55" t="s">
        <v>1644</v>
      </c>
      <c r="AH1823" s="55" t="s">
        <v>1644</v>
      </c>
      <c r="AI1823" s="55" t="s">
        <v>1644</v>
      </c>
      <c r="AJ1823" s="55" t="s">
        <v>1644</v>
      </c>
      <c r="AK1823" s="55" t="s">
        <v>1644</v>
      </c>
      <c r="AL1823" s="55" t="s">
        <v>1644</v>
      </c>
      <c r="AM1823" s="55" t="s">
        <v>3861</v>
      </c>
      <c r="AN1823" s="55" t="s">
        <v>1644</v>
      </c>
      <c r="AO1823" t="s">
        <v>3842</v>
      </c>
    </row>
    <row r="1824" spans="1:41" x14ac:dyDescent="0.25">
      <c r="A1824" s="56">
        <v>45777</v>
      </c>
      <c r="B1824" s="92" t="s">
        <v>2824</v>
      </c>
      <c r="C1824" s="55" t="s">
        <v>4327</v>
      </c>
      <c r="D1824" s="55" t="s">
        <v>3859</v>
      </c>
      <c r="E1824" s="55" t="s">
        <v>89</v>
      </c>
      <c r="F1824" s="55">
        <v>50900010</v>
      </c>
      <c r="G1824" s="55" t="s">
        <v>490</v>
      </c>
      <c r="H1824" s="55" t="s">
        <v>89</v>
      </c>
      <c r="I1824" s="57">
        <v>0.27</v>
      </c>
      <c r="J1824" s="57">
        <v>0.27</v>
      </c>
      <c r="K1824" s="55" t="s">
        <v>4318</v>
      </c>
      <c r="L1824" s="55" t="s">
        <v>1644</v>
      </c>
      <c r="M1824" s="55" t="s">
        <v>4327</v>
      </c>
      <c r="N1824" s="56">
        <v>45777</v>
      </c>
      <c r="O1824" s="55" t="s">
        <v>1644</v>
      </c>
      <c r="P1824" s="55" t="s">
        <v>329</v>
      </c>
      <c r="Q1824" s="55" t="s">
        <v>330</v>
      </c>
      <c r="R1824" s="55" t="s">
        <v>1644</v>
      </c>
      <c r="S1824" s="55" t="s">
        <v>1644</v>
      </c>
      <c r="T1824" s="55" t="s">
        <v>1644</v>
      </c>
      <c r="U1824" s="55" t="s">
        <v>4094</v>
      </c>
      <c r="V1824" s="55" t="s">
        <v>1718</v>
      </c>
      <c r="W1824" s="55" t="s">
        <v>1644</v>
      </c>
      <c r="X1824" s="56"/>
      <c r="Y1824" s="55" t="s">
        <v>1644</v>
      </c>
      <c r="Z1824" s="56"/>
      <c r="AA1824" s="55" t="s">
        <v>1644</v>
      </c>
      <c r="AB1824" s="59">
        <v>5027</v>
      </c>
      <c r="AC1824" s="55" t="s">
        <v>1554</v>
      </c>
      <c r="AD1824" s="55" t="s">
        <v>1644</v>
      </c>
      <c r="AE1824" s="58">
        <v>0</v>
      </c>
      <c r="AF1824" s="55" t="s">
        <v>1644</v>
      </c>
      <c r="AG1824" s="55" t="s">
        <v>1644</v>
      </c>
      <c r="AH1824" s="55" t="s">
        <v>1644</v>
      </c>
      <c r="AI1824" s="55" t="s">
        <v>1644</v>
      </c>
      <c r="AJ1824" s="55" t="s">
        <v>1644</v>
      </c>
      <c r="AK1824" s="55" t="s">
        <v>1644</v>
      </c>
      <c r="AL1824" s="55" t="s">
        <v>1644</v>
      </c>
      <c r="AM1824" s="55" t="s">
        <v>3861</v>
      </c>
      <c r="AN1824" s="55" t="s">
        <v>1644</v>
      </c>
      <c r="AO1824" t="s">
        <v>3842</v>
      </c>
    </row>
    <row r="1825" spans="1:41" x14ac:dyDescent="0.25">
      <c r="A1825" s="56">
        <v>45777</v>
      </c>
      <c r="B1825" s="92" t="s">
        <v>2824</v>
      </c>
      <c r="C1825" s="55" t="s">
        <v>4327</v>
      </c>
      <c r="D1825" s="55" t="s">
        <v>3859</v>
      </c>
      <c r="E1825" s="55" t="s">
        <v>89</v>
      </c>
      <c r="F1825" s="55">
        <v>50900010</v>
      </c>
      <c r="G1825" s="55" t="s">
        <v>490</v>
      </c>
      <c r="H1825" s="55" t="s">
        <v>89</v>
      </c>
      <c r="I1825" s="57">
        <v>0</v>
      </c>
      <c r="J1825" s="57">
        <v>0</v>
      </c>
      <c r="K1825" s="55" t="s">
        <v>4318</v>
      </c>
      <c r="L1825" s="55" t="s">
        <v>1644</v>
      </c>
      <c r="M1825" s="55" t="s">
        <v>4327</v>
      </c>
      <c r="N1825" s="56">
        <v>45777</v>
      </c>
      <c r="O1825" s="55" t="s">
        <v>1644</v>
      </c>
      <c r="P1825" s="55" t="s">
        <v>329</v>
      </c>
      <c r="Q1825" s="55" t="s">
        <v>330</v>
      </c>
      <c r="R1825" s="55" t="s">
        <v>1644</v>
      </c>
      <c r="S1825" s="55" t="s">
        <v>1644</v>
      </c>
      <c r="T1825" s="55" t="s">
        <v>1644</v>
      </c>
      <c r="U1825" s="55" t="s">
        <v>4096</v>
      </c>
      <c r="V1825" s="55" t="s">
        <v>1881</v>
      </c>
      <c r="W1825" s="55" t="s">
        <v>1644</v>
      </c>
      <c r="X1825" s="56"/>
      <c r="Y1825" s="55" t="s">
        <v>1644</v>
      </c>
      <c r="Z1825" s="56"/>
      <c r="AA1825" s="55" t="s">
        <v>1644</v>
      </c>
      <c r="AB1825" s="59">
        <v>1</v>
      </c>
      <c r="AC1825" s="55" t="s">
        <v>1554</v>
      </c>
      <c r="AD1825" s="55" t="s">
        <v>1644</v>
      </c>
      <c r="AE1825" s="58">
        <v>0</v>
      </c>
      <c r="AF1825" s="55" t="s">
        <v>1644</v>
      </c>
      <c r="AG1825" s="55" t="s">
        <v>1644</v>
      </c>
      <c r="AH1825" s="55" t="s">
        <v>1644</v>
      </c>
      <c r="AI1825" s="55" t="s">
        <v>1644</v>
      </c>
      <c r="AJ1825" s="55" t="s">
        <v>1644</v>
      </c>
      <c r="AK1825" s="55" t="s">
        <v>1644</v>
      </c>
      <c r="AL1825" s="55" t="s">
        <v>1644</v>
      </c>
      <c r="AM1825" s="55" t="s">
        <v>3861</v>
      </c>
      <c r="AN1825" s="55" t="s">
        <v>1644</v>
      </c>
      <c r="AO1825" t="s">
        <v>3842</v>
      </c>
    </row>
    <row r="1826" spans="1:41" x14ac:dyDescent="0.25">
      <c r="A1826" s="56">
        <v>45777</v>
      </c>
      <c r="B1826" s="92" t="s">
        <v>2824</v>
      </c>
      <c r="C1826" s="55" t="s">
        <v>4327</v>
      </c>
      <c r="D1826" s="55" t="s">
        <v>3859</v>
      </c>
      <c r="E1826" s="55" t="s">
        <v>89</v>
      </c>
      <c r="F1826" s="55">
        <v>50900010</v>
      </c>
      <c r="G1826" s="55" t="s">
        <v>490</v>
      </c>
      <c r="H1826" s="55" t="s">
        <v>89</v>
      </c>
      <c r="I1826" s="57">
        <v>50.31</v>
      </c>
      <c r="J1826" s="57">
        <v>50.31</v>
      </c>
      <c r="K1826" s="55" t="s">
        <v>4318</v>
      </c>
      <c r="L1826" s="55" t="s">
        <v>1644</v>
      </c>
      <c r="M1826" s="55" t="s">
        <v>4327</v>
      </c>
      <c r="N1826" s="56">
        <v>45777</v>
      </c>
      <c r="O1826" s="55" t="s">
        <v>1644</v>
      </c>
      <c r="P1826" s="55" t="s">
        <v>329</v>
      </c>
      <c r="Q1826" s="55" t="s">
        <v>330</v>
      </c>
      <c r="R1826" s="55" t="s">
        <v>1644</v>
      </c>
      <c r="S1826" s="55" t="s">
        <v>1644</v>
      </c>
      <c r="T1826" s="55" t="s">
        <v>1644</v>
      </c>
      <c r="U1826" s="55" t="s">
        <v>4107</v>
      </c>
      <c r="V1826" s="55" t="s">
        <v>1881</v>
      </c>
      <c r="W1826" s="55" t="s">
        <v>1644</v>
      </c>
      <c r="X1826" s="56"/>
      <c r="Y1826" s="55" t="s">
        <v>1644</v>
      </c>
      <c r="Z1826" s="56"/>
      <c r="AA1826" s="55" t="s">
        <v>1644</v>
      </c>
      <c r="AB1826" s="59">
        <v>727177</v>
      </c>
      <c r="AC1826" s="55" t="s">
        <v>1554</v>
      </c>
      <c r="AD1826" s="55" t="s">
        <v>1644</v>
      </c>
      <c r="AE1826" s="58">
        <v>0</v>
      </c>
      <c r="AF1826" s="55" t="s">
        <v>1644</v>
      </c>
      <c r="AG1826" s="55" t="s">
        <v>1644</v>
      </c>
      <c r="AH1826" s="55" t="s">
        <v>1644</v>
      </c>
      <c r="AI1826" s="55" t="s">
        <v>1644</v>
      </c>
      <c r="AJ1826" s="55" t="s">
        <v>1644</v>
      </c>
      <c r="AK1826" s="55" t="s">
        <v>1644</v>
      </c>
      <c r="AL1826" s="55" t="s">
        <v>1644</v>
      </c>
      <c r="AM1826" s="55" t="s">
        <v>3861</v>
      </c>
      <c r="AN1826" s="55" t="s">
        <v>1644</v>
      </c>
      <c r="AO1826" t="s">
        <v>3842</v>
      </c>
    </row>
    <row r="1827" spans="1:41" x14ac:dyDescent="0.25">
      <c r="A1827" s="56">
        <v>45777</v>
      </c>
      <c r="B1827" s="92" t="s">
        <v>2824</v>
      </c>
      <c r="C1827" s="55" t="s">
        <v>4327</v>
      </c>
      <c r="D1827" s="55" t="s">
        <v>3859</v>
      </c>
      <c r="E1827" s="55" t="s">
        <v>89</v>
      </c>
      <c r="F1827" s="55">
        <v>50900010</v>
      </c>
      <c r="G1827" s="55" t="s">
        <v>490</v>
      </c>
      <c r="H1827" s="55" t="s">
        <v>89</v>
      </c>
      <c r="I1827" s="57">
        <v>0</v>
      </c>
      <c r="J1827" s="57">
        <v>0</v>
      </c>
      <c r="K1827" s="55" t="s">
        <v>4318</v>
      </c>
      <c r="L1827" s="55" t="s">
        <v>1644</v>
      </c>
      <c r="M1827" s="55" t="s">
        <v>4327</v>
      </c>
      <c r="N1827" s="56">
        <v>45777</v>
      </c>
      <c r="O1827" s="55" t="s">
        <v>1644</v>
      </c>
      <c r="P1827" s="55" t="s">
        <v>4042</v>
      </c>
      <c r="Q1827" s="55" t="s">
        <v>4043</v>
      </c>
      <c r="R1827" s="55" t="s">
        <v>1644</v>
      </c>
      <c r="S1827" s="55" t="s">
        <v>1644</v>
      </c>
      <c r="T1827" s="55" t="s">
        <v>1644</v>
      </c>
      <c r="U1827" s="55" t="s">
        <v>4054</v>
      </c>
      <c r="V1827" s="55" t="s">
        <v>1881</v>
      </c>
      <c r="W1827" s="55" t="s">
        <v>1644</v>
      </c>
      <c r="X1827" s="56"/>
      <c r="Y1827" s="55" t="s">
        <v>1644</v>
      </c>
      <c r="Z1827" s="56"/>
      <c r="AA1827" s="55" t="s">
        <v>1644</v>
      </c>
      <c r="AB1827" s="59">
        <v>1</v>
      </c>
      <c r="AC1827" s="55" t="s">
        <v>1554</v>
      </c>
      <c r="AD1827" s="55" t="s">
        <v>1644</v>
      </c>
      <c r="AE1827" s="58">
        <v>0</v>
      </c>
      <c r="AF1827" s="55" t="s">
        <v>1644</v>
      </c>
      <c r="AG1827" s="55" t="s">
        <v>1644</v>
      </c>
      <c r="AH1827" s="55" t="s">
        <v>1644</v>
      </c>
      <c r="AI1827" s="55" t="s">
        <v>1644</v>
      </c>
      <c r="AJ1827" s="55" t="s">
        <v>1644</v>
      </c>
      <c r="AK1827" s="55" t="s">
        <v>1644</v>
      </c>
      <c r="AL1827" s="55" t="s">
        <v>1644</v>
      </c>
      <c r="AM1827" s="55" t="s">
        <v>3861</v>
      </c>
      <c r="AN1827" s="55" t="s">
        <v>1644</v>
      </c>
      <c r="AO1827" t="s">
        <v>4371</v>
      </c>
    </row>
    <row r="1828" spans="1:41" x14ac:dyDescent="0.25">
      <c r="A1828" s="56">
        <v>45777</v>
      </c>
      <c r="B1828" s="92" t="s">
        <v>2824</v>
      </c>
      <c r="C1828" s="55" t="s">
        <v>4327</v>
      </c>
      <c r="D1828" s="55" t="s">
        <v>3859</v>
      </c>
      <c r="E1828" s="55" t="s">
        <v>89</v>
      </c>
      <c r="F1828" s="55">
        <v>50900020</v>
      </c>
      <c r="G1828" s="55" t="s">
        <v>492</v>
      </c>
      <c r="H1828" s="55" t="s">
        <v>89</v>
      </c>
      <c r="I1828" s="57">
        <v>780.64</v>
      </c>
      <c r="J1828" s="57">
        <v>780.64</v>
      </c>
      <c r="K1828" s="55" t="s">
        <v>4318</v>
      </c>
      <c r="L1828" s="55" t="s">
        <v>1644</v>
      </c>
      <c r="M1828" s="55" t="s">
        <v>4327</v>
      </c>
      <c r="N1828" s="56">
        <v>45777</v>
      </c>
      <c r="O1828" s="55" t="s">
        <v>1644</v>
      </c>
      <c r="P1828" s="55" t="s">
        <v>329</v>
      </c>
      <c r="Q1828" s="55" t="s">
        <v>330</v>
      </c>
      <c r="R1828" s="55" t="s">
        <v>1644</v>
      </c>
      <c r="S1828" s="55" t="s">
        <v>1644</v>
      </c>
      <c r="T1828" s="55" t="s">
        <v>1644</v>
      </c>
      <c r="U1828" s="55" t="s">
        <v>4100</v>
      </c>
      <c r="V1828" s="55" t="s">
        <v>1881</v>
      </c>
      <c r="W1828" s="55" t="s">
        <v>1644</v>
      </c>
      <c r="X1828" s="56"/>
      <c r="Y1828" s="55" t="s">
        <v>1644</v>
      </c>
      <c r="Z1828" s="56"/>
      <c r="AA1828" s="55" t="s">
        <v>1644</v>
      </c>
      <c r="AB1828" s="59">
        <v>12578643</v>
      </c>
      <c r="AC1828" s="55" t="s">
        <v>1554</v>
      </c>
      <c r="AD1828" s="55" t="s">
        <v>1644</v>
      </c>
      <c r="AE1828" s="58">
        <v>0</v>
      </c>
      <c r="AF1828" s="55" t="s">
        <v>1644</v>
      </c>
      <c r="AG1828" s="55" t="s">
        <v>1644</v>
      </c>
      <c r="AH1828" s="55" t="s">
        <v>1644</v>
      </c>
      <c r="AI1828" s="55" t="s">
        <v>1644</v>
      </c>
      <c r="AJ1828" s="55" t="s">
        <v>1644</v>
      </c>
      <c r="AK1828" s="55" t="s">
        <v>1644</v>
      </c>
      <c r="AL1828" s="55" t="s">
        <v>1644</v>
      </c>
      <c r="AM1828" s="55" t="s">
        <v>3861</v>
      </c>
      <c r="AN1828" s="55" t="s">
        <v>1644</v>
      </c>
      <c r="AO1828" t="s">
        <v>3842</v>
      </c>
    </row>
    <row r="1829" spans="1:41" x14ac:dyDescent="0.25">
      <c r="A1829" s="56">
        <v>45777</v>
      </c>
      <c r="B1829" s="92" t="s">
        <v>2824</v>
      </c>
      <c r="C1829" s="55" t="s">
        <v>4327</v>
      </c>
      <c r="D1829" s="55" t="s">
        <v>3859</v>
      </c>
      <c r="E1829" s="55" t="s">
        <v>89</v>
      </c>
      <c r="F1829" s="55">
        <v>50900010</v>
      </c>
      <c r="G1829" s="55" t="s">
        <v>490</v>
      </c>
      <c r="H1829" s="55" t="s">
        <v>89</v>
      </c>
      <c r="I1829" s="57">
        <v>3.17</v>
      </c>
      <c r="J1829" s="57">
        <v>3.17</v>
      </c>
      <c r="K1829" s="55" t="s">
        <v>4318</v>
      </c>
      <c r="L1829" s="55" t="s">
        <v>1644</v>
      </c>
      <c r="M1829" s="55" t="s">
        <v>4327</v>
      </c>
      <c r="N1829" s="56">
        <v>45777</v>
      </c>
      <c r="O1829" s="55" t="s">
        <v>1644</v>
      </c>
      <c r="P1829" s="55" t="s">
        <v>329</v>
      </c>
      <c r="Q1829" s="55" t="s">
        <v>330</v>
      </c>
      <c r="R1829" s="55" t="s">
        <v>1644</v>
      </c>
      <c r="S1829" s="55" t="s">
        <v>1644</v>
      </c>
      <c r="T1829" s="55" t="s">
        <v>1644</v>
      </c>
      <c r="U1829" s="55" t="s">
        <v>4040</v>
      </c>
      <c r="V1829" s="55" t="s">
        <v>1718</v>
      </c>
      <c r="W1829" s="55" t="s">
        <v>1644</v>
      </c>
      <c r="X1829" s="56"/>
      <c r="Y1829" s="55" t="s">
        <v>1644</v>
      </c>
      <c r="Z1829" s="56"/>
      <c r="AA1829" s="55" t="s">
        <v>1644</v>
      </c>
      <c r="AB1829" s="59">
        <v>59582</v>
      </c>
      <c r="AC1829" s="55" t="s">
        <v>1554</v>
      </c>
      <c r="AD1829" s="55" t="s">
        <v>1644</v>
      </c>
      <c r="AE1829" s="58">
        <v>0</v>
      </c>
      <c r="AF1829" s="55" t="s">
        <v>1644</v>
      </c>
      <c r="AG1829" s="55" t="s">
        <v>1644</v>
      </c>
      <c r="AH1829" s="55" t="s">
        <v>1644</v>
      </c>
      <c r="AI1829" s="55" t="s">
        <v>1644</v>
      </c>
      <c r="AJ1829" s="55" t="s">
        <v>1644</v>
      </c>
      <c r="AK1829" s="55" t="s">
        <v>1644</v>
      </c>
      <c r="AL1829" s="55" t="s">
        <v>1644</v>
      </c>
      <c r="AM1829" s="55" t="s">
        <v>3861</v>
      </c>
      <c r="AN1829" s="55" t="s">
        <v>1644</v>
      </c>
      <c r="AO1829" t="s">
        <v>3842</v>
      </c>
    </row>
    <row r="1830" spans="1:41" x14ac:dyDescent="0.25">
      <c r="A1830" s="56">
        <v>45777</v>
      </c>
      <c r="B1830" s="92" t="s">
        <v>2824</v>
      </c>
      <c r="C1830" s="55" t="s">
        <v>4327</v>
      </c>
      <c r="D1830" s="55" t="s">
        <v>3859</v>
      </c>
      <c r="E1830" s="55" t="s">
        <v>89</v>
      </c>
      <c r="F1830" s="55">
        <v>50900010</v>
      </c>
      <c r="G1830" s="55" t="s">
        <v>490</v>
      </c>
      <c r="H1830" s="55" t="s">
        <v>89</v>
      </c>
      <c r="I1830" s="57">
        <v>0</v>
      </c>
      <c r="J1830" s="57">
        <v>0</v>
      </c>
      <c r="K1830" s="55" t="s">
        <v>4318</v>
      </c>
      <c r="L1830" s="55" t="s">
        <v>1644</v>
      </c>
      <c r="M1830" s="55" t="s">
        <v>4327</v>
      </c>
      <c r="N1830" s="56">
        <v>45777</v>
      </c>
      <c r="O1830" s="55" t="s">
        <v>1644</v>
      </c>
      <c r="P1830" s="55" t="s">
        <v>329</v>
      </c>
      <c r="Q1830" s="55" t="s">
        <v>330</v>
      </c>
      <c r="R1830" s="55" t="s">
        <v>1644</v>
      </c>
      <c r="S1830" s="55" t="s">
        <v>1644</v>
      </c>
      <c r="T1830" s="55" t="s">
        <v>1644</v>
      </c>
      <c r="U1830" s="55" t="s">
        <v>4116</v>
      </c>
      <c r="V1830" s="55" t="s">
        <v>1881</v>
      </c>
      <c r="W1830" s="55" t="s">
        <v>1644</v>
      </c>
      <c r="X1830" s="56"/>
      <c r="Y1830" s="55" t="s">
        <v>1644</v>
      </c>
      <c r="Z1830" s="56"/>
      <c r="AA1830" s="55" t="s">
        <v>1644</v>
      </c>
      <c r="AB1830" s="59">
        <v>1</v>
      </c>
      <c r="AC1830" s="55" t="s">
        <v>1554</v>
      </c>
      <c r="AD1830" s="55" t="s">
        <v>1644</v>
      </c>
      <c r="AE1830" s="58">
        <v>0</v>
      </c>
      <c r="AF1830" s="55" t="s">
        <v>1644</v>
      </c>
      <c r="AG1830" s="55" t="s">
        <v>1644</v>
      </c>
      <c r="AH1830" s="55" t="s">
        <v>1644</v>
      </c>
      <c r="AI1830" s="55" t="s">
        <v>1644</v>
      </c>
      <c r="AJ1830" s="55" t="s">
        <v>1644</v>
      </c>
      <c r="AK1830" s="55" t="s">
        <v>1644</v>
      </c>
      <c r="AL1830" s="55" t="s">
        <v>1644</v>
      </c>
      <c r="AM1830" s="55" t="s">
        <v>3861</v>
      </c>
      <c r="AN1830" s="55" t="s">
        <v>1644</v>
      </c>
      <c r="AO1830" t="s">
        <v>3842</v>
      </c>
    </row>
    <row r="1831" spans="1:41" x14ac:dyDescent="0.25">
      <c r="A1831" s="56">
        <v>45777</v>
      </c>
      <c r="B1831" s="92" t="s">
        <v>2824</v>
      </c>
      <c r="C1831" s="55" t="s">
        <v>4327</v>
      </c>
      <c r="D1831" s="55" t="s">
        <v>3859</v>
      </c>
      <c r="E1831" s="55" t="s">
        <v>89</v>
      </c>
      <c r="F1831" s="55">
        <v>50900010</v>
      </c>
      <c r="G1831" s="55" t="s">
        <v>490</v>
      </c>
      <c r="H1831" s="55" t="s">
        <v>89</v>
      </c>
      <c r="I1831" s="57">
        <v>0</v>
      </c>
      <c r="J1831" s="57">
        <v>0</v>
      </c>
      <c r="K1831" s="55" t="s">
        <v>4318</v>
      </c>
      <c r="L1831" s="55" t="s">
        <v>1644</v>
      </c>
      <c r="M1831" s="55" t="s">
        <v>4327</v>
      </c>
      <c r="N1831" s="56">
        <v>45777</v>
      </c>
      <c r="O1831" s="55" t="s">
        <v>1644</v>
      </c>
      <c r="P1831" s="55" t="s">
        <v>4042</v>
      </c>
      <c r="Q1831" s="55" t="s">
        <v>4043</v>
      </c>
      <c r="R1831" s="55" t="s">
        <v>1644</v>
      </c>
      <c r="S1831" s="55" t="s">
        <v>1644</v>
      </c>
      <c r="T1831" s="55" t="s">
        <v>1644</v>
      </c>
      <c r="U1831" s="55" t="s">
        <v>4059</v>
      </c>
      <c r="V1831" s="55" t="s">
        <v>1881</v>
      </c>
      <c r="W1831" s="55" t="s">
        <v>1644</v>
      </c>
      <c r="X1831" s="56"/>
      <c r="Y1831" s="55" t="s">
        <v>1644</v>
      </c>
      <c r="Z1831" s="56"/>
      <c r="AA1831" s="55" t="s">
        <v>1644</v>
      </c>
      <c r="AB1831" s="59">
        <v>1</v>
      </c>
      <c r="AC1831" s="55" t="s">
        <v>1554</v>
      </c>
      <c r="AD1831" s="55" t="s">
        <v>1644</v>
      </c>
      <c r="AE1831" s="58">
        <v>0</v>
      </c>
      <c r="AF1831" s="55" t="s">
        <v>1644</v>
      </c>
      <c r="AG1831" s="55" t="s">
        <v>1644</v>
      </c>
      <c r="AH1831" s="55" t="s">
        <v>1644</v>
      </c>
      <c r="AI1831" s="55" t="s">
        <v>1644</v>
      </c>
      <c r="AJ1831" s="55" t="s">
        <v>1644</v>
      </c>
      <c r="AK1831" s="55" t="s">
        <v>1644</v>
      </c>
      <c r="AL1831" s="55" t="s">
        <v>1644</v>
      </c>
      <c r="AM1831" s="55" t="s">
        <v>3861</v>
      </c>
      <c r="AN1831" s="55" t="s">
        <v>1644</v>
      </c>
      <c r="AO1831" t="s">
        <v>4371</v>
      </c>
    </row>
    <row r="1832" spans="1:41" x14ac:dyDescent="0.25">
      <c r="A1832" s="56">
        <v>45777</v>
      </c>
      <c r="B1832" s="92" t="s">
        <v>2824</v>
      </c>
      <c r="C1832" s="55" t="s">
        <v>4327</v>
      </c>
      <c r="D1832" s="55" t="s">
        <v>3859</v>
      </c>
      <c r="E1832" s="55" t="s">
        <v>89</v>
      </c>
      <c r="F1832" s="55">
        <v>50900010</v>
      </c>
      <c r="G1832" s="55" t="s">
        <v>490</v>
      </c>
      <c r="H1832" s="55" t="s">
        <v>89</v>
      </c>
      <c r="I1832" s="57">
        <v>0</v>
      </c>
      <c r="J1832" s="57">
        <v>0</v>
      </c>
      <c r="K1832" s="55" t="s">
        <v>4318</v>
      </c>
      <c r="L1832" s="55" t="s">
        <v>1644</v>
      </c>
      <c r="M1832" s="55" t="s">
        <v>4327</v>
      </c>
      <c r="N1832" s="56">
        <v>45777</v>
      </c>
      <c r="O1832" s="55" t="s">
        <v>1644</v>
      </c>
      <c r="P1832" s="55" t="s">
        <v>4042</v>
      </c>
      <c r="Q1832" s="55" t="s">
        <v>4043</v>
      </c>
      <c r="R1832" s="55" t="s">
        <v>1644</v>
      </c>
      <c r="S1832" s="55" t="s">
        <v>1644</v>
      </c>
      <c r="T1832" s="55" t="s">
        <v>1644</v>
      </c>
      <c r="U1832" s="55" t="s">
        <v>4068</v>
      </c>
      <c r="V1832" s="55" t="s">
        <v>1881</v>
      </c>
      <c r="W1832" s="55" t="s">
        <v>1644</v>
      </c>
      <c r="X1832" s="56"/>
      <c r="Y1832" s="55" t="s">
        <v>1644</v>
      </c>
      <c r="Z1832" s="56"/>
      <c r="AA1832" s="55" t="s">
        <v>1644</v>
      </c>
      <c r="AB1832" s="59">
        <v>1</v>
      </c>
      <c r="AC1832" s="55" t="s">
        <v>1554</v>
      </c>
      <c r="AD1832" s="55" t="s">
        <v>1644</v>
      </c>
      <c r="AE1832" s="58">
        <v>0</v>
      </c>
      <c r="AF1832" s="55" t="s">
        <v>1644</v>
      </c>
      <c r="AG1832" s="55" t="s">
        <v>1644</v>
      </c>
      <c r="AH1832" s="55" t="s">
        <v>1644</v>
      </c>
      <c r="AI1832" s="55" t="s">
        <v>1644</v>
      </c>
      <c r="AJ1832" s="55" t="s">
        <v>1644</v>
      </c>
      <c r="AK1832" s="55" t="s">
        <v>1644</v>
      </c>
      <c r="AL1832" s="55" t="s">
        <v>1644</v>
      </c>
      <c r="AM1832" s="55" t="s">
        <v>3861</v>
      </c>
      <c r="AN1832" s="55" t="s">
        <v>1644</v>
      </c>
      <c r="AO1832" t="s">
        <v>4371</v>
      </c>
    </row>
    <row r="1833" spans="1:41" x14ac:dyDescent="0.25">
      <c r="A1833" s="56">
        <v>45777</v>
      </c>
      <c r="B1833" s="92" t="s">
        <v>2824</v>
      </c>
      <c r="C1833" s="55" t="s">
        <v>4327</v>
      </c>
      <c r="D1833" s="55" t="s">
        <v>3859</v>
      </c>
      <c r="E1833" s="55" t="s">
        <v>89</v>
      </c>
      <c r="F1833" s="55">
        <v>50900010</v>
      </c>
      <c r="G1833" s="55" t="s">
        <v>490</v>
      </c>
      <c r="H1833" s="55" t="s">
        <v>89</v>
      </c>
      <c r="I1833" s="57">
        <v>0</v>
      </c>
      <c r="J1833" s="57">
        <v>0</v>
      </c>
      <c r="K1833" s="55" t="s">
        <v>4318</v>
      </c>
      <c r="L1833" s="55" t="s">
        <v>1644</v>
      </c>
      <c r="M1833" s="55" t="s">
        <v>4327</v>
      </c>
      <c r="N1833" s="56">
        <v>45777</v>
      </c>
      <c r="O1833" s="55" t="s">
        <v>1644</v>
      </c>
      <c r="P1833" s="55" t="s">
        <v>329</v>
      </c>
      <c r="Q1833" s="55" t="s">
        <v>330</v>
      </c>
      <c r="R1833" s="55" t="s">
        <v>1644</v>
      </c>
      <c r="S1833" s="55" t="s">
        <v>1644</v>
      </c>
      <c r="T1833" s="55" t="s">
        <v>1644</v>
      </c>
      <c r="U1833" s="55" t="s">
        <v>4074</v>
      </c>
      <c r="V1833" s="55" t="s">
        <v>1881</v>
      </c>
      <c r="W1833" s="55" t="s">
        <v>1644</v>
      </c>
      <c r="X1833" s="56"/>
      <c r="Y1833" s="55" t="s">
        <v>1644</v>
      </c>
      <c r="Z1833" s="56"/>
      <c r="AA1833" s="55" t="s">
        <v>1644</v>
      </c>
      <c r="AB1833" s="59">
        <v>1</v>
      </c>
      <c r="AC1833" s="55" t="s">
        <v>1554</v>
      </c>
      <c r="AD1833" s="55" t="s">
        <v>1644</v>
      </c>
      <c r="AE1833" s="58">
        <v>0</v>
      </c>
      <c r="AF1833" s="55" t="s">
        <v>1644</v>
      </c>
      <c r="AG1833" s="55" t="s">
        <v>1644</v>
      </c>
      <c r="AH1833" s="55" t="s">
        <v>1644</v>
      </c>
      <c r="AI1833" s="55" t="s">
        <v>1644</v>
      </c>
      <c r="AJ1833" s="55" t="s">
        <v>1644</v>
      </c>
      <c r="AK1833" s="55" t="s">
        <v>1644</v>
      </c>
      <c r="AL1833" s="55" t="s">
        <v>1644</v>
      </c>
      <c r="AM1833" s="55" t="s">
        <v>3861</v>
      </c>
      <c r="AN1833" s="55" t="s">
        <v>1644</v>
      </c>
      <c r="AO1833" t="s">
        <v>3842</v>
      </c>
    </row>
    <row r="1834" spans="1:41" x14ac:dyDescent="0.25">
      <c r="A1834" s="56">
        <v>45777</v>
      </c>
      <c r="B1834" s="92" t="s">
        <v>2824</v>
      </c>
      <c r="C1834" s="55" t="s">
        <v>4327</v>
      </c>
      <c r="D1834" s="55" t="s">
        <v>3859</v>
      </c>
      <c r="E1834" s="55" t="s">
        <v>89</v>
      </c>
      <c r="F1834" s="55">
        <v>50900010</v>
      </c>
      <c r="G1834" s="55" t="s">
        <v>490</v>
      </c>
      <c r="H1834" s="55" t="s">
        <v>89</v>
      </c>
      <c r="I1834" s="57">
        <v>0</v>
      </c>
      <c r="J1834" s="57">
        <v>0</v>
      </c>
      <c r="K1834" s="55" t="s">
        <v>4318</v>
      </c>
      <c r="L1834" s="55" t="s">
        <v>1644</v>
      </c>
      <c r="M1834" s="55" t="s">
        <v>4327</v>
      </c>
      <c r="N1834" s="56">
        <v>45777</v>
      </c>
      <c r="O1834" s="55" t="s">
        <v>1644</v>
      </c>
      <c r="P1834" s="55" t="s">
        <v>329</v>
      </c>
      <c r="Q1834" s="55" t="s">
        <v>330</v>
      </c>
      <c r="R1834" s="55" t="s">
        <v>1644</v>
      </c>
      <c r="S1834" s="55" t="s">
        <v>1644</v>
      </c>
      <c r="T1834" s="55" t="s">
        <v>1644</v>
      </c>
      <c r="U1834" s="55" t="s">
        <v>4098</v>
      </c>
      <c r="V1834" s="55" t="s">
        <v>1881</v>
      </c>
      <c r="W1834" s="55" t="s">
        <v>1644</v>
      </c>
      <c r="X1834" s="56"/>
      <c r="Y1834" s="55" t="s">
        <v>1644</v>
      </c>
      <c r="Z1834" s="56"/>
      <c r="AA1834" s="55" t="s">
        <v>1644</v>
      </c>
      <c r="AB1834" s="59">
        <v>1</v>
      </c>
      <c r="AC1834" s="55" t="s">
        <v>1554</v>
      </c>
      <c r="AD1834" s="55" t="s">
        <v>1644</v>
      </c>
      <c r="AE1834" s="58">
        <v>0</v>
      </c>
      <c r="AF1834" s="55" t="s">
        <v>1644</v>
      </c>
      <c r="AG1834" s="55" t="s">
        <v>1644</v>
      </c>
      <c r="AH1834" s="55" t="s">
        <v>1644</v>
      </c>
      <c r="AI1834" s="55" t="s">
        <v>1644</v>
      </c>
      <c r="AJ1834" s="55" t="s">
        <v>1644</v>
      </c>
      <c r="AK1834" s="55" t="s">
        <v>1644</v>
      </c>
      <c r="AL1834" s="55" t="s">
        <v>1644</v>
      </c>
      <c r="AM1834" s="55" t="s">
        <v>3861</v>
      </c>
      <c r="AN1834" s="55" t="s">
        <v>1644</v>
      </c>
      <c r="AO1834" t="s">
        <v>3842</v>
      </c>
    </row>
    <row r="1835" spans="1:41" x14ac:dyDescent="0.25">
      <c r="A1835" s="56">
        <v>45777</v>
      </c>
      <c r="B1835" s="92" t="s">
        <v>2824</v>
      </c>
      <c r="C1835" s="55" t="s">
        <v>4327</v>
      </c>
      <c r="D1835" s="55" t="s">
        <v>3859</v>
      </c>
      <c r="E1835" s="55" t="s">
        <v>89</v>
      </c>
      <c r="F1835" s="55">
        <v>50900020</v>
      </c>
      <c r="G1835" s="55" t="s">
        <v>492</v>
      </c>
      <c r="H1835" s="55" t="s">
        <v>89</v>
      </c>
      <c r="I1835" s="57">
        <v>2312.91</v>
      </c>
      <c r="J1835" s="57">
        <v>2312.91</v>
      </c>
      <c r="K1835" s="55" t="s">
        <v>4318</v>
      </c>
      <c r="L1835" s="55" t="s">
        <v>1644</v>
      </c>
      <c r="M1835" s="55" t="s">
        <v>4327</v>
      </c>
      <c r="N1835" s="56">
        <v>45777</v>
      </c>
      <c r="O1835" s="55" t="s">
        <v>1644</v>
      </c>
      <c r="P1835" s="55" t="s">
        <v>329</v>
      </c>
      <c r="Q1835" s="55" t="s">
        <v>330</v>
      </c>
      <c r="R1835" s="55" t="s">
        <v>1644</v>
      </c>
      <c r="S1835" s="55" t="s">
        <v>1644</v>
      </c>
      <c r="T1835" s="55" t="s">
        <v>1644</v>
      </c>
      <c r="U1835" s="55" t="s">
        <v>4104</v>
      </c>
      <c r="V1835" s="55" t="s">
        <v>1881</v>
      </c>
      <c r="W1835" s="55" t="s">
        <v>1644</v>
      </c>
      <c r="X1835" s="56"/>
      <c r="Y1835" s="55" t="s">
        <v>1644</v>
      </c>
      <c r="Z1835" s="56"/>
      <c r="AA1835" s="55" t="s">
        <v>1644</v>
      </c>
      <c r="AB1835" s="59">
        <v>36537847</v>
      </c>
      <c r="AC1835" s="55" t="s">
        <v>1554</v>
      </c>
      <c r="AD1835" s="55" t="s">
        <v>1644</v>
      </c>
      <c r="AE1835" s="58">
        <v>0</v>
      </c>
      <c r="AF1835" s="55" t="s">
        <v>1644</v>
      </c>
      <c r="AG1835" s="55" t="s">
        <v>1644</v>
      </c>
      <c r="AH1835" s="55" t="s">
        <v>1644</v>
      </c>
      <c r="AI1835" s="55" t="s">
        <v>1644</v>
      </c>
      <c r="AJ1835" s="55" t="s">
        <v>1644</v>
      </c>
      <c r="AK1835" s="55" t="s">
        <v>1644</v>
      </c>
      <c r="AL1835" s="55" t="s">
        <v>1644</v>
      </c>
      <c r="AM1835" s="55" t="s">
        <v>3861</v>
      </c>
      <c r="AN1835" s="55" t="s">
        <v>1644</v>
      </c>
      <c r="AO1835" t="s">
        <v>3842</v>
      </c>
    </row>
    <row r="1836" spans="1:41" x14ac:dyDescent="0.25">
      <c r="A1836" s="56">
        <v>45777</v>
      </c>
      <c r="B1836" s="92" t="s">
        <v>2824</v>
      </c>
      <c r="C1836" s="55" t="s">
        <v>4327</v>
      </c>
      <c r="D1836" s="55" t="s">
        <v>3859</v>
      </c>
      <c r="E1836" s="55" t="s">
        <v>89</v>
      </c>
      <c r="F1836" s="55">
        <v>50900020</v>
      </c>
      <c r="G1836" s="55" t="s">
        <v>492</v>
      </c>
      <c r="H1836" s="55" t="s">
        <v>89</v>
      </c>
      <c r="I1836" s="57">
        <v>214.38</v>
      </c>
      <c r="J1836" s="57">
        <v>214.38</v>
      </c>
      <c r="K1836" s="55" t="s">
        <v>4318</v>
      </c>
      <c r="L1836" s="55" t="s">
        <v>1644</v>
      </c>
      <c r="M1836" s="55" t="s">
        <v>4327</v>
      </c>
      <c r="N1836" s="56">
        <v>45777</v>
      </c>
      <c r="O1836" s="55" t="s">
        <v>1644</v>
      </c>
      <c r="P1836" s="55" t="s">
        <v>329</v>
      </c>
      <c r="Q1836" s="55" t="s">
        <v>330</v>
      </c>
      <c r="R1836" s="55" t="s">
        <v>1644</v>
      </c>
      <c r="S1836" s="55" t="s">
        <v>1644</v>
      </c>
      <c r="T1836" s="55" t="s">
        <v>1644</v>
      </c>
      <c r="U1836" s="55" t="s">
        <v>4085</v>
      </c>
      <c r="V1836" s="55" t="s">
        <v>1881</v>
      </c>
      <c r="W1836" s="55" t="s">
        <v>1644</v>
      </c>
      <c r="X1836" s="56"/>
      <c r="Y1836" s="55" t="s">
        <v>1644</v>
      </c>
      <c r="Z1836" s="56"/>
      <c r="AA1836" s="55" t="s">
        <v>1644</v>
      </c>
      <c r="AB1836" s="59">
        <v>3320698</v>
      </c>
      <c r="AC1836" s="55" t="s">
        <v>1554</v>
      </c>
      <c r="AD1836" s="55" t="s">
        <v>1644</v>
      </c>
      <c r="AE1836" s="58">
        <v>0</v>
      </c>
      <c r="AF1836" s="55" t="s">
        <v>1644</v>
      </c>
      <c r="AG1836" s="55" t="s">
        <v>1644</v>
      </c>
      <c r="AH1836" s="55" t="s">
        <v>1644</v>
      </c>
      <c r="AI1836" s="55" t="s">
        <v>1644</v>
      </c>
      <c r="AJ1836" s="55" t="s">
        <v>1644</v>
      </c>
      <c r="AK1836" s="55" t="s">
        <v>1644</v>
      </c>
      <c r="AL1836" s="55" t="s">
        <v>1644</v>
      </c>
      <c r="AM1836" s="55" t="s">
        <v>3861</v>
      </c>
      <c r="AN1836" s="55" t="s">
        <v>1644</v>
      </c>
      <c r="AO1836" t="s">
        <v>3842</v>
      </c>
    </row>
    <row r="1837" spans="1:41" x14ac:dyDescent="0.25">
      <c r="A1837" s="56">
        <v>45777</v>
      </c>
      <c r="B1837" s="92" t="s">
        <v>2824</v>
      </c>
      <c r="C1837" s="55" t="s">
        <v>4327</v>
      </c>
      <c r="D1837" s="55" t="s">
        <v>3859</v>
      </c>
      <c r="E1837" s="55" t="s">
        <v>89</v>
      </c>
      <c r="F1837" s="55">
        <v>50900010</v>
      </c>
      <c r="G1837" s="55" t="s">
        <v>490</v>
      </c>
      <c r="H1837" s="55" t="s">
        <v>89</v>
      </c>
      <c r="I1837" s="57">
        <v>0</v>
      </c>
      <c r="J1837" s="57">
        <v>0</v>
      </c>
      <c r="K1837" s="55" t="s">
        <v>4318</v>
      </c>
      <c r="L1837" s="55" t="s">
        <v>1644</v>
      </c>
      <c r="M1837" s="55" t="s">
        <v>4327</v>
      </c>
      <c r="N1837" s="56">
        <v>45777</v>
      </c>
      <c r="O1837" s="55" t="s">
        <v>1644</v>
      </c>
      <c r="P1837" s="55" t="s">
        <v>4042</v>
      </c>
      <c r="Q1837" s="55" t="s">
        <v>4043</v>
      </c>
      <c r="R1837" s="55" t="s">
        <v>1644</v>
      </c>
      <c r="S1837" s="55" t="s">
        <v>1644</v>
      </c>
      <c r="T1837" s="55" t="s">
        <v>1644</v>
      </c>
      <c r="U1837" s="55" t="s">
        <v>4087</v>
      </c>
      <c r="V1837" s="55" t="s">
        <v>1881</v>
      </c>
      <c r="W1837" s="55" t="s">
        <v>1644</v>
      </c>
      <c r="X1837" s="56"/>
      <c r="Y1837" s="55" t="s">
        <v>1644</v>
      </c>
      <c r="Z1837" s="56"/>
      <c r="AA1837" s="55" t="s">
        <v>1644</v>
      </c>
      <c r="AB1837" s="59">
        <v>1</v>
      </c>
      <c r="AC1837" s="55" t="s">
        <v>1554</v>
      </c>
      <c r="AD1837" s="55" t="s">
        <v>1644</v>
      </c>
      <c r="AE1837" s="58">
        <v>0</v>
      </c>
      <c r="AF1837" s="55" t="s">
        <v>1644</v>
      </c>
      <c r="AG1837" s="55" t="s">
        <v>1644</v>
      </c>
      <c r="AH1837" s="55" t="s">
        <v>1644</v>
      </c>
      <c r="AI1837" s="55" t="s">
        <v>1644</v>
      </c>
      <c r="AJ1837" s="55" t="s">
        <v>1644</v>
      </c>
      <c r="AK1837" s="55" t="s">
        <v>1644</v>
      </c>
      <c r="AL1837" s="55" t="s">
        <v>1644</v>
      </c>
      <c r="AM1837" s="55" t="s">
        <v>3861</v>
      </c>
      <c r="AN1837" s="55" t="s">
        <v>1644</v>
      </c>
      <c r="AO1837" t="s">
        <v>4371</v>
      </c>
    </row>
    <row r="1838" spans="1:41" x14ac:dyDescent="0.25">
      <c r="A1838" s="56">
        <v>45777</v>
      </c>
      <c r="B1838" s="92" t="s">
        <v>2824</v>
      </c>
      <c r="C1838" s="55" t="s">
        <v>4327</v>
      </c>
      <c r="D1838" s="55" t="s">
        <v>3859</v>
      </c>
      <c r="E1838" s="55" t="s">
        <v>89</v>
      </c>
      <c r="F1838" s="55">
        <v>50900010</v>
      </c>
      <c r="G1838" s="55" t="s">
        <v>490</v>
      </c>
      <c r="H1838" s="55" t="s">
        <v>89</v>
      </c>
      <c r="I1838" s="57">
        <v>50.31</v>
      </c>
      <c r="J1838" s="57">
        <v>50.31</v>
      </c>
      <c r="K1838" s="55" t="s">
        <v>4318</v>
      </c>
      <c r="L1838" s="55" t="s">
        <v>1644</v>
      </c>
      <c r="M1838" s="55" t="s">
        <v>4327</v>
      </c>
      <c r="N1838" s="56">
        <v>45777</v>
      </c>
      <c r="O1838" s="55" t="s">
        <v>1644</v>
      </c>
      <c r="P1838" s="55" t="s">
        <v>329</v>
      </c>
      <c r="Q1838" s="55" t="s">
        <v>330</v>
      </c>
      <c r="R1838" s="55" t="s">
        <v>1644</v>
      </c>
      <c r="S1838" s="55" t="s">
        <v>1644</v>
      </c>
      <c r="T1838" s="55" t="s">
        <v>1644</v>
      </c>
      <c r="U1838" s="55" t="s">
        <v>4034</v>
      </c>
      <c r="V1838" s="55" t="s">
        <v>1881</v>
      </c>
      <c r="W1838" s="55" t="s">
        <v>1644</v>
      </c>
      <c r="X1838" s="56"/>
      <c r="Y1838" s="55" t="s">
        <v>1644</v>
      </c>
      <c r="Z1838" s="56"/>
      <c r="AA1838" s="55" t="s">
        <v>1644</v>
      </c>
      <c r="AB1838" s="59">
        <v>862071</v>
      </c>
      <c r="AC1838" s="55" t="s">
        <v>1554</v>
      </c>
      <c r="AD1838" s="55" t="s">
        <v>1644</v>
      </c>
      <c r="AE1838" s="58">
        <v>0</v>
      </c>
      <c r="AF1838" s="55" t="s">
        <v>1644</v>
      </c>
      <c r="AG1838" s="55" t="s">
        <v>1644</v>
      </c>
      <c r="AH1838" s="55" t="s">
        <v>1644</v>
      </c>
      <c r="AI1838" s="55" t="s">
        <v>1644</v>
      </c>
      <c r="AJ1838" s="55" t="s">
        <v>1644</v>
      </c>
      <c r="AK1838" s="55" t="s">
        <v>1644</v>
      </c>
      <c r="AL1838" s="55" t="s">
        <v>1644</v>
      </c>
      <c r="AM1838" s="55" t="s">
        <v>3861</v>
      </c>
      <c r="AN1838" s="55" t="s">
        <v>1644</v>
      </c>
      <c r="AO1838" t="s">
        <v>3842</v>
      </c>
    </row>
    <row r="1839" spans="1:41" x14ac:dyDescent="0.25">
      <c r="A1839" s="56">
        <v>45777</v>
      </c>
      <c r="B1839" s="92" t="s">
        <v>2824</v>
      </c>
      <c r="C1839" s="55" t="s">
        <v>4327</v>
      </c>
      <c r="D1839" s="55" t="s">
        <v>3859</v>
      </c>
      <c r="E1839" s="55" t="s">
        <v>89</v>
      </c>
      <c r="F1839" s="55">
        <v>50900010</v>
      </c>
      <c r="G1839" s="55" t="s">
        <v>490</v>
      </c>
      <c r="H1839" s="55" t="s">
        <v>89</v>
      </c>
      <c r="I1839" s="57">
        <v>0</v>
      </c>
      <c r="J1839" s="57">
        <v>0</v>
      </c>
      <c r="K1839" s="55" t="s">
        <v>4318</v>
      </c>
      <c r="L1839" s="55" t="s">
        <v>1644</v>
      </c>
      <c r="M1839" s="55" t="s">
        <v>4327</v>
      </c>
      <c r="N1839" s="56">
        <v>45777</v>
      </c>
      <c r="O1839" s="55" t="s">
        <v>1644</v>
      </c>
      <c r="P1839" s="55" t="s">
        <v>4042</v>
      </c>
      <c r="Q1839" s="55" t="s">
        <v>4043</v>
      </c>
      <c r="R1839" s="55" t="s">
        <v>1644</v>
      </c>
      <c r="S1839" s="55" t="s">
        <v>1644</v>
      </c>
      <c r="T1839" s="55" t="s">
        <v>1644</v>
      </c>
      <c r="U1839" s="55" t="s">
        <v>4075</v>
      </c>
      <c r="V1839" s="55" t="s">
        <v>1881</v>
      </c>
      <c r="W1839" s="55" t="s">
        <v>1644</v>
      </c>
      <c r="X1839" s="56"/>
      <c r="Y1839" s="55" t="s">
        <v>1644</v>
      </c>
      <c r="Z1839" s="56"/>
      <c r="AA1839" s="55" t="s">
        <v>1644</v>
      </c>
      <c r="AB1839" s="59">
        <v>1</v>
      </c>
      <c r="AC1839" s="55" t="s">
        <v>1554</v>
      </c>
      <c r="AD1839" s="55" t="s">
        <v>1644</v>
      </c>
      <c r="AE1839" s="58">
        <v>0</v>
      </c>
      <c r="AF1839" s="55" t="s">
        <v>1644</v>
      </c>
      <c r="AG1839" s="55" t="s">
        <v>1644</v>
      </c>
      <c r="AH1839" s="55" t="s">
        <v>1644</v>
      </c>
      <c r="AI1839" s="55" t="s">
        <v>1644</v>
      </c>
      <c r="AJ1839" s="55" t="s">
        <v>1644</v>
      </c>
      <c r="AK1839" s="55" t="s">
        <v>1644</v>
      </c>
      <c r="AL1839" s="55" t="s">
        <v>1644</v>
      </c>
      <c r="AM1839" s="55" t="s">
        <v>3861</v>
      </c>
      <c r="AN1839" s="55" t="s">
        <v>1644</v>
      </c>
      <c r="AO1839" t="s">
        <v>4371</v>
      </c>
    </row>
    <row r="1840" spans="1:41" x14ac:dyDescent="0.25">
      <c r="A1840" s="56">
        <v>45777</v>
      </c>
      <c r="B1840" s="92" t="s">
        <v>2824</v>
      </c>
      <c r="C1840" s="55" t="s">
        <v>4327</v>
      </c>
      <c r="D1840" s="55" t="s">
        <v>3859</v>
      </c>
      <c r="E1840" s="55" t="s">
        <v>89</v>
      </c>
      <c r="F1840" s="55">
        <v>50900020</v>
      </c>
      <c r="G1840" s="55" t="s">
        <v>492</v>
      </c>
      <c r="H1840" s="55" t="s">
        <v>89</v>
      </c>
      <c r="I1840" s="57">
        <v>925.17</v>
      </c>
      <c r="J1840" s="57">
        <v>925.17</v>
      </c>
      <c r="K1840" s="55" t="s">
        <v>4318</v>
      </c>
      <c r="L1840" s="55" t="s">
        <v>1644</v>
      </c>
      <c r="M1840" s="55" t="s">
        <v>4327</v>
      </c>
      <c r="N1840" s="56">
        <v>45777</v>
      </c>
      <c r="O1840" s="55" t="s">
        <v>1644</v>
      </c>
      <c r="P1840" s="55" t="s">
        <v>329</v>
      </c>
      <c r="Q1840" s="55" t="s">
        <v>330</v>
      </c>
      <c r="R1840" s="55" t="s">
        <v>1644</v>
      </c>
      <c r="S1840" s="55" t="s">
        <v>1644</v>
      </c>
      <c r="T1840" s="55" t="s">
        <v>1644</v>
      </c>
      <c r="U1840" s="55" t="s">
        <v>4038</v>
      </c>
      <c r="V1840" s="55" t="s">
        <v>1881</v>
      </c>
      <c r="W1840" s="55" t="s">
        <v>1644</v>
      </c>
      <c r="X1840" s="56"/>
      <c r="Y1840" s="55" t="s">
        <v>1644</v>
      </c>
      <c r="Z1840" s="56"/>
      <c r="AA1840" s="55" t="s">
        <v>1644</v>
      </c>
      <c r="AB1840" s="59">
        <v>14272917</v>
      </c>
      <c r="AC1840" s="55" t="s">
        <v>1554</v>
      </c>
      <c r="AD1840" s="55" t="s">
        <v>1644</v>
      </c>
      <c r="AE1840" s="58">
        <v>0</v>
      </c>
      <c r="AF1840" s="55" t="s">
        <v>1644</v>
      </c>
      <c r="AG1840" s="55" t="s">
        <v>1644</v>
      </c>
      <c r="AH1840" s="55" t="s">
        <v>1644</v>
      </c>
      <c r="AI1840" s="55" t="s">
        <v>1644</v>
      </c>
      <c r="AJ1840" s="55" t="s">
        <v>1644</v>
      </c>
      <c r="AK1840" s="55" t="s">
        <v>1644</v>
      </c>
      <c r="AL1840" s="55" t="s">
        <v>1644</v>
      </c>
      <c r="AM1840" s="55" t="s">
        <v>3861</v>
      </c>
      <c r="AN1840" s="55" t="s">
        <v>1644</v>
      </c>
      <c r="AO1840" t="s">
        <v>3842</v>
      </c>
    </row>
    <row r="1841" spans="1:41" x14ac:dyDescent="0.25">
      <c r="A1841" s="56">
        <v>45777</v>
      </c>
      <c r="B1841" s="92" t="s">
        <v>2824</v>
      </c>
      <c r="C1841" s="55" t="s">
        <v>4327</v>
      </c>
      <c r="D1841" s="55" t="s">
        <v>3859</v>
      </c>
      <c r="E1841" s="55" t="s">
        <v>89</v>
      </c>
      <c r="F1841" s="55">
        <v>50900010</v>
      </c>
      <c r="G1841" s="55" t="s">
        <v>490</v>
      </c>
      <c r="H1841" s="55" t="s">
        <v>89</v>
      </c>
      <c r="I1841" s="57">
        <v>0</v>
      </c>
      <c r="J1841" s="57">
        <v>0</v>
      </c>
      <c r="K1841" s="55" t="s">
        <v>4318</v>
      </c>
      <c r="L1841" s="55" t="s">
        <v>1644</v>
      </c>
      <c r="M1841" s="55" t="s">
        <v>4327</v>
      </c>
      <c r="N1841" s="56">
        <v>45777</v>
      </c>
      <c r="O1841" s="55" t="s">
        <v>1644</v>
      </c>
      <c r="P1841" s="55" t="s">
        <v>4042</v>
      </c>
      <c r="Q1841" s="55" t="s">
        <v>4043</v>
      </c>
      <c r="R1841" s="55" t="s">
        <v>1644</v>
      </c>
      <c r="S1841" s="55" t="s">
        <v>1644</v>
      </c>
      <c r="T1841" s="55" t="s">
        <v>1644</v>
      </c>
      <c r="U1841" s="55" t="s">
        <v>4066</v>
      </c>
      <c r="V1841" s="55" t="s">
        <v>1881</v>
      </c>
      <c r="W1841" s="55" t="s">
        <v>1644</v>
      </c>
      <c r="X1841" s="56"/>
      <c r="Y1841" s="55" t="s">
        <v>1644</v>
      </c>
      <c r="Z1841" s="56"/>
      <c r="AA1841" s="55" t="s">
        <v>1644</v>
      </c>
      <c r="AB1841" s="59">
        <v>1</v>
      </c>
      <c r="AC1841" s="55" t="s">
        <v>1554</v>
      </c>
      <c r="AD1841" s="55" t="s">
        <v>1644</v>
      </c>
      <c r="AE1841" s="58">
        <v>0</v>
      </c>
      <c r="AF1841" s="55" t="s">
        <v>1644</v>
      </c>
      <c r="AG1841" s="55" t="s">
        <v>1644</v>
      </c>
      <c r="AH1841" s="55" t="s">
        <v>1644</v>
      </c>
      <c r="AI1841" s="55" t="s">
        <v>1644</v>
      </c>
      <c r="AJ1841" s="55" t="s">
        <v>1644</v>
      </c>
      <c r="AK1841" s="55" t="s">
        <v>1644</v>
      </c>
      <c r="AL1841" s="55" t="s">
        <v>1644</v>
      </c>
      <c r="AM1841" s="55" t="s">
        <v>3861</v>
      </c>
      <c r="AN1841" s="55" t="s">
        <v>1644</v>
      </c>
      <c r="AO1841" t="s">
        <v>4371</v>
      </c>
    </row>
    <row r="1842" spans="1:41" x14ac:dyDescent="0.25">
      <c r="A1842" s="56">
        <v>45777</v>
      </c>
      <c r="B1842" s="92" t="s">
        <v>2824</v>
      </c>
      <c r="C1842" s="55" t="s">
        <v>4327</v>
      </c>
      <c r="D1842" s="55" t="s">
        <v>3859</v>
      </c>
      <c r="E1842" s="55" t="s">
        <v>89</v>
      </c>
      <c r="F1842" s="55">
        <v>50900010</v>
      </c>
      <c r="G1842" s="55" t="s">
        <v>490</v>
      </c>
      <c r="H1842" s="55" t="s">
        <v>89</v>
      </c>
      <c r="I1842" s="57">
        <v>0</v>
      </c>
      <c r="J1842" s="57">
        <v>0</v>
      </c>
      <c r="K1842" s="55" t="s">
        <v>4318</v>
      </c>
      <c r="L1842" s="55" t="s">
        <v>1644</v>
      </c>
      <c r="M1842" s="55" t="s">
        <v>4327</v>
      </c>
      <c r="N1842" s="56">
        <v>45777</v>
      </c>
      <c r="O1842" s="55" t="s">
        <v>1644</v>
      </c>
      <c r="P1842" s="55" t="s">
        <v>4042</v>
      </c>
      <c r="Q1842" s="55" t="s">
        <v>4043</v>
      </c>
      <c r="R1842" s="55" t="s">
        <v>1644</v>
      </c>
      <c r="S1842" s="55" t="s">
        <v>1644</v>
      </c>
      <c r="T1842" s="55" t="s">
        <v>1644</v>
      </c>
      <c r="U1842" s="55" t="s">
        <v>4115</v>
      </c>
      <c r="V1842" s="55" t="s">
        <v>1881</v>
      </c>
      <c r="W1842" s="55" t="s">
        <v>1644</v>
      </c>
      <c r="X1842" s="56"/>
      <c r="Y1842" s="55" t="s">
        <v>1644</v>
      </c>
      <c r="Z1842" s="56"/>
      <c r="AA1842" s="55" t="s">
        <v>1644</v>
      </c>
      <c r="AB1842" s="59">
        <v>1</v>
      </c>
      <c r="AC1842" s="55" t="s">
        <v>1554</v>
      </c>
      <c r="AD1842" s="55" t="s">
        <v>1644</v>
      </c>
      <c r="AE1842" s="58">
        <v>0</v>
      </c>
      <c r="AF1842" s="55" t="s">
        <v>1644</v>
      </c>
      <c r="AG1842" s="55" t="s">
        <v>1644</v>
      </c>
      <c r="AH1842" s="55" t="s">
        <v>1644</v>
      </c>
      <c r="AI1842" s="55" t="s">
        <v>1644</v>
      </c>
      <c r="AJ1842" s="55" t="s">
        <v>1644</v>
      </c>
      <c r="AK1842" s="55" t="s">
        <v>1644</v>
      </c>
      <c r="AL1842" s="55" t="s">
        <v>1644</v>
      </c>
      <c r="AM1842" s="55" t="s">
        <v>3861</v>
      </c>
      <c r="AN1842" s="55" t="s">
        <v>1644</v>
      </c>
      <c r="AO1842" t="s">
        <v>4371</v>
      </c>
    </row>
    <row r="1843" spans="1:41" x14ac:dyDescent="0.25">
      <c r="A1843" s="56">
        <v>45777</v>
      </c>
      <c r="B1843" s="92" t="s">
        <v>2824</v>
      </c>
      <c r="C1843" s="55" t="s">
        <v>4328</v>
      </c>
      <c r="D1843" s="55" t="s">
        <v>3859</v>
      </c>
      <c r="E1843" s="55" t="s">
        <v>89</v>
      </c>
      <c r="F1843" s="55">
        <v>50900060</v>
      </c>
      <c r="G1843" s="55" t="s">
        <v>500</v>
      </c>
      <c r="H1843" s="55" t="s">
        <v>89</v>
      </c>
      <c r="I1843" s="57">
        <v>41.6</v>
      </c>
      <c r="J1843" s="57">
        <v>41.6</v>
      </c>
      <c r="K1843" s="55" t="s">
        <v>4318</v>
      </c>
      <c r="L1843" s="55" t="s">
        <v>1644</v>
      </c>
      <c r="M1843" s="55" t="s">
        <v>4328</v>
      </c>
      <c r="N1843" s="56">
        <v>45777</v>
      </c>
      <c r="O1843" s="55" t="s">
        <v>1644</v>
      </c>
      <c r="P1843" s="55" t="s">
        <v>329</v>
      </c>
      <c r="Q1843" s="55" t="s">
        <v>330</v>
      </c>
      <c r="R1843" s="55" t="s">
        <v>1644</v>
      </c>
      <c r="S1843" s="55" t="s">
        <v>1644</v>
      </c>
      <c r="T1843" s="55" t="s">
        <v>1644</v>
      </c>
      <c r="U1843" s="55" t="s">
        <v>4282</v>
      </c>
      <c r="V1843" s="55" t="s">
        <v>1881</v>
      </c>
      <c r="W1843" s="55" t="s">
        <v>1644</v>
      </c>
      <c r="X1843" s="56"/>
      <c r="Y1843" s="55" t="s">
        <v>1644</v>
      </c>
      <c r="Z1843" s="56"/>
      <c r="AA1843" s="55" t="s">
        <v>1644</v>
      </c>
      <c r="AB1843" s="59">
        <v>671327</v>
      </c>
      <c r="AC1843" s="55" t="s">
        <v>1554</v>
      </c>
      <c r="AD1843" s="55" t="s">
        <v>1644</v>
      </c>
      <c r="AE1843" s="58">
        <v>0</v>
      </c>
      <c r="AF1843" s="55" t="s">
        <v>1644</v>
      </c>
      <c r="AG1843" s="55" t="s">
        <v>1644</v>
      </c>
      <c r="AH1843" s="55" t="s">
        <v>1644</v>
      </c>
      <c r="AI1843" s="55" t="s">
        <v>1644</v>
      </c>
      <c r="AJ1843" s="55" t="s">
        <v>1644</v>
      </c>
      <c r="AK1843" s="55" t="s">
        <v>1644</v>
      </c>
      <c r="AL1843" s="55" t="s">
        <v>1644</v>
      </c>
      <c r="AM1843" s="55" t="s">
        <v>3861</v>
      </c>
      <c r="AN1843" s="55" t="s">
        <v>1644</v>
      </c>
      <c r="AO1843" t="s">
        <v>3842</v>
      </c>
    </row>
    <row r="1844" spans="1:41" x14ac:dyDescent="0.25">
      <c r="A1844" s="56">
        <v>45777</v>
      </c>
      <c r="B1844" s="92" t="s">
        <v>2824</v>
      </c>
      <c r="C1844" s="55" t="s">
        <v>4328</v>
      </c>
      <c r="D1844" s="55" t="s">
        <v>3859</v>
      </c>
      <c r="E1844" s="55" t="s">
        <v>89</v>
      </c>
      <c r="F1844" s="55">
        <v>50900060</v>
      </c>
      <c r="G1844" s="55" t="s">
        <v>500</v>
      </c>
      <c r="H1844" s="55" t="s">
        <v>89</v>
      </c>
      <c r="I1844" s="57">
        <v>66.64</v>
      </c>
      <c r="J1844" s="57">
        <v>66.64</v>
      </c>
      <c r="K1844" s="55" t="s">
        <v>4318</v>
      </c>
      <c r="L1844" s="55" t="s">
        <v>1644</v>
      </c>
      <c r="M1844" s="55" t="s">
        <v>4328</v>
      </c>
      <c r="N1844" s="56">
        <v>45777</v>
      </c>
      <c r="O1844" s="55" t="s">
        <v>1644</v>
      </c>
      <c r="P1844" s="55" t="s">
        <v>329</v>
      </c>
      <c r="Q1844" s="55" t="s">
        <v>330</v>
      </c>
      <c r="R1844" s="55" t="s">
        <v>1644</v>
      </c>
      <c r="S1844" s="55" t="s">
        <v>1644</v>
      </c>
      <c r="T1844" s="55" t="s">
        <v>1644</v>
      </c>
      <c r="U1844" s="55" t="s">
        <v>4271</v>
      </c>
      <c r="V1844" s="55" t="s">
        <v>1881</v>
      </c>
      <c r="W1844" s="55" t="s">
        <v>1644</v>
      </c>
      <c r="X1844" s="56"/>
      <c r="Y1844" s="55" t="s">
        <v>1644</v>
      </c>
      <c r="Z1844" s="56"/>
      <c r="AA1844" s="55" t="s">
        <v>1644</v>
      </c>
      <c r="AB1844" s="59">
        <v>1088761</v>
      </c>
      <c r="AC1844" s="55" t="s">
        <v>1554</v>
      </c>
      <c r="AD1844" s="55" t="s">
        <v>1644</v>
      </c>
      <c r="AE1844" s="58">
        <v>0</v>
      </c>
      <c r="AF1844" s="55" t="s">
        <v>1644</v>
      </c>
      <c r="AG1844" s="55" t="s">
        <v>1644</v>
      </c>
      <c r="AH1844" s="55" t="s">
        <v>1644</v>
      </c>
      <c r="AI1844" s="55" t="s">
        <v>1644</v>
      </c>
      <c r="AJ1844" s="55" t="s">
        <v>1644</v>
      </c>
      <c r="AK1844" s="55" t="s">
        <v>1644</v>
      </c>
      <c r="AL1844" s="55" t="s">
        <v>1644</v>
      </c>
      <c r="AM1844" s="55" t="s">
        <v>3861</v>
      </c>
      <c r="AN1844" s="55" t="s">
        <v>1644</v>
      </c>
      <c r="AO1844" t="s">
        <v>3842</v>
      </c>
    </row>
    <row r="1845" spans="1:41" x14ac:dyDescent="0.25">
      <c r="A1845" s="56">
        <v>45777</v>
      </c>
      <c r="B1845" s="92" t="s">
        <v>2824</v>
      </c>
      <c r="C1845" s="55" t="s">
        <v>4328</v>
      </c>
      <c r="D1845" s="55" t="s">
        <v>3859</v>
      </c>
      <c r="E1845" s="55" t="s">
        <v>89</v>
      </c>
      <c r="F1845" s="55">
        <v>50900060</v>
      </c>
      <c r="G1845" s="55" t="s">
        <v>500</v>
      </c>
      <c r="H1845" s="55" t="s">
        <v>89</v>
      </c>
      <c r="I1845" s="57">
        <v>50.54</v>
      </c>
      <c r="J1845" s="57">
        <v>50.54</v>
      </c>
      <c r="K1845" s="55" t="s">
        <v>4318</v>
      </c>
      <c r="L1845" s="55" t="s">
        <v>1644</v>
      </c>
      <c r="M1845" s="55" t="s">
        <v>4328</v>
      </c>
      <c r="N1845" s="56">
        <v>45777</v>
      </c>
      <c r="O1845" s="55" t="s">
        <v>1644</v>
      </c>
      <c r="P1845" s="55" t="s">
        <v>329</v>
      </c>
      <c r="Q1845" s="55" t="s">
        <v>330</v>
      </c>
      <c r="R1845" s="55" t="s">
        <v>1644</v>
      </c>
      <c r="S1845" s="55" t="s">
        <v>1644</v>
      </c>
      <c r="T1845" s="55" t="s">
        <v>1644</v>
      </c>
      <c r="U1845" s="55" t="s">
        <v>4276</v>
      </c>
      <c r="V1845" s="55" t="s">
        <v>1881</v>
      </c>
      <c r="W1845" s="55" t="s">
        <v>1644</v>
      </c>
      <c r="X1845" s="56"/>
      <c r="Y1845" s="55" t="s">
        <v>1644</v>
      </c>
      <c r="Z1845" s="56"/>
      <c r="AA1845" s="55" t="s">
        <v>1644</v>
      </c>
      <c r="AB1845" s="59">
        <v>771834</v>
      </c>
      <c r="AC1845" s="55" t="s">
        <v>1554</v>
      </c>
      <c r="AD1845" s="55" t="s">
        <v>1644</v>
      </c>
      <c r="AE1845" s="58">
        <v>0</v>
      </c>
      <c r="AF1845" s="55" t="s">
        <v>1644</v>
      </c>
      <c r="AG1845" s="55" t="s">
        <v>1644</v>
      </c>
      <c r="AH1845" s="55" t="s">
        <v>1644</v>
      </c>
      <c r="AI1845" s="55" t="s">
        <v>1644</v>
      </c>
      <c r="AJ1845" s="55" t="s">
        <v>1644</v>
      </c>
      <c r="AK1845" s="55" t="s">
        <v>1644</v>
      </c>
      <c r="AL1845" s="55" t="s">
        <v>1644</v>
      </c>
      <c r="AM1845" s="55" t="s">
        <v>3861</v>
      </c>
      <c r="AN1845" s="55" t="s">
        <v>1644</v>
      </c>
      <c r="AO1845" t="s">
        <v>3842</v>
      </c>
    </row>
    <row r="1846" spans="1:41" x14ac:dyDescent="0.25">
      <c r="A1846" s="56">
        <v>45777</v>
      </c>
      <c r="B1846" s="92" t="s">
        <v>2824</v>
      </c>
      <c r="C1846" s="55" t="s">
        <v>4328</v>
      </c>
      <c r="D1846" s="55" t="s">
        <v>3859</v>
      </c>
      <c r="E1846" s="55" t="s">
        <v>89</v>
      </c>
      <c r="F1846" s="55">
        <v>50900060</v>
      </c>
      <c r="G1846" s="55" t="s">
        <v>500</v>
      </c>
      <c r="H1846" s="55" t="s">
        <v>89</v>
      </c>
      <c r="I1846" s="57">
        <v>51.43</v>
      </c>
      <c r="J1846" s="57">
        <v>51.43</v>
      </c>
      <c r="K1846" s="55" t="s">
        <v>4318</v>
      </c>
      <c r="L1846" s="55" t="s">
        <v>1644</v>
      </c>
      <c r="M1846" s="55" t="s">
        <v>4328</v>
      </c>
      <c r="N1846" s="56">
        <v>45777</v>
      </c>
      <c r="O1846" s="55" t="s">
        <v>1644</v>
      </c>
      <c r="P1846" s="55" t="s">
        <v>329</v>
      </c>
      <c r="Q1846" s="55" t="s">
        <v>330</v>
      </c>
      <c r="R1846" s="55" t="s">
        <v>1644</v>
      </c>
      <c r="S1846" s="55" t="s">
        <v>1644</v>
      </c>
      <c r="T1846" s="55" t="s">
        <v>1644</v>
      </c>
      <c r="U1846" s="55" t="s">
        <v>4273</v>
      </c>
      <c r="V1846" s="55" t="s">
        <v>1881</v>
      </c>
      <c r="W1846" s="55" t="s">
        <v>1644</v>
      </c>
      <c r="X1846" s="56"/>
      <c r="Y1846" s="55" t="s">
        <v>1644</v>
      </c>
      <c r="Z1846" s="56"/>
      <c r="AA1846" s="55" t="s">
        <v>1644</v>
      </c>
      <c r="AB1846" s="59">
        <v>802252</v>
      </c>
      <c r="AC1846" s="55" t="s">
        <v>1554</v>
      </c>
      <c r="AD1846" s="55" t="s">
        <v>1644</v>
      </c>
      <c r="AE1846" s="58">
        <v>0</v>
      </c>
      <c r="AF1846" s="55" t="s">
        <v>1644</v>
      </c>
      <c r="AG1846" s="55" t="s">
        <v>1644</v>
      </c>
      <c r="AH1846" s="55" t="s">
        <v>1644</v>
      </c>
      <c r="AI1846" s="55" t="s">
        <v>1644</v>
      </c>
      <c r="AJ1846" s="55" t="s">
        <v>1644</v>
      </c>
      <c r="AK1846" s="55" t="s">
        <v>1644</v>
      </c>
      <c r="AL1846" s="55" t="s">
        <v>1644</v>
      </c>
      <c r="AM1846" s="55" t="s">
        <v>3861</v>
      </c>
      <c r="AN1846" s="55" t="s">
        <v>1644</v>
      </c>
      <c r="AO1846" t="s">
        <v>3842</v>
      </c>
    </row>
    <row r="1847" spans="1:41" x14ac:dyDescent="0.25">
      <c r="A1847" s="56">
        <v>45777</v>
      </c>
      <c r="B1847" s="92" t="s">
        <v>2824</v>
      </c>
      <c r="C1847" s="55" t="s">
        <v>4328</v>
      </c>
      <c r="D1847" s="55" t="s">
        <v>3859</v>
      </c>
      <c r="E1847" s="55" t="s">
        <v>89</v>
      </c>
      <c r="F1847" s="55">
        <v>50900060</v>
      </c>
      <c r="G1847" s="55" t="s">
        <v>500</v>
      </c>
      <c r="H1847" s="55" t="s">
        <v>89</v>
      </c>
      <c r="I1847" s="57">
        <v>5.83</v>
      </c>
      <c r="J1847" s="57">
        <v>5.83</v>
      </c>
      <c r="K1847" s="55" t="s">
        <v>4318</v>
      </c>
      <c r="L1847" s="55" t="s">
        <v>1644</v>
      </c>
      <c r="M1847" s="55" t="s">
        <v>4328</v>
      </c>
      <c r="N1847" s="56">
        <v>45777</v>
      </c>
      <c r="O1847" s="55" t="s">
        <v>1644</v>
      </c>
      <c r="P1847" s="55" t="s">
        <v>329</v>
      </c>
      <c r="Q1847" s="55" t="s">
        <v>330</v>
      </c>
      <c r="R1847" s="55" t="s">
        <v>1644</v>
      </c>
      <c r="S1847" s="55" t="s">
        <v>1644</v>
      </c>
      <c r="T1847" s="55" t="s">
        <v>1644</v>
      </c>
      <c r="U1847" s="55" t="s">
        <v>4280</v>
      </c>
      <c r="V1847" s="55" t="s">
        <v>1881</v>
      </c>
      <c r="W1847" s="55" t="s">
        <v>1644</v>
      </c>
      <c r="X1847" s="56"/>
      <c r="Y1847" s="55" t="s">
        <v>1644</v>
      </c>
      <c r="Z1847" s="56"/>
      <c r="AA1847" s="55" t="s">
        <v>1644</v>
      </c>
      <c r="AB1847" s="59">
        <v>91667</v>
      </c>
      <c r="AC1847" s="55" t="s">
        <v>1554</v>
      </c>
      <c r="AD1847" s="55" t="s">
        <v>1644</v>
      </c>
      <c r="AE1847" s="58">
        <v>0</v>
      </c>
      <c r="AF1847" s="55" t="s">
        <v>1644</v>
      </c>
      <c r="AG1847" s="55" t="s">
        <v>1644</v>
      </c>
      <c r="AH1847" s="55" t="s">
        <v>1644</v>
      </c>
      <c r="AI1847" s="55" t="s">
        <v>1644</v>
      </c>
      <c r="AJ1847" s="55" t="s">
        <v>1644</v>
      </c>
      <c r="AK1847" s="55" t="s">
        <v>1644</v>
      </c>
      <c r="AL1847" s="55" t="s">
        <v>1644</v>
      </c>
      <c r="AM1847" s="55" t="s">
        <v>3861</v>
      </c>
      <c r="AN1847" s="55" t="s">
        <v>1644</v>
      </c>
      <c r="AO1847" t="s">
        <v>3842</v>
      </c>
    </row>
    <row r="1848" spans="1:41" x14ac:dyDescent="0.25">
      <c r="A1848" s="56">
        <v>45777</v>
      </c>
      <c r="B1848" s="92" t="s">
        <v>2824</v>
      </c>
      <c r="C1848" s="55" t="s">
        <v>4328</v>
      </c>
      <c r="D1848" s="55" t="s">
        <v>3859</v>
      </c>
      <c r="E1848" s="55" t="s">
        <v>89</v>
      </c>
      <c r="F1848" s="55">
        <v>50900060</v>
      </c>
      <c r="G1848" s="55" t="s">
        <v>500</v>
      </c>
      <c r="H1848" s="55" t="s">
        <v>89</v>
      </c>
      <c r="I1848" s="57">
        <v>66.64</v>
      </c>
      <c r="J1848" s="57">
        <v>66.64</v>
      </c>
      <c r="K1848" s="55" t="s">
        <v>4318</v>
      </c>
      <c r="L1848" s="55" t="s">
        <v>1644</v>
      </c>
      <c r="M1848" s="55" t="s">
        <v>4328</v>
      </c>
      <c r="N1848" s="56">
        <v>45777</v>
      </c>
      <c r="O1848" s="55" t="s">
        <v>1644</v>
      </c>
      <c r="P1848" s="55" t="s">
        <v>329</v>
      </c>
      <c r="Q1848" s="55" t="s">
        <v>330</v>
      </c>
      <c r="R1848" s="55" t="s">
        <v>1644</v>
      </c>
      <c r="S1848" s="55" t="s">
        <v>1644</v>
      </c>
      <c r="T1848" s="55" t="s">
        <v>1644</v>
      </c>
      <c r="U1848" s="55" t="s">
        <v>4274</v>
      </c>
      <c r="V1848" s="55" t="s">
        <v>1881</v>
      </c>
      <c r="W1848" s="55" t="s">
        <v>1644</v>
      </c>
      <c r="X1848" s="56"/>
      <c r="Y1848" s="55" t="s">
        <v>1644</v>
      </c>
      <c r="Z1848" s="56"/>
      <c r="AA1848" s="55" t="s">
        <v>1644</v>
      </c>
      <c r="AB1848" s="59">
        <v>1088761</v>
      </c>
      <c r="AC1848" s="55" t="s">
        <v>1554</v>
      </c>
      <c r="AD1848" s="55" t="s">
        <v>1644</v>
      </c>
      <c r="AE1848" s="58">
        <v>0</v>
      </c>
      <c r="AF1848" s="55" t="s">
        <v>1644</v>
      </c>
      <c r="AG1848" s="55" t="s">
        <v>1644</v>
      </c>
      <c r="AH1848" s="55" t="s">
        <v>1644</v>
      </c>
      <c r="AI1848" s="55" t="s">
        <v>1644</v>
      </c>
      <c r="AJ1848" s="55" t="s">
        <v>1644</v>
      </c>
      <c r="AK1848" s="55" t="s">
        <v>1644</v>
      </c>
      <c r="AL1848" s="55" t="s">
        <v>1644</v>
      </c>
      <c r="AM1848" s="55" t="s">
        <v>3861</v>
      </c>
      <c r="AN1848" s="55" t="s">
        <v>1644</v>
      </c>
      <c r="AO1848" t="s">
        <v>3842</v>
      </c>
    </row>
    <row r="1849" spans="1:41" x14ac:dyDescent="0.25">
      <c r="A1849" s="56">
        <v>45777</v>
      </c>
      <c r="B1849" s="92" t="s">
        <v>2824</v>
      </c>
      <c r="C1849" s="55" t="s">
        <v>4328</v>
      </c>
      <c r="D1849" s="55" t="s">
        <v>3859</v>
      </c>
      <c r="E1849" s="55" t="s">
        <v>89</v>
      </c>
      <c r="F1849" s="55">
        <v>50900060</v>
      </c>
      <c r="G1849" s="55" t="s">
        <v>500</v>
      </c>
      <c r="H1849" s="55" t="s">
        <v>89</v>
      </c>
      <c r="I1849" s="57">
        <v>56.52</v>
      </c>
      <c r="J1849" s="57">
        <v>56.52</v>
      </c>
      <c r="K1849" s="55" t="s">
        <v>4318</v>
      </c>
      <c r="L1849" s="55" t="s">
        <v>1644</v>
      </c>
      <c r="M1849" s="55" t="s">
        <v>4328</v>
      </c>
      <c r="N1849" s="56">
        <v>45777</v>
      </c>
      <c r="O1849" s="55" t="s">
        <v>1644</v>
      </c>
      <c r="P1849" s="55" t="s">
        <v>329</v>
      </c>
      <c r="Q1849" s="55" t="s">
        <v>330</v>
      </c>
      <c r="R1849" s="55" t="s">
        <v>1644</v>
      </c>
      <c r="S1849" s="55" t="s">
        <v>1644</v>
      </c>
      <c r="T1849" s="55" t="s">
        <v>1644</v>
      </c>
      <c r="U1849" s="55" t="s">
        <v>4277</v>
      </c>
      <c r="V1849" s="55" t="s">
        <v>1881</v>
      </c>
      <c r="W1849" s="55" t="s">
        <v>1644</v>
      </c>
      <c r="X1849" s="56"/>
      <c r="Y1849" s="55" t="s">
        <v>1644</v>
      </c>
      <c r="Z1849" s="56"/>
      <c r="AA1849" s="55" t="s">
        <v>1644</v>
      </c>
      <c r="AB1849" s="59">
        <v>862965</v>
      </c>
      <c r="AC1849" s="55" t="s">
        <v>1554</v>
      </c>
      <c r="AD1849" s="55" t="s">
        <v>1644</v>
      </c>
      <c r="AE1849" s="58">
        <v>0</v>
      </c>
      <c r="AF1849" s="55" t="s">
        <v>1644</v>
      </c>
      <c r="AG1849" s="55" t="s">
        <v>1644</v>
      </c>
      <c r="AH1849" s="55" t="s">
        <v>1644</v>
      </c>
      <c r="AI1849" s="55" t="s">
        <v>1644</v>
      </c>
      <c r="AJ1849" s="55" t="s">
        <v>1644</v>
      </c>
      <c r="AK1849" s="55" t="s">
        <v>1644</v>
      </c>
      <c r="AL1849" s="55" t="s">
        <v>1644</v>
      </c>
      <c r="AM1849" s="55" t="s">
        <v>3861</v>
      </c>
      <c r="AN1849" s="55" t="s">
        <v>1644</v>
      </c>
      <c r="AO1849" t="s">
        <v>3842</v>
      </c>
    </row>
    <row r="1850" spans="1:41" x14ac:dyDescent="0.25">
      <c r="A1850" s="56">
        <v>45777</v>
      </c>
      <c r="B1850" s="92" t="s">
        <v>2824</v>
      </c>
      <c r="C1850" s="55" t="s">
        <v>4329</v>
      </c>
      <c r="D1850" s="55" t="s">
        <v>3859</v>
      </c>
      <c r="E1850" s="55" t="s">
        <v>89</v>
      </c>
      <c r="F1850" s="55">
        <v>50900060</v>
      </c>
      <c r="G1850" s="55" t="s">
        <v>500</v>
      </c>
      <c r="H1850" s="55" t="s">
        <v>89</v>
      </c>
      <c r="I1850" s="57">
        <v>18.329999999999998</v>
      </c>
      <c r="J1850" s="57">
        <v>18.329999999999998</v>
      </c>
      <c r="K1850" s="55" t="s">
        <v>4318</v>
      </c>
      <c r="L1850" s="55" t="s">
        <v>1644</v>
      </c>
      <c r="M1850" s="55" t="s">
        <v>4329</v>
      </c>
      <c r="N1850" s="56">
        <v>45777</v>
      </c>
      <c r="O1850" s="55" t="s">
        <v>1644</v>
      </c>
      <c r="P1850" s="55" t="s">
        <v>329</v>
      </c>
      <c r="Q1850" s="55" t="s">
        <v>330</v>
      </c>
      <c r="R1850" s="55" t="s">
        <v>1644</v>
      </c>
      <c r="S1850" s="55" t="s">
        <v>1644</v>
      </c>
      <c r="T1850" s="55" t="s">
        <v>1644</v>
      </c>
      <c r="U1850" s="55" t="s">
        <v>4270</v>
      </c>
      <c r="V1850" s="55" t="s">
        <v>1881</v>
      </c>
      <c r="W1850" s="55" t="s">
        <v>1644</v>
      </c>
      <c r="X1850" s="56"/>
      <c r="Y1850" s="55" t="s">
        <v>1644</v>
      </c>
      <c r="Z1850" s="56"/>
      <c r="AA1850" s="55" t="s">
        <v>1644</v>
      </c>
      <c r="AB1850" s="59">
        <v>293333</v>
      </c>
      <c r="AC1850" s="55" t="s">
        <v>1554</v>
      </c>
      <c r="AD1850" s="55" t="s">
        <v>1644</v>
      </c>
      <c r="AE1850" s="58">
        <v>0</v>
      </c>
      <c r="AF1850" s="55" t="s">
        <v>1644</v>
      </c>
      <c r="AG1850" s="55" t="s">
        <v>1644</v>
      </c>
      <c r="AH1850" s="55" t="s">
        <v>1644</v>
      </c>
      <c r="AI1850" s="55" t="s">
        <v>1644</v>
      </c>
      <c r="AJ1850" s="55" t="s">
        <v>1644</v>
      </c>
      <c r="AK1850" s="55" t="s">
        <v>1644</v>
      </c>
      <c r="AL1850" s="55" t="s">
        <v>1644</v>
      </c>
      <c r="AM1850" s="55" t="s">
        <v>3861</v>
      </c>
      <c r="AN1850" s="55" t="s">
        <v>1644</v>
      </c>
      <c r="AO1850" t="s">
        <v>3842</v>
      </c>
    </row>
    <row r="1851" spans="1:41" x14ac:dyDescent="0.25">
      <c r="A1851" s="56">
        <v>45777</v>
      </c>
      <c r="B1851" s="92" t="s">
        <v>2824</v>
      </c>
      <c r="C1851" s="55" t="s">
        <v>4329</v>
      </c>
      <c r="D1851" s="55" t="s">
        <v>3859</v>
      </c>
      <c r="E1851" s="55" t="s">
        <v>89</v>
      </c>
      <c r="F1851" s="55">
        <v>50900060</v>
      </c>
      <c r="G1851" s="55" t="s">
        <v>500</v>
      </c>
      <c r="H1851" s="55" t="s">
        <v>89</v>
      </c>
      <c r="I1851" s="57">
        <v>4.04</v>
      </c>
      <c r="J1851" s="57">
        <v>4.04</v>
      </c>
      <c r="K1851" s="55" t="s">
        <v>4318</v>
      </c>
      <c r="L1851" s="55" t="s">
        <v>1644</v>
      </c>
      <c r="M1851" s="55" t="s">
        <v>4329</v>
      </c>
      <c r="N1851" s="56">
        <v>45777</v>
      </c>
      <c r="O1851" s="55" t="s">
        <v>1644</v>
      </c>
      <c r="P1851" s="55" t="s">
        <v>329</v>
      </c>
      <c r="Q1851" s="55" t="s">
        <v>330</v>
      </c>
      <c r="R1851" s="55" t="s">
        <v>1644</v>
      </c>
      <c r="S1851" s="55" t="s">
        <v>1644</v>
      </c>
      <c r="T1851" s="55" t="s">
        <v>1644</v>
      </c>
      <c r="U1851" s="55" t="s">
        <v>4272</v>
      </c>
      <c r="V1851" s="55" t="s">
        <v>1881</v>
      </c>
      <c r="W1851" s="55" t="s">
        <v>1644</v>
      </c>
      <c r="X1851" s="56"/>
      <c r="Y1851" s="55" t="s">
        <v>1644</v>
      </c>
      <c r="Z1851" s="56"/>
      <c r="AA1851" s="55" t="s">
        <v>1644</v>
      </c>
      <c r="AB1851" s="59">
        <v>63917</v>
      </c>
      <c r="AC1851" s="55" t="s">
        <v>1554</v>
      </c>
      <c r="AD1851" s="55" t="s">
        <v>1644</v>
      </c>
      <c r="AE1851" s="58">
        <v>0</v>
      </c>
      <c r="AF1851" s="55" t="s">
        <v>1644</v>
      </c>
      <c r="AG1851" s="55" t="s">
        <v>1644</v>
      </c>
      <c r="AH1851" s="55" t="s">
        <v>1644</v>
      </c>
      <c r="AI1851" s="55" t="s">
        <v>1644</v>
      </c>
      <c r="AJ1851" s="55" t="s">
        <v>1644</v>
      </c>
      <c r="AK1851" s="55" t="s">
        <v>1644</v>
      </c>
      <c r="AL1851" s="55" t="s">
        <v>1644</v>
      </c>
      <c r="AM1851" s="55" t="s">
        <v>3861</v>
      </c>
      <c r="AN1851" s="55" t="s">
        <v>1644</v>
      </c>
      <c r="AO1851" t="s">
        <v>3842</v>
      </c>
    </row>
    <row r="1852" spans="1:41" x14ac:dyDescent="0.25">
      <c r="A1852" s="56">
        <v>45777</v>
      </c>
      <c r="B1852" s="92" t="s">
        <v>2824</v>
      </c>
      <c r="C1852" s="55" t="s">
        <v>4329</v>
      </c>
      <c r="D1852" s="55" t="s">
        <v>3859</v>
      </c>
      <c r="E1852" s="55" t="s">
        <v>89</v>
      </c>
      <c r="F1852" s="55">
        <v>50900060</v>
      </c>
      <c r="G1852" s="55" t="s">
        <v>500</v>
      </c>
      <c r="H1852" s="55" t="s">
        <v>89</v>
      </c>
      <c r="I1852" s="57">
        <v>18.47</v>
      </c>
      <c r="J1852" s="57">
        <v>18.47</v>
      </c>
      <c r="K1852" s="55" t="s">
        <v>4318</v>
      </c>
      <c r="L1852" s="55" t="s">
        <v>1644</v>
      </c>
      <c r="M1852" s="55" t="s">
        <v>4329</v>
      </c>
      <c r="N1852" s="56">
        <v>45777</v>
      </c>
      <c r="O1852" s="55" t="s">
        <v>1644</v>
      </c>
      <c r="P1852" s="55" t="s">
        <v>329</v>
      </c>
      <c r="Q1852" s="55" t="s">
        <v>330</v>
      </c>
      <c r="R1852" s="55" t="s">
        <v>1644</v>
      </c>
      <c r="S1852" s="55" t="s">
        <v>1644</v>
      </c>
      <c r="T1852" s="55" t="s">
        <v>1644</v>
      </c>
      <c r="U1852" s="55" t="s">
        <v>4269</v>
      </c>
      <c r="V1852" s="55" t="s">
        <v>1881</v>
      </c>
      <c r="W1852" s="55" t="s">
        <v>1644</v>
      </c>
      <c r="X1852" s="56"/>
      <c r="Y1852" s="55" t="s">
        <v>1644</v>
      </c>
      <c r="Z1852" s="56"/>
      <c r="AA1852" s="55" t="s">
        <v>1644</v>
      </c>
      <c r="AB1852" s="59">
        <v>293333</v>
      </c>
      <c r="AC1852" s="55" t="s">
        <v>1554</v>
      </c>
      <c r="AD1852" s="55" t="s">
        <v>1644</v>
      </c>
      <c r="AE1852" s="58">
        <v>0</v>
      </c>
      <c r="AF1852" s="55" t="s">
        <v>1644</v>
      </c>
      <c r="AG1852" s="55" t="s">
        <v>1644</v>
      </c>
      <c r="AH1852" s="55" t="s">
        <v>1644</v>
      </c>
      <c r="AI1852" s="55" t="s">
        <v>1644</v>
      </c>
      <c r="AJ1852" s="55" t="s">
        <v>1644</v>
      </c>
      <c r="AK1852" s="55" t="s">
        <v>1644</v>
      </c>
      <c r="AL1852" s="55" t="s">
        <v>1644</v>
      </c>
      <c r="AM1852" s="55" t="s">
        <v>3861</v>
      </c>
      <c r="AN1852" s="55" t="s">
        <v>1644</v>
      </c>
      <c r="AO1852" t="s">
        <v>3842</v>
      </c>
    </row>
    <row r="1853" spans="1:41" x14ac:dyDescent="0.25">
      <c r="A1853" s="56">
        <v>45777</v>
      </c>
      <c r="B1853" s="92" t="s">
        <v>2824</v>
      </c>
      <c r="C1853" s="55" t="s">
        <v>4329</v>
      </c>
      <c r="D1853" s="55" t="s">
        <v>3859</v>
      </c>
      <c r="E1853" s="55" t="s">
        <v>89</v>
      </c>
      <c r="F1853" s="55">
        <v>50900060</v>
      </c>
      <c r="G1853" s="55" t="s">
        <v>500</v>
      </c>
      <c r="H1853" s="55" t="s">
        <v>89</v>
      </c>
      <c r="I1853" s="57">
        <v>3.41</v>
      </c>
      <c r="J1853" s="57">
        <v>3.41</v>
      </c>
      <c r="K1853" s="55" t="s">
        <v>4318</v>
      </c>
      <c r="L1853" s="55" t="s">
        <v>1644</v>
      </c>
      <c r="M1853" s="55" t="s">
        <v>4329</v>
      </c>
      <c r="N1853" s="56">
        <v>45777</v>
      </c>
      <c r="O1853" s="55" t="s">
        <v>1644</v>
      </c>
      <c r="P1853" s="55" t="s">
        <v>329</v>
      </c>
      <c r="Q1853" s="55" t="s">
        <v>330</v>
      </c>
      <c r="R1853" s="55" t="s">
        <v>1644</v>
      </c>
      <c r="S1853" s="55" t="s">
        <v>1644</v>
      </c>
      <c r="T1853" s="55" t="s">
        <v>1644</v>
      </c>
      <c r="U1853" s="55" t="s">
        <v>4279</v>
      </c>
      <c r="V1853" s="55" t="s">
        <v>1881</v>
      </c>
      <c r="W1853" s="55" t="s">
        <v>1644</v>
      </c>
      <c r="X1853" s="56"/>
      <c r="Y1853" s="55" t="s">
        <v>1644</v>
      </c>
      <c r="Z1853" s="56"/>
      <c r="AA1853" s="55" t="s">
        <v>1644</v>
      </c>
      <c r="AB1853" s="59">
        <v>53750</v>
      </c>
      <c r="AC1853" s="55" t="s">
        <v>1554</v>
      </c>
      <c r="AD1853" s="55" t="s">
        <v>1644</v>
      </c>
      <c r="AE1853" s="58">
        <v>0</v>
      </c>
      <c r="AF1853" s="55" t="s">
        <v>1644</v>
      </c>
      <c r="AG1853" s="55" t="s">
        <v>1644</v>
      </c>
      <c r="AH1853" s="55" t="s">
        <v>1644</v>
      </c>
      <c r="AI1853" s="55" t="s">
        <v>1644</v>
      </c>
      <c r="AJ1853" s="55" t="s">
        <v>1644</v>
      </c>
      <c r="AK1853" s="55" t="s">
        <v>1644</v>
      </c>
      <c r="AL1853" s="55" t="s">
        <v>1644</v>
      </c>
      <c r="AM1853" s="55" t="s">
        <v>3861</v>
      </c>
      <c r="AN1853" s="55" t="s">
        <v>1644</v>
      </c>
      <c r="AO1853" t="s">
        <v>3842</v>
      </c>
    </row>
    <row r="1854" spans="1:41" x14ac:dyDescent="0.25">
      <c r="A1854" s="56">
        <v>45777</v>
      </c>
      <c r="B1854" s="92" t="s">
        <v>2824</v>
      </c>
      <c r="C1854" s="55" t="s">
        <v>4329</v>
      </c>
      <c r="D1854" s="55" t="s">
        <v>3859</v>
      </c>
      <c r="E1854" s="55" t="s">
        <v>89</v>
      </c>
      <c r="F1854" s="55">
        <v>50900060</v>
      </c>
      <c r="G1854" s="55" t="s">
        <v>500</v>
      </c>
      <c r="H1854" s="55" t="s">
        <v>89</v>
      </c>
      <c r="I1854" s="57">
        <v>3.41</v>
      </c>
      <c r="J1854" s="57">
        <v>3.41</v>
      </c>
      <c r="K1854" s="55" t="s">
        <v>4318</v>
      </c>
      <c r="L1854" s="55" t="s">
        <v>1644</v>
      </c>
      <c r="M1854" s="55" t="s">
        <v>4329</v>
      </c>
      <c r="N1854" s="56">
        <v>45777</v>
      </c>
      <c r="O1854" s="55" t="s">
        <v>1644</v>
      </c>
      <c r="P1854" s="55" t="s">
        <v>329</v>
      </c>
      <c r="Q1854" s="55" t="s">
        <v>330</v>
      </c>
      <c r="R1854" s="55" t="s">
        <v>1644</v>
      </c>
      <c r="S1854" s="55" t="s">
        <v>1644</v>
      </c>
      <c r="T1854" s="55" t="s">
        <v>1644</v>
      </c>
      <c r="U1854" s="55" t="s">
        <v>4281</v>
      </c>
      <c r="V1854" s="55" t="s">
        <v>1881</v>
      </c>
      <c r="W1854" s="55" t="s">
        <v>1644</v>
      </c>
      <c r="X1854" s="56"/>
      <c r="Y1854" s="55" t="s">
        <v>1644</v>
      </c>
      <c r="Z1854" s="56"/>
      <c r="AA1854" s="55" t="s">
        <v>1644</v>
      </c>
      <c r="AB1854" s="59">
        <v>53750</v>
      </c>
      <c r="AC1854" s="55" t="s">
        <v>1554</v>
      </c>
      <c r="AD1854" s="55" t="s">
        <v>1644</v>
      </c>
      <c r="AE1854" s="58">
        <v>0</v>
      </c>
      <c r="AF1854" s="55" t="s">
        <v>1644</v>
      </c>
      <c r="AG1854" s="55" t="s">
        <v>1644</v>
      </c>
      <c r="AH1854" s="55" t="s">
        <v>1644</v>
      </c>
      <c r="AI1854" s="55" t="s">
        <v>1644</v>
      </c>
      <c r="AJ1854" s="55" t="s">
        <v>1644</v>
      </c>
      <c r="AK1854" s="55" t="s">
        <v>1644</v>
      </c>
      <c r="AL1854" s="55" t="s">
        <v>1644</v>
      </c>
      <c r="AM1854" s="55" t="s">
        <v>3861</v>
      </c>
      <c r="AN1854" s="55" t="s">
        <v>1644</v>
      </c>
      <c r="AO1854" t="s">
        <v>3842</v>
      </c>
    </row>
    <row r="1855" spans="1:41" x14ac:dyDescent="0.25">
      <c r="A1855" s="56">
        <v>45777</v>
      </c>
      <c r="B1855" s="92" t="s">
        <v>2824</v>
      </c>
      <c r="C1855" s="55" t="s">
        <v>4329</v>
      </c>
      <c r="D1855" s="55" t="s">
        <v>3859</v>
      </c>
      <c r="E1855" s="55" t="s">
        <v>89</v>
      </c>
      <c r="F1855" s="55">
        <v>50900060</v>
      </c>
      <c r="G1855" s="55" t="s">
        <v>500</v>
      </c>
      <c r="H1855" s="55" t="s">
        <v>89</v>
      </c>
      <c r="I1855" s="57">
        <v>18.47</v>
      </c>
      <c r="J1855" s="57">
        <v>18.47</v>
      </c>
      <c r="K1855" s="55" t="s">
        <v>4318</v>
      </c>
      <c r="L1855" s="55" t="s">
        <v>1644</v>
      </c>
      <c r="M1855" s="55" t="s">
        <v>4329</v>
      </c>
      <c r="N1855" s="56">
        <v>45777</v>
      </c>
      <c r="O1855" s="55" t="s">
        <v>1644</v>
      </c>
      <c r="P1855" s="55" t="s">
        <v>329</v>
      </c>
      <c r="Q1855" s="55" t="s">
        <v>330</v>
      </c>
      <c r="R1855" s="55" t="s">
        <v>1644</v>
      </c>
      <c r="S1855" s="55" t="s">
        <v>1644</v>
      </c>
      <c r="T1855" s="55" t="s">
        <v>1644</v>
      </c>
      <c r="U1855" s="55" t="s">
        <v>4278</v>
      </c>
      <c r="V1855" s="55" t="s">
        <v>1881</v>
      </c>
      <c r="W1855" s="55" t="s">
        <v>1644</v>
      </c>
      <c r="X1855" s="56"/>
      <c r="Y1855" s="55" t="s">
        <v>1644</v>
      </c>
      <c r="Z1855" s="56"/>
      <c r="AA1855" s="55" t="s">
        <v>1644</v>
      </c>
      <c r="AB1855" s="59">
        <v>293333</v>
      </c>
      <c r="AC1855" s="55" t="s">
        <v>1554</v>
      </c>
      <c r="AD1855" s="55" t="s">
        <v>1644</v>
      </c>
      <c r="AE1855" s="58">
        <v>0</v>
      </c>
      <c r="AF1855" s="55" t="s">
        <v>1644</v>
      </c>
      <c r="AG1855" s="55" t="s">
        <v>1644</v>
      </c>
      <c r="AH1855" s="55" t="s">
        <v>1644</v>
      </c>
      <c r="AI1855" s="55" t="s">
        <v>1644</v>
      </c>
      <c r="AJ1855" s="55" t="s">
        <v>1644</v>
      </c>
      <c r="AK1855" s="55" t="s">
        <v>1644</v>
      </c>
      <c r="AL1855" s="55" t="s">
        <v>1644</v>
      </c>
      <c r="AM1855" s="55" t="s">
        <v>3861</v>
      </c>
      <c r="AN1855" s="55" t="s">
        <v>1644</v>
      </c>
      <c r="AO1855" t="s">
        <v>3842</v>
      </c>
    </row>
    <row r="1856" spans="1:41" x14ac:dyDescent="0.25">
      <c r="A1856" s="56">
        <v>45777</v>
      </c>
      <c r="B1856" s="92" t="s">
        <v>2824</v>
      </c>
      <c r="C1856" s="55" t="s">
        <v>4329</v>
      </c>
      <c r="D1856" s="55" t="s">
        <v>3859</v>
      </c>
      <c r="E1856" s="55" t="s">
        <v>89</v>
      </c>
      <c r="F1856" s="55">
        <v>50900060</v>
      </c>
      <c r="G1856" s="55" t="s">
        <v>500</v>
      </c>
      <c r="H1856" s="55" t="s">
        <v>89</v>
      </c>
      <c r="I1856" s="57">
        <v>18.88</v>
      </c>
      <c r="J1856" s="57">
        <v>18.88</v>
      </c>
      <c r="K1856" s="55" t="s">
        <v>4318</v>
      </c>
      <c r="L1856" s="55" t="s">
        <v>1644</v>
      </c>
      <c r="M1856" s="55" t="s">
        <v>4329</v>
      </c>
      <c r="N1856" s="56">
        <v>45777</v>
      </c>
      <c r="O1856" s="55" t="s">
        <v>1644</v>
      </c>
      <c r="P1856" s="55" t="s">
        <v>329</v>
      </c>
      <c r="Q1856" s="55" t="s">
        <v>330</v>
      </c>
      <c r="R1856" s="55" t="s">
        <v>1644</v>
      </c>
      <c r="S1856" s="55" t="s">
        <v>1644</v>
      </c>
      <c r="T1856" s="55" t="s">
        <v>1644</v>
      </c>
      <c r="U1856" s="55" t="s">
        <v>4275</v>
      </c>
      <c r="V1856" s="55" t="s">
        <v>1881</v>
      </c>
      <c r="W1856" s="55" t="s">
        <v>1644</v>
      </c>
      <c r="X1856" s="56"/>
      <c r="Y1856" s="55" t="s">
        <v>1644</v>
      </c>
      <c r="Z1856" s="56"/>
      <c r="AA1856" s="55" t="s">
        <v>1644</v>
      </c>
      <c r="AB1856" s="59">
        <v>293295</v>
      </c>
      <c r="AC1856" s="55" t="s">
        <v>1554</v>
      </c>
      <c r="AD1856" s="55" t="s">
        <v>1644</v>
      </c>
      <c r="AE1856" s="58">
        <v>0</v>
      </c>
      <c r="AF1856" s="55" t="s">
        <v>1644</v>
      </c>
      <c r="AG1856" s="55" t="s">
        <v>1644</v>
      </c>
      <c r="AH1856" s="55" t="s">
        <v>1644</v>
      </c>
      <c r="AI1856" s="55" t="s">
        <v>1644</v>
      </c>
      <c r="AJ1856" s="55" t="s">
        <v>1644</v>
      </c>
      <c r="AK1856" s="55" t="s">
        <v>1644</v>
      </c>
      <c r="AL1856" s="55" t="s">
        <v>1644</v>
      </c>
      <c r="AM1856" s="55" t="s">
        <v>3861</v>
      </c>
      <c r="AN1856" s="55" t="s">
        <v>1644</v>
      </c>
      <c r="AO1856" t="s">
        <v>3842</v>
      </c>
    </row>
    <row r="1857" spans="1:41" x14ac:dyDescent="0.25">
      <c r="A1857" s="56">
        <v>45777</v>
      </c>
      <c r="B1857" s="92" t="s">
        <v>2824</v>
      </c>
      <c r="C1857" s="55" t="s">
        <v>4330</v>
      </c>
      <c r="D1857" s="55" t="s">
        <v>3859</v>
      </c>
      <c r="E1857" s="55" t="s">
        <v>89</v>
      </c>
      <c r="F1857" s="55">
        <v>50900060</v>
      </c>
      <c r="G1857" s="55" t="s">
        <v>500</v>
      </c>
      <c r="H1857" s="55" t="s">
        <v>89</v>
      </c>
      <c r="I1857" s="57">
        <v>16.52</v>
      </c>
      <c r="J1857" s="57">
        <v>16.52</v>
      </c>
      <c r="K1857" s="55" t="s">
        <v>4318</v>
      </c>
      <c r="L1857" s="55" t="s">
        <v>1644</v>
      </c>
      <c r="M1857" s="55" t="s">
        <v>4330</v>
      </c>
      <c r="N1857" s="56">
        <v>45777</v>
      </c>
      <c r="O1857" s="55" t="s">
        <v>1644</v>
      </c>
      <c r="P1857" s="55" t="s">
        <v>356</v>
      </c>
      <c r="Q1857" s="55" t="s">
        <v>3825</v>
      </c>
      <c r="R1857" s="55" t="s">
        <v>1644</v>
      </c>
      <c r="S1857" s="55" t="s">
        <v>1644</v>
      </c>
      <c r="T1857" s="55" t="s">
        <v>1644</v>
      </c>
      <c r="U1857" s="55" t="s">
        <v>4331</v>
      </c>
      <c r="V1857" s="55" t="s">
        <v>1881</v>
      </c>
      <c r="W1857" s="55" t="s">
        <v>1644</v>
      </c>
      <c r="X1857" s="56"/>
      <c r="Y1857" s="55" t="s">
        <v>1644</v>
      </c>
      <c r="Z1857" s="56"/>
      <c r="AA1857" s="55" t="s">
        <v>1644</v>
      </c>
      <c r="AB1857" s="59">
        <v>278333</v>
      </c>
      <c r="AC1857" s="55" t="s">
        <v>1554</v>
      </c>
      <c r="AD1857" s="55" t="s">
        <v>1644</v>
      </c>
      <c r="AE1857" s="58">
        <v>0</v>
      </c>
      <c r="AF1857" s="55" t="s">
        <v>1644</v>
      </c>
      <c r="AG1857" s="55" t="s">
        <v>1644</v>
      </c>
      <c r="AH1857" s="55" t="s">
        <v>1644</v>
      </c>
      <c r="AI1857" s="55" t="s">
        <v>1644</v>
      </c>
      <c r="AJ1857" s="55" t="s">
        <v>1644</v>
      </c>
      <c r="AK1857" s="55" t="s">
        <v>1644</v>
      </c>
      <c r="AL1857" s="55" t="s">
        <v>1644</v>
      </c>
      <c r="AM1857" s="55" t="s">
        <v>3861</v>
      </c>
      <c r="AN1857" s="55" t="s">
        <v>1644</v>
      </c>
      <c r="AO1857" t="s">
        <v>4370</v>
      </c>
    </row>
    <row r="1858" spans="1:41" x14ac:dyDescent="0.25">
      <c r="A1858" s="56">
        <v>45777</v>
      </c>
      <c r="B1858" s="92" t="s">
        <v>2824</v>
      </c>
      <c r="C1858" s="55" t="s">
        <v>4330</v>
      </c>
      <c r="D1858" s="55" t="s">
        <v>3859</v>
      </c>
      <c r="E1858" s="55" t="s">
        <v>89</v>
      </c>
      <c r="F1858" s="55">
        <v>50900060</v>
      </c>
      <c r="G1858" s="55" t="s">
        <v>500</v>
      </c>
      <c r="H1858" s="55" t="s">
        <v>89</v>
      </c>
      <c r="I1858" s="57">
        <v>16.96</v>
      </c>
      <c r="J1858" s="57">
        <v>16.96</v>
      </c>
      <c r="K1858" s="55" t="s">
        <v>4318</v>
      </c>
      <c r="L1858" s="55" t="s">
        <v>1644</v>
      </c>
      <c r="M1858" s="55" t="s">
        <v>4330</v>
      </c>
      <c r="N1858" s="56">
        <v>45777</v>
      </c>
      <c r="O1858" s="55" t="s">
        <v>1644</v>
      </c>
      <c r="P1858" s="55" t="s">
        <v>356</v>
      </c>
      <c r="Q1858" s="55" t="s">
        <v>3825</v>
      </c>
      <c r="R1858" s="55" t="s">
        <v>1644</v>
      </c>
      <c r="S1858" s="55" t="s">
        <v>1644</v>
      </c>
      <c r="T1858" s="55" t="s">
        <v>1644</v>
      </c>
      <c r="U1858" s="55" t="s">
        <v>4308</v>
      </c>
      <c r="V1858" s="55" t="s">
        <v>1881</v>
      </c>
      <c r="W1858" s="55" t="s">
        <v>1644</v>
      </c>
      <c r="X1858" s="56"/>
      <c r="Y1858" s="55" t="s">
        <v>1644</v>
      </c>
      <c r="Z1858" s="56"/>
      <c r="AA1858" s="55" t="s">
        <v>1644</v>
      </c>
      <c r="AB1858" s="59">
        <v>278334</v>
      </c>
      <c r="AC1858" s="55" t="s">
        <v>1554</v>
      </c>
      <c r="AD1858" s="55" t="s">
        <v>1644</v>
      </c>
      <c r="AE1858" s="58">
        <v>0</v>
      </c>
      <c r="AF1858" s="55" t="s">
        <v>1644</v>
      </c>
      <c r="AG1858" s="55" t="s">
        <v>1644</v>
      </c>
      <c r="AH1858" s="55" t="s">
        <v>1644</v>
      </c>
      <c r="AI1858" s="55" t="s">
        <v>1644</v>
      </c>
      <c r="AJ1858" s="55" t="s">
        <v>1644</v>
      </c>
      <c r="AK1858" s="55" t="s">
        <v>1644</v>
      </c>
      <c r="AL1858" s="55" t="s">
        <v>1644</v>
      </c>
      <c r="AM1858" s="55" t="s">
        <v>3861</v>
      </c>
      <c r="AN1858" s="55" t="s">
        <v>1644</v>
      </c>
      <c r="AO1858" t="s">
        <v>4370</v>
      </c>
    </row>
    <row r="1859" spans="1:41" x14ac:dyDescent="0.25">
      <c r="A1859" s="56">
        <v>45777</v>
      </c>
      <c r="B1859" s="92" t="s">
        <v>2824</v>
      </c>
      <c r="C1859" s="55" t="s">
        <v>4330</v>
      </c>
      <c r="D1859" s="55" t="s">
        <v>3859</v>
      </c>
      <c r="E1859" s="55" t="s">
        <v>89</v>
      </c>
      <c r="F1859" s="55">
        <v>50900060</v>
      </c>
      <c r="G1859" s="55" t="s">
        <v>500</v>
      </c>
      <c r="H1859" s="55" t="s">
        <v>89</v>
      </c>
      <c r="I1859" s="57">
        <v>17.18</v>
      </c>
      <c r="J1859" s="57">
        <v>17.18</v>
      </c>
      <c r="K1859" s="55" t="s">
        <v>4318</v>
      </c>
      <c r="L1859" s="55" t="s">
        <v>1644</v>
      </c>
      <c r="M1859" s="55" t="s">
        <v>4330</v>
      </c>
      <c r="N1859" s="56">
        <v>45777</v>
      </c>
      <c r="O1859" s="55" t="s">
        <v>1644</v>
      </c>
      <c r="P1859" s="55" t="s">
        <v>356</v>
      </c>
      <c r="Q1859" s="55" t="s">
        <v>3825</v>
      </c>
      <c r="R1859" s="55" t="s">
        <v>1644</v>
      </c>
      <c r="S1859" s="55" t="s">
        <v>1644</v>
      </c>
      <c r="T1859" s="55" t="s">
        <v>1644</v>
      </c>
      <c r="U1859" s="55" t="s">
        <v>4232</v>
      </c>
      <c r="V1859" s="55" t="s">
        <v>1881</v>
      </c>
      <c r="W1859" s="55" t="s">
        <v>1644</v>
      </c>
      <c r="X1859" s="56"/>
      <c r="Y1859" s="55" t="s">
        <v>1644</v>
      </c>
      <c r="Z1859" s="56"/>
      <c r="AA1859" s="55" t="s">
        <v>1644</v>
      </c>
      <c r="AB1859" s="59">
        <v>278333</v>
      </c>
      <c r="AC1859" s="55" t="s">
        <v>1554</v>
      </c>
      <c r="AD1859" s="55" t="s">
        <v>1644</v>
      </c>
      <c r="AE1859" s="58">
        <v>0</v>
      </c>
      <c r="AF1859" s="55" t="s">
        <v>1644</v>
      </c>
      <c r="AG1859" s="55" t="s">
        <v>1644</v>
      </c>
      <c r="AH1859" s="55" t="s">
        <v>1644</v>
      </c>
      <c r="AI1859" s="55" t="s">
        <v>1644</v>
      </c>
      <c r="AJ1859" s="55" t="s">
        <v>1644</v>
      </c>
      <c r="AK1859" s="55" t="s">
        <v>1644</v>
      </c>
      <c r="AL1859" s="55" t="s">
        <v>1644</v>
      </c>
      <c r="AM1859" s="55" t="s">
        <v>3861</v>
      </c>
      <c r="AN1859" s="55" t="s">
        <v>1644</v>
      </c>
      <c r="AO1859" t="s">
        <v>4370</v>
      </c>
    </row>
    <row r="1860" spans="1:41" x14ac:dyDescent="0.25">
      <c r="A1860" s="56">
        <v>45777</v>
      </c>
      <c r="B1860" s="92" t="s">
        <v>2824</v>
      </c>
      <c r="C1860" s="55" t="s">
        <v>4330</v>
      </c>
      <c r="D1860" s="55" t="s">
        <v>3859</v>
      </c>
      <c r="E1860" s="55" t="s">
        <v>89</v>
      </c>
      <c r="F1860" s="55">
        <v>50900060</v>
      </c>
      <c r="G1860" s="55" t="s">
        <v>500</v>
      </c>
      <c r="H1860" s="55" t="s">
        <v>89</v>
      </c>
      <c r="I1860" s="57">
        <v>15.83</v>
      </c>
      <c r="J1860" s="57">
        <v>15.83</v>
      </c>
      <c r="K1860" s="55" t="s">
        <v>4318</v>
      </c>
      <c r="L1860" s="55" t="s">
        <v>1644</v>
      </c>
      <c r="M1860" s="55" t="s">
        <v>4330</v>
      </c>
      <c r="N1860" s="56">
        <v>45777</v>
      </c>
      <c r="O1860" s="55" t="s">
        <v>1644</v>
      </c>
      <c r="P1860" s="55" t="s">
        <v>356</v>
      </c>
      <c r="Q1860" s="55" t="s">
        <v>3825</v>
      </c>
      <c r="R1860" s="55" t="s">
        <v>1644</v>
      </c>
      <c r="S1860" s="55" t="s">
        <v>1644</v>
      </c>
      <c r="T1860" s="55" t="s">
        <v>1644</v>
      </c>
      <c r="U1860" s="55" t="s">
        <v>4230</v>
      </c>
      <c r="V1860" s="55" t="s">
        <v>1881</v>
      </c>
      <c r="W1860" s="55" t="s">
        <v>1644</v>
      </c>
      <c r="X1860" s="56"/>
      <c r="Y1860" s="55" t="s">
        <v>1644</v>
      </c>
      <c r="Z1860" s="56"/>
      <c r="AA1860" s="55" t="s">
        <v>1644</v>
      </c>
      <c r="AB1860" s="59">
        <v>258333</v>
      </c>
      <c r="AC1860" s="55" t="s">
        <v>1554</v>
      </c>
      <c r="AD1860" s="55" t="s">
        <v>1644</v>
      </c>
      <c r="AE1860" s="58">
        <v>0</v>
      </c>
      <c r="AF1860" s="55" t="s">
        <v>1644</v>
      </c>
      <c r="AG1860" s="55" t="s">
        <v>1644</v>
      </c>
      <c r="AH1860" s="55" t="s">
        <v>1644</v>
      </c>
      <c r="AI1860" s="55" t="s">
        <v>1644</v>
      </c>
      <c r="AJ1860" s="55" t="s">
        <v>1644</v>
      </c>
      <c r="AK1860" s="55" t="s">
        <v>1644</v>
      </c>
      <c r="AL1860" s="55" t="s">
        <v>1644</v>
      </c>
      <c r="AM1860" s="55" t="s">
        <v>3861</v>
      </c>
      <c r="AN1860" s="55" t="s">
        <v>1644</v>
      </c>
      <c r="AO1860" t="s">
        <v>4370</v>
      </c>
    </row>
    <row r="1861" spans="1:41" x14ac:dyDescent="0.25">
      <c r="A1861" s="56">
        <v>45777</v>
      </c>
      <c r="B1861" s="92" t="s">
        <v>2824</v>
      </c>
      <c r="C1861" s="55" t="s">
        <v>4332</v>
      </c>
      <c r="D1861" s="55" t="s">
        <v>1742</v>
      </c>
      <c r="E1861" s="55" t="s">
        <v>89</v>
      </c>
      <c r="F1861" s="55">
        <v>50900010</v>
      </c>
      <c r="G1861" s="55" t="s">
        <v>490</v>
      </c>
      <c r="H1861" s="55" t="s">
        <v>89</v>
      </c>
      <c r="I1861" s="57">
        <v>2762.47</v>
      </c>
      <c r="J1861" s="57">
        <v>2762.47</v>
      </c>
      <c r="K1861" s="55" t="s">
        <v>1644</v>
      </c>
      <c r="L1861" s="55" t="s">
        <v>1644</v>
      </c>
      <c r="M1861" s="55" t="s">
        <v>4332</v>
      </c>
      <c r="N1861" s="56">
        <v>45777</v>
      </c>
      <c r="O1861" s="55" t="s">
        <v>1644</v>
      </c>
      <c r="P1861" s="55" t="s">
        <v>332</v>
      </c>
      <c r="Q1861" s="55" t="s">
        <v>3818</v>
      </c>
      <c r="R1861" s="55" t="s">
        <v>1644</v>
      </c>
      <c r="S1861" s="55" t="s">
        <v>1644</v>
      </c>
      <c r="T1861" s="55" t="s">
        <v>1644</v>
      </c>
      <c r="U1861" s="55" t="s">
        <v>1644</v>
      </c>
      <c r="V1861" s="55" t="s">
        <v>1644</v>
      </c>
      <c r="W1861" s="55" t="s">
        <v>1644</v>
      </c>
      <c r="X1861" s="56"/>
      <c r="Y1861" s="55" t="s">
        <v>1644</v>
      </c>
      <c r="Z1861" s="56"/>
      <c r="AA1861" s="55" t="s">
        <v>1644</v>
      </c>
      <c r="AB1861" s="59">
        <v>46547620</v>
      </c>
      <c r="AC1861" s="55" t="s">
        <v>1554</v>
      </c>
      <c r="AD1861" s="55" t="s">
        <v>1644</v>
      </c>
      <c r="AE1861" s="58">
        <v>0</v>
      </c>
      <c r="AF1861" s="55" t="s">
        <v>1644</v>
      </c>
      <c r="AG1861" s="55" t="s">
        <v>1644</v>
      </c>
      <c r="AH1861" s="55" t="s">
        <v>1644</v>
      </c>
      <c r="AI1861" s="55" t="s">
        <v>1644</v>
      </c>
      <c r="AJ1861" s="55" t="s">
        <v>1644</v>
      </c>
      <c r="AK1861" s="55" t="s">
        <v>1644</v>
      </c>
      <c r="AL1861" s="55" t="s">
        <v>1644</v>
      </c>
      <c r="AM1861" s="55" t="s">
        <v>4299</v>
      </c>
      <c r="AN1861" s="55" t="s">
        <v>1644</v>
      </c>
      <c r="AO1861" t="s">
        <v>3842</v>
      </c>
    </row>
    <row r="1862" spans="1:41" x14ac:dyDescent="0.25">
      <c r="A1862" s="56">
        <v>45777</v>
      </c>
      <c r="B1862" s="92" t="s">
        <v>2824</v>
      </c>
      <c r="C1862" s="55" t="s">
        <v>4332</v>
      </c>
      <c r="D1862" s="55" t="s">
        <v>1742</v>
      </c>
      <c r="E1862" s="55" t="s">
        <v>89</v>
      </c>
      <c r="F1862" s="55">
        <v>50900000</v>
      </c>
      <c r="G1862" s="55" t="s">
        <v>488</v>
      </c>
      <c r="H1862" s="55" t="s">
        <v>89</v>
      </c>
      <c r="I1862" s="57">
        <v>9527.31</v>
      </c>
      <c r="J1862" s="57">
        <v>9527.31</v>
      </c>
      <c r="K1862" s="55" t="s">
        <v>1644</v>
      </c>
      <c r="L1862" s="55" t="s">
        <v>1644</v>
      </c>
      <c r="M1862" s="55" t="s">
        <v>4332</v>
      </c>
      <c r="N1862" s="56">
        <v>45777</v>
      </c>
      <c r="O1862" s="55" t="s">
        <v>1644</v>
      </c>
      <c r="P1862" s="55" t="s">
        <v>332</v>
      </c>
      <c r="Q1862" s="55" t="s">
        <v>3818</v>
      </c>
      <c r="R1862" s="55" t="s">
        <v>1644</v>
      </c>
      <c r="S1862" s="55" t="s">
        <v>1644</v>
      </c>
      <c r="T1862" s="55" t="s">
        <v>1644</v>
      </c>
      <c r="U1862" s="55" t="s">
        <v>1644</v>
      </c>
      <c r="V1862" s="55" t="s">
        <v>1644</v>
      </c>
      <c r="W1862" s="55" t="s">
        <v>1644</v>
      </c>
      <c r="X1862" s="56"/>
      <c r="Y1862" s="55" t="s">
        <v>1644</v>
      </c>
      <c r="Z1862" s="56"/>
      <c r="AA1862" s="55" t="s">
        <v>1644</v>
      </c>
      <c r="AB1862" s="59">
        <v>160535174</v>
      </c>
      <c r="AC1862" s="55" t="s">
        <v>1554</v>
      </c>
      <c r="AD1862" s="55" t="s">
        <v>1644</v>
      </c>
      <c r="AE1862" s="58">
        <v>0</v>
      </c>
      <c r="AF1862" s="55" t="s">
        <v>1644</v>
      </c>
      <c r="AG1862" s="55" t="s">
        <v>1644</v>
      </c>
      <c r="AH1862" s="55" t="s">
        <v>1644</v>
      </c>
      <c r="AI1862" s="55" t="s">
        <v>1644</v>
      </c>
      <c r="AJ1862" s="55" t="s">
        <v>1644</v>
      </c>
      <c r="AK1862" s="55" t="s">
        <v>1644</v>
      </c>
      <c r="AL1862" s="55" t="s">
        <v>1644</v>
      </c>
      <c r="AM1862" s="55" t="s">
        <v>4299</v>
      </c>
      <c r="AN1862" s="55" t="s">
        <v>1644</v>
      </c>
      <c r="AO1862" t="s">
        <v>3842</v>
      </c>
    </row>
    <row r="1863" spans="1:41" x14ac:dyDescent="0.25">
      <c r="A1863" s="56">
        <v>45777</v>
      </c>
      <c r="B1863" s="92" t="s">
        <v>2824</v>
      </c>
      <c r="C1863" s="55" t="s">
        <v>4332</v>
      </c>
      <c r="D1863" s="55" t="s">
        <v>1742</v>
      </c>
      <c r="E1863" s="55" t="s">
        <v>89</v>
      </c>
      <c r="F1863" s="55">
        <v>50900000</v>
      </c>
      <c r="G1863" s="55" t="s">
        <v>488</v>
      </c>
      <c r="H1863" s="55" t="s">
        <v>89</v>
      </c>
      <c r="I1863" s="57">
        <v>-9527.31</v>
      </c>
      <c r="J1863" s="57">
        <v>-9527.31</v>
      </c>
      <c r="K1863" s="55" t="s">
        <v>1644</v>
      </c>
      <c r="L1863" s="55" t="s">
        <v>1644</v>
      </c>
      <c r="M1863" s="55" t="s">
        <v>4332</v>
      </c>
      <c r="N1863" s="56">
        <v>45777</v>
      </c>
      <c r="O1863" s="55" t="s">
        <v>1644</v>
      </c>
      <c r="P1863" s="55" t="s">
        <v>4042</v>
      </c>
      <c r="Q1863" s="55" t="s">
        <v>4043</v>
      </c>
      <c r="R1863" s="55" t="s">
        <v>1644</v>
      </c>
      <c r="S1863" s="55" t="s">
        <v>1644</v>
      </c>
      <c r="T1863" s="55" t="s">
        <v>1644</v>
      </c>
      <c r="U1863" s="55" t="s">
        <v>1644</v>
      </c>
      <c r="V1863" s="55" t="s">
        <v>1644</v>
      </c>
      <c r="W1863" s="55" t="s">
        <v>1644</v>
      </c>
      <c r="X1863" s="56"/>
      <c r="Y1863" s="55" t="s">
        <v>1644</v>
      </c>
      <c r="Z1863" s="56"/>
      <c r="AA1863" s="55" t="s">
        <v>1644</v>
      </c>
      <c r="AB1863" s="59">
        <v>-160535174</v>
      </c>
      <c r="AC1863" s="55" t="s">
        <v>1554</v>
      </c>
      <c r="AD1863" s="55" t="s">
        <v>1644</v>
      </c>
      <c r="AE1863" s="58">
        <v>0</v>
      </c>
      <c r="AF1863" s="55" t="s">
        <v>1644</v>
      </c>
      <c r="AG1863" s="55" t="s">
        <v>1644</v>
      </c>
      <c r="AH1863" s="55" t="s">
        <v>1644</v>
      </c>
      <c r="AI1863" s="55" t="s">
        <v>1644</v>
      </c>
      <c r="AJ1863" s="55" t="s">
        <v>1644</v>
      </c>
      <c r="AK1863" s="55" t="s">
        <v>1644</v>
      </c>
      <c r="AL1863" s="55" t="s">
        <v>1644</v>
      </c>
      <c r="AM1863" s="55" t="s">
        <v>4299</v>
      </c>
      <c r="AN1863" s="55" t="s">
        <v>1644</v>
      </c>
      <c r="AO1863" t="s">
        <v>4371</v>
      </c>
    </row>
    <row r="1864" spans="1:41" x14ac:dyDescent="0.25">
      <c r="A1864" s="56">
        <v>45777</v>
      </c>
      <c r="B1864" s="92" t="s">
        <v>2824</v>
      </c>
      <c r="C1864" s="55" t="s">
        <v>4332</v>
      </c>
      <c r="D1864" s="55" t="s">
        <v>1742</v>
      </c>
      <c r="E1864" s="55" t="s">
        <v>89</v>
      </c>
      <c r="F1864" s="55">
        <v>50900010</v>
      </c>
      <c r="G1864" s="55" t="s">
        <v>490</v>
      </c>
      <c r="H1864" s="55" t="s">
        <v>89</v>
      </c>
      <c r="I1864" s="57">
        <v>-2762.47</v>
      </c>
      <c r="J1864" s="57">
        <v>-2762.47</v>
      </c>
      <c r="K1864" s="55" t="s">
        <v>1644</v>
      </c>
      <c r="L1864" s="55" t="s">
        <v>1644</v>
      </c>
      <c r="M1864" s="55" t="s">
        <v>4332</v>
      </c>
      <c r="N1864" s="56">
        <v>45777</v>
      </c>
      <c r="O1864" s="55" t="s">
        <v>1644</v>
      </c>
      <c r="P1864" s="55" t="s">
        <v>4042</v>
      </c>
      <c r="Q1864" s="55" t="s">
        <v>4043</v>
      </c>
      <c r="R1864" s="55" t="s">
        <v>1644</v>
      </c>
      <c r="S1864" s="55" t="s">
        <v>1644</v>
      </c>
      <c r="T1864" s="55" t="s">
        <v>1644</v>
      </c>
      <c r="U1864" s="55" t="s">
        <v>1644</v>
      </c>
      <c r="V1864" s="55" t="s">
        <v>1644</v>
      </c>
      <c r="W1864" s="55" t="s">
        <v>1644</v>
      </c>
      <c r="X1864" s="56"/>
      <c r="Y1864" s="55" t="s">
        <v>1644</v>
      </c>
      <c r="Z1864" s="56"/>
      <c r="AA1864" s="55" t="s">
        <v>1644</v>
      </c>
      <c r="AB1864" s="59">
        <v>-46547620</v>
      </c>
      <c r="AC1864" s="55" t="s">
        <v>1554</v>
      </c>
      <c r="AD1864" s="55" t="s">
        <v>1644</v>
      </c>
      <c r="AE1864" s="58">
        <v>0</v>
      </c>
      <c r="AF1864" s="55" t="s">
        <v>1644</v>
      </c>
      <c r="AG1864" s="55" t="s">
        <v>1644</v>
      </c>
      <c r="AH1864" s="55" t="s">
        <v>1644</v>
      </c>
      <c r="AI1864" s="55" t="s">
        <v>1644</v>
      </c>
      <c r="AJ1864" s="55" t="s">
        <v>1644</v>
      </c>
      <c r="AK1864" s="55" t="s">
        <v>1644</v>
      </c>
      <c r="AL1864" s="55" t="s">
        <v>1644</v>
      </c>
      <c r="AM1864" s="55" t="s">
        <v>4299</v>
      </c>
      <c r="AN1864" s="55" t="s">
        <v>1644</v>
      </c>
      <c r="AO1864" t="s">
        <v>4371</v>
      </c>
    </row>
    <row r="1865" spans="1:41" x14ac:dyDescent="0.25">
      <c r="A1865" s="56">
        <v>45777</v>
      </c>
      <c r="B1865" s="92" t="s">
        <v>2824</v>
      </c>
      <c r="C1865" s="55" t="s">
        <v>4333</v>
      </c>
      <c r="D1865" s="55" t="s">
        <v>1742</v>
      </c>
      <c r="E1865" s="55" t="s">
        <v>89</v>
      </c>
      <c r="F1865" s="55">
        <v>50900020</v>
      </c>
      <c r="G1865" s="55" t="s">
        <v>492</v>
      </c>
      <c r="H1865" s="55" t="s">
        <v>89</v>
      </c>
      <c r="I1865" s="57">
        <v>30069.23</v>
      </c>
      <c r="J1865" s="57">
        <v>30069.23</v>
      </c>
      <c r="K1865" s="55" t="s">
        <v>4286</v>
      </c>
      <c r="L1865" s="55" t="s">
        <v>1644</v>
      </c>
      <c r="M1865" s="55" t="s">
        <v>4333</v>
      </c>
      <c r="N1865" s="56">
        <v>45785</v>
      </c>
      <c r="O1865" s="55" t="s">
        <v>1644</v>
      </c>
      <c r="P1865" s="55" t="s">
        <v>333</v>
      </c>
      <c r="Q1865" s="55" t="s">
        <v>334</v>
      </c>
      <c r="R1865" s="55" t="s">
        <v>1644</v>
      </c>
      <c r="S1865" s="55" t="s">
        <v>1644</v>
      </c>
      <c r="T1865" s="55" t="s">
        <v>1644</v>
      </c>
      <c r="U1865" s="55" t="s">
        <v>1644</v>
      </c>
      <c r="V1865" s="55" t="s">
        <v>1644</v>
      </c>
      <c r="W1865" s="55" t="s">
        <v>1644</v>
      </c>
      <c r="X1865" s="56"/>
      <c r="Y1865" s="55" t="s">
        <v>1644</v>
      </c>
      <c r="Z1865" s="56"/>
      <c r="AA1865" s="55" t="s">
        <v>1644</v>
      </c>
      <c r="AB1865" s="59">
        <v>506666526</v>
      </c>
      <c r="AC1865" s="55" t="s">
        <v>1554</v>
      </c>
      <c r="AD1865" s="55" t="s">
        <v>1644</v>
      </c>
      <c r="AE1865" s="58">
        <v>0</v>
      </c>
      <c r="AF1865" s="55" t="s">
        <v>1644</v>
      </c>
      <c r="AG1865" s="55" t="s">
        <v>1644</v>
      </c>
      <c r="AH1865" s="55" t="s">
        <v>1644</v>
      </c>
      <c r="AI1865" s="55" t="s">
        <v>1644</v>
      </c>
      <c r="AJ1865" s="55" t="s">
        <v>1644</v>
      </c>
      <c r="AK1865" s="55" t="s">
        <v>1644</v>
      </c>
      <c r="AL1865" s="55" t="s">
        <v>1644</v>
      </c>
      <c r="AM1865" s="55" t="s">
        <v>4299</v>
      </c>
      <c r="AN1865" s="55" t="s">
        <v>1644</v>
      </c>
      <c r="AO1865" t="s">
        <v>3842</v>
      </c>
    </row>
    <row r="1866" spans="1:41" x14ac:dyDescent="0.25">
      <c r="A1866" s="56">
        <v>45777</v>
      </c>
      <c r="B1866" s="92" t="s">
        <v>2824</v>
      </c>
      <c r="C1866" s="55" t="s">
        <v>4333</v>
      </c>
      <c r="D1866" s="55" t="s">
        <v>1742</v>
      </c>
      <c r="E1866" s="55" t="s">
        <v>89</v>
      </c>
      <c r="F1866" s="55">
        <v>50900050</v>
      </c>
      <c r="G1866" s="55" t="s">
        <v>498</v>
      </c>
      <c r="H1866" s="55" t="s">
        <v>89</v>
      </c>
      <c r="I1866" s="57">
        <v>68.709999999999994</v>
      </c>
      <c r="J1866" s="57">
        <v>68.709999999999994</v>
      </c>
      <c r="K1866" s="55" t="s">
        <v>4284</v>
      </c>
      <c r="L1866" s="55" t="s">
        <v>1644</v>
      </c>
      <c r="M1866" s="55" t="s">
        <v>4333</v>
      </c>
      <c r="N1866" s="56">
        <v>45785</v>
      </c>
      <c r="O1866" s="55" t="s">
        <v>1644</v>
      </c>
      <c r="P1866" s="55" t="s">
        <v>343</v>
      </c>
      <c r="Q1866" s="55" t="s">
        <v>344</v>
      </c>
      <c r="R1866" s="55" t="s">
        <v>1644</v>
      </c>
      <c r="S1866" s="55" t="s">
        <v>1644</v>
      </c>
      <c r="T1866" s="55" t="s">
        <v>1644</v>
      </c>
      <c r="U1866" s="55" t="s">
        <v>1644</v>
      </c>
      <c r="V1866" s="55" t="s">
        <v>1644</v>
      </c>
      <c r="W1866" s="55" t="s">
        <v>1644</v>
      </c>
      <c r="X1866" s="56"/>
      <c r="Y1866" s="55" t="s">
        <v>1644</v>
      </c>
      <c r="Z1866" s="56"/>
      <c r="AA1866" s="55" t="s">
        <v>1644</v>
      </c>
      <c r="AB1866" s="59">
        <v>1157764</v>
      </c>
      <c r="AC1866" s="55" t="s">
        <v>1554</v>
      </c>
      <c r="AD1866" s="55" t="s">
        <v>1644</v>
      </c>
      <c r="AE1866" s="58">
        <v>0</v>
      </c>
      <c r="AF1866" s="55" t="s">
        <v>1644</v>
      </c>
      <c r="AG1866" s="55" t="s">
        <v>1644</v>
      </c>
      <c r="AH1866" s="55" t="s">
        <v>1644</v>
      </c>
      <c r="AI1866" s="55" t="s">
        <v>1644</v>
      </c>
      <c r="AJ1866" s="55" t="s">
        <v>1644</v>
      </c>
      <c r="AK1866" s="55" t="s">
        <v>1644</v>
      </c>
      <c r="AL1866" s="55" t="s">
        <v>1644</v>
      </c>
      <c r="AM1866" s="55" t="s">
        <v>4299</v>
      </c>
      <c r="AN1866" s="55" t="s">
        <v>1644</v>
      </c>
      <c r="AO1866" t="s">
        <v>4386</v>
      </c>
    </row>
    <row r="1867" spans="1:41" x14ac:dyDescent="0.25">
      <c r="A1867" s="56">
        <v>45777</v>
      </c>
      <c r="B1867" s="92" t="s">
        <v>2824</v>
      </c>
      <c r="C1867" s="55" t="s">
        <v>4333</v>
      </c>
      <c r="D1867" s="55" t="s">
        <v>1742</v>
      </c>
      <c r="E1867" s="55" t="s">
        <v>89</v>
      </c>
      <c r="F1867" s="55">
        <v>50900050</v>
      </c>
      <c r="G1867" s="55" t="s">
        <v>498</v>
      </c>
      <c r="H1867" s="55" t="s">
        <v>89</v>
      </c>
      <c r="I1867" s="57">
        <v>18.8</v>
      </c>
      <c r="J1867" s="57">
        <v>18.8</v>
      </c>
      <c r="K1867" s="55" t="s">
        <v>4284</v>
      </c>
      <c r="L1867" s="55" t="s">
        <v>1644</v>
      </c>
      <c r="M1867" s="55" t="s">
        <v>4333</v>
      </c>
      <c r="N1867" s="56">
        <v>45785</v>
      </c>
      <c r="O1867" s="55" t="s">
        <v>1644</v>
      </c>
      <c r="P1867" s="55" t="s">
        <v>332</v>
      </c>
      <c r="Q1867" s="55" t="s">
        <v>3818</v>
      </c>
      <c r="R1867" s="55" t="s">
        <v>1644</v>
      </c>
      <c r="S1867" s="55" t="s">
        <v>1644</v>
      </c>
      <c r="T1867" s="55" t="s">
        <v>1644</v>
      </c>
      <c r="U1867" s="55" t="s">
        <v>1644</v>
      </c>
      <c r="V1867" s="55" t="s">
        <v>1644</v>
      </c>
      <c r="W1867" s="55" t="s">
        <v>1644</v>
      </c>
      <c r="X1867" s="56"/>
      <c r="Y1867" s="55" t="s">
        <v>1644</v>
      </c>
      <c r="Z1867" s="56"/>
      <c r="AA1867" s="55" t="s">
        <v>1644</v>
      </c>
      <c r="AB1867" s="59">
        <v>316780</v>
      </c>
      <c r="AC1867" s="55" t="s">
        <v>1554</v>
      </c>
      <c r="AD1867" s="55" t="s">
        <v>1644</v>
      </c>
      <c r="AE1867" s="58">
        <v>0</v>
      </c>
      <c r="AF1867" s="55" t="s">
        <v>1644</v>
      </c>
      <c r="AG1867" s="55" t="s">
        <v>1644</v>
      </c>
      <c r="AH1867" s="55" t="s">
        <v>1644</v>
      </c>
      <c r="AI1867" s="55" t="s">
        <v>1644</v>
      </c>
      <c r="AJ1867" s="55" t="s">
        <v>1644</v>
      </c>
      <c r="AK1867" s="55" t="s">
        <v>1644</v>
      </c>
      <c r="AL1867" s="55" t="s">
        <v>1644</v>
      </c>
      <c r="AM1867" s="55" t="s">
        <v>4299</v>
      </c>
      <c r="AN1867" s="55" t="s">
        <v>1644</v>
      </c>
      <c r="AO1867" t="s">
        <v>3842</v>
      </c>
    </row>
    <row r="1868" spans="1:41" x14ac:dyDescent="0.25">
      <c r="A1868" s="56">
        <v>45777</v>
      </c>
      <c r="B1868" s="92" t="s">
        <v>2824</v>
      </c>
      <c r="C1868" s="55" t="s">
        <v>4333</v>
      </c>
      <c r="D1868" s="55" t="s">
        <v>1742</v>
      </c>
      <c r="E1868" s="55" t="s">
        <v>89</v>
      </c>
      <c r="F1868" s="55">
        <v>50900000</v>
      </c>
      <c r="G1868" s="55" t="s">
        <v>488</v>
      </c>
      <c r="H1868" s="55" t="s">
        <v>89</v>
      </c>
      <c r="I1868" s="57">
        <v>294.07</v>
      </c>
      <c r="J1868" s="57">
        <v>294.07</v>
      </c>
      <c r="K1868" s="55" t="s">
        <v>4284</v>
      </c>
      <c r="L1868" s="55" t="s">
        <v>1644</v>
      </c>
      <c r="M1868" s="55" t="s">
        <v>4333</v>
      </c>
      <c r="N1868" s="56">
        <v>45785</v>
      </c>
      <c r="O1868" s="55" t="s">
        <v>1644</v>
      </c>
      <c r="P1868" s="55" t="s">
        <v>339</v>
      </c>
      <c r="Q1868" s="55" t="s">
        <v>340</v>
      </c>
      <c r="R1868" s="55" t="s">
        <v>1644</v>
      </c>
      <c r="S1868" s="55" t="s">
        <v>1644</v>
      </c>
      <c r="T1868" s="55" t="s">
        <v>1644</v>
      </c>
      <c r="U1868" s="55" t="s">
        <v>1644</v>
      </c>
      <c r="V1868" s="55" t="s">
        <v>1644</v>
      </c>
      <c r="W1868" s="55" t="s">
        <v>1644</v>
      </c>
      <c r="X1868" s="56"/>
      <c r="Y1868" s="55" t="s">
        <v>1644</v>
      </c>
      <c r="Z1868" s="56"/>
      <c r="AA1868" s="55" t="s">
        <v>1644</v>
      </c>
      <c r="AB1868" s="59">
        <v>4955080</v>
      </c>
      <c r="AC1868" s="55" t="s">
        <v>1554</v>
      </c>
      <c r="AD1868" s="55" t="s">
        <v>1644</v>
      </c>
      <c r="AE1868" s="58">
        <v>0</v>
      </c>
      <c r="AF1868" s="55" t="s">
        <v>1644</v>
      </c>
      <c r="AG1868" s="55" t="s">
        <v>1644</v>
      </c>
      <c r="AH1868" s="55" t="s">
        <v>1644</v>
      </c>
      <c r="AI1868" s="55" t="s">
        <v>1644</v>
      </c>
      <c r="AJ1868" s="55" t="s">
        <v>1644</v>
      </c>
      <c r="AK1868" s="55" t="s">
        <v>1644</v>
      </c>
      <c r="AL1868" s="55" t="s">
        <v>1644</v>
      </c>
      <c r="AM1868" s="55" t="s">
        <v>4299</v>
      </c>
      <c r="AN1868" s="55" t="s">
        <v>1644</v>
      </c>
      <c r="AO1868" t="s">
        <v>3842</v>
      </c>
    </row>
    <row r="1869" spans="1:41" x14ac:dyDescent="0.25">
      <c r="A1869" s="56">
        <v>45777</v>
      </c>
      <c r="B1869" s="92" t="s">
        <v>2824</v>
      </c>
      <c r="C1869" s="55" t="s">
        <v>4333</v>
      </c>
      <c r="D1869" s="55" t="s">
        <v>1742</v>
      </c>
      <c r="E1869" s="55" t="s">
        <v>89</v>
      </c>
      <c r="F1869" s="55">
        <v>50900020</v>
      </c>
      <c r="G1869" s="55" t="s">
        <v>492</v>
      </c>
      <c r="H1869" s="55" t="s">
        <v>89</v>
      </c>
      <c r="I1869" s="57">
        <v>28231.02</v>
      </c>
      <c r="J1869" s="57">
        <v>28231.02</v>
      </c>
      <c r="K1869" s="55" t="s">
        <v>4286</v>
      </c>
      <c r="L1869" s="55" t="s">
        <v>1644</v>
      </c>
      <c r="M1869" s="55" t="s">
        <v>4333</v>
      </c>
      <c r="N1869" s="56">
        <v>45785</v>
      </c>
      <c r="O1869" s="55" t="s">
        <v>1644</v>
      </c>
      <c r="P1869" s="55" t="s">
        <v>332</v>
      </c>
      <c r="Q1869" s="55" t="s">
        <v>3818</v>
      </c>
      <c r="R1869" s="55" t="s">
        <v>1644</v>
      </c>
      <c r="S1869" s="55" t="s">
        <v>1644</v>
      </c>
      <c r="T1869" s="55" t="s">
        <v>1644</v>
      </c>
      <c r="U1869" s="55" t="s">
        <v>1644</v>
      </c>
      <c r="V1869" s="55" t="s">
        <v>1644</v>
      </c>
      <c r="W1869" s="55" t="s">
        <v>1644</v>
      </c>
      <c r="X1869" s="56"/>
      <c r="Y1869" s="55" t="s">
        <v>1644</v>
      </c>
      <c r="Z1869" s="56"/>
      <c r="AA1869" s="55" t="s">
        <v>1644</v>
      </c>
      <c r="AB1869" s="59">
        <v>475692687</v>
      </c>
      <c r="AC1869" s="55" t="s">
        <v>1554</v>
      </c>
      <c r="AD1869" s="55" t="s">
        <v>1644</v>
      </c>
      <c r="AE1869" s="58">
        <v>0</v>
      </c>
      <c r="AF1869" s="55" t="s">
        <v>1644</v>
      </c>
      <c r="AG1869" s="55" t="s">
        <v>1644</v>
      </c>
      <c r="AH1869" s="55" t="s">
        <v>1644</v>
      </c>
      <c r="AI1869" s="55" t="s">
        <v>1644</v>
      </c>
      <c r="AJ1869" s="55" t="s">
        <v>1644</v>
      </c>
      <c r="AK1869" s="55" t="s">
        <v>1644</v>
      </c>
      <c r="AL1869" s="55" t="s">
        <v>1644</v>
      </c>
      <c r="AM1869" s="55" t="s">
        <v>4299</v>
      </c>
      <c r="AN1869" s="55" t="s">
        <v>1644</v>
      </c>
      <c r="AO1869" t="s">
        <v>3842</v>
      </c>
    </row>
    <row r="1870" spans="1:41" x14ac:dyDescent="0.25">
      <c r="A1870" s="56">
        <v>45777</v>
      </c>
      <c r="B1870" s="92" t="s">
        <v>2824</v>
      </c>
      <c r="C1870" s="55" t="s">
        <v>4333</v>
      </c>
      <c r="D1870" s="55" t="s">
        <v>1742</v>
      </c>
      <c r="E1870" s="55" t="s">
        <v>89</v>
      </c>
      <c r="F1870" s="55">
        <v>50900000</v>
      </c>
      <c r="G1870" s="55" t="s">
        <v>488</v>
      </c>
      <c r="H1870" s="55" t="s">
        <v>89</v>
      </c>
      <c r="I1870" s="57">
        <v>-9814.2999999999993</v>
      </c>
      <c r="J1870" s="57">
        <v>-9814.2999999999993</v>
      </c>
      <c r="K1870" s="55" t="s">
        <v>4284</v>
      </c>
      <c r="L1870" s="55" t="s">
        <v>1644</v>
      </c>
      <c r="M1870" s="55" t="s">
        <v>4333</v>
      </c>
      <c r="N1870" s="56">
        <v>45785</v>
      </c>
      <c r="O1870" s="55" t="s">
        <v>1644</v>
      </c>
      <c r="P1870" s="55" t="s">
        <v>329</v>
      </c>
      <c r="Q1870" s="55" t="s">
        <v>330</v>
      </c>
      <c r="R1870" s="55" t="s">
        <v>1644</v>
      </c>
      <c r="S1870" s="55" t="s">
        <v>1644</v>
      </c>
      <c r="T1870" s="55" t="s">
        <v>1644</v>
      </c>
      <c r="U1870" s="55" t="s">
        <v>1644</v>
      </c>
      <c r="V1870" s="55" t="s">
        <v>1644</v>
      </c>
      <c r="W1870" s="55" t="s">
        <v>1644</v>
      </c>
      <c r="X1870" s="56"/>
      <c r="Y1870" s="55" t="s">
        <v>1644</v>
      </c>
      <c r="Z1870" s="56"/>
      <c r="AA1870" s="55" t="s">
        <v>1644</v>
      </c>
      <c r="AB1870" s="59">
        <v>-165370956</v>
      </c>
      <c r="AC1870" s="55" t="s">
        <v>1554</v>
      </c>
      <c r="AD1870" s="55" t="s">
        <v>1644</v>
      </c>
      <c r="AE1870" s="58">
        <v>0</v>
      </c>
      <c r="AF1870" s="55" t="s">
        <v>1644</v>
      </c>
      <c r="AG1870" s="55" t="s">
        <v>1644</v>
      </c>
      <c r="AH1870" s="55" t="s">
        <v>1644</v>
      </c>
      <c r="AI1870" s="55" t="s">
        <v>1644</v>
      </c>
      <c r="AJ1870" s="55" t="s">
        <v>1644</v>
      </c>
      <c r="AK1870" s="55" t="s">
        <v>1644</v>
      </c>
      <c r="AL1870" s="55" t="s">
        <v>1644</v>
      </c>
      <c r="AM1870" s="55" t="s">
        <v>4299</v>
      </c>
      <c r="AN1870" s="55" t="s">
        <v>1644</v>
      </c>
      <c r="AO1870" t="s">
        <v>3842</v>
      </c>
    </row>
    <row r="1871" spans="1:41" x14ac:dyDescent="0.25">
      <c r="A1871" s="56">
        <v>45777</v>
      </c>
      <c r="B1871" s="92" t="s">
        <v>2824</v>
      </c>
      <c r="C1871" s="55" t="s">
        <v>4333</v>
      </c>
      <c r="D1871" s="55" t="s">
        <v>1742</v>
      </c>
      <c r="E1871" s="55" t="s">
        <v>89</v>
      </c>
      <c r="F1871" s="55">
        <v>50900010</v>
      </c>
      <c r="G1871" s="55" t="s">
        <v>490</v>
      </c>
      <c r="H1871" s="55" t="s">
        <v>89</v>
      </c>
      <c r="I1871" s="57">
        <v>399.16</v>
      </c>
      <c r="J1871" s="57">
        <v>399.16</v>
      </c>
      <c r="K1871" s="55" t="s">
        <v>4286</v>
      </c>
      <c r="L1871" s="55" t="s">
        <v>1644</v>
      </c>
      <c r="M1871" s="55" t="s">
        <v>4333</v>
      </c>
      <c r="N1871" s="56">
        <v>45785</v>
      </c>
      <c r="O1871" s="55" t="s">
        <v>1644</v>
      </c>
      <c r="P1871" s="55" t="s">
        <v>336</v>
      </c>
      <c r="Q1871" s="55" t="s">
        <v>3820</v>
      </c>
      <c r="R1871" s="55" t="s">
        <v>1644</v>
      </c>
      <c r="S1871" s="55" t="s">
        <v>1644</v>
      </c>
      <c r="T1871" s="55" t="s">
        <v>1644</v>
      </c>
      <c r="U1871" s="55" t="s">
        <v>1644</v>
      </c>
      <c r="V1871" s="55" t="s">
        <v>1644</v>
      </c>
      <c r="W1871" s="55" t="s">
        <v>1644</v>
      </c>
      <c r="X1871" s="56"/>
      <c r="Y1871" s="55" t="s">
        <v>1644</v>
      </c>
      <c r="Z1871" s="56"/>
      <c r="AA1871" s="55" t="s">
        <v>1644</v>
      </c>
      <c r="AB1871" s="59">
        <v>6725846</v>
      </c>
      <c r="AC1871" s="55" t="s">
        <v>1554</v>
      </c>
      <c r="AD1871" s="55" t="s">
        <v>1644</v>
      </c>
      <c r="AE1871" s="58">
        <v>0</v>
      </c>
      <c r="AF1871" s="55" t="s">
        <v>1644</v>
      </c>
      <c r="AG1871" s="55" t="s">
        <v>1644</v>
      </c>
      <c r="AH1871" s="55" t="s">
        <v>1644</v>
      </c>
      <c r="AI1871" s="55" t="s">
        <v>1644</v>
      </c>
      <c r="AJ1871" s="55" t="s">
        <v>1644</v>
      </c>
      <c r="AK1871" s="55" t="s">
        <v>1644</v>
      </c>
      <c r="AL1871" s="55" t="s">
        <v>1644</v>
      </c>
      <c r="AM1871" s="55" t="s">
        <v>4299</v>
      </c>
      <c r="AN1871" s="55" t="s">
        <v>1644</v>
      </c>
      <c r="AO1871" t="s">
        <v>3842</v>
      </c>
    </row>
    <row r="1872" spans="1:41" x14ac:dyDescent="0.25">
      <c r="A1872" s="56">
        <v>45777</v>
      </c>
      <c r="B1872" s="92" t="s">
        <v>2824</v>
      </c>
      <c r="C1872" s="55" t="s">
        <v>4333</v>
      </c>
      <c r="D1872" s="55" t="s">
        <v>1742</v>
      </c>
      <c r="E1872" s="55" t="s">
        <v>89</v>
      </c>
      <c r="F1872" s="55">
        <v>50900050</v>
      </c>
      <c r="G1872" s="55" t="s">
        <v>498</v>
      </c>
      <c r="H1872" s="55" t="s">
        <v>89</v>
      </c>
      <c r="I1872" s="57">
        <v>29.45</v>
      </c>
      <c r="J1872" s="57">
        <v>29.45</v>
      </c>
      <c r="K1872" s="55" t="s">
        <v>4284</v>
      </c>
      <c r="L1872" s="55" t="s">
        <v>1644</v>
      </c>
      <c r="M1872" s="55" t="s">
        <v>4333</v>
      </c>
      <c r="N1872" s="56">
        <v>45785</v>
      </c>
      <c r="O1872" s="55" t="s">
        <v>1644</v>
      </c>
      <c r="P1872" s="55" t="s">
        <v>335</v>
      </c>
      <c r="Q1872" s="55" t="s">
        <v>3819</v>
      </c>
      <c r="R1872" s="55" t="s">
        <v>1644</v>
      </c>
      <c r="S1872" s="55" t="s">
        <v>1644</v>
      </c>
      <c r="T1872" s="55" t="s">
        <v>1644</v>
      </c>
      <c r="U1872" s="55" t="s">
        <v>1644</v>
      </c>
      <c r="V1872" s="55" t="s">
        <v>1644</v>
      </c>
      <c r="W1872" s="55" t="s">
        <v>1644</v>
      </c>
      <c r="X1872" s="56"/>
      <c r="Y1872" s="55" t="s">
        <v>1644</v>
      </c>
      <c r="Z1872" s="56"/>
      <c r="AA1872" s="55" t="s">
        <v>1644</v>
      </c>
      <c r="AB1872" s="59">
        <v>496233</v>
      </c>
      <c r="AC1872" s="55" t="s">
        <v>1554</v>
      </c>
      <c r="AD1872" s="55" t="s">
        <v>1644</v>
      </c>
      <c r="AE1872" s="58">
        <v>0</v>
      </c>
      <c r="AF1872" s="55" t="s">
        <v>1644</v>
      </c>
      <c r="AG1872" s="55" t="s">
        <v>1644</v>
      </c>
      <c r="AH1872" s="55" t="s">
        <v>1644</v>
      </c>
      <c r="AI1872" s="55" t="s">
        <v>1644</v>
      </c>
      <c r="AJ1872" s="55" t="s">
        <v>1644</v>
      </c>
      <c r="AK1872" s="55" t="s">
        <v>1644</v>
      </c>
      <c r="AL1872" s="55" t="s">
        <v>1644</v>
      </c>
      <c r="AM1872" s="55" t="s">
        <v>4299</v>
      </c>
      <c r="AN1872" s="55" t="s">
        <v>1644</v>
      </c>
      <c r="AO1872" t="s">
        <v>3842</v>
      </c>
    </row>
    <row r="1873" spans="1:41" x14ac:dyDescent="0.25">
      <c r="A1873" s="56">
        <v>45777</v>
      </c>
      <c r="B1873" s="92" t="s">
        <v>2824</v>
      </c>
      <c r="C1873" s="55" t="s">
        <v>4333</v>
      </c>
      <c r="D1873" s="55" t="s">
        <v>1742</v>
      </c>
      <c r="E1873" s="55" t="s">
        <v>89</v>
      </c>
      <c r="F1873" s="55">
        <v>50900010</v>
      </c>
      <c r="G1873" s="55" t="s">
        <v>490</v>
      </c>
      <c r="H1873" s="55" t="s">
        <v>89</v>
      </c>
      <c r="I1873" s="57">
        <v>11417.95</v>
      </c>
      <c r="J1873" s="57">
        <v>11417.95</v>
      </c>
      <c r="K1873" s="55" t="s">
        <v>4286</v>
      </c>
      <c r="L1873" s="55" t="s">
        <v>1644</v>
      </c>
      <c r="M1873" s="55" t="s">
        <v>4333</v>
      </c>
      <c r="N1873" s="56">
        <v>45785</v>
      </c>
      <c r="O1873" s="55" t="s">
        <v>1644</v>
      </c>
      <c r="P1873" s="55" t="s">
        <v>333</v>
      </c>
      <c r="Q1873" s="55" t="s">
        <v>334</v>
      </c>
      <c r="R1873" s="55" t="s">
        <v>1644</v>
      </c>
      <c r="S1873" s="55" t="s">
        <v>1644</v>
      </c>
      <c r="T1873" s="55" t="s">
        <v>1644</v>
      </c>
      <c r="U1873" s="55" t="s">
        <v>1644</v>
      </c>
      <c r="V1873" s="55" t="s">
        <v>1644</v>
      </c>
      <c r="W1873" s="55" t="s">
        <v>1644</v>
      </c>
      <c r="X1873" s="56"/>
      <c r="Y1873" s="55" t="s">
        <v>1644</v>
      </c>
      <c r="Z1873" s="56"/>
      <c r="AA1873" s="55" t="s">
        <v>1644</v>
      </c>
      <c r="AB1873" s="59">
        <v>192392458</v>
      </c>
      <c r="AC1873" s="55" t="s">
        <v>1554</v>
      </c>
      <c r="AD1873" s="55" t="s">
        <v>1644</v>
      </c>
      <c r="AE1873" s="58">
        <v>0</v>
      </c>
      <c r="AF1873" s="55" t="s">
        <v>1644</v>
      </c>
      <c r="AG1873" s="55" t="s">
        <v>1644</v>
      </c>
      <c r="AH1873" s="55" t="s">
        <v>1644</v>
      </c>
      <c r="AI1873" s="55" t="s">
        <v>1644</v>
      </c>
      <c r="AJ1873" s="55" t="s">
        <v>1644</v>
      </c>
      <c r="AK1873" s="55" t="s">
        <v>1644</v>
      </c>
      <c r="AL1873" s="55" t="s">
        <v>1644</v>
      </c>
      <c r="AM1873" s="55" t="s">
        <v>4299</v>
      </c>
      <c r="AN1873" s="55" t="s">
        <v>1644</v>
      </c>
      <c r="AO1873" t="s">
        <v>3842</v>
      </c>
    </row>
    <row r="1874" spans="1:41" x14ac:dyDescent="0.25">
      <c r="A1874" s="56">
        <v>45777</v>
      </c>
      <c r="B1874" s="92" t="s">
        <v>2824</v>
      </c>
      <c r="C1874" s="55" t="s">
        <v>4333</v>
      </c>
      <c r="D1874" s="55" t="s">
        <v>1742</v>
      </c>
      <c r="E1874" s="55" t="s">
        <v>89</v>
      </c>
      <c r="F1874" s="55">
        <v>50900010</v>
      </c>
      <c r="G1874" s="55" t="s">
        <v>490</v>
      </c>
      <c r="H1874" s="55" t="s">
        <v>89</v>
      </c>
      <c r="I1874" s="57">
        <v>283.63</v>
      </c>
      <c r="J1874" s="57">
        <v>283.63</v>
      </c>
      <c r="K1874" s="55" t="s">
        <v>4286</v>
      </c>
      <c r="L1874" s="55" t="s">
        <v>1644</v>
      </c>
      <c r="M1874" s="55" t="s">
        <v>4333</v>
      </c>
      <c r="N1874" s="56">
        <v>45785</v>
      </c>
      <c r="O1874" s="55" t="s">
        <v>1644</v>
      </c>
      <c r="P1874" s="55" t="s">
        <v>341</v>
      </c>
      <c r="Q1874" s="55" t="s">
        <v>342</v>
      </c>
      <c r="R1874" s="55" t="s">
        <v>1644</v>
      </c>
      <c r="S1874" s="55" t="s">
        <v>1644</v>
      </c>
      <c r="T1874" s="55" t="s">
        <v>1644</v>
      </c>
      <c r="U1874" s="55" t="s">
        <v>1644</v>
      </c>
      <c r="V1874" s="55" t="s">
        <v>1644</v>
      </c>
      <c r="W1874" s="55" t="s">
        <v>1644</v>
      </c>
      <c r="X1874" s="56"/>
      <c r="Y1874" s="55" t="s">
        <v>1644</v>
      </c>
      <c r="Z1874" s="56"/>
      <c r="AA1874" s="55" t="s">
        <v>1644</v>
      </c>
      <c r="AB1874" s="59">
        <v>4779166</v>
      </c>
      <c r="AC1874" s="55" t="s">
        <v>1554</v>
      </c>
      <c r="AD1874" s="55" t="s">
        <v>1644</v>
      </c>
      <c r="AE1874" s="58">
        <v>0</v>
      </c>
      <c r="AF1874" s="55" t="s">
        <v>1644</v>
      </c>
      <c r="AG1874" s="55" t="s">
        <v>1644</v>
      </c>
      <c r="AH1874" s="55" t="s">
        <v>1644</v>
      </c>
      <c r="AI1874" s="55" t="s">
        <v>1644</v>
      </c>
      <c r="AJ1874" s="55" t="s">
        <v>1644</v>
      </c>
      <c r="AK1874" s="55" t="s">
        <v>1644</v>
      </c>
      <c r="AL1874" s="55" t="s">
        <v>1644</v>
      </c>
      <c r="AM1874" s="55" t="s">
        <v>4299</v>
      </c>
      <c r="AN1874" s="55" t="s">
        <v>1644</v>
      </c>
      <c r="AO1874" t="s">
        <v>3842</v>
      </c>
    </row>
    <row r="1875" spans="1:41" x14ac:dyDescent="0.25">
      <c r="A1875" s="56">
        <v>45777</v>
      </c>
      <c r="B1875" s="92" t="s">
        <v>2824</v>
      </c>
      <c r="C1875" s="55" t="s">
        <v>4333</v>
      </c>
      <c r="D1875" s="55" t="s">
        <v>1742</v>
      </c>
      <c r="E1875" s="55" t="s">
        <v>89</v>
      </c>
      <c r="F1875" s="55">
        <v>50900010</v>
      </c>
      <c r="G1875" s="55" t="s">
        <v>490</v>
      </c>
      <c r="H1875" s="55" t="s">
        <v>89</v>
      </c>
      <c r="I1875" s="57">
        <v>18623.73</v>
      </c>
      <c r="J1875" s="57">
        <v>18623.73</v>
      </c>
      <c r="K1875" s="55" t="s">
        <v>4286</v>
      </c>
      <c r="L1875" s="55" t="s">
        <v>1644</v>
      </c>
      <c r="M1875" s="55" t="s">
        <v>4333</v>
      </c>
      <c r="N1875" s="56">
        <v>45785</v>
      </c>
      <c r="O1875" s="55" t="s">
        <v>1644</v>
      </c>
      <c r="P1875" s="55" t="s">
        <v>335</v>
      </c>
      <c r="Q1875" s="55" t="s">
        <v>3819</v>
      </c>
      <c r="R1875" s="55" t="s">
        <v>1644</v>
      </c>
      <c r="S1875" s="55" t="s">
        <v>1644</v>
      </c>
      <c r="T1875" s="55" t="s">
        <v>1644</v>
      </c>
      <c r="U1875" s="55" t="s">
        <v>1644</v>
      </c>
      <c r="V1875" s="55" t="s">
        <v>1644</v>
      </c>
      <c r="W1875" s="55" t="s">
        <v>1644</v>
      </c>
      <c r="X1875" s="56"/>
      <c r="Y1875" s="55" t="s">
        <v>1644</v>
      </c>
      <c r="Z1875" s="56"/>
      <c r="AA1875" s="55" t="s">
        <v>1644</v>
      </c>
      <c r="AB1875" s="59">
        <v>313809851</v>
      </c>
      <c r="AC1875" s="55" t="s">
        <v>1554</v>
      </c>
      <c r="AD1875" s="55" t="s">
        <v>1644</v>
      </c>
      <c r="AE1875" s="58">
        <v>0</v>
      </c>
      <c r="AF1875" s="55" t="s">
        <v>1644</v>
      </c>
      <c r="AG1875" s="55" t="s">
        <v>1644</v>
      </c>
      <c r="AH1875" s="55" t="s">
        <v>1644</v>
      </c>
      <c r="AI1875" s="55" t="s">
        <v>1644</v>
      </c>
      <c r="AJ1875" s="55" t="s">
        <v>1644</v>
      </c>
      <c r="AK1875" s="55" t="s">
        <v>1644</v>
      </c>
      <c r="AL1875" s="55" t="s">
        <v>1644</v>
      </c>
      <c r="AM1875" s="55" t="s">
        <v>4299</v>
      </c>
      <c r="AN1875" s="55" t="s">
        <v>1644</v>
      </c>
      <c r="AO1875" t="s">
        <v>3842</v>
      </c>
    </row>
    <row r="1876" spans="1:41" x14ac:dyDescent="0.25">
      <c r="A1876" s="56">
        <v>45777</v>
      </c>
      <c r="B1876" s="92" t="s">
        <v>2824</v>
      </c>
      <c r="C1876" s="55" t="s">
        <v>4333</v>
      </c>
      <c r="D1876" s="55" t="s">
        <v>1742</v>
      </c>
      <c r="E1876" s="55" t="s">
        <v>89</v>
      </c>
      <c r="F1876" s="55">
        <v>50900060</v>
      </c>
      <c r="G1876" s="55" t="s">
        <v>500</v>
      </c>
      <c r="H1876" s="55" t="s">
        <v>89</v>
      </c>
      <c r="I1876" s="57">
        <v>20.91</v>
      </c>
      <c r="J1876" s="57">
        <v>20.91</v>
      </c>
      <c r="K1876" s="55" t="s">
        <v>4284</v>
      </c>
      <c r="L1876" s="55" t="s">
        <v>1644</v>
      </c>
      <c r="M1876" s="55" t="s">
        <v>4333</v>
      </c>
      <c r="N1876" s="56">
        <v>45785</v>
      </c>
      <c r="O1876" s="55" t="s">
        <v>1644</v>
      </c>
      <c r="P1876" s="55" t="s">
        <v>336</v>
      </c>
      <c r="Q1876" s="55" t="s">
        <v>3820</v>
      </c>
      <c r="R1876" s="55" t="s">
        <v>1644</v>
      </c>
      <c r="S1876" s="55" t="s">
        <v>1644</v>
      </c>
      <c r="T1876" s="55" t="s">
        <v>1644</v>
      </c>
      <c r="U1876" s="55" t="s">
        <v>1644</v>
      </c>
      <c r="V1876" s="55" t="s">
        <v>1644</v>
      </c>
      <c r="W1876" s="55" t="s">
        <v>1644</v>
      </c>
      <c r="X1876" s="56"/>
      <c r="Y1876" s="55" t="s">
        <v>1644</v>
      </c>
      <c r="Z1876" s="56"/>
      <c r="AA1876" s="55" t="s">
        <v>1644</v>
      </c>
      <c r="AB1876" s="59">
        <v>352334</v>
      </c>
      <c r="AC1876" s="55" t="s">
        <v>1554</v>
      </c>
      <c r="AD1876" s="55" t="s">
        <v>1644</v>
      </c>
      <c r="AE1876" s="58">
        <v>0</v>
      </c>
      <c r="AF1876" s="55" t="s">
        <v>1644</v>
      </c>
      <c r="AG1876" s="55" t="s">
        <v>1644</v>
      </c>
      <c r="AH1876" s="55" t="s">
        <v>1644</v>
      </c>
      <c r="AI1876" s="55" t="s">
        <v>1644</v>
      </c>
      <c r="AJ1876" s="55" t="s">
        <v>1644</v>
      </c>
      <c r="AK1876" s="55" t="s">
        <v>1644</v>
      </c>
      <c r="AL1876" s="55" t="s">
        <v>1644</v>
      </c>
      <c r="AM1876" s="55" t="s">
        <v>4299</v>
      </c>
      <c r="AN1876" s="55" t="s">
        <v>1644</v>
      </c>
      <c r="AO1876" t="s">
        <v>3842</v>
      </c>
    </row>
    <row r="1877" spans="1:41" x14ac:dyDescent="0.25">
      <c r="A1877" s="56">
        <v>45777</v>
      </c>
      <c r="B1877" s="92" t="s">
        <v>2824</v>
      </c>
      <c r="C1877" s="55" t="s">
        <v>4333</v>
      </c>
      <c r="D1877" s="55" t="s">
        <v>1742</v>
      </c>
      <c r="E1877" s="55" t="s">
        <v>89</v>
      </c>
      <c r="F1877" s="55">
        <v>50900020</v>
      </c>
      <c r="G1877" s="55" t="s">
        <v>492</v>
      </c>
      <c r="H1877" s="55" t="s">
        <v>89</v>
      </c>
      <c r="I1877" s="57">
        <v>49045.69</v>
      </c>
      <c r="J1877" s="57">
        <v>49045.69</v>
      </c>
      <c r="K1877" s="55" t="s">
        <v>4286</v>
      </c>
      <c r="L1877" s="55" t="s">
        <v>1644</v>
      </c>
      <c r="M1877" s="55" t="s">
        <v>4333</v>
      </c>
      <c r="N1877" s="56">
        <v>45785</v>
      </c>
      <c r="O1877" s="55" t="s">
        <v>1644</v>
      </c>
      <c r="P1877" s="55" t="s">
        <v>335</v>
      </c>
      <c r="Q1877" s="55" t="s">
        <v>3819</v>
      </c>
      <c r="R1877" s="55" t="s">
        <v>1644</v>
      </c>
      <c r="S1877" s="55" t="s">
        <v>1644</v>
      </c>
      <c r="T1877" s="55" t="s">
        <v>1644</v>
      </c>
      <c r="U1877" s="55" t="s">
        <v>1644</v>
      </c>
      <c r="V1877" s="55" t="s">
        <v>1644</v>
      </c>
      <c r="W1877" s="55" t="s">
        <v>1644</v>
      </c>
      <c r="X1877" s="56"/>
      <c r="Y1877" s="55" t="s">
        <v>1644</v>
      </c>
      <c r="Z1877" s="56"/>
      <c r="AA1877" s="55" t="s">
        <v>1644</v>
      </c>
      <c r="AB1877" s="59">
        <v>826419877</v>
      </c>
      <c r="AC1877" s="55" t="s">
        <v>1554</v>
      </c>
      <c r="AD1877" s="55" t="s">
        <v>1644</v>
      </c>
      <c r="AE1877" s="58">
        <v>0</v>
      </c>
      <c r="AF1877" s="55" t="s">
        <v>1644</v>
      </c>
      <c r="AG1877" s="55" t="s">
        <v>1644</v>
      </c>
      <c r="AH1877" s="55" t="s">
        <v>1644</v>
      </c>
      <c r="AI1877" s="55" t="s">
        <v>1644</v>
      </c>
      <c r="AJ1877" s="55" t="s">
        <v>1644</v>
      </c>
      <c r="AK1877" s="55" t="s">
        <v>1644</v>
      </c>
      <c r="AL1877" s="55" t="s">
        <v>1644</v>
      </c>
      <c r="AM1877" s="55" t="s">
        <v>4299</v>
      </c>
      <c r="AN1877" s="55" t="s">
        <v>1644</v>
      </c>
      <c r="AO1877" t="s">
        <v>3842</v>
      </c>
    </row>
    <row r="1878" spans="1:41" x14ac:dyDescent="0.25">
      <c r="A1878" s="56">
        <v>45777</v>
      </c>
      <c r="B1878" s="92" t="s">
        <v>2824</v>
      </c>
      <c r="C1878" s="55" t="s">
        <v>4333</v>
      </c>
      <c r="D1878" s="55" t="s">
        <v>1742</v>
      </c>
      <c r="E1878" s="55" t="s">
        <v>89</v>
      </c>
      <c r="F1878" s="55">
        <v>50900060</v>
      </c>
      <c r="G1878" s="55" t="s">
        <v>500</v>
      </c>
      <c r="H1878" s="55" t="s">
        <v>89</v>
      </c>
      <c r="I1878" s="57">
        <v>64.650000000000006</v>
      </c>
      <c r="J1878" s="57">
        <v>64.650000000000006</v>
      </c>
      <c r="K1878" s="55" t="s">
        <v>4284</v>
      </c>
      <c r="L1878" s="55" t="s">
        <v>1644</v>
      </c>
      <c r="M1878" s="55" t="s">
        <v>4333</v>
      </c>
      <c r="N1878" s="56">
        <v>45785</v>
      </c>
      <c r="O1878" s="55" t="s">
        <v>1644</v>
      </c>
      <c r="P1878" s="55" t="s">
        <v>332</v>
      </c>
      <c r="Q1878" s="55" t="s">
        <v>3818</v>
      </c>
      <c r="R1878" s="55" t="s">
        <v>1644</v>
      </c>
      <c r="S1878" s="55" t="s">
        <v>1644</v>
      </c>
      <c r="T1878" s="55" t="s">
        <v>1644</v>
      </c>
      <c r="U1878" s="55" t="s">
        <v>1644</v>
      </c>
      <c r="V1878" s="55" t="s">
        <v>1644</v>
      </c>
      <c r="W1878" s="55" t="s">
        <v>1644</v>
      </c>
      <c r="X1878" s="56"/>
      <c r="Y1878" s="55" t="s">
        <v>1644</v>
      </c>
      <c r="Z1878" s="56"/>
      <c r="AA1878" s="55" t="s">
        <v>1644</v>
      </c>
      <c r="AB1878" s="59">
        <v>1089353</v>
      </c>
      <c r="AC1878" s="55" t="s">
        <v>1554</v>
      </c>
      <c r="AD1878" s="55" t="s">
        <v>1644</v>
      </c>
      <c r="AE1878" s="58">
        <v>0</v>
      </c>
      <c r="AF1878" s="55" t="s">
        <v>1644</v>
      </c>
      <c r="AG1878" s="55" t="s">
        <v>1644</v>
      </c>
      <c r="AH1878" s="55" t="s">
        <v>1644</v>
      </c>
      <c r="AI1878" s="55" t="s">
        <v>1644</v>
      </c>
      <c r="AJ1878" s="55" t="s">
        <v>1644</v>
      </c>
      <c r="AK1878" s="55" t="s">
        <v>1644</v>
      </c>
      <c r="AL1878" s="55" t="s">
        <v>1644</v>
      </c>
      <c r="AM1878" s="55" t="s">
        <v>4299</v>
      </c>
      <c r="AN1878" s="55" t="s">
        <v>1644</v>
      </c>
      <c r="AO1878" t="s">
        <v>3842</v>
      </c>
    </row>
    <row r="1879" spans="1:41" x14ac:dyDescent="0.25">
      <c r="A1879" s="56">
        <v>45777</v>
      </c>
      <c r="B1879" s="92" t="s">
        <v>2824</v>
      </c>
      <c r="C1879" s="55" t="s">
        <v>4333</v>
      </c>
      <c r="D1879" s="55" t="s">
        <v>1742</v>
      </c>
      <c r="E1879" s="55" t="s">
        <v>89</v>
      </c>
      <c r="F1879" s="55">
        <v>50900020</v>
      </c>
      <c r="G1879" s="55" t="s">
        <v>492</v>
      </c>
      <c r="H1879" s="55" t="s">
        <v>89</v>
      </c>
      <c r="I1879" s="57">
        <v>484.11</v>
      </c>
      <c r="J1879" s="57">
        <v>484.11</v>
      </c>
      <c r="K1879" s="55" t="s">
        <v>4286</v>
      </c>
      <c r="L1879" s="55" t="s">
        <v>1644</v>
      </c>
      <c r="M1879" s="55" t="s">
        <v>4333</v>
      </c>
      <c r="N1879" s="56">
        <v>45785</v>
      </c>
      <c r="O1879" s="55" t="s">
        <v>1644</v>
      </c>
      <c r="P1879" s="55" t="s">
        <v>339</v>
      </c>
      <c r="Q1879" s="55" t="s">
        <v>340</v>
      </c>
      <c r="R1879" s="55" t="s">
        <v>1644</v>
      </c>
      <c r="S1879" s="55" t="s">
        <v>1644</v>
      </c>
      <c r="T1879" s="55" t="s">
        <v>1644</v>
      </c>
      <c r="U1879" s="55" t="s">
        <v>1644</v>
      </c>
      <c r="V1879" s="55" t="s">
        <v>1644</v>
      </c>
      <c r="W1879" s="55" t="s">
        <v>1644</v>
      </c>
      <c r="X1879" s="56"/>
      <c r="Y1879" s="55" t="s">
        <v>1644</v>
      </c>
      <c r="Z1879" s="56"/>
      <c r="AA1879" s="55" t="s">
        <v>1644</v>
      </c>
      <c r="AB1879" s="59">
        <v>8157254</v>
      </c>
      <c r="AC1879" s="55" t="s">
        <v>1554</v>
      </c>
      <c r="AD1879" s="55" t="s">
        <v>1644</v>
      </c>
      <c r="AE1879" s="58">
        <v>0</v>
      </c>
      <c r="AF1879" s="55" t="s">
        <v>1644</v>
      </c>
      <c r="AG1879" s="55" t="s">
        <v>1644</v>
      </c>
      <c r="AH1879" s="55" t="s">
        <v>1644</v>
      </c>
      <c r="AI1879" s="55" t="s">
        <v>1644</v>
      </c>
      <c r="AJ1879" s="55" t="s">
        <v>1644</v>
      </c>
      <c r="AK1879" s="55" t="s">
        <v>1644</v>
      </c>
      <c r="AL1879" s="55" t="s">
        <v>1644</v>
      </c>
      <c r="AM1879" s="55" t="s">
        <v>4299</v>
      </c>
      <c r="AN1879" s="55" t="s">
        <v>1644</v>
      </c>
      <c r="AO1879" t="s">
        <v>3842</v>
      </c>
    </row>
    <row r="1880" spans="1:41" x14ac:dyDescent="0.25">
      <c r="A1880" s="56">
        <v>45777</v>
      </c>
      <c r="B1880" s="92" t="s">
        <v>2824</v>
      </c>
      <c r="C1880" s="55" t="s">
        <v>4333</v>
      </c>
      <c r="D1880" s="55" t="s">
        <v>1742</v>
      </c>
      <c r="E1880" s="55" t="s">
        <v>89</v>
      </c>
      <c r="F1880" s="55">
        <v>50900000</v>
      </c>
      <c r="G1880" s="55" t="s">
        <v>488</v>
      </c>
      <c r="H1880" s="55" t="s">
        <v>89</v>
      </c>
      <c r="I1880" s="57">
        <v>324</v>
      </c>
      <c r="J1880" s="57">
        <v>324</v>
      </c>
      <c r="K1880" s="55" t="s">
        <v>4284</v>
      </c>
      <c r="L1880" s="55" t="s">
        <v>1644</v>
      </c>
      <c r="M1880" s="55" t="s">
        <v>4333</v>
      </c>
      <c r="N1880" s="56">
        <v>45785</v>
      </c>
      <c r="O1880" s="55" t="s">
        <v>1644</v>
      </c>
      <c r="P1880" s="55" t="s">
        <v>341</v>
      </c>
      <c r="Q1880" s="55" t="s">
        <v>342</v>
      </c>
      <c r="R1880" s="55" t="s">
        <v>1644</v>
      </c>
      <c r="S1880" s="55" t="s">
        <v>1644</v>
      </c>
      <c r="T1880" s="55" t="s">
        <v>1644</v>
      </c>
      <c r="U1880" s="55" t="s">
        <v>1644</v>
      </c>
      <c r="V1880" s="55" t="s">
        <v>1644</v>
      </c>
      <c r="W1880" s="55" t="s">
        <v>1644</v>
      </c>
      <c r="X1880" s="56"/>
      <c r="Y1880" s="55" t="s">
        <v>1644</v>
      </c>
      <c r="Z1880" s="56"/>
      <c r="AA1880" s="55" t="s">
        <v>1644</v>
      </c>
      <c r="AB1880" s="59">
        <v>5459400</v>
      </c>
      <c r="AC1880" s="55" t="s">
        <v>1554</v>
      </c>
      <c r="AD1880" s="55" t="s">
        <v>1644</v>
      </c>
      <c r="AE1880" s="58">
        <v>0</v>
      </c>
      <c r="AF1880" s="55" t="s">
        <v>1644</v>
      </c>
      <c r="AG1880" s="55" t="s">
        <v>1644</v>
      </c>
      <c r="AH1880" s="55" t="s">
        <v>1644</v>
      </c>
      <c r="AI1880" s="55" t="s">
        <v>1644</v>
      </c>
      <c r="AJ1880" s="55" t="s">
        <v>1644</v>
      </c>
      <c r="AK1880" s="55" t="s">
        <v>1644</v>
      </c>
      <c r="AL1880" s="55" t="s">
        <v>1644</v>
      </c>
      <c r="AM1880" s="55" t="s">
        <v>4299</v>
      </c>
      <c r="AN1880" s="55" t="s">
        <v>1644</v>
      </c>
      <c r="AO1880" t="s">
        <v>3842</v>
      </c>
    </row>
    <row r="1881" spans="1:41" x14ac:dyDescent="0.25">
      <c r="A1881" s="56">
        <v>45777</v>
      </c>
      <c r="B1881" s="92" t="s">
        <v>2824</v>
      </c>
      <c r="C1881" s="55" t="s">
        <v>4333</v>
      </c>
      <c r="D1881" s="55" t="s">
        <v>1742</v>
      </c>
      <c r="E1881" s="55" t="s">
        <v>89</v>
      </c>
      <c r="F1881" s="55">
        <v>50900000</v>
      </c>
      <c r="G1881" s="55" t="s">
        <v>488</v>
      </c>
      <c r="H1881" s="55" t="s">
        <v>89</v>
      </c>
      <c r="I1881" s="57">
        <v>1165.95</v>
      </c>
      <c r="J1881" s="57">
        <v>1165.95</v>
      </c>
      <c r="K1881" s="55" t="s">
        <v>4284</v>
      </c>
      <c r="L1881" s="55" t="s">
        <v>1644</v>
      </c>
      <c r="M1881" s="55" t="s">
        <v>4333</v>
      </c>
      <c r="N1881" s="56">
        <v>45785</v>
      </c>
      <c r="O1881" s="55" t="s">
        <v>1644</v>
      </c>
      <c r="P1881" s="55" t="s">
        <v>332</v>
      </c>
      <c r="Q1881" s="55" t="s">
        <v>3818</v>
      </c>
      <c r="R1881" s="55" t="s">
        <v>1644</v>
      </c>
      <c r="S1881" s="55" t="s">
        <v>1644</v>
      </c>
      <c r="T1881" s="55" t="s">
        <v>1644</v>
      </c>
      <c r="U1881" s="55" t="s">
        <v>1644</v>
      </c>
      <c r="V1881" s="55" t="s">
        <v>1644</v>
      </c>
      <c r="W1881" s="55" t="s">
        <v>1644</v>
      </c>
      <c r="X1881" s="56"/>
      <c r="Y1881" s="55" t="s">
        <v>1644</v>
      </c>
      <c r="Z1881" s="56"/>
      <c r="AA1881" s="55" t="s">
        <v>1644</v>
      </c>
      <c r="AB1881" s="59">
        <v>19646258</v>
      </c>
      <c r="AC1881" s="55" t="s">
        <v>1554</v>
      </c>
      <c r="AD1881" s="55" t="s">
        <v>1644</v>
      </c>
      <c r="AE1881" s="58">
        <v>0</v>
      </c>
      <c r="AF1881" s="55" t="s">
        <v>1644</v>
      </c>
      <c r="AG1881" s="55" t="s">
        <v>1644</v>
      </c>
      <c r="AH1881" s="55" t="s">
        <v>1644</v>
      </c>
      <c r="AI1881" s="55" t="s">
        <v>1644</v>
      </c>
      <c r="AJ1881" s="55" t="s">
        <v>1644</v>
      </c>
      <c r="AK1881" s="55" t="s">
        <v>1644</v>
      </c>
      <c r="AL1881" s="55" t="s">
        <v>1644</v>
      </c>
      <c r="AM1881" s="55" t="s">
        <v>4299</v>
      </c>
      <c r="AN1881" s="55" t="s">
        <v>1644</v>
      </c>
      <c r="AO1881" t="s">
        <v>3842</v>
      </c>
    </row>
    <row r="1882" spans="1:41" x14ac:dyDescent="0.25">
      <c r="A1882" s="56">
        <v>45777</v>
      </c>
      <c r="B1882" s="92" t="s">
        <v>2824</v>
      </c>
      <c r="C1882" s="55" t="s">
        <v>4333</v>
      </c>
      <c r="D1882" s="55" t="s">
        <v>1742</v>
      </c>
      <c r="E1882" s="55" t="s">
        <v>89</v>
      </c>
      <c r="F1882" s="55">
        <v>50900000</v>
      </c>
      <c r="G1882" s="55" t="s">
        <v>488</v>
      </c>
      <c r="H1882" s="55" t="s">
        <v>89</v>
      </c>
      <c r="I1882" s="57">
        <v>4261.3</v>
      </c>
      <c r="J1882" s="57">
        <v>4261.3</v>
      </c>
      <c r="K1882" s="55" t="s">
        <v>4284</v>
      </c>
      <c r="L1882" s="55" t="s">
        <v>1644</v>
      </c>
      <c r="M1882" s="55" t="s">
        <v>4333</v>
      </c>
      <c r="N1882" s="56">
        <v>45785</v>
      </c>
      <c r="O1882" s="55" t="s">
        <v>1644</v>
      </c>
      <c r="P1882" s="55" t="s">
        <v>343</v>
      </c>
      <c r="Q1882" s="55" t="s">
        <v>344</v>
      </c>
      <c r="R1882" s="55" t="s">
        <v>1644</v>
      </c>
      <c r="S1882" s="55" t="s">
        <v>1644</v>
      </c>
      <c r="T1882" s="55" t="s">
        <v>1644</v>
      </c>
      <c r="U1882" s="55" t="s">
        <v>1644</v>
      </c>
      <c r="V1882" s="55" t="s">
        <v>1644</v>
      </c>
      <c r="W1882" s="55" t="s">
        <v>1644</v>
      </c>
      <c r="X1882" s="56"/>
      <c r="Y1882" s="55" t="s">
        <v>1644</v>
      </c>
      <c r="Z1882" s="56"/>
      <c r="AA1882" s="55" t="s">
        <v>1644</v>
      </c>
      <c r="AB1882" s="59">
        <v>71802905</v>
      </c>
      <c r="AC1882" s="55" t="s">
        <v>1554</v>
      </c>
      <c r="AD1882" s="55" t="s">
        <v>1644</v>
      </c>
      <c r="AE1882" s="58">
        <v>0</v>
      </c>
      <c r="AF1882" s="55" t="s">
        <v>1644</v>
      </c>
      <c r="AG1882" s="55" t="s">
        <v>1644</v>
      </c>
      <c r="AH1882" s="55" t="s">
        <v>1644</v>
      </c>
      <c r="AI1882" s="55" t="s">
        <v>1644</v>
      </c>
      <c r="AJ1882" s="55" t="s">
        <v>1644</v>
      </c>
      <c r="AK1882" s="55" t="s">
        <v>1644</v>
      </c>
      <c r="AL1882" s="55" t="s">
        <v>1644</v>
      </c>
      <c r="AM1882" s="55" t="s">
        <v>4299</v>
      </c>
      <c r="AN1882" s="55" t="s">
        <v>1644</v>
      </c>
      <c r="AO1882" t="s">
        <v>4386</v>
      </c>
    </row>
    <row r="1883" spans="1:41" x14ac:dyDescent="0.25">
      <c r="A1883" s="56">
        <v>45777</v>
      </c>
      <c r="B1883" s="92" t="s">
        <v>2824</v>
      </c>
      <c r="C1883" s="55" t="s">
        <v>4333</v>
      </c>
      <c r="D1883" s="55" t="s">
        <v>1742</v>
      </c>
      <c r="E1883" s="55" t="s">
        <v>89</v>
      </c>
      <c r="F1883" s="55">
        <v>50900010</v>
      </c>
      <c r="G1883" s="55" t="s">
        <v>490</v>
      </c>
      <c r="H1883" s="55" t="s">
        <v>89</v>
      </c>
      <c r="I1883" s="57">
        <v>-43921.08</v>
      </c>
      <c r="J1883" s="57">
        <v>-43921.08</v>
      </c>
      <c r="K1883" s="55" t="s">
        <v>4286</v>
      </c>
      <c r="L1883" s="55" t="s">
        <v>1644</v>
      </c>
      <c r="M1883" s="55" t="s">
        <v>4333</v>
      </c>
      <c r="N1883" s="56">
        <v>45785</v>
      </c>
      <c r="O1883" s="55" t="s">
        <v>1644</v>
      </c>
      <c r="P1883" s="55" t="s">
        <v>329</v>
      </c>
      <c r="Q1883" s="55" t="s">
        <v>330</v>
      </c>
      <c r="R1883" s="55" t="s">
        <v>1644</v>
      </c>
      <c r="S1883" s="55" t="s">
        <v>1644</v>
      </c>
      <c r="T1883" s="55" t="s">
        <v>1644</v>
      </c>
      <c r="U1883" s="55" t="s">
        <v>1644</v>
      </c>
      <c r="V1883" s="55" t="s">
        <v>1644</v>
      </c>
      <c r="W1883" s="55" t="s">
        <v>1644</v>
      </c>
      <c r="X1883" s="56"/>
      <c r="Y1883" s="55" t="s">
        <v>1644</v>
      </c>
      <c r="Z1883" s="56"/>
      <c r="AA1883" s="55" t="s">
        <v>1644</v>
      </c>
      <c r="AB1883" s="59">
        <v>-740070201</v>
      </c>
      <c r="AC1883" s="55" t="s">
        <v>1554</v>
      </c>
      <c r="AD1883" s="55" t="s">
        <v>1644</v>
      </c>
      <c r="AE1883" s="58">
        <v>0</v>
      </c>
      <c r="AF1883" s="55" t="s">
        <v>1644</v>
      </c>
      <c r="AG1883" s="55" t="s">
        <v>1644</v>
      </c>
      <c r="AH1883" s="55" t="s">
        <v>1644</v>
      </c>
      <c r="AI1883" s="55" t="s">
        <v>1644</v>
      </c>
      <c r="AJ1883" s="55" t="s">
        <v>1644</v>
      </c>
      <c r="AK1883" s="55" t="s">
        <v>1644</v>
      </c>
      <c r="AL1883" s="55" t="s">
        <v>1644</v>
      </c>
      <c r="AM1883" s="55" t="s">
        <v>4299</v>
      </c>
      <c r="AN1883" s="55" t="s">
        <v>1644</v>
      </c>
      <c r="AO1883" t="s">
        <v>3842</v>
      </c>
    </row>
    <row r="1884" spans="1:41" x14ac:dyDescent="0.25">
      <c r="A1884" s="56">
        <v>45777</v>
      </c>
      <c r="B1884" s="92" t="s">
        <v>2824</v>
      </c>
      <c r="C1884" s="55" t="s">
        <v>4333</v>
      </c>
      <c r="D1884" s="55" t="s">
        <v>1742</v>
      </c>
      <c r="E1884" s="55" t="s">
        <v>89</v>
      </c>
      <c r="F1884" s="55">
        <v>50900060</v>
      </c>
      <c r="G1884" s="55" t="s">
        <v>500</v>
      </c>
      <c r="H1884" s="55" t="s">
        <v>89</v>
      </c>
      <c r="I1884" s="57">
        <v>236.29</v>
      </c>
      <c r="J1884" s="57">
        <v>236.29</v>
      </c>
      <c r="K1884" s="55" t="s">
        <v>4284</v>
      </c>
      <c r="L1884" s="55" t="s">
        <v>1644</v>
      </c>
      <c r="M1884" s="55" t="s">
        <v>4333</v>
      </c>
      <c r="N1884" s="56">
        <v>45785</v>
      </c>
      <c r="O1884" s="55" t="s">
        <v>1644</v>
      </c>
      <c r="P1884" s="55" t="s">
        <v>343</v>
      </c>
      <c r="Q1884" s="55" t="s">
        <v>344</v>
      </c>
      <c r="R1884" s="55" t="s">
        <v>1644</v>
      </c>
      <c r="S1884" s="55" t="s">
        <v>1644</v>
      </c>
      <c r="T1884" s="55" t="s">
        <v>1644</v>
      </c>
      <c r="U1884" s="55" t="s">
        <v>1644</v>
      </c>
      <c r="V1884" s="55" t="s">
        <v>1644</v>
      </c>
      <c r="W1884" s="55" t="s">
        <v>1644</v>
      </c>
      <c r="X1884" s="56"/>
      <c r="Y1884" s="55" t="s">
        <v>1644</v>
      </c>
      <c r="Z1884" s="56"/>
      <c r="AA1884" s="55" t="s">
        <v>1644</v>
      </c>
      <c r="AB1884" s="59">
        <v>3981487</v>
      </c>
      <c r="AC1884" s="55" t="s">
        <v>1554</v>
      </c>
      <c r="AD1884" s="55" t="s">
        <v>1644</v>
      </c>
      <c r="AE1884" s="58">
        <v>0</v>
      </c>
      <c r="AF1884" s="55" t="s">
        <v>1644</v>
      </c>
      <c r="AG1884" s="55" t="s">
        <v>1644</v>
      </c>
      <c r="AH1884" s="55" t="s">
        <v>1644</v>
      </c>
      <c r="AI1884" s="55" t="s">
        <v>1644</v>
      </c>
      <c r="AJ1884" s="55" t="s">
        <v>1644</v>
      </c>
      <c r="AK1884" s="55" t="s">
        <v>1644</v>
      </c>
      <c r="AL1884" s="55" t="s">
        <v>1644</v>
      </c>
      <c r="AM1884" s="55" t="s">
        <v>4299</v>
      </c>
      <c r="AN1884" s="55" t="s">
        <v>1644</v>
      </c>
      <c r="AO1884" t="s">
        <v>4386</v>
      </c>
    </row>
    <row r="1885" spans="1:41" x14ac:dyDescent="0.25">
      <c r="A1885" s="56">
        <v>45777</v>
      </c>
      <c r="B1885" s="92" t="s">
        <v>2824</v>
      </c>
      <c r="C1885" s="55" t="s">
        <v>4333</v>
      </c>
      <c r="D1885" s="55" t="s">
        <v>1742</v>
      </c>
      <c r="E1885" s="55" t="s">
        <v>89</v>
      </c>
      <c r="F1885" s="55">
        <v>50900060</v>
      </c>
      <c r="G1885" s="55" t="s">
        <v>500</v>
      </c>
      <c r="H1885" s="55" t="s">
        <v>89</v>
      </c>
      <c r="I1885" s="57">
        <v>20</v>
      </c>
      <c r="J1885" s="57">
        <v>20</v>
      </c>
      <c r="K1885" s="55" t="s">
        <v>4284</v>
      </c>
      <c r="L1885" s="55" t="s">
        <v>1644</v>
      </c>
      <c r="M1885" s="55" t="s">
        <v>4333</v>
      </c>
      <c r="N1885" s="56">
        <v>45785</v>
      </c>
      <c r="O1885" s="55" t="s">
        <v>1644</v>
      </c>
      <c r="P1885" s="55" t="s">
        <v>337</v>
      </c>
      <c r="Q1885" s="55" t="s">
        <v>338</v>
      </c>
      <c r="R1885" s="55" t="s">
        <v>1644</v>
      </c>
      <c r="S1885" s="55" t="s">
        <v>1644</v>
      </c>
      <c r="T1885" s="55" t="s">
        <v>1644</v>
      </c>
      <c r="U1885" s="55" t="s">
        <v>1644</v>
      </c>
      <c r="V1885" s="55" t="s">
        <v>1644</v>
      </c>
      <c r="W1885" s="55" t="s">
        <v>1644</v>
      </c>
      <c r="X1885" s="56"/>
      <c r="Y1885" s="55" t="s">
        <v>1644</v>
      </c>
      <c r="Z1885" s="56"/>
      <c r="AA1885" s="55" t="s">
        <v>1644</v>
      </c>
      <c r="AB1885" s="59">
        <v>337000</v>
      </c>
      <c r="AC1885" s="55" t="s">
        <v>1554</v>
      </c>
      <c r="AD1885" s="55" t="s">
        <v>1644</v>
      </c>
      <c r="AE1885" s="58">
        <v>0</v>
      </c>
      <c r="AF1885" s="55" t="s">
        <v>1644</v>
      </c>
      <c r="AG1885" s="55" t="s">
        <v>1644</v>
      </c>
      <c r="AH1885" s="55" t="s">
        <v>1644</v>
      </c>
      <c r="AI1885" s="55" t="s">
        <v>1644</v>
      </c>
      <c r="AJ1885" s="55" t="s">
        <v>1644</v>
      </c>
      <c r="AK1885" s="55" t="s">
        <v>1644</v>
      </c>
      <c r="AL1885" s="55" t="s">
        <v>1644</v>
      </c>
      <c r="AM1885" s="55" t="s">
        <v>4299</v>
      </c>
      <c r="AN1885" s="55" t="s">
        <v>1644</v>
      </c>
      <c r="AO1885" t="s">
        <v>3842</v>
      </c>
    </row>
    <row r="1886" spans="1:41" x14ac:dyDescent="0.25">
      <c r="A1886" s="56">
        <v>45777</v>
      </c>
      <c r="B1886" s="92" t="s">
        <v>2824</v>
      </c>
      <c r="C1886" s="55" t="s">
        <v>4333</v>
      </c>
      <c r="D1886" s="55" t="s">
        <v>1742</v>
      </c>
      <c r="E1886" s="55" t="s">
        <v>89</v>
      </c>
      <c r="F1886" s="55">
        <v>50900050</v>
      </c>
      <c r="G1886" s="55" t="s">
        <v>498</v>
      </c>
      <c r="H1886" s="55" t="s">
        <v>89</v>
      </c>
      <c r="I1886" s="57">
        <v>-158.25</v>
      </c>
      <c r="J1886" s="57">
        <v>-158.25</v>
      </c>
      <c r="K1886" s="55" t="s">
        <v>4284</v>
      </c>
      <c r="L1886" s="55" t="s">
        <v>1644</v>
      </c>
      <c r="M1886" s="55" t="s">
        <v>4333</v>
      </c>
      <c r="N1886" s="56">
        <v>45785</v>
      </c>
      <c r="O1886" s="55" t="s">
        <v>1644</v>
      </c>
      <c r="P1886" s="55" t="s">
        <v>329</v>
      </c>
      <c r="Q1886" s="55" t="s">
        <v>330</v>
      </c>
      <c r="R1886" s="55" t="s">
        <v>1644</v>
      </c>
      <c r="S1886" s="55" t="s">
        <v>1644</v>
      </c>
      <c r="T1886" s="55" t="s">
        <v>1644</v>
      </c>
      <c r="U1886" s="55" t="s">
        <v>1644</v>
      </c>
      <c r="V1886" s="55" t="s">
        <v>1644</v>
      </c>
      <c r="W1886" s="55" t="s">
        <v>1644</v>
      </c>
      <c r="X1886" s="56"/>
      <c r="Y1886" s="55" t="s">
        <v>1644</v>
      </c>
      <c r="Z1886" s="56"/>
      <c r="AA1886" s="55" t="s">
        <v>1644</v>
      </c>
      <c r="AB1886" s="59">
        <v>-2666514</v>
      </c>
      <c r="AC1886" s="55" t="s">
        <v>1554</v>
      </c>
      <c r="AD1886" s="55" t="s">
        <v>1644</v>
      </c>
      <c r="AE1886" s="58">
        <v>0</v>
      </c>
      <c r="AF1886" s="55" t="s">
        <v>1644</v>
      </c>
      <c r="AG1886" s="55" t="s">
        <v>1644</v>
      </c>
      <c r="AH1886" s="55" t="s">
        <v>1644</v>
      </c>
      <c r="AI1886" s="55" t="s">
        <v>1644</v>
      </c>
      <c r="AJ1886" s="55" t="s">
        <v>1644</v>
      </c>
      <c r="AK1886" s="55" t="s">
        <v>1644</v>
      </c>
      <c r="AL1886" s="55" t="s">
        <v>1644</v>
      </c>
      <c r="AM1886" s="55" t="s">
        <v>4299</v>
      </c>
      <c r="AN1886" s="55" t="s">
        <v>1644</v>
      </c>
      <c r="AO1886" t="s">
        <v>3842</v>
      </c>
    </row>
    <row r="1887" spans="1:41" x14ac:dyDescent="0.25">
      <c r="A1887" s="56">
        <v>45777</v>
      </c>
      <c r="B1887" s="92" t="s">
        <v>2824</v>
      </c>
      <c r="C1887" s="55" t="s">
        <v>4333</v>
      </c>
      <c r="D1887" s="55" t="s">
        <v>1742</v>
      </c>
      <c r="E1887" s="55" t="s">
        <v>89</v>
      </c>
      <c r="F1887" s="55">
        <v>50900000</v>
      </c>
      <c r="G1887" s="55" t="s">
        <v>488</v>
      </c>
      <c r="H1887" s="55" t="s">
        <v>89</v>
      </c>
      <c r="I1887" s="57">
        <v>377.12</v>
      </c>
      <c r="J1887" s="57">
        <v>377.12</v>
      </c>
      <c r="K1887" s="55" t="s">
        <v>4284</v>
      </c>
      <c r="L1887" s="55" t="s">
        <v>1644</v>
      </c>
      <c r="M1887" s="55" t="s">
        <v>4333</v>
      </c>
      <c r="N1887" s="56">
        <v>45785</v>
      </c>
      <c r="O1887" s="55" t="s">
        <v>1644</v>
      </c>
      <c r="P1887" s="55" t="s">
        <v>336</v>
      </c>
      <c r="Q1887" s="55" t="s">
        <v>3820</v>
      </c>
      <c r="R1887" s="55" t="s">
        <v>1644</v>
      </c>
      <c r="S1887" s="55" t="s">
        <v>1644</v>
      </c>
      <c r="T1887" s="55" t="s">
        <v>1644</v>
      </c>
      <c r="U1887" s="55" t="s">
        <v>1644</v>
      </c>
      <c r="V1887" s="55" t="s">
        <v>1644</v>
      </c>
      <c r="W1887" s="55" t="s">
        <v>1644</v>
      </c>
      <c r="X1887" s="56"/>
      <c r="Y1887" s="55" t="s">
        <v>1644</v>
      </c>
      <c r="Z1887" s="56"/>
      <c r="AA1887" s="55" t="s">
        <v>1644</v>
      </c>
      <c r="AB1887" s="59">
        <v>6354472</v>
      </c>
      <c r="AC1887" s="55" t="s">
        <v>1554</v>
      </c>
      <c r="AD1887" s="55" t="s">
        <v>1644</v>
      </c>
      <c r="AE1887" s="58">
        <v>0</v>
      </c>
      <c r="AF1887" s="55" t="s">
        <v>1644</v>
      </c>
      <c r="AG1887" s="55" t="s">
        <v>1644</v>
      </c>
      <c r="AH1887" s="55" t="s">
        <v>1644</v>
      </c>
      <c r="AI1887" s="55" t="s">
        <v>1644</v>
      </c>
      <c r="AJ1887" s="55" t="s">
        <v>1644</v>
      </c>
      <c r="AK1887" s="55" t="s">
        <v>1644</v>
      </c>
      <c r="AL1887" s="55" t="s">
        <v>1644</v>
      </c>
      <c r="AM1887" s="55" t="s">
        <v>4299</v>
      </c>
      <c r="AN1887" s="55" t="s">
        <v>1644</v>
      </c>
      <c r="AO1887" t="s">
        <v>3842</v>
      </c>
    </row>
    <row r="1888" spans="1:41" x14ac:dyDescent="0.25">
      <c r="A1888" s="56">
        <v>45777</v>
      </c>
      <c r="B1888" s="92" t="s">
        <v>2824</v>
      </c>
      <c r="C1888" s="55" t="s">
        <v>4333</v>
      </c>
      <c r="D1888" s="55" t="s">
        <v>1742</v>
      </c>
      <c r="E1888" s="55" t="s">
        <v>89</v>
      </c>
      <c r="F1888" s="55">
        <v>50900060</v>
      </c>
      <c r="G1888" s="55" t="s">
        <v>500</v>
      </c>
      <c r="H1888" s="55" t="s">
        <v>89</v>
      </c>
      <c r="I1888" s="57">
        <v>-544.21</v>
      </c>
      <c r="J1888" s="57">
        <v>-544.21</v>
      </c>
      <c r="K1888" s="55" t="s">
        <v>4284</v>
      </c>
      <c r="L1888" s="55" t="s">
        <v>1644</v>
      </c>
      <c r="M1888" s="55" t="s">
        <v>4333</v>
      </c>
      <c r="N1888" s="56">
        <v>45785</v>
      </c>
      <c r="O1888" s="55" t="s">
        <v>1644</v>
      </c>
      <c r="P1888" s="55" t="s">
        <v>329</v>
      </c>
      <c r="Q1888" s="55" t="s">
        <v>330</v>
      </c>
      <c r="R1888" s="55" t="s">
        <v>1644</v>
      </c>
      <c r="S1888" s="55" t="s">
        <v>1644</v>
      </c>
      <c r="T1888" s="55" t="s">
        <v>1644</v>
      </c>
      <c r="U1888" s="55" t="s">
        <v>1644</v>
      </c>
      <c r="V1888" s="55" t="s">
        <v>1644</v>
      </c>
      <c r="W1888" s="55" t="s">
        <v>1644</v>
      </c>
      <c r="X1888" s="56"/>
      <c r="Y1888" s="55" t="s">
        <v>1644</v>
      </c>
      <c r="Z1888" s="56"/>
      <c r="AA1888" s="55" t="s">
        <v>1644</v>
      </c>
      <c r="AB1888" s="59">
        <v>-9169941</v>
      </c>
      <c r="AC1888" s="55" t="s">
        <v>1554</v>
      </c>
      <c r="AD1888" s="55" t="s">
        <v>1644</v>
      </c>
      <c r="AE1888" s="58">
        <v>0</v>
      </c>
      <c r="AF1888" s="55" t="s">
        <v>1644</v>
      </c>
      <c r="AG1888" s="55" t="s">
        <v>1644</v>
      </c>
      <c r="AH1888" s="55" t="s">
        <v>1644</v>
      </c>
      <c r="AI1888" s="55" t="s">
        <v>1644</v>
      </c>
      <c r="AJ1888" s="55" t="s">
        <v>1644</v>
      </c>
      <c r="AK1888" s="55" t="s">
        <v>1644</v>
      </c>
      <c r="AL1888" s="55" t="s">
        <v>1644</v>
      </c>
      <c r="AM1888" s="55" t="s">
        <v>4299</v>
      </c>
      <c r="AN1888" s="55" t="s">
        <v>1644</v>
      </c>
      <c r="AO1888" t="s">
        <v>3842</v>
      </c>
    </row>
    <row r="1889" spans="1:41" x14ac:dyDescent="0.25">
      <c r="A1889" s="56">
        <v>45777</v>
      </c>
      <c r="B1889" s="92" t="s">
        <v>2824</v>
      </c>
      <c r="C1889" s="55" t="s">
        <v>4333</v>
      </c>
      <c r="D1889" s="55" t="s">
        <v>1742</v>
      </c>
      <c r="E1889" s="55" t="s">
        <v>89</v>
      </c>
      <c r="F1889" s="55">
        <v>50900060</v>
      </c>
      <c r="G1889" s="55" t="s">
        <v>500</v>
      </c>
      <c r="H1889" s="55" t="s">
        <v>89</v>
      </c>
      <c r="I1889" s="57">
        <v>66.8</v>
      </c>
      <c r="J1889" s="57">
        <v>66.8</v>
      </c>
      <c r="K1889" s="55" t="s">
        <v>4284</v>
      </c>
      <c r="L1889" s="55" t="s">
        <v>1644</v>
      </c>
      <c r="M1889" s="55" t="s">
        <v>4333</v>
      </c>
      <c r="N1889" s="56">
        <v>45785</v>
      </c>
      <c r="O1889" s="55" t="s">
        <v>1644</v>
      </c>
      <c r="P1889" s="55" t="s">
        <v>333</v>
      </c>
      <c r="Q1889" s="55" t="s">
        <v>334</v>
      </c>
      <c r="R1889" s="55" t="s">
        <v>1644</v>
      </c>
      <c r="S1889" s="55" t="s">
        <v>1644</v>
      </c>
      <c r="T1889" s="55" t="s">
        <v>1644</v>
      </c>
      <c r="U1889" s="55" t="s">
        <v>1644</v>
      </c>
      <c r="V1889" s="55" t="s">
        <v>1644</v>
      </c>
      <c r="W1889" s="55" t="s">
        <v>1644</v>
      </c>
      <c r="X1889" s="56"/>
      <c r="Y1889" s="55" t="s">
        <v>1644</v>
      </c>
      <c r="Z1889" s="56"/>
      <c r="AA1889" s="55" t="s">
        <v>1644</v>
      </c>
      <c r="AB1889" s="59">
        <v>1125580</v>
      </c>
      <c r="AC1889" s="55" t="s">
        <v>1554</v>
      </c>
      <c r="AD1889" s="55" t="s">
        <v>1644</v>
      </c>
      <c r="AE1889" s="58">
        <v>0</v>
      </c>
      <c r="AF1889" s="55" t="s">
        <v>1644</v>
      </c>
      <c r="AG1889" s="55" t="s">
        <v>1644</v>
      </c>
      <c r="AH1889" s="55" t="s">
        <v>1644</v>
      </c>
      <c r="AI1889" s="55" t="s">
        <v>1644</v>
      </c>
      <c r="AJ1889" s="55" t="s">
        <v>1644</v>
      </c>
      <c r="AK1889" s="55" t="s">
        <v>1644</v>
      </c>
      <c r="AL1889" s="55" t="s">
        <v>1644</v>
      </c>
      <c r="AM1889" s="55" t="s">
        <v>4299</v>
      </c>
      <c r="AN1889" s="55" t="s">
        <v>1644</v>
      </c>
      <c r="AO1889" t="s">
        <v>3842</v>
      </c>
    </row>
    <row r="1890" spans="1:41" x14ac:dyDescent="0.25">
      <c r="A1890" s="56">
        <v>45777</v>
      </c>
      <c r="B1890" s="92" t="s">
        <v>2824</v>
      </c>
      <c r="C1890" s="55" t="s">
        <v>4333</v>
      </c>
      <c r="D1890" s="55" t="s">
        <v>1742</v>
      </c>
      <c r="E1890" s="55" t="s">
        <v>89</v>
      </c>
      <c r="F1890" s="55">
        <v>50900050</v>
      </c>
      <c r="G1890" s="55" t="s">
        <v>498</v>
      </c>
      <c r="H1890" s="55" t="s">
        <v>89</v>
      </c>
      <c r="I1890" s="57">
        <v>5.22</v>
      </c>
      <c r="J1890" s="57">
        <v>5.22</v>
      </c>
      <c r="K1890" s="55" t="s">
        <v>4284</v>
      </c>
      <c r="L1890" s="55" t="s">
        <v>1644</v>
      </c>
      <c r="M1890" s="55" t="s">
        <v>4333</v>
      </c>
      <c r="N1890" s="56">
        <v>45785</v>
      </c>
      <c r="O1890" s="55" t="s">
        <v>1644</v>
      </c>
      <c r="P1890" s="55" t="s">
        <v>341</v>
      </c>
      <c r="Q1890" s="55" t="s">
        <v>342</v>
      </c>
      <c r="R1890" s="55" t="s">
        <v>1644</v>
      </c>
      <c r="S1890" s="55" t="s">
        <v>1644</v>
      </c>
      <c r="T1890" s="55" t="s">
        <v>1644</v>
      </c>
      <c r="U1890" s="55" t="s">
        <v>1644</v>
      </c>
      <c r="V1890" s="55" t="s">
        <v>1644</v>
      </c>
      <c r="W1890" s="55" t="s">
        <v>1644</v>
      </c>
      <c r="X1890" s="56"/>
      <c r="Y1890" s="55" t="s">
        <v>1644</v>
      </c>
      <c r="Z1890" s="56"/>
      <c r="AA1890" s="55" t="s">
        <v>1644</v>
      </c>
      <c r="AB1890" s="59">
        <v>87957</v>
      </c>
      <c r="AC1890" s="55" t="s">
        <v>1554</v>
      </c>
      <c r="AD1890" s="55" t="s">
        <v>1644</v>
      </c>
      <c r="AE1890" s="58">
        <v>0</v>
      </c>
      <c r="AF1890" s="55" t="s">
        <v>1644</v>
      </c>
      <c r="AG1890" s="55" t="s">
        <v>1644</v>
      </c>
      <c r="AH1890" s="55" t="s">
        <v>1644</v>
      </c>
      <c r="AI1890" s="55" t="s">
        <v>1644</v>
      </c>
      <c r="AJ1890" s="55" t="s">
        <v>1644</v>
      </c>
      <c r="AK1890" s="55" t="s">
        <v>1644</v>
      </c>
      <c r="AL1890" s="55" t="s">
        <v>1644</v>
      </c>
      <c r="AM1890" s="55" t="s">
        <v>4299</v>
      </c>
      <c r="AN1890" s="55" t="s">
        <v>1644</v>
      </c>
      <c r="AO1890" t="s">
        <v>3842</v>
      </c>
    </row>
    <row r="1891" spans="1:41" x14ac:dyDescent="0.25">
      <c r="A1891" s="56">
        <v>45777</v>
      </c>
      <c r="B1891" s="92" t="s">
        <v>2824</v>
      </c>
      <c r="C1891" s="55" t="s">
        <v>4333</v>
      </c>
      <c r="D1891" s="55" t="s">
        <v>1742</v>
      </c>
      <c r="E1891" s="55" t="s">
        <v>89</v>
      </c>
      <c r="F1891" s="55">
        <v>50900010</v>
      </c>
      <c r="G1891" s="55" t="s">
        <v>490</v>
      </c>
      <c r="H1891" s="55" t="s">
        <v>89</v>
      </c>
      <c r="I1891" s="57">
        <v>183.83</v>
      </c>
      <c r="J1891" s="57">
        <v>183.83</v>
      </c>
      <c r="K1891" s="55" t="s">
        <v>4286</v>
      </c>
      <c r="L1891" s="55" t="s">
        <v>1644</v>
      </c>
      <c r="M1891" s="55" t="s">
        <v>4333</v>
      </c>
      <c r="N1891" s="56">
        <v>45785</v>
      </c>
      <c r="O1891" s="55" t="s">
        <v>1644</v>
      </c>
      <c r="P1891" s="55" t="s">
        <v>339</v>
      </c>
      <c r="Q1891" s="55" t="s">
        <v>340</v>
      </c>
      <c r="R1891" s="55" t="s">
        <v>1644</v>
      </c>
      <c r="S1891" s="55" t="s">
        <v>1644</v>
      </c>
      <c r="T1891" s="55" t="s">
        <v>1644</v>
      </c>
      <c r="U1891" s="55" t="s">
        <v>1644</v>
      </c>
      <c r="V1891" s="55" t="s">
        <v>1644</v>
      </c>
      <c r="W1891" s="55" t="s">
        <v>1644</v>
      </c>
      <c r="X1891" s="56"/>
      <c r="Y1891" s="55" t="s">
        <v>1644</v>
      </c>
      <c r="Z1891" s="56"/>
      <c r="AA1891" s="55" t="s">
        <v>1644</v>
      </c>
      <c r="AB1891" s="59">
        <v>3097536</v>
      </c>
      <c r="AC1891" s="55" t="s">
        <v>1554</v>
      </c>
      <c r="AD1891" s="55" t="s">
        <v>1644</v>
      </c>
      <c r="AE1891" s="58">
        <v>0</v>
      </c>
      <c r="AF1891" s="55" t="s">
        <v>1644</v>
      </c>
      <c r="AG1891" s="55" t="s">
        <v>1644</v>
      </c>
      <c r="AH1891" s="55" t="s">
        <v>1644</v>
      </c>
      <c r="AI1891" s="55" t="s">
        <v>1644</v>
      </c>
      <c r="AJ1891" s="55" t="s">
        <v>1644</v>
      </c>
      <c r="AK1891" s="55" t="s">
        <v>1644</v>
      </c>
      <c r="AL1891" s="55" t="s">
        <v>1644</v>
      </c>
      <c r="AM1891" s="55" t="s">
        <v>4299</v>
      </c>
      <c r="AN1891" s="55" t="s">
        <v>1644</v>
      </c>
      <c r="AO1891" t="s">
        <v>3842</v>
      </c>
    </row>
    <row r="1892" spans="1:41" x14ac:dyDescent="0.25">
      <c r="A1892" s="56">
        <v>45777</v>
      </c>
      <c r="B1892" s="92" t="s">
        <v>2824</v>
      </c>
      <c r="C1892" s="55" t="s">
        <v>4333</v>
      </c>
      <c r="D1892" s="55" t="s">
        <v>1742</v>
      </c>
      <c r="E1892" s="55" t="s">
        <v>89</v>
      </c>
      <c r="F1892" s="55">
        <v>50900010</v>
      </c>
      <c r="G1892" s="55" t="s">
        <v>490</v>
      </c>
      <c r="H1892" s="55" t="s">
        <v>89</v>
      </c>
      <c r="I1892" s="57">
        <v>10719.94</v>
      </c>
      <c r="J1892" s="57">
        <v>10719.94</v>
      </c>
      <c r="K1892" s="55" t="s">
        <v>4286</v>
      </c>
      <c r="L1892" s="55" t="s">
        <v>1644</v>
      </c>
      <c r="M1892" s="55" t="s">
        <v>4333</v>
      </c>
      <c r="N1892" s="56">
        <v>45785</v>
      </c>
      <c r="O1892" s="55" t="s">
        <v>1644</v>
      </c>
      <c r="P1892" s="55" t="s">
        <v>332</v>
      </c>
      <c r="Q1892" s="55" t="s">
        <v>3818</v>
      </c>
      <c r="R1892" s="55" t="s">
        <v>1644</v>
      </c>
      <c r="S1892" s="55" t="s">
        <v>1644</v>
      </c>
      <c r="T1892" s="55" t="s">
        <v>1644</v>
      </c>
      <c r="U1892" s="55" t="s">
        <v>1644</v>
      </c>
      <c r="V1892" s="55" t="s">
        <v>1644</v>
      </c>
      <c r="W1892" s="55" t="s">
        <v>1644</v>
      </c>
      <c r="X1892" s="56"/>
      <c r="Y1892" s="55" t="s">
        <v>1644</v>
      </c>
      <c r="Z1892" s="56"/>
      <c r="AA1892" s="55" t="s">
        <v>1644</v>
      </c>
      <c r="AB1892" s="59">
        <v>180630989</v>
      </c>
      <c r="AC1892" s="55" t="s">
        <v>1554</v>
      </c>
      <c r="AD1892" s="55" t="s">
        <v>1644</v>
      </c>
      <c r="AE1892" s="58">
        <v>0</v>
      </c>
      <c r="AF1892" s="55" t="s">
        <v>1644</v>
      </c>
      <c r="AG1892" s="55" t="s">
        <v>1644</v>
      </c>
      <c r="AH1892" s="55" t="s">
        <v>1644</v>
      </c>
      <c r="AI1892" s="55" t="s">
        <v>1644</v>
      </c>
      <c r="AJ1892" s="55" t="s">
        <v>1644</v>
      </c>
      <c r="AK1892" s="55" t="s">
        <v>1644</v>
      </c>
      <c r="AL1892" s="55" t="s">
        <v>1644</v>
      </c>
      <c r="AM1892" s="55" t="s">
        <v>4299</v>
      </c>
      <c r="AN1892" s="55" t="s">
        <v>1644</v>
      </c>
      <c r="AO1892" t="s">
        <v>3842</v>
      </c>
    </row>
    <row r="1893" spans="1:41" x14ac:dyDescent="0.25">
      <c r="A1893" s="56">
        <v>45777</v>
      </c>
      <c r="B1893" s="92" t="s">
        <v>2824</v>
      </c>
      <c r="C1893" s="55" t="s">
        <v>4333</v>
      </c>
      <c r="D1893" s="55" t="s">
        <v>1742</v>
      </c>
      <c r="E1893" s="55" t="s">
        <v>89</v>
      </c>
      <c r="F1893" s="55">
        <v>50900020</v>
      </c>
      <c r="G1893" s="55" t="s">
        <v>492</v>
      </c>
      <c r="H1893" s="55" t="s">
        <v>89</v>
      </c>
      <c r="I1893" s="57">
        <v>2019.36</v>
      </c>
      <c r="J1893" s="57">
        <v>2019.36</v>
      </c>
      <c r="K1893" s="55" t="s">
        <v>4286</v>
      </c>
      <c r="L1893" s="55" t="s">
        <v>1644</v>
      </c>
      <c r="M1893" s="55" t="s">
        <v>4333</v>
      </c>
      <c r="N1893" s="56">
        <v>45785</v>
      </c>
      <c r="O1893" s="55" t="s">
        <v>1644</v>
      </c>
      <c r="P1893" s="55" t="s">
        <v>337</v>
      </c>
      <c r="Q1893" s="55" t="s">
        <v>338</v>
      </c>
      <c r="R1893" s="55" t="s">
        <v>1644</v>
      </c>
      <c r="S1893" s="55" t="s">
        <v>1644</v>
      </c>
      <c r="T1893" s="55" t="s">
        <v>1644</v>
      </c>
      <c r="U1893" s="55" t="s">
        <v>1644</v>
      </c>
      <c r="V1893" s="55" t="s">
        <v>1644</v>
      </c>
      <c r="W1893" s="55" t="s">
        <v>1644</v>
      </c>
      <c r="X1893" s="56"/>
      <c r="Y1893" s="55" t="s">
        <v>1644</v>
      </c>
      <c r="Z1893" s="56"/>
      <c r="AA1893" s="55" t="s">
        <v>1644</v>
      </c>
      <c r="AB1893" s="59">
        <v>34026216</v>
      </c>
      <c r="AC1893" s="55" t="s">
        <v>1554</v>
      </c>
      <c r="AD1893" s="55" t="s">
        <v>1644</v>
      </c>
      <c r="AE1893" s="58">
        <v>0</v>
      </c>
      <c r="AF1893" s="55" t="s">
        <v>1644</v>
      </c>
      <c r="AG1893" s="55" t="s">
        <v>1644</v>
      </c>
      <c r="AH1893" s="55" t="s">
        <v>1644</v>
      </c>
      <c r="AI1893" s="55" t="s">
        <v>1644</v>
      </c>
      <c r="AJ1893" s="55" t="s">
        <v>1644</v>
      </c>
      <c r="AK1893" s="55" t="s">
        <v>1644</v>
      </c>
      <c r="AL1893" s="55" t="s">
        <v>1644</v>
      </c>
      <c r="AM1893" s="55" t="s">
        <v>4299</v>
      </c>
      <c r="AN1893" s="55" t="s">
        <v>1644</v>
      </c>
      <c r="AO1893" t="s">
        <v>3842</v>
      </c>
    </row>
    <row r="1894" spans="1:41" x14ac:dyDescent="0.25">
      <c r="A1894" s="56">
        <v>45777</v>
      </c>
      <c r="B1894" s="92" t="s">
        <v>2824</v>
      </c>
      <c r="C1894" s="55" t="s">
        <v>4333</v>
      </c>
      <c r="D1894" s="55" t="s">
        <v>1742</v>
      </c>
      <c r="E1894" s="55" t="s">
        <v>89</v>
      </c>
      <c r="F1894" s="55">
        <v>50900020</v>
      </c>
      <c r="G1894" s="55" t="s">
        <v>492</v>
      </c>
      <c r="H1894" s="55" t="s">
        <v>89</v>
      </c>
      <c r="I1894" s="57">
        <v>746.95</v>
      </c>
      <c r="J1894" s="57">
        <v>746.95</v>
      </c>
      <c r="K1894" s="55" t="s">
        <v>4286</v>
      </c>
      <c r="L1894" s="55" t="s">
        <v>1644</v>
      </c>
      <c r="M1894" s="55" t="s">
        <v>4333</v>
      </c>
      <c r="N1894" s="56">
        <v>45785</v>
      </c>
      <c r="O1894" s="55" t="s">
        <v>1644</v>
      </c>
      <c r="P1894" s="55" t="s">
        <v>341</v>
      </c>
      <c r="Q1894" s="55" t="s">
        <v>342</v>
      </c>
      <c r="R1894" s="55" t="s">
        <v>1644</v>
      </c>
      <c r="S1894" s="55" t="s">
        <v>1644</v>
      </c>
      <c r="T1894" s="55" t="s">
        <v>1644</v>
      </c>
      <c r="U1894" s="55" t="s">
        <v>1644</v>
      </c>
      <c r="V1894" s="55" t="s">
        <v>1644</v>
      </c>
      <c r="W1894" s="55" t="s">
        <v>1644</v>
      </c>
      <c r="X1894" s="56"/>
      <c r="Y1894" s="55" t="s">
        <v>1644</v>
      </c>
      <c r="Z1894" s="56"/>
      <c r="AA1894" s="55" t="s">
        <v>1644</v>
      </c>
      <c r="AB1894" s="59">
        <v>12586108</v>
      </c>
      <c r="AC1894" s="55" t="s">
        <v>1554</v>
      </c>
      <c r="AD1894" s="55" t="s">
        <v>1644</v>
      </c>
      <c r="AE1894" s="58">
        <v>0</v>
      </c>
      <c r="AF1894" s="55" t="s">
        <v>1644</v>
      </c>
      <c r="AG1894" s="55" t="s">
        <v>1644</v>
      </c>
      <c r="AH1894" s="55" t="s">
        <v>1644</v>
      </c>
      <c r="AI1894" s="55" t="s">
        <v>1644</v>
      </c>
      <c r="AJ1894" s="55" t="s">
        <v>1644</v>
      </c>
      <c r="AK1894" s="55" t="s">
        <v>1644</v>
      </c>
      <c r="AL1894" s="55" t="s">
        <v>1644</v>
      </c>
      <c r="AM1894" s="55" t="s">
        <v>4299</v>
      </c>
      <c r="AN1894" s="55" t="s">
        <v>1644</v>
      </c>
      <c r="AO1894" t="s">
        <v>3842</v>
      </c>
    </row>
    <row r="1895" spans="1:41" x14ac:dyDescent="0.25">
      <c r="A1895" s="56">
        <v>45777</v>
      </c>
      <c r="B1895" s="92" t="s">
        <v>2824</v>
      </c>
      <c r="C1895" s="55" t="s">
        <v>4333</v>
      </c>
      <c r="D1895" s="55" t="s">
        <v>1742</v>
      </c>
      <c r="E1895" s="55" t="s">
        <v>89</v>
      </c>
      <c r="F1895" s="55">
        <v>50900060</v>
      </c>
      <c r="G1895" s="55" t="s">
        <v>500</v>
      </c>
      <c r="H1895" s="55" t="s">
        <v>89</v>
      </c>
      <c r="I1895" s="57">
        <v>17.97</v>
      </c>
      <c r="J1895" s="57">
        <v>17.97</v>
      </c>
      <c r="K1895" s="55" t="s">
        <v>4284</v>
      </c>
      <c r="L1895" s="55" t="s">
        <v>1644</v>
      </c>
      <c r="M1895" s="55" t="s">
        <v>4333</v>
      </c>
      <c r="N1895" s="56">
        <v>45785</v>
      </c>
      <c r="O1895" s="55" t="s">
        <v>1644</v>
      </c>
      <c r="P1895" s="55" t="s">
        <v>341</v>
      </c>
      <c r="Q1895" s="55" t="s">
        <v>342</v>
      </c>
      <c r="R1895" s="55" t="s">
        <v>1644</v>
      </c>
      <c r="S1895" s="55" t="s">
        <v>1644</v>
      </c>
      <c r="T1895" s="55" t="s">
        <v>1644</v>
      </c>
      <c r="U1895" s="55" t="s">
        <v>1644</v>
      </c>
      <c r="V1895" s="55" t="s">
        <v>1644</v>
      </c>
      <c r="W1895" s="55" t="s">
        <v>1644</v>
      </c>
      <c r="X1895" s="56"/>
      <c r="Y1895" s="55" t="s">
        <v>1644</v>
      </c>
      <c r="Z1895" s="56"/>
      <c r="AA1895" s="55" t="s">
        <v>1644</v>
      </c>
      <c r="AB1895" s="59">
        <v>302795</v>
      </c>
      <c r="AC1895" s="55" t="s">
        <v>1554</v>
      </c>
      <c r="AD1895" s="55" t="s">
        <v>1644</v>
      </c>
      <c r="AE1895" s="58">
        <v>0</v>
      </c>
      <c r="AF1895" s="55" t="s">
        <v>1644</v>
      </c>
      <c r="AG1895" s="55" t="s">
        <v>1644</v>
      </c>
      <c r="AH1895" s="55" t="s">
        <v>1644</v>
      </c>
      <c r="AI1895" s="55" t="s">
        <v>1644</v>
      </c>
      <c r="AJ1895" s="55" t="s">
        <v>1644</v>
      </c>
      <c r="AK1895" s="55" t="s">
        <v>1644</v>
      </c>
      <c r="AL1895" s="55" t="s">
        <v>1644</v>
      </c>
      <c r="AM1895" s="55" t="s">
        <v>4299</v>
      </c>
      <c r="AN1895" s="55" t="s">
        <v>1644</v>
      </c>
      <c r="AO1895" t="s">
        <v>3842</v>
      </c>
    </row>
    <row r="1896" spans="1:41" x14ac:dyDescent="0.25">
      <c r="A1896" s="56">
        <v>45777</v>
      </c>
      <c r="B1896" s="92" t="s">
        <v>2824</v>
      </c>
      <c r="C1896" s="55" t="s">
        <v>4333</v>
      </c>
      <c r="D1896" s="55" t="s">
        <v>1742</v>
      </c>
      <c r="E1896" s="55" t="s">
        <v>89</v>
      </c>
      <c r="F1896" s="55">
        <v>50900000</v>
      </c>
      <c r="G1896" s="55" t="s">
        <v>488</v>
      </c>
      <c r="H1896" s="55" t="s">
        <v>89</v>
      </c>
      <c r="I1896" s="57">
        <v>1826.5</v>
      </c>
      <c r="J1896" s="57">
        <v>1826.5</v>
      </c>
      <c r="K1896" s="55" t="s">
        <v>4284</v>
      </c>
      <c r="L1896" s="55" t="s">
        <v>1644</v>
      </c>
      <c r="M1896" s="55" t="s">
        <v>4333</v>
      </c>
      <c r="N1896" s="56">
        <v>45785</v>
      </c>
      <c r="O1896" s="55" t="s">
        <v>1644</v>
      </c>
      <c r="P1896" s="55" t="s">
        <v>335</v>
      </c>
      <c r="Q1896" s="55" t="s">
        <v>3819</v>
      </c>
      <c r="R1896" s="55" t="s">
        <v>1644</v>
      </c>
      <c r="S1896" s="55" t="s">
        <v>1644</v>
      </c>
      <c r="T1896" s="55" t="s">
        <v>1644</v>
      </c>
      <c r="U1896" s="55" t="s">
        <v>1644</v>
      </c>
      <c r="V1896" s="55" t="s">
        <v>1644</v>
      </c>
      <c r="W1896" s="55" t="s">
        <v>1644</v>
      </c>
      <c r="X1896" s="56"/>
      <c r="Y1896" s="55" t="s">
        <v>1644</v>
      </c>
      <c r="Z1896" s="56"/>
      <c r="AA1896" s="55" t="s">
        <v>1644</v>
      </c>
      <c r="AB1896" s="59">
        <v>30776525</v>
      </c>
      <c r="AC1896" s="55" t="s">
        <v>1554</v>
      </c>
      <c r="AD1896" s="55" t="s">
        <v>1644</v>
      </c>
      <c r="AE1896" s="58">
        <v>0</v>
      </c>
      <c r="AF1896" s="55" t="s">
        <v>1644</v>
      </c>
      <c r="AG1896" s="55" t="s">
        <v>1644</v>
      </c>
      <c r="AH1896" s="55" t="s">
        <v>1644</v>
      </c>
      <c r="AI1896" s="55" t="s">
        <v>1644</v>
      </c>
      <c r="AJ1896" s="55" t="s">
        <v>1644</v>
      </c>
      <c r="AK1896" s="55" t="s">
        <v>1644</v>
      </c>
      <c r="AL1896" s="55" t="s">
        <v>1644</v>
      </c>
      <c r="AM1896" s="55" t="s">
        <v>4299</v>
      </c>
      <c r="AN1896" s="55" t="s">
        <v>1644</v>
      </c>
      <c r="AO1896" t="s">
        <v>3842</v>
      </c>
    </row>
    <row r="1897" spans="1:41" x14ac:dyDescent="0.25">
      <c r="A1897" s="56">
        <v>45777</v>
      </c>
      <c r="B1897" s="92" t="s">
        <v>2824</v>
      </c>
      <c r="C1897" s="55" t="s">
        <v>4333</v>
      </c>
      <c r="D1897" s="55" t="s">
        <v>1742</v>
      </c>
      <c r="E1897" s="55" t="s">
        <v>89</v>
      </c>
      <c r="F1897" s="55">
        <v>50900020</v>
      </c>
      <c r="G1897" s="55" t="s">
        <v>492</v>
      </c>
      <c r="H1897" s="55" t="s">
        <v>89</v>
      </c>
      <c r="I1897" s="57">
        <v>4018.85</v>
      </c>
      <c r="J1897" s="57">
        <v>4018.85</v>
      </c>
      <c r="K1897" s="55" t="s">
        <v>4286</v>
      </c>
      <c r="L1897" s="55" t="s">
        <v>1644</v>
      </c>
      <c r="M1897" s="55" t="s">
        <v>4333</v>
      </c>
      <c r="N1897" s="56">
        <v>45785</v>
      </c>
      <c r="O1897" s="55" t="s">
        <v>1644</v>
      </c>
      <c r="P1897" s="55" t="s">
        <v>343</v>
      </c>
      <c r="Q1897" s="55" t="s">
        <v>344</v>
      </c>
      <c r="R1897" s="55" t="s">
        <v>1644</v>
      </c>
      <c r="S1897" s="55" t="s">
        <v>1644</v>
      </c>
      <c r="T1897" s="55" t="s">
        <v>1644</v>
      </c>
      <c r="U1897" s="55" t="s">
        <v>1644</v>
      </c>
      <c r="V1897" s="55" t="s">
        <v>1644</v>
      </c>
      <c r="W1897" s="55" t="s">
        <v>1644</v>
      </c>
      <c r="X1897" s="56"/>
      <c r="Y1897" s="55" t="s">
        <v>1644</v>
      </c>
      <c r="Z1897" s="56"/>
      <c r="AA1897" s="55" t="s">
        <v>1644</v>
      </c>
      <c r="AB1897" s="59">
        <v>67717623</v>
      </c>
      <c r="AC1897" s="55" t="s">
        <v>1554</v>
      </c>
      <c r="AD1897" s="55" t="s">
        <v>1644</v>
      </c>
      <c r="AE1897" s="58">
        <v>0</v>
      </c>
      <c r="AF1897" s="55" t="s">
        <v>1644</v>
      </c>
      <c r="AG1897" s="55" t="s">
        <v>1644</v>
      </c>
      <c r="AH1897" s="55" t="s">
        <v>1644</v>
      </c>
      <c r="AI1897" s="55" t="s">
        <v>1644</v>
      </c>
      <c r="AJ1897" s="55" t="s">
        <v>1644</v>
      </c>
      <c r="AK1897" s="55" t="s">
        <v>1644</v>
      </c>
      <c r="AL1897" s="55" t="s">
        <v>1644</v>
      </c>
      <c r="AM1897" s="55" t="s">
        <v>4299</v>
      </c>
      <c r="AN1897" s="55" t="s">
        <v>1644</v>
      </c>
      <c r="AO1897" t="s">
        <v>4386</v>
      </c>
    </row>
    <row r="1898" spans="1:41" x14ac:dyDescent="0.25">
      <c r="A1898" s="56">
        <v>45777</v>
      </c>
      <c r="B1898" s="92" t="s">
        <v>2824</v>
      </c>
      <c r="C1898" s="55" t="s">
        <v>4333</v>
      </c>
      <c r="D1898" s="55" t="s">
        <v>1742</v>
      </c>
      <c r="E1898" s="55" t="s">
        <v>89</v>
      </c>
      <c r="F1898" s="55">
        <v>50900050</v>
      </c>
      <c r="G1898" s="55" t="s">
        <v>498</v>
      </c>
      <c r="H1898" s="55" t="s">
        <v>89</v>
      </c>
      <c r="I1898" s="57">
        <v>19.43</v>
      </c>
      <c r="J1898" s="57">
        <v>19.43</v>
      </c>
      <c r="K1898" s="55" t="s">
        <v>4284</v>
      </c>
      <c r="L1898" s="55" t="s">
        <v>1644</v>
      </c>
      <c r="M1898" s="55" t="s">
        <v>4333</v>
      </c>
      <c r="N1898" s="56">
        <v>45785</v>
      </c>
      <c r="O1898" s="55" t="s">
        <v>1644</v>
      </c>
      <c r="P1898" s="55" t="s">
        <v>333</v>
      </c>
      <c r="Q1898" s="55" t="s">
        <v>334</v>
      </c>
      <c r="R1898" s="55" t="s">
        <v>1644</v>
      </c>
      <c r="S1898" s="55" t="s">
        <v>1644</v>
      </c>
      <c r="T1898" s="55" t="s">
        <v>1644</v>
      </c>
      <c r="U1898" s="55" t="s">
        <v>1644</v>
      </c>
      <c r="V1898" s="55" t="s">
        <v>1644</v>
      </c>
      <c r="W1898" s="55" t="s">
        <v>1644</v>
      </c>
      <c r="X1898" s="56"/>
      <c r="Y1898" s="55" t="s">
        <v>1644</v>
      </c>
      <c r="Z1898" s="56"/>
      <c r="AA1898" s="55" t="s">
        <v>1644</v>
      </c>
      <c r="AB1898" s="59">
        <v>327396</v>
      </c>
      <c r="AC1898" s="55" t="s">
        <v>1554</v>
      </c>
      <c r="AD1898" s="55" t="s">
        <v>1644</v>
      </c>
      <c r="AE1898" s="58">
        <v>0</v>
      </c>
      <c r="AF1898" s="55" t="s">
        <v>1644</v>
      </c>
      <c r="AG1898" s="55" t="s">
        <v>1644</v>
      </c>
      <c r="AH1898" s="55" t="s">
        <v>1644</v>
      </c>
      <c r="AI1898" s="55" t="s">
        <v>1644</v>
      </c>
      <c r="AJ1898" s="55" t="s">
        <v>1644</v>
      </c>
      <c r="AK1898" s="55" t="s">
        <v>1644</v>
      </c>
      <c r="AL1898" s="55" t="s">
        <v>1644</v>
      </c>
      <c r="AM1898" s="55" t="s">
        <v>4299</v>
      </c>
      <c r="AN1898" s="55" t="s">
        <v>1644</v>
      </c>
      <c r="AO1898" t="s">
        <v>3842</v>
      </c>
    </row>
    <row r="1899" spans="1:41" x14ac:dyDescent="0.25">
      <c r="A1899" s="56">
        <v>45777</v>
      </c>
      <c r="B1899" s="92" t="s">
        <v>2824</v>
      </c>
      <c r="C1899" s="55" t="s">
        <v>4333</v>
      </c>
      <c r="D1899" s="55" t="s">
        <v>1742</v>
      </c>
      <c r="E1899" s="55" t="s">
        <v>89</v>
      </c>
      <c r="F1899" s="55">
        <v>50900050</v>
      </c>
      <c r="G1899" s="55" t="s">
        <v>498</v>
      </c>
      <c r="H1899" s="55" t="s">
        <v>89</v>
      </c>
      <c r="I1899" s="57">
        <v>5.82</v>
      </c>
      <c r="J1899" s="57">
        <v>5.82</v>
      </c>
      <c r="K1899" s="55" t="s">
        <v>4284</v>
      </c>
      <c r="L1899" s="55" t="s">
        <v>1644</v>
      </c>
      <c r="M1899" s="55" t="s">
        <v>4333</v>
      </c>
      <c r="N1899" s="56">
        <v>45785</v>
      </c>
      <c r="O1899" s="55" t="s">
        <v>1644</v>
      </c>
      <c r="P1899" s="55" t="s">
        <v>337</v>
      </c>
      <c r="Q1899" s="55" t="s">
        <v>338</v>
      </c>
      <c r="R1899" s="55" t="s">
        <v>1644</v>
      </c>
      <c r="S1899" s="55" t="s">
        <v>1644</v>
      </c>
      <c r="T1899" s="55" t="s">
        <v>1644</v>
      </c>
      <c r="U1899" s="55" t="s">
        <v>1644</v>
      </c>
      <c r="V1899" s="55" t="s">
        <v>1644</v>
      </c>
      <c r="W1899" s="55" t="s">
        <v>1644</v>
      </c>
      <c r="X1899" s="56"/>
      <c r="Y1899" s="55" t="s">
        <v>1644</v>
      </c>
      <c r="Z1899" s="56"/>
      <c r="AA1899" s="55" t="s">
        <v>1644</v>
      </c>
      <c r="AB1899" s="59">
        <v>98067</v>
      </c>
      <c r="AC1899" s="55" t="s">
        <v>1554</v>
      </c>
      <c r="AD1899" s="55" t="s">
        <v>1644</v>
      </c>
      <c r="AE1899" s="58">
        <v>0</v>
      </c>
      <c r="AF1899" s="55" t="s">
        <v>1644</v>
      </c>
      <c r="AG1899" s="55" t="s">
        <v>1644</v>
      </c>
      <c r="AH1899" s="55" t="s">
        <v>1644</v>
      </c>
      <c r="AI1899" s="55" t="s">
        <v>1644</v>
      </c>
      <c r="AJ1899" s="55" t="s">
        <v>1644</v>
      </c>
      <c r="AK1899" s="55" t="s">
        <v>1644</v>
      </c>
      <c r="AL1899" s="55" t="s">
        <v>1644</v>
      </c>
      <c r="AM1899" s="55" t="s">
        <v>4299</v>
      </c>
      <c r="AN1899" s="55" t="s">
        <v>1644</v>
      </c>
      <c r="AO1899" t="s">
        <v>3842</v>
      </c>
    </row>
    <row r="1900" spans="1:41" x14ac:dyDescent="0.25">
      <c r="A1900" s="56">
        <v>45777</v>
      </c>
      <c r="B1900" s="92" t="s">
        <v>2824</v>
      </c>
      <c r="C1900" s="55" t="s">
        <v>4333</v>
      </c>
      <c r="D1900" s="55" t="s">
        <v>1742</v>
      </c>
      <c r="E1900" s="55" t="s">
        <v>89</v>
      </c>
      <c r="F1900" s="55">
        <v>50900060</v>
      </c>
      <c r="G1900" s="55" t="s">
        <v>500</v>
      </c>
      <c r="H1900" s="55" t="s">
        <v>89</v>
      </c>
      <c r="I1900" s="57">
        <v>101.28</v>
      </c>
      <c r="J1900" s="57">
        <v>101.28</v>
      </c>
      <c r="K1900" s="55" t="s">
        <v>4284</v>
      </c>
      <c r="L1900" s="55" t="s">
        <v>1644</v>
      </c>
      <c r="M1900" s="55" t="s">
        <v>4333</v>
      </c>
      <c r="N1900" s="56">
        <v>45785</v>
      </c>
      <c r="O1900" s="55" t="s">
        <v>1644</v>
      </c>
      <c r="P1900" s="55" t="s">
        <v>335</v>
      </c>
      <c r="Q1900" s="55" t="s">
        <v>3819</v>
      </c>
      <c r="R1900" s="55" t="s">
        <v>1644</v>
      </c>
      <c r="S1900" s="55" t="s">
        <v>1644</v>
      </c>
      <c r="T1900" s="55" t="s">
        <v>1644</v>
      </c>
      <c r="U1900" s="55" t="s">
        <v>1644</v>
      </c>
      <c r="V1900" s="55" t="s">
        <v>1644</v>
      </c>
      <c r="W1900" s="55" t="s">
        <v>1644</v>
      </c>
      <c r="X1900" s="56"/>
      <c r="Y1900" s="55" t="s">
        <v>1644</v>
      </c>
      <c r="Z1900" s="56"/>
      <c r="AA1900" s="55" t="s">
        <v>1644</v>
      </c>
      <c r="AB1900" s="59">
        <v>1706568</v>
      </c>
      <c r="AC1900" s="55" t="s">
        <v>1554</v>
      </c>
      <c r="AD1900" s="55" t="s">
        <v>1644</v>
      </c>
      <c r="AE1900" s="58">
        <v>0</v>
      </c>
      <c r="AF1900" s="55" t="s">
        <v>1644</v>
      </c>
      <c r="AG1900" s="55" t="s">
        <v>1644</v>
      </c>
      <c r="AH1900" s="55" t="s">
        <v>1644</v>
      </c>
      <c r="AI1900" s="55" t="s">
        <v>1644</v>
      </c>
      <c r="AJ1900" s="55" t="s">
        <v>1644</v>
      </c>
      <c r="AK1900" s="55" t="s">
        <v>1644</v>
      </c>
      <c r="AL1900" s="55" t="s">
        <v>1644</v>
      </c>
      <c r="AM1900" s="55" t="s">
        <v>4299</v>
      </c>
      <c r="AN1900" s="55" t="s">
        <v>1644</v>
      </c>
      <c r="AO1900" t="s">
        <v>3842</v>
      </c>
    </row>
    <row r="1901" spans="1:41" x14ac:dyDescent="0.25">
      <c r="A1901" s="56">
        <v>45777</v>
      </c>
      <c r="B1901" s="92" t="s">
        <v>2824</v>
      </c>
      <c r="C1901" s="55" t="s">
        <v>4333</v>
      </c>
      <c r="D1901" s="55" t="s">
        <v>1742</v>
      </c>
      <c r="E1901" s="55" t="s">
        <v>89</v>
      </c>
      <c r="F1901" s="55">
        <v>50900050</v>
      </c>
      <c r="G1901" s="55" t="s">
        <v>498</v>
      </c>
      <c r="H1901" s="55" t="s">
        <v>89</v>
      </c>
      <c r="I1901" s="57">
        <v>4.74</v>
      </c>
      <c r="J1901" s="57">
        <v>4.74</v>
      </c>
      <c r="K1901" s="55" t="s">
        <v>4284</v>
      </c>
      <c r="L1901" s="55" t="s">
        <v>1644</v>
      </c>
      <c r="M1901" s="55" t="s">
        <v>4333</v>
      </c>
      <c r="N1901" s="56">
        <v>45785</v>
      </c>
      <c r="O1901" s="55" t="s">
        <v>1644</v>
      </c>
      <c r="P1901" s="55" t="s">
        <v>339</v>
      </c>
      <c r="Q1901" s="55" t="s">
        <v>340</v>
      </c>
      <c r="R1901" s="55" t="s">
        <v>1644</v>
      </c>
      <c r="S1901" s="55" t="s">
        <v>1644</v>
      </c>
      <c r="T1901" s="55" t="s">
        <v>1644</v>
      </c>
      <c r="U1901" s="55" t="s">
        <v>1644</v>
      </c>
      <c r="V1901" s="55" t="s">
        <v>1644</v>
      </c>
      <c r="W1901" s="55" t="s">
        <v>1644</v>
      </c>
      <c r="X1901" s="56"/>
      <c r="Y1901" s="55" t="s">
        <v>1644</v>
      </c>
      <c r="Z1901" s="56"/>
      <c r="AA1901" s="55" t="s">
        <v>1644</v>
      </c>
      <c r="AB1901" s="59">
        <v>79869</v>
      </c>
      <c r="AC1901" s="55" t="s">
        <v>1554</v>
      </c>
      <c r="AD1901" s="55" t="s">
        <v>1644</v>
      </c>
      <c r="AE1901" s="58">
        <v>0</v>
      </c>
      <c r="AF1901" s="55" t="s">
        <v>1644</v>
      </c>
      <c r="AG1901" s="55" t="s">
        <v>1644</v>
      </c>
      <c r="AH1901" s="55" t="s">
        <v>1644</v>
      </c>
      <c r="AI1901" s="55" t="s">
        <v>1644</v>
      </c>
      <c r="AJ1901" s="55" t="s">
        <v>1644</v>
      </c>
      <c r="AK1901" s="55" t="s">
        <v>1644</v>
      </c>
      <c r="AL1901" s="55" t="s">
        <v>1644</v>
      </c>
      <c r="AM1901" s="55" t="s">
        <v>4299</v>
      </c>
      <c r="AN1901" s="55" t="s">
        <v>1644</v>
      </c>
      <c r="AO1901" t="s">
        <v>3842</v>
      </c>
    </row>
    <row r="1902" spans="1:41" x14ac:dyDescent="0.25">
      <c r="A1902" s="56">
        <v>45777</v>
      </c>
      <c r="B1902" s="92" t="s">
        <v>2824</v>
      </c>
      <c r="C1902" s="55" t="s">
        <v>4333</v>
      </c>
      <c r="D1902" s="55" t="s">
        <v>1742</v>
      </c>
      <c r="E1902" s="55" t="s">
        <v>89</v>
      </c>
      <c r="F1902" s="55">
        <v>50900000</v>
      </c>
      <c r="G1902" s="55" t="s">
        <v>488</v>
      </c>
      <c r="H1902" s="55" t="s">
        <v>89</v>
      </c>
      <c r="I1902" s="57">
        <v>1204.7</v>
      </c>
      <c r="J1902" s="57">
        <v>1204.7</v>
      </c>
      <c r="K1902" s="55" t="s">
        <v>4284</v>
      </c>
      <c r="L1902" s="55" t="s">
        <v>1644</v>
      </c>
      <c r="M1902" s="55" t="s">
        <v>4333</v>
      </c>
      <c r="N1902" s="56">
        <v>45785</v>
      </c>
      <c r="O1902" s="55" t="s">
        <v>1644</v>
      </c>
      <c r="P1902" s="55" t="s">
        <v>333</v>
      </c>
      <c r="Q1902" s="55" t="s">
        <v>334</v>
      </c>
      <c r="R1902" s="55" t="s">
        <v>1644</v>
      </c>
      <c r="S1902" s="55" t="s">
        <v>1644</v>
      </c>
      <c r="T1902" s="55" t="s">
        <v>1644</v>
      </c>
      <c r="U1902" s="55" t="s">
        <v>1644</v>
      </c>
      <c r="V1902" s="55" t="s">
        <v>1644</v>
      </c>
      <c r="W1902" s="55" t="s">
        <v>1644</v>
      </c>
      <c r="X1902" s="56"/>
      <c r="Y1902" s="55" t="s">
        <v>1644</v>
      </c>
      <c r="Z1902" s="56"/>
      <c r="AA1902" s="55" t="s">
        <v>1644</v>
      </c>
      <c r="AB1902" s="59">
        <v>20299195</v>
      </c>
      <c r="AC1902" s="55" t="s">
        <v>1554</v>
      </c>
      <c r="AD1902" s="55" t="s">
        <v>1644</v>
      </c>
      <c r="AE1902" s="58">
        <v>0</v>
      </c>
      <c r="AF1902" s="55" t="s">
        <v>1644</v>
      </c>
      <c r="AG1902" s="55" t="s">
        <v>1644</v>
      </c>
      <c r="AH1902" s="55" t="s">
        <v>1644</v>
      </c>
      <c r="AI1902" s="55" t="s">
        <v>1644</v>
      </c>
      <c r="AJ1902" s="55" t="s">
        <v>1644</v>
      </c>
      <c r="AK1902" s="55" t="s">
        <v>1644</v>
      </c>
      <c r="AL1902" s="55" t="s">
        <v>1644</v>
      </c>
      <c r="AM1902" s="55" t="s">
        <v>4299</v>
      </c>
      <c r="AN1902" s="55" t="s">
        <v>1644</v>
      </c>
      <c r="AO1902" t="s">
        <v>3842</v>
      </c>
    </row>
    <row r="1903" spans="1:41" x14ac:dyDescent="0.25">
      <c r="A1903" s="56">
        <v>45777</v>
      </c>
      <c r="B1903" s="92" t="s">
        <v>2824</v>
      </c>
      <c r="C1903" s="55" t="s">
        <v>4333</v>
      </c>
      <c r="D1903" s="55" t="s">
        <v>1742</v>
      </c>
      <c r="E1903" s="55" t="s">
        <v>89</v>
      </c>
      <c r="F1903" s="55">
        <v>50900060</v>
      </c>
      <c r="G1903" s="55" t="s">
        <v>500</v>
      </c>
      <c r="H1903" s="55" t="s">
        <v>89</v>
      </c>
      <c r="I1903" s="57">
        <v>16.309999999999999</v>
      </c>
      <c r="J1903" s="57">
        <v>16.309999999999999</v>
      </c>
      <c r="K1903" s="55" t="s">
        <v>4284</v>
      </c>
      <c r="L1903" s="55" t="s">
        <v>1644</v>
      </c>
      <c r="M1903" s="55" t="s">
        <v>4333</v>
      </c>
      <c r="N1903" s="56">
        <v>45785</v>
      </c>
      <c r="O1903" s="55" t="s">
        <v>1644</v>
      </c>
      <c r="P1903" s="55" t="s">
        <v>339</v>
      </c>
      <c r="Q1903" s="55" t="s">
        <v>340</v>
      </c>
      <c r="R1903" s="55" t="s">
        <v>1644</v>
      </c>
      <c r="S1903" s="55" t="s">
        <v>1644</v>
      </c>
      <c r="T1903" s="55" t="s">
        <v>1644</v>
      </c>
      <c r="U1903" s="55" t="s">
        <v>1644</v>
      </c>
      <c r="V1903" s="55" t="s">
        <v>1644</v>
      </c>
      <c r="W1903" s="55" t="s">
        <v>1644</v>
      </c>
      <c r="X1903" s="56"/>
      <c r="Y1903" s="55" t="s">
        <v>1644</v>
      </c>
      <c r="Z1903" s="56"/>
      <c r="AA1903" s="55" t="s">
        <v>1644</v>
      </c>
      <c r="AB1903" s="59">
        <v>274824</v>
      </c>
      <c r="AC1903" s="55" t="s">
        <v>1554</v>
      </c>
      <c r="AD1903" s="55" t="s">
        <v>1644</v>
      </c>
      <c r="AE1903" s="58">
        <v>0</v>
      </c>
      <c r="AF1903" s="55" t="s">
        <v>1644</v>
      </c>
      <c r="AG1903" s="55" t="s">
        <v>1644</v>
      </c>
      <c r="AH1903" s="55" t="s">
        <v>1644</v>
      </c>
      <c r="AI1903" s="55" t="s">
        <v>1644</v>
      </c>
      <c r="AJ1903" s="55" t="s">
        <v>1644</v>
      </c>
      <c r="AK1903" s="55" t="s">
        <v>1644</v>
      </c>
      <c r="AL1903" s="55" t="s">
        <v>1644</v>
      </c>
      <c r="AM1903" s="55" t="s">
        <v>4299</v>
      </c>
      <c r="AN1903" s="55" t="s">
        <v>1644</v>
      </c>
      <c r="AO1903" t="s">
        <v>3842</v>
      </c>
    </row>
    <row r="1904" spans="1:41" x14ac:dyDescent="0.25">
      <c r="A1904" s="56">
        <v>45777</v>
      </c>
      <c r="B1904" s="92" t="s">
        <v>2824</v>
      </c>
      <c r="C1904" s="55" t="s">
        <v>4333</v>
      </c>
      <c r="D1904" s="55" t="s">
        <v>1742</v>
      </c>
      <c r="E1904" s="55" t="s">
        <v>89</v>
      </c>
      <c r="F1904" s="55">
        <v>50900020</v>
      </c>
      <c r="G1904" s="55" t="s">
        <v>492</v>
      </c>
      <c r="H1904" s="55" t="s">
        <v>89</v>
      </c>
      <c r="I1904" s="57">
        <v>-115666.4</v>
      </c>
      <c r="J1904" s="57">
        <v>-115666.4</v>
      </c>
      <c r="K1904" s="55" t="s">
        <v>4286</v>
      </c>
      <c r="L1904" s="55" t="s">
        <v>1644</v>
      </c>
      <c r="M1904" s="55" t="s">
        <v>4333</v>
      </c>
      <c r="N1904" s="56">
        <v>45785</v>
      </c>
      <c r="O1904" s="55" t="s">
        <v>1644</v>
      </c>
      <c r="P1904" s="55" t="s">
        <v>329</v>
      </c>
      <c r="Q1904" s="55" t="s">
        <v>330</v>
      </c>
      <c r="R1904" s="55" t="s">
        <v>1644</v>
      </c>
      <c r="S1904" s="55" t="s">
        <v>1644</v>
      </c>
      <c r="T1904" s="55" t="s">
        <v>1644</v>
      </c>
      <c r="U1904" s="55" t="s">
        <v>1644</v>
      </c>
      <c r="V1904" s="55" t="s">
        <v>1644</v>
      </c>
      <c r="W1904" s="55" t="s">
        <v>1644</v>
      </c>
      <c r="X1904" s="56"/>
      <c r="Y1904" s="55" t="s">
        <v>1644</v>
      </c>
      <c r="Z1904" s="56"/>
      <c r="AA1904" s="55" t="s">
        <v>1644</v>
      </c>
      <c r="AB1904" s="59">
        <v>-1948978843</v>
      </c>
      <c r="AC1904" s="55" t="s">
        <v>1554</v>
      </c>
      <c r="AD1904" s="55" t="s">
        <v>1644</v>
      </c>
      <c r="AE1904" s="58">
        <v>0</v>
      </c>
      <c r="AF1904" s="55" t="s">
        <v>1644</v>
      </c>
      <c r="AG1904" s="55" t="s">
        <v>1644</v>
      </c>
      <c r="AH1904" s="55" t="s">
        <v>1644</v>
      </c>
      <c r="AI1904" s="55" t="s">
        <v>1644</v>
      </c>
      <c r="AJ1904" s="55" t="s">
        <v>1644</v>
      </c>
      <c r="AK1904" s="55" t="s">
        <v>1644</v>
      </c>
      <c r="AL1904" s="55" t="s">
        <v>1644</v>
      </c>
      <c r="AM1904" s="55" t="s">
        <v>4299</v>
      </c>
      <c r="AN1904" s="55" t="s">
        <v>1644</v>
      </c>
      <c r="AO1904" t="s">
        <v>3842</v>
      </c>
    </row>
    <row r="1905" spans="1:41" x14ac:dyDescent="0.25">
      <c r="A1905" s="56">
        <v>45777</v>
      </c>
      <c r="B1905" s="92" t="s">
        <v>2824</v>
      </c>
      <c r="C1905" s="55" t="s">
        <v>4333</v>
      </c>
      <c r="D1905" s="55" t="s">
        <v>1742</v>
      </c>
      <c r="E1905" s="55" t="s">
        <v>89</v>
      </c>
      <c r="F1905" s="55">
        <v>50900000</v>
      </c>
      <c r="G1905" s="55" t="s">
        <v>488</v>
      </c>
      <c r="H1905" s="55" t="s">
        <v>89</v>
      </c>
      <c r="I1905" s="57">
        <v>360.66</v>
      </c>
      <c r="J1905" s="57">
        <v>360.66</v>
      </c>
      <c r="K1905" s="55" t="s">
        <v>4284</v>
      </c>
      <c r="L1905" s="55" t="s">
        <v>1644</v>
      </c>
      <c r="M1905" s="55" t="s">
        <v>4333</v>
      </c>
      <c r="N1905" s="56">
        <v>45785</v>
      </c>
      <c r="O1905" s="55" t="s">
        <v>1644</v>
      </c>
      <c r="P1905" s="55" t="s">
        <v>337</v>
      </c>
      <c r="Q1905" s="55" t="s">
        <v>338</v>
      </c>
      <c r="R1905" s="55" t="s">
        <v>1644</v>
      </c>
      <c r="S1905" s="55" t="s">
        <v>1644</v>
      </c>
      <c r="T1905" s="55" t="s">
        <v>1644</v>
      </c>
      <c r="U1905" s="55" t="s">
        <v>1644</v>
      </c>
      <c r="V1905" s="55" t="s">
        <v>1644</v>
      </c>
      <c r="W1905" s="55" t="s">
        <v>1644</v>
      </c>
      <c r="X1905" s="56"/>
      <c r="Y1905" s="55" t="s">
        <v>1644</v>
      </c>
      <c r="Z1905" s="56"/>
      <c r="AA1905" s="55" t="s">
        <v>1644</v>
      </c>
      <c r="AB1905" s="59">
        <v>6077121</v>
      </c>
      <c r="AC1905" s="55" t="s">
        <v>1554</v>
      </c>
      <c r="AD1905" s="55" t="s">
        <v>1644</v>
      </c>
      <c r="AE1905" s="58">
        <v>0</v>
      </c>
      <c r="AF1905" s="55" t="s">
        <v>1644</v>
      </c>
      <c r="AG1905" s="55" t="s">
        <v>1644</v>
      </c>
      <c r="AH1905" s="55" t="s">
        <v>1644</v>
      </c>
      <c r="AI1905" s="55" t="s">
        <v>1644</v>
      </c>
      <c r="AJ1905" s="55" t="s">
        <v>1644</v>
      </c>
      <c r="AK1905" s="55" t="s">
        <v>1644</v>
      </c>
      <c r="AL1905" s="55" t="s">
        <v>1644</v>
      </c>
      <c r="AM1905" s="55" t="s">
        <v>4299</v>
      </c>
      <c r="AN1905" s="55" t="s">
        <v>1644</v>
      </c>
      <c r="AO1905" t="s">
        <v>3842</v>
      </c>
    </row>
    <row r="1906" spans="1:41" x14ac:dyDescent="0.25">
      <c r="A1906" s="56">
        <v>45777</v>
      </c>
      <c r="B1906" s="92" t="s">
        <v>2824</v>
      </c>
      <c r="C1906" s="55" t="s">
        <v>4333</v>
      </c>
      <c r="D1906" s="55" t="s">
        <v>1742</v>
      </c>
      <c r="E1906" s="55" t="s">
        <v>89</v>
      </c>
      <c r="F1906" s="55">
        <v>50900020</v>
      </c>
      <c r="G1906" s="55" t="s">
        <v>492</v>
      </c>
      <c r="H1906" s="55" t="s">
        <v>89</v>
      </c>
      <c r="I1906" s="57">
        <v>1051.19</v>
      </c>
      <c r="J1906" s="57">
        <v>1051.19</v>
      </c>
      <c r="K1906" s="55" t="s">
        <v>4286</v>
      </c>
      <c r="L1906" s="55" t="s">
        <v>1644</v>
      </c>
      <c r="M1906" s="55" t="s">
        <v>4333</v>
      </c>
      <c r="N1906" s="56">
        <v>45785</v>
      </c>
      <c r="O1906" s="55" t="s">
        <v>1644</v>
      </c>
      <c r="P1906" s="55" t="s">
        <v>336</v>
      </c>
      <c r="Q1906" s="55" t="s">
        <v>3820</v>
      </c>
      <c r="R1906" s="55" t="s">
        <v>1644</v>
      </c>
      <c r="S1906" s="55" t="s">
        <v>1644</v>
      </c>
      <c r="T1906" s="55" t="s">
        <v>1644</v>
      </c>
      <c r="U1906" s="55" t="s">
        <v>1644</v>
      </c>
      <c r="V1906" s="55" t="s">
        <v>1644</v>
      </c>
      <c r="W1906" s="55" t="s">
        <v>1644</v>
      </c>
      <c r="X1906" s="56"/>
      <c r="Y1906" s="55" t="s">
        <v>1644</v>
      </c>
      <c r="Z1906" s="56"/>
      <c r="AA1906" s="55" t="s">
        <v>1644</v>
      </c>
      <c r="AB1906" s="59">
        <v>17712552</v>
      </c>
      <c r="AC1906" s="55" t="s">
        <v>1554</v>
      </c>
      <c r="AD1906" s="55" t="s">
        <v>1644</v>
      </c>
      <c r="AE1906" s="58">
        <v>0</v>
      </c>
      <c r="AF1906" s="55" t="s">
        <v>1644</v>
      </c>
      <c r="AG1906" s="55" t="s">
        <v>1644</v>
      </c>
      <c r="AH1906" s="55" t="s">
        <v>1644</v>
      </c>
      <c r="AI1906" s="55" t="s">
        <v>1644</v>
      </c>
      <c r="AJ1906" s="55" t="s">
        <v>1644</v>
      </c>
      <c r="AK1906" s="55" t="s">
        <v>1644</v>
      </c>
      <c r="AL1906" s="55" t="s">
        <v>1644</v>
      </c>
      <c r="AM1906" s="55" t="s">
        <v>4299</v>
      </c>
      <c r="AN1906" s="55" t="s">
        <v>1644</v>
      </c>
      <c r="AO1906" t="s">
        <v>3842</v>
      </c>
    </row>
    <row r="1907" spans="1:41" x14ac:dyDescent="0.25">
      <c r="A1907" s="56">
        <v>45777</v>
      </c>
      <c r="B1907" s="92" t="s">
        <v>2824</v>
      </c>
      <c r="C1907" s="55" t="s">
        <v>4333</v>
      </c>
      <c r="D1907" s="55" t="s">
        <v>1742</v>
      </c>
      <c r="E1907" s="55" t="s">
        <v>89</v>
      </c>
      <c r="F1907" s="55">
        <v>50900010</v>
      </c>
      <c r="G1907" s="55" t="s">
        <v>490</v>
      </c>
      <c r="H1907" s="55" t="s">
        <v>89</v>
      </c>
      <c r="I1907" s="57">
        <v>1526.05</v>
      </c>
      <c r="J1907" s="57">
        <v>1526.05</v>
      </c>
      <c r="K1907" s="55" t="s">
        <v>4286</v>
      </c>
      <c r="L1907" s="55" t="s">
        <v>1644</v>
      </c>
      <c r="M1907" s="55" t="s">
        <v>4333</v>
      </c>
      <c r="N1907" s="56">
        <v>45785</v>
      </c>
      <c r="O1907" s="55" t="s">
        <v>1644</v>
      </c>
      <c r="P1907" s="55" t="s">
        <v>343</v>
      </c>
      <c r="Q1907" s="55" t="s">
        <v>344</v>
      </c>
      <c r="R1907" s="55" t="s">
        <v>1644</v>
      </c>
      <c r="S1907" s="55" t="s">
        <v>1644</v>
      </c>
      <c r="T1907" s="55" t="s">
        <v>1644</v>
      </c>
      <c r="U1907" s="55" t="s">
        <v>1644</v>
      </c>
      <c r="V1907" s="55" t="s">
        <v>1644</v>
      </c>
      <c r="W1907" s="55" t="s">
        <v>1644</v>
      </c>
      <c r="X1907" s="56"/>
      <c r="Y1907" s="55" t="s">
        <v>1644</v>
      </c>
      <c r="Z1907" s="56"/>
      <c r="AA1907" s="55" t="s">
        <v>1644</v>
      </c>
      <c r="AB1907" s="59">
        <v>25713943</v>
      </c>
      <c r="AC1907" s="55" t="s">
        <v>1554</v>
      </c>
      <c r="AD1907" s="55" t="s">
        <v>1644</v>
      </c>
      <c r="AE1907" s="58">
        <v>0</v>
      </c>
      <c r="AF1907" s="55" t="s">
        <v>1644</v>
      </c>
      <c r="AG1907" s="55" t="s">
        <v>1644</v>
      </c>
      <c r="AH1907" s="55" t="s">
        <v>1644</v>
      </c>
      <c r="AI1907" s="55" t="s">
        <v>1644</v>
      </c>
      <c r="AJ1907" s="55" t="s">
        <v>1644</v>
      </c>
      <c r="AK1907" s="55" t="s">
        <v>1644</v>
      </c>
      <c r="AL1907" s="55" t="s">
        <v>1644</v>
      </c>
      <c r="AM1907" s="55" t="s">
        <v>4299</v>
      </c>
      <c r="AN1907" s="55" t="s">
        <v>1644</v>
      </c>
      <c r="AO1907" t="s">
        <v>4386</v>
      </c>
    </row>
    <row r="1908" spans="1:41" x14ac:dyDescent="0.25">
      <c r="A1908" s="56">
        <v>45777</v>
      </c>
      <c r="B1908" s="92" t="s">
        <v>2824</v>
      </c>
      <c r="C1908" s="55" t="s">
        <v>4333</v>
      </c>
      <c r="D1908" s="55" t="s">
        <v>1742</v>
      </c>
      <c r="E1908" s="55" t="s">
        <v>89</v>
      </c>
      <c r="F1908" s="55">
        <v>50900050</v>
      </c>
      <c r="G1908" s="55" t="s">
        <v>498</v>
      </c>
      <c r="H1908" s="55" t="s">
        <v>89</v>
      </c>
      <c r="I1908" s="57">
        <v>6.08</v>
      </c>
      <c r="J1908" s="57">
        <v>6.08</v>
      </c>
      <c r="K1908" s="55" t="s">
        <v>4284</v>
      </c>
      <c r="L1908" s="55" t="s">
        <v>1644</v>
      </c>
      <c r="M1908" s="55" t="s">
        <v>4333</v>
      </c>
      <c r="N1908" s="56">
        <v>45785</v>
      </c>
      <c r="O1908" s="55" t="s">
        <v>1644</v>
      </c>
      <c r="P1908" s="55" t="s">
        <v>336</v>
      </c>
      <c r="Q1908" s="55" t="s">
        <v>3820</v>
      </c>
      <c r="R1908" s="55" t="s">
        <v>1644</v>
      </c>
      <c r="S1908" s="55" t="s">
        <v>1644</v>
      </c>
      <c r="T1908" s="55" t="s">
        <v>1644</v>
      </c>
      <c r="U1908" s="55" t="s">
        <v>1644</v>
      </c>
      <c r="V1908" s="55" t="s">
        <v>1644</v>
      </c>
      <c r="W1908" s="55" t="s">
        <v>1644</v>
      </c>
      <c r="X1908" s="56"/>
      <c r="Y1908" s="55" t="s">
        <v>1644</v>
      </c>
      <c r="Z1908" s="56"/>
      <c r="AA1908" s="55" t="s">
        <v>1644</v>
      </c>
      <c r="AB1908" s="59">
        <v>102448</v>
      </c>
      <c r="AC1908" s="55" t="s">
        <v>1554</v>
      </c>
      <c r="AD1908" s="55" t="s">
        <v>1644</v>
      </c>
      <c r="AE1908" s="58">
        <v>0</v>
      </c>
      <c r="AF1908" s="55" t="s">
        <v>1644</v>
      </c>
      <c r="AG1908" s="55" t="s">
        <v>1644</v>
      </c>
      <c r="AH1908" s="55" t="s">
        <v>1644</v>
      </c>
      <c r="AI1908" s="55" t="s">
        <v>1644</v>
      </c>
      <c r="AJ1908" s="55" t="s">
        <v>1644</v>
      </c>
      <c r="AK1908" s="55" t="s">
        <v>1644</v>
      </c>
      <c r="AL1908" s="55" t="s">
        <v>1644</v>
      </c>
      <c r="AM1908" s="55" t="s">
        <v>4299</v>
      </c>
      <c r="AN1908" s="55" t="s">
        <v>1644</v>
      </c>
      <c r="AO1908" t="s">
        <v>3842</v>
      </c>
    </row>
    <row r="1909" spans="1:41" x14ac:dyDescent="0.25">
      <c r="A1909" s="56">
        <v>45777</v>
      </c>
      <c r="B1909" s="92" t="s">
        <v>2824</v>
      </c>
      <c r="C1909" s="55" t="s">
        <v>4333</v>
      </c>
      <c r="D1909" s="55" t="s">
        <v>1742</v>
      </c>
      <c r="E1909" s="55" t="s">
        <v>89</v>
      </c>
      <c r="F1909" s="55">
        <v>50900010</v>
      </c>
      <c r="G1909" s="55" t="s">
        <v>490</v>
      </c>
      <c r="H1909" s="55" t="s">
        <v>89</v>
      </c>
      <c r="I1909" s="57">
        <v>766.79</v>
      </c>
      <c r="J1909" s="57">
        <v>766.79</v>
      </c>
      <c r="K1909" s="55" t="s">
        <v>4286</v>
      </c>
      <c r="L1909" s="55" t="s">
        <v>1644</v>
      </c>
      <c r="M1909" s="55" t="s">
        <v>4333</v>
      </c>
      <c r="N1909" s="56">
        <v>45785</v>
      </c>
      <c r="O1909" s="55" t="s">
        <v>1644</v>
      </c>
      <c r="P1909" s="55" t="s">
        <v>337</v>
      </c>
      <c r="Q1909" s="55" t="s">
        <v>338</v>
      </c>
      <c r="R1909" s="55" t="s">
        <v>1644</v>
      </c>
      <c r="S1909" s="55" t="s">
        <v>1644</v>
      </c>
      <c r="T1909" s="55" t="s">
        <v>1644</v>
      </c>
      <c r="U1909" s="55" t="s">
        <v>1644</v>
      </c>
      <c r="V1909" s="55" t="s">
        <v>1644</v>
      </c>
      <c r="W1909" s="55" t="s">
        <v>1644</v>
      </c>
      <c r="X1909" s="56"/>
      <c r="Y1909" s="55" t="s">
        <v>1644</v>
      </c>
      <c r="Z1909" s="56"/>
      <c r="AA1909" s="55" t="s">
        <v>1644</v>
      </c>
      <c r="AB1909" s="59">
        <v>12920412</v>
      </c>
      <c r="AC1909" s="55" t="s">
        <v>1554</v>
      </c>
      <c r="AD1909" s="55" t="s">
        <v>1644</v>
      </c>
      <c r="AE1909" s="58">
        <v>0</v>
      </c>
      <c r="AF1909" s="55" t="s">
        <v>1644</v>
      </c>
      <c r="AG1909" s="55" t="s">
        <v>1644</v>
      </c>
      <c r="AH1909" s="55" t="s">
        <v>1644</v>
      </c>
      <c r="AI1909" s="55" t="s">
        <v>1644</v>
      </c>
      <c r="AJ1909" s="55" t="s">
        <v>1644</v>
      </c>
      <c r="AK1909" s="55" t="s">
        <v>1644</v>
      </c>
      <c r="AL1909" s="55" t="s">
        <v>1644</v>
      </c>
      <c r="AM1909" s="55" t="s">
        <v>4299</v>
      </c>
      <c r="AN1909" s="55" t="s">
        <v>1644</v>
      </c>
      <c r="AO1909" t="s">
        <v>3842</v>
      </c>
    </row>
    <row r="1910" spans="1:41" x14ac:dyDescent="0.25">
      <c r="A1910" s="56">
        <v>45808</v>
      </c>
      <c r="B1910" s="92" t="s">
        <v>3124</v>
      </c>
      <c r="C1910" s="55" t="s">
        <v>4334</v>
      </c>
      <c r="D1910" s="55" t="s">
        <v>3859</v>
      </c>
      <c r="E1910" s="55" t="s">
        <v>89</v>
      </c>
      <c r="F1910" s="55">
        <v>50900010</v>
      </c>
      <c r="G1910" s="55" t="s">
        <v>490</v>
      </c>
      <c r="H1910" s="55" t="s">
        <v>89</v>
      </c>
      <c r="I1910" s="57">
        <v>0</v>
      </c>
      <c r="J1910" s="57">
        <v>0</v>
      </c>
      <c r="K1910" s="55" t="s">
        <v>4335</v>
      </c>
      <c r="L1910" s="55" t="s">
        <v>1644</v>
      </c>
      <c r="M1910" s="55" t="s">
        <v>4334</v>
      </c>
      <c r="N1910" s="56">
        <v>45808</v>
      </c>
      <c r="O1910" s="55" t="s">
        <v>1644</v>
      </c>
      <c r="P1910" s="55" t="s">
        <v>4042</v>
      </c>
      <c r="Q1910" s="55" t="s">
        <v>4043</v>
      </c>
      <c r="R1910" s="55" t="s">
        <v>1644</v>
      </c>
      <c r="S1910" s="55" t="s">
        <v>1644</v>
      </c>
      <c r="T1910" s="55" t="s">
        <v>1644</v>
      </c>
      <c r="U1910" s="55" t="s">
        <v>4059</v>
      </c>
      <c r="V1910" s="55" t="s">
        <v>1881</v>
      </c>
      <c r="W1910" s="55" t="s">
        <v>1644</v>
      </c>
      <c r="X1910" s="56"/>
      <c r="Y1910" s="55" t="s">
        <v>1644</v>
      </c>
      <c r="Z1910" s="56"/>
      <c r="AA1910" s="55" t="s">
        <v>1644</v>
      </c>
      <c r="AB1910" s="59">
        <v>1</v>
      </c>
      <c r="AC1910" s="55" t="s">
        <v>1554</v>
      </c>
      <c r="AD1910" s="55" t="s">
        <v>1644</v>
      </c>
      <c r="AE1910" s="58">
        <v>0</v>
      </c>
      <c r="AF1910" s="55" t="s">
        <v>1644</v>
      </c>
      <c r="AG1910" s="55" t="s">
        <v>1644</v>
      </c>
      <c r="AH1910" s="55" t="s">
        <v>1644</v>
      </c>
      <c r="AI1910" s="55" t="s">
        <v>1644</v>
      </c>
      <c r="AJ1910" s="55" t="s">
        <v>1644</v>
      </c>
      <c r="AK1910" s="55" t="s">
        <v>1644</v>
      </c>
      <c r="AL1910" s="55" t="s">
        <v>1644</v>
      </c>
      <c r="AM1910" s="55" t="s">
        <v>3861</v>
      </c>
      <c r="AN1910" s="55" t="s">
        <v>1644</v>
      </c>
      <c r="AO1910" t="s">
        <v>4371</v>
      </c>
    </row>
    <row r="1911" spans="1:41" x14ac:dyDescent="0.25">
      <c r="A1911" s="56">
        <v>45808</v>
      </c>
      <c r="B1911" s="92" t="s">
        <v>3124</v>
      </c>
      <c r="C1911" s="55" t="s">
        <v>4334</v>
      </c>
      <c r="D1911" s="55" t="s">
        <v>3859</v>
      </c>
      <c r="E1911" s="55" t="s">
        <v>89</v>
      </c>
      <c r="F1911" s="55">
        <v>50900010</v>
      </c>
      <c r="G1911" s="55" t="s">
        <v>490</v>
      </c>
      <c r="H1911" s="55" t="s">
        <v>89</v>
      </c>
      <c r="I1911" s="57">
        <v>0</v>
      </c>
      <c r="J1911" s="57">
        <v>0</v>
      </c>
      <c r="K1911" s="55" t="s">
        <v>4335</v>
      </c>
      <c r="L1911" s="55" t="s">
        <v>1644</v>
      </c>
      <c r="M1911" s="55" t="s">
        <v>4334</v>
      </c>
      <c r="N1911" s="56">
        <v>45808</v>
      </c>
      <c r="O1911" s="55" t="s">
        <v>1644</v>
      </c>
      <c r="P1911" s="55" t="s">
        <v>4042</v>
      </c>
      <c r="Q1911" s="55" t="s">
        <v>4043</v>
      </c>
      <c r="R1911" s="55" t="s">
        <v>1644</v>
      </c>
      <c r="S1911" s="55" t="s">
        <v>1644</v>
      </c>
      <c r="T1911" s="55" t="s">
        <v>1644</v>
      </c>
      <c r="U1911" s="55" t="s">
        <v>4092</v>
      </c>
      <c r="V1911" s="55" t="s">
        <v>1881</v>
      </c>
      <c r="W1911" s="55" t="s">
        <v>1644</v>
      </c>
      <c r="X1911" s="56"/>
      <c r="Y1911" s="55" t="s">
        <v>1644</v>
      </c>
      <c r="Z1911" s="56"/>
      <c r="AA1911" s="55" t="s">
        <v>1644</v>
      </c>
      <c r="AB1911" s="59">
        <v>1</v>
      </c>
      <c r="AC1911" s="55" t="s">
        <v>1554</v>
      </c>
      <c r="AD1911" s="55" t="s">
        <v>1644</v>
      </c>
      <c r="AE1911" s="58">
        <v>0</v>
      </c>
      <c r="AF1911" s="55" t="s">
        <v>1644</v>
      </c>
      <c r="AG1911" s="55" t="s">
        <v>1644</v>
      </c>
      <c r="AH1911" s="55" t="s">
        <v>1644</v>
      </c>
      <c r="AI1911" s="55" t="s">
        <v>1644</v>
      </c>
      <c r="AJ1911" s="55" t="s">
        <v>1644</v>
      </c>
      <c r="AK1911" s="55" t="s">
        <v>1644</v>
      </c>
      <c r="AL1911" s="55" t="s">
        <v>1644</v>
      </c>
      <c r="AM1911" s="55" t="s">
        <v>3861</v>
      </c>
      <c r="AN1911" s="55" t="s">
        <v>1644</v>
      </c>
      <c r="AO1911" t="s">
        <v>4371</v>
      </c>
    </row>
    <row r="1912" spans="1:41" x14ac:dyDescent="0.25">
      <c r="A1912" s="56">
        <v>45808</v>
      </c>
      <c r="B1912" s="92" t="s">
        <v>3124</v>
      </c>
      <c r="C1912" s="55" t="s">
        <v>4334</v>
      </c>
      <c r="D1912" s="55" t="s">
        <v>3859</v>
      </c>
      <c r="E1912" s="55" t="s">
        <v>89</v>
      </c>
      <c r="F1912" s="55">
        <v>50900020</v>
      </c>
      <c r="G1912" s="55" t="s">
        <v>492</v>
      </c>
      <c r="H1912" s="55" t="s">
        <v>89</v>
      </c>
      <c r="I1912" s="57">
        <v>925.16</v>
      </c>
      <c r="J1912" s="57">
        <v>925.16</v>
      </c>
      <c r="K1912" s="55" t="s">
        <v>4335</v>
      </c>
      <c r="L1912" s="55" t="s">
        <v>1644</v>
      </c>
      <c r="M1912" s="55" t="s">
        <v>4334</v>
      </c>
      <c r="N1912" s="56">
        <v>45808</v>
      </c>
      <c r="O1912" s="55" t="s">
        <v>1644</v>
      </c>
      <c r="P1912" s="55" t="s">
        <v>329</v>
      </c>
      <c r="Q1912" s="55" t="s">
        <v>330</v>
      </c>
      <c r="R1912" s="55" t="s">
        <v>1644</v>
      </c>
      <c r="S1912" s="55" t="s">
        <v>1644</v>
      </c>
      <c r="T1912" s="55" t="s">
        <v>1644</v>
      </c>
      <c r="U1912" s="55" t="s">
        <v>4038</v>
      </c>
      <c r="V1912" s="55" t="s">
        <v>1881</v>
      </c>
      <c r="W1912" s="55" t="s">
        <v>1644</v>
      </c>
      <c r="X1912" s="56"/>
      <c r="Y1912" s="55" t="s">
        <v>1644</v>
      </c>
      <c r="Z1912" s="56"/>
      <c r="AA1912" s="55" t="s">
        <v>1644</v>
      </c>
      <c r="AB1912" s="59">
        <v>14272917</v>
      </c>
      <c r="AC1912" s="55" t="s">
        <v>1554</v>
      </c>
      <c r="AD1912" s="55" t="s">
        <v>1644</v>
      </c>
      <c r="AE1912" s="58">
        <v>0</v>
      </c>
      <c r="AF1912" s="55" t="s">
        <v>1644</v>
      </c>
      <c r="AG1912" s="55" t="s">
        <v>1644</v>
      </c>
      <c r="AH1912" s="55" t="s">
        <v>1644</v>
      </c>
      <c r="AI1912" s="55" t="s">
        <v>1644</v>
      </c>
      <c r="AJ1912" s="55" t="s">
        <v>1644</v>
      </c>
      <c r="AK1912" s="55" t="s">
        <v>1644</v>
      </c>
      <c r="AL1912" s="55" t="s">
        <v>1644</v>
      </c>
      <c r="AM1912" s="55" t="s">
        <v>3861</v>
      </c>
      <c r="AN1912" s="55" t="s">
        <v>1644</v>
      </c>
      <c r="AO1912" t="s">
        <v>3842</v>
      </c>
    </row>
    <row r="1913" spans="1:41" x14ac:dyDescent="0.25">
      <c r="A1913" s="56">
        <v>45808</v>
      </c>
      <c r="B1913" s="92" t="s">
        <v>3124</v>
      </c>
      <c r="C1913" s="55" t="s">
        <v>4334</v>
      </c>
      <c r="D1913" s="55" t="s">
        <v>3859</v>
      </c>
      <c r="E1913" s="55" t="s">
        <v>89</v>
      </c>
      <c r="F1913" s="55">
        <v>50900020</v>
      </c>
      <c r="G1913" s="55" t="s">
        <v>492</v>
      </c>
      <c r="H1913" s="55" t="s">
        <v>89</v>
      </c>
      <c r="I1913" s="57">
        <v>478.54</v>
      </c>
      <c r="J1913" s="57">
        <v>478.54</v>
      </c>
      <c r="K1913" s="55" t="s">
        <v>4335</v>
      </c>
      <c r="L1913" s="55" t="s">
        <v>1644</v>
      </c>
      <c r="M1913" s="55" t="s">
        <v>4334</v>
      </c>
      <c r="N1913" s="56">
        <v>45808</v>
      </c>
      <c r="O1913" s="55" t="s">
        <v>1644</v>
      </c>
      <c r="P1913" s="55" t="s">
        <v>329</v>
      </c>
      <c r="Q1913" s="55" t="s">
        <v>330</v>
      </c>
      <c r="R1913" s="55" t="s">
        <v>1644</v>
      </c>
      <c r="S1913" s="55" t="s">
        <v>1644</v>
      </c>
      <c r="T1913" s="55" t="s">
        <v>1644</v>
      </c>
      <c r="U1913" s="55" t="s">
        <v>4083</v>
      </c>
      <c r="V1913" s="55" t="s">
        <v>1881</v>
      </c>
      <c r="W1913" s="55" t="s">
        <v>1644</v>
      </c>
      <c r="X1913" s="56"/>
      <c r="Y1913" s="55" t="s">
        <v>1644</v>
      </c>
      <c r="Z1913" s="56"/>
      <c r="AA1913" s="55" t="s">
        <v>1644</v>
      </c>
      <c r="AB1913" s="59">
        <v>7518534</v>
      </c>
      <c r="AC1913" s="55" t="s">
        <v>1554</v>
      </c>
      <c r="AD1913" s="55" t="s">
        <v>1644</v>
      </c>
      <c r="AE1913" s="58">
        <v>0</v>
      </c>
      <c r="AF1913" s="55" t="s">
        <v>1644</v>
      </c>
      <c r="AG1913" s="55" t="s">
        <v>1644</v>
      </c>
      <c r="AH1913" s="55" t="s">
        <v>1644</v>
      </c>
      <c r="AI1913" s="55" t="s">
        <v>1644</v>
      </c>
      <c r="AJ1913" s="55" t="s">
        <v>1644</v>
      </c>
      <c r="AK1913" s="55" t="s">
        <v>1644</v>
      </c>
      <c r="AL1913" s="55" t="s">
        <v>1644</v>
      </c>
      <c r="AM1913" s="55" t="s">
        <v>3861</v>
      </c>
      <c r="AN1913" s="55" t="s">
        <v>1644</v>
      </c>
      <c r="AO1913" t="s">
        <v>3842</v>
      </c>
    </row>
    <row r="1914" spans="1:41" x14ac:dyDescent="0.25">
      <c r="A1914" s="56">
        <v>45808</v>
      </c>
      <c r="B1914" s="92" t="s">
        <v>3124</v>
      </c>
      <c r="C1914" s="55" t="s">
        <v>4334</v>
      </c>
      <c r="D1914" s="55" t="s">
        <v>3859</v>
      </c>
      <c r="E1914" s="55" t="s">
        <v>89</v>
      </c>
      <c r="F1914" s="55">
        <v>50900010</v>
      </c>
      <c r="G1914" s="55" t="s">
        <v>490</v>
      </c>
      <c r="H1914" s="55" t="s">
        <v>89</v>
      </c>
      <c r="I1914" s="57">
        <v>54.91</v>
      </c>
      <c r="J1914" s="57">
        <v>54.91</v>
      </c>
      <c r="K1914" s="55" t="s">
        <v>4335</v>
      </c>
      <c r="L1914" s="55" t="s">
        <v>1644</v>
      </c>
      <c r="M1914" s="55" t="s">
        <v>4334</v>
      </c>
      <c r="N1914" s="56">
        <v>45808</v>
      </c>
      <c r="O1914" s="55" t="s">
        <v>1644</v>
      </c>
      <c r="P1914" s="55" t="s">
        <v>329</v>
      </c>
      <c r="Q1914" s="55" t="s">
        <v>330</v>
      </c>
      <c r="R1914" s="55" t="s">
        <v>1644</v>
      </c>
      <c r="S1914" s="55" t="s">
        <v>1644</v>
      </c>
      <c r="T1914" s="55" t="s">
        <v>1644</v>
      </c>
      <c r="U1914" s="55" t="s">
        <v>4106</v>
      </c>
      <c r="V1914" s="55" t="s">
        <v>1881</v>
      </c>
      <c r="W1914" s="55" t="s">
        <v>1644</v>
      </c>
      <c r="X1914" s="56"/>
      <c r="Y1914" s="55" t="s">
        <v>1644</v>
      </c>
      <c r="Z1914" s="56"/>
      <c r="AA1914" s="55" t="s">
        <v>1644</v>
      </c>
      <c r="AB1914" s="59">
        <v>900171</v>
      </c>
      <c r="AC1914" s="55" t="s">
        <v>1554</v>
      </c>
      <c r="AD1914" s="55" t="s">
        <v>1644</v>
      </c>
      <c r="AE1914" s="58">
        <v>0</v>
      </c>
      <c r="AF1914" s="55" t="s">
        <v>1644</v>
      </c>
      <c r="AG1914" s="55" t="s">
        <v>1644</v>
      </c>
      <c r="AH1914" s="55" t="s">
        <v>1644</v>
      </c>
      <c r="AI1914" s="55" t="s">
        <v>1644</v>
      </c>
      <c r="AJ1914" s="55" t="s">
        <v>1644</v>
      </c>
      <c r="AK1914" s="55" t="s">
        <v>1644</v>
      </c>
      <c r="AL1914" s="55" t="s">
        <v>1644</v>
      </c>
      <c r="AM1914" s="55" t="s">
        <v>3861</v>
      </c>
      <c r="AN1914" s="55" t="s">
        <v>1644</v>
      </c>
      <c r="AO1914" t="s">
        <v>3842</v>
      </c>
    </row>
    <row r="1915" spans="1:41" x14ac:dyDescent="0.25">
      <c r="A1915" s="56">
        <v>45808</v>
      </c>
      <c r="B1915" s="92" t="s">
        <v>3124</v>
      </c>
      <c r="C1915" s="55" t="s">
        <v>4334</v>
      </c>
      <c r="D1915" s="55" t="s">
        <v>3859</v>
      </c>
      <c r="E1915" s="55" t="s">
        <v>89</v>
      </c>
      <c r="F1915" s="55">
        <v>50900010</v>
      </c>
      <c r="G1915" s="55" t="s">
        <v>490</v>
      </c>
      <c r="H1915" s="55" t="s">
        <v>89</v>
      </c>
      <c r="I1915" s="57">
        <v>0</v>
      </c>
      <c r="J1915" s="57">
        <v>0</v>
      </c>
      <c r="K1915" s="55" t="s">
        <v>4335</v>
      </c>
      <c r="L1915" s="55" t="s">
        <v>1644</v>
      </c>
      <c r="M1915" s="55" t="s">
        <v>4334</v>
      </c>
      <c r="N1915" s="56">
        <v>45808</v>
      </c>
      <c r="O1915" s="55" t="s">
        <v>1644</v>
      </c>
      <c r="P1915" s="55" t="s">
        <v>329</v>
      </c>
      <c r="Q1915" s="55" t="s">
        <v>330</v>
      </c>
      <c r="R1915" s="55" t="s">
        <v>1644</v>
      </c>
      <c r="S1915" s="55" t="s">
        <v>1644</v>
      </c>
      <c r="T1915" s="55" t="s">
        <v>1644</v>
      </c>
      <c r="U1915" s="55" t="s">
        <v>4058</v>
      </c>
      <c r="V1915" s="55" t="s">
        <v>1881</v>
      </c>
      <c r="W1915" s="55" t="s">
        <v>1644</v>
      </c>
      <c r="X1915" s="56"/>
      <c r="Y1915" s="55" t="s">
        <v>1644</v>
      </c>
      <c r="Z1915" s="56"/>
      <c r="AA1915" s="55" t="s">
        <v>1644</v>
      </c>
      <c r="AB1915" s="59">
        <v>1</v>
      </c>
      <c r="AC1915" s="55" t="s">
        <v>1554</v>
      </c>
      <c r="AD1915" s="55" t="s">
        <v>1644</v>
      </c>
      <c r="AE1915" s="58">
        <v>0</v>
      </c>
      <c r="AF1915" s="55" t="s">
        <v>1644</v>
      </c>
      <c r="AG1915" s="55" t="s">
        <v>1644</v>
      </c>
      <c r="AH1915" s="55" t="s">
        <v>1644</v>
      </c>
      <c r="AI1915" s="55" t="s">
        <v>1644</v>
      </c>
      <c r="AJ1915" s="55" t="s">
        <v>1644</v>
      </c>
      <c r="AK1915" s="55" t="s">
        <v>1644</v>
      </c>
      <c r="AL1915" s="55" t="s">
        <v>1644</v>
      </c>
      <c r="AM1915" s="55" t="s">
        <v>3861</v>
      </c>
      <c r="AN1915" s="55" t="s">
        <v>1644</v>
      </c>
      <c r="AO1915" t="s">
        <v>3842</v>
      </c>
    </row>
    <row r="1916" spans="1:41" x14ac:dyDescent="0.25">
      <c r="A1916" s="56">
        <v>45808</v>
      </c>
      <c r="B1916" s="92" t="s">
        <v>3124</v>
      </c>
      <c r="C1916" s="55" t="s">
        <v>4334</v>
      </c>
      <c r="D1916" s="55" t="s">
        <v>3859</v>
      </c>
      <c r="E1916" s="55" t="s">
        <v>89</v>
      </c>
      <c r="F1916" s="55">
        <v>50900010</v>
      </c>
      <c r="G1916" s="55" t="s">
        <v>490</v>
      </c>
      <c r="H1916" s="55" t="s">
        <v>89</v>
      </c>
      <c r="I1916" s="57">
        <v>0</v>
      </c>
      <c r="J1916" s="57">
        <v>0</v>
      </c>
      <c r="K1916" s="55" t="s">
        <v>4335</v>
      </c>
      <c r="L1916" s="55" t="s">
        <v>1644</v>
      </c>
      <c r="M1916" s="55" t="s">
        <v>4334</v>
      </c>
      <c r="N1916" s="56">
        <v>45808</v>
      </c>
      <c r="O1916" s="55" t="s">
        <v>1644</v>
      </c>
      <c r="P1916" s="55" t="s">
        <v>4042</v>
      </c>
      <c r="Q1916" s="55" t="s">
        <v>4043</v>
      </c>
      <c r="R1916" s="55" t="s">
        <v>1644</v>
      </c>
      <c r="S1916" s="55" t="s">
        <v>1644</v>
      </c>
      <c r="T1916" s="55" t="s">
        <v>1644</v>
      </c>
      <c r="U1916" s="55" t="s">
        <v>4109</v>
      </c>
      <c r="V1916" s="55" t="s">
        <v>1881</v>
      </c>
      <c r="W1916" s="55" t="s">
        <v>1644</v>
      </c>
      <c r="X1916" s="56"/>
      <c r="Y1916" s="55" t="s">
        <v>1644</v>
      </c>
      <c r="Z1916" s="56"/>
      <c r="AA1916" s="55" t="s">
        <v>1644</v>
      </c>
      <c r="AB1916" s="59">
        <v>1</v>
      </c>
      <c r="AC1916" s="55" t="s">
        <v>1554</v>
      </c>
      <c r="AD1916" s="55" t="s">
        <v>1644</v>
      </c>
      <c r="AE1916" s="58">
        <v>0</v>
      </c>
      <c r="AF1916" s="55" t="s">
        <v>1644</v>
      </c>
      <c r="AG1916" s="55" t="s">
        <v>1644</v>
      </c>
      <c r="AH1916" s="55" t="s">
        <v>1644</v>
      </c>
      <c r="AI1916" s="55" t="s">
        <v>1644</v>
      </c>
      <c r="AJ1916" s="55" t="s">
        <v>1644</v>
      </c>
      <c r="AK1916" s="55" t="s">
        <v>1644</v>
      </c>
      <c r="AL1916" s="55" t="s">
        <v>1644</v>
      </c>
      <c r="AM1916" s="55" t="s">
        <v>3861</v>
      </c>
      <c r="AN1916" s="55" t="s">
        <v>1644</v>
      </c>
      <c r="AO1916" t="s">
        <v>4371</v>
      </c>
    </row>
    <row r="1917" spans="1:41" x14ac:dyDescent="0.25">
      <c r="A1917" s="56">
        <v>45808</v>
      </c>
      <c r="B1917" s="92" t="s">
        <v>3124</v>
      </c>
      <c r="C1917" s="55" t="s">
        <v>4334</v>
      </c>
      <c r="D1917" s="55" t="s">
        <v>3859</v>
      </c>
      <c r="E1917" s="55" t="s">
        <v>89</v>
      </c>
      <c r="F1917" s="55">
        <v>50900020</v>
      </c>
      <c r="G1917" s="55" t="s">
        <v>492</v>
      </c>
      <c r="H1917" s="55" t="s">
        <v>89</v>
      </c>
      <c r="I1917" s="57">
        <v>2655.78</v>
      </c>
      <c r="J1917" s="57">
        <v>2655.78</v>
      </c>
      <c r="K1917" s="55" t="s">
        <v>4335</v>
      </c>
      <c r="L1917" s="55" t="s">
        <v>1644</v>
      </c>
      <c r="M1917" s="55" t="s">
        <v>4334</v>
      </c>
      <c r="N1917" s="56">
        <v>45808</v>
      </c>
      <c r="O1917" s="55" t="s">
        <v>1644</v>
      </c>
      <c r="P1917" s="55" t="s">
        <v>329</v>
      </c>
      <c r="Q1917" s="55" t="s">
        <v>330</v>
      </c>
      <c r="R1917" s="55" t="s">
        <v>1644</v>
      </c>
      <c r="S1917" s="55" t="s">
        <v>1644</v>
      </c>
      <c r="T1917" s="55" t="s">
        <v>1644</v>
      </c>
      <c r="U1917" s="55" t="s">
        <v>4045</v>
      </c>
      <c r="V1917" s="55" t="s">
        <v>1881</v>
      </c>
      <c r="W1917" s="55" t="s">
        <v>1644</v>
      </c>
      <c r="X1917" s="56"/>
      <c r="Y1917" s="55" t="s">
        <v>1644</v>
      </c>
      <c r="Z1917" s="56"/>
      <c r="AA1917" s="55" t="s">
        <v>1644</v>
      </c>
      <c r="AB1917" s="59">
        <v>41564993</v>
      </c>
      <c r="AC1917" s="55" t="s">
        <v>1554</v>
      </c>
      <c r="AD1917" s="55" t="s">
        <v>1644</v>
      </c>
      <c r="AE1917" s="58">
        <v>0</v>
      </c>
      <c r="AF1917" s="55" t="s">
        <v>1644</v>
      </c>
      <c r="AG1917" s="55" t="s">
        <v>1644</v>
      </c>
      <c r="AH1917" s="55" t="s">
        <v>1644</v>
      </c>
      <c r="AI1917" s="55" t="s">
        <v>1644</v>
      </c>
      <c r="AJ1917" s="55" t="s">
        <v>1644</v>
      </c>
      <c r="AK1917" s="55" t="s">
        <v>1644</v>
      </c>
      <c r="AL1917" s="55" t="s">
        <v>1644</v>
      </c>
      <c r="AM1917" s="55" t="s">
        <v>3861</v>
      </c>
      <c r="AN1917" s="55" t="s">
        <v>1644</v>
      </c>
      <c r="AO1917" t="s">
        <v>3842</v>
      </c>
    </row>
    <row r="1918" spans="1:41" x14ac:dyDescent="0.25">
      <c r="A1918" s="56">
        <v>45808</v>
      </c>
      <c r="B1918" s="92" t="s">
        <v>3124</v>
      </c>
      <c r="C1918" s="55" t="s">
        <v>4334</v>
      </c>
      <c r="D1918" s="55" t="s">
        <v>3859</v>
      </c>
      <c r="E1918" s="55" t="s">
        <v>89</v>
      </c>
      <c r="F1918" s="55">
        <v>50900010</v>
      </c>
      <c r="G1918" s="55" t="s">
        <v>490</v>
      </c>
      <c r="H1918" s="55" t="s">
        <v>89</v>
      </c>
      <c r="I1918" s="57">
        <v>0</v>
      </c>
      <c r="J1918" s="57">
        <v>0</v>
      </c>
      <c r="K1918" s="55" t="s">
        <v>4335</v>
      </c>
      <c r="L1918" s="55" t="s">
        <v>1644</v>
      </c>
      <c r="M1918" s="55" t="s">
        <v>4334</v>
      </c>
      <c r="N1918" s="56">
        <v>45808</v>
      </c>
      <c r="O1918" s="55" t="s">
        <v>1644</v>
      </c>
      <c r="P1918" s="55" t="s">
        <v>4042</v>
      </c>
      <c r="Q1918" s="55" t="s">
        <v>4043</v>
      </c>
      <c r="R1918" s="55" t="s">
        <v>1644</v>
      </c>
      <c r="S1918" s="55" t="s">
        <v>1644</v>
      </c>
      <c r="T1918" s="55" t="s">
        <v>1644</v>
      </c>
      <c r="U1918" s="55" t="s">
        <v>4046</v>
      </c>
      <c r="V1918" s="55" t="s">
        <v>1881</v>
      </c>
      <c r="W1918" s="55" t="s">
        <v>1644</v>
      </c>
      <c r="X1918" s="56"/>
      <c r="Y1918" s="55" t="s">
        <v>1644</v>
      </c>
      <c r="Z1918" s="56"/>
      <c r="AA1918" s="55" t="s">
        <v>1644</v>
      </c>
      <c r="AB1918" s="59">
        <v>1</v>
      </c>
      <c r="AC1918" s="55" t="s">
        <v>1554</v>
      </c>
      <c r="AD1918" s="55" t="s">
        <v>1644</v>
      </c>
      <c r="AE1918" s="58">
        <v>0</v>
      </c>
      <c r="AF1918" s="55" t="s">
        <v>1644</v>
      </c>
      <c r="AG1918" s="55" t="s">
        <v>1644</v>
      </c>
      <c r="AH1918" s="55" t="s">
        <v>1644</v>
      </c>
      <c r="AI1918" s="55" t="s">
        <v>1644</v>
      </c>
      <c r="AJ1918" s="55" t="s">
        <v>1644</v>
      </c>
      <c r="AK1918" s="55" t="s">
        <v>1644</v>
      </c>
      <c r="AL1918" s="55" t="s">
        <v>1644</v>
      </c>
      <c r="AM1918" s="55" t="s">
        <v>3861</v>
      </c>
      <c r="AN1918" s="55" t="s">
        <v>1644</v>
      </c>
      <c r="AO1918" t="s">
        <v>4371</v>
      </c>
    </row>
    <row r="1919" spans="1:41" x14ac:dyDescent="0.25">
      <c r="A1919" s="56">
        <v>45808</v>
      </c>
      <c r="B1919" s="92" t="s">
        <v>3124</v>
      </c>
      <c r="C1919" s="55" t="s">
        <v>4334</v>
      </c>
      <c r="D1919" s="55" t="s">
        <v>3859</v>
      </c>
      <c r="E1919" s="55" t="s">
        <v>89</v>
      </c>
      <c r="F1919" s="55">
        <v>50900010</v>
      </c>
      <c r="G1919" s="55" t="s">
        <v>490</v>
      </c>
      <c r="H1919" s="55" t="s">
        <v>89</v>
      </c>
      <c r="I1919" s="57">
        <v>50.52</v>
      </c>
      <c r="J1919" s="57">
        <v>50.52</v>
      </c>
      <c r="K1919" s="55" t="s">
        <v>4335</v>
      </c>
      <c r="L1919" s="55" t="s">
        <v>1644</v>
      </c>
      <c r="M1919" s="55" t="s">
        <v>4334</v>
      </c>
      <c r="N1919" s="56">
        <v>45808</v>
      </c>
      <c r="O1919" s="55" t="s">
        <v>1644</v>
      </c>
      <c r="P1919" s="55" t="s">
        <v>329</v>
      </c>
      <c r="Q1919" s="55" t="s">
        <v>330</v>
      </c>
      <c r="R1919" s="55" t="s">
        <v>1644</v>
      </c>
      <c r="S1919" s="55" t="s">
        <v>1644</v>
      </c>
      <c r="T1919" s="55" t="s">
        <v>1644</v>
      </c>
      <c r="U1919" s="55" t="s">
        <v>4036</v>
      </c>
      <c r="V1919" s="55" t="s">
        <v>1881</v>
      </c>
      <c r="W1919" s="55" t="s">
        <v>1644</v>
      </c>
      <c r="X1919" s="56"/>
      <c r="Y1919" s="55" t="s">
        <v>1644</v>
      </c>
      <c r="Z1919" s="56"/>
      <c r="AA1919" s="55" t="s">
        <v>1644</v>
      </c>
      <c r="AB1919" s="59">
        <v>793865</v>
      </c>
      <c r="AC1919" s="55" t="s">
        <v>1554</v>
      </c>
      <c r="AD1919" s="55" t="s">
        <v>1644</v>
      </c>
      <c r="AE1919" s="58">
        <v>0</v>
      </c>
      <c r="AF1919" s="55" t="s">
        <v>1644</v>
      </c>
      <c r="AG1919" s="55" t="s">
        <v>1644</v>
      </c>
      <c r="AH1919" s="55" t="s">
        <v>1644</v>
      </c>
      <c r="AI1919" s="55" t="s">
        <v>1644</v>
      </c>
      <c r="AJ1919" s="55" t="s">
        <v>1644</v>
      </c>
      <c r="AK1919" s="55" t="s">
        <v>1644</v>
      </c>
      <c r="AL1919" s="55" t="s">
        <v>1644</v>
      </c>
      <c r="AM1919" s="55" t="s">
        <v>3861</v>
      </c>
      <c r="AN1919" s="55" t="s">
        <v>1644</v>
      </c>
      <c r="AO1919" t="s">
        <v>3842</v>
      </c>
    </row>
    <row r="1920" spans="1:41" x14ac:dyDescent="0.25">
      <c r="A1920" s="56">
        <v>45808</v>
      </c>
      <c r="B1920" s="92" t="s">
        <v>3124</v>
      </c>
      <c r="C1920" s="55" t="s">
        <v>4334</v>
      </c>
      <c r="D1920" s="55" t="s">
        <v>3859</v>
      </c>
      <c r="E1920" s="55" t="s">
        <v>89</v>
      </c>
      <c r="F1920" s="55">
        <v>50900010</v>
      </c>
      <c r="G1920" s="55" t="s">
        <v>490</v>
      </c>
      <c r="H1920" s="55" t="s">
        <v>89</v>
      </c>
      <c r="I1920" s="57">
        <v>0</v>
      </c>
      <c r="J1920" s="57">
        <v>0</v>
      </c>
      <c r="K1920" s="55" t="s">
        <v>4335</v>
      </c>
      <c r="L1920" s="55" t="s">
        <v>1644</v>
      </c>
      <c r="M1920" s="55" t="s">
        <v>4334</v>
      </c>
      <c r="N1920" s="56">
        <v>45808</v>
      </c>
      <c r="O1920" s="55" t="s">
        <v>1644</v>
      </c>
      <c r="P1920" s="55" t="s">
        <v>4042</v>
      </c>
      <c r="Q1920" s="55" t="s">
        <v>4043</v>
      </c>
      <c r="R1920" s="55" t="s">
        <v>1644</v>
      </c>
      <c r="S1920" s="55" t="s">
        <v>1644</v>
      </c>
      <c r="T1920" s="55" t="s">
        <v>1644</v>
      </c>
      <c r="U1920" s="55" t="s">
        <v>4117</v>
      </c>
      <c r="V1920" s="55" t="s">
        <v>1881</v>
      </c>
      <c r="W1920" s="55" t="s">
        <v>1644</v>
      </c>
      <c r="X1920" s="56"/>
      <c r="Y1920" s="55" t="s">
        <v>1644</v>
      </c>
      <c r="Z1920" s="56"/>
      <c r="AA1920" s="55" t="s">
        <v>1644</v>
      </c>
      <c r="AB1920" s="59">
        <v>1</v>
      </c>
      <c r="AC1920" s="55" t="s">
        <v>1554</v>
      </c>
      <c r="AD1920" s="55" t="s">
        <v>1644</v>
      </c>
      <c r="AE1920" s="58">
        <v>0</v>
      </c>
      <c r="AF1920" s="55" t="s">
        <v>1644</v>
      </c>
      <c r="AG1920" s="55" t="s">
        <v>1644</v>
      </c>
      <c r="AH1920" s="55" t="s">
        <v>1644</v>
      </c>
      <c r="AI1920" s="55" t="s">
        <v>1644</v>
      </c>
      <c r="AJ1920" s="55" t="s">
        <v>1644</v>
      </c>
      <c r="AK1920" s="55" t="s">
        <v>1644</v>
      </c>
      <c r="AL1920" s="55" t="s">
        <v>1644</v>
      </c>
      <c r="AM1920" s="55" t="s">
        <v>3861</v>
      </c>
      <c r="AN1920" s="55" t="s">
        <v>1644</v>
      </c>
      <c r="AO1920" t="s">
        <v>4371</v>
      </c>
    </row>
    <row r="1921" spans="1:41" x14ac:dyDescent="0.25">
      <c r="A1921" s="56">
        <v>45808</v>
      </c>
      <c r="B1921" s="92" t="s">
        <v>3124</v>
      </c>
      <c r="C1921" s="55" t="s">
        <v>4334</v>
      </c>
      <c r="D1921" s="55" t="s">
        <v>3859</v>
      </c>
      <c r="E1921" s="55" t="s">
        <v>89</v>
      </c>
      <c r="F1921" s="55">
        <v>50900010</v>
      </c>
      <c r="G1921" s="55" t="s">
        <v>490</v>
      </c>
      <c r="H1921" s="55" t="s">
        <v>89</v>
      </c>
      <c r="I1921" s="57">
        <v>0</v>
      </c>
      <c r="J1921" s="57">
        <v>0</v>
      </c>
      <c r="K1921" s="55" t="s">
        <v>4335</v>
      </c>
      <c r="L1921" s="55" t="s">
        <v>1644</v>
      </c>
      <c r="M1921" s="55" t="s">
        <v>4334</v>
      </c>
      <c r="N1921" s="56">
        <v>45808</v>
      </c>
      <c r="O1921" s="55" t="s">
        <v>1644</v>
      </c>
      <c r="P1921" s="55" t="s">
        <v>329</v>
      </c>
      <c r="Q1921" s="55" t="s">
        <v>330</v>
      </c>
      <c r="R1921" s="55" t="s">
        <v>1644</v>
      </c>
      <c r="S1921" s="55" t="s">
        <v>1644</v>
      </c>
      <c r="T1921" s="55" t="s">
        <v>1644</v>
      </c>
      <c r="U1921" s="55" t="s">
        <v>4110</v>
      </c>
      <c r="V1921" s="55" t="s">
        <v>1881</v>
      </c>
      <c r="W1921" s="55" t="s">
        <v>1644</v>
      </c>
      <c r="X1921" s="56"/>
      <c r="Y1921" s="55" t="s">
        <v>1644</v>
      </c>
      <c r="Z1921" s="56"/>
      <c r="AA1921" s="55" t="s">
        <v>1644</v>
      </c>
      <c r="AB1921" s="59">
        <v>1</v>
      </c>
      <c r="AC1921" s="55" t="s">
        <v>1554</v>
      </c>
      <c r="AD1921" s="55" t="s">
        <v>1644</v>
      </c>
      <c r="AE1921" s="58">
        <v>0</v>
      </c>
      <c r="AF1921" s="55" t="s">
        <v>1644</v>
      </c>
      <c r="AG1921" s="55" t="s">
        <v>1644</v>
      </c>
      <c r="AH1921" s="55" t="s">
        <v>1644</v>
      </c>
      <c r="AI1921" s="55" t="s">
        <v>1644</v>
      </c>
      <c r="AJ1921" s="55" t="s">
        <v>1644</v>
      </c>
      <c r="AK1921" s="55" t="s">
        <v>1644</v>
      </c>
      <c r="AL1921" s="55" t="s">
        <v>1644</v>
      </c>
      <c r="AM1921" s="55" t="s">
        <v>3861</v>
      </c>
      <c r="AN1921" s="55" t="s">
        <v>1644</v>
      </c>
      <c r="AO1921" t="s">
        <v>3842</v>
      </c>
    </row>
    <row r="1922" spans="1:41" x14ac:dyDescent="0.25">
      <c r="A1922" s="56">
        <v>45808</v>
      </c>
      <c r="B1922" s="92" t="s">
        <v>3124</v>
      </c>
      <c r="C1922" s="55" t="s">
        <v>4334</v>
      </c>
      <c r="D1922" s="55" t="s">
        <v>3859</v>
      </c>
      <c r="E1922" s="55" t="s">
        <v>89</v>
      </c>
      <c r="F1922" s="55">
        <v>50900010</v>
      </c>
      <c r="G1922" s="55" t="s">
        <v>490</v>
      </c>
      <c r="H1922" s="55" t="s">
        <v>89</v>
      </c>
      <c r="I1922" s="57">
        <v>0.17</v>
      </c>
      <c r="J1922" s="57">
        <v>0.17</v>
      </c>
      <c r="K1922" s="55" t="s">
        <v>4335</v>
      </c>
      <c r="L1922" s="55" t="s">
        <v>1644</v>
      </c>
      <c r="M1922" s="55" t="s">
        <v>4334</v>
      </c>
      <c r="N1922" s="56">
        <v>45808</v>
      </c>
      <c r="O1922" s="55" t="s">
        <v>1644</v>
      </c>
      <c r="P1922" s="55" t="s">
        <v>329</v>
      </c>
      <c r="Q1922" s="55" t="s">
        <v>330</v>
      </c>
      <c r="R1922" s="55" t="s">
        <v>1644</v>
      </c>
      <c r="S1922" s="55" t="s">
        <v>1644</v>
      </c>
      <c r="T1922" s="55" t="s">
        <v>1644</v>
      </c>
      <c r="U1922" s="55" t="s">
        <v>4060</v>
      </c>
      <c r="V1922" s="55" t="s">
        <v>1718</v>
      </c>
      <c r="W1922" s="55" t="s">
        <v>1644</v>
      </c>
      <c r="X1922" s="56"/>
      <c r="Y1922" s="55" t="s">
        <v>1644</v>
      </c>
      <c r="Z1922" s="56"/>
      <c r="AA1922" s="55" t="s">
        <v>1644</v>
      </c>
      <c r="AB1922" s="59">
        <v>3143</v>
      </c>
      <c r="AC1922" s="55" t="s">
        <v>1554</v>
      </c>
      <c r="AD1922" s="55" t="s">
        <v>1644</v>
      </c>
      <c r="AE1922" s="58">
        <v>0</v>
      </c>
      <c r="AF1922" s="55" t="s">
        <v>1644</v>
      </c>
      <c r="AG1922" s="55" t="s">
        <v>1644</v>
      </c>
      <c r="AH1922" s="55" t="s">
        <v>1644</v>
      </c>
      <c r="AI1922" s="55" t="s">
        <v>1644</v>
      </c>
      <c r="AJ1922" s="55" t="s">
        <v>1644</v>
      </c>
      <c r="AK1922" s="55" t="s">
        <v>1644</v>
      </c>
      <c r="AL1922" s="55" t="s">
        <v>1644</v>
      </c>
      <c r="AM1922" s="55" t="s">
        <v>3861</v>
      </c>
      <c r="AN1922" s="55" t="s">
        <v>1644</v>
      </c>
      <c r="AO1922" t="s">
        <v>3842</v>
      </c>
    </row>
    <row r="1923" spans="1:41" x14ac:dyDescent="0.25">
      <c r="A1923" s="56">
        <v>45808</v>
      </c>
      <c r="B1923" s="92" t="s">
        <v>3124</v>
      </c>
      <c r="C1923" s="55" t="s">
        <v>4334</v>
      </c>
      <c r="D1923" s="55" t="s">
        <v>3859</v>
      </c>
      <c r="E1923" s="55" t="s">
        <v>89</v>
      </c>
      <c r="F1923" s="55">
        <v>50900020</v>
      </c>
      <c r="G1923" s="55" t="s">
        <v>492</v>
      </c>
      <c r="H1923" s="55" t="s">
        <v>89</v>
      </c>
      <c r="I1923" s="57">
        <v>434.17</v>
      </c>
      <c r="J1923" s="57">
        <v>434.17</v>
      </c>
      <c r="K1923" s="55" t="s">
        <v>4335</v>
      </c>
      <c r="L1923" s="55" t="s">
        <v>1644</v>
      </c>
      <c r="M1923" s="55" t="s">
        <v>4334</v>
      </c>
      <c r="N1923" s="56">
        <v>45808</v>
      </c>
      <c r="O1923" s="55" t="s">
        <v>1644</v>
      </c>
      <c r="P1923" s="55" t="s">
        <v>329</v>
      </c>
      <c r="Q1923" s="55" t="s">
        <v>330</v>
      </c>
      <c r="R1923" s="55" t="s">
        <v>1644</v>
      </c>
      <c r="S1923" s="55" t="s">
        <v>1644</v>
      </c>
      <c r="T1923" s="55" t="s">
        <v>1644</v>
      </c>
      <c r="U1923" s="55" t="s">
        <v>4057</v>
      </c>
      <c r="V1923" s="55" t="s">
        <v>1881</v>
      </c>
      <c r="W1923" s="55" t="s">
        <v>1644</v>
      </c>
      <c r="X1923" s="56"/>
      <c r="Y1923" s="55" t="s">
        <v>1644</v>
      </c>
      <c r="Z1923" s="56"/>
      <c r="AA1923" s="55" t="s">
        <v>1644</v>
      </c>
      <c r="AB1923" s="59">
        <v>6844600</v>
      </c>
      <c r="AC1923" s="55" t="s">
        <v>1554</v>
      </c>
      <c r="AD1923" s="55" t="s">
        <v>1644</v>
      </c>
      <c r="AE1923" s="58">
        <v>0</v>
      </c>
      <c r="AF1923" s="55" t="s">
        <v>1644</v>
      </c>
      <c r="AG1923" s="55" t="s">
        <v>1644</v>
      </c>
      <c r="AH1923" s="55" t="s">
        <v>1644</v>
      </c>
      <c r="AI1923" s="55" t="s">
        <v>1644</v>
      </c>
      <c r="AJ1923" s="55" t="s">
        <v>1644</v>
      </c>
      <c r="AK1923" s="55" t="s">
        <v>1644</v>
      </c>
      <c r="AL1923" s="55" t="s">
        <v>1644</v>
      </c>
      <c r="AM1923" s="55" t="s">
        <v>3861</v>
      </c>
      <c r="AN1923" s="55" t="s">
        <v>1644</v>
      </c>
      <c r="AO1923" t="s">
        <v>3842</v>
      </c>
    </row>
    <row r="1924" spans="1:41" x14ac:dyDescent="0.25">
      <c r="A1924" s="56">
        <v>45808</v>
      </c>
      <c r="B1924" s="92" t="s">
        <v>3124</v>
      </c>
      <c r="C1924" s="55" t="s">
        <v>4334</v>
      </c>
      <c r="D1924" s="55" t="s">
        <v>3859</v>
      </c>
      <c r="E1924" s="55" t="s">
        <v>89</v>
      </c>
      <c r="F1924" s="55">
        <v>50900010</v>
      </c>
      <c r="G1924" s="55" t="s">
        <v>490</v>
      </c>
      <c r="H1924" s="55" t="s">
        <v>89</v>
      </c>
      <c r="I1924" s="57">
        <v>0</v>
      </c>
      <c r="J1924" s="57">
        <v>0</v>
      </c>
      <c r="K1924" s="55" t="s">
        <v>4335</v>
      </c>
      <c r="L1924" s="55" t="s">
        <v>1644</v>
      </c>
      <c r="M1924" s="55" t="s">
        <v>4334</v>
      </c>
      <c r="N1924" s="56">
        <v>45808</v>
      </c>
      <c r="O1924" s="55" t="s">
        <v>1644</v>
      </c>
      <c r="P1924" s="55" t="s">
        <v>4042</v>
      </c>
      <c r="Q1924" s="55" t="s">
        <v>4043</v>
      </c>
      <c r="R1924" s="55" t="s">
        <v>1644</v>
      </c>
      <c r="S1924" s="55" t="s">
        <v>1644</v>
      </c>
      <c r="T1924" s="55" t="s">
        <v>1644</v>
      </c>
      <c r="U1924" s="55" t="s">
        <v>4097</v>
      </c>
      <c r="V1924" s="55" t="s">
        <v>1881</v>
      </c>
      <c r="W1924" s="55" t="s">
        <v>1644</v>
      </c>
      <c r="X1924" s="56"/>
      <c r="Y1924" s="55" t="s">
        <v>1644</v>
      </c>
      <c r="Z1924" s="56"/>
      <c r="AA1924" s="55" t="s">
        <v>1644</v>
      </c>
      <c r="AB1924" s="59">
        <v>1</v>
      </c>
      <c r="AC1924" s="55" t="s">
        <v>1554</v>
      </c>
      <c r="AD1924" s="55" t="s">
        <v>1644</v>
      </c>
      <c r="AE1924" s="58">
        <v>0</v>
      </c>
      <c r="AF1924" s="55" t="s">
        <v>1644</v>
      </c>
      <c r="AG1924" s="55" t="s">
        <v>1644</v>
      </c>
      <c r="AH1924" s="55" t="s">
        <v>1644</v>
      </c>
      <c r="AI1924" s="55" t="s">
        <v>1644</v>
      </c>
      <c r="AJ1924" s="55" t="s">
        <v>1644</v>
      </c>
      <c r="AK1924" s="55" t="s">
        <v>1644</v>
      </c>
      <c r="AL1924" s="55" t="s">
        <v>1644</v>
      </c>
      <c r="AM1924" s="55" t="s">
        <v>3861</v>
      </c>
      <c r="AN1924" s="55" t="s">
        <v>1644</v>
      </c>
      <c r="AO1924" t="s">
        <v>4371</v>
      </c>
    </row>
    <row r="1925" spans="1:41" x14ac:dyDescent="0.25">
      <c r="A1925" s="56">
        <v>45808</v>
      </c>
      <c r="B1925" s="92" t="s">
        <v>3124</v>
      </c>
      <c r="C1925" s="55" t="s">
        <v>4334</v>
      </c>
      <c r="D1925" s="55" t="s">
        <v>3859</v>
      </c>
      <c r="E1925" s="55" t="s">
        <v>89</v>
      </c>
      <c r="F1925" s="55">
        <v>50900010</v>
      </c>
      <c r="G1925" s="55" t="s">
        <v>490</v>
      </c>
      <c r="H1925" s="55" t="s">
        <v>89</v>
      </c>
      <c r="I1925" s="57">
        <v>0</v>
      </c>
      <c r="J1925" s="57">
        <v>0</v>
      </c>
      <c r="K1925" s="55" t="s">
        <v>4335</v>
      </c>
      <c r="L1925" s="55" t="s">
        <v>1644</v>
      </c>
      <c r="M1925" s="55" t="s">
        <v>4334</v>
      </c>
      <c r="N1925" s="56">
        <v>45808</v>
      </c>
      <c r="O1925" s="55" t="s">
        <v>1644</v>
      </c>
      <c r="P1925" s="55" t="s">
        <v>329</v>
      </c>
      <c r="Q1925" s="55" t="s">
        <v>330</v>
      </c>
      <c r="R1925" s="55" t="s">
        <v>1644</v>
      </c>
      <c r="S1925" s="55" t="s">
        <v>1644</v>
      </c>
      <c r="T1925" s="55" t="s">
        <v>1644</v>
      </c>
      <c r="U1925" s="55" t="s">
        <v>4067</v>
      </c>
      <c r="V1925" s="55" t="s">
        <v>1881</v>
      </c>
      <c r="W1925" s="55" t="s">
        <v>1644</v>
      </c>
      <c r="X1925" s="56"/>
      <c r="Y1925" s="55" t="s">
        <v>1644</v>
      </c>
      <c r="Z1925" s="56"/>
      <c r="AA1925" s="55" t="s">
        <v>1644</v>
      </c>
      <c r="AB1925" s="59">
        <v>1</v>
      </c>
      <c r="AC1925" s="55" t="s">
        <v>1554</v>
      </c>
      <c r="AD1925" s="55" t="s">
        <v>1644</v>
      </c>
      <c r="AE1925" s="58">
        <v>0</v>
      </c>
      <c r="AF1925" s="55" t="s">
        <v>1644</v>
      </c>
      <c r="AG1925" s="55" t="s">
        <v>1644</v>
      </c>
      <c r="AH1925" s="55" t="s">
        <v>1644</v>
      </c>
      <c r="AI1925" s="55" t="s">
        <v>1644</v>
      </c>
      <c r="AJ1925" s="55" t="s">
        <v>1644</v>
      </c>
      <c r="AK1925" s="55" t="s">
        <v>1644</v>
      </c>
      <c r="AL1925" s="55" t="s">
        <v>1644</v>
      </c>
      <c r="AM1925" s="55" t="s">
        <v>3861</v>
      </c>
      <c r="AN1925" s="55" t="s">
        <v>1644</v>
      </c>
      <c r="AO1925" t="s">
        <v>3842</v>
      </c>
    </row>
    <row r="1926" spans="1:41" x14ac:dyDescent="0.25">
      <c r="A1926" s="56">
        <v>45808</v>
      </c>
      <c r="B1926" s="92" t="s">
        <v>3124</v>
      </c>
      <c r="C1926" s="55" t="s">
        <v>4334</v>
      </c>
      <c r="D1926" s="55" t="s">
        <v>3859</v>
      </c>
      <c r="E1926" s="55" t="s">
        <v>89</v>
      </c>
      <c r="F1926" s="55">
        <v>50900010</v>
      </c>
      <c r="G1926" s="55" t="s">
        <v>490</v>
      </c>
      <c r="H1926" s="55" t="s">
        <v>89</v>
      </c>
      <c r="I1926" s="57">
        <v>0</v>
      </c>
      <c r="J1926" s="57">
        <v>0</v>
      </c>
      <c r="K1926" s="55" t="s">
        <v>4335</v>
      </c>
      <c r="L1926" s="55" t="s">
        <v>1644</v>
      </c>
      <c r="M1926" s="55" t="s">
        <v>4334</v>
      </c>
      <c r="N1926" s="56">
        <v>45808</v>
      </c>
      <c r="O1926" s="55" t="s">
        <v>1644</v>
      </c>
      <c r="P1926" s="55" t="s">
        <v>329</v>
      </c>
      <c r="Q1926" s="55" t="s">
        <v>330</v>
      </c>
      <c r="R1926" s="55" t="s">
        <v>1644</v>
      </c>
      <c r="S1926" s="55" t="s">
        <v>1644</v>
      </c>
      <c r="T1926" s="55" t="s">
        <v>1644</v>
      </c>
      <c r="U1926" s="55" t="s">
        <v>4088</v>
      </c>
      <c r="V1926" s="55" t="s">
        <v>1881</v>
      </c>
      <c r="W1926" s="55" t="s">
        <v>1644</v>
      </c>
      <c r="X1926" s="56"/>
      <c r="Y1926" s="55" t="s">
        <v>1644</v>
      </c>
      <c r="Z1926" s="56"/>
      <c r="AA1926" s="55" t="s">
        <v>1644</v>
      </c>
      <c r="AB1926" s="59">
        <v>1</v>
      </c>
      <c r="AC1926" s="55" t="s">
        <v>1554</v>
      </c>
      <c r="AD1926" s="55" t="s">
        <v>1644</v>
      </c>
      <c r="AE1926" s="58">
        <v>0</v>
      </c>
      <c r="AF1926" s="55" t="s">
        <v>1644</v>
      </c>
      <c r="AG1926" s="55" t="s">
        <v>1644</v>
      </c>
      <c r="AH1926" s="55" t="s">
        <v>1644</v>
      </c>
      <c r="AI1926" s="55" t="s">
        <v>1644</v>
      </c>
      <c r="AJ1926" s="55" t="s">
        <v>1644</v>
      </c>
      <c r="AK1926" s="55" t="s">
        <v>1644</v>
      </c>
      <c r="AL1926" s="55" t="s">
        <v>1644</v>
      </c>
      <c r="AM1926" s="55" t="s">
        <v>3861</v>
      </c>
      <c r="AN1926" s="55" t="s">
        <v>1644</v>
      </c>
      <c r="AO1926" t="s">
        <v>3842</v>
      </c>
    </row>
    <row r="1927" spans="1:41" x14ac:dyDescent="0.25">
      <c r="A1927" s="56">
        <v>45808</v>
      </c>
      <c r="B1927" s="92" t="s">
        <v>3124</v>
      </c>
      <c r="C1927" s="55" t="s">
        <v>4334</v>
      </c>
      <c r="D1927" s="55" t="s">
        <v>3859</v>
      </c>
      <c r="E1927" s="55" t="s">
        <v>89</v>
      </c>
      <c r="F1927" s="55">
        <v>50900010</v>
      </c>
      <c r="G1927" s="55" t="s">
        <v>490</v>
      </c>
      <c r="H1927" s="55" t="s">
        <v>89</v>
      </c>
      <c r="I1927" s="57">
        <v>0</v>
      </c>
      <c r="J1927" s="57">
        <v>0</v>
      </c>
      <c r="K1927" s="55" t="s">
        <v>4335</v>
      </c>
      <c r="L1927" s="55" t="s">
        <v>1644</v>
      </c>
      <c r="M1927" s="55" t="s">
        <v>4334</v>
      </c>
      <c r="N1927" s="56">
        <v>45808</v>
      </c>
      <c r="O1927" s="55" t="s">
        <v>1644</v>
      </c>
      <c r="P1927" s="55" t="s">
        <v>4042</v>
      </c>
      <c r="Q1927" s="55" t="s">
        <v>4043</v>
      </c>
      <c r="R1927" s="55" t="s">
        <v>1644</v>
      </c>
      <c r="S1927" s="55" t="s">
        <v>1644</v>
      </c>
      <c r="T1927" s="55" t="s">
        <v>1644</v>
      </c>
      <c r="U1927" s="55" t="s">
        <v>4118</v>
      </c>
      <c r="V1927" s="55" t="s">
        <v>1881</v>
      </c>
      <c r="W1927" s="55" t="s">
        <v>1644</v>
      </c>
      <c r="X1927" s="56"/>
      <c r="Y1927" s="55" t="s">
        <v>1644</v>
      </c>
      <c r="Z1927" s="56"/>
      <c r="AA1927" s="55" t="s">
        <v>1644</v>
      </c>
      <c r="AB1927" s="59">
        <v>1</v>
      </c>
      <c r="AC1927" s="55" t="s">
        <v>1554</v>
      </c>
      <c r="AD1927" s="55" t="s">
        <v>1644</v>
      </c>
      <c r="AE1927" s="58">
        <v>0</v>
      </c>
      <c r="AF1927" s="55" t="s">
        <v>1644</v>
      </c>
      <c r="AG1927" s="55" t="s">
        <v>1644</v>
      </c>
      <c r="AH1927" s="55" t="s">
        <v>1644</v>
      </c>
      <c r="AI1927" s="55" t="s">
        <v>1644</v>
      </c>
      <c r="AJ1927" s="55" t="s">
        <v>1644</v>
      </c>
      <c r="AK1927" s="55" t="s">
        <v>1644</v>
      </c>
      <c r="AL1927" s="55" t="s">
        <v>1644</v>
      </c>
      <c r="AM1927" s="55" t="s">
        <v>3861</v>
      </c>
      <c r="AN1927" s="55" t="s">
        <v>1644</v>
      </c>
      <c r="AO1927" t="s">
        <v>4371</v>
      </c>
    </row>
    <row r="1928" spans="1:41" x14ac:dyDescent="0.25">
      <c r="A1928" s="56">
        <v>45808</v>
      </c>
      <c r="B1928" s="92" t="s">
        <v>3124</v>
      </c>
      <c r="C1928" s="55" t="s">
        <v>4334</v>
      </c>
      <c r="D1928" s="55" t="s">
        <v>3859</v>
      </c>
      <c r="E1928" s="55" t="s">
        <v>89</v>
      </c>
      <c r="F1928" s="55">
        <v>50900010</v>
      </c>
      <c r="G1928" s="55" t="s">
        <v>490</v>
      </c>
      <c r="H1928" s="55" t="s">
        <v>89</v>
      </c>
      <c r="I1928" s="57">
        <v>0</v>
      </c>
      <c r="J1928" s="57">
        <v>0</v>
      </c>
      <c r="K1928" s="55" t="s">
        <v>4335</v>
      </c>
      <c r="L1928" s="55" t="s">
        <v>1644</v>
      </c>
      <c r="M1928" s="55" t="s">
        <v>4334</v>
      </c>
      <c r="N1928" s="56">
        <v>45808</v>
      </c>
      <c r="O1928" s="55" t="s">
        <v>1644</v>
      </c>
      <c r="P1928" s="55" t="s">
        <v>4042</v>
      </c>
      <c r="Q1928" s="55" t="s">
        <v>4043</v>
      </c>
      <c r="R1928" s="55" t="s">
        <v>1644</v>
      </c>
      <c r="S1928" s="55" t="s">
        <v>1644</v>
      </c>
      <c r="T1928" s="55" t="s">
        <v>1644</v>
      </c>
      <c r="U1928" s="55" t="s">
        <v>4054</v>
      </c>
      <c r="V1928" s="55" t="s">
        <v>1881</v>
      </c>
      <c r="W1928" s="55" t="s">
        <v>1644</v>
      </c>
      <c r="X1928" s="56"/>
      <c r="Y1928" s="55" t="s">
        <v>1644</v>
      </c>
      <c r="Z1928" s="56"/>
      <c r="AA1928" s="55" t="s">
        <v>1644</v>
      </c>
      <c r="AB1928" s="59">
        <v>1</v>
      </c>
      <c r="AC1928" s="55" t="s">
        <v>1554</v>
      </c>
      <c r="AD1928" s="55" t="s">
        <v>1644</v>
      </c>
      <c r="AE1928" s="58">
        <v>0</v>
      </c>
      <c r="AF1928" s="55" t="s">
        <v>1644</v>
      </c>
      <c r="AG1928" s="55" t="s">
        <v>1644</v>
      </c>
      <c r="AH1928" s="55" t="s">
        <v>1644</v>
      </c>
      <c r="AI1928" s="55" t="s">
        <v>1644</v>
      </c>
      <c r="AJ1928" s="55" t="s">
        <v>1644</v>
      </c>
      <c r="AK1928" s="55" t="s">
        <v>1644</v>
      </c>
      <c r="AL1928" s="55" t="s">
        <v>1644</v>
      </c>
      <c r="AM1928" s="55" t="s">
        <v>3861</v>
      </c>
      <c r="AN1928" s="55" t="s">
        <v>1644</v>
      </c>
      <c r="AO1928" t="s">
        <v>4371</v>
      </c>
    </row>
    <row r="1929" spans="1:41" x14ac:dyDescent="0.25">
      <c r="A1929" s="56">
        <v>45808</v>
      </c>
      <c r="B1929" s="92" t="s">
        <v>3124</v>
      </c>
      <c r="C1929" s="55" t="s">
        <v>4334</v>
      </c>
      <c r="D1929" s="55" t="s">
        <v>3859</v>
      </c>
      <c r="E1929" s="55" t="s">
        <v>89</v>
      </c>
      <c r="F1929" s="55">
        <v>50900020</v>
      </c>
      <c r="G1929" s="55" t="s">
        <v>492</v>
      </c>
      <c r="H1929" s="55" t="s">
        <v>89</v>
      </c>
      <c r="I1929" s="57">
        <v>4270.33</v>
      </c>
      <c r="J1929" s="57">
        <v>4270.33</v>
      </c>
      <c r="K1929" s="55" t="s">
        <v>4335</v>
      </c>
      <c r="L1929" s="55" t="s">
        <v>1644</v>
      </c>
      <c r="M1929" s="55" t="s">
        <v>4334</v>
      </c>
      <c r="N1929" s="56">
        <v>45808</v>
      </c>
      <c r="O1929" s="55" t="s">
        <v>1644</v>
      </c>
      <c r="P1929" s="55" t="s">
        <v>329</v>
      </c>
      <c r="Q1929" s="55" t="s">
        <v>330</v>
      </c>
      <c r="R1929" s="55" t="s">
        <v>1644</v>
      </c>
      <c r="S1929" s="55" t="s">
        <v>1644</v>
      </c>
      <c r="T1929" s="55" t="s">
        <v>1644</v>
      </c>
      <c r="U1929" s="55" t="s">
        <v>4076</v>
      </c>
      <c r="V1929" s="55" t="s">
        <v>1881</v>
      </c>
      <c r="W1929" s="55" t="s">
        <v>1644</v>
      </c>
      <c r="X1929" s="56"/>
      <c r="Y1929" s="55" t="s">
        <v>1644</v>
      </c>
      <c r="Z1929" s="56"/>
      <c r="AA1929" s="55" t="s">
        <v>1644</v>
      </c>
      <c r="AB1929" s="59">
        <v>71041266</v>
      </c>
      <c r="AC1929" s="55" t="s">
        <v>1554</v>
      </c>
      <c r="AD1929" s="55" t="s">
        <v>1644</v>
      </c>
      <c r="AE1929" s="58">
        <v>0</v>
      </c>
      <c r="AF1929" s="55" t="s">
        <v>1644</v>
      </c>
      <c r="AG1929" s="55" t="s">
        <v>1644</v>
      </c>
      <c r="AH1929" s="55" t="s">
        <v>1644</v>
      </c>
      <c r="AI1929" s="55" t="s">
        <v>1644</v>
      </c>
      <c r="AJ1929" s="55" t="s">
        <v>1644</v>
      </c>
      <c r="AK1929" s="55" t="s">
        <v>1644</v>
      </c>
      <c r="AL1929" s="55" t="s">
        <v>1644</v>
      </c>
      <c r="AM1929" s="55" t="s">
        <v>3861</v>
      </c>
      <c r="AN1929" s="55" t="s">
        <v>1644</v>
      </c>
      <c r="AO1929" t="s">
        <v>3842</v>
      </c>
    </row>
    <row r="1930" spans="1:41" x14ac:dyDescent="0.25">
      <c r="A1930" s="56">
        <v>45808</v>
      </c>
      <c r="B1930" s="92" t="s">
        <v>3124</v>
      </c>
      <c r="C1930" s="55" t="s">
        <v>4334</v>
      </c>
      <c r="D1930" s="55" t="s">
        <v>3859</v>
      </c>
      <c r="E1930" s="55" t="s">
        <v>89</v>
      </c>
      <c r="F1930" s="55">
        <v>50900010</v>
      </c>
      <c r="G1930" s="55" t="s">
        <v>490</v>
      </c>
      <c r="H1930" s="55" t="s">
        <v>89</v>
      </c>
      <c r="I1930" s="57">
        <v>0</v>
      </c>
      <c r="J1930" s="57">
        <v>0</v>
      </c>
      <c r="K1930" s="55" t="s">
        <v>4335</v>
      </c>
      <c r="L1930" s="55" t="s">
        <v>1644</v>
      </c>
      <c r="M1930" s="55" t="s">
        <v>4334</v>
      </c>
      <c r="N1930" s="56">
        <v>45808</v>
      </c>
      <c r="O1930" s="55" t="s">
        <v>1644</v>
      </c>
      <c r="P1930" s="55" t="s">
        <v>329</v>
      </c>
      <c r="Q1930" s="55" t="s">
        <v>330</v>
      </c>
      <c r="R1930" s="55" t="s">
        <v>1644</v>
      </c>
      <c r="S1930" s="55" t="s">
        <v>1644</v>
      </c>
      <c r="T1930" s="55" t="s">
        <v>1644</v>
      </c>
      <c r="U1930" s="55" t="s">
        <v>4096</v>
      </c>
      <c r="V1930" s="55" t="s">
        <v>1881</v>
      </c>
      <c r="W1930" s="55" t="s">
        <v>1644</v>
      </c>
      <c r="X1930" s="56"/>
      <c r="Y1930" s="55" t="s">
        <v>1644</v>
      </c>
      <c r="Z1930" s="56"/>
      <c r="AA1930" s="55" t="s">
        <v>1644</v>
      </c>
      <c r="AB1930" s="59">
        <v>1</v>
      </c>
      <c r="AC1930" s="55" t="s">
        <v>1554</v>
      </c>
      <c r="AD1930" s="55" t="s">
        <v>1644</v>
      </c>
      <c r="AE1930" s="58">
        <v>0</v>
      </c>
      <c r="AF1930" s="55" t="s">
        <v>1644</v>
      </c>
      <c r="AG1930" s="55" t="s">
        <v>1644</v>
      </c>
      <c r="AH1930" s="55" t="s">
        <v>1644</v>
      </c>
      <c r="AI1930" s="55" t="s">
        <v>1644</v>
      </c>
      <c r="AJ1930" s="55" t="s">
        <v>1644</v>
      </c>
      <c r="AK1930" s="55" t="s">
        <v>1644</v>
      </c>
      <c r="AL1930" s="55" t="s">
        <v>1644</v>
      </c>
      <c r="AM1930" s="55" t="s">
        <v>3861</v>
      </c>
      <c r="AN1930" s="55" t="s">
        <v>1644</v>
      </c>
      <c r="AO1930" t="s">
        <v>3842</v>
      </c>
    </row>
    <row r="1931" spans="1:41" x14ac:dyDescent="0.25">
      <c r="A1931" s="56">
        <v>45808</v>
      </c>
      <c r="B1931" s="92" t="s">
        <v>3124</v>
      </c>
      <c r="C1931" s="55" t="s">
        <v>4334</v>
      </c>
      <c r="D1931" s="55" t="s">
        <v>3859</v>
      </c>
      <c r="E1931" s="55" t="s">
        <v>89</v>
      </c>
      <c r="F1931" s="55">
        <v>50900020</v>
      </c>
      <c r="G1931" s="55" t="s">
        <v>492</v>
      </c>
      <c r="H1931" s="55" t="s">
        <v>89</v>
      </c>
      <c r="I1931" s="57">
        <v>736.41</v>
      </c>
      <c r="J1931" s="57">
        <v>736.41</v>
      </c>
      <c r="K1931" s="55" t="s">
        <v>4335</v>
      </c>
      <c r="L1931" s="55" t="s">
        <v>1644</v>
      </c>
      <c r="M1931" s="55" t="s">
        <v>4334</v>
      </c>
      <c r="N1931" s="56">
        <v>45808</v>
      </c>
      <c r="O1931" s="55" t="s">
        <v>1644</v>
      </c>
      <c r="P1931" s="55" t="s">
        <v>329</v>
      </c>
      <c r="Q1931" s="55" t="s">
        <v>330</v>
      </c>
      <c r="R1931" s="55" t="s">
        <v>1644</v>
      </c>
      <c r="S1931" s="55" t="s">
        <v>1644</v>
      </c>
      <c r="T1931" s="55" t="s">
        <v>1644</v>
      </c>
      <c r="U1931" s="55" t="s">
        <v>4047</v>
      </c>
      <c r="V1931" s="55" t="s">
        <v>1881</v>
      </c>
      <c r="W1931" s="55" t="s">
        <v>1644</v>
      </c>
      <c r="X1931" s="56"/>
      <c r="Y1931" s="55" t="s">
        <v>1644</v>
      </c>
      <c r="Z1931" s="56"/>
      <c r="AA1931" s="55" t="s">
        <v>1644</v>
      </c>
      <c r="AB1931" s="59">
        <v>11592833</v>
      </c>
      <c r="AC1931" s="55" t="s">
        <v>1554</v>
      </c>
      <c r="AD1931" s="55" t="s">
        <v>1644</v>
      </c>
      <c r="AE1931" s="58">
        <v>0</v>
      </c>
      <c r="AF1931" s="55" t="s">
        <v>1644</v>
      </c>
      <c r="AG1931" s="55" t="s">
        <v>1644</v>
      </c>
      <c r="AH1931" s="55" t="s">
        <v>1644</v>
      </c>
      <c r="AI1931" s="55" t="s">
        <v>1644</v>
      </c>
      <c r="AJ1931" s="55" t="s">
        <v>1644</v>
      </c>
      <c r="AK1931" s="55" t="s">
        <v>1644</v>
      </c>
      <c r="AL1931" s="55" t="s">
        <v>1644</v>
      </c>
      <c r="AM1931" s="55" t="s">
        <v>3861</v>
      </c>
      <c r="AN1931" s="55" t="s">
        <v>1644</v>
      </c>
      <c r="AO1931" t="s">
        <v>3842</v>
      </c>
    </row>
    <row r="1932" spans="1:41" x14ac:dyDescent="0.25">
      <c r="A1932" s="56">
        <v>45808</v>
      </c>
      <c r="B1932" s="92" t="s">
        <v>3124</v>
      </c>
      <c r="C1932" s="55" t="s">
        <v>4334</v>
      </c>
      <c r="D1932" s="55" t="s">
        <v>3859</v>
      </c>
      <c r="E1932" s="55" t="s">
        <v>89</v>
      </c>
      <c r="F1932" s="55">
        <v>50900010</v>
      </c>
      <c r="G1932" s="55" t="s">
        <v>490</v>
      </c>
      <c r="H1932" s="55" t="s">
        <v>89</v>
      </c>
      <c r="I1932" s="57">
        <v>50.31</v>
      </c>
      <c r="J1932" s="57">
        <v>50.31</v>
      </c>
      <c r="K1932" s="55" t="s">
        <v>4335</v>
      </c>
      <c r="L1932" s="55" t="s">
        <v>1644</v>
      </c>
      <c r="M1932" s="55" t="s">
        <v>4334</v>
      </c>
      <c r="N1932" s="56">
        <v>45808</v>
      </c>
      <c r="O1932" s="55" t="s">
        <v>1644</v>
      </c>
      <c r="P1932" s="55" t="s">
        <v>329</v>
      </c>
      <c r="Q1932" s="55" t="s">
        <v>330</v>
      </c>
      <c r="R1932" s="55" t="s">
        <v>1644</v>
      </c>
      <c r="S1932" s="55" t="s">
        <v>1644</v>
      </c>
      <c r="T1932" s="55" t="s">
        <v>1644</v>
      </c>
      <c r="U1932" s="55" t="s">
        <v>4034</v>
      </c>
      <c r="V1932" s="55" t="s">
        <v>1881</v>
      </c>
      <c r="W1932" s="55" t="s">
        <v>1644</v>
      </c>
      <c r="X1932" s="56"/>
      <c r="Y1932" s="55" t="s">
        <v>1644</v>
      </c>
      <c r="Z1932" s="56"/>
      <c r="AA1932" s="55" t="s">
        <v>1644</v>
      </c>
      <c r="AB1932" s="59">
        <v>862071</v>
      </c>
      <c r="AC1932" s="55" t="s">
        <v>1554</v>
      </c>
      <c r="AD1932" s="55" t="s">
        <v>1644</v>
      </c>
      <c r="AE1932" s="58">
        <v>0</v>
      </c>
      <c r="AF1932" s="55" t="s">
        <v>1644</v>
      </c>
      <c r="AG1932" s="55" t="s">
        <v>1644</v>
      </c>
      <c r="AH1932" s="55" t="s">
        <v>1644</v>
      </c>
      <c r="AI1932" s="55" t="s">
        <v>1644</v>
      </c>
      <c r="AJ1932" s="55" t="s">
        <v>1644</v>
      </c>
      <c r="AK1932" s="55" t="s">
        <v>1644</v>
      </c>
      <c r="AL1932" s="55" t="s">
        <v>1644</v>
      </c>
      <c r="AM1932" s="55" t="s">
        <v>3861</v>
      </c>
      <c r="AN1932" s="55" t="s">
        <v>1644</v>
      </c>
      <c r="AO1932" t="s">
        <v>3842</v>
      </c>
    </row>
    <row r="1933" spans="1:41" x14ac:dyDescent="0.25">
      <c r="A1933" s="56">
        <v>45808</v>
      </c>
      <c r="B1933" s="92" t="s">
        <v>3124</v>
      </c>
      <c r="C1933" s="55" t="s">
        <v>4334</v>
      </c>
      <c r="D1933" s="55" t="s">
        <v>3859</v>
      </c>
      <c r="E1933" s="55" t="s">
        <v>89</v>
      </c>
      <c r="F1933" s="55">
        <v>50900020</v>
      </c>
      <c r="G1933" s="55" t="s">
        <v>492</v>
      </c>
      <c r="H1933" s="55" t="s">
        <v>89</v>
      </c>
      <c r="I1933" s="57">
        <v>1028.8499999999999</v>
      </c>
      <c r="J1933" s="57">
        <v>1028.8499999999999</v>
      </c>
      <c r="K1933" s="55" t="s">
        <v>4335</v>
      </c>
      <c r="L1933" s="55" t="s">
        <v>1644</v>
      </c>
      <c r="M1933" s="55" t="s">
        <v>4334</v>
      </c>
      <c r="N1933" s="56">
        <v>45808</v>
      </c>
      <c r="O1933" s="55" t="s">
        <v>1644</v>
      </c>
      <c r="P1933" s="55" t="s">
        <v>329</v>
      </c>
      <c r="Q1933" s="55" t="s">
        <v>330</v>
      </c>
      <c r="R1933" s="55" t="s">
        <v>1644</v>
      </c>
      <c r="S1933" s="55" t="s">
        <v>1644</v>
      </c>
      <c r="T1933" s="55" t="s">
        <v>1644</v>
      </c>
      <c r="U1933" s="55" t="s">
        <v>4063</v>
      </c>
      <c r="V1933" s="55" t="s">
        <v>1881</v>
      </c>
      <c r="W1933" s="55" t="s">
        <v>1644</v>
      </c>
      <c r="X1933" s="56"/>
      <c r="Y1933" s="55" t="s">
        <v>1644</v>
      </c>
      <c r="Z1933" s="56"/>
      <c r="AA1933" s="55" t="s">
        <v>1644</v>
      </c>
      <c r="AB1933" s="59">
        <v>16577916</v>
      </c>
      <c r="AC1933" s="55" t="s">
        <v>1554</v>
      </c>
      <c r="AD1933" s="55" t="s">
        <v>1644</v>
      </c>
      <c r="AE1933" s="58">
        <v>0</v>
      </c>
      <c r="AF1933" s="55" t="s">
        <v>1644</v>
      </c>
      <c r="AG1933" s="55" t="s">
        <v>1644</v>
      </c>
      <c r="AH1933" s="55" t="s">
        <v>1644</v>
      </c>
      <c r="AI1933" s="55" t="s">
        <v>1644</v>
      </c>
      <c r="AJ1933" s="55" t="s">
        <v>1644</v>
      </c>
      <c r="AK1933" s="55" t="s">
        <v>1644</v>
      </c>
      <c r="AL1933" s="55" t="s">
        <v>1644</v>
      </c>
      <c r="AM1933" s="55" t="s">
        <v>3861</v>
      </c>
      <c r="AN1933" s="55" t="s">
        <v>1644</v>
      </c>
      <c r="AO1933" t="s">
        <v>3842</v>
      </c>
    </row>
    <row r="1934" spans="1:41" x14ac:dyDescent="0.25">
      <c r="A1934" s="56">
        <v>45808</v>
      </c>
      <c r="B1934" s="92" t="s">
        <v>3124</v>
      </c>
      <c r="C1934" s="55" t="s">
        <v>4334</v>
      </c>
      <c r="D1934" s="55" t="s">
        <v>3859</v>
      </c>
      <c r="E1934" s="55" t="s">
        <v>89</v>
      </c>
      <c r="F1934" s="55">
        <v>50900010</v>
      </c>
      <c r="G1934" s="55" t="s">
        <v>490</v>
      </c>
      <c r="H1934" s="55" t="s">
        <v>89</v>
      </c>
      <c r="I1934" s="57">
        <v>0.2</v>
      </c>
      <c r="J1934" s="57">
        <v>0.2</v>
      </c>
      <c r="K1934" s="55" t="s">
        <v>4335</v>
      </c>
      <c r="L1934" s="55" t="s">
        <v>1644</v>
      </c>
      <c r="M1934" s="55" t="s">
        <v>4334</v>
      </c>
      <c r="N1934" s="56">
        <v>45808</v>
      </c>
      <c r="O1934" s="55" t="s">
        <v>1644</v>
      </c>
      <c r="P1934" s="55" t="s">
        <v>329</v>
      </c>
      <c r="Q1934" s="55" t="s">
        <v>330</v>
      </c>
      <c r="R1934" s="55" t="s">
        <v>1644</v>
      </c>
      <c r="S1934" s="55" t="s">
        <v>1644</v>
      </c>
      <c r="T1934" s="55" t="s">
        <v>1644</v>
      </c>
      <c r="U1934" s="55" t="s">
        <v>4052</v>
      </c>
      <c r="V1934" s="55" t="s">
        <v>1718</v>
      </c>
      <c r="W1934" s="55" t="s">
        <v>1644</v>
      </c>
      <c r="X1934" s="56"/>
      <c r="Y1934" s="55" t="s">
        <v>1644</v>
      </c>
      <c r="Z1934" s="56"/>
      <c r="AA1934" s="55" t="s">
        <v>1644</v>
      </c>
      <c r="AB1934" s="59">
        <v>3769</v>
      </c>
      <c r="AC1934" s="55" t="s">
        <v>1554</v>
      </c>
      <c r="AD1934" s="55" t="s">
        <v>1644</v>
      </c>
      <c r="AE1934" s="58">
        <v>0</v>
      </c>
      <c r="AF1934" s="55" t="s">
        <v>1644</v>
      </c>
      <c r="AG1934" s="55" t="s">
        <v>1644</v>
      </c>
      <c r="AH1934" s="55" t="s">
        <v>1644</v>
      </c>
      <c r="AI1934" s="55" t="s">
        <v>1644</v>
      </c>
      <c r="AJ1934" s="55" t="s">
        <v>1644</v>
      </c>
      <c r="AK1934" s="55" t="s">
        <v>1644</v>
      </c>
      <c r="AL1934" s="55" t="s">
        <v>1644</v>
      </c>
      <c r="AM1934" s="55" t="s">
        <v>3861</v>
      </c>
      <c r="AN1934" s="55" t="s">
        <v>1644</v>
      </c>
      <c r="AO1934" t="s">
        <v>3842</v>
      </c>
    </row>
    <row r="1935" spans="1:41" x14ac:dyDescent="0.25">
      <c r="A1935" s="56">
        <v>45808</v>
      </c>
      <c r="B1935" s="92" t="s">
        <v>3124</v>
      </c>
      <c r="C1935" s="55" t="s">
        <v>4334</v>
      </c>
      <c r="D1935" s="55" t="s">
        <v>3859</v>
      </c>
      <c r="E1935" s="55" t="s">
        <v>89</v>
      </c>
      <c r="F1935" s="55">
        <v>50900010</v>
      </c>
      <c r="G1935" s="55" t="s">
        <v>490</v>
      </c>
      <c r="H1935" s="55" t="s">
        <v>89</v>
      </c>
      <c r="I1935" s="57">
        <v>0</v>
      </c>
      <c r="J1935" s="57">
        <v>0</v>
      </c>
      <c r="K1935" s="55" t="s">
        <v>4335</v>
      </c>
      <c r="L1935" s="55" t="s">
        <v>1644</v>
      </c>
      <c r="M1935" s="55" t="s">
        <v>4334</v>
      </c>
      <c r="N1935" s="56">
        <v>45808</v>
      </c>
      <c r="O1935" s="55" t="s">
        <v>1644</v>
      </c>
      <c r="P1935" s="55" t="s">
        <v>4042</v>
      </c>
      <c r="Q1935" s="55" t="s">
        <v>4043</v>
      </c>
      <c r="R1935" s="55" t="s">
        <v>1644</v>
      </c>
      <c r="S1935" s="55" t="s">
        <v>1644</v>
      </c>
      <c r="T1935" s="55" t="s">
        <v>1644</v>
      </c>
      <c r="U1935" s="55" t="s">
        <v>4075</v>
      </c>
      <c r="V1935" s="55" t="s">
        <v>1881</v>
      </c>
      <c r="W1935" s="55" t="s">
        <v>1644</v>
      </c>
      <c r="X1935" s="56"/>
      <c r="Y1935" s="55" t="s">
        <v>1644</v>
      </c>
      <c r="Z1935" s="56"/>
      <c r="AA1935" s="55" t="s">
        <v>1644</v>
      </c>
      <c r="AB1935" s="59">
        <v>1</v>
      </c>
      <c r="AC1935" s="55" t="s">
        <v>1554</v>
      </c>
      <c r="AD1935" s="55" t="s">
        <v>1644</v>
      </c>
      <c r="AE1935" s="58">
        <v>0</v>
      </c>
      <c r="AF1935" s="55" t="s">
        <v>1644</v>
      </c>
      <c r="AG1935" s="55" t="s">
        <v>1644</v>
      </c>
      <c r="AH1935" s="55" t="s">
        <v>1644</v>
      </c>
      <c r="AI1935" s="55" t="s">
        <v>1644</v>
      </c>
      <c r="AJ1935" s="55" t="s">
        <v>1644</v>
      </c>
      <c r="AK1935" s="55" t="s">
        <v>1644</v>
      </c>
      <c r="AL1935" s="55" t="s">
        <v>1644</v>
      </c>
      <c r="AM1935" s="55" t="s">
        <v>3861</v>
      </c>
      <c r="AN1935" s="55" t="s">
        <v>1644</v>
      </c>
      <c r="AO1935" t="s">
        <v>4371</v>
      </c>
    </row>
    <row r="1936" spans="1:41" x14ac:dyDescent="0.25">
      <c r="A1936" s="56">
        <v>45808</v>
      </c>
      <c r="B1936" s="92" t="s">
        <v>3124</v>
      </c>
      <c r="C1936" s="55" t="s">
        <v>4334</v>
      </c>
      <c r="D1936" s="55" t="s">
        <v>3859</v>
      </c>
      <c r="E1936" s="55" t="s">
        <v>89</v>
      </c>
      <c r="F1936" s="55">
        <v>50900020</v>
      </c>
      <c r="G1936" s="55" t="s">
        <v>492</v>
      </c>
      <c r="H1936" s="55" t="s">
        <v>89</v>
      </c>
      <c r="I1936" s="57">
        <v>780.65</v>
      </c>
      <c r="J1936" s="57">
        <v>780.65</v>
      </c>
      <c r="K1936" s="55" t="s">
        <v>4335</v>
      </c>
      <c r="L1936" s="55" t="s">
        <v>1644</v>
      </c>
      <c r="M1936" s="55" t="s">
        <v>4334</v>
      </c>
      <c r="N1936" s="56">
        <v>45808</v>
      </c>
      <c r="O1936" s="55" t="s">
        <v>1644</v>
      </c>
      <c r="P1936" s="55" t="s">
        <v>329</v>
      </c>
      <c r="Q1936" s="55" t="s">
        <v>330</v>
      </c>
      <c r="R1936" s="55" t="s">
        <v>1644</v>
      </c>
      <c r="S1936" s="55" t="s">
        <v>1644</v>
      </c>
      <c r="T1936" s="55" t="s">
        <v>1644</v>
      </c>
      <c r="U1936" s="55" t="s">
        <v>4100</v>
      </c>
      <c r="V1936" s="55" t="s">
        <v>1881</v>
      </c>
      <c r="W1936" s="55" t="s">
        <v>1644</v>
      </c>
      <c r="X1936" s="56"/>
      <c r="Y1936" s="55" t="s">
        <v>1644</v>
      </c>
      <c r="Z1936" s="56"/>
      <c r="AA1936" s="55" t="s">
        <v>1644</v>
      </c>
      <c r="AB1936" s="59">
        <v>12578643</v>
      </c>
      <c r="AC1936" s="55" t="s">
        <v>1554</v>
      </c>
      <c r="AD1936" s="55" t="s">
        <v>1644</v>
      </c>
      <c r="AE1936" s="58">
        <v>0</v>
      </c>
      <c r="AF1936" s="55" t="s">
        <v>1644</v>
      </c>
      <c r="AG1936" s="55" t="s">
        <v>1644</v>
      </c>
      <c r="AH1936" s="55" t="s">
        <v>1644</v>
      </c>
      <c r="AI1936" s="55" t="s">
        <v>1644</v>
      </c>
      <c r="AJ1936" s="55" t="s">
        <v>1644</v>
      </c>
      <c r="AK1936" s="55" t="s">
        <v>1644</v>
      </c>
      <c r="AL1936" s="55" t="s">
        <v>1644</v>
      </c>
      <c r="AM1936" s="55" t="s">
        <v>3861</v>
      </c>
      <c r="AN1936" s="55" t="s">
        <v>1644</v>
      </c>
      <c r="AO1936" t="s">
        <v>3842</v>
      </c>
    </row>
    <row r="1937" spans="1:41" x14ac:dyDescent="0.25">
      <c r="A1937" s="56">
        <v>45808</v>
      </c>
      <c r="B1937" s="92" t="s">
        <v>3124</v>
      </c>
      <c r="C1937" s="55" t="s">
        <v>4334</v>
      </c>
      <c r="D1937" s="55" t="s">
        <v>3859</v>
      </c>
      <c r="E1937" s="55" t="s">
        <v>89</v>
      </c>
      <c r="F1937" s="55">
        <v>50900010</v>
      </c>
      <c r="G1937" s="55" t="s">
        <v>490</v>
      </c>
      <c r="H1937" s="55" t="s">
        <v>89</v>
      </c>
      <c r="I1937" s="57">
        <v>0</v>
      </c>
      <c r="J1937" s="57">
        <v>0</v>
      </c>
      <c r="K1937" s="55" t="s">
        <v>4335</v>
      </c>
      <c r="L1937" s="55" t="s">
        <v>1644</v>
      </c>
      <c r="M1937" s="55" t="s">
        <v>4334</v>
      </c>
      <c r="N1937" s="56">
        <v>45808</v>
      </c>
      <c r="O1937" s="55" t="s">
        <v>1644</v>
      </c>
      <c r="P1937" s="55" t="s">
        <v>4042</v>
      </c>
      <c r="Q1937" s="55" t="s">
        <v>4043</v>
      </c>
      <c r="R1937" s="55" t="s">
        <v>1644</v>
      </c>
      <c r="S1937" s="55" t="s">
        <v>1644</v>
      </c>
      <c r="T1937" s="55" t="s">
        <v>1644</v>
      </c>
      <c r="U1937" s="55" t="s">
        <v>4068</v>
      </c>
      <c r="V1937" s="55" t="s">
        <v>1881</v>
      </c>
      <c r="W1937" s="55" t="s">
        <v>1644</v>
      </c>
      <c r="X1937" s="56"/>
      <c r="Y1937" s="55" t="s">
        <v>1644</v>
      </c>
      <c r="Z1937" s="56"/>
      <c r="AA1937" s="55" t="s">
        <v>1644</v>
      </c>
      <c r="AB1937" s="59">
        <v>1</v>
      </c>
      <c r="AC1937" s="55" t="s">
        <v>1554</v>
      </c>
      <c r="AD1937" s="55" t="s">
        <v>1644</v>
      </c>
      <c r="AE1937" s="58">
        <v>0</v>
      </c>
      <c r="AF1937" s="55" t="s">
        <v>1644</v>
      </c>
      <c r="AG1937" s="55" t="s">
        <v>1644</v>
      </c>
      <c r="AH1937" s="55" t="s">
        <v>1644</v>
      </c>
      <c r="AI1937" s="55" t="s">
        <v>1644</v>
      </c>
      <c r="AJ1937" s="55" t="s">
        <v>1644</v>
      </c>
      <c r="AK1937" s="55" t="s">
        <v>1644</v>
      </c>
      <c r="AL1937" s="55" t="s">
        <v>1644</v>
      </c>
      <c r="AM1937" s="55" t="s">
        <v>3861</v>
      </c>
      <c r="AN1937" s="55" t="s">
        <v>1644</v>
      </c>
      <c r="AO1937" t="s">
        <v>4371</v>
      </c>
    </row>
    <row r="1938" spans="1:41" x14ac:dyDescent="0.25">
      <c r="A1938" s="56">
        <v>45808</v>
      </c>
      <c r="B1938" s="92" t="s">
        <v>3124</v>
      </c>
      <c r="C1938" s="55" t="s">
        <v>4334</v>
      </c>
      <c r="D1938" s="55" t="s">
        <v>3859</v>
      </c>
      <c r="E1938" s="55" t="s">
        <v>89</v>
      </c>
      <c r="F1938" s="55">
        <v>50900010</v>
      </c>
      <c r="G1938" s="55" t="s">
        <v>490</v>
      </c>
      <c r="H1938" s="55" t="s">
        <v>89</v>
      </c>
      <c r="I1938" s="57">
        <v>167.62</v>
      </c>
      <c r="J1938" s="57">
        <v>167.62</v>
      </c>
      <c r="K1938" s="55" t="s">
        <v>4335</v>
      </c>
      <c r="L1938" s="55" t="s">
        <v>1644</v>
      </c>
      <c r="M1938" s="55" t="s">
        <v>4334</v>
      </c>
      <c r="N1938" s="56">
        <v>45808</v>
      </c>
      <c r="O1938" s="55" t="s">
        <v>1644</v>
      </c>
      <c r="P1938" s="55" t="s">
        <v>329</v>
      </c>
      <c r="Q1938" s="55" t="s">
        <v>330</v>
      </c>
      <c r="R1938" s="55" t="s">
        <v>1644</v>
      </c>
      <c r="S1938" s="55" t="s">
        <v>1644</v>
      </c>
      <c r="T1938" s="55" t="s">
        <v>1644</v>
      </c>
      <c r="U1938" s="55" t="s">
        <v>4040</v>
      </c>
      <c r="V1938" s="55" t="s">
        <v>1881</v>
      </c>
      <c r="W1938" s="55" t="s">
        <v>1644</v>
      </c>
      <c r="X1938" s="56"/>
      <c r="Y1938" s="55" t="s">
        <v>1644</v>
      </c>
      <c r="Z1938" s="56"/>
      <c r="AA1938" s="55" t="s">
        <v>1644</v>
      </c>
      <c r="AB1938" s="59">
        <v>3169082</v>
      </c>
      <c r="AC1938" s="55" t="s">
        <v>1554</v>
      </c>
      <c r="AD1938" s="55" t="s">
        <v>1644</v>
      </c>
      <c r="AE1938" s="58">
        <v>0</v>
      </c>
      <c r="AF1938" s="55" t="s">
        <v>1644</v>
      </c>
      <c r="AG1938" s="55" t="s">
        <v>1644</v>
      </c>
      <c r="AH1938" s="55" t="s">
        <v>1644</v>
      </c>
      <c r="AI1938" s="55" t="s">
        <v>1644</v>
      </c>
      <c r="AJ1938" s="55" t="s">
        <v>1644</v>
      </c>
      <c r="AK1938" s="55" t="s">
        <v>1644</v>
      </c>
      <c r="AL1938" s="55" t="s">
        <v>1644</v>
      </c>
      <c r="AM1938" s="55" t="s">
        <v>3861</v>
      </c>
      <c r="AN1938" s="55" t="s">
        <v>1644</v>
      </c>
      <c r="AO1938" t="s">
        <v>3842</v>
      </c>
    </row>
    <row r="1939" spans="1:41" x14ac:dyDescent="0.25">
      <c r="A1939" s="56">
        <v>45808</v>
      </c>
      <c r="B1939" s="92" t="s">
        <v>3124</v>
      </c>
      <c r="C1939" s="55" t="s">
        <v>4334</v>
      </c>
      <c r="D1939" s="55" t="s">
        <v>3859</v>
      </c>
      <c r="E1939" s="55" t="s">
        <v>89</v>
      </c>
      <c r="F1939" s="55">
        <v>50900010</v>
      </c>
      <c r="G1939" s="55" t="s">
        <v>490</v>
      </c>
      <c r="H1939" s="55" t="s">
        <v>89</v>
      </c>
      <c r="I1939" s="57">
        <v>0</v>
      </c>
      <c r="J1939" s="57">
        <v>0</v>
      </c>
      <c r="K1939" s="55" t="s">
        <v>4335</v>
      </c>
      <c r="L1939" s="55" t="s">
        <v>1644</v>
      </c>
      <c r="M1939" s="55" t="s">
        <v>4334</v>
      </c>
      <c r="N1939" s="56">
        <v>45808</v>
      </c>
      <c r="O1939" s="55" t="s">
        <v>1644</v>
      </c>
      <c r="P1939" s="55" t="s">
        <v>4042</v>
      </c>
      <c r="Q1939" s="55" t="s">
        <v>4043</v>
      </c>
      <c r="R1939" s="55" t="s">
        <v>1644</v>
      </c>
      <c r="S1939" s="55" t="s">
        <v>1644</v>
      </c>
      <c r="T1939" s="55" t="s">
        <v>1644</v>
      </c>
      <c r="U1939" s="55" t="s">
        <v>4087</v>
      </c>
      <c r="V1939" s="55" t="s">
        <v>1881</v>
      </c>
      <c r="W1939" s="55" t="s">
        <v>1644</v>
      </c>
      <c r="X1939" s="56"/>
      <c r="Y1939" s="55" t="s">
        <v>1644</v>
      </c>
      <c r="Z1939" s="56"/>
      <c r="AA1939" s="55" t="s">
        <v>1644</v>
      </c>
      <c r="AB1939" s="59">
        <v>1</v>
      </c>
      <c r="AC1939" s="55" t="s">
        <v>1554</v>
      </c>
      <c r="AD1939" s="55" t="s">
        <v>1644</v>
      </c>
      <c r="AE1939" s="58">
        <v>0</v>
      </c>
      <c r="AF1939" s="55" t="s">
        <v>1644</v>
      </c>
      <c r="AG1939" s="55" t="s">
        <v>1644</v>
      </c>
      <c r="AH1939" s="55" t="s">
        <v>1644</v>
      </c>
      <c r="AI1939" s="55" t="s">
        <v>1644</v>
      </c>
      <c r="AJ1939" s="55" t="s">
        <v>1644</v>
      </c>
      <c r="AK1939" s="55" t="s">
        <v>1644</v>
      </c>
      <c r="AL1939" s="55" t="s">
        <v>1644</v>
      </c>
      <c r="AM1939" s="55" t="s">
        <v>3861</v>
      </c>
      <c r="AN1939" s="55" t="s">
        <v>1644</v>
      </c>
      <c r="AO1939" t="s">
        <v>4371</v>
      </c>
    </row>
    <row r="1940" spans="1:41" x14ac:dyDescent="0.25">
      <c r="A1940" s="56">
        <v>45808</v>
      </c>
      <c r="B1940" s="92" t="s">
        <v>3124</v>
      </c>
      <c r="C1940" s="55" t="s">
        <v>4334</v>
      </c>
      <c r="D1940" s="55" t="s">
        <v>3859</v>
      </c>
      <c r="E1940" s="55" t="s">
        <v>89</v>
      </c>
      <c r="F1940" s="55">
        <v>50900010</v>
      </c>
      <c r="G1940" s="55" t="s">
        <v>490</v>
      </c>
      <c r="H1940" s="55" t="s">
        <v>89</v>
      </c>
      <c r="I1940" s="57">
        <v>3.16</v>
      </c>
      <c r="J1940" s="57">
        <v>3.16</v>
      </c>
      <c r="K1940" s="55" t="s">
        <v>4335</v>
      </c>
      <c r="L1940" s="55" t="s">
        <v>1644</v>
      </c>
      <c r="M1940" s="55" t="s">
        <v>4334</v>
      </c>
      <c r="N1940" s="56">
        <v>45808</v>
      </c>
      <c r="O1940" s="55" t="s">
        <v>1644</v>
      </c>
      <c r="P1940" s="55" t="s">
        <v>329</v>
      </c>
      <c r="Q1940" s="55" t="s">
        <v>330</v>
      </c>
      <c r="R1940" s="55" t="s">
        <v>1644</v>
      </c>
      <c r="S1940" s="55" t="s">
        <v>1644</v>
      </c>
      <c r="T1940" s="55" t="s">
        <v>1644</v>
      </c>
      <c r="U1940" s="55" t="s">
        <v>4040</v>
      </c>
      <c r="V1940" s="55" t="s">
        <v>1718</v>
      </c>
      <c r="W1940" s="55" t="s">
        <v>1644</v>
      </c>
      <c r="X1940" s="56"/>
      <c r="Y1940" s="55" t="s">
        <v>1644</v>
      </c>
      <c r="Z1940" s="56"/>
      <c r="AA1940" s="55" t="s">
        <v>1644</v>
      </c>
      <c r="AB1940" s="59">
        <v>59583</v>
      </c>
      <c r="AC1940" s="55" t="s">
        <v>1554</v>
      </c>
      <c r="AD1940" s="55" t="s">
        <v>1644</v>
      </c>
      <c r="AE1940" s="58">
        <v>0</v>
      </c>
      <c r="AF1940" s="55" t="s">
        <v>1644</v>
      </c>
      <c r="AG1940" s="55" t="s">
        <v>1644</v>
      </c>
      <c r="AH1940" s="55" t="s">
        <v>1644</v>
      </c>
      <c r="AI1940" s="55" t="s">
        <v>1644</v>
      </c>
      <c r="AJ1940" s="55" t="s">
        <v>1644</v>
      </c>
      <c r="AK1940" s="55" t="s">
        <v>1644</v>
      </c>
      <c r="AL1940" s="55" t="s">
        <v>1644</v>
      </c>
      <c r="AM1940" s="55" t="s">
        <v>3861</v>
      </c>
      <c r="AN1940" s="55" t="s">
        <v>1644</v>
      </c>
      <c r="AO1940" t="s">
        <v>3842</v>
      </c>
    </row>
    <row r="1941" spans="1:41" x14ac:dyDescent="0.25">
      <c r="A1941" s="56">
        <v>45808</v>
      </c>
      <c r="B1941" s="92" t="s">
        <v>3124</v>
      </c>
      <c r="C1941" s="55" t="s">
        <v>4334</v>
      </c>
      <c r="D1941" s="55" t="s">
        <v>3859</v>
      </c>
      <c r="E1941" s="55" t="s">
        <v>89</v>
      </c>
      <c r="F1941" s="55">
        <v>50900020</v>
      </c>
      <c r="G1941" s="55" t="s">
        <v>492</v>
      </c>
      <c r="H1941" s="55" t="s">
        <v>89</v>
      </c>
      <c r="I1941" s="57">
        <v>1062.8699999999999</v>
      </c>
      <c r="J1941" s="57">
        <v>1062.8699999999999</v>
      </c>
      <c r="K1941" s="55" t="s">
        <v>4335</v>
      </c>
      <c r="L1941" s="55" t="s">
        <v>1644</v>
      </c>
      <c r="M1941" s="55" t="s">
        <v>4334</v>
      </c>
      <c r="N1941" s="56">
        <v>45808</v>
      </c>
      <c r="O1941" s="55" t="s">
        <v>1644</v>
      </c>
      <c r="P1941" s="55" t="s">
        <v>329</v>
      </c>
      <c r="Q1941" s="55" t="s">
        <v>330</v>
      </c>
      <c r="R1941" s="55" t="s">
        <v>1644</v>
      </c>
      <c r="S1941" s="55" t="s">
        <v>1644</v>
      </c>
      <c r="T1941" s="55" t="s">
        <v>1644</v>
      </c>
      <c r="U1941" s="55" t="s">
        <v>4090</v>
      </c>
      <c r="V1941" s="55" t="s">
        <v>1881</v>
      </c>
      <c r="W1941" s="55" t="s">
        <v>1644</v>
      </c>
      <c r="X1941" s="56"/>
      <c r="Y1941" s="55" t="s">
        <v>1644</v>
      </c>
      <c r="Z1941" s="56"/>
      <c r="AA1941" s="55" t="s">
        <v>1644</v>
      </c>
      <c r="AB1941" s="59">
        <v>17126070</v>
      </c>
      <c r="AC1941" s="55" t="s">
        <v>1554</v>
      </c>
      <c r="AD1941" s="55" t="s">
        <v>1644</v>
      </c>
      <c r="AE1941" s="58">
        <v>0</v>
      </c>
      <c r="AF1941" s="55" t="s">
        <v>1644</v>
      </c>
      <c r="AG1941" s="55" t="s">
        <v>1644</v>
      </c>
      <c r="AH1941" s="55" t="s">
        <v>1644</v>
      </c>
      <c r="AI1941" s="55" t="s">
        <v>1644</v>
      </c>
      <c r="AJ1941" s="55" t="s">
        <v>1644</v>
      </c>
      <c r="AK1941" s="55" t="s">
        <v>1644</v>
      </c>
      <c r="AL1941" s="55" t="s">
        <v>1644</v>
      </c>
      <c r="AM1941" s="55" t="s">
        <v>3861</v>
      </c>
      <c r="AN1941" s="55" t="s">
        <v>1644</v>
      </c>
      <c r="AO1941" t="s">
        <v>3842</v>
      </c>
    </row>
    <row r="1942" spans="1:41" x14ac:dyDescent="0.25">
      <c r="A1942" s="56">
        <v>45808</v>
      </c>
      <c r="B1942" s="92" t="s">
        <v>3124</v>
      </c>
      <c r="C1942" s="55" t="s">
        <v>4334</v>
      </c>
      <c r="D1942" s="55" t="s">
        <v>3859</v>
      </c>
      <c r="E1942" s="55" t="s">
        <v>89</v>
      </c>
      <c r="F1942" s="55">
        <v>50900010</v>
      </c>
      <c r="G1942" s="55" t="s">
        <v>490</v>
      </c>
      <c r="H1942" s="55" t="s">
        <v>89</v>
      </c>
      <c r="I1942" s="57">
        <v>0</v>
      </c>
      <c r="J1942" s="57">
        <v>0</v>
      </c>
      <c r="K1942" s="55" t="s">
        <v>4335</v>
      </c>
      <c r="L1942" s="55" t="s">
        <v>1644</v>
      </c>
      <c r="M1942" s="55" t="s">
        <v>4334</v>
      </c>
      <c r="N1942" s="56">
        <v>45808</v>
      </c>
      <c r="O1942" s="55" t="s">
        <v>1644</v>
      </c>
      <c r="P1942" s="55" t="s">
        <v>4042</v>
      </c>
      <c r="Q1942" s="55" t="s">
        <v>4043</v>
      </c>
      <c r="R1942" s="55" t="s">
        <v>1644</v>
      </c>
      <c r="S1942" s="55" t="s">
        <v>1644</v>
      </c>
      <c r="T1942" s="55" t="s">
        <v>1644</v>
      </c>
      <c r="U1942" s="55" t="s">
        <v>4061</v>
      </c>
      <c r="V1942" s="55" t="s">
        <v>1881</v>
      </c>
      <c r="W1942" s="55" t="s">
        <v>1644</v>
      </c>
      <c r="X1942" s="56"/>
      <c r="Y1942" s="55" t="s">
        <v>1644</v>
      </c>
      <c r="Z1942" s="56"/>
      <c r="AA1942" s="55" t="s">
        <v>1644</v>
      </c>
      <c r="AB1942" s="59">
        <v>1</v>
      </c>
      <c r="AC1942" s="55" t="s">
        <v>1554</v>
      </c>
      <c r="AD1942" s="55" t="s">
        <v>1644</v>
      </c>
      <c r="AE1942" s="58">
        <v>0</v>
      </c>
      <c r="AF1942" s="55" t="s">
        <v>1644</v>
      </c>
      <c r="AG1942" s="55" t="s">
        <v>1644</v>
      </c>
      <c r="AH1942" s="55" t="s">
        <v>1644</v>
      </c>
      <c r="AI1942" s="55" t="s">
        <v>1644</v>
      </c>
      <c r="AJ1942" s="55" t="s">
        <v>1644</v>
      </c>
      <c r="AK1942" s="55" t="s">
        <v>1644</v>
      </c>
      <c r="AL1942" s="55" t="s">
        <v>1644</v>
      </c>
      <c r="AM1942" s="55" t="s">
        <v>3861</v>
      </c>
      <c r="AN1942" s="55" t="s">
        <v>1644</v>
      </c>
      <c r="AO1942" t="s">
        <v>4371</v>
      </c>
    </row>
    <row r="1943" spans="1:41" x14ac:dyDescent="0.25">
      <c r="A1943" s="56">
        <v>45808</v>
      </c>
      <c r="B1943" s="92" t="s">
        <v>3124</v>
      </c>
      <c r="C1943" s="55" t="s">
        <v>4334</v>
      </c>
      <c r="D1943" s="55" t="s">
        <v>3859</v>
      </c>
      <c r="E1943" s="55" t="s">
        <v>89</v>
      </c>
      <c r="F1943" s="55">
        <v>50900010</v>
      </c>
      <c r="G1943" s="55" t="s">
        <v>490</v>
      </c>
      <c r="H1943" s="55" t="s">
        <v>89</v>
      </c>
      <c r="I1943" s="57">
        <v>139.72999999999999</v>
      </c>
      <c r="J1943" s="57">
        <v>139.72999999999999</v>
      </c>
      <c r="K1943" s="55" t="s">
        <v>4335</v>
      </c>
      <c r="L1943" s="55" t="s">
        <v>1644</v>
      </c>
      <c r="M1943" s="55" t="s">
        <v>4334</v>
      </c>
      <c r="N1943" s="56">
        <v>45808</v>
      </c>
      <c r="O1943" s="55" t="s">
        <v>1644</v>
      </c>
      <c r="P1943" s="55" t="s">
        <v>329</v>
      </c>
      <c r="Q1943" s="55" t="s">
        <v>330</v>
      </c>
      <c r="R1943" s="55" t="s">
        <v>1644</v>
      </c>
      <c r="S1943" s="55" t="s">
        <v>1644</v>
      </c>
      <c r="T1943" s="55" t="s">
        <v>1644</v>
      </c>
      <c r="U1943" s="55" t="s">
        <v>4086</v>
      </c>
      <c r="V1943" s="55" t="s">
        <v>1881</v>
      </c>
      <c r="W1943" s="55" t="s">
        <v>1644</v>
      </c>
      <c r="X1943" s="56"/>
      <c r="Y1943" s="55" t="s">
        <v>1644</v>
      </c>
      <c r="Z1943" s="56"/>
      <c r="AA1943" s="55" t="s">
        <v>1644</v>
      </c>
      <c r="AB1943" s="59">
        <v>2235680</v>
      </c>
      <c r="AC1943" s="55" t="s">
        <v>1554</v>
      </c>
      <c r="AD1943" s="55" t="s">
        <v>1644</v>
      </c>
      <c r="AE1943" s="58">
        <v>0</v>
      </c>
      <c r="AF1943" s="55" t="s">
        <v>1644</v>
      </c>
      <c r="AG1943" s="55" t="s">
        <v>1644</v>
      </c>
      <c r="AH1943" s="55" t="s">
        <v>1644</v>
      </c>
      <c r="AI1943" s="55" t="s">
        <v>1644</v>
      </c>
      <c r="AJ1943" s="55" t="s">
        <v>1644</v>
      </c>
      <c r="AK1943" s="55" t="s">
        <v>1644</v>
      </c>
      <c r="AL1943" s="55" t="s">
        <v>1644</v>
      </c>
      <c r="AM1943" s="55" t="s">
        <v>3861</v>
      </c>
      <c r="AN1943" s="55" t="s">
        <v>1644</v>
      </c>
      <c r="AO1943" t="s">
        <v>3842</v>
      </c>
    </row>
    <row r="1944" spans="1:41" x14ac:dyDescent="0.25">
      <c r="A1944" s="56">
        <v>45808</v>
      </c>
      <c r="B1944" s="92" t="s">
        <v>3124</v>
      </c>
      <c r="C1944" s="55" t="s">
        <v>4334</v>
      </c>
      <c r="D1944" s="55" t="s">
        <v>3859</v>
      </c>
      <c r="E1944" s="55" t="s">
        <v>89</v>
      </c>
      <c r="F1944" s="55">
        <v>50900010</v>
      </c>
      <c r="G1944" s="55" t="s">
        <v>490</v>
      </c>
      <c r="H1944" s="55" t="s">
        <v>89</v>
      </c>
      <c r="I1944" s="57">
        <v>0</v>
      </c>
      <c r="J1944" s="57">
        <v>0</v>
      </c>
      <c r="K1944" s="55" t="s">
        <v>4335</v>
      </c>
      <c r="L1944" s="55" t="s">
        <v>1644</v>
      </c>
      <c r="M1944" s="55" t="s">
        <v>4334</v>
      </c>
      <c r="N1944" s="56">
        <v>45808</v>
      </c>
      <c r="O1944" s="55" t="s">
        <v>1644</v>
      </c>
      <c r="P1944" s="55" t="s">
        <v>329</v>
      </c>
      <c r="Q1944" s="55" t="s">
        <v>330</v>
      </c>
      <c r="R1944" s="55" t="s">
        <v>1644</v>
      </c>
      <c r="S1944" s="55" t="s">
        <v>1644</v>
      </c>
      <c r="T1944" s="55" t="s">
        <v>1644</v>
      </c>
      <c r="U1944" s="55" t="s">
        <v>4065</v>
      </c>
      <c r="V1944" s="55" t="s">
        <v>1881</v>
      </c>
      <c r="W1944" s="55" t="s">
        <v>1644</v>
      </c>
      <c r="X1944" s="56"/>
      <c r="Y1944" s="55" t="s">
        <v>1644</v>
      </c>
      <c r="Z1944" s="56"/>
      <c r="AA1944" s="55" t="s">
        <v>1644</v>
      </c>
      <c r="AB1944" s="59">
        <v>1</v>
      </c>
      <c r="AC1944" s="55" t="s">
        <v>1554</v>
      </c>
      <c r="AD1944" s="55" t="s">
        <v>1644</v>
      </c>
      <c r="AE1944" s="58">
        <v>0</v>
      </c>
      <c r="AF1944" s="55" t="s">
        <v>1644</v>
      </c>
      <c r="AG1944" s="55" t="s">
        <v>1644</v>
      </c>
      <c r="AH1944" s="55" t="s">
        <v>1644</v>
      </c>
      <c r="AI1944" s="55" t="s">
        <v>1644</v>
      </c>
      <c r="AJ1944" s="55" t="s">
        <v>1644</v>
      </c>
      <c r="AK1944" s="55" t="s">
        <v>1644</v>
      </c>
      <c r="AL1944" s="55" t="s">
        <v>1644</v>
      </c>
      <c r="AM1944" s="55" t="s">
        <v>3861</v>
      </c>
      <c r="AN1944" s="55" t="s">
        <v>1644</v>
      </c>
      <c r="AO1944" t="s">
        <v>3842</v>
      </c>
    </row>
    <row r="1945" spans="1:41" x14ac:dyDescent="0.25">
      <c r="A1945" s="56">
        <v>45808</v>
      </c>
      <c r="B1945" s="92" t="s">
        <v>3124</v>
      </c>
      <c r="C1945" s="55" t="s">
        <v>4334</v>
      </c>
      <c r="D1945" s="55" t="s">
        <v>3859</v>
      </c>
      <c r="E1945" s="55" t="s">
        <v>89</v>
      </c>
      <c r="F1945" s="55">
        <v>50900010</v>
      </c>
      <c r="G1945" s="55" t="s">
        <v>490</v>
      </c>
      <c r="H1945" s="55" t="s">
        <v>89</v>
      </c>
      <c r="I1945" s="57">
        <v>550.91</v>
      </c>
      <c r="J1945" s="57">
        <v>550.91</v>
      </c>
      <c r="K1945" s="55" t="s">
        <v>4335</v>
      </c>
      <c r="L1945" s="55" t="s">
        <v>1644</v>
      </c>
      <c r="M1945" s="55" t="s">
        <v>4334</v>
      </c>
      <c r="N1945" s="56">
        <v>45808</v>
      </c>
      <c r="O1945" s="55" t="s">
        <v>1644</v>
      </c>
      <c r="P1945" s="55" t="s">
        <v>329</v>
      </c>
      <c r="Q1945" s="55" t="s">
        <v>330</v>
      </c>
      <c r="R1945" s="55" t="s">
        <v>1644</v>
      </c>
      <c r="S1945" s="55" t="s">
        <v>1644</v>
      </c>
      <c r="T1945" s="55" t="s">
        <v>1644</v>
      </c>
      <c r="U1945" s="55" t="s">
        <v>4064</v>
      </c>
      <c r="V1945" s="55" t="s">
        <v>1881</v>
      </c>
      <c r="W1945" s="55" t="s">
        <v>1644</v>
      </c>
      <c r="X1945" s="56"/>
      <c r="Y1945" s="55" t="s">
        <v>1644</v>
      </c>
      <c r="Z1945" s="56"/>
      <c r="AA1945" s="55" t="s">
        <v>1644</v>
      </c>
      <c r="AB1945" s="59">
        <v>7991515</v>
      </c>
      <c r="AC1945" s="55" t="s">
        <v>1554</v>
      </c>
      <c r="AD1945" s="55" t="s">
        <v>1644</v>
      </c>
      <c r="AE1945" s="58">
        <v>0</v>
      </c>
      <c r="AF1945" s="55" t="s">
        <v>1644</v>
      </c>
      <c r="AG1945" s="55" t="s">
        <v>1644</v>
      </c>
      <c r="AH1945" s="55" t="s">
        <v>1644</v>
      </c>
      <c r="AI1945" s="55" t="s">
        <v>1644</v>
      </c>
      <c r="AJ1945" s="55" t="s">
        <v>1644</v>
      </c>
      <c r="AK1945" s="55" t="s">
        <v>1644</v>
      </c>
      <c r="AL1945" s="55" t="s">
        <v>1644</v>
      </c>
      <c r="AM1945" s="55" t="s">
        <v>3861</v>
      </c>
      <c r="AN1945" s="55" t="s">
        <v>1644</v>
      </c>
      <c r="AO1945" t="s">
        <v>3842</v>
      </c>
    </row>
    <row r="1946" spans="1:41" x14ac:dyDescent="0.25">
      <c r="A1946" s="56">
        <v>45808</v>
      </c>
      <c r="B1946" s="92" t="s">
        <v>3124</v>
      </c>
      <c r="C1946" s="55" t="s">
        <v>4334</v>
      </c>
      <c r="D1946" s="55" t="s">
        <v>3859</v>
      </c>
      <c r="E1946" s="55" t="s">
        <v>89</v>
      </c>
      <c r="F1946" s="55">
        <v>50900010</v>
      </c>
      <c r="G1946" s="55" t="s">
        <v>490</v>
      </c>
      <c r="H1946" s="55" t="s">
        <v>89</v>
      </c>
      <c r="I1946" s="57">
        <v>0</v>
      </c>
      <c r="J1946" s="57">
        <v>0</v>
      </c>
      <c r="K1946" s="55" t="s">
        <v>4335</v>
      </c>
      <c r="L1946" s="55" t="s">
        <v>1644</v>
      </c>
      <c r="M1946" s="55" t="s">
        <v>4334</v>
      </c>
      <c r="N1946" s="56">
        <v>45808</v>
      </c>
      <c r="O1946" s="55" t="s">
        <v>1644</v>
      </c>
      <c r="P1946" s="55" t="s">
        <v>4042</v>
      </c>
      <c r="Q1946" s="55" t="s">
        <v>4043</v>
      </c>
      <c r="R1946" s="55" t="s">
        <v>1644</v>
      </c>
      <c r="S1946" s="55" t="s">
        <v>1644</v>
      </c>
      <c r="T1946" s="55" t="s">
        <v>1644</v>
      </c>
      <c r="U1946" s="55" t="s">
        <v>4066</v>
      </c>
      <c r="V1946" s="55" t="s">
        <v>1881</v>
      </c>
      <c r="W1946" s="55" t="s">
        <v>1644</v>
      </c>
      <c r="X1946" s="56"/>
      <c r="Y1946" s="55" t="s">
        <v>1644</v>
      </c>
      <c r="Z1946" s="56"/>
      <c r="AA1946" s="55" t="s">
        <v>1644</v>
      </c>
      <c r="AB1946" s="59">
        <v>1</v>
      </c>
      <c r="AC1946" s="55" t="s">
        <v>1554</v>
      </c>
      <c r="AD1946" s="55" t="s">
        <v>1644</v>
      </c>
      <c r="AE1946" s="58">
        <v>0</v>
      </c>
      <c r="AF1946" s="55" t="s">
        <v>1644</v>
      </c>
      <c r="AG1946" s="55" t="s">
        <v>1644</v>
      </c>
      <c r="AH1946" s="55" t="s">
        <v>1644</v>
      </c>
      <c r="AI1946" s="55" t="s">
        <v>1644</v>
      </c>
      <c r="AJ1946" s="55" t="s">
        <v>1644</v>
      </c>
      <c r="AK1946" s="55" t="s">
        <v>1644</v>
      </c>
      <c r="AL1946" s="55" t="s">
        <v>1644</v>
      </c>
      <c r="AM1946" s="55" t="s">
        <v>3861</v>
      </c>
      <c r="AN1946" s="55" t="s">
        <v>1644</v>
      </c>
      <c r="AO1946" t="s">
        <v>4371</v>
      </c>
    </row>
    <row r="1947" spans="1:41" x14ac:dyDescent="0.25">
      <c r="A1947" s="56">
        <v>45808</v>
      </c>
      <c r="B1947" s="92" t="s">
        <v>3124</v>
      </c>
      <c r="C1947" s="55" t="s">
        <v>4334</v>
      </c>
      <c r="D1947" s="55" t="s">
        <v>3859</v>
      </c>
      <c r="E1947" s="55" t="s">
        <v>89</v>
      </c>
      <c r="F1947" s="55">
        <v>50900010</v>
      </c>
      <c r="G1947" s="55" t="s">
        <v>490</v>
      </c>
      <c r="H1947" s="55" t="s">
        <v>89</v>
      </c>
      <c r="I1947" s="57">
        <v>0</v>
      </c>
      <c r="J1947" s="57">
        <v>0</v>
      </c>
      <c r="K1947" s="55" t="s">
        <v>4335</v>
      </c>
      <c r="L1947" s="55" t="s">
        <v>1644</v>
      </c>
      <c r="M1947" s="55" t="s">
        <v>4334</v>
      </c>
      <c r="N1947" s="56">
        <v>45808</v>
      </c>
      <c r="O1947" s="55" t="s">
        <v>1644</v>
      </c>
      <c r="P1947" s="55" t="s">
        <v>4042</v>
      </c>
      <c r="Q1947" s="55" t="s">
        <v>4043</v>
      </c>
      <c r="R1947" s="55" t="s">
        <v>1644</v>
      </c>
      <c r="S1947" s="55" t="s">
        <v>1644</v>
      </c>
      <c r="T1947" s="55" t="s">
        <v>1644</v>
      </c>
      <c r="U1947" s="55" t="s">
        <v>4084</v>
      </c>
      <c r="V1947" s="55" t="s">
        <v>1881</v>
      </c>
      <c r="W1947" s="55" t="s">
        <v>1644</v>
      </c>
      <c r="X1947" s="56"/>
      <c r="Y1947" s="55" t="s">
        <v>1644</v>
      </c>
      <c r="Z1947" s="56"/>
      <c r="AA1947" s="55" t="s">
        <v>1644</v>
      </c>
      <c r="AB1947" s="59">
        <v>1</v>
      </c>
      <c r="AC1947" s="55" t="s">
        <v>1554</v>
      </c>
      <c r="AD1947" s="55" t="s">
        <v>1644</v>
      </c>
      <c r="AE1947" s="58">
        <v>0</v>
      </c>
      <c r="AF1947" s="55" t="s">
        <v>1644</v>
      </c>
      <c r="AG1947" s="55" t="s">
        <v>1644</v>
      </c>
      <c r="AH1947" s="55" t="s">
        <v>1644</v>
      </c>
      <c r="AI1947" s="55" t="s">
        <v>1644</v>
      </c>
      <c r="AJ1947" s="55" t="s">
        <v>1644</v>
      </c>
      <c r="AK1947" s="55" t="s">
        <v>1644</v>
      </c>
      <c r="AL1947" s="55" t="s">
        <v>1644</v>
      </c>
      <c r="AM1947" s="55" t="s">
        <v>3861</v>
      </c>
      <c r="AN1947" s="55" t="s">
        <v>1644</v>
      </c>
      <c r="AO1947" t="s">
        <v>4371</v>
      </c>
    </row>
    <row r="1948" spans="1:41" x14ac:dyDescent="0.25">
      <c r="A1948" s="56">
        <v>45808</v>
      </c>
      <c r="B1948" s="92" t="s">
        <v>3124</v>
      </c>
      <c r="C1948" s="55" t="s">
        <v>4334</v>
      </c>
      <c r="D1948" s="55" t="s">
        <v>3859</v>
      </c>
      <c r="E1948" s="55" t="s">
        <v>89</v>
      </c>
      <c r="F1948" s="55">
        <v>50900010</v>
      </c>
      <c r="G1948" s="55" t="s">
        <v>490</v>
      </c>
      <c r="H1948" s="55" t="s">
        <v>89</v>
      </c>
      <c r="I1948" s="57">
        <v>550.91</v>
      </c>
      <c r="J1948" s="57">
        <v>550.91</v>
      </c>
      <c r="K1948" s="55" t="s">
        <v>4335</v>
      </c>
      <c r="L1948" s="55" t="s">
        <v>1644</v>
      </c>
      <c r="M1948" s="55" t="s">
        <v>4334</v>
      </c>
      <c r="N1948" s="56">
        <v>45808</v>
      </c>
      <c r="O1948" s="55" t="s">
        <v>1644</v>
      </c>
      <c r="P1948" s="55" t="s">
        <v>329</v>
      </c>
      <c r="Q1948" s="55" t="s">
        <v>330</v>
      </c>
      <c r="R1948" s="55" t="s">
        <v>1644</v>
      </c>
      <c r="S1948" s="55" t="s">
        <v>1644</v>
      </c>
      <c r="T1948" s="55" t="s">
        <v>1644</v>
      </c>
      <c r="U1948" s="55" t="s">
        <v>4056</v>
      </c>
      <c r="V1948" s="55" t="s">
        <v>1881</v>
      </c>
      <c r="W1948" s="55" t="s">
        <v>1644</v>
      </c>
      <c r="X1948" s="56"/>
      <c r="Y1948" s="55" t="s">
        <v>1644</v>
      </c>
      <c r="Z1948" s="56"/>
      <c r="AA1948" s="55" t="s">
        <v>1644</v>
      </c>
      <c r="AB1948" s="59">
        <v>9245536</v>
      </c>
      <c r="AC1948" s="55" t="s">
        <v>1554</v>
      </c>
      <c r="AD1948" s="55" t="s">
        <v>1644</v>
      </c>
      <c r="AE1948" s="58">
        <v>0</v>
      </c>
      <c r="AF1948" s="55" t="s">
        <v>1644</v>
      </c>
      <c r="AG1948" s="55" t="s">
        <v>1644</v>
      </c>
      <c r="AH1948" s="55" t="s">
        <v>1644</v>
      </c>
      <c r="AI1948" s="55" t="s">
        <v>1644</v>
      </c>
      <c r="AJ1948" s="55" t="s">
        <v>1644</v>
      </c>
      <c r="AK1948" s="55" t="s">
        <v>1644</v>
      </c>
      <c r="AL1948" s="55" t="s">
        <v>1644</v>
      </c>
      <c r="AM1948" s="55" t="s">
        <v>3861</v>
      </c>
      <c r="AN1948" s="55" t="s">
        <v>1644</v>
      </c>
      <c r="AO1948" t="s">
        <v>3842</v>
      </c>
    </row>
    <row r="1949" spans="1:41" x14ac:dyDescent="0.25">
      <c r="A1949" s="56">
        <v>45808</v>
      </c>
      <c r="B1949" s="92" t="s">
        <v>3124</v>
      </c>
      <c r="C1949" s="55" t="s">
        <v>4334</v>
      </c>
      <c r="D1949" s="55" t="s">
        <v>3859</v>
      </c>
      <c r="E1949" s="55" t="s">
        <v>89</v>
      </c>
      <c r="F1949" s="55">
        <v>50900020</v>
      </c>
      <c r="G1949" s="55" t="s">
        <v>492</v>
      </c>
      <c r="H1949" s="55" t="s">
        <v>89</v>
      </c>
      <c r="I1949" s="57">
        <v>925.17</v>
      </c>
      <c r="J1949" s="57">
        <v>925.17</v>
      </c>
      <c r="K1949" s="55" t="s">
        <v>4335</v>
      </c>
      <c r="L1949" s="55" t="s">
        <v>1644</v>
      </c>
      <c r="M1949" s="55" t="s">
        <v>4334</v>
      </c>
      <c r="N1949" s="56">
        <v>45808</v>
      </c>
      <c r="O1949" s="55" t="s">
        <v>1644</v>
      </c>
      <c r="P1949" s="55" t="s">
        <v>329</v>
      </c>
      <c r="Q1949" s="55" t="s">
        <v>330</v>
      </c>
      <c r="R1949" s="55" t="s">
        <v>1644</v>
      </c>
      <c r="S1949" s="55" t="s">
        <v>1644</v>
      </c>
      <c r="T1949" s="55" t="s">
        <v>1644</v>
      </c>
      <c r="U1949" s="55" t="s">
        <v>4073</v>
      </c>
      <c r="V1949" s="55" t="s">
        <v>1881</v>
      </c>
      <c r="W1949" s="55" t="s">
        <v>1644</v>
      </c>
      <c r="X1949" s="56"/>
      <c r="Y1949" s="55" t="s">
        <v>1644</v>
      </c>
      <c r="Z1949" s="56"/>
      <c r="AA1949" s="55" t="s">
        <v>1644</v>
      </c>
      <c r="AB1949" s="59">
        <v>14907255</v>
      </c>
      <c r="AC1949" s="55" t="s">
        <v>1554</v>
      </c>
      <c r="AD1949" s="55" t="s">
        <v>1644</v>
      </c>
      <c r="AE1949" s="58">
        <v>0</v>
      </c>
      <c r="AF1949" s="55" t="s">
        <v>1644</v>
      </c>
      <c r="AG1949" s="55" t="s">
        <v>1644</v>
      </c>
      <c r="AH1949" s="55" t="s">
        <v>1644</v>
      </c>
      <c r="AI1949" s="55" t="s">
        <v>1644</v>
      </c>
      <c r="AJ1949" s="55" t="s">
        <v>1644</v>
      </c>
      <c r="AK1949" s="55" t="s">
        <v>1644</v>
      </c>
      <c r="AL1949" s="55" t="s">
        <v>1644</v>
      </c>
      <c r="AM1949" s="55" t="s">
        <v>3861</v>
      </c>
      <c r="AN1949" s="55" t="s">
        <v>1644</v>
      </c>
      <c r="AO1949" t="s">
        <v>3842</v>
      </c>
    </row>
    <row r="1950" spans="1:41" x14ac:dyDescent="0.25">
      <c r="A1950" s="56">
        <v>45808</v>
      </c>
      <c r="B1950" s="92" t="s">
        <v>3124</v>
      </c>
      <c r="C1950" s="55" t="s">
        <v>4334</v>
      </c>
      <c r="D1950" s="55" t="s">
        <v>3859</v>
      </c>
      <c r="E1950" s="55" t="s">
        <v>89</v>
      </c>
      <c r="F1950" s="55">
        <v>50900010</v>
      </c>
      <c r="G1950" s="55" t="s">
        <v>490</v>
      </c>
      <c r="H1950" s="55" t="s">
        <v>89</v>
      </c>
      <c r="I1950" s="57">
        <v>0</v>
      </c>
      <c r="J1950" s="57">
        <v>0</v>
      </c>
      <c r="K1950" s="55" t="s">
        <v>4335</v>
      </c>
      <c r="L1950" s="55" t="s">
        <v>1644</v>
      </c>
      <c r="M1950" s="55" t="s">
        <v>4334</v>
      </c>
      <c r="N1950" s="56">
        <v>45808</v>
      </c>
      <c r="O1950" s="55" t="s">
        <v>1644</v>
      </c>
      <c r="P1950" s="55" t="s">
        <v>4042</v>
      </c>
      <c r="Q1950" s="55" t="s">
        <v>4043</v>
      </c>
      <c r="R1950" s="55" t="s">
        <v>1644</v>
      </c>
      <c r="S1950" s="55" t="s">
        <v>1644</v>
      </c>
      <c r="T1950" s="55" t="s">
        <v>1644</v>
      </c>
      <c r="U1950" s="55" t="s">
        <v>4111</v>
      </c>
      <c r="V1950" s="55" t="s">
        <v>1881</v>
      </c>
      <c r="W1950" s="55" t="s">
        <v>1644</v>
      </c>
      <c r="X1950" s="56"/>
      <c r="Y1950" s="55" t="s">
        <v>1644</v>
      </c>
      <c r="Z1950" s="56"/>
      <c r="AA1950" s="55" t="s">
        <v>1644</v>
      </c>
      <c r="AB1950" s="59">
        <v>1</v>
      </c>
      <c r="AC1950" s="55" t="s">
        <v>1554</v>
      </c>
      <c r="AD1950" s="55" t="s">
        <v>1644</v>
      </c>
      <c r="AE1950" s="58">
        <v>0</v>
      </c>
      <c r="AF1950" s="55" t="s">
        <v>1644</v>
      </c>
      <c r="AG1950" s="55" t="s">
        <v>1644</v>
      </c>
      <c r="AH1950" s="55" t="s">
        <v>1644</v>
      </c>
      <c r="AI1950" s="55" t="s">
        <v>1644</v>
      </c>
      <c r="AJ1950" s="55" t="s">
        <v>1644</v>
      </c>
      <c r="AK1950" s="55" t="s">
        <v>1644</v>
      </c>
      <c r="AL1950" s="55" t="s">
        <v>1644</v>
      </c>
      <c r="AM1950" s="55" t="s">
        <v>3861</v>
      </c>
      <c r="AN1950" s="55" t="s">
        <v>1644</v>
      </c>
      <c r="AO1950" t="s">
        <v>4371</v>
      </c>
    </row>
    <row r="1951" spans="1:41" x14ac:dyDescent="0.25">
      <c r="A1951" s="56">
        <v>45808</v>
      </c>
      <c r="B1951" s="92" t="s">
        <v>3124</v>
      </c>
      <c r="C1951" s="55" t="s">
        <v>4334</v>
      </c>
      <c r="D1951" s="55" t="s">
        <v>3859</v>
      </c>
      <c r="E1951" s="55" t="s">
        <v>89</v>
      </c>
      <c r="F1951" s="55">
        <v>50900020</v>
      </c>
      <c r="G1951" s="55" t="s">
        <v>492</v>
      </c>
      <c r="H1951" s="55" t="s">
        <v>89</v>
      </c>
      <c r="I1951" s="57">
        <v>434.17</v>
      </c>
      <c r="J1951" s="57">
        <v>434.17</v>
      </c>
      <c r="K1951" s="55" t="s">
        <v>4335</v>
      </c>
      <c r="L1951" s="55" t="s">
        <v>1644</v>
      </c>
      <c r="M1951" s="55" t="s">
        <v>4334</v>
      </c>
      <c r="N1951" s="56">
        <v>45808</v>
      </c>
      <c r="O1951" s="55" t="s">
        <v>1644</v>
      </c>
      <c r="P1951" s="55" t="s">
        <v>329</v>
      </c>
      <c r="Q1951" s="55" t="s">
        <v>330</v>
      </c>
      <c r="R1951" s="55" t="s">
        <v>1644</v>
      </c>
      <c r="S1951" s="55" t="s">
        <v>1644</v>
      </c>
      <c r="T1951" s="55" t="s">
        <v>1644</v>
      </c>
      <c r="U1951" s="55" t="s">
        <v>4072</v>
      </c>
      <c r="V1951" s="55" t="s">
        <v>1881</v>
      </c>
      <c r="W1951" s="55" t="s">
        <v>1644</v>
      </c>
      <c r="X1951" s="56"/>
      <c r="Y1951" s="55" t="s">
        <v>1644</v>
      </c>
      <c r="Z1951" s="56"/>
      <c r="AA1951" s="55" t="s">
        <v>1644</v>
      </c>
      <c r="AB1951" s="59">
        <v>6885741</v>
      </c>
      <c r="AC1951" s="55" t="s">
        <v>1554</v>
      </c>
      <c r="AD1951" s="55" t="s">
        <v>1644</v>
      </c>
      <c r="AE1951" s="58">
        <v>0</v>
      </c>
      <c r="AF1951" s="55" t="s">
        <v>1644</v>
      </c>
      <c r="AG1951" s="55" t="s">
        <v>1644</v>
      </c>
      <c r="AH1951" s="55" t="s">
        <v>1644</v>
      </c>
      <c r="AI1951" s="55" t="s">
        <v>1644</v>
      </c>
      <c r="AJ1951" s="55" t="s">
        <v>1644</v>
      </c>
      <c r="AK1951" s="55" t="s">
        <v>1644</v>
      </c>
      <c r="AL1951" s="55" t="s">
        <v>1644</v>
      </c>
      <c r="AM1951" s="55" t="s">
        <v>3861</v>
      </c>
      <c r="AN1951" s="55" t="s">
        <v>1644</v>
      </c>
      <c r="AO1951" t="s">
        <v>3842</v>
      </c>
    </row>
    <row r="1952" spans="1:41" x14ac:dyDescent="0.25">
      <c r="A1952" s="56">
        <v>45808</v>
      </c>
      <c r="B1952" s="92" t="s">
        <v>3124</v>
      </c>
      <c r="C1952" s="55" t="s">
        <v>4334</v>
      </c>
      <c r="D1952" s="55" t="s">
        <v>3859</v>
      </c>
      <c r="E1952" s="55" t="s">
        <v>89</v>
      </c>
      <c r="F1952" s="55">
        <v>50900010</v>
      </c>
      <c r="G1952" s="55" t="s">
        <v>490</v>
      </c>
      <c r="H1952" s="55" t="s">
        <v>89</v>
      </c>
      <c r="I1952" s="57">
        <v>0</v>
      </c>
      <c r="J1952" s="57">
        <v>0</v>
      </c>
      <c r="K1952" s="55" t="s">
        <v>4335</v>
      </c>
      <c r="L1952" s="55" t="s">
        <v>1644</v>
      </c>
      <c r="M1952" s="55" t="s">
        <v>4334</v>
      </c>
      <c r="N1952" s="56">
        <v>45808</v>
      </c>
      <c r="O1952" s="55" t="s">
        <v>1644</v>
      </c>
      <c r="P1952" s="55" t="s">
        <v>4042</v>
      </c>
      <c r="Q1952" s="55" t="s">
        <v>4043</v>
      </c>
      <c r="R1952" s="55" t="s">
        <v>1644</v>
      </c>
      <c r="S1952" s="55" t="s">
        <v>1644</v>
      </c>
      <c r="T1952" s="55" t="s">
        <v>1644</v>
      </c>
      <c r="U1952" s="55" t="s">
        <v>4114</v>
      </c>
      <c r="V1952" s="55" t="s">
        <v>1881</v>
      </c>
      <c r="W1952" s="55" t="s">
        <v>1644</v>
      </c>
      <c r="X1952" s="56"/>
      <c r="Y1952" s="55" t="s">
        <v>1644</v>
      </c>
      <c r="Z1952" s="56"/>
      <c r="AA1952" s="55" t="s">
        <v>1644</v>
      </c>
      <c r="AB1952" s="59">
        <v>1</v>
      </c>
      <c r="AC1952" s="55" t="s">
        <v>1554</v>
      </c>
      <c r="AD1952" s="55" t="s">
        <v>1644</v>
      </c>
      <c r="AE1952" s="58">
        <v>0</v>
      </c>
      <c r="AF1952" s="55" t="s">
        <v>1644</v>
      </c>
      <c r="AG1952" s="55" t="s">
        <v>1644</v>
      </c>
      <c r="AH1952" s="55" t="s">
        <v>1644</v>
      </c>
      <c r="AI1952" s="55" t="s">
        <v>1644</v>
      </c>
      <c r="AJ1952" s="55" t="s">
        <v>1644</v>
      </c>
      <c r="AK1952" s="55" t="s">
        <v>1644</v>
      </c>
      <c r="AL1952" s="55" t="s">
        <v>1644</v>
      </c>
      <c r="AM1952" s="55" t="s">
        <v>3861</v>
      </c>
      <c r="AN1952" s="55" t="s">
        <v>1644</v>
      </c>
      <c r="AO1952" t="s">
        <v>4371</v>
      </c>
    </row>
    <row r="1953" spans="1:41" x14ac:dyDescent="0.25">
      <c r="A1953" s="56">
        <v>45808</v>
      </c>
      <c r="B1953" s="92" t="s">
        <v>3124</v>
      </c>
      <c r="C1953" s="55" t="s">
        <v>4334</v>
      </c>
      <c r="D1953" s="55" t="s">
        <v>3859</v>
      </c>
      <c r="E1953" s="55" t="s">
        <v>89</v>
      </c>
      <c r="F1953" s="55">
        <v>50900020</v>
      </c>
      <c r="G1953" s="55" t="s">
        <v>492</v>
      </c>
      <c r="H1953" s="55" t="s">
        <v>89</v>
      </c>
      <c r="I1953" s="57">
        <v>921.67</v>
      </c>
      <c r="J1953" s="57">
        <v>921.67</v>
      </c>
      <c r="K1953" s="55" t="s">
        <v>4335</v>
      </c>
      <c r="L1953" s="55" t="s">
        <v>1644</v>
      </c>
      <c r="M1953" s="55" t="s">
        <v>4334</v>
      </c>
      <c r="N1953" s="56">
        <v>45808</v>
      </c>
      <c r="O1953" s="55" t="s">
        <v>1644</v>
      </c>
      <c r="P1953" s="55" t="s">
        <v>329</v>
      </c>
      <c r="Q1953" s="55" t="s">
        <v>330</v>
      </c>
      <c r="R1953" s="55" t="s">
        <v>1644</v>
      </c>
      <c r="S1953" s="55" t="s">
        <v>1644</v>
      </c>
      <c r="T1953" s="55" t="s">
        <v>1644</v>
      </c>
      <c r="U1953" s="55" t="s">
        <v>4105</v>
      </c>
      <c r="V1953" s="55" t="s">
        <v>1881</v>
      </c>
      <c r="W1953" s="55" t="s">
        <v>1644</v>
      </c>
      <c r="X1953" s="56"/>
      <c r="Y1953" s="55" t="s">
        <v>1644</v>
      </c>
      <c r="Z1953" s="56"/>
      <c r="AA1953" s="55" t="s">
        <v>1644</v>
      </c>
      <c r="AB1953" s="59">
        <v>14462185</v>
      </c>
      <c r="AC1953" s="55" t="s">
        <v>1554</v>
      </c>
      <c r="AD1953" s="55" t="s">
        <v>1644</v>
      </c>
      <c r="AE1953" s="58">
        <v>0</v>
      </c>
      <c r="AF1953" s="55" t="s">
        <v>1644</v>
      </c>
      <c r="AG1953" s="55" t="s">
        <v>1644</v>
      </c>
      <c r="AH1953" s="55" t="s">
        <v>1644</v>
      </c>
      <c r="AI1953" s="55" t="s">
        <v>1644</v>
      </c>
      <c r="AJ1953" s="55" t="s">
        <v>1644</v>
      </c>
      <c r="AK1953" s="55" t="s">
        <v>1644</v>
      </c>
      <c r="AL1953" s="55" t="s">
        <v>1644</v>
      </c>
      <c r="AM1953" s="55" t="s">
        <v>3861</v>
      </c>
      <c r="AN1953" s="55" t="s">
        <v>1644</v>
      </c>
      <c r="AO1953" t="s">
        <v>3842</v>
      </c>
    </row>
    <row r="1954" spans="1:41" x14ac:dyDescent="0.25">
      <c r="A1954" s="56">
        <v>45808</v>
      </c>
      <c r="B1954" s="92" t="s">
        <v>3124</v>
      </c>
      <c r="C1954" s="55" t="s">
        <v>4334</v>
      </c>
      <c r="D1954" s="55" t="s">
        <v>3859</v>
      </c>
      <c r="E1954" s="55" t="s">
        <v>89</v>
      </c>
      <c r="F1954" s="55">
        <v>50900010</v>
      </c>
      <c r="G1954" s="55" t="s">
        <v>490</v>
      </c>
      <c r="H1954" s="55" t="s">
        <v>89</v>
      </c>
      <c r="I1954" s="57">
        <v>0.27</v>
      </c>
      <c r="J1954" s="57">
        <v>0.27</v>
      </c>
      <c r="K1954" s="55" t="s">
        <v>4335</v>
      </c>
      <c r="L1954" s="55" t="s">
        <v>1644</v>
      </c>
      <c r="M1954" s="55" t="s">
        <v>4334</v>
      </c>
      <c r="N1954" s="56">
        <v>45808</v>
      </c>
      <c r="O1954" s="55" t="s">
        <v>1644</v>
      </c>
      <c r="P1954" s="55" t="s">
        <v>329</v>
      </c>
      <c r="Q1954" s="55" t="s">
        <v>330</v>
      </c>
      <c r="R1954" s="55" t="s">
        <v>1644</v>
      </c>
      <c r="S1954" s="55" t="s">
        <v>1644</v>
      </c>
      <c r="T1954" s="55" t="s">
        <v>1644</v>
      </c>
      <c r="U1954" s="55" t="s">
        <v>4094</v>
      </c>
      <c r="V1954" s="55" t="s">
        <v>1718</v>
      </c>
      <c r="W1954" s="55" t="s">
        <v>1644</v>
      </c>
      <c r="X1954" s="56"/>
      <c r="Y1954" s="55" t="s">
        <v>1644</v>
      </c>
      <c r="Z1954" s="56"/>
      <c r="AA1954" s="55" t="s">
        <v>1644</v>
      </c>
      <c r="AB1954" s="59">
        <v>5027</v>
      </c>
      <c r="AC1954" s="55" t="s">
        <v>1554</v>
      </c>
      <c r="AD1954" s="55" t="s">
        <v>1644</v>
      </c>
      <c r="AE1954" s="58">
        <v>0</v>
      </c>
      <c r="AF1954" s="55" t="s">
        <v>1644</v>
      </c>
      <c r="AG1954" s="55" t="s">
        <v>1644</v>
      </c>
      <c r="AH1954" s="55" t="s">
        <v>1644</v>
      </c>
      <c r="AI1954" s="55" t="s">
        <v>1644</v>
      </c>
      <c r="AJ1954" s="55" t="s">
        <v>1644</v>
      </c>
      <c r="AK1954" s="55" t="s">
        <v>1644</v>
      </c>
      <c r="AL1954" s="55" t="s">
        <v>1644</v>
      </c>
      <c r="AM1954" s="55" t="s">
        <v>3861</v>
      </c>
      <c r="AN1954" s="55" t="s">
        <v>1644</v>
      </c>
      <c r="AO1954" t="s">
        <v>3842</v>
      </c>
    </row>
    <row r="1955" spans="1:41" x14ac:dyDescent="0.25">
      <c r="A1955" s="56">
        <v>45808</v>
      </c>
      <c r="B1955" s="92" t="s">
        <v>3124</v>
      </c>
      <c r="C1955" s="55" t="s">
        <v>4334</v>
      </c>
      <c r="D1955" s="55" t="s">
        <v>3859</v>
      </c>
      <c r="E1955" s="55" t="s">
        <v>89</v>
      </c>
      <c r="F1955" s="55">
        <v>50900010</v>
      </c>
      <c r="G1955" s="55" t="s">
        <v>490</v>
      </c>
      <c r="H1955" s="55" t="s">
        <v>89</v>
      </c>
      <c r="I1955" s="57">
        <v>0</v>
      </c>
      <c r="J1955" s="57">
        <v>0</v>
      </c>
      <c r="K1955" s="55" t="s">
        <v>4335</v>
      </c>
      <c r="L1955" s="55" t="s">
        <v>1644</v>
      </c>
      <c r="M1955" s="55" t="s">
        <v>4334</v>
      </c>
      <c r="N1955" s="56">
        <v>45808</v>
      </c>
      <c r="O1955" s="55" t="s">
        <v>1644</v>
      </c>
      <c r="P1955" s="55" t="s">
        <v>4042</v>
      </c>
      <c r="Q1955" s="55" t="s">
        <v>4043</v>
      </c>
      <c r="R1955" s="55" t="s">
        <v>1644</v>
      </c>
      <c r="S1955" s="55" t="s">
        <v>1644</v>
      </c>
      <c r="T1955" s="55" t="s">
        <v>1644</v>
      </c>
      <c r="U1955" s="55" t="s">
        <v>4115</v>
      </c>
      <c r="V1955" s="55" t="s">
        <v>1881</v>
      </c>
      <c r="W1955" s="55" t="s">
        <v>1644</v>
      </c>
      <c r="X1955" s="56"/>
      <c r="Y1955" s="55" t="s">
        <v>1644</v>
      </c>
      <c r="Z1955" s="56"/>
      <c r="AA1955" s="55" t="s">
        <v>1644</v>
      </c>
      <c r="AB1955" s="59">
        <v>1</v>
      </c>
      <c r="AC1955" s="55" t="s">
        <v>1554</v>
      </c>
      <c r="AD1955" s="55" t="s">
        <v>1644</v>
      </c>
      <c r="AE1955" s="58">
        <v>0</v>
      </c>
      <c r="AF1955" s="55" t="s">
        <v>1644</v>
      </c>
      <c r="AG1955" s="55" t="s">
        <v>1644</v>
      </c>
      <c r="AH1955" s="55" t="s">
        <v>1644</v>
      </c>
      <c r="AI1955" s="55" t="s">
        <v>1644</v>
      </c>
      <c r="AJ1955" s="55" t="s">
        <v>1644</v>
      </c>
      <c r="AK1955" s="55" t="s">
        <v>1644</v>
      </c>
      <c r="AL1955" s="55" t="s">
        <v>1644</v>
      </c>
      <c r="AM1955" s="55" t="s">
        <v>3861</v>
      </c>
      <c r="AN1955" s="55" t="s">
        <v>1644</v>
      </c>
      <c r="AO1955" t="s">
        <v>4371</v>
      </c>
    </row>
    <row r="1956" spans="1:41" x14ac:dyDescent="0.25">
      <c r="A1956" s="56">
        <v>45808</v>
      </c>
      <c r="B1956" s="92" t="s">
        <v>3124</v>
      </c>
      <c r="C1956" s="55" t="s">
        <v>4334</v>
      </c>
      <c r="D1956" s="55" t="s">
        <v>3859</v>
      </c>
      <c r="E1956" s="55" t="s">
        <v>89</v>
      </c>
      <c r="F1956" s="55">
        <v>50900010</v>
      </c>
      <c r="G1956" s="55" t="s">
        <v>490</v>
      </c>
      <c r="H1956" s="55" t="s">
        <v>89</v>
      </c>
      <c r="I1956" s="57">
        <v>64.930000000000007</v>
      </c>
      <c r="J1956" s="57">
        <v>64.930000000000007</v>
      </c>
      <c r="K1956" s="55" t="s">
        <v>4335</v>
      </c>
      <c r="L1956" s="55" t="s">
        <v>1644</v>
      </c>
      <c r="M1956" s="55" t="s">
        <v>4334</v>
      </c>
      <c r="N1956" s="56">
        <v>45808</v>
      </c>
      <c r="O1956" s="55" t="s">
        <v>1644</v>
      </c>
      <c r="P1956" s="55" t="s">
        <v>329</v>
      </c>
      <c r="Q1956" s="55" t="s">
        <v>330</v>
      </c>
      <c r="R1956" s="55" t="s">
        <v>1644</v>
      </c>
      <c r="S1956" s="55" t="s">
        <v>1644</v>
      </c>
      <c r="T1956" s="55" t="s">
        <v>1644</v>
      </c>
      <c r="U1956" s="55" t="s">
        <v>4039</v>
      </c>
      <c r="V1956" s="55" t="s">
        <v>1881</v>
      </c>
      <c r="W1956" s="55" t="s">
        <v>1644</v>
      </c>
      <c r="X1956" s="56"/>
      <c r="Y1956" s="55" t="s">
        <v>1644</v>
      </c>
      <c r="Z1956" s="56"/>
      <c r="AA1956" s="55" t="s">
        <v>1644</v>
      </c>
      <c r="AB1956" s="59">
        <v>1038940</v>
      </c>
      <c r="AC1956" s="55" t="s">
        <v>1554</v>
      </c>
      <c r="AD1956" s="55" t="s">
        <v>1644</v>
      </c>
      <c r="AE1956" s="58">
        <v>0</v>
      </c>
      <c r="AF1956" s="55" t="s">
        <v>1644</v>
      </c>
      <c r="AG1956" s="55" t="s">
        <v>1644</v>
      </c>
      <c r="AH1956" s="55" t="s">
        <v>1644</v>
      </c>
      <c r="AI1956" s="55" t="s">
        <v>1644</v>
      </c>
      <c r="AJ1956" s="55" t="s">
        <v>1644</v>
      </c>
      <c r="AK1956" s="55" t="s">
        <v>1644</v>
      </c>
      <c r="AL1956" s="55" t="s">
        <v>1644</v>
      </c>
      <c r="AM1956" s="55" t="s">
        <v>3861</v>
      </c>
      <c r="AN1956" s="55" t="s">
        <v>1644</v>
      </c>
      <c r="AO1956" t="s">
        <v>3842</v>
      </c>
    </row>
    <row r="1957" spans="1:41" x14ac:dyDescent="0.25">
      <c r="A1957" s="56">
        <v>45808</v>
      </c>
      <c r="B1957" s="92" t="s">
        <v>3124</v>
      </c>
      <c r="C1957" s="55" t="s">
        <v>4334</v>
      </c>
      <c r="D1957" s="55" t="s">
        <v>3859</v>
      </c>
      <c r="E1957" s="55" t="s">
        <v>89</v>
      </c>
      <c r="F1957" s="55">
        <v>50900010</v>
      </c>
      <c r="G1957" s="55" t="s">
        <v>490</v>
      </c>
      <c r="H1957" s="55" t="s">
        <v>89</v>
      </c>
      <c r="I1957" s="57">
        <v>0</v>
      </c>
      <c r="J1957" s="57">
        <v>0</v>
      </c>
      <c r="K1957" s="55" t="s">
        <v>4335</v>
      </c>
      <c r="L1957" s="55" t="s">
        <v>1644</v>
      </c>
      <c r="M1957" s="55" t="s">
        <v>4334</v>
      </c>
      <c r="N1957" s="56">
        <v>45808</v>
      </c>
      <c r="O1957" s="55" t="s">
        <v>1644</v>
      </c>
      <c r="P1957" s="55" t="s">
        <v>329</v>
      </c>
      <c r="Q1957" s="55" t="s">
        <v>330</v>
      </c>
      <c r="R1957" s="55" t="s">
        <v>1644</v>
      </c>
      <c r="S1957" s="55" t="s">
        <v>1644</v>
      </c>
      <c r="T1957" s="55" t="s">
        <v>1644</v>
      </c>
      <c r="U1957" s="55" t="s">
        <v>4074</v>
      </c>
      <c r="V1957" s="55" t="s">
        <v>1881</v>
      </c>
      <c r="W1957" s="55" t="s">
        <v>1644</v>
      </c>
      <c r="X1957" s="56"/>
      <c r="Y1957" s="55" t="s">
        <v>1644</v>
      </c>
      <c r="Z1957" s="56"/>
      <c r="AA1957" s="55" t="s">
        <v>1644</v>
      </c>
      <c r="AB1957" s="59">
        <v>1</v>
      </c>
      <c r="AC1957" s="55" t="s">
        <v>1554</v>
      </c>
      <c r="AD1957" s="55" t="s">
        <v>1644</v>
      </c>
      <c r="AE1957" s="58">
        <v>0</v>
      </c>
      <c r="AF1957" s="55" t="s">
        <v>1644</v>
      </c>
      <c r="AG1957" s="55" t="s">
        <v>1644</v>
      </c>
      <c r="AH1957" s="55" t="s">
        <v>1644</v>
      </c>
      <c r="AI1957" s="55" t="s">
        <v>1644</v>
      </c>
      <c r="AJ1957" s="55" t="s">
        <v>1644</v>
      </c>
      <c r="AK1957" s="55" t="s">
        <v>1644</v>
      </c>
      <c r="AL1957" s="55" t="s">
        <v>1644</v>
      </c>
      <c r="AM1957" s="55" t="s">
        <v>3861</v>
      </c>
      <c r="AN1957" s="55" t="s">
        <v>1644</v>
      </c>
      <c r="AO1957" t="s">
        <v>3842</v>
      </c>
    </row>
    <row r="1958" spans="1:41" x14ac:dyDescent="0.25">
      <c r="A1958" s="56">
        <v>45808</v>
      </c>
      <c r="B1958" s="92" t="s">
        <v>3124</v>
      </c>
      <c r="C1958" s="55" t="s">
        <v>4334</v>
      </c>
      <c r="D1958" s="55" t="s">
        <v>3859</v>
      </c>
      <c r="E1958" s="55" t="s">
        <v>89</v>
      </c>
      <c r="F1958" s="55">
        <v>50900010</v>
      </c>
      <c r="G1958" s="55" t="s">
        <v>490</v>
      </c>
      <c r="H1958" s="55" t="s">
        <v>89</v>
      </c>
      <c r="I1958" s="57">
        <v>0</v>
      </c>
      <c r="J1958" s="57">
        <v>0</v>
      </c>
      <c r="K1958" s="55" t="s">
        <v>4335</v>
      </c>
      <c r="L1958" s="55" t="s">
        <v>1644</v>
      </c>
      <c r="M1958" s="55" t="s">
        <v>4334</v>
      </c>
      <c r="N1958" s="56">
        <v>45808</v>
      </c>
      <c r="O1958" s="55" t="s">
        <v>1644</v>
      </c>
      <c r="P1958" s="55" t="s">
        <v>329</v>
      </c>
      <c r="Q1958" s="55" t="s">
        <v>330</v>
      </c>
      <c r="R1958" s="55" t="s">
        <v>1644</v>
      </c>
      <c r="S1958" s="55" t="s">
        <v>1644</v>
      </c>
      <c r="T1958" s="55" t="s">
        <v>1644</v>
      </c>
      <c r="U1958" s="55" t="s">
        <v>4103</v>
      </c>
      <c r="V1958" s="55" t="s">
        <v>1881</v>
      </c>
      <c r="W1958" s="55" t="s">
        <v>1644</v>
      </c>
      <c r="X1958" s="56"/>
      <c r="Y1958" s="55" t="s">
        <v>1644</v>
      </c>
      <c r="Z1958" s="56"/>
      <c r="AA1958" s="55" t="s">
        <v>1644</v>
      </c>
      <c r="AB1958" s="59">
        <v>1</v>
      </c>
      <c r="AC1958" s="55" t="s">
        <v>1554</v>
      </c>
      <c r="AD1958" s="55" t="s">
        <v>1644</v>
      </c>
      <c r="AE1958" s="58">
        <v>0</v>
      </c>
      <c r="AF1958" s="55" t="s">
        <v>1644</v>
      </c>
      <c r="AG1958" s="55" t="s">
        <v>1644</v>
      </c>
      <c r="AH1958" s="55" t="s">
        <v>1644</v>
      </c>
      <c r="AI1958" s="55" t="s">
        <v>1644</v>
      </c>
      <c r="AJ1958" s="55" t="s">
        <v>1644</v>
      </c>
      <c r="AK1958" s="55" t="s">
        <v>1644</v>
      </c>
      <c r="AL1958" s="55" t="s">
        <v>1644</v>
      </c>
      <c r="AM1958" s="55" t="s">
        <v>3861</v>
      </c>
      <c r="AN1958" s="55" t="s">
        <v>1644</v>
      </c>
      <c r="AO1958" t="s">
        <v>3842</v>
      </c>
    </row>
    <row r="1959" spans="1:41" x14ac:dyDescent="0.25">
      <c r="A1959" s="56">
        <v>45808</v>
      </c>
      <c r="B1959" s="92" t="s">
        <v>3124</v>
      </c>
      <c r="C1959" s="55" t="s">
        <v>4334</v>
      </c>
      <c r="D1959" s="55" t="s">
        <v>3859</v>
      </c>
      <c r="E1959" s="55" t="s">
        <v>89</v>
      </c>
      <c r="F1959" s="55">
        <v>50900010</v>
      </c>
      <c r="G1959" s="55" t="s">
        <v>490</v>
      </c>
      <c r="H1959" s="55" t="s">
        <v>89</v>
      </c>
      <c r="I1959" s="57">
        <v>0</v>
      </c>
      <c r="J1959" s="57">
        <v>0</v>
      </c>
      <c r="K1959" s="55" t="s">
        <v>4335</v>
      </c>
      <c r="L1959" s="55" t="s">
        <v>1644</v>
      </c>
      <c r="M1959" s="55" t="s">
        <v>4334</v>
      </c>
      <c r="N1959" s="56">
        <v>45808</v>
      </c>
      <c r="O1959" s="55" t="s">
        <v>1644</v>
      </c>
      <c r="P1959" s="55" t="s">
        <v>4042</v>
      </c>
      <c r="Q1959" s="55" t="s">
        <v>4043</v>
      </c>
      <c r="R1959" s="55" t="s">
        <v>1644</v>
      </c>
      <c r="S1959" s="55" t="s">
        <v>1644</v>
      </c>
      <c r="T1959" s="55" t="s">
        <v>1644</v>
      </c>
      <c r="U1959" s="55" t="s">
        <v>4044</v>
      </c>
      <c r="V1959" s="55" t="s">
        <v>1881</v>
      </c>
      <c r="W1959" s="55" t="s">
        <v>1644</v>
      </c>
      <c r="X1959" s="56"/>
      <c r="Y1959" s="55" t="s">
        <v>1644</v>
      </c>
      <c r="Z1959" s="56"/>
      <c r="AA1959" s="55" t="s">
        <v>1644</v>
      </c>
      <c r="AB1959" s="59">
        <v>1</v>
      </c>
      <c r="AC1959" s="55" t="s">
        <v>1554</v>
      </c>
      <c r="AD1959" s="55" t="s">
        <v>1644</v>
      </c>
      <c r="AE1959" s="58">
        <v>0</v>
      </c>
      <c r="AF1959" s="55" t="s">
        <v>1644</v>
      </c>
      <c r="AG1959" s="55" t="s">
        <v>1644</v>
      </c>
      <c r="AH1959" s="55" t="s">
        <v>1644</v>
      </c>
      <c r="AI1959" s="55" t="s">
        <v>1644</v>
      </c>
      <c r="AJ1959" s="55" t="s">
        <v>1644</v>
      </c>
      <c r="AK1959" s="55" t="s">
        <v>1644</v>
      </c>
      <c r="AL1959" s="55" t="s">
        <v>1644</v>
      </c>
      <c r="AM1959" s="55" t="s">
        <v>3861</v>
      </c>
      <c r="AN1959" s="55" t="s">
        <v>1644</v>
      </c>
      <c r="AO1959" t="s">
        <v>4371</v>
      </c>
    </row>
    <row r="1960" spans="1:41" x14ac:dyDescent="0.25">
      <c r="A1960" s="56">
        <v>45808</v>
      </c>
      <c r="B1960" s="92" t="s">
        <v>3124</v>
      </c>
      <c r="C1960" s="55" t="s">
        <v>4334</v>
      </c>
      <c r="D1960" s="55" t="s">
        <v>3859</v>
      </c>
      <c r="E1960" s="55" t="s">
        <v>89</v>
      </c>
      <c r="F1960" s="55">
        <v>50900020</v>
      </c>
      <c r="G1960" s="55" t="s">
        <v>492</v>
      </c>
      <c r="H1960" s="55" t="s">
        <v>89</v>
      </c>
      <c r="I1960" s="57">
        <v>434.17</v>
      </c>
      <c r="J1960" s="57">
        <v>434.17</v>
      </c>
      <c r="K1960" s="55" t="s">
        <v>4335</v>
      </c>
      <c r="L1960" s="55" t="s">
        <v>1644</v>
      </c>
      <c r="M1960" s="55" t="s">
        <v>4334</v>
      </c>
      <c r="N1960" s="56">
        <v>45808</v>
      </c>
      <c r="O1960" s="55" t="s">
        <v>1644</v>
      </c>
      <c r="P1960" s="55" t="s">
        <v>329</v>
      </c>
      <c r="Q1960" s="55" t="s">
        <v>330</v>
      </c>
      <c r="R1960" s="55" t="s">
        <v>1644</v>
      </c>
      <c r="S1960" s="55" t="s">
        <v>1644</v>
      </c>
      <c r="T1960" s="55" t="s">
        <v>1644</v>
      </c>
      <c r="U1960" s="55" t="s">
        <v>4082</v>
      </c>
      <c r="V1960" s="55" t="s">
        <v>1881</v>
      </c>
      <c r="W1960" s="55" t="s">
        <v>1644</v>
      </c>
      <c r="X1960" s="56"/>
      <c r="Y1960" s="55" t="s">
        <v>1644</v>
      </c>
      <c r="Z1960" s="56"/>
      <c r="AA1960" s="55" t="s">
        <v>1644</v>
      </c>
      <c r="AB1960" s="59">
        <v>6834924</v>
      </c>
      <c r="AC1960" s="55" t="s">
        <v>1554</v>
      </c>
      <c r="AD1960" s="55" t="s">
        <v>1644</v>
      </c>
      <c r="AE1960" s="58">
        <v>0</v>
      </c>
      <c r="AF1960" s="55" t="s">
        <v>1644</v>
      </c>
      <c r="AG1960" s="55" t="s">
        <v>1644</v>
      </c>
      <c r="AH1960" s="55" t="s">
        <v>1644</v>
      </c>
      <c r="AI1960" s="55" t="s">
        <v>1644</v>
      </c>
      <c r="AJ1960" s="55" t="s">
        <v>1644</v>
      </c>
      <c r="AK1960" s="55" t="s">
        <v>1644</v>
      </c>
      <c r="AL1960" s="55" t="s">
        <v>1644</v>
      </c>
      <c r="AM1960" s="55" t="s">
        <v>3861</v>
      </c>
      <c r="AN1960" s="55" t="s">
        <v>1644</v>
      </c>
      <c r="AO1960" t="s">
        <v>3842</v>
      </c>
    </row>
    <row r="1961" spans="1:41" x14ac:dyDescent="0.25">
      <c r="A1961" s="56">
        <v>45808</v>
      </c>
      <c r="B1961" s="92" t="s">
        <v>3124</v>
      </c>
      <c r="C1961" s="55" t="s">
        <v>4334</v>
      </c>
      <c r="D1961" s="55" t="s">
        <v>3859</v>
      </c>
      <c r="E1961" s="55" t="s">
        <v>89</v>
      </c>
      <c r="F1961" s="55">
        <v>50900020</v>
      </c>
      <c r="G1961" s="55" t="s">
        <v>492</v>
      </c>
      <c r="H1961" s="55" t="s">
        <v>89</v>
      </c>
      <c r="I1961" s="57">
        <v>434.17</v>
      </c>
      <c r="J1961" s="57">
        <v>434.17</v>
      </c>
      <c r="K1961" s="55" t="s">
        <v>4335</v>
      </c>
      <c r="L1961" s="55" t="s">
        <v>1644</v>
      </c>
      <c r="M1961" s="55" t="s">
        <v>4334</v>
      </c>
      <c r="N1961" s="56">
        <v>45808</v>
      </c>
      <c r="O1961" s="55" t="s">
        <v>1644</v>
      </c>
      <c r="P1961" s="55" t="s">
        <v>329</v>
      </c>
      <c r="Q1961" s="55" t="s">
        <v>330</v>
      </c>
      <c r="R1961" s="55" t="s">
        <v>1644</v>
      </c>
      <c r="S1961" s="55" t="s">
        <v>1644</v>
      </c>
      <c r="T1961" s="55" t="s">
        <v>1644</v>
      </c>
      <c r="U1961" s="55" t="s">
        <v>4078</v>
      </c>
      <c r="V1961" s="55" t="s">
        <v>1881</v>
      </c>
      <c r="W1961" s="55" t="s">
        <v>1644</v>
      </c>
      <c r="X1961" s="56"/>
      <c r="Y1961" s="55" t="s">
        <v>1644</v>
      </c>
      <c r="Z1961" s="56"/>
      <c r="AA1961" s="55" t="s">
        <v>1644</v>
      </c>
      <c r="AB1961" s="59">
        <v>6898297</v>
      </c>
      <c r="AC1961" s="55" t="s">
        <v>1554</v>
      </c>
      <c r="AD1961" s="55" t="s">
        <v>1644</v>
      </c>
      <c r="AE1961" s="58">
        <v>0</v>
      </c>
      <c r="AF1961" s="55" t="s">
        <v>1644</v>
      </c>
      <c r="AG1961" s="55" t="s">
        <v>1644</v>
      </c>
      <c r="AH1961" s="55" t="s">
        <v>1644</v>
      </c>
      <c r="AI1961" s="55" t="s">
        <v>1644</v>
      </c>
      <c r="AJ1961" s="55" t="s">
        <v>1644</v>
      </c>
      <c r="AK1961" s="55" t="s">
        <v>1644</v>
      </c>
      <c r="AL1961" s="55" t="s">
        <v>1644</v>
      </c>
      <c r="AM1961" s="55" t="s">
        <v>3861</v>
      </c>
      <c r="AN1961" s="55" t="s">
        <v>1644</v>
      </c>
      <c r="AO1961" t="s">
        <v>3842</v>
      </c>
    </row>
    <row r="1962" spans="1:41" x14ac:dyDescent="0.25">
      <c r="A1962" s="56">
        <v>45808</v>
      </c>
      <c r="B1962" s="92" t="s">
        <v>3124</v>
      </c>
      <c r="C1962" s="55" t="s">
        <v>4334</v>
      </c>
      <c r="D1962" s="55" t="s">
        <v>3859</v>
      </c>
      <c r="E1962" s="55" t="s">
        <v>89</v>
      </c>
      <c r="F1962" s="55">
        <v>50900010</v>
      </c>
      <c r="G1962" s="55" t="s">
        <v>490</v>
      </c>
      <c r="H1962" s="55" t="s">
        <v>89</v>
      </c>
      <c r="I1962" s="57">
        <v>50.31</v>
      </c>
      <c r="J1962" s="57">
        <v>50.31</v>
      </c>
      <c r="K1962" s="55" t="s">
        <v>4335</v>
      </c>
      <c r="L1962" s="55" t="s">
        <v>1644</v>
      </c>
      <c r="M1962" s="55" t="s">
        <v>4334</v>
      </c>
      <c r="N1962" s="56">
        <v>45808</v>
      </c>
      <c r="O1962" s="55" t="s">
        <v>1644</v>
      </c>
      <c r="P1962" s="55" t="s">
        <v>329</v>
      </c>
      <c r="Q1962" s="55" t="s">
        <v>330</v>
      </c>
      <c r="R1962" s="55" t="s">
        <v>1644</v>
      </c>
      <c r="S1962" s="55" t="s">
        <v>1644</v>
      </c>
      <c r="T1962" s="55" t="s">
        <v>1644</v>
      </c>
      <c r="U1962" s="55" t="s">
        <v>4107</v>
      </c>
      <c r="V1962" s="55" t="s">
        <v>1881</v>
      </c>
      <c r="W1962" s="55" t="s">
        <v>1644</v>
      </c>
      <c r="X1962" s="56"/>
      <c r="Y1962" s="55" t="s">
        <v>1644</v>
      </c>
      <c r="Z1962" s="56"/>
      <c r="AA1962" s="55" t="s">
        <v>1644</v>
      </c>
      <c r="AB1962" s="59">
        <v>727178</v>
      </c>
      <c r="AC1962" s="55" t="s">
        <v>1554</v>
      </c>
      <c r="AD1962" s="55" t="s">
        <v>1644</v>
      </c>
      <c r="AE1962" s="58">
        <v>0</v>
      </c>
      <c r="AF1962" s="55" t="s">
        <v>1644</v>
      </c>
      <c r="AG1962" s="55" t="s">
        <v>1644</v>
      </c>
      <c r="AH1962" s="55" t="s">
        <v>1644</v>
      </c>
      <c r="AI1962" s="55" t="s">
        <v>1644</v>
      </c>
      <c r="AJ1962" s="55" t="s">
        <v>1644</v>
      </c>
      <c r="AK1962" s="55" t="s">
        <v>1644</v>
      </c>
      <c r="AL1962" s="55" t="s">
        <v>1644</v>
      </c>
      <c r="AM1962" s="55" t="s">
        <v>3861</v>
      </c>
      <c r="AN1962" s="55" t="s">
        <v>1644</v>
      </c>
      <c r="AO1962" t="s">
        <v>3842</v>
      </c>
    </row>
    <row r="1963" spans="1:41" x14ac:dyDescent="0.25">
      <c r="A1963" s="56">
        <v>45808</v>
      </c>
      <c r="B1963" s="92" t="s">
        <v>3124</v>
      </c>
      <c r="C1963" s="55" t="s">
        <v>4334</v>
      </c>
      <c r="D1963" s="55" t="s">
        <v>3859</v>
      </c>
      <c r="E1963" s="55" t="s">
        <v>89</v>
      </c>
      <c r="F1963" s="55">
        <v>50900010</v>
      </c>
      <c r="G1963" s="55" t="s">
        <v>490</v>
      </c>
      <c r="H1963" s="55" t="s">
        <v>89</v>
      </c>
      <c r="I1963" s="57">
        <v>0</v>
      </c>
      <c r="J1963" s="57">
        <v>0</v>
      </c>
      <c r="K1963" s="55" t="s">
        <v>4335</v>
      </c>
      <c r="L1963" s="55" t="s">
        <v>1644</v>
      </c>
      <c r="M1963" s="55" t="s">
        <v>4334</v>
      </c>
      <c r="N1963" s="56">
        <v>45808</v>
      </c>
      <c r="O1963" s="55" t="s">
        <v>1644</v>
      </c>
      <c r="P1963" s="55" t="s">
        <v>329</v>
      </c>
      <c r="Q1963" s="55" t="s">
        <v>330</v>
      </c>
      <c r="R1963" s="55" t="s">
        <v>1644</v>
      </c>
      <c r="S1963" s="55" t="s">
        <v>1644</v>
      </c>
      <c r="T1963" s="55" t="s">
        <v>1644</v>
      </c>
      <c r="U1963" s="55" t="s">
        <v>4048</v>
      </c>
      <c r="V1963" s="55" t="s">
        <v>1881</v>
      </c>
      <c r="W1963" s="55" t="s">
        <v>1644</v>
      </c>
      <c r="X1963" s="56"/>
      <c r="Y1963" s="55" t="s">
        <v>1644</v>
      </c>
      <c r="Z1963" s="56"/>
      <c r="AA1963" s="55" t="s">
        <v>1644</v>
      </c>
      <c r="AB1963" s="59">
        <v>1</v>
      </c>
      <c r="AC1963" s="55" t="s">
        <v>1554</v>
      </c>
      <c r="AD1963" s="55" t="s">
        <v>1644</v>
      </c>
      <c r="AE1963" s="58">
        <v>0</v>
      </c>
      <c r="AF1963" s="55" t="s">
        <v>1644</v>
      </c>
      <c r="AG1963" s="55" t="s">
        <v>1644</v>
      </c>
      <c r="AH1963" s="55" t="s">
        <v>1644</v>
      </c>
      <c r="AI1963" s="55" t="s">
        <v>1644</v>
      </c>
      <c r="AJ1963" s="55" t="s">
        <v>1644</v>
      </c>
      <c r="AK1963" s="55" t="s">
        <v>1644</v>
      </c>
      <c r="AL1963" s="55" t="s">
        <v>1644</v>
      </c>
      <c r="AM1963" s="55" t="s">
        <v>3861</v>
      </c>
      <c r="AN1963" s="55" t="s">
        <v>1644</v>
      </c>
      <c r="AO1963" t="s">
        <v>3842</v>
      </c>
    </row>
    <row r="1964" spans="1:41" x14ac:dyDescent="0.25">
      <c r="A1964" s="56">
        <v>45808</v>
      </c>
      <c r="B1964" s="92" t="s">
        <v>3124</v>
      </c>
      <c r="C1964" s="55" t="s">
        <v>4334</v>
      </c>
      <c r="D1964" s="55" t="s">
        <v>3859</v>
      </c>
      <c r="E1964" s="55" t="s">
        <v>89</v>
      </c>
      <c r="F1964" s="55">
        <v>50900020</v>
      </c>
      <c r="G1964" s="55" t="s">
        <v>492</v>
      </c>
      <c r="H1964" s="55" t="s">
        <v>89</v>
      </c>
      <c r="I1964" s="57">
        <v>861.9</v>
      </c>
      <c r="J1964" s="57">
        <v>861.9</v>
      </c>
      <c r="K1964" s="55" t="s">
        <v>4335</v>
      </c>
      <c r="L1964" s="55" t="s">
        <v>1644</v>
      </c>
      <c r="M1964" s="55" t="s">
        <v>4334</v>
      </c>
      <c r="N1964" s="56">
        <v>45808</v>
      </c>
      <c r="O1964" s="55" t="s">
        <v>1644</v>
      </c>
      <c r="P1964" s="55" t="s">
        <v>329</v>
      </c>
      <c r="Q1964" s="55" t="s">
        <v>330</v>
      </c>
      <c r="R1964" s="55" t="s">
        <v>1644</v>
      </c>
      <c r="S1964" s="55" t="s">
        <v>1644</v>
      </c>
      <c r="T1964" s="55" t="s">
        <v>1644</v>
      </c>
      <c r="U1964" s="55" t="s">
        <v>4102</v>
      </c>
      <c r="V1964" s="55" t="s">
        <v>1881</v>
      </c>
      <c r="W1964" s="55" t="s">
        <v>1644</v>
      </c>
      <c r="X1964" s="56"/>
      <c r="Y1964" s="55" t="s">
        <v>1644</v>
      </c>
      <c r="Z1964" s="56"/>
      <c r="AA1964" s="55" t="s">
        <v>1644</v>
      </c>
      <c r="AB1964" s="59">
        <v>13887827</v>
      </c>
      <c r="AC1964" s="55" t="s">
        <v>1554</v>
      </c>
      <c r="AD1964" s="55" t="s">
        <v>1644</v>
      </c>
      <c r="AE1964" s="58">
        <v>0</v>
      </c>
      <c r="AF1964" s="55" t="s">
        <v>1644</v>
      </c>
      <c r="AG1964" s="55" t="s">
        <v>1644</v>
      </c>
      <c r="AH1964" s="55" t="s">
        <v>1644</v>
      </c>
      <c r="AI1964" s="55" t="s">
        <v>1644</v>
      </c>
      <c r="AJ1964" s="55" t="s">
        <v>1644</v>
      </c>
      <c r="AK1964" s="55" t="s">
        <v>1644</v>
      </c>
      <c r="AL1964" s="55" t="s">
        <v>1644</v>
      </c>
      <c r="AM1964" s="55" t="s">
        <v>3861</v>
      </c>
      <c r="AN1964" s="55" t="s">
        <v>1644</v>
      </c>
      <c r="AO1964" t="s">
        <v>3842</v>
      </c>
    </row>
    <row r="1965" spans="1:41" x14ac:dyDescent="0.25">
      <c r="A1965" s="56">
        <v>45808</v>
      </c>
      <c r="B1965" s="92" t="s">
        <v>3124</v>
      </c>
      <c r="C1965" s="55" t="s">
        <v>4334</v>
      </c>
      <c r="D1965" s="55" t="s">
        <v>3859</v>
      </c>
      <c r="E1965" s="55" t="s">
        <v>89</v>
      </c>
      <c r="F1965" s="55">
        <v>50900010</v>
      </c>
      <c r="G1965" s="55" t="s">
        <v>490</v>
      </c>
      <c r="H1965" s="55" t="s">
        <v>89</v>
      </c>
      <c r="I1965" s="57">
        <v>0</v>
      </c>
      <c r="J1965" s="57">
        <v>0</v>
      </c>
      <c r="K1965" s="55" t="s">
        <v>4335</v>
      </c>
      <c r="L1965" s="55" t="s">
        <v>1644</v>
      </c>
      <c r="M1965" s="55" t="s">
        <v>4334</v>
      </c>
      <c r="N1965" s="56">
        <v>45808</v>
      </c>
      <c r="O1965" s="55" t="s">
        <v>1644</v>
      </c>
      <c r="P1965" s="55" t="s">
        <v>329</v>
      </c>
      <c r="Q1965" s="55" t="s">
        <v>330</v>
      </c>
      <c r="R1965" s="55" t="s">
        <v>1644</v>
      </c>
      <c r="S1965" s="55" t="s">
        <v>1644</v>
      </c>
      <c r="T1965" s="55" t="s">
        <v>1644</v>
      </c>
      <c r="U1965" s="55" t="s">
        <v>4041</v>
      </c>
      <c r="V1965" s="55" t="s">
        <v>1881</v>
      </c>
      <c r="W1965" s="55" t="s">
        <v>1644</v>
      </c>
      <c r="X1965" s="56"/>
      <c r="Y1965" s="55" t="s">
        <v>1644</v>
      </c>
      <c r="Z1965" s="56"/>
      <c r="AA1965" s="55" t="s">
        <v>1644</v>
      </c>
      <c r="AB1965" s="59">
        <v>1</v>
      </c>
      <c r="AC1965" s="55" t="s">
        <v>1554</v>
      </c>
      <c r="AD1965" s="55" t="s">
        <v>1644</v>
      </c>
      <c r="AE1965" s="58">
        <v>0</v>
      </c>
      <c r="AF1965" s="55" t="s">
        <v>1644</v>
      </c>
      <c r="AG1965" s="55" t="s">
        <v>1644</v>
      </c>
      <c r="AH1965" s="55" t="s">
        <v>1644</v>
      </c>
      <c r="AI1965" s="55" t="s">
        <v>1644</v>
      </c>
      <c r="AJ1965" s="55" t="s">
        <v>1644</v>
      </c>
      <c r="AK1965" s="55" t="s">
        <v>1644</v>
      </c>
      <c r="AL1965" s="55" t="s">
        <v>1644</v>
      </c>
      <c r="AM1965" s="55" t="s">
        <v>3861</v>
      </c>
      <c r="AN1965" s="55" t="s">
        <v>1644</v>
      </c>
      <c r="AO1965" t="s">
        <v>3842</v>
      </c>
    </row>
    <row r="1966" spans="1:41" x14ac:dyDescent="0.25">
      <c r="A1966" s="56">
        <v>45808</v>
      </c>
      <c r="B1966" s="92" t="s">
        <v>3124</v>
      </c>
      <c r="C1966" s="55" t="s">
        <v>4334</v>
      </c>
      <c r="D1966" s="55" t="s">
        <v>3859</v>
      </c>
      <c r="E1966" s="55" t="s">
        <v>89</v>
      </c>
      <c r="F1966" s="55">
        <v>50900020</v>
      </c>
      <c r="G1966" s="55" t="s">
        <v>492</v>
      </c>
      <c r="H1966" s="55" t="s">
        <v>89</v>
      </c>
      <c r="I1966" s="57">
        <v>1944.83</v>
      </c>
      <c r="J1966" s="57">
        <v>1944.83</v>
      </c>
      <c r="K1966" s="55" t="s">
        <v>4335</v>
      </c>
      <c r="L1966" s="55" t="s">
        <v>1644</v>
      </c>
      <c r="M1966" s="55" t="s">
        <v>4334</v>
      </c>
      <c r="N1966" s="56">
        <v>45808</v>
      </c>
      <c r="O1966" s="55" t="s">
        <v>1644</v>
      </c>
      <c r="P1966" s="55" t="s">
        <v>329</v>
      </c>
      <c r="Q1966" s="55" t="s">
        <v>330</v>
      </c>
      <c r="R1966" s="55" t="s">
        <v>1644</v>
      </c>
      <c r="S1966" s="55" t="s">
        <v>1644</v>
      </c>
      <c r="T1966" s="55" t="s">
        <v>1644</v>
      </c>
      <c r="U1966" s="55" t="s">
        <v>4035</v>
      </c>
      <c r="V1966" s="55" t="s">
        <v>1881</v>
      </c>
      <c r="W1966" s="55" t="s">
        <v>1644</v>
      </c>
      <c r="X1966" s="56"/>
      <c r="Y1966" s="55" t="s">
        <v>1644</v>
      </c>
      <c r="Z1966" s="56"/>
      <c r="AA1966" s="55" t="s">
        <v>1644</v>
      </c>
      <c r="AB1966" s="59">
        <v>30723230</v>
      </c>
      <c r="AC1966" s="55" t="s">
        <v>1554</v>
      </c>
      <c r="AD1966" s="55" t="s">
        <v>1644</v>
      </c>
      <c r="AE1966" s="58">
        <v>0</v>
      </c>
      <c r="AF1966" s="55" t="s">
        <v>1644</v>
      </c>
      <c r="AG1966" s="55" t="s">
        <v>1644</v>
      </c>
      <c r="AH1966" s="55" t="s">
        <v>1644</v>
      </c>
      <c r="AI1966" s="55" t="s">
        <v>1644</v>
      </c>
      <c r="AJ1966" s="55" t="s">
        <v>1644</v>
      </c>
      <c r="AK1966" s="55" t="s">
        <v>1644</v>
      </c>
      <c r="AL1966" s="55" t="s">
        <v>1644</v>
      </c>
      <c r="AM1966" s="55" t="s">
        <v>3861</v>
      </c>
      <c r="AN1966" s="55" t="s">
        <v>1644</v>
      </c>
      <c r="AO1966" t="s">
        <v>3842</v>
      </c>
    </row>
    <row r="1967" spans="1:41" x14ac:dyDescent="0.25">
      <c r="A1967" s="56">
        <v>45808</v>
      </c>
      <c r="B1967" s="92" t="s">
        <v>3124</v>
      </c>
      <c r="C1967" s="55" t="s">
        <v>4334</v>
      </c>
      <c r="D1967" s="55" t="s">
        <v>3859</v>
      </c>
      <c r="E1967" s="55" t="s">
        <v>89</v>
      </c>
      <c r="F1967" s="55">
        <v>50900010</v>
      </c>
      <c r="G1967" s="55" t="s">
        <v>490</v>
      </c>
      <c r="H1967" s="55" t="s">
        <v>89</v>
      </c>
      <c r="I1967" s="57">
        <v>0</v>
      </c>
      <c r="J1967" s="57">
        <v>0</v>
      </c>
      <c r="K1967" s="55" t="s">
        <v>4335</v>
      </c>
      <c r="L1967" s="55" t="s">
        <v>1644</v>
      </c>
      <c r="M1967" s="55" t="s">
        <v>4334</v>
      </c>
      <c r="N1967" s="56">
        <v>45808</v>
      </c>
      <c r="O1967" s="55" t="s">
        <v>1644</v>
      </c>
      <c r="P1967" s="55" t="s">
        <v>4042</v>
      </c>
      <c r="Q1967" s="55" t="s">
        <v>4043</v>
      </c>
      <c r="R1967" s="55" t="s">
        <v>1644</v>
      </c>
      <c r="S1967" s="55" t="s">
        <v>1644</v>
      </c>
      <c r="T1967" s="55" t="s">
        <v>1644</v>
      </c>
      <c r="U1967" s="55" t="s">
        <v>4049</v>
      </c>
      <c r="V1967" s="55" t="s">
        <v>1881</v>
      </c>
      <c r="W1967" s="55" t="s">
        <v>1644</v>
      </c>
      <c r="X1967" s="56"/>
      <c r="Y1967" s="55" t="s">
        <v>1644</v>
      </c>
      <c r="Z1967" s="56"/>
      <c r="AA1967" s="55" t="s">
        <v>1644</v>
      </c>
      <c r="AB1967" s="59">
        <v>1</v>
      </c>
      <c r="AC1967" s="55" t="s">
        <v>1554</v>
      </c>
      <c r="AD1967" s="55" t="s">
        <v>1644</v>
      </c>
      <c r="AE1967" s="58">
        <v>0</v>
      </c>
      <c r="AF1967" s="55" t="s">
        <v>1644</v>
      </c>
      <c r="AG1967" s="55" t="s">
        <v>1644</v>
      </c>
      <c r="AH1967" s="55" t="s">
        <v>1644</v>
      </c>
      <c r="AI1967" s="55" t="s">
        <v>1644</v>
      </c>
      <c r="AJ1967" s="55" t="s">
        <v>1644</v>
      </c>
      <c r="AK1967" s="55" t="s">
        <v>1644</v>
      </c>
      <c r="AL1967" s="55" t="s">
        <v>1644</v>
      </c>
      <c r="AM1967" s="55" t="s">
        <v>3861</v>
      </c>
      <c r="AN1967" s="55" t="s">
        <v>1644</v>
      </c>
      <c r="AO1967" t="s">
        <v>4371</v>
      </c>
    </row>
    <row r="1968" spans="1:41" x14ac:dyDescent="0.25">
      <c r="A1968" s="56">
        <v>45808</v>
      </c>
      <c r="B1968" s="92" t="s">
        <v>3124</v>
      </c>
      <c r="C1968" s="55" t="s">
        <v>4334</v>
      </c>
      <c r="D1968" s="55" t="s">
        <v>3859</v>
      </c>
      <c r="E1968" s="55" t="s">
        <v>89</v>
      </c>
      <c r="F1968" s="55">
        <v>50900010</v>
      </c>
      <c r="G1968" s="55" t="s">
        <v>490</v>
      </c>
      <c r="H1968" s="55" t="s">
        <v>89</v>
      </c>
      <c r="I1968" s="57">
        <v>0</v>
      </c>
      <c r="J1968" s="57">
        <v>0</v>
      </c>
      <c r="K1968" s="55" t="s">
        <v>4335</v>
      </c>
      <c r="L1968" s="55" t="s">
        <v>1644</v>
      </c>
      <c r="M1968" s="55" t="s">
        <v>4334</v>
      </c>
      <c r="N1968" s="56">
        <v>45808</v>
      </c>
      <c r="O1968" s="55" t="s">
        <v>1644</v>
      </c>
      <c r="P1968" s="55" t="s">
        <v>329</v>
      </c>
      <c r="Q1968" s="55" t="s">
        <v>330</v>
      </c>
      <c r="R1968" s="55" t="s">
        <v>1644</v>
      </c>
      <c r="S1968" s="55" t="s">
        <v>1644</v>
      </c>
      <c r="T1968" s="55" t="s">
        <v>1644</v>
      </c>
      <c r="U1968" s="55" t="s">
        <v>4070</v>
      </c>
      <c r="V1968" s="55" t="s">
        <v>1881</v>
      </c>
      <c r="W1968" s="55" t="s">
        <v>1644</v>
      </c>
      <c r="X1968" s="56"/>
      <c r="Y1968" s="55" t="s">
        <v>1644</v>
      </c>
      <c r="Z1968" s="56"/>
      <c r="AA1968" s="55" t="s">
        <v>1644</v>
      </c>
      <c r="AB1968" s="59">
        <v>1</v>
      </c>
      <c r="AC1968" s="55" t="s">
        <v>1554</v>
      </c>
      <c r="AD1968" s="55" t="s">
        <v>1644</v>
      </c>
      <c r="AE1968" s="58">
        <v>0</v>
      </c>
      <c r="AF1968" s="55" t="s">
        <v>1644</v>
      </c>
      <c r="AG1968" s="55" t="s">
        <v>1644</v>
      </c>
      <c r="AH1968" s="55" t="s">
        <v>1644</v>
      </c>
      <c r="AI1968" s="55" t="s">
        <v>1644</v>
      </c>
      <c r="AJ1968" s="55" t="s">
        <v>1644</v>
      </c>
      <c r="AK1968" s="55" t="s">
        <v>1644</v>
      </c>
      <c r="AL1968" s="55" t="s">
        <v>1644</v>
      </c>
      <c r="AM1968" s="55" t="s">
        <v>3861</v>
      </c>
      <c r="AN1968" s="55" t="s">
        <v>1644</v>
      </c>
      <c r="AO1968" t="s">
        <v>3842</v>
      </c>
    </row>
    <row r="1969" spans="1:41" x14ac:dyDescent="0.25">
      <c r="A1969" s="56">
        <v>45808</v>
      </c>
      <c r="B1969" s="92" t="s">
        <v>3124</v>
      </c>
      <c r="C1969" s="55" t="s">
        <v>4334</v>
      </c>
      <c r="D1969" s="55" t="s">
        <v>3859</v>
      </c>
      <c r="E1969" s="55" t="s">
        <v>89</v>
      </c>
      <c r="F1969" s="55">
        <v>50900010</v>
      </c>
      <c r="G1969" s="55" t="s">
        <v>490</v>
      </c>
      <c r="H1969" s="55" t="s">
        <v>89</v>
      </c>
      <c r="I1969" s="57">
        <v>0</v>
      </c>
      <c r="J1969" s="57">
        <v>0</v>
      </c>
      <c r="K1969" s="55" t="s">
        <v>4335</v>
      </c>
      <c r="L1969" s="55" t="s">
        <v>1644</v>
      </c>
      <c r="M1969" s="55" t="s">
        <v>4334</v>
      </c>
      <c r="N1969" s="56">
        <v>45808</v>
      </c>
      <c r="O1969" s="55" t="s">
        <v>1644</v>
      </c>
      <c r="P1969" s="55" t="s">
        <v>4042</v>
      </c>
      <c r="Q1969" s="55" t="s">
        <v>4043</v>
      </c>
      <c r="R1969" s="55" t="s">
        <v>1644</v>
      </c>
      <c r="S1969" s="55" t="s">
        <v>1644</v>
      </c>
      <c r="T1969" s="55" t="s">
        <v>1644</v>
      </c>
      <c r="U1969" s="55" t="s">
        <v>4050</v>
      </c>
      <c r="V1969" s="55" t="s">
        <v>1881</v>
      </c>
      <c r="W1969" s="55" t="s">
        <v>1644</v>
      </c>
      <c r="X1969" s="56"/>
      <c r="Y1969" s="55" t="s">
        <v>1644</v>
      </c>
      <c r="Z1969" s="56"/>
      <c r="AA1969" s="55" t="s">
        <v>1644</v>
      </c>
      <c r="AB1969" s="59">
        <v>1</v>
      </c>
      <c r="AC1969" s="55" t="s">
        <v>1554</v>
      </c>
      <c r="AD1969" s="55" t="s">
        <v>1644</v>
      </c>
      <c r="AE1969" s="58">
        <v>0</v>
      </c>
      <c r="AF1969" s="55" t="s">
        <v>1644</v>
      </c>
      <c r="AG1969" s="55" t="s">
        <v>1644</v>
      </c>
      <c r="AH1969" s="55" t="s">
        <v>1644</v>
      </c>
      <c r="AI1969" s="55" t="s">
        <v>1644</v>
      </c>
      <c r="AJ1969" s="55" t="s">
        <v>1644</v>
      </c>
      <c r="AK1969" s="55" t="s">
        <v>1644</v>
      </c>
      <c r="AL1969" s="55" t="s">
        <v>1644</v>
      </c>
      <c r="AM1969" s="55" t="s">
        <v>3861</v>
      </c>
      <c r="AN1969" s="55" t="s">
        <v>1644</v>
      </c>
      <c r="AO1969" t="s">
        <v>4371</v>
      </c>
    </row>
    <row r="1970" spans="1:41" x14ac:dyDescent="0.25">
      <c r="A1970" s="56">
        <v>45808</v>
      </c>
      <c r="B1970" s="92" t="s">
        <v>3124</v>
      </c>
      <c r="C1970" s="55" t="s">
        <v>4334</v>
      </c>
      <c r="D1970" s="55" t="s">
        <v>3859</v>
      </c>
      <c r="E1970" s="55" t="s">
        <v>89</v>
      </c>
      <c r="F1970" s="55">
        <v>50900010</v>
      </c>
      <c r="G1970" s="55" t="s">
        <v>490</v>
      </c>
      <c r="H1970" s="55" t="s">
        <v>89</v>
      </c>
      <c r="I1970" s="57">
        <v>152.36000000000001</v>
      </c>
      <c r="J1970" s="57">
        <v>152.36000000000001</v>
      </c>
      <c r="K1970" s="55" t="s">
        <v>4335</v>
      </c>
      <c r="L1970" s="55" t="s">
        <v>1644</v>
      </c>
      <c r="M1970" s="55" t="s">
        <v>4334</v>
      </c>
      <c r="N1970" s="56">
        <v>45808</v>
      </c>
      <c r="O1970" s="55" t="s">
        <v>1644</v>
      </c>
      <c r="P1970" s="55" t="s">
        <v>329</v>
      </c>
      <c r="Q1970" s="55" t="s">
        <v>330</v>
      </c>
      <c r="R1970" s="55" t="s">
        <v>1644</v>
      </c>
      <c r="S1970" s="55" t="s">
        <v>1644</v>
      </c>
      <c r="T1970" s="55" t="s">
        <v>1644</v>
      </c>
      <c r="U1970" s="55" t="s">
        <v>4077</v>
      </c>
      <c r="V1970" s="55" t="s">
        <v>1881</v>
      </c>
      <c r="W1970" s="55" t="s">
        <v>1644</v>
      </c>
      <c r="X1970" s="56"/>
      <c r="Y1970" s="55" t="s">
        <v>1644</v>
      </c>
      <c r="Z1970" s="56"/>
      <c r="AA1970" s="55" t="s">
        <v>1644</v>
      </c>
      <c r="AB1970" s="59">
        <v>2353160</v>
      </c>
      <c r="AC1970" s="55" t="s">
        <v>1554</v>
      </c>
      <c r="AD1970" s="55" t="s">
        <v>1644</v>
      </c>
      <c r="AE1970" s="58">
        <v>0</v>
      </c>
      <c r="AF1970" s="55" t="s">
        <v>1644</v>
      </c>
      <c r="AG1970" s="55" t="s">
        <v>1644</v>
      </c>
      <c r="AH1970" s="55" t="s">
        <v>1644</v>
      </c>
      <c r="AI1970" s="55" t="s">
        <v>1644</v>
      </c>
      <c r="AJ1970" s="55" t="s">
        <v>1644</v>
      </c>
      <c r="AK1970" s="55" t="s">
        <v>1644</v>
      </c>
      <c r="AL1970" s="55" t="s">
        <v>1644</v>
      </c>
      <c r="AM1970" s="55" t="s">
        <v>3861</v>
      </c>
      <c r="AN1970" s="55" t="s">
        <v>1644</v>
      </c>
      <c r="AO1970" t="s">
        <v>3842</v>
      </c>
    </row>
    <row r="1971" spans="1:41" x14ac:dyDescent="0.25">
      <c r="A1971" s="56">
        <v>45808</v>
      </c>
      <c r="B1971" s="92" t="s">
        <v>3124</v>
      </c>
      <c r="C1971" s="55" t="s">
        <v>4334</v>
      </c>
      <c r="D1971" s="55" t="s">
        <v>3859</v>
      </c>
      <c r="E1971" s="55" t="s">
        <v>89</v>
      </c>
      <c r="F1971" s="55">
        <v>50900010</v>
      </c>
      <c r="G1971" s="55" t="s">
        <v>490</v>
      </c>
      <c r="H1971" s="55" t="s">
        <v>89</v>
      </c>
      <c r="I1971" s="57">
        <v>0</v>
      </c>
      <c r="J1971" s="57">
        <v>0</v>
      </c>
      <c r="K1971" s="55" t="s">
        <v>4335</v>
      </c>
      <c r="L1971" s="55" t="s">
        <v>1644</v>
      </c>
      <c r="M1971" s="55" t="s">
        <v>4334</v>
      </c>
      <c r="N1971" s="56">
        <v>45808</v>
      </c>
      <c r="O1971" s="55" t="s">
        <v>1644</v>
      </c>
      <c r="P1971" s="55" t="s">
        <v>4042</v>
      </c>
      <c r="Q1971" s="55" t="s">
        <v>4043</v>
      </c>
      <c r="R1971" s="55" t="s">
        <v>1644</v>
      </c>
      <c r="S1971" s="55" t="s">
        <v>1644</v>
      </c>
      <c r="T1971" s="55" t="s">
        <v>1644</v>
      </c>
      <c r="U1971" s="55" t="s">
        <v>4099</v>
      </c>
      <c r="V1971" s="55" t="s">
        <v>1881</v>
      </c>
      <c r="W1971" s="55" t="s">
        <v>1644</v>
      </c>
      <c r="X1971" s="56"/>
      <c r="Y1971" s="55" t="s">
        <v>1644</v>
      </c>
      <c r="Z1971" s="56"/>
      <c r="AA1971" s="55" t="s">
        <v>1644</v>
      </c>
      <c r="AB1971" s="59">
        <v>1</v>
      </c>
      <c r="AC1971" s="55" t="s">
        <v>1554</v>
      </c>
      <c r="AD1971" s="55" t="s">
        <v>1644</v>
      </c>
      <c r="AE1971" s="58">
        <v>0</v>
      </c>
      <c r="AF1971" s="55" t="s">
        <v>1644</v>
      </c>
      <c r="AG1971" s="55" t="s">
        <v>1644</v>
      </c>
      <c r="AH1971" s="55" t="s">
        <v>1644</v>
      </c>
      <c r="AI1971" s="55" t="s">
        <v>1644</v>
      </c>
      <c r="AJ1971" s="55" t="s">
        <v>1644</v>
      </c>
      <c r="AK1971" s="55" t="s">
        <v>1644</v>
      </c>
      <c r="AL1971" s="55" t="s">
        <v>1644</v>
      </c>
      <c r="AM1971" s="55" t="s">
        <v>3861</v>
      </c>
      <c r="AN1971" s="55" t="s">
        <v>1644</v>
      </c>
      <c r="AO1971" t="s">
        <v>4371</v>
      </c>
    </row>
    <row r="1972" spans="1:41" x14ac:dyDescent="0.25">
      <c r="A1972" s="56">
        <v>45808</v>
      </c>
      <c r="B1972" s="92" t="s">
        <v>3124</v>
      </c>
      <c r="C1972" s="55" t="s">
        <v>4334</v>
      </c>
      <c r="D1972" s="55" t="s">
        <v>3859</v>
      </c>
      <c r="E1972" s="55" t="s">
        <v>89</v>
      </c>
      <c r="F1972" s="55">
        <v>50900010</v>
      </c>
      <c r="G1972" s="55" t="s">
        <v>490</v>
      </c>
      <c r="H1972" s="55" t="s">
        <v>89</v>
      </c>
      <c r="I1972" s="57">
        <v>0</v>
      </c>
      <c r="J1972" s="57">
        <v>0</v>
      </c>
      <c r="K1972" s="55" t="s">
        <v>4335</v>
      </c>
      <c r="L1972" s="55" t="s">
        <v>1644</v>
      </c>
      <c r="M1972" s="55" t="s">
        <v>4334</v>
      </c>
      <c r="N1972" s="56">
        <v>45808</v>
      </c>
      <c r="O1972" s="55" t="s">
        <v>1644</v>
      </c>
      <c r="P1972" s="55" t="s">
        <v>329</v>
      </c>
      <c r="Q1972" s="55" t="s">
        <v>330</v>
      </c>
      <c r="R1972" s="55" t="s">
        <v>1644</v>
      </c>
      <c r="S1972" s="55" t="s">
        <v>1644</v>
      </c>
      <c r="T1972" s="55" t="s">
        <v>1644</v>
      </c>
      <c r="U1972" s="55" t="s">
        <v>4091</v>
      </c>
      <c r="V1972" s="55" t="s">
        <v>1881</v>
      </c>
      <c r="W1972" s="55" t="s">
        <v>1644</v>
      </c>
      <c r="X1972" s="56"/>
      <c r="Y1972" s="55" t="s">
        <v>1644</v>
      </c>
      <c r="Z1972" s="56"/>
      <c r="AA1972" s="55" t="s">
        <v>1644</v>
      </c>
      <c r="AB1972" s="59">
        <v>1</v>
      </c>
      <c r="AC1972" s="55" t="s">
        <v>1554</v>
      </c>
      <c r="AD1972" s="55" t="s">
        <v>1644</v>
      </c>
      <c r="AE1972" s="58">
        <v>0</v>
      </c>
      <c r="AF1972" s="55" t="s">
        <v>1644</v>
      </c>
      <c r="AG1972" s="55" t="s">
        <v>1644</v>
      </c>
      <c r="AH1972" s="55" t="s">
        <v>1644</v>
      </c>
      <c r="AI1972" s="55" t="s">
        <v>1644</v>
      </c>
      <c r="AJ1972" s="55" t="s">
        <v>1644</v>
      </c>
      <c r="AK1972" s="55" t="s">
        <v>1644</v>
      </c>
      <c r="AL1972" s="55" t="s">
        <v>1644</v>
      </c>
      <c r="AM1972" s="55" t="s">
        <v>3861</v>
      </c>
      <c r="AN1972" s="55" t="s">
        <v>1644</v>
      </c>
      <c r="AO1972" t="s">
        <v>3842</v>
      </c>
    </row>
    <row r="1973" spans="1:41" x14ac:dyDescent="0.25">
      <c r="A1973" s="56">
        <v>45808</v>
      </c>
      <c r="B1973" s="92" t="s">
        <v>3124</v>
      </c>
      <c r="C1973" s="55" t="s">
        <v>4334</v>
      </c>
      <c r="D1973" s="55" t="s">
        <v>3859</v>
      </c>
      <c r="E1973" s="55" t="s">
        <v>89</v>
      </c>
      <c r="F1973" s="55">
        <v>50900020</v>
      </c>
      <c r="G1973" s="55" t="s">
        <v>492</v>
      </c>
      <c r="H1973" s="55" t="s">
        <v>89</v>
      </c>
      <c r="I1973" s="57">
        <v>736.41</v>
      </c>
      <c r="J1973" s="57">
        <v>736.41</v>
      </c>
      <c r="K1973" s="55" t="s">
        <v>4335</v>
      </c>
      <c r="L1973" s="55" t="s">
        <v>1644</v>
      </c>
      <c r="M1973" s="55" t="s">
        <v>4334</v>
      </c>
      <c r="N1973" s="56">
        <v>45808</v>
      </c>
      <c r="O1973" s="55" t="s">
        <v>1644</v>
      </c>
      <c r="P1973" s="55" t="s">
        <v>329</v>
      </c>
      <c r="Q1973" s="55" t="s">
        <v>330</v>
      </c>
      <c r="R1973" s="55" t="s">
        <v>1644</v>
      </c>
      <c r="S1973" s="55" t="s">
        <v>1644</v>
      </c>
      <c r="T1973" s="55" t="s">
        <v>1644</v>
      </c>
      <c r="U1973" s="55" t="s">
        <v>4080</v>
      </c>
      <c r="V1973" s="55" t="s">
        <v>1881</v>
      </c>
      <c r="W1973" s="55" t="s">
        <v>1644</v>
      </c>
      <c r="X1973" s="56"/>
      <c r="Y1973" s="55" t="s">
        <v>1644</v>
      </c>
      <c r="Z1973" s="56"/>
      <c r="AA1973" s="55" t="s">
        <v>1644</v>
      </c>
      <c r="AB1973" s="59">
        <v>11609244</v>
      </c>
      <c r="AC1973" s="55" t="s">
        <v>1554</v>
      </c>
      <c r="AD1973" s="55" t="s">
        <v>1644</v>
      </c>
      <c r="AE1973" s="58">
        <v>0</v>
      </c>
      <c r="AF1973" s="55" t="s">
        <v>1644</v>
      </c>
      <c r="AG1973" s="55" t="s">
        <v>1644</v>
      </c>
      <c r="AH1973" s="55" t="s">
        <v>1644</v>
      </c>
      <c r="AI1973" s="55" t="s">
        <v>1644</v>
      </c>
      <c r="AJ1973" s="55" t="s">
        <v>1644</v>
      </c>
      <c r="AK1973" s="55" t="s">
        <v>1644</v>
      </c>
      <c r="AL1973" s="55" t="s">
        <v>1644</v>
      </c>
      <c r="AM1973" s="55" t="s">
        <v>3861</v>
      </c>
      <c r="AN1973" s="55" t="s">
        <v>1644</v>
      </c>
      <c r="AO1973" t="s">
        <v>3842</v>
      </c>
    </row>
    <row r="1974" spans="1:41" x14ac:dyDescent="0.25">
      <c r="A1974" s="56">
        <v>45808</v>
      </c>
      <c r="B1974" s="92" t="s">
        <v>3124</v>
      </c>
      <c r="C1974" s="55" t="s">
        <v>4334</v>
      </c>
      <c r="D1974" s="55" t="s">
        <v>3859</v>
      </c>
      <c r="E1974" s="55" t="s">
        <v>89</v>
      </c>
      <c r="F1974" s="55">
        <v>50900010</v>
      </c>
      <c r="G1974" s="55" t="s">
        <v>490</v>
      </c>
      <c r="H1974" s="55" t="s">
        <v>89</v>
      </c>
      <c r="I1974" s="57">
        <v>0</v>
      </c>
      <c r="J1974" s="57">
        <v>0</v>
      </c>
      <c r="K1974" s="55" t="s">
        <v>4335</v>
      </c>
      <c r="L1974" s="55" t="s">
        <v>1644</v>
      </c>
      <c r="M1974" s="55" t="s">
        <v>4334</v>
      </c>
      <c r="N1974" s="56">
        <v>45808</v>
      </c>
      <c r="O1974" s="55" t="s">
        <v>1644</v>
      </c>
      <c r="P1974" s="55" t="s">
        <v>4042</v>
      </c>
      <c r="Q1974" s="55" t="s">
        <v>4043</v>
      </c>
      <c r="R1974" s="55" t="s">
        <v>1644</v>
      </c>
      <c r="S1974" s="55" t="s">
        <v>1644</v>
      </c>
      <c r="T1974" s="55" t="s">
        <v>1644</v>
      </c>
      <c r="U1974" s="55" t="s">
        <v>4071</v>
      </c>
      <c r="V1974" s="55" t="s">
        <v>1881</v>
      </c>
      <c r="W1974" s="55" t="s">
        <v>1644</v>
      </c>
      <c r="X1974" s="56"/>
      <c r="Y1974" s="55" t="s">
        <v>1644</v>
      </c>
      <c r="Z1974" s="56"/>
      <c r="AA1974" s="55" t="s">
        <v>1644</v>
      </c>
      <c r="AB1974" s="59">
        <v>1</v>
      </c>
      <c r="AC1974" s="55" t="s">
        <v>1554</v>
      </c>
      <c r="AD1974" s="55" t="s">
        <v>1644</v>
      </c>
      <c r="AE1974" s="58">
        <v>0</v>
      </c>
      <c r="AF1974" s="55" t="s">
        <v>1644</v>
      </c>
      <c r="AG1974" s="55" t="s">
        <v>1644</v>
      </c>
      <c r="AH1974" s="55" t="s">
        <v>1644</v>
      </c>
      <c r="AI1974" s="55" t="s">
        <v>1644</v>
      </c>
      <c r="AJ1974" s="55" t="s">
        <v>1644</v>
      </c>
      <c r="AK1974" s="55" t="s">
        <v>1644</v>
      </c>
      <c r="AL1974" s="55" t="s">
        <v>1644</v>
      </c>
      <c r="AM1974" s="55" t="s">
        <v>3861</v>
      </c>
      <c r="AN1974" s="55" t="s">
        <v>1644</v>
      </c>
      <c r="AO1974" t="s">
        <v>4371</v>
      </c>
    </row>
    <row r="1975" spans="1:41" x14ac:dyDescent="0.25">
      <c r="A1975" s="56">
        <v>45808</v>
      </c>
      <c r="B1975" s="92" t="s">
        <v>3124</v>
      </c>
      <c r="C1975" s="55" t="s">
        <v>4334</v>
      </c>
      <c r="D1975" s="55" t="s">
        <v>3859</v>
      </c>
      <c r="E1975" s="55" t="s">
        <v>89</v>
      </c>
      <c r="F1975" s="55">
        <v>50900010</v>
      </c>
      <c r="G1975" s="55" t="s">
        <v>490</v>
      </c>
      <c r="H1975" s="55" t="s">
        <v>89</v>
      </c>
      <c r="I1975" s="57">
        <v>0</v>
      </c>
      <c r="J1975" s="57">
        <v>0</v>
      </c>
      <c r="K1975" s="55" t="s">
        <v>4335</v>
      </c>
      <c r="L1975" s="55" t="s">
        <v>1644</v>
      </c>
      <c r="M1975" s="55" t="s">
        <v>4334</v>
      </c>
      <c r="N1975" s="56">
        <v>45808</v>
      </c>
      <c r="O1975" s="55" t="s">
        <v>1644</v>
      </c>
      <c r="P1975" s="55" t="s">
        <v>329</v>
      </c>
      <c r="Q1975" s="55" t="s">
        <v>330</v>
      </c>
      <c r="R1975" s="55" t="s">
        <v>1644</v>
      </c>
      <c r="S1975" s="55" t="s">
        <v>1644</v>
      </c>
      <c r="T1975" s="55" t="s">
        <v>1644</v>
      </c>
      <c r="U1975" s="55" t="s">
        <v>4101</v>
      </c>
      <c r="V1975" s="55" t="s">
        <v>1881</v>
      </c>
      <c r="W1975" s="55" t="s">
        <v>1644</v>
      </c>
      <c r="X1975" s="56"/>
      <c r="Y1975" s="55" t="s">
        <v>1644</v>
      </c>
      <c r="Z1975" s="56"/>
      <c r="AA1975" s="55" t="s">
        <v>1644</v>
      </c>
      <c r="AB1975" s="59">
        <v>1</v>
      </c>
      <c r="AC1975" s="55" t="s">
        <v>1554</v>
      </c>
      <c r="AD1975" s="55" t="s">
        <v>1644</v>
      </c>
      <c r="AE1975" s="58">
        <v>0</v>
      </c>
      <c r="AF1975" s="55" t="s">
        <v>1644</v>
      </c>
      <c r="AG1975" s="55" t="s">
        <v>1644</v>
      </c>
      <c r="AH1975" s="55" t="s">
        <v>1644</v>
      </c>
      <c r="AI1975" s="55" t="s">
        <v>1644</v>
      </c>
      <c r="AJ1975" s="55" t="s">
        <v>1644</v>
      </c>
      <c r="AK1975" s="55" t="s">
        <v>1644</v>
      </c>
      <c r="AL1975" s="55" t="s">
        <v>1644</v>
      </c>
      <c r="AM1975" s="55" t="s">
        <v>3861</v>
      </c>
      <c r="AN1975" s="55" t="s">
        <v>1644</v>
      </c>
      <c r="AO1975" t="s">
        <v>3842</v>
      </c>
    </row>
    <row r="1976" spans="1:41" x14ac:dyDescent="0.25">
      <c r="A1976" s="56">
        <v>45808</v>
      </c>
      <c r="B1976" s="92" t="s">
        <v>3124</v>
      </c>
      <c r="C1976" s="55" t="s">
        <v>4334</v>
      </c>
      <c r="D1976" s="55" t="s">
        <v>3859</v>
      </c>
      <c r="E1976" s="55" t="s">
        <v>89</v>
      </c>
      <c r="F1976" s="55">
        <v>50900010</v>
      </c>
      <c r="G1976" s="55" t="s">
        <v>490</v>
      </c>
      <c r="H1976" s="55" t="s">
        <v>89</v>
      </c>
      <c r="I1976" s="57">
        <v>0</v>
      </c>
      <c r="J1976" s="57">
        <v>0</v>
      </c>
      <c r="K1976" s="55" t="s">
        <v>4335</v>
      </c>
      <c r="L1976" s="55" t="s">
        <v>1644</v>
      </c>
      <c r="M1976" s="55" t="s">
        <v>4334</v>
      </c>
      <c r="N1976" s="56">
        <v>45808</v>
      </c>
      <c r="O1976" s="55" t="s">
        <v>1644</v>
      </c>
      <c r="P1976" s="55" t="s">
        <v>329</v>
      </c>
      <c r="Q1976" s="55" t="s">
        <v>330</v>
      </c>
      <c r="R1976" s="55" t="s">
        <v>1644</v>
      </c>
      <c r="S1976" s="55" t="s">
        <v>1644</v>
      </c>
      <c r="T1976" s="55" t="s">
        <v>1644</v>
      </c>
      <c r="U1976" s="55" t="s">
        <v>4098</v>
      </c>
      <c r="V1976" s="55" t="s">
        <v>1881</v>
      </c>
      <c r="W1976" s="55" t="s">
        <v>1644</v>
      </c>
      <c r="X1976" s="56"/>
      <c r="Y1976" s="55" t="s">
        <v>1644</v>
      </c>
      <c r="Z1976" s="56"/>
      <c r="AA1976" s="55" t="s">
        <v>1644</v>
      </c>
      <c r="AB1976" s="59">
        <v>1</v>
      </c>
      <c r="AC1976" s="55" t="s">
        <v>1554</v>
      </c>
      <c r="AD1976" s="55" t="s">
        <v>1644</v>
      </c>
      <c r="AE1976" s="58">
        <v>0</v>
      </c>
      <c r="AF1976" s="55" t="s">
        <v>1644</v>
      </c>
      <c r="AG1976" s="55" t="s">
        <v>1644</v>
      </c>
      <c r="AH1976" s="55" t="s">
        <v>1644</v>
      </c>
      <c r="AI1976" s="55" t="s">
        <v>1644</v>
      </c>
      <c r="AJ1976" s="55" t="s">
        <v>1644</v>
      </c>
      <c r="AK1976" s="55" t="s">
        <v>1644</v>
      </c>
      <c r="AL1976" s="55" t="s">
        <v>1644</v>
      </c>
      <c r="AM1976" s="55" t="s">
        <v>3861</v>
      </c>
      <c r="AN1976" s="55" t="s">
        <v>1644</v>
      </c>
      <c r="AO1976" t="s">
        <v>3842</v>
      </c>
    </row>
    <row r="1977" spans="1:41" x14ac:dyDescent="0.25">
      <c r="A1977" s="56">
        <v>45808</v>
      </c>
      <c r="B1977" s="92" t="s">
        <v>3124</v>
      </c>
      <c r="C1977" s="55" t="s">
        <v>4334</v>
      </c>
      <c r="D1977" s="55" t="s">
        <v>3859</v>
      </c>
      <c r="E1977" s="55" t="s">
        <v>89</v>
      </c>
      <c r="F1977" s="55">
        <v>50900010</v>
      </c>
      <c r="G1977" s="55" t="s">
        <v>490</v>
      </c>
      <c r="H1977" s="55" t="s">
        <v>89</v>
      </c>
      <c r="I1977" s="57">
        <v>0</v>
      </c>
      <c r="J1977" s="57">
        <v>0</v>
      </c>
      <c r="K1977" s="55" t="s">
        <v>4335</v>
      </c>
      <c r="L1977" s="55" t="s">
        <v>1644</v>
      </c>
      <c r="M1977" s="55" t="s">
        <v>4334</v>
      </c>
      <c r="N1977" s="56">
        <v>45808</v>
      </c>
      <c r="O1977" s="55" t="s">
        <v>1644</v>
      </c>
      <c r="P1977" s="55" t="s">
        <v>4042</v>
      </c>
      <c r="Q1977" s="55" t="s">
        <v>4043</v>
      </c>
      <c r="R1977" s="55" t="s">
        <v>1644</v>
      </c>
      <c r="S1977" s="55" t="s">
        <v>1644</v>
      </c>
      <c r="T1977" s="55" t="s">
        <v>1644</v>
      </c>
      <c r="U1977" s="55" t="s">
        <v>4089</v>
      </c>
      <c r="V1977" s="55" t="s">
        <v>1881</v>
      </c>
      <c r="W1977" s="55" t="s">
        <v>1644</v>
      </c>
      <c r="X1977" s="56"/>
      <c r="Y1977" s="55" t="s">
        <v>1644</v>
      </c>
      <c r="Z1977" s="56"/>
      <c r="AA1977" s="55" t="s">
        <v>1644</v>
      </c>
      <c r="AB1977" s="59">
        <v>1</v>
      </c>
      <c r="AC1977" s="55" t="s">
        <v>1554</v>
      </c>
      <c r="AD1977" s="55" t="s">
        <v>1644</v>
      </c>
      <c r="AE1977" s="58">
        <v>0</v>
      </c>
      <c r="AF1977" s="55" t="s">
        <v>1644</v>
      </c>
      <c r="AG1977" s="55" t="s">
        <v>1644</v>
      </c>
      <c r="AH1977" s="55" t="s">
        <v>1644</v>
      </c>
      <c r="AI1977" s="55" t="s">
        <v>1644</v>
      </c>
      <c r="AJ1977" s="55" t="s">
        <v>1644</v>
      </c>
      <c r="AK1977" s="55" t="s">
        <v>1644</v>
      </c>
      <c r="AL1977" s="55" t="s">
        <v>1644</v>
      </c>
      <c r="AM1977" s="55" t="s">
        <v>3861</v>
      </c>
      <c r="AN1977" s="55" t="s">
        <v>1644</v>
      </c>
      <c r="AO1977" t="s">
        <v>4371</v>
      </c>
    </row>
    <row r="1978" spans="1:41" x14ac:dyDescent="0.25">
      <c r="A1978" s="56">
        <v>45808</v>
      </c>
      <c r="B1978" s="92" t="s">
        <v>3124</v>
      </c>
      <c r="C1978" s="55" t="s">
        <v>4334</v>
      </c>
      <c r="D1978" s="55" t="s">
        <v>3859</v>
      </c>
      <c r="E1978" s="55" t="s">
        <v>89</v>
      </c>
      <c r="F1978" s="55">
        <v>50900020</v>
      </c>
      <c r="G1978" s="55" t="s">
        <v>492</v>
      </c>
      <c r="H1978" s="55" t="s">
        <v>89</v>
      </c>
      <c r="I1978" s="57">
        <v>972.42</v>
      </c>
      <c r="J1978" s="57">
        <v>972.42</v>
      </c>
      <c r="K1978" s="55" t="s">
        <v>4335</v>
      </c>
      <c r="L1978" s="55" t="s">
        <v>1644</v>
      </c>
      <c r="M1978" s="55" t="s">
        <v>4334</v>
      </c>
      <c r="N1978" s="56">
        <v>45808</v>
      </c>
      <c r="O1978" s="55" t="s">
        <v>1644</v>
      </c>
      <c r="P1978" s="55" t="s">
        <v>329</v>
      </c>
      <c r="Q1978" s="55" t="s">
        <v>330</v>
      </c>
      <c r="R1978" s="55" t="s">
        <v>1644</v>
      </c>
      <c r="S1978" s="55" t="s">
        <v>1644</v>
      </c>
      <c r="T1978" s="55" t="s">
        <v>1644</v>
      </c>
      <c r="U1978" s="55" t="s">
        <v>4095</v>
      </c>
      <c r="V1978" s="55" t="s">
        <v>1881</v>
      </c>
      <c r="W1978" s="55" t="s">
        <v>1644</v>
      </c>
      <c r="X1978" s="56"/>
      <c r="Y1978" s="55" t="s">
        <v>1644</v>
      </c>
      <c r="Z1978" s="56"/>
      <c r="AA1978" s="55" t="s">
        <v>1644</v>
      </c>
      <c r="AB1978" s="59">
        <v>15001911</v>
      </c>
      <c r="AC1978" s="55" t="s">
        <v>1554</v>
      </c>
      <c r="AD1978" s="55" t="s">
        <v>1644</v>
      </c>
      <c r="AE1978" s="58">
        <v>0</v>
      </c>
      <c r="AF1978" s="55" t="s">
        <v>1644</v>
      </c>
      <c r="AG1978" s="55" t="s">
        <v>1644</v>
      </c>
      <c r="AH1978" s="55" t="s">
        <v>1644</v>
      </c>
      <c r="AI1978" s="55" t="s">
        <v>1644</v>
      </c>
      <c r="AJ1978" s="55" t="s">
        <v>1644</v>
      </c>
      <c r="AK1978" s="55" t="s">
        <v>1644</v>
      </c>
      <c r="AL1978" s="55" t="s">
        <v>1644</v>
      </c>
      <c r="AM1978" s="55" t="s">
        <v>3861</v>
      </c>
      <c r="AN1978" s="55" t="s">
        <v>1644</v>
      </c>
      <c r="AO1978" t="s">
        <v>3842</v>
      </c>
    </row>
    <row r="1979" spans="1:41" x14ac:dyDescent="0.25">
      <c r="A1979" s="56">
        <v>45808</v>
      </c>
      <c r="B1979" s="92" t="s">
        <v>3124</v>
      </c>
      <c r="C1979" s="55" t="s">
        <v>4334</v>
      </c>
      <c r="D1979" s="55" t="s">
        <v>3859</v>
      </c>
      <c r="E1979" s="55" t="s">
        <v>89</v>
      </c>
      <c r="F1979" s="55">
        <v>50900010</v>
      </c>
      <c r="G1979" s="55" t="s">
        <v>490</v>
      </c>
      <c r="H1979" s="55" t="s">
        <v>89</v>
      </c>
      <c r="I1979" s="57">
        <v>0</v>
      </c>
      <c r="J1979" s="57">
        <v>0</v>
      </c>
      <c r="K1979" s="55" t="s">
        <v>4335</v>
      </c>
      <c r="L1979" s="55" t="s">
        <v>1644</v>
      </c>
      <c r="M1979" s="55" t="s">
        <v>4334</v>
      </c>
      <c r="N1979" s="56">
        <v>45808</v>
      </c>
      <c r="O1979" s="55" t="s">
        <v>1644</v>
      </c>
      <c r="P1979" s="55" t="s">
        <v>329</v>
      </c>
      <c r="Q1979" s="55" t="s">
        <v>330</v>
      </c>
      <c r="R1979" s="55" t="s">
        <v>1644</v>
      </c>
      <c r="S1979" s="55" t="s">
        <v>1644</v>
      </c>
      <c r="T1979" s="55" t="s">
        <v>1644</v>
      </c>
      <c r="U1979" s="55" t="s">
        <v>4116</v>
      </c>
      <c r="V1979" s="55" t="s">
        <v>1881</v>
      </c>
      <c r="W1979" s="55" t="s">
        <v>1644</v>
      </c>
      <c r="X1979" s="56"/>
      <c r="Y1979" s="55" t="s">
        <v>1644</v>
      </c>
      <c r="Z1979" s="56"/>
      <c r="AA1979" s="55" t="s">
        <v>1644</v>
      </c>
      <c r="AB1979" s="59">
        <v>1</v>
      </c>
      <c r="AC1979" s="55" t="s">
        <v>1554</v>
      </c>
      <c r="AD1979" s="55" t="s">
        <v>1644</v>
      </c>
      <c r="AE1979" s="58">
        <v>0</v>
      </c>
      <c r="AF1979" s="55" t="s">
        <v>1644</v>
      </c>
      <c r="AG1979" s="55" t="s">
        <v>1644</v>
      </c>
      <c r="AH1979" s="55" t="s">
        <v>1644</v>
      </c>
      <c r="AI1979" s="55" t="s">
        <v>1644</v>
      </c>
      <c r="AJ1979" s="55" t="s">
        <v>1644</v>
      </c>
      <c r="AK1979" s="55" t="s">
        <v>1644</v>
      </c>
      <c r="AL1979" s="55" t="s">
        <v>1644</v>
      </c>
      <c r="AM1979" s="55" t="s">
        <v>3861</v>
      </c>
      <c r="AN1979" s="55" t="s">
        <v>1644</v>
      </c>
      <c r="AO1979" t="s">
        <v>3842</v>
      </c>
    </row>
    <row r="1980" spans="1:41" x14ac:dyDescent="0.25">
      <c r="A1980" s="56">
        <v>45808</v>
      </c>
      <c r="B1980" s="92" t="s">
        <v>3124</v>
      </c>
      <c r="C1980" s="55" t="s">
        <v>4334</v>
      </c>
      <c r="D1980" s="55" t="s">
        <v>3859</v>
      </c>
      <c r="E1980" s="55" t="s">
        <v>89</v>
      </c>
      <c r="F1980" s="55">
        <v>50900020</v>
      </c>
      <c r="G1980" s="55" t="s">
        <v>492</v>
      </c>
      <c r="H1980" s="55" t="s">
        <v>89</v>
      </c>
      <c r="I1980" s="57">
        <v>2312.91</v>
      </c>
      <c r="J1980" s="57">
        <v>2312.91</v>
      </c>
      <c r="K1980" s="55" t="s">
        <v>4335</v>
      </c>
      <c r="L1980" s="55" t="s">
        <v>1644</v>
      </c>
      <c r="M1980" s="55" t="s">
        <v>4334</v>
      </c>
      <c r="N1980" s="56">
        <v>45808</v>
      </c>
      <c r="O1980" s="55" t="s">
        <v>1644</v>
      </c>
      <c r="P1980" s="55" t="s">
        <v>329</v>
      </c>
      <c r="Q1980" s="55" t="s">
        <v>330</v>
      </c>
      <c r="R1980" s="55" t="s">
        <v>1644</v>
      </c>
      <c r="S1980" s="55" t="s">
        <v>1644</v>
      </c>
      <c r="T1980" s="55" t="s">
        <v>1644</v>
      </c>
      <c r="U1980" s="55" t="s">
        <v>4104</v>
      </c>
      <c r="V1980" s="55" t="s">
        <v>1881</v>
      </c>
      <c r="W1980" s="55" t="s">
        <v>1644</v>
      </c>
      <c r="X1980" s="56"/>
      <c r="Y1980" s="55" t="s">
        <v>1644</v>
      </c>
      <c r="Z1980" s="56"/>
      <c r="AA1980" s="55" t="s">
        <v>1644</v>
      </c>
      <c r="AB1980" s="59">
        <v>36537846</v>
      </c>
      <c r="AC1980" s="55" t="s">
        <v>1554</v>
      </c>
      <c r="AD1980" s="55" t="s">
        <v>1644</v>
      </c>
      <c r="AE1980" s="58">
        <v>0</v>
      </c>
      <c r="AF1980" s="55" t="s">
        <v>1644</v>
      </c>
      <c r="AG1980" s="55" t="s">
        <v>1644</v>
      </c>
      <c r="AH1980" s="55" t="s">
        <v>1644</v>
      </c>
      <c r="AI1980" s="55" t="s">
        <v>1644</v>
      </c>
      <c r="AJ1980" s="55" t="s">
        <v>1644</v>
      </c>
      <c r="AK1980" s="55" t="s">
        <v>1644</v>
      </c>
      <c r="AL1980" s="55" t="s">
        <v>1644</v>
      </c>
      <c r="AM1980" s="55" t="s">
        <v>3861</v>
      </c>
      <c r="AN1980" s="55" t="s">
        <v>1644</v>
      </c>
      <c r="AO1980" t="s">
        <v>3842</v>
      </c>
    </row>
    <row r="1981" spans="1:41" x14ac:dyDescent="0.25">
      <c r="A1981" s="56">
        <v>45808</v>
      </c>
      <c r="B1981" s="92" t="s">
        <v>3124</v>
      </c>
      <c r="C1981" s="55" t="s">
        <v>4334</v>
      </c>
      <c r="D1981" s="55" t="s">
        <v>3859</v>
      </c>
      <c r="E1981" s="55" t="s">
        <v>89</v>
      </c>
      <c r="F1981" s="55">
        <v>50900010</v>
      </c>
      <c r="G1981" s="55" t="s">
        <v>490</v>
      </c>
      <c r="H1981" s="55" t="s">
        <v>89</v>
      </c>
      <c r="I1981" s="57">
        <v>0</v>
      </c>
      <c r="J1981" s="57">
        <v>0</v>
      </c>
      <c r="K1981" s="55" t="s">
        <v>4335</v>
      </c>
      <c r="L1981" s="55" t="s">
        <v>1644</v>
      </c>
      <c r="M1981" s="55" t="s">
        <v>4334</v>
      </c>
      <c r="N1981" s="56">
        <v>45808</v>
      </c>
      <c r="O1981" s="55" t="s">
        <v>1644</v>
      </c>
      <c r="P1981" s="55" t="s">
        <v>4042</v>
      </c>
      <c r="Q1981" s="55" t="s">
        <v>4043</v>
      </c>
      <c r="R1981" s="55" t="s">
        <v>1644</v>
      </c>
      <c r="S1981" s="55" t="s">
        <v>1644</v>
      </c>
      <c r="T1981" s="55" t="s">
        <v>1644</v>
      </c>
      <c r="U1981" s="55" t="s">
        <v>4051</v>
      </c>
      <c r="V1981" s="55" t="s">
        <v>1881</v>
      </c>
      <c r="W1981" s="55" t="s">
        <v>1644</v>
      </c>
      <c r="X1981" s="56"/>
      <c r="Y1981" s="55" t="s">
        <v>1644</v>
      </c>
      <c r="Z1981" s="56"/>
      <c r="AA1981" s="55" t="s">
        <v>1644</v>
      </c>
      <c r="AB1981" s="59">
        <v>1</v>
      </c>
      <c r="AC1981" s="55" t="s">
        <v>1554</v>
      </c>
      <c r="AD1981" s="55" t="s">
        <v>1644</v>
      </c>
      <c r="AE1981" s="58">
        <v>0</v>
      </c>
      <c r="AF1981" s="55" t="s">
        <v>1644</v>
      </c>
      <c r="AG1981" s="55" t="s">
        <v>1644</v>
      </c>
      <c r="AH1981" s="55" t="s">
        <v>1644</v>
      </c>
      <c r="AI1981" s="55" t="s">
        <v>1644</v>
      </c>
      <c r="AJ1981" s="55" t="s">
        <v>1644</v>
      </c>
      <c r="AK1981" s="55" t="s">
        <v>1644</v>
      </c>
      <c r="AL1981" s="55" t="s">
        <v>1644</v>
      </c>
      <c r="AM1981" s="55" t="s">
        <v>3861</v>
      </c>
      <c r="AN1981" s="55" t="s">
        <v>1644</v>
      </c>
      <c r="AO1981" t="s">
        <v>4371</v>
      </c>
    </row>
    <row r="1982" spans="1:41" x14ac:dyDescent="0.25">
      <c r="A1982" s="56">
        <v>45808</v>
      </c>
      <c r="B1982" s="92" t="s">
        <v>3124</v>
      </c>
      <c r="C1982" s="55" t="s">
        <v>4334</v>
      </c>
      <c r="D1982" s="55" t="s">
        <v>3859</v>
      </c>
      <c r="E1982" s="55" t="s">
        <v>89</v>
      </c>
      <c r="F1982" s="55">
        <v>50900010</v>
      </c>
      <c r="G1982" s="55" t="s">
        <v>490</v>
      </c>
      <c r="H1982" s="55" t="s">
        <v>89</v>
      </c>
      <c r="I1982" s="57">
        <v>145.49</v>
      </c>
      <c r="J1982" s="57">
        <v>145.49</v>
      </c>
      <c r="K1982" s="55" t="s">
        <v>4335</v>
      </c>
      <c r="L1982" s="55" t="s">
        <v>1644</v>
      </c>
      <c r="M1982" s="55" t="s">
        <v>4334</v>
      </c>
      <c r="N1982" s="56">
        <v>45808</v>
      </c>
      <c r="O1982" s="55" t="s">
        <v>1644</v>
      </c>
      <c r="P1982" s="55" t="s">
        <v>329</v>
      </c>
      <c r="Q1982" s="55" t="s">
        <v>330</v>
      </c>
      <c r="R1982" s="55" t="s">
        <v>1644</v>
      </c>
      <c r="S1982" s="55" t="s">
        <v>1644</v>
      </c>
      <c r="T1982" s="55" t="s">
        <v>1644</v>
      </c>
      <c r="U1982" s="55" t="s">
        <v>4037</v>
      </c>
      <c r="V1982" s="55" t="s">
        <v>1881</v>
      </c>
      <c r="W1982" s="55" t="s">
        <v>1644</v>
      </c>
      <c r="X1982" s="56"/>
      <c r="Y1982" s="55" t="s">
        <v>1644</v>
      </c>
      <c r="Z1982" s="56"/>
      <c r="AA1982" s="55" t="s">
        <v>1644</v>
      </c>
      <c r="AB1982" s="59">
        <v>2327916</v>
      </c>
      <c r="AC1982" s="55" t="s">
        <v>1554</v>
      </c>
      <c r="AD1982" s="55" t="s">
        <v>1644</v>
      </c>
      <c r="AE1982" s="58">
        <v>0</v>
      </c>
      <c r="AF1982" s="55" t="s">
        <v>1644</v>
      </c>
      <c r="AG1982" s="55" t="s">
        <v>1644</v>
      </c>
      <c r="AH1982" s="55" t="s">
        <v>1644</v>
      </c>
      <c r="AI1982" s="55" t="s">
        <v>1644</v>
      </c>
      <c r="AJ1982" s="55" t="s">
        <v>1644</v>
      </c>
      <c r="AK1982" s="55" t="s">
        <v>1644</v>
      </c>
      <c r="AL1982" s="55" t="s">
        <v>1644</v>
      </c>
      <c r="AM1982" s="55" t="s">
        <v>3861</v>
      </c>
      <c r="AN1982" s="55" t="s">
        <v>1644</v>
      </c>
      <c r="AO1982" t="s">
        <v>3842</v>
      </c>
    </row>
    <row r="1983" spans="1:41" x14ac:dyDescent="0.25">
      <c r="A1983" s="56">
        <v>45808</v>
      </c>
      <c r="B1983" s="92" t="s">
        <v>3124</v>
      </c>
      <c r="C1983" s="55" t="s">
        <v>4334</v>
      </c>
      <c r="D1983" s="55" t="s">
        <v>3859</v>
      </c>
      <c r="E1983" s="55" t="s">
        <v>89</v>
      </c>
      <c r="F1983" s="55">
        <v>50900020</v>
      </c>
      <c r="G1983" s="55" t="s">
        <v>492</v>
      </c>
      <c r="H1983" s="55" t="s">
        <v>89</v>
      </c>
      <c r="I1983" s="57">
        <v>1387.75</v>
      </c>
      <c r="J1983" s="57">
        <v>1387.75</v>
      </c>
      <c r="K1983" s="55" t="s">
        <v>4335</v>
      </c>
      <c r="L1983" s="55" t="s">
        <v>1644</v>
      </c>
      <c r="M1983" s="55" t="s">
        <v>4334</v>
      </c>
      <c r="N1983" s="56">
        <v>45808</v>
      </c>
      <c r="O1983" s="55" t="s">
        <v>1644</v>
      </c>
      <c r="P1983" s="55" t="s">
        <v>329</v>
      </c>
      <c r="Q1983" s="55" t="s">
        <v>330</v>
      </c>
      <c r="R1983" s="55" t="s">
        <v>1644</v>
      </c>
      <c r="S1983" s="55" t="s">
        <v>1644</v>
      </c>
      <c r="T1983" s="55" t="s">
        <v>1644</v>
      </c>
      <c r="U1983" s="55" t="s">
        <v>4053</v>
      </c>
      <c r="V1983" s="55" t="s">
        <v>1881</v>
      </c>
      <c r="W1983" s="55" t="s">
        <v>1644</v>
      </c>
      <c r="X1983" s="56"/>
      <c r="Y1983" s="55" t="s">
        <v>1644</v>
      </c>
      <c r="Z1983" s="56"/>
      <c r="AA1983" s="55" t="s">
        <v>1644</v>
      </c>
      <c r="AB1983" s="59">
        <v>21800122</v>
      </c>
      <c r="AC1983" s="55" t="s">
        <v>1554</v>
      </c>
      <c r="AD1983" s="55" t="s">
        <v>1644</v>
      </c>
      <c r="AE1983" s="58">
        <v>0</v>
      </c>
      <c r="AF1983" s="55" t="s">
        <v>1644</v>
      </c>
      <c r="AG1983" s="55" t="s">
        <v>1644</v>
      </c>
      <c r="AH1983" s="55" t="s">
        <v>1644</v>
      </c>
      <c r="AI1983" s="55" t="s">
        <v>1644</v>
      </c>
      <c r="AJ1983" s="55" t="s">
        <v>1644</v>
      </c>
      <c r="AK1983" s="55" t="s">
        <v>1644</v>
      </c>
      <c r="AL1983" s="55" t="s">
        <v>1644</v>
      </c>
      <c r="AM1983" s="55" t="s">
        <v>3861</v>
      </c>
      <c r="AN1983" s="55" t="s">
        <v>1644</v>
      </c>
      <c r="AO1983" t="s">
        <v>3842</v>
      </c>
    </row>
    <row r="1984" spans="1:41" x14ac:dyDescent="0.25">
      <c r="A1984" s="56">
        <v>45808</v>
      </c>
      <c r="B1984" s="92" t="s">
        <v>3124</v>
      </c>
      <c r="C1984" s="55" t="s">
        <v>4334</v>
      </c>
      <c r="D1984" s="55" t="s">
        <v>3859</v>
      </c>
      <c r="E1984" s="55" t="s">
        <v>89</v>
      </c>
      <c r="F1984" s="55">
        <v>50900010</v>
      </c>
      <c r="G1984" s="55" t="s">
        <v>490</v>
      </c>
      <c r="H1984" s="55" t="s">
        <v>89</v>
      </c>
      <c r="I1984" s="57">
        <v>0</v>
      </c>
      <c r="J1984" s="57">
        <v>0</v>
      </c>
      <c r="K1984" s="55" t="s">
        <v>4335</v>
      </c>
      <c r="L1984" s="55" t="s">
        <v>1644</v>
      </c>
      <c r="M1984" s="55" t="s">
        <v>4334</v>
      </c>
      <c r="N1984" s="56">
        <v>45808</v>
      </c>
      <c r="O1984" s="55" t="s">
        <v>1644</v>
      </c>
      <c r="P1984" s="55" t="s">
        <v>4042</v>
      </c>
      <c r="Q1984" s="55" t="s">
        <v>4043</v>
      </c>
      <c r="R1984" s="55" t="s">
        <v>1644</v>
      </c>
      <c r="S1984" s="55" t="s">
        <v>1644</v>
      </c>
      <c r="T1984" s="55" t="s">
        <v>1644</v>
      </c>
      <c r="U1984" s="55" t="s">
        <v>4093</v>
      </c>
      <c r="V1984" s="55" t="s">
        <v>1881</v>
      </c>
      <c r="W1984" s="55" t="s">
        <v>1644</v>
      </c>
      <c r="X1984" s="56"/>
      <c r="Y1984" s="55" t="s">
        <v>1644</v>
      </c>
      <c r="Z1984" s="56"/>
      <c r="AA1984" s="55" t="s">
        <v>1644</v>
      </c>
      <c r="AB1984" s="59">
        <v>1</v>
      </c>
      <c r="AC1984" s="55" t="s">
        <v>1554</v>
      </c>
      <c r="AD1984" s="55" t="s">
        <v>1644</v>
      </c>
      <c r="AE1984" s="58">
        <v>0</v>
      </c>
      <c r="AF1984" s="55" t="s">
        <v>1644</v>
      </c>
      <c r="AG1984" s="55" t="s">
        <v>1644</v>
      </c>
      <c r="AH1984" s="55" t="s">
        <v>1644</v>
      </c>
      <c r="AI1984" s="55" t="s">
        <v>1644</v>
      </c>
      <c r="AJ1984" s="55" t="s">
        <v>1644</v>
      </c>
      <c r="AK1984" s="55" t="s">
        <v>1644</v>
      </c>
      <c r="AL1984" s="55" t="s">
        <v>1644</v>
      </c>
      <c r="AM1984" s="55" t="s">
        <v>3861</v>
      </c>
      <c r="AN1984" s="55" t="s">
        <v>1644</v>
      </c>
      <c r="AO1984" t="s">
        <v>4371</v>
      </c>
    </row>
    <row r="1985" spans="1:41" x14ac:dyDescent="0.25">
      <c r="A1985" s="56">
        <v>45808</v>
      </c>
      <c r="B1985" s="92" t="s">
        <v>3124</v>
      </c>
      <c r="C1985" s="55" t="s">
        <v>4334</v>
      </c>
      <c r="D1985" s="55" t="s">
        <v>3859</v>
      </c>
      <c r="E1985" s="55" t="s">
        <v>89</v>
      </c>
      <c r="F1985" s="55">
        <v>50900020</v>
      </c>
      <c r="G1985" s="55" t="s">
        <v>492</v>
      </c>
      <c r="H1985" s="55" t="s">
        <v>89</v>
      </c>
      <c r="I1985" s="57">
        <v>478.54</v>
      </c>
      <c r="J1985" s="57">
        <v>478.54</v>
      </c>
      <c r="K1985" s="55" t="s">
        <v>4335</v>
      </c>
      <c r="L1985" s="55" t="s">
        <v>1644</v>
      </c>
      <c r="M1985" s="55" t="s">
        <v>4334</v>
      </c>
      <c r="N1985" s="56">
        <v>45808</v>
      </c>
      <c r="O1985" s="55" t="s">
        <v>1644</v>
      </c>
      <c r="P1985" s="55" t="s">
        <v>329</v>
      </c>
      <c r="Q1985" s="55" t="s">
        <v>330</v>
      </c>
      <c r="R1985" s="55" t="s">
        <v>1644</v>
      </c>
      <c r="S1985" s="55" t="s">
        <v>1644</v>
      </c>
      <c r="T1985" s="55" t="s">
        <v>1644</v>
      </c>
      <c r="U1985" s="55" t="s">
        <v>4108</v>
      </c>
      <c r="V1985" s="55" t="s">
        <v>1881</v>
      </c>
      <c r="W1985" s="55" t="s">
        <v>1644</v>
      </c>
      <c r="X1985" s="56"/>
      <c r="Y1985" s="55" t="s">
        <v>1644</v>
      </c>
      <c r="Z1985" s="56"/>
      <c r="AA1985" s="55" t="s">
        <v>1644</v>
      </c>
      <c r="AB1985" s="59">
        <v>7386974</v>
      </c>
      <c r="AC1985" s="55" t="s">
        <v>1554</v>
      </c>
      <c r="AD1985" s="55" t="s">
        <v>1644</v>
      </c>
      <c r="AE1985" s="58">
        <v>0</v>
      </c>
      <c r="AF1985" s="55" t="s">
        <v>1644</v>
      </c>
      <c r="AG1985" s="55" t="s">
        <v>1644</v>
      </c>
      <c r="AH1985" s="55" t="s">
        <v>1644</v>
      </c>
      <c r="AI1985" s="55" t="s">
        <v>1644</v>
      </c>
      <c r="AJ1985" s="55" t="s">
        <v>1644</v>
      </c>
      <c r="AK1985" s="55" t="s">
        <v>1644</v>
      </c>
      <c r="AL1985" s="55" t="s">
        <v>1644</v>
      </c>
      <c r="AM1985" s="55" t="s">
        <v>3861</v>
      </c>
      <c r="AN1985" s="55" t="s">
        <v>1644</v>
      </c>
      <c r="AO1985" t="s">
        <v>3842</v>
      </c>
    </row>
    <row r="1986" spans="1:41" x14ac:dyDescent="0.25">
      <c r="A1986" s="56">
        <v>45808</v>
      </c>
      <c r="B1986" s="92" t="s">
        <v>3124</v>
      </c>
      <c r="C1986" s="55" t="s">
        <v>4334</v>
      </c>
      <c r="D1986" s="55" t="s">
        <v>3859</v>
      </c>
      <c r="E1986" s="55" t="s">
        <v>89</v>
      </c>
      <c r="F1986" s="55">
        <v>50900010</v>
      </c>
      <c r="G1986" s="55" t="s">
        <v>490</v>
      </c>
      <c r="H1986" s="55" t="s">
        <v>89</v>
      </c>
      <c r="I1986" s="57">
        <v>0</v>
      </c>
      <c r="J1986" s="57">
        <v>0</v>
      </c>
      <c r="K1986" s="55" t="s">
        <v>4335</v>
      </c>
      <c r="L1986" s="55" t="s">
        <v>1644</v>
      </c>
      <c r="M1986" s="55" t="s">
        <v>4334</v>
      </c>
      <c r="N1986" s="56">
        <v>45808</v>
      </c>
      <c r="O1986" s="55" t="s">
        <v>1644</v>
      </c>
      <c r="P1986" s="55" t="s">
        <v>329</v>
      </c>
      <c r="Q1986" s="55" t="s">
        <v>330</v>
      </c>
      <c r="R1986" s="55" t="s">
        <v>1644</v>
      </c>
      <c r="S1986" s="55" t="s">
        <v>1644</v>
      </c>
      <c r="T1986" s="55" t="s">
        <v>1644</v>
      </c>
      <c r="U1986" s="55" t="s">
        <v>4062</v>
      </c>
      <c r="V1986" s="55" t="s">
        <v>1881</v>
      </c>
      <c r="W1986" s="55" t="s">
        <v>1644</v>
      </c>
      <c r="X1986" s="56"/>
      <c r="Y1986" s="55" t="s">
        <v>1644</v>
      </c>
      <c r="Z1986" s="56"/>
      <c r="AA1986" s="55" t="s">
        <v>1644</v>
      </c>
      <c r="AB1986" s="59">
        <v>1</v>
      </c>
      <c r="AC1986" s="55" t="s">
        <v>1554</v>
      </c>
      <c r="AD1986" s="55" t="s">
        <v>1644</v>
      </c>
      <c r="AE1986" s="58">
        <v>0</v>
      </c>
      <c r="AF1986" s="55" t="s">
        <v>1644</v>
      </c>
      <c r="AG1986" s="55" t="s">
        <v>1644</v>
      </c>
      <c r="AH1986" s="55" t="s">
        <v>1644</v>
      </c>
      <c r="AI1986" s="55" t="s">
        <v>1644</v>
      </c>
      <c r="AJ1986" s="55" t="s">
        <v>1644</v>
      </c>
      <c r="AK1986" s="55" t="s">
        <v>1644</v>
      </c>
      <c r="AL1986" s="55" t="s">
        <v>1644</v>
      </c>
      <c r="AM1986" s="55" t="s">
        <v>3861</v>
      </c>
      <c r="AN1986" s="55" t="s">
        <v>1644</v>
      </c>
      <c r="AO1986" t="s">
        <v>3842</v>
      </c>
    </row>
    <row r="1987" spans="1:41" x14ac:dyDescent="0.25">
      <c r="A1987" s="56">
        <v>45808</v>
      </c>
      <c r="B1987" s="92" t="s">
        <v>3124</v>
      </c>
      <c r="C1987" s="55" t="s">
        <v>4334</v>
      </c>
      <c r="D1987" s="55" t="s">
        <v>3859</v>
      </c>
      <c r="E1987" s="55" t="s">
        <v>89</v>
      </c>
      <c r="F1987" s="55">
        <v>50900010</v>
      </c>
      <c r="G1987" s="55" t="s">
        <v>490</v>
      </c>
      <c r="H1987" s="55" t="s">
        <v>89</v>
      </c>
      <c r="I1987" s="57">
        <v>0</v>
      </c>
      <c r="J1987" s="57">
        <v>0</v>
      </c>
      <c r="K1987" s="55" t="s">
        <v>4335</v>
      </c>
      <c r="L1987" s="55" t="s">
        <v>1644</v>
      </c>
      <c r="M1987" s="55" t="s">
        <v>4334</v>
      </c>
      <c r="N1987" s="56">
        <v>45808</v>
      </c>
      <c r="O1987" s="55" t="s">
        <v>1644</v>
      </c>
      <c r="P1987" s="55" t="s">
        <v>329</v>
      </c>
      <c r="Q1987" s="55" t="s">
        <v>330</v>
      </c>
      <c r="R1987" s="55" t="s">
        <v>1644</v>
      </c>
      <c r="S1987" s="55" t="s">
        <v>1644</v>
      </c>
      <c r="T1987" s="55" t="s">
        <v>1644</v>
      </c>
      <c r="U1987" s="55" t="s">
        <v>4069</v>
      </c>
      <c r="V1987" s="55" t="s">
        <v>1881</v>
      </c>
      <c r="W1987" s="55" t="s">
        <v>1644</v>
      </c>
      <c r="X1987" s="56"/>
      <c r="Y1987" s="55" t="s">
        <v>1644</v>
      </c>
      <c r="Z1987" s="56"/>
      <c r="AA1987" s="55" t="s">
        <v>1644</v>
      </c>
      <c r="AB1987" s="59">
        <v>1</v>
      </c>
      <c r="AC1987" s="55" t="s">
        <v>1554</v>
      </c>
      <c r="AD1987" s="55" t="s">
        <v>1644</v>
      </c>
      <c r="AE1987" s="58">
        <v>0</v>
      </c>
      <c r="AF1987" s="55" t="s">
        <v>1644</v>
      </c>
      <c r="AG1987" s="55" t="s">
        <v>1644</v>
      </c>
      <c r="AH1987" s="55" t="s">
        <v>1644</v>
      </c>
      <c r="AI1987" s="55" t="s">
        <v>1644</v>
      </c>
      <c r="AJ1987" s="55" t="s">
        <v>1644</v>
      </c>
      <c r="AK1987" s="55" t="s">
        <v>1644</v>
      </c>
      <c r="AL1987" s="55" t="s">
        <v>1644</v>
      </c>
      <c r="AM1987" s="55" t="s">
        <v>3861</v>
      </c>
      <c r="AN1987" s="55" t="s">
        <v>1644</v>
      </c>
      <c r="AO1987" t="s">
        <v>3842</v>
      </c>
    </row>
    <row r="1988" spans="1:41" x14ac:dyDescent="0.25">
      <c r="A1988" s="56">
        <v>45808</v>
      </c>
      <c r="B1988" s="92" t="s">
        <v>3124</v>
      </c>
      <c r="C1988" s="55" t="s">
        <v>4334</v>
      </c>
      <c r="D1988" s="55" t="s">
        <v>3859</v>
      </c>
      <c r="E1988" s="55" t="s">
        <v>89</v>
      </c>
      <c r="F1988" s="55">
        <v>50900020</v>
      </c>
      <c r="G1988" s="55" t="s">
        <v>492</v>
      </c>
      <c r="H1988" s="55" t="s">
        <v>89</v>
      </c>
      <c r="I1988" s="57">
        <v>214.37</v>
      </c>
      <c r="J1988" s="57">
        <v>214.37</v>
      </c>
      <c r="K1988" s="55" t="s">
        <v>4335</v>
      </c>
      <c r="L1988" s="55" t="s">
        <v>1644</v>
      </c>
      <c r="M1988" s="55" t="s">
        <v>4334</v>
      </c>
      <c r="N1988" s="56">
        <v>45808</v>
      </c>
      <c r="O1988" s="55" t="s">
        <v>1644</v>
      </c>
      <c r="P1988" s="55" t="s">
        <v>329</v>
      </c>
      <c r="Q1988" s="55" t="s">
        <v>330</v>
      </c>
      <c r="R1988" s="55" t="s">
        <v>1644</v>
      </c>
      <c r="S1988" s="55" t="s">
        <v>1644</v>
      </c>
      <c r="T1988" s="55" t="s">
        <v>1644</v>
      </c>
      <c r="U1988" s="55" t="s">
        <v>4085</v>
      </c>
      <c r="V1988" s="55" t="s">
        <v>1881</v>
      </c>
      <c r="W1988" s="55" t="s">
        <v>1644</v>
      </c>
      <c r="X1988" s="56"/>
      <c r="Y1988" s="55" t="s">
        <v>1644</v>
      </c>
      <c r="Z1988" s="56"/>
      <c r="AA1988" s="55" t="s">
        <v>1644</v>
      </c>
      <c r="AB1988" s="59">
        <v>3320699</v>
      </c>
      <c r="AC1988" s="55" t="s">
        <v>1554</v>
      </c>
      <c r="AD1988" s="55" t="s">
        <v>1644</v>
      </c>
      <c r="AE1988" s="58">
        <v>0</v>
      </c>
      <c r="AF1988" s="55" t="s">
        <v>1644</v>
      </c>
      <c r="AG1988" s="55" t="s">
        <v>1644</v>
      </c>
      <c r="AH1988" s="55" t="s">
        <v>1644</v>
      </c>
      <c r="AI1988" s="55" t="s">
        <v>1644</v>
      </c>
      <c r="AJ1988" s="55" t="s">
        <v>1644</v>
      </c>
      <c r="AK1988" s="55" t="s">
        <v>1644</v>
      </c>
      <c r="AL1988" s="55" t="s">
        <v>1644</v>
      </c>
      <c r="AM1988" s="55" t="s">
        <v>3861</v>
      </c>
      <c r="AN1988" s="55" t="s">
        <v>1644</v>
      </c>
      <c r="AO1988" t="s">
        <v>3842</v>
      </c>
    </row>
    <row r="1989" spans="1:41" x14ac:dyDescent="0.25">
      <c r="A1989" s="56">
        <v>45808</v>
      </c>
      <c r="B1989" s="92" t="s">
        <v>3124</v>
      </c>
      <c r="C1989" s="55" t="s">
        <v>4334</v>
      </c>
      <c r="D1989" s="55" t="s">
        <v>3859</v>
      </c>
      <c r="E1989" s="55" t="s">
        <v>89</v>
      </c>
      <c r="F1989" s="55">
        <v>50900010</v>
      </c>
      <c r="G1989" s="55" t="s">
        <v>490</v>
      </c>
      <c r="H1989" s="55" t="s">
        <v>89</v>
      </c>
      <c r="I1989" s="57">
        <v>530.66</v>
      </c>
      <c r="J1989" s="57">
        <v>530.66</v>
      </c>
      <c r="K1989" s="55" t="s">
        <v>4335</v>
      </c>
      <c r="L1989" s="55" t="s">
        <v>1644</v>
      </c>
      <c r="M1989" s="55" t="s">
        <v>4334</v>
      </c>
      <c r="N1989" s="56">
        <v>45808</v>
      </c>
      <c r="O1989" s="55" t="s">
        <v>1644</v>
      </c>
      <c r="P1989" s="55" t="s">
        <v>329</v>
      </c>
      <c r="Q1989" s="55" t="s">
        <v>330</v>
      </c>
      <c r="R1989" s="55" t="s">
        <v>1644</v>
      </c>
      <c r="S1989" s="55" t="s">
        <v>1644</v>
      </c>
      <c r="T1989" s="55" t="s">
        <v>1644</v>
      </c>
      <c r="U1989" s="55" t="s">
        <v>4055</v>
      </c>
      <c r="V1989" s="55" t="s">
        <v>1881</v>
      </c>
      <c r="W1989" s="55" t="s">
        <v>1644</v>
      </c>
      <c r="X1989" s="56"/>
      <c r="Y1989" s="55" t="s">
        <v>1644</v>
      </c>
      <c r="Z1989" s="56"/>
      <c r="AA1989" s="55" t="s">
        <v>1644</v>
      </c>
      <c r="AB1989" s="59">
        <v>8490525</v>
      </c>
      <c r="AC1989" s="55" t="s">
        <v>1554</v>
      </c>
      <c r="AD1989" s="55" t="s">
        <v>1644</v>
      </c>
      <c r="AE1989" s="58">
        <v>0</v>
      </c>
      <c r="AF1989" s="55" t="s">
        <v>1644</v>
      </c>
      <c r="AG1989" s="55" t="s">
        <v>1644</v>
      </c>
      <c r="AH1989" s="55" t="s">
        <v>1644</v>
      </c>
      <c r="AI1989" s="55" t="s">
        <v>1644</v>
      </c>
      <c r="AJ1989" s="55" t="s">
        <v>1644</v>
      </c>
      <c r="AK1989" s="55" t="s">
        <v>1644</v>
      </c>
      <c r="AL1989" s="55" t="s">
        <v>1644</v>
      </c>
      <c r="AM1989" s="55" t="s">
        <v>3861</v>
      </c>
      <c r="AN1989" s="55" t="s">
        <v>1644</v>
      </c>
      <c r="AO1989" t="s">
        <v>3842</v>
      </c>
    </row>
    <row r="1990" spans="1:41" x14ac:dyDescent="0.25">
      <c r="A1990" s="56">
        <v>45808</v>
      </c>
      <c r="B1990" s="92" t="s">
        <v>3124</v>
      </c>
      <c r="C1990" s="55" t="s">
        <v>4336</v>
      </c>
      <c r="D1990" s="55" t="s">
        <v>3859</v>
      </c>
      <c r="E1990" s="55" t="s">
        <v>89</v>
      </c>
      <c r="F1990" s="55">
        <v>50900020</v>
      </c>
      <c r="G1990" s="55" t="s">
        <v>492</v>
      </c>
      <c r="H1990" s="55" t="s">
        <v>89</v>
      </c>
      <c r="I1990" s="57">
        <v>605.51</v>
      </c>
      <c r="J1990" s="57">
        <v>605.51</v>
      </c>
      <c r="K1990" s="55" t="s">
        <v>4335</v>
      </c>
      <c r="L1990" s="55" t="s">
        <v>1644</v>
      </c>
      <c r="M1990" s="55" t="s">
        <v>4336</v>
      </c>
      <c r="N1990" s="56">
        <v>45808</v>
      </c>
      <c r="O1990" s="55" t="s">
        <v>1644</v>
      </c>
      <c r="P1990" s="55" t="s">
        <v>329</v>
      </c>
      <c r="Q1990" s="55" t="s">
        <v>330</v>
      </c>
      <c r="R1990" s="55" t="s">
        <v>1644</v>
      </c>
      <c r="S1990" s="55" t="s">
        <v>1644</v>
      </c>
      <c r="T1990" s="55" t="s">
        <v>1644</v>
      </c>
      <c r="U1990" s="55" t="s">
        <v>3920</v>
      </c>
      <c r="V1990" s="55" t="s">
        <v>1881</v>
      </c>
      <c r="W1990" s="55" t="s">
        <v>1644</v>
      </c>
      <c r="X1990" s="56"/>
      <c r="Y1990" s="55" t="s">
        <v>1644</v>
      </c>
      <c r="Z1990" s="56"/>
      <c r="AA1990" s="55" t="s">
        <v>1644</v>
      </c>
      <c r="AB1990" s="59">
        <v>9615574</v>
      </c>
      <c r="AC1990" s="55" t="s">
        <v>1554</v>
      </c>
      <c r="AD1990" s="55" t="s">
        <v>1644</v>
      </c>
      <c r="AE1990" s="58">
        <v>0</v>
      </c>
      <c r="AF1990" s="55" t="s">
        <v>1644</v>
      </c>
      <c r="AG1990" s="55" t="s">
        <v>1644</v>
      </c>
      <c r="AH1990" s="55" t="s">
        <v>1644</v>
      </c>
      <c r="AI1990" s="55" t="s">
        <v>1644</v>
      </c>
      <c r="AJ1990" s="55" t="s">
        <v>1644</v>
      </c>
      <c r="AK1990" s="55" t="s">
        <v>1644</v>
      </c>
      <c r="AL1990" s="55" t="s">
        <v>1644</v>
      </c>
      <c r="AM1990" s="55" t="s">
        <v>3861</v>
      </c>
      <c r="AN1990" s="55" t="s">
        <v>1644</v>
      </c>
      <c r="AO1990" t="s">
        <v>3842</v>
      </c>
    </row>
    <row r="1991" spans="1:41" x14ac:dyDescent="0.25">
      <c r="A1991" s="56">
        <v>45808</v>
      </c>
      <c r="B1991" s="92" t="s">
        <v>3124</v>
      </c>
      <c r="C1991" s="55" t="s">
        <v>4336</v>
      </c>
      <c r="D1991" s="55" t="s">
        <v>3859</v>
      </c>
      <c r="E1991" s="55" t="s">
        <v>89</v>
      </c>
      <c r="F1991" s="55">
        <v>50900020</v>
      </c>
      <c r="G1991" s="55" t="s">
        <v>492</v>
      </c>
      <c r="H1991" s="55" t="s">
        <v>89</v>
      </c>
      <c r="I1991" s="57">
        <v>425.37</v>
      </c>
      <c r="J1991" s="57">
        <v>425.37</v>
      </c>
      <c r="K1991" s="55" t="s">
        <v>4335</v>
      </c>
      <c r="L1991" s="55" t="s">
        <v>1644</v>
      </c>
      <c r="M1991" s="55" t="s">
        <v>4336</v>
      </c>
      <c r="N1991" s="56">
        <v>45808</v>
      </c>
      <c r="O1991" s="55" t="s">
        <v>1644</v>
      </c>
      <c r="P1991" s="55" t="s">
        <v>329</v>
      </c>
      <c r="Q1991" s="55" t="s">
        <v>330</v>
      </c>
      <c r="R1991" s="55" t="s">
        <v>1644</v>
      </c>
      <c r="S1991" s="55" t="s">
        <v>1644</v>
      </c>
      <c r="T1991" s="55" t="s">
        <v>1644</v>
      </c>
      <c r="U1991" s="55" t="s">
        <v>3955</v>
      </c>
      <c r="V1991" s="55" t="s">
        <v>1881</v>
      </c>
      <c r="W1991" s="55" t="s">
        <v>1644</v>
      </c>
      <c r="X1991" s="56"/>
      <c r="Y1991" s="55" t="s">
        <v>1644</v>
      </c>
      <c r="Z1991" s="56"/>
      <c r="AA1991" s="55" t="s">
        <v>1644</v>
      </c>
      <c r="AB1991" s="59">
        <v>6605966</v>
      </c>
      <c r="AC1991" s="55" t="s">
        <v>1554</v>
      </c>
      <c r="AD1991" s="55" t="s">
        <v>1644</v>
      </c>
      <c r="AE1991" s="58">
        <v>0</v>
      </c>
      <c r="AF1991" s="55" t="s">
        <v>1644</v>
      </c>
      <c r="AG1991" s="55" t="s">
        <v>1644</v>
      </c>
      <c r="AH1991" s="55" t="s">
        <v>1644</v>
      </c>
      <c r="AI1991" s="55" t="s">
        <v>1644</v>
      </c>
      <c r="AJ1991" s="55" t="s">
        <v>1644</v>
      </c>
      <c r="AK1991" s="55" t="s">
        <v>1644</v>
      </c>
      <c r="AL1991" s="55" t="s">
        <v>1644</v>
      </c>
      <c r="AM1991" s="55" t="s">
        <v>3861</v>
      </c>
      <c r="AN1991" s="55" t="s">
        <v>1644</v>
      </c>
      <c r="AO1991" t="s">
        <v>3842</v>
      </c>
    </row>
    <row r="1992" spans="1:41" x14ac:dyDescent="0.25">
      <c r="A1992" s="56">
        <v>45808</v>
      </c>
      <c r="B1992" s="92" t="s">
        <v>3124</v>
      </c>
      <c r="C1992" s="55" t="s">
        <v>4336</v>
      </c>
      <c r="D1992" s="55" t="s">
        <v>3859</v>
      </c>
      <c r="E1992" s="55" t="s">
        <v>89</v>
      </c>
      <c r="F1992" s="55">
        <v>50900020</v>
      </c>
      <c r="G1992" s="55" t="s">
        <v>492</v>
      </c>
      <c r="H1992" s="55" t="s">
        <v>89</v>
      </c>
      <c r="I1992" s="57">
        <v>490.94</v>
      </c>
      <c r="J1992" s="57">
        <v>490.94</v>
      </c>
      <c r="K1992" s="55" t="s">
        <v>4335</v>
      </c>
      <c r="L1992" s="55" t="s">
        <v>1644</v>
      </c>
      <c r="M1992" s="55" t="s">
        <v>4336</v>
      </c>
      <c r="N1992" s="56">
        <v>45808</v>
      </c>
      <c r="O1992" s="55" t="s">
        <v>1644</v>
      </c>
      <c r="P1992" s="55" t="s">
        <v>329</v>
      </c>
      <c r="Q1992" s="55" t="s">
        <v>330</v>
      </c>
      <c r="R1992" s="55" t="s">
        <v>1644</v>
      </c>
      <c r="S1992" s="55" t="s">
        <v>1644</v>
      </c>
      <c r="T1992" s="55" t="s">
        <v>1644</v>
      </c>
      <c r="U1992" s="55" t="s">
        <v>3917</v>
      </c>
      <c r="V1992" s="55" t="s">
        <v>1881</v>
      </c>
      <c r="W1992" s="55" t="s">
        <v>1644</v>
      </c>
      <c r="X1992" s="56"/>
      <c r="Y1992" s="55" t="s">
        <v>1644</v>
      </c>
      <c r="Z1992" s="56"/>
      <c r="AA1992" s="55" t="s">
        <v>1644</v>
      </c>
      <c r="AB1992" s="59">
        <v>7712593</v>
      </c>
      <c r="AC1992" s="55" t="s">
        <v>1554</v>
      </c>
      <c r="AD1992" s="55" t="s">
        <v>1644</v>
      </c>
      <c r="AE1992" s="58">
        <v>0</v>
      </c>
      <c r="AF1992" s="55" t="s">
        <v>1644</v>
      </c>
      <c r="AG1992" s="55" t="s">
        <v>1644</v>
      </c>
      <c r="AH1992" s="55" t="s">
        <v>1644</v>
      </c>
      <c r="AI1992" s="55" t="s">
        <v>1644</v>
      </c>
      <c r="AJ1992" s="55" t="s">
        <v>1644</v>
      </c>
      <c r="AK1992" s="55" t="s">
        <v>1644</v>
      </c>
      <c r="AL1992" s="55" t="s">
        <v>1644</v>
      </c>
      <c r="AM1992" s="55" t="s">
        <v>3861</v>
      </c>
      <c r="AN1992" s="55" t="s">
        <v>1644</v>
      </c>
      <c r="AO1992" t="s">
        <v>3842</v>
      </c>
    </row>
    <row r="1993" spans="1:41" x14ac:dyDescent="0.25">
      <c r="A1993" s="56">
        <v>45808</v>
      </c>
      <c r="B1993" s="92" t="s">
        <v>3124</v>
      </c>
      <c r="C1993" s="55" t="s">
        <v>4336</v>
      </c>
      <c r="D1993" s="55" t="s">
        <v>3859</v>
      </c>
      <c r="E1993" s="55" t="s">
        <v>89</v>
      </c>
      <c r="F1993" s="55">
        <v>50900020</v>
      </c>
      <c r="G1993" s="55" t="s">
        <v>492</v>
      </c>
      <c r="H1993" s="55" t="s">
        <v>89</v>
      </c>
      <c r="I1993" s="57">
        <v>828.75</v>
      </c>
      <c r="J1993" s="57">
        <v>828.75</v>
      </c>
      <c r="K1993" s="55" t="s">
        <v>4335</v>
      </c>
      <c r="L1993" s="55" t="s">
        <v>1644</v>
      </c>
      <c r="M1993" s="55" t="s">
        <v>4336</v>
      </c>
      <c r="N1993" s="56">
        <v>45808</v>
      </c>
      <c r="O1993" s="55" t="s">
        <v>1644</v>
      </c>
      <c r="P1993" s="55" t="s">
        <v>329</v>
      </c>
      <c r="Q1993" s="55" t="s">
        <v>330</v>
      </c>
      <c r="R1993" s="55" t="s">
        <v>1644</v>
      </c>
      <c r="S1993" s="55" t="s">
        <v>1644</v>
      </c>
      <c r="T1993" s="55" t="s">
        <v>1644</v>
      </c>
      <c r="U1993" s="55" t="s">
        <v>4313</v>
      </c>
      <c r="V1993" s="55" t="s">
        <v>1881</v>
      </c>
      <c r="W1993" s="55" t="s">
        <v>1644</v>
      </c>
      <c r="X1993" s="56"/>
      <c r="Y1993" s="55" t="s">
        <v>1644</v>
      </c>
      <c r="Z1993" s="56"/>
      <c r="AA1993" s="55" t="s">
        <v>1644</v>
      </c>
      <c r="AB1993" s="59">
        <v>13649490</v>
      </c>
      <c r="AC1993" s="55" t="s">
        <v>1554</v>
      </c>
      <c r="AD1993" s="55" t="s">
        <v>1644</v>
      </c>
      <c r="AE1993" s="58">
        <v>0</v>
      </c>
      <c r="AF1993" s="55" t="s">
        <v>1644</v>
      </c>
      <c r="AG1993" s="55" t="s">
        <v>1644</v>
      </c>
      <c r="AH1993" s="55" t="s">
        <v>1644</v>
      </c>
      <c r="AI1993" s="55" t="s">
        <v>1644</v>
      </c>
      <c r="AJ1993" s="55" t="s">
        <v>1644</v>
      </c>
      <c r="AK1993" s="55" t="s">
        <v>1644</v>
      </c>
      <c r="AL1993" s="55" t="s">
        <v>1644</v>
      </c>
      <c r="AM1993" s="55" t="s">
        <v>3861</v>
      </c>
      <c r="AN1993" s="55" t="s">
        <v>1644</v>
      </c>
      <c r="AO1993" t="s">
        <v>3842</v>
      </c>
    </row>
    <row r="1994" spans="1:41" x14ac:dyDescent="0.25">
      <c r="A1994" s="56">
        <v>45808</v>
      </c>
      <c r="B1994" s="92" t="s">
        <v>3124</v>
      </c>
      <c r="C1994" s="55" t="s">
        <v>4336</v>
      </c>
      <c r="D1994" s="55" t="s">
        <v>3859</v>
      </c>
      <c r="E1994" s="55" t="s">
        <v>89</v>
      </c>
      <c r="F1994" s="55">
        <v>50900020</v>
      </c>
      <c r="G1994" s="55" t="s">
        <v>492</v>
      </c>
      <c r="H1994" s="55" t="s">
        <v>89</v>
      </c>
      <c r="I1994" s="57">
        <v>651.26</v>
      </c>
      <c r="J1994" s="57">
        <v>651.26</v>
      </c>
      <c r="K1994" s="55" t="s">
        <v>4335</v>
      </c>
      <c r="L1994" s="55" t="s">
        <v>1644</v>
      </c>
      <c r="M1994" s="55" t="s">
        <v>4336</v>
      </c>
      <c r="N1994" s="56">
        <v>45808</v>
      </c>
      <c r="O1994" s="55" t="s">
        <v>1644</v>
      </c>
      <c r="P1994" s="55" t="s">
        <v>329</v>
      </c>
      <c r="Q1994" s="55" t="s">
        <v>330</v>
      </c>
      <c r="R1994" s="55" t="s">
        <v>1644</v>
      </c>
      <c r="S1994" s="55" t="s">
        <v>1644</v>
      </c>
      <c r="T1994" s="55" t="s">
        <v>1644</v>
      </c>
      <c r="U1994" s="55" t="s">
        <v>4079</v>
      </c>
      <c r="V1994" s="55" t="s">
        <v>1881</v>
      </c>
      <c r="W1994" s="55" t="s">
        <v>1644</v>
      </c>
      <c r="X1994" s="56"/>
      <c r="Y1994" s="55" t="s">
        <v>1644</v>
      </c>
      <c r="Z1994" s="56"/>
      <c r="AA1994" s="55" t="s">
        <v>1644</v>
      </c>
      <c r="AB1994" s="59">
        <v>10148058</v>
      </c>
      <c r="AC1994" s="55" t="s">
        <v>1554</v>
      </c>
      <c r="AD1994" s="55" t="s">
        <v>1644</v>
      </c>
      <c r="AE1994" s="58">
        <v>0</v>
      </c>
      <c r="AF1994" s="55" t="s">
        <v>1644</v>
      </c>
      <c r="AG1994" s="55" t="s">
        <v>1644</v>
      </c>
      <c r="AH1994" s="55" t="s">
        <v>1644</v>
      </c>
      <c r="AI1994" s="55" t="s">
        <v>1644</v>
      </c>
      <c r="AJ1994" s="55" t="s">
        <v>1644</v>
      </c>
      <c r="AK1994" s="55" t="s">
        <v>1644</v>
      </c>
      <c r="AL1994" s="55" t="s">
        <v>1644</v>
      </c>
      <c r="AM1994" s="55" t="s">
        <v>3861</v>
      </c>
      <c r="AN1994" s="55" t="s">
        <v>1644</v>
      </c>
      <c r="AO1994" t="s">
        <v>3842</v>
      </c>
    </row>
    <row r="1995" spans="1:41" x14ac:dyDescent="0.25">
      <c r="A1995" s="56">
        <v>45808</v>
      </c>
      <c r="B1995" s="92" t="s">
        <v>3124</v>
      </c>
      <c r="C1995" s="55" t="s">
        <v>4336</v>
      </c>
      <c r="D1995" s="55" t="s">
        <v>3859</v>
      </c>
      <c r="E1995" s="55" t="s">
        <v>89</v>
      </c>
      <c r="F1995" s="55">
        <v>50900020</v>
      </c>
      <c r="G1995" s="55" t="s">
        <v>492</v>
      </c>
      <c r="H1995" s="55" t="s">
        <v>89</v>
      </c>
      <c r="I1995" s="57">
        <v>574.59</v>
      </c>
      <c r="J1995" s="57">
        <v>574.59</v>
      </c>
      <c r="K1995" s="55" t="s">
        <v>4335</v>
      </c>
      <c r="L1995" s="55" t="s">
        <v>1644</v>
      </c>
      <c r="M1995" s="55" t="s">
        <v>4336</v>
      </c>
      <c r="N1995" s="56">
        <v>45808</v>
      </c>
      <c r="O1995" s="55" t="s">
        <v>1644</v>
      </c>
      <c r="P1995" s="55" t="s">
        <v>329</v>
      </c>
      <c r="Q1995" s="55" t="s">
        <v>330</v>
      </c>
      <c r="R1995" s="55" t="s">
        <v>1644</v>
      </c>
      <c r="S1995" s="55" t="s">
        <v>1644</v>
      </c>
      <c r="T1995" s="55" t="s">
        <v>1644</v>
      </c>
      <c r="U1995" s="55" t="s">
        <v>3869</v>
      </c>
      <c r="V1995" s="55" t="s">
        <v>1881</v>
      </c>
      <c r="W1995" s="55" t="s">
        <v>1644</v>
      </c>
      <c r="X1995" s="56"/>
      <c r="Y1995" s="55" t="s">
        <v>1644</v>
      </c>
      <c r="Z1995" s="56"/>
      <c r="AA1995" s="55" t="s">
        <v>1644</v>
      </c>
      <c r="AB1995" s="59">
        <v>8983273</v>
      </c>
      <c r="AC1995" s="55" t="s">
        <v>1554</v>
      </c>
      <c r="AD1995" s="55" t="s">
        <v>1644</v>
      </c>
      <c r="AE1995" s="58">
        <v>0</v>
      </c>
      <c r="AF1995" s="55" t="s">
        <v>1644</v>
      </c>
      <c r="AG1995" s="55" t="s">
        <v>1644</v>
      </c>
      <c r="AH1995" s="55" t="s">
        <v>1644</v>
      </c>
      <c r="AI1995" s="55" t="s">
        <v>1644</v>
      </c>
      <c r="AJ1995" s="55" t="s">
        <v>1644</v>
      </c>
      <c r="AK1995" s="55" t="s">
        <v>1644</v>
      </c>
      <c r="AL1995" s="55" t="s">
        <v>1644</v>
      </c>
      <c r="AM1995" s="55" t="s">
        <v>3861</v>
      </c>
      <c r="AN1995" s="55" t="s">
        <v>1644</v>
      </c>
      <c r="AO1995" t="s">
        <v>3842</v>
      </c>
    </row>
    <row r="1996" spans="1:41" x14ac:dyDescent="0.25">
      <c r="A1996" s="56">
        <v>45808</v>
      </c>
      <c r="B1996" s="92" t="s">
        <v>3124</v>
      </c>
      <c r="C1996" s="55" t="s">
        <v>4336</v>
      </c>
      <c r="D1996" s="55" t="s">
        <v>3859</v>
      </c>
      <c r="E1996" s="55" t="s">
        <v>89</v>
      </c>
      <c r="F1996" s="55">
        <v>50900020</v>
      </c>
      <c r="G1996" s="55" t="s">
        <v>492</v>
      </c>
      <c r="H1996" s="55" t="s">
        <v>89</v>
      </c>
      <c r="I1996" s="57">
        <v>843.29</v>
      </c>
      <c r="J1996" s="57">
        <v>843.29</v>
      </c>
      <c r="K1996" s="55" t="s">
        <v>4335</v>
      </c>
      <c r="L1996" s="55" t="s">
        <v>1644</v>
      </c>
      <c r="M1996" s="55" t="s">
        <v>4336</v>
      </c>
      <c r="N1996" s="56">
        <v>45808</v>
      </c>
      <c r="O1996" s="55" t="s">
        <v>1644</v>
      </c>
      <c r="P1996" s="55" t="s">
        <v>329</v>
      </c>
      <c r="Q1996" s="55" t="s">
        <v>330</v>
      </c>
      <c r="R1996" s="55" t="s">
        <v>1644</v>
      </c>
      <c r="S1996" s="55" t="s">
        <v>1644</v>
      </c>
      <c r="T1996" s="55" t="s">
        <v>1644</v>
      </c>
      <c r="U1996" s="55" t="s">
        <v>3950</v>
      </c>
      <c r="V1996" s="55" t="s">
        <v>1881</v>
      </c>
      <c r="W1996" s="55" t="s">
        <v>1644</v>
      </c>
      <c r="X1996" s="56"/>
      <c r="Y1996" s="55" t="s">
        <v>1644</v>
      </c>
      <c r="Z1996" s="56"/>
      <c r="AA1996" s="55" t="s">
        <v>1644</v>
      </c>
      <c r="AB1996" s="59">
        <v>12877135</v>
      </c>
      <c r="AC1996" s="55" t="s">
        <v>1554</v>
      </c>
      <c r="AD1996" s="55" t="s">
        <v>1644</v>
      </c>
      <c r="AE1996" s="58">
        <v>0</v>
      </c>
      <c r="AF1996" s="55" t="s">
        <v>1644</v>
      </c>
      <c r="AG1996" s="55" t="s">
        <v>1644</v>
      </c>
      <c r="AH1996" s="55" t="s">
        <v>1644</v>
      </c>
      <c r="AI1996" s="55" t="s">
        <v>1644</v>
      </c>
      <c r="AJ1996" s="55" t="s">
        <v>1644</v>
      </c>
      <c r="AK1996" s="55" t="s">
        <v>1644</v>
      </c>
      <c r="AL1996" s="55" t="s">
        <v>1644</v>
      </c>
      <c r="AM1996" s="55" t="s">
        <v>3861</v>
      </c>
      <c r="AN1996" s="55" t="s">
        <v>1644</v>
      </c>
      <c r="AO1996" t="s">
        <v>3842</v>
      </c>
    </row>
    <row r="1997" spans="1:41" x14ac:dyDescent="0.25">
      <c r="A1997" s="56">
        <v>45808</v>
      </c>
      <c r="B1997" s="92" t="s">
        <v>3124</v>
      </c>
      <c r="C1997" s="55" t="s">
        <v>4336</v>
      </c>
      <c r="D1997" s="55" t="s">
        <v>3859</v>
      </c>
      <c r="E1997" s="55" t="s">
        <v>89</v>
      </c>
      <c r="F1997" s="55">
        <v>50900020</v>
      </c>
      <c r="G1997" s="55" t="s">
        <v>492</v>
      </c>
      <c r="H1997" s="55" t="s">
        <v>89</v>
      </c>
      <c r="I1997" s="57">
        <v>425.38</v>
      </c>
      <c r="J1997" s="57">
        <v>425.38</v>
      </c>
      <c r="K1997" s="55" t="s">
        <v>4335</v>
      </c>
      <c r="L1997" s="55" t="s">
        <v>1644</v>
      </c>
      <c r="M1997" s="55" t="s">
        <v>4336</v>
      </c>
      <c r="N1997" s="56">
        <v>45808</v>
      </c>
      <c r="O1997" s="55" t="s">
        <v>1644</v>
      </c>
      <c r="P1997" s="55" t="s">
        <v>329</v>
      </c>
      <c r="Q1997" s="55" t="s">
        <v>330</v>
      </c>
      <c r="R1997" s="55" t="s">
        <v>1644</v>
      </c>
      <c r="S1997" s="55" t="s">
        <v>1644</v>
      </c>
      <c r="T1997" s="55" t="s">
        <v>1644</v>
      </c>
      <c r="U1997" s="55" t="s">
        <v>3896</v>
      </c>
      <c r="V1997" s="55" t="s">
        <v>1881</v>
      </c>
      <c r="W1997" s="55" t="s">
        <v>1644</v>
      </c>
      <c r="X1997" s="56"/>
      <c r="Y1997" s="55" t="s">
        <v>1644</v>
      </c>
      <c r="Z1997" s="56"/>
      <c r="AA1997" s="55" t="s">
        <v>1644</v>
      </c>
      <c r="AB1997" s="59">
        <v>6908090</v>
      </c>
      <c r="AC1997" s="55" t="s">
        <v>1554</v>
      </c>
      <c r="AD1997" s="55" t="s">
        <v>1644</v>
      </c>
      <c r="AE1997" s="58">
        <v>0</v>
      </c>
      <c r="AF1997" s="55" t="s">
        <v>1644</v>
      </c>
      <c r="AG1997" s="55" t="s">
        <v>1644</v>
      </c>
      <c r="AH1997" s="55" t="s">
        <v>1644</v>
      </c>
      <c r="AI1997" s="55" t="s">
        <v>1644</v>
      </c>
      <c r="AJ1997" s="55" t="s">
        <v>1644</v>
      </c>
      <c r="AK1997" s="55" t="s">
        <v>1644</v>
      </c>
      <c r="AL1997" s="55" t="s">
        <v>1644</v>
      </c>
      <c r="AM1997" s="55" t="s">
        <v>3861</v>
      </c>
      <c r="AN1997" s="55" t="s">
        <v>1644</v>
      </c>
      <c r="AO1997" t="s">
        <v>3842</v>
      </c>
    </row>
    <row r="1998" spans="1:41" x14ac:dyDescent="0.25">
      <c r="A1998" s="56">
        <v>45808</v>
      </c>
      <c r="B1998" s="92" t="s">
        <v>3124</v>
      </c>
      <c r="C1998" s="55" t="s">
        <v>4336</v>
      </c>
      <c r="D1998" s="55" t="s">
        <v>3859</v>
      </c>
      <c r="E1998" s="55" t="s">
        <v>89</v>
      </c>
      <c r="F1998" s="55">
        <v>50900020</v>
      </c>
      <c r="G1998" s="55" t="s">
        <v>492</v>
      </c>
      <c r="H1998" s="55" t="s">
        <v>89</v>
      </c>
      <c r="I1998" s="57">
        <v>843.3</v>
      </c>
      <c r="J1998" s="57">
        <v>843.3</v>
      </c>
      <c r="K1998" s="55" t="s">
        <v>4335</v>
      </c>
      <c r="L1998" s="55" t="s">
        <v>1644</v>
      </c>
      <c r="M1998" s="55" t="s">
        <v>4336</v>
      </c>
      <c r="N1998" s="56">
        <v>45808</v>
      </c>
      <c r="O1998" s="55" t="s">
        <v>1644</v>
      </c>
      <c r="P1998" s="55" t="s">
        <v>329</v>
      </c>
      <c r="Q1998" s="55" t="s">
        <v>330</v>
      </c>
      <c r="R1998" s="55" t="s">
        <v>1644</v>
      </c>
      <c r="S1998" s="55" t="s">
        <v>1644</v>
      </c>
      <c r="T1998" s="55" t="s">
        <v>1644</v>
      </c>
      <c r="U1998" s="55" t="s">
        <v>3947</v>
      </c>
      <c r="V1998" s="55" t="s">
        <v>1881</v>
      </c>
      <c r="W1998" s="55" t="s">
        <v>1644</v>
      </c>
      <c r="X1998" s="56"/>
      <c r="Y1998" s="55" t="s">
        <v>1644</v>
      </c>
      <c r="Z1998" s="56"/>
      <c r="AA1998" s="55" t="s">
        <v>1644</v>
      </c>
      <c r="AB1998" s="59">
        <v>13248186</v>
      </c>
      <c r="AC1998" s="55" t="s">
        <v>1554</v>
      </c>
      <c r="AD1998" s="55" t="s">
        <v>1644</v>
      </c>
      <c r="AE1998" s="58">
        <v>0</v>
      </c>
      <c r="AF1998" s="55" t="s">
        <v>1644</v>
      </c>
      <c r="AG1998" s="55" t="s">
        <v>1644</v>
      </c>
      <c r="AH1998" s="55" t="s">
        <v>1644</v>
      </c>
      <c r="AI1998" s="55" t="s">
        <v>1644</v>
      </c>
      <c r="AJ1998" s="55" t="s">
        <v>1644</v>
      </c>
      <c r="AK1998" s="55" t="s">
        <v>1644</v>
      </c>
      <c r="AL1998" s="55" t="s">
        <v>1644</v>
      </c>
      <c r="AM1998" s="55" t="s">
        <v>3861</v>
      </c>
      <c r="AN1998" s="55" t="s">
        <v>1644</v>
      </c>
      <c r="AO1998" t="s">
        <v>3842</v>
      </c>
    </row>
    <row r="1999" spans="1:41" x14ac:dyDescent="0.25">
      <c r="A1999" s="56">
        <v>45808</v>
      </c>
      <c r="B1999" s="92" t="s">
        <v>3124</v>
      </c>
      <c r="C1999" s="55" t="s">
        <v>4336</v>
      </c>
      <c r="D1999" s="55" t="s">
        <v>3859</v>
      </c>
      <c r="E1999" s="55" t="s">
        <v>89</v>
      </c>
      <c r="F1999" s="55">
        <v>50900020</v>
      </c>
      <c r="G1999" s="55" t="s">
        <v>492</v>
      </c>
      <c r="H1999" s="55" t="s">
        <v>89</v>
      </c>
      <c r="I1999" s="57">
        <v>1209</v>
      </c>
      <c r="J1999" s="57">
        <v>1209</v>
      </c>
      <c r="K1999" s="55" t="s">
        <v>4335</v>
      </c>
      <c r="L1999" s="55" t="s">
        <v>1644</v>
      </c>
      <c r="M1999" s="55" t="s">
        <v>4336</v>
      </c>
      <c r="N1999" s="56">
        <v>45808</v>
      </c>
      <c r="O1999" s="55" t="s">
        <v>1644</v>
      </c>
      <c r="P1999" s="55" t="s">
        <v>329</v>
      </c>
      <c r="Q1999" s="55" t="s">
        <v>330</v>
      </c>
      <c r="R1999" s="55" t="s">
        <v>1644</v>
      </c>
      <c r="S1999" s="55" t="s">
        <v>1644</v>
      </c>
      <c r="T1999" s="55" t="s">
        <v>1644</v>
      </c>
      <c r="U1999" s="55" t="s">
        <v>3863</v>
      </c>
      <c r="V1999" s="55" t="s">
        <v>1881</v>
      </c>
      <c r="W1999" s="55" t="s">
        <v>1644</v>
      </c>
      <c r="X1999" s="56"/>
      <c r="Y1999" s="55" t="s">
        <v>1644</v>
      </c>
      <c r="Z1999" s="56"/>
      <c r="AA1999" s="55" t="s">
        <v>1644</v>
      </c>
      <c r="AB1999" s="59">
        <v>19634160</v>
      </c>
      <c r="AC1999" s="55" t="s">
        <v>1554</v>
      </c>
      <c r="AD1999" s="55" t="s">
        <v>1644</v>
      </c>
      <c r="AE1999" s="58">
        <v>0</v>
      </c>
      <c r="AF1999" s="55" t="s">
        <v>1644</v>
      </c>
      <c r="AG1999" s="55" t="s">
        <v>1644</v>
      </c>
      <c r="AH1999" s="55" t="s">
        <v>1644</v>
      </c>
      <c r="AI1999" s="55" t="s">
        <v>1644</v>
      </c>
      <c r="AJ1999" s="55" t="s">
        <v>1644</v>
      </c>
      <c r="AK1999" s="55" t="s">
        <v>1644</v>
      </c>
      <c r="AL1999" s="55" t="s">
        <v>1644</v>
      </c>
      <c r="AM1999" s="55" t="s">
        <v>3861</v>
      </c>
      <c r="AN1999" s="55" t="s">
        <v>1644</v>
      </c>
      <c r="AO1999" t="s">
        <v>3842</v>
      </c>
    </row>
    <row r="2000" spans="1:41" x14ac:dyDescent="0.25">
      <c r="A2000" s="56">
        <v>45808</v>
      </c>
      <c r="B2000" s="92" t="s">
        <v>3124</v>
      </c>
      <c r="C2000" s="55" t="s">
        <v>4336</v>
      </c>
      <c r="D2000" s="55" t="s">
        <v>3859</v>
      </c>
      <c r="E2000" s="55" t="s">
        <v>89</v>
      </c>
      <c r="F2000" s="55">
        <v>50900020</v>
      </c>
      <c r="G2000" s="55" t="s">
        <v>492</v>
      </c>
      <c r="H2000" s="55" t="s">
        <v>89</v>
      </c>
      <c r="I2000" s="57">
        <v>944.41</v>
      </c>
      <c r="J2000" s="57">
        <v>944.41</v>
      </c>
      <c r="K2000" s="55" t="s">
        <v>4335</v>
      </c>
      <c r="L2000" s="55" t="s">
        <v>1644</v>
      </c>
      <c r="M2000" s="55" t="s">
        <v>4336</v>
      </c>
      <c r="N2000" s="56">
        <v>45808</v>
      </c>
      <c r="O2000" s="55" t="s">
        <v>1644</v>
      </c>
      <c r="P2000" s="55" t="s">
        <v>329</v>
      </c>
      <c r="Q2000" s="55" t="s">
        <v>330</v>
      </c>
      <c r="R2000" s="55" t="s">
        <v>1644</v>
      </c>
      <c r="S2000" s="55" t="s">
        <v>1644</v>
      </c>
      <c r="T2000" s="55" t="s">
        <v>1644</v>
      </c>
      <c r="U2000" s="55" t="s">
        <v>3907</v>
      </c>
      <c r="V2000" s="55" t="s">
        <v>1881</v>
      </c>
      <c r="W2000" s="55" t="s">
        <v>1644</v>
      </c>
      <c r="X2000" s="56"/>
      <c r="Y2000" s="55" t="s">
        <v>1644</v>
      </c>
      <c r="Z2000" s="56"/>
      <c r="AA2000" s="55" t="s">
        <v>1644</v>
      </c>
      <c r="AB2000" s="59">
        <v>15434434</v>
      </c>
      <c r="AC2000" s="55" t="s">
        <v>1554</v>
      </c>
      <c r="AD2000" s="55" t="s">
        <v>1644</v>
      </c>
      <c r="AE2000" s="58">
        <v>0</v>
      </c>
      <c r="AF2000" s="55" t="s">
        <v>1644</v>
      </c>
      <c r="AG2000" s="55" t="s">
        <v>1644</v>
      </c>
      <c r="AH2000" s="55" t="s">
        <v>1644</v>
      </c>
      <c r="AI2000" s="55" t="s">
        <v>1644</v>
      </c>
      <c r="AJ2000" s="55" t="s">
        <v>1644</v>
      </c>
      <c r="AK2000" s="55" t="s">
        <v>1644</v>
      </c>
      <c r="AL2000" s="55" t="s">
        <v>1644</v>
      </c>
      <c r="AM2000" s="55" t="s">
        <v>3861</v>
      </c>
      <c r="AN2000" s="55" t="s">
        <v>1644</v>
      </c>
      <c r="AO2000" t="s">
        <v>3842</v>
      </c>
    </row>
    <row r="2001" spans="1:41" x14ac:dyDescent="0.25">
      <c r="A2001" s="56">
        <v>45808</v>
      </c>
      <c r="B2001" s="92" t="s">
        <v>3124</v>
      </c>
      <c r="C2001" s="55" t="s">
        <v>4336</v>
      </c>
      <c r="D2001" s="55" t="s">
        <v>3859</v>
      </c>
      <c r="E2001" s="55" t="s">
        <v>89</v>
      </c>
      <c r="F2001" s="55">
        <v>50900020</v>
      </c>
      <c r="G2001" s="55" t="s">
        <v>492</v>
      </c>
      <c r="H2001" s="55" t="s">
        <v>89</v>
      </c>
      <c r="I2001" s="57">
        <v>944.41</v>
      </c>
      <c r="J2001" s="57">
        <v>944.41</v>
      </c>
      <c r="K2001" s="55" t="s">
        <v>4335</v>
      </c>
      <c r="L2001" s="55" t="s">
        <v>1644</v>
      </c>
      <c r="M2001" s="55" t="s">
        <v>4336</v>
      </c>
      <c r="N2001" s="56">
        <v>45808</v>
      </c>
      <c r="O2001" s="55" t="s">
        <v>1644</v>
      </c>
      <c r="P2001" s="55" t="s">
        <v>329</v>
      </c>
      <c r="Q2001" s="55" t="s">
        <v>330</v>
      </c>
      <c r="R2001" s="55" t="s">
        <v>1644</v>
      </c>
      <c r="S2001" s="55" t="s">
        <v>1644</v>
      </c>
      <c r="T2001" s="55" t="s">
        <v>1644</v>
      </c>
      <c r="U2001" s="55" t="s">
        <v>3903</v>
      </c>
      <c r="V2001" s="55" t="s">
        <v>1881</v>
      </c>
      <c r="W2001" s="55" t="s">
        <v>1644</v>
      </c>
      <c r="X2001" s="56"/>
      <c r="Y2001" s="55" t="s">
        <v>1644</v>
      </c>
      <c r="Z2001" s="56"/>
      <c r="AA2001" s="55" t="s">
        <v>1644</v>
      </c>
      <c r="AB2001" s="59">
        <v>14666635</v>
      </c>
      <c r="AC2001" s="55" t="s">
        <v>1554</v>
      </c>
      <c r="AD2001" s="55" t="s">
        <v>1644</v>
      </c>
      <c r="AE2001" s="58">
        <v>0</v>
      </c>
      <c r="AF2001" s="55" t="s">
        <v>1644</v>
      </c>
      <c r="AG2001" s="55" t="s">
        <v>1644</v>
      </c>
      <c r="AH2001" s="55" t="s">
        <v>1644</v>
      </c>
      <c r="AI2001" s="55" t="s">
        <v>1644</v>
      </c>
      <c r="AJ2001" s="55" t="s">
        <v>1644</v>
      </c>
      <c r="AK2001" s="55" t="s">
        <v>1644</v>
      </c>
      <c r="AL2001" s="55" t="s">
        <v>1644</v>
      </c>
      <c r="AM2001" s="55" t="s">
        <v>3861</v>
      </c>
      <c r="AN2001" s="55" t="s">
        <v>1644</v>
      </c>
      <c r="AO2001" t="s">
        <v>3842</v>
      </c>
    </row>
    <row r="2002" spans="1:41" x14ac:dyDescent="0.25">
      <c r="A2002" s="56">
        <v>45808</v>
      </c>
      <c r="B2002" s="92" t="s">
        <v>3124</v>
      </c>
      <c r="C2002" s="55" t="s">
        <v>4336</v>
      </c>
      <c r="D2002" s="55" t="s">
        <v>3859</v>
      </c>
      <c r="E2002" s="55" t="s">
        <v>89</v>
      </c>
      <c r="F2002" s="55">
        <v>50900020</v>
      </c>
      <c r="G2002" s="55" t="s">
        <v>492</v>
      </c>
      <c r="H2002" s="55" t="s">
        <v>89</v>
      </c>
      <c r="I2002" s="57">
        <v>944.41</v>
      </c>
      <c r="J2002" s="57">
        <v>944.41</v>
      </c>
      <c r="K2002" s="55" t="s">
        <v>4335</v>
      </c>
      <c r="L2002" s="55" t="s">
        <v>1644</v>
      </c>
      <c r="M2002" s="55" t="s">
        <v>4336</v>
      </c>
      <c r="N2002" s="56">
        <v>45808</v>
      </c>
      <c r="O2002" s="55" t="s">
        <v>1644</v>
      </c>
      <c r="P2002" s="55" t="s">
        <v>329</v>
      </c>
      <c r="Q2002" s="55" t="s">
        <v>330</v>
      </c>
      <c r="R2002" s="55" t="s">
        <v>1644</v>
      </c>
      <c r="S2002" s="55" t="s">
        <v>1644</v>
      </c>
      <c r="T2002" s="55" t="s">
        <v>1644</v>
      </c>
      <c r="U2002" s="55" t="s">
        <v>3874</v>
      </c>
      <c r="V2002" s="55" t="s">
        <v>1881</v>
      </c>
      <c r="W2002" s="55" t="s">
        <v>1644</v>
      </c>
      <c r="X2002" s="56"/>
      <c r="Y2002" s="55" t="s">
        <v>1644</v>
      </c>
      <c r="Z2002" s="56"/>
      <c r="AA2002" s="55" t="s">
        <v>1644</v>
      </c>
      <c r="AB2002" s="59">
        <v>15337326</v>
      </c>
      <c r="AC2002" s="55" t="s">
        <v>1554</v>
      </c>
      <c r="AD2002" s="55" t="s">
        <v>1644</v>
      </c>
      <c r="AE2002" s="58">
        <v>0</v>
      </c>
      <c r="AF2002" s="55" t="s">
        <v>1644</v>
      </c>
      <c r="AG2002" s="55" t="s">
        <v>1644</v>
      </c>
      <c r="AH2002" s="55" t="s">
        <v>1644</v>
      </c>
      <c r="AI2002" s="55" t="s">
        <v>1644</v>
      </c>
      <c r="AJ2002" s="55" t="s">
        <v>1644</v>
      </c>
      <c r="AK2002" s="55" t="s">
        <v>1644</v>
      </c>
      <c r="AL2002" s="55" t="s">
        <v>1644</v>
      </c>
      <c r="AM2002" s="55" t="s">
        <v>3861</v>
      </c>
      <c r="AN2002" s="55" t="s">
        <v>1644</v>
      </c>
      <c r="AO2002" t="s">
        <v>3842</v>
      </c>
    </row>
    <row r="2003" spans="1:41" x14ac:dyDescent="0.25">
      <c r="A2003" s="56">
        <v>45808</v>
      </c>
      <c r="B2003" s="92" t="s">
        <v>3124</v>
      </c>
      <c r="C2003" s="55" t="s">
        <v>4336</v>
      </c>
      <c r="D2003" s="55" t="s">
        <v>3859</v>
      </c>
      <c r="E2003" s="55" t="s">
        <v>89</v>
      </c>
      <c r="F2003" s="55">
        <v>50900020</v>
      </c>
      <c r="G2003" s="55" t="s">
        <v>492</v>
      </c>
      <c r="H2003" s="55" t="s">
        <v>89</v>
      </c>
      <c r="I2003" s="57">
        <v>1686.59</v>
      </c>
      <c r="J2003" s="57">
        <v>1686.59</v>
      </c>
      <c r="K2003" s="55" t="s">
        <v>4335</v>
      </c>
      <c r="L2003" s="55" t="s">
        <v>1644</v>
      </c>
      <c r="M2003" s="55" t="s">
        <v>4336</v>
      </c>
      <c r="N2003" s="56">
        <v>45808</v>
      </c>
      <c r="O2003" s="55" t="s">
        <v>1644</v>
      </c>
      <c r="P2003" s="55" t="s">
        <v>329</v>
      </c>
      <c r="Q2003" s="55" t="s">
        <v>330</v>
      </c>
      <c r="R2003" s="55" t="s">
        <v>1644</v>
      </c>
      <c r="S2003" s="55" t="s">
        <v>1644</v>
      </c>
      <c r="T2003" s="55" t="s">
        <v>1644</v>
      </c>
      <c r="U2003" s="55" t="s">
        <v>3890</v>
      </c>
      <c r="V2003" s="55" t="s">
        <v>1881</v>
      </c>
      <c r="W2003" s="55" t="s">
        <v>1644</v>
      </c>
      <c r="X2003" s="56"/>
      <c r="Y2003" s="55" t="s">
        <v>1644</v>
      </c>
      <c r="Z2003" s="56"/>
      <c r="AA2003" s="55" t="s">
        <v>1644</v>
      </c>
      <c r="AB2003" s="59">
        <v>27238468</v>
      </c>
      <c r="AC2003" s="55" t="s">
        <v>1554</v>
      </c>
      <c r="AD2003" s="55" t="s">
        <v>1644</v>
      </c>
      <c r="AE2003" s="58">
        <v>0</v>
      </c>
      <c r="AF2003" s="55" t="s">
        <v>1644</v>
      </c>
      <c r="AG2003" s="55" t="s">
        <v>1644</v>
      </c>
      <c r="AH2003" s="55" t="s">
        <v>1644</v>
      </c>
      <c r="AI2003" s="55" t="s">
        <v>1644</v>
      </c>
      <c r="AJ2003" s="55" t="s">
        <v>1644</v>
      </c>
      <c r="AK2003" s="55" t="s">
        <v>1644</v>
      </c>
      <c r="AL2003" s="55" t="s">
        <v>1644</v>
      </c>
      <c r="AM2003" s="55" t="s">
        <v>3861</v>
      </c>
      <c r="AN2003" s="55" t="s">
        <v>1644</v>
      </c>
      <c r="AO2003" t="s">
        <v>3842</v>
      </c>
    </row>
    <row r="2004" spans="1:41" x14ac:dyDescent="0.25">
      <c r="A2004" s="56">
        <v>45808</v>
      </c>
      <c r="B2004" s="92" t="s">
        <v>3124</v>
      </c>
      <c r="C2004" s="55" t="s">
        <v>4336</v>
      </c>
      <c r="D2004" s="55" t="s">
        <v>3859</v>
      </c>
      <c r="E2004" s="55" t="s">
        <v>89</v>
      </c>
      <c r="F2004" s="55">
        <v>50900020</v>
      </c>
      <c r="G2004" s="55" t="s">
        <v>492</v>
      </c>
      <c r="H2004" s="55" t="s">
        <v>89</v>
      </c>
      <c r="I2004" s="57">
        <v>490.94</v>
      </c>
      <c r="J2004" s="57">
        <v>490.94</v>
      </c>
      <c r="K2004" s="55" t="s">
        <v>4335</v>
      </c>
      <c r="L2004" s="55" t="s">
        <v>1644</v>
      </c>
      <c r="M2004" s="55" t="s">
        <v>4336</v>
      </c>
      <c r="N2004" s="56">
        <v>45808</v>
      </c>
      <c r="O2004" s="55" t="s">
        <v>1644</v>
      </c>
      <c r="P2004" s="55" t="s">
        <v>329</v>
      </c>
      <c r="Q2004" s="55" t="s">
        <v>330</v>
      </c>
      <c r="R2004" s="55" t="s">
        <v>1644</v>
      </c>
      <c r="S2004" s="55" t="s">
        <v>1644</v>
      </c>
      <c r="T2004" s="55" t="s">
        <v>1644</v>
      </c>
      <c r="U2004" s="55" t="s">
        <v>3928</v>
      </c>
      <c r="V2004" s="55" t="s">
        <v>1881</v>
      </c>
      <c r="W2004" s="55" t="s">
        <v>1644</v>
      </c>
      <c r="X2004" s="56"/>
      <c r="Y2004" s="55" t="s">
        <v>1644</v>
      </c>
      <c r="Z2004" s="56"/>
      <c r="AA2004" s="55" t="s">
        <v>1644</v>
      </c>
      <c r="AB2004" s="59">
        <v>7717503</v>
      </c>
      <c r="AC2004" s="55" t="s">
        <v>1554</v>
      </c>
      <c r="AD2004" s="55" t="s">
        <v>1644</v>
      </c>
      <c r="AE2004" s="58">
        <v>0</v>
      </c>
      <c r="AF2004" s="55" t="s">
        <v>1644</v>
      </c>
      <c r="AG2004" s="55" t="s">
        <v>1644</v>
      </c>
      <c r="AH2004" s="55" t="s">
        <v>1644</v>
      </c>
      <c r="AI2004" s="55" t="s">
        <v>1644</v>
      </c>
      <c r="AJ2004" s="55" t="s">
        <v>1644</v>
      </c>
      <c r="AK2004" s="55" t="s">
        <v>1644</v>
      </c>
      <c r="AL2004" s="55" t="s">
        <v>1644</v>
      </c>
      <c r="AM2004" s="55" t="s">
        <v>3861</v>
      </c>
      <c r="AN2004" s="55" t="s">
        <v>1644</v>
      </c>
      <c r="AO2004" t="s">
        <v>3842</v>
      </c>
    </row>
    <row r="2005" spans="1:41" x14ac:dyDescent="0.25">
      <c r="A2005" s="56">
        <v>45808</v>
      </c>
      <c r="B2005" s="92" t="s">
        <v>3124</v>
      </c>
      <c r="C2005" s="55" t="s">
        <v>4336</v>
      </c>
      <c r="D2005" s="55" t="s">
        <v>3859</v>
      </c>
      <c r="E2005" s="55" t="s">
        <v>89</v>
      </c>
      <c r="F2005" s="55">
        <v>50900020</v>
      </c>
      <c r="G2005" s="55" t="s">
        <v>492</v>
      </c>
      <c r="H2005" s="55" t="s">
        <v>89</v>
      </c>
      <c r="I2005" s="57">
        <v>519.59</v>
      </c>
      <c r="J2005" s="57">
        <v>519.59</v>
      </c>
      <c r="K2005" s="55" t="s">
        <v>4335</v>
      </c>
      <c r="L2005" s="55" t="s">
        <v>1644</v>
      </c>
      <c r="M2005" s="55" t="s">
        <v>4336</v>
      </c>
      <c r="N2005" s="56">
        <v>45808</v>
      </c>
      <c r="O2005" s="55" t="s">
        <v>1644</v>
      </c>
      <c r="P2005" s="55" t="s">
        <v>329</v>
      </c>
      <c r="Q2005" s="55" t="s">
        <v>330</v>
      </c>
      <c r="R2005" s="55" t="s">
        <v>1644</v>
      </c>
      <c r="S2005" s="55" t="s">
        <v>1644</v>
      </c>
      <c r="T2005" s="55" t="s">
        <v>1644</v>
      </c>
      <c r="U2005" s="55" t="s">
        <v>3891</v>
      </c>
      <c r="V2005" s="55" t="s">
        <v>1881</v>
      </c>
      <c r="W2005" s="55" t="s">
        <v>1644</v>
      </c>
      <c r="X2005" s="56"/>
      <c r="Y2005" s="55" t="s">
        <v>1644</v>
      </c>
      <c r="Z2005" s="56"/>
      <c r="AA2005" s="55" t="s">
        <v>1644</v>
      </c>
      <c r="AB2005" s="59">
        <v>8313368</v>
      </c>
      <c r="AC2005" s="55" t="s">
        <v>1554</v>
      </c>
      <c r="AD2005" s="55" t="s">
        <v>1644</v>
      </c>
      <c r="AE2005" s="58">
        <v>0</v>
      </c>
      <c r="AF2005" s="55" t="s">
        <v>1644</v>
      </c>
      <c r="AG2005" s="55" t="s">
        <v>1644</v>
      </c>
      <c r="AH2005" s="55" t="s">
        <v>1644</v>
      </c>
      <c r="AI2005" s="55" t="s">
        <v>1644</v>
      </c>
      <c r="AJ2005" s="55" t="s">
        <v>1644</v>
      </c>
      <c r="AK2005" s="55" t="s">
        <v>1644</v>
      </c>
      <c r="AL2005" s="55" t="s">
        <v>1644</v>
      </c>
      <c r="AM2005" s="55" t="s">
        <v>3861</v>
      </c>
      <c r="AN2005" s="55" t="s">
        <v>1644</v>
      </c>
      <c r="AO2005" t="s">
        <v>3842</v>
      </c>
    </row>
    <row r="2006" spans="1:41" x14ac:dyDescent="0.25">
      <c r="A2006" s="56">
        <v>45808</v>
      </c>
      <c r="B2006" s="92" t="s">
        <v>3124</v>
      </c>
      <c r="C2006" s="55" t="s">
        <v>4336</v>
      </c>
      <c r="D2006" s="55" t="s">
        <v>3859</v>
      </c>
      <c r="E2006" s="55" t="s">
        <v>89</v>
      </c>
      <c r="F2006" s="55">
        <v>50900020</v>
      </c>
      <c r="G2006" s="55" t="s">
        <v>492</v>
      </c>
      <c r="H2006" s="55" t="s">
        <v>89</v>
      </c>
      <c r="I2006" s="57">
        <v>519.59</v>
      </c>
      <c r="J2006" s="57">
        <v>519.59</v>
      </c>
      <c r="K2006" s="55" t="s">
        <v>4335</v>
      </c>
      <c r="L2006" s="55" t="s">
        <v>1644</v>
      </c>
      <c r="M2006" s="55" t="s">
        <v>4336</v>
      </c>
      <c r="N2006" s="56">
        <v>45808</v>
      </c>
      <c r="O2006" s="55" t="s">
        <v>1644</v>
      </c>
      <c r="P2006" s="55" t="s">
        <v>329</v>
      </c>
      <c r="Q2006" s="55" t="s">
        <v>330</v>
      </c>
      <c r="R2006" s="55" t="s">
        <v>1644</v>
      </c>
      <c r="S2006" s="55" t="s">
        <v>1644</v>
      </c>
      <c r="T2006" s="55" t="s">
        <v>1644</v>
      </c>
      <c r="U2006" s="55" t="s">
        <v>3883</v>
      </c>
      <c r="V2006" s="55" t="s">
        <v>1881</v>
      </c>
      <c r="W2006" s="55" t="s">
        <v>1644</v>
      </c>
      <c r="X2006" s="56"/>
      <c r="Y2006" s="55" t="s">
        <v>1644</v>
      </c>
      <c r="Z2006" s="56"/>
      <c r="AA2006" s="55" t="s">
        <v>1644</v>
      </c>
      <c r="AB2006" s="59">
        <v>8438034</v>
      </c>
      <c r="AC2006" s="55" t="s">
        <v>1554</v>
      </c>
      <c r="AD2006" s="55" t="s">
        <v>1644</v>
      </c>
      <c r="AE2006" s="58">
        <v>0</v>
      </c>
      <c r="AF2006" s="55" t="s">
        <v>1644</v>
      </c>
      <c r="AG2006" s="55" t="s">
        <v>1644</v>
      </c>
      <c r="AH2006" s="55" t="s">
        <v>1644</v>
      </c>
      <c r="AI2006" s="55" t="s">
        <v>1644</v>
      </c>
      <c r="AJ2006" s="55" t="s">
        <v>1644</v>
      </c>
      <c r="AK2006" s="55" t="s">
        <v>1644</v>
      </c>
      <c r="AL2006" s="55" t="s">
        <v>1644</v>
      </c>
      <c r="AM2006" s="55" t="s">
        <v>3861</v>
      </c>
      <c r="AN2006" s="55" t="s">
        <v>1644</v>
      </c>
      <c r="AO2006" t="s">
        <v>3842</v>
      </c>
    </row>
    <row r="2007" spans="1:41" x14ac:dyDescent="0.25">
      <c r="A2007" s="56">
        <v>45808</v>
      </c>
      <c r="B2007" s="92" t="s">
        <v>3124</v>
      </c>
      <c r="C2007" s="55" t="s">
        <v>4336</v>
      </c>
      <c r="D2007" s="55" t="s">
        <v>3859</v>
      </c>
      <c r="E2007" s="55" t="s">
        <v>89</v>
      </c>
      <c r="F2007" s="55">
        <v>50900020</v>
      </c>
      <c r="G2007" s="55" t="s">
        <v>492</v>
      </c>
      <c r="H2007" s="55" t="s">
        <v>89</v>
      </c>
      <c r="I2007" s="57">
        <v>520.42999999999995</v>
      </c>
      <c r="J2007" s="57">
        <v>520.42999999999995</v>
      </c>
      <c r="K2007" s="55" t="s">
        <v>4335</v>
      </c>
      <c r="L2007" s="55" t="s">
        <v>1644</v>
      </c>
      <c r="M2007" s="55" t="s">
        <v>4336</v>
      </c>
      <c r="N2007" s="56">
        <v>45808</v>
      </c>
      <c r="O2007" s="55" t="s">
        <v>1644</v>
      </c>
      <c r="P2007" s="55" t="s">
        <v>329</v>
      </c>
      <c r="Q2007" s="55" t="s">
        <v>330</v>
      </c>
      <c r="R2007" s="55" t="s">
        <v>1644</v>
      </c>
      <c r="S2007" s="55" t="s">
        <v>1644</v>
      </c>
      <c r="T2007" s="55" t="s">
        <v>1644</v>
      </c>
      <c r="U2007" s="55" t="s">
        <v>3929</v>
      </c>
      <c r="V2007" s="55" t="s">
        <v>1881</v>
      </c>
      <c r="W2007" s="55" t="s">
        <v>1644</v>
      </c>
      <c r="X2007" s="56"/>
      <c r="Y2007" s="55" t="s">
        <v>1644</v>
      </c>
      <c r="Z2007" s="56"/>
      <c r="AA2007" s="55" t="s">
        <v>1644</v>
      </c>
      <c r="AB2007" s="59">
        <v>8082312</v>
      </c>
      <c r="AC2007" s="55" t="s">
        <v>1554</v>
      </c>
      <c r="AD2007" s="55" t="s">
        <v>1644</v>
      </c>
      <c r="AE2007" s="58">
        <v>0</v>
      </c>
      <c r="AF2007" s="55" t="s">
        <v>1644</v>
      </c>
      <c r="AG2007" s="55" t="s">
        <v>1644</v>
      </c>
      <c r="AH2007" s="55" t="s">
        <v>1644</v>
      </c>
      <c r="AI2007" s="55" t="s">
        <v>1644</v>
      </c>
      <c r="AJ2007" s="55" t="s">
        <v>1644</v>
      </c>
      <c r="AK2007" s="55" t="s">
        <v>1644</v>
      </c>
      <c r="AL2007" s="55" t="s">
        <v>1644</v>
      </c>
      <c r="AM2007" s="55" t="s">
        <v>3861</v>
      </c>
      <c r="AN2007" s="55" t="s">
        <v>1644</v>
      </c>
      <c r="AO2007" t="s">
        <v>3842</v>
      </c>
    </row>
    <row r="2008" spans="1:41" x14ac:dyDescent="0.25">
      <c r="A2008" s="56">
        <v>45808</v>
      </c>
      <c r="B2008" s="92" t="s">
        <v>3124</v>
      </c>
      <c r="C2008" s="55" t="s">
        <v>4336</v>
      </c>
      <c r="D2008" s="55" t="s">
        <v>3859</v>
      </c>
      <c r="E2008" s="55" t="s">
        <v>89</v>
      </c>
      <c r="F2008" s="55">
        <v>50900020</v>
      </c>
      <c r="G2008" s="55" t="s">
        <v>492</v>
      </c>
      <c r="H2008" s="55" t="s">
        <v>89</v>
      </c>
      <c r="I2008" s="57">
        <v>495.89</v>
      </c>
      <c r="J2008" s="57">
        <v>495.89</v>
      </c>
      <c r="K2008" s="55" t="s">
        <v>4335</v>
      </c>
      <c r="L2008" s="55" t="s">
        <v>1644</v>
      </c>
      <c r="M2008" s="55" t="s">
        <v>4336</v>
      </c>
      <c r="N2008" s="56">
        <v>45808</v>
      </c>
      <c r="O2008" s="55" t="s">
        <v>1644</v>
      </c>
      <c r="P2008" s="55" t="s">
        <v>329</v>
      </c>
      <c r="Q2008" s="55" t="s">
        <v>330</v>
      </c>
      <c r="R2008" s="55" t="s">
        <v>1644</v>
      </c>
      <c r="S2008" s="55" t="s">
        <v>1644</v>
      </c>
      <c r="T2008" s="55" t="s">
        <v>1644</v>
      </c>
      <c r="U2008" s="55" t="s">
        <v>4310</v>
      </c>
      <c r="V2008" s="55" t="s">
        <v>1881</v>
      </c>
      <c r="W2008" s="55" t="s">
        <v>1644</v>
      </c>
      <c r="X2008" s="56"/>
      <c r="Y2008" s="55" t="s">
        <v>1644</v>
      </c>
      <c r="Z2008" s="56"/>
      <c r="AA2008" s="55" t="s">
        <v>1644</v>
      </c>
      <c r="AB2008" s="59">
        <v>8137530</v>
      </c>
      <c r="AC2008" s="55" t="s">
        <v>1554</v>
      </c>
      <c r="AD2008" s="55" t="s">
        <v>1644</v>
      </c>
      <c r="AE2008" s="58">
        <v>0</v>
      </c>
      <c r="AF2008" s="55" t="s">
        <v>1644</v>
      </c>
      <c r="AG2008" s="55" t="s">
        <v>1644</v>
      </c>
      <c r="AH2008" s="55" t="s">
        <v>1644</v>
      </c>
      <c r="AI2008" s="55" t="s">
        <v>1644</v>
      </c>
      <c r="AJ2008" s="55" t="s">
        <v>1644</v>
      </c>
      <c r="AK2008" s="55" t="s">
        <v>1644</v>
      </c>
      <c r="AL2008" s="55" t="s">
        <v>1644</v>
      </c>
      <c r="AM2008" s="55" t="s">
        <v>3861</v>
      </c>
      <c r="AN2008" s="55" t="s">
        <v>1644</v>
      </c>
      <c r="AO2008" t="s">
        <v>3842</v>
      </c>
    </row>
    <row r="2009" spans="1:41" x14ac:dyDescent="0.25">
      <c r="A2009" s="56">
        <v>45808</v>
      </c>
      <c r="B2009" s="92" t="s">
        <v>3124</v>
      </c>
      <c r="C2009" s="55" t="s">
        <v>4336</v>
      </c>
      <c r="D2009" s="55" t="s">
        <v>3859</v>
      </c>
      <c r="E2009" s="55" t="s">
        <v>89</v>
      </c>
      <c r="F2009" s="55">
        <v>50900020</v>
      </c>
      <c r="G2009" s="55" t="s">
        <v>492</v>
      </c>
      <c r="H2009" s="55" t="s">
        <v>89</v>
      </c>
      <c r="I2009" s="57">
        <v>472.2</v>
      </c>
      <c r="J2009" s="57">
        <v>472.2</v>
      </c>
      <c r="K2009" s="55" t="s">
        <v>4335</v>
      </c>
      <c r="L2009" s="55" t="s">
        <v>1644</v>
      </c>
      <c r="M2009" s="55" t="s">
        <v>4336</v>
      </c>
      <c r="N2009" s="56">
        <v>45808</v>
      </c>
      <c r="O2009" s="55" t="s">
        <v>1644</v>
      </c>
      <c r="P2009" s="55" t="s">
        <v>329</v>
      </c>
      <c r="Q2009" s="55" t="s">
        <v>330</v>
      </c>
      <c r="R2009" s="55" t="s">
        <v>1644</v>
      </c>
      <c r="S2009" s="55" t="s">
        <v>1644</v>
      </c>
      <c r="T2009" s="55" t="s">
        <v>1644</v>
      </c>
      <c r="U2009" s="55" t="s">
        <v>3924</v>
      </c>
      <c r="V2009" s="55" t="s">
        <v>1881</v>
      </c>
      <c r="W2009" s="55" t="s">
        <v>1644</v>
      </c>
      <c r="X2009" s="56"/>
      <c r="Y2009" s="55" t="s">
        <v>1644</v>
      </c>
      <c r="Z2009" s="56"/>
      <c r="AA2009" s="55" t="s">
        <v>1644</v>
      </c>
      <c r="AB2009" s="59">
        <v>7310649</v>
      </c>
      <c r="AC2009" s="55" t="s">
        <v>1554</v>
      </c>
      <c r="AD2009" s="55" t="s">
        <v>1644</v>
      </c>
      <c r="AE2009" s="58">
        <v>0</v>
      </c>
      <c r="AF2009" s="55" t="s">
        <v>1644</v>
      </c>
      <c r="AG2009" s="55" t="s">
        <v>1644</v>
      </c>
      <c r="AH2009" s="55" t="s">
        <v>1644</v>
      </c>
      <c r="AI2009" s="55" t="s">
        <v>1644</v>
      </c>
      <c r="AJ2009" s="55" t="s">
        <v>1644</v>
      </c>
      <c r="AK2009" s="55" t="s">
        <v>1644</v>
      </c>
      <c r="AL2009" s="55" t="s">
        <v>1644</v>
      </c>
      <c r="AM2009" s="55" t="s">
        <v>3861</v>
      </c>
      <c r="AN2009" s="55" t="s">
        <v>1644</v>
      </c>
      <c r="AO2009" t="s">
        <v>3842</v>
      </c>
    </row>
    <row r="2010" spans="1:41" x14ac:dyDescent="0.25">
      <c r="A2010" s="56">
        <v>45808</v>
      </c>
      <c r="B2010" s="92" t="s">
        <v>3124</v>
      </c>
      <c r="C2010" s="55" t="s">
        <v>4336</v>
      </c>
      <c r="D2010" s="55" t="s">
        <v>3859</v>
      </c>
      <c r="E2010" s="55" t="s">
        <v>89</v>
      </c>
      <c r="F2010" s="55">
        <v>50900020</v>
      </c>
      <c r="G2010" s="55" t="s">
        <v>492</v>
      </c>
      <c r="H2010" s="55" t="s">
        <v>89</v>
      </c>
      <c r="I2010" s="57">
        <v>1209</v>
      </c>
      <c r="J2010" s="57">
        <v>1209</v>
      </c>
      <c r="K2010" s="55" t="s">
        <v>4335</v>
      </c>
      <c r="L2010" s="55" t="s">
        <v>1644</v>
      </c>
      <c r="M2010" s="55" t="s">
        <v>4336</v>
      </c>
      <c r="N2010" s="56">
        <v>45808</v>
      </c>
      <c r="O2010" s="55" t="s">
        <v>1644</v>
      </c>
      <c r="P2010" s="55" t="s">
        <v>329</v>
      </c>
      <c r="Q2010" s="55" t="s">
        <v>330</v>
      </c>
      <c r="R2010" s="55" t="s">
        <v>1644</v>
      </c>
      <c r="S2010" s="55" t="s">
        <v>1644</v>
      </c>
      <c r="T2010" s="55" t="s">
        <v>1644</v>
      </c>
      <c r="U2010" s="55" t="s">
        <v>3931</v>
      </c>
      <c r="V2010" s="55" t="s">
        <v>1881</v>
      </c>
      <c r="W2010" s="55" t="s">
        <v>1644</v>
      </c>
      <c r="X2010" s="56"/>
      <c r="Y2010" s="55" t="s">
        <v>1644</v>
      </c>
      <c r="Z2010" s="56"/>
      <c r="AA2010" s="55" t="s">
        <v>1644</v>
      </c>
      <c r="AB2010" s="59">
        <v>19634160</v>
      </c>
      <c r="AC2010" s="55" t="s">
        <v>1554</v>
      </c>
      <c r="AD2010" s="55" t="s">
        <v>1644</v>
      </c>
      <c r="AE2010" s="58">
        <v>0</v>
      </c>
      <c r="AF2010" s="55" t="s">
        <v>1644</v>
      </c>
      <c r="AG2010" s="55" t="s">
        <v>1644</v>
      </c>
      <c r="AH2010" s="55" t="s">
        <v>1644</v>
      </c>
      <c r="AI2010" s="55" t="s">
        <v>1644</v>
      </c>
      <c r="AJ2010" s="55" t="s">
        <v>1644</v>
      </c>
      <c r="AK2010" s="55" t="s">
        <v>1644</v>
      </c>
      <c r="AL2010" s="55" t="s">
        <v>1644</v>
      </c>
      <c r="AM2010" s="55" t="s">
        <v>3861</v>
      </c>
      <c r="AN2010" s="55" t="s">
        <v>1644</v>
      </c>
      <c r="AO2010" t="s">
        <v>3842</v>
      </c>
    </row>
    <row r="2011" spans="1:41" x14ac:dyDescent="0.25">
      <c r="A2011" s="56">
        <v>45808</v>
      </c>
      <c r="B2011" s="92" t="s">
        <v>3124</v>
      </c>
      <c r="C2011" s="55" t="s">
        <v>4336</v>
      </c>
      <c r="D2011" s="55" t="s">
        <v>3859</v>
      </c>
      <c r="E2011" s="55" t="s">
        <v>89</v>
      </c>
      <c r="F2011" s="55">
        <v>50900020</v>
      </c>
      <c r="G2011" s="55" t="s">
        <v>492</v>
      </c>
      <c r="H2011" s="55" t="s">
        <v>89</v>
      </c>
      <c r="I2011" s="57">
        <v>868.34</v>
      </c>
      <c r="J2011" s="57">
        <v>868.34</v>
      </c>
      <c r="K2011" s="55" t="s">
        <v>4335</v>
      </c>
      <c r="L2011" s="55" t="s">
        <v>1644</v>
      </c>
      <c r="M2011" s="55" t="s">
        <v>4336</v>
      </c>
      <c r="N2011" s="56">
        <v>45808</v>
      </c>
      <c r="O2011" s="55" t="s">
        <v>1644</v>
      </c>
      <c r="P2011" s="55" t="s">
        <v>329</v>
      </c>
      <c r="Q2011" s="55" t="s">
        <v>330</v>
      </c>
      <c r="R2011" s="55" t="s">
        <v>1644</v>
      </c>
      <c r="S2011" s="55" t="s">
        <v>1644</v>
      </c>
      <c r="T2011" s="55" t="s">
        <v>1644</v>
      </c>
      <c r="U2011" s="55" t="s">
        <v>3922</v>
      </c>
      <c r="V2011" s="55" t="s">
        <v>1881</v>
      </c>
      <c r="W2011" s="55" t="s">
        <v>1644</v>
      </c>
      <c r="X2011" s="56"/>
      <c r="Y2011" s="55" t="s">
        <v>1644</v>
      </c>
      <c r="Z2011" s="56"/>
      <c r="AA2011" s="55" t="s">
        <v>1644</v>
      </c>
      <c r="AB2011" s="59">
        <v>14101734</v>
      </c>
      <c r="AC2011" s="55" t="s">
        <v>1554</v>
      </c>
      <c r="AD2011" s="55" t="s">
        <v>1644</v>
      </c>
      <c r="AE2011" s="58">
        <v>0</v>
      </c>
      <c r="AF2011" s="55" t="s">
        <v>1644</v>
      </c>
      <c r="AG2011" s="55" t="s">
        <v>1644</v>
      </c>
      <c r="AH2011" s="55" t="s">
        <v>1644</v>
      </c>
      <c r="AI2011" s="55" t="s">
        <v>1644</v>
      </c>
      <c r="AJ2011" s="55" t="s">
        <v>1644</v>
      </c>
      <c r="AK2011" s="55" t="s">
        <v>1644</v>
      </c>
      <c r="AL2011" s="55" t="s">
        <v>1644</v>
      </c>
      <c r="AM2011" s="55" t="s">
        <v>3861</v>
      </c>
      <c r="AN2011" s="55" t="s">
        <v>1644</v>
      </c>
      <c r="AO2011" t="s">
        <v>3842</v>
      </c>
    </row>
    <row r="2012" spans="1:41" x14ac:dyDescent="0.25">
      <c r="A2012" s="56">
        <v>45808</v>
      </c>
      <c r="B2012" s="92" t="s">
        <v>3124</v>
      </c>
      <c r="C2012" s="55" t="s">
        <v>4336</v>
      </c>
      <c r="D2012" s="55" t="s">
        <v>3859</v>
      </c>
      <c r="E2012" s="55" t="s">
        <v>89</v>
      </c>
      <c r="F2012" s="55">
        <v>50900020</v>
      </c>
      <c r="G2012" s="55" t="s">
        <v>492</v>
      </c>
      <c r="H2012" s="55" t="s">
        <v>89</v>
      </c>
      <c r="I2012" s="57">
        <v>519.59</v>
      </c>
      <c r="J2012" s="57">
        <v>519.59</v>
      </c>
      <c r="K2012" s="55" t="s">
        <v>4335</v>
      </c>
      <c r="L2012" s="55" t="s">
        <v>1644</v>
      </c>
      <c r="M2012" s="55" t="s">
        <v>4336</v>
      </c>
      <c r="N2012" s="56">
        <v>45808</v>
      </c>
      <c r="O2012" s="55" t="s">
        <v>1644</v>
      </c>
      <c r="P2012" s="55" t="s">
        <v>329</v>
      </c>
      <c r="Q2012" s="55" t="s">
        <v>330</v>
      </c>
      <c r="R2012" s="55" t="s">
        <v>1644</v>
      </c>
      <c r="S2012" s="55" t="s">
        <v>1644</v>
      </c>
      <c r="T2012" s="55" t="s">
        <v>1644</v>
      </c>
      <c r="U2012" s="55" t="s">
        <v>3926</v>
      </c>
      <c r="V2012" s="55" t="s">
        <v>1881</v>
      </c>
      <c r="W2012" s="55" t="s">
        <v>1644</v>
      </c>
      <c r="X2012" s="56"/>
      <c r="Y2012" s="55" t="s">
        <v>1644</v>
      </c>
      <c r="Z2012" s="56"/>
      <c r="AA2012" s="55" t="s">
        <v>1644</v>
      </c>
      <c r="AB2012" s="59">
        <v>8438034</v>
      </c>
      <c r="AC2012" s="55" t="s">
        <v>1554</v>
      </c>
      <c r="AD2012" s="55" t="s">
        <v>1644</v>
      </c>
      <c r="AE2012" s="58">
        <v>0</v>
      </c>
      <c r="AF2012" s="55" t="s">
        <v>1644</v>
      </c>
      <c r="AG2012" s="55" t="s">
        <v>1644</v>
      </c>
      <c r="AH2012" s="55" t="s">
        <v>1644</v>
      </c>
      <c r="AI2012" s="55" t="s">
        <v>1644</v>
      </c>
      <c r="AJ2012" s="55" t="s">
        <v>1644</v>
      </c>
      <c r="AK2012" s="55" t="s">
        <v>1644</v>
      </c>
      <c r="AL2012" s="55" t="s">
        <v>1644</v>
      </c>
      <c r="AM2012" s="55" t="s">
        <v>3861</v>
      </c>
      <c r="AN2012" s="55" t="s">
        <v>1644</v>
      </c>
      <c r="AO2012" t="s">
        <v>3842</v>
      </c>
    </row>
    <row r="2013" spans="1:41" x14ac:dyDescent="0.25">
      <c r="A2013" s="56">
        <v>45808</v>
      </c>
      <c r="B2013" s="92" t="s">
        <v>3124</v>
      </c>
      <c r="C2013" s="55" t="s">
        <v>4336</v>
      </c>
      <c r="D2013" s="55" t="s">
        <v>3859</v>
      </c>
      <c r="E2013" s="55" t="s">
        <v>89</v>
      </c>
      <c r="F2013" s="55">
        <v>50900020</v>
      </c>
      <c r="G2013" s="55" t="s">
        <v>492</v>
      </c>
      <c r="H2013" s="55" t="s">
        <v>89</v>
      </c>
      <c r="I2013" s="57">
        <v>944.41</v>
      </c>
      <c r="J2013" s="57">
        <v>944.41</v>
      </c>
      <c r="K2013" s="55" t="s">
        <v>4335</v>
      </c>
      <c r="L2013" s="55" t="s">
        <v>1644</v>
      </c>
      <c r="M2013" s="55" t="s">
        <v>4336</v>
      </c>
      <c r="N2013" s="56">
        <v>45808</v>
      </c>
      <c r="O2013" s="55" t="s">
        <v>1644</v>
      </c>
      <c r="P2013" s="55" t="s">
        <v>329</v>
      </c>
      <c r="Q2013" s="55" t="s">
        <v>330</v>
      </c>
      <c r="R2013" s="55" t="s">
        <v>1644</v>
      </c>
      <c r="S2013" s="55" t="s">
        <v>1644</v>
      </c>
      <c r="T2013" s="55" t="s">
        <v>1644</v>
      </c>
      <c r="U2013" s="55" t="s">
        <v>3902</v>
      </c>
      <c r="V2013" s="55" t="s">
        <v>1881</v>
      </c>
      <c r="W2013" s="55" t="s">
        <v>1644</v>
      </c>
      <c r="X2013" s="56"/>
      <c r="Y2013" s="55" t="s">
        <v>1644</v>
      </c>
      <c r="Z2013" s="56"/>
      <c r="AA2013" s="55" t="s">
        <v>1644</v>
      </c>
      <c r="AB2013" s="59">
        <v>15337326</v>
      </c>
      <c r="AC2013" s="55" t="s">
        <v>1554</v>
      </c>
      <c r="AD2013" s="55" t="s">
        <v>1644</v>
      </c>
      <c r="AE2013" s="58">
        <v>0</v>
      </c>
      <c r="AF2013" s="55" t="s">
        <v>1644</v>
      </c>
      <c r="AG2013" s="55" t="s">
        <v>1644</v>
      </c>
      <c r="AH2013" s="55" t="s">
        <v>1644</v>
      </c>
      <c r="AI2013" s="55" t="s">
        <v>1644</v>
      </c>
      <c r="AJ2013" s="55" t="s">
        <v>1644</v>
      </c>
      <c r="AK2013" s="55" t="s">
        <v>1644</v>
      </c>
      <c r="AL2013" s="55" t="s">
        <v>1644</v>
      </c>
      <c r="AM2013" s="55" t="s">
        <v>3861</v>
      </c>
      <c r="AN2013" s="55" t="s">
        <v>1644</v>
      </c>
      <c r="AO2013" t="s">
        <v>3842</v>
      </c>
    </row>
    <row r="2014" spans="1:41" x14ac:dyDescent="0.25">
      <c r="A2014" s="56">
        <v>45808</v>
      </c>
      <c r="B2014" s="92" t="s">
        <v>3124</v>
      </c>
      <c r="C2014" s="55" t="s">
        <v>4336</v>
      </c>
      <c r="D2014" s="55" t="s">
        <v>3859</v>
      </c>
      <c r="E2014" s="55" t="s">
        <v>89</v>
      </c>
      <c r="F2014" s="55">
        <v>50900020</v>
      </c>
      <c r="G2014" s="55" t="s">
        <v>492</v>
      </c>
      <c r="H2014" s="55" t="s">
        <v>89</v>
      </c>
      <c r="I2014" s="57">
        <v>574.59</v>
      </c>
      <c r="J2014" s="57">
        <v>574.59</v>
      </c>
      <c r="K2014" s="55" t="s">
        <v>4335</v>
      </c>
      <c r="L2014" s="55" t="s">
        <v>1644</v>
      </c>
      <c r="M2014" s="55" t="s">
        <v>4336</v>
      </c>
      <c r="N2014" s="56">
        <v>45808</v>
      </c>
      <c r="O2014" s="55" t="s">
        <v>1644</v>
      </c>
      <c r="P2014" s="55" t="s">
        <v>329</v>
      </c>
      <c r="Q2014" s="55" t="s">
        <v>330</v>
      </c>
      <c r="R2014" s="55" t="s">
        <v>1644</v>
      </c>
      <c r="S2014" s="55" t="s">
        <v>1644</v>
      </c>
      <c r="T2014" s="55" t="s">
        <v>1644</v>
      </c>
      <c r="U2014" s="55" t="s">
        <v>3867</v>
      </c>
      <c r="V2014" s="55" t="s">
        <v>1881</v>
      </c>
      <c r="W2014" s="55" t="s">
        <v>1644</v>
      </c>
      <c r="X2014" s="56"/>
      <c r="Y2014" s="55" t="s">
        <v>1644</v>
      </c>
      <c r="Z2014" s="56"/>
      <c r="AA2014" s="55" t="s">
        <v>1644</v>
      </c>
      <c r="AB2014" s="59">
        <v>9032690</v>
      </c>
      <c r="AC2014" s="55" t="s">
        <v>1554</v>
      </c>
      <c r="AD2014" s="55" t="s">
        <v>1644</v>
      </c>
      <c r="AE2014" s="58">
        <v>0</v>
      </c>
      <c r="AF2014" s="55" t="s">
        <v>1644</v>
      </c>
      <c r="AG2014" s="55" t="s">
        <v>1644</v>
      </c>
      <c r="AH2014" s="55" t="s">
        <v>1644</v>
      </c>
      <c r="AI2014" s="55" t="s">
        <v>1644</v>
      </c>
      <c r="AJ2014" s="55" t="s">
        <v>1644</v>
      </c>
      <c r="AK2014" s="55" t="s">
        <v>1644</v>
      </c>
      <c r="AL2014" s="55" t="s">
        <v>1644</v>
      </c>
      <c r="AM2014" s="55" t="s">
        <v>3861</v>
      </c>
      <c r="AN2014" s="55" t="s">
        <v>1644</v>
      </c>
      <c r="AO2014" t="s">
        <v>3842</v>
      </c>
    </row>
    <row r="2015" spans="1:41" x14ac:dyDescent="0.25">
      <c r="A2015" s="56">
        <v>45808</v>
      </c>
      <c r="B2015" s="92" t="s">
        <v>3124</v>
      </c>
      <c r="C2015" s="55" t="s">
        <v>4336</v>
      </c>
      <c r="D2015" s="55" t="s">
        <v>3859</v>
      </c>
      <c r="E2015" s="55" t="s">
        <v>89</v>
      </c>
      <c r="F2015" s="55">
        <v>50900020</v>
      </c>
      <c r="G2015" s="55" t="s">
        <v>492</v>
      </c>
      <c r="H2015" s="55" t="s">
        <v>89</v>
      </c>
      <c r="I2015" s="57">
        <v>520.42999999999995</v>
      </c>
      <c r="J2015" s="57">
        <v>520.42999999999995</v>
      </c>
      <c r="K2015" s="55" t="s">
        <v>4335</v>
      </c>
      <c r="L2015" s="55" t="s">
        <v>1644</v>
      </c>
      <c r="M2015" s="55" t="s">
        <v>4336</v>
      </c>
      <c r="N2015" s="56">
        <v>45808</v>
      </c>
      <c r="O2015" s="55" t="s">
        <v>1644</v>
      </c>
      <c r="P2015" s="55" t="s">
        <v>329</v>
      </c>
      <c r="Q2015" s="55" t="s">
        <v>330</v>
      </c>
      <c r="R2015" s="55" t="s">
        <v>1644</v>
      </c>
      <c r="S2015" s="55" t="s">
        <v>1644</v>
      </c>
      <c r="T2015" s="55" t="s">
        <v>1644</v>
      </c>
      <c r="U2015" s="55" t="s">
        <v>4325</v>
      </c>
      <c r="V2015" s="55" t="s">
        <v>1881</v>
      </c>
      <c r="W2015" s="55" t="s">
        <v>1644</v>
      </c>
      <c r="X2015" s="56"/>
      <c r="Y2015" s="55" t="s">
        <v>1644</v>
      </c>
      <c r="Z2015" s="56"/>
      <c r="AA2015" s="55" t="s">
        <v>1644</v>
      </c>
      <c r="AB2015" s="59">
        <v>8764077</v>
      </c>
      <c r="AC2015" s="55" t="s">
        <v>1554</v>
      </c>
      <c r="AD2015" s="55" t="s">
        <v>1644</v>
      </c>
      <c r="AE2015" s="58">
        <v>0</v>
      </c>
      <c r="AF2015" s="55" t="s">
        <v>1644</v>
      </c>
      <c r="AG2015" s="55" t="s">
        <v>1644</v>
      </c>
      <c r="AH2015" s="55" t="s">
        <v>1644</v>
      </c>
      <c r="AI2015" s="55" t="s">
        <v>1644</v>
      </c>
      <c r="AJ2015" s="55" t="s">
        <v>1644</v>
      </c>
      <c r="AK2015" s="55" t="s">
        <v>1644</v>
      </c>
      <c r="AL2015" s="55" t="s">
        <v>1644</v>
      </c>
      <c r="AM2015" s="55" t="s">
        <v>3861</v>
      </c>
      <c r="AN2015" s="55" t="s">
        <v>1644</v>
      </c>
      <c r="AO2015" t="s">
        <v>3842</v>
      </c>
    </row>
    <row r="2016" spans="1:41" x14ac:dyDescent="0.25">
      <c r="A2016" s="56">
        <v>45808</v>
      </c>
      <c r="B2016" s="92" t="s">
        <v>3124</v>
      </c>
      <c r="C2016" s="55" t="s">
        <v>4336</v>
      </c>
      <c r="D2016" s="55" t="s">
        <v>3859</v>
      </c>
      <c r="E2016" s="55" t="s">
        <v>89</v>
      </c>
      <c r="F2016" s="55">
        <v>50900020</v>
      </c>
      <c r="G2016" s="55" t="s">
        <v>492</v>
      </c>
      <c r="H2016" s="55" t="s">
        <v>89</v>
      </c>
      <c r="I2016" s="57">
        <v>574.59</v>
      </c>
      <c r="J2016" s="57">
        <v>574.59</v>
      </c>
      <c r="K2016" s="55" t="s">
        <v>4335</v>
      </c>
      <c r="L2016" s="55" t="s">
        <v>1644</v>
      </c>
      <c r="M2016" s="55" t="s">
        <v>4336</v>
      </c>
      <c r="N2016" s="56">
        <v>45808</v>
      </c>
      <c r="O2016" s="55" t="s">
        <v>1644</v>
      </c>
      <c r="P2016" s="55" t="s">
        <v>329</v>
      </c>
      <c r="Q2016" s="55" t="s">
        <v>330</v>
      </c>
      <c r="R2016" s="55" t="s">
        <v>1644</v>
      </c>
      <c r="S2016" s="55" t="s">
        <v>1644</v>
      </c>
      <c r="T2016" s="55" t="s">
        <v>1644</v>
      </c>
      <c r="U2016" s="55" t="s">
        <v>3934</v>
      </c>
      <c r="V2016" s="55" t="s">
        <v>1881</v>
      </c>
      <c r="W2016" s="55" t="s">
        <v>1644</v>
      </c>
      <c r="X2016" s="56"/>
      <c r="Y2016" s="55" t="s">
        <v>1644</v>
      </c>
      <c r="Z2016" s="56"/>
      <c r="AA2016" s="55" t="s">
        <v>1644</v>
      </c>
      <c r="AB2016" s="59">
        <v>9032695</v>
      </c>
      <c r="AC2016" s="55" t="s">
        <v>1554</v>
      </c>
      <c r="AD2016" s="55" t="s">
        <v>1644</v>
      </c>
      <c r="AE2016" s="58">
        <v>0</v>
      </c>
      <c r="AF2016" s="55" t="s">
        <v>1644</v>
      </c>
      <c r="AG2016" s="55" t="s">
        <v>1644</v>
      </c>
      <c r="AH2016" s="55" t="s">
        <v>1644</v>
      </c>
      <c r="AI2016" s="55" t="s">
        <v>1644</v>
      </c>
      <c r="AJ2016" s="55" t="s">
        <v>1644</v>
      </c>
      <c r="AK2016" s="55" t="s">
        <v>1644</v>
      </c>
      <c r="AL2016" s="55" t="s">
        <v>1644</v>
      </c>
      <c r="AM2016" s="55" t="s">
        <v>3861</v>
      </c>
      <c r="AN2016" s="55" t="s">
        <v>1644</v>
      </c>
      <c r="AO2016" t="s">
        <v>3842</v>
      </c>
    </row>
    <row r="2017" spans="1:41" x14ac:dyDescent="0.25">
      <c r="A2017" s="56">
        <v>45808</v>
      </c>
      <c r="B2017" s="92" t="s">
        <v>3124</v>
      </c>
      <c r="C2017" s="55" t="s">
        <v>4336</v>
      </c>
      <c r="D2017" s="55" t="s">
        <v>3859</v>
      </c>
      <c r="E2017" s="55" t="s">
        <v>89</v>
      </c>
      <c r="F2017" s="55">
        <v>50900020</v>
      </c>
      <c r="G2017" s="55" t="s">
        <v>492</v>
      </c>
      <c r="H2017" s="55" t="s">
        <v>89</v>
      </c>
      <c r="I2017" s="57">
        <v>425.37</v>
      </c>
      <c r="J2017" s="57">
        <v>425.37</v>
      </c>
      <c r="K2017" s="55" t="s">
        <v>4335</v>
      </c>
      <c r="L2017" s="55" t="s">
        <v>1644</v>
      </c>
      <c r="M2017" s="55" t="s">
        <v>4336</v>
      </c>
      <c r="N2017" s="56">
        <v>45808</v>
      </c>
      <c r="O2017" s="55" t="s">
        <v>1644</v>
      </c>
      <c r="P2017" s="55" t="s">
        <v>329</v>
      </c>
      <c r="Q2017" s="55" t="s">
        <v>330</v>
      </c>
      <c r="R2017" s="55" t="s">
        <v>1644</v>
      </c>
      <c r="S2017" s="55" t="s">
        <v>1644</v>
      </c>
      <c r="T2017" s="55" t="s">
        <v>1644</v>
      </c>
      <c r="U2017" s="55" t="s">
        <v>3906</v>
      </c>
      <c r="V2017" s="55" t="s">
        <v>1881</v>
      </c>
      <c r="W2017" s="55" t="s">
        <v>1644</v>
      </c>
      <c r="X2017" s="56"/>
      <c r="Y2017" s="55" t="s">
        <v>1644</v>
      </c>
      <c r="Z2017" s="56"/>
      <c r="AA2017" s="55" t="s">
        <v>1644</v>
      </c>
      <c r="AB2017" s="59">
        <v>6622985</v>
      </c>
      <c r="AC2017" s="55" t="s">
        <v>1554</v>
      </c>
      <c r="AD2017" s="55" t="s">
        <v>1644</v>
      </c>
      <c r="AE2017" s="58">
        <v>0</v>
      </c>
      <c r="AF2017" s="55" t="s">
        <v>1644</v>
      </c>
      <c r="AG2017" s="55" t="s">
        <v>1644</v>
      </c>
      <c r="AH2017" s="55" t="s">
        <v>1644</v>
      </c>
      <c r="AI2017" s="55" t="s">
        <v>1644</v>
      </c>
      <c r="AJ2017" s="55" t="s">
        <v>1644</v>
      </c>
      <c r="AK2017" s="55" t="s">
        <v>1644</v>
      </c>
      <c r="AL2017" s="55" t="s">
        <v>1644</v>
      </c>
      <c r="AM2017" s="55" t="s">
        <v>3861</v>
      </c>
      <c r="AN2017" s="55" t="s">
        <v>1644</v>
      </c>
      <c r="AO2017" t="s">
        <v>3842</v>
      </c>
    </row>
    <row r="2018" spans="1:41" x14ac:dyDescent="0.25">
      <c r="A2018" s="56">
        <v>45808</v>
      </c>
      <c r="B2018" s="92" t="s">
        <v>3124</v>
      </c>
      <c r="C2018" s="55" t="s">
        <v>4336</v>
      </c>
      <c r="D2018" s="55" t="s">
        <v>3859</v>
      </c>
      <c r="E2018" s="55" t="s">
        <v>89</v>
      </c>
      <c r="F2018" s="55">
        <v>50900020</v>
      </c>
      <c r="G2018" s="55" t="s">
        <v>492</v>
      </c>
      <c r="H2018" s="55" t="s">
        <v>89</v>
      </c>
      <c r="I2018" s="57">
        <v>520.42999999999995</v>
      </c>
      <c r="J2018" s="57">
        <v>520.42999999999995</v>
      </c>
      <c r="K2018" s="55" t="s">
        <v>4335</v>
      </c>
      <c r="L2018" s="55" t="s">
        <v>1644</v>
      </c>
      <c r="M2018" s="55" t="s">
        <v>4336</v>
      </c>
      <c r="N2018" s="56">
        <v>45808</v>
      </c>
      <c r="O2018" s="55" t="s">
        <v>1644</v>
      </c>
      <c r="P2018" s="55" t="s">
        <v>329</v>
      </c>
      <c r="Q2018" s="55" t="s">
        <v>330</v>
      </c>
      <c r="R2018" s="55" t="s">
        <v>1644</v>
      </c>
      <c r="S2018" s="55" t="s">
        <v>1644</v>
      </c>
      <c r="T2018" s="55" t="s">
        <v>1644</v>
      </c>
      <c r="U2018" s="55" t="s">
        <v>4326</v>
      </c>
      <c r="V2018" s="55" t="s">
        <v>1881</v>
      </c>
      <c r="W2018" s="55" t="s">
        <v>1644</v>
      </c>
      <c r="X2018" s="56"/>
      <c r="Y2018" s="55" t="s">
        <v>1644</v>
      </c>
      <c r="Z2018" s="56"/>
      <c r="AA2018" s="55" t="s">
        <v>1644</v>
      </c>
      <c r="AB2018" s="59">
        <v>8764077</v>
      </c>
      <c r="AC2018" s="55" t="s">
        <v>1554</v>
      </c>
      <c r="AD2018" s="55" t="s">
        <v>1644</v>
      </c>
      <c r="AE2018" s="58">
        <v>0</v>
      </c>
      <c r="AF2018" s="55" t="s">
        <v>1644</v>
      </c>
      <c r="AG2018" s="55" t="s">
        <v>1644</v>
      </c>
      <c r="AH2018" s="55" t="s">
        <v>1644</v>
      </c>
      <c r="AI2018" s="55" t="s">
        <v>1644</v>
      </c>
      <c r="AJ2018" s="55" t="s">
        <v>1644</v>
      </c>
      <c r="AK2018" s="55" t="s">
        <v>1644</v>
      </c>
      <c r="AL2018" s="55" t="s">
        <v>1644</v>
      </c>
      <c r="AM2018" s="55" t="s">
        <v>3861</v>
      </c>
      <c r="AN2018" s="55" t="s">
        <v>1644</v>
      </c>
      <c r="AO2018" t="s">
        <v>3842</v>
      </c>
    </row>
    <row r="2019" spans="1:41" x14ac:dyDescent="0.25">
      <c r="A2019" s="56">
        <v>45808</v>
      </c>
      <c r="B2019" s="92" t="s">
        <v>3124</v>
      </c>
      <c r="C2019" s="55" t="s">
        <v>4336</v>
      </c>
      <c r="D2019" s="55" t="s">
        <v>3859</v>
      </c>
      <c r="E2019" s="55" t="s">
        <v>89</v>
      </c>
      <c r="F2019" s="55">
        <v>50900020</v>
      </c>
      <c r="G2019" s="55" t="s">
        <v>492</v>
      </c>
      <c r="H2019" s="55" t="s">
        <v>89</v>
      </c>
      <c r="I2019" s="57">
        <v>490.94</v>
      </c>
      <c r="J2019" s="57">
        <v>490.94</v>
      </c>
      <c r="K2019" s="55" t="s">
        <v>4335</v>
      </c>
      <c r="L2019" s="55" t="s">
        <v>1644</v>
      </c>
      <c r="M2019" s="55" t="s">
        <v>4336</v>
      </c>
      <c r="N2019" s="56">
        <v>45808</v>
      </c>
      <c r="O2019" s="55" t="s">
        <v>1644</v>
      </c>
      <c r="P2019" s="55" t="s">
        <v>329</v>
      </c>
      <c r="Q2019" s="55" t="s">
        <v>330</v>
      </c>
      <c r="R2019" s="55" t="s">
        <v>1644</v>
      </c>
      <c r="S2019" s="55" t="s">
        <v>1644</v>
      </c>
      <c r="T2019" s="55" t="s">
        <v>1644</v>
      </c>
      <c r="U2019" s="55" t="s">
        <v>3875</v>
      </c>
      <c r="V2019" s="55" t="s">
        <v>1881</v>
      </c>
      <c r="W2019" s="55" t="s">
        <v>1644</v>
      </c>
      <c r="X2019" s="56"/>
      <c r="Y2019" s="55" t="s">
        <v>1644</v>
      </c>
      <c r="Z2019" s="56"/>
      <c r="AA2019" s="55" t="s">
        <v>1644</v>
      </c>
      <c r="AB2019" s="59">
        <v>7717503</v>
      </c>
      <c r="AC2019" s="55" t="s">
        <v>1554</v>
      </c>
      <c r="AD2019" s="55" t="s">
        <v>1644</v>
      </c>
      <c r="AE2019" s="58">
        <v>0</v>
      </c>
      <c r="AF2019" s="55" t="s">
        <v>1644</v>
      </c>
      <c r="AG2019" s="55" t="s">
        <v>1644</v>
      </c>
      <c r="AH2019" s="55" t="s">
        <v>1644</v>
      </c>
      <c r="AI2019" s="55" t="s">
        <v>1644</v>
      </c>
      <c r="AJ2019" s="55" t="s">
        <v>1644</v>
      </c>
      <c r="AK2019" s="55" t="s">
        <v>1644</v>
      </c>
      <c r="AL2019" s="55" t="s">
        <v>1644</v>
      </c>
      <c r="AM2019" s="55" t="s">
        <v>3861</v>
      </c>
      <c r="AN2019" s="55" t="s">
        <v>1644</v>
      </c>
      <c r="AO2019" t="s">
        <v>3842</v>
      </c>
    </row>
    <row r="2020" spans="1:41" x14ac:dyDescent="0.25">
      <c r="A2020" s="56">
        <v>45808</v>
      </c>
      <c r="B2020" s="92" t="s">
        <v>3124</v>
      </c>
      <c r="C2020" s="55" t="s">
        <v>4336</v>
      </c>
      <c r="D2020" s="55" t="s">
        <v>3859</v>
      </c>
      <c r="E2020" s="55" t="s">
        <v>89</v>
      </c>
      <c r="F2020" s="55">
        <v>50900020</v>
      </c>
      <c r="G2020" s="55" t="s">
        <v>492</v>
      </c>
      <c r="H2020" s="55" t="s">
        <v>89</v>
      </c>
      <c r="I2020" s="57">
        <v>519.59</v>
      </c>
      <c r="J2020" s="57">
        <v>519.59</v>
      </c>
      <c r="K2020" s="55" t="s">
        <v>4335</v>
      </c>
      <c r="L2020" s="55" t="s">
        <v>1644</v>
      </c>
      <c r="M2020" s="55" t="s">
        <v>4336</v>
      </c>
      <c r="N2020" s="56">
        <v>45808</v>
      </c>
      <c r="O2020" s="55" t="s">
        <v>1644</v>
      </c>
      <c r="P2020" s="55" t="s">
        <v>329</v>
      </c>
      <c r="Q2020" s="55" t="s">
        <v>330</v>
      </c>
      <c r="R2020" s="55" t="s">
        <v>1644</v>
      </c>
      <c r="S2020" s="55" t="s">
        <v>1644</v>
      </c>
      <c r="T2020" s="55" t="s">
        <v>1644</v>
      </c>
      <c r="U2020" s="55" t="s">
        <v>3936</v>
      </c>
      <c r="V2020" s="55" t="s">
        <v>1881</v>
      </c>
      <c r="W2020" s="55" t="s">
        <v>1644</v>
      </c>
      <c r="X2020" s="56"/>
      <c r="Y2020" s="55" t="s">
        <v>1644</v>
      </c>
      <c r="Z2020" s="56"/>
      <c r="AA2020" s="55" t="s">
        <v>1644</v>
      </c>
      <c r="AB2020" s="59">
        <v>8438034</v>
      </c>
      <c r="AC2020" s="55" t="s">
        <v>1554</v>
      </c>
      <c r="AD2020" s="55" t="s">
        <v>1644</v>
      </c>
      <c r="AE2020" s="58">
        <v>0</v>
      </c>
      <c r="AF2020" s="55" t="s">
        <v>1644</v>
      </c>
      <c r="AG2020" s="55" t="s">
        <v>1644</v>
      </c>
      <c r="AH2020" s="55" t="s">
        <v>1644</v>
      </c>
      <c r="AI2020" s="55" t="s">
        <v>1644</v>
      </c>
      <c r="AJ2020" s="55" t="s">
        <v>1644</v>
      </c>
      <c r="AK2020" s="55" t="s">
        <v>1644</v>
      </c>
      <c r="AL2020" s="55" t="s">
        <v>1644</v>
      </c>
      <c r="AM2020" s="55" t="s">
        <v>3861</v>
      </c>
      <c r="AN2020" s="55" t="s">
        <v>1644</v>
      </c>
      <c r="AO2020" t="s">
        <v>3842</v>
      </c>
    </row>
    <row r="2021" spans="1:41" x14ac:dyDescent="0.25">
      <c r="A2021" s="56">
        <v>45808</v>
      </c>
      <c r="B2021" s="92" t="s">
        <v>3124</v>
      </c>
      <c r="C2021" s="55" t="s">
        <v>4336</v>
      </c>
      <c r="D2021" s="55" t="s">
        <v>3859</v>
      </c>
      <c r="E2021" s="55" t="s">
        <v>89</v>
      </c>
      <c r="F2021" s="55">
        <v>50900020</v>
      </c>
      <c r="G2021" s="55" t="s">
        <v>492</v>
      </c>
      <c r="H2021" s="55" t="s">
        <v>89</v>
      </c>
      <c r="I2021" s="57">
        <v>574.6</v>
      </c>
      <c r="J2021" s="57">
        <v>574.6</v>
      </c>
      <c r="K2021" s="55" t="s">
        <v>4335</v>
      </c>
      <c r="L2021" s="55" t="s">
        <v>1644</v>
      </c>
      <c r="M2021" s="55" t="s">
        <v>4336</v>
      </c>
      <c r="N2021" s="56">
        <v>45808</v>
      </c>
      <c r="O2021" s="55" t="s">
        <v>1644</v>
      </c>
      <c r="P2021" s="55" t="s">
        <v>329</v>
      </c>
      <c r="Q2021" s="55" t="s">
        <v>330</v>
      </c>
      <c r="R2021" s="55" t="s">
        <v>1644</v>
      </c>
      <c r="S2021" s="55" t="s">
        <v>1644</v>
      </c>
      <c r="T2021" s="55" t="s">
        <v>1644</v>
      </c>
      <c r="U2021" s="55" t="s">
        <v>3910</v>
      </c>
      <c r="V2021" s="55" t="s">
        <v>1881</v>
      </c>
      <c r="W2021" s="55" t="s">
        <v>1644</v>
      </c>
      <c r="X2021" s="56"/>
      <c r="Y2021" s="55" t="s">
        <v>1644</v>
      </c>
      <c r="Z2021" s="56"/>
      <c r="AA2021" s="55" t="s">
        <v>1644</v>
      </c>
      <c r="AB2021" s="59">
        <v>9026944</v>
      </c>
      <c r="AC2021" s="55" t="s">
        <v>1554</v>
      </c>
      <c r="AD2021" s="55" t="s">
        <v>1644</v>
      </c>
      <c r="AE2021" s="58">
        <v>0</v>
      </c>
      <c r="AF2021" s="55" t="s">
        <v>1644</v>
      </c>
      <c r="AG2021" s="55" t="s">
        <v>1644</v>
      </c>
      <c r="AH2021" s="55" t="s">
        <v>1644</v>
      </c>
      <c r="AI2021" s="55" t="s">
        <v>1644</v>
      </c>
      <c r="AJ2021" s="55" t="s">
        <v>1644</v>
      </c>
      <c r="AK2021" s="55" t="s">
        <v>1644</v>
      </c>
      <c r="AL2021" s="55" t="s">
        <v>1644</v>
      </c>
      <c r="AM2021" s="55" t="s">
        <v>3861</v>
      </c>
      <c r="AN2021" s="55" t="s">
        <v>1644</v>
      </c>
      <c r="AO2021" t="s">
        <v>3842</v>
      </c>
    </row>
    <row r="2022" spans="1:41" x14ac:dyDescent="0.25">
      <c r="A2022" s="56">
        <v>45808</v>
      </c>
      <c r="B2022" s="92" t="s">
        <v>3124</v>
      </c>
      <c r="C2022" s="55" t="s">
        <v>4336</v>
      </c>
      <c r="D2022" s="55" t="s">
        <v>3859</v>
      </c>
      <c r="E2022" s="55" t="s">
        <v>89</v>
      </c>
      <c r="F2022" s="55">
        <v>50900020</v>
      </c>
      <c r="G2022" s="55" t="s">
        <v>492</v>
      </c>
      <c r="H2022" s="55" t="s">
        <v>89</v>
      </c>
      <c r="I2022" s="57">
        <v>490.94</v>
      </c>
      <c r="J2022" s="57">
        <v>490.94</v>
      </c>
      <c r="K2022" s="55" t="s">
        <v>4335</v>
      </c>
      <c r="L2022" s="55" t="s">
        <v>1644</v>
      </c>
      <c r="M2022" s="55" t="s">
        <v>4336</v>
      </c>
      <c r="N2022" s="56">
        <v>45808</v>
      </c>
      <c r="O2022" s="55" t="s">
        <v>1644</v>
      </c>
      <c r="P2022" s="55" t="s">
        <v>329</v>
      </c>
      <c r="Q2022" s="55" t="s">
        <v>330</v>
      </c>
      <c r="R2022" s="55" t="s">
        <v>1644</v>
      </c>
      <c r="S2022" s="55" t="s">
        <v>1644</v>
      </c>
      <c r="T2022" s="55" t="s">
        <v>1644</v>
      </c>
      <c r="U2022" s="55" t="s">
        <v>3888</v>
      </c>
      <c r="V2022" s="55" t="s">
        <v>1881</v>
      </c>
      <c r="W2022" s="55" t="s">
        <v>1644</v>
      </c>
      <c r="X2022" s="56"/>
      <c r="Y2022" s="55" t="s">
        <v>1644</v>
      </c>
      <c r="Z2022" s="56"/>
      <c r="AA2022" s="55" t="s">
        <v>1644</v>
      </c>
      <c r="AB2022" s="59">
        <v>7712593</v>
      </c>
      <c r="AC2022" s="55" t="s">
        <v>1554</v>
      </c>
      <c r="AD2022" s="55" t="s">
        <v>1644</v>
      </c>
      <c r="AE2022" s="58">
        <v>0</v>
      </c>
      <c r="AF2022" s="55" t="s">
        <v>1644</v>
      </c>
      <c r="AG2022" s="55" t="s">
        <v>1644</v>
      </c>
      <c r="AH2022" s="55" t="s">
        <v>1644</v>
      </c>
      <c r="AI2022" s="55" t="s">
        <v>1644</v>
      </c>
      <c r="AJ2022" s="55" t="s">
        <v>1644</v>
      </c>
      <c r="AK2022" s="55" t="s">
        <v>1644</v>
      </c>
      <c r="AL2022" s="55" t="s">
        <v>1644</v>
      </c>
      <c r="AM2022" s="55" t="s">
        <v>3861</v>
      </c>
      <c r="AN2022" s="55" t="s">
        <v>1644</v>
      </c>
      <c r="AO2022" t="s">
        <v>3842</v>
      </c>
    </row>
    <row r="2023" spans="1:41" x14ac:dyDescent="0.25">
      <c r="A2023" s="56">
        <v>45808</v>
      </c>
      <c r="B2023" s="92" t="s">
        <v>3124</v>
      </c>
      <c r="C2023" s="55" t="s">
        <v>4336</v>
      </c>
      <c r="D2023" s="55" t="s">
        <v>3859</v>
      </c>
      <c r="E2023" s="55" t="s">
        <v>89</v>
      </c>
      <c r="F2023" s="55">
        <v>50900020</v>
      </c>
      <c r="G2023" s="55" t="s">
        <v>492</v>
      </c>
      <c r="H2023" s="55" t="s">
        <v>89</v>
      </c>
      <c r="I2023" s="57">
        <v>944.41</v>
      </c>
      <c r="J2023" s="57">
        <v>944.41</v>
      </c>
      <c r="K2023" s="55" t="s">
        <v>4335</v>
      </c>
      <c r="L2023" s="55" t="s">
        <v>1644</v>
      </c>
      <c r="M2023" s="55" t="s">
        <v>4336</v>
      </c>
      <c r="N2023" s="56">
        <v>45808</v>
      </c>
      <c r="O2023" s="55" t="s">
        <v>1644</v>
      </c>
      <c r="P2023" s="55" t="s">
        <v>329</v>
      </c>
      <c r="Q2023" s="55" t="s">
        <v>330</v>
      </c>
      <c r="R2023" s="55" t="s">
        <v>1644</v>
      </c>
      <c r="S2023" s="55" t="s">
        <v>1644</v>
      </c>
      <c r="T2023" s="55" t="s">
        <v>1644</v>
      </c>
      <c r="U2023" s="55" t="s">
        <v>3948</v>
      </c>
      <c r="V2023" s="55" t="s">
        <v>1881</v>
      </c>
      <c r="W2023" s="55" t="s">
        <v>1644</v>
      </c>
      <c r="X2023" s="56"/>
      <c r="Y2023" s="55" t="s">
        <v>1644</v>
      </c>
      <c r="Z2023" s="56"/>
      <c r="AA2023" s="55" t="s">
        <v>1644</v>
      </c>
      <c r="AB2023" s="59">
        <v>15434434</v>
      </c>
      <c r="AC2023" s="55" t="s">
        <v>1554</v>
      </c>
      <c r="AD2023" s="55" t="s">
        <v>1644</v>
      </c>
      <c r="AE2023" s="58">
        <v>0</v>
      </c>
      <c r="AF2023" s="55" t="s">
        <v>1644</v>
      </c>
      <c r="AG2023" s="55" t="s">
        <v>1644</v>
      </c>
      <c r="AH2023" s="55" t="s">
        <v>1644</v>
      </c>
      <c r="AI2023" s="55" t="s">
        <v>1644</v>
      </c>
      <c r="AJ2023" s="55" t="s">
        <v>1644</v>
      </c>
      <c r="AK2023" s="55" t="s">
        <v>1644</v>
      </c>
      <c r="AL2023" s="55" t="s">
        <v>1644</v>
      </c>
      <c r="AM2023" s="55" t="s">
        <v>3861</v>
      </c>
      <c r="AN2023" s="55" t="s">
        <v>1644</v>
      </c>
      <c r="AO2023" t="s">
        <v>3842</v>
      </c>
    </row>
    <row r="2024" spans="1:41" x14ac:dyDescent="0.25">
      <c r="A2024" s="56">
        <v>45808</v>
      </c>
      <c r="B2024" s="92" t="s">
        <v>3124</v>
      </c>
      <c r="C2024" s="55" t="s">
        <v>4336</v>
      </c>
      <c r="D2024" s="55" t="s">
        <v>3859</v>
      </c>
      <c r="E2024" s="55" t="s">
        <v>89</v>
      </c>
      <c r="F2024" s="55">
        <v>50900020</v>
      </c>
      <c r="G2024" s="55" t="s">
        <v>492</v>
      </c>
      <c r="H2024" s="55" t="s">
        <v>89</v>
      </c>
      <c r="I2024" s="57">
        <v>519.59</v>
      </c>
      <c r="J2024" s="57">
        <v>519.59</v>
      </c>
      <c r="K2024" s="55" t="s">
        <v>4335</v>
      </c>
      <c r="L2024" s="55" t="s">
        <v>1644</v>
      </c>
      <c r="M2024" s="55" t="s">
        <v>4336</v>
      </c>
      <c r="N2024" s="56">
        <v>45808</v>
      </c>
      <c r="O2024" s="55" t="s">
        <v>1644</v>
      </c>
      <c r="P2024" s="55" t="s">
        <v>329</v>
      </c>
      <c r="Q2024" s="55" t="s">
        <v>330</v>
      </c>
      <c r="R2024" s="55" t="s">
        <v>1644</v>
      </c>
      <c r="S2024" s="55" t="s">
        <v>1644</v>
      </c>
      <c r="T2024" s="55" t="s">
        <v>1644</v>
      </c>
      <c r="U2024" s="55" t="s">
        <v>3878</v>
      </c>
      <c r="V2024" s="55" t="s">
        <v>1881</v>
      </c>
      <c r="W2024" s="55" t="s">
        <v>1644</v>
      </c>
      <c r="X2024" s="56"/>
      <c r="Y2024" s="55" t="s">
        <v>1644</v>
      </c>
      <c r="Z2024" s="56"/>
      <c r="AA2024" s="55" t="s">
        <v>1644</v>
      </c>
      <c r="AB2024" s="59">
        <v>8313368</v>
      </c>
      <c r="AC2024" s="55" t="s">
        <v>1554</v>
      </c>
      <c r="AD2024" s="55" t="s">
        <v>1644</v>
      </c>
      <c r="AE2024" s="58">
        <v>0</v>
      </c>
      <c r="AF2024" s="55" t="s">
        <v>1644</v>
      </c>
      <c r="AG2024" s="55" t="s">
        <v>1644</v>
      </c>
      <c r="AH2024" s="55" t="s">
        <v>1644</v>
      </c>
      <c r="AI2024" s="55" t="s">
        <v>1644</v>
      </c>
      <c r="AJ2024" s="55" t="s">
        <v>1644</v>
      </c>
      <c r="AK2024" s="55" t="s">
        <v>1644</v>
      </c>
      <c r="AL2024" s="55" t="s">
        <v>1644</v>
      </c>
      <c r="AM2024" s="55" t="s">
        <v>3861</v>
      </c>
      <c r="AN2024" s="55" t="s">
        <v>1644</v>
      </c>
      <c r="AO2024" t="s">
        <v>3842</v>
      </c>
    </row>
    <row r="2025" spans="1:41" x14ac:dyDescent="0.25">
      <c r="A2025" s="56">
        <v>45808</v>
      </c>
      <c r="B2025" s="92" t="s">
        <v>3124</v>
      </c>
      <c r="C2025" s="55" t="s">
        <v>4336</v>
      </c>
      <c r="D2025" s="55" t="s">
        <v>3859</v>
      </c>
      <c r="E2025" s="55" t="s">
        <v>89</v>
      </c>
      <c r="F2025" s="55">
        <v>50900020</v>
      </c>
      <c r="G2025" s="55" t="s">
        <v>492</v>
      </c>
      <c r="H2025" s="55" t="s">
        <v>89</v>
      </c>
      <c r="I2025" s="57">
        <v>495.89</v>
      </c>
      <c r="J2025" s="57">
        <v>495.89</v>
      </c>
      <c r="K2025" s="55" t="s">
        <v>4335</v>
      </c>
      <c r="L2025" s="55" t="s">
        <v>1644</v>
      </c>
      <c r="M2025" s="55" t="s">
        <v>4336</v>
      </c>
      <c r="N2025" s="56">
        <v>45808</v>
      </c>
      <c r="O2025" s="55" t="s">
        <v>1644</v>
      </c>
      <c r="P2025" s="55" t="s">
        <v>329</v>
      </c>
      <c r="Q2025" s="55" t="s">
        <v>330</v>
      </c>
      <c r="R2025" s="55" t="s">
        <v>1644</v>
      </c>
      <c r="S2025" s="55" t="s">
        <v>1644</v>
      </c>
      <c r="T2025" s="55" t="s">
        <v>1644</v>
      </c>
      <c r="U2025" s="55" t="s">
        <v>4312</v>
      </c>
      <c r="V2025" s="55" t="s">
        <v>1881</v>
      </c>
      <c r="W2025" s="55" t="s">
        <v>1644</v>
      </c>
      <c r="X2025" s="56"/>
      <c r="Y2025" s="55" t="s">
        <v>1644</v>
      </c>
      <c r="Z2025" s="56"/>
      <c r="AA2025" s="55" t="s">
        <v>1644</v>
      </c>
      <c r="AB2025" s="59">
        <v>8137530</v>
      </c>
      <c r="AC2025" s="55" t="s">
        <v>1554</v>
      </c>
      <c r="AD2025" s="55" t="s">
        <v>1644</v>
      </c>
      <c r="AE2025" s="58">
        <v>0</v>
      </c>
      <c r="AF2025" s="55" t="s">
        <v>1644</v>
      </c>
      <c r="AG2025" s="55" t="s">
        <v>1644</v>
      </c>
      <c r="AH2025" s="55" t="s">
        <v>1644</v>
      </c>
      <c r="AI2025" s="55" t="s">
        <v>1644</v>
      </c>
      <c r="AJ2025" s="55" t="s">
        <v>1644</v>
      </c>
      <c r="AK2025" s="55" t="s">
        <v>1644</v>
      </c>
      <c r="AL2025" s="55" t="s">
        <v>1644</v>
      </c>
      <c r="AM2025" s="55" t="s">
        <v>3861</v>
      </c>
      <c r="AN2025" s="55" t="s">
        <v>1644</v>
      </c>
      <c r="AO2025" t="s">
        <v>3842</v>
      </c>
    </row>
    <row r="2026" spans="1:41" x14ac:dyDescent="0.25">
      <c r="A2026" s="56">
        <v>45808</v>
      </c>
      <c r="B2026" s="92" t="s">
        <v>3124</v>
      </c>
      <c r="C2026" s="55" t="s">
        <v>4336</v>
      </c>
      <c r="D2026" s="55" t="s">
        <v>3859</v>
      </c>
      <c r="E2026" s="55" t="s">
        <v>89</v>
      </c>
      <c r="F2026" s="55">
        <v>50900020</v>
      </c>
      <c r="G2026" s="55" t="s">
        <v>492</v>
      </c>
      <c r="H2026" s="55" t="s">
        <v>89</v>
      </c>
      <c r="I2026" s="57">
        <v>419.9</v>
      </c>
      <c r="J2026" s="57">
        <v>419.9</v>
      </c>
      <c r="K2026" s="55" t="s">
        <v>4335</v>
      </c>
      <c r="L2026" s="55" t="s">
        <v>1644</v>
      </c>
      <c r="M2026" s="55" t="s">
        <v>4336</v>
      </c>
      <c r="N2026" s="56">
        <v>45808</v>
      </c>
      <c r="O2026" s="55" t="s">
        <v>1644</v>
      </c>
      <c r="P2026" s="55" t="s">
        <v>329</v>
      </c>
      <c r="Q2026" s="55" t="s">
        <v>330</v>
      </c>
      <c r="R2026" s="55" t="s">
        <v>1644</v>
      </c>
      <c r="S2026" s="55" t="s">
        <v>1644</v>
      </c>
      <c r="T2026" s="55" t="s">
        <v>1644</v>
      </c>
      <c r="U2026" s="55" t="s">
        <v>3905</v>
      </c>
      <c r="V2026" s="55" t="s">
        <v>1881</v>
      </c>
      <c r="W2026" s="55" t="s">
        <v>1644</v>
      </c>
      <c r="X2026" s="56"/>
      <c r="Y2026" s="55" t="s">
        <v>1644</v>
      </c>
      <c r="Z2026" s="56"/>
      <c r="AA2026" s="55" t="s">
        <v>1644</v>
      </c>
      <c r="AB2026" s="59">
        <v>6361458</v>
      </c>
      <c r="AC2026" s="55" t="s">
        <v>1554</v>
      </c>
      <c r="AD2026" s="55" t="s">
        <v>1644</v>
      </c>
      <c r="AE2026" s="58">
        <v>0</v>
      </c>
      <c r="AF2026" s="55" t="s">
        <v>1644</v>
      </c>
      <c r="AG2026" s="55" t="s">
        <v>1644</v>
      </c>
      <c r="AH2026" s="55" t="s">
        <v>1644</v>
      </c>
      <c r="AI2026" s="55" t="s">
        <v>1644</v>
      </c>
      <c r="AJ2026" s="55" t="s">
        <v>1644</v>
      </c>
      <c r="AK2026" s="55" t="s">
        <v>1644</v>
      </c>
      <c r="AL2026" s="55" t="s">
        <v>1644</v>
      </c>
      <c r="AM2026" s="55" t="s">
        <v>3861</v>
      </c>
      <c r="AN2026" s="55" t="s">
        <v>1644</v>
      </c>
      <c r="AO2026" t="s">
        <v>3842</v>
      </c>
    </row>
    <row r="2027" spans="1:41" x14ac:dyDescent="0.25">
      <c r="A2027" s="56">
        <v>45808</v>
      </c>
      <c r="B2027" s="92" t="s">
        <v>3124</v>
      </c>
      <c r="C2027" s="55" t="s">
        <v>4336</v>
      </c>
      <c r="D2027" s="55" t="s">
        <v>3859</v>
      </c>
      <c r="E2027" s="55" t="s">
        <v>89</v>
      </c>
      <c r="F2027" s="55">
        <v>50900020</v>
      </c>
      <c r="G2027" s="55" t="s">
        <v>492</v>
      </c>
      <c r="H2027" s="55" t="s">
        <v>89</v>
      </c>
      <c r="I2027" s="57">
        <v>1209</v>
      </c>
      <c r="J2027" s="57">
        <v>1209</v>
      </c>
      <c r="K2027" s="55" t="s">
        <v>4335</v>
      </c>
      <c r="L2027" s="55" t="s">
        <v>1644</v>
      </c>
      <c r="M2027" s="55" t="s">
        <v>4336</v>
      </c>
      <c r="N2027" s="56">
        <v>45808</v>
      </c>
      <c r="O2027" s="55" t="s">
        <v>1644</v>
      </c>
      <c r="P2027" s="55" t="s">
        <v>329</v>
      </c>
      <c r="Q2027" s="55" t="s">
        <v>330</v>
      </c>
      <c r="R2027" s="55" t="s">
        <v>1644</v>
      </c>
      <c r="S2027" s="55" t="s">
        <v>1644</v>
      </c>
      <c r="T2027" s="55" t="s">
        <v>1644</v>
      </c>
      <c r="U2027" s="55" t="s">
        <v>3937</v>
      </c>
      <c r="V2027" s="55" t="s">
        <v>1881</v>
      </c>
      <c r="W2027" s="55" t="s">
        <v>1644</v>
      </c>
      <c r="X2027" s="56"/>
      <c r="Y2027" s="55" t="s">
        <v>1644</v>
      </c>
      <c r="Z2027" s="56"/>
      <c r="AA2027" s="55" t="s">
        <v>1644</v>
      </c>
      <c r="AB2027" s="59">
        <v>19634160</v>
      </c>
      <c r="AC2027" s="55" t="s">
        <v>1554</v>
      </c>
      <c r="AD2027" s="55" t="s">
        <v>1644</v>
      </c>
      <c r="AE2027" s="58">
        <v>0</v>
      </c>
      <c r="AF2027" s="55" t="s">
        <v>1644</v>
      </c>
      <c r="AG2027" s="55" t="s">
        <v>1644</v>
      </c>
      <c r="AH2027" s="55" t="s">
        <v>1644</v>
      </c>
      <c r="AI2027" s="55" t="s">
        <v>1644</v>
      </c>
      <c r="AJ2027" s="55" t="s">
        <v>1644</v>
      </c>
      <c r="AK2027" s="55" t="s">
        <v>1644</v>
      </c>
      <c r="AL2027" s="55" t="s">
        <v>1644</v>
      </c>
      <c r="AM2027" s="55" t="s">
        <v>3861</v>
      </c>
      <c r="AN2027" s="55" t="s">
        <v>1644</v>
      </c>
      <c r="AO2027" t="s">
        <v>3842</v>
      </c>
    </row>
    <row r="2028" spans="1:41" x14ac:dyDescent="0.25">
      <c r="A2028" s="56">
        <v>45808</v>
      </c>
      <c r="B2028" s="92" t="s">
        <v>3124</v>
      </c>
      <c r="C2028" s="55" t="s">
        <v>4336</v>
      </c>
      <c r="D2028" s="55" t="s">
        <v>3859</v>
      </c>
      <c r="E2028" s="55" t="s">
        <v>89</v>
      </c>
      <c r="F2028" s="55">
        <v>50900020</v>
      </c>
      <c r="G2028" s="55" t="s">
        <v>492</v>
      </c>
      <c r="H2028" s="55" t="s">
        <v>89</v>
      </c>
      <c r="I2028" s="57">
        <v>2124.63</v>
      </c>
      <c r="J2028" s="57">
        <v>2124.63</v>
      </c>
      <c r="K2028" s="55" t="s">
        <v>4335</v>
      </c>
      <c r="L2028" s="55" t="s">
        <v>1644</v>
      </c>
      <c r="M2028" s="55" t="s">
        <v>4336</v>
      </c>
      <c r="N2028" s="56">
        <v>45808</v>
      </c>
      <c r="O2028" s="55" t="s">
        <v>1644</v>
      </c>
      <c r="P2028" s="55" t="s">
        <v>329</v>
      </c>
      <c r="Q2028" s="55" t="s">
        <v>330</v>
      </c>
      <c r="R2028" s="55" t="s">
        <v>1644</v>
      </c>
      <c r="S2028" s="55" t="s">
        <v>1644</v>
      </c>
      <c r="T2028" s="55" t="s">
        <v>1644</v>
      </c>
      <c r="U2028" s="55" t="s">
        <v>3868</v>
      </c>
      <c r="V2028" s="55" t="s">
        <v>1881</v>
      </c>
      <c r="W2028" s="55" t="s">
        <v>1644</v>
      </c>
      <c r="X2028" s="56"/>
      <c r="Y2028" s="55" t="s">
        <v>1644</v>
      </c>
      <c r="Z2028" s="56"/>
      <c r="AA2028" s="55" t="s">
        <v>1644</v>
      </c>
      <c r="AB2028" s="59">
        <v>33739053</v>
      </c>
      <c r="AC2028" s="55" t="s">
        <v>1554</v>
      </c>
      <c r="AD2028" s="55" t="s">
        <v>1644</v>
      </c>
      <c r="AE2028" s="58">
        <v>0</v>
      </c>
      <c r="AF2028" s="55" t="s">
        <v>1644</v>
      </c>
      <c r="AG2028" s="55" t="s">
        <v>1644</v>
      </c>
      <c r="AH2028" s="55" t="s">
        <v>1644</v>
      </c>
      <c r="AI2028" s="55" t="s">
        <v>1644</v>
      </c>
      <c r="AJ2028" s="55" t="s">
        <v>1644</v>
      </c>
      <c r="AK2028" s="55" t="s">
        <v>1644</v>
      </c>
      <c r="AL2028" s="55" t="s">
        <v>1644</v>
      </c>
      <c r="AM2028" s="55" t="s">
        <v>3861</v>
      </c>
      <c r="AN2028" s="55" t="s">
        <v>1644</v>
      </c>
      <c r="AO2028" t="s">
        <v>3842</v>
      </c>
    </row>
    <row r="2029" spans="1:41" x14ac:dyDescent="0.25">
      <c r="A2029" s="56">
        <v>45808</v>
      </c>
      <c r="B2029" s="92" t="s">
        <v>3124</v>
      </c>
      <c r="C2029" s="55" t="s">
        <v>4336</v>
      </c>
      <c r="D2029" s="55" t="s">
        <v>3859</v>
      </c>
      <c r="E2029" s="55" t="s">
        <v>89</v>
      </c>
      <c r="F2029" s="55">
        <v>50900020</v>
      </c>
      <c r="G2029" s="55" t="s">
        <v>492</v>
      </c>
      <c r="H2029" s="55" t="s">
        <v>89</v>
      </c>
      <c r="I2029" s="57">
        <v>430.94</v>
      </c>
      <c r="J2029" s="57">
        <v>430.94</v>
      </c>
      <c r="K2029" s="55" t="s">
        <v>4335</v>
      </c>
      <c r="L2029" s="55" t="s">
        <v>1644</v>
      </c>
      <c r="M2029" s="55" t="s">
        <v>4336</v>
      </c>
      <c r="N2029" s="56">
        <v>45808</v>
      </c>
      <c r="O2029" s="55" t="s">
        <v>1644</v>
      </c>
      <c r="P2029" s="55" t="s">
        <v>329</v>
      </c>
      <c r="Q2029" s="55" t="s">
        <v>330</v>
      </c>
      <c r="R2029" s="55" t="s">
        <v>1644</v>
      </c>
      <c r="S2029" s="55" t="s">
        <v>1644</v>
      </c>
      <c r="T2029" s="55" t="s">
        <v>1644</v>
      </c>
      <c r="U2029" s="55" t="s">
        <v>3944</v>
      </c>
      <c r="V2029" s="55" t="s">
        <v>1881</v>
      </c>
      <c r="W2029" s="55" t="s">
        <v>1644</v>
      </c>
      <c r="X2029" s="56"/>
      <c r="Y2029" s="55" t="s">
        <v>1644</v>
      </c>
      <c r="Z2029" s="56"/>
      <c r="AA2029" s="55" t="s">
        <v>1644</v>
      </c>
      <c r="AB2029" s="59">
        <v>6671952</v>
      </c>
      <c r="AC2029" s="55" t="s">
        <v>1554</v>
      </c>
      <c r="AD2029" s="55" t="s">
        <v>1644</v>
      </c>
      <c r="AE2029" s="58">
        <v>0</v>
      </c>
      <c r="AF2029" s="55" t="s">
        <v>1644</v>
      </c>
      <c r="AG2029" s="55" t="s">
        <v>1644</v>
      </c>
      <c r="AH2029" s="55" t="s">
        <v>1644</v>
      </c>
      <c r="AI2029" s="55" t="s">
        <v>1644</v>
      </c>
      <c r="AJ2029" s="55" t="s">
        <v>1644</v>
      </c>
      <c r="AK2029" s="55" t="s">
        <v>1644</v>
      </c>
      <c r="AL2029" s="55" t="s">
        <v>1644</v>
      </c>
      <c r="AM2029" s="55" t="s">
        <v>3861</v>
      </c>
      <c r="AN2029" s="55" t="s">
        <v>1644</v>
      </c>
      <c r="AO2029" t="s">
        <v>3842</v>
      </c>
    </row>
    <row r="2030" spans="1:41" x14ac:dyDescent="0.25">
      <c r="A2030" s="56">
        <v>45808</v>
      </c>
      <c r="B2030" s="92" t="s">
        <v>3124</v>
      </c>
      <c r="C2030" s="55" t="s">
        <v>4336</v>
      </c>
      <c r="D2030" s="55" t="s">
        <v>3859</v>
      </c>
      <c r="E2030" s="55" t="s">
        <v>89</v>
      </c>
      <c r="F2030" s="55">
        <v>50900020</v>
      </c>
      <c r="G2030" s="55" t="s">
        <v>492</v>
      </c>
      <c r="H2030" s="55" t="s">
        <v>89</v>
      </c>
      <c r="I2030" s="57">
        <v>868.34</v>
      </c>
      <c r="J2030" s="57">
        <v>868.34</v>
      </c>
      <c r="K2030" s="55" t="s">
        <v>4335</v>
      </c>
      <c r="L2030" s="55" t="s">
        <v>1644</v>
      </c>
      <c r="M2030" s="55" t="s">
        <v>4336</v>
      </c>
      <c r="N2030" s="56">
        <v>45808</v>
      </c>
      <c r="O2030" s="55" t="s">
        <v>1644</v>
      </c>
      <c r="P2030" s="55" t="s">
        <v>329</v>
      </c>
      <c r="Q2030" s="55" t="s">
        <v>330</v>
      </c>
      <c r="R2030" s="55" t="s">
        <v>1644</v>
      </c>
      <c r="S2030" s="55" t="s">
        <v>1644</v>
      </c>
      <c r="T2030" s="55" t="s">
        <v>1644</v>
      </c>
      <c r="U2030" s="55" t="s">
        <v>3914</v>
      </c>
      <c r="V2030" s="55" t="s">
        <v>1881</v>
      </c>
      <c r="W2030" s="55" t="s">
        <v>1644</v>
      </c>
      <c r="X2030" s="56"/>
      <c r="Y2030" s="55" t="s">
        <v>1644</v>
      </c>
      <c r="Z2030" s="56"/>
      <c r="AA2030" s="55" t="s">
        <v>1644</v>
      </c>
      <c r="AB2030" s="59">
        <v>14101734</v>
      </c>
      <c r="AC2030" s="55" t="s">
        <v>1554</v>
      </c>
      <c r="AD2030" s="55" t="s">
        <v>1644</v>
      </c>
      <c r="AE2030" s="58">
        <v>0</v>
      </c>
      <c r="AF2030" s="55" t="s">
        <v>1644</v>
      </c>
      <c r="AG2030" s="55" t="s">
        <v>1644</v>
      </c>
      <c r="AH2030" s="55" t="s">
        <v>1644</v>
      </c>
      <c r="AI2030" s="55" t="s">
        <v>1644</v>
      </c>
      <c r="AJ2030" s="55" t="s">
        <v>1644</v>
      </c>
      <c r="AK2030" s="55" t="s">
        <v>1644</v>
      </c>
      <c r="AL2030" s="55" t="s">
        <v>1644</v>
      </c>
      <c r="AM2030" s="55" t="s">
        <v>3861</v>
      </c>
      <c r="AN2030" s="55" t="s">
        <v>1644</v>
      </c>
      <c r="AO2030" t="s">
        <v>3842</v>
      </c>
    </row>
    <row r="2031" spans="1:41" x14ac:dyDescent="0.25">
      <c r="A2031" s="56">
        <v>45808</v>
      </c>
      <c r="B2031" s="92" t="s">
        <v>3124</v>
      </c>
      <c r="C2031" s="55" t="s">
        <v>4336</v>
      </c>
      <c r="D2031" s="55" t="s">
        <v>3859</v>
      </c>
      <c r="E2031" s="55" t="s">
        <v>89</v>
      </c>
      <c r="F2031" s="55">
        <v>50900020</v>
      </c>
      <c r="G2031" s="55" t="s">
        <v>492</v>
      </c>
      <c r="H2031" s="55" t="s">
        <v>89</v>
      </c>
      <c r="I2031" s="57">
        <v>419.9</v>
      </c>
      <c r="J2031" s="57">
        <v>419.9</v>
      </c>
      <c r="K2031" s="55" t="s">
        <v>4335</v>
      </c>
      <c r="L2031" s="55" t="s">
        <v>1644</v>
      </c>
      <c r="M2031" s="55" t="s">
        <v>4336</v>
      </c>
      <c r="N2031" s="56">
        <v>45808</v>
      </c>
      <c r="O2031" s="55" t="s">
        <v>1644</v>
      </c>
      <c r="P2031" s="55" t="s">
        <v>329</v>
      </c>
      <c r="Q2031" s="55" t="s">
        <v>330</v>
      </c>
      <c r="R2031" s="55" t="s">
        <v>1644</v>
      </c>
      <c r="S2031" s="55" t="s">
        <v>1644</v>
      </c>
      <c r="T2031" s="55" t="s">
        <v>1644</v>
      </c>
      <c r="U2031" s="55" t="s">
        <v>3919</v>
      </c>
      <c r="V2031" s="55" t="s">
        <v>1881</v>
      </c>
      <c r="W2031" s="55" t="s">
        <v>1644</v>
      </c>
      <c r="X2031" s="56"/>
      <c r="Y2031" s="55" t="s">
        <v>1644</v>
      </c>
      <c r="Z2031" s="56"/>
      <c r="AA2031" s="55" t="s">
        <v>1644</v>
      </c>
      <c r="AB2031" s="59">
        <v>6361458</v>
      </c>
      <c r="AC2031" s="55" t="s">
        <v>1554</v>
      </c>
      <c r="AD2031" s="55" t="s">
        <v>1644</v>
      </c>
      <c r="AE2031" s="58">
        <v>0</v>
      </c>
      <c r="AF2031" s="55" t="s">
        <v>1644</v>
      </c>
      <c r="AG2031" s="55" t="s">
        <v>1644</v>
      </c>
      <c r="AH2031" s="55" t="s">
        <v>1644</v>
      </c>
      <c r="AI2031" s="55" t="s">
        <v>1644</v>
      </c>
      <c r="AJ2031" s="55" t="s">
        <v>1644</v>
      </c>
      <c r="AK2031" s="55" t="s">
        <v>1644</v>
      </c>
      <c r="AL2031" s="55" t="s">
        <v>1644</v>
      </c>
      <c r="AM2031" s="55" t="s">
        <v>3861</v>
      </c>
      <c r="AN2031" s="55" t="s">
        <v>1644</v>
      </c>
      <c r="AO2031" t="s">
        <v>3842</v>
      </c>
    </row>
    <row r="2032" spans="1:41" x14ac:dyDescent="0.25">
      <c r="A2032" s="56">
        <v>45808</v>
      </c>
      <c r="B2032" s="92" t="s">
        <v>3124</v>
      </c>
      <c r="C2032" s="55" t="s">
        <v>4336</v>
      </c>
      <c r="D2032" s="55" t="s">
        <v>3859</v>
      </c>
      <c r="E2032" s="55" t="s">
        <v>89</v>
      </c>
      <c r="F2032" s="55">
        <v>50900020</v>
      </c>
      <c r="G2032" s="55" t="s">
        <v>492</v>
      </c>
      <c r="H2032" s="55" t="s">
        <v>89</v>
      </c>
      <c r="I2032" s="57">
        <v>472.21</v>
      </c>
      <c r="J2032" s="57">
        <v>472.21</v>
      </c>
      <c r="K2032" s="55" t="s">
        <v>4335</v>
      </c>
      <c r="L2032" s="55" t="s">
        <v>1644</v>
      </c>
      <c r="M2032" s="55" t="s">
        <v>4336</v>
      </c>
      <c r="N2032" s="56">
        <v>45808</v>
      </c>
      <c r="O2032" s="55" t="s">
        <v>1644</v>
      </c>
      <c r="P2032" s="55" t="s">
        <v>329</v>
      </c>
      <c r="Q2032" s="55" t="s">
        <v>330</v>
      </c>
      <c r="R2032" s="55" t="s">
        <v>1644</v>
      </c>
      <c r="S2032" s="55" t="s">
        <v>1644</v>
      </c>
      <c r="T2032" s="55" t="s">
        <v>1644</v>
      </c>
      <c r="U2032" s="55" t="s">
        <v>3865</v>
      </c>
      <c r="V2032" s="55" t="s">
        <v>1881</v>
      </c>
      <c r="W2032" s="55" t="s">
        <v>1644</v>
      </c>
      <c r="X2032" s="56"/>
      <c r="Y2032" s="55" t="s">
        <v>1644</v>
      </c>
      <c r="Z2032" s="56"/>
      <c r="AA2032" s="55" t="s">
        <v>1644</v>
      </c>
      <c r="AB2032" s="59">
        <v>7341468</v>
      </c>
      <c r="AC2032" s="55" t="s">
        <v>1554</v>
      </c>
      <c r="AD2032" s="55" t="s">
        <v>1644</v>
      </c>
      <c r="AE2032" s="58">
        <v>0</v>
      </c>
      <c r="AF2032" s="55" t="s">
        <v>1644</v>
      </c>
      <c r="AG2032" s="55" t="s">
        <v>1644</v>
      </c>
      <c r="AH2032" s="55" t="s">
        <v>1644</v>
      </c>
      <c r="AI2032" s="55" t="s">
        <v>1644</v>
      </c>
      <c r="AJ2032" s="55" t="s">
        <v>1644</v>
      </c>
      <c r="AK2032" s="55" t="s">
        <v>1644</v>
      </c>
      <c r="AL2032" s="55" t="s">
        <v>1644</v>
      </c>
      <c r="AM2032" s="55" t="s">
        <v>3861</v>
      </c>
      <c r="AN2032" s="55" t="s">
        <v>1644</v>
      </c>
      <c r="AO2032" t="s">
        <v>3842</v>
      </c>
    </row>
    <row r="2033" spans="1:41" x14ac:dyDescent="0.25">
      <c r="A2033" s="56">
        <v>45808</v>
      </c>
      <c r="B2033" s="92" t="s">
        <v>3124</v>
      </c>
      <c r="C2033" s="55" t="s">
        <v>4336</v>
      </c>
      <c r="D2033" s="55" t="s">
        <v>3859</v>
      </c>
      <c r="E2033" s="55" t="s">
        <v>89</v>
      </c>
      <c r="F2033" s="55">
        <v>50900020</v>
      </c>
      <c r="G2033" s="55" t="s">
        <v>492</v>
      </c>
      <c r="H2033" s="55" t="s">
        <v>89</v>
      </c>
      <c r="I2033" s="57">
        <v>519.59</v>
      </c>
      <c r="J2033" s="57">
        <v>519.59</v>
      </c>
      <c r="K2033" s="55" t="s">
        <v>4335</v>
      </c>
      <c r="L2033" s="55" t="s">
        <v>1644</v>
      </c>
      <c r="M2033" s="55" t="s">
        <v>4336</v>
      </c>
      <c r="N2033" s="56">
        <v>45808</v>
      </c>
      <c r="O2033" s="55" t="s">
        <v>1644</v>
      </c>
      <c r="P2033" s="55" t="s">
        <v>329</v>
      </c>
      <c r="Q2033" s="55" t="s">
        <v>330</v>
      </c>
      <c r="R2033" s="55" t="s">
        <v>1644</v>
      </c>
      <c r="S2033" s="55" t="s">
        <v>1644</v>
      </c>
      <c r="T2033" s="55" t="s">
        <v>1644</v>
      </c>
      <c r="U2033" s="55" t="s">
        <v>3870</v>
      </c>
      <c r="V2033" s="55" t="s">
        <v>1881</v>
      </c>
      <c r="W2033" s="55" t="s">
        <v>1644</v>
      </c>
      <c r="X2033" s="56"/>
      <c r="Y2033" s="55" t="s">
        <v>1644</v>
      </c>
      <c r="Z2033" s="56"/>
      <c r="AA2033" s="55" t="s">
        <v>1644</v>
      </c>
      <c r="AB2033" s="59">
        <v>8438034</v>
      </c>
      <c r="AC2033" s="55" t="s">
        <v>1554</v>
      </c>
      <c r="AD2033" s="55" t="s">
        <v>1644</v>
      </c>
      <c r="AE2033" s="58">
        <v>0</v>
      </c>
      <c r="AF2033" s="55" t="s">
        <v>1644</v>
      </c>
      <c r="AG2033" s="55" t="s">
        <v>1644</v>
      </c>
      <c r="AH2033" s="55" t="s">
        <v>1644</v>
      </c>
      <c r="AI2033" s="55" t="s">
        <v>1644</v>
      </c>
      <c r="AJ2033" s="55" t="s">
        <v>1644</v>
      </c>
      <c r="AK2033" s="55" t="s">
        <v>1644</v>
      </c>
      <c r="AL2033" s="55" t="s">
        <v>1644</v>
      </c>
      <c r="AM2033" s="55" t="s">
        <v>3861</v>
      </c>
      <c r="AN2033" s="55" t="s">
        <v>1644</v>
      </c>
      <c r="AO2033" t="s">
        <v>3842</v>
      </c>
    </row>
    <row r="2034" spans="1:41" x14ac:dyDescent="0.25">
      <c r="A2034" s="56">
        <v>45808</v>
      </c>
      <c r="B2034" s="92" t="s">
        <v>3124</v>
      </c>
      <c r="C2034" s="55" t="s">
        <v>4336</v>
      </c>
      <c r="D2034" s="55" t="s">
        <v>3859</v>
      </c>
      <c r="E2034" s="55" t="s">
        <v>89</v>
      </c>
      <c r="F2034" s="55">
        <v>50900020</v>
      </c>
      <c r="G2034" s="55" t="s">
        <v>492</v>
      </c>
      <c r="H2034" s="55" t="s">
        <v>89</v>
      </c>
      <c r="I2034" s="57">
        <v>755.07</v>
      </c>
      <c r="J2034" s="57">
        <v>755.07</v>
      </c>
      <c r="K2034" s="55" t="s">
        <v>4335</v>
      </c>
      <c r="L2034" s="55" t="s">
        <v>1644</v>
      </c>
      <c r="M2034" s="55" t="s">
        <v>4336</v>
      </c>
      <c r="N2034" s="56">
        <v>45808</v>
      </c>
      <c r="O2034" s="55" t="s">
        <v>1644</v>
      </c>
      <c r="P2034" s="55" t="s">
        <v>329</v>
      </c>
      <c r="Q2034" s="55" t="s">
        <v>330</v>
      </c>
      <c r="R2034" s="55" t="s">
        <v>1644</v>
      </c>
      <c r="S2034" s="55" t="s">
        <v>1644</v>
      </c>
      <c r="T2034" s="55" t="s">
        <v>1644</v>
      </c>
      <c r="U2034" s="55" t="s">
        <v>4113</v>
      </c>
      <c r="V2034" s="55" t="s">
        <v>1881</v>
      </c>
      <c r="W2034" s="55" t="s">
        <v>1644</v>
      </c>
      <c r="X2034" s="56"/>
      <c r="Y2034" s="55" t="s">
        <v>1644</v>
      </c>
      <c r="Z2034" s="56"/>
      <c r="AA2034" s="55" t="s">
        <v>1644</v>
      </c>
      <c r="AB2034" s="59">
        <v>11765837</v>
      </c>
      <c r="AC2034" s="55" t="s">
        <v>1554</v>
      </c>
      <c r="AD2034" s="55" t="s">
        <v>1644</v>
      </c>
      <c r="AE2034" s="58">
        <v>0</v>
      </c>
      <c r="AF2034" s="55" t="s">
        <v>1644</v>
      </c>
      <c r="AG2034" s="55" t="s">
        <v>1644</v>
      </c>
      <c r="AH2034" s="55" t="s">
        <v>1644</v>
      </c>
      <c r="AI2034" s="55" t="s">
        <v>1644</v>
      </c>
      <c r="AJ2034" s="55" t="s">
        <v>1644</v>
      </c>
      <c r="AK2034" s="55" t="s">
        <v>1644</v>
      </c>
      <c r="AL2034" s="55" t="s">
        <v>1644</v>
      </c>
      <c r="AM2034" s="55" t="s">
        <v>3861</v>
      </c>
      <c r="AN2034" s="55" t="s">
        <v>1644</v>
      </c>
      <c r="AO2034" t="s">
        <v>3842</v>
      </c>
    </row>
    <row r="2035" spans="1:41" x14ac:dyDescent="0.25">
      <c r="A2035" s="56">
        <v>45808</v>
      </c>
      <c r="B2035" s="92" t="s">
        <v>3124</v>
      </c>
      <c r="C2035" s="55" t="s">
        <v>4336</v>
      </c>
      <c r="D2035" s="55" t="s">
        <v>3859</v>
      </c>
      <c r="E2035" s="55" t="s">
        <v>89</v>
      </c>
      <c r="F2035" s="55">
        <v>50900020</v>
      </c>
      <c r="G2035" s="55" t="s">
        <v>492</v>
      </c>
      <c r="H2035" s="55" t="s">
        <v>89</v>
      </c>
      <c r="I2035" s="57">
        <v>520.42999999999995</v>
      </c>
      <c r="J2035" s="57">
        <v>520.42999999999995</v>
      </c>
      <c r="K2035" s="55" t="s">
        <v>4335</v>
      </c>
      <c r="L2035" s="55" t="s">
        <v>1644</v>
      </c>
      <c r="M2035" s="55" t="s">
        <v>4336</v>
      </c>
      <c r="N2035" s="56">
        <v>45808</v>
      </c>
      <c r="O2035" s="55" t="s">
        <v>1644</v>
      </c>
      <c r="P2035" s="55" t="s">
        <v>329</v>
      </c>
      <c r="Q2035" s="55" t="s">
        <v>330</v>
      </c>
      <c r="R2035" s="55" t="s">
        <v>1644</v>
      </c>
      <c r="S2035" s="55" t="s">
        <v>1644</v>
      </c>
      <c r="T2035" s="55" t="s">
        <v>1644</v>
      </c>
      <c r="U2035" s="55" t="s">
        <v>3886</v>
      </c>
      <c r="V2035" s="55" t="s">
        <v>1881</v>
      </c>
      <c r="W2035" s="55" t="s">
        <v>1644</v>
      </c>
      <c r="X2035" s="56"/>
      <c r="Y2035" s="55" t="s">
        <v>1644</v>
      </c>
      <c r="Z2035" s="56"/>
      <c r="AA2035" s="55" t="s">
        <v>1644</v>
      </c>
      <c r="AB2035" s="59">
        <v>8082312</v>
      </c>
      <c r="AC2035" s="55" t="s">
        <v>1554</v>
      </c>
      <c r="AD2035" s="55" t="s">
        <v>1644</v>
      </c>
      <c r="AE2035" s="58">
        <v>0</v>
      </c>
      <c r="AF2035" s="55" t="s">
        <v>1644</v>
      </c>
      <c r="AG2035" s="55" t="s">
        <v>1644</v>
      </c>
      <c r="AH2035" s="55" t="s">
        <v>1644</v>
      </c>
      <c r="AI2035" s="55" t="s">
        <v>1644</v>
      </c>
      <c r="AJ2035" s="55" t="s">
        <v>1644</v>
      </c>
      <c r="AK2035" s="55" t="s">
        <v>1644</v>
      </c>
      <c r="AL2035" s="55" t="s">
        <v>1644</v>
      </c>
      <c r="AM2035" s="55" t="s">
        <v>3861</v>
      </c>
      <c r="AN2035" s="55" t="s">
        <v>1644</v>
      </c>
      <c r="AO2035" t="s">
        <v>3842</v>
      </c>
    </row>
    <row r="2036" spans="1:41" x14ac:dyDescent="0.25">
      <c r="A2036" s="56">
        <v>45808</v>
      </c>
      <c r="B2036" s="92" t="s">
        <v>3124</v>
      </c>
      <c r="C2036" s="55" t="s">
        <v>4336</v>
      </c>
      <c r="D2036" s="55" t="s">
        <v>3859</v>
      </c>
      <c r="E2036" s="55" t="s">
        <v>89</v>
      </c>
      <c r="F2036" s="55">
        <v>50900020</v>
      </c>
      <c r="G2036" s="55" t="s">
        <v>492</v>
      </c>
      <c r="H2036" s="55" t="s">
        <v>89</v>
      </c>
      <c r="I2036" s="57">
        <v>490.94</v>
      </c>
      <c r="J2036" s="57">
        <v>490.94</v>
      </c>
      <c r="K2036" s="55" t="s">
        <v>4335</v>
      </c>
      <c r="L2036" s="55" t="s">
        <v>1644</v>
      </c>
      <c r="M2036" s="55" t="s">
        <v>4336</v>
      </c>
      <c r="N2036" s="56">
        <v>45808</v>
      </c>
      <c r="O2036" s="55" t="s">
        <v>1644</v>
      </c>
      <c r="P2036" s="55" t="s">
        <v>329</v>
      </c>
      <c r="Q2036" s="55" t="s">
        <v>330</v>
      </c>
      <c r="R2036" s="55" t="s">
        <v>1644</v>
      </c>
      <c r="S2036" s="55" t="s">
        <v>1644</v>
      </c>
      <c r="T2036" s="55" t="s">
        <v>1644</v>
      </c>
      <c r="U2036" s="55" t="s">
        <v>3943</v>
      </c>
      <c r="V2036" s="55" t="s">
        <v>1881</v>
      </c>
      <c r="W2036" s="55" t="s">
        <v>1644</v>
      </c>
      <c r="X2036" s="56"/>
      <c r="Y2036" s="55" t="s">
        <v>1644</v>
      </c>
      <c r="Z2036" s="56"/>
      <c r="AA2036" s="55" t="s">
        <v>1644</v>
      </c>
      <c r="AB2036" s="59">
        <v>7712593</v>
      </c>
      <c r="AC2036" s="55" t="s">
        <v>1554</v>
      </c>
      <c r="AD2036" s="55" t="s">
        <v>1644</v>
      </c>
      <c r="AE2036" s="58">
        <v>0</v>
      </c>
      <c r="AF2036" s="55" t="s">
        <v>1644</v>
      </c>
      <c r="AG2036" s="55" t="s">
        <v>1644</v>
      </c>
      <c r="AH2036" s="55" t="s">
        <v>1644</v>
      </c>
      <c r="AI2036" s="55" t="s">
        <v>1644</v>
      </c>
      <c r="AJ2036" s="55" t="s">
        <v>1644</v>
      </c>
      <c r="AK2036" s="55" t="s">
        <v>1644</v>
      </c>
      <c r="AL2036" s="55" t="s">
        <v>1644</v>
      </c>
      <c r="AM2036" s="55" t="s">
        <v>3861</v>
      </c>
      <c r="AN2036" s="55" t="s">
        <v>1644</v>
      </c>
      <c r="AO2036" t="s">
        <v>3842</v>
      </c>
    </row>
    <row r="2037" spans="1:41" x14ac:dyDescent="0.25">
      <c r="A2037" s="56">
        <v>45808</v>
      </c>
      <c r="B2037" s="92" t="s">
        <v>3124</v>
      </c>
      <c r="C2037" s="55" t="s">
        <v>4336</v>
      </c>
      <c r="D2037" s="55" t="s">
        <v>3859</v>
      </c>
      <c r="E2037" s="55" t="s">
        <v>89</v>
      </c>
      <c r="F2037" s="55">
        <v>50900020</v>
      </c>
      <c r="G2037" s="55" t="s">
        <v>492</v>
      </c>
      <c r="H2037" s="55" t="s">
        <v>89</v>
      </c>
      <c r="I2037" s="57">
        <v>425.37</v>
      </c>
      <c r="J2037" s="57">
        <v>425.37</v>
      </c>
      <c r="K2037" s="55" t="s">
        <v>4335</v>
      </c>
      <c r="L2037" s="55" t="s">
        <v>1644</v>
      </c>
      <c r="M2037" s="55" t="s">
        <v>4336</v>
      </c>
      <c r="N2037" s="56">
        <v>45808</v>
      </c>
      <c r="O2037" s="55" t="s">
        <v>1644</v>
      </c>
      <c r="P2037" s="55" t="s">
        <v>329</v>
      </c>
      <c r="Q2037" s="55" t="s">
        <v>330</v>
      </c>
      <c r="R2037" s="55" t="s">
        <v>1644</v>
      </c>
      <c r="S2037" s="55" t="s">
        <v>1644</v>
      </c>
      <c r="T2037" s="55" t="s">
        <v>1644</v>
      </c>
      <c r="U2037" s="55" t="s">
        <v>3940</v>
      </c>
      <c r="V2037" s="55" t="s">
        <v>1881</v>
      </c>
      <c r="W2037" s="55" t="s">
        <v>1644</v>
      </c>
      <c r="X2037" s="56"/>
      <c r="Y2037" s="55" t="s">
        <v>1644</v>
      </c>
      <c r="Z2037" s="56"/>
      <c r="AA2037" s="55" t="s">
        <v>1644</v>
      </c>
      <c r="AB2037" s="59">
        <v>6605970</v>
      </c>
      <c r="AC2037" s="55" t="s">
        <v>1554</v>
      </c>
      <c r="AD2037" s="55" t="s">
        <v>1644</v>
      </c>
      <c r="AE2037" s="58">
        <v>0</v>
      </c>
      <c r="AF2037" s="55" t="s">
        <v>1644</v>
      </c>
      <c r="AG2037" s="55" t="s">
        <v>1644</v>
      </c>
      <c r="AH2037" s="55" t="s">
        <v>1644</v>
      </c>
      <c r="AI2037" s="55" t="s">
        <v>1644</v>
      </c>
      <c r="AJ2037" s="55" t="s">
        <v>1644</v>
      </c>
      <c r="AK2037" s="55" t="s">
        <v>1644</v>
      </c>
      <c r="AL2037" s="55" t="s">
        <v>1644</v>
      </c>
      <c r="AM2037" s="55" t="s">
        <v>3861</v>
      </c>
      <c r="AN2037" s="55" t="s">
        <v>1644</v>
      </c>
      <c r="AO2037" t="s">
        <v>3842</v>
      </c>
    </row>
    <row r="2038" spans="1:41" x14ac:dyDescent="0.25">
      <c r="A2038" s="56">
        <v>45808</v>
      </c>
      <c r="B2038" s="92" t="s">
        <v>3124</v>
      </c>
      <c r="C2038" s="55" t="s">
        <v>4336</v>
      </c>
      <c r="D2038" s="55" t="s">
        <v>3859</v>
      </c>
      <c r="E2038" s="55" t="s">
        <v>89</v>
      </c>
      <c r="F2038" s="55">
        <v>50900020</v>
      </c>
      <c r="G2038" s="55" t="s">
        <v>492</v>
      </c>
      <c r="H2038" s="55" t="s">
        <v>89</v>
      </c>
      <c r="I2038" s="57">
        <v>419.9</v>
      </c>
      <c r="J2038" s="57">
        <v>419.9</v>
      </c>
      <c r="K2038" s="55" t="s">
        <v>4335</v>
      </c>
      <c r="L2038" s="55" t="s">
        <v>1644</v>
      </c>
      <c r="M2038" s="55" t="s">
        <v>4336</v>
      </c>
      <c r="N2038" s="56">
        <v>45808</v>
      </c>
      <c r="O2038" s="55" t="s">
        <v>1644</v>
      </c>
      <c r="P2038" s="55" t="s">
        <v>329</v>
      </c>
      <c r="Q2038" s="55" t="s">
        <v>330</v>
      </c>
      <c r="R2038" s="55" t="s">
        <v>1644</v>
      </c>
      <c r="S2038" s="55" t="s">
        <v>1644</v>
      </c>
      <c r="T2038" s="55" t="s">
        <v>1644</v>
      </c>
      <c r="U2038" s="55" t="s">
        <v>3904</v>
      </c>
      <c r="V2038" s="55" t="s">
        <v>1881</v>
      </c>
      <c r="W2038" s="55" t="s">
        <v>1644</v>
      </c>
      <c r="X2038" s="56"/>
      <c r="Y2038" s="55" t="s">
        <v>1644</v>
      </c>
      <c r="Z2038" s="56"/>
      <c r="AA2038" s="55" t="s">
        <v>1644</v>
      </c>
      <c r="AB2038" s="59">
        <v>6361458</v>
      </c>
      <c r="AC2038" s="55" t="s">
        <v>1554</v>
      </c>
      <c r="AD2038" s="55" t="s">
        <v>1644</v>
      </c>
      <c r="AE2038" s="58">
        <v>0</v>
      </c>
      <c r="AF2038" s="55" t="s">
        <v>1644</v>
      </c>
      <c r="AG2038" s="55" t="s">
        <v>1644</v>
      </c>
      <c r="AH2038" s="55" t="s">
        <v>1644</v>
      </c>
      <c r="AI2038" s="55" t="s">
        <v>1644</v>
      </c>
      <c r="AJ2038" s="55" t="s">
        <v>1644</v>
      </c>
      <c r="AK2038" s="55" t="s">
        <v>1644</v>
      </c>
      <c r="AL2038" s="55" t="s">
        <v>1644</v>
      </c>
      <c r="AM2038" s="55" t="s">
        <v>3861</v>
      </c>
      <c r="AN2038" s="55" t="s">
        <v>1644</v>
      </c>
      <c r="AO2038" t="s">
        <v>3842</v>
      </c>
    </row>
    <row r="2039" spans="1:41" x14ac:dyDescent="0.25">
      <c r="A2039" s="56">
        <v>45808</v>
      </c>
      <c r="B2039" s="92" t="s">
        <v>3124</v>
      </c>
      <c r="C2039" s="55" t="s">
        <v>4336</v>
      </c>
      <c r="D2039" s="55" t="s">
        <v>3859</v>
      </c>
      <c r="E2039" s="55" t="s">
        <v>89</v>
      </c>
      <c r="F2039" s="55">
        <v>50900020</v>
      </c>
      <c r="G2039" s="55" t="s">
        <v>492</v>
      </c>
      <c r="H2039" s="55" t="s">
        <v>89</v>
      </c>
      <c r="I2039" s="57">
        <v>490.94</v>
      </c>
      <c r="J2039" s="57">
        <v>490.94</v>
      </c>
      <c r="K2039" s="55" t="s">
        <v>4335</v>
      </c>
      <c r="L2039" s="55" t="s">
        <v>1644</v>
      </c>
      <c r="M2039" s="55" t="s">
        <v>4336</v>
      </c>
      <c r="N2039" s="56">
        <v>45808</v>
      </c>
      <c r="O2039" s="55" t="s">
        <v>1644</v>
      </c>
      <c r="P2039" s="55" t="s">
        <v>329</v>
      </c>
      <c r="Q2039" s="55" t="s">
        <v>330</v>
      </c>
      <c r="R2039" s="55" t="s">
        <v>1644</v>
      </c>
      <c r="S2039" s="55" t="s">
        <v>1644</v>
      </c>
      <c r="T2039" s="55" t="s">
        <v>1644</v>
      </c>
      <c r="U2039" s="55" t="s">
        <v>3949</v>
      </c>
      <c r="V2039" s="55" t="s">
        <v>1881</v>
      </c>
      <c r="W2039" s="55" t="s">
        <v>1644</v>
      </c>
      <c r="X2039" s="56"/>
      <c r="Y2039" s="55" t="s">
        <v>1644</v>
      </c>
      <c r="Z2039" s="56"/>
      <c r="AA2039" s="55" t="s">
        <v>1644</v>
      </c>
      <c r="AB2039" s="59">
        <v>7717498</v>
      </c>
      <c r="AC2039" s="55" t="s">
        <v>1554</v>
      </c>
      <c r="AD2039" s="55" t="s">
        <v>1644</v>
      </c>
      <c r="AE2039" s="58">
        <v>0</v>
      </c>
      <c r="AF2039" s="55" t="s">
        <v>1644</v>
      </c>
      <c r="AG2039" s="55" t="s">
        <v>1644</v>
      </c>
      <c r="AH2039" s="55" t="s">
        <v>1644</v>
      </c>
      <c r="AI2039" s="55" t="s">
        <v>1644</v>
      </c>
      <c r="AJ2039" s="55" t="s">
        <v>1644</v>
      </c>
      <c r="AK2039" s="55" t="s">
        <v>1644</v>
      </c>
      <c r="AL2039" s="55" t="s">
        <v>1644</v>
      </c>
      <c r="AM2039" s="55" t="s">
        <v>3861</v>
      </c>
      <c r="AN2039" s="55" t="s">
        <v>1644</v>
      </c>
      <c r="AO2039" t="s">
        <v>3842</v>
      </c>
    </row>
    <row r="2040" spans="1:41" x14ac:dyDescent="0.25">
      <c r="A2040" s="56">
        <v>45808</v>
      </c>
      <c r="B2040" s="92" t="s">
        <v>3124</v>
      </c>
      <c r="C2040" s="55" t="s">
        <v>4336</v>
      </c>
      <c r="D2040" s="55" t="s">
        <v>3859</v>
      </c>
      <c r="E2040" s="55" t="s">
        <v>89</v>
      </c>
      <c r="F2040" s="55">
        <v>50900020</v>
      </c>
      <c r="G2040" s="55" t="s">
        <v>492</v>
      </c>
      <c r="H2040" s="55" t="s">
        <v>89</v>
      </c>
      <c r="I2040" s="57">
        <v>843.3</v>
      </c>
      <c r="J2040" s="57">
        <v>843.3</v>
      </c>
      <c r="K2040" s="55" t="s">
        <v>4335</v>
      </c>
      <c r="L2040" s="55" t="s">
        <v>1644</v>
      </c>
      <c r="M2040" s="55" t="s">
        <v>4336</v>
      </c>
      <c r="N2040" s="56">
        <v>45808</v>
      </c>
      <c r="O2040" s="55" t="s">
        <v>1644</v>
      </c>
      <c r="P2040" s="55" t="s">
        <v>329</v>
      </c>
      <c r="Q2040" s="55" t="s">
        <v>330</v>
      </c>
      <c r="R2040" s="55" t="s">
        <v>1644</v>
      </c>
      <c r="S2040" s="55" t="s">
        <v>1644</v>
      </c>
      <c r="T2040" s="55" t="s">
        <v>1644</v>
      </c>
      <c r="U2040" s="55" t="s">
        <v>3876</v>
      </c>
      <c r="V2040" s="55" t="s">
        <v>1881</v>
      </c>
      <c r="W2040" s="55" t="s">
        <v>1644</v>
      </c>
      <c r="X2040" s="56"/>
      <c r="Y2040" s="55" t="s">
        <v>1644</v>
      </c>
      <c r="Z2040" s="56"/>
      <c r="AA2040" s="55" t="s">
        <v>1644</v>
      </c>
      <c r="AB2040" s="59">
        <v>13130120</v>
      </c>
      <c r="AC2040" s="55" t="s">
        <v>1554</v>
      </c>
      <c r="AD2040" s="55" t="s">
        <v>1644</v>
      </c>
      <c r="AE2040" s="58">
        <v>0</v>
      </c>
      <c r="AF2040" s="55" t="s">
        <v>1644</v>
      </c>
      <c r="AG2040" s="55" t="s">
        <v>1644</v>
      </c>
      <c r="AH2040" s="55" t="s">
        <v>1644</v>
      </c>
      <c r="AI2040" s="55" t="s">
        <v>1644</v>
      </c>
      <c r="AJ2040" s="55" t="s">
        <v>1644</v>
      </c>
      <c r="AK2040" s="55" t="s">
        <v>1644</v>
      </c>
      <c r="AL2040" s="55" t="s">
        <v>1644</v>
      </c>
      <c r="AM2040" s="55" t="s">
        <v>3861</v>
      </c>
      <c r="AN2040" s="55" t="s">
        <v>1644</v>
      </c>
      <c r="AO2040" t="s">
        <v>3842</v>
      </c>
    </row>
    <row r="2041" spans="1:41" x14ac:dyDescent="0.25">
      <c r="A2041" s="56">
        <v>45808</v>
      </c>
      <c r="B2041" s="92" t="s">
        <v>3124</v>
      </c>
      <c r="C2041" s="55" t="s">
        <v>4336</v>
      </c>
      <c r="D2041" s="55" t="s">
        <v>3859</v>
      </c>
      <c r="E2041" s="55" t="s">
        <v>89</v>
      </c>
      <c r="F2041" s="55">
        <v>50900020</v>
      </c>
      <c r="G2041" s="55" t="s">
        <v>492</v>
      </c>
      <c r="H2041" s="55" t="s">
        <v>89</v>
      </c>
      <c r="I2041" s="57">
        <v>415.89</v>
      </c>
      <c r="J2041" s="57">
        <v>415.89</v>
      </c>
      <c r="K2041" s="55" t="s">
        <v>4335</v>
      </c>
      <c r="L2041" s="55" t="s">
        <v>1644</v>
      </c>
      <c r="M2041" s="55" t="s">
        <v>4336</v>
      </c>
      <c r="N2041" s="56">
        <v>45808</v>
      </c>
      <c r="O2041" s="55" t="s">
        <v>1644</v>
      </c>
      <c r="P2041" s="55" t="s">
        <v>329</v>
      </c>
      <c r="Q2041" s="55" t="s">
        <v>330</v>
      </c>
      <c r="R2041" s="55" t="s">
        <v>1644</v>
      </c>
      <c r="S2041" s="55" t="s">
        <v>1644</v>
      </c>
      <c r="T2041" s="55" t="s">
        <v>1644</v>
      </c>
      <c r="U2041" s="55" t="s">
        <v>3923</v>
      </c>
      <c r="V2041" s="55" t="s">
        <v>1881</v>
      </c>
      <c r="W2041" s="55" t="s">
        <v>1644</v>
      </c>
      <c r="X2041" s="56"/>
      <c r="Y2041" s="55" t="s">
        <v>1644</v>
      </c>
      <c r="Z2041" s="56"/>
      <c r="AA2041" s="55" t="s">
        <v>1644</v>
      </c>
      <c r="AB2041" s="59">
        <v>6475347</v>
      </c>
      <c r="AC2041" s="55" t="s">
        <v>1554</v>
      </c>
      <c r="AD2041" s="55" t="s">
        <v>1644</v>
      </c>
      <c r="AE2041" s="58">
        <v>0</v>
      </c>
      <c r="AF2041" s="55" t="s">
        <v>1644</v>
      </c>
      <c r="AG2041" s="55" t="s">
        <v>1644</v>
      </c>
      <c r="AH2041" s="55" t="s">
        <v>1644</v>
      </c>
      <c r="AI2041" s="55" t="s">
        <v>1644</v>
      </c>
      <c r="AJ2041" s="55" t="s">
        <v>1644</v>
      </c>
      <c r="AK2041" s="55" t="s">
        <v>1644</v>
      </c>
      <c r="AL2041" s="55" t="s">
        <v>1644</v>
      </c>
      <c r="AM2041" s="55" t="s">
        <v>3861</v>
      </c>
      <c r="AN2041" s="55" t="s">
        <v>1644</v>
      </c>
      <c r="AO2041" t="s">
        <v>3842</v>
      </c>
    </row>
    <row r="2042" spans="1:41" x14ac:dyDescent="0.25">
      <c r="A2042" s="56">
        <v>45808</v>
      </c>
      <c r="B2042" s="92" t="s">
        <v>3124</v>
      </c>
      <c r="C2042" s="55" t="s">
        <v>4336</v>
      </c>
      <c r="D2042" s="55" t="s">
        <v>3859</v>
      </c>
      <c r="E2042" s="55" t="s">
        <v>89</v>
      </c>
      <c r="F2042" s="55">
        <v>50900020</v>
      </c>
      <c r="G2042" s="55" t="s">
        <v>492</v>
      </c>
      <c r="H2042" s="55" t="s">
        <v>89</v>
      </c>
      <c r="I2042" s="57">
        <v>944.41</v>
      </c>
      <c r="J2042" s="57">
        <v>944.41</v>
      </c>
      <c r="K2042" s="55" t="s">
        <v>4335</v>
      </c>
      <c r="L2042" s="55" t="s">
        <v>1644</v>
      </c>
      <c r="M2042" s="55" t="s">
        <v>4336</v>
      </c>
      <c r="N2042" s="56">
        <v>45808</v>
      </c>
      <c r="O2042" s="55" t="s">
        <v>1644</v>
      </c>
      <c r="P2042" s="55" t="s">
        <v>329</v>
      </c>
      <c r="Q2042" s="55" t="s">
        <v>330</v>
      </c>
      <c r="R2042" s="55" t="s">
        <v>1644</v>
      </c>
      <c r="S2042" s="55" t="s">
        <v>1644</v>
      </c>
      <c r="T2042" s="55" t="s">
        <v>1644</v>
      </c>
      <c r="U2042" s="55" t="s">
        <v>3956</v>
      </c>
      <c r="V2042" s="55" t="s">
        <v>1881</v>
      </c>
      <c r="W2042" s="55" t="s">
        <v>1644</v>
      </c>
      <c r="X2042" s="56"/>
      <c r="Y2042" s="55" t="s">
        <v>1644</v>
      </c>
      <c r="Z2042" s="56"/>
      <c r="AA2042" s="55" t="s">
        <v>1644</v>
      </c>
      <c r="AB2042" s="59">
        <v>15434434</v>
      </c>
      <c r="AC2042" s="55" t="s">
        <v>1554</v>
      </c>
      <c r="AD2042" s="55" t="s">
        <v>1644</v>
      </c>
      <c r="AE2042" s="58">
        <v>0</v>
      </c>
      <c r="AF2042" s="55" t="s">
        <v>1644</v>
      </c>
      <c r="AG2042" s="55" t="s">
        <v>1644</v>
      </c>
      <c r="AH2042" s="55" t="s">
        <v>1644</v>
      </c>
      <c r="AI2042" s="55" t="s">
        <v>1644</v>
      </c>
      <c r="AJ2042" s="55" t="s">
        <v>1644</v>
      </c>
      <c r="AK2042" s="55" t="s">
        <v>1644</v>
      </c>
      <c r="AL2042" s="55" t="s">
        <v>1644</v>
      </c>
      <c r="AM2042" s="55" t="s">
        <v>3861</v>
      </c>
      <c r="AN2042" s="55" t="s">
        <v>1644</v>
      </c>
      <c r="AO2042" t="s">
        <v>3842</v>
      </c>
    </row>
    <row r="2043" spans="1:41" x14ac:dyDescent="0.25">
      <c r="A2043" s="56">
        <v>45808</v>
      </c>
      <c r="B2043" s="92" t="s">
        <v>3124</v>
      </c>
      <c r="C2043" s="55" t="s">
        <v>4336</v>
      </c>
      <c r="D2043" s="55" t="s">
        <v>3859</v>
      </c>
      <c r="E2043" s="55" t="s">
        <v>89</v>
      </c>
      <c r="F2043" s="55">
        <v>50900020</v>
      </c>
      <c r="G2043" s="55" t="s">
        <v>492</v>
      </c>
      <c r="H2043" s="55" t="s">
        <v>89</v>
      </c>
      <c r="I2043" s="57">
        <v>419.9</v>
      </c>
      <c r="J2043" s="57">
        <v>419.9</v>
      </c>
      <c r="K2043" s="55" t="s">
        <v>4335</v>
      </c>
      <c r="L2043" s="55" t="s">
        <v>1644</v>
      </c>
      <c r="M2043" s="55" t="s">
        <v>4336</v>
      </c>
      <c r="N2043" s="56">
        <v>45808</v>
      </c>
      <c r="O2043" s="55" t="s">
        <v>1644</v>
      </c>
      <c r="P2043" s="55" t="s">
        <v>329</v>
      </c>
      <c r="Q2043" s="55" t="s">
        <v>330</v>
      </c>
      <c r="R2043" s="55" t="s">
        <v>1644</v>
      </c>
      <c r="S2043" s="55" t="s">
        <v>1644</v>
      </c>
      <c r="T2043" s="55" t="s">
        <v>1644</v>
      </c>
      <c r="U2043" s="55" t="s">
        <v>3873</v>
      </c>
      <c r="V2043" s="55" t="s">
        <v>1881</v>
      </c>
      <c r="W2043" s="55" t="s">
        <v>1644</v>
      </c>
      <c r="X2043" s="56"/>
      <c r="Y2043" s="55" t="s">
        <v>1644</v>
      </c>
      <c r="Z2043" s="56"/>
      <c r="AA2043" s="55" t="s">
        <v>1644</v>
      </c>
      <c r="AB2043" s="59">
        <v>6361458</v>
      </c>
      <c r="AC2043" s="55" t="s">
        <v>1554</v>
      </c>
      <c r="AD2043" s="55" t="s">
        <v>1644</v>
      </c>
      <c r="AE2043" s="58">
        <v>0</v>
      </c>
      <c r="AF2043" s="55" t="s">
        <v>1644</v>
      </c>
      <c r="AG2043" s="55" t="s">
        <v>1644</v>
      </c>
      <c r="AH2043" s="55" t="s">
        <v>1644</v>
      </c>
      <c r="AI2043" s="55" t="s">
        <v>1644</v>
      </c>
      <c r="AJ2043" s="55" t="s">
        <v>1644</v>
      </c>
      <c r="AK2043" s="55" t="s">
        <v>1644</v>
      </c>
      <c r="AL2043" s="55" t="s">
        <v>1644</v>
      </c>
      <c r="AM2043" s="55" t="s">
        <v>3861</v>
      </c>
      <c r="AN2043" s="55" t="s">
        <v>1644</v>
      </c>
      <c r="AO2043" t="s">
        <v>3842</v>
      </c>
    </row>
    <row r="2044" spans="1:41" x14ac:dyDescent="0.25">
      <c r="A2044" s="56">
        <v>45808</v>
      </c>
      <c r="B2044" s="92" t="s">
        <v>3124</v>
      </c>
      <c r="C2044" s="55" t="s">
        <v>4336</v>
      </c>
      <c r="D2044" s="55" t="s">
        <v>3859</v>
      </c>
      <c r="E2044" s="55" t="s">
        <v>89</v>
      </c>
      <c r="F2044" s="55">
        <v>50900020</v>
      </c>
      <c r="G2044" s="55" t="s">
        <v>492</v>
      </c>
      <c r="H2044" s="55" t="s">
        <v>89</v>
      </c>
      <c r="I2044" s="57">
        <v>2124.63</v>
      </c>
      <c r="J2044" s="57">
        <v>2124.63</v>
      </c>
      <c r="K2044" s="55" t="s">
        <v>4335</v>
      </c>
      <c r="L2044" s="55" t="s">
        <v>1644</v>
      </c>
      <c r="M2044" s="55" t="s">
        <v>4336</v>
      </c>
      <c r="N2044" s="56">
        <v>45808</v>
      </c>
      <c r="O2044" s="55" t="s">
        <v>1644</v>
      </c>
      <c r="P2044" s="55" t="s">
        <v>329</v>
      </c>
      <c r="Q2044" s="55" t="s">
        <v>330</v>
      </c>
      <c r="R2044" s="55" t="s">
        <v>1644</v>
      </c>
      <c r="S2044" s="55" t="s">
        <v>1644</v>
      </c>
      <c r="T2044" s="55" t="s">
        <v>1644</v>
      </c>
      <c r="U2044" s="55" t="s">
        <v>3882</v>
      </c>
      <c r="V2044" s="55" t="s">
        <v>1881</v>
      </c>
      <c r="W2044" s="55" t="s">
        <v>1644</v>
      </c>
      <c r="X2044" s="56"/>
      <c r="Y2044" s="55" t="s">
        <v>1644</v>
      </c>
      <c r="Z2044" s="56"/>
      <c r="AA2044" s="55" t="s">
        <v>1644</v>
      </c>
      <c r="AB2044" s="59">
        <v>33739053</v>
      </c>
      <c r="AC2044" s="55" t="s">
        <v>1554</v>
      </c>
      <c r="AD2044" s="55" t="s">
        <v>1644</v>
      </c>
      <c r="AE2044" s="58">
        <v>0</v>
      </c>
      <c r="AF2044" s="55" t="s">
        <v>1644</v>
      </c>
      <c r="AG2044" s="55" t="s">
        <v>1644</v>
      </c>
      <c r="AH2044" s="55" t="s">
        <v>1644</v>
      </c>
      <c r="AI2044" s="55" t="s">
        <v>1644</v>
      </c>
      <c r="AJ2044" s="55" t="s">
        <v>1644</v>
      </c>
      <c r="AK2044" s="55" t="s">
        <v>1644</v>
      </c>
      <c r="AL2044" s="55" t="s">
        <v>1644</v>
      </c>
      <c r="AM2044" s="55" t="s">
        <v>3861</v>
      </c>
      <c r="AN2044" s="55" t="s">
        <v>1644</v>
      </c>
      <c r="AO2044" t="s">
        <v>3842</v>
      </c>
    </row>
    <row r="2045" spans="1:41" x14ac:dyDescent="0.25">
      <c r="A2045" s="56">
        <v>45808</v>
      </c>
      <c r="B2045" s="92" t="s">
        <v>3124</v>
      </c>
      <c r="C2045" s="55" t="s">
        <v>4336</v>
      </c>
      <c r="D2045" s="55" t="s">
        <v>3859</v>
      </c>
      <c r="E2045" s="55" t="s">
        <v>89</v>
      </c>
      <c r="F2045" s="55">
        <v>50900020</v>
      </c>
      <c r="G2045" s="55" t="s">
        <v>492</v>
      </c>
      <c r="H2045" s="55" t="s">
        <v>89</v>
      </c>
      <c r="I2045" s="57">
        <v>843.29</v>
      </c>
      <c r="J2045" s="57">
        <v>843.29</v>
      </c>
      <c r="K2045" s="55" t="s">
        <v>4335</v>
      </c>
      <c r="L2045" s="55" t="s">
        <v>1644</v>
      </c>
      <c r="M2045" s="55" t="s">
        <v>4336</v>
      </c>
      <c r="N2045" s="56">
        <v>45808</v>
      </c>
      <c r="O2045" s="55" t="s">
        <v>1644</v>
      </c>
      <c r="P2045" s="55" t="s">
        <v>329</v>
      </c>
      <c r="Q2045" s="55" t="s">
        <v>330</v>
      </c>
      <c r="R2045" s="55" t="s">
        <v>1644</v>
      </c>
      <c r="S2045" s="55" t="s">
        <v>1644</v>
      </c>
      <c r="T2045" s="55" t="s">
        <v>1644</v>
      </c>
      <c r="U2045" s="55" t="s">
        <v>3915</v>
      </c>
      <c r="V2045" s="55" t="s">
        <v>1881</v>
      </c>
      <c r="W2045" s="55" t="s">
        <v>1644</v>
      </c>
      <c r="X2045" s="56"/>
      <c r="Y2045" s="55" t="s">
        <v>1644</v>
      </c>
      <c r="Z2045" s="56"/>
      <c r="AA2045" s="55" t="s">
        <v>1644</v>
      </c>
      <c r="AB2045" s="59">
        <v>12877135</v>
      </c>
      <c r="AC2045" s="55" t="s">
        <v>1554</v>
      </c>
      <c r="AD2045" s="55" t="s">
        <v>1644</v>
      </c>
      <c r="AE2045" s="58">
        <v>0</v>
      </c>
      <c r="AF2045" s="55" t="s">
        <v>1644</v>
      </c>
      <c r="AG2045" s="55" t="s">
        <v>1644</v>
      </c>
      <c r="AH2045" s="55" t="s">
        <v>1644</v>
      </c>
      <c r="AI2045" s="55" t="s">
        <v>1644</v>
      </c>
      <c r="AJ2045" s="55" t="s">
        <v>1644</v>
      </c>
      <c r="AK2045" s="55" t="s">
        <v>1644</v>
      </c>
      <c r="AL2045" s="55" t="s">
        <v>1644</v>
      </c>
      <c r="AM2045" s="55" t="s">
        <v>3861</v>
      </c>
      <c r="AN2045" s="55" t="s">
        <v>1644</v>
      </c>
      <c r="AO2045" t="s">
        <v>3842</v>
      </c>
    </row>
    <row r="2046" spans="1:41" x14ac:dyDescent="0.25">
      <c r="A2046" s="56">
        <v>45808</v>
      </c>
      <c r="B2046" s="92" t="s">
        <v>3124</v>
      </c>
      <c r="C2046" s="55" t="s">
        <v>4336</v>
      </c>
      <c r="D2046" s="55" t="s">
        <v>3859</v>
      </c>
      <c r="E2046" s="55" t="s">
        <v>89</v>
      </c>
      <c r="F2046" s="55">
        <v>50900020</v>
      </c>
      <c r="G2046" s="55" t="s">
        <v>492</v>
      </c>
      <c r="H2046" s="55" t="s">
        <v>89</v>
      </c>
      <c r="I2046" s="57">
        <v>390.32</v>
      </c>
      <c r="J2046" s="57">
        <v>390.32</v>
      </c>
      <c r="K2046" s="55" t="s">
        <v>4335</v>
      </c>
      <c r="L2046" s="55" t="s">
        <v>1644</v>
      </c>
      <c r="M2046" s="55" t="s">
        <v>4336</v>
      </c>
      <c r="N2046" s="56">
        <v>45808</v>
      </c>
      <c r="O2046" s="55" t="s">
        <v>1644</v>
      </c>
      <c r="P2046" s="55" t="s">
        <v>329</v>
      </c>
      <c r="Q2046" s="55" t="s">
        <v>330</v>
      </c>
      <c r="R2046" s="55" t="s">
        <v>1644</v>
      </c>
      <c r="S2046" s="55" t="s">
        <v>1644</v>
      </c>
      <c r="T2046" s="55" t="s">
        <v>1644</v>
      </c>
      <c r="U2046" s="55" t="s">
        <v>3938</v>
      </c>
      <c r="V2046" s="55" t="s">
        <v>1881</v>
      </c>
      <c r="W2046" s="55" t="s">
        <v>1644</v>
      </c>
      <c r="X2046" s="56"/>
      <c r="Y2046" s="55" t="s">
        <v>1644</v>
      </c>
      <c r="Z2046" s="56"/>
      <c r="AA2046" s="55" t="s">
        <v>1644</v>
      </c>
      <c r="AB2046" s="59">
        <v>6042996</v>
      </c>
      <c r="AC2046" s="55" t="s">
        <v>1554</v>
      </c>
      <c r="AD2046" s="55" t="s">
        <v>1644</v>
      </c>
      <c r="AE2046" s="58">
        <v>0</v>
      </c>
      <c r="AF2046" s="55" t="s">
        <v>1644</v>
      </c>
      <c r="AG2046" s="55" t="s">
        <v>1644</v>
      </c>
      <c r="AH2046" s="55" t="s">
        <v>1644</v>
      </c>
      <c r="AI2046" s="55" t="s">
        <v>1644</v>
      </c>
      <c r="AJ2046" s="55" t="s">
        <v>1644</v>
      </c>
      <c r="AK2046" s="55" t="s">
        <v>1644</v>
      </c>
      <c r="AL2046" s="55" t="s">
        <v>1644</v>
      </c>
      <c r="AM2046" s="55" t="s">
        <v>3861</v>
      </c>
      <c r="AN2046" s="55" t="s">
        <v>1644</v>
      </c>
      <c r="AO2046" t="s">
        <v>3842</v>
      </c>
    </row>
    <row r="2047" spans="1:41" x14ac:dyDescent="0.25">
      <c r="A2047" s="56">
        <v>45808</v>
      </c>
      <c r="B2047" s="92" t="s">
        <v>3124</v>
      </c>
      <c r="C2047" s="55" t="s">
        <v>4336</v>
      </c>
      <c r="D2047" s="55" t="s">
        <v>3859</v>
      </c>
      <c r="E2047" s="55" t="s">
        <v>89</v>
      </c>
      <c r="F2047" s="55">
        <v>50900020</v>
      </c>
      <c r="G2047" s="55" t="s">
        <v>492</v>
      </c>
      <c r="H2047" s="55" t="s">
        <v>89</v>
      </c>
      <c r="I2047" s="57">
        <v>574.59</v>
      </c>
      <c r="J2047" s="57">
        <v>574.59</v>
      </c>
      <c r="K2047" s="55" t="s">
        <v>4335</v>
      </c>
      <c r="L2047" s="55" t="s">
        <v>1644</v>
      </c>
      <c r="M2047" s="55" t="s">
        <v>4336</v>
      </c>
      <c r="N2047" s="56">
        <v>45808</v>
      </c>
      <c r="O2047" s="55" t="s">
        <v>1644</v>
      </c>
      <c r="P2047" s="55" t="s">
        <v>329</v>
      </c>
      <c r="Q2047" s="55" t="s">
        <v>330</v>
      </c>
      <c r="R2047" s="55" t="s">
        <v>1644</v>
      </c>
      <c r="S2047" s="55" t="s">
        <v>1644</v>
      </c>
      <c r="T2047" s="55" t="s">
        <v>1644</v>
      </c>
      <c r="U2047" s="55" t="s">
        <v>3898</v>
      </c>
      <c r="V2047" s="55" t="s">
        <v>1881</v>
      </c>
      <c r="W2047" s="55" t="s">
        <v>1644</v>
      </c>
      <c r="X2047" s="56"/>
      <c r="Y2047" s="55" t="s">
        <v>1644</v>
      </c>
      <c r="Z2047" s="56"/>
      <c r="AA2047" s="55" t="s">
        <v>1644</v>
      </c>
      <c r="AB2047" s="59">
        <v>8983276</v>
      </c>
      <c r="AC2047" s="55" t="s">
        <v>1554</v>
      </c>
      <c r="AD2047" s="55" t="s">
        <v>1644</v>
      </c>
      <c r="AE2047" s="58">
        <v>0</v>
      </c>
      <c r="AF2047" s="55" t="s">
        <v>1644</v>
      </c>
      <c r="AG2047" s="55" t="s">
        <v>1644</v>
      </c>
      <c r="AH2047" s="55" t="s">
        <v>1644</v>
      </c>
      <c r="AI2047" s="55" t="s">
        <v>1644</v>
      </c>
      <c r="AJ2047" s="55" t="s">
        <v>1644</v>
      </c>
      <c r="AK2047" s="55" t="s">
        <v>1644</v>
      </c>
      <c r="AL2047" s="55" t="s">
        <v>1644</v>
      </c>
      <c r="AM2047" s="55" t="s">
        <v>3861</v>
      </c>
      <c r="AN2047" s="55" t="s">
        <v>1644</v>
      </c>
      <c r="AO2047" t="s">
        <v>3842</v>
      </c>
    </row>
    <row r="2048" spans="1:41" x14ac:dyDescent="0.25">
      <c r="A2048" s="56">
        <v>45808</v>
      </c>
      <c r="B2048" s="92" t="s">
        <v>3124</v>
      </c>
      <c r="C2048" s="55" t="s">
        <v>4336</v>
      </c>
      <c r="D2048" s="55" t="s">
        <v>3859</v>
      </c>
      <c r="E2048" s="55" t="s">
        <v>89</v>
      </c>
      <c r="F2048" s="55">
        <v>50900020</v>
      </c>
      <c r="G2048" s="55" t="s">
        <v>492</v>
      </c>
      <c r="H2048" s="55" t="s">
        <v>89</v>
      </c>
      <c r="I2048" s="57">
        <v>828.75</v>
      </c>
      <c r="J2048" s="57">
        <v>828.75</v>
      </c>
      <c r="K2048" s="55" t="s">
        <v>4335</v>
      </c>
      <c r="L2048" s="55" t="s">
        <v>1644</v>
      </c>
      <c r="M2048" s="55" t="s">
        <v>4336</v>
      </c>
      <c r="N2048" s="56">
        <v>45808</v>
      </c>
      <c r="O2048" s="55" t="s">
        <v>1644</v>
      </c>
      <c r="P2048" s="55" t="s">
        <v>329</v>
      </c>
      <c r="Q2048" s="55" t="s">
        <v>330</v>
      </c>
      <c r="R2048" s="55" t="s">
        <v>1644</v>
      </c>
      <c r="S2048" s="55" t="s">
        <v>1644</v>
      </c>
      <c r="T2048" s="55" t="s">
        <v>1644</v>
      </c>
      <c r="U2048" s="55" t="s">
        <v>4311</v>
      </c>
      <c r="V2048" s="55" t="s">
        <v>1881</v>
      </c>
      <c r="W2048" s="55" t="s">
        <v>1644</v>
      </c>
      <c r="X2048" s="56"/>
      <c r="Y2048" s="55" t="s">
        <v>1644</v>
      </c>
      <c r="Z2048" s="56"/>
      <c r="AA2048" s="55" t="s">
        <v>1644</v>
      </c>
      <c r="AB2048" s="59">
        <v>13649490</v>
      </c>
      <c r="AC2048" s="55" t="s">
        <v>1554</v>
      </c>
      <c r="AD2048" s="55" t="s">
        <v>1644</v>
      </c>
      <c r="AE2048" s="58">
        <v>0</v>
      </c>
      <c r="AF2048" s="55" t="s">
        <v>1644</v>
      </c>
      <c r="AG2048" s="55" t="s">
        <v>1644</v>
      </c>
      <c r="AH2048" s="55" t="s">
        <v>1644</v>
      </c>
      <c r="AI2048" s="55" t="s">
        <v>1644</v>
      </c>
      <c r="AJ2048" s="55" t="s">
        <v>1644</v>
      </c>
      <c r="AK2048" s="55" t="s">
        <v>1644</v>
      </c>
      <c r="AL2048" s="55" t="s">
        <v>1644</v>
      </c>
      <c r="AM2048" s="55" t="s">
        <v>3861</v>
      </c>
      <c r="AN2048" s="55" t="s">
        <v>1644</v>
      </c>
      <c r="AO2048" t="s">
        <v>3842</v>
      </c>
    </row>
    <row r="2049" spans="1:41" x14ac:dyDescent="0.25">
      <c r="A2049" s="56">
        <v>45808</v>
      </c>
      <c r="B2049" s="92" t="s">
        <v>3124</v>
      </c>
      <c r="C2049" s="55" t="s">
        <v>4336</v>
      </c>
      <c r="D2049" s="55" t="s">
        <v>3859</v>
      </c>
      <c r="E2049" s="55" t="s">
        <v>89</v>
      </c>
      <c r="F2049" s="55">
        <v>50900020</v>
      </c>
      <c r="G2049" s="55" t="s">
        <v>492</v>
      </c>
      <c r="H2049" s="55" t="s">
        <v>89</v>
      </c>
      <c r="I2049" s="57">
        <v>490.94</v>
      </c>
      <c r="J2049" s="57">
        <v>490.94</v>
      </c>
      <c r="K2049" s="55" t="s">
        <v>4335</v>
      </c>
      <c r="L2049" s="55" t="s">
        <v>1644</v>
      </c>
      <c r="M2049" s="55" t="s">
        <v>4336</v>
      </c>
      <c r="N2049" s="56">
        <v>45808</v>
      </c>
      <c r="O2049" s="55" t="s">
        <v>1644</v>
      </c>
      <c r="P2049" s="55" t="s">
        <v>329</v>
      </c>
      <c r="Q2049" s="55" t="s">
        <v>330</v>
      </c>
      <c r="R2049" s="55" t="s">
        <v>1644</v>
      </c>
      <c r="S2049" s="55" t="s">
        <v>1644</v>
      </c>
      <c r="T2049" s="55" t="s">
        <v>1644</v>
      </c>
      <c r="U2049" s="55" t="s">
        <v>3930</v>
      </c>
      <c r="V2049" s="55" t="s">
        <v>1881</v>
      </c>
      <c r="W2049" s="55" t="s">
        <v>1644</v>
      </c>
      <c r="X2049" s="56"/>
      <c r="Y2049" s="55" t="s">
        <v>1644</v>
      </c>
      <c r="Z2049" s="56"/>
      <c r="AA2049" s="55" t="s">
        <v>1644</v>
      </c>
      <c r="AB2049" s="59">
        <v>7712593</v>
      </c>
      <c r="AC2049" s="55" t="s">
        <v>1554</v>
      </c>
      <c r="AD2049" s="55" t="s">
        <v>1644</v>
      </c>
      <c r="AE2049" s="58">
        <v>0</v>
      </c>
      <c r="AF2049" s="55" t="s">
        <v>1644</v>
      </c>
      <c r="AG2049" s="55" t="s">
        <v>1644</v>
      </c>
      <c r="AH2049" s="55" t="s">
        <v>1644</v>
      </c>
      <c r="AI2049" s="55" t="s">
        <v>1644</v>
      </c>
      <c r="AJ2049" s="55" t="s">
        <v>1644</v>
      </c>
      <c r="AK2049" s="55" t="s">
        <v>1644</v>
      </c>
      <c r="AL2049" s="55" t="s">
        <v>1644</v>
      </c>
      <c r="AM2049" s="55" t="s">
        <v>3861</v>
      </c>
      <c r="AN2049" s="55" t="s">
        <v>1644</v>
      </c>
      <c r="AO2049" t="s">
        <v>3842</v>
      </c>
    </row>
    <row r="2050" spans="1:41" x14ac:dyDescent="0.25">
      <c r="A2050" s="56">
        <v>45808</v>
      </c>
      <c r="B2050" s="92" t="s">
        <v>3124</v>
      </c>
      <c r="C2050" s="55" t="s">
        <v>4336</v>
      </c>
      <c r="D2050" s="55" t="s">
        <v>3859</v>
      </c>
      <c r="E2050" s="55" t="s">
        <v>89</v>
      </c>
      <c r="F2050" s="55">
        <v>50900020</v>
      </c>
      <c r="G2050" s="55" t="s">
        <v>492</v>
      </c>
      <c r="H2050" s="55" t="s">
        <v>89</v>
      </c>
      <c r="I2050" s="57">
        <v>605.51</v>
      </c>
      <c r="J2050" s="57">
        <v>605.51</v>
      </c>
      <c r="K2050" s="55" t="s">
        <v>4335</v>
      </c>
      <c r="L2050" s="55" t="s">
        <v>1644</v>
      </c>
      <c r="M2050" s="55" t="s">
        <v>4336</v>
      </c>
      <c r="N2050" s="56">
        <v>45808</v>
      </c>
      <c r="O2050" s="55" t="s">
        <v>1644</v>
      </c>
      <c r="P2050" s="55" t="s">
        <v>329</v>
      </c>
      <c r="Q2050" s="55" t="s">
        <v>330</v>
      </c>
      <c r="R2050" s="55" t="s">
        <v>1644</v>
      </c>
      <c r="S2050" s="55" t="s">
        <v>1644</v>
      </c>
      <c r="T2050" s="55" t="s">
        <v>1644</v>
      </c>
      <c r="U2050" s="55" t="s">
        <v>3921</v>
      </c>
      <c r="V2050" s="55" t="s">
        <v>1881</v>
      </c>
      <c r="W2050" s="55" t="s">
        <v>1644</v>
      </c>
      <c r="X2050" s="56"/>
      <c r="Y2050" s="55" t="s">
        <v>1644</v>
      </c>
      <c r="Z2050" s="56"/>
      <c r="AA2050" s="55" t="s">
        <v>1644</v>
      </c>
      <c r="AB2050" s="59">
        <v>9615574</v>
      </c>
      <c r="AC2050" s="55" t="s">
        <v>1554</v>
      </c>
      <c r="AD2050" s="55" t="s">
        <v>1644</v>
      </c>
      <c r="AE2050" s="58">
        <v>0</v>
      </c>
      <c r="AF2050" s="55" t="s">
        <v>1644</v>
      </c>
      <c r="AG2050" s="55" t="s">
        <v>1644</v>
      </c>
      <c r="AH2050" s="55" t="s">
        <v>1644</v>
      </c>
      <c r="AI2050" s="55" t="s">
        <v>1644</v>
      </c>
      <c r="AJ2050" s="55" t="s">
        <v>1644</v>
      </c>
      <c r="AK2050" s="55" t="s">
        <v>1644</v>
      </c>
      <c r="AL2050" s="55" t="s">
        <v>1644</v>
      </c>
      <c r="AM2050" s="55" t="s">
        <v>3861</v>
      </c>
      <c r="AN2050" s="55" t="s">
        <v>1644</v>
      </c>
      <c r="AO2050" t="s">
        <v>3842</v>
      </c>
    </row>
    <row r="2051" spans="1:41" x14ac:dyDescent="0.25">
      <c r="A2051" s="56">
        <v>45808</v>
      </c>
      <c r="B2051" s="92" t="s">
        <v>3124</v>
      </c>
      <c r="C2051" s="55" t="s">
        <v>4336</v>
      </c>
      <c r="D2051" s="55" t="s">
        <v>3859</v>
      </c>
      <c r="E2051" s="55" t="s">
        <v>89</v>
      </c>
      <c r="F2051" s="55">
        <v>50900020</v>
      </c>
      <c r="G2051" s="55" t="s">
        <v>492</v>
      </c>
      <c r="H2051" s="55" t="s">
        <v>89</v>
      </c>
      <c r="I2051" s="57">
        <v>843.3</v>
      </c>
      <c r="J2051" s="57">
        <v>843.3</v>
      </c>
      <c r="K2051" s="55" t="s">
        <v>4335</v>
      </c>
      <c r="L2051" s="55" t="s">
        <v>1644</v>
      </c>
      <c r="M2051" s="55" t="s">
        <v>4336</v>
      </c>
      <c r="N2051" s="56">
        <v>45808</v>
      </c>
      <c r="O2051" s="55" t="s">
        <v>1644</v>
      </c>
      <c r="P2051" s="55" t="s">
        <v>329</v>
      </c>
      <c r="Q2051" s="55" t="s">
        <v>330</v>
      </c>
      <c r="R2051" s="55" t="s">
        <v>1644</v>
      </c>
      <c r="S2051" s="55" t="s">
        <v>1644</v>
      </c>
      <c r="T2051" s="55" t="s">
        <v>1644</v>
      </c>
      <c r="U2051" s="55" t="s">
        <v>3916</v>
      </c>
      <c r="V2051" s="55" t="s">
        <v>1881</v>
      </c>
      <c r="W2051" s="55" t="s">
        <v>1644</v>
      </c>
      <c r="X2051" s="56"/>
      <c r="Y2051" s="55" t="s">
        <v>1644</v>
      </c>
      <c r="Z2051" s="56"/>
      <c r="AA2051" s="55" t="s">
        <v>1644</v>
      </c>
      <c r="AB2051" s="59">
        <v>13130120</v>
      </c>
      <c r="AC2051" s="55" t="s">
        <v>1554</v>
      </c>
      <c r="AD2051" s="55" t="s">
        <v>1644</v>
      </c>
      <c r="AE2051" s="58">
        <v>0</v>
      </c>
      <c r="AF2051" s="55" t="s">
        <v>1644</v>
      </c>
      <c r="AG2051" s="55" t="s">
        <v>1644</v>
      </c>
      <c r="AH2051" s="55" t="s">
        <v>1644</v>
      </c>
      <c r="AI2051" s="55" t="s">
        <v>1644</v>
      </c>
      <c r="AJ2051" s="55" t="s">
        <v>1644</v>
      </c>
      <c r="AK2051" s="55" t="s">
        <v>1644</v>
      </c>
      <c r="AL2051" s="55" t="s">
        <v>1644</v>
      </c>
      <c r="AM2051" s="55" t="s">
        <v>3861</v>
      </c>
      <c r="AN2051" s="55" t="s">
        <v>1644</v>
      </c>
      <c r="AO2051" t="s">
        <v>3842</v>
      </c>
    </row>
    <row r="2052" spans="1:41" x14ac:dyDescent="0.25">
      <c r="A2052" s="56">
        <v>45808</v>
      </c>
      <c r="B2052" s="92" t="s">
        <v>3124</v>
      </c>
      <c r="C2052" s="55" t="s">
        <v>4336</v>
      </c>
      <c r="D2052" s="55" t="s">
        <v>3859</v>
      </c>
      <c r="E2052" s="55" t="s">
        <v>89</v>
      </c>
      <c r="F2052" s="55">
        <v>50900020</v>
      </c>
      <c r="G2052" s="55" t="s">
        <v>492</v>
      </c>
      <c r="H2052" s="55" t="s">
        <v>89</v>
      </c>
      <c r="I2052" s="57">
        <v>425.38</v>
      </c>
      <c r="J2052" s="57">
        <v>425.38</v>
      </c>
      <c r="K2052" s="55" t="s">
        <v>4335</v>
      </c>
      <c r="L2052" s="55" t="s">
        <v>1644</v>
      </c>
      <c r="M2052" s="55" t="s">
        <v>4336</v>
      </c>
      <c r="N2052" s="56">
        <v>45808</v>
      </c>
      <c r="O2052" s="55" t="s">
        <v>1644</v>
      </c>
      <c r="P2052" s="55" t="s">
        <v>329</v>
      </c>
      <c r="Q2052" s="55" t="s">
        <v>330</v>
      </c>
      <c r="R2052" s="55" t="s">
        <v>1644</v>
      </c>
      <c r="S2052" s="55" t="s">
        <v>1644</v>
      </c>
      <c r="T2052" s="55" t="s">
        <v>1644</v>
      </c>
      <c r="U2052" s="55" t="s">
        <v>3880</v>
      </c>
      <c r="V2052" s="55" t="s">
        <v>1881</v>
      </c>
      <c r="W2052" s="55" t="s">
        <v>1644</v>
      </c>
      <c r="X2052" s="56"/>
      <c r="Y2052" s="55" t="s">
        <v>1644</v>
      </c>
      <c r="Z2052" s="56"/>
      <c r="AA2052" s="55" t="s">
        <v>1644</v>
      </c>
      <c r="AB2052" s="59">
        <v>6908090</v>
      </c>
      <c r="AC2052" s="55" t="s">
        <v>1554</v>
      </c>
      <c r="AD2052" s="55" t="s">
        <v>1644</v>
      </c>
      <c r="AE2052" s="58">
        <v>0</v>
      </c>
      <c r="AF2052" s="55" t="s">
        <v>1644</v>
      </c>
      <c r="AG2052" s="55" t="s">
        <v>1644</v>
      </c>
      <c r="AH2052" s="55" t="s">
        <v>1644</v>
      </c>
      <c r="AI2052" s="55" t="s">
        <v>1644</v>
      </c>
      <c r="AJ2052" s="55" t="s">
        <v>1644</v>
      </c>
      <c r="AK2052" s="55" t="s">
        <v>1644</v>
      </c>
      <c r="AL2052" s="55" t="s">
        <v>1644</v>
      </c>
      <c r="AM2052" s="55" t="s">
        <v>3861</v>
      </c>
      <c r="AN2052" s="55" t="s">
        <v>1644</v>
      </c>
      <c r="AO2052" t="s">
        <v>3842</v>
      </c>
    </row>
    <row r="2053" spans="1:41" x14ac:dyDescent="0.25">
      <c r="A2053" s="56">
        <v>45808</v>
      </c>
      <c r="B2053" s="92" t="s">
        <v>3124</v>
      </c>
      <c r="C2053" s="55" t="s">
        <v>4336</v>
      </c>
      <c r="D2053" s="55" t="s">
        <v>3859</v>
      </c>
      <c r="E2053" s="55" t="s">
        <v>89</v>
      </c>
      <c r="F2053" s="55">
        <v>50900020</v>
      </c>
      <c r="G2053" s="55" t="s">
        <v>492</v>
      </c>
      <c r="H2053" s="55" t="s">
        <v>89</v>
      </c>
      <c r="I2053" s="57">
        <v>2124.63</v>
      </c>
      <c r="J2053" s="57">
        <v>2124.63</v>
      </c>
      <c r="K2053" s="55" t="s">
        <v>4335</v>
      </c>
      <c r="L2053" s="55" t="s">
        <v>1644</v>
      </c>
      <c r="M2053" s="55" t="s">
        <v>4336</v>
      </c>
      <c r="N2053" s="56">
        <v>45808</v>
      </c>
      <c r="O2053" s="55" t="s">
        <v>1644</v>
      </c>
      <c r="P2053" s="55" t="s">
        <v>329</v>
      </c>
      <c r="Q2053" s="55" t="s">
        <v>330</v>
      </c>
      <c r="R2053" s="55" t="s">
        <v>1644</v>
      </c>
      <c r="S2053" s="55" t="s">
        <v>1644</v>
      </c>
      <c r="T2053" s="55" t="s">
        <v>1644</v>
      </c>
      <c r="U2053" s="55" t="s">
        <v>3946</v>
      </c>
      <c r="V2053" s="55" t="s">
        <v>1881</v>
      </c>
      <c r="W2053" s="55" t="s">
        <v>1644</v>
      </c>
      <c r="X2053" s="56"/>
      <c r="Y2053" s="55" t="s">
        <v>1644</v>
      </c>
      <c r="Z2053" s="56"/>
      <c r="AA2053" s="55" t="s">
        <v>1644</v>
      </c>
      <c r="AB2053" s="59">
        <v>33080416</v>
      </c>
      <c r="AC2053" s="55" t="s">
        <v>1554</v>
      </c>
      <c r="AD2053" s="55" t="s">
        <v>1644</v>
      </c>
      <c r="AE2053" s="58">
        <v>0</v>
      </c>
      <c r="AF2053" s="55" t="s">
        <v>1644</v>
      </c>
      <c r="AG2053" s="55" t="s">
        <v>1644</v>
      </c>
      <c r="AH2053" s="55" t="s">
        <v>1644</v>
      </c>
      <c r="AI2053" s="55" t="s">
        <v>1644</v>
      </c>
      <c r="AJ2053" s="55" t="s">
        <v>1644</v>
      </c>
      <c r="AK2053" s="55" t="s">
        <v>1644</v>
      </c>
      <c r="AL2053" s="55" t="s">
        <v>1644</v>
      </c>
      <c r="AM2053" s="55" t="s">
        <v>3861</v>
      </c>
      <c r="AN2053" s="55" t="s">
        <v>1644</v>
      </c>
      <c r="AO2053" t="s">
        <v>3842</v>
      </c>
    </row>
    <row r="2054" spans="1:41" x14ac:dyDescent="0.25">
      <c r="A2054" s="56">
        <v>45808</v>
      </c>
      <c r="B2054" s="92" t="s">
        <v>3124</v>
      </c>
      <c r="C2054" s="55" t="s">
        <v>4336</v>
      </c>
      <c r="D2054" s="55" t="s">
        <v>3859</v>
      </c>
      <c r="E2054" s="55" t="s">
        <v>89</v>
      </c>
      <c r="F2054" s="55">
        <v>50900020</v>
      </c>
      <c r="G2054" s="55" t="s">
        <v>492</v>
      </c>
      <c r="H2054" s="55" t="s">
        <v>89</v>
      </c>
      <c r="I2054" s="57">
        <v>843.3</v>
      </c>
      <c r="J2054" s="57">
        <v>843.3</v>
      </c>
      <c r="K2054" s="55" t="s">
        <v>4335</v>
      </c>
      <c r="L2054" s="55" t="s">
        <v>1644</v>
      </c>
      <c r="M2054" s="55" t="s">
        <v>4336</v>
      </c>
      <c r="N2054" s="56">
        <v>45808</v>
      </c>
      <c r="O2054" s="55" t="s">
        <v>1644</v>
      </c>
      <c r="P2054" s="55" t="s">
        <v>329</v>
      </c>
      <c r="Q2054" s="55" t="s">
        <v>330</v>
      </c>
      <c r="R2054" s="55" t="s">
        <v>1644</v>
      </c>
      <c r="S2054" s="55" t="s">
        <v>1644</v>
      </c>
      <c r="T2054" s="55" t="s">
        <v>1644</v>
      </c>
      <c r="U2054" s="55" t="s">
        <v>3872</v>
      </c>
      <c r="V2054" s="55" t="s">
        <v>1881</v>
      </c>
      <c r="W2054" s="55" t="s">
        <v>1644</v>
      </c>
      <c r="X2054" s="56"/>
      <c r="Y2054" s="55" t="s">
        <v>1644</v>
      </c>
      <c r="Z2054" s="56"/>
      <c r="AA2054" s="55" t="s">
        <v>1644</v>
      </c>
      <c r="AB2054" s="59">
        <v>13248181</v>
      </c>
      <c r="AC2054" s="55" t="s">
        <v>1554</v>
      </c>
      <c r="AD2054" s="55" t="s">
        <v>1644</v>
      </c>
      <c r="AE2054" s="58">
        <v>0</v>
      </c>
      <c r="AF2054" s="55" t="s">
        <v>1644</v>
      </c>
      <c r="AG2054" s="55" t="s">
        <v>1644</v>
      </c>
      <c r="AH2054" s="55" t="s">
        <v>1644</v>
      </c>
      <c r="AI2054" s="55" t="s">
        <v>1644</v>
      </c>
      <c r="AJ2054" s="55" t="s">
        <v>1644</v>
      </c>
      <c r="AK2054" s="55" t="s">
        <v>1644</v>
      </c>
      <c r="AL2054" s="55" t="s">
        <v>1644</v>
      </c>
      <c r="AM2054" s="55" t="s">
        <v>3861</v>
      </c>
      <c r="AN2054" s="55" t="s">
        <v>1644</v>
      </c>
      <c r="AO2054" t="s">
        <v>3842</v>
      </c>
    </row>
    <row r="2055" spans="1:41" x14ac:dyDescent="0.25">
      <c r="A2055" s="56">
        <v>45808</v>
      </c>
      <c r="B2055" s="92" t="s">
        <v>3124</v>
      </c>
      <c r="C2055" s="55" t="s">
        <v>4336</v>
      </c>
      <c r="D2055" s="55" t="s">
        <v>3859</v>
      </c>
      <c r="E2055" s="55" t="s">
        <v>89</v>
      </c>
      <c r="F2055" s="55">
        <v>50900020</v>
      </c>
      <c r="G2055" s="55" t="s">
        <v>492</v>
      </c>
      <c r="H2055" s="55" t="s">
        <v>89</v>
      </c>
      <c r="I2055" s="57">
        <v>2124.63</v>
      </c>
      <c r="J2055" s="57">
        <v>2124.63</v>
      </c>
      <c r="K2055" s="55" t="s">
        <v>4335</v>
      </c>
      <c r="L2055" s="55" t="s">
        <v>1644</v>
      </c>
      <c r="M2055" s="55" t="s">
        <v>4336</v>
      </c>
      <c r="N2055" s="56">
        <v>45808</v>
      </c>
      <c r="O2055" s="55" t="s">
        <v>1644</v>
      </c>
      <c r="P2055" s="55" t="s">
        <v>329</v>
      </c>
      <c r="Q2055" s="55" t="s">
        <v>330</v>
      </c>
      <c r="R2055" s="55" t="s">
        <v>1644</v>
      </c>
      <c r="S2055" s="55" t="s">
        <v>1644</v>
      </c>
      <c r="T2055" s="55" t="s">
        <v>1644</v>
      </c>
      <c r="U2055" s="55" t="s">
        <v>3866</v>
      </c>
      <c r="V2055" s="55" t="s">
        <v>1881</v>
      </c>
      <c r="W2055" s="55" t="s">
        <v>1644</v>
      </c>
      <c r="X2055" s="56"/>
      <c r="Y2055" s="55" t="s">
        <v>1644</v>
      </c>
      <c r="Z2055" s="56"/>
      <c r="AA2055" s="55" t="s">
        <v>1644</v>
      </c>
      <c r="AB2055" s="59">
        <v>33080419</v>
      </c>
      <c r="AC2055" s="55" t="s">
        <v>1554</v>
      </c>
      <c r="AD2055" s="55" t="s">
        <v>1644</v>
      </c>
      <c r="AE2055" s="58">
        <v>0</v>
      </c>
      <c r="AF2055" s="55" t="s">
        <v>1644</v>
      </c>
      <c r="AG2055" s="55" t="s">
        <v>1644</v>
      </c>
      <c r="AH2055" s="55" t="s">
        <v>1644</v>
      </c>
      <c r="AI2055" s="55" t="s">
        <v>1644</v>
      </c>
      <c r="AJ2055" s="55" t="s">
        <v>1644</v>
      </c>
      <c r="AK2055" s="55" t="s">
        <v>1644</v>
      </c>
      <c r="AL2055" s="55" t="s">
        <v>1644</v>
      </c>
      <c r="AM2055" s="55" t="s">
        <v>3861</v>
      </c>
      <c r="AN2055" s="55" t="s">
        <v>1644</v>
      </c>
      <c r="AO2055" t="s">
        <v>3842</v>
      </c>
    </row>
    <row r="2056" spans="1:41" x14ac:dyDescent="0.25">
      <c r="A2056" s="56">
        <v>45808</v>
      </c>
      <c r="B2056" s="92" t="s">
        <v>3124</v>
      </c>
      <c r="C2056" s="55" t="s">
        <v>4336</v>
      </c>
      <c r="D2056" s="55" t="s">
        <v>3859</v>
      </c>
      <c r="E2056" s="55" t="s">
        <v>89</v>
      </c>
      <c r="F2056" s="55">
        <v>50900020</v>
      </c>
      <c r="G2056" s="55" t="s">
        <v>492</v>
      </c>
      <c r="H2056" s="55" t="s">
        <v>89</v>
      </c>
      <c r="I2056" s="57">
        <v>1857.26</v>
      </c>
      <c r="J2056" s="57">
        <v>1857.26</v>
      </c>
      <c r="K2056" s="55" t="s">
        <v>4335</v>
      </c>
      <c r="L2056" s="55" t="s">
        <v>1644</v>
      </c>
      <c r="M2056" s="55" t="s">
        <v>4336</v>
      </c>
      <c r="N2056" s="56">
        <v>45808</v>
      </c>
      <c r="O2056" s="55" t="s">
        <v>1644</v>
      </c>
      <c r="P2056" s="55" t="s">
        <v>329</v>
      </c>
      <c r="Q2056" s="55" t="s">
        <v>330</v>
      </c>
      <c r="R2056" s="55" t="s">
        <v>1644</v>
      </c>
      <c r="S2056" s="55" t="s">
        <v>1644</v>
      </c>
      <c r="T2056" s="55" t="s">
        <v>1644</v>
      </c>
      <c r="U2056" s="55" t="s">
        <v>4081</v>
      </c>
      <c r="V2056" s="55" t="s">
        <v>1881</v>
      </c>
      <c r="W2056" s="55" t="s">
        <v>1644</v>
      </c>
      <c r="X2056" s="56"/>
      <c r="Y2056" s="55" t="s">
        <v>1644</v>
      </c>
      <c r="Z2056" s="56"/>
      <c r="AA2056" s="55" t="s">
        <v>1644</v>
      </c>
      <c r="AB2056" s="59">
        <v>28784062</v>
      </c>
      <c r="AC2056" s="55" t="s">
        <v>1554</v>
      </c>
      <c r="AD2056" s="55" t="s">
        <v>1644</v>
      </c>
      <c r="AE2056" s="58">
        <v>0</v>
      </c>
      <c r="AF2056" s="55" t="s">
        <v>1644</v>
      </c>
      <c r="AG2056" s="55" t="s">
        <v>1644</v>
      </c>
      <c r="AH2056" s="55" t="s">
        <v>1644</v>
      </c>
      <c r="AI2056" s="55" t="s">
        <v>1644</v>
      </c>
      <c r="AJ2056" s="55" t="s">
        <v>1644</v>
      </c>
      <c r="AK2056" s="55" t="s">
        <v>1644</v>
      </c>
      <c r="AL2056" s="55" t="s">
        <v>1644</v>
      </c>
      <c r="AM2056" s="55" t="s">
        <v>3861</v>
      </c>
      <c r="AN2056" s="55" t="s">
        <v>1644</v>
      </c>
      <c r="AO2056" t="s">
        <v>3842</v>
      </c>
    </row>
    <row r="2057" spans="1:41" x14ac:dyDescent="0.25">
      <c r="A2057" s="56">
        <v>45808</v>
      </c>
      <c r="B2057" s="92" t="s">
        <v>3124</v>
      </c>
      <c r="C2057" s="55" t="s">
        <v>4336</v>
      </c>
      <c r="D2057" s="55" t="s">
        <v>3859</v>
      </c>
      <c r="E2057" s="55" t="s">
        <v>89</v>
      </c>
      <c r="F2057" s="55">
        <v>50900020</v>
      </c>
      <c r="G2057" s="55" t="s">
        <v>492</v>
      </c>
      <c r="H2057" s="55" t="s">
        <v>89</v>
      </c>
      <c r="I2057" s="57">
        <v>479.96</v>
      </c>
      <c r="J2057" s="57">
        <v>479.96</v>
      </c>
      <c r="K2057" s="55" t="s">
        <v>4335</v>
      </c>
      <c r="L2057" s="55" t="s">
        <v>1644</v>
      </c>
      <c r="M2057" s="55" t="s">
        <v>4336</v>
      </c>
      <c r="N2057" s="56">
        <v>45808</v>
      </c>
      <c r="O2057" s="55" t="s">
        <v>1644</v>
      </c>
      <c r="P2057" s="55" t="s">
        <v>329</v>
      </c>
      <c r="Q2057" s="55" t="s">
        <v>330</v>
      </c>
      <c r="R2057" s="55" t="s">
        <v>1644</v>
      </c>
      <c r="S2057" s="55" t="s">
        <v>1644</v>
      </c>
      <c r="T2057" s="55" t="s">
        <v>1644</v>
      </c>
      <c r="U2057" s="55" t="s">
        <v>3913</v>
      </c>
      <c r="V2057" s="55" t="s">
        <v>1881</v>
      </c>
      <c r="W2057" s="55" t="s">
        <v>1644</v>
      </c>
      <c r="X2057" s="56"/>
      <c r="Y2057" s="55" t="s">
        <v>1644</v>
      </c>
      <c r="Z2057" s="56"/>
      <c r="AA2057" s="55" t="s">
        <v>1644</v>
      </c>
      <c r="AB2057" s="59">
        <v>7271361</v>
      </c>
      <c r="AC2057" s="55" t="s">
        <v>1554</v>
      </c>
      <c r="AD2057" s="55" t="s">
        <v>1644</v>
      </c>
      <c r="AE2057" s="58">
        <v>0</v>
      </c>
      <c r="AF2057" s="55" t="s">
        <v>1644</v>
      </c>
      <c r="AG2057" s="55" t="s">
        <v>1644</v>
      </c>
      <c r="AH2057" s="55" t="s">
        <v>1644</v>
      </c>
      <c r="AI2057" s="55" t="s">
        <v>1644</v>
      </c>
      <c r="AJ2057" s="55" t="s">
        <v>1644</v>
      </c>
      <c r="AK2057" s="55" t="s">
        <v>1644</v>
      </c>
      <c r="AL2057" s="55" t="s">
        <v>1644</v>
      </c>
      <c r="AM2057" s="55" t="s">
        <v>3861</v>
      </c>
      <c r="AN2057" s="55" t="s">
        <v>1644</v>
      </c>
      <c r="AO2057" t="s">
        <v>3842</v>
      </c>
    </row>
    <row r="2058" spans="1:41" x14ac:dyDescent="0.25">
      <c r="A2058" s="56">
        <v>45808</v>
      </c>
      <c r="B2058" s="92" t="s">
        <v>3124</v>
      </c>
      <c r="C2058" s="55" t="s">
        <v>4336</v>
      </c>
      <c r="D2058" s="55" t="s">
        <v>3859</v>
      </c>
      <c r="E2058" s="55" t="s">
        <v>89</v>
      </c>
      <c r="F2058" s="55">
        <v>50900020</v>
      </c>
      <c r="G2058" s="55" t="s">
        <v>492</v>
      </c>
      <c r="H2058" s="55" t="s">
        <v>89</v>
      </c>
      <c r="I2058" s="57">
        <v>479.96</v>
      </c>
      <c r="J2058" s="57">
        <v>479.96</v>
      </c>
      <c r="K2058" s="55" t="s">
        <v>4335</v>
      </c>
      <c r="L2058" s="55" t="s">
        <v>1644</v>
      </c>
      <c r="M2058" s="55" t="s">
        <v>4336</v>
      </c>
      <c r="N2058" s="56">
        <v>45808</v>
      </c>
      <c r="O2058" s="55" t="s">
        <v>1644</v>
      </c>
      <c r="P2058" s="55" t="s">
        <v>329</v>
      </c>
      <c r="Q2058" s="55" t="s">
        <v>330</v>
      </c>
      <c r="R2058" s="55" t="s">
        <v>1644</v>
      </c>
      <c r="S2058" s="55" t="s">
        <v>1644</v>
      </c>
      <c r="T2058" s="55" t="s">
        <v>1644</v>
      </c>
      <c r="U2058" s="55" t="s">
        <v>3933</v>
      </c>
      <c r="V2058" s="55" t="s">
        <v>1881</v>
      </c>
      <c r="W2058" s="55" t="s">
        <v>1644</v>
      </c>
      <c r="X2058" s="56"/>
      <c r="Y2058" s="55" t="s">
        <v>1644</v>
      </c>
      <c r="Z2058" s="56"/>
      <c r="AA2058" s="55" t="s">
        <v>1644</v>
      </c>
      <c r="AB2058" s="59">
        <v>7271361</v>
      </c>
      <c r="AC2058" s="55" t="s">
        <v>1554</v>
      </c>
      <c r="AD2058" s="55" t="s">
        <v>1644</v>
      </c>
      <c r="AE2058" s="58">
        <v>0</v>
      </c>
      <c r="AF2058" s="55" t="s">
        <v>1644</v>
      </c>
      <c r="AG2058" s="55" t="s">
        <v>1644</v>
      </c>
      <c r="AH2058" s="55" t="s">
        <v>1644</v>
      </c>
      <c r="AI2058" s="55" t="s">
        <v>1644</v>
      </c>
      <c r="AJ2058" s="55" t="s">
        <v>1644</v>
      </c>
      <c r="AK2058" s="55" t="s">
        <v>1644</v>
      </c>
      <c r="AL2058" s="55" t="s">
        <v>1644</v>
      </c>
      <c r="AM2058" s="55" t="s">
        <v>3861</v>
      </c>
      <c r="AN2058" s="55" t="s">
        <v>1644</v>
      </c>
      <c r="AO2058" t="s">
        <v>3842</v>
      </c>
    </row>
    <row r="2059" spans="1:41" x14ac:dyDescent="0.25">
      <c r="A2059" s="56">
        <v>45808</v>
      </c>
      <c r="B2059" s="92" t="s">
        <v>3124</v>
      </c>
      <c r="C2059" s="55" t="s">
        <v>4336</v>
      </c>
      <c r="D2059" s="55" t="s">
        <v>3859</v>
      </c>
      <c r="E2059" s="55" t="s">
        <v>89</v>
      </c>
      <c r="F2059" s="55">
        <v>50900020</v>
      </c>
      <c r="G2059" s="55" t="s">
        <v>492</v>
      </c>
      <c r="H2059" s="55" t="s">
        <v>89</v>
      </c>
      <c r="I2059" s="57">
        <v>1209</v>
      </c>
      <c r="J2059" s="57">
        <v>1209</v>
      </c>
      <c r="K2059" s="55" t="s">
        <v>4335</v>
      </c>
      <c r="L2059" s="55" t="s">
        <v>1644</v>
      </c>
      <c r="M2059" s="55" t="s">
        <v>4336</v>
      </c>
      <c r="N2059" s="56">
        <v>45808</v>
      </c>
      <c r="O2059" s="55" t="s">
        <v>1644</v>
      </c>
      <c r="P2059" s="55" t="s">
        <v>329</v>
      </c>
      <c r="Q2059" s="55" t="s">
        <v>330</v>
      </c>
      <c r="R2059" s="55" t="s">
        <v>1644</v>
      </c>
      <c r="S2059" s="55" t="s">
        <v>1644</v>
      </c>
      <c r="T2059" s="55" t="s">
        <v>1644</v>
      </c>
      <c r="U2059" s="55" t="s">
        <v>3945</v>
      </c>
      <c r="V2059" s="55" t="s">
        <v>1881</v>
      </c>
      <c r="W2059" s="55" t="s">
        <v>1644</v>
      </c>
      <c r="X2059" s="56"/>
      <c r="Y2059" s="55" t="s">
        <v>1644</v>
      </c>
      <c r="Z2059" s="56"/>
      <c r="AA2059" s="55" t="s">
        <v>1644</v>
      </c>
      <c r="AB2059" s="59">
        <v>19634160</v>
      </c>
      <c r="AC2059" s="55" t="s">
        <v>1554</v>
      </c>
      <c r="AD2059" s="55" t="s">
        <v>1644</v>
      </c>
      <c r="AE2059" s="58">
        <v>0</v>
      </c>
      <c r="AF2059" s="55" t="s">
        <v>1644</v>
      </c>
      <c r="AG2059" s="55" t="s">
        <v>1644</v>
      </c>
      <c r="AH2059" s="55" t="s">
        <v>1644</v>
      </c>
      <c r="AI2059" s="55" t="s">
        <v>1644</v>
      </c>
      <c r="AJ2059" s="55" t="s">
        <v>1644</v>
      </c>
      <c r="AK2059" s="55" t="s">
        <v>1644</v>
      </c>
      <c r="AL2059" s="55" t="s">
        <v>1644</v>
      </c>
      <c r="AM2059" s="55" t="s">
        <v>3861</v>
      </c>
      <c r="AN2059" s="55" t="s">
        <v>1644</v>
      </c>
      <c r="AO2059" t="s">
        <v>3842</v>
      </c>
    </row>
    <row r="2060" spans="1:41" x14ac:dyDescent="0.25">
      <c r="A2060" s="56">
        <v>45808</v>
      </c>
      <c r="B2060" s="92" t="s">
        <v>3124</v>
      </c>
      <c r="C2060" s="55" t="s">
        <v>4336</v>
      </c>
      <c r="D2060" s="55" t="s">
        <v>3859</v>
      </c>
      <c r="E2060" s="55" t="s">
        <v>89</v>
      </c>
      <c r="F2060" s="55">
        <v>50900020</v>
      </c>
      <c r="G2060" s="55" t="s">
        <v>492</v>
      </c>
      <c r="H2060" s="55" t="s">
        <v>89</v>
      </c>
      <c r="I2060" s="57">
        <v>490.94</v>
      </c>
      <c r="J2060" s="57">
        <v>490.94</v>
      </c>
      <c r="K2060" s="55" t="s">
        <v>4335</v>
      </c>
      <c r="L2060" s="55" t="s">
        <v>1644</v>
      </c>
      <c r="M2060" s="55" t="s">
        <v>4336</v>
      </c>
      <c r="N2060" s="56">
        <v>45808</v>
      </c>
      <c r="O2060" s="55" t="s">
        <v>1644</v>
      </c>
      <c r="P2060" s="55" t="s">
        <v>329</v>
      </c>
      <c r="Q2060" s="55" t="s">
        <v>330</v>
      </c>
      <c r="R2060" s="55" t="s">
        <v>1644</v>
      </c>
      <c r="S2060" s="55" t="s">
        <v>1644</v>
      </c>
      <c r="T2060" s="55" t="s">
        <v>1644</v>
      </c>
      <c r="U2060" s="55" t="s">
        <v>3935</v>
      </c>
      <c r="V2060" s="55" t="s">
        <v>1881</v>
      </c>
      <c r="W2060" s="55" t="s">
        <v>1644</v>
      </c>
      <c r="X2060" s="56"/>
      <c r="Y2060" s="55" t="s">
        <v>1644</v>
      </c>
      <c r="Z2060" s="56"/>
      <c r="AA2060" s="55" t="s">
        <v>1644</v>
      </c>
      <c r="AB2060" s="59">
        <v>7717503</v>
      </c>
      <c r="AC2060" s="55" t="s">
        <v>1554</v>
      </c>
      <c r="AD2060" s="55" t="s">
        <v>1644</v>
      </c>
      <c r="AE2060" s="58">
        <v>0</v>
      </c>
      <c r="AF2060" s="55" t="s">
        <v>1644</v>
      </c>
      <c r="AG2060" s="55" t="s">
        <v>1644</v>
      </c>
      <c r="AH2060" s="55" t="s">
        <v>1644</v>
      </c>
      <c r="AI2060" s="55" t="s">
        <v>1644</v>
      </c>
      <c r="AJ2060" s="55" t="s">
        <v>1644</v>
      </c>
      <c r="AK2060" s="55" t="s">
        <v>1644</v>
      </c>
      <c r="AL2060" s="55" t="s">
        <v>1644</v>
      </c>
      <c r="AM2060" s="55" t="s">
        <v>3861</v>
      </c>
      <c r="AN2060" s="55" t="s">
        <v>1644</v>
      </c>
      <c r="AO2060" t="s">
        <v>3842</v>
      </c>
    </row>
    <row r="2061" spans="1:41" x14ac:dyDescent="0.25">
      <c r="A2061" s="56">
        <v>45808</v>
      </c>
      <c r="B2061" s="92" t="s">
        <v>3124</v>
      </c>
      <c r="C2061" s="55" t="s">
        <v>4336</v>
      </c>
      <c r="D2061" s="55" t="s">
        <v>3859</v>
      </c>
      <c r="E2061" s="55" t="s">
        <v>89</v>
      </c>
      <c r="F2061" s="55">
        <v>50900020</v>
      </c>
      <c r="G2061" s="55" t="s">
        <v>492</v>
      </c>
      <c r="H2061" s="55" t="s">
        <v>89</v>
      </c>
      <c r="I2061" s="57">
        <v>520.42999999999995</v>
      </c>
      <c r="J2061" s="57">
        <v>520.42999999999995</v>
      </c>
      <c r="K2061" s="55" t="s">
        <v>4335</v>
      </c>
      <c r="L2061" s="55" t="s">
        <v>1644</v>
      </c>
      <c r="M2061" s="55" t="s">
        <v>4336</v>
      </c>
      <c r="N2061" s="56">
        <v>45808</v>
      </c>
      <c r="O2061" s="55" t="s">
        <v>1644</v>
      </c>
      <c r="P2061" s="55" t="s">
        <v>329</v>
      </c>
      <c r="Q2061" s="55" t="s">
        <v>330</v>
      </c>
      <c r="R2061" s="55" t="s">
        <v>1644</v>
      </c>
      <c r="S2061" s="55" t="s">
        <v>1644</v>
      </c>
      <c r="T2061" s="55" t="s">
        <v>1644</v>
      </c>
      <c r="U2061" s="55" t="s">
        <v>3889</v>
      </c>
      <c r="V2061" s="55" t="s">
        <v>1881</v>
      </c>
      <c r="W2061" s="55" t="s">
        <v>1644</v>
      </c>
      <c r="X2061" s="56"/>
      <c r="Y2061" s="55" t="s">
        <v>1644</v>
      </c>
      <c r="Z2061" s="56"/>
      <c r="AA2061" s="55" t="s">
        <v>1644</v>
      </c>
      <c r="AB2061" s="59">
        <v>8082308</v>
      </c>
      <c r="AC2061" s="55" t="s">
        <v>1554</v>
      </c>
      <c r="AD2061" s="55" t="s">
        <v>1644</v>
      </c>
      <c r="AE2061" s="58">
        <v>0</v>
      </c>
      <c r="AF2061" s="55" t="s">
        <v>1644</v>
      </c>
      <c r="AG2061" s="55" t="s">
        <v>1644</v>
      </c>
      <c r="AH2061" s="55" t="s">
        <v>1644</v>
      </c>
      <c r="AI2061" s="55" t="s">
        <v>1644</v>
      </c>
      <c r="AJ2061" s="55" t="s">
        <v>1644</v>
      </c>
      <c r="AK2061" s="55" t="s">
        <v>1644</v>
      </c>
      <c r="AL2061" s="55" t="s">
        <v>1644</v>
      </c>
      <c r="AM2061" s="55" t="s">
        <v>3861</v>
      </c>
      <c r="AN2061" s="55" t="s">
        <v>1644</v>
      </c>
      <c r="AO2061" t="s">
        <v>3842</v>
      </c>
    </row>
    <row r="2062" spans="1:41" x14ac:dyDescent="0.25">
      <c r="A2062" s="56">
        <v>45808</v>
      </c>
      <c r="B2062" s="92" t="s">
        <v>3124</v>
      </c>
      <c r="C2062" s="55" t="s">
        <v>4337</v>
      </c>
      <c r="D2062" s="55" t="s">
        <v>3859</v>
      </c>
      <c r="E2062" s="55" t="s">
        <v>89</v>
      </c>
      <c r="F2062" s="55">
        <v>50900020</v>
      </c>
      <c r="G2062" s="55" t="s">
        <v>492</v>
      </c>
      <c r="H2062" s="55" t="s">
        <v>89</v>
      </c>
      <c r="I2062" s="57">
        <v>462.58</v>
      </c>
      <c r="J2062" s="57">
        <v>462.58</v>
      </c>
      <c r="K2062" s="55" t="s">
        <v>4335</v>
      </c>
      <c r="L2062" s="55" t="s">
        <v>1644</v>
      </c>
      <c r="M2062" s="55" t="s">
        <v>4337</v>
      </c>
      <c r="N2062" s="56">
        <v>45808</v>
      </c>
      <c r="O2062" s="55" t="s">
        <v>1644</v>
      </c>
      <c r="P2062" s="55" t="s">
        <v>329</v>
      </c>
      <c r="Q2062" s="55" t="s">
        <v>330</v>
      </c>
      <c r="R2062" s="55" t="s">
        <v>1644</v>
      </c>
      <c r="S2062" s="55" t="s">
        <v>1644</v>
      </c>
      <c r="T2062" s="55" t="s">
        <v>1644</v>
      </c>
      <c r="U2062" s="55" t="s">
        <v>3899</v>
      </c>
      <c r="V2062" s="55" t="s">
        <v>1881</v>
      </c>
      <c r="W2062" s="55" t="s">
        <v>1644</v>
      </c>
      <c r="X2062" s="56"/>
      <c r="Y2062" s="55" t="s">
        <v>1644</v>
      </c>
      <c r="Z2062" s="56"/>
      <c r="AA2062" s="55" t="s">
        <v>1644</v>
      </c>
      <c r="AB2062" s="59">
        <v>7657723</v>
      </c>
      <c r="AC2062" s="55" t="s">
        <v>1554</v>
      </c>
      <c r="AD2062" s="55" t="s">
        <v>1644</v>
      </c>
      <c r="AE2062" s="58">
        <v>0</v>
      </c>
      <c r="AF2062" s="55" t="s">
        <v>1644</v>
      </c>
      <c r="AG2062" s="55" t="s">
        <v>1644</v>
      </c>
      <c r="AH2062" s="55" t="s">
        <v>1644</v>
      </c>
      <c r="AI2062" s="55" t="s">
        <v>1644</v>
      </c>
      <c r="AJ2062" s="55" t="s">
        <v>1644</v>
      </c>
      <c r="AK2062" s="55" t="s">
        <v>1644</v>
      </c>
      <c r="AL2062" s="55" t="s">
        <v>1644</v>
      </c>
      <c r="AM2062" s="55" t="s">
        <v>3861</v>
      </c>
      <c r="AN2062" s="55" t="s">
        <v>1644</v>
      </c>
      <c r="AO2062" t="s">
        <v>3842</v>
      </c>
    </row>
    <row r="2063" spans="1:41" x14ac:dyDescent="0.25">
      <c r="A2063" s="56">
        <v>45808</v>
      </c>
      <c r="B2063" s="92" t="s">
        <v>3124</v>
      </c>
      <c r="C2063" s="55" t="s">
        <v>4337</v>
      </c>
      <c r="D2063" s="55" t="s">
        <v>3859</v>
      </c>
      <c r="E2063" s="55" t="s">
        <v>89</v>
      </c>
      <c r="F2063" s="55">
        <v>50900020</v>
      </c>
      <c r="G2063" s="55" t="s">
        <v>492</v>
      </c>
      <c r="H2063" s="55" t="s">
        <v>89</v>
      </c>
      <c r="I2063" s="57">
        <v>972.42</v>
      </c>
      <c r="J2063" s="57">
        <v>972.42</v>
      </c>
      <c r="K2063" s="55" t="s">
        <v>4335</v>
      </c>
      <c r="L2063" s="55" t="s">
        <v>1644</v>
      </c>
      <c r="M2063" s="55" t="s">
        <v>4337</v>
      </c>
      <c r="N2063" s="56">
        <v>45808</v>
      </c>
      <c r="O2063" s="55" t="s">
        <v>1644</v>
      </c>
      <c r="P2063" s="55" t="s">
        <v>329</v>
      </c>
      <c r="Q2063" s="55" t="s">
        <v>330</v>
      </c>
      <c r="R2063" s="55" t="s">
        <v>1644</v>
      </c>
      <c r="S2063" s="55" t="s">
        <v>1644</v>
      </c>
      <c r="T2063" s="55" t="s">
        <v>1644</v>
      </c>
      <c r="U2063" s="55" t="s">
        <v>3939</v>
      </c>
      <c r="V2063" s="55" t="s">
        <v>1881</v>
      </c>
      <c r="W2063" s="55" t="s">
        <v>1644</v>
      </c>
      <c r="X2063" s="56"/>
      <c r="Y2063" s="55" t="s">
        <v>1644</v>
      </c>
      <c r="Z2063" s="56"/>
      <c r="AA2063" s="55" t="s">
        <v>1644</v>
      </c>
      <c r="AB2063" s="59">
        <v>16282988</v>
      </c>
      <c r="AC2063" s="55" t="s">
        <v>1554</v>
      </c>
      <c r="AD2063" s="55" t="s">
        <v>1644</v>
      </c>
      <c r="AE2063" s="58">
        <v>0</v>
      </c>
      <c r="AF2063" s="55" t="s">
        <v>1644</v>
      </c>
      <c r="AG2063" s="55" t="s">
        <v>1644</v>
      </c>
      <c r="AH2063" s="55" t="s">
        <v>1644</v>
      </c>
      <c r="AI2063" s="55" t="s">
        <v>1644</v>
      </c>
      <c r="AJ2063" s="55" t="s">
        <v>1644</v>
      </c>
      <c r="AK2063" s="55" t="s">
        <v>1644</v>
      </c>
      <c r="AL2063" s="55" t="s">
        <v>1644</v>
      </c>
      <c r="AM2063" s="55" t="s">
        <v>3861</v>
      </c>
      <c r="AN2063" s="55" t="s">
        <v>1644</v>
      </c>
      <c r="AO2063" t="s">
        <v>3842</v>
      </c>
    </row>
    <row r="2064" spans="1:41" x14ac:dyDescent="0.25">
      <c r="A2064" s="56">
        <v>45808</v>
      </c>
      <c r="B2064" s="92" t="s">
        <v>3124</v>
      </c>
      <c r="C2064" s="55" t="s">
        <v>4337</v>
      </c>
      <c r="D2064" s="55" t="s">
        <v>3859</v>
      </c>
      <c r="E2064" s="55" t="s">
        <v>89</v>
      </c>
      <c r="F2064" s="55">
        <v>50900020</v>
      </c>
      <c r="G2064" s="55" t="s">
        <v>492</v>
      </c>
      <c r="H2064" s="55" t="s">
        <v>89</v>
      </c>
      <c r="I2064" s="57">
        <v>493.22</v>
      </c>
      <c r="J2064" s="57">
        <v>493.22</v>
      </c>
      <c r="K2064" s="55" t="s">
        <v>4335</v>
      </c>
      <c r="L2064" s="55" t="s">
        <v>1644</v>
      </c>
      <c r="M2064" s="55" t="s">
        <v>4337</v>
      </c>
      <c r="N2064" s="56">
        <v>45808</v>
      </c>
      <c r="O2064" s="55" t="s">
        <v>1644</v>
      </c>
      <c r="P2064" s="55" t="s">
        <v>329</v>
      </c>
      <c r="Q2064" s="55" t="s">
        <v>330</v>
      </c>
      <c r="R2064" s="55" t="s">
        <v>1644</v>
      </c>
      <c r="S2064" s="55" t="s">
        <v>1644</v>
      </c>
      <c r="T2064" s="55" t="s">
        <v>1644</v>
      </c>
      <c r="U2064" s="55" t="s">
        <v>3892</v>
      </c>
      <c r="V2064" s="55" t="s">
        <v>1881</v>
      </c>
      <c r="W2064" s="55" t="s">
        <v>1644</v>
      </c>
      <c r="X2064" s="56"/>
      <c r="Y2064" s="55" t="s">
        <v>1644</v>
      </c>
      <c r="Z2064" s="56"/>
      <c r="AA2064" s="55" t="s">
        <v>1644</v>
      </c>
      <c r="AB2064" s="59">
        <v>7947352</v>
      </c>
      <c r="AC2064" s="55" t="s">
        <v>1554</v>
      </c>
      <c r="AD2064" s="55" t="s">
        <v>1644</v>
      </c>
      <c r="AE2064" s="58">
        <v>0</v>
      </c>
      <c r="AF2064" s="55" t="s">
        <v>1644</v>
      </c>
      <c r="AG2064" s="55" t="s">
        <v>1644</v>
      </c>
      <c r="AH2064" s="55" t="s">
        <v>1644</v>
      </c>
      <c r="AI2064" s="55" t="s">
        <v>1644</v>
      </c>
      <c r="AJ2064" s="55" t="s">
        <v>1644</v>
      </c>
      <c r="AK2064" s="55" t="s">
        <v>1644</v>
      </c>
      <c r="AL2064" s="55" t="s">
        <v>1644</v>
      </c>
      <c r="AM2064" s="55" t="s">
        <v>3861</v>
      </c>
      <c r="AN2064" s="55" t="s">
        <v>1644</v>
      </c>
      <c r="AO2064" t="s">
        <v>3842</v>
      </c>
    </row>
    <row r="2065" spans="1:41" x14ac:dyDescent="0.25">
      <c r="A2065" s="56">
        <v>45808</v>
      </c>
      <c r="B2065" s="92" t="s">
        <v>3124</v>
      </c>
      <c r="C2065" s="55" t="s">
        <v>4337</v>
      </c>
      <c r="D2065" s="55" t="s">
        <v>3859</v>
      </c>
      <c r="E2065" s="55" t="s">
        <v>89</v>
      </c>
      <c r="F2065" s="55">
        <v>50900020</v>
      </c>
      <c r="G2065" s="55" t="s">
        <v>492</v>
      </c>
      <c r="H2065" s="55" t="s">
        <v>89</v>
      </c>
      <c r="I2065" s="57">
        <v>448.55</v>
      </c>
      <c r="J2065" s="57">
        <v>448.55</v>
      </c>
      <c r="K2065" s="55" t="s">
        <v>4335</v>
      </c>
      <c r="L2065" s="55" t="s">
        <v>1644</v>
      </c>
      <c r="M2065" s="55" t="s">
        <v>4337</v>
      </c>
      <c r="N2065" s="56">
        <v>45808</v>
      </c>
      <c r="O2065" s="55" t="s">
        <v>1644</v>
      </c>
      <c r="P2065" s="55" t="s">
        <v>329</v>
      </c>
      <c r="Q2065" s="55" t="s">
        <v>330</v>
      </c>
      <c r="R2065" s="55" t="s">
        <v>1644</v>
      </c>
      <c r="S2065" s="55" t="s">
        <v>1644</v>
      </c>
      <c r="T2065" s="55" t="s">
        <v>1644</v>
      </c>
      <c r="U2065" s="55" t="s">
        <v>4338</v>
      </c>
      <c r="V2065" s="55" t="s">
        <v>1881</v>
      </c>
      <c r="W2065" s="55" t="s">
        <v>1644</v>
      </c>
      <c r="X2065" s="56"/>
      <c r="Y2065" s="55" t="s">
        <v>1644</v>
      </c>
      <c r="Z2065" s="56"/>
      <c r="AA2065" s="55" t="s">
        <v>1644</v>
      </c>
      <c r="AB2065" s="59">
        <v>7405547</v>
      </c>
      <c r="AC2065" s="55" t="s">
        <v>1554</v>
      </c>
      <c r="AD2065" s="55" t="s">
        <v>1644</v>
      </c>
      <c r="AE2065" s="58">
        <v>0</v>
      </c>
      <c r="AF2065" s="55" t="s">
        <v>1644</v>
      </c>
      <c r="AG2065" s="55" t="s">
        <v>1644</v>
      </c>
      <c r="AH2065" s="55" t="s">
        <v>1644</v>
      </c>
      <c r="AI2065" s="55" t="s">
        <v>1644</v>
      </c>
      <c r="AJ2065" s="55" t="s">
        <v>1644</v>
      </c>
      <c r="AK2065" s="55" t="s">
        <v>1644</v>
      </c>
      <c r="AL2065" s="55" t="s">
        <v>1644</v>
      </c>
      <c r="AM2065" s="55" t="s">
        <v>3861</v>
      </c>
      <c r="AN2065" s="55" t="s">
        <v>1644</v>
      </c>
      <c r="AO2065" t="s">
        <v>3842</v>
      </c>
    </row>
    <row r="2066" spans="1:41" x14ac:dyDescent="0.25">
      <c r="A2066" s="56">
        <v>45808</v>
      </c>
      <c r="B2066" s="92" t="s">
        <v>3124</v>
      </c>
      <c r="C2066" s="55" t="s">
        <v>4337</v>
      </c>
      <c r="D2066" s="55" t="s">
        <v>3859</v>
      </c>
      <c r="E2066" s="55" t="s">
        <v>89</v>
      </c>
      <c r="F2066" s="55">
        <v>50900020</v>
      </c>
      <c r="G2066" s="55" t="s">
        <v>492</v>
      </c>
      <c r="H2066" s="55" t="s">
        <v>89</v>
      </c>
      <c r="I2066" s="57">
        <v>576.75</v>
      </c>
      <c r="J2066" s="57">
        <v>576.75</v>
      </c>
      <c r="K2066" s="55" t="s">
        <v>4335</v>
      </c>
      <c r="L2066" s="55" t="s">
        <v>1644</v>
      </c>
      <c r="M2066" s="55" t="s">
        <v>4337</v>
      </c>
      <c r="N2066" s="56">
        <v>45808</v>
      </c>
      <c r="O2066" s="55" t="s">
        <v>1644</v>
      </c>
      <c r="P2066" s="55" t="s">
        <v>329</v>
      </c>
      <c r="Q2066" s="55" t="s">
        <v>330</v>
      </c>
      <c r="R2066" s="55" t="s">
        <v>1644</v>
      </c>
      <c r="S2066" s="55" t="s">
        <v>1644</v>
      </c>
      <c r="T2066" s="55" t="s">
        <v>1644</v>
      </c>
      <c r="U2066" s="55" t="s">
        <v>4339</v>
      </c>
      <c r="V2066" s="55" t="s">
        <v>1881</v>
      </c>
      <c r="W2066" s="55" t="s">
        <v>1644</v>
      </c>
      <c r="X2066" s="56"/>
      <c r="Y2066" s="55" t="s">
        <v>1644</v>
      </c>
      <c r="Z2066" s="56"/>
      <c r="AA2066" s="55" t="s">
        <v>1644</v>
      </c>
      <c r="AB2066" s="59">
        <v>9522161</v>
      </c>
      <c r="AC2066" s="55" t="s">
        <v>1554</v>
      </c>
      <c r="AD2066" s="55" t="s">
        <v>1644</v>
      </c>
      <c r="AE2066" s="58">
        <v>0</v>
      </c>
      <c r="AF2066" s="55" t="s">
        <v>1644</v>
      </c>
      <c r="AG2066" s="55" t="s">
        <v>1644</v>
      </c>
      <c r="AH2066" s="55" t="s">
        <v>1644</v>
      </c>
      <c r="AI2066" s="55" t="s">
        <v>1644</v>
      </c>
      <c r="AJ2066" s="55" t="s">
        <v>1644</v>
      </c>
      <c r="AK2066" s="55" t="s">
        <v>1644</v>
      </c>
      <c r="AL2066" s="55" t="s">
        <v>1644</v>
      </c>
      <c r="AM2066" s="55" t="s">
        <v>3861</v>
      </c>
      <c r="AN2066" s="55" t="s">
        <v>1644</v>
      </c>
      <c r="AO2066" t="s">
        <v>3842</v>
      </c>
    </row>
    <row r="2067" spans="1:41" x14ac:dyDescent="0.25">
      <c r="A2067" s="56">
        <v>45808</v>
      </c>
      <c r="B2067" s="92" t="s">
        <v>3124</v>
      </c>
      <c r="C2067" s="55" t="s">
        <v>4337</v>
      </c>
      <c r="D2067" s="55" t="s">
        <v>3859</v>
      </c>
      <c r="E2067" s="55" t="s">
        <v>89</v>
      </c>
      <c r="F2067" s="55">
        <v>50900020</v>
      </c>
      <c r="G2067" s="55" t="s">
        <v>492</v>
      </c>
      <c r="H2067" s="55" t="s">
        <v>89</v>
      </c>
      <c r="I2067" s="57">
        <v>861.9</v>
      </c>
      <c r="J2067" s="57">
        <v>861.9</v>
      </c>
      <c r="K2067" s="55" t="s">
        <v>4335</v>
      </c>
      <c r="L2067" s="55" t="s">
        <v>1644</v>
      </c>
      <c r="M2067" s="55" t="s">
        <v>4337</v>
      </c>
      <c r="N2067" s="56">
        <v>45808</v>
      </c>
      <c r="O2067" s="55" t="s">
        <v>1644</v>
      </c>
      <c r="P2067" s="55" t="s">
        <v>329</v>
      </c>
      <c r="Q2067" s="55" t="s">
        <v>330</v>
      </c>
      <c r="R2067" s="55" t="s">
        <v>1644</v>
      </c>
      <c r="S2067" s="55" t="s">
        <v>1644</v>
      </c>
      <c r="T2067" s="55" t="s">
        <v>1644</v>
      </c>
      <c r="U2067" s="55" t="s">
        <v>3894</v>
      </c>
      <c r="V2067" s="55" t="s">
        <v>1881</v>
      </c>
      <c r="W2067" s="55" t="s">
        <v>1644</v>
      </c>
      <c r="X2067" s="56"/>
      <c r="Y2067" s="55" t="s">
        <v>1644</v>
      </c>
      <c r="Z2067" s="56"/>
      <c r="AA2067" s="55" t="s">
        <v>1644</v>
      </c>
      <c r="AB2067" s="59">
        <v>13489354</v>
      </c>
      <c r="AC2067" s="55" t="s">
        <v>1554</v>
      </c>
      <c r="AD2067" s="55" t="s">
        <v>1644</v>
      </c>
      <c r="AE2067" s="58">
        <v>0</v>
      </c>
      <c r="AF2067" s="55" t="s">
        <v>1644</v>
      </c>
      <c r="AG2067" s="55" t="s">
        <v>1644</v>
      </c>
      <c r="AH2067" s="55" t="s">
        <v>1644</v>
      </c>
      <c r="AI2067" s="55" t="s">
        <v>1644</v>
      </c>
      <c r="AJ2067" s="55" t="s">
        <v>1644</v>
      </c>
      <c r="AK2067" s="55" t="s">
        <v>1644</v>
      </c>
      <c r="AL2067" s="55" t="s">
        <v>1644</v>
      </c>
      <c r="AM2067" s="55" t="s">
        <v>3861</v>
      </c>
      <c r="AN2067" s="55" t="s">
        <v>1644</v>
      </c>
      <c r="AO2067" t="s">
        <v>3842</v>
      </c>
    </row>
    <row r="2068" spans="1:41" x14ac:dyDescent="0.25">
      <c r="A2068" s="56">
        <v>45808</v>
      </c>
      <c r="B2068" s="92" t="s">
        <v>3124</v>
      </c>
      <c r="C2068" s="55" t="s">
        <v>4337</v>
      </c>
      <c r="D2068" s="55" t="s">
        <v>3859</v>
      </c>
      <c r="E2068" s="55" t="s">
        <v>89</v>
      </c>
      <c r="F2068" s="55">
        <v>50900020</v>
      </c>
      <c r="G2068" s="55" t="s">
        <v>492</v>
      </c>
      <c r="H2068" s="55" t="s">
        <v>89</v>
      </c>
      <c r="I2068" s="57">
        <v>230.45</v>
      </c>
      <c r="J2068" s="57">
        <v>230.45</v>
      </c>
      <c r="K2068" s="55" t="s">
        <v>4335</v>
      </c>
      <c r="L2068" s="55" t="s">
        <v>1644</v>
      </c>
      <c r="M2068" s="55" t="s">
        <v>4337</v>
      </c>
      <c r="N2068" s="56">
        <v>45808</v>
      </c>
      <c r="O2068" s="55" t="s">
        <v>1644</v>
      </c>
      <c r="P2068" s="55" t="s">
        <v>329</v>
      </c>
      <c r="Q2068" s="55" t="s">
        <v>330</v>
      </c>
      <c r="R2068" s="55" t="s">
        <v>1644</v>
      </c>
      <c r="S2068" s="55" t="s">
        <v>1644</v>
      </c>
      <c r="T2068" s="55" t="s">
        <v>1644</v>
      </c>
      <c r="U2068" s="55" t="s">
        <v>3918</v>
      </c>
      <c r="V2068" s="55" t="s">
        <v>1881</v>
      </c>
      <c r="W2068" s="55" t="s">
        <v>1644</v>
      </c>
      <c r="X2068" s="56"/>
      <c r="Y2068" s="55" t="s">
        <v>1644</v>
      </c>
      <c r="Z2068" s="56"/>
      <c r="AA2068" s="55" t="s">
        <v>1644</v>
      </c>
      <c r="AB2068" s="59">
        <v>4541416</v>
      </c>
      <c r="AC2068" s="55" t="s">
        <v>1554</v>
      </c>
      <c r="AD2068" s="55" t="s">
        <v>1644</v>
      </c>
      <c r="AE2068" s="58">
        <v>0</v>
      </c>
      <c r="AF2068" s="55" t="s">
        <v>1644</v>
      </c>
      <c r="AG2068" s="55" t="s">
        <v>1644</v>
      </c>
      <c r="AH2068" s="55" t="s">
        <v>1644</v>
      </c>
      <c r="AI2068" s="55" t="s">
        <v>1644</v>
      </c>
      <c r="AJ2068" s="55" t="s">
        <v>1644</v>
      </c>
      <c r="AK2068" s="55" t="s">
        <v>1644</v>
      </c>
      <c r="AL2068" s="55" t="s">
        <v>1644</v>
      </c>
      <c r="AM2068" s="55" t="s">
        <v>3861</v>
      </c>
      <c r="AN2068" s="55" t="s">
        <v>1644</v>
      </c>
      <c r="AO2068" t="s">
        <v>3842</v>
      </c>
    </row>
    <row r="2069" spans="1:41" x14ac:dyDescent="0.25">
      <c r="A2069" s="56">
        <v>45808</v>
      </c>
      <c r="B2069" s="92" t="s">
        <v>3124</v>
      </c>
      <c r="C2069" s="55" t="s">
        <v>4337</v>
      </c>
      <c r="D2069" s="55" t="s">
        <v>3859</v>
      </c>
      <c r="E2069" s="55" t="s">
        <v>89</v>
      </c>
      <c r="F2069" s="55">
        <v>50900020</v>
      </c>
      <c r="G2069" s="55" t="s">
        <v>492</v>
      </c>
      <c r="H2069" s="55" t="s">
        <v>89</v>
      </c>
      <c r="I2069" s="57">
        <v>276.45999999999998</v>
      </c>
      <c r="J2069" s="57">
        <v>276.45999999999998</v>
      </c>
      <c r="K2069" s="55" t="s">
        <v>4335</v>
      </c>
      <c r="L2069" s="55" t="s">
        <v>1644</v>
      </c>
      <c r="M2069" s="55" t="s">
        <v>4337</v>
      </c>
      <c r="N2069" s="56">
        <v>45808</v>
      </c>
      <c r="O2069" s="55" t="s">
        <v>1644</v>
      </c>
      <c r="P2069" s="55" t="s">
        <v>329</v>
      </c>
      <c r="Q2069" s="55" t="s">
        <v>330</v>
      </c>
      <c r="R2069" s="55" t="s">
        <v>1644</v>
      </c>
      <c r="S2069" s="55" t="s">
        <v>1644</v>
      </c>
      <c r="T2069" s="55" t="s">
        <v>1644</v>
      </c>
      <c r="U2069" s="55" t="s">
        <v>3909</v>
      </c>
      <c r="V2069" s="55" t="s">
        <v>1881</v>
      </c>
      <c r="W2069" s="55" t="s">
        <v>1644</v>
      </c>
      <c r="X2069" s="56"/>
      <c r="Y2069" s="55" t="s">
        <v>1644</v>
      </c>
      <c r="Z2069" s="56"/>
      <c r="AA2069" s="55" t="s">
        <v>1644</v>
      </c>
      <c r="AB2069" s="59">
        <v>4367265</v>
      </c>
      <c r="AC2069" s="55" t="s">
        <v>1554</v>
      </c>
      <c r="AD2069" s="55" t="s">
        <v>1644</v>
      </c>
      <c r="AE2069" s="58">
        <v>0</v>
      </c>
      <c r="AF2069" s="55" t="s">
        <v>1644</v>
      </c>
      <c r="AG2069" s="55" t="s">
        <v>1644</v>
      </c>
      <c r="AH2069" s="55" t="s">
        <v>1644</v>
      </c>
      <c r="AI2069" s="55" t="s">
        <v>1644</v>
      </c>
      <c r="AJ2069" s="55" t="s">
        <v>1644</v>
      </c>
      <c r="AK2069" s="55" t="s">
        <v>1644</v>
      </c>
      <c r="AL2069" s="55" t="s">
        <v>1644</v>
      </c>
      <c r="AM2069" s="55" t="s">
        <v>3861</v>
      </c>
      <c r="AN2069" s="55" t="s">
        <v>1644</v>
      </c>
      <c r="AO2069" t="s">
        <v>3842</v>
      </c>
    </row>
    <row r="2070" spans="1:41" x14ac:dyDescent="0.25">
      <c r="A2070" s="56">
        <v>45808</v>
      </c>
      <c r="B2070" s="92" t="s">
        <v>3124</v>
      </c>
      <c r="C2070" s="55" t="s">
        <v>4337</v>
      </c>
      <c r="D2070" s="55" t="s">
        <v>3859</v>
      </c>
      <c r="E2070" s="55" t="s">
        <v>89</v>
      </c>
      <c r="F2070" s="55">
        <v>50900020</v>
      </c>
      <c r="G2070" s="55" t="s">
        <v>492</v>
      </c>
      <c r="H2070" s="55" t="s">
        <v>89</v>
      </c>
      <c r="I2070" s="57">
        <v>511.52</v>
      </c>
      <c r="J2070" s="57">
        <v>511.52</v>
      </c>
      <c r="K2070" s="55" t="s">
        <v>4335</v>
      </c>
      <c r="L2070" s="55" t="s">
        <v>1644</v>
      </c>
      <c r="M2070" s="55" t="s">
        <v>4337</v>
      </c>
      <c r="N2070" s="56">
        <v>45808</v>
      </c>
      <c r="O2070" s="55" t="s">
        <v>1644</v>
      </c>
      <c r="P2070" s="55" t="s">
        <v>329</v>
      </c>
      <c r="Q2070" s="55" t="s">
        <v>330</v>
      </c>
      <c r="R2070" s="55" t="s">
        <v>1644</v>
      </c>
      <c r="S2070" s="55" t="s">
        <v>1644</v>
      </c>
      <c r="T2070" s="55" t="s">
        <v>1644</v>
      </c>
      <c r="U2070" s="55" t="s">
        <v>3864</v>
      </c>
      <c r="V2070" s="55" t="s">
        <v>1881</v>
      </c>
      <c r="W2070" s="55" t="s">
        <v>1644</v>
      </c>
      <c r="X2070" s="56"/>
      <c r="Y2070" s="55" t="s">
        <v>1644</v>
      </c>
      <c r="Z2070" s="56"/>
      <c r="AA2070" s="55" t="s">
        <v>1644</v>
      </c>
      <c r="AB2070" s="59">
        <v>8127224</v>
      </c>
      <c r="AC2070" s="55" t="s">
        <v>1554</v>
      </c>
      <c r="AD2070" s="55" t="s">
        <v>1644</v>
      </c>
      <c r="AE2070" s="58">
        <v>0</v>
      </c>
      <c r="AF2070" s="55" t="s">
        <v>1644</v>
      </c>
      <c r="AG2070" s="55" t="s">
        <v>1644</v>
      </c>
      <c r="AH2070" s="55" t="s">
        <v>1644</v>
      </c>
      <c r="AI2070" s="55" t="s">
        <v>1644</v>
      </c>
      <c r="AJ2070" s="55" t="s">
        <v>1644</v>
      </c>
      <c r="AK2070" s="55" t="s">
        <v>1644</v>
      </c>
      <c r="AL2070" s="55" t="s">
        <v>1644</v>
      </c>
      <c r="AM2070" s="55" t="s">
        <v>3861</v>
      </c>
      <c r="AN2070" s="55" t="s">
        <v>1644</v>
      </c>
      <c r="AO2070" t="s">
        <v>3842</v>
      </c>
    </row>
    <row r="2071" spans="1:41" x14ac:dyDescent="0.25">
      <c r="A2071" s="56">
        <v>45808</v>
      </c>
      <c r="B2071" s="92" t="s">
        <v>3124</v>
      </c>
      <c r="C2071" s="55" t="s">
        <v>4337</v>
      </c>
      <c r="D2071" s="55" t="s">
        <v>3859</v>
      </c>
      <c r="E2071" s="55" t="s">
        <v>89</v>
      </c>
      <c r="F2071" s="55">
        <v>50900020</v>
      </c>
      <c r="G2071" s="55" t="s">
        <v>492</v>
      </c>
      <c r="H2071" s="55" t="s">
        <v>89</v>
      </c>
      <c r="I2071" s="57">
        <v>531.42999999999995</v>
      </c>
      <c r="J2071" s="57">
        <v>531.42999999999995</v>
      </c>
      <c r="K2071" s="55" t="s">
        <v>4335</v>
      </c>
      <c r="L2071" s="55" t="s">
        <v>1644</v>
      </c>
      <c r="M2071" s="55" t="s">
        <v>4337</v>
      </c>
      <c r="N2071" s="56">
        <v>45808</v>
      </c>
      <c r="O2071" s="55" t="s">
        <v>1644</v>
      </c>
      <c r="P2071" s="55" t="s">
        <v>329</v>
      </c>
      <c r="Q2071" s="55" t="s">
        <v>330</v>
      </c>
      <c r="R2071" s="55" t="s">
        <v>1644</v>
      </c>
      <c r="S2071" s="55" t="s">
        <v>1644</v>
      </c>
      <c r="T2071" s="55" t="s">
        <v>1644</v>
      </c>
      <c r="U2071" s="55" t="s">
        <v>3900</v>
      </c>
      <c r="V2071" s="55" t="s">
        <v>1881</v>
      </c>
      <c r="W2071" s="55" t="s">
        <v>1644</v>
      </c>
      <c r="X2071" s="56"/>
      <c r="Y2071" s="55" t="s">
        <v>1644</v>
      </c>
      <c r="Z2071" s="56"/>
      <c r="AA2071" s="55" t="s">
        <v>1644</v>
      </c>
      <c r="AB2071" s="59">
        <v>8443673</v>
      </c>
      <c r="AC2071" s="55" t="s">
        <v>1554</v>
      </c>
      <c r="AD2071" s="55" t="s">
        <v>1644</v>
      </c>
      <c r="AE2071" s="58">
        <v>0</v>
      </c>
      <c r="AF2071" s="55" t="s">
        <v>1644</v>
      </c>
      <c r="AG2071" s="55" t="s">
        <v>1644</v>
      </c>
      <c r="AH2071" s="55" t="s">
        <v>1644</v>
      </c>
      <c r="AI2071" s="55" t="s">
        <v>1644</v>
      </c>
      <c r="AJ2071" s="55" t="s">
        <v>1644</v>
      </c>
      <c r="AK2071" s="55" t="s">
        <v>1644</v>
      </c>
      <c r="AL2071" s="55" t="s">
        <v>1644</v>
      </c>
      <c r="AM2071" s="55" t="s">
        <v>3861</v>
      </c>
      <c r="AN2071" s="55" t="s">
        <v>1644</v>
      </c>
      <c r="AO2071" t="s">
        <v>3842</v>
      </c>
    </row>
    <row r="2072" spans="1:41" x14ac:dyDescent="0.25">
      <c r="A2072" s="56">
        <v>45808</v>
      </c>
      <c r="B2072" s="92" t="s">
        <v>3124</v>
      </c>
      <c r="C2072" s="55" t="s">
        <v>4337</v>
      </c>
      <c r="D2072" s="55" t="s">
        <v>3859</v>
      </c>
      <c r="E2072" s="55" t="s">
        <v>89</v>
      </c>
      <c r="F2072" s="55">
        <v>50900020</v>
      </c>
      <c r="G2072" s="55" t="s">
        <v>492</v>
      </c>
      <c r="H2072" s="55" t="s">
        <v>89</v>
      </c>
      <c r="I2072" s="57">
        <v>493.22</v>
      </c>
      <c r="J2072" s="57">
        <v>493.22</v>
      </c>
      <c r="K2072" s="55" t="s">
        <v>4335</v>
      </c>
      <c r="L2072" s="55" t="s">
        <v>1644</v>
      </c>
      <c r="M2072" s="55" t="s">
        <v>4337</v>
      </c>
      <c r="N2072" s="56">
        <v>45808</v>
      </c>
      <c r="O2072" s="55" t="s">
        <v>1644</v>
      </c>
      <c r="P2072" s="55" t="s">
        <v>329</v>
      </c>
      <c r="Q2072" s="55" t="s">
        <v>330</v>
      </c>
      <c r="R2072" s="55" t="s">
        <v>1644</v>
      </c>
      <c r="S2072" s="55" t="s">
        <v>1644</v>
      </c>
      <c r="T2072" s="55" t="s">
        <v>1644</v>
      </c>
      <c r="U2072" s="55" t="s">
        <v>3941</v>
      </c>
      <c r="V2072" s="55" t="s">
        <v>1881</v>
      </c>
      <c r="W2072" s="55" t="s">
        <v>1644</v>
      </c>
      <c r="X2072" s="56"/>
      <c r="Y2072" s="55" t="s">
        <v>1644</v>
      </c>
      <c r="Z2072" s="56"/>
      <c r="AA2072" s="55" t="s">
        <v>1644</v>
      </c>
      <c r="AB2072" s="59">
        <v>8313780</v>
      </c>
      <c r="AC2072" s="55" t="s">
        <v>1554</v>
      </c>
      <c r="AD2072" s="55" t="s">
        <v>1644</v>
      </c>
      <c r="AE2072" s="58">
        <v>0</v>
      </c>
      <c r="AF2072" s="55" t="s">
        <v>1644</v>
      </c>
      <c r="AG2072" s="55" t="s">
        <v>1644</v>
      </c>
      <c r="AH2072" s="55" t="s">
        <v>1644</v>
      </c>
      <c r="AI2072" s="55" t="s">
        <v>1644</v>
      </c>
      <c r="AJ2072" s="55" t="s">
        <v>1644</v>
      </c>
      <c r="AK2072" s="55" t="s">
        <v>1644</v>
      </c>
      <c r="AL2072" s="55" t="s">
        <v>1644</v>
      </c>
      <c r="AM2072" s="55" t="s">
        <v>3861</v>
      </c>
      <c r="AN2072" s="55" t="s">
        <v>1644</v>
      </c>
      <c r="AO2072" t="s">
        <v>3842</v>
      </c>
    </row>
    <row r="2073" spans="1:41" x14ac:dyDescent="0.25">
      <c r="A2073" s="56">
        <v>45808</v>
      </c>
      <c r="B2073" s="92" t="s">
        <v>3124</v>
      </c>
      <c r="C2073" s="55" t="s">
        <v>4337</v>
      </c>
      <c r="D2073" s="55" t="s">
        <v>3859</v>
      </c>
      <c r="E2073" s="55" t="s">
        <v>89</v>
      </c>
      <c r="F2073" s="55">
        <v>50900020</v>
      </c>
      <c r="G2073" s="55" t="s">
        <v>492</v>
      </c>
      <c r="H2073" s="55" t="s">
        <v>89</v>
      </c>
      <c r="I2073" s="57">
        <v>520.42999999999995</v>
      </c>
      <c r="J2073" s="57">
        <v>520.42999999999995</v>
      </c>
      <c r="K2073" s="55" t="s">
        <v>4335</v>
      </c>
      <c r="L2073" s="55" t="s">
        <v>1644</v>
      </c>
      <c r="M2073" s="55" t="s">
        <v>4337</v>
      </c>
      <c r="N2073" s="56">
        <v>45808</v>
      </c>
      <c r="O2073" s="55" t="s">
        <v>1644</v>
      </c>
      <c r="P2073" s="55" t="s">
        <v>329</v>
      </c>
      <c r="Q2073" s="55" t="s">
        <v>330</v>
      </c>
      <c r="R2073" s="55" t="s">
        <v>1644</v>
      </c>
      <c r="S2073" s="55" t="s">
        <v>1644</v>
      </c>
      <c r="T2073" s="55" t="s">
        <v>1644</v>
      </c>
      <c r="U2073" s="55" t="s">
        <v>4340</v>
      </c>
      <c r="V2073" s="55" t="s">
        <v>1881</v>
      </c>
      <c r="W2073" s="55" t="s">
        <v>1644</v>
      </c>
      <c r="X2073" s="56"/>
      <c r="Y2073" s="55" t="s">
        <v>1644</v>
      </c>
      <c r="Z2073" s="56"/>
      <c r="AA2073" s="55" t="s">
        <v>1644</v>
      </c>
      <c r="AB2073" s="59">
        <v>8524678</v>
      </c>
      <c r="AC2073" s="55" t="s">
        <v>1554</v>
      </c>
      <c r="AD2073" s="55" t="s">
        <v>1644</v>
      </c>
      <c r="AE2073" s="58">
        <v>0</v>
      </c>
      <c r="AF2073" s="55" t="s">
        <v>1644</v>
      </c>
      <c r="AG2073" s="55" t="s">
        <v>1644</v>
      </c>
      <c r="AH2073" s="55" t="s">
        <v>1644</v>
      </c>
      <c r="AI2073" s="55" t="s">
        <v>1644</v>
      </c>
      <c r="AJ2073" s="55" t="s">
        <v>1644</v>
      </c>
      <c r="AK2073" s="55" t="s">
        <v>1644</v>
      </c>
      <c r="AL2073" s="55" t="s">
        <v>1644</v>
      </c>
      <c r="AM2073" s="55" t="s">
        <v>3861</v>
      </c>
      <c r="AN2073" s="55" t="s">
        <v>1644</v>
      </c>
      <c r="AO2073" t="s">
        <v>3842</v>
      </c>
    </row>
    <row r="2074" spans="1:41" x14ac:dyDescent="0.25">
      <c r="A2074" s="56">
        <v>45808</v>
      </c>
      <c r="B2074" s="92" t="s">
        <v>3124</v>
      </c>
      <c r="C2074" s="55" t="s">
        <v>4337</v>
      </c>
      <c r="D2074" s="55" t="s">
        <v>3859</v>
      </c>
      <c r="E2074" s="55" t="s">
        <v>89</v>
      </c>
      <c r="F2074" s="55">
        <v>50900020</v>
      </c>
      <c r="G2074" s="55" t="s">
        <v>492</v>
      </c>
      <c r="H2074" s="55" t="s">
        <v>89</v>
      </c>
      <c r="I2074" s="57">
        <v>1062.8699999999999</v>
      </c>
      <c r="J2074" s="57">
        <v>1062.8699999999999</v>
      </c>
      <c r="K2074" s="55" t="s">
        <v>4335</v>
      </c>
      <c r="L2074" s="55" t="s">
        <v>1644</v>
      </c>
      <c r="M2074" s="55" t="s">
        <v>4337</v>
      </c>
      <c r="N2074" s="56">
        <v>45808</v>
      </c>
      <c r="O2074" s="55" t="s">
        <v>1644</v>
      </c>
      <c r="P2074" s="55" t="s">
        <v>329</v>
      </c>
      <c r="Q2074" s="55" t="s">
        <v>330</v>
      </c>
      <c r="R2074" s="55" t="s">
        <v>1644</v>
      </c>
      <c r="S2074" s="55" t="s">
        <v>1644</v>
      </c>
      <c r="T2074" s="55" t="s">
        <v>1644</v>
      </c>
      <c r="U2074" s="55" t="s">
        <v>3895</v>
      </c>
      <c r="V2074" s="55" t="s">
        <v>1881</v>
      </c>
      <c r="W2074" s="55" t="s">
        <v>1644</v>
      </c>
      <c r="X2074" s="56"/>
      <c r="Y2074" s="55" t="s">
        <v>1644</v>
      </c>
      <c r="Z2074" s="56"/>
      <c r="AA2074" s="55" t="s">
        <v>1644</v>
      </c>
      <c r="AB2074" s="59">
        <v>17595019</v>
      </c>
      <c r="AC2074" s="55" t="s">
        <v>1554</v>
      </c>
      <c r="AD2074" s="55" t="s">
        <v>1644</v>
      </c>
      <c r="AE2074" s="58">
        <v>0</v>
      </c>
      <c r="AF2074" s="55" t="s">
        <v>1644</v>
      </c>
      <c r="AG2074" s="55" t="s">
        <v>1644</v>
      </c>
      <c r="AH2074" s="55" t="s">
        <v>1644</v>
      </c>
      <c r="AI2074" s="55" t="s">
        <v>1644</v>
      </c>
      <c r="AJ2074" s="55" t="s">
        <v>1644</v>
      </c>
      <c r="AK2074" s="55" t="s">
        <v>1644</v>
      </c>
      <c r="AL2074" s="55" t="s">
        <v>1644</v>
      </c>
      <c r="AM2074" s="55" t="s">
        <v>3861</v>
      </c>
      <c r="AN2074" s="55" t="s">
        <v>1644</v>
      </c>
      <c r="AO2074" t="s">
        <v>3842</v>
      </c>
    </row>
    <row r="2075" spans="1:41" x14ac:dyDescent="0.25">
      <c r="A2075" s="56">
        <v>45808</v>
      </c>
      <c r="B2075" s="92" t="s">
        <v>3124</v>
      </c>
      <c r="C2075" s="55" t="s">
        <v>4337</v>
      </c>
      <c r="D2075" s="55" t="s">
        <v>3859</v>
      </c>
      <c r="E2075" s="55" t="s">
        <v>89</v>
      </c>
      <c r="F2075" s="55">
        <v>50900020</v>
      </c>
      <c r="G2075" s="55" t="s">
        <v>492</v>
      </c>
      <c r="H2075" s="55" t="s">
        <v>89</v>
      </c>
      <c r="I2075" s="57">
        <v>623.83000000000004</v>
      </c>
      <c r="J2075" s="57">
        <v>623.83000000000004</v>
      </c>
      <c r="K2075" s="55" t="s">
        <v>4335</v>
      </c>
      <c r="L2075" s="55" t="s">
        <v>1644</v>
      </c>
      <c r="M2075" s="55" t="s">
        <v>4337</v>
      </c>
      <c r="N2075" s="56">
        <v>45808</v>
      </c>
      <c r="O2075" s="55" t="s">
        <v>1644</v>
      </c>
      <c r="P2075" s="55" t="s">
        <v>329</v>
      </c>
      <c r="Q2075" s="55" t="s">
        <v>330</v>
      </c>
      <c r="R2075" s="55" t="s">
        <v>1644</v>
      </c>
      <c r="S2075" s="55" t="s">
        <v>1644</v>
      </c>
      <c r="T2075" s="55" t="s">
        <v>1644</v>
      </c>
      <c r="U2075" s="55" t="s">
        <v>3877</v>
      </c>
      <c r="V2075" s="55" t="s">
        <v>1881</v>
      </c>
      <c r="W2075" s="55" t="s">
        <v>1644</v>
      </c>
      <c r="X2075" s="56"/>
      <c r="Y2075" s="55" t="s">
        <v>1644</v>
      </c>
      <c r="Z2075" s="56"/>
      <c r="AA2075" s="55" t="s">
        <v>1644</v>
      </c>
      <c r="AB2075" s="59">
        <v>9763395</v>
      </c>
      <c r="AC2075" s="55" t="s">
        <v>1554</v>
      </c>
      <c r="AD2075" s="55" t="s">
        <v>1644</v>
      </c>
      <c r="AE2075" s="58">
        <v>0</v>
      </c>
      <c r="AF2075" s="55" t="s">
        <v>1644</v>
      </c>
      <c r="AG2075" s="55" t="s">
        <v>1644</v>
      </c>
      <c r="AH2075" s="55" t="s">
        <v>1644</v>
      </c>
      <c r="AI2075" s="55" t="s">
        <v>1644</v>
      </c>
      <c r="AJ2075" s="55" t="s">
        <v>1644</v>
      </c>
      <c r="AK2075" s="55" t="s">
        <v>1644</v>
      </c>
      <c r="AL2075" s="55" t="s">
        <v>1644</v>
      </c>
      <c r="AM2075" s="55" t="s">
        <v>3861</v>
      </c>
      <c r="AN2075" s="55" t="s">
        <v>1644</v>
      </c>
      <c r="AO2075" t="s">
        <v>3842</v>
      </c>
    </row>
    <row r="2076" spans="1:41" x14ac:dyDescent="0.25">
      <c r="A2076" s="56">
        <v>45808</v>
      </c>
      <c r="B2076" s="92" t="s">
        <v>3124</v>
      </c>
      <c r="C2076" s="55" t="s">
        <v>4337</v>
      </c>
      <c r="D2076" s="55" t="s">
        <v>3859</v>
      </c>
      <c r="E2076" s="55" t="s">
        <v>89</v>
      </c>
      <c r="F2076" s="55">
        <v>50900020</v>
      </c>
      <c r="G2076" s="55" t="s">
        <v>492</v>
      </c>
      <c r="H2076" s="55" t="s">
        <v>89</v>
      </c>
      <c r="I2076" s="57">
        <v>448.55</v>
      </c>
      <c r="J2076" s="57">
        <v>448.55</v>
      </c>
      <c r="K2076" s="55" t="s">
        <v>4335</v>
      </c>
      <c r="L2076" s="55" t="s">
        <v>1644</v>
      </c>
      <c r="M2076" s="55" t="s">
        <v>4337</v>
      </c>
      <c r="N2076" s="56">
        <v>45808</v>
      </c>
      <c r="O2076" s="55" t="s">
        <v>1644</v>
      </c>
      <c r="P2076" s="55" t="s">
        <v>329</v>
      </c>
      <c r="Q2076" s="55" t="s">
        <v>330</v>
      </c>
      <c r="R2076" s="55" t="s">
        <v>1644</v>
      </c>
      <c r="S2076" s="55" t="s">
        <v>1644</v>
      </c>
      <c r="T2076" s="55" t="s">
        <v>1644</v>
      </c>
      <c r="U2076" s="55" t="s">
        <v>4341</v>
      </c>
      <c r="V2076" s="55" t="s">
        <v>1881</v>
      </c>
      <c r="W2076" s="55" t="s">
        <v>1644</v>
      </c>
      <c r="X2076" s="56"/>
      <c r="Y2076" s="55" t="s">
        <v>1644</v>
      </c>
      <c r="Z2076" s="56"/>
      <c r="AA2076" s="55" t="s">
        <v>1644</v>
      </c>
      <c r="AB2076" s="59">
        <v>7405547</v>
      </c>
      <c r="AC2076" s="55" t="s">
        <v>1554</v>
      </c>
      <c r="AD2076" s="55" t="s">
        <v>1644</v>
      </c>
      <c r="AE2076" s="58">
        <v>0</v>
      </c>
      <c r="AF2076" s="55" t="s">
        <v>1644</v>
      </c>
      <c r="AG2076" s="55" t="s">
        <v>1644</v>
      </c>
      <c r="AH2076" s="55" t="s">
        <v>1644</v>
      </c>
      <c r="AI2076" s="55" t="s">
        <v>1644</v>
      </c>
      <c r="AJ2076" s="55" t="s">
        <v>1644</v>
      </c>
      <c r="AK2076" s="55" t="s">
        <v>1644</v>
      </c>
      <c r="AL2076" s="55" t="s">
        <v>1644</v>
      </c>
      <c r="AM2076" s="55" t="s">
        <v>3861</v>
      </c>
      <c r="AN2076" s="55" t="s">
        <v>1644</v>
      </c>
      <c r="AO2076" t="s">
        <v>3842</v>
      </c>
    </row>
    <row r="2077" spans="1:41" x14ac:dyDescent="0.25">
      <c r="A2077" s="56">
        <v>45808</v>
      </c>
      <c r="B2077" s="92" t="s">
        <v>3124</v>
      </c>
      <c r="C2077" s="55" t="s">
        <v>4337</v>
      </c>
      <c r="D2077" s="55" t="s">
        <v>3859</v>
      </c>
      <c r="E2077" s="55" t="s">
        <v>89</v>
      </c>
      <c r="F2077" s="55">
        <v>50900020</v>
      </c>
      <c r="G2077" s="55" t="s">
        <v>492</v>
      </c>
      <c r="H2077" s="55" t="s">
        <v>89</v>
      </c>
      <c r="I2077" s="57">
        <v>576.75</v>
      </c>
      <c r="J2077" s="57">
        <v>576.75</v>
      </c>
      <c r="K2077" s="55" t="s">
        <v>4335</v>
      </c>
      <c r="L2077" s="55" t="s">
        <v>1644</v>
      </c>
      <c r="M2077" s="55" t="s">
        <v>4337</v>
      </c>
      <c r="N2077" s="56">
        <v>45808</v>
      </c>
      <c r="O2077" s="55" t="s">
        <v>1644</v>
      </c>
      <c r="P2077" s="55" t="s">
        <v>329</v>
      </c>
      <c r="Q2077" s="55" t="s">
        <v>330</v>
      </c>
      <c r="R2077" s="55" t="s">
        <v>1644</v>
      </c>
      <c r="S2077" s="55" t="s">
        <v>1644</v>
      </c>
      <c r="T2077" s="55" t="s">
        <v>1644</v>
      </c>
      <c r="U2077" s="55" t="s">
        <v>4342</v>
      </c>
      <c r="V2077" s="55" t="s">
        <v>1881</v>
      </c>
      <c r="W2077" s="55" t="s">
        <v>1644</v>
      </c>
      <c r="X2077" s="56"/>
      <c r="Y2077" s="55" t="s">
        <v>1644</v>
      </c>
      <c r="Z2077" s="56"/>
      <c r="AA2077" s="55" t="s">
        <v>1644</v>
      </c>
      <c r="AB2077" s="59">
        <v>9522165</v>
      </c>
      <c r="AC2077" s="55" t="s">
        <v>1554</v>
      </c>
      <c r="AD2077" s="55" t="s">
        <v>1644</v>
      </c>
      <c r="AE2077" s="58">
        <v>0</v>
      </c>
      <c r="AF2077" s="55" t="s">
        <v>1644</v>
      </c>
      <c r="AG2077" s="55" t="s">
        <v>1644</v>
      </c>
      <c r="AH2077" s="55" t="s">
        <v>1644</v>
      </c>
      <c r="AI2077" s="55" t="s">
        <v>1644</v>
      </c>
      <c r="AJ2077" s="55" t="s">
        <v>1644</v>
      </c>
      <c r="AK2077" s="55" t="s">
        <v>1644</v>
      </c>
      <c r="AL2077" s="55" t="s">
        <v>1644</v>
      </c>
      <c r="AM2077" s="55" t="s">
        <v>3861</v>
      </c>
      <c r="AN2077" s="55" t="s">
        <v>1644</v>
      </c>
      <c r="AO2077" t="s">
        <v>3842</v>
      </c>
    </row>
    <row r="2078" spans="1:41" x14ac:dyDescent="0.25">
      <c r="A2078" s="56">
        <v>45808</v>
      </c>
      <c r="B2078" s="92" t="s">
        <v>3124</v>
      </c>
      <c r="C2078" s="55" t="s">
        <v>4337</v>
      </c>
      <c r="D2078" s="55" t="s">
        <v>3859</v>
      </c>
      <c r="E2078" s="55" t="s">
        <v>89</v>
      </c>
      <c r="F2078" s="55">
        <v>50900020</v>
      </c>
      <c r="G2078" s="55" t="s">
        <v>492</v>
      </c>
      <c r="H2078" s="55" t="s">
        <v>89</v>
      </c>
      <c r="I2078" s="57">
        <v>1362.74</v>
      </c>
      <c r="J2078" s="57">
        <v>1362.74</v>
      </c>
      <c r="K2078" s="55" t="s">
        <v>4335</v>
      </c>
      <c r="L2078" s="55" t="s">
        <v>1644</v>
      </c>
      <c r="M2078" s="55" t="s">
        <v>4337</v>
      </c>
      <c r="N2078" s="56">
        <v>45808</v>
      </c>
      <c r="O2078" s="55" t="s">
        <v>1644</v>
      </c>
      <c r="P2078" s="55" t="s">
        <v>329</v>
      </c>
      <c r="Q2078" s="55" t="s">
        <v>330</v>
      </c>
      <c r="R2078" s="55" t="s">
        <v>1644</v>
      </c>
      <c r="S2078" s="55" t="s">
        <v>1644</v>
      </c>
      <c r="T2078" s="55" t="s">
        <v>1644</v>
      </c>
      <c r="U2078" s="55" t="s">
        <v>3961</v>
      </c>
      <c r="V2078" s="55" t="s">
        <v>1881</v>
      </c>
      <c r="W2078" s="55" t="s">
        <v>1644</v>
      </c>
      <c r="X2078" s="56"/>
      <c r="Y2078" s="55" t="s">
        <v>1644</v>
      </c>
      <c r="Z2078" s="56"/>
      <c r="AA2078" s="55" t="s">
        <v>1644</v>
      </c>
      <c r="AB2078" s="59">
        <v>21186917</v>
      </c>
      <c r="AC2078" s="55" t="s">
        <v>1554</v>
      </c>
      <c r="AD2078" s="55" t="s">
        <v>1644</v>
      </c>
      <c r="AE2078" s="58">
        <v>0</v>
      </c>
      <c r="AF2078" s="55" t="s">
        <v>1644</v>
      </c>
      <c r="AG2078" s="55" t="s">
        <v>1644</v>
      </c>
      <c r="AH2078" s="55" t="s">
        <v>1644</v>
      </c>
      <c r="AI2078" s="55" t="s">
        <v>1644</v>
      </c>
      <c r="AJ2078" s="55" t="s">
        <v>1644</v>
      </c>
      <c r="AK2078" s="55" t="s">
        <v>1644</v>
      </c>
      <c r="AL2078" s="55" t="s">
        <v>1644</v>
      </c>
      <c r="AM2078" s="55" t="s">
        <v>3861</v>
      </c>
      <c r="AN2078" s="55" t="s">
        <v>1644</v>
      </c>
      <c r="AO2078" t="s">
        <v>3842</v>
      </c>
    </row>
    <row r="2079" spans="1:41" x14ac:dyDescent="0.25">
      <c r="A2079" s="56">
        <v>45808</v>
      </c>
      <c r="B2079" s="92" t="s">
        <v>3124</v>
      </c>
      <c r="C2079" s="55" t="s">
        <v>4337</v>
      </c>
      <c r="D2079" s="55" t="s">
        <v>3859</v>
      </c>
      <c r="E2079" s="55" t="s">
        <v>89</v>
      </c>
      <c r="F2079" s="55">
        <v>50900020</v>
      </c>
      <c r="G2079" s="55" t="s">
        <v>492</v>
      </c>
      <c r="H2079" s="55" t="s">
        <v>89</v>
      </c>
      <c r="I2079" s="57">
        <v>520.42999999999995</v>
      </c>
      <c r="J2079" s="57">
        <v>520.42999999999995</v>
      </c>
      <c r="K2079" s="55" t="s">
        <v>4335</v>
      </c>
      <c r="L2079" s="55" t="s">
        <v>1644</v>
      </c>
      <c r="M2079" s="55" t="s">
        <v>4337</v>
      </c>
      <c r="N2079" s="56">
        <v>45808</v>
      </c>
      <c r="O2079" s="55" t="s">
        <v>1644</v>
      </c>
      <c r="P2079" s="55" t="s">
        <v>329</v>
      </c>
      <c r="Q2079" s="55" t="s">
        <v>330</v>
      </c>
      <c r="R2079" s="55" t="s">
        <v>1644</v>
      </c>
      <c r="S2079" s="55" t="s">
        <v>1644</v>
      </c>
      <c r="T2079" s="55" t="s">
        <v>1644</v>
      </c>
      <c r="U2079" s="55" t="s">
        <v>4343</v>
      </c>
      <c r="V2079" s="55" t="s">
        <v>1881</v>
      </c>
      <c r="W2079" s="55" t="s">
        <v>1644</v>
      </c>
      <c r="X2079" s="56"/>
      <c r="Y2079" s="55" t="s">
        <v>1644</v>
      </c>
      <c r="Z2079" s="56"/>
      <c r="AA2079" s="55" t="s">
        <v>1644</v>
      </c>
      <c r="AB2079" s="59">
        <v>8524678</v>
      </c>
      <c r="AC2079" s="55" t="s">
        <v>1554</v>
      </c>
      <c r="AD2079" s="55" t="s">
        <v>1644</v>
      </c>
      <c r="AE2079" s="58">
        <v>0</v>
      </c>
      <c r="AF2079" s="55" t="s">
        <v>1644</v>
      </c>
      <c r="AG2079" s="55" t="s">
        <v>1644</v>
      </c>
      <c r="AH2079" s="55" t="s">
        <v>1644</v>
      </c>
      <c r="AI2079" s="55" t="s">
        <v>1644</v>
      </c>
      <c r="AJ2079" s="55" t="s">
        <v>1644</v>
      </c>
      <c r="AK2079" s="55" t="s">
        <v>1644</v>
      </c>
      <c r="AL2079" s="55" t="s">
        <v>1644</v>
      </c>
      <c r="AM2079" s="55" t="s">
        <v>3861</v>
      </c>
      <c r="AN2079" s="55" t="s">
        <v>1644</v>
      </c>
      <c r="AO2079" t="s">
        <v>3842</v>
      </c>
    </row>
    <row r="2080" spans="1:41" x14ac:dyDescent="0.25">
      <c r="A2080" s="56">
        <v>45808</v>
      </c>
      <c r="B2080" s="92" t="s">
        <v>3124</v>
      </c>
      <c r="C2080" s="55" t="s">
        <v>4337</v>
      </c>
      <c r="D2080" s="55" t="s">
        <v>3859</v>
      </c>
      <c r="E2080" s="55" t="s">
        <v>89</v>
      </c>
      <c r="F2080" s="55">
        <v>50900020</v>
      </c>
      <c r="G2080" s="55" t="s">
        <v>492</v>
      </c>
      <c r="H2080" s="55" t="s">
        <v>89</v>
      </c>
      <c r="I2080" s="57">
        <v>493.22</v>
      </c>
      <c r="J2080" s="57">
        <v>493.22</v>
      </c>
      <c r="K2080" s="55" t="s">
        <v>4335</v>
      </c>
      <c r="L2080" s="55" t="s">
        <v>1644</v>
      </c>
      <c r="M2080" s="55" t="s">
        <v>4337</v>
      </c>
      <c r="N2080" s="56">
        <v>45808</v>
      </c>
      <c r="O2080" s="55" t="s">
        <v>1644</v>
      </c>
      <c r="P2080" s="55" t="s">
        <v>329</v>
      </c>
      <c r="Q2080" s="55" t="s">
        <v>330</v>
      </c>
      <c r="R2080" s="55" t="s">
        <v>1644</v>
      </c>
      <c r="S2080" s="55" t="s">
        <v>1644</v>
      </c>
      <c r="T2080" s="55" t="s">
        <v>1644</v>
      </c>
      <c r="U2080" s="55" t="s">
        <v>3932</v>
      </c>
      <c r="V2080" s="55" t="s">
        <v>1881</v>
      </c>
      <c r="W2080" s="55" t="s">
        <v>1644</v>
      </c>
      <c r="X2080" s="56"/>
      <c r="Y2080" s="55" t="s">
        <v>1644</v>
      </c>
      <c r="Z2080" s="56"/>
      <c r="AA2080" s="55" t="s">
        <v>1644</v>
      </c>
      <c r="AB2080" s="59">
        <v>7756039</v>
      </c>
      <c r="AC2080" s="55" t="s">
        <v>1554</v>
      </c>
      <c r="AD2080" s="55" t="s">
        <v>1644</v>
      </c>
      <c r="AE2080" s="58">
        <v>0</v>
      </c>
      <c r="AF2080" s="55" t="s">
        <v>1644</v>
      </c>
      <c r="AG2080" s="55" t="s">
        <v>1644</v>
      </c>
      <c r="AH2080" s="55" t="s">
        <v>1644</v>
      </c>
      <c r="AI2080" s="55" t="s">
        <v>1644</v>
      </c>
      <c r="AJ2080" s="55" t="s">
        <v>1644</v>
      </c>
      <c r="AK2080" s="55" t="s">
        <v>1644</v>
      </c>
      <c r="AL2080" s="55" t="s">
        <v>1644</v>
      </c>
      <c r="AM2080" s="55" t="s">
        <v>3861</v>
      </c>
      <c r="AN2080" s="55" t="s">
        <v>1644</v>
      </c>
      <c r="AO2080" t="s">
        <v>3842</v>
      </c>
    </row>
    <row r="2081" spans="1:41" x14ac:dyDescent="0.25">
      <c r="A2081" s="56">
        <v>45808</v>
      </c>
      <c r="B2081" s="92" t="s">
        <v>3124</v>
      </c>
      <c r="C2081" s="55" t="s">
        <v>4337</v>
      </c>
      <c r="D2081" s="55" t="s">
        <v>3859</v>
      </c>
      <c r="E2081" s="55" t="s">
        <v>89</v>
      </c>
      <c r="F2081" s="55">
        <v>50900020</v>
      </c>
      <c r="G2081" s="55" t="s">
        <v>492</v>
      </c>
      <c r="H2081" s="55" t="s">
        <v>89</v>
      </c>
      <c r="I2081" s="57">
        <v>1062.8699999999999</v>
      </c>
      <c r="J2081" s="57">
        <v>1062.8699999999999</v>
      </c>
      <c r="K2081" s="55" t="s">
        <v>4335</v>
      </c>
      <c r="L2081" s="55" t="s">
        <v>1644</v>
      </c>
      <c r="M2081" s="55" t="s">
        <v>4337</v>
      </c>
      <c r="N2081" s="56">
        <v>45808</v>
      </c>
      <c r="O2081" s="55" t="s">
        <v>1644</v>
      </c>
      <c r="P2081" s="55" t="s">
        <v>329</v>
      </c>
      <c r="Q2081" s="55" t="s">
        <v>330</v>
      </c>
      <c r="R2081" s="55" t="s">
        <v>1644</v>
      </c>
      <c r="S2081" s="55" t="s">
        <v>1644</v>
      </c>
      <c r="T2081" s="55" t="s">
        <v>1644</v>
      </c>
      <c r="U2081" s="55" t="s">
        <v>3912</v>
      </c>
      <c r="V2081" s="55" t="s">
        <v>1881</v>
      </c>
      <c r="W2081" s="55" t="s">
        <v>1644</v>
      </c>
      <c r="X2081" s="56"/>
      <c r="Y2081" s="55" t="s">
        <v>1644</v>
      </c>
      <c r="Z2081" s="56"/>
      <c r="AA2081" s="55" t="s">
        <v>1644</v>
      </c>
      <c r="AB2081" s="59">
        <v>17595019</v>
      </c>
      <c r="AC2081" s="55" t="s">
        <v>1554</v>
      </c>
      <c r="AD2081" s="55" t="s">
        <v>1644</v>
      </c>
      <c r="AE2081" s="58">
        <v>0</v>
      </c>
      <c r="AF2081" s="55" t="s">
        <v>1644</v>
      </c>
      <c r="AG2081" s="55" t="s">
        <v>1644</v>
      </c>
      <c r="AH2081" s="55" t="s">
        <v>1644</v>
      </c>
      <c r="AI2081" s="55" t="s">
        <v>1644</v>
      </c>
      <c r="AJ2081" s="55" t="s">
        <v>1644</v>
      </c>
      <c r="AK2081" s="55" t="s">
        <v>1644</v>
      </c>
      <c r="AL2081" s="55" t="s">
        <v>1644</v>
      </c>
      <c r="AM2081" s="55" t="s">
        <v>3861</v>
      </c>
      <c r="AN2081" s="55" t="s">
        <v>1644</v>
      </c>
      <c r="AO2081" t="s">
        <v>3842</v>
      </c>
    </row>
    <row r="2082" spans="1:41" x14ac:dyDescent="0.25">
      <c r="A2082" s="56">
        <v>45808</v>
      </c>
      <c r="B2082" s="92" t="s">
        <v>3124</v>
      </c>
      <c r="C2082" s="55" t="s">
        <v>4337</v>
      </c>
      <c r="D2082" s="55" t="s">
        <v>3859</v>
      </c>
      <c r="E2082" s="55" t="s">
        <v>89</v>
      </c>
      <c r="F2082" s="55">
        <v>50900020</v>
      </c>
      <c r="G2082" s="55" t="s">
        <v>492</v>
      </c>
      <c r="H2082" s="55" t="s">
        <v>89</v>
      </c>
      <c r="I2082" s="57">
        <v>552.91</v>
      </c>
      <c r="J2082" s="57">
        <v>552.91</v>
      </c>
      <c r="K2082" s="55" t="s">
        <v>4335</v>
      </c>
      <c r="L2082" s="55" t="s">
        <v>1644</v>
      </c>
      <c r="M2082" s="55" t="s">
        <v>4337</v>
      </c>
      <c r="N2082" s="56">
        <v>45808</v>
      </c>
      <c r="O2082" s="55" t="s">
        <v>1644</v>
      </c>
      <c r="P2082" s="55" t="s">
        <v>329</v>
      </c>
      <c r="Q2082" s="55" t="s">
        <v>330</v>
      </c>
      <c r="R2082" s="55" t="s">
        <v>1644</v>
      </c>
      <c r="S2082" s="55" t="s">
        <v>1644</v>
      </c>
      <c r="T2082" s="55" t="s">
        <v>1644</v>
      </c>
      <c r="U2082" s="55" t="s">
        <v>3897</v>
      </c>
      <c r="V2082" s="55" t="s">
        <v>1881</v>
      </c>
      <c r="W2082" s="55" t="s">
        <v>1644</v>
      </c>
      <c r="X2082" s="56"/>
      <c r="Y2082" s="55" t="s">
        <v>1644</v>
      </c>
      <c r="Z2082" s="56"/>
      <c r="AA2082" s="55" t="s">
        <v>1644</v>
      </c>
      <c r="AB2082" s="59">
        <v>8704220</v>
      </c>
      <c r="AC2082" s="55" t="s">
        <v>1554</v>
      </c>
      <c r="AD2082" s="55" t="s">
        <v>1644</v>
      </c>
      <c r="AE2082" s="58">
        <v>0</v>
      </c>
      <c r="AF2082" s="55" t="s">
        <v>1644</v>
      </c>
      <c r="AG2082" s="55" t="s">
        <v>1644</v>
      </c>
      <c r="AH2082" s="55" t="s">
        <v>1644</v>
      </c>
      <c r="AI2082" s="55" t="s">
        <v>1644</v>
      </c>
      <c r="AJ2082" s="55" t="s">
        <v>1644</v>
      </c>
      <c r="AK2082" s="55" t="s">
        <v>1644</v>
      </c>
      <c r="AL2082" s="55" t="s">
        <v>1644</v>
      </c>
      <c r="AM2082" s="55" t="s">
        <v>3861</v>
      </c>
      <c r="AN2082" s="55" t="s">
        <v>1644</v>
      </c>
      <c r="AO2082" t="s">
        <v>3842</v>
      </c>
    </row>
    <row r="2083" spans="1:41" x14ac:dyDescent="0.25">
      <c r="A2083" s="56">
        <v>45808</v>
      </c>
      <c r="B2083" s="92" t="s">
        <v>3124</v>
      </c>
      <c r="C2083" s="55" t="s">
        <v>4337</v>
      </c>
      <c r="D2083" s="55" t="s">
        <v>3859</v>
      </c>
      <c r="E2083" s="55" t="s">
        <v>89</v>
      </c>
      <c r="F2083" s="55">
        <v>50900020</v>
      </c>
      <c r="G2083" s="55" t="s">
        <v>492</v>
      </c>
      <c r="H2083" s="55" t="s">
        <v>89</v>
      </c>
      <c r="I2083" s="57">
        <v>246.61</v>
      </c>
      <c r="J2083" s="57">
        <v>246.61</v>
      </c>
      <c r="K2083" s="55" t="s">
        <v>4335</v>
      </c>
      <c r="L2083" s="55" t="s">
        <v>1644</v>
      </c>
      <c r="M2083" s="55" t="s">
        <v>4337</v>
      </c>
      <c r="N2083" s="56">
        <v>45808</v>
      </c>
      <c r="O2083" s="55" t="s">
        <v>1644</v>
      </c>
      <c r="P2083" s="55" t="s">
        <v>329</v>
      </c>
      <c r="Q2083" s="55" t="s">
        <v>330</v>
      </c>
      <c r="R2083" s="55" t="s">
        <v>1644</v>
      </c>
      <c r="S2083" s="55" t="s">
        <v>1644</v>
      </c>
      <c r="T2083" s="55" t="s">
        <v>1644</v>
      </c>
      <c r="U2083" s="55" t="s">
        <v>3951</v>
      </c>
      <c r="V2083" s="55" t="s">
        <v>1881</v>
      </c>
      <c r="W2083" s="55" t="s">
        <v>1644</v>
      </c>
      <c r="X2083" s="56"/>
      <c r="Y2083" s="55" t="s">
        <v>1644</v>
      </c>
      <c r="Z2083" s="56"/>
      <c r="AA2083" s="55" t="s">
        <v>1644</v>
      </c>
      <c r="AB2083" s="59">
        <v>3859662</v>
      </c>
      <c r="AC2083" s="55" t="s">
        <v>1554</v>
      </c>
      <c r="AD2083" s="55" t="s">
        <v>1644</v>
      </c>
      <c r="AE2083" s="58">
        <v>0</v>
      </c>
      <c r="AF2083" s="55" t="s">
        <v>1644</v>
      </c>
      <c r="AG2083" s="55" t="s">
        <v>1644</v>
      </c>
      <c r="AH2083" s="55" t="s">
        <v>1644</v>
      </c>
      <c r="AI2083" s="55" t="s">
        <v>1644</v>
      </c>
      <c r="AJ2083" s="55" t="s">
        <v>1644</v>
      </c>
      <c r="AK2083" s="55" t="s">
        <v>1644</v>
      </c>
      <c r="AL2083" s="55" t="s">
        <v>1644</v>
      </c>
      <c r="AM2083" s="55" t="s">
        <v>3861</v>
      </c>
      <c r="AN2083" s="55" t="s">
        <v>1644</v>
      </c>
      <c r="AO2083" t="s">
        <v>3842</v>
      </c>
    </row>
    <row r="2084" spans="1:41" x14ac:dyDescent="0.25">
      <c r="A2084" s="56">
        <v>45808</v>
      </c>
      <c r="B2084" s="92" t="s">
        <v>3124</v>
      </c>
      <c r="C2084" s="55" t="s">
        <v>4337</v>
      </c>
      <c r="D2084" s="55" t="s">
        <v>3859</v>
      </c>
      <c r="E2084" s="55" t="s">
        <v>89</v>
      </c>
      <c r="F2084" s="55">
        <v>50900020</v>
      </c>
      <c r="G2084" s="55" t="s">
        <v>492</v>
      </c>
      <c r="H2084" s="55" t="s">
        <v>89</v>
      </c>
      <c r="I2084" s="57">
        <v>560.75</v>
      </c>
      <c r="J2084" s="57">
        <v>560.75</v>
      </c>
      <c r="K2084" s="55" t="s">
        <v>4335</v>
      </c>
      <c r="L2084" s="55" t="s">
        <v>1644</v>
      </c>
      <c r="M2084" s="55" t="s">
        <v>4337</v>
      </c>
      <c r="N2084" s="56">
        <v>45808</v>
      </c>
      <c r="O2084" s="55" t="s">
        <v>1644</v>
      </c>
      <c r="P2084" s="55" t="s">
        <v>329</v>
      </c>
      <c r="Q2084" s="55" t="s">
        <v>330</v>
      </c>
      <c r="R2084" s="55" t="s">
        <v>1644</v>
      </c>
      <c r="S2084" s="55" t="s">
        <v>1644</v>
      </c>
      <c r="T2084" s="55" t="s">
        <v>1644</v>
      </c>
      <c r="U2084" s="55" t="s">
        <v>3862</v>
      </c>
      <c r="V2084" s="55" t="s">
        <v>1881</v>
      </c>
      <c r="W2084" s="55" t="s">
        <v>1644</v>
      </c>
      <c r="X2084" s="56"/>
      <c r="Y2084" s="55" t="s">
        <v>1644</v>
      </c>
      <c r="Z2084" s="56"/>
      <c r="AA2084" s="55" t="s">
        <v>1644</v>
      </c>
      <c r="AB2084" s="59">
        <v>9282702</v>
      </c>
      <c r="AC2084" s="55" t="s">
        <v>1554</v>
      </c>
      <c r="AD2084" s="55" t="s">
        <v>1644</v>
      </c>
      <c r="AE2084" s="58">
        <v>0</v>
      </c>
      <c r="AF2084" s="55" t="s">
        <v>1644</v>
      </c>
      <c r="AG2084" s="55" t="s">
        <v>1644</v>
      </c>
      <c r="AH2084" s="55" t="s">
        <v>1644</v>
      </c>
      <c r="AI2084" s="55" t="s">
        <v>1644</v>
      </c>
      <c r="AJ2084" s="55" t="s">
        <v>1644</v>
      </c>
      <c r="AK2084" s="55" t="s">
        <v>1644</v>
      </c>
      <c r="AL2084" s="55" t="s">
        <v>1644</v>
      </c>
      <c r="AM2084" s="55" t="s">
        <v>3861</v>
      </c>
      <c r="AN2084" s="55" t="s">
        <v>1644</v>
      </c>
      <c r="AO2084" t="s">
        <v>3842</v>
      </c>
    </row>
    <row r="2085" spans="1:41" x14ac:dyDescent="0.25">
      <c r="A2085" s="56">
        <v>45808</v>
      </c>
      <c r="B2085" s="92" t="s">
        <v>3124</v>
      </c>
      <c r="C2085" s="55" t="s">
        <v>4337</v>
      </c>
      <c r="D2085" s="55" t="s">
        <v>3859</v>
      </c>
      <c r="E2085" s="55" t="s">
        <v>89</v>
      </c>
      <c r="F2085" s="55">
        <v>50900020</v>
      </c>
      <c r="G2085" s="55" t="s">
        <v>492</v>
      </c>
      <c r="H2085" s="55" t="s">
        <v>89</v>
      </c>
      <c r="I2085" s="57">
        <v>371.91</v>
      </c>
      <c r="J2085" s="57">
        <v>371.91</v>
      </c>
      <c r="K2085" s="55" t="s">
        <v>4335</v>
      </c>
      <c r="L2085" s="55" t="s">
        <v>1644</v>
      </c>
      <c r="M2085" s="55" t="s">
        <v>4337</v>
      </c>
      <c r="N2085" s="56">
        <v>45808</v>
      </c>
      <c r="O2085" s="55" t="s">
        <v>1644</v>
      </c>
      <c r="P2085" s="55" t="s">
        <v>329</v>
      </c>
      <c r="Q2085" s="55" t="s">
        <v>330</v>
      </c>
      <c r="R2085" s="55" t="s">
        <v>1644</v>
      </c>
      <c r="S2085" s="55" t="s">
        <v>1644</v>
      </c>
      <c r="T2085" s="55" t="s">
        <v>1644</v>
      </c>
      <c r="U2085" s="55" t="s">
        <v>3901</v>
      </c>
      <c r="V2085" s="55" t="s">
        <v>1881</v>
      </c>
      <c r="W2085" s="55" t="s">
        <v>1644</v>
      </c>
      <c r="X2085" s="56"/>
      <c r="Y2085" s="55" t="s">
        <v>1644</v>
      </c>
      <c r="Z2085" s="56"/>
      <c r="AA2085" s="55" t="s">
        <v>1644</v>
      </c>
      <c r="AB2085" s="59">
        <v>6156808</v>
      </c>
      <c r="AC2085" s="55" t="s">
        <v>1554</v>
      </c>
      <c r="AD2085" s="55" t="s">
        <v>1644</v>
      </c>
      <c r="AE2085" s="58">
        <v>0</v>
      </c>
      <c r="AF2085" s="55" t="s">
        <v>1644</v>
      </c>
      <c r="AG2085" s="55" t="s">
        <v>1644</v>
      </c>
      <c r="AH2085" s="55" t="s">
        <v>1644</v>
      </c>
      <c r="AI2085" s="55" t="s">
        <v>1644</v>
      </c>
      <c r="AJ2085" s="55" t="s">
        <v>1644</v>
      </c>
      <c r="AK2085" s="55" t="s">
        <v>1644</v>
      </c>
      <c r="AL2085" s="55" t="s">
        <v>1644</v>
      </c>
      <c r="AM2085" s="55" t="s">
        <v>3861</v>
      </c>
      <c r="AN2085" s="55" t="s">
        <v>1644</v>
      </c>
      <c r="AO2085" t="s">
        <v>3842</v>
      </c>
    </row>
    <row r="2086" spans="1:41" x14ac:dyDescent="0.25">
      <c r="A2086" s="56">
        <v>45808</v>
      </c>
      <c r="B2086" s="92" t="s">
        <v>3124</v>
      </c>
      <c r="C2086" s="55" t="s">
        <v>4337</v>
      </c>
      <c r="D2086" s="55" t="s">
        <v>3859</v>
      </c>
      <c r="E2086" s="55" t="s">
        <v>89</v>
      </c>
      <c r="F2086" s="55">
        <v>50900020</v>
      </c>
      <c r="G2086" s="55" t="s">
        <v>492</v>
      </c>
      <c r="H2086" s="55" t="s">
        <v>89</v>
      </c>
      <c r="I2086" s="57">
        <v>284.48</v>
      </c>
      <c r="J2086" s="57">
        <v>284.48</v>
      </c>
      <c r="K2086" s="55" t="s">
        <v>4335</v>
      </c>
      <c r="L2086" s="55" t="s">
        <v>1644</v>
      </c>
      <c r="M2086" s="55" t="s">
        <v>4337</v>
      </c>
      <c r="N2086" s="56">
        <v>45808</v>
      </c>
      <c r="O2086" s="55" t="s">
        <v>1644</v>
      </c>
      <c r="P2086" s="55" t="s">
        <v>329</v>
      </c>
      <c r="Q2086" s="55" t="s">
        <v>330</v>
      </c>
      <c r="R2086" s="55" t="s">
        <v>1644</v>
      </c>
      <c r="S2086" s="55" t="s">
        <v>1644</v>
      </c>
      <c r="T2086" s="55" t="s">
        <v>1644</v>
      </c>
      <c r="U2086" s="55" t="s">
        <v>4014</v>
      </c>
      <c r="V2086" s="55" t="s">
        <v>1881</v>
      </c>
      <c r="W2086" s="55" t="s">
        <v>1644</v>
      </c>
      <c r="X2086" s="56"/>
      <c r="Y2086" s="55" t="s">
        <v>1644</v>
      </c>
      <c r="Z2086" s="56"/>
      <c r="AA2086" s="55" t="s">
        <v>1644</v>
      </c>
      <c r="AB2086" s="59">
        <v>4423934</v>
      </c>
      <c r="AC2086" s="55" t="s">
        <v>1554</v>
      </c>
      <c r="AD2086" s="55" t="s">
        <v>1644</v>
      </c>
      <c r="AE2086" s="58">
        <v>0</v>
      </c>
      <c r="AF2086" s="55" t="s">
        <v>1644</v>
      </c>
      <c r="AG2086" s="55" t="s">
        <v>1644</v>
      </c>
      <c r="AH2086" s="55" t="s">
        <v>1644</v>
      </c>
      <c r="AI2086" s="55" t="s">
        <v>1644</v>
      </c>
      <c r="AJ2086" s="55" t="s">
        <v>1644</v>
      </c>
      <c r="AK2086" s="55" t="s">
        <v>1644</v>
      </c>
      <c r="AL2086" s="55" t="s">
        <v>1644</v>
      </c>
      <c r="AM2086" s="55" t="s">
        <v>3861</v>
      </c>
      <c r="AN2086" s="55" t="s">
        <v>1644</v>
      </c>
      <c r="AO2086" t="s">
        <v>3842</v>
      </c>
    </row>
    <row r="2087" spans="1:41" x14ac:dyDescent="0.25">
      <c r="A2087" s="56">
        <v>45808</v>
      </c>
      <c r="B2087" s="92" t="s">
        <v>3124</v>
      </c>
      <c r="C2087" s="55" t="s">
        <v>4337</v>
      </c>
      <c r="D2087" s="55" t="s">
        <v>3859</v>
      </c>
      <c r="E2087" s="55" t="s">
        <v>89</v>
      </c>
      <c r="F2087" s="55">
        <v>50900020</v>
      </c>
      <c r="G2087" s="55" t="s">
        <v>492</v>
      </c>
      <c r="H2087" s="55" t="s">
        <v>89</v>
      </c>
      <c r="I2087" s="57">
        <v>284.48</v>
      </c>
      <c r="J2087" s="57">
        <v>284.48</v>
      </c>
      <c r="K2087" s="55" t="s">
        <v>4335</v>
      </c>
      <c r="L2087" s="55" t="s">
        <v>1644</v>
      </c>
      <c r="M2087" s="55" t="s">
        <v>4337</v>
      </c>
      <c r="N2087" s="56">
        <v>45808</v>
      </c>
      <c r="O2087" s="55" t="s">
        <v>1644</v>
      </c>
      <c r="P2087" s="55" t="s">
        <v>329</v>
      </c>
      <c r="Q2087" s="55" t="s">
        <v>330</v>
      </c>
      <c r="R2087" s="55" t="s">
        <v>1644</v>
      </c>
      <c r="S2087" s="55" t="s">
        <v>1644</v>
      </c>
      <c r="T2087" s="55" t="s">
        <v>1644</v>
      </c>
      <c r="U2087" s="55" t="s">
        <v>3925</v>
      </c>
      <c r="V2087" s="55" t="s">
        <v>1881</v>
      </c>
      <c r="W2087" s="55" t="s">
        <v>1644</v>
      </c>
      <c r="X2087" s="56"/>
      <c r="Y2087" s="55" t="s">
        <v>1644</v>
      </c>
      <c r="Z2087" s="56"/>
      <c r="AA2087" s="55" t="s">
        <v>1644</v>
      </c>
      <c r="AB2087" s="59">
        <v>4452246</v>
      </c>
      <c r="AC2087" s="55" t="s">
        <v>1554</v>
      </c>
      <c r="AD2087" s="55" t="s">
        <v>1644</v>
      </c>
      <c r="AE2087" s="58">
        <v>0</v>
      </c>
      <c r="AF2087" s="55" t="s">
        <v>1644</v>
      </c>
      <c r="AG2087" s="55" t="s">
        <v>1644</v>
      </c>
      <c r="AH2087" s="55" t="s">
        <v>1644</v>
      </c>
      <c r="AI2087" s="55" t="s">
        <v>1644</v>
      </c>
      <c r="AJ2087" s="55" t="s">
        <v>1644</v>
      </c>
      <c r="AK2087" s="55" t="s">
        <v>1644</v>
      </c>
      <c r="AL2087" s="55" t="s">
        <v>1644</v>
      </c>
      <c r="AM2087" s="55" t="s">
        <v>3861</v>
      </c>
      <c r="AN2087" s="55" t="s">
        <v>1644</v>
      </c>
      <c r="AO2087" t="s">
        <v>3842</v>
      </c>
    </row>
    <row r="2088" spans="1:41" x14ac:dyDescent="0.25">
      <c r="A2088" s="56">
        <v>45808</v>
      </c>
      <c r="B2088" s="92" t="s">
        <v>3124</v>
      </c>
      <c r="C2088" s="55" t="s">
        <v>4337</v>
      </c>
      <c r="D2088" s="55" t="s">
        <v>3859</v>
      </c>
      <c r="E2088" s="55" t="s">
        <v>89</v>
      </c>
      <c r="F2088" s="55">
        <v>50900020</v>
      </c>
      <c r="G2088" s="55" t="s">
        <v>492</v>
      </c>
      <c r="H2088" s="55" t="s">
        <v>89</v>
      </c>
      <c r="I2088" s="57">
        <v>493.22</v>
      </c>
      <c r="J2088" s="57">
        <v>493.22</v>
      </c>
      <c r="K2088" s="55" t="s">
        <v>4335</v>
      </c>
      <c r="L2088" s="55" t="s">
        <v>1644</v>
      </c>
      <c r="M2088" s="55" t="s">
        <v>4337</v>
      </c>
      <c r="N2088" s="56">
        <v>45808</v>
      </c>
      <c r="O2088" s="55" t="s">
        <v>1644</v>
      </c>
      <c r="P2088" s="55" t="s">
        <v>329</v>
      </c>
      <c r="Q2088" s="55" t="s">
        <v>330</v>
      </c>
      <c r="R2088" s="55" t="s">
        <v>1644</v>
      </c>
      <c r="S2088" s="55" t="s">
        <v>1644</v>
      </c>
      <c r="T2088" s="55" t="s">
        <v>1644</v>
      </c>
      <c r="U2088" s="55" t="s">
        <v>3885</v>
      </c>
      <c r="V2088" s="55" t="s">
        <v>1881</v>
      </c>
      <c r="W2088" s="55" t="s">
        <v>1644</v>
      </c>
      <c r="X2088" s="56"/>
      <c r="Y2088" s="55" t="s">
        <v>1644</v>
      </c>
      <c r="Z2088" s="56"/>
      <c r="AA2088" s="55" t="s">
        <v>1644</v>
      </c>
      <c r="AB2088" s="59">
        <v>7972193</v>
      </c>
      <c r="AC2088" s="55" t="s">
        <v>1554</v>
      </c>
      <c r="AD2088" s="55" t="s">
        <v>1644</v>
      </c>
      <c r="AE2088" s="58">
        <v>0</v>
      </c>
      <c r="AF2088" s="55" t="s">
        <v>1644</v>
      </c>
      <c r="AG2088" s="55" t="s">
        <v>1644</v>
      </c>
      <c r="AH2088" s="55" t="s">
        <v>1644</v>
      </c>
      <c r="AI2088" s="55" t="s">
        <v>1644</v>
      </c>
      <c r="AJ2088" s="55" t="s">
        <v>1644</v>
      </c>
      <c r="AK2088" s="55" t="s">
        <v>1644</v>
      </c>
      <c r="AL2088" s="55" t="s">
        <v>1644</v>
      </c>
      <c r="AM2088" s="55" t="s">
        <v>3861</v>
      </c>
      <c r="AN2088" s="55" t="s">
        <v>1644</v>
      </c>
      <c r="AO2088" t="s">
        <v>3842</v>
      </c>
    </row>
    <row r="2089" spans="1:41" x14ac:dyDescent="0.25">
      <c r="A2089" s="56">
        <v>45808</v>
      </c>
      <c r="B2089" s="92" t="s">
        <v>3124</v>
      </c>
      <c r="C2089" s="55" t="s">
        <v>4337</v>
      </c>
      <c r="D2089" s="55" t="s">
        <v>3859</v>
      </c>
      <c r="E2089" s="55" t="s">
        <v>89</v>
      </c>
      <c r="F2089" s="55">
        <v>50900020</v>
      </c>
      <c r="G2089" s="55" t="s">
        <v>492</v>
      </c>
      <c r="H2089" s="55" t="s">
        <v>89</v>
      </c>
      <c r="I2089" s="57">
        <v>246.61</v>
      </c>
      <c r="J2089" s="57">
        <v>246.61</v>
      </c>
      <c r="K2089" s="55" t="s">
        <v>4335</v>
      </c>
      <c r="L2089" s="55" t="s">
        <v>1644</v>
      </c>
      <c r="M2089" s="55" t="s">
        <v>4337</v>
      </c>
      <c r="N2089" s="56">
        <v>45808</v>
      </c>
      <c r="O2089" s="55" t="s">
        <v>1644</v>
      </c>
      <c r="P2089" s="55" t="s">
        <v>329</v>
      </c>
      <c r="Q2089" s="55" t="s">
        <v>330</v>
      </c>
      <c r="R2089" s="55" t="s">
        <v>1644</v>
      </c>
      <c r="S2089" s="55" t="s">
        <v>1644</v>
      </c>
      <c r="T2089" s="55" t="s">
        <v>1644</v>
      </c>
      <c r="U2089" s="55" t="s">
        <v>3989</v>
      </c>
      <c r="V2089" s="55" t="s">
        <v>1881</v>
      </c>
      <c r="W2089" s="55" t="s">
        <v>1644</v>
      </c>
      <c r="X2089" s="56"/>
      <c r="Y2089" s="55" t="s">
        <v>1644</v>
      </c>
      <c r="Z2089" s="56"/>
      <c r="AA2089" s="55" t="s">
        <v>1644</v>
      </c>
      <c r="AB2089" s="59">
        <v>3835118</v>
      </c>
      <c r="AC2089" s="55" t="s">
        <v>1554</v>
      </c>
      <c r="AD2089" s="55" t="s">
        <v>1644</v>
      </c>
      <c r="AE2089" s="58">
        <v>0</v>
      </c>
      <c r="AF2089" s="55" t="s">
        <v>1644</v>
      </c>
      <c r="AG2089" s="55" t="s">
        <v>1644</v>
      </c>
      <c r="AH2089" s="55" t="s">
        <v>1644</v>
      </c>
      <c r="AI2089" s="55" t="s">
        <v>1644</v>
      </c>
      <c r="AJ2089" s="55" t="s">
        <v>1644</v>
      </c>
      <c r="AK2089" s="55" t="s">
        <v>1644</v>
      </c>
      <c r="AL2089" s="55" t="s">
        <v>1644</v>
      </c>
      <c r="AM2089" s="55" t="s">
        <v>3861</v>
      </c>
      <c r="AN2089" s="55" t="s">
        <v>1644</v>
      </c>
      <c r="AO2089" t="s">
        <v>3842</v>
      </c>
    </row>
    <row r="2090" spans="1:41" x14ac:dyDescent="0.25">
      <c r="A2090" s="56">
        <v>45808</v>
      </c>
      <c r="B2090" s="92" t="s">
        <v>3124</v>
      </c>
      <c r="C2090" s="55" t="s">
        <v>4337</v>
      </c>
      <c r="D2090" s="55" t="s">
        <v>3859</v>
      </c>
      <c r="E2090" s="55" t="s">
        <v>89</v>
      </c>
      <c r="F2090" s="55">
        <v>50900020</v>
      </c>
      <c r="G2090" s="55" t="s">
        <v>492</v>
      </c>
      <c r="H2090" s="55" t="s">
        <v>89</v>
      </c>
      <c r="I2090" s="57">
        <v>821.98</v>
      </c>
      <c r="J2090" s="57">
        <v>821.98</v>
      </c>
      <c r="K2090" s="55" t="s">
        <v>4335</v>
      </c>
      <c r="L2090" s="55" t="s">
        <v>1644</v>
      </c>
      <c r="M2090" s="55" t="s">
        <v>4337</v>
      </c>
      <c r="N2090" s="56">
        <v>45808</v>
      </c>
      <c r="O2090" s="55" t="s">
        <v>1644</v>
      </c>
      <c r="P2090" s="55" t="s">
        <v>329</v>
      </c>
      <c r="Q2090" s="55" t="s">
        <v>330</v>
      </c>
      <c r="R2090" s="55" t="s">
        <v>1644</v>
      </c>
      <c r="S2090" s="55" t="s">
        <v>1644</v>
      </c>
      <c r="T2090" s="55" t="s">
        <v>1644</v>
      </c>
      <c r="U2090" s="55" t="s">
        <v>3881</v>
      </c>
      <c r="V2090" s="55" t="s">
        <v>1881</v>
      </c>
      <c r="W2090" s="55" t="s">
        <v>1644</v>
      </c>
      <c r="X2090" s="56"/>
      <c r="Y2090" s="55" t="s">
        <v>1644</v>
      </c>
      <c r="Z2090" s="56"/>
      <c r="AA2090" s="55" t="s">
        <v>1644</v>
      </c>
      <c r="AB2090" s="59">
        <v>13031598</v>
      </c>
      <c r="AC2090" s="55" t="s">
        <v>1554</v>
      </c>
      <c r="AD2090" s="55" t="s">
        <v>1644</v>
      </c>
      <c r="AE2090" s="58">
        <v>0</v>
      </c>
      <c r="AF2090" s="55" t="s">
        <v>1644</v>
      </c>
      <c r="AG2090" s="55" t="s">
        <v>1644</v>
      </c>
      <c r="AH2090" s="55" t="s">
        <v>1644</v>
      </c>
      <c r="AI2090" s="55" t="s">
        <v>1644</v>
      </c>
      <c r="AJ2090" s="55" t="s">
        <v>1644</v>
      </c>
      <c r="AK2090" s="55" t="s">
        <v>1644</v>
      </c>
      <c r="AL2090" s="55" t="s">
        <v>1644</v>
      </c>
      <c r="AM2090" s="55" t="s">
        <v>3861</v>
      </c>
      <c r="AN2090" s="55" t="s">
        <v>1644</v>
      </c>
      <c r="AO2090" t="s">
        <v>3842</v>
      </c>
    </row>
    <row r="2091" spans="1:41" x14ac:dyDescent="0.25">
      <c r="A2091" s="56">
        <v>45808</v>
      </c>
      <c r="B2091" s="92" t="s">
        <v>3124</v>
      </c>
      <c r="C2091" s="55" t="s">
        <v>4337</v>
      </c>
      <c r="D2091" s="55" t="s">
        <v>3859</v>
      </c>
      <c r="E2091" s="55" t="s">
        <v>89</v>
      </c>
      <c r="F2091" s="55">
        <v>50900020</v>
      </c>
      <c r="G2091" s="55" t="s">
        <v>492</v>
      </c>
      <c r="H2091" s="55" t="s">
        <v>89</v>
      </c>
      <c r="I2091" s="57">
        <v>493.23</v>
      </c>
      <c r="J2091" s="57">
        <v>493.23</v>
      </c>
      <c r="K2091" s="55" t="s">
        <v>4335</v>
      </c>
      <c r="L2091" s="55" t="s">
        <v>1644</v>
      </c>
      <c r="M2091" s="55" t="s">
        <v>4337</v>
      </c>
      <c r="N2091" s="56">
        <v>45808</v>
      </c>
      <c r="O2091" s="55" t="s">
        <v>1644</v>
      </c>
      <c r="P2091" s="55" t="s">
        <v>329</v>
      </c>
      <c r="Q2091" s="55" t="s">
        <v>330</v>
      </c>
      <c r="R2091" s="55" t="s">
        <v>1644</v>
      </c>
      <c r="S2091" s="55" t="s">
        <v>1644</v>
      </c>
      <c r="T2091" s="55" t="s">
        <v>1644</v>
      </c>
      <c r="U2091" s="55" t="s">
        <v>3952</v>
      </c>
      <c r="V2091" s="55" t="s">
        <v>1881</v>
      </c>
      <c r="W2091" s="55" t="s">
        <v>1644</v>
      </c>
      <c r="X2091" s="56"/>
      <c r="Y2091" s="55" t="s">
        <v>1644</v>
      </c>
      <c r="Z2091" s="56"/>
      <c r="AA2091" s="55" t="s">
        <v>1644</v>
      </c>
      <c r="AB2091" s="59">
        <v>7609174</v>
      </c>
      <c r="AC2091" s="55" t="s">
        <v>1554</v>
      </c>
      <c r="AD2091" s="55" t="s">
        <v>1644</v>
      </c>
      <c r="AE2091" s="58">
        <v>0</v>
      </c>
      <c r="AF2091" s="55" t="s">
        <v>1644</v>
      </c>
      <c r="AG2091" s="55" t="s">
        <v>1644</v>
      </c>
      <c r="AH2091" s="55" t="s">
        <v>1644</v>
      </c>
      <c r="AI2091" s="55" t="s">
        <v>1644</v>
      </c>
      <c r="AJ2091" s="55" t="s">
        <v>1644</v>
      </c>
      <c r="AK2091" s="55" t="s">
        <v>1644</v>
      </c>
      <c r="AL2091" s="55" t="s">
        <v>1644</v>
      </c>
      <c r="AM2091" s="55" t="s">
        <v>3861</v>
      </c>
      <c r="AN2091" s="55" t="s">
        <v>1644</v>
      </c>
      <c r="AO2091" t="s">
        <v>3842</v>
      </c>
    </row>
    <row r="2092" spans="1:41" x14ac:dyDescent="0.25">
      <c r="A2092" s="56">
        <v>45808</v>
      </c>
      <c r="B2092" s="92" t="s">
        <v>3124</v>
      </c>
      <c r="C2092" s="55" t="s">
        <v>4337</v>
      </c>
      <c r="D2092" s="55" t="s">
        <v>3859</v>
      </c>
      <c r="E2092" s="55" t="s">
        <v>89</v>
      </c>
      <c r="F2092" s="55">
        <v>50900020</v>
      </c>
      <c r="G2092" s="55" t="s">
        <v>492</v>
      </c>
      <c r="H2092" s="55" t="s">
        <v>89</v>
      </c>
      <c r="I2092" s="57">
        <v>736.41</v>
      </c>
      <c r="J2092" s="57">
        <v>736.41</v>
      </c>
      <c r="K2092" s="55" t="s">
        <v>4335</v>
      </c>
      <c r="L2092" s="55" t="s">
        <v>1644</v>
      </c>
      <c r="M2092" s="55" t="s">
        <v>4337</v>
      </c>
      <c r="N2092" s="56">
        <v>45808</v>
      </c>
      <c r="O2092" s="55" t="s">
        <v>1644</v>
      </c>
      <c r="P2092" s="55" t="s">
        <v>329</v>
      </c>
      <c r="Q2092" s="55" t="s">
        <v>330</v>
      </c>
      <c r="R2092" s="55" t="s">
        <v>1644</v>
      </c>
      <c r="S2092" s="55" t="s">
        <v>1644</v>
      </c>
      <c r="T2092" s="55" t="s">
        <v>1644</v>
      </c>
      <c r="U2092" s="55" t="s">
        <v>3871</v>
      </c>
      <c r="V2092" s="55" t="s">
        <v>1881</v>
      </c>
      <c r="W2092" s="55" t="s">
        <v>1644</v>
      </c>
      <c r="X2092" s="56"/>
      <c r="Y2092" s="55" t="s">
        <v>1644</v>
      </c>
      <c r="Z2092" s="56"/>
      <c r="AA2092" s="55" t="s">
        <v>1644</v>
      </c>
      <c r="AB2092" s="59">
        <v>11700316</v>
      </c>
      <c r="AC2092" s="55" t="s">
        <v>1554</v>
      </c>
      <c r="AD2092" s="55" t="s">
        <v>1644</v>
      </c>
      <c r="AE2092" s="58">
        <v>0</v>
      </c>
      <c r="AF2092" s="55" t="s">
        <v>1644</v>
      </c>
      <c r="AG2092" s="55" t="s">
        <v>1644</v>
      </c>
      <c r="AH2092" s="55" t="s">
        <v>1644</v>
      </c>
      <c r="AI2092" s="55" t="s">
        <v>1644</v>
      </c>
      <c r="AJ2092" s="55" t="s">
        <v>1644</v>
      </c>
      <c r="AK2092" s="55" t="s">
        <v>1644</v>
      </c>
      <c r="AL2092" s="55" t="s">
        <v>1644</v>
      </c>
      <c r="AM2092" s="55" t="s">
        <v>3861</v>
      </c>
      <c r="AN2092" s="55" t="s">
        <v>1644</v>
      </c>
      <c r="AO2092" t="s">
        <v>3842</v>
      </c>
    </row>
    <row r="2093" spans="1:41" x14ac:dyDescent="0.25">
      <c r="A2093" s="56">
        <v>45808</v>
      </c>
      <c r="B2093" s="92" t="s">
        <v>3124</v>
      </c>
      <c r="C2093" s="55" t="s">
        <v>4337</v>
      </c>
      <c r="D2093" s="55" t="s">
        <v>3859</v>
      </c>
      <c r="E2093" s="55" t="s">
        <v>89</v>
      </c>
      <c r="F2093" s="55">
        <v>50900020</v>
      </c>
      <c r="G2093" s="55" t="s">
        <v>492</v>
      </c>
      <c r="H2093" s="55" t="s">
        <v>89</v>
      </c>
      <c r="I2093" s="57">
        <v>493.22</v>
      </c>
      <c r="J2093" s="57">
        <v>493.22</v>
      </c>
      <c r="K2093" s="55" t="s">
        <v>4335</v>
      </c>
      <c r="L2093" s="55" t="s">
        <v>1644</v>
      </c>
      <c r="M2093" s="55" t="s">
        <v>4337</v>
      </c>
      <c r="N2093" s="56">
        <v>45808</v>
      </c>
      <c r="O2093" s="55" t="s">
        <v>1644</v>
      </c>
      <c r="P2093" s="55" t="s">
        <v>329</v>
      </c>
      <c r="Q2093" s="55" t="s">
        <v>330</v>
      </c>
      <c r="R2093" s="55" t="s">
        <v>1644</v>
      </c>
      <c r="S2093" s="55" t="s">
        <v>1644</v>
      </c>
      <c r="T2093" s="55" t="s">
        <v>1644</v>
      </c>
      <c r="U2093" s="55" t="s">
        <v>3911</v>
      </c>
      <c r="V2093" s="55" t="s">
        <v>1881</v>
      </c>
      <c r="W2093" s="55" t="s">
        <v>1644</v>
      </c>
      <c r="X2093" s="56"/>
      <c r="Y2093" s="55" t="s">
        <v>1644</v>
      </c>
      <c r="Z2093" s="56"/>
      <c r="AA2093" s="55" t="s">
        <v>1644</v>
      </c>
      <c r="AB2093" s="59">
        <v>8164967</v>
      </c>
      <c r="AC2093" s="55" t="s">
        <v>1554</v>
      </c>
      <c r="AD2093" s="55" t="s">
        <v>1644</v>
      </c>
      <c r="AE2093" s="58">
        <v>0</v>
      </c>
      <c r="AF2093" s="55" t="s">
        <v>1644</v>
      </c>
      <c r="AG2093" s="55" t="s">
        <v>1644</v>
      </c>
      <c r="AH2093" s="55" t="s">
        <v>1644</v>
      </c>
      <c r="AI2093" s="55" t="s">
        <v>1644</v>
      </c>
      <c r="AJ2093" s="55" t="s">
        <v>1644</v>
      </c>
      <c r="AK2093" s="55" t="s">
        <v>1644</v>
      </c>
      <c r="AL2093" s="55" t="s">
        <v>1644</v>
      </c>
      <c r="AM2093" s="55" t="s">
        <v>3861</v>
      </c>
      <c r="AN2093" s="55" t="s">
        <v>1644</v>
      </c>
      <c r="AO2093" t="s">
        <v>3842</v>
      </c>
    </row>
    <row r="2094" spans="1:41" x14ac:dyDescent="0.25">
      <c r="A2094" s="56">
        <v>45808</v>
      </c>
      <c r="B2094" s="92" t="s">
        <v>3124</v>
      </c>
      <c r="C2094" s="55" t="s">
        <v>4337</v>
      </c>
      <c r="D2094" s="55" t="s">
        <v>3859</v>
      </c>
      <c r="E2094" s="55" t="s">
        <v>89</v>
      </c>
      <c r="F2094" s="55">
        <v>50900020</v>
      </c>
      <c r="G2094" s="55" t="s">
        <v>492</v>
      </c>
      <c r="H2094" s="55" t="s">
        <v>89</v>
      </c>
      <c r="I2094" s="57">
        <v>493.22</v>
      </c>
      <c r="J2094" s="57">
        <v>493.22</v>
      </c>
      <c r="K2094" s="55" t="s">
        <v>4335</v>
      </c>
      <c r="L2094" s="55" t="s">
        <v>1644</v>
      </c>
      <c r="M2094" s="55" t="s">
        <v>4337</v>
      </c>
      <c r="N2094" s="56">
        <v>45808</v>
      </c>
      <c r="O2094" s="55" t="s">
        <v>1644</v>
      </c>
      <c r="P2094" s="55" t="s">
        <v>329</v>
      </c>
      <c r="Q2094" s="55" t="s">
        <v>330</v>
      </c>
      <c r="R2094" s="55" t="s">
        <v>1644</v>
      </c>
      <c r="S2094" s="55" t="s">
        <v>1644</v>
      </c>
      <c r="T2094" s="55" t="s">
        <v>1644</v>
      </c>
      <c r="U2094" s="55" t="s">
        <v>3927</v>
      </c>
      <c r="V2094" s="55" t="s">
        <v>1881</v>
      </c>
      <c r="W2094" s="55" t="s">
        <v>1644</v>
      </c>
      <c r="X2094" s="56"/>
      <c r="Y2094" s="55" t="s">
        <v>1644</v>
      </c>
      <c r="Z2094" s="56"/>
      <c r="AA2094" s="55" t="s">
        <v>1644</v>
      </c>
      <c r="AB2094" s="59">
        <v>7696263</v>
      </c>
      <c r="AC2094" s="55" t="s">
        <v>1554</v>
      </c>
      <c r="AD2094" s="55" t="s">
        <v>1644</v>
      </c>
      <c r="AE2094" s="58">
        <v>0</v>
      </c>
      <c r="AF2094" s="55" t="s">
        <v>1644</v>
      </c>
      <c r="AG2094" s="55" t="s">
        <v>1644</v>
      </c>
      <c r="AH2094" s="55" t="s">
        <v>1644</v>
      </c>
      <c r="AI2094" s="55" t="s">
        <v>1644</v>
      </c>
      <c r="AJ2094" s="55" t="s">
        <v>1644</v>
      </c>
      <c r="AK2094" s="55" t="s">
        <v>1644</v>
      </c>
      <c r="AL2094" s="55" t="s">
        <v>1644</v>
      </c>
      <c r="AM2094" s="55" t="s">
        <v>3861</v>
      </c>
      <c r="AN2094" s="55" t="s">
        <v>1644</v>
      </c>
      <c r="AO2094" t="s">
        <v>3842</v>
      </c>
    </row>
    <row r="2095" spans="1:41" x14ac:dyDescent="0.25">
      <c r="A2095" s="56">
        <v>45808</v>
      </c>
      <c r="B2095" s="92" t="s">
        <v>3124</v>
      </c>
      <c r="C2095" s="55" t="s">
        <v>4337</v>
      </c>
      <c r="D2095" s="55" t="s">
        <v>3859</v>
      </c>
      <c r="E2095" s="55" t="s">
        <v>89</v>
      </c>
      <c r="F2095" s="55">
        <v>50900020</v>
      </c>
      <c r="G2095" s="55" t="s">
        <v>492</v>
      </c>
      <c r="H2095" s="55" t="s">
        <v>89</v>
      </c>
      <c r="I2095" s="57">
        <v>629.85</v>
      </c>
      <c r="J2095" s="57">
        <v>629.85</v>
      </c>
      <c r="K2095" s="55" t="s">
        <v>4335</v>
      </c>
      <c r="L2095" s="55" t="s">
        <v>1644</v>
      </c>
      <c r="M2095" s="55" t="s">
        <v>4337</v>
      </c>
      <c r="N2095" s="56">
        <v>45808</v>
      </c>
      <c r="O2095" s="55" t="s">
        <v>1644</v>
      </c>
      <c r="P2095" s="55" t="s">
        <v>329</v>
      </c>
      <c r="Q2095" s="55" t="s">
        <v>330</v>
      </c>
      <c r="R2095" s="55" t="s">
        <v>1644</v>
      </c>
      <c r="S2095" s="55" t="s">
        <v>1644</v>
      </c>
      <c r="T2095" s="55" t="s">
        <v>1644</v>
      </c>
      <c r="U2095" s="55" t="s">
        <v>3908</v>
      </c>
      <c r="V2095" s="55" t="s">
        <v>1881</v>
      </c>
      <c r="W2095" s="55" t="s">
        <v>1644</v>
      </c>
      <c r="X2095" s="56"/>
      <c r="Y2095" s="55" t="s">
        <v>1644</v>
      </c>
      <c r="Z2095" s="56"/>
      <c r="AA2095" s="55" t="s">
        <v>1644</v>
      </c>
      <c r="AB2095" s="59">
        <v>9857587</v>
      </c>
      <c r="AC2095" s="55" t="s">
        <v>1554</v>
      </c>
      <c r="AD2095" s="55" t="s">
        <v>1644</v>
      </c>
      <c r="AE2095" s="58">
        <v>0</v>
      </c>
      <c r="AF2095" s="55" t="s">
        <v>1644</v>
      </c>
      <c r="AG2095" s="55" t="s">
        <v>1644</v>
      </c>
      <c r="AH2095" s="55" t="s">
        <v>1644</v>
      </c>
      <c r="AI2095" s="55" t="s">
        <v>1644</v>
      </c>
      <c r="AJ2095" s="55" t="s">
        <v>1644</v>
      </c>
      <c r="AK2095" s="55" t="s">
        <v>1644</v>
      </c>
      <c r="AL2095" s="55" t="s">
        <v>1644</v>
      </c>
      <c r="AM2095" s="55" t="s">
        <v>3861</v>
      </c>
      <c r="AN2095" s="55" t="s">
        <v>1644</v>
      </c>
      <c r="AO2095" t="s">
        <v>3842</v>
      </c>
    </row>
    <row r="2096" spans="1:41" x14ac:dyDescent="0.25">
      <c r="A2096" s="56">
        <v>45808</v>
      </c>
      <c r="B2096" s="92" t="s">
        <v>3124</v>
      </c>
      <c r="C2096" s="55" t="s">
        <v>4337</v>
      </c>
      <c r="D2096" s="55" t="s">
        <v>3859</v>
      </c>
      <c r="E2096" s="55" t="s">
        <v>89</v>
      </c>
      <c r="F2096" s="55">
        <v>50900020</v>
      </c>
      <c r="G2096" s="55" t="s">
        <v>492</v>
      </c>
      <c r="H2096" s="55" t="s">
        <v>89</v>
      </c>
      <c r="I2096" s="57">
        <v>246.61</v>
      </c>
      <c r="J2096" s="57">
        <v>246.61</v>
      </c>
      <c r="K2096" s="55" t="s">
        <v>4335</v>
      </c>
      <c r="L2096" s="55" t="s">
        <v>1644</v>
      </c>
      <c r="M2096" s="55" t="s">
        <v>4337</v>
      </c>
      <c r="N2096" s="56">
        <v>45808</v>
      </c>
      <c r="O2096" s="55" t="s">
        <v>1644</v>
      </c>
      <c r="P2096" s="55" t="s">
        <v>329</v>
      </c>
      <c r="Q2096" s="55" t="s">
        <v>330</v>
      </c>
      <c r="R2096" s="55" t="s">
        <v>1644</v>
      </c>
      <c r="S2096" s="55" t="s">
        <v>1644</v>
      </c>
      <c r="T2096" s="55" t="s">
        <v>1644</v>
      </c>
      <c r="U2096" s="55" t="s">
        <v>3954</v>
      </c>
      <c r="V2096" s="55" t="s">
        <v>1881</v>
      </c>
      <c r="W2096" s="55" t="s">
        <v>1644</v>
      </c>
      <c r="X2096" s="56"/>
      <c r="Y2096" s="55" t="s">
        <v>1644</v>
      </c>
      <c r="Z2096" s="56"/>
      <c r="AA2096" s="55" t="s">
        <v>1644</v>
      </c>
      <c r="AB2096" s="59">
        <v>4082483</v>
      </c>
      <c r="AC2096" s="55" t="s">
        <v>1554</v>
      </c>
      <c r="AD2096" s="55" t="s">
        <v>1644</v>
      </c>
      <c r="AE2096" s="58">
        <v>0</v>
      </c>
      <c r="AF2096" s="55" t="s">
        <v>1644</v>
      </c>
      <c r="AG2096" s="55" t="s">
        <v>1644</v>
      </c>
      <c r="AH2096" s="55" t="s">
        <v>1644</v>
      </c>
      <c r="AI2096" s="55" t="s">
        <v>1644</v>
      </c>
      <c r="AJ2096" s="55" t="s">
        <v>1644</v>
      </c>
      <c r="AK2096" s="55" t="s">
        <v>1644</v>
      </c>
      <c r="AL2096" s="55" t="s">
        <v>1644</v>
      </c>
      <c r="AM2096" s="55" t="s">
        <v>3861</v>
      </c>
      <c r="AN2096" s="55" t="s">
        <v>1644</v>
      </c>
      <c r="AO2096" t="s">
        <v>3842</v>
      </c>
    </row>
    <row r="2097" spans="1:41" x14ac:dyDescent="0.25">
      <c r="A2097" s="56">
        <v>45808</v>
      </c>
      <c r="B2097" s="92" t="s">
        <v>3124</v>
      </c>
      <c r="C2097" s="55" t="s">
        <v>4344</v>
      </c>
      <c r="D2097" s="55" t="s">
        <v>3859</v>
      </c>
      <c r="E2097" s="55" t="s">
        <v>89</v>
      </c>
      <c r="F2097" s="55">
        <v>50900010</v>
      </c>
      <c r="G2097" s="55" t="s">
        <v>490</v>
      </c>
      <c r="H2097" s="55" t="s">
        <v>89</v>
      </c>
      <c r="I2097" s="57">
        <v>6.43</v>
      </c>
      <c r="J2097" s="57">
        <v>6.43</v>
      </c>
      <c r="K2097" s="55" t="s">
        <v>4335</v>
      </c>
      <c r="L2097" s="55" t="s">
        <v>1644</v>
      </c>
      <c r="M2097" s="55" t="s">
        <v>4344</v>
      </c>
      <c r="N2097" s="56">
        <v>45808</v>
      </c>
      <c r="O2097" s="55" t="s">
        <v>1644</v>
      </c>
      <c r="P2097" s="55" t="s">
        <v>329</v>
      </c>
      <c r="Q2097" s="55" t="s">
        <v>330</v>
      </c>
      <c r="R2097" s="55" t="s">
        <v>1644</v>
      </c>
      <c r="S2097" s="55" t="s">
        <v>1644</v>
      </c>
      <c r="T2097" s="55" t="s">
        <v>1644</v>
      </c>
      <c r="U2097" s="55" t="s">
        <v>4130</v>
      </c>
      <c r="V2097" s="55" t="s">
        <v>1718</v>
      </c>
      <c r="W2097" s="55" t="s">
        <v>1644</v>
      </c>
      <c r="X2097" s="56"/>
      <c r="Y2097" s="55" t="s">
        <v>1644</v>
      </c>
      <c r="Z2097" s="56"/>
      <c r="AA2097" s="55" t="s">
        <v>1644</v>
      </c>
      <c r="AB2097" s="59">
        <v>121145</v>
      </c>
      <c r="AC2097" s="55" t="s">
        <v>1554</v>
      </c>
      <c r="AD2097" s="55" t="s">
        <v>1644</v>
      </c>
      <c r="AE2097" s="58">
        <v>0</v>
      </c>
      <c r="AF2097" s="55" t="s">
        <v>1644</v>
      </c>
      <c r="AG2097" s="55" t="s">
        <v>1644</v>
      </c>
      <c r="AH2097" s="55" t="s">
        <v>1644</v>
      </c>
      <c r="AI2097" s="55" t="s">
        <v>1644</v>
      </c>
      <c r="AJ2097" s="55" t="s">
        <v>1644</v>
      </c>
      <c r="AK2097" s="55" t="s">
        <v>1644</v>
      </c>
      <c r="AL2097" s="55" t="s">
        <v>1644</v>
      </c>
      <c r="AM2097" s="55" t="s">
        <v>3861</v>
      </c>
      <c r="AN2097" s="55" t="s">
        <v>1644</v>
      </c>
      <c r="AO2097" t="s">
        <v>3842</v>
      </c>
    </row>
    <row r="2098" spans="1:41" x14ac:dyDescent="0.25">
      <c r="A2098" s="56">
        <v>45808</v>
      </c>
      <c r="B2098" s="92" t="s">
        <v>3124</v>
      </c>
      <c r="C2098" s="55" t="s">
        <v>4344</v>
      </c>
      <c r="D2098" s="55" t="s">
        <v>3859</v>
      </c>
      <c r="E2098" s="55" t="s">
        <v>89</v>
      </c>
      <c r="F2098" s="55">
        <v>50900010</v>
      </c>
      <c r="G2098" s="55" t="s">
        <v>490</v>
      </c>
      <c r="H2098" s="55" t="s">
        <v>89</v>
      </c>
      <c r="I2098" s="57">
        <v>10.119999999999999</v>
      </c>
      <c r="J2098" s="57">
        <v>10.119999999999999</v>
      </c>
      <c r="K2098" s="55" t="s">
        <v>4335</v>
      </c>
      <c r="L2098" s="55" t="s">
        <v>1644</v>
      </c>
      <c r="M2098" s="55" t="s">
        <v>4344</v>
      </c>
      <c r="N2098" s="56">
        <v>45808</v>
      </c>
      <c r="O2098" s="55" t="s">
        <v>1644</v>
      </c>
      <c r="P2098" s="55" t="s">
        <v>329</v>
      </c>
      <c r="Q2098" s="55" t="s">
        <v>330</v>
      </c>
      <c r="R2098" s="55" t="s">
        <v>1644</v>
      </c>
      <c r="S2098" s="55" t="s">
        <v>1644</v>
      </c>
      <c r="T2098" s="55" t="s">
        <v>1644</v>
      </c>
      <c r="U2098" s="55" t="s">
        <v>4145</v>
      </c>
      <c r="V2098" s="55" t="s">
        <v>1718</v>
      </c>
      <c r="W2098" s="55" t="s">
        <v>1644</v>
      </c>
      <c r="X2098" s="56"/>
      <c r="Y2098" s="55" t="s">
        <v>1644</v>
      </c>
      <c r="Z2098" s="56"/>
      <c r="AA2098" s="55" t="s">
        <v>1644</v>
      </c>
      <c r="AB2098" s="59">
        <v>190586</v>
      </c>
      <c r="AC2098" s="55" t="s">
        <v>1554</v>
      </c>
      <c r="AD2098" s="55" t="s">
        <v>1644</v>
      </c>
      <c r="AE2098" s="58">
        <v>0</v>
      </c>
      <c r="AF2098" s="55" t="s">
        <v>1644</v>
      </c>
      <c r="AG2098" s="55" t="s">
        <v>1644</v>
      </c>
      <c r="AH2098" s="55" t="s">
        <v>1644</v>
      </c>
      <c r="AI2098" s="55" t="s">
        <v>1644</v>
      </c>
      <c r="AJ2098" s="55" t="s">
        <v>1644</v>
      </c>
      <c r="AK2098" s="55" t="s">
        <v>1644</v>
      </c>
      <c r="AL2098" s="55" t="s">
        <v>1644</v>
      </c>
      <c r="AM2098" s="55" t="s">
        <v>3861</v>
      </c>
      <c r="AN2098" s="55" t="s">
        <v>1644</v>
      </c>
      <c r="AO2098" t="s">
        <v>3842</v>
      </c>
    </row>
    <row r="2099" spans="1:41" x14ac:dyDescent="0.25">
      <c r="A2099" s="56">
        <v>45808</v>
      </c>
      <c r="B2099" s="92" t="s">
        <v>3124</v>
      </c>
      <c r="C2099" s="55" t="s">
        <v>4344</v>
      </c>
      <c r="D2099" s="55" t="s">
        <v>3859</v>
      </c>
      <c r="E2099" s="55" t="s">
        <v>89</v>
      </c>
      <c r="F2099" s="55">
        <v>50900010</v>
      </c>
      <c r="G2099" s="55" t="s">
        <v>490</v>
      </c>
      <c r="H2099" s="55" t="s">
        <v>89</v>
      </c>
      <c r="I2099" s="57">
        <v>122.41</v>
      </c>
      <c r="J2099" s="57">
        <v>122.41</v>
      </c>
      <c r="K2099" s="55" t="s">
        <v>4335</v>
      </c>
      <c r="L2099" s="55" t="s">
        <v>1644</v>
      </c>
      <c r="M2099" s="55" t="s">
        <v>4344</v>
      </c>
      <c r="N2099" s="56">
        <v>45808</v>
      </c>
      <c r="O2099" s="55" t="s">
        <v>1644</v>
      </c>
      <c r="P2099" s="55" t="s">
        <v>329</v>
      </c>
      <c r="Q2099" s="55" t="s">
        <v>330</v>
      </c>
      <c r="R2099" s="55" t="s">
        <v>1644</v>
      </c>
      <c r="S2099" s="55" t="s">
        <v>1644</v>
      </c>
      <c r="T2099" s="55" t="s">
        <v>1644</v>
      </c>
      <c r="U2099" s="55" t="s">
        <v>4168</v>
      </c>
      <c r="V2099" s="55" t="s">
        <v>1881</v>
      </c>
      <c r="W2099" s="55" t="s">
        <v>1644</v>
      </c>
      <c r="X2099" s="56"/>
      <c r="Y2099" s="55" t="s">
        <v>1644</v>
      </c>
      <c r="Z2099" s="56"/>
      <c r="AA2099" s="55" t="s">
        <v>1644</v>
      </c>
      <c r="AB2099" s="59">
        <v>2417671</v>
      </c>
      <c r="AC2099" s="55" t="s">
        <v>1554</v>
      </c>
      <c r="AD2099" s="55" t="s">
        <v>1644</v>
      </c>
      <c r="AE2099" s="58">
        <v>0</v>
      </c>
      <c r="AF2099" s="55" t="s">
        <v>1644</v>
      </c>
      <c r="AG2099" s="55" t="s">
        <v>1644</v>
      </c>
      <c r="AH2099" s="55" t="s">
        <v>1644</v>
      </c>
      <c r="AI2099" s="55" t="s">
        <v>1644</v>
      </c>
      <c r="AJ2099" s="55" t="s">
        <v>1644</v>
      </c>
      <c r="AK2099" s="55" t="s">
        <v>1644</v>
      </c>
      <c r="AL2099" s="55" t="s">
        <v>1644</v>
      </c>
      <c r="AM2099" s="55" t="s">
        <v>3861</v>
      </c>
      <c r="AN2099" s="55" t="s">
        <v>1644</v>
      </c>
      <c r="AO2099" t="s">
        <v>3842</v>
      </c>
    </row>
    <row r="2100" spans="1:41" x14ac:dyDescent="0.25">
      <c r="A2100" s="56">
        <v>45808</v>
      </c>
      <c r="B2100" s="92" t="s">
        <v>3124</v>
      </c>
      <c r="C2100" s="55" t="s">
        <v>4344</v>
      </c>
      <c r="D2100" s="55" t="s">
        <v>3859</v>
      </c>
      <c r="E2100" s="55" t="s">
        <v>89</v>
      </c>
      <c r="F2100" s="55">
        <v>50900010</v>
      </c>
      <c r="G2100" s="55" t="s">
        <v>490</v>
      </c>
      <c r="H2100" s="55" t="s">
        <v>89</v>
      </c>
      <c r="I2100" s="57">
        <v>556.85</v>
      </c>
      <c r="J2100" s="57">
        <v>556.85</v>
      </c>
      <c r="K2100" s="55" t="s">
        <v>4335</v>
      </c>
      <c r="L2100" s="55" t="s">
        <v>1644</v>
      </c>
      <c r="M2100" s="55" t="s">
        <v>4344</v>
      </c>
      <c r="N2100" s="56">
        <v>45808</v>
      </c>
      <c r="O2100" s="55" t="s">
        <v>1644</v>
      </c>
      <c r="P2100" s="55" t="s">
        <v>329</v>
      </c>
      <c r="Q2100" s="55" t="s">
        <v>330</v>
      </c>
      <c r="R2100" s="55" t="s">
        <v>1644</v>
      </c>
      <c r="S2100" s="55" t="s">
        <v>1644</v>
      </c>
      <c r="T2100" s="55" t="s">
        <v>1644</v>
      </c>
      <c r="U2100" s="55" t="s">
        <v>4146</v>
      </c>
      <c r="V2100" s="55" t="s">
        <v>1881</v>
      </c>
      <c r="W2100" s="55" t="s">
        <v>1644</v>
      </c>
      <c r="X2100" s="56"/>
      <c r="Y2100" s="55" t="s">
        <v>1644</v>
      </c>
      <c r="Z2100" s="56"/>
      <c r="AA2100" s="55" t="s">
        <v>1644</v>
      </c>
      <c r="AB2100" s="59">
        <v>9494789</v>
      </c>
      <c r="AC2100" s="55" t="s">
        <v>1554</v>
      </c>
      <c r="AD2100" s="55" t="s">
        <v>1644</v>
      </c>
      <c r="AE2100" s="58">
        <v>0</v>
      </c>
      <c r="AF2100" s="55" t="s">
        <v>1644</v>
      </c>
      <c r="AG2100" s="55" t="s">
        <v>1644</v>
      </c>
      <c r="AH2100" s="55" t="s">
        <v>1644</v>
      </c>
      <c r="AI2100" s="55" t="s">
        <v>1644</v>
      </c>
      <c r="AJ2100" s="55" t="s">
        <v>1644</v>
      </c>
      <c r="AK2100" s="55" t="s">
        <v>1644</v>
      </c>
      <c r="AL2100" s="55" t="s">
        <v>1644</v>
      </c>
      <c r="AM2100" s="55" t="s">
        <v>3861</v>
      </c>
      <c r="AN2100" s="55" t="s">
        <v>1644</v>
      </c>
      <c r="AO2100" t="s">
        <v>3842</v>
      </c>
    </row>
    <row r="2101" spans="1:41" x14ac:dyDescent="0.25">
      <c r="A2101" s="56">
        <v>45808</v>
      </c>
      <c r="B2101" s="92" t="s">
        <v>3124</v>
      </c>
      <c r="C2101" s="55" t="s">
        <v>4344</v>
      </c>
      <c r="D2101" s="55" t="s">
        <v>3859</v>
      </c>
      <c r="E2101" s="55" t="s">
        <v>89</v>
      </c>
      <c r="F2101" s="55">
        <v>50900010</v>
      </c>
      <c r="G2101" s="55" t="s">
        <v>490</v>
      </c>
      <c r="H2101" s="55" t="s">
        <v>89</v>
      </c>
      <c r="I2101" s="57">
        <v>910.53</v>
      </c>
      <c r="J2101" s="57">
        <v>910.53</v>
      </c>
      <c r="K2101" s="55" t="s">
        <v>4335</v>
      </c>
      <c r="L2101" s="55" t="s">
        <v>1644</v>
      </c>
      <c r="M2101" s="55" t="s">
        <v>4344</v>
      </c>
      <c r="N2101" s="56">
        <v>45808</v>
      </c>
      <c r="O2101" s="55" t="s">
        <v>1644</v>
      </c>
      <c r="P2101" s="55" t="s">
        <v>329</v>
      </c>
      <c r="Q2101" s="55" t="s">
        <v>330</v>
      </c>
      <c r="R2101" s="55" t="s">
        <v>1644</v>
      </c>
      <c r="S2101" s="55" t="s">
        <v>1644</v>
      </c>
      <c r="T2101" s="55" t="s">
        <v>1644</v>
      </c>
      <c r="U2101" s="55" t="s">
        <v>4129</v>
      </c>
      <c r="V2101" s="55" t="s">
        <v>1881</v>
      </c>
      <c r="W2101" s="55" t="s">
        <v>1644</v>
      </c>
      <c r="X2101" s="56"/>
      <c r="Y2101" s="55" t="s">
        <v>1644</v>
      </c>
      <c r="Z2101" s="56"/>
      <c r="AA2101" s="55" t="s">
        <v>1644</v>
      </c>
      <c r="AB2101" s="59">
        <v>21493652</v>
      </c>
      <c r="AC2101" s="55" t="s">
        <v>1554</v>
      </c>
      <c r="AD2101" s="55" t="s">
        <v>1644</v>
      </c>
      <c r="AE2101" s="58">
        <v>0</v>
      </c>
      <c r="AF2101" s="55" t="s">
        <v>1644</v>
      </c>
      <c r="AG2101" s="55" t="s">
        <v>1644</v>
      </c>
      <c r="AH2101" s="55" t="s">
        <v>1644</v>
      </c>
      <c r="AI2101" s="55" t="s">
        <v>1644</v>
      </c>
      <c r="AJ2101" s="55" t="s">
        <v>1644</v>
      </c>
      <c r="AK2101" s="55" t="s">
        <v>1644</v>
      </c>
      <c r="AL2101" s="55" t="s">
        <v>1644</v>
      </c>
      <c r="AM2101" s="55" t="s">
        <v>3861</v>
      </c>
      <c r="AN2101" s="55" t="s">
        <v>1644</v>
      </c>
      <c r="AO2101" t="s">
        <v>3842</v>
      </c>
    </row>
    <row r="2102" spans="1:41" x14ac:dyDescent="0.25">
      <c r="A2102" s="56">
        <v>45808</v>
      </c>
      <c r="B2102" s="92" t="s">
        <v>3124</v>
      </c>
      <c r="C2102" s="55" t="s">
        <v>4344</v>
      </c>
      <c r="D2102" s="55" t="s">
        <v>3859</v>
      </c>
      <c r="E2102" s="55" t="s">
        <v>89</v>
      </c>
      <c r="F2102" s="55">
        <v>50900010</v>
      </c>
      <c r="G2102" s="55" t="s">
        <v>490</v>
      </c>
      <c r="H2102" s="55" t="s">
        <v>89</v>
      </c>
      <c r="I2102" s="57">
        <v>159.43</v>
      </c>
      <c r="J2102" s="57">
        <v>159.43</v>
      </c>
      <c r="K2102" s="55" t="s">
        <v>4335</v>
      </c>
      <c r="L2102" s="55" t="s">
        <v>1644</v>
      </c>
      <c r="M2102" s="55" t="s">
        <v>4344</v>
      </c>
      <c r="N2102" s="56">
        <v>45808</v>
      </c>
      <c r="O2102" s="55" t="s">
        <v>1644</v>
      </c>
      <c r="P2102" s="55" t="s">
        <v>4042</v>
      </c>
      <c r="Q2102" s="55" t="s">
        <v>4043</v>
      </c>
      <c r="R2102" s="55" t="s">
        <v>1644</v>
      </c>
      <c r="S2102" s="55" t="s">
        <v>1644</v>
      </c>
      <c r="T2102" s="55" t="s">
        <v>1644</v>
      </c>
      <c r="U2102" s="55" t="s">
        <v>4132</v>
      </c>
      <c r="V2102" s="55" t="s">
        <v>1881</v>
      </c>
      <c r="W2102" s="55" t="s">
        <v>1644</v>
      </c>
      <c r="X2102" s="56"/>
      <c r="Y2102" s="55" t="s">
        <v>1644</v>
      </c>
      <c r="Z2102" s="56"/>
      <c r="AA2102" s="55" t="s">
        <v>1644</v>
      </c>
      <c r="AB2102" s="59">
        <v>3256439</v>
      </c>
      <c r="AC2102" s="55" t="s">
        <v>1554</v>
      </c>
      <c r="AD2102" s="55" t="s">
        <v>1644</v>
      </c>
      <c r="AE2102" s="58">
        <v>0</v>
      </c>
      <c r="AF2102" s="55" t="s">
        <v>1644</v>
      </c>
      <c r="AG2102" s="55" t="s">
        <v>1644</v>
      </c>
      <c r="AH2102" s="55" t="s">
        <v>1644</v>
      </c>
      <c r="AI2102" s="55" t="s">
        <v>1644</v>
      </c>
      <c r="AJ2102" s="55" t="s">
        <v>1644</v>
      </c>
      <c r="AK2102" s="55" t="s">
        <v>1644</v>
      </c>
      <c r="AL2102" s="55" t="s">
        <v>1644</v>
      </c>
      <c r="AM2102" s="55" t="s">
        <v>3861</v>
      </c>
      <c r="AN2102" s="55" t="s">
        <v>1644</v>
      </c>
      <c r="AO2102" t="s">
        <v>4371</v>
      </c>
    </row>
    <row r="2103" spans="1:41" x14ac:dyDescent="0.25">
      <c r="A2103" s="56">
        <v>45808</v>
      </c>
      <c r="B2103" s="92" t="s">
        <v>3124</v>
      </c>
      <c r="C2103" s="55" t="s">
        <v>4344</v>
      </c>
      <c r="D2103" s="55" t="s">
        <v>3859</v>
      </c>
      <c r="E2103" s="55" t="s">
        <v>89</v>
      </c>
      <c r="F2103" s="55">
        <v>50900010</v>
      </c>
      <c r="G2103" s="55" t="s">
        <v>490</v>
      </c>
      <c r="H2103" s="55" t="s">
        <v>89</v>
      </c>
      <c r="I2103" s="57">
        <v>539.80999999999995</v>
      </c>
      <c r="J2103" s="57">
        <v>539.80999999999995</v>
      </c>
      <c r="K2103" s="55" t="s">
        <v>4335</v>
      </c>
      <c r="L2103" s="55" t="s">
        <v>1644</v>
      </c>
      <c r="M2103" s="55" t="s">
        <v>4344</v>
      </c>
      <c r="N2103" s="56">
        <v>45808</v>
      </c>
      <c r="O2103" s="55" t="s">
        <v>1644</v>
      </c>
      <c r="P2103" s="55" t="s">
        <v>329</v>
      </c>
      <c r="Q2103" s="55" t="s">
        <v>330</v>
      </c>
      <c r="R2103" s="55" t="s">
        <v>1644</v>
      </c>
      <c r="S2103" s="55" t="s">
        <v>1644</v>
      </c>
      <c r="T2103" s="55" t="s">
        <v>1644</v>
      </c>
      <c r="U2103" s="55" t="s">
        <v>4180</v>
      </c>
      <c r="V2103" s="55" t="s">
        <v>1881</v>
      </c>
      <c r="W2103" s="55" t="s">
        <v>1644</v>
      </c>
      <c r="X2103" s="56"/>
      <c r="Y2103" s="55" t="s">
        <v>1644</v>
      </c>
      <c r="Z2103" s="56"/>
      <c r="AA2103" s="55" t="s">
        <v>1644</v>
      </c>
      <c r="AB2103" s="59">
        <v>9129209</v>
      </c>
      <c r="AC2103" s="55" t="s">
        <v>1554</v>
      </c>
      <c r="AD2103" s="55" t="s">
        <v>1644</v>
      </c>
      <c r="AE2103" s="58">
        <v>0</v>
      </c>
      <c r="AF2103" s="55" t="s">
        <v>1644</v>
      </c>
      <c r="AG2103" s="55" t="s">
        <v>1644</v>
      </c>
      <c r="AH2103" s="55" t="s">
        <v>1644</v>
      </c>
      <c r="AI2103" s="55" t="s">
        <v>1644</v>
      </c>
      <c r="AJ2103" s="55" t="s">
        <v>1644</v>
      </c>
      <c r="AK2103" s="55" t="s">
        <v>1644</v>
      </c>
      <c r="AL2103" s="55" t="s">
        <v>1644</v>
      </c>
      <c r="AM2103" s="55" t="s">
        <v>3861</v>
      </c>
      <c r="AN2103" s="55" t="s">
        <v>1644</v>
      </c>
      <c r="AO2103" t="s">
        <v>3842</v>
      </c>
    </row>
    <row r="2104" spans="1:41" x14ac:dyDescent="0.25">
      <c r="A2104" s="56">
        <v>45808</v>
      </c>
      <c r="B2104" s="92" t="s">
        <v>3124</v>
      </c>
      <c r="C2104" s="55" t="s">
        <v>4344</v>
      </c>
      <c r="D2104" s="55" t="s">
        <v>3859</v>
      </c>
      <c r="E2104" s="55" t="s">
        <v>89</v>
      </c>
      <c r="F2104" s="55">
        <v>50900010</v>
      </c>
      <c r="G2104" s="55" t="s">
        <v>490</v>
      </c>
      <c r="H2104" s="55" t="s">
        <v>89</v>
      </c>
      <c r="I2104" s="57">
        <v>912</v>
      </c>
      <c r="J2104" s="57">
        <v>912</v>
      </c>
      <c r="K2104" s="55" t="s">
        <v>4335</v>
      </c>
      <c r="L2104" s="55" t="s">
        <v>1644</v>
      </c>
      <c r="M2104" s="55" t="s">
        <v>4344</v>
      </c>
      <c r="N2104" s="56">
        <v>45808</v>
      </c>
      <c r="O2104" s="55" t="s">
        <v>1644</v>
      </c>
      <c r="P2104" s="55" t="s">
        <v>329</v>
      </c>
      <c r="Q2104" s="55" t="s">
        <v>330</v>
      </c>
      <c r="R2104" s="55" t="s">
        <v>1644</v>
      </c>
      <c r="S2104" s="55" t="s">
        <v>1644</v>
      </c>
      <c r="T2104" s="55" t="s">
        <v>1644</v>
      </c>
      <c r="U2104" s="55" t="s">
        <v>4142</v>
      </c>
      <c r="V2104" s="55" t="s">
        <v>1881</v>
      </c>
      <c r="W2104" s="55" t="s">
        <v>1644</v>
      </c>
      <c r="X2104" s="56"/>
      <c r="Y2104" s="55" t="s">
        <v>1644</v>
      </c>
      <c r="Z2104" s="56"/>
      <c r="AA2104" s="55" t="s">
        <v>1644</v>
      </c>
      <c r="AB2104" s="59">
        <v>29320514</v>
      </c>
      <c r="AC2104" s="55" t="s">
        <v>1554</v>
      </c>
      <c r="AD2104" s="55" t="s">
        <v>1644</v>
      </c>
      <c r="AE2104" s="58">
        <v>0</v>
      </c>
      <c r="AF2104" s="55" t="s">
        <v>1644</v>
      </c>
      <c r="AG2104" s="55" t="s">
        <v>1644</v>
      </c>
      <c r="AH2104" s="55" t="s">
        <v>1644</v>
      </c>
      <c r="AI2104" s="55" t="s">
        <v>1644</v>
      </c>
      <c r="AJ2104" s="55" t="s">
        <v>1644</v>
      </c>
      <c r="AK2104" s="55" t="s">
        <v>1644</v>
      </c>
      <c r="AL2104" s="55" t="s">
        <v>1644</v>
      </c>
      <c r="AM2104" s="55" t="s">
        <v>3861</v>
      </c>
      <c r="AN2104" s="55" t="s">
        <v>1644</v>
      </c>
      <c r="AO2104" t="s">
        <v>3842</v>
      </c>
    </row>
    <row r="2105" spans="1:41" x14ac:dyDescent="0.25">
      <c r="A2105" s="56">
        <v>45808</v>
      </c>
      <c r="B2105" s="92" t="s">
        <v>3124</v>
      </c>
      <c r="C2105" s="55" t="s">
        <v>4344</v>
      </c>
      <c r="D2105" s="55" t="s">
        <v>3859</v>
      </c>
      <c r="E2105" s="55" t="s">
        <v>89</v>
      </c>
      <c r="F2105" s="55">
        <v>50900010</v>
      </c>
      <c r="G2105" s="55" t="s">
        <v>490</v>
      </c>
      <c r="H2105" s="55" t="s">
        <v>89</v>
      </c>
      <c r="I2105" s="57">
        <v>1.59</v>
      </c>
      <c r="J2105" s="57">
        <v>1.59</v>
      </c>
      <c r="K2105" s="55" t="s">
        <v>4335</v>
      </c>
      <c r="L2105" s="55" t="s">
        <v>1644</v>
      </c>
      <c r="M2105" s="55" t="s">
        <v>4344</v>
      </c>
      <c r="N2105" s="56">
        <v>45808</v>
      </c>
      <c r="O2105" s="55" t="s">
        <v>1644</v>
      </c>
      <c r="P2105" s="55" t="s">
        <v>329</v>
      </c>
      <c r="Q2105" s="55" t="s">
        <v>330</v>
      </c>
      <c r="R2105" s="55" t="s">
        <v>1644</v>
      </c>
      <c r="S2105" s="55" t="s">
        <v>1644</v>
      </c>
      <c r="T2105" s="55" t="s">
        <v>1644</v>
      </c>
      <c r="U2105" s="55" t="s">
        <v>4136</v>
      </c>
      <c r="V2105" s="55" t="s">
        <v>1718</v>
      </c>
      <c r="W2105" s="55" t="s">
        <v>1644</v>
      </c>
      <c r="X2105" s="56"/>
      <c r="Y2105" s="55" t="s">
        <v>1644</v>
      </c>
      <c r="Z2105" s="56"/>
      <c r="AA2105" s="55" t="s">
        <v>1644</v>
      </c>
      <c r="AB2105" s="59">
        <v>30003</v>
      </c>
      <c r="AC2105" s="55" t="s">
        <v>1554</v>
      </c>
      <c r="AD2105" s="55" t="s">
        <v>1644</v>
      </c>
      <c r="AE2105" s="58">
        <v>0</v>
      </c>
      <c r="AF2105" s="55" t="s">
        <v>1644</v>
      </c>
      <c r="AG2105" s="55" t="s">
        <v>1644</v>
      </c>
      <c r="AH2105" s="55" t="s">
        <v>1644</v>
      </c>
      <c r="AI2105" s="55" t="s">
        <v>1644</v>
      </c>
      <c r="AJ2105" s="55" t="s">
        <v>1644</v>
      </c>
      <c r="AK2105" s="55" t="s">
        <v>1644</v>
      </c>
      <c r="AL2105" s="55" t="s">
        <v>1644</v>
      </c>
      <c r="AM2105" s="55" t="s">
        <v>3861</v>
      </c>
      <c r="AN2105" s="55" t="s">
        <v>1644</v>
      </c>
      <c r="AO2105" t="s">
        <v>3842</v>
      </c>
    </row>
    <row r="2106" spans="1:41" x14ac:dyDescent="0.25">
      <c r="A2106" s="56">
        <v>45808</v>
      </c>
      <c r="B2106" s="92" t="s">
        <v>3124</v>
      </c>
      <c r="C2106" s="55" t="s">
        <v>4344</v>
      </c>
      <c r="D2106" s="55" t="s">
        <v>3859</v>
      </c>
      <c r="E2106" s="55" t="s">
        <v>89</v>
      </c>
      <c r="F2106" s="55">
        <v>50900010</v>
      </c>
      <c r="G2106" s="55" t="s">
        <v>490</v>
      </c>
      <c r="H2106" s="55" t="s">
        <v>89</v>
      </c>
      <c r="I2106" s="57">
        <v>0</v>
      </c>
      <c r="J2106" s="57">
        <v>0</v>
      </c>
      <c r="K2106" s="55" t="s">
        <v>4335</v>
      </c>
      <c r="L2106" s="55" t="s">
        <v>1644</v>
      </c>
      <c r="M2106" s="55" t="s">
        <v>4344</v>
      </c>
      <c r="N2106" s="56">
        <v>45808</v>
      </c>
      <c r="O2106" s="55" t="s">
        <v>1644</v>
      </c>
      <c r="P2106" s="55" t="s">
        <v>4042</v>
      </c>
      <c r="Q2106" s="55" t="s">
        <v>4043</v>
      </c>
      <c r="R2106" s="55" t="s">
        <v>1644</v>
      </c>
      <c r="S2106" s="55" t="s">
        <v>1644</v>
      </c>
      <c r="T2106" s="55" t="s">
        <v>1644</v>
      </c>
      <c r="U2106" s="55" t="s">
        <v>4125</v>
      </c>
      <c r="V2106" s="55" t="s">
        <v>1881</v>
      </c>
      <c r="W2106" s="55" t="s">
        <v>1644</v>
      </c>
      <c r="X2106" s="56"/>
      <c r="Y2106" s="55" t="s">
        <v>1644</v>
      </c>
      <c r="Z2106" s="56"/>
      <c r="AA2106" s="55" t="s">
        <v>1644</v>
      </c>
      <c r="AB2106" s="59">
        <v>1</v>
      </c>
      <c r="AC2106" s="55" t="s">
        <v>1554</v>
      </c>
      <c r="AD2106" s="55" t="s">
        <v>1644</v>
      </c>
      <c r="AE2106" s="58">
        <v>0</v>
      </c>
      <c r="AF2106" s="55" t="s">
        <v>1644</v>
      </c>
      <c r="AG2106" s="55" t="s">
        <v>1644</v>
      </c>
      <c r="AH2106" s="55" t="s">
        <v>1644</v>
      </c>
      <c r="AI2106" s="55" t="s">
        <v>1644</v>
      </c>
      <c r="AJ2106" s="55" t="s">
        <v>1644</v>
      </c>
      <c r="AK2106" s="55" t="s">
        <v>1644</v>
      </c>
      <c r="AL2106" s="55" t="s">
        <v>1644</v>
      </c>
      <c r="AM2106" s="55" t="s">
        <v>3861</v>
      </c>
      <c r="AN2106" s="55" t="s">
        <v>1644</v>
      </c>
      <c r="AO2106" t="s">
        <v>4371</v>
      </c>
    </row>
    <row r="2107" spans="1:41" x14ac:dyDescent="0.25">
      <c r="A2107" s="56">
        <v>45808</v>
      </c>
      <c r="B2107" s="92" t="s">
        <v>3124</v>
      </c>
      <c r="C2107" s="55" t="s">
        <v>4344</v>
      </c>
      <c r="D2107" s="55" t="s">
        <v>3859</v>
      </c>
      <c r="E2107" s="55" t="s">
        <v>89</v>
      </c>
      <c r="F2107" s="55">
        <v>50900010</v>
      </c>
      <c r="G2107" s="55" t="s">
        <v>490</v>
      </c>
      <c r="H2107" s="55" t="s">
        <v>89</v>
      </c>
      <c r="I2107" s="57">
        <v>570.71</v>
      </c>
      <c r="J2107" s="57">
        <v>570.71</v>
      </c>
      <c r="K2107" s="55" t="s">
        <v>4335</v>
      </c>
      <c r="L2107" s="55" t="s">
        <v>1644</v>
      </c>
      <c r="M2107" s="55" t="s">
        <v>4344</v>
      </c>
      <c r="N2107" s="56">
        <v>45808</v>
      </c>
      <c r="O2107" s="55" t="s">
        <v>1644</v>
      </c>
      <c r="P2107" s="55" t="s">
        <v>329</v>
      </c>
      <c r="Q2107" s="55" t="s">
        <v>330</v>
      </c>
      <c r="R2107" s="55" t="s">
        <v>1644</v>
      </c>
      <c r="S2107" s="55" t="s">
        <v>1644</v>
      </c>
      <c r="T2107" s="55" t="s">
        <v>1644</v>
      </c>
      <c r="U2107" s="55" t="s">
        <v>4127</v>
      </c>
      <c r="V2107" s="55" t="s">
        <v>1881</v>
      </c>
      <c r="W2107" s="55" t="s">
        <v>1644</v>
      </c>
      <c r="X2107" s="56"/>
      <c r="Y2107" s="55" t="s">
        <v>1644</v>
      </c>
      <c r="Z2107" s="56"/>
      <c r="AA2107" s="55" t="s">
        <v>1644</v>
      </c>
      <c r="AB2107" s="59">
        <v>13392808</v>
      </c>
      <c r="AC2107" s="55" t="s">
        <v>1554</v>
      </c>
      <c r="AD2107" s="55" t="s">
        <v>1644</v>
      </c>
      <c r="AE2107" s="58">
        <v>0</v>
      </c>
      <c r="AF2107" s="55" t="s">
        <v>1644</v>
      </c>
      <c r="AG2107" s="55" t="s">
        <v>1644</v>
      </c>
      <c r="AH2107" s="55" t="s">
        <v>1644</v>
      </c>
      <c r="AI2107" s="55" t="s">
        <v>1644</v>
      </c>
      <c r="AJ2107" s="55" t="s">
        <v>1644</v>
      </c>
      <c r="AK2107" s="55" t="s">
        <v>1644</v>
      </c>
      <c r="AL2107" s="55" t="s">
        <v>1644</v>
      </c>
      <c r="AM2107" s="55" t="s">
        <v>3861</v>
      </c>
      <c r="AN2107" s="55" t="s">
        <v>1644</v>
      </c>
      <c r="AO2107" t="s">
        <v>3842</v>
      </c>
    </row>
    <row r="2108" spans="1:41" x14ac:dyDescent="0.25">
      <c r="A2108" s="56">
        <v>45808</v>
      </c>
      <c r="B2108" s="92" t="s">
        <v>3124</v>
      </c>
      <c r="C2108" s="55" t="s">
        <v>4344</v>
      </c>
      <c r="D2108" s="55" t="s">
        <v>3859</v>
      </c>
      <c r="E2108" s="55" t="s">
        <v>89</v>
      </c>
      <c r="F2108" s="55">
        <v>50900010</v>
      </c>
      <c r="G2108" s="55" t="s">
        <v>490</v>
      </c>
      <c r="H2108" s="55" t="s">
        <v>89</v>
      </c>
      <c r="I2108" s="57">
        <v>238.34</v>
      </c>
      <c r="J2108" s="57">
        <v>238.34</v>
      </c>
      <c r="K2108" s="55" t="s">
        <v>4335</v>
      </c>
      <c r="L2108" s="55" t="s">
        <v>1644</v>
      </c>
      <c r="M2108" s="55" t="s">
        <v>4344</v>
      </c>
      <c r="N2108" s="56">
        <v>45808</v>
      </c>
      <c r="O2108" s="55" t="s">
        <v>1644</v>
      </c>
      <c r="P2108" s="55" t="s">
        <v>4042</v>
      </c>
      <c r="Q2108" s="55" t="s">
        <v>4043</v>
      </c>
      <c r="R2108" s="55" t="s">
        <v>1644</v>
      </c>
      <c r="S2108" s="55" t="s">
        <v>1644</v>
      </c>
      <c r="T2108" s="55" t="s">
        <v>1644</v>
      </c>
      <c r="U2108" s="55" t="s">
        <v>4183</v>
      </c>
      <c r="V2108" s="55" t="s">
        <v>1881</v>
      </c>
      <c r="W2108" s="55" t="s">
        <v>1644</v>
      </c>
      <c r="X2108" s="56"/>
      <c r="Y2108" s="55" t="s">
        <v>1644</v>
      </c>
      <c r="Z2108" s="56"/>
      <c r="AA2108" s="55" t="s">
        <v>1644</v>
      </c>
      <c r="AB2108" s="59">
        <v>4618719</v>
      </c>
      <c r="AC2108" s="55" t="s">
        <v>1554</v>
      </c>
      <c r="AD2108" s="55" t="s">
        <v>1644</v>
      </c>
      <c r="AE2108" s="58">
        <v>0</v>
      </c>
      <c r="AF2108" s="55" t="s">
        <v>1644</v>
      </c>
      <c r="AG2108" s="55" t="s">
        <v>1644</v>
      </c>
      <c r="AH2108" s="55" t="s">
        <v>1644</v>
      </c>
      <c r="AI2108" s="55" t="s">
        <v>1644</v>
      </c>
      <c r="AJ2108" s="55" t="s">
        <v>1644</v>
      </c>
      <c r="AK2108" s="55" t="s">
        <v>1644</v>
      </c>
      <c r="AL2108" s="55" t="s">
        <v>1644</v>
      </c>
      <c r="AM2108" s="55" t="s">
        <v>3861</v>
      </c>
      <c r="AN2108" s="55" t="s">
        <v>1644</v>
      </c>
      <c r="AO2108" t="s">
        <v>4371</v>
      </c>
    </row>
    <row r="2109" spans="1:41" x14ac:dyDescent="0.25">
      <c r="A2109" s="56">
        <v>45808</v>
      </c>
      <c r="B2109" s="92" t="s">
        <v>3124</v>
      </c>
      <c r="C2109" s="55" t="s">
        <v>4344</v>
      </c>
      <c r="D2109" s="55" t="s">
        <v>3859</v>
      </c>
      <c r="E2109" s="55" t="s">
        <v>89</v>
      </c>
      <c r="F2109" s="55">
        <v>50900010</v>
      </c>
      <c r="G2109" s="55" t="s">
        <v>490</v>
      </c>
      <c r="H2109" s="55" t="s">
        <v>89</v>
      </c>
      <c r="I2109" s="57">
        <v>399.56</v>
      </c>
      <c r="J2109" s="57">
        <v>399.56</v>
      </c>
      <c r="K2109" s="55" t="s">
        <v>4335</v>
      </c>
      <c r="L2109" s="55" t="s">
        <v>1644</v>
      </c>
      <c r="M2109" s="55" t="s">
        <v>4344</v>
      </c>
      <c r="N2109" s="56">
        <v>45808</v>
      </c>
      <c r="O2109" s="55" t="s">
        <v>1644</v>
      </c>
      <c r="P2109" s="55" t="s">
        <v>329</v>
      </c>
      <c r="Q2109" s="55" t="s">
        <v>330</v>
      </c>
      <c r="R2109" s="55" t="s">
        <v>1644</v>
      </c>
      <c r="S2109" s="55" t="s">
        <v>1644</v>
      </c>
      <c r="T2109" s="55" t="s">
        <v>1644</v>
      </c>
      <c r="U2109" s="55" t="s">
        <v>4178</v>
      </c>
      <c r="V2109" s="55" t="s">
        <v>1881</v>
      </c>
      <c r="W2109" s="55" t="s">
        <v>1644</v>
      </c>
      <c r="X2109" s="56"/>
      <c r="Y2109" s="55" t="s">
        <v>1644</v>
      </c>
      <c r="Z2109" s="56"/>
      <c r="AA2109" s="55" t="s">
        <v>1644</v>
      </c>
      <c r="AB2109" s="59">
        <v>15563603</v>
      </c>
      <c r="AC2109" s="55" t="s">
        <v>1554</v>
      </c>
      <c r="AD2109" s="55" t="s">
        <v>1644</v>
      </c>
      <c r="AE2109" s="58">
        <v>0</v>
      </c>
      <c r="AF2109" s="55" t="s">
        <v>1644</v>
      </c>
      <c r="AG2109" s="55" t="s">
        <v>1644</v>
      </c>
      <c r="AH2109" s="55" t="s">
        <v>1644</v>
      </c>
      <c r="AI2109" s="55" t="s">
        <v>1644</v>
      </c>
      <c r="AJ2109" s="55" t="s">
        <v>1644</v>
      </c>
      <c r="AK2109" s="55" t="s">
        <v>1644</v>
      </c>
      <c r="AL2109" s="55" t="s">
        <v>1644</v>
      </c>
      <c r="AM2109" s="55" t="s">
        <v>3861</v>
      </c>
      <c r="AN2109" s="55" t="s">
        <v>1644</v>
      </c>
      <c r="AO2109" t="s">
        <v>3842</v>
      </c>
    </row>
    <row r="2110" spans="1:41" x14ac:dyDescent="0.25">
      <c r="A2110" s="56">
        <v>45808</v>
      </c>
      <c r="B2110" s="92" t="s">
        <v>3124</v>
      </c>
      <c r="C2110" s="55" t="s">
        <v>4344</v>
      </c>
      <c r="D2110" s="55" t="s">
        <v>3859</v>
      </c>
      <c r="E2110" s="55" t="s">
        <v>89</v>
      </c>
      <c r="F2110" s="55">
        <v>50900010</v>
      </c>
      <c r="G2110" s="55" t="s">
        <v>490</v>
      </c>
      <c r="H2110" s="55" t="s">
        <v>89</v>
      </c>
      <c r="I2110" s="57">
        <v>117.68</v>
      </c>
      <c r="J2110" s="57">
        <v>117.68</v>
      </c>
      <c r="K2110" s="55" t="s">
        <v>4335</v>
      </c>
      <c r="L2110" s="55" t="s">
        <v>1644</v>
      </c>
      <c r="M2110" s="55" t="s">
        <v>4344</v>
      </c>
      <c r="N2110" s="56">
        <v>45808</v>
      </c>
      <c r="O2110" s="55" t="s">
        <v>1644</v>
      </c>
      <c r="P2110" s="55" t="s">
        <v>4042</v>
      </c>
      <c r="Q2110" s="55" t="s">
        <v>4043</v>
      </c>
      <c r="R2110" s="55" t="s">
        <v>1644</v>
      </c>
      <c r="S2110" s="55" t="s">
        <v>1644</v>
      </c>
      <c r="T2110" s="55" t="s">
        <v>1644</v>
      </c>
      <c r="U2110" s="55" t="s">
        <v>4148</v>
      </c>
      <c r="V2110" s="55" t="s">
        <v>1881</v>
      </c>
      <c r="W2110" s="55" t="s">
        <v>1644</v>
      </c>
      <c r="X2110" s="56"/>
      <c r="Y2110" s="55" t="s">
        <v>1644</v>
      </c>
      <c r="Z2110" s="56"/>
      <c r="AA2110" s="55" t="s">
        <v>1644</v>
      </c>
      <c r="AB2110" s="59">
        <v>2403856</v>
      </c>
      <c r="AC2110" s="55" t="s">
        <v>1554</v>
      </c>
      <c r="AD2110" s="55" t="s">
        <v>1644</v>
      </c>
      <c r="AE2110" s="58">
        <v>0</v>
      </c>
      <c r="AF2110" s="55" t="s">
        <v>1644</v>
      </c>
      <c r="AG2110" s="55" t="s">
        <v>1644</v>
      </c>
      <c r="AH2110" s="55" t="s">
        <v>1644</v>
      </c>
      <c r="AI2110" s="55" t="s">
        <v>1644</v>
      </c>
      <c r="AJ2110" s="55" t="s">
        <v>1644</v>
      </c>
      <c r="AK2110" s="55" t="s">
        <v>1644</v>
      </c>
      <c r="AL2110" s="55" t="s">
        <v>1644</v>
      </c>
      <c r="AM2110" s="55" t="s">
        <v>3861</v>
      </c>
      <c r="AN2110" s="55" t="s">
        <v>1644</v>
      </c>
      <c r="AO2110" t="s">
        <v>4371</v>
      </c>
    </row>
    <row r="2111" spans="1:41" x14ac:dyDescent="0.25">
      <c r="A2111" s="56">
        <v>45808</v>
      </c>
      <c r="B2111" s="92" t="s">
        <v>3124</v>
      </c>
      <c r="C2111" s="55" t="s">
        <v>4344</v>
      </c>
      <c r="D2111" s="55" t="s">
        <v>3859</v>
      </c>
      <c r="E2111" s="55" t="s">
        <v>89</v>
      </c>
      <c r="F2111" s="55">
        <v>50900010</v>
      </c>
      <c r="G2111" s="55" t="s">
        <v>490</v>
      </c>
      <c r="H2111" s="55" t="s">
        <v>89</v>
      </c>
      <c r="I2111" s="57">
        <v>210.94</v>
      </c>
      <c r="J2111" s="57">
        <v>210.94</v>
      </c>
      <c r="K2111" s="55" t="s">
        <v>4335</v>
      </c>
      <c r="L2111" s="55" t="s">
        <v>1644</v>
      </c>
      <c r="M2111" s="55" t="s">
        <v>4344</v>
      </c>
      <c r="N2111" s="56">
        <v>45808</v>
      </c>
      <c r="O2111" s="55" t="s">
        <v>1644</v>
      </c>
      <c r="P2111" s="55" t="s">
        <v>329</v>
      </c>
      <c r="Q2111" s="55" t="s">
        <v>330</v>
      </c>
      <c r="R2111" s="55" t="s">
        <v>1644</v>
      </c>
      <c r="S2111" s="55" t="s">
        <v>1644</v>
      </c>
      <c r="T2111" s="55" t="s">
        <v>1644</v>
      </c>
      <c r="U2111" s="55" t="s">
        <v>4174</v>
      </c>
      <c r="V2111" s="55" t="s">
        <v>1881</v>
      </c>
      <c r="W2111" s="55" t="s">
        <v>1644</v>
      </c>
      <c r="X2111" s="56"/>
      <c r="Y2111" s="55" t="s">
        <v>1644</v>
      </c>
      <c r="Z2111" s="56"/>
      <c r="AA2111" s="55" t="s">
        <v>1644</v>
      </c>
      <c r="AB2111" s="59">
        <v>3258008</v>
      </c>
      <c r="AC2111" s="55" t="s">
        <v>1554</v>
      </c>
      <c r="AD2111" s="55" t="s">
        <v>1644</v>
      </c>
      <c r="AE2111" s="58">
        <v>0</v>
      </c>
      <c r="AF2111" s="55" t="s">
        <v>1644</v>
      </c>
      <c r="AG2111" s="55" t="s">
        <v>1644</v>
      </c>
      <c r="AH2111" s="55" t="s">
        <v>1644</v>
      </c>
      <c r="AI2111" s="55" t="s">
        <v>1644</v>
      </c>
      <c r="AJ2111" s="55" t="s">
        <v>1644</v>
      </c>
      <c r="AK2111" s="55" t="s">
        <v>1644</v>
      </c>
      <c r="AL2111" s="55" t="s">
        <v>1644</v>
      </c>
      <c r="AM2111" s="55" t="s">
        <v>3861</v>
      </c>
      <c r="AN2111" s="55" t="s">
        <v>1644</v>
      </c>
      <c r="AO2111" t="s">
        <v>3842</v>
      </c>
    </row>
    <row r="2112" spans="1:41" x14ac:dyDescent="0.25">
      <c r="A2112" s="56">
        <v>45808</v>
      </c>
      <c r="B2112" s="92" t="s">
        <v>3124</v>
      </c>
      <c r="C2112" s="55" t="s">
        <v>4344</v>
      </c>
      <c r="D2112" s="55" t="s">
        <v>3859</v>
      </c>
      <c r="E2112" s="55" t="s">
        <v>89</v>
      </c>
      <c r="F2112" s="55">
        <v>50900010</v>
      </c>
      <c r="G2112" s="55" t="s">
        <v>490</v>
      </c>
      <c r="H2112" s="55" t="s">
        <v>89</v>
      </c>
      <c r="I2112" s="57">
        <v>77.77</v>
      </c>
      <c r="J2112" s="57">
        <v>77.77</v>
      </c>
      <c r="K2112" s="55" t="s">
        <v>4335</v>
      </c>
      <c r="L2112" s="55" t="s">
        <v>1644</v>
      </c>
      <c r="M2112" s="55" t="s">
        <v>4344</v>
      </c>
      <c r="N2112" s="56">
        <v>45808</v>
      </c>
      <c r="O2112" s="55" t="s">
        <v>1644</v>
      </c>
      <c r="P2112" s="55" t="s">
        <v>329</v>
      </c>
      <c r="Q2112" s="55" t="s">
        <v>330</v>
      </c>
      <c r="R2112" s="55" t="s">
        <v>1644</v>
      </c>
      <c r="S2112" s="55" t="s">
        <v>1644</v>
      </c>
      <c r="T2112" s="55" t="s">
        <v>1644</v>
      </c>
      <c r="U2112" s="55" t="s">
        <v>4122</v>
      </c>
      <c r="V2112" s="55" t="s">
        <v>1881</v>
      </c>
      <c r="W2112" s="55" t="s">
        <v>1644</v>
      </c>
      <c r="X2112" s="56"/>
      <c r="Y2112" s="55" t="s">
        <v>1644</v>
      </c>
      <c r="Z2112" s="56"/>
      <c r="AA2112" s="55" t="s">
        <v>1644</v>
      </c>
      <c r="AB2112" s="59">
        <v>1600560</v>
      </c>
      <c r="AC2112" s="55" t="s">
        <v>1554</v>
      </c>
      <c r="AD2112" s="55" t="s">
        <v>1644</v>
      </c>
      <c r="AE2112" s="58">
        <v>0</v>
      </c>
      <c r="AF2112" s="55" t="s">
        <v>1644</v>
      </c>
      <c r="AG2112" s="55" t="s">
        <v>1644</v>
      </c>
      <c r="AH2112" s="55" t="s">
        <v>1644</v>
      </c>
      <c r="AI2112" s="55" t="s">
        <v>1644</v>
      </c>
      <c r="AJ2112" s="55" t="s">
        <v>1644</v>
      </c>
      <c r="AK2112" s="55" t="s">
        <v>1644</v>
      </c>
      <c r="AL2112" s="55" t="s">
        <v>1644</v>
      </c>
      <c r="AM2112" s="55" t="s">
        <v>3861</v>
      </c>
      <c r="AN2112" s="55" t="s">
        <v>1644</v>
      </c>
      <c r="AO2112" t="s">
        <v>3842</v>
      </c>
    </row>
    <row r="2113" spans="1:41" x14ac:dyDescent="0.25">
      <c r="A2113" s="56">
        <v>45808</v>
      </c>
      <c r="B2113" s="92" t="s">
        <v>3124</v>
      </c>
      <c r="C2113" s="55" t="s">
        <v>4344</v>
      </c>
      <c r="D2113" s="55" t="s">
        <v>3859</v>
      </c>
      <c r="E2113" s="55" t="s">
        <v>89</v>
      </c>
      <c r="F2113" s="55">
        <v>50900010</v>
      </c>
      <c r="G2113" s="55" t="s">
        <v>490</v>
      </c>
      <c r="H2113" s="55" t="s">
        <v>89</v>
      </c>
      <c r="I2113" s="57">
        <v>85.05</v>
      </c>
      <c r="J2113" s="57">
        <v>85.05</v>
      </c>
      <c r="K2113" s="55" t="s">
        <v>4335</v>
      </c>
      <c r="L2113" s="55" t="s">
        <v>1644</v>
      </c>
      <c r="M2113" s="55" t="s">
        <v>4344</v>
      </c>
      <c r="N2113" s="56">
        <v>45808</v>
      </c>
      <c r="O2113" s="55" t="s">
        <v>1644</v>
      </c>
      <c r="P2113" s="55" t="s">
        <v>329</v>
      </c>
      <c r="Q2113" s="55" t="s">
        <v>330</v>
      </c>
      <c r="R2113" s="55" t="s">
        <v>1644</v>
      </c>
      <c r="S2113" s="55" t="s">
        <v>1644</v>
      </c>
      <c r="T2113" s="55" t="s">
        <v>1644</v>
      </c>
      <c r="U2113" s="55" t="s">
        <v>4136</v>
      </c>
      <c r="V2113" s="55" t="s">
        <v>1881</v>
      </c>
      <c r="W2113" s="55" t="s">
        <v>1644</v>
      </c>
      <c r="X2113" s="56"/>
      <c r="Y2113" s="55" t="s">
        <v>1644</v>
      </c>
      <c r="Z2113" s="56"/>
      <c r="AA2113" s="55" t="s">
        <v>1644</v>
      </c>
      <c r="AB2113" s="59">
        <v>2203357</v>
      </c>
      <c r="AC2113" s="55" t="s">
        <v>1554</v>
      </c>
      <c r="AD2113" s="55" t="s">
        <v>1644</v>
      </c>
      <c r="AE2113" s="58">
        <v>0</v>
      </c>
      <c r="AF2113" s="55" t="s">
        <v>1644</v>
      </c>
      <c r="AG2113" s="55" t="s">
        <v>1644</v>
      </c>
      <c r="AH2113" s="55" t="s">
        <v>1644</v>
      </c>
      <c r="AI2113" s="55" t="s">
        <v>1644</v>
      </c>
      <c r="AJ2113" s="55" t="s">
        <v>1644</v>
      </c>
      <c r="AK2113" s="55" t="s">
        <v>1644</v>
      </c>
      <c r="AL2113" s="55" t="s">
        <v>1644</v>
      </c>
      <c r="AM2113" s="55" t="s">
        <v>3861</v>
      </c>
      <c r="AN2113" s="55" t="s">
        <v>1644</v>
      </c>
      <c r="AO2113" t="s">
        <v>3842</v>
      </c>
    </row>
    <row r="2114" spans="1:41" x14ac:dyDescent="0.25">
      <c r="A2114" s="56">
        <v>45808</v>
      </c>
      <c r="B2114" s="92" t="s">
        <v>3124</v>
      </c>
      <c r="C2114" s="55" t="s">
        <v>4344</v>
      </c>
      <c r="D2114" s="55" t="s">
        <v>3859</v>
      </c>
      <c r="E2114" s="55" t="s">
        <v>89</v>
      </c>
      <c r="F2114" s="55">
        <v>50900010</v>
      </c>
      <c r="G2114" s="55" t="s">
        <v>490</v>
      </c>
      <c r="H2114" s="55" t="s">
        <v>89</v>
      </c>
      <c r="I2114" s="57">
        <v>3.79</v>
      </c>
      <c r="J2114" s="57">
        <v>3.79</v>
      </c>
      <c r="K2114" s="55" t="s">
        <v>4335</v>
      </c>
      <c r="L2114" s="55" t="s">
        <v>1644</v>
      </c>
      <c r="M2114" s="55" t="s">
        <v>4344</v>
      </c>
      <c r="N2114" s="56">
        <v>45808</v>
      </c>
      <c r="O2114" s="55" t="s">
        <v>1644</v>
      </c>
      <c r="P2114" s="55" t="s">
        <v>329</v>
      </c>
      <c r="Q2114" s="55" t="s">
        <v>330</v>
      </c>
      <c r="R2114" s="55" t="s">
        <v>1644</v>
      </c>
      <c r="S2114" s="55" t="s">
        <v>1644</v>
      </c>
      <c r="T2114" s="55" t="s">
        <v>1644</v>
      </c>
      <c r="U2114" s="55" t="s">
        <v>4147</v>
      </c>
      <c r="V2114" s="55" t="s">
        <v>1881</v>
      </c>
      <c r="W2114" s="55" t="s">
        <v>1644</v>
      </c>
      <c r="X2114" s="56"/>
      <c r="Y2114" s="55" t="s">
        <v>1644</v>
      </c>
      <c r="Z2114" s="56"/>
      <c r="AA2114" s="55" t="s">
        <v>1644</v>
      </c>
      <c r="AB2114" s="59">
        <v>76651</v>
      </c>
      <c r="AC2114" s="55" t="s">
        <v>1554</v>
      </c>
      <c r="AD2114" s="55" t="s">
        <v>1644</v>
      </c>
      <c r="AE2114" s="58">
        <v>0</v>
      </c>
      <c r="AF2114" s="55" t="s">
        <v>1644</v>
      </c>
      <c r="AG2114" s="55" t="s">
        <v>1644</v>
      </c>
      <c r="AH2114" s="55" t="s">
        <v>1644</v>
      </c>
      <c r="AI2114" s="55" t="s">
        <v>1644</v>
      </c>
      <c r="AJ2114" s="55" t="s">
        <v>1644</v>
      </c>
      <c r="AK2114" s="55" t="s">
        <v>1644</v>
      </c>
      <c r="AL2114" s="55" t="s">
        <v>1644</v>
      </c>
      <c r="AM2114" s="55" t="s">
        <v>3861</v>
      </c>
      <c r="AN2114" s="55" t="s">
        <v>1644</v>
      </c>
      <c r="AO2114" t="s">
        <v>3842</v>
      </c>
    </row>
    <row r="2115" spans="1:41" x14ac:dyDescent="0.25">
      <c r="A2115" s="56">
        <v>45808</v>
      </c>
      <c r="B2115" s="92" t="s">
        <v>3124</v>
      </c>
      <c r="C2115" s="55" t="s">
        <v>4344</v>
      </c>
      <c r="D2115" s="55" t="s">
        <v>3859</v>
      </c>
      <c r="E2115" s="55" t="s">
        <v>89</v>
      </c>
      <c r="F2115" s="55">
        <v>50900010</v>
      </c>
      <c r="G2115" s="55" t="s">
        <v>490</v>
      </c>
      <c r="H2115" s="55" t="s">
        <v>89</v>
      </c>
      <c r="I2115" s="57">
        <v>15.62</v>
      </c>
      <c r="J2115" s="57">
        <v>15.62</v>
      </c>
      <c r="K2115" s="55" t="s">
        <v>4335</v>
      </c>
      <c r="L2115" s="55" t="s">
        <v>1644</v>
      </c>
      <c r="M2115" s="55" t="s">
        <v>4344</v>
      </c>
      <c r="N2115" s="56">
        <v>45808</v>
      </c>
      <c r="O2115" s="55" t="s">
        <v>1644</v>
      </c>
      <c r="P2115" s="55" t="s">
        <v>329</v>
      </c>
      <c r="Q2115" s="55" t="s">
        <v>330</v>
      </c>
      <c r="R2115" s="55" t="s">
        <v>1644</v>
      </c>
      <c r="S2115" s="55" t="s">
        <v>1644</v>
      </c>
      <c r="T2115" s="55" t="s">
        <v>1644</v>
      </c>
      <c r="U2115" s="55" t="s">
        <v>4126</v>
      </c>
      <c r="V2115" s="55" t="s">
        <v>1881</v>
      </c>
      <c r="W2115" s="55" t="s">
        <v>1644</v>
      </c>
      <c r="X2115" s="56"/>
      <c r="Y2115" s="55" t="s">
        <v>1644</v>
      </c>
      <c r="Z2115" s="56"/>
      <c r="AA2115" s="55" t="s">
        <v>1644</v>
      </c>
      <c r="AB2115" s="59">
        <v>0</v>
      </c>
      <c r="AC2115" s="55" t="s">
        <v>1554</v>
      </c>
      <c r="AD2115" s="55" t="s">
        <v>1644</v>
      </c>
      <c r="AE2115" s="58">
        <v>0</v>
      </c>
      <c r="AF2115" s="55" t="s">
        <v>1644</v>
      </c>
      <c r="AG2115" s="55" t="s">
        <v>1644</v>
      </c>
      <c r="AH2115" s="55" t="s">
        <v>1644</v>
      </c>
      <c r="AI2115" s="55" t="s">
        <v>1644</v>
      </c>
      <c r="AJ2115" s="55" t="s">
        <v>1644</v>
      </c>
      <c r="AK2115" s="55" t="s">
        <v>1644</v>
      </c>
      <c r="AL2115" s="55" t="s">
        <v>1644</v>
      </c>
      <c r="AM2115" s="55" t="s">
        <v>3861</v>
      </c>
      <c r="AN2115" s="55" t="s">
        <v>1644</v>
      </c>
      <c r="AO2115" t="s">
        <v>3842</v>
      </c>
    </row>
    <row r="2116" spans="1:41" x14ac:dyDescent="0.25">
      <c r="A2116" s="56">
        <v>45808</v>
      </c>
      <c r="B2116" s="92" t="s">
        <v>3124</v>
      </c>
      <c r="C2116" s="55" t="s">
        <v>4344</v>
      </c>
      <c r="D2116" s="55" t="s">
        <v>3859</v>
      </c>
      <c r="E2116" s="55" t="s">
        <v>89</v>
      </c>
      <c r="F2116" s="55">
        <v>50900010</v>
      </c>
      <c r="G2116" s="55" t="s">
        <v>490</v>
      </c>
      <c r="H2116" s="55" t="s">
        <v>89</v>
      </c>
      <c r="I2116" s="57">
        <v>867.83</v>
      </c>
      <c r="J2116" s="57">
        <v>867.83</v>
      </c>
      <c r="K2116" s="55" t="s">
        <v>4335</v>
      </c>
      <c r="L2116" s="55" t="s">
        <v>1644</v>
      </c>
      <c r="M2116" s="55" t="s">
        <v>4344</v>
      </c>
      <c r="N2116" s="56">
        <v>45808</v>
      </c>
      <c r="O2116" s="55" t="s">
        <v>1644</v>
      </c>
      <c r="P2116" s="55" t="s">
        <v>329</v>
      </c>
      <c r="Q2116" s="55" t="s">
        <v>330</v>
      </c>
      <c r="R2116" s="55" t="s">
        <v>1644</v>
      </c>
      <c r="S2116" s="55" t="s">
        <v>1644</v>
      </c>
      <c r="T2116" s="55" t="s">
        <v>1644</v>
      </c>
      <c r="U2116" s="55" t="s">
        <v>4133</v>
      </c>
      <c r="V2116" s="55" t="s">
        <v>1881</v>
      </c>
      <c r="W2116" s="55" t="s">
        <v>1644</v>
      </c>
      <c r="X2116" s="56"/>
      <c r="Y2116" s="55" t="s">
        <v>1644</v>
      </c>
      <c r="Z2116" s="56"/>
      <c r="AA2116" s="55" t="s">
        <v>1644</v>
      </c>
      <c r="AB2116" s="59">
        <v>14740793</v>
      </c>
      <c r="AC2116" s="55" t="s">
        <v>1554</v>
      </c>
      <c r="AD2116" s="55" t="s">
        <v>1644</v>
      </c>
      <c r="AE2116" s="58">
        <v>0</v>
      </c>
      <c r="AF2116" s="55" t="s">
        <v>1644</v>
      </c>
      <c r="AG2116" s="55" t="s">
        <v>1644</v>
      </c>
      <c r="AH2116" s="55" t="s">
        <v>1644</v>
      </c>
      <c r="AI2116" s="55" t="s">
        <v>1644</v>
      </c>
      <c r="AJ2116" s="55" t="s">
        <v>1644</v>
      </c>
      <c r="AK2116" s="55" t="s">
        <v>1644</v>
      </c>
      <c r="AL2116" s="55" t="s">
        <v>1644</v>
      </c>
      <c r="AM2116" s="55" t="s">
        <v>3861</v>
      </c>
      <c r="AN2116" s="55" t="s">
        <v>1644</v>
      </c>
      <c r="AO2116" t="s">
        <v>3842</v>
      </c>
    </row>
    <row r="2117" spans="1:41" x14ac:dyDescent="0.25">
      <c r="A2117" s="56">
        <v>45808</v>
      </c>
      <c r="B2117" s="92" t="s">
        <v>3124</v>
      </c>
      <c r="C2117" s="55" t="s">
        <v>4344</v>
      </c>
      <c r="D2117" s="55" t="s">
        <v>3859</v>
      </c>
      <c r="E2117" s="55" t="s">
        <v>89</v>
      </c>
      <c r="F2117" s="55">
        <v>50900010</v>
      </c>
      <c r="G2117" s="55" t="s">
        <v>490</v>
      </c>
      <c r="H2117" s="55" t="s">
        <v>89</v>
      </c>
      <c r="I2117" s="57">
        <v>7.0000000000000007E-2</v>
      </c>
      <c r="J2117" s="57">
        <v>7.0000000000000007E-2</v>
      </c>
      <c r="K2117" s="55" t="s">
        <v>4335</v>
      </c>
      <c r="L2117" s="55" t="s">
        <v>1644</v>
      </c>
      <c r="M2117" s="55" t="s">
        <v>4344</v>
      </c>
      <c r="N2117" s="56">
        <v>45808</v>
      </c>
      <c r="O2117" s="55" t="s">
        <v>1644</v>
      </c>
      <c r="P2117" s="55" t="s">
        <v>329</v>
      </c>
      <c r="Q2117" s="55" t="s">
        <v>330</v>
      </c>
      <c r="R2117" s="55" t="s">
        <v>1644</v>
      </c>
      <c r="S2117" s="55" t="s">
        <v>1644</v>
      </c>
      <c r="T2117" s="55" t="s">
        <v>1644</v>
      </c>
      <c r="U2117" s="55" t="s">
        <v>4171</v>
      </c>
      <c r="V2117" s="55" t="s">
        <v>1718</v>
      </c>
      <c r="W2117" s="55" t="s">
        <v>1644</v>
      </c>
      <c r="X2117" s="56"/>
      <c r="Y2117" s="55" t="s">
        <v>1644</v>
      </c>
      <c r="Z2117" s="56"/>
      <c r="AA2117" s="55" t="s">
        <v>1644</v>
      </c>
      <c r="AB2117" s="59">
        <v>1318</v>
      </c>
      <c r="AC2117" s="55" t="s">
        <v>1554</v>
      </c>
      <c r="AD2117" s="55" t="s">
        <v>1644</v>
      </c>
      <c r="AE2117" s="58">
        <v>0</v>
      </c>
      <c r="AF2117" s="55" t="s">
        <v>1644</v>
      </c>
      <c r="AG2117" s="55" t="s">
        <v>1644</v>
      </c>
      <c r="AH2117" s="55" t="s">
        <v>1644</v>
      </c>
      <c r="AI2117" s="55" t="s">
        <v>1644</v>
      </c>
      <c r="AJ2117" s="55" t="s">
        <v>1644</v>
      </c>
      <c r="AK2117" s="55" t="s">
        <v>1644</v>
      </c>
      <c r="AL2117" s="55" t="s">
        <v>1644</v>
      </c>
      <c r="AM2117" s="55" t="s">
        <v>3861</v>
      </c>
      <c r="AN2117" s="55" t="s">
        <v>1644</v>
      </c>
      <c r="AO2117" t="s">
        <v>3842</v>
      </c>
    </row>
    <row r="2118" spans="1:41" x14ac:dyDescent="0.25">
      <c r="A2118" s="56">
        <v>45808</v>
      </c>
      <c r="B2118" s="92" t="s">
        <v>3124</v>
      </c>
      <c r="C2118" s="55" t="s">
        <v>4344</v>
      </c>
      <c r="D2118" s="55" t="s">
        <v>3859</v>
      </c>
      <c r="E2118" s="55" t="s">
        <v>89</v>
      </c>
      <c r="F2118" s="55">
        <v>50900010</v>
      </c>
      <c r="G2118" s="55" t="s">
        <v>490</v>
      </c>
      <c r="H2118" s="55" t="s">
        <v>89</v>
      </c>
      <c r="I2118" s="57">
        <v>0.4</v>
      </c>
      <c r="J2118" s="57">
        <v>0.4</v>
      </c>
      <c r="K2118" s="55" t="s">
        <v>4335</v>
      </c>
      <c r="L2118" s="55" t="s">
        <v>1644</v>
      </c>
      <c r="M2118" s="55" t="s">
        <v>4344</v>
      </c>
      <c r="N2118" s="56">
        <v>45808</v>
      </c>
      <c r="O2118" s="55" t="s">
        <v>1644</v>
      </c>
      <c r="P2118" s="55" t="s">
        <v>329</v>
      </c>
      <c r="Q2118" s="55" t="s">
        <v>330</v>
      </c>
      <c r="R2118" s="55" t="s">
        <v>1644</v>
      </c>
      <c r="S2118" s="55" t="s">
        <v>1644</v>
      </c>
      <c r="T2118" s="55" t="s">
        <v>1644</v>
      </c>
      <c r="U2118" s="55" t="s">
        <v>4141</v>
      </c>
      <c r="V2118" s="55" t="s">
        <v>1718</v>
      </c>
      <c r="W2118" s="55" t="s">
        <v>1644</v>
      </c>
      <c r="X2118" s="56"/>
      <c r="Y2118" s="55" t="s">
        <v>1644</v>
      </c>
      <c r="Z2118" s="56"/>
      <c r="AA2118" s="55" t="s">
        <v>1644</v>
      </c>
      <c r="AB2118" s="59">
        <v>7542</v>
      </c>
      <c r="AC2118" s="55" t="s">
        <v>1554</v>
      </c>
      <c r="AD2118" s="55" t="s">
        <v>1644</v>
      </c>
      <c r="AE2118" s="58">
        <v>0</v>
      </c>
      <c r="AF2118" s="55" t="s">
        <v>1644</v>
      </c>
      <c r="AG2118" s="55" t="s">
        <v>1644</v>
      </c>
      <c r="AH2118" s="55" t="s">
        <v>1644</v>
      </c>
      <c r="AI2118" s="55" t="s">
        <v>1644</v>
      </c>
      <c r="AJ2118" s="55" t="s">
        <v>1644</v>
      </c>
      <c r="AK2118" s="55" t="s">
        <v>1644</v>
      </c>
      <c r="AL2118" s="55" t="s">
        <v>1644</v>
      </c>
      <c r="AM2118" s="55" t="s">
        <v>3861</v>
      </c>
      <c r="AN2118" s="55" t="s">
        <v>1644</v>
      </c>
      <c r="AO2118" t="s">
        <v>3842</v>
      </c>
    </row>
    <row r="2119" spans="1:41" x14ac:dyDescent="0.25">
      <c r="A2119" s="56">
        <v>45808</v>
      </c>
      <c r="B2119" s="92" t="s">
        <v>3124</v>
      </c>
      <c r="C2119" s="55" t="s">
        <v>4344</v>
      </c>
      <c r="D2119" s="55" t="s">
        <v>3859</v>
      </c>
      <c r="E2119" s="55" t="s">
        <v>89</v>
      </c>
      <c r="F2119" s="55">
        <v>50900010</v>
      </c>
      <c r="G2119" s="55" t="s">
        <v>490</v>
      </c>
      <c r="H2119" s="55" t="s">
        <v>89</v>
      </c>
      <c r="I2119" s="57">
        <v>0.38</v>
      </c>
      <c r="J2119" s="57">
        <v>0.38</v>
      </c>
      <c r="K2119" s="55" t="s">
        <v>4335</v>
      </c>
      <c r="L2119" s="55" t="s">
        <v>1644</v>
      </c>
      <c r="M2119" s="55" t="s">
        <v>4344</v>
      </c>
      <c r="N2119" s="56">
        <v>45808</v>
      </c>
      <c r="O2119" s="55" t="s">
        <v>1644</v>
      </c>
      <c r="P2119" s="55" t="s">
        <v>329</v>
      </c>
      <c r="Q2119" s="55" t="s">
        <v>330</v>
      </c>
      <c r="R2119" s="55" t="s">
        <v>1644</v>
      </c>
      <c r="S2119" s="55" t="s">
        <v>1644</v>
      </c>
      <c r="T2119" s="55" t="s">
        <v>1644</v>
      </c>
      <c r="U2119" s="55" t="s">
        <v>4153</v>
      </c>
      <c r="V2119" s="55" t="s">
        <v>1718</v>
      </c>
      <c r="W2119" s="55" t="s">
        <v>1644</v>
      </c>
      <c r="X2119" s="56"/>
      <c r="Y2119" s="55" t="s">
        <v>1644</v>
      </c>
      <c r="Z2119" s="56"/>
      <c r="AA2119" s="55" t="s">
        <v>1644</v>
      </c>
      <c r="AB2119" s="59">
        <v>7230</v>
      </c>
      <c r="AC2119" s="55" t="s">
        <v>1554</v>
      </c>
      <c r="AD2119" s="55" t="s">
        <v>1644</v>
      </c>
      <c r="AE2119" s="58">
        <v>0</v>
      </c>
      <c r="AF2119" s="55" t="s">
        <v>1644</v>
      </c>
      <c r="AG2119" s="55" t="s">
        <v>1644</v>
      </c>
      <c r="AH2119" s="55" t="s">
        <v>1644</v>
      </c>
      <c r="AI2119" s="55" t="s">
        <v>1644</v>
      </c>
      <c r="AJ2119" s="55" t="s">
        <v>1644</v>
      </c>
      <c r="AK2119" s="55" t="s">
        <v>1644</v>
      </c>
      <c r="AL2119" s="55" t="s">
        <v>1644</v>
      </c>
      <c r="AM2119" s="55" t="s">
        <v>3861</v>
      </c>
      <c r="AN2119" s="55" t="s">
        <v>1644</v>
      </c>
      <c r="AO2119" t="s">
        <v>3842</v>
      </c>
    </row>
    <row r="2120" spans="1:41" x14ac:dyDescent="0.25">
      <c r="A2120" s="56">
        <v>45808</v>
      </c>
      <c r="B2120" s="92" t="s">
        <v>3124</v>
      </c>
      <c r="C2120" s="55" t="s">
        <v>4344</v>
      </c>
      <c r="D2120" s="55" t="s">
        <v>3859</v>
      </c>
      <c r="E2120" s="55" t="s">
        <v>89</v>
      </c>
      <c r="F2120" s="55">
        <v>50900010</v>
      </c>
      <c r="G2120" s="55" t="s">
        <v>490</v>
      </c>
      <c r="H2120" s="55" t="s">
        <v>89</v>
      </c>
      <c r="I2120" s="57">
        <v>1.44</v>
      </c>
      <c r="J2120" s="57">
        <v>1.44</v>
      </c>
      <c r="K2120" s="55" t="s">
        <v>4335</v>
      </c>
      <c r="L2120" s="55" t="s">
        <v>1644</v>
      </c>
      <c r="M2120" s="55" t="s">
        <v>4344</v>
      </c>
      <c r="N2120" s="56">
        <v>45808</v>
      </c>
      <c r="O2120" s="55" t="s">
        <v>1644</v>
      </c>
      <c r="P2120" s="55" t="s">
        <v>329</v>
      </c>
      <c r="Q2120" s="55" t="s">
        <v>330</v>
      </c>
      <c r="R2120" s="55" t="s">
        <v>1644</v>
      </c>
      <c r="S2120" s="55" t="s">
        <v>1644</v>
      </c>
      <c r="T2120" s="55" t="s">
        <v>1644</v>
      </c>
      <c r="U2120" s="55" t="s">
        <v>4122</v>
      </c>
      <c r="V2120" s="55" t="s">
        <v>1718</v>
      </c>
      <c r="W2120" s="55" t="s">
        <v>1644</v>
      </c>
      <c r="X2120" s="56"/>
      <c r="Y2120" s="55" t="s">
        <v>1644</v>
      </c>
      <c r="Z2120" s="56"/>
      <c r="AA2120" s="55" t="s">
        <v>1644</v>
      </c>
      <c r="AB2120" s="59">
        <v>27908</v>
      </c>
      <c r="AC2120" s="55" t="s">
        <v>1554</v>
      </c>
      <c r="AD2120" s="55" t="s">
        <v>1644</v>
      </c>
      <c r="AE2120" s="58">
        <v>0</v>
      </c>
      <c r="AF2120" s="55" t="s">
        <v>1644</v>
      </c>
      <c r="AG2120" s="55" t="s">
        <v>1644</v>
      </c>
      <c r="AH2120" s="55" t="s">
        <v>1644</v>
      </c>
      <c r="AI2120" s="55" t="s">
        <v>1644</v>
      </c>
      <c r="AJ2120" s="55" t="s">
        <v>1644</v>
      </c>
      <c r="AK2120" s="55" t="s">
        <v>1644</v>
      </c>
      <c r="AL2120" s="55" t="s">
        <v>1644</v>
      </c>
      <c r="AM2120" s="55" t="s">
        <v>3861</v>
      </c>
      <c r="AN2120" s="55" t="s">
        <v>1644</v>
      </c>
      <c r="AO2120" t="s">
        <v>3842</v>
      </c>
    </row>
    <row r="2121" spans="1:41" x14ac:dyDescent="0.25">
      <c r="A2121" s="56">
        <v>45808</v>
      </c>
      <c r="B2121" s="92" t="s">
        <v>3124</v>
      </c>
      <c r="C2121" s="55" t="s">
        <v>4344</v>
      </c>
      <c r="D2121" s="55" t="s">
        <v>3859</v>
      </c>
      <c r="E2121" s="55" t="s">
        <v>89</v>
      </c>
      <c r="F2121" s="55">
        <v>50900010</v>
      </c>
      <c r="G2121" s="55" t="s">
        <v>490</v>
      </c>
      <c r="H2121" s="55" t="s">
        <v>89</v>
      </c>
      <c r="I2121" s="57">
        <v>234.95</v>
      </c>
      <c r="J2121" s="57">
        <v>234.95</v>
      </c>
      <c r="K2121" s="55" t="s">
        <v>4335</v>
      </c>
      <c r="L2121" s="55" t="s">
        <v>1644</v>
      </c>
      <c r="M2121" s="55" t="s">
        <v>4344</v>
      </c>
      <c r="N2121" s="56">
        <v>45808</v>
      </c>
      <c r="O2121" s="55" t="s">
        <v>1644</v>
      </c>
      <c r="P2121" s="55" t="s">
        <v>4042</v>
      </c>
      <c r="Q2121" s="55" t="s">
        <v>4043</v>
      </c>
      <c r="R2121" s="55" t="s">
        <v>1644</v>
      </c>
      <c r="S2121" s="55" t="s">
        <v>1644</v>
      </c>
      <c r="T2121" s="55" t="s">
        <v>1644</v>
      </c>
      <c r="U2121" s="55" t="s">
        <v>4131</v>
      </c>
      <c r="V2121" s="55" t="s">
        <v>1881</v>
      </c>
      <c r="W2121" s="55" t="s">
        <v>1644</v>
      </c>
      <c r="X2121" s="56"/>
      <c r="Y2121" s="55" t="s">
        <v>1644</v>
      </c>
      <c r="Z2121" s="56"/>
      <c r="AA2121" s="55" t="s">
        <v>1644</v>
      </c>
      <c r="AB2121" s="59">
        <v>6358720</v>
      </c>
      <c r="AC2121" s="55" t="s">
        <v>1554</v>
      </c>
      <c r="AD2121" s="55" t="s">
        <v>1644</v>
      </c>
      <c r="AE2121" s="58">
        <v>0</v>
      </c>
      <c r="AF2121" s="55" t="s">
        <v>1644</v>
      </c>
      <c r="AG2121" s="55" t="s">
        <v>1644</v>
      </c>
      <c r="AH2121" s="55" t="s">
        <v>1644</v>
      </c>
      <c r="AI2121" s="55" t="s">
        <v>1644</v>
      </c>
      <c r="AJ2121" s="55" t="s">
        <v>1644</v>
      </c>
      <c r="AK2121" s="55" t="s">
        <v>1644</v>
      </c>
      <c r="AL2121" s="55" t="s">
        <v>1644</v>
      </c>
      <c r="AM2121" s="55" t="s">
        <v>3861</v>
      </c>
      <c r="AN2121" s="55" t="s">
        <v>1644</v>
      </c>
      <c r="AO2121" t="s">
        <v>4371</v>
      </c>
    </row>
    <row r="2122" spans="1:41" x14ac:dyDescent="0.25">
      <c r="A2122" s="56">
        <v>45808</v>
      </c>
      <c r="B2122" s="92" t="s">
        <v>3124</v>
      </c>
      <c r="C2122" s="55" t="s">
        <v>4344</v>
      </c>
      <c r="D2122" s="55" t="s">
        <v>3859</v>
      </c>
      <c r="E2122" s="55" t="s">
        <v>89</v>
      </c>
      <c r="F2122" s="55">
        <v>50900010</v>
      </c>
      <c r="G2122" s="55" t="s">
        <v>490</v>
      </c>
      <c r="H2122" s="55" t="s">
        <v>89</v>
      </c>
      <c r="I2122" s="57">
        <v>24.84</v>
      </c>
      <c r="J2122" s="57">
        <v>24.84</v>
      </c>
      <c r="K2122" s="55" t="s">
        <v>4335</v>
      </c>
      <c r="L2122" s="55" t="s">
        <v>1644</v>
      </c>
      <c r="M2122" s="55" t="s">
        <v>4344</v>
      </c>
      <c r="N2122" s="56">
        <v>45808</v>
      </c>
      <c r="O2122" s="55" t="s">
        <v>1644</v>
      </c>
      <c r="P2122" s="55" t="s">
        <v>4042</v>
      </c>
      <c r="Q2122" s="55" t="s">
        <v>4043</v>
      </c>
      <c r="R2122" s="55" t="s">
        <v>1644</v>
      </c>
      <c r="S2122" s="55" t="s">
        <v>1644</v>
      </c>
      <c r="T2122" s="55" t="s">
        <v>1644</v>
      </c>
      <c r="U2122" s="55" t="s">
        <v>4158</v>
      </c>
      <c r="V2122" s="55" t="s">
        <v>1881</v>
      </c>
      <c r="W2122" s="55" t="s">
        <v>1644</v>
      </c>
      <c r="X2122" s="56"/>
      <c r="Y2122" s="55" t="s">
        <v>1644</v>
      </c>
      <c r="Z2122" s="56"/>
      <c r="AA2122" s="55" t="s">
        <v>1644</v>
      </c>
      <c r="AB2122" s="59">
        <v>503955</v>
      </c>
      <c r="AC2122" s="55" t="s">
        <v>1554</v>
      </c>
      <c r="AD2122" s="55" t="s">
        <v>1644</v>
      </c>
      <c r="AE2122" s="58">
        <v>0</v>
      </c>
      <c r="AF2122" s="55" t="s">
        <v>1644</v>
      </c>
      <c r="AG2122" s="55" t="s">
        <v>1644</v>
      </c>
      <c r="AH2122" s="55" t="s">
        <v>1644</v>
      </c>
      <c r="AI2122" s="55" t="s">
        <v>1644</v>
      </c>
      <c r="AJ2122" s="55" t="s">
        <v>1644</v>
      </c>
      <c r="AK2122" s="55" t="s">
        <v>1644</v>
      </c>
      <c r="AL2122" s="55" t="s">
        <v>1644</v>
      </c>
      <c r="AM2122" s="55" t="s">
        <v>3861</v>
      </c>
      <c r="AN2122" s="55" t="s">
        <v>1644</v>
      </c>
      <c r="AO2122" t="s">
        <v>4371</v>
      </c>
    </row>
    <row r="2123" spans="1:41" x14ac:dyDescent="0.25">
      <c r="A2123" s="56">
        <v>45808</v>
      </c>
      <c r="B2123" s="92" t="s">
        <v>3124</v>
      </c>
      <c r="C2123" s="55" t="s">
        <v>4344</v>
      </c>
      <c r="D2123" s="55" t="s">
        <v>3859</v>
      </c>
      <c r="E2123" s="55" t="s">
        <v>89</v>
      </c>
      <c r="F2123" s="55">
        <v>50900010</v>
      </c>
      <c r="G2123" s="55" t="s">
        <v>490</v>
      </c>
      <c r="H2123" s="55" t="s">
        <v>89</v>
      </c>
      <c r="I2123" s="57">
        <v>7.75</v>
      </c>
      <c r="J2123" s="57">
        <v>7.75</v>
      </c>
      <c r="K2123" s="55" t="s">
        <v>4335</v>
      </c>
      <c r="L2123" s="55" t="s">
        <v>1644</v>
      </c>
      <c r="M2123" s="55" t="s">
        <v>4344</v>
      </c>
      <c r="N2123" s="56">
        <v>45808</v>
      </c>
      <c r="O2123" s="55" t="s">
        <v>1644</v>
      </c>
      <c r="P2123" s="55" t="s">
        <v>329</v>
      </c>
      <c r="Q2123" s="55" t="s">
        <v>330</v>
      </c>
      <c r="R2123" s="55" t="s">
        <v>1644</v>
      </c>
      <c r="S2123" s="55" t="s">
        <v>1644</v>
      </c>
      <c r="T2123" s="55" t="s">
        <v>1644</v>
      </c>
      <c r="U2123" s="55" t="s">
        <v>4140</v>
      </c>
      <c r="V2123" s="55" t="s">
        <v>1881</v>
      </c>
      <c r="W2123" s="55" t="s">
        <v>1644</v>
      </c>
      <c r="X2123" s="56"/>
      <c r="Y2123" s="55" t="s">
        <v>1644</v>
      </c>
      <c r="Z2123" s="56"/>
      <c r="AA2123" s="55" t="s">
        <v>1644</v>
      </c>
      <c r="AB2123" s="59">
        <v>179608</v>
      </c>
      <c r="AC2123" s="55" t="s">
        <v>1554</v>
      </c>
      <c r="AD2123" s="55" t="s">
        <v>1644</v>
      </c>
      <c r="AE2123" s="58">
        <v>0</v>
      </c>
      <c r="AF2123" s="55" t="s">
        <v>1644</v>
      </c>
      <c r="AG2123" s="55" t="s">
        <v>1644</v>
      </c>
      <c r="AH2123" s="55" t="s">
        <v>1644</v>
      </c>
      <c r="AI2123" s="55" t="s">
        <v>1644</v>
      </c>
      <c r="AJ2123" s="55" t="s">
        <v>1644</v>
      </c>
      <c r="AK2123" s="55" t="s">
        <v>1644</v>
      </c>
      <c r="AL2123" s="55" t="s">
        <v>1644</v>
      </c>
      <c r="AM2123" s="55" t="s">
        <v>3861</v>
      </c>
      <c r="AN2123" s="55" t="s">
        <v>1644</v>
      </c>
      <c r="AO2123" t="s">
        <v>3842</v>
      </c>
    </row>
    <row r="2124" spans="1:41" x14ac:dyDescent="0.25">
      <c r="A2124" s="56">
        <v>45808</v>
      </c>
      <c r="B2124" s="92" t="s">
        <v>3124</v>
      </c>
      <c r="C2124" s="55" t="s">
        <v>4344</v>
      </c>
      <c r="D2124" s="55" t="s">
        <v>3859</v>
      </c>
      <c r="E2124" s="55" t="s">
        <v>89</v>
      </c>
      <c r="F2124" s="55">
        <v>50900010</v>
      </c>
      <c r="G2124" s="55" t="s">
        <v>490</v>
      </c>
      <c r="H2124" s="55" t="s">
        <v>89</v>
      </c>
      <c r="I2124" s="57">
        <v>2.96</v>
      </c>
      <c r="J2124" s="57">
        <v>2.96</v>
      </c>
      <c r="K2124" s="55" t="s">
        <v>4335</v>
      </c>
      <c r="L2124" s="55" t="s">
        <v>1644</v>
      </c>
      <c r="M2124" s="55" t="s">
        <v>4344</v>
      </c>
      <c r="N2124" s="56">
        <v>45808</v>
      </c>
      <c r="O2124" s="55" t="s">
        <v>1644</v>
      </c>
      <c r="P2124" s="55" t="s">
        <v>4042</v>
      </c>
      <c r="Q2124" s="55" t="s">
        <v>4043</v>
      </c>
      <c r="R2124" s="55" t="s">
        <v>1644</v>
      </c>
      <c r="S2124" s="55" t="s">
        <v>1644</v>
      </c>
      <c r="T2124" s="55" t="s">
        <v>1644</v>
      </c>
      <c r="U2124" s="55" t="s">
        <v>4132</v>
      </c>
      <c r="V2124" s="55" t="s">
        <v>1718</v>
      </c>
      <c r="W2124" s="55" t="s">
        <v>1644</v>
      </c>
      <c r="X2124" s="56"/>
      <c r="Y2124" s="55" t="s">
        <v>1644</v>
      </c>
      <c r="Z2124" s="56"/>
      <c r="AA2124" s="55" t="s">
        <v>1644</v>
      </c>
      <c r="AB2124" s="59">
        <v>57731</v>
      </c>
      <c r="AC2124" s="55" t="s">
        <v>1554</v>
      </c>
      <c r="AD2124" s="55" t="s">
        <v>1644</v>
      </c>
      <c r="AE2124" s="58">
        <v>0</v>
      </c>
      <c r="AF2124" s="55" t="s">
        <v>1644</v>
      </c>
      <c r="AG2124" s="55" t="s">
        <v>1644</v>
      </c>
      <c r="AH2124" s="55" t="s">
        <v>1644</v>
      </c>
      <c r="AI2124" s="55" t="s">
        <v>1644</v>
      </c>
      <c r="AJ2124" s="55" t="s">
        <v>1644</v>
      </c>
      <c r="AK2124" s="55" t="s">
        <v>1644</v>
      </c>
      <c r="AL2124" s="55" t="s">
        <v>1644</v>
      </c>
      <c r="AM2124" s="55" t="s">
        <v>3861</v>
      </c>
      <c r="AN2124" s="55" t="s">
        <v>1644</v>
      </c>
      <c r="AO2124" t="s">
        <v>4371</v>
      </c>
    </row>
    <row r="2125" spans="1:41" x14ac:dyDescent="0.25">
      <c r="A2125" s="56">
        <v>45808</v>
      </c>
      <c r="B2125" s="92" t="s">
        <v>3124</v>
      </c>
      <c r="C2125" s="55" t="s">
        <v>4344</v>
      </c>
      <c r="D2125" s="55" t="s">
        <v>3859</v>
      </c>
      <c r="E2125" s="55" t="s">
        <v>89</v>
      </c>
      <c r="F2125" s="55">
        <v>50900010</v>
      </c>
      <c r="G2125" s="55" t="s">
        <v>490</v>
      </c>
      <c r="H2125" s="55" t="s">
        <v>89</v>
      </c>
      <c r="I2125" s="57">
        <v>4.3600000000000003</v>
      </c>
      <c r="J2125" s="57">
        <v>4.3600000000000003</v>
      </c>
      <c r="K2125" s="55" t="s">
        <v>4335</v>
      </c>
      <c r="L2125" s="55" t="s">
        <v>1644</v>
      </c>
      <c r="M2125" s="55" t="s">
        <v>4344</v>
      </c>
      <c r="N2125" s="56">
        <v>45808</v>
      </c>
      <c r="O2125" s="55" t="s">
        <v>1644</v>
      </c>
      <c r="P2125" s="55" t="s">
        <v>4042</v>
      </c>
      <c r="Q2125" s="55" t="s">
        <v>4043</v>
      </c>
      <c r="R2125" s="55" t="s">
        <v>1644</v>
      </c>
      <c r="S2125" s="55" t="s">
        <v>1644</v>
      </c>
      <c r="T2125" s="55" t="s">
        <v>1644</v>
      </c>
      <c r="U2125" s="55" t="s">
        <v>4131</v>
      </c>
      <c r="V2125" s="55" t="s">
        <v>1718</v>
      </c>
      <c r="W2125" s="55" t="s">
        <v>1644</v>
      </c>
      <c r="X2125" s="56"/>
      <c r="Y2125" s="55" t="s">
        <v>1644</v>
      </c>
      <c r="Z2125" s="56"/>
      <c r="AA2125" s="55" t="s">
        <v>1644</v>
      </c>
      <c r="AB2125" s="59">
        <v>84925</v>
      </c>
      <c r="AC2125" s="55" t="s">
        <v>1554</v>
      </c>
      <c r="AD2125" s="55" t="s">
        <v>1644</v>
      </c>
      <c r="AE2125" s="58">
        <v>0</v>
      </c>
      <c r="AF2125" s="55" t="s">
        <v>1644</v>
      </c>
      <c r="AG2125" s="55" t="s">
        <v>1644</v>
      </c>
      <c r="AH2125" s="55" t="s">
        <v>1644</v>
      </c>
      <c r="AI2125" s="55" t="s">
        <v>1644</v>
      </c>
      <c r="AJ2125" s="55" t="s">
        <v>1644</v>
      </c>
      <c r="AK2125" s="55" t="s">
        <v>1644</v>
      </c>
      <c r="AL2125" s="55" t="s">
        <v>1644</v>
      </c>
      <c r="AM2125" s="55" t="s">
        <v>3861</v>
      </c>
      <c r="AN2125" s="55" t="s">
        <v>1644</v>
      </c>
      <c r="AO2125" t="s">
        <v>4371</v>
      </c>
    </row>
    <row r="2126" spans="1:41" x14ac:dyDescent="0.25">
      <c r="A2126" s="56">
        <v>45808</v>
      </c>
      <c r="B2126" s="92" t="s">
        <v>3124</v>
      </c>
      <c r="C2126" s="55" t="s">
        <v>4344</v>
      </c>
      <c r="D2126" s="55" t="s">
        <v>3859</v>
      </c>
      <c r="E2126" s="55" t="s">
        <v>89</v>
      </c>
      <c r="F2126" s="55">
        <v>50900010</v>
      </c>
      <c r="G2126" s="55" t="s">
        <v>490</v>
      </c>
      <c r="H2126" s="55" t="s">
        <v>89</v>
      </c>
      <c r="I2126" s="57">
        <v>53</v>
      </c>
      <c r="J2126" s="57">
        <v>53</v>
      </c>
      <c r="K2126" s="55" t="s">
        <v>4335</v>
      </c>
      <c r="L2126" s="55" t="s">
        <v>1644</v>
      </c>
      <c r="M2126" s="55" t="s">
        <v>4344</v>
      </c>
      <c r="N2126" s="56">
        <v>45808</v>
      </c>
      <c r="O2126" s="55" t="s">
        <v>1644</v>
      </c>
      <c r="P2126" s="55" t="s">
        <v>329</v>
      </c>
      <c r="Q2126" s="55" t="s">
        <v>330</v>
      </c>
      <c r="R2126" s="55" t="s">
        <v>1644</v>
      </c>
      <c r="S2126" s="55" t="s">
        <v>1644</v>
      </c>
      <c r="T2126" s="55" t="s">
        <v>1644</v>
      </c>
      <c r="U2126" s="55" t="s">
        <v>4165</v>
      </c>
      <c r="V2126" s="55" t="s">
        <v>1881</v>
      </c>
      <c r="W2126" s="55" t="s">
        <v>1644</v>
      </c>
      <c r="X2126" s="56"/>
      <c r="Y2126" s="55" t="s">
        <v>1644</v>
      </c>
      <c r="Z2126" s="56"/>
      <c r="AA2126" s="55" t="s">
        <v>1644</v>
      </c>
      <c r="AB2126" s="59">
        <v>969238</v>
      </c>
      <c r="AC2126" s="55" t="s">
        <v>1554</v>
      </c>
      <c r="AD2126" s="55" t="s">
        <v>1644</v>
      </c>
      <c r="AE2126" s="58">
        <v>0</v>
      </c>
      <c r="AF2126" s="55" t="s">
        <v>1644</v>
      </c>
      <c r="AG2126" s="55" t="s">
        <v>1644</v>
      </c>
      <c r="AH2126" s="55" t="s">
        <v>1644</v>
      </c>
      <c r="AI2126" s="55" t="s">
        <v>1644</v>
      </c>
      <c r="AJ2126" s="55" t="s">
        <v>1644</v>
      </c>
      <c r="AK2126" s="55" t="s">
        <v>1644</v>
      </c>
      <c r="AL2126" s="55" t="s">
        <v>1644</v>
      </c>
      <c r="AM2126" s="55" t="s">
        <v>3861</v>
      </c>
      <c r="AN2126" s="55" t="s">
        <v>1644</v>
      </c>
      <c r="AO2126" t="s">
        <v>3842</v>
      </c>
    </row>
    <row r="2127" spans="1:41" x14ac:dyDescent="0.25">
      <c r="A2127" s="56">
        <v>45808</v>
      </c>
      <c r="B2127" s="92" t="s">
        <v>3124</v>
      </c>
      <c r="C2127" s="55" t="s">
        <v>4344</v>
      </c>
      <c r="D2127" s="55" t="s">
        <v>3859</v>
      </c>
      <c r="E2127" s="55" t="s">
        <v>89</v>
      </c>
      <c r="F2127" s="55">
        <v>50900010</v>
      </c>
      <c r="G2127" s="55" t="s">
        <v>490</v>
      </c>
      <c r="H2127" s="55" t="s">
        <v>89</v>
      </c>
      <c r="I2127" s="57">
        <v>33.97</v>
      </c>
      <c r="J2127" s="57">
        <v>33.97</v>
      </c>
      <c r="K2127" s="55" t="s">
        <v>4335</v>
      </c>
      <c r="L2127" s="55" t="s">
        <v>1644</v>
      </c>
      <c r="M2127" s="55" t="s">
        <v>4344</v>
      </c>
      <c r="N2127" s="56">
        <v>45808</v>
      </c>
      <c r="O2127" s="55" t="s">
        <v>1644</v>
      </c>
      <c r="P2127" s="55" t="s">
        <v>329</v>
      </c>
      <c r="Q2127" s="55" t="s">
        <v>330</v>
      </c>
      <c r="R2127" s="55" t="s">
        <v>1644</v>
      </c>
      <c r="S2127" s="55" t="s">
        <v>1644</v>
      </c>
      <c r="T2127" s="55" t="s">
        <v>1644</v>
      </c>
      <c r="U2127" s="55" t="s">
        <v>4164</v>
      </c>
      <c r="V2127" s="55" t="s">
        <v>1881</v>
      </c>
      <c r="W2127" s="55" t="s">
        <v>1644</v>
      </c>
      <c r="X2127" s="56"/>
      <c r="Y2127" s="55" t="s">
        <v>1644</v>
      </c>
      <c r="Z2127" s="56"/>
      <c r="AA2127" s="55" t="s">
        <v>1644</v>
      </c>
      <c r="AB2127" s="59">
        <v>663436</v>
      </c>
      <c r="AC2127" s="55" t="s">
        <v>1554</v>
      </c>
      <c r="AD2127" s="55" t="s">
        <v>1644</v>
      </c>
      <c r="AE2127" s="58">
        <v>0</v>
      </c>
      <c r="AF2127" s="55" t="s">
        <v>1644</v>
      </c>
      <c r="AG2127" s="55" t="s">
        <v>1644</v>
      </c>
      <c r="AH2127" s="55" t="s">
        <v>1644</v>
      </c>
      <c r="AI2127" s="55" t="s">
        <v>1644</v>
      </c>
      <c r="AJ2127" s="55" t="s">
        <v>1644</v>
      </c>
      <c r="AK2127" s="55" t="s">
        <v>1644</v>
      </c>
      <c r="AL2127" s="55" t="s">
        <v>1644</v>
      </c>
      <c r="AM2127" s="55" t="s">
        <v>3861</v>
      </c>
      <c r="AN2127" s="55" t="s">
        <v>1644</v>
      </c>
      <c r="AO2127" t="s">
        <v>3842</v>
      </c>
    </row>
    <row r="2128" spans="1:41" x14ac:dyDescent="0.25">
      <c r="A2128" s="56">
        <v>45808</v>
      </c>
      <c r="B2128" s="92" t="s">
        <v>3124</v>
      </c>
      <c r="C2128" s="55" t="s">
        <v>4344</v>
      </c>
      <c r="D2128" s="55" t="s">
        <v>3859</v>
      </c>
      <c r="E2128" s="55" t="s">
        <v>89</v>
      </c>
      <c r="F2128" s="55">
        <v>50900010</v>
      </c>
      <c r="G2128" s="55" t="s">
        <v>490</v>
      </c>
      <c r="H2128" s="55" t="s">
        <v>89</v>
      </c>
      <c r="I2128" s="57">
        <v>0</v>
      </c>
      <c r="J2128" s="57">
        <v>0</v>
      </c>
      <c r="K2128" s="55" t="s">
        <v>4335</v>
      </c>
      <c r="L2128" s="55" t="s">
        <v>1644</v>
      </c>
      <c r="M2128" s="55" t="s">
        <v>4344</v>
      </c>
      <c r="N2128" s="56">
        <v>45808</v>
      </c>
      <c r="O2128" s="55" t="s">
        <v>1644</v>
      </c>
      <c r="P2128" s="55" t="s">
        <v>4042</v>
      </c>
      <c r="Q2128" s="55" t="s">
        <v>4043</v>
      </c>
      <c r="R2128" s="55" t="s">
        <v>1644</v>
      </c>
      <c r="S2128" s="55" t="s">
        <v>1644</v>
      </c>
      <c r="T2128" s="55" t="s">
        <v>1644</v>
      </c>
      <c r="U2128" s="55" t="s">
        <v>4120</v>
      </c>
      <c r="V2128" s="55" t="s">
        <v>1881</v>
      </c>
      <c r="W2128" s="55" t="s">
        <v>1644</v>
      </c>
      <c r="X2128" s="56"/>
      <c r="Y2128" s="55" t="s">
        <v>1644</v>
      </c>
      <c r="Z2128" s="56"/>
      <c r="AA2128" s="55" t="s">
        <v>1644</v>
      </c>
      <c r="AB2128" s="59">
        <v>1</v>
      </c>
      <c r="AC2128" s="55" t="s">
        <v>1554</v>
      </c>
      <c r="AD2128" s="55" t="s">
        <v>1644</v>
      </c>
      <c r="AE2128" s="58">
        <v>0</v>
      </c>
      <c r="AF2128" s="55" t="s">
        <v>1644</v>
      </c>
      <c r="AG2128" s="55" t="s">
        <v>1644</v>
      </c>
      <c r="AH2128" s="55" t="s">
        <v>1644</v>
      </c>
      <c r="AI2128" s="55" t="s">
        <v>1644</v>
      </c>
      <c r="AJ2128" s="55" t="s">
        <v>1644</v>
      </c>
      <c r="AK2128" s="55" t="s">
        <v>1644</v>
      </c>
      <c r="AL2128" s="55" t="s">
        <v>1644</v>
      </c>
      <c r="AM2128" s="55" t="s">
        <v>3861</v>
      </c>
      <c r="AN2128" s="55" t="s">
        <v>1644</v>
      </c>
      <c r="AO2128" t="s">
        <v>4371</v>
      </c>
    </row>
    <row r="2129" spans="1:41" x14ac:dyDescent="0.25">
      <c r="A2129" s="56">
        <v>45808</v>
      </c>
      <c r="B2129" s="92" t="s">
        <v>3124</v>
      </c>
      <c r="C2129" s="55" t="s">
        <v>4344</v>
      </c>
      <c r="D2129" s="55" t="s">
        <v>3859</v>
      </c>
      <c r="E2129" s="55" t="s">
        <v>89</v>
      </c>
      <c r="F2129" s="55">
        <v>50900010</v>
      </c>
      <c r="G2129" s="55" t="s">
        <v>490</v>
      </c>
      <c r="H2129" s="55" t="s">
        <v>89</v>
      </c>
      <c r="I2129" s="57">
        <v>0.06</v>
      </c>
      <c r="J2129" s="57">
        <v>0.06</v>
      </c>
      <c r="K2129" s="55" t="s">
        <v>4335</v>
      </c>
      <c r="L2129" s="55" t="s">
        <v>1644</v>
      </c>
      <c r="M2129" s="55" t="s">
        <v>4344</v>
      </c>
      <c r="N2129" s="56">
        <v>45808</v>
      </c>
      <c r="O2129" s="55" t="s">
        <v>1644</v>
      </c>
      <c r="P2129" s="55" t="s">
        <v>329</v>
      </c>
      <c r="Q2129" s="55" t="s">
        <v>330</v>
      </c>
      <c r="R2129" s="55" t="s">
        <v>1644</v>
      </c>
      <c r="S2129" s="55" t="s">
        <v>1644</v>
      </c>
      <c r="T2129" s="55" t="s">
        <v>1644</v>
      </c>
      <c r="U2129" s="55" t="s">
        <v>4121</v>
      </c>
      <c r="V2129" s="55" t="s">
        <v>1718</v>
      </c>
      <c r="W2129" s="55" t="s">
        <v>1644</v>
      </c>
      <c r="X2129" s="56"/>
      <c r="Y2129" s="55" t="s">
        <v>1644</v>
      </c>
      <c r="Z2129" s="56"/>
      <c r="AA2129" s="55" t="s">
        <v>1644</v>
      </c>
      <c r="AB2129" s="59">
        <v>1119</v>
      </c>
      <c r="AC2129" s="55" t="s">
        <v>1554</v>
      </c>
      <c r="AD2129" s="55" t="s">
        <v>1644</v>
      </c>
      <c r="AE2129" s="58">
        <v>0</v>
      </c>
      <c r="AF2129" s="55" t="s">
        <v>1644</v>
      </c>
      <c r="AG2129" s="55" t="s">
        <v>1644</v>
      </c>
      <c r="AH2129" s="55" t="s">
        <v>1644</v>
      </c>
      <c r="AI2129" s="55" t="s">
        <v>1644</v>
      </c>
      <c r="AJ2129" s="55" t="s">
        <v>1644</v>
      </c>
      <c r="AK2129" s="55" t="s">
        <v>1644</v>
      </c>
      <c r="AL2129" s="55" t="s">
        <v>1644</v>
      </c>
      <c r="AM2129" s="55" t="s">
        <v>3861</v>
      </c>
      <c r="AN2129" s="55" t="s">
        <v>1644</v>
      </c>
      <c r="AO2129" t="s">
        <v>3842</v>
      </c>
    </row>
    <row r="2130" spans="1:41" x14ac:dyDescent="0.25">
      <c r="A2130" s="56">
        <v>45808</v>
      </c>
      <c r="B2130" s="92" t="s">
        <v>3124</v>
      </c>
      <c r="C2130" s="55" t="s">
        <v>4344</v>
      </c>
      <c r="D2130" s="55" t="s">
        <v>3859</v>
      </c>
      <c r="E2130" s="55" t="s">
        <v>89</v>
      </c>
      <c r="F2130" s="55">
        <v>50900010</v>
      </c>
      <c r="G2130" s="55" t="s">
        <v>490</v>
      </c>
      <c r="H2130" s="55" t="s">
        <v>89</v>
      </c>
      <c r="I2130" s="57">
        <v>80.790000000000006</v>
      </c>
      <c r="J2130" s="57">
        <v>80.790000000000006</v>
      </c>
      <c r="K2130" s="55" t="s">
        <v>4335</v>
      </c>
      <c r="L2130" s="55" t="s">
        <v>1644</v>
      </c>
      <c r="M2130" s="55" t="s">
        <v>4344</v>
      </c>
      <c r="N2130" s="56">
        <v>45808</v>
      </c>
      <c r="O2130" s="55" t="s">
        <v>1644</v>
      </c>
      <c r="P2130" s="55" t="s">
        <v>329</v>
      </c>
      <c r="Q2130" s="55" t="s">
        <v>330</v>
      </c>
      <c r="R2130" s="55" t="s">
        <v>1644</v>
      </c>
      <c r="S2130" s="55" t="s">
        <v>1644</v>
      </c>
      <c r="T2130" s="55" t="s">
        <v>1644</v>
      </c>
      <c r="U2130" s="55" t="s">
        <v>4167</v>
      </c>
      <c r="V2130" s="55" t="s">
        <v>1881</v>
      </c>
      <c r="W2130" s="55" t="s">
        <v>1644</v>
      </c>
      <c r="X2130" s="56"/>
      <c r="Y2130" s="55" t="s">
        <v>1644</v>
      </c>
      <c r="Z2130" s="56"/>
      <c r="AA2130" s="55" t="s">
        <v>1644</v>
      </c>
      <c r="AB2130" s="59">
        <v>1436129</v>
      </c>
      <c r="AC2130" s="55" t="s">
        <v>1554</v>
      </c>
      <c r="AD2130" s="55" t="s">
        <v>1644</v>
      </c>
      <c r="AE2130" s="58">
        <v>0</v>
      </c>
      <c r="AF2130" s="55" t="s">
        <v>1644</v>
      </c>
      <c r="AG2130" s="55" t="s">
        <v>1644</v>
      </c>
      <c r="AH2130" s="55" t="s">
        <v>1644</v>
      </c>
      <c r="AI2130" s="55" t="s">
        <v>1644</v>
      </c>
      <c r="AJ2130" s="55" t="s">
        <v>1644</v>
      </c>
      <c r="AK2130" s="55" t="s">
        <v>1644</v>
      </c>
      <c r="AL2130" s="55" t="s">
        <v>1644</v>
      </c>
      <c r="AM2130" s="55" t="s">
        <v>3861</v>
      </c>
      <c r="AN2130" s="55" t="s">
        <v>1644</v>
      </c>
      <c r="AO2130" t="s">
        <v>3842</v>
      </c>
    </row>
    <row r="2131" spans="1:41" x14ac:dyDescent="0.25">
      <c r="A2131" s="56">
        <v>45808</v>
      </c>
      <c r="B2131" s="92" t="s">
        <v>3124</v>
      </c>
      <c r="C2131" s="55" t="s">
        <v>4344</v>
      </c>
      <c r="D2131" s="55" t="s">
        <v>3859</v>
      </c>
      <c r="E2131" s="55" t="s">
        <v>89</v>
      </c>
      <c r="F2131" s="55">
        <v>50900010</v>
      </c>
      <c r="G2131" s="55" t="s">
        <v>490</v>
      </c>
      <c r="H2131" s="55" t="s">
        <v>89</v>
      </c>
      <c r="I2131" s="57">
        <v>0.63</v>
      </c>
      <c r="J2131" s="57">
        <v>0.63</v>
      </c>
      <c r="K2131" s="55" t="s">
        <v>4335</v>
      </c>
      <c r="L2131" s="55" t="s">
        <v>1644</v>
      </c>
      <c r="M2131" s="55" t="s">
        <v>4344</v>
      </c>
      <c r="N2131" s="56">
        <v>45808</v>
      </c>
      <c r="O2131" s="55" t="s">
        <v>1644</v>
      </c>
      <c r="P2131" s="55" t="s">
        <v>329</v>
      </c>
      <c r="Q2131" s="55" t="s">
        <v>330</v>
      </c>
      <c r="R2131" s="55" t="s">
        <v>1644</v>
      </c>
      <c r="S2131" s="55" t="s">
        <v>1644</v>
      </c>
      <c r="T2131" s="55" t="s">
        <v>1644</v>
      </c>
      <c r="U2131" s="55" t="s">
        <v>4164</v>
      </c>
      <c r="V2131" s="55" t="s">
        <v>1718</v>
      </c>
      <c r="W2131" s="55" t="s">
        <v>1644</v>
      </c>
      <c r="X2131" s="56"/>
      <c r="Y2131" s="55" t="s">
        <v>1644</v>
      </c>
      <c r="Z2131" s="56"/>
      <c r="AA2131" s="55" t="s">
        <v>1644</v>
      </c>
      <c r="AB2131" s="59">
        <v>11867</v>
      </c>
      <c r="AC2131" s="55" t="s">
        <v>1554</v>
      </c>
      <c r="AD2131" s="55" t="s">
        <v>1644</v>
      </c>
      <c r="AE2131" s="58">
        <v>0</v>
      </c>
      <c r="AF2131" s="55" t="s">
        <v>1644</v>
      </c>
      <c r="AG2131" s="55" t="s">
        <v>1644</v>
      </c>
      <c r="AH2131" s="55" t="s">
        <v>1644</v>
      </c>
      <c r="AI2131" s="55" t="s">
        <v>1644</v>
      </c>
      <c r="AJ2131" s="55" t="s">
        <v>1644</v>
      </c>
      <c r="AK2131" s="55" t="s">
        <v>1644</v>
      </c>
      <c r="AL2131" s="55" t="s">
        <v>1644</v>
      </c>
      <c r="AM2131" s="55" t="s">
        <v>3861</v>
      </c>
      <c r="AN2131" s="55" t="s">
        <v>1644</v>
      </c>
      <c r="AO2131" t="s">
        <v>3842</v>
      </c>
    </row>
    <row r="2132" spans="1:41" x14ac:dyDescent="0.25">
      <c r="A2132" s="56">
        <v>45808</v>
      </c>
      <c r="B2132" s="92" t="s">
        <v>3124</v>
      </c>
      <c r="C2132" s="55" t="s">
        <v>4344</v>
      </c>
      <c r="D2132" s="55" t="s">
        <v>3859</v>
      </c>
      <c r="E2132" s="55" t="s">
        <v>89</v>
      </c>
      <c r="F2132" s="55">
        <v>50900010</v>
      </c>
      <c r="G2132" s="55" t="s">
        <v>490</v>
      </c>
      <c r="H2132" s="55" t="s">
        <v>89</v>
      </c>
      <c r="I2132" s="57">
        <v>0.9</v>
      </c>
      <c r="J2132" s="57">
        <v>0.9</v>
      </c>
      <c r="K2132" s="55" t="s">
        <v>4335</v>
      </c>
      <c r="L2132" s="55" t="s">
        <v>1644</v>
      </c>
      <c r="M2132" s="55" t="s">
        <v>4344</v>
      </c>
      <c r="N2132" s="56">
        <v>45808</v>
      </c>
      <c r="O2132" s="55" t="s">
        <v>1644</v>
      </c>
      <c r="P2132" s="55" t="s">
        <v>329</v>
      </c>
      <c r="Q2132" s="55" t="s">
        <v>330</v>
      </c>
      <c r="R2132" s="55" t="s">
        <v>1644</v>
      </c>
      <c r="S2132" s="55" t="s">
        <v>1644</v>
      </c>
      <c r="T2132" s="55" t="s">
        <v>1644</v>
      </c>
      <c r="U2132" s="55" t="s">
        <v>4149</v>
      </c>
      <c r="V2132" s="55" t="s">
        <v>1718</v>
      </c>
      <c r="W2132" s="55" t="s">
        <v>1644</v>
      </c>
      <c r="X2132" s="56"/>
      <c r="Y2132" s="55" t="s">
        <v>1644</v>
      </c>
      <c r="Z2132" s="56"/>
      <c r="AA2132" s="55" t="s">
        <v>1644</v>
      </c>
      <c r="AB2132" s="59">
        <v>16855</v>
      </c>
      <c r="AC2132" s="55" t="s">
        <v>1554</v>
      </c>
      <c r="AD2132" s="55" t="s">
        <v>1644</v>
      </c>
      <c r="AE2132" s="58">
        <v>0</v>
      </c>
      <c r="AF2132" s="55" t="s">
        <v>1644</v>
      </c>
      <c r="AG2132" s="55" t="s">
        <v>1644</v>
      </c>
      <c r="AH2132" s="55" t="s">
        <v>1644</v>
      </c>
      <c r="AI2132" s="55" t="s">
        <v>1644</v>
      </c>
      <c r="AJ2132" s="55" t="s">
        <v>1644</v>
      </c>
      <c r="AK2132" s="55" t="s">
        <v>1644</v>
      </c>
      <c r="AL2132" s="55" t="s">
        <v>1644</v>
      </c>
      <c r="AM2132" s="55" t="s">
        <v>3861</v>
      </c>
      <c r="AN2132" s="55" t="s">
        <v>1644</v>
      </c>
      <c r="AO2132" t="s">
        <v>3842</v>
      </c>
    </row>
    <row r="2133" spans="1:41" x14ac:dyDescent="0.25">
      <c r="A2133" s="56">
        <v>45808</v>
      </c>
      <c r="B2133" s="92" t="s">
        <v>3124</v>
      </c>
      <c r="C2133" s="55" t="s">
        <v>4344</v>
      </c>
      <c r="D2133" s="55" t="s">
        <v>3859</v>
      </c>
      <c r="E2133" s="55" t="s">
        <v>89</v>
      </c>
      <c r="F2133" s="55">
        <v>50900010</v>
      </c>
      <c r="G2133" s="55" t="s">
        <v>490</v>
      </c>
      <c r="H2133" s="55" t="s">
        <v>89</v>
      </c>
      <c r="I2133" s="57">
        <v>116.67</v>
      </c>
      <c r="J2133" s="57">
        <v>116.67</v>
      </c>
      <c r="K2133" s="55" t="s">
        <v>4335</v>
      </c>
      <c r="L2133" s="55" t="s">
        <v>1644</v>
      </c>
      <c r="M2133" s="55" t="s">
        <v>4344</v>
      </c>
      <c r="N2133" s="56">
        <v>45808</v>
      </c>
      <c r="O2133" s="55" t="s">
        <v>1644</v>
      </c>
      <c r="P2133" s="55" t="s">
        <v>329</v>
      </c>
      <c r="Q2133" s="55" t="s">
        <v>330</v>
      </c>
      <c r="R2133" s="55" t="s">
        <v>1644</v>
      </c>
      <c r="S2133" s="55" t="s">
        <v>1644</v>
      </c>
      <c r="T2133" s="55" t="s">
        <v>1644</v>
      </c>
      <c r="U2133" s="55" t="s">
        <v>4173</v>
      </c>
      <c r="V2133" s="55" t="s">
        <v>1881</v>
      </c>
      <c r="W2133" s="55" t="s">
        <v>1644</v>
      </c>
      <c r="X2133" s="56"/>
      <c r="Y2133" s="55" t="s">
        <v>1644</v>
      </c>
      <c r="Z2133" s="56"/>
      <c r="AA2133" s="55" t="s">
        <v>1644</v>
      </c>
      <c r="AB2133" s="59">
        <v>2045311</v>
      </c>
      <c r="AC2133" s="55" t="s">
        <v>1554</v>
      </c>
      <c r="AD2133" s="55" t="s">
        <v>1644</v>
      </c>
      <c r="AE2133" s="58">
        <v>0</v>
      </c>
      <c r="AF2133" s="55" t="s">
        <v>1644</v>
      </c>
      <c r="AG2133" s="55" t="s">
        <v>1644</v>
      </c>
      <c r="AH2133" s="55" t="s">
        <v>1644</v>
      </c>
      <c r="AI2133" s="55" t="s">
        <v>1644</v>
      </c>
      <c r="AJ2133" s="55" t="s">
        <v>1644</v>
      </c>
      <c r="AK2133" s="55" t="s">
        <v>1644</v>
      </c>
      <c r="AL2133" s="55" t="s">
        <v>1644</v>
      </c>
      <c r="AM2133" s="55" t="s">
        <v>3861</v>
      </c>
      <c r="AN2133" s="55" t="s">
        <v>1644</v>
      </c>
      <c r="AO2133" t="s">
        <v>3842</v>
      </c>
    </row>
    <row r="2134" spans="1:41" x14ac:dyDescent="0.25">
      <c r="A2134" s="56">
        <v>45808</v>
      </c>
      <c r="B2134" s="92" t="s">
        <v>3124</v>
      </c>
      <c r="C2134" s="55" t="s">
        <v>4344</v>
      </c>
      <c r="D2134" s="55" t="s">
        <v>3859</v>
      </c>
      <c r="E2134" s="55" t="s">
        <v>89</v>
      </c>
      <c r="F2134" s="55">
        <v>50900010</v>
      </c>
      <c r="G2134" s="55" t="s">
        <v>490</v>
      </c>
      <c r="H2134" s="55" t="s">
        <v>89</v>
      </c>
      <c r="I2134" s="57">
        <v>34.5</v>
      </c>
      <c r="J2134" s="57">
        <v>34.5</v>
      </c>
      <c r="K2134" s="55" t="s">
        <v>4335</v>
      </c>
      <c r="L2134" s="55" t="s">
        <v>1644</v>
      </c>
      <c r="M2134" s="55" t="s">
        <v>4344</v>
      </c>
      <c r="N2134" s="56">
        <v>45808</v>
      </c>
      <c r="O2134" s="55" t="s">
        <v>1644</v>
      </c>
      <c r="P2134" s="55" t="s">
        <v>329</v>
      </c>
      <c r="Q2134" s="55" t="s">
        <v>330</v>
      </c>
      <c r="R2134" s="55" t="s">
        <v>1644</v>
      </c>
      <c r="S2134" s="55" t="s">
        <v>1644</v>
      </c>
      <c r="T2134" s="55" t="s">
        <v>1644</v>
      </c>
      <c r="U2134" s="55" t="s">
        <v>4139</v>
      </c>
      <c r="V2134" s="55" t="s">
        <v>1881</v>
      </c>
      <c r="W2134" s="55" t="s">
        <v>1644</v>
      </c>
      <c r="X2134" s="56"/>
      <c r="Y2134" s="55" t="s">
        <v>1644</v>
      </c>
      <c r="Z2134" s="56"/>
      <c r="AA2134" s="55" t="s">
        <v>1644</v>
      </c>
      <c r="AB2134" s="59">
        <v>1338853</v>
      </c>
      <c r="AC2134" s="55" t="s">
        <v>1554</v>
      </c>
      <c r="AD2134" s="55" t="s">
        <v>1644</v>
      </c>
      <c r="AE2134" s="58">
        <v>0</v>
      </c>
      <c r="AF2134" s="55" t="s">
        <v>1644</v>
      </c>
      <c r="AG2134" s="55" t="s">
        <v>1644</v>
      </c>
      <c r="AH2134" s="55" t="s">
        <v>1644</v>
      </c>
      <c r="AI2134" s="55" t="s">
        <v>1644</v>
      </c>
      <c r="AJ2134" s="55" t="s">
        <v>1644</v>
      </c>
      <c r="AK2134" s="55" t="s">
        <v>1644</v>
      </c>
      <c r="AL2134" s="55" t="s">
        <v>1644</v>
      </c>
      <c r="AM2134" s="55" t="s">
        <v>3861</v>
      </c>
      <c r="AN2134" s="55" t="s">
        <v>1644</v>
      </c>
      <c r="AO2134" t="s">
        <v>3842</v>
      </c>
    </row>
    <row r="2135" spans="1:41" x14ac:dyDescent="0.25">
      <c r="A2135" s="56">
        <v>45808</v>
      </c>
      <c r="B2135" s="92" t="s">
        <v>3124</v>
      </c>
      <c r="C2135" s="55" t="s">
        <v>4344</v>
      </c>
      <c r="D2135" s="55" t="s">
        <v>3859</v>
      </c>
      <c r="E2135" s="55" t="s">
        <v>89</v>
      </c>
      <c r="F2135" s="55">
        <v>50900010</v>
      </c>
      <c r="G2135" s="55" t="s">
        <v>490</v>
      </c>
      <c r="H2135" s="55" t="s">
        <v>89</v>
      </c>
      <c r="I2135" s="57">
        <v>0.4</v>
      </c>
      <c r="J2135" s="57">
        <v>0.4</v>
      </c>
      <c r="K2135" s="55" t="s">
        <v>4335</v>
      </c>
      <c r="L2135" s="55" t="s">
        <v>1644</v>
      </c>
      <c r="M2135" s="55" t="s">
        <v>4344</v>
      </c>
      <c r="N2135" s="56">
        <v>45808</v>
      </c>
      <c r="O2135" s="55" t="s">
        <v>1644</v>
      </c>
      <c r="P2135" s="55" t="s">
        <v>329</v>
      </c>
      <c r="Q2135" s="55" t="s">
        <v>330</v>
      </c>
      <c r="R2135" s="55" t="s">
        <v>1644</v>
      </c>
      <c r="S2135" s="55" t="s">
        <v>1644</v>
      </c>
      <c r="T2135" s="55" t="s">
        <v>1644</v>
      </c>
      <c r="U2135" s="55" t="s">
        <v>4128</v>
      </c>
      <c r="V2135" s="55" t="s">
        <v>1718</v>
      </c>
      <c r="W2135" s="55" t="s">
        <v>1644</v>
      </c>
      <c r="X2135" s="56"/>
      <c r="Y2135" s="55" t="s">
        <v>1644</v>
      </c>
      <c r="Z2135" s="56"/>
      <c r="AA2135" s="55" t="s">
        <v>1644</v>
      </c>
      <c r="AB2135" s="59">
        <v>7542</v>
      </c>
      <c r="AC2135" s="55" t="s">
        <v>1554</v>
      </c>
      <c r="AD2135" s="55" t="s">
        <v>1644</v>
      </c>
      <c r="AE2135" s="58">
        <v>0</v>
      </c>
      <c r="AF2135" s="55" t="s">
        <v>1644</v>
      </c>
      <c r="AG2135" s="55" t="s">
        <v>1644</v>
      </c>
      <c r="AH2135" s="55" t="s">
        <v>1644</v>
      </c>
      <c r="AI2135" s="55" t="s">
        <v>1644</v>
      </c>
      <c r="AJ2135" s="55" t="s">
        <v>1644</v>
      </c>
      <c r="AK2135" s="55" t="s">
        <v>1644</v>
      </c>
      <c r="AL2135" s="55" t="s">
        <v>1644</v>
      </c>
      <c r="AM2135" s="55" t="s">
        <v>3861</v>
      </c>
      <c r="AN2135" s="55" t="s">
        <v>1644</v>
      </c>
      <c r="AO2135" t="s">
        <v>3842</v>
      </c>
    </row>
    <row r="2136" spans="1:41" x14ac:dyDescent="0.25">
      <c r="A2136" s="56">
        <v>45808</v>
      </c>
      <c r="B2136" s="92" t="s">
        <v>3124</v>
      </c>
      <c r="C2136" s="55" t="s">
        <v>4344</v>
      </c>
      <c r="D2136" s="55" t="s">
        <v>3859</v>
      </c>
      <c r="E2136" s="55" t="s">
        <v>89</v>
      </c>
      <c r="F2136" s="55">
        <v>50900010</v>
      </c>
      <c r="G2136" s="55" t="s">
        <v>490</v>
      </c>
      <c r="H2136" s="55" t="s">
        <v>89</v>
      </c>
      <c r="I2136" s="57">
        <v>10.71</v>
      </c>
      <c r="J2136" s="57">
        <v>10.71</v>
      </c>
      <c r="K2136" s="55" t="s">
        <v>4335</v>
      </c>
      <c r="L2136" s="55" t="s">
        <v>1644</v>
      </c>
      <c r="M2136" s="55" t="s">
        <v>4344</v>
      </c>
      <c r="N2136" s="56">
        <v>45808</v>
      </c>
      <c r="O2136" s="55" t="s">
        <v>1644</v>
      </c>
      <c r="P2136" s="55" t="s">
        <v>329</v>
      </c>
      <c r="Q2136" s="55" t="s">
        <v>330</v>
      </c>
      <c r="R2136" s="55" t="s">
        <v>1644</v>
      </c>
      <c r="S2136" s="55" t="s">
        <v>1644</v>
      </c>
      <c r="T2136" s="55" t="s">
        <v>1644</v>
      </c>
      <c r="U2136" s="55" t="s">
        <v>4127</v>
      </c>
      <c r="V2136" s="55" t="s">
        <v>1718</v>
      </c>
      <c r="W2136" s="55" t="s">
        <v>1644</v>
      </c>
      <c r="X2136" s="56"/>
      <c r="Y2136" s="55" t="s">
        <v>1644</v>
      </c>
      <c r="Z2136" s="56"/>
      <c r="AA2136" s="55" t="s">
        <v>1644</v>
      </c>
      <c r="AB2136" s="59">
        <v>201620</v>
      </c>
      <c r="AC2136" s="55" t="s">
        <v>1554</v>
      </c>
      <c r="AD2136" s="55" t="s">
        <v>1644</v>
      </c>
      <c r="AE2136" s="58">
        <v>0</v>
      </c>
      <c r="AF2136" s="55" t="s">
        <v>1644</v>
      </c>
      <c r="AG2136" s="55" t="s">
        <v>1644</v>
      </c>
      <c r="AH2136" s="55" t="s">
        <v>1644</v>
      </c>
      <c r="AI2136" s="55" t="s">
        <v>1644</v>
      </c>
      <c r="AJ2136" s="55" t="s">
        <v>1644</v>
      </c>
      <c r="AK2136" s="55" t="s">
        <v>1644</v>
      </c>
      <c r="AL2136" s="55" t="s">
        <v>1644</v>
      </c>
      <c r="AM2136" s="55" t="s">
        <v>3861</v>
      </c>
      <c r="AN2136" s="55" t="s">
        <v>1644</v>
      </c>
      <c r="AO2136" t="s">
        <v>3842</v>
      </c>
    </row>
    <row r="2137" spans="1:41" x14ac:dyDescent="0.25">
      <c r="A2137" s="56">
        <v>45808</v>
      </c>
      <c r="B2137" s="92" t="s">
        <v>3124</v>
      </c>
      <c r="C2137" s="55" t="s">
        <v>4344</v>
      </c>
      <c r="D2137" s="55" t="s">
        <v>3859</v>
      </c>
      <c r="E2137" s="55" t="s">
        <v>89</v>
      </c>
      <c r="F2137" s="55">
        <v>50900010</v>
      </c>
      <c r="G2137" s="55" t="s">
        <v>490</v>
      </c>
      <c r="H2137" s="55" t="s">
        <v>89</v>
      </c>
      <c r="I2137" s="57">
        <v>15.08</v>
      </c>
      <c r="J2137" s="57">
        <v>15.08</v>
      </c>
      <c r="K2137" s="55" t="s">
        <v>4335</v>
      </c>
      <c r="L2137" s="55" t="s">
        <v>1644</v>
      </c>
      <c r="M2137" s="55" t="s">
        <v>4344</v>
      </c>
      <c r="N2137" s="56">
        <v>45808</v>
      </c>
      <c r="O2137" s="55" t="s">
        <v>1644</v>
      </c>
      <c r="P2137" s="55" t="s">
        <v>329</v>
      </c>
      <c r="Q2137" s="55" t="s">
        <v>330</v>
      </c>
      <c r="R2137" s="55" t="s">
        <v>1644</v>
      </c>
      <c r="S2137" s="55" t="s">
        <v>1644</v>
      </c>
      <c r="T2137" s="55" t="s">
        <v>1644</v>
      </c>
      <c r="U2137" s="55" t="s">
        <v>4162</v>
      </c>
      <c r="V2137" s="55" t="s">
        <v>1881</v>
      </c>
      <c r="W2137" s="55" t="s">
        <v>1644</v>
      </c>
      <c r="X2137" s="56"/>
      <c r="Y2137" s="55" t="s">
        <v>1644</v>
      </c>
      <c r="Z2137" s="56"/>
      <c r="AA2137" s="55" t="s">
        <v>1644</v>
      </c>
      <c r="AB2137" s="59">
        <v>232940</v>
      </c>
      <c r="AC2137" s="55" t="s">
        <v>1554</v>
      </c>
      <c r="AD2137" s="55" t="s">
        <v>1644</v>
      </c>
      <c r="AE2137" s="58">
        <v>0</v>
      </c>
      <c r="AF2137" s="55" t="s">
        <v>1644</v>
      </c>
      <c r="AG2137" s="55" t="s">
        <v>1644</v>
      </c>
      <c r="AH2137" s="55" t="s">
        <v>1644</v>
      </c>
      <c r="AI2137" s="55" t="s">
        <v>1644</v>
      </c>
      <c r="AJ2137" s="55" t="s">
        <v>1644</v>
      </c>
      <c r="AK2137" s="55" t="s">
        <v>1644</v>
      </c>
      <c r="AL2137" s="55" t="s">
        <v>1644</v>
      </c>
      <c r="AM2137" s="55" t="s">
        <v>3861</v>
      </c>
      <c r="AN2137" s="55" t="s">
        <v>1644</v>
      </c>
      <c r="AO2137" t="s">
        <v>3842</v>
      </c>
    </row>
    <row r="2138" spans="1:41" x14ac:dyDescent="0.25">
      <c r="A2138" s="56">
        <v>45808</v>
      </c>
      <c r="B2138" s="92" t="s">
        <v>3124</v>
      </c>
      <c r="C2138" s="55" t="s">
        <v>4344</v>
      </c>
      <c r="D2138" s="55" t="s">
        <v>3859</v>
      </c>
      <c r="E2138" s="55" t="s">
        <v>89</v>
      </c>
      <c r="F2138" s="55">
        <v>50900010</v>
      </c>
      <c r="G2138" s="55" t="s">
        <v>490</v>
      </c>
      <c r="H2138" s="55" t="s">
        <v>89</v>
      </c>
      <c r="I2138" s="57">
        <v>238.34</v>
      </c>
      <c r="J2138" s="57">
        <v>238.34</v>
      </c>
      <c r="K2138" s="55" t="s">
        <v>4335</v>
      </c>
      <c r="L2138" s="55" t="s">
        <v>1644</v>
      </c>
      <c r="M2138" s="55" t="s">
        <v>4344</v>
      </c>
      <c r="N2138" s="56">
        <v>45808</v>
      </c>
      <c r="O2138" s="55" t="s">
        <v>1644</v>
      </c>
      <c r="P2138" s="55" t="s">
        <v>4042</v>
      </c>
      <c r="Q2138" s="55" t="s">
        <v>4043</v>
      </c>
      <c r="R2138" s="55" t="s">
        <v>1644</v>
      </c>
      <c r="S2138" s="55" t="s">
        <v>1644</v>
      </c>
      <c r="T2138" s="55" t="s">
        <v>1644</v>
      </c>
      <c r="U2138" s="55" t="s">
        <v>4138</v>
      </c>
      <c r="V2138" s="55" t="s">
        <v>1881</v>
      </c>
      <c r="W2138" s="55" t="s">
        <v>1644</v>
      </c>
      <c r="X2138" s="56"/>
      <c r="Y2138" s="55" t="s">
        <v>1644</v>
      </c>
      <c r="Z2138" s="56"/>
      <c r="AA2138" s="55" t="s">
        <v>1644</v>
      </c>
      <c r="AB2138" s="59">
        <v>4618719</v>
      </c>
      <c r="AC2138" s="55" t="s">
        <v>1554</v>
      </c>
      <c r="AD2138" s="55" t="s">
        <v>1644</v>
      </c>
      <c r="AE2138" s="58">
        <v>0</v>
      </c>
      <c r="AF2138" s="55" t="s">
        <v>1644</v>
      </c>
      <c r="AG2138" s="55" t="s">
        <v>1644</v>
      </c>
      <c r="AH2138" s="55" t="s">
        <v>1644</v>
      </c>
      <c r="AI2138" s="55" t="s">
        <v>1644</v>
      </c>
      <c r="AJ2138" s="55" t="s">
        <v>1644</v>
      </c>
      <c r="AK2138" s="55" t="s">
        <v>1644</v>
      </c>
      <c r="AL2138" s="55" t="s">
        <v>1644</v>
      </c>
      <c r="AM2138" s="55" t="s">
        <v>3861</v>
      </c>
      <c r="AN2138" s="55" t="s">
        <v>1644</v>
      </c>
      <c r="AO2138" t="s">
        <v>4371</v>
      </c>
    </row>
    <row r="2139" spans="1:41" x14ac:dyDescent="0.25">
      <c r="A2139" s="56">
        <v>45808</v>
      </c>
      <c r="B2139" s="92" t="s">
        <v>3124</v>
      </c>
      <c r="C2139" s="55" t="s">
        <v>4344</v>
      </c>
      <c r="D2139" s="55" t="s">
        <v>3859</v>
      </c>
      <c r="E2139" s="55" t="s">
        <v>89</v>
      </c>
      <c r="F2139" s="55">
        <v>50900010</v>
      </c>
      <c r="G2139" s="55" t="s">
        <v>490</v>
      </c>
      <c r="H2139" s="55" t="s">
        <v>89</v>
      </c>
      <c r="I2139" s="57">
        <v>3.79</v>
      </c>
      <c r="J2139" s="57">
        <v>3.79</v>
      </c>
      <c r="K2139" s="55" t="s">
        <v>4335</v>
      </c>
      <c r="L2139" s="55" t="s">
        <v>1644</v>
      </c>
      <c r="M2139" s="55" t="s">
        <v>4344</v>
      </c>
      <c r="N2139" s="56">
        <v>45808</v>
      </c>
      <c r="O2139" s="55" t="s">
        <v>1644</v>
      </c>
      <c r="P2139" s="55" t="s">
        <v>329</v>
      </c>
      <c r="Q2139" s="55" t="s">
        <v>330</v>
      </c>
      <c r="R2139" s="55" t="s">
        <v>1644</v>
      </c>
      <c r="S2139" s="55" t="s">
        <v>1644</v>
      </c>
      <c r="T2139" s="55" t="s">
        <v>1644</v>
      </c>
      <c r="U2139" s="55" t="s">
        <v>4171</v>
      </c>
      <c r="V2139" s="55" t="s">
        <v>1881</v>
      </c>
      <c r="W2139" s="55" t="s">
        <v>1644</v>
      </c>
      <c r="X2139" s="56"/>
      <c r="Y2139" s="55" t="s">
        <v>1644</v>
      </c>
      <c r="Z2139" s="56"/>
      <c r="AA2139" s="55" t="s">
        <v>1644</v>
      </c>
      <c r="AB2139" s="59">
        <v>74808</v>
      </c>
      <c r="AC2139" s="55" t="s">
        <v>1554</v>
      </c>
      <c r="AD2139" s="55" t="s">
        <v>1644</v>
      </c>
      <c r="AE2139" s="58">
        <v>0</v>
      </c>
      <c r="AF2139" s="55" t="s">
        <v>1644</v>
      </c>
      <c r="AG2139" s="55" t="s">
        <v>1644</v>
      </c>
      <c r="AH2139" s="55" t="s">
        <v>1644</v>
      </c>
      <c r="AI2139" s="55" t="s">
        <v>1644</v>
      </c>
      <c r="AJ2139" s="55" t="s">
        <v>1644</v>
      </c>
      <c r="AK2139" s="55" t="s">
        <v>1644</v>
      </c>
      <c r="AL2139" s="55" t="s">
        <v>1644</v>
      </c>
      <c r="AM2139" s="55" t="s">
        <v>3861</v>
      </c>
      <c r="AN2139" s="55" t="s">
        <v>1644</v>
      </c>
      <c r="AO2139" t="s">
        <v>3842</v>
      </c>
    </row>
    <row r="2140" spans="1:41" x14ac:dyDescent="0.25">
      <c r="A2140" s="56">
        <v>45808</v>
      </c>
      <c r="B2140" s="92" t="s">
        <v>3124</v>
      </c>
      <c r="C2140" s="55" t="s">
        <v>4344</v>
      </c>
      <c r="D2140" s="55" t="s">
        <v>3859</v>
      </c>
      <c r="E2140" s="55" t="s">
        <v>89</v>
      </c>
      <c r="F2140" s="55">
        <v>50900010</v>
      </c>
      <c r="G2140" s="55" t="s">
        <v>490</v>
      </c>
      <c r="H2140" s="55" t="s">
        <v>89</v>
      </c>
      <c r="I2140" s="57">
        <v>2.2999999999999998</v>
      </c>
      <c r="J2140" s="57">
        <v>2.2999999999999998</v>
      </c>
      <c r="K2140" s="55" t="s">
        <v>4335</v>
      </c>
      <c r="L2140" s="55" t="s">
        <v>1644</v>
      </c>
      <c r="M2140" s="55" t="s">
        <v>4344</v>
      </c>
      <c r="N2140" s="56">
        <v>45808</v>
      </c>
      <c r="O2140" s="55" t="s">
        <v>1644</v>
      </c>
      <c r="P2140" s="55" t="s">
        <v>329</v>
      </c>
      <c r="Q2140" s="55" t="s">
        <v>330</v>
      </c>
      <c r="R2140" s="55" t="s">
        <v>1644</v>
      </c>
      <c r="S2140" s="55" t="s">
        <v>1644</v>
      </c>
      <c r="T2140" s="55" t="s">
        <v>1644</v>
      </c>
      <c r="U2140" s="55" t="s">
        <v>4168</v>
      </c>
      <c r="V2140" s="55" t="s">
        <v>1718</v>
      </c>
      <c r="W2140" s="55" t="s">
        <v>1644</v>
      </c>
      <c r="X2140" s="56"/>
      <c r="Y2140" s="55" t="s">
        <v>1644</v>
      </c>
      <c r="Z2140" s="56"/>
      <c r="AA2140" s="55" t="s">
        <v>1644</v>
      </c>
      <c r="AB2140" s="59">
        <v>43440</v>
      </c>
      <c r="AC2140" s="55" t="s">
        <v>1554</v>
      </c>
      <c r="AD2140" s="55" t="s">
        <v>1644</v>
      </c>
      <c r="AE2140" s="58">
        <v>0</v>
      </c>
      <c r="AF2140" s="55" t="s">
        <v>1644</v>
      </c>
      <c r="AG2140" s="55" t="s">
        <v>1644</v>
      </c>
      <c r="AH2140" s="55" t="s">
        <v>1644</v>
      </c>
      <c r="AI2140" s="55" t="s">
        <v>1644</v>
      </c>
      <c r="AJ2140" s="55" t="s">
        <v>1644</v>
      </c>
      <c r="AK2140" s="55" t="s">
        <v>1644</v>
      </c>
      <c r="AL2140" s="55" t="s">
        <v>1644</v>
      </c>
      <c r="AM2140" s="55" t="s">
        <v>3861</v>
      </c>
      <c r="AN2140" s="55" t="s">
        <v>1644</v>
      </c>
      <c r="AO2140" t="s">
        <v>3842</v>
      </c>
    </row>
    <row r="2141" spans="1:41" x14ac:dyDescent="0.25">
      <c r="A2141" s="56">
        <v>45808</v>
      </c>
      <c r="B2141" s="92" t="s">
        <v>3124</v>
      </c>
      <c r="C2141" s="55" t="s">
        <v>4344</v>
      </c>
      <c r="D2141" s="55" t="s">
        <v>3859</v>
      </c>
      <c r="E2141" s="55" t="s">
        <v>89</v>
      </c>
      <c r="F2141" s="55">
        <v>50900010</v>
      </c>
      <c r="G2141" s="55" t="s">
        <v>490</v>
      </c>
      <c r="H2141" s="55" t="s">
        <v>89</v>
      </c>
      <c r="I2141" s="57">
        <v>3.66</v>
      </c>
      <c r="J2141" s="57">
        <v>3.66</v>
      </c>
      <c r="K2141" s="55" t="s">
        <v>4335</v>
      </c>
      <c r="L2141" s="55" t="s">
        <v>1644</v>
      </c>
      <c r="M2141" s="55" t="s">
        <v>4344</v>
      </c>
      <c r="N2141" s="56">
        <v>45808</v>
      </c>
      <c r="O2141" s="55" t="s">
        <v>1644</v>
      </c>
      <c r="P2141" s="55" t="s">
        <v>329</v>
      </c>
      <c r="Q2141" s="55" t="s">
        <v>330</v>
      </c>
      <c r="R2141" s="55" t="s">
        <v>1644</v>
      </c>
      <c r="S2141" s="55" t="s">
        <v>1644</v>
      </c>
      <c r="T2141" s="55" t="s">
        <v>1644</v>
      </c>
      <c r="U2141" s="55" t="s">
        <v>4135</v>
      </c>
      <c r="V2141" s="55" t="s">
        <v>1718</v>
      </c>
      <c r="W2141" s="55" t="s">
        <v>1644</v>
      </c>
      <c r="X2141" s="56"/>
      <c r="Y2141" s="55" t="s">
        <v>1644</v>
      </c>
      <c r="Z2141" s="56"/>
      <c r="AA2141" s="55" t="s">
        <v>1644</v>
      </c>
      <c r="AB2141" s="59">
        <v>68972</v>
      </c>
      <c r="AC2141" s="55" t="s">
        <v>1554</v>
      </c>
      <c r="AD2141" s="55" t="s">
        <v>1644</v>
      </c>
      <c r="AE2141" s="58">
        <v>0</v>
      </c>
      <c r="AF2141" s="55" t="s">
        <v>1644</v>
      </c>
      <c r="AG2141" s="55" t="s">
        <v>1644</v>
      </c>
      <c r="AH2141" s="55" t="s">
        <v>1644</v>
      </c>
      <c r="AI2141" s="55" t="s">
        <v>1644</v>
      </c>
      <c r="AJ2141" s="55" t="s">
        <v>1644</v>
      </c>
      <c r="AK2141" s="55" t="s">
        <v>1644</v>
      </c>
      <c r="AL2141" s="55" t="s">
        <v>1644</v>
      </c>
      <c r="AM2141" s="55" t="s">
        <v>3861</v>
      </c>
      <c r="AN2141" s="55" t="s">
        <v>1644</v>
      </c>
      <c r="AO2141" t="s">
        <v>3842</v>
      </c>
    </row>
    <row r="2142" spans="1:41" x14ac:dyDescent="0.25">
      <c r="A2142" s="56">
        <v>45808</v>
      </c>
      <c r="B2142" s="92" t="s">
        <v>3124</v>
      </c>
      <c r="C2142" s="55" t="s">
        <v>4344</v>
      </c>
      <c r="D2142" s="55" t="s">
        <v>3859</v>
      </c>
      <c r="E2142" s="55" t="s">
        <v>89</v>
      </c>
      <c r="F2142" s="55">
        <v>50900010</v>
      </c>
      <c r="G2142" s="55" t="s">
        <v>490</v>
      </c>
      <c r="H2142" s="55" t="s">
        <v>89</v>
      </c>
      <c r="I2142" s="57">
        <v>7.0000000000000007E-2</v>
      </c>
      <c r="J2142" s="57">
        <v>7.0000000000000007E-2</v>
      </c>
      <c r="K2142" s="55" t="s">
        <v>4335</v>
      </c>
      <c r="L2142" s="55" t="s">
        <v>1644</v>
      </c>
      <c r="M2142" s="55" t="s">
        <v>4344</v>
      </c>
      <c r="N2142" s="56">
        <v>45808</v>
      </c>
      <c r="O2142" s="55" t="s">
        <v>1644</v>
      </c>
      <c r="P2142" s="55" t="s">
        <v>329</v>
      </c>
      <c r="Q2142" s="55" t="s">
        <v>330</v>
      </c>
      <c r="R2142" s="55" t="s">
        <v>1644</v>
      </c>
      <c r="S2142" s="55" t="s">
        <v>1644</v>
      </c>
      <c r="T2142" s="55" t="s">
        <v>1644</v>
      </c>
      <c r="U2142" s="55" t="s">
        <v>4147</v>
      </c>
      <c r="V2142" s="55" t="s">
        <v>1718</v>
      </c>
      <c r="W2142" s="55" t="s">
        <v>1644</v>
      </c>
      <c r="X2142" s="56"/>
      <c r="Y2142" s="55" t="s">
        <v>1644</v>
      </c>
      <c r="Z2142" s="56"/>
      <c r="AA2142" s="55" t="s">
        <v>1644</v>
      </c>
      <c r="AB2142" s="59">
        <v>1318</v>
      </c>
      <c r="AC2142" s="55" t="s">
        <v>1554</v>
      </c>
      <c r="AD2142" s="55" t="s">
        <v>1644</v>
      </c>
      <c r="AE2142" s="58">
        <v>0</v>
      </c>
      <c r="AF2142" s="55" t="s">
        <v>1644</v>
      </c>
      <c r="AG2142" s="55" t="s">
        <v>1644</v>
      </c>
      <c r="AH2142" s="55" t="s">
        <v>1644</v>
      </c>
      <c r="AI2142" s="55" t="s">
        <v>1644</v>
      </c>
      <c r="AJ2142" s="55" t="s">
        <v>1644</v>
      </c>
      <c r="AK2142" s="55" t="s">
        <v>1644</v>
      </c>
      <c r="AL2142" s="55" t="s">
        <v>1644</v>
      </c>
      <c r="AM2142" s="55" t="s">
        <v>3861</v>
      </c>
      <c r="AN2142" s="55" t="s">
        <v>1644</v>
      </c>
      <c r="AO2142" t="s">
        <v>3842</v>
      </c>
    </row>
    <row r="2143" spans="1:41" x14ac:dyDescent="0.25">
      <c r="A2143" s="56">
        <v>45808</v>
      </c>
      <c r="B2143" s="92" t="s">
        <v>3124</v>
      </c>
      <c r="C2143" s="55" t="s">
        <v>4344</v>
      </c>
      <c r="D2143" s="55" t="s">
        <v>3859</v>
      </c>
      <c r="E2143" s="55" t="s">
        <v>89</v>
      </c>
      <c r="F2143" s="55">
        <v>50900010</v>
      </c>
      <c r="G2143" s="55" t="s">
        <v>490</v>
      </c>
      <c r="H2143" s="55" t="s">
        <v>89</v>
      </c>
      <c r="I2143" s="57">
        <v>228.9</v>
      </c>
      <c r="J2143" s="57">
        <v>228.9</v>
      </c>
      <c r="K2143" s="55" t="s">
        <v>4335</v>
      </c>
      <c r="L2143" s="55" t="s">
        <v>1644</v>
      </c>
      <c r="M2143" s="55" t="s">
        <v>4344</v>
      </c>
      <c r="N2143" s="56">
        <v>45808</v>
      </c>
      <c r="O2143" s="55" t="s">
        <v>1644</v>
      </c>
      <c r="P2143" s="55" t="s">
        <v>329</v>
      </c>
      <c r="Q2143" s="55" t="s">
        <v>330</v>
      </c>
      <c r="R2143" s="55" t="s">
        <v>1644</v>
      </c>
      <c r="S2143" s="55" t="s">
        <v>1644</v>
      </c>
      <c r="T2143" s="55" t="s">
        <v>1644</v>
      </c>
      <c r="U2143" s="55" t="s">
        <v>4176</v>
      </c>
      <c r="V2143" s="55" t="s">
        <v>1881</v>
      </c>
      <c r="W2143" s="55" t="s">
        <v>1644</v>
      </c>
      <c r="X2143" s="56"/>
      <c r="Y2143" s="55" t="s">
        <v>1644</v>
      </c>
      <c r="Z2143" s="56"/>
      <c r="AA2143" s="55" t="s">
        <v>1644</v>
      </c>
      <c r="AB2143" s="59">
        <v>11997811</v>
      </c>
      <c r="AC2143" s="55" t="s">
        <v>1554</v>
      </c>
      <c r="AD2143" s="55" t="s">
        <v>1644</v>
      </c>
      <c r="AE2143" s="58">
        <v>0</v>
      </c>
      <c r="AF2143" s="55" t="s">
        <v>1644</v>
      </c>
      <c r="AG2143" s="55" t="s">
        <v>1644</v>
      </c>
      <c r="AH2143" s="55" t="s">
        <v>1644</v>
      </c>
      <c r="AI2143" s="55" t="s">
        <v>1644</v>
      </c>
      <c r="AJ2143" s="55" t="s">
        <v>1644</v>
      </c>
      <c r="AK2143" s="55" t="s">
        <v>1644</v>
      </c>
      <c r="AL2143" s="55" t="s">
        <v>1644</v>
      </c>
      <c r="AM2143" s="55" t="s">
        <v>3861</v>
      </c>
      <c r="AN2143" s="55" t="s">
        <v>1644</v>
      </c>
      <c r="AO2143" t="s">
        <v>3842</v>
      </c>
    </row>
    <row r="2144" spans="1:41" x14ac:dyDescent="0.25">
      <c r="A2144" s="56">
        <v>45808</v>
      </c>
      <c r="B2144" s="92" t="s">
        <v>3124</v>
      </c>
      <c r="C2144" s="55" t="s">
        <v>4344</v>
      </c>
      <c r="D2144" s="55" t="s">
        <v>3859</v>
      </c>
      <c r="E2144" s="55" t="s">
        <v>89</v>
      </c>
      <c r="F2144" s="55">
        <v>50900010</v>
      </c>
      <c r="G2144" s="55" t="s">
        <v>490</v>
      </c>
      <c r="H2144" s="55" t="s">
        <v>89</v>
      </c>
      <c r="I2144" s="57">
        <v>4.95</v>
      </c>
      <c r="J2144" s="57">
        <v>4.95</v>
      </c>
      <c r="K2144" s="55" t="s">
        <v>4335</v>
      </c>
      <c r="L2144" s="55" t="s">
        <v>1644</v>
      </c>
      <c r="M2144" s="55" t="s">
        <v>4344</v>
      </c>
      <c r="N2144" s="56">
        <v>45808</v>
      </c>
      <c r="O2144" s="55" t="s">
        <v>1644</v>
      </c>
      <c r="P2144" s="55" t="s">
        <v>329</v>
      </c>
      <c r="Q2144" s="55" t="s">
        <v>330</v>
      </c>
      <c r="R2144" s="55" t="s">
        <v>1644</v>
      </c>
      <c r="S2144" s="55" t="s">
        <v>1644</v>
      </c>
      <c r="T2144" s="55" t="s">
        <v>1644</v>
      </c>
      <c r="U2144" s="55" t="s">
        <v>4143</v>
      </c>
      <c r="V2144" s="55" t="s">
        <v>1718</v>
      </c>
      <c r="W2144" s="55" t="s">
        <v>1644</v>
      </c>
      <c r="X2144" s="56"/>
      <c r="Y2144" s="55" t="s">
        <v>1644</v>
      </c>
      <c r="Z2144" s="56"/>
      <c r="AA2144" s="55" t="s">
        <v>1644</v>
      </c>
      <c r="AB2144" s="59">
        <v>93215</v>
      </c>
      <c r="AC2144" s="55" t="s">
        <v>1554</v>
      </c>
      <c r="AD2144" s="55" t="s">
        <v>1644</v>
      </c>
      <c r="AE2144" s="58">
        <v>0</v>
      </c>
      <c r="AF2144" s="55" t="s">
        <v>1644</v>
      </c>
      <c r="AG2144" s="55" t="s">
        <v>1644</v>
      </c>
      <c r="AH2144" s="55" t="s">
        <v>1644</v>
      </c>
      <c r="AI2144" s="55" t="s">
        <v>1644</v>
      </c>
      <c r="AJ2144" s="55" t="s">
        <v>1644</v>
      </c>
      <c r="AK2144" s="55" t="s">
        <v>1644</v>
      </c>
      <c r="AL2144" s="55" t="s">
        <v>1644</v>
      </c>
      <c r="AM2144" s="55" t="s">
        <v>3861</v>
      </c>
      <c r="AN2144" s="55" t="s">
        <v>1644</v>
      </c>
      <c r="AO2144" t="s">
        <v>3842</v>
      </c>
    </row>
    <row r="2145" spans="1:41" x14ac:dyDescent="0.25">
      <c r="A2145" s="56">
        <v>45808</v>
      </c>
      <c r="B2145" s="92" t="s">
        <v>3124</v>
      </c>
      <c r="C2145" s="55" t="s">
        <v>4344</v>
      </c>
      <c r="D2145" s="55" t="s">
        <v>3859</v>
      </c>
      <c r="E2145" s="55" t="s">
        <v>89</v>
      </c>
      <c r="F2145" s="55">
        <v>50900010</v>
      </c>
      <c r="G2145" s="55" t="s">
        <v>490</v>
      </c>
      <c r="H2145" s="55" t="s">
        <v>89</v>
      </c>
      <c r="I2145" s="57">
        <v>2.58</v>
      </c>
      <c r="J2145" s="57">
        <v>2.58</v>
      </c>
      <c r="K2145" s="55" t="s">
        <v>4335</v>
      </c>
      <c r="L2145" s="55" t="s">
        <v>1644</v>
      </c>
      <c r="M2145" s="55" t="s">
        <v>4344</v>
      </c>
      <c r="N2145" s="56">
        <v>45808</v>
      </c>
      <c r="O2145" s="55" t="s">
        <v>1644</v>
      </c>
      <c r="P2145" s="55" t="s">
        <v>329</v>
      </c>
      <c r="Q2145" s="55" t="s">
        <v>330</v>
      </c>
      <c r="R2145" s="55" t="s">
        <v>1644</v>
      </c>
      <c r="S2145" s="55" t="s">
        <v>1644</v>
      </c>
      <c r="T2145" s="55" t="s">
        <v>1644</v>
      </c>
      <c r="U2145" s="55" t="s">
        <v>4154</v>
      </c>
      <c r="V2145" s="55" t="s">
        <v>1881</v>
      </c>
      <c r="W2145" s="55" t="s">
        <v>1644</v>
      </c>
      <c r="X2145" s="56"/>
      <c r="Y2145" s="55" t="s">
        <v>1644</v>
      </c>
      <c r="Z2145" s="56"/>
      <c r="AA2145" s="55" t="s">
        <v>1644</v>
      </c>
      <c r="AB2145" s="59">
        <v>0</v>
      </c>
      <c r="AC2145" s="55" t="s">
        <v>1554</v>
      </c>
      <c r="AD2145" s="55" t="s">
        <v>1644</v>
      </c>
      <c r="AE2145" s="58">
        <v>0</v>
      </c>
      <c r="AF2145" s="55" t="s">
        <v>1644</v>
      </c>
      <c r="AG2145" s="55" t="s">
        <v>1644</v>
      </c>
      <c r="AH2145" s="55" t="s">
        <v>1644</v>
      </c>
      <c r="AI2145" s="55" t="s">
        <v>1644</v>
      </c>
      <c r="AJ2145" s="55" t="s">
        <v>1644</v>
      </c>
      <c r="AK2145" s="55" t="s">
        <v>1644</v>
      </c>
      <c r="AL2145" s="55" t="s">
        <v>1644</v>
      </c>
      <c r="AM2145" s="55" t="s">
        <v>3861</v>
      </c>
      <c r="AN2145" s="55" t="s">
        <v>1644</v>
      </c>
      <c r="AO2145" t="s">
        <v>3842</v>
      </c>
    </row>
    <row r="2146" spans="1:41" x14ac:dyDescent="0.25">
      <c r="A2146" s="56">
        <v>45808</v>
      </c>
      <c r="B2146" s="92" t="s">
        <v>3124</v>
      </c>
      <c r="C2146" s="55" t="s">
        <v>4344</v>
      </c>
      <c r="D2146" s="55" t="s">
        <v>3859</v>
      </c>
      <c r="E2146" s="55" t="s">
        <v>89</v>
      </c>
      <c r="F2146" s="55">
        <v>50900010</v>
      </c>
      <c r="G2146" s="55" t="s">
        <v>490</v>
      </c>
      <c r="H2146" s="55" t="s">
        <v>89</v>
      </c>
      <c r="I2146" s="57">
        <v>1421.88</v>
      </c>
      <c r="J2146" s="57">
        <v>1421.88</v>
      </c>
      <c r="K2146" s="55" t="s">
        <v>4335</v>
      </c>
      <c r="L2146" s="55" t="s">
        <v>1644</v>
      </c>
      <c r="M2146" s="55" t="s">
        <v>4344</v>
      </c>
      <c r="N2146" s="56">
        <v>45808</v>
      </c>
      <c r="O2146" s="55" t="s">
        <v>1644</v>
      </c>
      <c r="P2146" s="55" t="s">
        <v>4042</v>
      </c>
      <c r="Q2146" s="55" t="s">
        <v>4043</v>
      </c>
      <c r="R2146" s="55" t="s">
        <v>1644</v>
      </c>
      <c r="S2146" s="55" t="s">
        <v>1644</v>
      </c>
      <c r="T2146" s="55" t="s">
        <v>1644</v>
      </c>
      <c r="U2146" s="55" t="s">
        <v>4155</v>
      </c>
      <c r="V2146" s="55" t="s">
        <v>1881</v>
      </c>
      <c r="W2146" s="55" t="s">
        <v>1644</v>
      </c>
      <c r="X2146" s="56"/>
      <c r="Y2146" s="55" t="s">
        <v>1644</v>
      </c>
      <c r="Z2146" s="56"/>
      <c r="AA2146" s="55" t="s">
        <v>1644</v>
      </c>
      <c r="AB2146" s="59">
        <v>32521334</v>
      </c>
      <c r="AC2146" s="55" t="s">
        <v>1554</v>
      </c>
      <c r="AD2146" s="55" t="s">
        <v>1644</v>
      </c>
      <c r="AE2146" s="58">
        <v>0</v>
      </c>
      <c r="AF2146" s="55" t="s">
        <v>1644</v>
      </c>
      <c r="AG2146" s="55" t="s">
        <v>1644</v>
      </c>
      <c r="AH2146" s="55" t="s">
        <v>1644</v>
      </c>
      <c r="AI2146" s="55" t="s">
        <v>1644</v>
      </c>
      <c r="AJ2146" s="55" t="s">
        <v>1644</v>
      </c>
      <c r="AK2146" s="55" t="s">
        <v>1644</v>
      </c>
      <c r="AL2146" s="55" t="s">
        <v>1644</v>
      </c>
      <c r="AM2146" s="55" t="s">
        <v>3861</v>
      </c>
      <c r="AN2146" s="55" t="s">
        <v>1644</v>
      </c>
      <c r="AO2146" t="s">
        <v>4371</v>
      </c>
    </row>
    <row r="2147" spans="1:41" x14ac:dyDescent="0.25">
      <c r="A2147" s="56">
        <v>45808</v>
      </c>
      <c r="B2147" s="92" t="s">
        <v>3124</v>
      </c>
      <c r="C2147" s="55" t="s">
        <v>4344</v>
      </c>
      <c r="D2147" s="55" t="s">
        <v>3859</v>
      </c>
      <c r="E2147" s="55" t="s">
        <v>89</v>
      </c>
      <c r="F2147" s="55">
        <v>50900010</v>
      </c>
      <c r="G2147" s="55" t="s">
        <v>490</v>
      </c>
      <c r="H2147" s="55" t="s">
        <v>89</v>
      </c>
      <c r="I2147" s="57">
        <v>4.24</v>
      </c>
      <c r="J2147" s="57">
        <v>4.24</v>
      </c>
      <c r="K2147" s="55" t="s">
        <v>4335</v>
      </c>
      <c r="L2147" s="55" t="s">
        <v>1644</v>
      </c>
      <c r="M2147" s="55" t="s">
        <v>4344</v>
      </c>
      <c r="N2147" s="56">
        <v>45808</v>
      </c>
      <c r="O2147" s="55" t="s">
        <v>1644</v>
      </c>
      <c r="P2147" s="55" t="s">
        <v>329</v>
      </c>
      <c r="Q2147" s="55" t="s">
        <v>330</v>
      </c>
      <c r="R2147" s="55" t="s">
        <v>1644</v>
      </c>
      <c r="S2147" s="55" t="s">
        <v>1644</v>
      </c>
      <c r="T2147" s="55" t="s">
        <v>1644</v>
      </c>
      <c r="U2147" s="55" t="s">
        <v>4176</v>
      </c>
      <c r="V2147" s="55" t="s">
        <v>1718</v>
      </c>
      <c r="W2147" s="55" t="s">
        <v>1644</v>
      </c>
      <c r="X2147" s="56"/>
      <c r="Y2147" s="55" t="s">
        <v>1644</v>
      </c>
      <c r="Z2147" s="56"/>
      <c r="AA2147" s="55" t="s">
        <v>1644</v>
      </c>
      <c r="AB2147" s="59">
        <v>186893</v>
      </c>
      <c r="AC2147" s="55" t="s">
        <v>1554</v>
      </c>
      <c r="AD2147" s="55" t="s">
        <v>1644</v>
      </c>
      <c r="AE2147" s="58">
        <v>0</v>
      </c>
      <c r="AF2147" s="55" t="s">
        <v>1644</v>
      </c>
      <c r="AG2147" s="55" t="s">
        <v>1644</v>
      </c>
      <c r="AH2147" s="55" t="s">
        <v>1644</v>
      </c>
      <c r="AI2147" s="55" t="s">
        <v>1644</v>
      </c>
      <c r="AJ2147" s="55" t="s">
        <v>1644</v>
      </c>
      <c r="AK2147" s="55" t="s">
        <v>1644</v>
      </c>
      <c r="AL2147" s="55" t="s">
        <v>1644</v>
      </c>
      <c r="AM2147" s="55" t="s">
        <v>3861</v>
      </c>
      <c r="AN2147" s="55" t="s">
        <v>1644</v>
      </c>
      <c r="AO2147" t="s">
        <v>3842</v>
      </c>
    </row>
    <row r="2148" spans="1:41" x14ac:dyDescent="0.25">
      <c r="A2148" s="56">
        <v>45808</v>
      </c>
      <c r="B2148" s="92" t="s">
        <v>3124</v>
      </c>
      <c r="C2148" s="55" t="s">
        <v>4344</v>
      </c>
      <c r="D2148" s="55" t="s">
        <v>3859</v>
      </c>
      <c r="E2148" s="55" t="s">
        <v>89</v>
      </c>
      <c r="F2148" s="55">
        <v>50900010</v>
      </c>
      <c r="G2148" s="55" t="s">
        <v>490</v>
      </c>
      <c r="H2148" s="55" t="s">
        <v>89</v>
      </c>
      <c r="I2148" s="57">
        <v>56.69</v>
      </c>
      <c r="J2148" s="57">
        <v>56.69</v>
      </c>
      <c r="K2148" s="55" t="s">
        <v>4335</v>
      </c>
      <c r="L2148" s="55" t="s">
        <v>1644</v>
      </c>
      <c r="M2148" s="55" t="s">
        <v>4344</v>
      </c>
      <c r="N2148" s="56">
        <v>45808</v>
      </c>
      <c r="O2148" s="55" t="s">
        <v>1644</v>
      </c>
      <c r="P2148" s="55" t="s">
        <v>329</v>
      </c>
      <c r="Q2148" s="55" t="s">
        <v>330</v>
      </c>
      <c r="R2148" s="55" t="s">
        <v>1644</v>
      </c>
      <c r="S2148" s="55" t="s">
        <v>1644</v>
      </c>
      <c r="T2148" s="55" t="s">
        <v>1644</v>
      </c>
      <c r="U2148" s="55" t="s">
        <v>4184</v>
      </c>
      <c r="V2148" s="55" t="s">
        <v>1881</v>
      </c>
      <c r="W2148" s="55" t="s">
        <v>1644</v>
      </c>
      <c r="X2148" s="56"/>
      <c r="Y2148" s="55" t="s">
        <v>1644</v>
      </c>
      <c r="Z2148" s="56"/>
      <c r="AA2148" s="55" t="s">
        <v>1644</v>
      </c>
      <c r="AB2148" s="59">
        <v>1036761</v>
      </c>
      <c r="AC2148" s="55" t="s">
        <v>1554</v>
      </c>
      <c r="AD2148" s="55" t="s">
        <v>1644</v>
      </c>
      <c r="AE2148" s="58">
        <v>0</v>
      </c>
      <c r="AF2148" s="55" t="s">
        <v>1644</v>
      </c>
      <c r="AG2148" s="55" t="s">
        <v>1644</v>
      </c>
      <c r="AH2148" s="55" t="s">
        <v>1644</v>
      </c>
      <c r="AI2148" s="55" t="s">
        <v>1644</v>
      </c>
      <c r="AJ2148" s="55" t="s">
        <v>1644</v>
      </c>
      <c r="AK2148" s="55" t="s">
        <v>1644</v>
      </c>
      <c r="AL2148" s="55" t="s">
        <v>1644</v>
      </c>
      <c r="AM2148" s="55" t="s">
        <v>3861</v>
      </c>
      <c r="AN2148" s="55" t="s">
        <v>1644</v>
      </c>
      <c r="AO2148" t="s">
        <v>3842</v>
      </c>
    </row>
    <row r="2149" spans="1:41" x14ac:dyDescent="0.25">
      <c r="A2149" s="56">
        <v>45808</v>
      </c>
      <c r="B2149" s="92" t="s">
        <v>3124</v>
      </c>
      <c r="C2149" s="55" t="s">
        <v>4344</v>
      </c>
      <c r="D2149" s="55" t="s">
        <v>3859</v>
      </c>
      <c r="E2149" s="55" t="s">
        <v>89</v>
      </c>
      <c r="F2149" s="55">
        <v>50900010</v>
      </c>
      <c r="G2149" s="55" t="s">
        <v>490</v>
      </c>
      <c r="H2149" s="55" t="s">
        <v>89</v>
      </c>
      <c r="I2149" s="57">
        <v>197.73</v>
      </c>
      <c r="J2149" s="57">
        <v>197.73</v>
      </c>
      <c r="K2149" s="55" t="s">
        <v>4335</v>
      </c>
      <c r="L2149" s="55" t="s">
        <v>1644</v>
      </c>
      <c r="M2149" s="55" t="s">
        <v>4344</v>
      </c>
      <c r="N2149" s="56">
        <v>45808</v>
      </c>
      <c r="O2149" s="55" t="s">
        <v>1644</v>
      </c>
      <c r="P2149" s="55" t="s">
        <v>329</v>
      </c>
      <c r="Q2149" s="55" t="s">
        <v>330</v>
      </c>
      <c r="R2149" s="55" t="s">
        <v>1644</v>
      </c>
      <c r="S2149" s="55" t="s">
        <v>1644</v>
      </c>
      <c r="T2149" s="55" t="s">
        <v>1644</v>
      </c>
      <c r="U2149" s="55" t="s">
        <v>4135</v>
      </c>
      <c r="V2149" s="55" t="s">
        <v>1881</v>
      </c>
      <c r="W2149" s="55" t="s">
        <v>1644</v>
      </c>
      <c r="X2149" s="56"/>
      <c r="Y2149" s="55" t="s">
        <v>1644</v>
      </c>
      <c r="Z2149" s="56"/>
      <c r="AA2149" s="55" t="s">
        <v>1644</v>
      </c>
      <c r="AB2149" s="59">
        <v>10386819</v>
      </c>
      <c r="AC2149" s="55" t="s">
        <v>1554</v>
      </c>
      <c r="AD2149" s="55" t="s">
        <v>1644</v>
      </c>
      <c r="AE2149" s="58">
        <v>0</v>
      </c>
      <c r="AF2149" s="55" t="s">
        <v>1644</v>
      </c>
      <c r="AG2149" s="55" t="s">
        <v>1644</v>
      </c>
      <c r="AH2149" s="55" t="s">
        <v>1644</v>
      </c>
      <c r="AI2149" s="55" t="s">
        <v>1644</v>
      </c>
      <c r="AJ2149" s="55" t="s">
        <v>1644</v>
      </c>
      <c r="AK2149" s="55" t="s">
        <v>1644</v>
      </c>
      <c r="AL2149" s="55" t="s">
        <v>1644</v>
      </c>
      <c r="AM2149" s="55" t="s">
        <v>3861</v>
      </c>
      <c r="AN2149" s="55" t="s">
        <v>1644</v>
      </c>
      <c r="AO2149" t="s">
        <v>3842</v>
      </c>
    </row>
    <row r="2150" spans="1:41" x14ac:dyDescent="0.25">
      <c r="A2150" s="56">
        <v>45808</v>
      </c>
      <c r="B2150" s="92" t="s">
        <v>3124</v>
      </c>
      <c r="C2150" s="55" t="s">
        <v>4344</v>
      </c>
      <c r="D2150" s="55" t="s">
        <v>3859</v>
      </c>
      <c r="E2150" s="55" t="s">
        <v>89</v>
      </c>
      <c r="F2150" s="55">
        <v>50900010</v>
      </c>
      <c r="G2150" s="55" t="s">
        <v>490</v>
      </c>
      <c r="H2150" s="55" t="s">
        <v>89</v>
      </c>
      <c r="I2150" s="57">
        <v>1234.55</v>
      </c>
      <c r="J2150" s="57">
        <v>1234.55</v>
      </c>
      <c r="K2150" s="55" t="s">
        <v>4335</v>
      </c>
      <c r="L2150" s="55" t="s">
        <v>1644</v>
      </c>
      <c r="M2150" s="55" t="s">
        <v>4344</v>
      </c>
      <c r="N2150" s="56">
        <v>45808</v>
      </c>
      <c r="O2150" s="55" t="s">
        <v>1644</v>
      </c>
      <c r="P2150" s="55" t="s">
        <v>329</v>
      </c>
      <c r="Q2150" s="55" t="s">
        <v>330</v>
      </c>
      <c r="R2150" s="55" t="s">
        <v>1644</v>
      </c>
      <c r="S2150" s="55" t="s">
        <v>1644</v>
      </c>
      <c r="T2150" s="55" t="s">
        <v>1644</v>
      </c>
      <c r="U2150" s="55" t="s">
        <v>4159</v>
      </c>
      <c r="V2150" s="55" t="s">
        <v>1881</v>
      </c>
      <c r="W2150" s="55" t="s">
        <v>1644</v>
      </c>
      <c r="X2150" s="56"/>
      <c r="Y2150" s="55" t="s">
        <v>1644</v>
      </c>
      <c r="Z2150" s="56"/>
      <c r="AA2150" s="55" t="s">
        <v>1644</v>
      </c>
      <c r="AB2150" s="59">
        <v>27106151</v>
      </c>
      <c r="AC2150" s="55" t="s">
        <v>1554</v>
      </c>
      <c r="AD2150" s="55" t="s">
        <v>1644</v>
      </c>
      <c r="AE2150" s="58">
        <v>0</v>
      </c>
      <c r="AF2150" s="55" t="s">
        <v>1644</v>
      </c>
      <c r="AG2150" s="55" t="s">
        <v>1644</v>
      </c>
      <c r="AH2150" s="55" t="s">
        <v>1644</v>
      </c>
      <c r="AI2150" s="55" t="s">
        <v>1644</v>
      </c>
      <c r="AJ2150" s="55" t="s">
        <v>1644</v>
      </c>
      <c r="AK2150" s="55" t="s">
        <v>1644</v>
      </c>
      <c r="AL2150" s="55" t="s">
        <v>1644</v>
      </c>
      <c r="AM2150" s="55" t="s">
        <v>3861</v>
      </c>
      <c r="AN2150" s="55" t="s">
        <v>1644</v>
      </c>
      <c r="AO2150" t="s">
        <v>3842</v>
      </c>
    </row>
    <row r="2151" spans="1:41" x14ac:dyDescent="0.25">
      <c r="A2151" s="56">
        <v>45808</v>
      </c>
      <c r="B2151" s="92" t="s">
        <v>3124</v>
      </c>
      <c r="C2151" s="55" t="s">
        <v>4344</v>
      </c>
      <c r="D2151" s="55" t="s">
        <v>3859</v>
      </c>
      <c r="E2151" s="55" t="s">
        <v>89</v>
      </c>
      <c r="F2151" s="55">
        <v>50900010</v>
      </c>
      <c r="G2151" s="55" t="s">
        <v>490</v>
      </c>
      <c r="H2151" s="55" t="s">
        <v>89</v>
      </c>
      <c r="I2151" s="57">
        <v>20.71</v>
      </c>
      <c r="J2151" s="57">
        <v>20.71</v>
      </c>
      <c r="K2151" s="55" t="s">
        <v>4335</v>
      </c>
      <c r="L2151" s="55" t="s">
        <v>1644</v>
      </c>
      <c r="M2151" s="55" t="s">
        <v>4344</v>
      </c>
      <c r="N2151" s="56">
        <v>45808</v>
      </c>
      <c r="O2151" s="55" t="s">
        <v>1644</v>
      </c>
      <c r="P2151" s="55" t="s">
        <v>329</v>
      </c>
      <c r="Q2151" s="55" t="s">
        <v>330</v>
      </c>
      <c r="R2151" s="55" t="s">
        <v>1644</v>
      </c>
      <c r="S2151" s="55" t="s">
        <v>1644</v>
      </c>
      <c r="T2151" s="55" t="s">
        <v>1644</v>
      </c>
      <c r="U2151" s="55" t="s">
        <v>4153</v>
      </c>
      <c r="V2151" s="55" t="s">
        <v>1881</v>
      </c>
      <c r="W2151" s="55" t="s">
        <v>1644</v>
      </c>
      <c r="X2151" s="56"/>
      <c r="Y2151" s="55" t="s">
        <v>1644</v>
      </c>
      <c r="Z2151" s="56"/>
      <c r="AA2151" s="55" t="s">
        <v>1644</v>
      </c>
      <c r="AB2151" s="59">
        <v>404373</v>
      </c>
      <c r="AC2151" s="55" t="s">
        <v>1554</v>
      </c>
      <c r="AD2151" s="55" t="s">
        <v>1644</v>
      </c>
      <c r="AE2151" s="58">
        <v>0</v>
      </c>
      <c r="AF2151" s="55" t="s">
        <v>1644</v>
      </c>
      <c r="AG2151" s="55" t="s">
        <v>1644</v>
      </c>
      <c r="AH2151" s="55" t="s">
        <v>1644</v>
      </c>
      <c r="AI2151" s="55" t="s">
        <v>1644</v>
      </c>
      <c r="AJ2151" s="55" t="s">
        <v>1644</v>
      </c>
      <c r="AK2151" s="55" t="s">
        <v>1644</v>
      </c>
      <c r="AL2151" s="55" t="s">
        <v>1644</v>
      </c>
      <c r="AM2151" s="55" t="s">
        <v>3861</v>
      </c>
      <c r="AN2151" s="55" t="s">
        <v>1644</v>
      </c>
      <c r="AO2151" t="s">
        <v>3842</v>
      </c>
    </row>
    <row r="2152" spans="1:41" x14ac:dyDescent="0.25">
      <c r="A2152" s="56">
        <v>45808</v>
      </c>
      <c r="B2152" s="92" t="s">
        <v>3124</v>
      </c>
      <c r="C2152" s="55" t="s">
        <v>4344</v>
      </c>
      <c r="D2152" s="55" t="s">
        <v>3859</v>
      </c>
      <c r="E2152" s="55" t="s">
        <v>89</v>
      </c>
      <c r="F2152" s="55">
        <v>50900010</v>
      </c>
      <c r="G2152" s="55" t="s">
        <v>490</v>
      </c>
      <c r="H2152" s="55" t="s">
        <v>89</v>
      </c>
      <c r="I2152" s="57">
        <v>0.06</v>
      </c>
      <c r="J2152" s="57">
        <v>0.06</v>
      </c>
      <c r="K2152" s="55" t="s">
        <v>4335</v>
      </c>
      <c r="L2152" s="55" t="s">
        <v>1644</v>
      </c>
      <c r="M2152" s="55" t="s">
        <v>4344</v>
      </c>
      <c r="N2152" s="56">
        <v>45808</v>
      </c>
      <c r="O2152" s="55" t="s">
        <v>1644</v>
      </c>
      <c r="P2152" s="55" t="s">
        <v>329</v>
      </c>
      <c r="Q2152" s="55" t="s">
        <v>330</v>
      </c>
      <c r="R2152" s="55" t="s">
        <v>1644</v>
      </c>
      <c r="S2152" s="55" t="s">
        <v>1644</v>
      </c>
      <c r="T2152" s="55" t="s">
        <v>1644</v>
      </c>
      <c r="U2152" s="55" t="s">
        <v>4163</v>
      </c>
      <c r="V2152" s="55" t="s">
        <v>1718</v>
      </c>
      <c r="W2152" s="55" t="s">
        <v>1644</v>
      </c>
      <c r="X2152" s="56"/>
      <c r="Y2152" s="55" t="s">
        <v>1644</v>
      </c>
      <c r="Z2152" s="56"/>
      <c r="AA2152" s="55" t="s">
        <v>1644</v>
      </c>
      <c r="AB2152" s="59">
        <v>1119</v>
      </c>
      <c r="AC2152" s="55" t="s">
        <v>1554</v>
      </c>
      <c r="AD2152" s="55" t="s">
        <v>1644</v>
      </c>
      <c r="AE2152" s="58">
        <v>0</v>
      </c>
      <c r="AF2152" s="55" t="s">
        <v>1644</v>
      </c>
      <c r="AG2152" s="55" t="s">
        <v>1644</v>
      </c>
      <c r="AH2152" s="55" t="s">
        <v>1644</v>
      </c>
      <c r="AI2152" s="55" t="s">
        <v>1644</v>
      </c>
      <c r="AJ2152" s="55" t="s">
        <v>1644</v>
      </c>
      <c r="AK2152" s="55" t="s">
        <v>1644</v>
      </c>
      <c r="AL2152" s="55" t="s">
        <v>1644</v>
      </c>
      <c r="AM2152" s="55" t="s">
        <v>3861</v>
      </c>
      <c r="AN2152" s="55" t="s">
        <v>1644</v>
      </c>
      <c r="AO2152" t="s">
        <v>3842</v>
      </c>
    </row>
    <row r="2153" spans="1:41" x14ac:dyDescent="0.25">
      <c r="A2153" s="56">
        <v>45808</v>
      </c>
      <c r="B2153" s="92" t="s">
        <v>3124</v>
      </c>
      <c r="C2153" s="55" t="s">
        <v>4344</v>
      </c>
      <c r="D2153" s="55" t="s">
        <v>3859</v>
      </c>
      <c r="E2153" s="55" t="s">
        <v>89</v>
      </c>
      <c r="F2153" s="55">
        <v>50900010</v>
      </c>
      <c r="G2153" s="55" t="s">
        <v>490</v>
      </c>
      <c r="H2153" s="55" t="s">
        <v>89</v>
      </c>
      <c r="I2153" s="57">
        <v>85.61</v>
      </c>
      <c r="J2153" s="57">
        <v>85.61</v>
      </c>
      <c r="K2153" s="55" t="s">
        <v>4335</v>
      </c>
      <c r="L2153" s="55" t="s">
        <v>1644</v>
      </c>
      <c r="M2153" s="55" t="s">
        <v>4344</v>
      </c>
      <c r="N2153" s="56">
        <v>45808</v>
      </c>
      <c r="O2153" s="55" t="s">
        <v>1644</v>
      </c>
      <c r="P2153" s="55" t="s">
        <v>329</v>
      </c>
      <c r="Q2153" s="55" t="s">
        <v>330</v>
      </c>
      <c r="R2153" s="55" t="s">
        <v>1644</v>
      </c>
      <c r="S2153" s="55" t="s">
        <v>1644</v>
      </c>
      <c r="T2153" s="55" t="s">
        <v>1644</v>
      </c>
      <c r="U2153" s="55" t="s">
        <v>4123</v>
      </c>
      <c r="V2153" s="55" t="s">
        <v>1881</v>
      </c>
      <c r="W2153" s="55" t="s">
        <v>1644</v>
      </c>
      <c r="X2153" s="56"/>
      <c r="Y2153" s="55" t="s">
        <v>1644</v>
      </c>
      <c r="Z2153" s="56"/>
      <c r="AA2153" s="55" t="s">
        <v>1644</v>
      </c>
      <c r="AB2153" s="59">
        <v>1497340</v>
      </c>
      <c r="AC2153" s="55" t="s">
        <v>1554</v>
      </c>
      <c r="AD2153" s="55" t="s">
        <v>1644</v>
      </c>
      <c r="AE2153" s="58">
        <v>0</v>
      </c>
      <c r="AF2153" s="55" t="s">
        <v>1644</v>
      </c>
      <c r="AG2153" s="55" t="s">
        <v>1644</v>
      </c>
      <c r="AH2153" s="55" t="s">
        <v>1644</v>
      </c>
      <c r="AI2153" s="55" t="s">
        <v>1644</v>
      </c>
      <c r="AJ2153" s="55" t="s">
        <v>1644</v>
      </c>
      <c r="AK2153" s="55" t="s">
        <v>1644</v>
      </c>
      <c r="AL2153" s="55" t="s">
        <v>1644</v>
      </c>
      <c r="AM2153" s="55" t="s">
        <v>3861</v>
      </c>
      <c r="AN2153" s="55" t="s">
        <v>1644</v>
      </c>
      <c r="AO2153" t="s">
        <v>3842</v>
      </c>
    </row>
    <row r="2154" spans="1:41" x14ac:dyDescent="0.25">
      <c r="A2154" s="56">
        <v>45808</v>
      </c>
      <c r="B2154" s="92" t="s">
        <v>3124</v>
      </c>
      <c r="C2154" s="55" t="s">
        <v>4344</v>
      </c>
      <c r="D2154" s="55" t="s">
        <v>3859</v>
      </c>
      <c r="E2154" s="55" t="s">
        <v>89</v>
      </c>
      <c r="F2154" s="55">
        <v>50900010</v>
      </c>
      <c r="G2154" s="55" t="s">
        <v>490</v>
      </c>
      <c r="H2154" s="55" t="s">
        <v>89</v>
      </c>
      <c r="I2154" s="57">
        <v>105.64</v>
      </c>
      <c r="J2154" s="57">
        <v>105.64</v>
      </c>
      <c r="K2154" s="55" t="s">
        <v>4335</v>
      </c>
      <c r="L2154" s="55" t="s">
        <v>1644</v>
      </c>
      <c r="M2154" s="55" t="s">
        <v>4344</v>
      </c>
      <c r="N2154" s="56">
        <v>45808</v>
      </c>
      <c r="O2154" s="55" t="s">
        <v>1644</v>
      </c>
      <c r="P2154" s="55" t="s">
        <v>329</v>
      </c>
      <c r="Q2154" s="55" t="s">
        <v>330</v>
      </c>
      <c r="R2154" s="55" t="s">
        <v>1644</v>
      </c>
      <c r="S2154" s="55" t="s">
        <v>1644</v>
      </c>
      <c r="T2154" s="55" t="s">
        <v>1644</v>
      </c>
      <c r="U2154" s="55" t="s">
        <v>4152</v>
      </c>
      <c r="V2154" s="55" t="s">
        <v>1881</v>
      </c>
      <c r="W2154" s="55" t="s">
        <v>1644</v>
      </c>
      <c r="X2154" s="56"/>
      <c r="Y2154" s="55" t="s">
        <v>1644</v>
      </c>
      <c r="Z2154" s="56"/>
      <c r="AA2154" s="55" t="s">
        <v>1644</v>
      </c>
      <c r="AB2154" s="59">
        <v>0</v>
      </c>
      <c r="AC2154" s="55" t="s">
        <v>1554</v>
      </c>
      <c r="AD2154" s="55" t="s">
        <v>1644</v>
      </c>
      <c r="AE2154" s="58">
        <v>0</v>
      </c>
      <c r="AF2154" s="55" t="s">
        <v>1644</v>
      </c>
      <c r="AG2154" s="55" t="s">
        <v>1644</v>
      </c>
      <c r="AH2154" s="55" t="s">
        <v>1644</v>
      </c>
      <c r="AI2154" s="55" t="s">
        <v>1644</v>
      </c>
      <c r="AJ2154" s="55" t="s">
        <v>1644</v>
      </c>
      <c r="AK2154" s="55" t="s">
        <v>1644</v>
      </c>
      <c r="AL2154" s="55" t="s">
        <v>1644</v>
      </c>
      <c r="AM2154" s="55" t="s">
        <v>3861</v>
      </c>
      <c r="AN2154" s="55" t="s">
        <v>1644</v>
      </c>
      <c r="AO2154" t="s">
        <v>3842</v>
      </c>
    </row>
    <row r="2155" spans="1:41" x14ac:dyDescent="0.25">
      <c r="A2155" s="56">
        <v>45808</v>
      </c>
      <c r="B2155" s="92" t="s">
        <v>3124</v>
      </c>
      <c r="C2155" s="55" t="s">
        <v>4344</v>
      </c>
      <c r="D2155" s="55" t="s">
        <v>3859</v>
      </c>
      <c r="E2155" s="55" t="s">
        <v>89</v>
      </c>
      <c r="F2155" s="55">
        <v>50900010</v>
      </c>
      <c r="G2155" s="55" t="s">
        <v>490</v>
      </c>
      <c r="H2155" s="55" t="s">
        <v>89</v>
      </c>
      <c r="I2155" s="57">
        <v>23.19</v>
      </c>
      <c r="J2155" s="57">
        <v>23.19</v>
      </c>
      <c r="K2155" s="55" t="s">
        <v>4335</v>
      </c>
      <c r="L2155" s="55" t="s">
        <v>1644</v>
      </c>
      <c r="M2155" s="55" t="s">
        <v>4344</v>
      </c>
      <c r="N2155" s="56">
        <v>45808</v>
      </c>
      <c r="O2155" s="55" t="s">
        <v>1644</v>
      </c>
      <c r="P2155" s="55" t="s">
        <v>329</v>
      </c>
      <c r="Q2155" s="55" t="s">
        <v>330</v>
      </c>
      <c r="R2155" s="55" t="s">
        <v>1644</v>
      </c>
      <c r="S2155" s="55" t="s">
        <v>1644</v>
      </c>
      <c r="T2155" s="55" t="s">
        <v>1644</v>
      </c>
      <c r="U2155" s="55" t="s">
        <v>4159</v>
      </c>
      <c r="V2155" s="55" t="s">
        <v>1718</v>
      </c>
      <c r="W2155" s="55" t="s">
        <v>1644</v>
      </c>
      <c r="X2155" s="56"/>
      <c r="Y2155" s="55" t="s">
        <v>1644</v>
      </c>
      <c r="Z2155" s="56"/>
      <c r="AA2155" s="55" t="s">
        <v>1644</v>
      </c>
      <c r="AB2155" s="59">
        <v>436703</v>
      </c>
      <c r="AC2155" s="55" t="s">
        <v>1554</v>
      </c>
      <c r="AD2155" s="55" t="s">
        <v>1644</v>
      </c>
      <c r="AE2155" s="58">
        <v>0</v>
      </c>
      <c r="AF2155" s="55" t="s">
        <v>1644</v>
      </c>
      <c r="AG2155" s="55" t="s">
        <v>1644</v>
      </c>
      <c r="AH2155" s="55" t="s">
        <v>1644</v>
      </c>
      <c r="AI2155" s="55" t="s">
        <v>1644</v>
      </c>
      <c r="AJ2155" s="55" t="s">
        <v>1644</v>
      </c>
      <c r="AK2155" s="55" t="s">
        <v>1644</v>
      </c>
      <c r="AL2155" s="55" t="s">
        <v>1644</v>
      </c>
      <c r="AM2155" s="55" t="s">
        <v>3861</v>
      </c>
      <c r="AN2155" s="55" t="s">
        <v>1644</v>
      </c>
      <c r="AO2155" t="s">
        <v>3842</v>
      </c>
    </row>
    <row r="2156" spans="1:41" x14ac:dyDescent="0.25">
      <c r="A2156" s="56">
        <v>45808</v>
      </c>
      <c r="B2156" s="92" t="s">
        <v>3124</v>
      </c>
      <c r="C2156" s="55" t="s">
        <v>4344</v>
      </c>
      <c r="D2156" s="55" t="s">
        <v>3859</v>
      </c>
      <c r="E2156" s="55" t="s">
        <v>89</v>
      </c>
      <c r="F2156" s="55">
        <v>50900010</v>
      </c>
      <c r="G2156" s="55" t="s">
        <v>490</v>
      </c>
      <c r="H2156" s="55" t="s">
        <v>89</v>
      </c>
      <c r="I2156" s="57">
        <v>16.91</v>
      </c>
      <c r="J2156" s="57">
        <v>16.91</v>
      </c>
      <c r="K2156" s="55" t="s">
        <v>4335</v>
      </c>
      <c r="L2156" s="55" t="s">
        <v>1644</v>
      </c>
      <c r="M2156" s="55" t="s">
        <v>4344</v>
      </c>
      <c r="N2156" s="56">
        <v>45808</v>
      </c>
      <c r="O2156" s="55" t="s">
        <v>1644</v>
      </c>
      <c r="P2156" s="55" t="s">
        <v>329</v>
      </c>
      <c r="Q2156" s="55" t="s">
        <v>330</v>
      </c>
      <c r="R2156" s="55" t="s">
        <v>1644</v>
      </c>
      <c r="S2156" s="55" t="s">
        <v>1644</v>
      </c>
      <c r="T2156" s="55" t="s">
        <v>1644</v>
      </c>
      <c r="U2156" s="55" t="s">
        <v>4129</v>
      </c>
      <c r="V2156" s="55" t="s">
        <v>1718</v>
      </c>
      <c r="W2156" s="55" t="s">
        <v>1644</v>
      </c>
      <c r="X2156" s="56"/>
      <c r="Y2156" s="55" t="s">
        <v>1644</v>
      </c>
      <c r="Z2156" s="56"/>
      <c r="AA2156" s="55" t="s">
        <v>1644</v>
      </c>
      <c r="AB2156" s="59">
        <v>329331</v>
      </c>
      <c r="AC2156" s="55" t="s">
        <v>1554</v>
      </c>
      <c r="AD2156" s="55" t="s">
        <v>1644</v>
      </c>
      <c r="AE2156" s="58">
        <v>0</v>
      </c>
      <c r="AF2156" s="55" t="s">
        <v>1644</v>
      </c>
      <c r="AG2156" s="55" t="s">
        <v>1644</v>
      </c>
      <c r="AH2156" s="55" t="s">
        <v>1644</v>
      </c>
      <c r="AI2156" s="55" t="s">
        <v>1644</v>
      </c>
      <c r="AJ2156" s="55" t="s">
        <v>1644</v>
      </c>
      <c r="AK2156" s="55" t="s">
        <v>1644</v>
      </c>
      <c r="AL2156" s="55" t="s">
        <v>1644</v>
      </c>
      <c r="AM2156" s="55" t="s">
        <v>3861</v>
      </c>
      <c r="AN2156" s="55" t="s">
        <v>1644</v>
      </c>
      <c r="AO2156" t="s">
        <v>3842</v>
      </c>
    </row>
    <row r="2157" spans="1:41" x14ac:dyDescent="0.25">
      <c r="A2157" s="56">
        <v>45808</v>
      </c>
      <c r="B2157" s="92" t="s">
        <v>3124</v>
      </c>
      <c r="C2157" s="55" t="s">
        <v>4344</v>
      </c>
      <c r="D2157" s="55" t="s">
        <v>3859</v>
      </c>
      <c r="E2157" s="55" t="s">
        <v>89</v>
      </c>
      <c r="F2157" s="55">
        <v>50900010</v>
      </c>
      <c r="G2157" s="55" t="s">
        <v>490</v>
      </c>
      <c r="H2157" s="55" t="s">
        <v>89</v>
      </c>
      <c r="I2157" s="57">
        <v>280.66000000000003</v>
      </c>
      <c r="J2157" s="57">
        <v>280.66000000000003</v>
      </c>
      <c r="K2157" s="55" t="s">
        <v>4335</v>
      </c>
      <c r="L2157" s="55" t="s">
        <v>1644</v>
      </c>
      <c r="M2157" s="55" t="s">
        <v>4344</v>
      </c>
      <c r="N2157" s="56">
        <v>45808</v>
      </c>
      <c r="O2157" s="55" t="s">
        <v>1644</v>
      </c>
      <c r="P2157" s="55" t="s">
        <v>329</v>
      </c>
      <c r="Q2157" s="55" t="s">
        <v>330</v>
      </c>
      <c r="R2157" s="55" t="s">
        <v>1644</v>
      </c>
      <c r="S2157" s="55" t="s">
        <v>1644</v>
      </c>
      <c r="T2157" s="55" t="s">
        <v>1644</v>
      </c>
      <c r="U2157" s="55" t="s">
        <v>4156</v>
      </c>
      <c r="V2157" s="55" t="s">
        <v>1881</v>
      </c>
      <c r="W2157" s="55" t="s">
        <v>1644</v>
      </c>
      <c r="X2157" s="56"/>
      <c r="Y2157" s="55" t="s">
        <v>1644</v>
      </c>
      <c r="Z2157" s="56"/>
      <c r="AA2157" s="55" t="s">
        <v>1644</v>
      </c>
      <c r="AB2157" s="59">
        <v>6162205</v>
      </c>
      <c r="AC2157" s="55" t="s">
        <v>1554</v>
      </c>
      <c r="AD2157" s="55" t="s">
        <v>1644</v>
      </c>
      <c r="AE2157" s="58">
        <v>0</v>
      </c>
      <c r="AF2157" s="55" t="s">
        <v>1644</v>
      </c>
      <c r="AG2157" s="55" t="s">
        <v>1644</v>
      </c>
      <c r="AH2157" s="55" t="s">
        <v>1644</v>
      </c>
      <c r="AI2157" s="55" t="s">
        <v>1644</v>
      </c>
      <c r="AJ2157" s="55" t="s">
        <v>1644</v>
      </c>
      <c r="AK2157" s="55" t="s">
        <v>1644</v>
      </c>
      <c r="AL2157" s="55" t="s">
        <v>1644</v>
      </c>
      <c r="AM2157" s="55" t="s">
        <v>3861</v>
      </c>
      <c r="AN2157" s="55" t="s">
        <v>1644</v>
      </c>
      <c r="AO2157" t="s">
        <v>3842</v>
      </c>
    </row>
    <row r="2158" spans="1:41" x14ac:dyDescent="0.25">
      <c r="A2158" s="56">
        <v>45808</v>
      </c>
      <c r="B2158" s="92" t="s">
        <v>3124</v>
      </c>
      <c r="C2158" s="55" t="s">
        <v>4344</v>
      </c>
      <c r="D2158" s="55" t="s">
        <v>3859</v>
      </c>
      <c r="E2158" s="55" t="s">
        <v>89</v>
      </c>
      <c r="F2158" s="55">
        <v>50900010</v>
      </c>
      <c r="G2158" s="55" t="s">
        <v>490</v>
      </c>
      <c r="H2158" s="55" t="s">
        <v>89</v>
      </c>
      <c r="I2158" s="57">
        <v>2.04</v>
      </c>
      <c r="J2158" s="57">
        <v>2.04</v>
      </c>
      <c r="K2158" s="55" t="s">
        <v>4335</v>
      </c>
      <c r="L2158" s="55" t="s">
        <v>1644</v>
      </c>
      <c r="M2158" s="55" t="s">
        <v>4344</v>
      </c>
      <c r="N2158" s="56">
        <v>45808</v>
      </c>
      <c r="O2158" s="55" t="s">
        <v>1644</v>
      </c>
      <c r="P2158" s="55" t="s">
        <v>329</v>
      </c>
      <c r="Q2158" s="55" t="s">
        <v>330</v>
      </c>
      <c r="R2158" s="55" t="s">
        <v>1644</v>
      </c>
      <c r="S2158" s="55" t="s">
        <v>1644</v>
      </c>
      <c r="T2158" s="55" t="s">
        <v>1644</v>
      </c>
      <c r="U2158" s="55" t="s">
        <v>4166</v>
      </c>
      <c r="V2158" s="55" t="s">
        <v>1718</v>
      </c>
      <c r="W2158" s="55" t="s">
        <v>1644</v>
      </c>
      <c r="X2158" s="56"/>
      <c r="Y2158" s="55" t="s">
        <v>1644</v>
      </c>
      <c r="Z2158" s="56"/>
      <c r="AA2158" s="55" t="s">
        <v>1644</v>
      </c>
      <c r="AB2158" s="59">
        <v>88795</v>
      </c>
      <c r="AC2158" s="55" t="s">
        <v>1554</v>
      </c>
      <c r="AD2158" s="55" t="s">
        <v>1644</v>
      </c>
      <c r="AE2158" s="58">
        <v>0</v>
      </c>
      <c r="AF2158" s="55" t="s">
        <v>1644</v>
      </c>
      <c r="AG2158" s="55" t="s">
        <v>1644</v>
      </c>
      <c r="AH2158" s="55" t="s">
        <v>1644</v>
      </c>
      <c r="AI2158" s="55" t="s">
        <v>1644</v>
      </c>
      <c r="AJ2158" s="55" t="s">
        <v>1644</v>
      </c>
      <c r="AK2158" s="55" t="s">
        <v>1644</v>
      </c>
      <c r="AL2158" s="55" t="s">
        <v>1644</v>
      </c>
      <c r="AM2158" s="55" t="s">
        <v>3861</v>
      </c>
      <c r="AN2158" s="55" t="s">
        <v>1644</v>
      </c>
      <c r="AO2158" t="s">
        <v>3842</v>
      </c>
    </row>
    <row r="2159" spans="1:41" x14ac:dyDescent="0.25">
      <c r="A2159" s="56">
        <v>45808</v>
      </c>
      <c r="B2159" s="92" t="s">
        <v>3124</v>
      </c>
      <c r="C2159" s="55" t="s">
        <v>4344</v>
      </c>
      <c r="D2159" s="55" t="s">
        <v>3859</v>
      </c>
      <c r="E2159" s="55" t="s">
        <v>89</v>
      </c>
      <c r="F2159" s="55">
        <v>50900010</v>
      </c>
      <c r="G2159" s="55" t="s">
        <v>490</v>
      </c>
      <c r="H2159" s="55" t="s">
        <v>89</v>
      </c>
      <c r="I2159" s="57">
        <v>48.51</v>
      </c>
      <c r="J2159" s="57">
        <v>48.51</v>
      </c>
      <c r="K2159" s="55" t="s">
        <v>4335</v>
      </c>
      <c r="L2159" s="55" t="s">
        <v>1644</v>
      </c>
      <c r="M2159" s="55" t="s">
        <v>4344</v>
      </c>
      <c r="N2159" s="56">
        <v>45808</v>
      </c>
      <c r="O2159" s="55" t="s">
        <v>1644</v>
      </c>
      <c r="P2159" s="55" t="s">
        <v>329</v>
      </c>
      <c r="Q2159" s="55" t="s">
        <v>330</v>
      </c>
      <c r="R2159" s="55" t="s">
        <v>1644</v>
      </c>
      <c r="S2159" s="55" t="s">
        <v>1644</v>
      </c>
      <c r="T2159" s="55" t="s">
        <v>1644</v>
      </c>
      <c r="U2159" s="55" t="s">
        <v>4149</v>
      </c>
      <c r="V2159" s="55" t="s">
        <v>1881</v>
      </c>
      <c r="W2159" s="55" t="s">
        <v>1644</v>
      </c>
      <c r="X2159" s="56"/>
      <c r="Y2159" s="55" t="s">
        <v>1644</v>
      </c>
      <c r="Z2159" s="56"/>
      <c r="AA2159" s="55" t="s">
        <v>1644</v>
      </c>
      <c r="AB2159" s="59">
        <v>0</v>
      </c>
      <c r="AC2159" s="55" t="s">
        <v>1554</v>
      </c>
      <c r="AD2159" s="55" t="s">
        <v>1644</v>
      </c>
      <c r="AE2159" s="58">
        <v>0</v>
      </c>
      <c r="AF2159" s="55" t="s">
        <v>1644</v>
      </c>
      <c r="AG2159" s="55" t="s">
        <v>1644</v>
      </c>
      <c r="AH2159" s="55" t="s">
        <v>1644</v>
      </c>
      <c r="AI2159" s="55" t="s">
        <v>1644</v>
      </c>
      <c r="AJ2159" s="55" t="s">
        <v>1644</v>
      </c>
      <c r="AK2159" s="55" t="s">
        <v>1644</v>
      </c>
      <c r="AL2159" s="55" t="s">
        <v>1644</v>
      </c>
      <c r="AM2159" s="55" t="s">
        <v>3861</v>
      </c>
      <c r="AN2159" s="55" t="s">
        <v>1644</v>
      </c>
      <c r="AO2159" t="s">
        <v>3842</v>
      </c>
    </row>
    <row r="2160" spans="1:41" x14ac:dyDescent="0.25">
      <c r="A2160" s="56">
        <v>45808</v>
      </c>
      <c r="B2160" s="92" t="s">
        <v>3124</v>
      </c>
      <c r="C2160" s="55" t="s">
        <v>4344</v>
      </c>
      <c r="D2160" s="55" t="s">
        <v>3859</v>
      </c>
      <c r="E2160" s="55" t="s">
        <v>89</v>
      </c>
      <c r="F2160" s="55">
        <v>50900010</v>
      </c>
      <c r="G2160" s="55" t="s">
        <v>490</v>
      </c>
      <c r="H2160" s="55" t="s">
        <v>89</v>
      </c>
      <c r="I2160" s="57">
        <v>28.85</v>
      </c>
      <c r="J2160" s="57">
        <v>28.85</v>
      </c>
      <c r="K2160" s="55" t="s">
        <v>4335</v>
      </c>
      <c r="L2160" s="55" t="s">
        <v>1644</v>
      </c>
      <c r="M2160" s="55" t="s">
        <v>4344</v>
      </c>
      <c r="N2160" s="56">
        <v>45808</v>
      </c>
      <c r="O2160" s="55" t="s">
        <v>1644</v>
      </c>
      <c r="P2160" s="55" t="s">
        <v>4042</v>
      </c>
      <c r="Q2160" s="55" t="s">
        <v>4043</v>
      </c>
      <c r="R2160" s="55" t="s">
        <v>1644</v>
      </c>
      <c r="S2160" s="55" t="s">
        <v>1644</v>
      </c>
      <c r="T2160" s="55" t="s">
        <v>1644</v>
      </c>
      <c r="U2160" s="55" t="s">
        <v>4150</v>
      </c>
      <c r="V2160" s="55" t="s">
        <v>1881</v>
      </c>
      <c r="W2160" s="55" t="s">
        <v>1644</v>
      </c>
      <c r="X2160" s="56"/>
      <c r="Y2160" s="55" t="s">
        <v>1644</v>
      </c>
      <c r="Z2160" s="56"/>
      <c r="AA2160" s="55" t="s">
        <v>1644</v>
      </c>
      <c r="AB2160" s="59">
        <v>467245</v>
      </c>
      <c r="AC2160" s="55" t="s">
        <v>1554</v>
      </c>
      <c r="AD2160" s="55" t="s">
        <v>1644</v>
      </c>
      <c r="AE2160" s="58">
        <v>0</v>
      </c>
      <c r="AF2160" s="55" t="s">
        <v>1644</v>
      </c>
      <c r="AG2160" s="55" t="s">
        <v>1644</v>
      </c>
      <c r="AH2160" s="55" t="s">
        <v>1644</v>
      </c>
      <c r="AI2160" s="55" t="s">
        <v>1644</v>
      </c>
      <c r="AJ2160" s="55" t="s">
        <v>1644</v>
      </c>
      <c r="AK2160" s="55" t="s">
        <v>1644</v>
      </c>
      <c r="AL2160" s="55" t="s">
        <v>1644</v>
      </c>
      <c r="AM2160" s="55" t="s">
        <v>3861</v>
      </c>
      <c r="AN2160" s="55" t="s">
        <v>1644</v>
      </c>
      <c r="AO2160" t="s">
        <v>4371</v>
      </c>
    </row>
    <row r="2161" spans="1:41" x14ac:dyDescent="0.25">
      <c r="A2161" s="56">
        <v>45808</v>
      </c>
      <c r="B2161" s="92" t="s">
        <v>3124</v>
      </c>
      <c r="C2161" s="55" t="s">
        <v>4344</v>
      </c>
      <c r="D2161" s="55" t="s">
        <v>3859</v>
      </c>
      <c r="E2161" s="55" t="s">
        <v>89</v>
      </c>
      <c r="F2161" s="55">
        <v>50900010</v>
      </c>
      <c r="G2161" s="55" t="s">
        <v>490</v>
      </c>
      <c r="H2161" s="55" t="s">
        <v>89</v>
      </c>
      <c r="I2161" s="57">
        <v>35.020000000000003</v>
      </c>
      <c r="J2161" s="57">
        <v>35.020000000000003</v>
      </c>
      <c r="K2161" s="55" t="s">
        <v>4335</v>
      </c>
      <c r="L2161" s="55" t="s">
        <v>1644</v>
      </c>
      <c r="M2161" s="55" t="s">
        <v>4344</v>
      </c>
      <c r="N2161" s="56">
        <v>45808</v>
      </c>
      <c r="O2161" s="55" t="s">
        <v>1644</v>
      </c>
      <c r="P2161" s="55" t="s">
        <v>329</v>
      </c>
      <c r="Q2161" s="55" t="s">
        <v>330</v>
      </c>
      <c r="R2161" s="55" t="s">
        <v>1644</v>
      </c>
      <c r="S2161" s="55" t="s">
        <v>1644</v>
      </c>
      <c r="T2161" s="55" t="s">
        <v>1644</v>
      </c>
      <c r="U2161" s="55" t="s">
        <v>4124</v>
      </c>
      <c r="V2161" s="55" t="s">
        <v>1881</v>
      </c>
      <c r="W2161" s="55" t="s">
        <v>1644</v>
      </c>
      <c r="X2161" s="56"/>
      <c r="Y2161" s="55" t="s">
        <v>1644</v>
      </c>
      <c r="Z2161" s="56"/>
      <c r="AA2161" s="55" t="s">
        <v>1644</v>
      </c>
      <c r="AB2161" s="59">
        <v>546092</v>
      </c>
      <c r="AC2161" s="55" t="s">
        <v>1554</v>
      </c>
      <c r="AD2161" s="55" t="s">
        <v>1644</v>
      </c>
      <c r="AE2161" s="58">
        <v>0</v>
      </c>
      <c r="AF2161" s="55" t="s">
        <v>1644</v>
      </c>
      <c r="AG2161" s="55" t="s">
        <v>1644</v>
      </c>
      <c r="AH2161" s="55" t="s">
        <v>1644</v>
      </c>
      <c r="AI2161" s="55" t="s">
        <v>1644</v>
      </c>
      <c r="AJ2161" s="55" t="s">
        <v>1644</v>
      </c>
      <c r="AK2161" s="55" t="s">
        <v>1644</v>
      </c>
      <c r="AL2161" s="55" t="s">
        <v>1644</v>
      </c>
      <c r="AM2161" s="55" t="s">
        <v>3861</v>
      </c>
      <c r="AN2161" s="55" t="s">
        <v>1644</v>
      </c>
      <c r="AO2161" t="s">
        <v>3842</v>
      </c>
    </row>
    <row r="2162" spans="1:41" x14ac:dyDescent="0.25">
      <c r="A2162" s="56">
        <v>45808</v>
      </c>
      <c r="B2162" s="92" t="s">
        <v>3124</v>
      </c>
      <c r="C2162" s="55" t="s">
        <v>4344</v>
      </c>
      <c r="D2162" s="55" t="s">
        <v>3859</v>
      </c>
      <c r="E2162" s="55" t="s">
        <v>89</v>
      </c>
      <c r="F2162" s="55">
        <v>50900010</v>
      </c>
      <c r="G2162" s="55" t="s">
        <v>490</v>
      </c>
      <c r="H2162" s="55" t="s">
        <v>89</v>
      </c>
      <c r="I2162" s="57">
        <v>426.8</v>
      </c>
      <c r="J2162" s="57">
        <v>426.8</v>
      </c>
      <c r="K2162" s="55" t="s">
        <v>4335</v>
      </c>
      <c r="L2162" s="55" t="s">
        <v>1644</v>
      </c>
      <c r="M2162" s="55" t="s">
        <v>4344</v>
      </c>
      <c r="N2162" s="56">
        <v>45808</v>
      </c>
      <c r="O2162" s="55" t="s">
        <v>1644</v>
      </c>
      <c r="P2162" s="55" t="s">
        <v>329</v>
      </c>
      <c r="Q2162" s="55" t="s">
        <v>330</v>
      </c>
      <c r="R2162" s="55" t="s">
        <v>1644</v>
      </c>
      <c r="S2162" s="55" t="s">
        <v>1644</v>
      </c>
      <c r="T2162" s="55" t="s">
        <v>1644</v>
      </c>
      <c r="U2162" s="55" t="s">
        <v>4181</v>
      </c>
      <c r="V2162" s="55" t="s">
        <v>1881</v>
      </c>
      <c r="W2162" s="55" t="s">
        <v>1644</v>
      </c>
      <c r="X2162" s="56"/>
      <c r="Y2162" s="55" t="s">
        <v>1644</v>
      </c>
      <c r="Z2162" s="56"/>
      <c r="AA2162" s="55" t="s">
        <v>1644</v>
      </c>
      <c r="AB2162" s="59">
        <v>7218003</v>
      </c>
      <c r="AC2162" s="55" t="s">
        <v>1554</v>
      </c>
      <c r="AD2162" s="55" t="s">
        <v>1644</v>
      </c>
      <c r="AE2162" s="58">
        <v>0</v>
      </c>
      <c r="AF2162" s="55" t="s">
        <v>1644</v>
      </c>
      <c r="AG2162" s="55" t="s">
        <v>1644</v>
      </c>
      <c r="AH2162" s="55" t="s">
        <v>1644</v>
      </c>
      <c r="AI2162" s="55" t="s">
        <v>1644</v>
      </c>
      <c r="AJ2162" s="55" t="s">
        <v>1644</v>
      </c>
      <c r="AK2162" s="55" t="s">
        <v>1644</v>
      </c>
      <c r="AL2162" s="55" t="s">
        <v>1644</v>
      </c>
      <c r="AM2162" s="55" t="s">
        <v>3861</v>
      </c>
      <c r="AN2162" s="55" t="s">
        <v>1644</v>
      </c>
      <c r="AO2162" t="s">
        <v>3842</v>
      </c>
    </row>
    <row r="2163" spans="1:41" x14ac:dyDescent="0.25">
      <c r="A2163" s="56">
        <v>45808</v>
      </c>
      <c r="B2163" s="92" t="s">
        <v>3124</v>
      </c>
      <c r="C2163" s="55" t="s">
        <v>4344</v>
      </c>
      <c r="D2163" s="55" t="s">
        <v>3859</v>
      </c>
      <c r="E2163" s="55" t="s">
        <v>89</v>
      </c>
      <c r="F2163" s="55">
        <v>50900010</v>
      </c>
      <c r="G2163" s="55" t="s">
        <v>490</v>
      </c>
      <c r="H2163" s="55" t="s">
        <v>89</v>
      </c>
      <c r="I2163" s="57">
        <v>39.479999999999997</v>
      </c>
      <c r="J2163" s="57">
        <v>39.479999999999997</v>
      </c>
      <c r="K2163" s="55" t="s">
        <v>4335</v>
      </c>
      <c r="L2163" s="55" t="s">
        <v>1644</v>
      </c>
      <c r="M2163" s="55" t="s">
        <v>4344</v>
      </c>
      <c r="N2163" s="56">
        <v>45808</v>
      </c>
      <c r="O2163" s="55" t="s">
        <v>1644</v>
      </c>
      <c r="P2163" s="55" t="s">
        <v>329</v>
      </c>
      <c r="Q2163" s="55" t="s">
        <v>330</v>
      </c>
      <c r="R2163" s="55" t="s">
        <v>1644</v>
      </c>
      <c r="S2163" s="55" t="s">
        <v>1644</v>
      </c>
      <c r="T2163" s="55" t="s">
        <v>1644</v>
      </c>
      <c r="U2163" s="55" t="s">
        <v>4182</v>
      </c>
      <c r="V2163" s="55" t="s">
        <v>1881</v>
      </c>
      <c r="W2163" s="55" t="s">
        <v>1644</v>
      </c>
      <c r="X2163" s="56"/>
      <c r="Y2163" s="55" t="s">
        <v>1644</v>
      </c>
      <c r="Z2163" s="56"/>
      <c r="AA2163" s="55" t="s">
        <v>1644</v>
      </c>
      <c r="AB2163" s="59">
        <v>672119</v>
      </c>
      <c r="AC2163" s="55" t="s">
        <v>1554</v>
      </c>
      <c r="AD2163" s="55" t="s">
        <v>1644</v>
      </c>
      <c r="AE2163" s="58">
        <v>0</v>
      </c>
      <c r="AF2163" s="55" t="s">
        <v>1644</v>
      </c>
      <c r="AG2163" s="55" t="s">
        <v>1644</v>
      </c>
      <c r="AH2163" s="55" t="s">
        <v>1644</v>
      </c>
      <c r="AI2163" s="55" t="s">
        <v>1644</v>
      </c>
      <c r="AJ2163" s="55" t="s">
        <v>1644</v>
      </c>
      <c r="AK2163" s="55" t="s">
        <v>1644</v>
      </c>
      <c r="AL2163" s="55" t="s">
        <v>1644</v>
      </c>
      <c r="AM2163" s="55" t="s">
        <v>3861</v>
      </c>
      <c r="AN2163" s="55" t="s">
        <v>1644</v>
      </c>
      <c r="AO2163" t="s">
        <v>3842</v>
      </c>
    </row>
    <row r="2164" spans="1:41" x14ac:dyDescent="0.25">
      <c r="A2164" s="56">
        <v>45808</v>
      </c>
      <c r="B2164" s="92" t="s">
        <v>3124</v>
      </c>
      <c r="C2164" s="55" t="s">
        <v>4344</v>
      </c>
      <c r="D2164" s="55" t="s">
        <v>3859</v>
      </c>
      <c r="E2164" s="55" t="s">
        <v>89</v>
      </c>
      <c r="F2164" s="55">
        <v>50900010</v>
      </c>
      <c r="G2164" s="55" t="s">
        <v>490</v>
      </c>
      <c r="H2164" s="55" t="s">
        <v>89</v>
      </c>
      <c r="I2164" s="57">
        <v>4.13</v>
      </c>
      <c r="J2164" s="57">
        <v>4.13</v>
      </c>
      <c r="K2164" s="55" t="s">
        <v>4335</v>
      </c>
      <c r="L2164" s="55" t="s">
        <v>1644</v>
      </c>
      <c r="M2164" s="55" t="s">
        <v>4344</v>
      </c>
      <c r="N2164" s="56">
        <v>45808</v>
      </c>
      <c r="O2164" s="55" t="s">
        <v>1644</v>
      </c>
      <c r="P2164" s="55" t="s">
        <v>329</v>
      </c>
      <c r="Q2164" s="55" t="s">
        <v>330</v>
      </c>
      <c r="R2164" s="55" t="s">
        <v>1644</v>
      </c>
      <c r="S2164" s="55" t="s">
        <v>1644</v>
      </c>
      <c r="T2164" s="55" t="s">
        <v>1644</v>
      </c>
      <c r="U2164" s="55" t="s">
        <v>4177</v>
      </c>
      <c r="V2164" s="55" t="s">
        <v>1881</v>
      </c>
      <c r="W2164" s="55" t="s">
        <v>1644</v>
      </c>
      <c r="X2164" s="56"/>
      <c r="Y2164" s="55" t="s">
        <v>1644</v>
      </c>
      <c r="Z2164" s="56"/>
      <c r="AA2164" s="55" t="s">
        <v>1644</v>
      </c>
      <c r="AB2164" s="59">
        <v>67633</v>
      </c>
      <c r="AC2164" s="55" t="s">
        <v>1554</v>
      </c>
      <c r="AD2164" s="55" t="s">
        <v>1644</v>
      </c>
      <c r="AE2164" s="58">
        <v>0</v>
      </c>
      <c r="AF2164" s="55" t="s">
        <v>1644</v>
      </c>
      <c r="AG2164" s="55" t="s">
        <v>1644</v>
      </c>
      <c r="AH2164" s="55" t="s">
        <v>1644</v>
      </c>
      <c r="AI2164" s="55" t="s">
        <v>1644</v>
      </c>
      <c r="AJ2164" s="55" t="s">
        <v>1644</v>
      </c>
      <c r="AK2164" s="55" t="s">
        <v>1644</v>
      </c>
      <c r="AL2164" s="55" t="s">
        <v>1644</v>
      </c>
      <c r="AM2164" s="55" t="s">
        <v>3861</v>
      </c>
      <c r="AN2164" s="55" t="s">
        <v>1644</v>
      </c>
      <c r="AO2164" t="s">
        <v>3842</v>
      </c>
    </row>
    <row r="2165" spans="1:41" x14ac:dyDescent="0.25">
      <c r="A2165" s="56">
        <v>45808</v>
      </c>
      <c r="B2165" s="92" t="s">
        <v>3124</v>
      </c>
      <c r="C2165" s="55" t="s">
        <v>4344</v>
      </c>
      <c r="D2165" s="55" t="s">
        <v>3859</v>
      </c>
      <c r="E2165" s="55" t="s">
        <v>89</v>
      </c>
      <c r="F2165" s="55">
        <v>50900010</v>
      </c>
      <c r="G2165" s="55" t="s">
        <v>490</v>
      </c>
      <c r="H2165" s="55" t="s">
        <v>89</v>
      </c>
      <c r="I2165" s="57">
        <v>277.08</v>
      </c>
      <c r="J2165" s="57">
        <v>277.08</v>
      </c>
      <c r="K2165" s="55" t="s">
        <v>4335</v>
      </c>
      <c r="L2165" s="55" t="s">
        <v>1644</v>
      </c>
      <c r="M2165" s="55" t="s">
        <v>4344</v>
      </c>
      <c r="N2165" s="56">
        <v>45808</v>
      </c>
      <c r="O2165" s="55" t="s">
        <v>1644</v>
      </c>
      <c r="P2165" s="55" t="s">
        <v>329</v>
      </c>
      <c r="Q2165" s="55" t="s">
        <v>330</v>
      </c>
      <c r="R2165" s="55" t="s">
        <v>1644</v>
      </c>
      <c r="S2165" s="55" t="s">
        <v>1644</v>
      </c>
      <c r="T2165" s="55" t="s">
        <v>1644</v>
      </c>
      <c r="U2165" s="55" t="s">
        <v>4134</v>
      </c>
      <c r="V2165" s="55" t="s">
        <v>1881</v>
      </c>
      <c r="W2165" s="55" t="s">
        <v>1644</v>
      </c>
      <c r="X2165" s="56"/>
      <c r="Y2165" s="55" t="s">
        <v>1644</v>
      </c>
      <c r="Z2165" s="56"/>
      <c r="AA2165" s="55" t="s">
        <v>1644</v>
      </c>
      <c r="AB2165" s="59">
        <v>0</v>
      </c>
      <c r="AC2165" s="55" t="s">
        <v>1554</v>
      </c>
      <c r="AD2165" s="55" t="s">
        <v>1644</v>
      </c>
      <c r="AE2165" s="58">
        <v>0</v>
      </c>
      <c r="AF2165" s="55" t="s">
        <v>1644</v>
      </c>
      <c r="AG2165" s="55" t="s">
        <v>1644</v>
      </c>
      <c r="AH2165" s="55" t="s">
        <v>1644</v>
      </c>
      <c r="AI2165" s="55" t="s">
        <v>1644</v>
      </c>
      <c r="AJ2165" s="55" t="s">
        <v>1644</v>
      </c>
      <c r="AK2165" s="55" t="s">
        <v>1644</v>
      </c>
      <c r="AL2165" s="55" t="s">
        <v>1644</v>
      </c>
      <c r="AM2165" s="55" t="s">
        <v>3861</v>
      </c>
      <c r="AN2165" s="55" t="s">
        <v>1644</v>
      </c>
      <c r="AO2165" t="s">
        <v>3842</v>
      </c>
    </row>
    <row r="2166" spans="1:41" x14ac:dyDescent="0.25">
      <c r="A2166" s="56">
        <v>45808</v>
      </c>
      <c r="B2166" s="92" t="s">
        <v>3124</v>
      </c>
      <c r="C2166" s="55" t="s">
        <v>4344</v>
      </c>
      <c r="D2166" s="55" t="s">
        <v>3859</v>
      </c>
      <c r="E2166" s="55" t="s">
        <v>89</v>
      </c>
      <c r="F2166" s="55">
        <v>50900010</v>
      </c>
      <c r="G2166" s="55" t="s">
        <v>490</v>
      </c>
      <c r="H2166" s="55" t="s">
        <v>89</v>
      </c>
      <c r="I2166" s="57">
        <v>677.1</v>
      </c>
      <c r="J2166" s="57">
        <v>677.1</v>
      </c>
      <c r="K2166" s="55" t="s">
        <v>4335</v>
      </c>
      <c r="L2166" s="55" t="s">
        <v>1644</v>
      </c>
      <c r="M2166" s="55" t="s">
        <v>4344</v>
      </c>
      <c r="N2166" s="56">
        <v>45808</v>
      </c>
      <c r="O2166" s="55" t="s">
        <v>1644</v>
      </c>
      <c r="P2166" s="55" t="s">
        <v>329</v>
      </c>
      <c r="Q2166" s="55" t="s">
        <v>330</v>
      </c>
      <c r="R2166" s="55" t="s">
        <v>1644</v>
      </c>
      <c r="S2166" s="55" t="s">
        <v>1644</v>
      </c>
      <c r="T2166" s="55" t="s">
        <v>1644</v>
      </c>
      <c r="U2166" s="55" t="s">
        <v>4179</v>
      </c>
      <c r="V2166" s="55" t="s">
        <v>1881</v>
      </c>
      <c r="W2166" s="55" t="s">
        <v>1644</v>
      </c>
      <c r="X2166" s="56"/>
      <c r="Y2166" s="55" t="s">
        <v>1644</v>
      </c>
      <c r="Z2166" s="56"/>
      <c r="AA2166" s="55" t="s">
        <v>1644</v>
      </c>
      <c r="AB2166" s="59">
        <v>11450921</v>
      </c>
      <c r="AC2166" s="55" t="s">
        <v>1554</v>
      </c>
      <c r="AD2166" s="55" t="s">
        <v>1644</v>
      </c>
      <c r="AE2166" s="58">
        <v>0</v>
      </c>
      <c r="AF2166" s="55" t="s">
        <v>1644</v>
      </c>
      <c r="AG2166" s="55" t="s">
        <v>1644</v>
      </c>
      <c r="AH2166" s="55" t="s">
        <v>1644</v>
      </c>
      <c r="AI2166" s="55" t="s">
        <v>1644</v>
      </c>
      <c r="AJ2166" s="55" t="s">
        <v>1644</v>
      </c>
      <c r="AK2166" s="55" t="s">
        <v>1644</v>
      </c>
      <c r="AL2166" s="55" t="s">
        <v>1644</v>
      </c>
      <c r="AM2166" s="55" t="s">
        <v>3861</v>
      </c>
      <c r="AN2166" s="55" t="s">
        <v>1644</v>
      </c>
      <c r="AO2166" t="s">
        <v>3842</v>
      </c>
    </row>
    <row r="2167" spans="1:41" x14ac:dyDescent="0.25">
      <c r="A2167" s="56">
        <v>45808</v>
      </c>
      <c r="B2167" s="92" t="s">
        <v>3124</v>
      </c>
      <c r="C2167" s="55" t="s">
        <v>4344</v>
      </c>
      <c r="D2167" s="55" t="s">
        <v>3859</v>
      </c>
      <c r="E2167" s="55" t="s">
        <v>89</v>
      </c>
      <c r="F2167" s="55">
        <v>50900010</v>
      </c>
      <c r="G2167" s="55" t="s">
        <v>490</v>
      </c>
      <c r="H2167" s="55" t="s">
        <v>89</v>
      </c>
      <c r="I2167" s="57">
        <v>2.19</v>
      </c>
      <c r="J2167" s="57">
        <v>2.19</v>
      </c>
      <c r="K2167" s="55" t="s">
        <v>4335</v>
      </c>
      <c r="L2167" s="55" t="s">
        <v>1644</v>
      </c>
      <c r="M2167" s="55" t="s">
        <v>4344</v>
      </c>
      <c r="N2167" s="56">
        <v>45808</v>
      </c>
      <c r="O2167" s="55" t="s">
        <v>1644</v>
      </c>
      <c r="P2167" s="55" t="s">
        <v>4042</v>
      </c>
      <c r="Q2167" s="55" t="s">
        <v>4043</v>
      </c>
      <c r="R2167" s="55" t="s">
        <v>1644</v>
      </c>
      <c r="S2167" s="55" t="s">
        <v>1644</v>
      </c>
      <c r="T2167" s="55" t="s">
        <v>1644</v>
      </c>
      <c r="U2167" s="55" t="s">
        <v>4148</v>
      </c>
      <c r="V2167" s="55" t="s">
        <v>1718</v>
      </c>
      <c r="W2167" s="55" t="s">
        <v>1644</v>
      </c>
      <c r="X2167" s="56"/>
      <c r="Y2167" s="55" t="s">
        <v>1644</v>
      </c>
      <c r="Z2167" s="56"/>
      <c r="AA2167" s="55" t="s">
        <v>1644</v>
      </c>
      <c r="AB2167" s="59">
        <v>42618</v>
      </c>
      <c r="AC2167" s="55" t="s">
        <v>1554</v>
      </c>
      <c r="AD2167" s="55" t="s">
        <v>1644</v>
      </c>
      <c r="AE2167" s="58">
        <v>0</v>
      </c>
      <c r="AF2167" s="55" t="s">
        <v>1644</v>
      </c>
      <c r="AG2167" s="55" t="s">
        <v>1644</v>
      </c>
      <c r="AH2167" s="55" t="s">
        <v>1644</v>
      </c>
      <c r="AI2167" s="55" t="s">
        <v>1644</v>
      </c>
      <c r="AJ2167" s="55" t="s">
        <v>1644</v>
      </c>
      <c r="AK2167" s="55" t="s">
        <v>1644</v>
      </c>
      <c r="AL2167" s="55" t="s">
        <v>1644</v>
      </c>
      <c r="AM2167" s="55" t="s">
        <v>3861</v>
      </c>
      <c r="AN2167" s="55" t="s">
        <v>1644</v>
      </c>
      <c r="AO2167" t="s">
        <v>4371</v>
      </c>
    </row>
    <row r="2168" spans="1:41" x14ac:dyDescent="0.25">
      <c r="A2168" s="56">
        <v>45808</v>
      </c>
      <c r="B2168" s="92" t="s">
        <v>3124</v>
      </c>
      <c r="C2168" s="55" t="s">
        <v>4344</v>
      </c>
      <c r="D2168" s="55" t="s">
        <v>3859</v>
      </c>
      <c r="E2168" s="55" t="s">
        <v>89</v>
      </c>
      <c r="F2168" s="55">
        <v>50900010</v>
      </c>
      <c r="G2168" s="55" t="s">
        <v>490</v>
      </c>
      <c r="H2168" s="55" t="s">
        <v>89</v>
      </c>
      <c r="I2168" s="57">
        <v>3.36</v>
      </c>
      <c r="J2168" s="57">
        <v>3.36</v>
      </c>
      <c r="K2168" s="55" t="s">
        <v>4335</v>
      </c>
      <c r="L2168" s="55" t="s">
        <v>1644</v>
      </c>
      <c r="M2168" s="55" t="s">
        <v>4344</v>
      </c>
      <c r="N2168" s="56">
        <v>45808</v>
      </c>
      <c r="O2168" s="55" t="s">
        <v>1644</v>
      </c>
      <c r="P2168" s="55" t="s">
        <v>329</v>
      </c>
      <c r="Q2168" s="55" t="s">
        <v>330</v>
      </c>
      <c r="R2168" s="55" t="s">
        <v>1644</v>
      </c>
      <c r="S2168" s="55" t="s">
        <v>1644</v>
      </c>
      <c r="T2168" s="55" t="s">
        <v>1644</v>
      </c>
      <c r="U2168" s="55" t="s">
        <v>4144</v>
      </c>
      <c r="V2168" s="55" t="s">
        <v>1718</v>
      </c>
      <c r="W2168" s="55" t="s">
        <v>1644</v>
      </c>
      <c r="X2168" s="56"/>
      <c r="Y2168" s="55" t="s">
        <v>1644</v>
      </c>
      <c r="Z2168" s="56"/>
      <c r="AA2168" s="55" t="s">
        <v>1644</v>
      </c>
      <c r="AB2168" s="59">
        <v>63204</v>
      </c>
      <c r="AC2168" s="55" t="s">
        <v>1554</v>
      </c>
      <c r="AD2168" s="55" t="s">
        <v>1644</v>
      </c>
      <c r="AE2168" s="58">
        <v>0</v>
      </c>
      <c r="AF2168" s="55" t="s">
        <v>1644</v>
      </c>
      <c r="AG2168" s="55" t="s">
        <v>1644</v>
      </c>
      <c r="AH2168" s="55" t="s">
        <v>1644</v>
      </c>
      <c r="AI2168" s="55" t="s">
        <v>1644</v>
      </c>
      <c r="AJ2168" s="55" t="s">
        <v>1644</v>
      </c>
      <c r="AK2168" s="55" t="s">
        <v>1644</v>
      </c>
      <c r="AL2168" s="55" t="s">
        <v>1644</v>
      </c>
      <c r="AM2168" s="55" t="s">
        <v>3861</v>
      </c>
      <c r="AN2168" s="55" t="s">
        <v>1644</v>
      </c>
      <c r="AO2168" t="s">
        <v>3842</v>
      </c>
    </row>
    <row r="2169" spans="1:41" x14ac:dyDescent="0.25">
      <c r="A2169" s="56">
        <v>45808</v>
      </c>
      <c r="B2169" s="92" t="s">
        <v>3124</v>
      </c>
      <c r="C2169" s="55" t="s">
        <v>4344</v>
      </c>
      <c r="D2169" s="55" t="s">
        <v>3859</v>
      </c>
      <c r="E2169" s="55" t="s">
        <v>89</v>
      </c>
      <c r="F2169" s="55">
        <v>50900010</v>
      </c>
      <c r="G2169" s="55" t="s">
        <v>490</v>
      </c>
      <c r="H2169" s="55" t="s">
        <v>89</v>
      </c>
      <c r="I2169" s="57">
        <v>36</v>
      </c>
      <c r="J2169" s="57">
        <v>36</v>
      </c>
      <c r="K2169" s="55" t="s">
        <v>4335</v>
      </c>
      <c r="L2169" s="55" t="s">
        <v>1644</v>
      </c>
      <c r="M2169" s="55" t="s">
        <v>4344</v>
      </c>
      <c r="N2169" s="56">
        <v>45808</v>
      </c>
      <c r="O2169" s="55" t="s">
        <v>1644</v>
      </c>
      <c r="P2169" s="55" t="s">
        <v>329</v>
      </c>
      <c r="Q2169" s="55" t="s">
        <v>330</v>
      </c>
      <c r="R2169" s="55" t="s">
        <v>1644</v>
      </c>
      <c r="S2169" s="55" t="s">
        <v>1644</v>
      </c>
      <c r="T2169" s="55" t="s">
        <v>1644</v>
      </c>
      <c r="U2169" s="55" t="s">
        <v>4161</v>
      </c>
      <c r="V2169" s="55" t="s">
        <v>1881</v>
      </c>
      <c r="W2169" s="55" t="s">
        <v>1644</v>
      </c>
      <c r="X2169" s="56"/>
      <c r="Y2169" s="55" t="s">
        <v>1644</v>
      </c>
      <c r="Z2169" s="56"/>
      <c r="AA2169" s="55" t="s">
        <v>1644</v>
      </c>
      <c r="AB2169" s="59">
        <v>622079</v>
      </c>
      <c r="AC2169" s="55" t="s">
        <v>1554</v>
      </c>
      <c r="AD2169" s="55" t="s">
        <v>1644</v>
      </c>
      <c r="AE2169" s="58">
        <v>0</v>
      </c>
      <c r="AF2169" s="55" t="s">
        <v>1644</v>
      </c>
      <c r="AG2169" s="55" t="s">
        <v>1644</v>
      </c>
      <c r="AH2169" s="55" t="s">
        <v>1644</v>
      </c>
      <c r="AI2169" s="55" t="s">
        <v>1644</v>
      </c>
      <c r="AJ2169" s="55" t="s">
        <v>1644</v>
      </c>
      <c r="AK2169" s="55" t="s">
        <v>1644</v>
      </c>
      <c r="AL2169" s="55" t="s">
        <v>1644</v>
      </c>
      <c r="AM2169" s="55" t="s">
        <v>3861</v>
      </c>
      <c r="AN2169" s="55" t="s">
        <v>1644</v>
      </c>
      <c r="AO2169" t="s">
        <v>3842</v>
      </c>
    </row>
    <row r="2170" spans="1:41" x14ac:dyDescent="0.25">
      <c r="A2170" s="56">
        <v>45808</v>
      </c>
      <c r="B2170" s="92" t="s">
        <v>3124</v>
      </c>
      <c r="C2170" s="55" t="s">
        <v>4344</v>
      </c>
      <c r="D2170" s="55" t="s">
        <v>3859</v>
      </c>
      <c r="E2170" s="55" t="s">
        <v>89</v>
      </c>
      <c r="F2170" s="55">
        <v>50900010</v>
      </c>
      <c r="G2170" s="55" t="s">
        <v>490</v>
      </c>
      <c r="H2170" s="55" t="s">
        <v>89</v>
      </c>
      <c r="I2170" s="57">
        <v>58.77</v>
      </c>
      <c r="J2170" s="57">
        <v>58.77</v>
      </c>
      <c r="K2170" s="55" t="s">
        <v>4335</v>
      </c>
      <c r="L2170" s="55" t="s">
        <v>1644</v>
      </c>
      <c r="M2170" s="55" t="s">
        <v>4344</v>
      </c>
      <c r="N2170" s="56">
        <v>45808</v>
      </c>
      <c r="O2170" s="55" t="s">
        <v>1644</v>
      </c>
      <c r="P2170" s="55" t="s">
        <v>329</v>
      </c>
      <c r="Q2170" s="55" t="s">
        <v>330</v>
      </c>
      <c r="R2170" s="55" t="s">
        <v>1644</v>
      </c>
      <c r="S2170" s="55" t="s">
        <v>1644</v>
      </c>
      <c r="T2170" s="55" t="s">
        <v>1644</v>
      </c>
      <c r="U2170" s="55" t="s">
        <v>4170</v>
      </c>
      <c r="V2170" s="55" t="s">
        <v>1881</v>
      </c>
      <c r="W2170" s="55" t="s">
        <v>1644</v>
      </c>
      <c r="X2170" s="56"/>
      <c r="Y2170" s="55" t="s">
        <v>1644</v>
      </c>
      <c r="Z2170" s="56"/>
      <c r="AA2170" s="55" t="s">
        <v>1644</v>
      </c>
      <c r="AB2170" s="59">
        <v>939552</v>
      </c>
      <c r="AC2170" s="55" t="s">
        <v>1554</v>
      </c>
      <c r="AD2170" s="55" t="s">
        <v>1644</v>
      </c>
      <c r="AE2170" s="58">
        <v>0</v>
      </c>
      <c r="AF2170" s="55" t="s">
        <v>1644</v>
      </c>
      <c r="AG2170" s="55" t="s">
        <v>1644</v>
      </c>
      <c r="AH2170" s="55" t="s">
        <v>1644</v>
      </c>
      <c r="AI2170" s="55" t="s">
        <v>1644</v>
      </c>
      <c r="AJ2170" s="55" t="s">
        <v>1644</v>
      </c>
      <c r="AK2170" s="55" t="s">
        <v>1644</v>
      </c>
      <c r="AL2170" s="55" t="s">
        <v>1644</v>
      </c>
      <c r="AM2170" s="55" t="s">
        <v>3861</v>
      </c>
      <c r="AN2170" s="55" t="s">
        <v>1644</v>
      </c>
      <c r="AO2170" t="s">
        <v>3842</v>
      </c>
    </row>
    <row r="2171" spans="1:41" x14ac:dyDescent="0.25">
      <c r="A2171" s="56">
        <v>45808</v>
      </c>
      <c r="B2171" s="92" t="s">
        <v>3124</v>
      </c>
      <c r="C2171" s="55" t="s">
        <v>4344</v>
      </c>
      <c r="D2171" s="55" t="s">
        <v>3859</v>
      </c>
      <c r="E2171" s="55" t="s">
        <v>89</v>
      </c>
      <c r="F2171" s="55">
        <v>50900010</v>
      </c>
      <c r="G2171" s="55" t="s">
        <v>490</v>
      </c>
      <c r="H2171" s="55" t="s">
        <v>89</v>
      </c>
      <c r="I2171" s="57">
        <v>261.73</v>
      </c>
      <c r="J2171" s="57">
        <v>261.73</v>
      </c>
      <c r="K2171" s="55" t="s">
        <v>4335</v>
      </c>
      <c r="L2171" s="55" t="s">
        <v>1644</v>
      </c>
      <c r="M2171" s="55" t="s">
        <v>4344</v>
      </c>
      <c r="N2171" s="56">
        <v>45808</v>
      </c>
      <c r="O2171" s="55" t="s">
        <v>1644</v>
      </c>
      <c r="P2171" s="55" t="s">
        <v>4042</v>
      </c>
      <c r="Q2171" s="55" t="s">
        <v>4043</v>
      </c>
      <c r="R2171" s="55" t="s">
        <v>1644</v>
      </c>
      <c r="S2171" s="55" t="s">
        <v>1644</v>
      </c>
      <c r="T2171" s="55" t="s">
        <v>1644</v>
      </c>
      <c r="U2171" s="55" t="s">
        <v>4175</v>
      </c>
      <c r="V2171" s="55" t="s">
        <v>1881</v>
      </c>
      <c r="W2171" s="55" t="s">
        <v>1644</v>
      </c>
      <c r="X2171" s="56"/>
      <c r="Y2171" s="55" t="s">
        <v>1644</v>
      </c>
      <c r="Z2171" s="56"/>
      <c r="AA2171" s="55" t="s">
        <v>1644</v>
      </c>
      <c r="AB2171" s="59">
        <v>5071980</v>
      </c>
      <c r="AC2171" s="55" t="s">
        <v>1554</v>
      </c>
      <c r="AD2171" s="55" t="s">
        <v>1644</v>
      </c>
      <c r="AE2171" s="58">
        <v>0</v>
      </c>
      <c r="AF2171" s="55" t="s">
        <v>1644</v>
      </c>
      <c r="AG2171" s="55" t="s">
        <v>1644</v>
      </c>
      <c r="AH2171" s="55" t="s">
        <v>1644</v>
      </c>
      <c r="AI2171" s="55" t="s">
        <v>1644</v>
      </c>
      <c r="AJ2171" s="55" t="s">
        <v>1644</v>
      </c>
      <c r="AK2171" s="55" t="s">
        <v>1644</v>
      </c>
      <c r="AL2171" s="55" t="s">
        <v>1644</v>
      </c>
      <c r="AM2171" s="55" t="s">
        <v>3861</v>
      </c>
      <c r="AN2171" s="55" t="s">
        <v>1644</v>
      </c>
      <c r="AO2171" t="s">
        <v>4371</v>
      </c>
    </row>
    <row r="2172" spans="1:41" x14ac:dyDescent="0.25">
      <c r="A2172" s="56">
        <v>45808</v>
      </c>
      <c r="B2172" s="92" t="s">
        <v>3124</v>
      </c>
      <c r="C2172" s="55" t="s">
        <v>4344</v>
      </c>
      <c r="D2172" s="55" t="s">
        <v>3859</v>
      </c>
      <c r="E2172" s="55" t="s">
        <v>89</v>
      </c>
      <c r="F2172" s="55">
        <v>50900010</v>
      </c>
      <c r="G2172" s="55" t="s">
        <v>490</v>
      </c>
      <c r="H2172" s="55" t="s">
        <v>89</v>
      </c>
      <c r="I2172" s="57">
        <v>123.09</v>
      </c>
      <c r="J2172" s="57">
        <v>123.09</v>
      </c>
      <c r="K2172" s="55" t="s">
        <v>4335</v>
      </c>
      <c r="L2172" s="55" t="s">
        <v>1644</v>
      </c>
      <c r="M2172" s="55" t="s">
        <v>4344</v>
      </c>
      <c r="N2172" s="56">
        <v>45808</v>
      </c>
      <c r="O2172" s="55" t="s">
        <v>1644</v>
      </c>
      <c r="P2172" s="55" t="s">
        <v>329</v>
      </c>
      <c r="Q2172" s="55" t="s">
        <v>330</v>
      </c>
      <c r="R2172" s="55" t="s">
        <v>1644</v>
      </c>
      <c r="S2172" s="55" t="s">
        <v>1644</v>
      </c>
      <c r="T2172" s="55" t="s">
        <v>1644</v>
      </c>
      <c r="U2172" s="55" t="s">
        <v>4151</v>
      </c>
      <c r="V2172" s="55" t="s">
        <v>1881</v>
      </c>
      <c r="W2172" s="55" t="s">
        <v>1644</v>
      </c>
      <c r="X2172" s="56"/>
      <c r="Y2172" s="55" t="s">
        <v>1644</v>
      </c>
      <c r="Z2172" s="56"/>
      <c r="AA2172" s="55" t="s">
        <v>1644</v>
      </c>
      <c r="AB2172" s="59">
        <v>2610225</v>
      </c>
      <c r="AC2172" s="55" t="s">
        <v>1554</v>
      </c>
      <c r="AD2172" s="55" t="s">
        <v>1644</v>
      </c>
      <c r="AE2172" s="58">
        <v>0</v>
      </c>
      <c r="AF2172" s="55" t="s">
        <v>1644</v>
      </c>
      <c r="AG2172" s="55" t="s">
        <v>1644</v>
      </c>
      <c r="AH2172" s="55" t="s">
        <v>1644</v>
      </c>
      <c r="AI2172" s="55" t="s">
        <v>1644</v>
      </c>
      <c r="AJ2172" s="55" t="s">
        <v>1644</v>
      </c>
      <c r="AK2172" s="55" t="s">
        <v>1644</v>
      </c>
      <c r="AL2172" s="55" t="s">
        <v>1644</v>
      </c>
      <c r="AM2172" s="55" t="s">
        <v>3861</v>
      </c>
      <c r="AN2172" s="55" t="s">
        <v>1644</v>
      </c>
      <c r="AO2172" t="s">
        <v>3842</v>
      </c>
    </row>
    <row r="2173" spans="1:41" x14ac:dyDescent="0.25">
      <c r="A2173" s="56">
        <v>45808</v>
      </c>
      <c r="B2173" s="92" t="s">
        <v>3124</v>
      </c>
      <c r="C2173" s="55" t="s">
        <v>4344</v>
      </c>
      <c r="D2173" s="55" t="s">
        <v>3859</v>
      </c>
      <c r="E2173" s="55" t="s">
        <v>89</v>
      </c>
      <c r="F2173" s="55">
        <v>50900010</v>
      </c>
      <c r="G2173" s="55" t="s">
        <v>490</v>
      </c>
      <c r="H2173" s="55" t="s">
        <v>89</v>
      </c>
      <c r="I2173" s="57">
        <v>153.53</v>
      </c>
      <c r="J2173" s="57">
        <v>153.53</v>
      </c>
      <c r="K2173" s="55" t="s">
        <v>4335</v>
      </c>
      <c r="L2173" s="55" t="s">
        <v>1644</v>
      </c>
      <c r="M2173" s="55" t="s">
        <v>4344</v>
      </c>
      <c r="N2173" s="56">
        <v>45808</v>
      </c>
      <c r="O2173" s="55" t="s">
        <v>1644</v>
      </c>
      <c r="P2173" s="55" t="s">
        <v>329</v>
      </c>
      <c r="Q2173" s="55" t="s">
        <v>330</v>
      </c>
      <c r="R2173" s="55" t="s">
        <v>1644</v>
      </c>
      <c r="S2173" s="55" t="s">
        <v>1644</v>
      </c>
      <c r="T2173" s="55" t="s">
        <v>1644</v>
      </c>
      <c r="U2173" s="55" t="s">
        <v>4172</v>
      </c>
      <c r="V2173" s="55" t="s">
        <v>1881</v>
      </c>
      <c r="W2173" s="55" t="s">
        <v>1644</v>
      </c>
      <c r="X2173" s="56"/>
      <c r="Y2173" s="55" t="s">
        <v>1644</v>
      </c>
      <c r="Z2173" s="56"/>
      <c r="AA2173" s="55" t="s">
        <v>1644</v>
      </c>
      <c r="AB2173" s="59">
        <v>2715664</v>
      </c>
      <c r="AC2173" s="55" t="s">
        <v>1554</v>
      </c>
      <c r="AD2173" s="55" t="s">
        <v>1644</v>
      </c>
      <c r="AE2173" s="58">
        <v>0</v>
      </c>
      <c r="AF2173" s="55" t="s">
        <v>1644</v>
      </c>
      <c r="AG2173" s="55" t="s">
        <v>1644</v>
      </c>
      <c r="AH2173" s="55" t="s">
        <v>1644</v>
      </c>
      <c r="AI2173" s="55" t="s">
        <v>1644</v>
      </c>
      <c r="AJ2173" s="55" t="s">
        <v>1644</v>
      </c>
      <c r="AK2173" s="55" t="s">
        <v>1644</v>
      </c>
      <c r="AL2173" s="55" t="s">
        <v>1644</v>
      </c>
      <c r="AM2173" s="55" t="s">
        <v>3861</v>
      </c>
      <c r="AN2173" s="55" t="s">
        <v>1644</v>
      </c>
      <c r="AO2173" t="s">
        <v>3842</v>
      </c>
    </row>
    <row r="2174" spans="1:41" x14ac:dyDescent="0.25">
      <c r="A2174" s="56">
        <v>45808</v>
      </c>
      <c r="B2174" s="92" t="s">
        <v>3124</v>
      </c>
      <c r="C2174" s="55" t="s">
        <v>4344</v>
      </c>
      <c r="D2174" s="55" t="s">
        <v>3859</v>
      </c>
      <c r="E2174" s="55" t="s">
        <v>89</v>
      </c>
      <c r="F2174" s="55">
        <v>50900010</v>
      </c>
      <c r="G2174" s="55" t="s">
        <v>490</v>
      </c>
      <c r="H2174" s="55" t="s">
        <v>89</v>
      </c>
      <c r="I2174" s="57">
        <v>0.46</v>
      </c>
      <c r="J2174" s="57">
        <v>0.46</v>
      </c>
      <c r="K2174" s="55" t="s">
        <v>4335</v>
      </c>
      <c r="L2174" s="55" t="s">
        <v>1644</v>
      </c>
      <c r="M2174" s="55" t="s">
        <v>4344</v>
      </c>
      <c r="N2174" s="56">
        <v>45808</v>
      </c>
      <c r="O2174" s="55" t="s">
        <v>1644</v>
      </c>
      <c r="P2174" s="55" t="s">
        <v>4042</v>
      </c>
      <c r="Q2174" s="55" t="s">
        <v>4043</v>
      </c>
      <c r="R2174" s="55" t="s">
        <v>1644</v>
      </c>
      <c r="S2174" s="55" t="s">
        <v>1644</v>
      </c>
      <c r="T2174" s="55" t="s">
        <v>1644</v>
      </c>
      <c r="U2174" s="55" t="s">
        <v>4158</v>
      </c>
      <c r="V2174" s="55" t="s">
        <v>1718</v>
      </c>
      <c r="W2174" s="55" t="s">
        <v>1644</v>
      </c>
      <c r="X2174" s="56"/>
      <c r="Y2174" s="55" t="s">
        <v>1644</v>
      </c>
      <c r="Z2174" s="56"/>
      <c r="AA2174" s="55" t="s">
        <v>1644</v>
      </c>
      <c r="AB2174" s="59">
        <v>9000</v>
      </c>
      <c r="AC2174" s="55" t="s">
        <v>1554</v>
      </c>
      <c r="AD2174" s="55" t="s">
        <v>1644</v>
      </c>
      <c r="AE2174" s="58">
        <v>0</v>
      </c>
      <c r="AF2174" s="55" t="s">
        <v>1644</v>
      </c>
      <c r="AG2174" s="55" t="s">
        <v>1644</v>
      </c>
      <c r="AH2174" s="55" t="s">
        <v>1644</v>
      </c>
      <c r="AI2174" s="55" t="s">
        <v>1644</v>
      </c>
      <c r="AJ2174" s="55" t="s">
        <v>1644</v>
      </c>
      <c r="AK2174" s="55" t="s">
        <v>1644</v>
      </c>
      <c r="AL2174" s="55" t="s">
        <v>1644</v>
      </c>
      <c r="AM2174" s="55" t="s">
        <v>3861</v>
      </c>
      <c r="AN2174" s="55" t="s">
        <v>1644</v>
      </c>
      <c r="AO2174" t="s">
        <v>4371</v>
      </c>
    </row>
    <row r="2175" spans="1:41" x14ac:dyDescent="0.25">
      <c r="A2175" s="56">
        <v>45808</v>
      </c>
      <c r="B2175" s="92" t="s">
        <v>3124</v>
      </c>
      <c r="C2175" s="55" t="s">
        <v>4344</v>
      </c>
      <c r="D2175" s="55" t="s">
        <v>3859</v>
      </c>
      <c r="E2175" s="55" t="s">
        <v>89</v>
      </c>
      <c r="F2175" s="55">
        <v>50900010</v>
      </c>
      <c r="G2175" s="55" t="s">
        <v>490</v>
      </c>
      <c r="H2175" s="55" t="s">
        <v>89</v>
      </c>
      <c r="I2175" s="57">
        <v>26.41</v>
      </c>
      <c r="J2175" s="57">
        <v>26.41</v>
      </c>
      <c r="K2175" s="55" t="s">
        <v>4335</v>
      </c>
      <c r="L2175" s="55" t="s">
        <v>1644</v>
      </c>
      <c r="M2175" s="55" t="s">
        <v>4344</v>
      </c>
      <c r="N2175" s="56">
        <v>45808</v>
      </c>
      <c r="O2175" s="55" t="s">
        <v>1644</v>
      </c>
      <c r="P2175" s="55" t="s">
        <v>4042</v>
      </c>
      <c r="Q2175" s="55" t="s">
        <v>4043</v>
      </c>
      <c r="R2175" s="55" t="s">
        <v>1644</v>
      </c>
      <c r="S2175" s="55" t="s">
        <v>1644</v>
      </c>
      <c r="T2175" s="55" t="s">
        <v>1644</v>
      </c>
      <c r="U2175" s="55" t="s">
        <v>4155</v>
      </c>
      <c r="V2175" s="55" t="s">
        <v>1718</v>
      </c>
      <c r="W2175" s="55" t="s">
        <v>1644</v>
      </c>
      <c r="X2175" s="56"/>
      <c r="Y2175" s="55" t="s">
        <v>1644</v>
      </c>
      <c r="Z2175" s="56"/>
      <c r="AA2175" s="55" t="s">
        <v>1644</v>
      </c>
      <c r="AB2175" s="59">
        <v>514386</v>
      </c>
      <c r="AC2175" s="55" t="s">
        <v>1554</v>
      </c>
      <c r="AD2175" s="55" t="s">
        <v>1644</v>
      </c>
      <c r="AE2175" s="58">
        <v>0</v>
      </c>
      <c r="AF2175" s="55" t="s">
        <v>1644</v>
      </c>
      <c r="AG2175" s="55" t="s">
        <v>1644</v>
      </c>
      <c r="AH2175" s="55" t="s">
        <v>1644</v>
      </c>
      <c r="AI2175" s="55" t="s">
        <v>1644</v>
      </c>
      <c r="AJ2175" s="55" t="s">
        <v>1644</v>
      </c>
      <c r="AK2175" s="55" t="s">
        <v>1644</v>
      </c>
      <c r="AL2175" s="55" t="s">
        <v>1644</v>
      </c>
      <c r="AM2175" s="55" t="s">
        <v>3861</v>
      </c>
      <c r="AN2175" s="55" t="s">
        <v>1644</v>
      </c>
      <c r="AO2175" t="s">
        <v>4371</v>
      </c>
    </row>
    <row r="2176" spans="1:41" x14ac:dyDescent="0.25">
      <c r="A2176" s="56">
        <v>45808</v>
      </c>
      <c r="B2176" s="92" t="s">
        <v>3124</v>
      </c>
      <c r="C2176" s="55" t="s">
        <v>4344</v>
      </c>
      <c r="D2176" s="55" t="s">
        <v>3859</v>
      </c>
      <c r="E2176" s="55" t="s">
        <v>89</v>
      </c>
      <c r="F2176" s="55">
        <v>50900010</v>
      </c>
      <c r="G2176" s="55" t="s">
        <v>490</v>
      </c>
      <c r="H2176" s="55" t="s">
        <v>89</v>
      </c>
      <c r="I2176" s="57">
        <v>0.06</v>
      </c>
      <c r="J2176" s="57">
        <v>0.06</v>
      </c>
      <c r="K2176" s="55" t="s">
        <v>4335</v>
      </c>
      <c r="L2176" s="55" t="s">
        <v>1644</v>
      </c>
      <c r="M2176" s="55" t="s">
        <v>4344</v>
      </c>
      <c r="N2176" s="56">
        <v>45808</v>
      </c>
      <c r="O2176" s="55" t="s">
        <v>1644</v>
      </c>
      <c r="P2176" s="55" t="s">
        <v>329</v>
      </c>
      <c r="Q2176" s="55" t="s">
        <v>330</v>
      </c>
      <c r="R2176" s="55" t="s">
        <v>1644</v>
      </c>
      <c r="S2176" s="55" t="s">
        <v>1644</v>
      </c>
      <c r="T2176" s="55" t="s">
        <v>1644</v>
      </c>
      <c r="U2176" s="55" t="s">
        <v>4160</v>
      </c>
      <c r="V2176" s="55" t="s">
        <v>1718</v>
      </c>
      <c r="W2176" s="55" t="s">
        <v>1644</v>
      </c>
      <c r="X2176" s="56"/>
      <c r="Y2176" s="55" t="s">
        <v>1644</v>
      </c>
      <c r="Z2176" s="56"/>
      <c r="AA2176" s="55" t="s">
        <v>1644</v>
      </c>
      <c r="AB2176" s="59">
        <v>1119</v>
      </c>
      <c r="AC2176" s="55" t="s">
        <v>1554</v>
      </c>
      <c r="AD2176" s="55" t="s">
        <v>1644</v>
      </c>
      <c r="AE2176" s="58">
        <v>0</v>
      </c>
      <c r="AF2176" s="55" t="s">
        <v>1644</v>
      </c>
      <c r="AG2176" s="55" t="s">
        <v>1644</v>
      </c>
      <c r="AH2176" s="55" t="s">
        <v>1644</v>
      </c>
      <c r="AI2176" s="55" t="s">
        <v>1644</v>
      </c>
      <c r="AJ2176" s="55" t="s">
        <v>1644</v>
      </c>
      <c r="AK2176" s="55" t="s">
        <v>1644</v>
      </c>
      <c r="AL2176" s="55" t="s">
        <v>1644</v>
      </c>
      <c r="AM2176" s="55" t="s">
        <v>3861</v>
      </c>
      <c r="AN2176" s="55" t="s">
        <v>1644</v>
      </c>
      <c r="AO2176" t="s">
        <v>3842</v>
      </c>
    </row>
    <row r="2177" spans="1:41" x14ac:dyDescent="0.25">
      <c r="A2177" s="56">
        <v>45808</v>
      </c>
      <c r="B2177" s="92" t="s">
        <v>3124</v>
      </c>
      <c r="C2177" s="55" t="s">
        <v>4344</v>
      </c>
      <c r="D2177" s="55" t="s">
        <v>3859</v>
      </c>
      <c r="E2177" s="55" t="s">
        <v>89</v>
      </c>
      <c r="F2177" s="55">
        <v>50900010</v>
      </c>
      <c r="G2177" s="55" t="s">
        <v>490</v>
      </c>
      <c r="H2177" s="55" t="s">
        <v>89</v>
      </c>
      <c r="I2177" s="57">
        <v>1.29</v>
      </c>
      <c r="J2177" s="57">
        <v>1.29</v>
      </c>
      <c r="K2177" s="55" t="s">
        <v>4335</v>
      </c>
      <c r="L2177" s="55" t="s">
        <v>1644</v>
      </c>
      <c r="M2177" s="55" t="s">
        <v>4344</v>
      </c>
      <c r="N2177" s="56">
        <v>45808</v>
      </c>
      <c r="O2177" s="55" t="s">
        <v>1644</v>
      </c>
      <c r="P2177" s="55" t="s">
        <v>329</v>
      </c>
      <c r="Q2177" s="55" t="s">
        <v>330</v>
      </c>
      <c r="R2177" s="55" t="s">
        <v>1644</v>
      </c>
      <c r="S2177" s="55" t="s">
        <v>1644</v>
      </c>
      <c r="T2177" s="55" t="s">
        <v>1644</v>
      </c>
      <c r="U2177" s="55" t="s">
        <v>4137</v>
      </c>
      <c r="V2177" s="55" t="s">
        <v>1718</v>
      </c>
      <c r="W2177" s="55" t="s">
        <v>1644</v>
      </c>
      <c r="X2177" s="56"/>
      <c r="Y2177" s="55" t="s">
        <v>1644</v>
      </c>
      <c r="Z2177" s="56"/>
      <c r="AA2177" s="55" t="s">
        <v>1644</v>
      </c>
      <c r="AB2177" s="59">
        <v>24204</v>
      </c>
      <c r="AC2177" s="55" t="s">
        <v>1554</v>
      </c>
      <c r="AD2177" s="55" t="s">
        <v>1644</v>
      </c>
      <c r="AE2177" s="58">
        <v>0</v>
      </c>
      <c r="AF2177" s="55" t="s">
        <v>1644</v>
      </c>
      <c r="AG2177" s="55" t="s">
        <v>1644</v>
      </c>
      <c r="AH2177" s="55" t="s">
        <v>1644</v>
      </c>
      <c r="AI2177" s="55" t="s">
        <v>1644</v>
      </c>
      <c r="AJ2177" s="55" t="s">
        <v>1644</v>
      </c>
      <c r="AK2177" s="55" t="s">
        <v>1644</v>
      </c>
      <c r="AL2177" s="55" t="s">
        <v>1644</v>
      </c>
      <c r="AM2177" s="55" t="s">
        <v>3861</v>
      </c>
      <c r="AN2177" s="55" t="s">
        <v>1644</v>
      </c>
      <c r="AO2177" t="s">
        <v>3842</v>
      </c>
    </row>
    <row r="2178" spans="1:41" x14ac:dyDescent="0.25">
      <c r="A2178" s="56">
        <v>45808</v>
      </c>
      <c r="B2178" s="92" t="s">
        <v>3124</v>
      </c>
      <c r="C2178" s="55" t="s">
        <v>4344</v>
      </c>
      <c r="D2178" s="55" t="s">
        <v>3859</v>
      </c>
      <c r="E2178" s="55" t="s">
        <v>89</v>
      </c>
      <c r="F2178" s="55">
        <v>50900010</v>
      </c>
      <c r="G2178" s="55" t="s">
        <v>490</v>
      </c>
      <c r="H2178" s="55" t="s">
        <v>89</v>
      </c>
      <c r="I2178" s="57">
        <v>68.150000000000006</v>
      </c>
      <c r="J2178" s="57">
        <v>68.150000000000006</v>
      </c>
      <c r="K2178" s="55" t="s">
        <v>4335</v>
      </c>
      <c r="L2178" s="55" t="s">
        <v>1644</v>
      </c>
      <c r="M2178" s="55" t="s">
        <v>4344</v>
      </c>
      <c r="N2178" s="56">
        <v>45808</v>
      </c>
      <c r="O2178" s="55" t="s">
        <v>1644</v>
      </c>
      <c r="P2178" s="55" t="s">
        <v>329</v>
      </c>
      <c r="Q2178" s="55" t="s">
        <v>330</v>
      </c>
      <c r="R2178" s="55" t="s">
        <v>1644</v>
      </c>
      <c r="S2178" s="55" t="s">
        <v>1644</v>
      </c>
      <c r="T2178" s="55" t="s">
        <v>1644</v>
      </c>
      <c r="U2178" s="55" t="s">
        <v>4137</v>
      </c>
      <c r="V2178" s="55" t="s">
        <v>1881</v>
      </c>
      <c r="W2178" s="55" t="s">
        <v>1644</v>
      </c>
      <c r="X2178" s="56"/>
      <c r="Y2178" s="55" t="s">
        <v>1644</v>
      </c>
      <c r="Z2178" s="56"/>
      <c r="AA2178" s="55" t="s">
        <v>1644</v>
      </c>
      <c r="AB2178" s="59">
        <v>1314080</v>
      </c>
      <c r="AC2178" s="55" t="s">
        <v>1554</v>
      </c>
      <c r="AD2178" s="55" t="s">
        <v>1644</v>
      </c>
      <c r="AE2178" s="58">
        <v>0</v>
      </c>
      <c r="AF2178" s="55" t="s">
        <v>1644</v>
      </c>
      <c r="AG2178" s="55" t="s">
        <v>1644</v>
      </c>
      <c r="AH2178" s="55" t="s">
        <v>1644</v>
      </c>
      <c r="AI2178" s="55" t="s">
        <v>1644</v>
      </c>
      <c r="AJ2178" s="55" t="s">
        <v>1644</v>
      </c>
      <c r="AK2178" s="55" t="s">
        <v>1644</v>
      </c>
      <c r="AL2178" s="55" t="s">
        <v>1644</v>
      </c>
      <c r="AM2178" s="55" t="s">
        <v>3861</v>
      </c>
      <c r="AN2178" s="55" t="s">
        <v>1644</v>
      </c>
      <c r="AO2178" t="s">
        <v>3842</v>
      </c>
    </row>
    <row r="2179" spans="1:41" x14ac:dyDescent="0.25">
      <c r="A2179" s="56">
        <v>45808</v>
      </c>
      <c r="B2179" s="92" t="s">
        <v>3124</v>
      </c>
      <c r="C2179" s="55" t="s">
        <v>4344</v>
      </c>
      <c r="D2179" s="55" t="s">
        <v>3859</v>
      </c>
      <c r="E2179" s="55" t="s">
        <v>89</v>
      </c>
      <c r="F2179" s="55">
        <v>50900010</v>
      </c>
      <c r="G2179" s="55" t="s">
        <v>490</v>
      </c>
      <c r="H2179" s="55" t="s">
        <v>89</v>
      </c>
      <c r="I2179" s="57">
        <v>5.28</v>
      </c>
      <c r="J2179" s="57">
        <v>5.28</v>
      </c>
      <c r="K2179" s="55" t="s">
        <v>4335</v>
      </c>
      <c r="L2179" s="55" t="s">
        <v>1644</v>
      </c>
      <c r="M2179" s="55" t="s">
        <v>4344</v>
      </c>
      <c r="N2179" s="56">
        <v>45808</v>
      </c>
      <c r="O2179" s="55" t="s">
        <v>1644</v>
      </c>
      <c r="P2179" s="55" t="s">
        <v>329</v>
      </c>
      <c r="Q2179" s="55" t="s">
        <v>330</v>
      </c>
      <c r="R2179" s="55" t="s">
        <v>1644</v>
      </c>
      <c r="S2179" s="55" t="s">
        <v>1644</v>
      </c>
      <c r="T2179" s="55" t="s">
        <v>1644</v>
      </c>
      <c r="U2179" s="55" t="s">
        <v>4156</v>
      </c>
      <c r="V2179" s="55" t="s">
        <v>1718</v>
      </c>
      <c r="W2179" s="55" t="s">
        <v>1644</v>
      </c>
      <c r="X2179" s="56"/>
      <c r="Y2179" s="55" t="s">
        <v>1644</v>
      </c>
      <c r="Z2179" s="56"/>
      <c r="AA2179" s="55" t="s">
        <v>1644</v>
      </c>
      <c r="AB2179" s="59">
        <v>99274</v>
      </c>
      <c r="AC2179" s="55" t="s">
        <v>1554</v>
      </c>
      <c r="AD2179" s="55" t="s">
        <v>1644</v>
      </c>
      <c r="AE2179" s="58">
        <v>0</v>
      </c>
      <c r="AF2179" s="55" t="s">
        <v>1644</v>
      </c>
      <c r="AG2179" s="55" t="s">
        <v>1644</v>
      </c>
      <c r="AH2179" s="55" t="s">
        <v>1644</v>
      </c>
      <c r="AI2179" s="55" t="s">
        <v>1644</v>
      </c>
      <c r="AJ2179" s="55" t="s">
        <v>1644</v>
      </c>
      <c r="AK2179" s="55" t="s">
        <v>1644</v>
      </c>
      <c r="AL2179" s="55" t="s">
        <v>1644</v>
      </c>
      <c r="AM2179" s="55" t="s">
        <v>3861</v>
      </c>
      <c r="AN2179" s="55" t="s">
        <v>1644</v>
      </c>
      <c r="AO2179" t="s">
        <v>3842</v>
      </c>
    </row>
    <row r="2180" spans="1:41" x14ac:dyDescent="0.25">
      <c r="A2180" s="56">
        <v>45808</v>
      </c>
      <c r="B2180" s="92" t="s">
        <v>3124</v>
      </c>
      <c r="C2180" s="55" t="s">
        <v>4344</v>
      </c>
      <c r="D2180" s="55" t="s">
        <v>3859</v>
      </c>
      <c r="E2180" s="55" t="s">
        <v>89</v>
      </c>
      <c r="F2180" s="55">
        <v>50900010</v>
      </c>
      <c r="G2180" s="55" t="s">
        <v>490</v>
      </c>
      <c r="H2180" s="55" t="s">
        <v>89</v>
      </c>
      <c r="I2180" s="57">
        <v>538.14</v>
      </c>
      <c r="J2180" s="57">
        <v>538.14</v>
      </c>
      <c r="K2180" s="55" t="s">
        <v>4335</v>
      </c>
      <c r="L2180" s="55" t="s">
        <v>1644</v>
      </c>
      <c r="M2180" s="55" t="s">
        <v>4344</v>
      </c>
      <c r="N2180" s="56">
        <v>45808</v>
      </c>
      <c r="O2180" s="55" t="s">
        <v>1644</v>
      </c>
      <c r="P2180" s="55" t="s">
        <v>329</v>
      </c>
      <c r="Q2180" s="55" t="s">
        <v>330</v>
      </c>
      <c r="R2180" s="55" t="s">
        <v>1644</v>
      </c>
      <c r="S2180" s="55" t="s">
        <v>1644</v>
      </c>
      <c r="T2180" s="55" t="s">
        <v>1644</v>
      </c>
      <c r="U2180" s="55" t="s">
        <v>4145</v>
      </c>
      <c r="V2180" s="55" t="s">
        <v>1881</v>
      </c>
      <c r="W2180" s="55" t="s">
        <v>1644</v>
      </c>
      <c r="X2180" s="56"/>
      <c r="Y2180" s="55" t="s">
        <v>1644</v>
      </c>
      <c r="Z2180" s="56"/>
      <c r="AA2180" s="55" t="s">
        <v>1644</v>
      </c>
      <c r="AB2180" s="59">
        <v>11262805</v>
      </c>
      <c r="AC2180" s="55" t="s">
        <v>1554</v>
      </c>
      <c r="AD2180" s="55" t="s">
        <v>1644</v>
      </c>
      <c r="AE2180" s="58">
        <v>0</v>
      </c>
      <c r="AF2180" s="55" t="s">
        <v>1644</v>
      </c>
      <c r="AG2180" s="55" t="s">
        <v>1644</v>
      </c>
      <c r="AH2180" s="55" t="s">
        <v>1644</v>
      </c>
      <c r="AI2180" s="55" t="s">
        <v>1644</v>
      </c>
      <c r="AJ2180" s="55" t="s">
        <v>1644</v>
      </c>
      <c r="AK2180" s="55" t="s">
        <v>1644</v>
      </c>
      <c r="AL2180" s="55" t="s">
        <v>1644</v>
      </c>
      <c r="AM2180" s="55" t="s">
        <v>3861</v>
      </c>
      <c r="AN2180" s="55" t="s">
        <v>1644</v>
      </c>
      <c r="AO2180" t="s">
        <v>3842</v>
      </c>
    </row>
    <row r="2181" spans="1:41" x14ac:dyDescent="0.25">
      <c r="A2181" s="56">
        <v>45808</v>
      </c>
      <c r="B2181" s="92" t="s">
        <v>3124</v>
      </c>
      <c r="C2181" s="55" t="s">
        <v>4344</v>
      </c>
      <c r="D2181" s="55" t="s">
        <v>3859</v>
      </c>
      <c r="E2181" s="55" t="s">
        <v>89</v>
      </c>
      <c r="F2181" s="55">
        <v>50900010</v>
      </c>
      <c r="G2181" s="55" t="s">
        <v>490</v>
      </c>
      <c r="H2181" s="55" t="s">
        <v>89</v>
      </c>
      <c r="I2181" s="57">
        <v>242.08</v>
      </c>
      <c r="J2181" s="57">
        <v>242.08</v>
      </c>
      <c r="K2181" s="55" t="s">
        <v>4335</v>
      </c>
      <c r="L2181" s="55" t="s">
        <v>1644</v>
      </c>
      <c r="M2181" s="55" t="s">
        <v>4344</v>
      </c>
      <c r="N2181" s="56">
        <v>45808</v>
      </c>
      <c r="O2181" s="55" t="s">
        <v>1644</v>
      </c>
      <c r="P2181" s="55" t="s">
        <v>329</v>
      </c>
      <c r="Q2181" s="55" t="s">
        <v>330</v>
      </c>
      <c r="R2181" s="55" t="s">
        <v>1644</v>
      </c>
      <c r="S2181" s="55" t="s">
        <v>1644</v>
      </c>
      <c r="T2181" s="55" t="s">
        <v>1644</v>
      </c>
      <c r="U2181" s="55" t="s">
        <v>4169</v>
      </c>
      <c r="V2181" s="55" t="s">
        <v>1881</v>
      </c>
      <c r="W2181" s="55" t="s">
        <v>1644</v>
      </c>
      <c r="X2181" s="56"/>
      <c r="Y2181" s="55" t="s">
        <v>1644</v>
      </c>
      <c r="Z2181" s="56"/>
      <c r="AA2181" s="55" t="s">
        <v>1644</v>
      </c>
      <c r="AB2181" s="59">
        <v>4400883</v>
      </c>
      <c r="AC2181" s="55" t="s">
        <v>1554</v>
      </c>
      <c r="AD2181" s="55" t="s">
        <v>1644</v>
      </c>
      <c r="AE2181" s="58">
        <v>0</v>
      </c>
      <c r="AF2181" s="55" t="s">
        <v>1644</v>
      </c>
      <c r="AG2181" s="55" t="s">
        <v>1644</v>
      </c>
      <c r="AH2181" s="55" t="s">
        <v>1644</v>
      </c>
      <c r="AI2181" s="55" t="s">
        <v>1644</v>
      </c>
      <c r="AJ2181" s="55" t="s">
        <v>1644</v>
      </c>
      <c r="AK2181" s="55" t="s">
        <v>1644</v>
      </c>
      <c r="AL2181" s="55" t="s">
        <v>1644</v>
      </c>
      <c r="AM2181" s="55" t="s">
        <v>3861</v>
      </c>
      <c r="AN2181" s="55" t="s">
        <v>1644</v>
      </c>
      <c r="AO2181" t="s">
        <v>3842</v>
      </c>
    </row>
    <row r="2182" spans="1:41" x14ac:dyDescent="0.25">
      <c r="A2182" s="56">
        <v>45808</v>
      </c>
      <c r="B2182" s="92" t="s">
        <v>3124</v>
      </c>
      <c r="C2182" s="55" t="s">
        <v>4344</v>
      </c>
      <c r="D2182" s="55" t="s">
        <v>3859</v>
      </c>
      <c r="E2182" s="55" t="s">
        <v>89</v>
      </c>
      <c r="F2182" s="55">
        <v>50900010</v>
      </c>
      <c r="G2182" s="55" t="s">
        <v>490</v>
      </c>
      <c r="H2182" s="55" t="s">
        <v>89</v>
      </c>
      <c r="I2182" s="57">
        <v>274.02999999999997</v>
      </c>
      <c r="J2182" s="57">
        <v>274.02999999999997</v>
      </c>
      <c r="K2182" s="55" t="s">
        <v>4335</v>
      </c>
      <c r="L2182" s="55" t="s">
        <v>1644</v>
      </c>
      <c r="M2182" s="55" t="s">
        <v>4344</v>
      </c>
      <c r="N2182" s="56">
        <v>45808</v>
      </c>
      <c r="O2182" s="55" t="s">
        <v>1644</v>
      </c>
      <c r="P2182" s="55" t="s">
        <v>329</v>
      </c>
      <c r="Q2182" s="55" t="s">
        <v>330</v>
      </c>
      <c r="R2182" s="55" t="s">
        <v>1644</v>
      </c>
      <c r="S2182" s="55" t="s">
        <v>1644</v>
      </c>
      <c r="T2182" s="55" t="s">
        <v>1644</v>
      </c>
      <c r="U2182" s="55" t="s">
        <v>4157</v>
      </c>
      <c r="V2182" s="55" t="s">
        <v>1881</v>
      </c>
      <c r="W2182" s="55" t="s">
        <v>1644</v>
      </c>
      <c r="X2182" s="56"/>
      <c r="Y2182" s="55" t="s">
        <v>1644</v>
      </c>
      <c r="Z2182" s="56"/>
      <c r="AA2182" s="55" t="s">
        <v>1644</v>
      </c>
      <c r="AB2182" s="59">
        <v>4634243</v>
      </c>
      <c r="AC2182" s="55" t="s">
        <v>1554</v>
      </c>
      <c r="AD2182" s="55" t="s">
        <v>1644</v>
      </c>
      <c r="AE2182" s="58">
        <v>0</v>
      </c>
      <c r="AF2182" s="55" t="s">
        <v>1644</v>
      </c>
      <c r="AG2182" s="55" t="s">
        <v>1644</v>
      </c>
      <c r="AH2182" s="55" t="s">
        <v>1644</v>
      </c>
      <c r="AI2182" s="55" t="s">
        <v>1644</v>
      </c>
      <c r="AJ2182" s="55" t="s">
        <v>1644</v>
      </c>
      <c r="AK2182" s="55" t="s">
        <v>1644</v>
      </c>
      <c r="AL2182" s="55" t="s">
        <v>1644</v>
      </c>
      <c r="AM2182" s="55" t="s">
        <v>3861</v>
      </c>
      <c r="AN2182" s="55" t="s">
        <v>1644</v>
      </c>
      <c r="AO2182" t="s">
        <v>3842</v>
      </c>
    </row>
    <row r="2183" spans="1:41" x14ac:dyDescent="0.25">
      <c r="A2183" s="56">
        <v>45808</v>
      </c>
      <c r="B2183" s="92" t="s">
        <v>3124</v>
      </c>
      <c r="C2183" s="55" t="s">
        <v>4345</v>
      </c>
      <c r="D2183" s="55" t="s">
        <v>3859</v>
      </c>
      <c r="E2183" s="55" t="s">
        <v>89</v>
      </c>
      <c r="F2183" s="55">
        <v>50900050</v>
      </c>
      <c r="G2183" s="55" t="s">
        <v>498</v>
      </c>
      <c r="H2183" s="55" t="s">
        <v>89</v>
      </c>
      <c r="I2183" s="57">
        <v>10.82</v>
      </c>
      <c r="J2183" s="57">
        <v>10.82</v>
      </c>
      <c r="K2183" s="55" t="s">
        <v>4335</v>
      </c>
      <c r="L2183" s="55" t="s">
        <v>1644</v>
      </c>
      <c r="M2183" s="55" t="s">
        <v>4345</v>
      </c>
      <c r="N2183" s="56">
        <v>45808</v>
      </c>
      <c r="O2183" s="55" t="s">
        <v>1644</v>
      </c>
      <c r="P2183" s="55" t="s">
        <v>329</v>
      </c>
      <c r="Q2183" s="55" t="s">
        <v>330</v>
      </c>
      <c r="R2183" s="55" t="s">
        <v>1644</v>
      </c>
      <c r="S2183" s="55" t="s">
        <v>1644</v>
      </c>
      <c r="T2183" s="55" t="s">
        <v>1644</v>
      </c>
      <c r="U2183" s="55" t="s">
        <v>4226</v>
      </c>
      <c r="V2183" s="55" t="s">
        <v>1881</v>
      </c>
      <c r="W2183" s="55" t="s">
        <v>1644</v>
      </c>
      <c r="X2183" s="56"/>
      <c r="Y2183" s="55" t="s">
        <v>1644</v>
      </c>
      <c r="Z2183" s="56"/>
      <c r="AA2183" s="55" t="s">
        <v>1644</v>
      </c>
      <c r="AB2183" s="59">
        <v>155166</v>
      </c>
      <c r="AC2183" s="55" t="s">
        <v>1554</v>
      </c>
      <c r="AD2183" s="55" t="s">
        <v>1644</v>
      </c>
      <c r="AE2183" s="58">
        <v>0</v>
      </c>
      <c r="AF2183" s="55" t="s">
        <v>1644</v>
      </c>
      <c r="AG2183" s="55" t="s">
        <v>1644</v>
      </c>
      <c r="AH2183" s="55" t="s">
        <v>1644</v>
      </c>
      <c r="AI2183" s="55" t="s">
        <v>1644</v>
      </c>
      <c r="AJ2183" s="55" t="s">
        <v>1644</v>
      </c>
      <c r="AK2183" s="55" t="s">
        <v>1644</v>
      </c>
      <c r="AL2183" s="55" t="s">
        <v>1644</v>
      </c>
      <c r="AM2183" s="55" t="s">
        <v>3861</v>
      </c>
      <c r="AN2183" s="55" t="s">
        <v>1644</v>
      </c>
      <c r="AO2183" t="s">
        <v>3842</v>
      </c>
    </row>
    <row r="2184" spans="1:41" x14ac:dyDescent="0.25">
      <c r="A2184" s="56">
        <v>45808</v>
      </c>
      <c r="B2184" s="92" t="s">
        <v>3124</v>
      </c>
      <c r="C2184" s="55" t="s">
        <v>4345</v>
      </c>
      <c r="D2184" s="55" t="s">
        <v>3859</v>
      </c>
      <c r="E2184" s="55" t="s">
        <v>89</v>
      </c>
      <c r="F2184" s="55">
        <v>50900050</v>
      </c>
      <c r="G2184" s="55" t="s">
        <v>498</v>
      </c>
      <c r="H2184" s="55" t="s">
        <v>89</v>
      </c>
      <c r="I2184" s="57">
        <v>10.82</v>
      </c>
      <c r="J2184" s="57">
        <v>10.82</v>
      </c>
      <c r="K2184" s="55" t="s">
        <v>4335</v>
      </c>
      <c r="L2184" s="55" t="s">
        <v>1644</v>
      </c>
      <c r="M2184" s="55" t="s">
        <v>4345</v>
      </c>
      <c r="N2184" s="56">
        <v>45808</v>
      </c>
      <c r="O2184" s="55" t="s">
        <v>1644</v>
      </c>
      <c r="P2184" s="55" t="s">
        <v>329</v>
      </c>
      <c r="Q2184" s="55" t="s">
        <v>330</v>
      </c>
      <c r="R2184" s="55" t="s">
        <v>1644</v>
      </c>
      <c r="S2184" s="55" t="s">
        <v>1644</v>
      </c>
      <c r="T2184" s="55" t="s">
        <v>1644</v>
      </c>
      <c r="U2184" s="55" t="s">
        <v>4223</v>
      </c>
      <c r="V2184" s="55" t="s">
        <v>1881</v>
      </c>
      <c r="W2184" s="55" t="s">
        <v>1644</v>
      </c>
      <c r="X2184" s="56"/>
      <c r="Y2184" s="55" t="s">
        <v>1644</v>
      </c>
      <c r="Z2184" s="56"/>
      <c r="AA2184" s="55" t="s">
        <v>1644</v>
      </c>
      <c r="AB2184" s="59">
        <v>155166</v>
      </c>
      <c r="AC2184" s="55" t="s">
        <v>1554</v>
      </c>
      <c r="AD2184" s="55" t="s">
        <v>1644</v>
      </c>
      <c r="AE2184" s="58">
        <v>0</v>
      </c>
      <c r="AF2184" s="55" t="s">
        <v>1644</v>
      </c>
      <c r="AG2184" s="55" t="s">
        <v>1644</v>
      </c>
      <c r="AH2184" s="55" t="s">
        <v>1644</v>
      </c>
      <c r="AI2184" s="55" t="s">
        <v>1644</v>
      </c>
      <c r="AJ2184" s="55" t="s">
        <v>1644</v>
      </c>
      <c r="AK2184" s="55" t="s">
        <v>1644</v>
      </c>
      <c r="AL2184" s="55" t="s">
        <v>1644</v>
      </c>
      <c r="AM2184" s="55" t="s">
        <v>3861</v>
      </c>
      <c r="AN2184" s="55" t="s">
        <v>1644</v>
      </c>
      <c r="AO2184" t="s">
        <v>3842</v>
      </c>
    </row>
    <row r="2185" spans="1:41" x14ac:dyDescent="0.25">
      <c r="A2185" s="56">
        <v>45808</v>
      </c>
      <c r="B2185" s="92" t="s">
        <v>3124</v>
      </c>
      <c r="C2185" s="55" t="s">
        <v>4345</v>
      </c>
      <c r="D2185" s="55" t="s">
        <v>3859</v>
      </c>
      <c r="E2185" s="55" t="s">
        <v>89</v>
      </c>
      <c r="F2185" s="55">
        <v>50900050</v>
      </c>
      <c r="G2185" s="55" t="s">
        <v>498</v>
      </c>
      <c r="H2185" s="55" t="s">
        <v>89</v>
      </c>
      <c r="I2185" s="57">
        <v>5.96</v>
      </c>
      <c r="J2185" s="57">
        <v>5.96</v>
      </c>
      <c r="K2185" s="55" t="s">
        <v>4335</v>
      </c>
      <c r="L2185" s="55" t="s">
        <v>1644</v>
      </c>
      <c r="M2185" s="55" t="s">
        <v>4345</v>
      </c>
      <c r="N2185" s="56">
        <v>45808</v>
      </c>
      <c r="O2185" s="55" t="s">
        <v>1644</v>
      </c>
      <c r="P2185" s="55" t="s">
        <v>329</v>
      </c>
      <c r="Q2185" s="55" t="s">
        <v>330</v>
      </c>
      <c r="R2185" s="55" t="s">
        <v>1644</v>
      </c>
      <c r="S2185" s="55" t="s">
        <v>1644</v>
      </c>
      <c r="T2185" s="55" t="s">
        <v>1644</v>
      </c>
      <c r="U2185" s="55" t="s">
        <v>4210</v>
      </c>
      <c r="V2185" s="55" t="s">
        <v>1881</v>
      </c>
      <c r="W2185" s="55" t="s">
        <v>1644</v>
      </c>
      <c r="X2185" s="56"/>
      <c r="Y2185" s="55" t="s">
        <v>1644</v>
      </c>
      <c r="Z2185" s="56"/>
      <c r="AA2185" s="55" t="s">
        <v>1644</v>
      </c>
      <c r="AB2185" s="59">
        <v>85397</v>
      </c>
      <c r="AC2185" s="55" t="s">
        <v>1554</v>
      </c>
      <c r="AD2185" s="55" t="s">
        <v>1644</v>
      </c>
      <c r="AE2185" s="58">
        <v>0</v>
      </c>
      <c r="AF2185" s="55" t="s">
        <v>1644</v>
      </c>
      <c r="AG2185" s="55" t="s">
        <v>1644</v>
      </c>
      <c r="AH2185" s="55" t="s">
        <v>1644</v>
      </c>
      <c r="AI2185" s="55" t="s">
        <v>1644</v>
      </c>
      <c r="AJ2185" s="55" t="s">
        <v>1644</v>
      </c>
      <c r="AK2185" s="55" t="s">
        <v>1644</v>
      </c>
      <c r="AL2185" s="55" t="s">
        <v>1644</v>
      </c>
      <c r="AM2185" s="55" t="s">
        <v>3861</v>
      </c>
      <c r="AN2185" s="55" t="s">
        <v>1644</v>
      </c>
      <c r="AO2185" t="s">
        <v>3842</v>
      </c>
    </row>
    <row r="2186" spans="1:41" x14ac:dyDescent="0.25">
      <c r="A2186" s="56">
        <v>45808</v>
      </c>
      <c r="B2186" s="92" t="s">
        <v>3124</v>
      </c>
      <c r="C2186" s="55" t="s">
        <v>4345</v>
      </c>
      <c r="D2186" s="55" t="s">
        <v>3859</v>
      </c>
      <c r="E2186" s="55" t="s">
        <v>89</v>
      </c>
      <c r="F2186" s="55">
        <v>50900020</v>
      </c>
      <c r="G2186" s="55" t="s">
        <v>492</v>
      </c>
      <c r="H2186" s="55" t="s">
        <v>89</v>
      </c>
      <c r="I2186" s="57">
        <v>1497.83</v>
      </c>
      <c r="J2186" s="57">
        <v>1497.83</v>
      </c>
      <c r="K2186" s="55" t="s">
        <v>4335</v>
      </c>
      <c r="L2186" s="55" t="s">
        <v>1644</v>
      </c>
      <c r="M2186" s="55" t="s">
        <v>4345</v>
      </c>
      <c r="N2186" s="56">
        <v>45808</v>
      </c>
      <c r="O2186" s="55" t="s">
        <v>1644</v>
      </c>
      <c r="P2186" s="55" t="s">
        <v>329</v>
      </c>
      <c r="Q2186" s="55" t="s">
        <v>330</v>
      </c>
      <c r="R2186" s="55" t="s">
        <v>1644</v>
      </c>
      <c r="S2186" s="55" t="s">
        <v>1644</v>
      </c>
      <c r="T2186" s="55" t="s">
        <v>1644</v>
      </c>
      <c r="U2186" s="55" t="s">
        <v>4241</v>
      </c>
      <c r="V2186" s="55" t="s">
        <v>1881</v>
      </c>
      <c r="W2186" s="55" t="s">
        <v>1644</v>
      </c>
      <c r="X2186" s="56"/>
      <c r="Y2186" s="55" t="s">
        <v>1644</v>
      </c>
      <c r="Z2186" s="56"/>
      <c r="AA2186" s="55" t="s">
        <v>1644</v>
      </c>
      <c r="AB2186" s="59">
        <v>23208215</v>
      </c>
      <c r="AC2186" s="55" t="s">
        <v>1554</v>
      </c>
      <c r="AD2186" s="55" t="s">
        <v>1644</v>
      </c>
      <c r="AE2186" s="58">
        <v>0</v>
      </c>
      <c r="AF2186" s="55" t="s">
        <v>1644</v>
      </c>
      <c r="AG2186" s="55" t="s">
        <v>1644</v>
      </c>
      <c r="AH2186" s="55" t="s">
        <v>1644</v>
      </c>
      <c r="AI2186" s="55" t="s">
        <v>1644</v>
      </c>
      <c r="AJ2186" s="55" t="s">
        <v>1644</v>
      </c>
      <c r="AK2186" s="55" t="s">
        <v>1644</v>
      </c>
      <c r="AL2186" s="55" t="s">
        <v>1644</v>
      </c>
      <c r="AM2186" s="55" t="s">
        <v>3861</v>
      </c>
      <c r="AN2186" s="55" t="s">
        <v>1644</v>
      </c>
      <c r="AO2186" t="s">
        <v>3842</v>
      </c>
    </row>
    <row r="2187" spans="1:41" x14ac:dyDescent="0.25">
      <c r="A2187" s="56">
        <v>45808</v>
      </c>
      <c r="B2187" s="92" t="s">
        <v>3124</v>
      </c>
      <c r="C2187" s="55" t="s">
        <v>4345</v>
      </c>
      <c r="D2187" s="55" t="s">
        <v>3859</v>
      </c>
      <c r="E2187" s="55" t="s">
        <v>89</v>
      </c>
      <c r="F2187" s="55">
        <v>50900020</v>
      </c>
      <c r="G2187" s="55" t="s">
        <v>492</v>
      </c>
      <c r="H2187" s="55" t="s">
        <v>89</v>
      </c>
      <c r="I2187" s="57">
        <v>925.17</v>
      </c>
      <c r="J2187" s="57">
        <v>925.17</v>
      </c>
      <c r="K2187" s="55" t="s">
        <v>4335</v>
      </c>
      <c r="L2187" s="55" t="s">
        <v>1644</v>
      </c>
      <c r="M2187" s="55" t="s">
        <v>4345</v>
      </c>
      <c r="N2187" s="56">
        <v>45808</v>
      </c>
      <c r="O2187" s="55" t="s">
        <v>1644</v>
      </c>
      <c r="P2187" s="55" t="s">
        <v>329</v>
      </c>
      <c r="Q2187" s="55" t="s">
        <v>330</v>
      </c>
      <c r="R2187" s="55" t="s">
        <v>1644</v>
      </c>
      <c r="S2187" s="55" t="s">
        <v>1644</v>
      </c>
      <c r="T2187" s="55" t="s">
        <v>1644</v>
      </c>
      <c r="U2187" s="55" t="s">
        <v>4240</v>
      </c>
      <c r="V2187" s="55" t="s">
        <v>1881</v>
      </c>
      <c r="W2187" s="55" t="s">
        <v>1644</v>
      </c>
      <c r="X2187" s="56"/>
      <c r="Y2187" s="55" t="s">
        <v>1644</v>
      </c>
      <c r="Z2187" s="56"/>
      <c r="AA2187" s="55" t="s">
        <v>1644</v>
      </c>
      <c r="AB2187" s="59">
        <v>14422767</v>
      </c>
      <c r="AC2187" s="55" t="s">
        <v>1554</v>
      </c>
      <c r="AD2187" s="55" t="s">
        <v>1644</v>
      </c>
      <c r="AE2187" s="58">
        <v>0</v>
      </c>
      <c r="AF2187" s="55" t="s">
        <v>1644</v>
      </c>
      <c r="AG2187" s="55" t="s">
        <v>1644</v>
      </c>
      <c r="AH2187" s="55" t="s">
        <v>1644</v>
      </c>
      <c r="AI2187" s="55" t="s">
        <v>1644</v>
      </c>
      <c r="AJ2187" s="55" t="s">
        <v>1644</v>
      </c>
      <c r="AK2187" s="55" t="s">
        <v>1644</v>
      </c>
      <c r="AL2187" s="55" t="s">
        <v>1644</v>
      </c>
      <c r="AM2187" s="55" t="s">
        <v>3861</v>
      </c>
      <c r="AN2187" s="55" t="s">
        <v>1644</v>
      </c>
      <c r="AO2187" t="s">
        <v>3842</v>
      </c>
    </row>
    <row r="2188" spans="1:41" x14ac:dyDescent="0.25">
      <c r="A2188" s="56">
        <v>45808</v>
      </c>
      <c r="B2188" s="92" t="s">
        <v>3124</v>
      </c>
      <c r="C2188" s="55" t="s">
        <v>4345</v>
      </c>
      <c r="D2188" s="55" t="s">
        <v>3859</v>
      </c>
      <c r="E2188" s="55" t="s">
        <v>89</v>
      </c>
      <c r="F2188" s="55">
        <v>50900020</v>
      </c>
      <c r="G2188" s="55" t="s">
        <v>492</v>
      </c>
      <c r="H2188" s="55" t="s">
        <v>89</v>
      </c>
      <c r="I2188" s="57">
        <v>493.23</v>
      </c>
      <c r="J2188" s="57">
        <v>493.23</v>
      </c>
      <c r="K2188" s="55" t="s">
        <v>4335</v>
      </c>
      <c r="L2188" s="55" t="s">
        <v>1644</v>
      </c>
      <c r="M2188" s="55" t="s">
        <v>4345</v>
      </c>
      <c r="N2188" s="56">
        <v>45808</v>
      </c>
      <c r="O2188" s="55" t="s">
        <v>1644</v>
      </c>
      <c r="P2188" s="55" t="s">
        <v>329</v>
      </c>
      <c r="Q2188" s="55" t="s">
        <v>330</v>
      </c>
      <c r="R2188" s="55" t="s">
        <v>1644</v>
      </c>
      <c r="S2188" s="55" t="s">
        <v>1644</v>
      </c>
      <c r="T2188" s="55" t="s">
        <v>1644</v>
      </c>
      <c r="U2188" s="55" t="s">
        <v>4244</v>
      </c>
      <c r="V2188" s="55" t="s">
        <v>1881</v>
      </c>
      <c r="W2188" s="55" t="s">
        <v>1644</v>
      </c>
      <c r="X2188" s="56"/>
      <c r="Y2188" s="55" t="s">
        <v>1644</v>
      </c>
      <c r="Z2188" s="56"/>
      <c r="AA2188" s="55" t="s">
        <v>1644</v>
      </c>
      <c r="AB2188" s="59">
        <v>7642305</v>
      </c>
      <c r="AC2188" s="55" t="s">
        <v>1554</v>
      </c>
      <c r="AD2188" s="55" t="s">
        <v>1644</v>
      </c>
      <c r="AE2188" s="58">
        <v>0</v>
      </c>
      <c r="AF2188" s="55" t="s">
        <v>1644</v>
      </c>
      <c r="AG2188" s="55" t="s">
        <v>1644</v>
      </c>
      <c r="AH2188" s="55" t="s">
        <v>1644</v>
      </c>
      <c r="AI2188" s="55" t="s">
        <v>1644</v>
      </c>
      <c r="AJ2188" s="55" t="s">
        <v>1644</v>
      </c>
      <c r="AK2188" s="55" t="s">
        <v>1644</v>
      </c>
      <c r="AL2188" s="55" t="s">
        <v>1644</v>
      </c>
      <c r="AM2188" s="55" t="s">
        <v>3861</v>
      </c>
      <c r="AN2188" s="55" t="s">
        <v>1644</v>
      </c>
      <c r="AO2188" t="s">
        <v>3842</v>
      </c>
    </row>
    <row r="2189" spans="1:41" x14ac:dyDescent="0.25">
      <c r="A2189" s="56">
        <v>45808</v>
      </c>
      <c r="B2189" s="92" t="s">
        <v>3124</v>
      </c>
      <c r="C2189" s="55" t="s">
        <v>4345</v>
      </c>
      <c r="D2189" s="55" t="s">
        <v>3859</v>
      </c>
      <c r="E2189" s="55" t="s">
        <v>89</v>
      </c>
      <c r="F2189" s="55">
        <v>50900050</v>
      </c>
      <c r="G2189" s="55" t="s">
        <v>498</v>
      </c>
      <c r="H2189" s="55" t="s">
        <v>89</v>
      </c>
      <c r="I2189" s="57">
        <v>8.76</v>
      </c>
      <c r="J2189" s="57">
        <v>8.76</v>
      </c>
      <c r="K2189" s="55" t="s">
        <v>4335</v>
      </c>
      <c r="L2189" s="55" t="s">
        <v>1644</v>
      </c>
      <c r="M2189" s="55" t="s">
        <v>4345</v>
      </c>
      <c r="N2189" s="56">
        <v>45808</v>
      </c>
      <c r="O2189" s="55" t="s">
        <v>1644</v>
      </c>
      <c r="P2189" s="55" t="s">
        <v>329</v>
      </c>
      <c r="Q2189" s="55" t="s">
        <v>330</v>
      </c>
      <c r="R2189" s="55" t="s">
        <v>1644</v>
      </c>
      <c r="S2189" s="55" t="s">
        <v>1644</v>
      </c>
      <c r="T2189" s="55" t="s">
        <v>1644</v>
      </c>
      <c r="U2189" s="55" t="s">
        <v>4214</v>
      </c>
      <c r="V2189" s="55" t="s">
        <v>1881</v>
      </c>
      <c r="W2189" s="55" t="s">
        <v>1644</v>
      </c>
      <c r="X2189" s="56"/>
      <c r="Y2189" s="55" t="s">
        <v>1644</v>
      </c>
      <c r="Z2189" s="56"/>
      <c r="AA2189" s="55" t="s">
        <v>1644</v>
      </c>
      <c r="AB2189" s="59">
        <v>137031</v>
      </c>
      <c r="AC2189" s="55" t="s">
        <v>1554</v>
      </c>
      <c r="AD2189" s="55" t="s">
        <v>1644</v>
      </c>
      <c r="AE2189" s="58">
        <v>0</v>
      </c>
      <c r="AF2189" s="55" t="s">
        <v>1644</v>
      </c>
      <c r="AG2189" s="55" t="s">
        <v>1644</v>
      </c>
      <c r="AH2189" s="55" t="s">
        <v>1644</v>
      </c>
      <c r="AI2189" s="55" t="s">
        <v>1644</v>
      </c>
      <c r="AJ2189" s="55" t="s">
        <v>1644</v>
      </c>
      <c r="AK2189" s="55" t="s">
        <v>1644</v>
      </c>
      <c r="AL2189" s="55" t="s">
        <v>1644</v>
      </c>
      <c r="AM2189" s="55" t="s">
        <v>3861</v>
      </c>
      <c r="AN2189" s="55" t="s">
        <v>1644</v>
      </c>
      <c r="AO2189" t="s">
        <v>3842</v>
      </c>
    </row>
    <row r="2190" spans="1:41" x14ac:dyDescent="0.25">
      <c r="A2190" s="56">
        <v>45808</v>
      </c>
      <c r="B2190" s="92" t="s">
        <v>3124</v>
      </c>
      <c r="C2190" s="55" t="s">
        <v>4345</v>
      </c>
      <c r="D2190" s="55" t="s">
        <v>3859</v>
      </c>
      <c r="E2190" s="55" t="s">
        <v>89</v>
      </c>
      <c r="F2190" s="55">
        <v>50900050</v>
      </c>
      <c r="G2190" s="55" t="s">
        <v>498</v>
      </c>
      <c r="H2190" s="55" t="s">
        <v>89</v>
      </c>
      <c r="I2190" s="57">
        <v>8.76</v>
      </c>
      <c r="J2190" s="57">
        <v>8.76</v>
      </c>
      <c r="K2190" s="55" t="s">
        <v>4335</v>
      </c>
      <c r="L2190" s="55" t="s">
        <v>1644</v>
      </c>
      <c r="M2190" s="55" t="s">
        <v>4345</v>
      </c>
      <c r="N2190" s="56">
        <v>45808</v>
      </c>
      <c r="O2190" s="55" t="s">
        <v>1644</v>
      </c>
      <c r="P2190" s="55" t="s">
        <v>329</v>
      </c>
      <c r="Q2190" s="55" t="s">
        <v>330</v>
      </c>
      <c r="R2190" s="55" t="s">
        <v>1644</v>
      </c>
      <c r="S2190" s="55" t="s">
        <v>1644</v>
      </c>
      <c r="T2190" s="55" t="s">
        <v>1644</v>
      </c>
      <c r="U2190" s="55" t="s">
        <v>4221</v>
      </c>
      <c r="V2190" s="55" t="s">
        <v>1881</v>
      </c>
      <c r="W2190" s="55" t="s">
        <v>1644</v>
      </c>
      <c r="X2190" s="56"/>
      <c r="Y2190" s="55" t="s">
        <v>1644</v>
      </c>
      <c r="Z2190" s="56"/>
      <c r="AA2190" s="55" t="s">
        <v>1644</v>
      </c>
      <c r="AB2190" s="59">
        <v>137038</v>
      </c>
      <c r="AC2190" s="55" t="s">
        <v>1554</v>
      </c>
      <c r="AD2190" s="55" t="s">
        <v>1644</v>
      </c>
      <c r="AE2190" s="58">
        <v>0</v>
      </c>
      <c r="AF2190" s="55" t="s">
        <v>1644</v>
      </c>
      <c r="AG2190" s="55" t="s">
        <v>1644</v>
      </c>
      <c r="AH2190" s="55" t="s">
        <v>1644</v>
      </c>
      <c r="AI2190" s="55" t="s">
        <v>1644</v>
      </c>
      <c r="AJ2190" s="55" t="s">
        <v>1644</v>
      </c>
      <c r="AK2190" s="55" t="s">
        <v>1644</v>
      </c>
      <c r="AL2190" s="55" t="s">
        <v>1644</v>
      </c>
      <c r="AM2190" s="55" t="s">
        <v>3861</v>
      </c>
      <c r="AN2190" s="55" t="s">
        <v>1644</v>
      </c>
      <c r="AO2190" t="s">
        <v>3842</v>
      </c>
    </row>
    <row r="2191" spans="1:41" x14ac:dyDescent="0.25">
      <c r="A2191" s="56">
        <v>45808</v>
      </c>
      <c r="B2191" s="92" t="s">
        <v>3124</v>
      </c>
      <c r="C2191" s="55" t="s">
        <v>4345</v>
      </c>
      <c r="D2191" s="55" t="s">
        <v>3859</v>
      </c>
      <c r="E2191" s="55" t="s">
        <v>89</v>
      </c>
      <c r="F2191" s="55">
        <v>50900050</v>
      </c>
      <c r="G2191" s="55" t="s">
        <v>498</v>
      </c>
      <c r="H2191" s="55" t="s">
        <v>89</v>
      </c>
      <c r="I2191" s="57">
        <v>8.76</v>
      </c>
      <c r="J2191" s="57">
        <v>8.76</v>
      </c>
      <c r="K2191" s="55" t="s">
        <v>4335</v>
      </c>
      <c r="L2191" s="55" t="s">
        <v>1644</v>
      </c>
      <c r="M2191" s="55" t="s">
        <v>4345</v>
      </c>
      <c r="N2191" s="56">
        <v>45808</v>
      </c>
      <c r="O2191" s="55" t="s">
        <v>1644</v>
      </c>
      <c r="P2191" s="55" t="s">
        <v>329</v>
      </c>
      <c r="Q2191" s="55" t="s">
        <v>330</v>
      </c>
      <c r="R2191" s="55" t="s">
        <v>1644</v>
      </c>
      <c r="S2191" s="55" t="s">
        <v>1644</v>
      </c>
      <c r="T2191" s="55" t="s">
        <v>1644</v>
      </c>
      <c r="U2191" s="55" t="s">
        <v>4212</v>
      </c>
      <c r="V2191" s="55" t="s">
        <v>1881</v>
      </c>
      <c r="W2191" s="55" t="s">
        <v>1644</v>
      </c>
      <c r="X2191" s="56"/>
      <c r="Y2191" s="55" t="s">
        <v>1644</v>
      </c>
      <c r="Z2191" s="56"/>
      <c r="AA2191" s="55" t="s">
        <v>1644</v>
      </c>
      <c r="AB2191" s="59">
        <v>137031</v>
      </c>
      <c r="AC2191" s="55" t="s">
        <v>1554</v>
      </c>
      <c r="AD2191" s="55" t="s">
        <v>1644</v>
      </c>
      <c r="AE2191" s="58">
        <v>0</v>
      </c>
      <c r="AF2191" s="55" t="s">
        <v>1644</v>
      </c>
      <c r="AG2191" s="55" t="s">
        <v>1644</v>
      </c>
      <c r="AH2191" s="55" t="s">
        <v>1644</v>
      </c>
      <c r="AI2191" s="55" t="s">
        <v>1644</v>
      </c>
      <c r="AJ2191" s="55" t="s">
        <v>1644</v>
      </c>
      <c r="AK2191" s="55" t="s">
        <v>1644</v>
      </c>
      <c r="AL2191" s="55" t="s">
        <v>1644</v>
      </c>
      <c r="AM2191" s="55" t="s">
        <v>3861</v>
      </c>
      <c r="AN2191" s="55" t="s">
        <v>1644</v>
      </c>
      <c r="AO2191" t="s">
        <v>3842</v>
      </c>
    </row>
    <row r="2192" spans="1:41" x14ac:dyDescent="0.25">
      <c r="A2192" s="56">
        <v>45808</v>
      </c>
      <c r="B2192" s="92" t="s">
        <v>3124</v>
      </c>
      <c r="C2192" s="55" t="s">
        <v>4345</v>
      </c>
      <c r="D2192" s="55" t="s">
        <v>3859</v>
      </c>
      <c r="E2192" s="55" t="s">
        <v>89</v>
      </c>
      <c r="F2192" s="55">
        <v>50900050</v>
      </c>
      <c r="G2192" s="55" t="s">
        <v>498</v>
      </c>
      <c r="H2192" s="55" t="s">
        <v>89</v>
      </c>
      <c r="I2192" s="57">
        <v>5.96</v>
      </c>
      <c r="J2192" s="57">
        <v>5.96</v>
      </c>
      <c r="K2192" s="55" t="s">
        <v>4335</v>
      </c>
      <c r="L2192" s="55" t="s">
        <v>1644</v>
      </c>
      <c r="M2192" s="55" t="s">
        <v>4345</v>
      </c>
      <c r="N2192" s="56">
        <v>45808</v>
      </c>
      <c r="O2192" s="55" t="s">
        <v>1644</v>
      </c>
      <c r="P2192" s="55" t="s">
        <v>329</v>
      </c>
      <c r="Q2192" s="55" t="s">
        <v>330</v>
      </c>
      <c r="R2192" s="55" t="s">
        <v>1644</v>
      </c>
      <c r="S2192" s="55" t="s">
        <v>1644</v>
      </c>
      <c r="T2192" s="55" t="s">
        <v>1644</v>
      </c>
      <c r="U2192" s="55" t="s">
        <v>4222</v>
      </c>
      <c r="V2192" s="55" t="s">
        <v>1881</v>
      </c>
      <c r="W2192" s="55" t="s">
        <v>1644</v>
      </c>
      <c r="X2192" s="56"/>
      <c r="Y2192" s="55" t="s">
        <v>1644</v>
      </c>
      <c r="Z2192" s="56"/>
      <c r="AA2192" s="55" t="s">
        <v>1644</v>
      </c>
      <c r="AB2192" s="59">
        <v>85397</v>
      </c>
      <c r="AC2192" s="55" t="s">
        <v>1554</v>
      </c>
      <c r="AD2192" s="55" t="s">
        <v>1644</v>
      </c>
      <c r="AE2192" s="58">
        <v>0</v>
      </c>
      <c r="AF2192" s="55" t="s">
        <v>1644</v>
      </c>
      <c r="AG2192" s="55" t="s">
        <v>1644</v>
      </c>
      <c r="AH2192" s="55" t="s">
        <v>1644</v>
      </c>
      <c r="AI2192" s="55" t="s">
        <v>1644</v>
      </c>
      <c r="AJ2192" s="55" t="s">
        <v>1644</v>
      </c>
      <c r="AK2192" s="55" t="s">
        <v>1644</v>
      </c>
      <c r="AL2192" s="55" t="s">
        <v>1644</v>
      </c>
      <c r="AM2192" s="55" t="s">
        <v>3861</v>
      </c>
      <c r="AN2192" s="55" t="s">
        <v>1644</v>
      </c>
      <c r="AO2192" t="s">
        <v>3842</v>
      </c>
    </row>
    <row r="2193" spans="1:41" x14ac:dyDescent="0.25">
      <c r="A2193" s="56">
        <v>45808</v>
      </c>
      <c r="B2193" s="92" t="s">
        <v>3124</v>
      </c>
      <c r="C2193" s="55" t="s">
        <v>4345</v>
      </c>
      <c r="D2193" s="55" t="s">
        <v>3859</v>
      </c>
      <c r="E2193" s="55" t="s">
        <v>89</v>
      </c>
      <c r="F2193" s="55">
        <v>50900050</v>
      </c>
      <c r="G2193" s="55" t="s">
        <v>498</v>
      </c>
      <c r="H2193" s="55" t="s">
        <v>89</v>
      </c>
      <c r="I2193" s="57">
        <v>10.82</v>
      </c>
      <c r="J2193" s="57">
        <v>10.82</v>
      </c>
      <c r="K2193" s="55" t="s">
        <v>4335</v>
      </c>
      <c r="L2193" s="55" t="s">
        <v>1644</v>
      </c>
      <c r="M2193" s="55" t="s">
        <v>4345</v>
      </c>
      <c r="N2193" s="56">
        <v>45808</v>
      </c>
      <c r="O2193" s="55" t="s">
        <v>1644</v>
      </c>
      <c r="P2193" s="55" t="s">
        <v>329</v>
      </c>
      <c r="Q2193" s="55" t="s">
        <v>330</v>
      </c>
      <c r="R2193" s="55" t="s">
        <v>1644</v>
      </c>
      <c r="S2193" s="55" t="s">
        <v>1644</v>
      </c>
      <c r="T2193" s="55" t="s">
        <v>1644</v>
      </c>
      <c r="U2193" s="55" t="s">
        <v>4216</v>
      </c>
      <c r="V2193" s="55" t="s">
        <v>1881</v>
      </c>
      <c r="W2193" s="55" t="s">
        <v>1644</v>
      </c>
      <c r="X2193" s="56"/>
      <c r="Y2193" s="55" t="s">
        <v>1644</v>
      </c>
      <c r="Z2193" s="56"/>
      <c r="AA2193" s="55" t="s">
        <v>1644</v>
      </c>
      <c r="AB2193" s="59">
        <v>155166</v>
      </c>
      <c r="AC2193" s="55" t="s">
        <v>1554</v>
      </c>
      <c r="AD2193" s="55" t="s">
        <v>1644</v>
      </c>
      <c r="AE2193" s="58">
        <v>0</v>
      </c>
      <c r="AF2193" s="55" t="s">
        <v>1644</v>
      </c>
      <c r="AG2193" s="55" t="s">
        <v>1644</v>
      </c>
      <c r="AH2193" s="55" t="s">
        <v>1644</v>
      </c>
      <c r="AI2193" s="55" t="s">
        <v>1644</v>
      </c>
      <c r="AJ2193" s="55" t="s">
        <v>1644</v>
      </c>
      <c r="AK2193" s="55" t="s">
        <v>1644</v>
      </c>
      <c r="AL2193" s="55" t="s">
        <v>1644</v>
      </c>
      <c r="AM2193" s="55" t="s">
        <v>3861</v>
      </c>
      <c r="AN2193" s="55" t="s">
        <v>1644</v>
      </c>
      <c r="AO2193" t="s">
        <v>3842</v>
      </c>
    </row>
    <row r="2194" spans="1:41" x14ac:dyDescent="0.25">
      <c r="A2194" s="56">
        <v>45808</v>
      </c>
      <c r="B2194" s="92" t="s">
        <v>3124</v>
      </c>
      <c r="C2194" s="55" t="s">
        <v>4345</v>
      </c>
      <c r="D2194" s="55" t="s">
        <v>3859</v>
      </c>
      <c r="E2194" s="55" t="s">
        <v>89</v>
      </c>
      <c r="F2194" s="55">
        <v>50900050</v>
      </c>
      <c r="G2194" s="55" t="s">
        <v>498</v>
      </c>
      <c r="H2194" s="55" t="s">
        <v>89</v>
      </c>
      <c r="I2194" s="57">
        <v>5.96</v>
      </c>
      <c r="J2194" s="57">
        <v>5.96</v>
      </c>
      <c r="K2194" s="55" t="s">
        <v>4335</v>
      </c>
      <c r="L2194" s="55" t="s">
        <v>1644</v>
      </c>
      <c r="M2194" s="55" t="s">
        <v>4345</v>
      </c>
      <c r="N2194" s="56">
        <v>45808</v>
      </c>
      <c r="O2194" s="55" t="s">
        <v>1644</v>
      </c>
      <c r="P2194" s="55" t="s">
        <v>329</v>
      </c>
      <c r="Q2194" s="55" t="s">
        <v>330</v>
      </c>
      <c r="R2194" s="55" t="s">
        <v>1644</v>
      </c>
      <c r="S2194" s="55" t="s">
        <v>1644</v>
      </c>
      <c r="T2194" s="55" t="s">
        <v>1644</v>
      </c>
      <c r="U2194" s="55" t="s">
        <v>4228</v>
      </c>
      <c r="V2194" s="55" t="s">
        <v>1881</v>
      </c>
      <c r="W2194" s="55" t="s">
        <v>1644</v>
      </c>
      <c r="X2194" s="56"/>
      <c r="Y2194" s="55" t="s">
        <v>1644</v>
      </c>
      <c r="Z2194" s="56"/>
      <c r="AA2194" s="55" t="s">
        <v>1644</v>
      </c>
      <c r="AB2194" s="59">
        <v>85397</v>
      </c>
      <c r="AC2194" s="55" t="s">
        <v>1554</v>
      </c>
      <c r="AD2194" s="55" t="s">
        <v>1644</v>
      </c>
      <c r="AE2194" s="58">
        <v>0</v>
      </c>
      <c r="AF2194" s="55" t="s">
        <v>1644</v>
      </c>
      <c r="AG2194" s="55" t="s">
        <v>1644</v>
      </c>
      <c r="AH2194" s="55" t="s">
        <v>1644</v>
      </c>
      <c r="AI2194" s="55" t="s">
        <v>1644</v>
      </c>
      <c r="AJ2194" s="55" t="s">
        <v>1644</v>
      </c>
      <c r="AK2194" s="55" t="s">
        <v>1644</v>
      </c>
      <c r="AL2194" s="55" t="s">
        <v>1644</v>
      </c>
      <c r="AM2194" s="55" t="s">
        <v>3861</v>
      </c>
      <c r="AN2194" s="55" t="s">
        <v>1644</v>
      </c>
      <c r="AO2194" t="s">
        <v>3842</v>
      </c>
    </row>
    <row r="2195" spans="1:41" x14ac:dyDescent="0.25">
      <c r="A2195" s="56">
        <v>45808</v>
      </c>
      <c r="B2195" s="92" t="s">
        <v>3124</v>
      </c>
      <c r="C2195" s="55" t="s">
        <v>4345</v>
      </c>
      <c r="D2195" s="55" t="s">
        <v>3859</v>
      </c>
      <c r="E2195" s="55" t="s">
        <v>89</v>
      </c>
      <c r="F2195" s="55">
        <v>50900020</v>
      </c>
      <c r="G2195" s="55" t="s">
        <v>492</v>
      </c>
      <c r="H2195" s="55" t="s">
        <v>89</v>
      </c>
      <c r="I2195" s="57">
        <v>1425.88</v>
      </c>
      <c r="J2195" s="57">
        <v>1425.88</v>
      </c>
      <c r="K2195" s="55" t="s">
        <v>4335</v>
      </c>
      <c r="L2195" s="55" t="s">
        <v>1644</v>
      </c>
      <c r="M2195" s="55" t="s">
        <v>4345</v>
      </c>
      <c r="N2195" s="56">
        <v>45808</v>
      </c>
      <c r="O2195" s="55" t="s">
        <v>1644</v>
      </c>
      <c r="P2195" s="55" t="s">
        <v>329</v>
      </c>
      <c r="Q2195" s="55" t="s">
        <v>330</v>
      </c>
      <c r="R2195" s="55" t="s">
        <v>1644</v>
      </c>
      <c r="S2195" s="55" t="s">
        <v>1644</v>
      </c>
      <c r="T2195" s="55" t="s">
        <v>1644</v>
      </c>
      <c r="U2195" s="55" t="s">
        <v>4245</v>
      </c>
      <c r="V2195" s="55" t="s">
        <v>1881</v>
      </c>
      <c r="W2195" s="55" t="s">
        <v>1644</v>
      </c>
      <c r="X2195" s="56"/>
      <c r="Y2195" s="55" t="s">
        <v>1644</v>
      </c>
      <c r="Z2195" s="56"/>
      <c r="AA2195" s="55" t="s">
        <v>1644</v>
      </c>
      <c r="AB2195" s="59">
        <v>22093379</v>
      </c>
      <c r="AC2195" s="55" t="s">
        <v>1554</v>
      </c>
      <c r="AD2195" s="55" t="s">
        <v>1644</v>
      </c>
      <c r="AE2195" s="58">
        <v>0</v>
      </c>
      <c r="AF2195" s="55" t="s">
        <v>1644</v>
      </c>
      <c r="AG2195" s="55" t="s">
        <v>1644</v>
      </c>
      <c r="AH2195" s="55" t="s">
        <v>1644</v>
      </c>
      <c r="AI2195" s="55" t="s">
        <v>1644</v>
      </c>
      <c r="AJ2195" s="55" t="s">
        <v>1644</v>
      </c>
      <c r="AK2195" s="55" t="s">
        <v>1644</v>
      </c>
      <c r="AL2195" s="55" t="s">
        <v>1644</v>
      </c>
      <c r="AM2195" s="55" t="s">
        <v>3861</v>
      </c>
      <c r="AN2195" s="55" t="s">
        <v>1644</v>
      </c>
      <c r="AO2195" t="s">
        <v>3842</v>
      </c>
    </row>
    <row r="2196" spans="1:41" x14ac:dyDescent="0.25">
      <c r="A2196" s="56">
        <v>45808</v>
      </c>
      <c r="B2196" s="92" t="s">
        <v>3124</v>
      </c>
      <c r="C2196" s="55" t="s">
        <v>4345</v>
      </c>
      <c r="D2196" s="55" t="s">
        <v>3859</v>
      </c>
      <c r="E2196" s="55" t="s">
        <v>89</v>
      </c>
      <c r="F2196" s="55">
        <v>50900020</v>
      </c>
      <c r="G2196" s="55" t="s">
        <v>492</v>
      </c>
      <c r="H2196" s="55" t="s">
        <v>89</v>
      </c>
      <c r="I2196" s="57">
        <v>1326.43</v>
      </c>
      <c r="J2196" s="57">
        <v>1326.43</v>
      </c>
      <c r="K2196" s="55" t="s">
        <v>4335</v>
      </c>
      <c r="L2196" s="55" t="s">
        <v>1644</v>
      </c>
      <c r="M2196" s="55" t="s">
        <v>4345</v>
      </c>
      <c r="N2196" s="56">
        <v>45808</v>
      </c>
      <c r="O2196" s="55" t="s">
        <v>1644</v>
      </c>
      <c r="P2196" s="55" t="s">
        <v>329</v>
      </c>
      <c r="Q2196" s="55" t="s">
        <v>330</v>
      </c>
      <c r="R2196" s="55" t="s">
        <v>1644</v>
      </c>
      <c r="S2196" s="55" t="s">
        <v>1644</v>
      </c>
      <c r="T2196" s="55" t="s">
        <v>1644</v>
      </c>
      <c r="U2196" s="55" t="s">
        <v>4239</v>
      </c>
      <c r="V2196" s="55" t="s">
        <v>1881</v>
      </c>
      <c r="W2196" s="55" t="s">
        <v>1644</v>
      </c>
      <c r="X2196" s="56"/>
      <c r="Y2196" s="55" t="s">
        <v>1644</v>
      </c>
      <c r="Z2196" s="56"/>
      <c r="AA2196" s="55" t="s">
        <v>1644</v>
      </c>
      <c r="AB2196" s="59">
        <v>20947264</v>
      </c>
      <c r="AC2196" s="55" t="s">
        <v>1554</v>
      </c>
      <c r="AD2196" s="55" t="s">
        <v>1644</v>
      </c>
      <c r="AE2196" s="58">
        <v>0</v>
      </c>
      <c r="AF2196" s="55" t="s">
        <v>1644</v>
      </c>
      <c r="AG2196" s="55" t="s">
        <v>1644</v>
      </c>
      <c r="AH2196" s="55" t="s">
        <v>1644</v>
      </c>
      <c r="AI2196" s="55" t="s">
        <v>1644</v>
      </c>
      <c r="AJ2196" s="55" t="s">
        <v>1644</v>
      </c>
      <c r="AK2196" s="55" t="s">
        <v>1644</v>
      </c>
      <c r="AL2196" s="55" t="s">
        <v>1644</v>
      </c>
      <c r="AM2196" s="55" t="s">
        <v>3861</v>
      </c>
      <c r="AN2196" s="55" t="s">
        <v>1644</v>
      </c>
      <c r="AO2196" t="s">
        <v>3842</v>
      </c>
    </row>
    <row r="2197" spans="1:41" x14ac:dyDescent="0.25">
      <c r="A2197" s="56">
        <v>45808</v>
      </c>
      <c r="B2197" s="92" t="s">
        <v>3124</v>
      </c>
      <c r="C2197" s="55" t="s">
        <v>4345</v>
      </c>
      <c r="D2197" s="55" t="s">
        <v>3859</v>
      </c>
      <c r="E2197" s="55" t="s">
        <v>89</v>
      </c>
      <c r="F2197" s="55">
        <v>50900050</v>
      </c>
      <c r="G2197" s="55" t="s">
        <v>498</v>
      </c>
      <c r="H2197" s="55" t="s">
        <v>89</v>
      </c>
      <c r="I2197" s="57">
        <v>11.11</v>
      </c>
      <c r="J2197" s="57">
        <v>11.11</v>
      </c>
      <c r="K2197" s="55" t="s">
        <v>4335</v>
      </c>
      <c r="L2197" s="55" t="s">
        <v>1644</v>
      </c>
      <c r="M2197" s="55" t="s">
        <v>4345</v>
      </c>
      <c r="N2197" s="56">
        <v>45808</v>
      </c>
      <c r="O2197" s="55" t="s">
        <v>1644</v>
      </c>
      <c r="P2197" s="55" t="s">
        <v>329</v>
      </c>
      <c r="Q2197" s="55" t="s">
        <v>330</v>
      </c>
      <c r="R2197" s="55" t="s">
        <v>1644</v>
      </c>
      <c r="S2197" s="55" t="s">
        <v>1644</v>
      </c>
      <c r="T2197" s="55" t="s">
        <v>1644</v>
      </c>
      <c r="U2197" s="55" t="s">
        <v>4215</v>
      </c>
      <c r="V2197" s="55" t="s">
        <v>1881</v>
      </c>
      <c r="W2197" s="55" t="s">
        <v>1644</v>
      </c>
      <c r="X2197" s="56"/>
      <c r="Y2197" s="55" t="s">
        <v>1644</v>
      </c>
      <c r="Z2197" s="56"/>
      <c r="AA2197" s="55" t="s">
        <v>1644</v>
      </c>
      <c r="AB2197" s="59">
        <v>314399</v>
      </c>
      <c r="AC2197" s="55" t="s">
        <v>1554</v>
      </c>
      <c r="AD2197" s="55" t="s">
        <v>1644</v>
      </c>
      <c r="AE2197" s="58">
        <v>0</v>
      </c>
      <c r="AF2197" s="55" t="s">
        <v>1644</v>
      </c>
      <c r="AG2197" s="55" t="s">
        <v>1644</v>
      </c>
      <c r="AH2197" s="55" t="s">
        <v>1644</v>
      </c>
      <c r="AI2197" s="55" t="s">
        <v>1644</v>
      </c>
      <c r="AJ2197" s="55" t="s">
        <v>1644</v>
      </c>
      <c r="AK2197" s="55" t="s">
        <v>1644</v>
      </c>
      <c r="AL2197" s="55" t="s">
        <v>1644</v>
      </c>
      <c r="AM2197" s="55" t="s">
        <v>3861</v>
      </c>
      <c r="AN2197" s="55" t="s">
        <v>1644</v>
      </c>
      <c r="AO2197" t="s">
        <v>3842</v>
      </c>
    </row>
    <row r="2198" spans="1:41" x14ac:dyDescent="0.25">
      <c r="A2198" s="56">
        <v>45808</v>
      </c>
      <c r="B2198" s="92" t="s">
        <v>3124</v>
      </c>
      <c r="C2198" s="55" t="s">
        <v>4345</v>
      </c>
      <c r="D2198" s="55" t="s">
        <v>3859</v>
      </c>
      <c r="E2198" s="55" t="s">
        <v>89</v>
      </c>
      <c r="F2198" s="55">
        <v>50900050</v>
      </c>
      <c r="G2198" s="55" t="s">
        <v>498</v>
      </c>
      <c r="H2198" s="55" t="s">
        <v>89</v>
      </c>
      <c r="I2198" s="57">
        <v>5.96</v>
      </c>
      <c r="J2198" s="57">
        <v>5.96</v>
      </c>
      <c r="K2198" s="55" t="s">
        <v>4335</v>
      </c>
      <c r="L2198" s="55" t="s">
        <v>1644</v>
      </c>
      <c r="M2198" s="55" t="s">
        <v>4345</v>
      </c>
      <c r="N2198" s="56">
        <v>45808</v>
      </c>
      <c r="O2198" s="55" t="s">
        <v>1644</v>
      </c>
      <c r="P2198" s="55" t="s">
        <v>329</v>
      </c>
      <c r="Q2198" s="55" t="s">
        <v>330</v>
      </c>
      <c r="R2198" s="55" t="s">
        <v>1644</v>
      </c>
      <c r="S2198" s="55" t="s">
        <v>1644</v>
      </c>
      <c r="T2198" s="55" t="s">
        <v>1644</v>
      </c>
      <c r="U2198" s="55" t="s">
        <v>4217</v>
      </c>
      <c r="V2198" s="55" t="s">
        <v>1881</v>
      </c>
      <c r="W2198" s="55" t="s">
        <v>1644</v>
      </c>
      <c r="X2198" s="56"/>
      <c r="Y2198" s="55" t="s">
        <v>1644</v>
      </c>
      <c r="Z2198" s="56"/>
      <c r="AA2198" s="55" t="s">
        <v>1644</v>
      </c>
      <c r="AB2198" s="59">
        <v>85397</v>
      </c>
      <c r="AC2198" s="55" t="s">
        <v>1554</v>
      </c>
      <c r="AD2198" s="55" t="s">
        <v>1644</v>
      </c>
      <c r="AE2198" s="58">
        <v>0</v>
      </c>
      <c r="AF2198" s="55" t="s">
        <v>1644</v>
      </c>
      <c r="AG2198" s="55" t="s">
        <v>1644</v>
      </c>
      <c r="AH2198" s="55" t="s">
        <v>1644</v>
      </c>
      <c r="AI2198" s="55" t="s">
        <v>1644</v>
      </c>
      <c r="AJ2198" s="55" t="s">
        <v>1644</v>
      </c>
      <c r="AK2198" s="55" t="s">
        <v>1644</v>
      </c>
      <c r="AL2198" s="55" t="s">
        <v>1644</v>
      </c>
      <c r="AM2198" s="55" t="s">
        <v>3861</v>
      </c>
      <c r="AN2198" s="55" t="s">
        <v>1644</v>
      </c>
      <c r="AO2198" t="s">
        <v>3842</v>
      </c>
    </row>
    <row r="2199" spans="1:41" x14ac:dyDescent="0.25">
      <c r="A2199" s="56">
        <v>45808</v>
      </c>
      <c r="B2199" s="92" t="s">
        <v>3124</v>
      </c>
      <c r="C2199" s="55" t="s">
        <v>4345</v>
      </c>
      <c r="D2199" s="55" t="s">
        <v>3859</v>
      </c>
      <c r="E2199" s="55" t="s">
        <v>89</v>
      </c>
      <c r="F2199" s="55">
        <v>50900050</v>
      </c>
      <c r="G2199" s="55" t="s">
        <v>498</v>
      </c>
      <c r="H2199" s="55" t="s">
        <v>89</v>
      </c>
      <c r="I2199" s="57">
        <v>8.76</v>
      </c>
      <c r="J2199" s="57">
        <v>8.76</v>
      </c>
      <c r="K2199" s="55" t="s">
        <v>4335</v>
      </c>
      <c r="L2199" s="55" t="s">
        <v>1644</v>
      </c>
      <c r="M2199" s="55" t="s">
        <v>4345</v>
      </c>
      <c r="N2199" s="56">
        <v>45808</v>
      </c>
      <c r="O2199" s="55" t="s">
        <v>1644</v>
      </c>
      <c r="P2199" s="55" t="s">
        <v>329</v>
      </c>
      <c r="Q2199" s="55" t="s">
        <v>330</v>
      </c>
      <c r="R2199" s="55" t="s">
        <v>1644</v>
      </c>
      <c r="S2199" s="55" t="s">
        <v>1644</v>
      </c>
      <c r="T2199" s="55" t="s">
        <v>1644</v>
      </c>
      <c r="U2199" s="55" t="s">
        <v>4220</v>
      </c>
      <c r="V2199" s="55" t="s">
        <v>1881</v>
      </c>
      <c r="W2199" s="55" t="s">
        <v>1644</v>
      </c>
      <c r="X2199" s="56"/>
      <c r="Y2199" s="55" t="s">
        <v>1644</v>
      </c>
      <c r="Z2199" s="56"/>
      <c r="AA2199" s="55" t="s">
        <v>1644</v>
      </c>
      <c r="AB2199" s="59">
        <v>137031</v>
      </c>
      <c r="AC2199" s="55" t="s">
        <v>1554</v>
      </c>
      <c r="AD2199" s="55" t="s">
        <v>1644</v>
      </c>
      <c r="AE2199" s="58">
        <v>0</v>
      </c>
      <c r="AF2199" s="55" t="s">
        <v>1644</v>
      </c>
      <c r="AG2199" s="55" t="s">
        <v>1644</v>
      </c>
      <c r="AH2199" s="55" t="s">
        <v>1644</v>
      </c>
      <c r="AI2199" s="55" t="s">
        <v>1644</v>
      </c>
      <c r="AJ2199" s="55" t="s">
        <v>1644</v>
      </c>
      <c r="AK2199" s="55" t="s">
        <v>1644</v>
      </c>
      <c r="AL2199" s="55" t="s">
        <v>1644</v>
      </c>
      <c r="AM2199" s="55" t="s">
        <v>3861</v>
      </c>
      <c r="AN2199" s="55" t="s">
        <v>1644</v>
      </c>
      <c r="AO2199" t="s">
        <v>3842</v>
      </c>
    </row>
    <row r="2200" spans="1:41" x14ac:dyDescent="0.25">
      <c r="A2200" s="56">
        <v>45808</v>
      </c>
      <c r="B2200" s="92" t="s">
        <v>3124</v>
      </c>
      <c r="C2200" s="55" t="s">
        <v>4345</v>
      </c>
      <c r="D2200" s="55" t="s">
        <v>3859</v>
      </c>
      <c r="E2200" s="55" t="s">
        <v>89</v>
      </c>
      <c r="F2200" s="55">
        <v>50900050</v>
      </c>
      <c r="G2200" s="55" t="s">
        <v>498</v>
      </c>
      <c r="H2200" s="55" t="s">
        <v>89</v>
      </c>
      <c r="I2200" s="57">
        <v>5.96</v>
      </c>
      <c r="J2200" s="57">
        <v>5.96</v>
      </c>
      <c r="K2200" s="55" t="s">
        <v>4335</v>
      </c>
      <c r="L2200" s="55" t="s">
        <v>1644</v>
      </c>
      <c r="M2200" s="55" t="s">
        <v>4345</v>
      </c>
      <c r="N2200" s="56">
        <v>45808</v>
      </c>
      <c r="O2200" s="55" t="s">
        <v>1644</v>
      </c>
      <c r="P2200" s="55" t="s">
        <v>329</v>
      </c>
      <c r="Q2200" s="55" t="s">
        <v>330</v>
      </c>
      <c r="R2200" s="55" t="s">
        <v>1644</v>
      </c>
      <c r="S2200" s="55" t="s">
        <v>1644</v>
      </c>
      <c r="T2200" s="55" t="s">
        <v>1644</v>
      </c>
      <c r="U2200" s="55" t="s">
        <v>4213</v>
      </c>
      <c r="V2200" s="55" t="s">
        <v>1881</v>
      </c>
      <c r="W2200" s="55" t="s">
        <v>1644</v>
      </c>
      <c r="X2200" s="56"/>
      <c r="Y2200" s="55" t="s">
        <v>1644</v>
      </c>
      <c r="Z2200" s="56"/>
      <c r="AA2200" s="55" t="s">
        <v>1644</v>
      </c>
      <c r="AB2200" s="59">
        <v>85397</v>
      </c>
      <c r="AC2200" s="55" t="s">
        <v>1554</v>
      </c>
      <c r="AD2200" s="55" t="s">
        <v>1644</v>
      </c>
      <c r="AE2200" s="58">
        <v>0</v>
      </c>
      <c r="AF2200" s="55" t="s">
        <v>1644</v>
      </c>
      <c r="AG2200" s="55" t="s">
        <v>1644</v>
      </c>
      <c r="AH2200" s="55" t="s">
        <v>1644</v>
      </c>
      <c r="AI2200" s="55" t="s">
        <v>1644</v>
      </c>
      <c r="AJ2200" s="55" t="s">
        <v>1644</v>
      </c>
      <c r="AK2200" s="55" t="s">
        <v>1644</v>
      </c>
      <c r="AL2200" s="55" t="s">
        <v>1644</v>
      </c>
      <c r="AM2200" s="55" t="s">
        <v>3861</v>
      </c>
      <c r="AN2200" s="55" t="s">
        <v>1644</v>
      </c>
      <c r="AO2200" t="s">
        <v>3842</v>
      </c>
    </row>
    <row r="2201" spans="1:41" x14ac:dyDescent="0.25">
      <c r="A2201" s="56">
        <v>45808</v>
      </c>
      <c r="B2201" s="92" t="s">
        <v>3124</v>
      </c>
      <c r="C2201" s="55" t="s">
        <v>4345</v>
      </c>
      <c r="D2201" s="55" t="s">
        <v>3859</v>
      </c>
      <c r="E2201" s="55" t="s">
        <v>89</v>
      </c>
      <c r="F2201" s="55">
        <v>50900020</v>
      </c>
      <c r="G2201" s="55" t="s">
        <v>492</v>
      </c>
      <c r="H2201" s="55" t="s">
        <v>89</v>
      </c>
      <c r="I2201" s="57">
        <v>3470.74</v>
      </c>
      <c r="J2201" s="57">
        <v>3470.74</v>
      </c>
      <c r="K2201" s="55" t="s">
        <v>4335</v>
      </c>
      <c r="L2201" s="55" t="s">
        <v>1644</v>
      </c>
      <c r="M2201" s="55" t="s">
        <v>4345</v>
      </c>
      <c r="N2201" s="56">
        <v>45808</v>
      </c>
      <c r="O2201" s="55" t="s">
        <v>1644</v>
      </c>
      <c r="P2201" s="55" t="s">
        <v>329</v>
      </c>
      <c r="Q2201" s="55" t="s">
        <v>330</v>
      </c>
      <c r="R2201" s="55" t="s">
        <v>1644</v>
      </c>
      <c r="S2201" s="55" t="s">
        <v>1644</v>
      </c>
      <c r="T2201" s="55" t="s">
        <v>1644</v>
      </c>
      <c r="U2201" s="55" t="s">
        <v>4243</v>
      </c>
      <c r="V2201" s="55" t="s">
        <v>1881</v>
      </c>
      <c r="W2201" s="55" t="s">
        <v>1644</v>
      </c>
      <c r="X2201" s="56"/>
      <c r="Y2201" s="55" t="s">
        <v>1644</v>
      </c>
      <c r="Z2201" s="56"/>
      <c r="AA2201" s="55" t="s">
        <v>1644</v>
      </c>
      <c r="AB2201" s="59">
        <v>53777722</v>
      </c>
      <c r="AC2201" s="55" t="s">
        <v>1554</v>
      </c>
      <c r="AD2201" s="55" t="s">
        <v>1644</v>
      </c>
      <c r="AE2201" s="58">
        <v>0</v>
      </c>
      <c r="AF2201" s="55" t="s">
        <v>1644</v>
      </c>
      <c r="AG2201" s="55" t="s">
        <v>1644</v>
      </c>
      <c r="AH2201" s="55" t="s">
        <v>1644</v>
      </c>
      <c r="AI2201" s="55" t="s">
        <v>1644</v>
      </c>
      <c r="AJ2201" s="55" t="s">
        <v>1644</v>
      </c>
      <c r="AK2201" s="55" t="s">
        <v>1644</v>
      </c>
      <c r="AL2201" s="55" t="s">
        <v>1644</v>
      </c>
      <c r="AM2201" s="55" t="s">
        <v>3861</v>
      </c>
      <c r="AN2201" s="55" t="s">
        <v>1644</v>
      </c>
      <c r="AO2201" t="s">
        <v>3842</v>
      </c>
    </row>
    <row r="2202" spans="1:41" x14ac:dyDescent="0.25">
      <c r="A2202" s="56">
        <v>45808</v>
      </c>
      <c r="B2202" s="92" t="s">
        <v>3124</v>
      </c>
      <c r="C2202" s="55" t="s">
        <v>4345</v>
      </c>
      <c r="D2202" s="55" t="s">
        <v>3859</v>
      </c>
      <c r="E2202" s="55" t="s">
        <v>89</v>
      </c>
      <c r="F2202" s="55">
        <v>50900050</v>
      </c>
      <c r="G2202" s="55" t="s">
        <v>498</v>
      </c>
      <c r="H2202" s="55" t="s">
        <v>89</v>
      </c>
      <c r="I2202" s="57">
        <v>8.76</v>
      </c>
      <c r="J2202" s="57">
        <v>8.76</v>
      </c>
      <c r="K2202" s="55" t="s">
        <v>4335</v>
      </c>
      <c r="L2202" s="55" t="s">
        <v>1644</v>
      </c>
      <c r="M2202" s="55" t="s">
        <v>4345</v>
      </c>
      <c r="N2202" s="56">
        <v>45808</v>
      </c>
      <c r="O2202" s="55" t="s">
        <v>1644</v>
      </c>
      <c r="P2202" s="55" t="s">
        <v>329</v>
      </c>
      <c r="Q2202" s="55" t="s">
        <v>330</v>
      </c>
      <c r="R2202" s="55" t="s">
        <v>1644</v>
      </c>
      <c r="S2202" s="55" t="s">
        <v>1644</v>
      </c>
      <c r="T2202" s="55" t="s">
        <v>1644</v>
      </c>
      <c r="U2202" s="55" t="s">
        <v>4227</v>
      </c>
      <c r="V2202" s="55" t="s">
        <v>1881</v>
      </c>
      <c r="W2202" s="55" t="s">
        <v>1644</v>
      </c>
      <c r="X2202" s="56"/>
      <c r="Y2202" s="55" t="s">
        <v>1644</v>
      </c>
      <c r="Z2202" s="56"/>
      <c r="AA2202" s="55" t="s">
        <v>1644</v>
      </c>
      <c r="AB2202" s="59">
        <v>137031</v>
      </c>
      <c r="AC2202" s="55" t="s">
        <v>1554</v>
      </c>
      <c r="AD2202" s="55" t="s">
        <v>1644</v>
      </c>
      <c r="AE2202" s="58">
        <v>0</v>
      </c>
      <c r="AF2202" s="55" t="s">
        <v>1644</v>
      </c>
      <c r="AG2202" s="55" t="s">
        <v>1644</v>
      </c>
      <c r="AH2202" s="55" t="s">
        <v>1644</v>
      </c>
      <c r="AI2202" s="55" t="s">
        <v>1644</v>
      </c>
      <c r="AJ2202" s="55" t="s">
        <v>1644</v>
      </c>
      <c r="AK2202" s="55" t="s">
        <v>1644</v>
      </c>
      <c r="AL2202" s="55" t="s">
        <v>1644</v>
      </c>
      <c r="AM2202" s="55" t="s">
        <v>3861</v>
      </c>
      <c r="AN2202" s="55" t="s">
        <v>1644</v>
      </c>
      <c r="AO2202" t="s">
        <v>3842</v>
      </c>
    </row>
    <row r="2203" spans="1:41" x14ac:dyDescent="0.25">
      <c r="A2203" s="56">
        <v>45808</v>
      </c>
      <c r="B2203" s="92" t="s">
        <v>3124</v>
      </c>
      <c r="C2203" s="55" t="s">
        <v>4345</v>
      </c>
      <c r="D2203" s="55" t="s">
        <v>3859</v>
      </c>
      <c r="E2203" s="55" t="s">
        <v>89</v>
      </c>
      <c r="F2203" s="55">
        <v>50900050</v>
      </c>
      <c r="G2203" s="55" t="s">
        <v>498</v>
      </c>
      <c r="H2203" s="55" t="s">
        <v>89</v>
      </c>
      <c r="I2203" s="57">
        <v>8.76</v>
      </c>
      <c r="J2203" s="57">
        <v>8.76</v>
      </c>
      <c r="K2203" s="55" t="s">
        <v>4335</v>
      </c>
      <c r="L2203" s="55" t="s">
        <v>1644</v>
      </c>
      <c r="M2203" s="55" t="s">
        <v>4345</v>
      </c>
      <c r="N2203" s="56">
        <v>45808</v>
      </c>
      <c r="O2203" s="55" t="s">
        <v>1644</v>
      </c>
      <c r="P2203" s="55" t="s">
        <v>329</v>
      </c>
      <c r="Q2203" s="55" t="s">
        <v>330</v>
      </c>
      <c r="R2203" s="55" t="s">
        <v>1644</v>
      </c>
      <c r="S2203" s="55" t="s">
        <v>1644</v>
      </c>
      <c r="T2203" s="55" t="s">
        <v>1644</v>
      </c>
      <c r="U2203" s="55" t="s">
        <v>4211</v>
      </c>
      <c r="V2203" s="55" t="s">
        <v>1881</v>
      </c>
      <c r="W2203" s="55" t="s">
        <v>1644</v>
      </c>
      <c r="X2203" s="56"/>
      <c r="Y2203" s="55" t="s">
        <v>1644</v>
      </c>
      <c r="Z2203" s="56"/>
      <c r="AA2203" s="55" t="s">
        <v>1644</v>
      </c>
      <c r="AB2203" s="59">
        <v>137031</v>
      </c>
      <c r="AC2203" s="55" t="s">
        <v>1554</v>
      </c>
      <c r="AD2203" s="55" t="s">
        <v>1644</v>
      </c>
      <c r="AE2203" s="58">
        <v>0</v>
      </c>
      <c r="AF2203" s="55" t="s">
        <v>1644</v>
      </c>
      <c r="AG2203" s="55" t="s">
        <v>1644</v>
      </c>
      <c r="AH2203" s="55" t="s">
        <v>1644</v>
      </c>
      <c r="AI2203" s="55" t="s">
        <v>1644</v>
      </c>
      <c r="AJ2203" s="55" t="s">
        <v>1644</v>
      </c>
      <c r="AK2203" s="55" t="s">
        <v>1644</v>
      </c>
      <c r="AL2203" s="55" t="s">
        <v>1644</v>
      </c>
      <c r="AM2203" s="55" t="s">
        <v>3861</v>
      </c>
      <c r="AN2203" s="55" t="s">
        <v>1644</v>
      </c>
      <c r="AO2203" t="s">
        <v>3842</v>
      </c>
    </row>
    <row r="2204" spans="1:41" x14ac:dyDescent="0.25">
      <c r="A2204" s="56">
        <v>45808</v>
      </c>
      <c r="B2204" s="92" t="s">
        <v>3124</v>
      </c>
      <c r="C2204" s="55" t="s">
        <v>4345</v>
      </c>
      <c r="D2204" s="55" t="s">
        <v>3859</v>
      </c>
      <c r="E2204" s="55" t="s">
        <v>89</v>
      </c>
      <c r="F2204" s="55">
        <v>50900050</v>
      </c>
      <c r="G2204" s="55" t="s">
        <v>498</v>
      </c>
      <c r="H2204" s="55" t="s">
        <v>89</v>
      </c>
      <c r="I2204" s="57">
        <v>5.96</v>
      </c>
      <c r="J2204" s="57">
        <v>5.96</v>
      </c>
      <c r="K2204" s="55" t="s">
        <v>4335</v>
      </c>
      <c r="L2204" s="55" t="s">
        <v>1644</v>
      </c>
      <c r="M2204" s="55" t="s">
        <v>4345</v>
      </c>
      <c r="N2204" s="56">
        <v>45808</v>
      </c>
      <c r="O2204" s="55" t="s">
        <v>1644</v>
      </c>
      <c r="P2204" s="55" t="s">
        <v>329</v>
      </c>
      <c r="Q2204" s="55" t="s">
        <v>330</v>
      </c>
      <c r="R2204" s="55" t="s">
        <v>1644</v>
      </c>
      <c r="S2204" s="55" t="s">
        <v>1644</v>
      </c>
      <c r="T2204" s="55" t="s">
        <v>1644</v>
      </c>
      <c r="U2204" s="55" t="s">
        <v>4224</v>
      </c>
      <c r="V2204" s="55" t="s">
        <v>1881</v>
      </c>
      <c r="W2204" s="55" t="s">
        <v>1644</v>
      </c>
      <c r="X2204" s="56"/>
      <c r="Y2204" s="55" t="s">
        <v>1644</v>
      </c>
      <c r="Z2204" s="56"/>
      <c r="AA2204" s="55" t="s">
        <v>1644</v>
      </c>
      <c r="AB2204" s="59">
        <v>85397</v>
      </c>
      <c r="AC2204" s="55" t="s">
        <v>1554</v>
      </c>
      <c r="AD2204" s="55" t="s">
        <v>1644</v>
      </c>
      <c r="AE2204" s="58">
        <v>0</v>
      </c>
      <c r="AF2204" s="55" t="s">
        <v>1644</v>
      </c>
      <c r="AG2204" s="55" t="s">
        <v>1644</v>
      </c>
      <c r="AH2204" s="55" t="s">
        <v>1644</v>
      </c>
      <c r="AI2204" s="55" t="s">
        <v>1644</v>
      </c>
      <c r="AJ2204" s="55" t="s">
        <v>1644</v>
      </c>
      <c r="AK2204" s="55" t="s">
        <v>1644</v>
      </c>
      <c r="AL2204" s="55" t="s">
        <v>1644</v>
      </c>
      <c r="AM2204" s="55" t="s">
        <v>3861</v>
      </c>
      <c r="AN2204" s="55" t="s">
        <v>1644</v>
      </c>
      <c r="AO2204" t="s">
        <v>3842</v>
      </c>
    </row>
    <row r="2205" spans="1:41" x14ac:dyDescent="0.25">
      <c r="A2205" s="56">
        <v>45808</v>
      </c>
      <c r="B2205" s="92" t="s">
        <v>3124</v>
      </c>
      <c r="C2205" s="55" t="s">
        <v>4345</v>
      </c>
      <c r="D2205" s="55" t="s">
        <v>3859</v>
      </c>
      <c r="E2205" s="55" t="s">
        <v>89</v>
      </c>
      <c r="F2205" s="55">
        <v>50900020</v>
      </c>
      <c r="G2205" s="55" t="s">
        <v>492</v>
      </c>
      <c r="H2205" s="55" t="s">
        <v>89</v>
      </c>
      <c r="I2205" s="57">
        <v>3470.74</v>
      </c>
      <c r="J2205" s="57">
        <v>3470.74</v>
      </c>
      <c r="K2205" s="55" t="s">
        <v>4335</v>
      </c>
      <c r="L2205" s="55" t="s">
        <v>1644</v>
      </c>
      <c r="M2205" s="55" t="s">
        <v>4345</v>
      </c>
      <c r="N2205" s="56">
        <v>45808</v>
      </c>
      <c r="O2205" s="55" t="s">
        <v>1644</v>
      </c>
      <c r="P2205" s="55" t="s">
        <v>329</v>
      </c>
      <c r="Q2205" s="55" t="s">
        <v>330</v>
      </c>
      <c r="R2205" s="55" t="s">
        <v>1644</v>
      </c>
      <c r="S2205" s="55" t="s">
        <v>1644</v>
      </c>
      <c r="T2205" s="55" t="s">
        <v>1644</v>
      </c>
      <c r="U2205" s="55" t="s">
        <v>4242</v>
      </c>
      <c r="V2205" s="55" t="s">
        <v>1881</v>
      </c>
      <c r="W2205" s="55" t="s">
        <v>1644</v>
      </c>
      <c r="X2205" s="56"/>
      <c r="Y2205" s="55" t="s">
        <v>1644</v>
      </c>
      <c r="Z2205" s="56"/>
      <c r="AA2205" s="55" t="s">
        <v>1644</v>
      </c>
      <c r="AB2205" s="59">
        <v>53777722</v>
      </c>
      <c r="AC2205" s="55" t="s">
        <v>1554</v>
      </c>
      <c r="AD2205" s="55" t="s">
        <v>1644</v>
      </c>
      <c r="AE2205" s="58">
        <v>0</v>
      </c>
      <c r="AF2205" s="55" t="s">
        <v>1644</v>
      </c>
      <c r="AG2205" s="55" t="s">
        <v>1644</v>
      </c>
      <c r="AH2205" s="55" t="s">
        <v>1644</v>
      </c>
      <c r="AI2205" s="55" t="s">
        <v>1644</v>
      </c>
      <c r="AJ2205" s="55" t="s">
        <v>1644</v>
      </c>
      <c r="AK2205" s="55" t="s">
        <v>1644</v>
      </c>
      <c r="AL2205" s="55" t="s">
        <v>1644</v>
      </c>
      <c r="AM2205" s="55" t="s">
        <v>3861</v>
      </c>
      <c r="AN2205" s="55" t="s">
        <v>1644</v>
      </c>
      <c r="AO2205" t="s">
        <v>3842</v>
      </c>
    </row>
    <row r="2206" spans="1:41" x14ac:dyDescent="0.25">
      <c r="A2206" s="56">
        <v>45808</v>
      </c>
      <c r="B2206" s="92" t="s">
        <v>3124</v>
      </c>
      <c r="C2206" s="55" t="s">
        <v>4345</v>
      </c>
      <c r="D2206" s="55" t="s">
        <v>3859</v>
      </c>
      <c r="E2206" s="55" t="s">
        <v>89</v>
      </c>
      <c r="F2206" s="55">
        <v>50900050</v>
      </c>
      <c r="G2206" s="55" t="s">
        <v>498</v>
      </c>
      <c r="H2206" s="55" t="s">
        <v>89</v>
      </c>
      <c r="I2206" s="57">
        <v>10.82</v>
      </c>
      <c r="J2206" s="57">
        <v>10.82</v>
      </c>
      <c r="K2206" s="55" t="s">
        <v>4335</v>
      </c>
      <c r="L2206" s="55" t="s">
        <v>1644</v>
      </c>
      <c r="M2206" s="55" t="s">
        <v>4345</v>
      </c>
      <c r="N2206" s="56">
        <v>45808</v>
      </c>
      <c r="O2206" s="55" t="s">
        <v>1644</v>
      </c>
      <c r="P2206" s="55" t="s">
        <v>329</v>
      </c>
      <c r="Q2206" s="55" t="s">
        <v>330</v>
      </c>
      <c r="R2206" s="55" t="s">
        <v>1644</v>
      </c>
      <c r="S2206" s="55" t="s">
        <v>1644</v>
      </c>
      <c r="T2206" s="55" t="s">
        <v>1644</v>
      </c>
      <c r="U2206" s="55" t="s">
        <v>4225</v>
      </c>
      <c r="V2206" s="55" t="s">
        <v>1881</v>
      </c>
      <c r="W2206" s="55" t="s">
        <v>1644</v>
      </c>
      <c r="X2206" s="56"/>
      <c r="Y2206" s="55" t="s">
        <v>1644</v>
      </c>
      <c r="Z2206" s="56"/>
      <c r="AA2206" s="55" t="s">
        <v>1644</v>
      </c>
      <c r="AB2206" s="59">
        <v>155166</v>
      </c>
      <c r="AC2206" s="55" t="s">
        <v>1554</v>
      </c>
      <c r="AD2206" s="55" t="s">
        <v>1644</v>
      </c>
      <c r="AE2206" s="58">
        <v>0</v>
      </c>
      <c r="AF2206" s="55" t="s">
        <v>1644</v>
      </c>
      <c r="AG2206" s="55" t="s">
        <v>1644</v>
      </c>
      <c r="AH2206" s="55" t="s">
        <v>1644</v>
      </c>
      <c r="AI2206" s="55" t="s">
        <v>1644</v>
      </c>
      <c r="AJ2206" s="55" t="s">
        <v>1644</v>
      </c>
      <c r="AK2206" s="55" t="s">
        <v>1644</v>
      </c>
      <c r="AL2206" s="55" t="s">
        <v>1644</v>
      </c>
      <c r="AM2206" s="55" t="s">
        <v>3861</v>
      </c>
      <c r="AN2206" s="55" t="s">
        <v>1644</v>
      </c>
      <c r="AO2206" t="s">
        <v>3842</v>
      </c>
    </row>
    <row r="2207" spans="1:41" x14ac:dyDescent="0.25">
      <c r="A2207" s="56">
        <v>45808</v>
      </c>
      <c r="B2207" s="92" t="s">
        <v>3124</v>
      </c>
      <c r="C2207" s="55" t="s">
        <v>4345</v>
      </c>
      <c r="D2207" s="55" t="s">
        <v>3859</v>
      </c>
      <c r="E2207" s="55" t="s">
        <v>89</v>
      </c>
      <c r="F2207" s="55">
        <v>50900050</v>
      </c>
      <c r="G2207" s="55" t="s">
        <v>498</v>
      </c>
      <c r="H2207" s="55" t="s">
        <v>89</v>
      </c>
      <c r="I2207" s="57">
        <v>8.76</v>
      </c>
      <c r="J2207" s="57">
        <v>8.76</v>
      </c>
      <c r="K2207" s="55" t="s">
        <v>4335</v>
      </c>
      <c r="L2207" s="55" t="s">
        <v>1644</v>
      </c>
      <c r="M2207" s="55" t="s">
        <v>4345</v>
      </c>
      <c r="N2207" s="56">
        <v>45808</v>
      </c>
      <c r="O2207" s="55" t="s">
        <v>1644</v>
      </c>
      <c r="P2207" s="55" t="s">
        <v>329</v>
      </c>
      <c r="Q2207" s="55" t="s">
        <v>330</v>
      </c>
      <c r="R2207" s="55" t="s">
        <v>1644</v>
      </c>
      <c r="S2207" s="55" t="s">
        <v>1644</v>
      </c>
      <c r="T2207" s="55" t="s">
        <v>1644</v>
      </c>
      <c r="U2207" s="55" t="s">
        <v>4218</v>
      </c>
      <c r="V2207" s="55" t="s">
        <v>1881</v>
      </c>
      <c r="W2207" s="55" t="s">
        <v>1644</v>
      </c>
      <c r="X2207" s="56"/>
      <c r="Y2207" s="55" t="s">
        <v>1644</v>
      </c>
      <c r="Z2207" s="56"/>
      <c r="AA2207" s="55" t="s">
        <v>1644</v>
      </c>
      <c r="AB2207" s="59">
        <v>137031</v>
      </c>
      <c r="AC2207" s="55" t="s">
        <v>1554</v>
      </c>
      <c r="AD2207" s="55" t="s">
        <v>1644</v>
      </c>
      <c r="AE2207" s="58">
        <v>0</v>
      </c>
      <c r="AF2207" s="55" t="s">
        <v>1644</v>
      </c>
      <c r="AG2207" s="55" t="s">
        <v>1644</v>
      </c>
      <c r="AH2207" s="55" t="s">
        <v>1644</v>
      </c>
      <c r="AI2207" s="55" t="s">
        <v>1644</v>
      </c>
      <c r="AJ2207" s="55" t="s">
        <v>1644</v>
      </c>
      <c r="AK2207" s="55" t="s">
        <v>1644</v>
      </c>
      <c r="AL2207" s="55" t="s">
        <v>1644</v>
      </c>
      <c r="AM2207" s="55" t="s">
        <v>3861</v>
      </c>
      <c r="AN2207" s="55" t="s">
        <v>1644</v>
      </c>
      <c r="AO2207" t="s">
        <v>3842</v>
      </c>
    </row>
    <row r="2208" spans="1:41" x14ac:dyDescent="0.25">
      <c r="A2208" s="56">
        <v>45808</v>
      </c>
      <c r="B2208" s="92" t="s">
        <v>3124</v>
      </c>
      <c r="C2208" s="55" t="s">
        <v>4345</v>
      </c>
      <c r="D2208" s="55" t="s">
        <v>3859</v>
      </c>
      <c r="E2208" s="55" t="s">
        <v>89</v>
      </c>
      <c r="F2208" s="55">
        <v>50900050</v>
      </c>
      <c r="G2208" s="55" t="s">
        <v>498</v>
      </c>
      <c r="H2208" s="55" t="s">
        <v>89</v>
      </c>
      <c r="I2208" s="57">
        <v>6.84</v>
      </c>
      <c r="J2208" s="57">
        <v>6.84</v>
      </c>
      <c r="K2208" s="55" t="s">
        <v>4335</v>
      </c>
      <c r="L2208" s="55" t="s">
        <v>1644</v>
      </c>
      <c r="M2208" s="55" t="s">
        <v>4345</v>
      </c>
      <c r="N2208" s="56">
        <v>45808</v>
      </c>
      <c r="O2208" s="55" t="s">
        <v>1644</v>
      </c>
      <c r="P2208" s="55" t="s">
        <v>329</v>
      </c>
      <c r="Q2208" s="55" t="s">
        <v>330</v>
      </c>
      <c r="R2208" s="55" t="s">
        <v>1644</v>
      </c>
      <c r="S2208" s="55" t="s">
        <v>1644</v>
      </c>
      <c r="T2208" s="55" t="s">
        <v>1644</v>
      </c>
      <c r="U2208" s="55" t="s">
        <v>4219</v>
      </c>
      <c r="V2208" s="55" t="s">
        <v>1881</v>
      </c>
      <c r="W2208" s="55" t="s">
        <v>1644</v>
      </c>
      <c r="X2208" s="56"/>
      <c r="Y2208" s="55" t="s">
        <v>1644</v>
      </c>
      <c r="Z2208" s="56"/>
      <c r="AA2208" s="55" t="s">
        <v>1644</v>
      </c>
      <c r="AB2208" s="59">
        <v>106974</v>
      </c>
      <c r="AC2208" s="55" t="s">
        <v>1554</v>
      </c>
      <c r="AD2208" s="55" t="s">
        <v>1644</v>
      </c>
      <c r="AE2208" s="58">
        <v>0</v>
      </c>
      <c r="AF2208" s="55" t="s">
        <v>1644</v>
      </c>
      <c r="AG2208" s="55" t="s">
        <v>1644</v>
      </c>
      <c r="AH2208" s="55" t="s">
        <v>1644</v>
      </c>
      <c r="AI2208" s="55" t="s">
        <v>1644</v>
      </c>
      <c r="AJ2208" s="55" t="s">
        <v>1644</v>
      </c>
      <c r="AK2208" s="55" t="s">
        <v>1644</v>
      </c>
      <c r="AL2208" s="55" t="s">
        <v>1644</v>
      </c>
      <c r="AM2208" s="55" t="s">
        <v>3861</v>
      </c>
      <c r="AN2208" s="55" t="s">
        <v>1644</v>
      </c>
      <c r="AO2208" t="s">
        <v>3842</v>
      </c>
    </row>
    <row r="2209" spans="1:41" x14ac:dyDescent="0.25">
      <c r="A2209" s="56">
        <v>45808</v>
      </c>
      <c r="B2209" s="92" t="s">
        <v>3124</v>
      </c>
      <c r="C2209" s="55" t="s">
        <v>4345</v>
      </c>
      <c r="D2209" s="55" t="s">
        <v>3859</v>
      </c>
      <c r="E2209" s="55" t="s">
        <v>89</v>
      </c>
      <c r="F2209" s="55">
        <v>50900020</v>
      </c>
      <c r="G2209" s="55" t="s">
        <v>492</v>
      </c>
      <c r="H2209" s="55" t="s">
        <v>89</v>
      </c>
      <c r="I2209" s="57">
        <v>478.54</v>
      </c>
      <c r="J2209" s="57">
        <v>478.54</v>
      </c>
      <c r="K2209" s="55" t="s">
        <v>4335</v>
      </c>
      <c r="L2209" s="55" t="s">
        <v>1644</v>
      </c>
      <c r="M2209" s="55" t="s">
        <v>4345</v>
      </c>
      <c r="N2209" s="56">
        <v>45808</v>
      </c>
      <c r="O2209" s="55" t="s">
        <v>1644</v>
      </c>
      <c r="P2209" s="55" t="s">
        <v>329</v>
      </c>
      <c r="Q2209" s="55" t="s">
        <v>330</v>
      </c>
      <c r="R2209" s="55" t="s">
        <v>1644</v>
      </c>
      <c r="S2209" s="55" t="s">
        <v>1644</v>
      </c>
      <c r="T2209" s="55" t="s">
        <v>1644</v>
      </c>
      <c r="U2209" s="55" t="s">
        <v>4246</v>
      </c>
      <c r="V2209" s="55" t="s">
        <v>1881</v>
      </c>
      <c r="W2209" s="55" t="s">
        <v>1644</v>
      </c>
      <c r="X2209" s="56"/>
      <c r="Y2209" s="55" t="s">
        <v>1644</v>
      </c>
      <c r="Z2209" s="56"/>
      <c r="AA2209" s="55" t="s">
        <v>1644</v>
      </c>
      <c r="AB2209" s="59">
        <v>7414818</v>
      </c>
      <c r="AC2209" s="55" t="s">
        <v>1554</v>
      </c>
      <c r="AD2209" s="55" t="s">
        <v>1644</v>
      </c>
      <c r="AE2209" s="58">
        <v>0</v>
      </c>
      <c r="AF2209" s="55" t="s">
        <v>1644</v>
      </c>
      <c r="AG2209" s="55" t="s">
        <v>1644</v>
      </c>
      <c r="AH2209" s="55" t="s">
        <v>1644</v>
      </c>
      <c r="AI2209" s="55" t="s">
        <v>1644</v>
      </c>
      <c r="AJ2209" s="55" t="s">
        <v>1644</v>
      </c>
      <c r="AK2209" s="55" t="s">
        <v>1644</v>
      </c>
      <c r="AL2209" s="55" t="s">
        <v>1644</v>
      </c>
      <c r="AM2209" s="55" t="s">
        <v>3861</v>
      </c>
      <c r="AN2209" s="55" t="s">
        <v>1644</v>
      </c>
      <c r="AO2209" t="s">
        <v>3842</v>
      </c>
    </row>
    <row r="2210" spans="1:41" x14ac:dyDescent="0.25">
      <c r="A2210" s="56">
        <v>45808</v>
      </c>
      <c r="B2210" s="92" t="s">
        <v>3124</v>
      </c>
      <c r="C2210" s="55" t="s">
        <v>4346</v>
      </c>
      <c r="D2210" s="55" t="s">
        <v>3859</v>
      </c>
      <c r="E2210" s="55" t="s">
        <v>89</v>
      </c>
      <c r="F2210" s="55">
        <v>50900000</v>
      </c>
      <c r="G2210" s="55" t="s">
        <v>488</v>
      </c>
      <c r="H2210" s="55" t="s">
        <v>89</v>
      </c>
      <c r="I2210" s="57">
        <v>13.79</v>
      </c>
      <c r="J2210" s="57">
        <v>13.79</v>
      </c>
      <c r="K2210" s="55" t="s">
        <v>4335</v>
      </c>
      <c r="L2210" s="55" t="s">
        <v>1644</v>
      </c>
      <c r="M2210" s="55" t="s">
        <v>4346</v>
      </c>
      <c r="N2210" s="56">
        <v>45808</v>
      </c>
      <c r="O2210" s="55" t="s">
        <v>1644</v>
      </c>
      <c r="P2210" s="55" t="s">
        <v>329</v>
      </c>
      <c r="Q2210" s="55" t="s">
        <v>330</v>
      </c>
      <c r="R2210" s="55" t="s">
        <v>1644</v>
      </c>
      <c r="S2210" s="55" t="s">
        <v>1644</v>
      </c>
      <c r="T2210" s="55" t="s">
        <v>1644</v>
      </c>
      <c r="U2210" s="55" t="s">
        <v>4248</v>
      </c>
      <c r="V2210" s="55" t="s">
        <v>1881</v>
      </c>
      <c r="W2210" s="55" t="s">
        <v>1644</v>
      </c>
      <c r="X2210" s="56"/>
      <c r="Y2210" s="55" t="s">
        <v>1644</v>
      </c>
      <c r="Z2210" s="56"/>
      <c r="AA2210" s="55" t="s">
        <v>1644</v>
      </c>
      <c r="AB2210" s="59">
        <v>215096</v>
      </c>
      <c r="AC2210" s="55" t="s">
        <v>1554</v>
      </c>
      <c r="AD2210" s="55" t="s">
        <v>1644</v>
      </c>
      <c r="AE2210" s="58">
        <v>0</v>
      </c>
      <c r="AF2210" s="55" t="s">
        <v>1644</v>
      </c>
      <c r="AG2210" s="55" t="s">
        <v>1644</v>
      </c>
      <c r="AH2210" s="55" t="s">
        <v>1644</v>
      </c>
      <c r="AI2210" s="55" t="s">
        <v>1644</v>
      </c>
      <c r="AJ2210" s="55" t="s">
        <v>1644</v>
      </c>
      <c r="AK2210" s="55" t="s">
        <v>1644</v>
      </c>
      <c r="AL2210" s="55" t="s">
        <v>1644</v>
      </c>
      <c r="AM2210" s="55" t="s">
        <v>3861</v>
      </c>
      <c r="AN2210" s="55" t="s">
        <v>1644</v>
      </c>
      <c r="AO2210" t="s">
        <v>3842</v>
      </c>
    </row>
    <row r="2211" spans="1:41" x14ac:dyDescent="0.25">
      <c r="A2211" s="56">
        <v>45808</v>
      </c>
      <c r="B2211" s="92" t="s">
        <v>3124</v>
      </c>
      <c r="C2211" s="55" t="s">
        <v>4346</v>
      </c>
      <c r="D2211" s="55" t="s">
        <v>3859</v>
      </c>
      <c r="E2211" s="55" t="s">
        <v>89</v>
      </c>
      <c r="F2211" s="55">
        <v>50900010</v>
      </c>
      <c r="G2211" s="55" t="s">
        <v>490</v>
      </c>
      <c r="H2211" s="55" t="s">
        <v>89</v>
      </c>
      <c r="I2211" s="57">
        <v>1.43</v>
      </c>
      <c r="J2211" s="57">
        <v>1.43</v>
      </c>
      <c r="K2211" s="55" t="s">
        <v>4335</v>
      </c>
      <c r="L2211" s="55" t="s">
        <v>1644</v>
      </c>
      <c r="M2211" s="55" t="s">
        <v>4346</v>
      </c>
      <c r="N2211" s="56">
        <v>45808</v>
      </c>
      <c r="O2211" s="55" t="s">
        <v>1644</v>
      </c>
      <c r="P2211" s="55" t="s">
        <v>329</v>
      </c>
      <c r="Q2211" s="55" t="s">
        <v>330</v>
      </c>
      <c r="R2211" s="55" t="s">
        <v>1644</v>
      </c>
      <c r="S2211" s="55" t="s">
        <v>1644</v>
      </c>
      <c r="T2211" s="55" t="s">
        <v>1644</v>
      </c>
      <c r="U2211" s="55" t="s">
        <v>4263</v>
      </c>
      <c r="V2211" s="55" t="s">
        <v>1718</v>
      </c>
      <c r="W2211" s="55" t="s">
        <v>1644</v>
      </c>
      <c r="X2211" s="56"/>
      <c r="Y2211" s="55" t="s">
        <v>1644</v>
      </c>
      <c r="Z2211" s="56"/>
      <c r="AA2211" s="55" t="s">
        <v>1644</v>
      </c>
      <c r="AB2211" s="59">
        <v>26856</v>
      </c>
      <c r="AC2211" s="55" t="s">
        <v>1554</v>
      </c>
      <c r="AD2211" s="55" t="s">
        <v>1644</v>
      </c>
      <c r="AE2211" s="58">
        <v>0</v>
      </c>
      <c r="AF2211" s="55" t="s">
        <v>1644</v>
      </c>
      <c r="AG2211" s="55" t="s">
        <v>1644</v>
      </c>
      <c r="AH2211" s="55" t="s">
        <v>1644</v>
      </c>
      <c r="AI2211" s="55" t="s">
        <v>1644</v>
      </c>
      <c r="AJ2211" s="55" t="s">
        <v>1644</v>
      </c>
      <c r="AK2211" s="55" t="s">
        <v>1644</v>
      </c>
      <c r="AL2211" s="55" t="s">
        <v>1644</v>
      </c>
      <c r="AM2211" s="55" t="s">
        <v>3861</v>
      </c>
      <c r="AN2211" s="55" t="s">
        <v>1644</v>
      </c>
      <c r="AO2211" t="s">
        <v>3842</v>
      </c>
    </row>
    <row r="2212" spans="1:41" x14ac:dyDescent="0.25">
      <c r="A2212" s="56">
        <v>45808</v>
      </c>
      <c r="B2212" s="92" t="s">
        <v>3124</v>
      </c>
      <c r="C2212" s="55" t="s">
        <v>4346</v>
      </c>
      <c r="D2212" s="55" t="s">
        <v>3859</v>
      </c>
      <c r="E2212" s="55" t="s">
        <v>89</v>
      </c>
      <c r="F2212" s="55">
        <v>50900010</v>
      </c>
      <c r="G2212" s="55" t="s">
        <v>490</v>
      </c>
      <c r="H2212" s="55" t="s">
        <v>89</v>
      </c>
      <c r="I2212" s="57">
        <v>0</v>
      </c>
      <c r="J2212" s="57">
        <v>0</v>
      </c>
      <c r="K2212" s="55" t="s">
        <v>4335</v>
      </c>
      <c r="L2212" s="55" t="s">
        <v>1644</v>
      </c>
      <c r="M2212" s="55" t="s">
        <v>4346</v>
      </c>
      <c r="N2212" s="56">
        <v>45808</v>
      </c>
      <c r="O2212" s="55" t="s">
        <v>1644</v>
      </c>
      <c r="P2212" s="55" t="s">
        <v>4042</v>
      </c>
      <c r="Q2212" s="55" t="s">
        <v>4043</v>
      </c>
      <c r="R2212" s="55" t="s">
        <v>1644</v>
      </c>
      <c r="S2212" s="55" t="s">
        <v>1644</v>
      </c>
      <c r="T2212" s="55" t="s">
        <v>1644</v>
      </c>
      <c r="U2212" s="55" t="s">
        <v>4265</v>
      </c>
      <c r="V2212" s="55" t="s">
        <v>1881</v>
      </c>
      <c r="W2212" s="55" t="s">
        <v>1644</v>
      </c>
      <c r="X2212" s="56"/>
      <c r="Y2212" s="55" t="s">
        <v>1644</v>
      </c>
      <c r="Z2212" s="56"/>
      <c r="AA2212" s="55" t="s">
        <v>1644</v>
      </c>
      <c r="AB2212" s="59">
        <v>1</v>
      </c>
      <c r="AC2212" s="55" t="s">
        <v>1554</v>
      </c>
      <c r="AD2212" s="55" t="s">
        <v>1644</v>
      </c>
      <c r="AE2212" s="58">
        <v>0</v>
      </c>
      <c r="AF2212" s="55" t="s">
        <v>1644</v>
      </c>
      <c r="AG2212" s="55" t="s">
        <v>1644</v>
      </c>
      <c r="AH2212" s="55" t="s">
        <v>1644</v>
      </c>
      <c r="AI2212" s="55" t="s">
        <v>1644</v>
      </c>
      <c r="AJ2212" s="55" t="s">
        <v>1644</v>
      </c>
      <c r="AK2212" s="55" t="s">
        <v>1644</v>
      </c>
      <c r="AL2212" s="55" t="s">
        <v>1644</v>
      </c>
      <c r="AM2212" s="55" t="s">
        <v>3861</v>
      </c>
      <c r="AN2212" s="55" t="s">
        <v>1644</v>
      </c>
      <c r="AO2212" t="s">
        <v>4371</v>
      </c>
    </row>
    <row r="2213" spans="1:41" x14ac:dyDescent="0.25">
      <c r="A2213" s="56">
        <v>45808</v>
      </c>
      <c r="B2213" s="92" t="s">
        <v>3124</v>
      </c>
      <c r="C2213" s="55" t="s">
        <v>4346</v>
      </c>
      <c r="D2213" s="55" t="s">
        <v>3859</v>
      </c>
      <c r="E2213" s="55" t="s">
        <v>89</v>
      </c>
      <c r="F2213" s="55">
        <v>50900010</v>
      </c>
      <c r="G2213" s="55" t="s">
        <v>490</v>
      </c>
      <c r="H2213" s="55" t="s">
        <v>89</v>
      </c>
      <c r="I2213" s="57">
        <v>16539.32</v>
      </c>
      <c r="J2213" s="57">
        <v>16539.32</v>
      </c>
      <c r="K2213" s="55" t="s">
        <v>4335</v>
      </c>
      <c r="L2213" s="55" t="s">
        <v>1644</v>
      </c>
      <c r="M2213" s="55" t="s">
        <v>4346</v>
      </c>
      <c r="N2213" s="56">
        <v>45808</v>
      </c>
      <c r="O2213" s="55" t="s">
        <v>1644</v>
      </c>
      <c r="P2213" s="55" t="s">
        <v>329</v>
      </c>
      <c r="Q2213" s="55" t="s">
        <v>330</v>
      </c>
      <c r="R2213" s="55" t="s">
        <v>1644</v>
      </c>
      <c r="S2213" s="55" t="s">
        <v>1644</v>
      </c>
      <c r="T2213" s="55" t="s">
        <v>1644</v>
      </c>
      <c r="U2213" s="55" t="s">
        <v>4250</v>
      </c>
      <c r="V2213" s="55" t="s">
        <v>1881</v>
      </c>
      <c r="W2213" s="55" t="s">
        <v>1644</v>
      </c>
      <c r="X2213" s="56"/>
      <c r="Y2213" s="55" t="s">
        <v>1644</v>
      </c>
      <c r="Z2213" s="56"/>
      <c r="AA2213" s="55" t="s">
        <v>1644</v>
      </c>
      <c r="AB2213" s="59">
        <v>277991527</v>
      </c>
      <c r="AC2213" s="55" t="s">
        <v>1554</v>
      </c>
      <c r="AD2213" s="55" t="s">
        <v>1644</v>
      </c>
      <c r="AE2213" s="58">
        <v>0</v>
      </c>
      <c r="AF2213" s="55" t="s">
        <v>1644</v>
      </c>
      <c r="AG2213" s="55" t="s">
        <v>1644</v>
      </c>
      <c r="AH2213" s="55" t="s">
        <v>1644</v>
      </c>
      <c r="AI2213" s="55" t="s">
        <v>1644</v>
      </c>
      <c r="AJ2213" s="55" t="s">
        <v>1644</v>
      </c>
      <c r="AK2213" s="55" t="s">
        <v>1644</v>
      </c>
      <c r="AL2213" s="55" t="s">
        <v>1644</v>
      </c>
      <c r="AM2213" s="55" t="s">
        <v>3861</v>
      </c>
      <c r="AN2213" s="55" t="s">
        <v>1644</v>
      </c>
      <c r="AO2213" t="s">
        <v>3842</v>
      </c>
    </row>
    <row r="2214" spans="1:41" x14ac:dyDescent="0.25">
      <c r="A2214" s="56">
        <v>45808</v>
      </c>
      <c r="B2214" s="92" t="s">
        <v>3124</v>
      </c>
      <c r="C2214" s="55" t="s">
        <v>4346</v>
      </c>
      <c r="D2214" s="55" t="s">
        <v>3859</v>
      </c>
      <c r="E2214" s="55" t="s">
        <v>89</v>
      </c>
      <c r="F2214" s="55">
        <v>50900010</v>
      </c>
      <c r="G2214" s="55" t="s">
        <v>490</v>
      </c>
      <c r="H2214" s="55" t="s">
        <v>89</v>
      </c>
      <c r="I2214" s="57">
        <v>14.7</v>
      </c>
      <c r="J2214" s="57">
        <v>14.7</v>
      </c>
      <c r="K2214" s="55" t="s">
        <v>4335</v>
      </c>
      <c r="L2214" s="55" t="s">
        <v>1644</v>
      </c>
      <c r="M2214" s="55" t="s">
        <v>4346</v>
      </c>
      <c r="N2214" s="56">
        <v>45808</v>
      </c>
      <c r="O2214" s="55" t="s">
        <v>1644</v>
      </c>
      <c r="P2214" s="55" t="s">
        <v>329</v>
      </c>
      <c r="Q2214" s="55" t="s">
        <v>330</v>
      </c>
      <c r="R2214" s="55" t="s">
        <v>1644</v>
      </c>
      <c r="S2214" s="55" t="s">
        <v>1644</v>
      </c>
      <c r="T2214" s="55" t="s">
        <v>1644</v>
      </c>
      <c r="U2214" s="55" t="s">
        <v>4254</v>
      </c>
      <c r="V2214" s="55" t="s">
        <v>1718</v>
      </c>
      <c r="W2214" s="55" t="s">
        <v>1644</v>
      </c>
      <c r="X2214" s="56"/>
      <c r="Y2214" s="55" t="s">
        <v>1644</v>
      </c>
      <c r="Z2214" s="56"/>
      <c r="AA2214" s="55" t="s">
        <v>1644</v>
      </c>
      <c r="AB2214" s="59">
        <v>276907</v>
      </c>
      <c r="AC2214" s="55" t="s">
        <v>1554</v>
      </c>
      <c r="AD2214" s="55" t="s">
        <v>1644</v>
      </c>
      <c r="AE2214" s="58">
        <v>0</v>
      </c>
      <c r="AF2214" s="55" t="s">
        <v>1644</v>
      </c>
      <c r="AG2214" s="55" t="s">
        <v>1644</v>
      </c>
      <c r="AH2214" s="55" t="s">
        <v>1644</v>
      </c>
      <c r="AI2214" s="55" t="s">
        <v>1644</v>
      </c>
      <c r="AJ2214" s="55" t="s">
        <v>1644</v>
      </c>
      <c r="AK2214" s="55" t="s">
        <v>1644</v>
      </c>
      <c r="AL2214" s="55" t="s">
        <v>1644</v>
      </c>
      <c r="AM2214" s="55" t="s">
        <v>3861</v>
      </c>
      <c r="AN2214" s="55" t="s">
        <v>1644</v>
      </c>
      <c r="AO2214" t="s">
        <v>3842</v>
      </c>
    </row>
    <row r="2215" spans="1:41" x14ac:dyDescent="0.25">
      <c r="A2215" s="56">
        <v>45808</v>
      </c>
      <c r="B2215" s="92" t="s">
        <v>3124</v>
      </c>
      <c r="C2215" s="55" t="s">
        <v>4346</v>
      </c>
      <c r="D2215" s="55" t="s">
        <v>3859</v>
      </c>
      <c r="E2215" s="55" t="s">
        <v>89</v>
      </c>
      <c r="F2215" s="55">
        <v>50900000</v>
      </c>
      <c r="G2215" s="55" t="s">
        <v>488</v>
      </c>
      <c r="H2215" s="55" t="s">
        <v>89</v>
      </c>
      <c r="I2215" s="57">
        <v>9406.74</v>
      </c>
      <c r="J2215" s="57">
        <v>9406.74</v>
      </c>
      <c r="K2215" s="55" t="s">
        <v>4335</v>
      </c>
      <c r="L2215" s="55" t="s">
        <v>1644</v>
      </c>
      <c r="M2215" s="55" t="s">
        <v>4346</v>
      </c>
      <c r="N2215" s="56">
        <v>45808</v>
      </c>
      <c r="O2215" s="55" t="s">
        <v>1644</v>
      </c>
      <c r="P2215" s="55" t="s">
        <v>329</v>
      </c>
      <c r="Q2215" s="55" t="s">
        <v>330</v>
      </c>
      <c r="R2215" s="55" t="s">
        <v>1644</v>
      </c>
      <c r="S2215" s="55" t="s">
        <v>1644</v>
      </c>
      <c r="T2215" s="55" t="s">
        <v>1644</v>
      </c>
      <c r="U2215" s="55" t="s">
        <v>4253</v>
      </c>
      <c r="V2215" s="55" t="s">
        <v>1881</v>
      </c>
      <c r="W2215" s="55" t="s">
        <v>1644</v>
      </c>
      <c r="X2215" s="56"/>
      <c r="Y2215" s="55" t="s">
        <v>1644</v>
      </c>
      <c r="Z2215" s="56"/>
      <c r="AA2215" s="55" t="s">
        <v>1644</v>
      </c>
      <c r="AB2215" s="59">
        <v>146209097</v>
      </c>
      <c r="AC2215" s="55" t="s">
        <v>1554</v>
      </c>
      <c r="AD2215" s="55" t="s">
        <v>1644</v>
      </c>
      <c r="AE2215" s="58">
        <v>0</v>
      </c>
      <c r="AF2215" s="55" t="s">
        <v>1644</v>
      </c>
      <c r="AG2215" s="55" t="s">
        <v>1644</v>
      </c>
      <c r="AH2215" s="55" t="s">
        <v>1644</v>
      </c>
      <c r="AI2215" s="55" t="s">
        <v>1644</v>
      </c>
      <c r="AJ2215" s="55" t="s">
        <v>1644</v>
      </c>
      <c r="AK2215" s="55" t="s">
        <v>1644</v>
      </c>
      <c r="AL2215" s="55" t="s">
        <v>1644</v>
      </c>
      <c r="AM2215" s="55" t="s">
        <v>3861</v>
      </c>
      <c r="AN2215" s="55" t="s">
        <v>1644</v>
      </c>
      <c r="AO2215" t="s">
        <v>3842</v>
      </c>
    </row>
    <row r="2216" spans="1:41" x14ac:dyDescent="0.25">
      <c r="A2216" s="56">
        <v>45808</v>
      </c>
      <c r="B2216" s="92" t="s">
        <v>3124</v>
      </c>
      <c r="C2216" s="55" t="s">
        <v>4346</v>
      </c>
      <c r="D2216" s="55" t="s">
        <v>3859</v>
      </c>
      <c r="E2216" s="55" t="s">
        <v>89</v>
      </c>
      <c r="F2216" s="55">
        <v>50900000</v>
      </c>
      <c r="G2216" s="55" t="s">
        <v>488</v>
      </c>
      <c r="H2216" s="55" t="s">
        <v>89</v>
      </c>
      <c r="I2216" s="57">
        <v>282.58</v>
      </c>
      <c r="J2216" s="57">
        <v>282.58</v>
      </c>
      <c r="K2216" s="55" t="s">
        <v>4335</v>
      </c>
      <c r="L2216" s="55" t="s">
        <v>1644</v>
      </c>
      <c r="M2216" s="55" t="s">
        <v>4346</v>
      </c>
      <c r="N2216" s="56">
        <v>45808</v>
      </c>
      <c r="O2216" s="55" t="s">
        <v>1644</v>
      </c>
      <c r="P2216" s="55" t="s">
        <v>329</v>
      </c>
      <c r="Q2216" s="55" t="s">
        <v>330</v>
      </c>
      <c r="R2216" s="55" t="s">
        <v>1644</v>
      </c>
      <c r="S2216" s="55" t="s">
        <v>1644</v>
      </c>
      <c r="T2216" s="55" t="s">
        <v>1644</v>
      </c>
      <c r="U2216" s="55" t="s">
        <v>4249</v>
      </c>
      <c r="V2216" s="55" t="s">
        <v>1881</v>
      </c>
      <c r="W2216" s="55" t="s">
        <v>1644</v>
      </c>
      <c r="X2216" s="56"/>
      <c r="Y2216" s="55" t="s">
        <v>1644</v>
      </c>
      <c r="Z2216" s="56"/>
      <c r="AA2216" s="55" t="s">
        <v>1644</v>
      </c>
      <c r="AB2216" s="59">
        <v>4388182</v>
      </c>
      <c r="AC2216" s="55" t="s">
        <v>1554</v>
      </c>
      <c r="AD2216" s="55" t="s">
        <v>1644</v>
      </c>
      <c r="AE2216" s="58">
        <v>0</v>
      </c>
      <c r="AF2216" s="55" t="s">
        <v>1644</v>
      </c>
      <c r="AG2216" s="55" t="s">
        <v>1644</v>
      </c>
      <c r="AH2216" s="55" t="s">
        <v>1644</v>
      </c>
      <c r="AI2216" s="55" t="s">
        <v>1644</v>
      </c>
      <c r="AJ2216" s="55" t="s">
        <v>1644</v>
      </c>
      <c r="AK2216" s="55" t="s">
        <v>1644</v>
      </c>
      <c r="AL2216" s="55" t="s">
        <v>1644</v>
      </c>
      <c r="AM2216" s="55" t="s">
        <v>3861</v>
      </c>
      <c r="AN2216" s="55" t="s">
        <v>1644</v>
      </c>
      <c r="AO2216" t="s">
        <v>3842</v>
      </c>
    </row>
    <row r="2217" spans="1:41" x14ac:dyDescent="0.25">
      <c r="A2217" s="56">
        <v>45808</v>
      </c>
      <c r="B2217" s="92" t="s">
        <v>3124</v>
      </c>
      <c r="C2217" s="55" t="s">
        <v>4346</v>
      </c>
      <c r="D2217" s="55" t="s">
        <v>3859</v>
      </c>
      <c r="E2217" s="55" t="s">
        <v>89</v>
      </c>
      <c r="F2217" s="55">
        <v>50900010</v>
      </c>
      <c r="G2217" s="55" t="s">
        <v>490</v>
      </c>
      <c r="H2217" s="55" t="s">
        <v>89</v>
      </c>
      <c r="I2217" s="57">
        <v>0.46</v>
      </c>
      <c r="J2217" s="57">
        <v>0.46</v>
      </c>
      <c r="K2217" s="55" t="s">
        <v>4335</v>
      </c>
      <c r="L2217" s="55" t="s">
        <v>1644</v>
      </c>
      <c r="M2217" s="55" t="s">
        <v>4346</v>
      </c>
      <c r="N2217" s="56">
        <v>45808</v>
      </c>
      <c r="O2217" s="55" t="s">
        <v>1644</v>
      </c>
      <c r="P2217" s="55" t="s">
        <v>329</v>
      </c>
      <c r="Q2217" s="55" t="s">
        <v>330</v>
      </c>
      <c r="R2217" s="55" t="s">
        <v>1644</v>
      </c>
      <c r="S2217" s="55" t="s">
        <v>1644</v>
      </c>
      <c r="T2217" s="55" t="s">
        <v>1644</v>
      </c>
      <c r="U2217" s="55" t="s">
        <v>4257</v>
      </c>
      <c r="V2217" s="55" t="s">
        <v>1718</v>
      </c>
      <c r="W2217" s="55" t="s">
        <v>1644</v>
      </c>
      <c r="X2217" s="56"/>
      <c r="Y2217" s="55" t="s">
        <v>1644</v>
      </c>
      <c r="Z2217" s="56"/>
      <c r="AA2217" s="55" t="s">
        <v>1644</v>
      </c>
      <c r="AB2217" s="59">
        <v>8721</v>
      </c>
      <c r="AC2217" s="55" t="s">
        <v>1554</v>
      </c>
      <c r="AD2217" s="55" t="s">
        <v>1644</v>
      </c>
      <c r="AE2217" s="58">
        <v>0</v>
      </c>
      <c r="AF2217" s="55" t="s">
        <v>1644</v>
      </c>
      <c r="AG2217" s="55" t="s">
        <v>1644</v>
      </c>
      <c r="AH2217" s="55" t="s">
        <v>1644</v>
      </c>
      <c r="AI2217" s="55" t="s">
        <v>1644</v>
      </c>
      <c r="AJ2217" s="55" t="s">
        <v>1644</v>
      </c>
      <c r="AK2217" s="55" t="s">
        <v>1644</v>
      </c>
      <c r="AL2217" s="55" t="s">
        <v>1644</v>
      </c>
      <c r="AM2217" s="55" t="s">
        <v>3861</v>
      </c>
      <c r="AN2217" s="55" t="s">
        <v>1644</v>
      </c>
      <c r="AO2217" t="s">
        <v>3842</v>
      </c>
    </row>
    <row r="2218" spans="1:41" x14ac:dyDescent="0.25">
      <c r="A2218" s="56">
        <v>45808</v>
      </c>
      <c r="B2218" s="92" t="s">
        <v>3124</v>
      </c>
      <c r="C2218" s="55" t="s">
        <v>4346</v>
      </c>
      <c r="D2218" s="55" t="s">
        <v>3859</v>
      </c>
      <c r="E2218" s="55" t="s">
        <v>89</v>
      </c>
      <c r="F2218" s="55">
        <v>50900010</v>
      </c>
      <c r="G2218" s="55" t="s">
        <v>490</v>
      </c>
      <c r="H2218" s="55" t="s">
        <v>89</v>
      </c>
      <c r="I2218" s="57">
        <v>0.96</v>
      </c>
      <c r="J2218" s="57">
        <v>0.96</v>
      </c>
      <c r="K2218" s="55" t="s">
        <v>4335</v>
      </c>
      <c r="L2218" s="55" t="s">
        <v>1644</v>
      </c>
      <c r="M2218" s="55" t="s">
        <v>4346</v>
      </c>
      <c r="N2218" s="56">
        <v>45808</v>
      </c>
      <c r="O2218" s="55" t="s">
        <v>1644</v>
      </c>
      <c r="P2218" s="55" t="s">
        <v>329</v>
      </c>
      <c r="Q2218" s="55" t="s">
        <v>330</v>
      </c>
      <c r="R2218" s="55" t="s">
        <v>1644</v>
      </c>
      <c r="S2218" s="55" t="s">
        <v>1644</v>
      </c>
      <c r="T2218" s="55" t="s">
        <v>1644</v>
      </c>
      <c r="U2218" s="55" t="s">
        <v>4260</v>
      </c>
      <c r="V2218" s="55" t="s">
        <v>1718</v>
      </c>
      <c r="W2218" s="55" t="s">
        <v>1644</v>
      </c>
      <c r="X2218" s="56"/>
      <c r="Y2218" s="55" t="s">
        <v>1644</v>
      </c>
      <c r="Z2218" s="56"/>
      <c r="AA2218" s="55" t="s">
        <v>1644</v>
      </c>
      <c r="AB2218" s="59">
        <v>18240</v>
      </c>
      <c r="AC2218" s="55" t="s">
        <v>1554</v>
      </c>
      <c r="AD2218" s="55" t="s">
        <v>1644</v>
      </c>
      <c r="AE2218" s="58">
        <v>0</v>
      </c>
      <c r="AF2218" s="55" t="s">
        <v>1644</v>
      </c>
      <c r="AG2218" s="55" t="s">
        <v>1644</v>
      </c>
      <c r="AH2218" s="55" t="s">
        <v>1644</v>
      </c>
      <c r="AI2218" s="55" t="s">
        <v>1644</v>
      </c>
      <c r="AJ2218" s="55" t="s">
        <v>1644</v>
      </c>
      <c r="AK2218" s="55" t="s">
        <v>1644</v>
      </c>
      <c r="AL2218" s="55" t="s">
        <v>1644</v>
      </c>
      <c r="AM2218" s="55" t="s">
        <v>3861</v>
      </c>
      <c r="AN2218" s="55" t="s">
        <v>1644</v>
      </c>
      <c r="AO2218" t="s">
        <v>3842</v>
      </c>
    </row>
    <row r="2219" spans="1:41" x14ac:dyDescent="0.25">
      <c r="A2219" s="56">
        <v>45808</v>
      </c>
      <c r="B2219" s="92" t="s">
        <v>3124</v>
      </c>
      <c r="C2219" s="55" t="s">
        <v>4346</v>
      </c>
      <c r="D2219" s="55" t="s">
        <v>3859</v>
      </c>
      <c r="E2219" s="55" t="s">
        <v>89</v>
      </c>
      <c r="F2219" s="55">
        <v>50900010</v>
      </c>
      <c r="G2219" s="55" t="s">
        <v>490</v>
      </c>
      <c r="H2219" s="55" t="s">
        <v>89</v>
      </c>
      <c r="I2219" s="57">
        <v>13669.51</v>
      </c>
      <c r="J2219" s="57">
        <v>13669.51</v>
      </c>
      <c r="K2219" s="55" t="s">
        <v>4335</v>
      </c>
      <c r="L2219" s="55" t="s">
        <v>1644</v>
      </c>
      <c r="M2219" s="55" t="s">
        <v>4346</v>
      </c>
      <c r="N2219" s="56">
        <v>45808</v>
      </c>
      <c r="O2219" s="55" t="s">
        <v>1644</v>
      </c>
      <c r="P2219" s="55" t="s">
        <v>329</v>
      </c>
      <c r="Q2219" s="55" t="s">
        <v>330</v>
      </c>
      <c r="R2219" s="55" t="s">
        <v>1644</v>
      </c>
      <c r="S2219" s="55" t="s">
        <v>1644</v>
      </c>
      <c r="T2219" s="55" t="s">
        <v>1644</v>
      </c>
      <c r="U2219" s="55" t="s">
        <v>4267</v>
      </c>
      <c r="V2219" s="55" t="s">
        <v>1881</v>
      </c>
      <c r="W2219" s="55" t="s">
        <v>1644</v>
      </c>
      <c r="X2219" s="56"/>
      <c r="Y2219" s="55" t="s">
        <v>1644</v>
      </c>
      <c r="Z2219" s="56"/>
      <c r="AA2219" s="55" t="s">
        <v>1644</v>
      </c>
      <c r="AB2219" s="59">
        <v>231175552</v>
      </c>
      <c r="AC2219" s="55" t="s">
        <v>1554</v>
      </c>
      <c r="AD2219" s="55" t="s">
        <v>1644</v>
      </c>
      <c r="AE2219" s="58">
        <v>0</v>
      </c>
      <c r="AF2219" s="55" t="s">
        <v>1644</v>
      </c>
      <c r="AG2219" s="55" t="s">
        <v>1644</v>
      </c>
      <c r="AH2219" s="55" t="s">
        <v>1644</v>
      </c>
      <c r="AI2219" s="55" t="s">
        <v>1644</v>
      </c>
      <c r="AJ2219" s="55" t="s">
        <v>1644</v>
      </c>
      <c r="AK2219" s="55" t="s">
        <v>1644</v>
      </c>
      <c r="AL2219" s="55" t="s">
        <v>1644</v>
      </c>
      <c r="AM2219" s="55" t="s">
        <v>3861</v>
      </c>
      <c r="AN2219" s="55" t="s">
        <v>1644</v>
      </c>
      <c r="AO2219" t="s">
        <v>3842</v>
      </c>
    </row>
    <row r="2220" spans="1:41" x14ac:dyDescent="0.25">
      <c r="A2220" s="56">
        <v>45808</v>
      </c>
      <c r="B2220" s="92" t="s">
        <v>3124</v>
      </c>
      <c r="C2220" s="55" t="s">
        <v>4346</v>
      </c>
      <c r="D2220" s="55" t="s">
        <v>3859</v>
      </c>
      <c r="E2220" s="55" t="s">
        <v>89</v>
      </c>
      <c r="F2220" s="55">
        <v>50900000</v>
      </c>
      <c r="G2220" s="55" t="s">
        <v>488</v>
      </c>
      <c r="H2220" s="55" t="s">
        <v>89</v>
      </c>
      <c r="I2220" s="57">
        <v>0.01</v>
      </c>
      <c r="J2220" s="57">
        <v>0.01</v>
      </c>
      <c r="K2220" s="55" t="s">
        <v>4335</v>
      </c>
      <c r="L2220" s="55" t="s">
        <v>1644</v>
      </c>
      <c r="M2220" s="55" t="s">
        <v>4346</v>
      </c>
      <c r="N2220" s="56">
        <v>45808</v>
      </c>
      <c r="O2220" s="55" t="s">
        <v>1644</v>
      </c>
      <c r="P2220" s="55" t="s">
        <v>329</v>
      </c>
      <c r="Q2220" s="55" t="s">
        <v>330</v>
      </c>
      <c r="R2220" s="55" t="s">
        <v>1644</v>
      </c>
      <c r="S2220" s="55" t="s">
        <v>1644</v>
      </c>
      <c r="T2220" s="55" t="s">
        <v>1644</v>
      </c>
      <c r="U2220" s="55" t="s">
        <v>4256</v>
      </c>
      <c r="V2220" s="55" t="s">
        <v>1718</v>
      </c>
      <c r="W2220" s="55" t="s">
        <v>1644</v>
      </c>
      <c r="X2220" s="56"/>
      <c r="Y2220" s="55" t="s">
        <v>1644</v>
      </c>
      <c r="Z2220" s="56"/>
      <c r="AA2220" s="55" t="s">
        <v>1644</v>
      </c>
      <c r="AB2220" s="59">
        <v>214</v>
      </c>
      <c r="AC2220" s="55" t="s">
        <v>1554</v>
      </c>
      <c r="AD2220" s="55" t="s">
        <v>1644</v>
      </c>
      <c r="AE2220" s="58">
        <v>0</v>
      </c>
      <c r="AF2220" s="55" t="s">
        <v>1644</v>
      </c>
      <c r="AG2220" s="55" t="s">
        <v>1644</v>
      </c>
      <c r="AH2220" s="55" t="s">
        <v>1644</v>
      </c>
      <c r="AI2220" s="55" t="s">
        <v>1644</v>
      </c>
      <c r="AJ2220" s="55" t="s">
        <v>1644</v>
      </c>
      <c r="AK2220" s="55" t="s">
        <v>1644</v>
      </c>
      <c r="AL2220" s="55" t="s">
        <v>1644</v>
      </c>
      <c r="AM2220" s="55" t="s">
        <v>3861</v>
      </c>
      <c r="AN2220" s="55" t="s">
        <v>1644</v>
      </c>
      <c r="AO2220" t="s">
        <v>3842</v>
      </c>
    </row>
    <row r="2221" spans="1:41" x14ac:dyDescent="0.25">
      <c r="A2221" s="56">
        <v>45808</v>
      </c>
      <c r="B2221" s="92" t="s">
        <v>3124</v>
      </c>
      <c r="C2221" s="55" t="s">
        <v>4346</v>
      </c>
      <c r="D2221" s="55" t="s">
        <v>3859</v>
      </c>
      <c r="E2221" s="55" t="s">
        <v>89</v>
      </c>
      <c r="F2221" s="55">
        <v>50900010</v>
      </c>
      <c r="G2221" s="55" t="s">
        <v>490</v>
      </c>
      <c r="H2221" s="55" t="s">
        <v>89</v>
      </c>
      <c r="I2221" s="57">
        <v>1.61</v>
      </c>
      <c r="J2221" s="57">
        <v>1.61</v>
      </c>
      <c r="K2221" s="55" t="s">
        <v>4335</v>
      </c>
      <c r="L2221" s="55" t="s">
        <v>1644</v>
      </c>
      <c r="M2221" s="55" t="s">
        <v>4346</v>
      </c>
      <c r="N2221" s="56">
        <v>45808</v>
      </c>
      <c r="O2221" s="55" t="s">
        <v>1644</v>
      </c>
      <c r="P2221" s="55" t="s">
        <v>329</v>
      </c>
      <c r="Q2221" s="55" t="s">
        <v>330</v>
      </c>
      <c r="R2221" s="55" t="s">
        <v>1644</v>
      </c>
      <c r="S2221" s="55" t="s">
        <v>1644</v>
      </c>
      <c r="T2221" s="55" t="s">
        <v>1644</v>
      </c>
      <c r="U2221" s="55" t="s">
        <v>4252</v>
      </c>
      <c r="V2221" s="55" t="s">
        <v>1718</v>
      </c>
      <c r="W2221" s="55" t="s">
        <v>1644</v>
      </c>
      <c r="X2221" s="56"/>
      <c r="Y2221" s="55" t="s">
        <v>1644</v>
      </c>
      <c r="Z2221" s="56"/>
      <c r="AA2221" s="55" t="s">
        <v>1644</v>
      </c>
      <c r="AB2221" s="59">
        <v>30269</v>
      </c>
      <c r="AC2221" s="55" t="s">
        <v>1554</v>
      </c>
      <c r="AD2221" s="55" t="s">
        <v>1644</v>
      </c>
      <c r="AE2221" s="58">
        <v>0</v>
      </c>
      <c r="AF2221" s="55" t="s">
        <v>1644</v>
      </c>
      <c r="AG2221" s="55" t="s">
        <v>1644</v>
      </c>
      <c r="AH2221" s="55" t="s">
        <v>1644</v>
      </c>
      <c r="AI2221" s="55" t="s">
        <v>1644</v>
      </c>
      <c r="AJ2221" s="55" t="s">
        <v>1644</v>
      </c>
      <c r="AK2221" s="55" t="s">
        <v>1644</v>
      </c>
      <c r="AL2221" s="55" t="s">
        <v>1644</v>
      </c>
      <c r="AM2221" s="55" t="s">
        <v>3861</v>
      </c>
      <c r="AN2221" s="55" t="s">
        <v>1644</v>
      </c>
      <c r="AO2221" t="s">
        <v>3842</v>
      </c>
    </row>
    <row r="2222" spans="1:41" x14ac:dyDescent="0.25">
      <c r="A2222" s="56">
        <v>45808</v>
      </c>
      <c r="B2222" s="92" t="s">
        <v>3124</v>
      </c>
      <c r="C2222" s="55" t="s">
        <v>4346</v>
      </c>
      <c r="D2222" s="55" t="s">
        <v>3859</v>
      </c>
      <c r="E2222" s="55" t="s">
        <v>89</v>
      </c>
      <c r="F2222" s="55">
        <v>50900000</v>
      </c>
      <c r="G2222" s="55" t="s">
        <v>488</v>
      </c>
      <c r="H2222" s="55" t="s">
        <v>89</v>
      </c>
      <c r="I2222" s="57">
        <v>13.79</v>
      </c>
      <c r="J2222" s="57">
        <v>13.79</v>
      </c>
      <c r="K2222" s="55" t="s">
        <v>4335</v>
      </c>
      <c r="L2222" s="55" t="s">
        <v>1644</v>
      </c>
      <c r="M2222" s="55" t="s">
        <v>4346</v>
      </c>
      <c r="N2222" s="56">
        <v>45808</v>
      </c>
      <c r="O2222" s="55" t="s">
        <v>1644</v>
      </c>
      <c r="P2222" s="55" t="s">
        <v>329</v>
      </c>
      <c r="Q2222" s="55" t="s">
        <v>330</v>
      </c>
      <c r="R2222" s="55" t="s">
        <v>1644</v>
      </c>
      <c r="S2222" s="55" t="s">
        <v>1644</v>
      </c>
      <c r="T2222" s="55" t="s">
        <v>1644</v>
      </c>
      <c r="U2222" s="55" t="s">
        <v>4256</v>
      </c>
      <c r="V2222" s="55" t="s">
        <v>1881</v>
      </c>
      <c r="W2222" s="55" t="s">
        <v>1644</v>
      </c>
      <c r="X2222" s="56"/>
      <c r="Y2222" s="55" t="s">
        <v>1644</v>
      </c>
      <c r="Z2222" s="56"/>
      <c r="AA2222" s="55" t="s">
        <v>1644</v>
      </c>
      <c r="AB2222" s="59">
        <v>215096</v>
      </c>
      <c r="AC2222" s="55" t="s">
        <v>1554</v>
      </c>
      <c r="AD2222" s="55" t="s">
        <v>1644</v>
      </c>
      <c r="AE2222" s="58">
        <v>0</v>
      </c>
      <c r="AF2222" s="55" t="s">
        <v>1644</v>
      </c>
      <c r="AG2222" s="55" t="s">
        <v>1644</v>
      </c>
      <c r="AH2222" s="55" t="s">
        <v>1644</v>
      </c>
      <c r="AI2222" s="55" t="s">
        <v>1644</v>
      </c>
      <c r="AJ2222" s="55" t="s">
        <v>1644</v>
      </c>
      <c r="AK2222" s="55" t="s">
        <v>1644</v>
      </c>
      <c r="AL2222" s="55" t="s">
        <v>1644</v>
      </c>
      <c r="AM2222" s="55" t="s">
        <v>3861</v>
      </c>
      <c r="AN2222" s="55" t="s">
        <v>1644</v>
      </c>
      <c r="AO2222" t="s">
        <v>3842</v>
      </c>
    </row>
    <row r="2223" spans="1:41" x14ac:dyDescent="0.25">
      <c r="A2223" s="56">
        <v>45808</v>
      </c>
      <c r="B2223" s="92" t="s">
        <v>3124</v>
      </c>
      <c r="C2223" s="55" t="s">
        <v>4346</v>
      </c>
      <c r="D2223" s="55" t="s">
        <v>3859</v>
      </c>
      <c r="E2223" s="55" t="s">
        <v>89</v>
      </c>
      <c r="F2223" s="55">
        <v>50900000</v>
      </c>
      <c r="G2223" s="55" t="s">
        <v>488</v>
      </c>
      <c r="H2223" s="55" t="s">
        <v>89</v>
      </c>
      <c r="I2223" s="57">
        <v>0.04</v>
      </c>
      <c r="J2223" s="57">
        <v>0.04</v>
      </c>
      <c r="K2223" s="55" t="s">
        <v>4335</v>
      </c>
      <c r="L2223" s="55" t="s">
        <v>1644</v>
      </c>
      <c r="M2223" s="55" t="s">
        <v>4346</v>
      </c>
      <c r="N2223" s="56">
        <v>45808</v>
      </c>
      <c r="O2223" s="55" t="s">
        <v>1644</v>
      </c>
      <c r="P2223" s="55" t="s">
        <v>329</v>
      </c>
      <c r="Q2223" s="55" t="s">
        <v>330</v>
      </c>
      <c r="R2223" s="55" t="s">
        <v>1644</v>
      </c>
      <c r="S2223" s="55" t="s">
        <v>1644</v>
      </c>
      <c r="T2223" s="55" t="s">
        <v>1644</v>
      </c>
      <c r="U2223" s="55" t="s">
        <v>4259</v>
      </c>
      <c r="V2223" s="55" t="s">
        <v>1718</v>
      </c>
      <c r="W2223" s="55" t="s">
        <v>1644</v>
      </c>
      <c r="X2223" s="56"/>
      <c r="Y2223" s="55" t="s">
        <v>1644</v>
      </c>
      <c r="Z2223" s="56"/>
      <c r="AA2223" s="55" t="s">
        <v>1644</v>
      </c>
      <c r="AB2223" s="59">
        <v>522</v>
      </c>
      <c r="AC2223" s="55" t="s">
        <v>1554</v>
      </c>
      <c r="AD2223" s="55" t="s">
        <v>1644</v>
      </c>
      <c r="AE2223" s="58">
        <v>0</v>
      </c>
      <c r="AF2223" s="55" t="s">
        <v>1644</v>
      </c>
      <c r="AG2223" s="55" t="s">
        <v>1644</v>
      </c>
      <c r="AH2223" s="55" t="s">
        <v>1644</v>
      </c>
      <c r="AI2223" s="55" t="s">
        <v>1644</v>
      </c>
      <c r="AJ2223" s="55" t="s">
        <v>1644</v>
      </c>
      <c r="AK2223" s="55" t="s">
        <v>1644</v>
      </c>
      <c r="AL2223" s="55" t="s">
        <v>1644</v>
      </c>
      <c r="AM2223" s="55" t="s">
        <v>3861</v>
      </c>
      <c r="AN2223" s="55" t="s">
        <v>1644</v>
      </c>
      <c r="AO2223" t="s">
        <v>3842</v>
      </c>
    </row>
    <row r="2224" spans="1:41" x14ac:dyDescent="0.25">
      <c r="A2224" s="56">
        <v>45808</v>
      </c>
      <c r="B2224" s="92" t="s">
        <v>3124</v>
      </c>
      <c r="C2224" s="55" t="s">
        <v>4346</v>
      </c>
      <c r="D2224" s="55" t="s">
        <v>3859</v>
      </c>
      <c r="E2224" s="55" t="s">
        <v>89</v>
      </c>
      <c r="F2224" s="55">
        <v>50900000</v>
      </c>
      <c r="G2224" s="55" t="s">
        <v>488</v>
      </c>
      <c r="H2224" s="55" t="s">
        <v>89</v>
      </c>
      <c r="I2224" s="57">
        <v>0.04</v>
      </c>
      <c r="J2224" s="57">
        <v>0.04</v>
      </c>
      <c r="K2224" s="55" t="s">
        <v>4335</v>
      </c>
      <c r="L2224" s="55" t="s">
        <v>1644</v>
      </c>
      <c r="M2224" s="55" t="s">
        <v>4346</v>
      </c>
      <c r="N2224" s="56">
        <v>45808</v>
      </c>
      <c r="O2224" s="55" t="s">
        <v>1644</v>
      </c>
      <c r="P2224" s="55" t="s">
        <v>329</v>
      </c>
      <c r="Q2224" s="55" t="s">
        <v>330</v>
      </c>
      <c r="R2224" s="55" t="s">
        <v>1644</v>
      </c>
      <c r="S2224" s="55" t="s">
        <v>1644</v>
      </c>
      <c r="T2224" s="55" t="s">
        <v>1644</v>
      </c>
      <c r="U2224" s="55" t="s">
        <v>4261</v>
      </c>
      <c r="V2224" s="55" t="s">
        <v>1718</v>
      </c>
      <c r="W2224" s="55" t="s">
        <v>1644</v>
      </c>
      <c r="X2224" s="56"/>
      <c r="Y2224" s="55" t="s">
        <v>1644</v>
      </c>
      <c r="Z2224" s="56"/>
      <c r="AA2224" s="55" t="s">
        <v>1644</v>
      </c>
      <c r="AB2224" s="59">
        <v>523</v>
      </c>
      <c r="AC2224" s="55" t="s">
        <v>1554</v>
      </c>
      <c r="AD2224" s="55" t="s">
        <v>1644</v>
      </c>
      <c r="AE2224" s="58">
        <v>0</v>
      </c>
      <c r="AF2224" s="55" t="s">
        <v>1644</v>
      </c>
      <c r="AG2224" s="55" t="s">
        <v>1644</v>
      </c>
      <c r="AH2224" s="55" t="s">
        <v>1644</v>
      </c>
      <c r="AI2224" s="55" t="s">
        <v>1644</v>
      </c>
      <c r="AJ2224" s="55" t="s">
        <v>1644</v>
      </c>
      <c r="AK2224" s="55" t="s">
        <v>1644</v>
      </c>
      <c r="AL2224" s="55" t="s">
        <v>1644</v>
      </c>
      <c r="AM2224" s="55" t="s">
        <v>3861</v>
      </c>
      <c r="AN2224" s="55" t="s">
        <v>1644</v>
      </c>
      <c r="AO2224" t="s">
        <v>3842</v>
      </c>
    </row>
    <row r="2225" spans="1:41" x14ac:dyDescent="0.25">
      <c r="A2225" s="56">
        <v>45808</v>
      </c>
      <c r="B2225" s="92" t="s">
        <v>3124</v>
      </c>
      <c r="C2225" s="55" t="s">
        <v>4346</v>
      </c>
      <c r="D2225" s="55" t="s">
        <v>3859</v>
      </c>
      <c r="E2225" s="55" t="s">
        <v>89</v>
      </c>
      <c r="F2225" s="55">
        <v>50900000</v>
      </c>
      <c r="G2225" s="55" t="s">
        <v>488</v>
      </c>
      <c r="H2225" s="55" t="s">
        <v>89</v>
      </c>
      <c r="I2225" s="57">
        <v>0.01</v>
      </c>
      <c r="J2225" s="57">
        <v>0.01</v>
      </c>
      <c r="K2225" s="55" t="s">
        <v>4335</v>
      </c>
      <c r="L2225" s="55" t="s">
        <v>1644</v>
      </c>
      <c r="M2225" s="55" t="s">
        <v>4346</v>
      </c>
      <c r="N2225" s="56">
        <v>45808</v>
      </c>
      <c r="O2225" s="55" t="s">
        <v>1644</v>
      </c>
      <c r="P2225" s="55" t="s">
        <v>329</v>
      </c>
      <c r="Q2225" s="55" t="s">
        <v>330</v>
      </c>
      <c r="R2225" s="55" t="s">
        <v>1644</v>
      </c>
      <c r="S2225" s="55" t="s">
        <v>1644</v>
      </c>
      <c r="T2225" s="55" t="s">
        <v>1644</v>
      </c>
      <c r="U2225" s="55" t="s">
        <v>4258</v>
      </c>
      <c r="V2225" s="55" t="s">
        <v>1718</v>
      </c>
      <c r="W2225" s="55" t="s">
        <v>1644</v>
      </c>
      <c r="X2225" s="56"/>
      <c r="Y2225" s="55" t="s">
        <v>1644</v>
      </c>
      <c r="Z2225" s="56"/>
      <c r="AA2225" s="55" t="s">
        <v>1644</v>
      </c>
      <c r="AB2225" s="59">
        <v>214</v>
      </c>
      <c r="AC2225" s="55" t="s">
        <v>1554</v>
      </c>
      <c r="AD2225" s="55" t="s">
        <v>1644</v>
      </c>
      <c r="AE2225" s="58">
        <v>0</v>
      </c>
      <c r="AF2225" s="55" t="s">
        <v>1644</v>
      </c>
      <c r="AG2225" s="55" t="s">
        <v>1644</v>
      </c>
      <c r="AH2225" s="55" t="s">
        <v>1644</v>
      </c>
      <c r="AI2225" s="55" t="s">
        <v>1644</v>
      </c>
      <c r="AJ2225" s="55" t="s">
        <v>1644</v>
      </c>
      <c r="AK2225" s="55" t="s">
        <v>1644</v>
      </c>
      <c r="AL2225" s="55" t="s">
        <v>1644</v>
      </c>
      <c r="AM2225" s="55" t="s">
        <v>3861</v>
      </c>
      <c r="AN2225" s="55" t="s">
        <v>1644</v>
      </c>
      <c r="AO2225" t="s">
        <v>3842</v>
      </c>
    </row>
    <row r="2226" spans="1:41" x14ac:dyDescent="0.25">
      <c r="A2226" s="56">
        <v>45808</v>
      </c>
      <c r="B2226" s="92" t="s">
        <v>3124</v>
      </c>
      <c r="C2226" s="55" t="s">
        <v>4346</v>
      </c>
      <c r="D2226" s="55" t="s">
        <v>3859</v>
      </c>
      <c r="E2226" s="55" t="s">
        <v>89</v>
      </c>
      <c r="F2226" s="55">
        <v>50900000</v>
      </c>
      <c r="G2226" s="55" t="s">
        <v>488</v>
      </c>
      <c r="H2226" s="55" t="s">
        <v>89</v>
      </c>
      <c r="I2226" s="57">
        <v>0.01</v>
      </c>
      <c r="J2226" s="57">
        <v>0.01</v>
      </c>
      <c r="K2226" s="55" t="s">
        <v>4335</v>
      </c>
      <c r="L2226" s="55" t="s">
        <v>1644</v>
      </c>
      <c r="M2226" s="55" t="s">
        <v>4346</v>
      </c>
      <c r="N2226" s="56">
        <v>45808</v>
      </c>
      <c r="O2226" s="55" t="s">
        <v>1644</v>
      </c>
      <c r="P2226" s="55" t="s">
        <v>329</v>
      </c>
      <c r="Q2226" s="55" t="s">
        <v>330</v>
      </c>
      <c r="R2226" s="55" t="s">
        <v>1644</v>
      </c>
      <c r="S2226" s="55" t="s">
        <v>1644</v>
      </c>
      <c r="T2226" s="55" t="s">
        <v>1644</v>
      </c>
      <c r="U2226" s="55" t="s">
        <v>4248</v>
      </c>
      <c r="V2226" s="55" t="s">
        <v>1718</v>
      </c>
      <c r="W2226" s="55" t="s">
        <v>1644</v>
      </c>
      <c r="X2226" s="56"/>
      <c r="Y2226" s="55" t="s">
        <v>1644</v>
      </c>
      <c r="Z2226" s="56"/>
      <c r="AA2226" s="55" t="s">
        <v>1644</v>
      </c>
      <c r="AB2226" s="59">
        <v>214</v>
      </c>
      <c r="AC2226" s="55" t="s">
        <v>1554</v>
      </c>
      <c r="AD2226" s="55" t="s">
        <v>1644</v>
      </c>
      <c r="AE2226" s="58">
        <v>0</v>
      </c>
      <c r="AF2226" s="55" t="s">
        <v>1644</v>
      </c>
      <c r="AG2226" s="55" t="s">
        <v>1644</v>
      </c>
      <c r="AH2226" s="55" t="s">
        <v>1644</v>
      </c>
      <c r="AI2226" s="55" t="s">
        <v>1644</v>
      </c>
      <c r="AJ2226" s="55" t="s">
        <v>1644</v>
      </c>
      <c r="AK2226" s="55" t="s">
        <v>1644</v>
      </c>
      <c r="AL2226" s="55" t="s">
        <v>1644</v>
      </c>
      <c r="AM2226" s="55" t="s">
        <v>3861</v>
      </c>
      <c r="AN2226" s="55" t="s">
        <v>1644</v>
      </c>
      <c r="AO2226" t="s">
        <v>3842</v>
      </c>
    </row>
    <row r="2227" spans="1:41" x14ac:dyDescent="0.25">
      <c r="A2227" s="56">
        <v>45808</v>
      </c>
      <c r="B2227" s="92" t="s">
        <v>3124</v>
      </c>
      <c r="C2227" s="55" t="s">
        <v>4346</v>
      </c>
      <c r="D2227" s="55" t="s">
        <v>3859</v>
      </c>
      <c r="E2227" s="55" t="s">
        <v>89</v>
      </c>
      <c r="F2227" s="55">
        <v>50900010</v>
      </c>
      <c r="G2227" s="55" t="s">
        <v>490</v>
      </c>
      <c r="H2227" s="55" t="s">
        <v>89</v>
      </c>
      <c r="I2227" s="57">
        <v>95.48</v>
      </c>
      <c r="J2227" s="57">
        <v>95.48</v>
      </c>
      <c r="K2227" s="55" t="s">
        <v>4335</v>
      </c>
      <c r="L2227" s="55" t="s">
        <v>1644</v>
      </c>
      <c r="M2227" s="55" t="s">
        <v>4346</v>
      </c>
      <c r="N2227" s="56">
        <v>45808</v>
      </c>
      <c r="O2227" s="55" t="s">
        <v>1644</v>
      </c>
      <c r="P2227" s="55" t="s">
        <v>329</v>
      </c>
      <c r="Q2227" s="55" t="s">
        <v>330</v>
      </c>
      <c r="R2227" s="55" t="s">
        <v>1644</v>
      </c>
      <c r="S2227" s="55" t="s">
        <v>1644</v>
      </c>
      <c r="T2227" s="55" t="s">
        <v>1644</v>
      </c>
      <c r="U2227" s="55" t="s">
        <v>4267</v>
      </c>
      <c r="V2227" s="55" t="s">
        <v>1718</v>
      </c>
      <c r="W2227" s="55" t="s">
        <v>1644</v>
      </c>
      <c r="X2227" s="56"/>
      <c r="Y2227" s="55" t="s">
        <v>1644</v>
      </c>
      <c r="Z2227" s="56"/>
      <c r="AA2227" s="55" t="s">
        <v>1644</v>
      </c>
      <c r="AB2227" s="59">
        <v>1503154</v>
      </c>
      <c r="AC2227" s="55" t="s">
        <v>1554</v>
      </c>
      <c r="AD2227" s="55" t="s">
        <v>1644</v>
      </c>
      <c r="AE2227" s="58">
        <v>0</v>
      </c>
      <c r="AF2227" s="55" t="s">
        <v>1644</v>
      </c>
      <c r="AG2227" s="55" t="s">
        <v>1644</v>
      </c>
      <c r="AH2227" s="55" t="s">
        <v>1644</v>
      </c>
      <c r="AI2227" s="55" t="s">
        <v>1644</v>
      </c>
      <c r="AJ2227" s="55" t="s">
        <v>1644</v>
      </c>
      <c r="AK2227" s="55" t="s">
        <v>1644</v>
      </c>
      <c r="AL2227" s="55" t="s">
        <v>1644</v>
      </c>
      <c r="AM2227" s="55" t="s">
        <v>3861</v>
      </c>
      <c r="AN2227" s="55" t="s">
        <v>1644</v>
      </c>
      <c r="AO2227" t="s">
        <v>3842</v>
      </c>
    </row>
    <row r="2228" spans="1:41" x14ac:dyDescent="0.25">
      <c r="A2228" s="56">
        <v>45808</v>
      </c>
      <c r="B2228" s="92" t="s">
        <v>3124</v>
      </c>
      <c r="C2228" s="55" t="s">
        <v>4346</v>
      </c>
      <c r="D2228" s="55" t="s">
        <v>3859</v>
      </c>
      <c r="E2228" s="55" t="s">
        <v>89</v>
      </c>
      <c r="F2228" s="55">
        <v>50900000</v>
      </c>
      <c r="G2228" s="55" t="s">
        <v>488</v>
      </c>
      <c r="H2228" s="55" t="s">
        <v>89</v>
      </c>
      <c r="I2228" s="57">
        <v>6.32</v>
      </c>
      <c r="J2228" s="57">
        <v>6.32</v>
      </c>
      <c r="K2228" s="55" t="s">
        <v>4335</v>
      </c>
      <c r="L2228" s="55" t="s">
        <v>1644</v>
      </c>
      <c r="M2228" s="55" t="s">
        <v>4346</v>
      </c>
      <c r="N2228" s="56">
        <v>45808</v>
      </c>
      <c r="O2228" s="55" t="s">
        <v>1644</v>
      </c>
      <c r="P2228" s="55" t="s">
        <v>329</v>
      </c>
      <c r="Q2228" s="55" t="s">
        <v>330</v>
      </c>
      <c r="R2228" s="55" t="s">
        <v>1644</v>
      </c>
      <c r="S2228" s="55" t="s">
        <v>1644</v>
      </c>
      <c r="T2228" s="55" t="s">
        <v>1644</v>
      </c>
      <c r="U2228" s="55" t="s">
        <v>4261</v>
      </c>
      <c r="V2228" s="55" t="s">
        <v>2159</v>
      </c>
      <c r="W2228" s="55" t="s">
        <v>1644</v>
      </c>
      <c r="X2228" s="56"/>
      <c r="Y2228" s="55" t="s">
        <v>1644</v>
      </c>
      <c r="Z2228" s="56"/>
      <c r="AA2228" s="55" t="s">
        <v>1644</v>
      </c>
      <c r="AB2228" s="59">
        <v>102557</v>
      </c>
      <c r="AC2228" s="55" t="s">
        <v>1554</v>
      </c>
      <c r="AD2228" s="55" t="s">
        <v>1644</v>
      </c>
      <c r="AE2228" s="58">
        <v>0</v>
      </c>
      <c r="AF2228" s="55" t="s">
        <v>1644</v>
      </c>
      <c r="AG2228" s="55" t="s">
        <v>1644</v>
      </c>
      <c r="AH2228" s="55" t="s">
        <v>1644</v>
      </c>
      <c r="AI2228" s="55" t="s">
        <v>1644</v>
      </c>
      <c r="AJ2228" s="55" t="s">
        <v>1644</v>
      </c>
      <c r="AK2228" s="55" t="s">
        <v>1644</v>
      </c>
      <c r="AL2228" s="55" t="s">
        <v>1644</v>
      </c>
      <c r="AM2228" s="55" t="s">
        <v>3861</v>
      </c>
      <c r="AN2228" s="55" t="s">
        <v>1644</v>
      </c>
      <c r="AO2228" t="s">
        <v>3842</v>
      </c>
    </row>
    <row r="2229" spans="1:41" x14ac:dyDescent="0.25">
      <c r="A2229" s="56">
        <v>45808</v>
      </c>
      <c r="B2229" s="92" t="s">
        <v>3124</v>
      </c>
      <c r="C2229" s="55" t="s">
        <v>4346</v>
      </c>
      <c r="D2229" s="55" t="s">
        <v>3859</v>
      </c>
      <c r="E2229" s="55" t="s">
        <v>89</v>
      </c>
      <c r="F2229" s="55">
        <v>50900000</v>
      </c>
      <c r="G2229" s="55" t="s">
        <v>488</v>
      </c>
      <c r="H2229" s="55" t="s">
        <v>89</v>
      </c>
      <c r="I2229" s="57">
        <v>13.79</v>
      </c>
      <c r="J2229" s="57">
        <v>13.79</v>
      </c>
      <c r="K2229" s="55" t="s">
        <v>4335</v>
      </c>
      <c r="L2229" s="55" t="s">
        <v>1644</v>
      </c>
      <c r="M2229" s="55" t="s">
        <v>4346</v>
      </c>
      <c r="N2229" s="56">
        <v>45808</v>
      </c>
      <c r="O2229" s="55" t="s">
        <v>1644</v>
      </c>
      <c r="P2229" s="55" t="s">
        <v>329</v>
      </c>
      <c r="Q2229" s="55" t="s">
        <v>330</v>
      </c>
      <c r="R2229" s="55" t="s">
        <v>1644</v>
      </c>
      <c r="S2229" s="55" t="s">
        <v>1644</v>
      </c>
      <c r="T2229" s="55" t="s">
        <v>1644</v>
      </c>
      <c r="U2229" s="55" t="s">
        <v>4258</v>
      </c>
      <c r="V2229" s="55" t="s">
        <v>1881</v>
      </c>
      <c r="W2229" s="55" t="s">
        <v>1644</v>
      </c>
      <c r="X2229" s="56"/>
      <c r="Y2229" s="55" t="s">
        <v>1644</v>
      </c>
      <c r="Z2229" s="56"/>
      <c r="AA2229" s="55" t="s">
        <v>1644</v>
      </c>
      <c r="AB2229" s="59">
        <v>215096</v>
      </c>
      <c r="AC2229" s="55" t="s">
        <v>1554</v>
      </c>
      <c r="AD2229" s="55" t="s">
        <v>1644</v>
      </c>
      <c r="AE2229" s="58">
        <v>0</v>
      </c>
      <c r="AF2229" s="55" t="s">
        <v>1644</v>
      </c>
      <c r="AG2229" s="55" t="s">
        <v>1644</v>
      </c>
      <c r="AH2229" s="55" t="s">
        <v>1644</v>
      </c>
      <c r="AI2229" s="55" t="s">
        <v>1644</v>
      </c>
      <c r="AJ2229" s="55" t="s">
        <v>1644</v>
      </c>
      <c r="AK2229" s="55" t="s">
        <v>1644</v>
      </c>
      <c r="AL2229" s="55" t="s">
        <v>1644</v>
      </c>
      <c r="AM2229" s="55" t="s">
        <v>3861</v>
      </c>
      <c r="AN2229" s="55" t="s">
        <v>1644</v>
      </c>
      <c r="AO2229" t="s">
        <v>3842</v>
      </c>
    </row>
    <row r="2230" spans="1:41" x14ac:dyDescent="0.25">
      <c r="A2230" s="56">
        <v>45808</v>
      </c>
      <c r="B2230" s="92" t="s">
        <v>3124</v>
      </c>
      <c r="C2230" s="55" t="s">
        <v>4346</v>
      </c>
      <c r="D2230" s="55" t="s">
        <v>3859</v>
      </c>
      <c r="E2230" s="55" t="s">
        <v>89</v>
      </c>
      <c r="F2230" s="55">
        <v>50900000</v>
      </c>
      <c r="G2230" s="55" t="s">
        <v>488</v>
      </c>
      <c r="H2230" s="55" t="s">
        <v>89</v>
      </c>
      <c r="I2230" s="57">
        <v>33.82</v>
      </c>
      <c r="J2230" s="57">
        <v>33.82</v>
      </c>
      <c r="K2230" s="55" t="s">
        <v>4335</v>
      </c>
      <c r="L2230" s="55" t="s">
        <v>1644</v>
      </c>
      <c r="M2230" s="55" t="s">
        <v>4346</v>
      </c>
      <c r="N2230" s="56">
        <v>45808</v>
      </c>
      <c r="O2230" s="55" t="s">
        <v>1644</v>
      </c>
      <c r="P2230" s="55" t="s">
        <v>329</v>
      </c>
      <c r="Q2230" s="55" t="s">
        <v>330</v>
      </c>
      <c r="R2230" s="55" t="s">
        <v>1644</v>
      </c>
      <c r="S2230" s="55" t="s">
        <v>1644</v>
      </c>
      <c r="T2230" s="55" t="s">
        <v>1644</v>
      </c>
      <c r="U2230" s="55" t="s">
        <v>4261</v>
      </c>
      <c r="V2230" s="55" t="s">
        <v>1881</v>
      </c>
      <c r="W2230" s="55" t="s">
        <v>1644</v>
      </c>
      <c r="X2230" s="56"/>
      <c r="Y2230" s="55" t="s">
        <v>1644</v>
      </c>
      <c r="Z2230" s="56"/>
      <c r="AA2230" s="55" t="s">
        <v>1644</v>
      </c>
      <c r="AB2230" s="59">
        <v>525913</v>
      </c>
      <c r="AC2230" s="55" t="s">
        <v>1554</v>
      </c>
      <c r="AD2230" s="55" t="s">
        <v>1644</v>
      </c>
      <c r="AE2230" s="58">
        <v>0</v>
      </c>
      <c r="AF2230" s="55" t="s">
        <v>1644</v>
      </c>
      <c r="AG2230" s="55" t="s">
        <v>1644</v>
      </c>
      <c r="AH2230" s="55" t="s">
        <v>1644</v>
      </c>
      <c r="AI2230" s="55" t="s">
        <v>1644</v>
      </c>
      <c r="AJ2230" s="55" t="s">
        <v>1644</v>
      </c>
      <c r="AK2230" s="55" t="s">
        <v>1644</v>
      </c>
      <c r="AL2230" s="55" t="s">
        <v>1644</v>
      </c>
      <c r="AM2230" s="55" t="s">
        <v>3861</v>
      </c>
      <c r="AN2230" s="55" t="s">
        <v>1644</v>
      </c>
      <c r="AO2230" t="s">
        <v>3842</v>
      </c>
    </row>
    <row r="2231" spans="1:41" x14ac:dyDescent="0.25">
      <c r="A2231" s="56">
        <v>45808</v>
      </c>
      <c r="B2231" s="92" t="s">
        <v>3124</v>
      </c>
      <c r="C2231" s="55" t="s">
        <v>4346</v>
      </c>
      <c r="D2231" s="55" t="s">
        <v>3859</v>
      </c>
      <c r="E2231" s="55" t="s">
        <v>89</v>
      </c>
      <c r="F2231" s="55">
        <v>50900010</v>
      </c>
      <c r="G2231" s="55" t="s">
        <v>490</v>
      </c>
      <c r="H2231" s="55" t="s">
        <v>89</v>
      </c>
      <c r="I2231" s="57">
        <v>2.64</v>
      </c>
      <c r="J2231" s="57">
        <v>2.64</v>
      </c>
      <c r="K2231" s="55" t="s">
        <v>4335</v>
      </c>
      <c r="L2231" s="55" t="s">
        <v>1644</v>
      </c>
      <c r="M2231" s="55" t="s">
        <v>4346</v>
      </c>
      <c r="N2231" s="56">
        <v>45808</v>
      </c>
      <c r="O2231" s="55" t="s">
        <v>1644</v>
      </c>
      <c r="P2231" s="55" t="s">
        <v>329</v>
      </c>
      <c r="Q2231" s="55" t="s">
        <v>330</v>
      </c>
      <c r="R2231" s="55" t="s">
        <v>1644</v>
      </c>
      <c r="S2231" s="55" t="s">
        <v>1644</v>
      </c>
      <c r="T2231" s="55" t="s">
        <v>1644</v>
      </c>
      <c r="U2231" s="55" t="s">
        <v>4255</v>
      </c>
      <c r="V2231" s="55" t="s">
        <v>1718</v>
      </c>
      <c r="W2231" s="55" t="s">
        <v>1644</v>
      </c>
      <c r="X2231" s="56"/>
      <c r="Y2231" s="55" t="s">
        <v>1644</v>
      </c>
      <c r="Z2231" s="56"/>
      <c r="AA2231" s="55" t="s">
        <v>1644</v>
      </c>
      <c r="AB2231" s="59">
        <v>49669</v>
      </c>
      <c r="AC2231" s="55" t="s">
        <v>1554</v>
      </c>
      <c r="AD2231" s="55" t="s">
        <v>1644</v>
      </c>
      <c r="AE2231" s="58">
        <v>0</v>
      </c>
      <c r="AF2231" s="55" t="s">
        <v>1644</v>
      </c>
      <c r="AG2231" s="55" t="s">
        <v>1644</v>
      </c>
      <c r="AH2231" s="55" t="s">
        <v>1644</v>
      </c>
      <c r="AI2231" s="55" t="s">
        <v>1644</v>
      </c>
      <c r="AJ2231" s="55" t="s">
        <v>1644</v>
      </c>
      <c r="AK2231" s="55" t="s">
        <v>1644</v>
      </c>
      <c r="AL2231" s="55" t="s">
        <v>1644</v>
      </c>
      <c r="AM2231" s="55" t="s">
        <v>3861</v>
      </c>
      <c r="AN2231" s="55" t="s">
        <v>1644</v>
      </c>
      <c r="AO2231" t="s">
        <v>3842</v>
      </c>
    </row>
    <row r="2232" spans="1:41" x14ac:dyDescent="0.25">
      <c r="A2232" s="56">
        <v>45808</v>
      </c>
      <c r="B2232" s="92" t="s">
        <v>3124</v>
      </c>
      <c r="C2232" s="55" t="s">
        <v>4346</v>
      </c>
      <c r="D2232" s="55" t="s">
        <v>3859</v>
      </c>
      <c r="E2232" s="55" t="s">
        <v>89</v>
      </c>
      <c r="F2232" s="55">
        <v>50900010</v>
      </c>
      <c r="G2232" s="55" t="s">
        <v>490</v>
      </c>
      <c r="H2232" s="55" t="s">
        <v>89</v>
      </c>
      <c r="I2232" s="57">
        <v>22.2</v>
      </c>
      <c r="J2232" s="57">
        <v>22.2</v>
      </c>
      <c r="K2232" s="55" t="s">
        <v>4335</v>
      </c>
      <c r="L2232" s="55" t="s">
        <v>1644</v>
      </c>
      <c r="M2232" s="55" t="s">
        <v>4346</v>
      </c>
      <c r="N2232" s="56">
        <v>45808</v>
      </c>
      <c r="O2232" s="55" t="s">
        <v>1644</v>
      </c>
      <c r="P2232" s="55" t="s">
        <v>329</v>
      </c>
      <c r="Q2232" s="55" t="s">
        <v>330</v>
      </c>
      <c r="R2232" s="55" t="s">
        <v>1644</v>
      </c>
      <c r="S2232" s="55" t="s">
        <v>1644</v>
      </c>
      <c r="T2232" s="55" t="s">
        <v>1644</v>
      </c>
      <c r="U2232" s="55" t="s">
        <v>4267</v>
      </c>
      <c r="V2232" s="55" t="s">
        <v>2159</v>
      </c>
      <c r="W2232" s="55" t="s">
        <v>1644</v>
      </c>
      <c r="X2232" s="56"/>
      <c r="Y2232" s="55" t="s">
        <v>1644</v>
      </c>
      <c r="Z2232" s="56"/>
      <c r="AA2232" s="55" t="s">
        <v>1644</v>
      </c>
      <c r="AB2232" s="59">
        <v>349819</v>
      </c>
      <c r="AC2232" s="55" t="s">
        <v>1554</v>
      </c>
      <c r="AD2232" s="55" t="s">
        <v>1644</v>
      </c>
      <c r="AE2232" s="58">
        <v>0</v>
      </c>
      <c r="AF2232" s="55" t="s">
        <v>1644</v>
      </c>
      <c r="AG2232" s="55" t="s">
        <v>1644</v>
      </c>
      <c r="AH2232" s="55" t="s">
        <v>1644</v>
      </c>
      <c r="AI2232" s="55" t="s">
        <v>1644</v>
      </c>
      <c r="AJ2232" s="55" t="s">
        <v>1644</v>
      </c>
      <c r="AK2232" s="55" t="s">
        <v>1644</v>
      </c>
      <c r="AL2232" s="55" t="s">
        <v>1644</v>
      </c>
      <c r="AM2232" s="55" t="s">
        <v>3861</v>
      </c>
      <c r="AN2232" s="55" t="s">
        <v>1644</v>
      </c>
      <c r="AO2232" t="s">
        <v>3842</v>
      </c>
    </row>
    <row r="2233" spans="1:41" x14ac:dyDescent="0.25">
      <c r="A2233" s="56">
        <v>45808</v>
      </c>
      <c r="B2233" s="92" t="s">
        <v>3124</v>
      </c>
      <c r="C2233" s="55" t="s">
        <v>4346</v>
      </c>
      <c r="D2233" s="55" t="s">
        <v>3859</v>
      </c>
      <c r="E2233" s="55" t="s">
        <v>89</v>
      </c>
      <c r="F2233" s="55">
        <v>50900000</v>
      </c>
      <c r="G2233" s="55" t="s">
        <v>488</v>
      </c>
      <c r="H2233" s="55" t="s">
        <v>89</v>
      </c>
      <c r="I2233" s="57">
        <v>0.28000000000000003</v>
      </c>
      <c r="J2233" s="57">
        <v>0.28000000000000003</v>
      </c>
      <c r="K2233" s="55" t="s">
        <v>4335</v>
      </c>
      <c r="L2233" s="55" t="s">
        <v>1644</v>
      </c>
      <c r="M2233" s="55" t="s">
        <v>4346</v>
      </c>
      <c r="N2233" s="56">
        <v>45808</v>
      </c>
      <c r="O2233" s="55" t="s">
        <v>1644</v>
      </c>
      <c r="P2233" s="55" t="s">
        <v>329</v>
      </c>
      <c r="Q2233" s="55" t="s">
        <v>330</v>
      </c>
      <c r="R2233" s="55" t="s">
        <v>1644</v>
      </c>
      <c r="S2233" s="55" t="s">
        <v>1644</v>
      </c>
      <c r="T2233" s="55" t="s">
        <v>1644</v>
      </c>
      <c r="U2233" s="55" t="s">
        <v>4249</v>
      </c>
      <c r="V2233" s="55" t="s">
        <v>1718</v>
      </c>
      <c r="W2233" s="55" t="s">
        <v>1644</v>
      </c>
      <c r="X2233" s="56"/>
      <c r="Y2233" s="55" t="s">
        <v>1644</v>
      </c>
      <c r="Z2233" s="56"/>
      <c r="AA2233" s="55" t="s">
        <v>1644</v>
      </c>
      <c r="AB2233" s="59">
        <v>4367</v>
      </c>
      <c r="AC2233" s="55" t="s">
        <v>1554</v>
      </c>
      <c r="AD2233" s="55" t="s">
        <v>1644</v>
      </c>
      <c r="AE2233" s="58">
        <v>0</v>
      </c>
      <c r="AF2233" s="55" t="s">
        <v>1644</v>
      </c>
      <c r="AG2233" s="55" t="s">
        <v>1644</v>
      </c>
      <c r="AH2233" s="55" t="s">
        <v>1644</v>
      </c>
      <c r="AI2233" s="55" t="s">
        <v>1644</v>
      </c>
      <c r="AJ2233" s="55" t="s">
        <v>1644</v>
      </c>
      <c r="AK2233" s="55" t="s">
        <v>1644</v>
      </c>
      <c r="AL2233" s="55" t="s">
        <v>1644</v>
      </c>
      <c r="AM2233" s="55" t="s">
        <v>3861</v>
      </c>
      <c r="AN2233" s="55" t="s">
        <v>1644</v>
      </c>
      <c r="AO2233" t="s">
        <v>3842</v>
      </c>
    </row>
    <row r="2234" spans="1:41" x14ac:dyDescent="0.25">
      <c r="A2234" s="56">
        <v>45808</v>
      </c>
      <c r="B2234" s="92" t="s">
        <v>3124</v>
      </c>
      <c r="C2234" s="55" t="s">
        <v>4346</v>
      </c>
      <c r="D2234" s="55" t="s">
        <v>3859</v>
      </c>
      <c r="E2234" s="55" t="s">
        <v>89</v>
      </c>
      <c r="F2234" s="55">
        <v>50900000</v>
      </c>
      <c r="G2234" s="55" t="s">
        <v>488</v>
      </c>
      <c r="H2234" s="55" t="s">
        <v>89</v>
      </c>
      <c r="I2234" s="57">
        <v>9517.94</v>
      </c>
      <c r="J2234" s="57">
        <v>9517.94</v>
      </c>
      <c r="K2234" s="55" t="s">
        <v>4335</v>
      </c>
      <c r="L2234" s="55" t="s">
        <v>1644</v>
      </c>
      <c r="M2234" s="55" t="s">
        <v>4346</v>
      </c>
      <c r="N2234" s="56">
        <v>45808</v>
      </c>
      <c r="O2234" s="55" t="s">
        <v>1644</v>
      </c>
      <c r="P2234" s="55" t="s">
        <v>4042</v>
      </c>
      <c r="Q2234" s="55" t="s">
        <v>4043</v>
      </c>
      <c r="R2234" s="55" t="s">
        <v>1644</v>
      </c>
      <c r="S2234" s="55" t="s">
        <v>1644</v>
      </c>
      <c r="T2234" s="55" t="s">
        <v>1644</v>
      </c>
      <c r="U2234" s="55" t="s">
        <v>4262</v>
      </c>
      <c r="V2234" s="55" t="s">
        <v>1881</v>
      </c>
      <c r="W2234" s="55" t="s">
        <v>1644</v>
      </c>
      <c r="X2234" s="56"/>
      <c r="Y2234" s="55" t="s">
        <v>1644</v>
      </c>
      <c r="Z2234" s="56"/>
      <c r="AA2234" s="55" t="s">
        <v>1644</v>
      </c>
      <c r="AB2234" s="59">
        <v>147935164</v>
      </c>
      <c r="AC2234" s="55" t="s">
        <v>1554</v>
      </c>
      <c r="AD2234" s="55" t="s">
        <v>1644</v>
      </c>
      <c r="AE2234" s="58">
        <v>0</v>
      </c>
      <c r="AF2234" s="55" t="s">
        <v>1644</v>
      </c>
      <c r="AG2234" s="55" t="s">
        <v>1644</v>
      </c>
      <c r="AH2234" s="55" t="s">
        <v>1644</v>
      </c>
      <c r="AI2234" s="55" t="s">
        <v>1644</v>
      </c>
      <c r="AJ2234" s="55" t="s">
        <v>1644</v>
      </c>
      <c r="AK2234" s="55" t="s">
        <v>1644</v>
      </c>
      <c r="AL2234" s="55" t="s">
        <v>1644</v>
      </c>
      <c r="AM2234" s="55" t="s">
        <v>3861</v>
      </c>
      <c r="AN2234" s="55" t="s">
        <v>1644</v>
      </c>
      <c r="AO2234" t="s">
        <v>4371</v>
      </c>
    </row>
    <row r="2235" spans="1:41" x14ac:dyDescent="0.25">
      <c r="A2235" s="56">
        <v>45808</v>
      </c>
      <c r="B2235" s="92" t="s">
        <v>3124</v>
      </c>
      <c r="C2235" s="55" t="s">
        <v>4346</v>
      </c>
      <c r="D2235" s="55" t="s">
        <v>3859</v>
      </c>
      <c r="E2235" s="55" t="s">
        <v>89</v>
      </c>
      <c r="F2235" s="55">
        <v>50900000</v>
      </c>
      <c r="G2235" s="55" t="s">
        <v>488</v>
      </c>
      <c r="H2235" s="55" t="s">
        <v>89</v>
      </c>
      <c r="I2235" s="57">
        <v>9.25</v>
      </c>
      <c r="J2235" s="57">
        <v>9.25</v>
      </c>
      <c r="K2235" s="55" t="s">
        <v>4335</v>
      </c>
      <c r="L2235" s="55" t="s">
        <v>1644</v>
      </c>
      <c r="M2235" s="55" t="s">
        <v>4346</v>
      </c>
      <c r="N2235" s="56">
        <v>45808</v>
      </c>
      <c r="O2235" s="55" t="s">
        <v>1644</v>
      </c>
      <c r="P2235" s="55" t="s">
        <v>329</v>
      </c>
      <c r="Q2235" s="55" t="s">
        <v>330</v>
      </c>
      <c r="R2235" s="55" t="s">
        <v>1644</v>
      </c>
      <c r="S2235" s="55" t="s">
        <v>1644</v>
      </c>
      <c r="T2235" s="55" t="s">
        <v>1644</v>
      </c>
      <c r="U2235" s="55" t="s">
        <v>4253</v>
      </c>
      <c r="V2235" s="55" t="s">
        <v>1718</v>
      </c>
      <c r="W2235" s="55" t="s">
        <v>1644</v>
      </c>
      <c r="X2235" s="56"/>
      <c r="Y2235" s="55" t="s">
        <v>1644</v>
      </c>
      <c r="Z2235" s="56"/>
      <c r="AA2235" s="55" t="s">
        <v>1644</v>
      </c>
      <c r="AB2235" s="59">
        <v>145353</v>
      </c>
      <c r="AC2235" s="55" t="s">
        <v>1554</v>
      </c>
      <c r="AD2235" s="55" t="s">
        <v>1644</v>
      </c>
      <c r="AE2235" s="58">
        <v>0</v>
      </c>
      <c r="AF2235" s="55" t="s">
        <v>1644</v>
      </c>
      <c r="AG2235" s="55" t="s">
        <v>1644</v>
      </c>
      <c r="AH2235" s="55" t="s">
        <v>1644</v>
      </c>
      <c r="AI2235" s="55" t="s">
        <v>1644</v>
      </c>
      <c r="AJ2235" s="55" t="s">
        <v>1644</v>
      </c>
      <c r="AK2235" s="55" t="s">
        <v>1644</v>
      </c>
      <c r="AL2235" s="55" t="s">
        <v>1644</v>
      </c>
      <c r="AM2235" s="55" t="s">
        <v>3861</v>
      </c>
      <c r="AN2235" s="55" t="s">
        <v>1644</v>
      </c>
      <c r="AO2235" t="s">
        <v>3842</v>
      </c>
    </row>
    <row r="2236" spans="1:41" x14ac:dyDescent="0.25">
      <c r="A2236" s="56">
        <v>45808</v>
      </c>
      <c r="B2236" s="92" t="s">
        <v>3124</v>
      </c>
      <c r="C2236" s="55" t="s">
        <v>4346</v>
      </c>
      <c r="D2236" s="55" t="s">
        <v>3859</v>
      </c>
      <c r="E2236" s="55" t="s">
        <v>89</v>
      </c>
      <c r="F2236" s="55">
        <v>50900000</v>
      </c>
      <c r="G2236" s="55" t="s">
        <v>488</v>
      </c>
      <c r="H2236" s="55" t="s">
        <v>89</v>
      </c>
      <c r="I2236" s="57">
        <v>33.82</v>
      </c>
      <c r="J2236" s="57">
        <v>33.82</v>
      </c>
      <c r="K2236" s="55" t="s">
        <v>4335</v>
      </c>
      <c r="L2236" s="55" t="s">
        <v>1644</v>
      </c>
      <c r="M2236" s="55" t="s">
        <v>4346</v>
      </c>
      <c r="N2236" s="56">
        <v>45808</v>
      </c>
      <c r="O2236" s="55" t="s">
        <v>1644</v>
      </c>
      <c r="P2236" s="55" t="s">
        <v>329</v>
      </c>
      <c r="Q2236" s="55" t="s">
        <v>330</v>
      </c>
      <c r="R2236" s="55" t="s">
        <v>1644</v>
      </c>
      <c r="S2236" s="55" t="s">
        <v>1644</v>
      </c>
      <c r="T2236" s="55" t="s">
        <v>1644</v>
      </c>
      <c r="U2236" s="55" t="s">
        <v>4259</v>
      </c>
      <c r="V2236" s="55" t="s">
        <v>1881</v>
      </c>
      <c r="W2236" s="55" t="s">
        <v>1644</v>
      </c>
      <c r="X2236" s="56"/>
      <c r="Y2236" s="55" t="s">
        <v>1644</v>
      </c>
      <c r="Z2236" s="56"/>
      <c r="AA2236" s="55" t="s">
        <v>1644</v>
      </c>
      <c r="AB2236" s="59">
        <v>525836</v>
      </c>
      <c r="AC2236" s="55" t="s">
        <v>1554</v>
      </c>
      <c r="AD2236" s="55" t="s">
        <v>1644</v>
      </c>
      <c r="AE2236" s="58">
        <v>0</v>
      </c>
      <c r="AF2236" s="55" t="s">
        <v>1644</v>
      </c>
      <c r="AG2236" s="55" t="s">
        <v>1644</v>
      </c>
      <c r="AH2236" s="55" t="s">
        <v>1644</v>
      </c>
      <c r="AI2236" s="55" t="s">
        <v>1644</v>
      </c>
      <c r="AJ2236" s="55" t="s">
        <v>1644</v>
      </c>
      <c r="AK2236" s="55" t="s">
        <v>1644</v>
      </c>
      <c r="AL2236" s="55" t="s">
        <v>1644</v>
      </c>
      <c r="AM2236" s="55" t="s">
        <v>3861</v>
      </c>
      <c r="AN2236" s="55" t="s">
        <v>1644</v>
      </c>
      <c r="AO2236" t="s">
        <v>3842</v>
      </c>
    </row>
    <row r="2237" spans="1:41" x14ac:dyDescent="0.25">
      <c r="A2237" s="56">
        <v>45808</v>
      </c>
      <c r="B2237" s="92" t="s">
        <v>3124</v>
      </c>
      <c r="C2237" s="55" t="s">
        <v>4346</v>
      </c>
      <c r="D2237" s="55" t="s">
        <v>3859</v>
      </c>
      <c r="E2237" s="55" t="s">
        <v>89</v>
      </c>
      <c r="F2237" s="55">
        <v>50900010</v>
      </c>
      <c r="G2237" s="55" t="s">
        <v>490</v>
      </c>
      <c r="H2237" s="55" t="s">
        <v>89</v>
      </c>
      <c r="I2237" s="57">
        <v>1.87</v>
      </c>
      <c r="J2237" s="57">
        <v>1.87</v>
      </c>
      <c r="K2237" s="55" t="s">
        <v>4335</v>
      </c>
      <c r="L2237" s="55" t="s">
        <v>1644</v>
      </c>
      <c r="M2237" s="55" t="s">
        <v>4346</v>
      </c>
      <c r="N2237" s="56">
        <v>45808</v>
      </c>
      <c r="O2237" s="55" t="s">
        <v>1644</v>
      </c>
      <c r="P2237" s="55" t="s">
        <v>329</v>
      </c>
      <c r="Q2237" s="55" t="s">
        <v>330</v>
      </c>
      <c r="R2237" s="55" t="s">
        <v>1644</v>
      </c>
      <c r="S2237" s="55" t="s">
        <v>1644</v>
      </c>
      <c r="T2237" s="55" t="s">
        <v>1644</v>
      </c>
      <c r="U2237" s="55" t="s">
        <v>4266</v>
      </c>
      <c r="V2237" s="55" t="s">
        <v>1718</v>
      </c>
      <c r="W2237" s="55" t="s">
        <v>1644</v>
      </c>
      <c r="X2237" s="56"/>
      <c r="Y2237" s="55" t="s">
        <v>1644</v>
      </c>
      <c r="Z2237" s="56"/>
      <c r="AA2237" s="55" t="s">
        <v>1644</v>
      </c>
      <c r="AB2237" s="59">
        <v>35137</v>
      </c>
      <c r="AC2237" s="55" t="s">
        <v>1554</v>
      </c>
      <c r="AD2237" s="55" t="s">
        <v>1644</v>
      </c>
      <c r="AE2237" s="58">
        <v>0</v>
      </c>
      <c r="AF2237" s="55" t="s">
        <v>1644</v>
      </c>
      <c r="AG2237" s="55" t="s">
        <v>1644</v>
      </c>
      <c r="AH2237" s="55" t="s">
        <v>1644</v>
      </c>
      <c r="AI2237" s="55" t="s">
        <v>1644</v>
      </c>
      <c r="AJ2237" s="55" t="s">
        <v>1644</v>
      </c>
      <c r="AK2237" s="55" t="s">
        <v>1644</v>
      </c>
      <c r="AL2237" s="55" t="s">
        <v>1644</v>
      </c>
      <c r="AM2237" s="55" t="s">
        <v>3861</v>
      </c>
      <c r="AN2237" s="55" t="s">
        <v>1644</v>
      </c>
      <c r="AO2237" t="s">
        <v>3842</v>
      </c>
    </row>
    <row r="2238" spans="1:41" x14ac:dyDescent="0.25">
      <c r="A2238" s="56">
        <v>45808</v>
      </c>
      <c r="B2238" s="92" t="s">
        <v>3124</v>
      </c>
      <c r="C2238" s="55" t="s">
        <v>4346</v>
      </c>
      <c r="D2238" s="55" t="s">
        <v>3859</v>
      </c>
      <c r="E2238" s="55" t="s">
        <v>89</v>
      </c>
      <c r="F2238" s="55">
        <v>50900000</v>
      </c>
      <c r="G2238" s="55" t="s">
        <v>488</v>
      </c>
      <c r="H2238" s="55" t="s">
        <v>89</v>
      </c>
      <c r="I2238" s="57">
        <v>9.36</v>
      </c>
      <c r="J2238" s="57">
        <v>9.36</v>
      </c>
      <c r="K2238" s="55" t="s">
        <v>4335</v>
      </c>
      <c r="L2238" s="55" t="s">
        <v>1644</v>
      </c>
      <c r="M2238" s="55" t="s">
        <v>4346</v>
      </c>
      <c r="N2238" s="56">
        <v>45808</v>
      </c>
      <c r="O2238" s="55" t="s">
        <v>1644</v>
      </c>
      <c r="P2238" s="55" t="s">
        <v>4042</v>
      </c>
      <c r="Q2238" s="55" t="s">
        <v>4043</v>
      </c>
      <c r="R2238" s="55" t="s">
        <v>1644</v>
      </c>
      <c r="S2238" s="55" t="s">
        <v>1644</v>
      </c>
      <c r="T2238" s="55" t="s">
        <v>1644</v>
      </c>
      <c r="U2238" s="55" t="s">
        <v>4262</v>
      </c>
      <c r="V2238" s="55" t="s">
        <v>1718</v>
      </c>
      <c r="W2238" s="55" t="s">
        <v>1644</v>
      </c>
      <c r="X2238" s="56"/>
      <c r="Y2238" s="55" t="s">
        <v>1644</v>
      </c>
      <c r="Z2238" s="56"/>
      <c r="AA2238" s="55" t="s">
        <v>1644</v>
      </c>
      <c r="AB2238" s="59">
        <v>147072</v>
      </c>
      <c r="AC2238" s="55" t="s">
        <v>1554</v>
      </c>
      <c r="AD2238" s="55" t="s">
        <v>1644</v>
      </c>
      <c r="AE2238" s="58">
        <v>0</v>
      </c>
      <c r="AF2238" s="55" t="s">
        <v>1644</v>
      </c>
      <c r="AG2238" s="55" t="s">
        <v>1644</v>
      </c>
      <c r="AH2238" s="55" t="s">
        <v>1644</v>
      </c>
      <c r="AI2238" s="55" t="s">
        <v>1644</v>
      </c>
      <c r="AJ2238" s="55" t="s">
        <v>1644</v>
      </c>
      <c r="AK2238" s="55" t="s">
        <v>1644</v>
      </c>
      <c r="AL2238" s="55" t="s">
        <v>1644</v>
      </c>
      <c r="AM2238" s="55" t="s">
        <v>3861</v>
      </c>
      <c r="AN2238" s="55" t="s">
        <v>1644</v>
      </c>
      <c r="AO2238" t="s">
        <v>4371</v>
      </c>
    </row>
    <row r="2239" spans="1:41" x14ac:dyDescent="0.25">
      <c r="A2239" s="56">
        <v>45808</v>
      </c>
      <c r="B2239" s="92" t="s">
        <v>3124</v>
      </c>
      <c r="C2239" s="55" t="s">
        <v>4346</v>
      </c>
      <c r="D2239" s="55" t="s">
        <v>3859</v>
      </c>
      <c r="E2239" s="55" t="s">
        <v>89</v>
      </c>
      <c r="F2239" s="55">
        <v>50900010</v>
      </c>
      <c r="G2239" s="55" t="s">
        <v>490</v>
      </c>
      <c r="H2239" s="55" t="s">
        <v>89</v>
      </c>
      <c r="I2239" s="57">
        <v>85.57</v>
      </c>
      <c r="J2239" s="57">
        <v>85.57</v>
      </c>
      <c r="K2239" s="55" t="s">
        <v>4335</v>
      </c>
      <c r="L2239" s="55" t="s">
        <v>1644</v>
      </c>
      <c r="M2239" s="55" t="s">
        <v>4346</v>
      </c>
      <c r="N2239" s="56">
        <v>45808</v>
      </c>
      <c r="O2239" s="55" t="s">
        <v>1644</v>
      </c>
      <c r="P2239" s="55" t="s">
        <v>329</v>
      </c>
      <c r="Q2239" s="55" t="s">
        <v>330</v>
      </c>
      <c r="R2239" s="55" t="s">
        <v>1644</v>
      </c>
      <c r="S2239" s="55" t="s">
        <v>1644</v>
      </c>
      <c r="T2239" s="55" t="s">
        <v>1644</v>
      </c>
      <c r="U2239" s="55" t="s">
        <v>4264</v>
      </c>
      <c r="V2239" s="55" t="s">
        <v>1881</v>
      </c>
      <c r="W2239" s="55" t="s">
        <v>1644</v>
      </c>
      <c r="X2239" s="56"/>
      <c r="Y2239" s="55" t="s">
        <v>1644</v>
      </c>
      <c r="Z2239" s="56"/>
      <c r="AA2239" s="55" t="s">
        <v>1644</v>
      </c>
      <c r="AB2239" s="59">
        <v>1447029</v>
      </c>
      <c r="AC2239" s="55" t="s">
        <v>1554</v>
      </c>
      <c r="AD2239" s="55" t="s">
        <v>1644</v>
      </c>
      <c r="AE2239" s="58">
        <v>0</v>
      </c>
      <c r="AF2239" s="55" t="s">
        <v>1644</v>
      </c>
      <c r="AG2239" s="55" t="s">
        <v>1644</v>
      </c>
      <c r="AH2239" s="55" t="s">
        <v>1644</v>
      </c>
      <c r="AI2239" s="55" t="s">
        <v>1644</v>
      </c>
      <c r="AJ2239" s="55" t="s">
        <v>1644</v>
      </c>
      <c r="AK2239" s="55" t="s">
        <v>1644</v>
      </c>
      <c r="AL2239" s="55" t="s">
        <v>1644</v>
      </c>
      <c r="AM2239" s="55" t="s">
        <v>3861</v>
      </c>
      <c r="AN2239" s="55" t="s">
        <v>1644</v>
      </c>
      <c r="AO2239" t="s">
        <v>3842</v>
      </c>
    </row>
    <row r="2240" spans="1:41" x14ac:dyDescent="0.25">
      <c r="A2240" s="56">
        <v>45808</v>
      </c>
      <c r="B2240" s="92" t="s">
        <v>3124</v>
      </c>
      <c r="C2240" s="55" t="s">
        <v>4346</v>
      </c>
      <c r="D2240" s="55" t="s">
        <v>3859</v>
      </c>
      <c r="E2240" s="55" t="s">
        <v>89</v>
      </c>
      <c r="F2240" s="55">
        <v>50900010</v>
      </c>
      <c r="G2240" s="55" t="s">
        <v>490</v>
      </c>
      <c r="H2240" s="55" t="s">
        <v>89</v>
      </c>
      <c r="I2240" s="57">
        <v>38.96</v>
      </c>
      <c r="J2240" s="57">
        <v>38.96</v>
      </c>
      <c r="K2240" s="55" t="s">
        <v>4335</v>
      </c>
      <c r="L2240" s="55" t="s">
        <v>1644</v>
      </c>
      <c r="M2240" s="55" t="s">
        <v>4346</v>
      </c>
      <c r="N2240" s="56">
        <v>45808</v>
      </c>
      <c r="O2240" s="55" t="s">
        <v>1644</v>
      </c>
      <c r="P2240" s="55" t="s">
        <v>329</v>
      </c>
      <c r="Q2240" s="55" t="s">
        <v>330</v>
      </c>
      <c r="R2240" s="55" t="s">
        <v>1644</v>
      </c>
      <c r="S2240" s="55" t="s">
        <v>1644</v>
      </c>
      <c r="T2240" s="55" t="s">
        <v>1644</v>
      </c>
      <c r="U2240" s="55" t="s">
        <v>4251</v>
      </c>
      <c r="V2240" s="55" t="s">
        <v>1881</v>
      </c>
      <c r="W2240" s="55" t="s">
        <v>1644</v>
      </c>
      <c r="X2240" s="56"/>
      <c r="Y2240" s="55" t="s">
        <v>1644</v>
      </c>
      <c r="Z2240" s="56"/>
      <c r="AA2240" s="55" t="s">
        <v>1644</v>
      </c>
      <c r="AB2240" s="59">
        <v>712489</v>
      </c>
      <c r="AC2240" s="55" t="s">
        <v>1554</v>
      </c>
      <c r="AD2240" s="55" t="s">
        <v>1644</v>
      </c>
      <c r="AE2240" s="58">
        <v>0</v>
      </c>
      <c r="AF2240" s="55" t="s">
        <v>1644</v>
      </c>
      <c r="AG2240" s="55" t="s">
        <v>1644</v>
      </c>
      <c r="AH2240" s="55" t="s">
        <v>1644</v>
      </c>
      <c r="AI2240" s="55" t="s">
        <v>1644</v>
      </c>
      <c r="AJ2240" s="55" t="s">
        <v>1644</v>
      </c>
      <c r="AK2240" s="55" t="s">
        <v>1644</v>
      </c>
      <c r="AL2240" s="55" t="s">
        <v>1644</v>
      </c>
      <c r="AM2240" s="55" t="s">
        <v>3861</v>
      </c>
      <c r="AN2240" s="55" t="s">
        <v>1644</v>
      </c>
      <c r="AO2240" t="s">
        <v>3842</v>
      </c>
    </row>
    <row r="2241" spans="1:41" x14ac:dyDescent="0.25">
      <c r="A2241" s="56">
        <v>45808</v>
      </c>
      <c r="B2241" s="92" t="s">
        <v>3124</v>
      </c>
      <c r="C2241" s="55" t="s">
        <v>4347</v>
      </c>
      <c r="D2241" s="55" t="s">
        <v>3859</v>
      </c>
      <c r="E2241" s="55" t="s">
        <v>89</v>
      </c>
      <c r="F2241" s="55">
        <v>50900060</v>
      </c>
      <c r="G2241" s="55" t="s">
        <v>500</v>
      </c>
      <c r="H2241" s="55" t="s">
        <v>89</v>
      </c>
      <c r="I2241" s="57">
        <v>17.18</v>
      </c>
      <c r="J2241" s="57">
        <v>17.18</v>
      </c>
      <c r="K2241" s="55" t="s">
        <v>4335</v>
      </c>
      <c r="L2241" s="55" t="s">
        <v>1644</v>
      </c>
      <c r="M2241" s="55" t="s">
        <v>4347</v>
      </c>
      <c r="N2241" s="56">
        <v>45808</v>
      </c>
      <c r="O2241" s="55" t="s">
        <v>1644</v>
      </c>
      <c r="P2241" s="55" t="s">
        <v>356</v>
      </c>
      <c r="Q2241" s="55" t="s">
        <v>3825</v>
      </c>
      <c r="R2241" s="55" t="s">
        <v>1644</v>
      </c>
      <c r="S2241" s="55" t="s">
        <v>1644</v>
      </c>
      <c r="T2241" s="55" t="s">
        <v>1644</v>
      </c>
      <c r="U2241" s="55" t="s">
        <v>4232</v>
      </c>
      <c r="V2241" s="55" t="s">
        <v>1881</v>
      </c>
      <c r="W2241" s="55" t="s">
        <v>1644</v>
      </c>
      <c r="X2241" s="56"/>
      <c r="Y2241" s="55" t="s">
        <v>1644</v>
      </c>
      <c r="Z2241" s="56"/>
      <c r="AA2241" s="55" t="s">
        <v>1644</v>
      </c>
      <c r="AB2241" s="59">
        <v>278334</v>
      </c>
      <c r="AC2241" s="55" t="s">
        <v>1554</v>
      </c>
      <c r="AD2241" s="55" t="s">
        <v>1644</v>
      </c>
      <c r="AE2241" s="58">
        <v>0</v>
      </c>
      <c r="AF2241" s="55" t="s">
        <v>1644</v>
      </c>
      <c r="AG2241" s="55" t="s">
        <v>1644</v>
      </c>
      <c r="AH2241" s="55" t="s">
        <v>1644</v>
      </c>
      <c r="AI2241" s="55" t="s">
        <v>1644</v>
      </c>
      <c r="AJ2241" s="55" t="s">
        <v>1644</v>
      </c>
      <c r="AK2241" s="55" t="s">
        <v>1644</v>
      </c>
      <c r="AL2241" s="55" t="s">
        <v>1644</v>
      </c>
      <c r="AM2241" s="55" t="s">
        <v>3861</v>
      </c>
      <c r="AN2241" s="55" t="s">
        <v>1644</v>
      </c>
      <c r="AO2241" t="s">
        <v>4370</v>
      </c>
    </row>
    <row r="2242" spans="1:41" x14ac:dyDescent="0.25">
      <c r="A2242" s="56">
        <v>45808</v>
      </c>
      <c r="B2242" s="92" t="s">
        <v>3124</v>
      </c>
      <c r="C2242" s="55" t="s">
        <v>4347</v>
      </c>
      <c r="D2242" s="55" t="s">
        <v>3859</v>
      </c>
      <c r="E2242" s="55" t="s">
        <v>89</v>
      </c>
      <c r="F2242" s="55">
        <v>50900060</v>
      </c>
      <c r="G2242" s="55" t="s">
        <v>500</v>
      </c>
      <c r="H2242" s="55" t="s">
        <v>89</v>
      </c>
      <c r="I2242" s="57">
        <v>15.48</v>
      </c>
      <c r="J2242" s="57">
        <v>15.48</v>
      </c>
      <c r="K2242" s="55" t="s">
        <v>4335</v>
      </c>
      <c r="L2242" s="55" t="s">
        <v>1644</v>
      </c>
      <c r="M2242" s="55" t="s">
        <v>4347</v>
      </c>
      <c r="N2242" s="56">
        <v>45808</v>
      </c>
      <c r="O2242" s="55" t="s">
        <v>1644</v>
      </c>
      <c r="P2242" s="55" t="s">
        <v>329</v>
      </c>
      <c r="Q2242" s="55" t="s">
        <v>330</v>
      </c>
      <c r="R2242" s="55" t="s">
        <v>1644</v>
      </c>
      <c r="S2242" s="55" t="s">
        <v>1644</v>
      </c>
      <c r="T2242" s="55" t="s">
        <v>1644</v>
      </c>
      <c r="U2242" s="55" t="s">
        <v>4233</v>
      </c>
      <c r="V2242" s="55" t="s">
        <v>1881</v>
      </c>
      <c r="W2242" s="55" t="s">
        <v>1644</v>
      </c>
      <c r="X2242" s="56"/>
      <c r="Y2242" s="55" t="s">
        <v>1644</v>
      </c>
      <c r="Z2242" s="56"/>
      <c r="AA2242" s="55" t="s">
        <v>1644</v>
      </c>
      <c r="AB2242" s="59">
        <v>241666</v>
      </c>
      <c r="AC2242" s="55" t="s">
        <v>1554</v>
      </c>
      <c r="AD2242" s="55" t="s">
        <v>1644</v>
      </c>
      <c r="AE2242" s="58">
        <v>0</v>
      </c>
      <c r="AF2242" s="55" t="s">
        <v>1644</v>
      </c>
      <c r="AG2242" s="55" t="s">
        <v>1644</v>
      </c>
      <c r="AH2242" s="55" t="s">
        <v>1644</v>
      </c>
      <c r="AI2242" s="55" t="s">
        <v>1644</v>
      </c>
      <c r="AJ2242" s="55" t="s">
        <v>1644</v>
      </c>
      <c r="AK2242" s="55" t="s">
        <v>1644</v>
      </c>
      <c r="AL2242" s="55" t="s">
        <v>1644</v>
      </c>
      <c r="AM2242" s="55" t="s">
        <v>3861</v>
      </c>
      <c r="AN2242" s="55" t="s">
        <v>1644</v>
      </c>
      <c r="AO2242" t="s">
        <v>3842</v>
      </c>
    </row>
    <row r="2243" spans="1:41" x14ac:dyDescent="0.25">
      <c r="A2243" s="56">
        <v>45808</v>
      </c>
      <c r="B2243" s="92" t="s">
        <v>3124</v>
      </c>
      <c r="C2243" s="55" t="s">
        <v>4347</v>
      </c>
      <c r="D2243" s="55" t="s">
        <v>3859</v>
      </c>
      <c r="E2243" s="55" t="s">
        <v>89</v>
      </c>
      <c r="F2243" s="55">
        <v>50900060</v>
      </c>
      <c r="G2243" s="55" t="s">
        <v>500</v>
      </c>
      <c r="H2243" s="55" t="s">
        <v>89</v>
      </c>
      <c r="I2243" s="57">
        <v>26.88</v>
      </c>
      <c r="J2243" s="57">
        <v>26.88</v>
      </c>
      <c r="K2243" s="55" t="s">
        <v>4335</v>
      </c>
      <c r="L2243" s="55" t="s">
        <v>1644</v>
      </c>
      <c r="M2243" s="55" t="s">
        <v>4347</v>
      </c>
      <c r="N2243" s="56">
        <v>45808</v>
      </c>
      <c r="O2243" s="55" t="s">
        <v>1644</v>
      </c>
      <c r="P2243" s="55" t="s">
        <v>329</v>
      </c>
      <c r="Q2243" s="55" t="s">
        <v>330</v>
      </c>
      <c r="R2243" s="55" t="s">
        <v>1644</v>
      </c>
      <c r="S2243" s="55" t="s">
        <v>1644</v>
      </c>
      <c r="T2243" s="55" t="s">
        <v>1644</v>
      </c>
      <c r="U2243" s="55" t="s">
        <v>4234</v>
      </c>
      <c r="V2243" s="55" t="s">
        <v>1881</v>
      </c>
      <c r="W2243" s="55" t="s">
        <v>1644</v>
      </c>
      <c r="X2243" s="56"/>
      <c r="Y2243" s="55" t="s">
        <v>1644</v>
      </c>
      <c r="Z2243" s="56"/>
      <c r="AA2243" s="55" t="s">
        <v>1644</v>
      </c>
      <c r="AB2243" s="59">
        <v>419394</v>
      </c>
      <c r="AC2243" s="55" t="s">
        <v>1554</v>
      </c>
      <c r="AD2243" s="55" t="s">
        <v>1644</v>
      </c>
      <c r="AE2243" s="58">
        <v>0</v>
      </c>
      <c r="AF2243" s="55" t="s">
        <v>1644</v>
      </c>
      <c r="AG2243" s="55" t="s">
        <v>1644</v>
      </c>
      <c r="AH2243" s="55" t="s">
        <v>1644</v>
      </c>
      <c r="AI2243" s="55" t="s">
        <v>1644</v>
      </c>
      <c r="AJ2243" s="55" t="s">
        <v>1644</v>
      </c>
      <c r="AK2243" s="55" t="s">
        <v>1644</v>
      </c>
      <c r="AL2243" s="55" t="s">
        <v>1644</v>
      </c>
      <c r="AM2243" s="55" t="s">
        <v>3861</v>
      </c>
      <c r="AN2243" s="55" t="s">
        <v>1644</v>
      </c>
      <c r="AO2243" t="s">
        <v>3842</v>
      </c>
    </row>
    <row r="2244" spans="1:41" x14ac:dyDescent="0.25">
      <c r="A2244" s="56">
        <v>45808</v>
      </c>
      <c r="B2244" s="92" t="s">
        <v>3124</v>
      </c>
      <c r="C2244" s="55" t="s">
        <v>4347</v>
      </c>
      <c r="D2244" s="55" t="s">
        <v>3859</v>
      </c>
      <c r="E2244" s="55" t="s">
        <v>89</v>
      </c>
      <c r="F2244" s="55">
        <v>50900060</v>
      </c>
      <c r="G2244" s="55" t="s">
        <v>500</v>
      </c>
      <c r="H2244" s="55" t="s">
        <v>89</v>
      </c>
      <c r="I2244" s="57">
        <v>27.22</v>
      </c>
      <c r="J2244" s="57">
        <v>27.22</v>
      </c>
      <c r="K2244" s="55" t="s">
        <v>4335</v>
      </c>
      <c r="L2244" s="55" t="s">
        <v>1644</v>
      </c>
      <c r="M2244" s="55" t="s">
        <v>4347</v>
      </c>
      <c r="N2244" s="56">
        <v>45808</v>
      </c>
      <c r="O2244" s="55" t="s">
        <v>1644</v>
      </c>
      <c r="P2244" s="55" t="s">
        <v>329</v>
      </c>
      <c r="Q2244" s="55" t="s">
        <v>330</v>
      </c>
      <c r="R2244" s="55" t="s">
        <v>1644</v>
      </c>
      <c r="S2244" s="55" t="s">
        <v>1644</v>
      </c>
      <c r="T2244" s="55" t="s">
        <v>1644</v>
      </c>
      <c r="U2244" s="55" t="s">
        <v>4231</v>
      </c>
      <c r="V2244" s="55" t="s">
        <v>1881</v>
      </c>
      <c r="W2244" s="55" t="s">
        <v>1644</v>
      </c>
      <c r="X2244" s="56"/>
      <c r="Y2244" s="55" t="s">
        <v>1644</v>
      </c>
      <c r="Z2244" s="56"/>
      <c r="AA2244" s="55" t="s">
        <v>1644</v>
      </c>
      <c r="AB2244" s="59">
        <v>426702</v>
      </c>
      <c r="AC2244" s="55" t="s">
        <v>1554</v>
      </c>
      <c r="AD2244" s="55" t="s">
        <v>1644</v>
      </c>
      <c r="AE2244" s="58">
        <v>0</v>
      </c>
      <c r="AF2244" s="55" t="s">
        <v>1644</v>
      </c>
      <c r="AG2244" s="55" t="s">
        <v>1644</v>
      </c>
      <c r="AH2244" s="55" t="s">
        <v>1644</v>
      </c>
      <c r="AI2244" s="55" t="s">
        <v>1644</v>
      </c>
      <c r="AJ2244" s="55" t="s">
        <v>1644</v>
      </c>
      <c r="AK2244" s="55" t="s">
        <v>1644</v>
      </c>
      <c r="AL2244" s="55" t="s">
        <v>1644</v>
      </c>
      <c r="AM2244" s="55" t="s">
        <v>3861</v>
      </c>
      <c r="AN2244" s="55" t="s">
        <v>1644</v>
      </c>
      <c r="AO2244" t="s">
        <v>3842</v>
      </c>
    </row>
    <row r="2245" spans="1:41" x14ac:dyDescent="0.25">
      <c r="A2245" s="56">
        <v>45808</v>
      </c>
      <c r="B2245" s="92" t="s">
        <v>3124</v>
      </c>
      <c r="C2245" s="55" t="s">
        <v>4347</v>
      </c>
      <c r="D2245" s="55" t="s">
        <v>3859</v>
      </c>
      <c r="E2245" s="55" t="s">
        <v>89</v>
      </c>
      <c r="F2245" s="55">
        <v>50900060</v>
      </c>
      <c r="G2245" s="55" t="s">
        <v>500</v>
      </c>
      <c r="H2245" s="55" t="s">
        <v>89</v>
      </c>
      <c r="I2245" s="57">
        <v>16.82</v>
      </c>
      <c r="J2245" s="57">
        <v>16.82</v>
      </c>
      <c r="K2245" s="55" t="s">
        <v>4335</v>
      </c>
      <c r="L2245" s="55" t="s">
        <v>1644</v>
      </c>
      <c r="M2245" s="55" t="s">
        <v>4347</v>
      </c>
      <c r="N2245" s="56">
        <v>45808</v>
      </c>
      <c r="O2245" s="55" t="s">
        <v>1644</v>
      </c>
      <c r="P2245" s="55" t="s">
        <v>329</v>
      </c>
      <c r="Q2245" s="55" t="s">
        <v>330</v>
      </c>
      <c r="R2245" s="55" t="s">
        <v>1644</v>
      </c>
      <c r="S2245" s="55" t="s">
        <v>1644</v>
      </c>
      <c r="T2245" s="55" t="s">
        <v>1644</v>
      </c>
      <c r="U2245" s="55" t="s">
        <v>4236</v>
      </c>
      <c r="V2245" s="55" t="s">
        <v>1881</v>
      </c>
      <c r="W2245" s="55" t="s">
        <v>1644</v>
      </c>
      <c r="X2245" s="56"/>
      <c r="Y2245" s="55" t="s">
        <v>1644</v>
      </c>
      <c r="Z2245" s="56"/>
      <c r="AA2245" s="55" t="s">
        <v>1644</v>
      </c>
      <c r="AB2245" s="59">
        <v>316923</v>
      </c>
      <c r="AC2245" s="55" t="s">
        <v>1554</v>
      </c>
      <c r="AD2245" s="55" t="s">
        <v>1644</v>
      </c>
      <c r="AE2245" s="58">
        <v>0</v>
      </c>
      <c r="AF2245" s="55" t="s">
        <v>1644</v>
      </c>
      <c r="AG2245" s="55" t="s">
        <v>1644</v>
      </c>
      <c r="AH2245" s="55" t="s">
        <v>1644</v>
      </c>
      <c r="AI2245" s="55" t="s">
        <v>1644</v>
      </c>
      <c r="AJ2245" s="55" t="s">
        <v>1644</v>
      </c>
      <c r="AK2245" s="55" t="s">
        <v>1644</v>
      </c>
      <c r="AL2245" s="55" t="s">
        <v>1644</v>
      </c>
      <c r="AM2245" s="55" t="s">
        <v>3861</v>
      </c>
      <c r="AN2245" s="55" t="s">
        <v>1644</v>
      </c>
      <c r="AO2245" t="s">
        <v>3842</v>
      </c>
    </row>
    <row r="2246" spans="1:41" x14ac:dyDescent="0.25">
      <c r="A2246" s="56">
        <v>45808</v>
      </c>
      <c r="B2246" s="92" t="s">
        <v>3124</v>
      </c>
      <c r="C2246" s="55" t="s">
        <v>4347</v>
      </c>
      <c r="D2246" s="55" t="s">
        <v>3859</v>
      </c>
      <c r="E2246" s="55" t="s">
        <v>89</v>
      </c>
      <c r="F2246" s="55">
        <v>50900060</v>
      </c>
      <c r="G2246" s="55" t="s">
        <v>500</v>
      </c>
      <c r="H2246" s="55" t="s">
        <v>89</v>
      </c>
      <c r="I2246" s="57">
        <v>16.82</v>
      </c>
      <c r="J2246" s="57">
        <v>16.82</v>
      </c>
      <c r="K2246" s="55" t="s">
        <v>4335</v>
      </c>
      <c r="L2246" s="55" t="s">
        <v>1644</v>
      </c>
      <c r="M2246" s="55" t="s">
        <v>4347</v>
      </c>
      <c r="N2246" s="56">
        <v>45808</v>
      </c>
      <c r="O2246" s="55" t="s">
        <v>1644</v>
      </c>
      <c r="P2246" s="55" t="s">
        <v>329</v>
      </c>
      <c r="Q2246" s="55" t="s">
        <v>330</v>
      </c>
      <c r="R2246" s="55" t="s">
        <v>1644</v>
      </c>
      <c r="S2246" s="55" t="s">
        <v>1644</v>
      </c>
      <c r="T2246" s="55" t="s">
        <v>1644</v>
      </c>
      <c r="U2246" s="55" t="s">
        <v>4237</v>
      </c>
      <c r="V2246" s="55" t="s">
        <v>1881</v>
      </c>
      <c r="W2246" s="55" t="s">
        <v>1644</v>
      </c>
      <c r="X2246" s="56"/>
      <c r="Y2246" s="55" t="s">
        <v>1644</v>
      </c>
      <c r="Z2246" s="56"/>
      <c r="AA2246" s="55" t="s">
        <v>1644</v>
      </c>
      <c r="AB2246" s="59">
        <v>316923</v>
      </c>
      <c r="AC2246" s="55" t="s">
        <v>1554</v>
      </c>
      <c r="AD2246" s="55" t="s">
        <v>1644</v>
      </c>
      <c r="AE2246" s="58">
        <v>0</v>
      </c>
      <c r="AF2246" s="55" t="s">
        <v>1644</v>
      </c>
      <c r="AG2246" s="55" t="s">
        <v>1644</v>
      </c>
      <c r="AH2246" s="55" t="s">
        <v>1644</v>
      </c>
      <c r="AI2246" s="55" t="s">
        <v>1644</v>
      </c>
      <c r="AJ2246" s="55" t="s">
        <v>1644</v>
      </c>
      <c r="AK2246" s="55" t="s">
        <v>1644</v>
      </c>
      <c r="AL2246" s="55" t="s">
        <v>1644</v>
      </c>
      <c r="AM2246" s="55" t="s">
        <v>3861</v>
      </c>
      <c r="AN2246" s="55" t="s">
        <v>1644</v>
      </c>
      <c r="AO2246" t="s">
        <v>3842</v>
      </c>
    </row>
    <row r="2247" spans="1:41" x14ac:dyDescent="0.25">
      <c r="A2247" s="56">
        <v>45808</v>
      </c>
      <c r="B2247" s="92" t="s">
        <v>3124</v>
      </c>
      <c r="C2247" s="55" t="s">
        <v>4347</v>
      </c>
      <c r="D2247" s="55" t="s">
        <v>3859</v>
      </c>
      <c r="E2247" s="55" t="s">
        <v>89</v>
      </c>
      <c r="F2247" s="55">
        <v>50900060</v>
      </c>
      <c r="G2247" s="55" t="s">
        <v>500</v>
      </c>
      <c r="H2247" s="55" t="s">
        <v>89</v>
      </c>
      <c r="I2247" s="57">
        <v>16.82</v>
      </c>
      <c r="J2247" s="57">
        <v>16.82</v>
      </c>
      <c r="K2247" s="55" t="s">
        <v>4335</v>
      </c>
      <c r="L2247" s="55" t="s">
        <v>1644</v>
      </c>
      <c r="M2247" s="55" t="s">
        <v>4347</v>
      </c>
      <c r="N2247" s="56">
        <v>45808</v>
      </c>
      <c r="O2247" s="55" t="s">
        <v>1644</v>
      </c>
      <c r="P2247" s="55" t="s">
        <v>329</v>
      </c>
      <c r="Q2247" s="55" t="s">
        <v>330</v>
      </c>
      <c r="R2247" s="55" t="s">
        <v>1644</v>
      </c>
      <c r="S2247" s="55" t="s">
        <v>1644</v>
      </c>
      <c r="T2247" s="55" t="s">
        <v>1644</v>
      </c>
      <c r="U2247" s="55" t="s">
        <v>4235</v>
      </c>
      <c r="V2247" s="55" t="s">
        <v>1881</v>
      </c>
      <c r="W2247" s="55" t="s">
        <v>1644</v>
      </c>
      <c r="X2247" s="56"/>
      <c r="Y2247" s="55" t="s">
        <v>1644</v>
      </c>
      <c r="Z2247" s="56"/>
      <c r="AA2247" s="55" t="s">
        <v>1644</v>
      </c>
      <c r="AB2247" s="59">
        <v>316923</v>
      </c>
      <c r="AC2247" s="55" t="s">
        <v>1554</v>
      </c>
      <c r="AD2247" s="55" t="s">
        <v>1644</v>
      </c>
      <c r="AE2247" s="58">
        <v>0</v>
      </c>
      <c r="AF2247" s="55" t="s">
        <v>1644</v>
      </c>
      <c r="AG2247" s="55" t="s">
        <v>1644</v>
      </c>
      <c r="AH2247" s="55" t="s">
        <v>1644</v>
      </c>
      <c r="AI2247" s="55" t="s">
        <v>1644</v>
      </c>
      <c r="AJ2247" s="55" t="s">
        <v>1644</v>
      </c>
      <c r="AK2247" s="55" t="s">
        <v>1644</v>
      </c>
      <c r="AL2247" s="55" t="s">
        <v>1644</v>
      </c>
      <c r="AM2247" s="55" t="s">
        <v>3861</v>
      </c>
      <c r="AN2247" s="55" t="s">
        <v>1644</v>
      </c>
      <c r="AO2247" t="s">
        <v>3842</v>
      </c>
    </row>
    <row r="2248" spans="1:41" x14ac:dyDescent="0.25">
      <c r="A2248" s="56">
        <v>45808</v>
      </c>
      <c r="B2248" s="92" t="s">
        <v>3124</v>
      </c>
      <c r="C2248" s="55" t="s">
        <v>4347</v>
      </c>
      <c r="D2248" s="55" t="s">
        <v>3859</v>
      </c>
      <c r="E2248" s="55" t="s">
        <v>89</v>
      </c>
      <c r="F2248" s="55">
        <v>50900060</v>
      </c>
      <c r="G2248" s="55" t="s">
        <v>500</v>
      </c>
      <c r="H2248" s="55" t="s">
        <v>89</v>
      </c>
      <c r="I2248" s="57">
        <v>15.83</v>
      </c>
      <c r="J2248" s="57">
        <v>15.83</v>
      </c>
      <c r="K2248" s="55" t="s">
        <v>4335</v>
      </c>
      <c r="L2248" s="55" t="s">
        <v>1644</v>
      </c>
      <c r="M2248" s="55" t="s">
        <v>4347</v>
      </c>
      <c r="N2248" s="56">
        <v>45808</v>
      </c>
      <c r="O2248" s="55" t="s">
        <v>1644</v>
      </c>
      <c r="P2248" s="55" t="s">
        <v>356</v>
      </c>
      <c r="Q2248" s="55" t="s">
        <v>3825</v>
      </c>
      <c r="R2248" s="55" t="s">
        <v>1644</v>
      </c>
      <c r="S2248" s="55" t="s">
        <v>1644</v>
      </c>
      <c r="T2248" s="55" t="s">
        <v>1644</v>
      </c>
      <c r="U2248" s="55" t="s">
        <v>4230</v>
      </c>
      <c r="V2248" s="55" t="s">
        <v>1881</v>
      </c>
      <c r="W2248" s="55" t="s">
        <v>1644</v>
      </c>
      <c r="X2248" s="56"/>
      <c r="Y2248" s="55" t="s">
        <v>1644</v>
      </c>
      <c r="Z2248" s="56"/>
      <c r="AA2248" s="55" t="s">
        <v>1644</v>
      </c>
      <c r="AB2248" s="59">
        <v>258334</v>
      </c>
      <c r="AC2248" s="55" t="s">
        <v>1554</v>
      </c>
      <c r="AD2248" s="55" t="s">
        <v>1644</v>
      </c>
      <c r="AE2248" s="58">
        <v>0</v>
      </c>
      <c r="AF2248" s="55" t="s">
        <v>1644</v>
      </c>
      <c r="AG2248" s="55" t="s">
        <v>1644</v>
      </c>
      <c r="AH2248" s="55" t="s">
        <v>1644</v>
      </c>
      <c r="AI2248" s="55" t="s">
        <v>1644</v>
      </c>
      <c r="AJ2248" s="55" t="s">
        <v>1644</v>
      </c>
      <c r="AK2248" s="55" t="s">
        <v>1644</v>
      </c>
      <c r="AL2248" s="55" t="s">
        <v>1644</v>
      </c>
      <c r="AM2248" s="55" t="s">
        <v>3861</v>
      </c>
      <c r="AN2248" s="55" t="s">
        <v>1644</v>
      </c>
      <c r="AO2248" t="s">
        <v>4370</v>
      </c>
    </row>
    <row r="2249" spans="1:41" x14ac:dyDescent="0.25">
      <c r="A2249" s="56">
        <v>45808</v>
      </c>
      <c r="B2249" s="92" t="s">
        <v>3124</v>
      </c>
      <c r="C2249" s="55" t="s">
        <v>4348</v>
      </c>
      <c r="D2249" s="55" t="s">
        <v>3859</v>
      </c>
      <c r="E2249" s="55" t="s">
        <v>89</v>
      </c>
      <c r="F2249" s="55">
        <v>50900060</v>
      </c>
      <c r="G2249" s="55" t="s">
        <v>500</v>
      </c>
      <c r="H2249" s="55" t="s">
        <v>89</v>
      </c>
      <c r="I2249" s="57">
        <v>16.510000000000002</v>
      </c>
      <c r="J2249" s="57">
        <v>16.510000000000002</v>
      </c>
      <c r="K2249" s="55" t="s">
        <v>4335</v>
      </c>
      <c r="L2249" s="55" t="s">
        <v>1644</v>
      </c>
      <c r="M2249" s="55" t="s">
        <v>4348</v>
      </c>
      <c r="N2249" s="56">
        <v>45808</v>
      </c>
      <c r="O2249" s="55" t="s">
        <v>1644</v>
      </c>
      <c r="P2249" s="55" t="s">
        <v>356</v>
      </c>
      <c r="Q2249" s="55" t="s">
        <v>3825</v>
      </c>
      <c r="R2249" s="55" t="s">
        <v>1644</v>
      </c>
      <c r="S2249" s="55" t="s">
        <v>1644</v>
      </c>
      <c r="T2249" s="55" t="s">
        <v>1644</v>
      </c>
      <c r="U2249" s="55" t="s">
        <v>4331</v>
      </c>
      <c r="V2249" s="55" t="s">
        <v>1881</v>
      </c>
      <c r="W2249" s="55" t="s">
        <v>1644</v>
      </c>
      <c r="X2249" s="56"/>
      <c r="Y2249" s="55" t="s">
        <v>1644</v>
      </c>
      <c r="Z2249" s="56"/>
      <c r="AA2249" s="55" t="s">
        <v>1644</v>
      </c>
      <c r="AB2249" s="59">
        <v>278334</v>
      </c>
      <c r="AC2249" s="55" t="s">
        <v>1554</v>
      </c>
      <c r="AD2249" s="55" t="s">
        <v>1644</v>
      </c>
      <c r="AE2249" s="58">
        <v>0</v>
      </c>
      <c r="AF2249" s="55" t="s">
        <v>1644</v>
      </c>
      <c r="AG2249" s="55" t="s">
        <v>1644</v>
      </c>
      <c r="AH2249" s="55" t="s">
        <v>1644</v>
      </c>
      <c r="AI2249" s="55" t="s">
        <v>1644</v>
      </c>
      <c r="AJ2249" s="55" t="s">
        <v>1644</v>
      </c>
      <c r="AK2249" s="55" t="s">
        <v>1644</v>
      </c>
      <c r="AL2249" s="55" t="s">
        <v>1644</v>
      </c>
      <c r="AM2249" s="55" t="s">
        <v>3861</v>
      </c>
      <c r="AN2249" s="55" t="s">
        <v>1644</v>
      </c>
      <c r="AO2249" t="s">
        <v>4370</v>
      </c>
    </row>
    <row r="2250" spans="1:41" x14ac:dyDescent="0.25">
      <c r="A2250" s="56">
        <v>45808</v>
      </c>
      <c r="B2250" s="92" t="s">
        <v>3124</v>
      </c>
      <c r="C2250" s="55" t="s">
        <v>4348</v>
      </c>
      <c r="D2250" s="55" t="s">
        <v>3859</v>
      </c>
      <c r="E2250" s="55" t="s">
        <v>89</v>
      </c>
      <c r="F2250" s="55">
        <v>50900060</v>
      </c>
      <c r="G2250" s="55" t="s">
        <v>500</v>
      </c>
      <c r="H2250" s="55" t="s">
        <v>89</v>
      </c>
      <c r="I2250" s="57">
        <v>16.97</v>
      </c>
      <c r="J2250" s="57">
        <v>16.97</v>
      </c>
      <c r="K2250" s="55" t="s">
        <v>4335</v>
      </c>
      <c r="L2250" s="55" t="s">
        <v>1644</v>
      </c>
      <c r="M2250" s="55" t="s">
        <v>4348</v>
      </c>
      <c r="N2250" s="56">
        <v>45808</v>
      </c>
      <c r="O2250" s="55" t="s">
        <v>1644</v>
      </c>
      <c r="P2250" s="55" t="s">
        <v>356</v>
      </c>
      <c r="Q2250" s="55" t="s">
        <v>3825</v>
      </c>
      <c r="R2250" s="55" t="s">
        <v>1644</v>
      </c>
      <c r="S2250" s="55" t="s">
        <v>1644</v>
      </c>
      <c r="T2250" s="55" t="s">
        <v>1644</v>
      </c>
      <c r="U2250" s="55" t="s">
        <v>4308</v>
      </c>
      <c r="V2250" s="55" t="s">
        <v>1881</v>
      </c>
      <c r="W2250" s="55" t="s">
        <v>1644</v>
      </c>
      <c r="X2250" s="56"/>
      <c r="Y2250" s="55" t="s">
        <v>1644</v>
      </c>
      <c r="Z2250" s="56"/>
      <c r="AA2250" s="55" t="s">
        <v>1644</v>
      </c>
      <c r="AB2250" s="59">
        <v>278333</v>
      </c>
      <c r="AC2250" s="55" t="s">
        <v>1554</v>
      </c>
      <c r="AD2250" s="55" t="s">
        <v>1644</v>
      </c>
      <c r="AE2250" s="58">
        <v>0</v>
      </c>
      <c r="AF2250" s="55" t="s">
        <v>1644</v>
      </c>
      <c r="AG2250" s="55" t="s">
        <v>1644</v>
      </c>
      <c r="AH2250" s="55" t="s">
        <v>1644</v>
      </c>
      <c r="AI2250" s="55" t="s">
        <v>1644</v>
      </c>
      <c r="AJ2250" s="55" t="s">
        <v>1644</v>
      </c>
      <c r="AK2250" s="55" t="s">
        <v>1644</v>
      </c>
      <c r="AL2250" s="55" t="s">
        <v>1644</v>
      </c>
      <c r="AM2250" s="55" t="s">
        <v>3861</v>
      </c>
      <c r="AN2250" s="55" t="s">
        <v>1644</v>
      </c>
      <c r="AO2250" t="s">
        <v>4370</v>
      </c>
    </row>
    <row r="2251" spans="1:41" x14ac:dyDescent="0.25">
      <c r="A2251" s="56">
        <v>45808</v>
      </c>
      <c r="B2251" s="92" t="s">
        <v>3124</v>
      </c>
      <c r="C2251" s="55" t="s">
        <v>4349</v>
      </c>
      <c r="D2251" s="55" t="s">
        <v>3859</v>
      </c>
      <c r="E2251" s="55" t="s">
        <v>89</v>
      </c>
      <c r="F2251" s="55">
        <v>50900060</v>
      </c>
      <c r="G2251" s="55" t="s">
        <v>500</v>
      </c>
      <c r="H2251" s="55" t="s">
        <v>89</v>
      </c>
      <c r="I2251" s="57">
        <v>50.55</v>
      </c>
      <c r="J2251" s="57">
        <v>50.55</v>
      </c>
      <c r="K2251" s="55" t="s">
        <v>4335</v>
      </c>
      <c r="L2251" s="55" t="s">
        <v>1644</v>
      </c>
      <c r="M2251" s="55" t="s">
        <v>4349</v>
      </c>
      <c r="N2251" s="56">
        <v>45808</v>
      </c>
      <c r="O2251" s="55" t="s">
        <v>1644</v>
      </c>
      <c r="P2251" s="55" t="s">
        <v>329</v>
      </c>
      <c r="Q2251" s="55" t="s">
        <v>330</v>
      </c>
      <c r="R2251" s="55" t="s">
        <v>1644</v>
      </c>
      <c r="S2251" s="55" t="s">
        <v>1644</v>
      </c>
      <c r="T2251" s="55" t="s">
        <v>1644</v>
      </c>
      <c r="U2251" s="55" t="s">
        <v>4276</v>
      </c>
      <c r="V2251" s="55" t="s">
        <v>1881</v>
      </c>
      <c r="W2251" s="55" t="s">
        <v>1644</v>
      </c>
      <c r="X2251" s="56"/>
      <c r="Y2251" s="55" t="s">
        <v>1644</v>
      </c>
      <c r="Z2251" s="56"/>
      <c r="AA2251" s="55" t="s">
        <v>1644</v>
      </c>
      <c r="AB2251" s="59">
        <v>771835</v>
      </c>
      <c r="AC2251" s="55" t="s">
        <v>1554</v>
      </c>
      <c r="AD2251" s="55" t="s">
        <v>1644</v>
      </c>
      <c r="AE2251" s="58">
        <v>0</v>
      </c>
      <c r="AF2251" s="55" t="s">
        <v>1644</v>
      </c>
      <c r="AG2251" s="55" t="s">
        <v>1644</v>
      </c>
      <c r="AH2251" s="55" t="s">
        <v>1644</v>
      </c>
      <c r="AI2251" s="55" t="s">
        <v>1644</v>
      </c>
      <c r="AJ2251" s="55" t="s">
        <v>1644</v>
      </c>
      <c r="AK2251" s="55" t="s">
        <v>1644</v>
      </c>
      <c r="AL2251" s="55" t="s">
        <v>1644</v>
      </c>
      <c r="AM2251" s="55" t="s">
        <v>3861</v>
      </c>
      <c r="AN2251" s="55" t="s">
        <v>1644</v>
      </c>
      <c r="AO2251" t="s">
        <v>3842</v>
      </c>
    </row>
    <row r="2252" spans="1:41" x14ac:dyDescent="0.25">
      <c r="A2252" s="56">
        <v>45808</v>
      </c>
      <c r="B2252" s="92" t="s">
        <v>3124</v>
      </c>
      <c r="C2252" s="55" t="s">
        <v>4349</v>
      </c>
      <c r="D2252" s="55" t="s">
        <v>3859</v>
      </c>
      <c r="E2252" s="55" t="s">
        <v>89</v>
      </c>
      <c r="F2252" s="55">
        <v>50900060</v>
      </c>
      <c r="G2252" s="55" t="s">
        <v>500</v>
      </c>
      <c r="H2252" s="55" t="s">
        <v>89</v>
      </c>
      <c r="I2252" s="57">
        <v>41.59</v>
      </c>
      <c r="J2252" s="57">
        <v>41.59</v>
      </c>
      <c r="K2252" s="55" t="s">
        <v>4335</v>
      </c>
      <c r="L2252" s="55" t="s">
        <v>1644</v>
      </c>
      <c r="M2252" s="55" t="s">
        <v>4349</v>
      </c>
      <c r="N2252" s="56">
        <v>45808</v>
      </c>
      <c r="O2252" s="55" t="s">
        <v>1644</v>
      </c>
      <c r="P2252" s="55" t="s">
        <v>329</v>
      </c>
      <c r="Q2252" s="55" t="s">
        <v>330</v>
      </c>
      <c r="R2252" s="55" t="s">
        <v>1644</v>
      </c>
      <c r="S2252" s="55" t="s">
        <v>1644</v>
      </c>
      <c r="T2252" s="55" t="s">
        <v>1644</v>
      </c>
      <c r="U2252" s="55" t="s">
        <v>4282</v>
      </c>
      <c r="V2252" s="55" t="s">
        <v>1881</v>
      </c>
      <c r="W2252" s="55" t="s">
        <v>1644</v>
      </c>
      <c r="X2252" s="56"/>
      <c r="Y2252" s="55" t="s">
        <v>1644</v>
      </c>
      <c r="Z2252" s="56"/>
      <c r="AA2252" s="55" t="s">
        <v>1644</v>
      </c>
      <c r="AB2252" s="59">
        <v>671327</v>
      </c>
      <c r="AC2252" s="55" t="s">
        <v>1554</v>
      </c>
      <c r="AD2252" s="55" t="s">
        <v>1644</v>
      </c>
      <c r="AE2252" s="58">
        <v>0</v>
      </c>
      <c r="AF2252" s="55" t="s">
        <v>1644</v>
      </c>
      <c r="AG2252" s="55" t="s">
        <v>1644</v>
      </c>
      <c r="AH2252" s="55" t="s">
        <v>1644</v>
      </c>
      <c r="AI2252" s="55" t="s">
        <v>1644</v>
      </c>
      <c r="AJ2252" s="55" t="s">
        <v>1644</v>
      </c>
      <c r="AK2252" s="55" t="s">
        <v>1644</v>
      </c>
      <c r="AL2252" s="55" t="s">
        <v>1644</v>
      </c>
      <c r="AM2252" s="55" t="s">
        <v>3861</v>
      </c>
      <c r="AN2252" s="55" t="s">
        <v>1644</v>
      </c>
      <c r="AO2252" t="s">
        <v>3842</v>
      </c>
    </row>
    <row r="2253" spans="1:41" x14ac:dyDescent="0.25">
      <c r="A2253" s="56">
        <v>45808</v>
      </c>
      <c r="B2253" s="92" t="s">
        <v>3124</v>
      </c>
      <c r="C2253" s="55" t="s">
        <v>4349</v>
      </c>
      <c r="D2253" s="55" t="s">
        <v>3859</v>
      </c>
      <c r="E2253" s="55" t="s">
        <v>89</v>
      </c>
      <c r="F2253" s="55">
        <v>50900060</v>
      </c>
      <c r="G2253" s="55" t="s">
        <v>500</v>
      </c>
      <c r="H2253" s="55" t="s">
        <v>89</v>
      </c>
      <c r="I2253" s="57">
        <v>51.43</v>
      </c>
      <c r="J2253" s="57">
        <v>51.43</v>
      </c>
      <c r="K2253" s="55" t="s">
        <v>4335</v>
      </c>
      <c r="L2253" s="55" t="s">
        <v>1644</v>
      </c>
      <c r="M2253" s="55" t="s">
        <v>4349</v>
      </c>
      <c r="N2253" s="56">
        <v>45808</v>
      </c>
      <c r="O2253" s="55" t="s">
        <v>1644</v>
      </c>
      <c r="P2253" s="55" t="s">
        <v>329</v>
      </c>
      <c r="Q2253" s="55" t="s">
        <v>330</v>
      </c>
      <c r="R2253" s="55" t="s">
        <v>1644</v>
      </c>
      <c r="S2253" s="55" t="s">
        <v>1644</v>
      </c>
      <c r="T2253" s="55" t="s">
        <v>1644</v>
      </c>
      <c r="U2253" s="55" t="s">
        <v>4273</v>
      </c>
      <c r="V2253" s="55" t="s">
        <v>1881</v>
      </c>
      <c r="W2253" s="55" t="s">
        <v>1644</v>
      </c>
      <c r="X2253" s="56"/>
      <c r="Y2253" s="55" t="s">
        <v>1644</v>
      </c>
      <c r="Z2253" s="56"/>
      <c r="AA2253" s="55" t="s">
        <v>1644</v>
      </c>
      <c r="AB2253" s="59">
        <v>802252</v>
      </c>
      <c r="AC2253" s="55" t="s">
        <v>1554</v>
      </c>
      <c r="AD2253" s="55" t="s">
        <v>1644</v>
      </c>
      <c r="AE2253" s="58">
        <v>0</v>
      </c>
      <c r="AF2253" s="55" t="s">
        <v>1644</v>
      </c>
      <c r="AG2253" s="55" t="s">
        <v>1644</v>
      </c>
      <c r="AH2253" s="55" t="s">
        <v>1644</v>
      </c>
      <c r="AI2253" s="55" t="s">
        <v>1644</v>
      </c>
      <c r="AJ2253" s="55" t="s">
        <v>1644</v>
      </c>
      <c r="AK2253" s="55" t="s">
        <v>1644</v>
      </c>
      <c r="AL2253" s="55" t="s">
        <v>1644</v>
      </c>
      <c r="AM2253" s="55" t="s">
        <v>3861</v>
      </c>
      <c r="AN2253" s="55" t="s">
        <v>1644</v>
      </c>
      <c r="AO2253" t="s">
        <v>3842</v>
      </c>
    </row>
    <row r="2254" spans="1:41" x14ac:dyDescent="0.25">
      <c r="A2254" s="56">
        <v>45808</v>
      </c>
      <c r="B2254" s="92" t="s">
        <v>3124</v>
      </c>
      <c r="C2254" s="55" t="s">
        <v>4349</v>
      </c>
      <c r="D2254" s="55" t="s">
        <v>3859</v>
      </c>
      <c r="E2254" s="55" t="s">
        <v>89</v>
      </c>
      <c r="F2254" s="55">
        <v>50900060</v>
      </c>
      <c r="G2254" s="55" t="s">
        <v>500</v>
      </c>
      <c r="H2254" s="55" t="s">
        <v>89</v>
      </c>
      <c r="I2254" s="57">
        <v>5.83</v>
      </c>
      <c r="J2254" s="57">
        <v>5.83</v>
      </c>
      <c r="K2254" s="55" t="s">
        <v>4335</v>
      </c>
      <c r="L2254" s="55" t="s">
        <v>1644</v>
      </c>
      <c r="M2254" s="55" t="s">
        <v>4349</v>
      </c>
      <c r="N2254" s="56">
        <v>45808</v>
      </c>
      <c r="O2254" s="55" t="s">
        <v>1644</v>
      </c>
      <c r="P2254" s="55" t="s">
        <v>329</v>
      </c>
      <c r="Q2254" s="55" t="s">
        <v>330</v>
      </c>
      <c r="R2254" s="55" t="s">
        <v>1644</v>
      </c>
      <c r="S2254" s="55" t="s">
        <v>1644</v>
      </c>
      <c r="T2254" s="55" t="s">
        <v>1644</v>
      </c>
      <c r="U2254" s="55" t="s">
        <v>4280</v>
      </c>
      <c r="V2254" s="55" t="s">
        <v>1881</v>
      </c>
      <c r="W2254" s="55" t="s">
        <v>1644</v>
      </c>
      <c r="X2254" s="56"/>
      <c r="Y2254" s="55" t="s">
        <v>1644</v>
      </c>
      <c r="Z2254" s="56"/>
      <c r="AA2254" s="55" t="s">
        <v>1644</v>
      </c>
      <c r="AB2254" s="59">
        <v>91666</v>
      </c>
      <c r="AC2254" s="55" t="s">
        <v>1554</v>
      </c>
      <c r="AD2254" s="55" t="s">
        <v>1644</v>
      </c>
      <c r="AE2254" s="58">
        <v>0</v>
      </c>
      <c r="AF2254" s="55" t="s">
        <v>1644</v>
      </c>
      <c r="AG2254" s="55" t="s">
        <v>1644</v>
      </c>
      <c r="AH2254" s="55" t="s">
        <v>1644</v>
      </c>
      <c r="AI2254" s="55" t="s">
        <v>1644</v>
      </c>
      <c r="AJ2254" s="55" t="s">
        <v>1644</v>
      </c>
      <c r="AK2254" s="55" t="s">
        <v>1644</v>
      </c>
      <c r="AL2254" s="55" t="s">
        <v>1644</v>
      </c>
      <c r="AM2254" s="55" t="s">
        <v>3861</v>
      </c>
      <c r="AN2254" s="55" t="s">
        <v>1644</v>
      </c>
      <c r="AO2254" t="s">
        <v>3842</v>
      </c>
    </row>
    <row r="2255" spans="1:41" x14ac:dyDescent="0.25">
      <c r="A2255" s="56">
        <v>45808</v>
      </c>
      <c r="B2255" s="92" t="s">
        <v>3124</v>
      </c>
      <c r="C2255" s="55" t="s">
        <v>4349</v>
      </c>
      <c r="D2255" s="55" t="s">
        <v>3859</v>
      </c>
      <c r="E2255" s="55" t="s">
        <v>89</v>
      </c>
      <c r="F2255" s="55">
        <v>50900060</v>
      </c>
      <c r="G2255" s="55" t="s">
        <v>500</v>
      </c>
      <c r="H2255" s="55" t="s">
        <v>89</v>
      </c>
      <c r="I2255" s="57">
        <v>66.63</v>
      </c>
      <c r="J2255" s="57">
        <v>66.63</v>
      </c>
      <c r="K2255" s="55" t="s">
        <v>4335</v>
      </c>
      <c r="L2255" s="55" t="s">
        <v>1644</v>
      </c>
      <c r="M2255" s="55" t="s">
        <v>4349</v>
      </c>
      <c r="N2255" s="56">
        <v>45808</v>
      </c>
      <c r="O2255" s="55" t="s">
        <v>1644</v>
      </c>
      <c r="P2255" s="55" t="s">
        <v>329</v>
      </c>
      <c r="Q2255" s="55" t="s">
        <v>330</v>
      </c>
      <c r="R2255" s="55" t="s">
        <v>1644</v>
      </c>
      <c r="S2255" s="55" t="s">
        <v>1644</v>
      </c>
      <c r="T2255" s="55" t="s">
        <v>1644</v>
      </c>
      <c r="U2255" s="55" t="s">
        <v>4274</v>
      </c>
      <c r="V2255" s="55" t="s">
        <v>1881</v>
      </c>
      <c r="W2255" s="55" t="s">
        <v>1644</v>
      </c>
      <c r="X2255" s="56"/>
      <c r="Y2255" s="55" t="s">
        <v>1644</v>
      </c>
      <c r="Z2255" s="56"/>
      <c r="AA2255" s="55" t="s">
        <v>1644</v>
      </c>
      <c r="AB2255" s="59">
        <v>1088760</v>
      </c>
      <c r="AC2255" s="55" t="s">
        <v>1554</v>
      </c>
      <c r="AD2255" s="55" t="s">
        <v>1644</v>
      </c>
      <c r="AE2255" s="58">
        <v>0</v>
      </c>
      <c r="AF2255" s="55" t="s">
        <v>1644</v>
      </c>
      <c r="AG2255" s="55" t="s">
        <v>1644</v>
      </c>
      <c r="AH2255" s="55" t="s">
        <v>1644</v>
      </c>
      <c r="AI2255" s="55" t="s">
        <v>1644</v>
      </c>
      <c r="AJ2255" s="55" t="s">
        <v>1644</v>
      </c>
      <c r="AK2255" s="55" t="s">
        <v>1644</v>
      </c>
      <c r="AL2255" s="55" t="s">
        <v>1644</v>
      </c>
      <c r="AM2255" s="55" t="s">
        <v>3861</v>
      </c>
      <c r="AN2255" s="55" t="s">
        <v>1644</v>
      </c>
      <c r="AO2255" t="s">
        <v>3842</v>
      </c>
    </row>
    <row r="2256" spans="1:41" x14ac:dyDescent="0.25">
      <c r="A2256" s="56">
        <v>45808</v>
      </c>
      <c r="B2256" s="92" t="s">
        <v>3124</v>
      </c>
      <c r="C2256" s="55" t="s">
        <v>4349</v>
      </c>
      <c r="D2256" s="55" t="s">
        <v>3859</v>
      </c>
      <c r="E2256" s="55" t="s">
        <v>89</v>
      </c>
      <c r="F2256" s="55">
        <v>50900060</v>
      </c>
      <c r="G2256" s="55" t="s">
        <v>500</v>
      </c>
      <c r="H2256" s="55" t="s">
        <v>89</v>
      </c>
      <c r="I2256" s="57">
        <v>56.51</v>
      </c>
      <c r="J2256" s="57">
        <v>56.51</v>
      </c>
      <c r="K2256" s="55" t="s">
        <v>4335</v>
      </c>
      <c r="L2256" s="55" t="s">
        <v>1644</v>
      </c>
      <c r="M2256" s="55" t="s">
        <v>4349</v>
      </c>
      <c r="N2256" s="56">
        <v>45808</v>
      </c>
      <c r="O2256" s="55" t="s">
        <v>1644</v>
      </c>
      <c r="P2256" s="55" t="s">
        <v>329</v>
      </c>
      <c r="Q2256" s="55" t="s">
        <v>330</v>
      </c>
      <c r="R2256" s="55" t="s">
        <v>1644</v>
      </c>
      <c r="S2256" s="55" t="s">
        <v>1644</v>
      </c>
      <c r="T2256" s="55" t="s">
        <v>1644</v>
      </c>
      <c r="U2256" s="55" t="s">
        <v>4277</v>
      </c>
      <c r="V2256" s="55" t="s">
        <v>1881</v>
      </c>
      <c r="W2256" s="55" t="s">
        <v>1644</v>
      </c>
      <c r="X2256" s="56"/>
      <c r="Y2256" s="55" t="s">
        <v>1644</v>
      </c>
      <c r="Z2256" s="56"/>
      <c r="AA2256" s="55" t="s">
        <v>1644</v>
      </c>
      <c r="AB2256" s="59">
        <v>862965</v>
      </c>
      <c r="AC2256" s="55" t="s">
        <v>1554</v>
      </c>
      <c r="AD2256" s="55" t="s">
        <v>1644</v>
      </c>
      <c r="AE2256" s="58">
        <v>0</v>
      </c>
      <c r="AF2256" s="55" t="s">
        <v>1644</v>
      </c>
      <c r="AG2256" s="55" t="s">
        <v>1644</v>
      </c>
      <c r="AH2256" s="55" t="s">
        <v>1644</v>
      </c>
      <c r="AI2256" s="55" t="s">
        <v>1644</v>
      </c>
      <c r="AJ2256" s="55" t="s">
        <v>1644</v>
      </c>
      <c r="AK2256" s="55" t="s">
        <v>1644</v>
      </c>
      <c r="AL2256" s="55" t="s">
        <v>1644</v>
      </c>
      <c r="AM2256" s="55" t="s">
        <v>3861</v>
      </c>
      <c r="AN2256" s="55" t="s">
        <v>1644</v>
      </c>
      <c r="AO2256" t="s">
        <v>3842</v>
      </c>
    </row>
    <row r="2257" spans="1:41" x14ac:dyDescent="0.25">
      <c r="A2257" s="56">
        <v>45808</v>
      </c>
      <c r="B2257" s="92" t="s">
        <v>3124</v>
      </c>
      <c r="C2257" s="55" t="s">
        <v>4349</v>
      </c>
      <c r="D2257" s="55" t="s">
        <v>3859</v>
      </c>
      <c r="E2257" s="55" t="s">
        <v>89</v>
      </c>
      <c r="F2257" s="55">
        <v>50900060</v>
      </c>
      <c r="G2257" s="55" t="s">
        <v>500</v>
      </c>
      <c r="H2257" s="55" t="s">
        <v>89</v>
      </c>
      <c r="I2257" s="57">
        <v>66.63</v>
      </c>
      <c r="J2257" s="57">
        <v>66.63</v>
      </c>
      <c r="K2257" s="55" t="s">
        <v>4335</v>
      </c>
      <c r="L2257" s="55" t="s">
        <v>1644</v>
      </c>
      <c r="M2257" s="55" t="s">
        <v>4349</v>
      </c>
      <c r="N2257" s="56">
        <v>45808</v>
      </c>
      <c r="O2257" s="55" t="s">
        <v>1644</v>
      </c>
      <c r="P2257" s="55" t="s">
        <v>329</v>
      </c>
      <c r="Q2257" s="55" t="s">
        <v>330</v>
      </c>
      <c r="R2257" s="55" t="s">
        <v>1644</v>
      </c>
      <c r="S2257" s="55" t="s">
        <v>1644</v>
      </c>
      <c r="T2257" s="55" t="s">
        <v>1644</v>
      </c>
      <c r="U2257" s="55" t="s">
        <v>4271</v>
      </c>
      <c r="V2257" s="55" t="s">
        <v>1881</v>
      </c>
      <c r="W2257" s="55" t="s">
        <v>1644</v>
      </c>
      <c r="X2257" s="56"/>
      <c r="Y2257" s="55" t="s">
        <v>1644</v>
      </c>
      <c r="Z2257" s="56"/>
      <c r="AA2257" s="55" t="s">
        <v>1644</v>
      </c>
      <c r="AB2257" s="59">
        <v>1088760</v>
      </c>
      <c r="AC2257" s="55" t="s">
        <v>1554</v>
      </c>
      <c r="AD2257" s="55" t="s">
        <v>1644</v>
      </c>
      <c r="AE2257" s="58">
        <v>0</v>
      </c>
      <c r="AF2257" s="55" t="s">
        <v>1644</v>
      </c>
      <c r="AG2257" s="55" t="s">
        <v>1644</v>
      </c>
      <c r="AH2257" s="55" t="s">
        <v>1644</v>
      </c>
      <c r="AI2257" s="55" t="s">
        <v>1644</v>
      </c>
      <c r="AJ2257" s="55" t="s">
        <v>1644</v>
      </c>
      <c r="AK2257" s="55" t="s">
        <v>1644</v>
      </c>
      <c r="AL2257" s="55" t="s">
        <v>1644</v>
      </c>
      <c r="AM2257" s="55" t="s">
        <v>3861</v>
      </c>
      <c r="AN2257" s="55" t="s">
        <v>1644</v>
      </c>
      <c r="AO2257" t="s">
        <v>3842</v>
      </c>
    </row>
    <row r="2258" spans="1:41" x14ac:dyDescent="0.25">
      <c r="A2258" s="56">
        <v>45808</v>
      </c>
      <c r="B2258" s="92" t="s">
        <v>3124</v>
      </c>
      <c r="C2258" s="55" t="s">
        <v>4350</v>
      </c>
      <c r="D2258" s="55" t="s">
        <v>3859</v>
      </c>
      <c r="E2258" s="55" t="s">
        <v>89</v>
      </c>
      <c r="F2258" s="55">
        <v>50900060</v>
      </c>
      <c r="G2258" s="55" t="s">
        <v>500</v>
      </c>
      <c r="H2258" s="55" t="s">
        <v>89</v>
      </c>
      <c r="I2258" s="57">
        <v>18.48</v>
      </c>
      <c r="J2258" s="57">
        <v>18.48</v>
      </c>
      <c r="K2258" s="55" t="s">
        <v>4335</v>
      </c>
      <c r="L2258" s="55" t="s">
        <v>1644</v>
      </c>
      <c r="M2258" s="55" t="s">
        <v>4350</v>
      </c>
      <c r="N2258" s="56">
        <v>45808</v>
      </c>
      <c r="O2258" s="55" t="s">
        <v>1644</v>
      </c>
      <c r="P2258" s="55" t="s">
        <v>329</v>
      </c>
      <c r="Q2258" s="55" t="s">
        <v>330</v>
      </c>
      <c r="R2258" s="55" t="s">
        <v>1644</v>
      </c>
      <c r="S2258" s="55" t="s">
        <v>1644</v>
      </c>
      <c r="T2258" s="55" t="s">
        <v>1644</v>
      </c>
      <c r="U2258" s="55" t="s">
        <v>4278</v>
      </c>
      <c r="V2258" s="55" t="s">
        <v>1881</v>
      </c>
      <c r="W2258" s="55" t="s">
        <v>1644</v>
      </c>
      <c r="X2258" s="56"/>
      <c r="Y2258" s="55" t="s">
        <v>1644</v>
      </c>
      <c r="Z2258" s="56"/>
      <c r="AA2258" s="55" t="s">
        <v>1644</v>
      </c>
      <c r="AB2258" s="59">
        <v>293334</v>
      </c>
      <c r="AC2258" s="55" t="s">
        <v>1554</v>
      </c>
      <c r="AD2258" s="55" t="s">
        <v>1644</v>
      </c>
      <c r="AE2258" s="58">
        <v>0</v>
      </c>
      <c r="AF2258" s="55" t="s">
        <v>1644</v>
      </c>
      <c r="AG2258" s="55" t="s">
        <v>1644</v>
      </c>
      <c r="AH2258" s="55" t="s">
        <v>1644</v>
      </c>
      <c r="AI2258" s="55" t="s">
        <v>1644</v>
      </c>
      <c r="AJ2258" s="55" t="s">
        <v>1644</v>
      </c>
      <c r="AK2258" s="55" t="s">
        <v>1644</v>
      </c>
      <c r="AL2258" s="55" t="s">
        <v>1644</v>
      </c>
      <c r="AM2258" s="55" t="s">
        <v>3861</v>
      </c>
      <c r="AN2258" s="55" t="s">
        <v>1644</v>
      </c>
      <c r="AO2258" t="s">
        <v>3842</v>
      </c>
    </row>
    <row r="2259" spans="1:41" x14ac:dyDescent="0.25">
      <c r="A2259" s="56">
        <v>45808</v>
      </c>
      <c r="B2259" s="92" t="s">
        <v>3124</v>
      </c>
      <c r="C2259" s="55" t="s">
        <v>4350</v>
      </c>
      <c r="D2259" s="55" t="s">
        <v>3859</v>
      </c>
      <c r="E2259" s="55" t="s">
        <v>89</v>
      </c>
      <c r="F2259" s="55">
        <v>50900060</v>
      </c>
      <c r="G2259" s="55" t="s">
        <v>500</v>
      </c>
      <c r="H2259" s="55" t="s">
        <v>89</v>
      </c>
      <c r="I2259" s="57">
        <v>18.34</v>
      </c>
      <c r="J2259" s="57">
        <v>18.34</v>
      </c>
      <c r="K2259" s="55" t="s">
        <v>4335</v>
      </c>
      <c r="L2259" s="55" t="s">
        <v>1644</v>
      </c>
      <c r="M2259" s="55" t="s">
        <v>4350</v>
      </c>
      <c r="N2259" s="56">
        <v>45808</v>
      </c>
      <c r="O2259" s="55" t="s">
        <v>1644</v>
      </c>
      <c r="P2259" s="55" t="s">
        <v>329</v>
      </c>
      <c r="Q2259" s="55" t="s">
        <v>330</v>
      </c>
      <c r="R2259" s="55" t="s">
        <v>1644</v>
      </c>
      <c r="S2259" s="55" t="s">
        <v>1644</v>
      </c>
      <c r="T2259" s="55" t="s">
        <v>1644</v>
      </c>
      <c r="U2259" s="55" t="s">
        <v>4270</v>
      </c>
      <c r="V2259" s="55" t="s">
        <v>1881</v>
      </c>
      <c r="W2259" s="55" t="s">
        <v>1644</v>
      </c>
      <c r="X2259" s="56"/>
      <c r="Y2259" s="55" t="s">
        <v>1644</v>
      </c>
      <c r="Z2259" s="56"/>
      <c r="AA2259" s="55" t="s">
        <v>1644</v>
      </c>
      <c r="AB2259" s="59">
        <v>293334</v>
      </c>
      <c r="AC2259" s="55" t="s">
        <v>1554</v>
      </c>
      <c r="AD2259" s="55" t="s">
        <v>1644</v>
      </c>
      <c r="AE2259" s="58">
        <v>0</v>
      </c>
      <c r="AF2259" s="55" t="s">
        <v>1644</v>
      </c>
      <c r="AG2259" s="55" t="s">
        <v>1644</v>
      </c>
      <c r="AH2259" s="55" t="s">
        <v>1644</v>
      </c>
      <c r="AI2259" s="55" t="s">
        <v>1644</v>
      </c>
      <c r="AJ2259" s="55" t="s">
        <v>1644</v>
      </c>
      <c r="AK2259" s="55" t="s">
        <v>1644</v>
      </c>
      <c r="AL2259" s="55" t="s">
        <v>1644</v>
      </c>
      <c r="AM2259" s="55" t="s">
        <v>3861</v>
      </c>
      <c r="AN2259" s="55" t="s">
        <v>1644</v>
      </c>
      <c r="AO2259" t="s">
        <v>3842</v>
      </c>
    </row>
    <row r="2260" spans="1:41" x14ac:dyDescent="0.25">
      <c r="A2260" s="56">
        <v>45808</v>
      </c>
      <c r="B2260" s="92" t="s">
        <v>3124</v>
      </c>
      <c r="C2260" s="55" t="s">
        <v>4350</v>
      </c>
      <c r="D2260" s="55" t="s">
        <v>3859</v>
      </c>
      <c r="E2260" s="55" t="s">
        <v>89</v>
      </c>
      <c r="F2260" s="55">
        <v>50900060</v>
      </c>
      <c r="G2260" s="55" t="s">
        <v>500</v>
      </c>
      <c r="H2260" s="55" t="s">
        <v>89</v>
      </c>
      <c r="I2260" s="57">
        <v>3.41</v>
      </c>
      <c r="J2260" s="57">
        <v>3.41</v>
      </c>
      <c r="K2260" s="55" t="s">
        <v>4335</v>
      </c>
      <c r="L2260" s="55" t="s">
        <v>1644</v>
      </c>
      <c r="M2260" s="55" t="s">
        <v>4350</v>
      </c>
      <c r="N2260" s="56">
        <v>45808</v>
      </c>
      <c r="O2260" s="55" t="s">
        <v>1644</v>
      </c>
      <c r="P2260" s="55" t="s">
        <v>329</v>
      </c>
      <c r="Q2260" s="55" t="s">
        <v>330</v>
      </c>
      <c r="R2260" s="55" t="s">
        <v>1644</v>
      </c>
      <c r="S2260" s="55" t="s">
        <v>1644</v>
      </c>
      <c r="T2260" s="55" t="s">
        <v>1644</v>
      </c>
      <c r="U2260" s="55" t="s">
        <v>4279</v>
      </c>
      <c r="V2260" s="55" t="s">
        <v>1881</v>
      </c>
      <c r="W2260" s="55" t="s">
        <v>1644</v>
      </c>
      <c r="X2260" s="56"/>
      <c r="Y2260" s="55" t="s">
        <v>1644</v>
      </c>
      <c r="Z2260" s="56"/>
      <c r="AA2260" s="55" t="s">
        <v>1644</v>
      </c>
      <c r="AB2260" s="59">
        <v>53750</v>
      </c>
      <c r="AC2260" s="55" t="s">
        <v>1554</v>
      </c>
      <c r="AD2260" s="55" t="s">
        <v>1644</v>
      </c>
      <c r="AE2260" s="58">
        <v>0</v>
      </c>
      <c r="AF2260" s="55" t="s">
        <v>1644</v>
      </c>
      <c r="AG2260" s="55" t="s">
        <v>1644</v>
      </c>
      <c r="AH2260" s="55" t="s">
        <v>1644</v>
      </c>
      <c r="AI2260" s="55" t="s">
        <v>1644</v>
      </c>
      <c r="AJ2260" s="55" t="s">
        <v>1644</v>
      </c>
      <c r="AK2260" s="55" t="s">
        <v>1644</v>
      </c>
      <c r="AL2260" s="55" t="s">
        <v>1644</v>
      </c>
      <c r="AM2260" s="55" t="s">
        <v>3861</v>
      </c>
      <c r="AN2260" s="55" t="s">
        <v>1644</v>
      </c>
      <c r="AO2260" t="s">
        <v>3842</v>
      </c>
    </row>
    <row r="2261" spans="1:41" x14ac:dyDescent="0.25">
      <c r="A2261" s="56">
        <v>45808</v>
      </c>
      <c r="B2261" s="92" t="s">
        <v>3124</v>
      </c>
      <c r="C2261" s="55" t="s">
        <v>4350</v>
      </c>
      <c r="D2261" s="55" t="s">
        <v>3859</v>
      </c>
      <c r="E2261" s="55" t="s">
        <v>89</v>
      </c>
      <c r="F2261" s="55">
        <v>50900060</v>
      </c>
      <c r="G2261" s="55" t="s">
        <v>500</v>
      </c>
      <c r="H2261" s="55" t="s">
        <v>89</v>
      </c>
      <c r="I2261" s="57">
        <v>18.89</v>
      </c>
      <c r="J2261" s="57">
        <v>18.89</v>
      </c>
      <c r="K2261" s="55" t="s">
        <v>4335</v>
      </c>
      <c r="L2261" s="55" t="s">
        <v>1644</v>
      </c>
      <c r="M2261" s="55" t="s">
        <v>4350</v>
      </c>
      <c r="N2261" s="56">
        <v>45808</v>
      </c>
      <c r="O2261" s="55" t="s">
        <v>1644</v>
      </c>
      <c r="P2261" s="55" t="s">
        <v>329</v>
      </c>
      <c r="Q2261" s="55" t="s">
        <v>330</v>
      </c>
      <c r="R2261" s="55" t="s">
        <v>1644</v>
      </c>
      <c r="S2261" s="55" t="s">
        <v>1644</v>
      </c>
      <c r="T2261" s="55" t="s">
        <v>1644</v>
      </c>
      <c r="U2261" s="55" t="s">
        <v>4275</v>
      </c>
      <c r="V2261" s="55" t="s">
        <v>1881</v>
      </c>
      <c r="W2261" s="55" t="s">
        <v>1644</v>
      </c>
      <c r="X2261" s="56"/>
      <c r="Y2261" s="55" t="s">
        <v>1644</v>
      </c>
      <c r="Z2261" s="56"/>
      <c r="AA2261" s="55" t="s">
        <v>1644</v>
      </c>
      <c r="AB2261" s="59">
        <v>293294</v>
      </c>
      <c r="AC2261" s="55" t="s">
        <v>1554</v>
      </c>
      <c r="AD2261" s="55" t="s">
        <v>1644</v>
      </c>
      <c r="AE2261" s="58">
        <v>0</v>
      </c>
      <c r="AF2261" s="55" t="s">
        <v>1644</v>
      </c>
      <c r="AG2261" s="55" t="s">
        <v>1644</v>
      </c>
      <c r="AH2261" s="55" t="s">
        <v>1644</v>
      </c>
      <c r="AI2261" s="55" t="s">
        <v>1644</v>
      </c>
      <c r="AJ2261" s="55" t="s">
        <v>1644</v>
      </c>
      <c r="AK2261" s="55" t="s">
        <v>1644</v>
      </c>
      <c r="AL2261" s="55" t="s">
        <v>1644</v>
      </c>
      <c r="AM2261" s="55" t="s">
        <v>3861</v>
      </c>
      <c r="AN2261" s="55" t="s">
        <v>1644</v>
      </c>
      <c r="AO2261" t="s">
        <v>3842</v>
      </c>
    </row>
    <row r="2262" spans="1:41" x14ac:dyDescent="0.25">
      <c r="A2262" s="56">
        <v>45808</v>
      </c>
      <c r="B2262" s="92" t="s">
        <v>3124</v>
      </c>
      <c r="C2262" s="55" t="s">
        <v>4350</v>
      </c>
      <c r="D2262" s="55" t="s">
        <v>3859</v>
      </c>
      <c r="E2262" s="55" t="s">
        <v>89</v>
      </c>
      <c r="F2262" s="55">
        <v>50900060</v>
      </c>
      <c r="G2262" s="55" t="s">
        <v>500</v>
      </c>
      <c r="H2262" s="55" t="s">
        <v>89</v>
      </c>
      <c r="I2262" s="57">
        <v>4.05</v>
      </c>
      <c r="J2262" s="57">
        <v>4.05</v>
      </c>
      <c r="K2262" s="55" t="s">
        <v>4335</v>
      </c>
      <c r="L2262" s="55" t="s">
        <v>1644</v>
      </c>
      <c r="M2262" s="55" t="s">
        <v>4350</v>
      </c>
      <c r="N2262" s="56">
        <v>45808</v>
      </c>
      <c r="O2262" s="55" t="s">
        <v>1644</v>
      </c>
      <c r="P2262" s="55" t="s">
        <v>329</v>
      </c>
      <c r="Q2262" s="55" t="s">
        <v>330</v>
      </c>
      <c r="R2262" s="55" t="s">
        <v>1644</v>
      </c>
      <c r="S2262" s="55" t="s">
        <v>1644</v>
      </c>
      <c r="T2262" s="55" t="s">
        <v>1644</v>
      </c>
      <c r="U2262" s="55" t="s">
        <v>4272</v>
      </c>
      <c r="V2262" s="55" t="s">
        <v>1881</v>
      </c>
      <c r="W2262" s="55" t="s">
        <v>1644</v>
      </c>
      <c r="X2262" s="56"/>
      <c r="Y2262" s="55" t="s">
        <v>1644</v>
      </c>
      <c r="Z2262" s="56"/>
      <c r="AA2262" s="55" t="s">
        <v>1644</v>
      </c>
      <c r="AB2262" s="59">
        <v>63916</v>
      </c>
      <c r="AC2262" s="55" t="s">
        <v>1554</v>
      </c>
      <c r="AD2262" s="55" t="s">
        <v>1644</v>
      </c>
      <c r="AE2262" s="58">
        <v>0</v>
      </c>
      <c r="AF2262" s="55" t="s">
        <v>1644</v>
      </c>
      <c r="AG2262" s="55" t="s">
        <v>1644</v>
      </c>
      <c r="AH2262" s="55" t="s">
        <v>1644</v>
      </c>
      <c r="AI2262" s="55" t="s">
        <v>1644</v>
      </c>
      <c r="AJ2262" s="55" t="s">
        <v>1644</v>
      </c>
      <c r="AK2262" s="55" t="s">
        <v>1644</v>
      </c>
      <c r="AL2262" s="55" t="s">
        <v>1644</v>
      </c>
      <c r="AM2262" s="55" t="s">
        <v>3861</v>
      </c>
      <c r="AN2262" s="55" t="s">
        <v>1644</v>
      </c>
      <c r="AO2262" t="s">
        <v>3842</v>
      </c>
    </row>
    <row r="2263" spans="1:41" x14ac:dyDescent="0.25">
      <c r="A2263" s="56">
        <v>45808</v>
      </c>
      <c r="B2263" s="92" t="s">
        <v>3124</v>
      </c>
      <c r="C2263" s="55" t="s">
        <v>4350</v>
      </c>
      <c r="D2263" s="55" t="s">
        <v>3859</v>
      </c>
      <c r="E2263" s="55" t="s">
        <v>89</v>
      </c>
      <c r="F2263" s="55">
        <v>50900060</v>
      </c>
      <c r="G2263" s="55" t="s">
        <v>500</v>
      </c>
      <c r="H2263" s="55" t="s">
        <v>89</v>
      </c>
      <c r="I2263" s="57">
        <v>18.48</v>
      </c>
      <c r="J2263" s="57">
        <v>18.48</v>
      </c>
      <c r="K2263" s="55" t="s">
        <v>4335</v>
      </c>
      <c r="L2263" s="55" t="s">
        <v>1644</v>
      </c>
      <c r="M2263" s="55" t="s">
        <v>4350</v>
      </c>
      <c r="N2263" s="56">
        <v>45808</v>
      </c>
      <c r="O2263" s="55" t="s">
        <v>1644</v>
      </c>
      <c r="P2263" s="55" t="s">
        <v>329</v>
      </c>
      <c r="Q2263" s="55" t="s">
        <v>330</v>
      </c>
      <c r="R2263" s="55" t="s">
        <v>1644</v>
      </c>
      <c r="S2263" s="55" t="s">
        <v>1644</v>
      </c>
      <c r="T2263" s="55" t="s">
        <v>1644</v>
      </c>
      <c r="U2263" s="55" t="s">
        <v>4269</v>
      </c>
      <c r="V2263" s="55" t="s">
        <v>1881</v>
      </c>
      <c r="W2263" s="55" t="s">
        <v>1644</v>
      </c>
      <c r="X2263" s="56"/>
      <c r="Y2263" s="55" t="s">
        <v>1644</v>
      </c>
      <c r="Z2263" s="56"/>
      <c r="AA2263" s="55" t="s">
        <v>1644</v>
      </c>
      <c r="AB2263" s="59">
        <v>293334</v>
      </c>
      <c r="AC2263" s="55" t="s">
        <v>1554</v>
      </c>
      <c r="AD2263" s="55" t="s">
        <v>1644</v>
      </c>
      <c r="AE2263" s="58">
        <v>0</v>
      </c>
      <c r="AF2263" s="55" t="s">
        <v>1644</v>
      </c>
      <c r="AG2263" s="55" t="s">
        <v>1644</v>
      </c>
      <c r="AH2263" s="55" t="s">
        <v>1644</v>
      </c>
      <c r="AI2263" s="55" t="s">
        <v>1644</v>
      </c>
      <c r="AJ2263" s="55" t="s">
        <v>1644</v>
      </c>
      <c r="AK2263" s="55" t="s">
        <v>1644</v>
      </c>
      <c r="AL2263" s="55" t="s">
        <v>1644</v>
      </c>
      <c r="AM2263" s="55" t="s">
        <v>3861</v>
      </c>
      <c r="AN2263" s="55" t="s">
        <v>1644</v>
      </c>
      <c r="AO2263" t="s">
        <v>3842</v>
      </c>
    </row>
    <row r="2264" spans="1:41" x14ac:dyDescent="0.25">
      <c r="A2264" s="56">
        <v>45808</v>
      </c>
      <c r="B2264" s="92" t="s">
        <v>3124</v>
      </c>
      <c r="C2264" s="55" t="s">
        <v>4350</v>
      </c>
      <c r="D2264" s="55" t="s">
        <v>3859</v>
      </c>
      <c r="E2264" s="55" t="s">
        <v>89</v>
      </c>
      <c r="F2264" s="55">
        <v>50900060</v>
      </c>
      <c r="G2264" s="55" t="s">
        <v>500</v>
      </c>
      <c r="H2264" s="55" t="s">
        <v>89</v>
      </c>
      <c r="I2264" s="57">
        <v>3.41</v>
      </c>
      <c r="J2264" s="57">
        <v>3.41</v>
      </c>
      <c r="K2264" s="55" t="s">
        <v>4335</v>
      </c>
      <c r="L2264" s="55" t="s">
        <v>1644</v>
      </c>
      <c r="M2264" s="55" t="s">
        <v>4350</v>
      </c>
      <c r="N2264" s="56">
        <v>45808</v>
      </c>
      <c r="O2264" s="55" t="s">
        <v>1644</v>
      </c>
      <c r="P2264" s="55" t="s">
        <v>329</v>
      </c>
      <c r="Q2264" s="55" t="s">
        <v>330</v>
      </c>
      <c r="R2264" s="55" t="s">
        <v>1644</v>
      </c>
      <c r="S2264" s="55" t="s">
        <v>1644</v>
      </c>
      <c r="T2264" s="55" t="s">
        <v>1644</v>
      </c>
      <c r="U2264" s="55" t="s">
        <v>4281</v>
      </c>
      <c r="V2264" s="55" t="s">
        <v>1881</v>
      </c>
      <c r="W2264" s="55" t="s">
        <v>1644</v>
      </c>
      <c r="X2264" s="56"/>
      <c r="Y2264" s="55" t="s">
        <v>1644</v>
      </c>
      <c r="Z2264" s="56"/>
      <c r="AA2264" s="55" t="s">
        <v>1644</v>
      </c>
      <c r="AB2264" s="59">
        <v>53750</v>
      </c>
      <c r="AC2264" s="55" t="s">
        <v>1554</v>
      </c>
      <c r="AD2264" s="55" t="s">
        <v>1644</v>
      </c>
      <c r="AE2264" s="58">
        <v>0</v>
      </c>
      <c r="AF2264" s="55" t="s">
        <v>1644</v>
      </c>
      <c r="AG2264" s="55" t="s">
        <v>1644</v>
      </c>
      <c r="AH2264" s="55" t="s">
        <v>1644</v>
      </c>
      <c r="AI2264" s="55" t="s">
        <v>1644</v>
      </c>
      <c r="AJ2264" s="55" t="s">
        <v>1644</v>
      </c>
      <c r="AK2264" s="55" t="s">
        <v>1644</v>
      </c>
      <c r="AL2264" s="55" t="s">
        <v>1644</v>
      </c>
      <c r="AM2264" s="55" t="s">
        <v>3861</v>
      </c>
      <c r="AN2264" s="55" t="s">
        <v>1644</v>
      </c>
      <c r="AO2264" t="s">
        <v>3842</v>
      </c>
    </row>
    <row r="2265" spans="1:41" x14ac:dyDescent="0.25">
      <c r="A2265" s="56">
        <v>45808</v>
      </c>
      <c r="B2265" s="92" t="s">
        <v>3124</v>
      </c>
      <c r="C2265" s="55" t="s">
        <v>4351</v>
      </c>
      <c r="D2265" s="55" t="s">
        <v>1742</v>
      </c>
      <c r="E2265" s="55" t="s">
        <v>89</v>
      </c>
      <c r="F2265" s="55">
        <v>50900010</v>
      </c>
      <c r="G2265" s="55" t="s">
        <v>490</v>
      </c>
      <c r="H2265" s="55" t="s">
        <v>89</v>
      </c>
      <c r="I2265" s="57">
        <v>-2762.42</v>
      </c>
      <c r="J2265" s="57">
        <v>-2762.42</v>
      </c>
      <c r="K2265" s="55" t="s">
        <v>1644</v>
      </c>
      <c r="L2265" s="55" t="s">
        <v>1644</v>
      </c>
      <c r="M2265" s="55" t="s">
        <v>4351</v>
      </c>
      <c r="N2265" s="56">
        <v>45808</v>
      </c>
      <c r="O2265" s="55" t="s">
        <v>1644</v>
      </c>
      <c r="P2265" s="55" t="s">
        <v>4042</v>
      </c>
      <c r="Q2265" s="55" t="s">
        <v>4043</v>
      </c>
      <c r="R2265" s="55" t="s">
        <v>1644</v>
      </c>
      <c r="S2265" s="55" t="s">
        <v>1644</v>
      </c>
      <c r="T2265" s="55" t="s">
        <v>1644</v>
      </c>
      <c r="U2265" s="55" t="s">
        <v>1644</v>
      </c>
      <c r="V2265" s="55" t="s">
        <v>1644</v>
      </c>
      <c r="W2265" s="55" t="s">
        <v>1644</v>
      </c>
      <c r="X2265" s="56"/>
      <c r="Y2265" s="55" t="s">
        <v>1644</v>
      </c>
      <c r="Z2265" s="56"/>
      <c r="AA2265" s="55" t="s">
        <v>1644</v>
      </c>
      <c r="AB2265" s="59">
        <v>-45248440</v>
      </c>
      <c r="AC2265" s="55" t="s">
        <v>1554</v>
      </c>
      <c r="AD2265" s="55" t="s">
        <v>1644</v>
      </c>
      <c r="AE2265" s="58">
        <v>0</v>
      </c>
      <c r="AF2265" s="55" t="s">
        <v>1644</v>
      </c>
      <c r="AG2265" s="55" t="s">
        <v>1644</v>
      </c>
      <c r="AH2265" s="55" t="s">
        <v>1644</v>
      </c>
      <c r="AI2265" s="55" t="s">
        <v>1644</v>
      </c>
      <c r="AJ2265" s="55" t="s">
        <v>1644</v>
      </c>
      <c r="AK2265" s="55" t="s">
        <v>1644</v>
      </c>
      <c r="AL2265" s="55" t="s">
        <v>1644</v>
      </c>
      <c r="AM2265" s="55" t="s">
        <v>4285</v>
      </c>
      <c r="AN2265" s="55" t="s">
        <v>1644</v>
      </c>
      <c r="AO2265" t="s">
        <v>4371</v>
      </c>
    </row>
    <row r="2266" spans="1:41" x14ac:dyDescent="0.25">
      <c r="A2266" s="56">
        <v>45808</v>
      </c>
      <c r="B2266" s="92" t="s">
        <v>3124</v>
      </c>
      <c r="C2266" s="55" t="s">
        <v>4351</v>
      </c>
      <c r="D2266" s="55" t="s">
        <v>1742</v>
      </c>
      <c r="E2266" s="55" t="s">
        <v>89</v>
      </c>
      <c r="F2266" s="55">
        <v>50900000</v>
      </c>
      <c r="G2266" s="55" t="s">
        <v>488</v>
      </c>
      <c r="H2266" s="55" t="s">
        <v>89</v>
      </c>
      <c r="I2266" s="57">
        <v>-9527.2999999999993</v>
      </c>
      <c r="J2266" s="57">
        <v>-9527.2999999999993</v>
      </c>
      <c r="K2266" s="55" t="s">
        <v>1644</v>
      </c>
      <c r="L2266" s="55" t="s">
        <v>1644</v>
      </c>
      <c r="M2266" s="55" t="s">
        <v>4351</v>
      </c>
      <c r="N2266" s="56">
        <v>45808</v>
      </c>
      <c r="O2266" s="55" t="s">
        <v>1644</v>
      </c>
      <c r="P2266" s="55" t="s">
        <v>4042</v>
      </c>
      <c r="Q2266" s="55" t="s">
        <v>4043</v>
      </c>
      <c r="R2266" s="55" t="s">
        <v>1644</v>
      </c>
      <c r="S2266" s="55" t="s">
        <v>1644</v>
      </c>
      <c r="T2266" s="55" t="s">
        <v>1644</v>
      </c>
      <c r="U2266" s="55" t="s">
        <v>1644</v>
      </c>
      <c r="V2266" s="55" t="s">
        <v>1644</v>
      </c>
      <c r="W2266" s="55" t="s">
        <v>1644</v>
      </c>
      <c r="X2266" s="56"/>
      <c r="Y2266" s="55" t="s">
        <v>1644</v>
      </c>
      <c r="Z2266" s="56"/>
      <c r="AA2266" s="55" t="s">
        <v>1644</v>
      </c>
      <c r="AB2266" s="59">
        <v>-156057174</v>
      </c>
      <c r="AC2266" s="55" t="s">
        <v>1554</v>
      </c>
      <c r="AD2266" s="55" t="s">
        <v>1644</v>
      </c>
      <c r="AE2266" s="58">
        <v>0</v>
      </c>
      <c r="AF2266" s="55" t="s">
        <v>1644</v>
      </c>
      <c r="AG2266" s="55" t="s">
        <v>1644</v>
      </c>
      <c r="AH2266" s="55" t="s">
        <v>1644</v>
      </c>
      <c r="AI2266" s="55" t="s">
        <v>1644</v>
      </c>
      <c r="AJ2266" s="55" t="s">
        <v>1644</v>
      </c>
      <c r="AK2266" s="55" t="s">
        <v>1644</v>
      </c>
      <c r="AL2266" s="55" t="s">
        <v>1644</v>
      </c>
      <c r="AM2266" s="55" t="s">
        <v>4285</v>
      </c>
      <c r="AN2266" s="55" t="s">
        <v>1644</v>
      </c>
      <c r="AO2266" t="s">
        <v>4371</v>
      </c>
    </row>
    <row r="2267" spans="1:41" x14ac:dyDescent="0.25">
      <c r="A2267" s="56">
        <v>45808</v>
      </c>
      <c r="B2267" s="92" t="s">
        <v>3124</v>
      </c>
      <c r="C2267" s="55" t="s">
        <v>4351</v>
      </c>
      <c r="D2267" s="55" t="s">
        <v>1742</v>
      </c>
      <c r="E2267" s="55" t="s">
        <v>89</v>
      </c>
      <c r="F2267" s="55">
        <v>50900000</v>
      </c>
      <c r="G2267" s="55" t="s">
        <v>488</v>
      </c>
      <c r="H2267" s="55" t="s">
        <v>89</v>
      </c>
      <c r="I2267" s="57">
        <v>9527.2999999999993</v>
      </c>
      <c r="J2267" s="57">
        <v>9527.2999999999993</v>
      </c>
      <c r="K2267" s="55" t="s">
        <v>1644</v>
      </c>
      <c r="L2267" s="55" t="s">
        <v>1644</v>
      </c>
      <c r="M2267" s="55" t="s">
        <v>4351</v>
      </c>
      <c r="N2267" s="56">
        <v>45808</v>
      </c>
      <c r="O2267" s="55" t="s">
        <v>1644</v>
      </c>
      <c r="P2267" s="55" t="s">
        <v>329</v>
      </c>
      <c r="Q2267" s="55" t="s">
        <v>330</v>
      </c>
      <c r="R2267" s="55" t="s">
        <v>1644</v>
      </c>
      <c r="S2267" s="55" t="s">
        <v>1644</v>
      </c>
      <c r="T2267" s="55" t="s">
        <v>1644</v>
      </c>
      <c r="U2267" s="55" t="s">
        <v>1644</v>
      </c>
      <c r="V2267" s="55" t="s">
        <v>1644</v>
      </c>
      <c r="W2267" s="55" t="s">
        <v>1644</v>
      </c>
      <c r="X2267" s="56"/>
      <c r="Y2267" s="55" t="s">
        <v>1644</v>
      </c>
      <c r="Z2267" s="56"/>
      <c r="AA2267" s="55" t="s">
        <v>1644</v>
      </c>
      <c r="AB2267" s="59">
        <v>156057174</v>
      </c>
      <c r="AC2267" s="55" t="s">
        <v>1554</v>
      </c>
      <c r="AD2267" s="55" t="s">
        <v>1644</v>
      </c>
      <c r="AE2267" s="58">
        <v>0</v>
      </c>
      <c r="AF2267" s="55" t="s">
        <v>1644</v>
      </c>
      <c r="AG2267" s="55" t="s">
        <v>1644</v>
      </c>
      <c r="AH2267" s="55" t="s">
        <v>1644</v>
      </c>
      <c r="AI2267" s="55" t="s">
        <v>1644</v>
      </c>
      <c r="AJ2267" s="55" t="s">
        <v>1644</v>
      </c>
      <c r="AK2267" s="55" t="s">
        <v>1644</v>
      </c>
      <c r="AL2267" s="55" t="s">
        <v>1644</v>
      </c>
      <c r="AM2267" s="55" t="s">
        <v>4285</v>
      </c>
      <c r="AN2267" s="55" t="s">
        <v>1644</v>
      </c>
      <c r="AO2267" t="s">
        <v>3842</v>
      </c>
    </row>
    <row r="2268" spans="1:41" x14ac:dyDescent="0.25">
      <c r="A2268" s="56">
        <v>45808</v>
      </c>
      <c r="B2268" s="92" t="s">
        <v>3124</v>
      </c>
      <c r="C2268" s="55" t="s">
        <v>4351</v>
      </c>
      <c r="D2268" s="55" t="s">
        <v>1742</v>
      </c>
      <c r="E2268" s="55" t="s">
        <v>89</v>
      </c>
      <c r="F2268" s="55">
        <v>50900010</v>
      </c>
      <c r="G2268" s="55" t="s">
        <v>490</v>
      </c>
      <c r="H2268" s="55" t="s">
        <v>89</v>
      </c>
      <c r="I2268" s="57">
        <v>2762.42</v>
      </c>
      <c r="J2268" s="57">
        <v>2762.42</v>
      </c>
      <c r="K2268" s="55" t="s">
        <v>1644</v>
      </c>
      <c r="L2268" s="55" t="s">
        <v>1644</v>
      </c>
      <c r="M2268" s="55" t="s">
        <v>4351</v>
      </c>
      <c r="N2268" s="56">
        <v>45808</v>
      </c>
      <c r="O2268" s="55" t="s">
        <v>1644</v>
      </c>
      <c r="P2268" s="55" t="s">
        <v>329</v>
      </c>
      <c r="Q2268" s="55" t="s">
        <v>330</v>
      </c>
      <c r="R2268" s="55" t="s">
        <v>1644</v>
      </c>
      <c r="S2268" s="55" t="s">
        <v>1644</v>
      </c>
      <c r="T2268" s="55" t="s">
        <v>1644</v>
      </c>
      <c r="U2268" s="55" t="s">
        <v>1644</v>
      </c>
      <c r="V2268" s="55" t="s">
        <v>1644</v>
      </c>
      <c r="W2268" s="55" t="s">
        <v>1644</v>
      </c>
      <c r="X2268" s="56"/>
      <c r="Y2268" s="55" t="s">
        <v>1644</v>
      </c>
      <c r="Z2268" s="56"/>
      <c r="AA2268" s="55" t="s">
        <v>1644</v>
      </c>
      <c r="AB2268" s="59">
        <v>45248440</v>
      </c>
      <c r="AC2268" s="55" t="s">
        <v>1554</v>
      </c>
      <c r="AD2268" s="55" t="s">
        <v>1644</v>
      </c>
      <c r="AE2268" s="58">
        <v>0</v>
      </c>
      <c r="AF2268" s="55" t="s">
        <v>1644</v>
      </c>
      <c r="AG2268" s="55" t="s">
        <v>1644</v>
      </c>
      <c r="AH2268" s="55" t="s">
        <v>1644</v>
      </c>
      <c r="AI2268" s="55" t="s">
        <v>1644</v>
      </c>
      <c r="AJ2268" s="55" t="s">
        <v>1644</v>
      </c>
      <c r="AK2268" s="55" t="s">
        <v>1644</v>
      </c>
      <c r="AL2268" s="55" t="s">
        <v>1644</v>
      </c>
      <c r="AM2268" s="55" t="s">
        <v>4285</v>
      </c>
      <c r="AN2268" s="55" t="s">
        <v>1644</v>
      </c>
      <c r="AO2268" t="s">
        <v>3842</v>
      </c>
    </row>
    <row r="2269" spans="1:41" x14ac:dyDescent="0.25">
      <c r="A2269" s="56">
        <v>45808</v>
      </c>
      <c r="B2269" s="92" t="s">
        <v>3124</v>
      </c>
      <c r="C2269" s="55" t="s">
        <v>4352</v>
      </c>
      <c r="D2269" s="55" t="s">
        <v>1742</v>
      </c>
      <c r="E2269" s="55" t="s">
        <v>89</v>
      </c>
      <c r="F2269" s="55">
        <v>50900010</v>
      </c>
      <c r="G2269" s="55" t="s">
        <v>490</v>
      </c>
      <c r="H2269" s="55" t="s">
        <v>89</v>
      </c>
      <c r="I2269" s="57">
        <v>201.56</v>
      </c>
      <c r="J2269" s="57">
        <v>201.56</v>
      </c>
      <c r="K2269" s="55" t="s">
        <v>4286</v>
      </c>
      <c r="L2269" s="55" t="s">
        <v>1644</v>
      </c>
      <c r="M2269" s="55" t="s">
        <v>4352</v>
      </c>
      <c r="N2269" s="56">
        <v>45817</v>
      </c>
      <c r="O2269" s="55" t="s">
        <v>1644</v>
      </c>
      <c r="P2269" s="55" t="s">
        <v>339</v>
      </c>
      <c r="Q2269" s="55" t="s">
        <v>340</v>
      </c>
      <c r="R2269" s="55" t="s">
        <v>1644</v>
      </c>
      <c r="S2269" s="55" t="s">
        <v>1644</v>
      </c>
      <c r="T2269" s="55" t="s">
        <v>1644</v>
      </c>
      <c r="U2269" s="55" t="s">
        <v>1644</v>
      </c>
      <c r="V2269" s="55" t="s">
        <v>1644</v>
      </c>
      <c r="W2269" s="55" t="s">
        <v>1644</v>
      </c>
      <c r="X2269" s="56"/>
      <c r="Y2269" s="55" t="s">
        <v>1644</v>
      </c>
      <c r="Z2269" s="56"/>
      <c r="AA2269" s="55" t="s">
        <v>1644</v>
      </c>
      <c r="AB2269" s="59">
        <v>3301553</v>
      </c>
      <c r="AC2269" s="55" t="s">
        <v>1554</v>
      </c>
      <c r="AD2269" s="55" t="s">
        <v>1644</v>
      </c>
      <c r="AE2269" s="58">
        <v>0</v>
      </c>
      <c r="AF2269" s="55" t="s">
        <v>1644</v>
      </c>
      <c r="AG2269" s="55" t="s">
        <v>1644</v>
      </c>
      <c r="AH2269" s="55" t="s">
        <v>1644</v>
      </c>
      <c r="AI2269" s="55" t="s">
        <v>1644</v>
      </c>
      <c r="AJ2269" s="55" t="s">
        <v>1644</v>
      </c>
      <c r="AK2269" s="55" t="s">
        <v>1644</v>
      </c>
      <c r="AL2269" s="55" t="s">
        <v>1644</v>
      </c>
      <c r="AM2269" s="55" t="s">
        <v>4299</v>
      </c>
      <c r="AN2269" s="55" t="s">
        <v>1644</v>
      </c>
      <c r="AO2269" t="s">
        <v>3842</v>
      </c>
    </row>
    <row r="2270" spans="1:41" x14ac:dyDescent="0.25">
      <c r="A2270" s="56">
        <v>45808</v>
      </c>
      <c r="B2270" s="92" t="s">
        <v>3124</v>
      </c>
      <c r="C2270" s="55" t="s">
        <v>4352</v>
      </c>
      <c r="D2270" s="55" t="s">
        <v>1742</v>
      </c>
      <c r="E2270" s="55" t="s">
        <v>89</v>
      </c>
      <c r="F2270" s="55">
        <v>50900010</v>
      </c>
      <c r="G2270" s="55" t="s">
        <v>490</v>
      </c>
      <c r="H2270" s="55" t="s">
        <v>89</v>
      </c>
      <c r="I2270" s="57">
        <v>311.02</v>
      </c>
      <c r="J2270" s="57">
        <v>311.02</v>
      </c>
      <c r="K2270" s="55" t="s">
        <v>4286</v>
      </c>
      <c r="L2270" s="55" t="s">
        <v>1644</v>
      </c>
      <c r="M2270" s="55" t="s">
        <v>4352</v>
      </c>
      <c r="N2270" s="56">
        <v>45817</v>
      </c>
      <c r="O2270" s="55" t="s">
        <v>1644</v>
      </c>
      <c r="P2270" s="55" t="s">
        <v>341</v>
      </c>
      <c r="Q2270" s="55" t="s">
        <v>342</v>
      </c>
      <c r="R2270" s="55" t="s">
        <v>1644</v>
      </c>
      <c r="S2270" s="55" t="s">
        <v>1644</v>
      </c>
      <c r="T2270" s="55" t="s">
        <v>1644</v>
      </c>
      <c r="U2270" s="55" t="s">
        <v>1644</v>
      </c>
      <c r="V2270" s="55" t="s">
        <v>1644</v>
      </c>
      <c r="W2270" s="55" t="s">
        <v>1644</v>
      </c>
      <c r="X2270" s="56"/>
      <c r="Y2270" s="55" t="s">
        <v>1644</v>
      </c>
      <c r="Z2270" s="56"/>
      <c r="AA2270" s="55" t="s">
        <v>1644</v>
      </c>
      <c r="AB2270" s="59">
        <v>5094508</v>
      </c>
      <c r="AC2270" s="55" t="s">
        <v>1554</v>
      </c>
      <c r="AD2270" s="55" t="s">
        <v>1644</v>
      </c>
      <c r="AE2270" s="58">
        <v>0</v>
      </c>
      <c r="AF2270" s="55" t="s">
        <v>1644</v>
      </c>
      <c r="AG2270" s="55" t="s">
        <v>1644</v>
      </c>
      <c r="AH2270" s="55" t="s">
        <v>1644</v>
      </c>
      <c r="AI2270" s="55" t="s">
        <v>1644</v>
      </c>
      <c r="AJ2270" s="55" t="s">
        <v>1644</v>
      </c>
      <c r="AK2270" s="55" t="s">
        <v>1644</v>
      </c>
      <c r="AL2270" s="55" t="s">
        <v>1644</v>
      </c>
      <c r="AM2270" s="55" t="s">
        <v>4299</v>
      </c>
      <c r="AN2270" s="55" t="s">
        <v>1644</v>
      </c>
      <c r="AO2270" t="s">
        <v>3842</v>
      </c>
    </row>
    <row r="2271" spans="1:41" x14ac:dyDescent="0.25">
      <c r="A2271" s="56">
        <v>45808</v>
      </c>
      <c r="B2271" s="92" t="s">
        <v>3124</v>
      </c>
      <c r="C2271" s="55" t="s">
        <v>4352</v>
      </c>
      <c r="D2271" s="55" t="s">
        <v>1742</v>
      </c>
      <c r="E2271" s="55" t="s">
        <v>89</v>
      </c>
      <c r="F2271" s="55">
        <v>50900050</v>
      </c>
      <c r="G2271" s="55" t="s">
        <v>498</v>
      </c>
      <c r="H2271" s="55" t="s">
        <v>89</v>
      </c>
      <c r="I2271" s="57">
        <v>6.43</v>
      </c>
      <c r="J2271" s="57">
        <v>6.43</v>
      </c>
      <c r="K2271" s="55" t="s">
        <v>4284</v>
      </c>
      <c r="L2271" s="55" t="s">
        <v>1644</v>
      </c>
      <c r="M2271" s="55" t="s">
        <v>4352</v>
      </c>
      <c r="N2271" s="56">
        <v>45817</v>
      </c>
      <c r="O2271" s="55" t="s">
        <v>1644</v>
      </c>
      <c r="P2271" s="55" t="s">
        <v>341</v>
      </c>
      <c r="Q2271" s="55" t="s">
        <v>342</v>
      </c>
      <c r="R2271" s="55" t="s">
        <v>1644</v>
      </c>
      <c r="S2271" s="55" t="s">
        <v>1644</v>
      </c>
      <c r="T2271" s="55" t="s">
        <v>1644</v>
      </c>
      <c r="U2271" s="55" t="s">
        <v>1644</v>
      </c>
      <c r="V2271" s="55" t="s">
        <v>1644</v>
      </c>
      <c r="W2271" s="55" t="s">
        <v>1644</v>
      </c>
      <c r="X2271" s="56"/>
      <c r="Y2271" s="55" t="s">
        <v>1644</v>
      </c>
      <c r="Z2271" s="56"/>
      <c r="AA2271" s="55" t="s">
        <v>1644</v>
      </c>
      <c r="AB2271" s="59">
        <v>105323</v>
      </c>
      <c r="AC2271" s="55" t="s">
        <v>1554</v>
      </c>
      <c r="AD2271" s="55" t="s">
        <v>1644</v>
      </c>
      <c r="AE2271" s="58">
        <v>0</v>
      </c>
      <c r="AF2271" s="55" t="s">
        <v>1644</v>
      </c>
      <c r="AG2271" s="55" t="s">
        <v>1644</v>
      </c>
      <c r="AH2271" s="55" t="s">
        <v>1644</v>
      </c>
      <c r="AI2271" s="55" t="s">
        <v>1644</v>
      </c>
      <c r="AJ2271" s="55" t="s">
        <v>1644</v>
      </c>
      <c r="AK2271" s="55" t="s">
        <v>1644</v>
      </c>
      <c r="AL2271" s="55" t="s">
        <v>1644</v>
      </c>
      <c r="AM2271" s="55" t="s">
        <v>4299</v>
      </c>
      <c r="AN2271" s="55" t="s">
        <v>1644</v>
      </c>
      <c r="AO2271" t="s">
        <v>3842</v>
      </c>
    </row>
    <row r="2272" spans="1:41" x14ac:dyDescent="0.25">
      <c r="A2272" s="56">
        <v>45808</v>
      </c>
      <c r="B2272" s="92" t="s">
        <v>3124</v>
      </c>
      <c r="C2272" s="55" t="s">
        <v>4352</v>
      </c>
      <c r="D2272" s="55" t="s">
        <v>1742</v>
      </c>
      <c r="E2272" s="55" t="s">
        <v>89</v>
      </c>
      <c r="F2272" s="55">
        <v>50900000</v>
      </c>
      <c r="G2272" s="55" t="s">
        <v>488</v>
      </c>
      <c r="H2272" s="55" t="s">
        <v>89</v>
      </c>
      <c r="I2272" s="57">
        <v>914.43</v>
      </c>
      <c r="J2272" s="57">
        <v>914.43</v>
      </c>
      <c r="K2272" s="55" t="s">
        <v>4284</v>
      </c>
      <c r="L2272" s="55" t="s">
        <v>1644</v>
      </c>
      <c r="M2272" s="55" t="s">
        <v>4352</v>
      </c>
      <c r="N2272" s="56">
        <v>45817</v>
      </c>
      <c r="O2272" s="55" t="s">
        <v>1644</v>
      </c>
      <c r="P2272" s="55" t="s">
        <v>336</v>
      </c>
      <c r="Q2272" s="55" t="s">
        <v>3820</v>
      </c>
      <c r="R2272" s="55" t="s">
        <v>1644</v>
      </c>
      <c r="S2272" s="55" t="s">
        <v>1644</v>
      </c>
      <c r="T2272" s="55" t="s">
        <v>1644</v>
      </c>
      <c r="U2272" s="55" t="s">
        <v>1644</v>
      </c>
      <c r="V2272" s="55" t="s">
        <v>1644</v>
      </c>
      <c r="W2272" s="55" t="s">
        <v>1644</v>
      </c>
      <c r="X2272" s="56"/>
      <c r="Y2272" s="55" t="s">
        <v>1644</v>
      </c>
      <c r="Z2272" s="56"/>
      <c r="AA2272" s="55" t="s">
        <v>1644</v>
      </c>
      <c r="AB2272" s="59">
        <v>14978363</v>
      </c>
      <c r="AC2272" s="55" t="s">
        <v>1554</v>
      </c>
      <c r="AD2272" s="55" t="s">
        <v>1644</v>
      </c>
      <c r="AE2272" s="58">
        <v>0</v>
      </c>
      <c r="AF2272" s="55" t="s">
        <v>1644</v>
      </c>
      <c r="AG2272" s="55" t="s">
        <v>1644</v>
      </c>
      <c r="AH2272" s="55" t="s">
        <v>1644</v>
      </c>
      <c r="AI2272" s="55" t="s">
        <v>1644</v>
      </c>
      <c r="AJ2272" s="55" t="s">
        <v>1644</v>
      </c>
      <c r="AK2272" s="55" t="s">
        <v>1644</v>
      </c>
      <c r="AL2272" s="55" t="s">
        <v>1644</v>
      </c>
      <c r="AM2272" s="55" t="s">
        <v>4299</v>
      </c>
      <c r="AN2272" s="55" t="s">
        <v>1644</v>
      </c>
      <c r="AO2272" t="s">
        <v>3842</v>
      </c>
    </row>
    <row r="2273" spans="1:41" x14ac:dyDescent="0.25">
      <c r="A2273" s="56">
        <v>45808</v>
      </c>
      <c r="B2273" s="92" t="s">
        <v>3124</v>
      </c>
      <c r="C2273" s="55" t="s">
        <v>4352</v>
      </c>
      <c r="D2273" s="55" t="s">
        <v>1742</v>
      </c>
      <c r="E2273" s="55" t="s">
        <v>89</v>
      </c>
      <c r="F2273" s="55">
        <v>50900060</v>
      </c>
      <c r="G2273" s="55" t="s">
        <v>500</v>
      </c>
      <c r="H2273" s="55" t="s">
        <v>89</v>
      </c>
      <c r="I2273" s="57">
        <v>-544.27</v>
      </c>
      <c r="J2273" s="57">
        <v>-544.27</v>
      </c>
      <c r="K2273" s="55" t="s">
        <v>4284</v>
      </c>
      <c r="L2273" s="55" t="s">
        <v>1644</v>
      </c>
      <c r="M2273" s="55" t="s">
        <v>4352</v>
      </c>
      <c r="N2273" s="56">
        <v>45817</v>
      </c>
      <c r="O2273" s="55" t="s">
        <v>1644</v>
      </c>
      <c r="P2273" s="55" t="s">
        <v>329</v>
      </c>
      <c r="Q2273" s="55" t="s">
        <v>330</v>
      </c>
      <c r="R2273" s="55" t="s">
        <v>1644</v>
      </c>
      <c r="S2273" s="55" t="s">
        <v>1644</v>
      </c>
      <c r="T2273" s="55" t="s">
        <v>1644</v>
      </c>
      <c r="U2273" s="55" t="s">
        <v>1644</v>
      </c>
      <c r="V2273" s="55" t="s">
        <v>1644</v>
      </c>
      <c r="W2273" s="55" t="s">
        <v>1644</v>
      </c>
      <c r="X2273" s="56"/>
      <c r="Y2273" s="55" t="s">
        <v>1644</v>
      </c>
      <c r="Z2273" s="56"/>
      <c r="AA2273" s="55" t="s">
        <v>1644</v>
      </c>
      <c r="AB2273" s="59">
        <v>-8915143</v>
      </c>
      <c r="AC2273" s="55" t="s">
        <v>1554</v>
      </c>
      <c r="AD2273" s="55" t="s">
        <v>1644</v>
      </c>
      <c r="AE2273" s="58">
        <v>0</v>
      </c>
      <c r="AF2273" s="55" t="s">
        <v>1644</v>
      </c>
      <c r="AG2273" s="55" t="s">
        <v>1644</v>
      </c>
      <c r="AH2273" s="55" t="s">
        <v>1644</v>
      </c>
      <c r="AI2273" s="55" t="s">
        <v>1644</v>
      </c>
      <c r="AJ2273" s="55" t="s">
        <v>1644</v>
      </c>
      <c r="AK2273" s="55" t="s">
        <v>1644</v>
      </c>
      <c r="AL2273" s="55" t="s">
        <v>1644</v>
      </c>
      <c r="AM2273" s="55" t="s">
        <v>4299</v>
      </c>
      <c r="AN2273" s="55" t="s">
        <v>1644</v>
      </c>
      <c r="AO2273" t="s">
        <v>3842</v>
      </c>
    </row>
    <row r="2274" spans="1:41" x14ac:dyDescent="0.25">
      <c r="A2274" s="56">
        <v>45808</v>
      </c>
      <c r="B2274" s="92" t="s">
        <v>3124</v>
      </c>
      <c r="C2274" s="55" t="s">
        <v>4352</v>
      </c>
      <c r="D2274" s="55" t="s">
        <v>1742</v>
      </c>
      <c r="E2274" s="55" t="s">
        <v>89</v>
      </c>
      <c r="F2274" s="55">
        <v>50900000</v>
      </c>
      <c r="G2274" s="55" t="s">
        <v>488</v>
      </c>
      <c r="H2274" s="55" t="s">
        <v>89</v>
      </c>
      <c r="I2274" s="57">
        <v>2637.25</v>
      </c>
      <c r="J2274" s="57">
        <v>2637.25</v>
      </c>
      <c r="K2274" s="55" t="s">
        <v>4284</v>
      </c>
      <c r="L2274" s="55" t="s">
        <v>1644</v>
      </c>
      <c r="M2274" s="55" t="s">
        <v>4352</v>
      </c>
      <c r="N2274" s="56">
        <v>45817</v>
      </c>
      <c r="O2274" s="55" t="s">
        <v>1644</v>
      </c>
      <c r="P2274" s="55" t="s">
        <v>332</v>
      </c>
      <c r="Q2274" s="55" t="s">
        <v>3818</v>
      </c>
      <c r="R2274" s="55" t="s">
        <v>1644</v>
      </c>
      <c r="S2274" s="55" t="s">
        <v>1644</v>
      </c>
      <c r="T2274" s="55" t="s">
        <v>1644</v>
      </c>
      <c r="U2274" s="55" t="s">
        <v>1644</v>
      </c>
      <c r="V2274" s="55" t="s">
        <v>1644</v>
      </c>
      <c r="W2274" s="55" t="s">
        <v>1644</v>
      </c>
      <c r="X2274" s="56"/>
      <c r="Y2274" s="55" t="s">
        <v>1644</v>
      </c>
      <c r="Z2274" s="56"/>
      <c r="AA2274" s="55" t="s">
        <v>1644</v>
      </c>
      <c r="AB2274" s="59">
        <v>43198155</v>
      </c>
      <c r="AC2274" s="55" t="s">
        <v>1554</v>
      </c>
      <c r="AD2274" s="55" t="s">
        <v>1644</v>
      </c>
      <c r="AE2274" s="58">
        <v>0</v>
      </c>
      <c r="AF2274" s="55" t="s">
        <v>1644</v>
      </c>
      <c r="AG2274" s="55" t="s">
        <v>1644</v>
      </c>
      <c r="AH2274" s="55" t="s">
        <v>1644</v>
      </c>
      <c r="AI2274" s="55" t="s">
        <v>1644</v>
      </c>
      <c r="AJ2274" s="55" t="s">
        <v>1644</v>
      </c>
      <c r="AK2274" s="55" t="s">
        <v>1644</v>
      </c>
      <c r="AL2274" s="55" t="s">
        <v>1644</v>
      </c>
      <c r="AM2274" s="55" t="s">
        <v>4299</v>
      </c>
      <c r="AN2274" s="55" t="s">
        <v>1644</v>
      </c>
      <c r="AO2274" t="s">
        <v>3842</v>
      </c>
    </row>
    <row r="2275" spans="1:41" x14ac:dyDescent="0.25">
      <c r="A2275" s="56">
        <v>45808</v>
      </c>
      <c r="B2275" s="92" t="s">
        <v>3124</v>
      </c>
      <c r="C2275" s="55" t="s">
        <v>4352</v>
      </c>
      <c r="D2275" s="55" t="s">
        <v>1742</v>
      </c>
      <c r="E2275" s="55" t="s">
        <v>89</v>
      </c>
      <c r="F2275" s="55">
        <v>50900000</v>
      </c>
      <c r="G2275" s="55" t="s">
        <v>488</v>
      </c>
      <c r="H2275" s="55" t="s">
        <v>89</v>
      </c>
      <c r="I2275" s="57">
        <v>6066.81</v>
      </c>
      <c r="J2275" s="57">
        <v>6066.81</v>
      </c>
      <c r="K2275" s="55" t="s">
        <v>4284</v>
      </c>
      <c r="L2275" s="55" t="s">
        <v>1644</v>
      </c>
      <c r="M2275" s="55" t="s">
        <v>4352</v>
      </c>
      <c r="N2275" s="56">
        <v>45817</v>
      </c>
      <c r="O2275" s="55" t="s">
        <v>1644</v>
      </c>
      <c r="P2275" s="55" t="s">
        <v>343</v>
      </c>
      <c r="Q2275" s="55" t="s">
        <v>344</v>
      </c>
      <c r="R2275" s="55" t="s">
        <v>1644</v>
      </c>
      <c r="S2275" s="55" t="s">
        <v>1644</v>
      </c>
      <c r="T2275" s="55" t="s">
        <v>1644</v>
      </c>
      <c r="U2275" s="55" t="s">
        <v>1644</v>
      </c>
      <c r="V2275" s="55" t="s">
        <v>1644</v>
      </c>
      <c r="W2275" s="55" t="s">
        <v>1644</v>
      </c>
      <c r="X2275" s="56"/>
      <c r="Y2275" s="55" t="s">
        <v>1644</v>
      </c>
      <c r="Z2275" s="56"/>
      <c r="AA2275" s="55" t="s">
        <v>1644</v>
      </c>
      <c r="AB2275" s="59">
        <v>99374348</v>
      </c>
      <c r="AC2275" s="55" t="s">
        <v>1554</v>
      </c>
      <c r="AD2275" s="55" t="s">
        <v>1644</v>
      </c>
      <c r="AE2275" s="58">
        <v>0</v>
      </c>
      <c r="AF2275" s="55" t="s">
        <v>1644</v>
      </c>
      <c r="AG2275" s="55" t="s">
        <v>1644</v>
      </c>
      <c r="AH2275" s="55" t="s">
        <v>1644</v>
      </c>
      <c r="AI2275" s="55" t="s">
        <v>1644</v>
      </c>
      <c r="AJ2275" s="55" t="s">
        <v>1644</v>
      </c>
      <c r="AK2275" s="55" t="s">
        <v>1644</v>
      </c>
      <c r="AL2275" s="55" t="s">
        <v>1644</v>
      </c>
      <c r="AM2275" s="55" t="s">
        <v>4299</v>
      </c>
      <c r="AN2275" s="55" t="s">
        <v>1644</v>
      </c>
      <c r="AO2275" t="s">
        <v>4386</v>
      </c>
    </row>
    <row r="2276" spans="1:41" x14ac:dyDescent="0.25">
      <c r="A2276" s="56">
        <v>45808</v>
      </c>
      <c r="B2276" s="92" t="s">
        <v>3124</v>
      </c>
      <c r="C2276" s="55" t="s">
        <v>4352</v>
      </c>
      <c r="D2276" s="55" t="s">
        <v>1742</v>
      </c>
      <c r="E2276" s="55" t="s">
        <v>89</v>
      </c>
      <c r="F2276" s="55">
        <v>50900060</v>
      </c>
      <c r="G2276" s="55" t="s">
        <v>500</v>
      </c>
      <c r="H2276" s="55" t="s">
        <v>89</v>
      </c>
      <c r="I2276" s="57">
        <v>24.61</v>
      </c>
      <c r="J2276" s="57">
        <v>24.61</v>
      </c>
      <c r="K2276" s="55" t="s">
        <v>4284</v>
      </c>
      <c r="L2276" s="55" t="s">
        <v>1644</v>
      </c>
      <c r="M2276" s="55" t="s">
        <v>4352</v>
      </c>
      <c r="N2276" s="56">
        <v>45817</v>
      </c>
      <c r="O2276" s="55" t="s">
        <v>1644</v>
      </c>
      <c r="P2276" s="55" t="s">
        <v>337</v>
      </c>
      <c r="Q2276" s="55" t="s">
        <v>338</v>
      </c>
      <c r="R2276" s="55" t="s">
        <v>1644</v>
      </c>
      <c r="S2276" s="55" t="s">
        <v>1644</v>
      </c>
      <c r="T2276" s="55" t="s">
        <v>1644</v>
      </c>
      <c r="U2276" s="55" t="s">
        <v>1644</v>
      </c>
      <c r="V2276" s="55" t="s">
        <v>1644</v>
      </c>
      <c r="W2276" s="55" t="s">
        <v>1644</v>
      </c>
      <c r="X2276" s="56"/>
      <c r="Y2276" s="55" t="s">
        <v>1644</v>
      </c>
      <c r="Z2276" s="56"/>
      <c r="AA2276" s="55" t="s">
        <v>1644</v>
      </c>
      <c r="AB2276" s="59">
        <v>403112</v>
      </c>
      <c r="AC2276" s="55" t="s">
        <v>1554</v>
      </c>
      <c r="AD2276" s="55" t="s">
        <v>1644</v>
      </c>
      <c r="AE2276" s="58">
        <v>0</v>
      </c>
      <c r="AF2276" s="55" t="s">
        <v>1644</v>
      </c>
      <c r="AG2276" s="55" t="s">
        <v>1644</v>
      </c>
      <c r="AH2276" s="55" t="s">
        <v>1644</v>
      </c>
      <c r="AI2276" s="55" t="s">
        <v>1644</v>
      </c>
      <c r="AJ2276" s="55" t="s">
        <v>1644</v>
      </c>
      <c r="AK2276" s="55" t="s">
        <v>1644</v>
      </c>
      <c r="AL2276" s="55" t="s">
        <v>1644</v>
      </c>
      <c r="AM2276" s="55" t="s">
        <v>4299</v>
      </c>
      <c r="AN2276" s="55" t="s">
        <v>1644</v>
      </c>
      <c r="AO2276" t="s">
        <v>3842</v>
      </c>
    </row>
    <row r="2277" spans="1:41" x14ac:dyDescent="0.25">
      <c r="A2277" s="56">
        <v>45808</v>
      </c>
      <c r="B2277" s="92" t="s">
        <v>3124</v>
      </c>
      <c r="C2277" s="55" t="s">
        <v>4352</v>
      </c>
      <c r="D2277" s="55" t="s">
        <v>1742</v>
      </c>
      <c r="E2277" s="55" t="s">
        <v>89</v>
      </c>
      <c r="F2277" s="55">
        <v>50900000</v>
      </c>
      <c r="G2277" s="55" t="s">
        <v>488</v>
      </c>
      <c r="H2277" s="55" t="s">
        <v>89</v>
      </c>
      <c r="I2277" s="57">
        <v>4428.83</v>
      </c>
      <c r="J2277" s="57">
        <v>4428.83</v>
      </c>
      <c r="K2277" s="55" t="s">
        <v>4284</v>
      </c>
      <c r="L2277" s="55" t="s">
        <v>1644</v>
      </c>
      <c r="M2277" s="55" t="s">
        <v>4352</v>
      </c>
      <c r="N2277" s="56">
        <v>45817</v>
      </c>
      <c r="O2277" s="55" t="s">
        <v>1644</v>
      </c>
      <c r="P2277" s="55" t="s">
        <v>335</v>
      </c>
      <c r="Q2277" s="55" t="s">
        <v>3819</v>
      </c>
      <c r="R2277" s="55" t="s">
        <v>1644</v>
      </c>
      <c r="S2277" s="55" t="s">
        <v>1644</v>
      </c>
      <c r="T2277" s="55" t="s">
        <v>1644</v>
      </c>
      <c r="U2277" s="55" t="s">
        <v>1644</v>
      </c>
      <c r="V2277" s="55" t="s">
        <v>1644</v>
      </c>
      <c r="W2277" s="55" t="s">
        <v>1644</v>
      </c>
      <c r="X2277" s="56"/>
      <c r="Y2277" s="55" t="s">
        <v>1644</v>
      </c>
      <c r="Z2277" s="56"/>
      <c r="AA2277" s="55" t="s">
        <v>1644</v>
      </c>
      <c r="AB2277" s="59">
        <v>72544235</v>
      </c>
      <c r="AC2277" s="55" t="s">
        <v>1554</v>
      </c>
      <c r="AD2277" s="55" t="s">
        <v>1644</v>
      </c>
      <c r="AE2277" s="58">
        <v>0</v>
      </c>
      <c r="AF2277" s="55" t="s">
        <v>1644</v>
      </c>
      <c r="AG2277" s="55" t="s">
        <v>1644</v>
      </c>
      <c r="AH2277" s="55" t="s">
        <v>1644</v>
      </c>
      <c r="AI2277" s="55" t="s">
        <v>1644</v>
      </c>
      <c r="AJ2277" s="55" t="s">
        <v>1644</v>
      </c>
      <c r="AK2277" s="55" t="s">
        <v>1644</v>
      </c>
      <c r="AL2277" s="55" t="s">
        <v>1644</v>
      </c>
      <c r="AM2277" s="55" t="s">
        <v>4299</v>
      </c>
      <c r="AN2277" s="55" t="s">
        <v>1644</v>
      </c>
      <c r="AO2277" t="s">
        <v>3842</v>
      </c>
    </row>
    <row r="2278" spans="1:41" x14ac:dyDescent="0.25">
      <c r="A2278" s="56">
        <v>45808</v>
      </c>
      <c r="B2278" s="92" t="s">
        <v>3124</v>
      </c>
      <c r="C2278" s="55" t="s">
        <v>4352</v>
      </c>
      <c r="D2278" s="55" t="s">
        <v>1742</v>
      </c>
      <c r="E2278" s="55" t="s">
        <v>89</v>
      </c>
      <c r="F2278" s="55">
        <v>50900010</v>
      </c>
      <c r="G2278" s="55" t="s">
        <v>490</v>
      </c>
      <c r="H2278" s="55" t="s">
        <v>89</v>
      </c>
      <c r="I2278" s="57">
        <v>12520.98</v>
      </c>
      <c r="J2278" s="57">
        <v>12520.98</v>
      </c>
      <c r="K2278" s="55" t="s">
        <v>4286</v>
      </c>
      <c r="L2278" s="55" t="s">
        <v>1644</v>
      </c>
      <c r="M2278" s="55" t="s">
        <v>4352</v>
      </c>
      <c r="N2278" s="56">
        <v>45817</v>
      </c>
      <c r="O2278" s="55" t="s">
        <v>1644</v>
      </c>
      <c r="P2278" s="55" t="s">
        <v>333</v>
      </c>
      <c r="Q2278" s="55" t="s">
        <v>334</v>
      </c>
      <c r="R2278" s="55" t="s">
        <v>1644</v>
      </c>
      <c r="S2278" s="55" t="s">
        <v>1644</v>
      </c>
      <c r="T2278" s="55" t="s">
        <v>1644</v>
      </c>
      <c r="U2278" s="55" t="s">
        <v>1644</v>
      </c>
      <c r="V2278" s="55" t="s">
        <v>1644</v>
      </c>
      <c r="W2278" s="55" t="s">
        <v>1644</v>
      </c>
      <c r="X2278" s="56"/>
      <c r="Y2278" s="55" t="s">
        <v>1644</v>
      </c>
      <c r="Z2278" s="56"/>
      <c r="AA2278" s="55" t="s">
        <v>1644</v>
      </c>
      <c r="AB2278" s="59">
        <v>205093652</v>
      </c>
      <c r="AC2278" s="55" t="s">
        <v>1554</v>
      </c>
      <c r="AD2278" s="55" t="s">
        <v>1644</v>
      </c>
      <c r="AE2278" s="58">
        <v>0</v>
      </c>
      <c r="AF2278" s="55" t="s">
        <v>1644</v>
      </c>
      <c r="AG2278" s="55" t="s">
        <v>1644</v>
      </c>
      <c r="AH2278" s="55" t="s">
        <v>1644</v>
      </c>
      <c r="AI2278" s="55" t="s">
        <v>1644</v>
      </c>
      <c r="AJ2278" s="55" t="s">
        <v>1644</v>
      </c>
      <c r="AK2278" s="55" t="s">
        <v>1644</v>
      </c>
      <c r="AL2278" s="55" t="s">
        <v>1644</v>
      </c>
      <c r="AM2278" s="55" t="s">
        <v>4299</v>
      </c>
      <c r="AN2278" s="55" t="s">
        <v>1644</v>
      </c>
      <c r="AO2278" t="s">
        <v>3842</v>
      </c>
    </row>
    <row r="2279" spans="1:41" x14ac:dyDescent="0.25">
      <c r="A2279" s="56">
        <v>45808</v>
      </c>
      <c r="B2279" s="92" t="s">
        <v>3124</v>
      </c>
      <c r="C2279" s="55" t="s">
        <v>4352</v>
      </c>
      <c r="D2279" s="55" t="s">
        <v>1742</v>
      </c>
      <c r="E2279" s="55" t="s">
        <v>89</v>
      </c>
      <c r="F2279" s="55">
        <v>50900010</v>
      </c>
      <c r="G2279" s="55" t="s">
        <v>490</v>
      </c>
      <c r="H2279" s="55" t="s">
        <v>89</v>
      </c>
      <c r="I2279" s="57">
        <v>437.71</v>
      </c>
      <c r="J2279" s="57">
        <v>437.71</v>
      </c>
      <c r="K2279" s="55" t="s">
        <v>4286</v>
      </c>
      <c r="L2279" s="55" t="s">
        <v>1644</v>
      </c>
      <c r="M2279" s="55" t="s">
        <v>4352</v>
      </c>
      <c r="N2279" s="56">
        <v>45817</v>
      </c>
      <c r="O2279" s="55" t="s">
        <v>1644</v>
      </c>
      <c r="P2279" s="55" t="s">
        <v>336</v>
      </c>
      <c r="Q2279" s="55" t="s">
        <v>3820</v>
      </c>
      <c r="R2279" s="55" t="s">
        <v>1644</v>
      </c>
      <c r="S2279" s="55" t="s">
        <v>1644</v>
      </c>
      <c r="T2279" s="55" t="s">
        <v>1644</v>
      </c>
      <c r="U2279" s="55" t="s">
        <v>1644</v>
      </c>
      <c r="V2279" s="55" t="s">
        <v>1644</v>
      </c>
      <c r="W2279" s="55" t="s">
        <v>1644</v>
      </c>
      <c r="X2279" s="56"/>
      <c r="Y2279" s="55" t="s">
        <v>1644</v>
      </c>
      <c r="Z2279" s="56"/>
      <c r="AA2279" s="55" t="s">
        <v>1644</v>
      </c>
      <c r="AB2279" s="59">
        <v>7169690</v>
      </c>
      <c r="AC2279" s="55" t="s">
        <v>1554</v>
      </c>
      <c r="AD2279" s="55" t="s">
        <v>1644</v>
      </c>
      <c r="AE2279" s="58">
        <v>0</v>
      </c>
      <c r="AF2279" s="55" t="s">
        <v>1644</v>
      </c>
      <c r="AG2279" s="55" t="s">
        <v>1644</v>
      </c>
      <c r="AH2279" s="55" t="s">
        <v>1644</v>
      </c>
      <c r="AI2279" s="55" t="s">
        <v>1644</v>
      </c>
      <c r="AJ2279" s="55" t="s">
        <v>1644</v>
      </c>
      <c r="AK2279" s="55" t="s">
        <v>1644</v>
      </c>
      <c r="AL2279" s="55" t="s">
        <v>1644</v>
      </c>
      <c r="AM2279" s="55" t="s">
        <v>4299</v>
      </c>
      <c r="AN2279" s="55" t="s">
        <v>1644</v>
      </c>
      <c r="AO2279" t="s">
        <v>3842</v>
      </c>
    </row>
    <row r="2280" spans="1:41" x14ac:dyDescent="0.25">
      <c r="A2280" s="56">
        <v>45808</v>
      </c>
      <c r="B2280" s="92" t="s">
        <v>3124</v>
      </c>
      <c r="C2280" s="55" t="s">
        <v>4352</v>
      </c>
      <c r="D2280" s="55" t="s">
        <v>1742</v>
      </c>
      <c r="E2280" s="55" t="s">
        <v>89</v>
      </c>
      <c r="F2280" s="55">
        <v>50900060</v>
      </c>
      <c r="G2280" s="55" t="s">
        <v>500</v>
      </c>
      <c r="H2280" s="55" t="s">
        <v>89</v>
      </c>
      <c r="I2280" s="57">
        <v>82.2</v>
      </c>
      <c r="J2280" s="57">
        <v>82.2</v>
      </c>
      <c r="K2280" s="55" t="s">
        <v>4284</v>
      </c>
      <c r="L2280" s="55" t="s">
        <v>1644</v>
      </c>
      <c r="M2280" s="55" t="s">
        <v>4352</v>
      </c>
      <c r="N2280" s="56">
        <v>45817</v>
      </c>
      <c r="O2280" s="55" t="s">
        <v>1644</v>
      </c>
      <c r="P2280" s="55" t="s">
        <v>333</v>
      </c>
      <c r="Q2280" s="55" t="s">
        <v>334</v>
      </c>
      <c r="R2280" s="55" t="s">
        <v>1644</v>
      </c>
      <c r="S2280" s="55" t="s">
        <v>1644</v>
      </c>
      <c r="T2280" s="55" t="s">
        <v>1644</v>
      </c>
      <c r="U2280" s="55" t="s">
        <v>1644</v>
      </c>
      <c r="V2280" s="55" t="s">
        <v>1644</v>
      </c>
      <c r="W2280" s="55" t="s">
        <v>1644</v>
      </c>
      <c r="X2280" s="56"/>
      <c r="Y2280" s="55" t="s">
        <v>1644</v>
      </c>
      <c r="Z2280" s="56"/>
      <c r="AA2280" s="55" t="s">
        <v>1644</v>
      </c>
      <c r="AB2280" s="59">
        <v>1346436</v>
      </c>
      <c r="AC2280" s="55" t="s">
        <v>1554</v>
      </c>
      <c r="AD2280" s="55" t="s">
        <v>1644</v>
      </c>
      <c r="AE2280" s="58">
        <v>0</v>
      </c>
      <c r="AF2280" s="55" t="s">
        <v>1644</v>
      </c>
      <c r="AG2280" s="55" t="s">
        <v>1644</v>
      </c>
      <c r="AH2280" s="55" t="s">
        <v>1644</v>
      </c>
      <c r="AI2280" s="55" t="s">
        <v>1644</v>
      </c>
      <c r="AJ2280" s="55" t="s">
        <v>1644</v>
      </c>
      <c r="AK2280" s="55" t="s">
        <v>1644</v>
      </c>
      <c r="AL2280" s="55" t="s">
        <v>1644</v>
      </c>
      <c r="AM2280" s="55" t="s">
        <v>4299</v>
      </c>
      <c r="AN2280" s="55" t="s">
        <v>1644</v>
      </c>
      <c r="AO2280" t="s">
        <v>3842</v>
      </c>
    </row>
    <row r="2281" spans="1:41" x14ac:dyDescent="0.25">
      <c r="A2281" s="56">
        <v>45808</v>
      </c>
      <c r="B2281" s="92" t="s">
        <v>3124</v>
      </c>
      <c r="C2281" s="55" t="s">
        <v>4352</v>
      </c>
      <c r="D2281" s="55" t="s">
        <v>1742</v>
      </c>
      <c r="E2281" s="55" t="s">
        <v>89</v>
      </c>
      <c r="F2281" s="55">
        <v>50900000</v>
      </c>
      <c r="G2281" s="55" t="s">
        <v>488</v>
      </c>
      <c r="H2281" s="55" t="s">
        <v>89</v>
      </c>
      <c r="I2281" s="57">
        <v>-19341.59</v>
      </c>
      <c r="J2281" s="57">
        <v>-19341.59</v>
      </c>
      <c r="K2281" s="55" t="s">
        <v>4284</v>
      </c>
      <c r="L2281" s="55" t="s">
        <v>1644</v>
      </c>
      <c r="M2281" s="55" t="s">
        <v>4352</v>
      </c>
      <c r="N2281" s="56">
        <v>45817</v>
      </c>
      <c r="O2281" s="55" t="s">
        <v>1644</v>
      </c>
      <c r="P2281" s="55" t="s">
        <v>329</v>
      </c>
      <c r="Q2281" s="55" t="s">
        <v>330</v>
      </c>
      <c r="R2281" s="55" t="s">
        <v>1644</v>
      </c>
      <c r="S2281" s="55" t="s">
        <v>1644</v>
      </c>
      <c r="T2281" s="55" t="s">
        <v>1644</v>
      </c>
      <c r="U2281" s="55" t="s">
        <v>1644</v>
      </c>
      <c r="V2281" s="55" t="s">
        <v>1644</v>
      </c>
      <c r="W2281" s="55" t="s">
        <v>1644</v>
      </c>
      <c r="X2281" s="56"/>
      <c r="Y2281" s="55" t="s">
        <v>1644</v>
      </c>
      <c r="Z2281" s="56"/>
      <c r="AA2281" s="55" t="s">
        <v>1644</v>
      </c>
      <c r="AB2281" s="59">
        <v>-316815244</v>
      </c>
      <c r="AC2281" s="55" t="s">
        <v>1554</v>
      </c>
      <c r="AD2281" s="55" t="s">
        <v>1644</v>
      </c>
      <c r="AE2281" s="58">
        <v>0</v>
      </c>
      <c r="AF2281" s="55" t="s">
        <v>1644</v>
      </c>
      <c r="AG2281" s="55" t="s">
        <v>1644</v>
      </c>
      <c r="AH2281" s="55" t="s">
        <v>1644</v>
      </c>
      <c r="AI2281" s="55" t="s">
        <v>1644</v>
      </c>
      <c r="AJ2281" s="55" t="s">
        <v>1644</v>
      </c>
      <c r="AK2281" s="55" t="s">
        <v>1644</v>
      </c>
      <c r="AL2281" s="55" t="s">
        <v>1644</v>
      </c>
      <c r="AM2281" s="55" t="s">
        <v>4299</v>
      </c>
      <c r="AN2281" s="55" t="s">
        <v>1644</v>
      </c>
      <c r="AO2281" t="s">
        <v>3842</v>
      </c>
    </row>
    <row r="2282" spans="1:41" x14ac:dyDescent="0.25">
      <c r="A2282" s="56">
        <v>45808</v>
      </c>
      <c r="B2282" s="92" t="s">
        <v>3124</v>
      </c>
      <c r="C2282" s="55" t="s">
        <v>4352</v>
      </c>
      <c r="D2282" s="55" t="s">
        <v>1742</v>
      </c>
      <c r="E2282" s="55" t="s">
        <v>89</v>
      </c>
      <c r="F2282" s="55">
        <v>50900060</v>
      </c>
      <c r="G2282" s="55" t="s">
        <v>500</v>
      </c>
      <c r="H2282" s="55" t="s">
        <v>89</v>
      </c>
      <c r="I2282" s="57">
        <v>25.73</v>
      </c>
      <c r="J2282" s="57">
        <v>25.73</v>
      </c>
      <c r="K2282" s="55" t="s">
        <v>4284</v>
      </c>
      <c r="L2282" s="55" t="s">
        <v>1644</v>
      </c>
      <c r="M2282" s="55" t="s">
        <v>4352</v>
      </c>
      <c r="N2282" s="56">
        <v>45817</v>
      </c>
      <c r="O2282" s="55" t="s">
        <v>1644</v>
      </c>
      <c r="P2282" s="55" t="s">
        <v>336</v>
      </c>
      <c r="Q2282" s="55" t="s">
        <v>3820</v>
      </c>
      <c r="R2282" s="55" t="s">
        <v>1644</v>
      </c>
      <c r="S2282" s="55" t="s">
        <v>1644</v>
      </c>
      <c r="T2282" s="55" t="s">
        <v>1644</v>
      </c>
      <c r="U2282" s="55" t="s">
        <v>1644</v>
      </c>
      <c r="V2282" s="55" t="s">
        <v>1644</v>
      </c>
      <c r="W2282" s="55" t="s">
        <v>1644</v>
      </c>
      <c r="X2282" s="56"/>
      <c r="Y2282" s="55" t="s">
        <v>1644</v>
      </c>
      <c r="Z2282" s="56"/>
      <c r="AA2282" s="55" t="s">
        <v>1644</v>
      </c>
      <c r="AB2282" s="59">
        <v>421457</v>
      </c>
      <c r="AC2282" s="55" t="s">
        <v>1554</v>
      </c>
      <c r="AD2282" s="55" t="s">
        <v>1644</v>
      </c>
      <c r="AE2282" s="58">
        <v>0</v>
      </c>
      <c r="AF2282" s="55" t="s">
        <v>1644</v>
      </c>
      <c r="AG2282" s="55" t="s">
        <v>1644</v>
      </c>
      <c r="AH2282" s="55" t="s">
        <v>1644</v>
      </c>
      <c r="AI2282" s="55" t="s">
        <v>1644</v>
      </c>
      <c r="AJ2282" s="55" t="s">
        <v>1644</v>
      </c>
      <c r="AK2282" s="55" t="s">
        <v>1644</v>
      </c>
      <c r="AL2282" s="55" t="s">
        <v>1644</v>
      </c>
      <c r="AM2282" s="55" t="s">
        <v>4299</v>
      </c>
      <c r="AN2282" s="55" t="s">
        <v>1644</v>
      </c>
      <c r="AO2282" t="s">
        <v>3842</v>
      </c>
    </row>
    <row r="2283" spans="1:41" x14ac:dyDescent="0.25">
      <c r="A2283" s="56">
        <v>45808</v>
      </c>
      <c r="B2283" s="92" t="s">
        <v>3124</v>
      </c>
      <c r="C2283" s="55" t="s">
        <v>4352</v>
      </c>
      <c r="D2283" s="55" t="s">
        <v>1742</v>
      </c>
      <c r="E2283" s="55" t="s">
        <v>89</v>
      </c>
      <c r="F2283" s="55">
        <v>50900020</v>
      </c>
      <c r="G2283" s="55" t="s">
        <v>492</v>
      </c>
      <c r="H2283" s="55" t="s">
        <v>89</v>
      </c>
      <c r="I2283" s="57">
        <v>26092.93</v>
      </c>
      <c r="J2283" s="57">
        <v>26092.93</v>
      </c>
      <c r="K2283" s="55" t="s">
        <v>4286</v>
      </c>
      <c r="L2283" s="55" t="s">
        <v>1644</v>
      </c>
      <c r="M2283" s="55" t="s">
        <v>4352</v>
      </c>
      <c r="N2283" s="56">
        <v>45817</v>
      </c>
      <c r="O2283" s="55" t="s">
        <v>1644</v>
      </c>
      <c r="P2283" s="55" t="s">
        <v>332</v>
      </c>
      <c r="Q2283" s="55" t="s">
        <v>3818</v>
      </c>
      <c r="R2283" s="55" t="s">
        <v>1644</v>
      </c>
      <c r="S2283" s="55" t="s">
        <v>1644</v>
      </c>
      <c r="T2283" s="55" t="s">
        <v>1644</v>
      </c>
      <c r="U2283" s="55" t="s">
        <v>1644</v>
      </c>
      <c r="V2283" s="55" t="s">
        <v>1644</v>
      </c>
      <c r="W2283" s="55" t="s">
        <v>1644</v>
      </c>
      <c r="X2283" s="56"/>
      <c r="Y2283" s="55" t="s">
        <v>1644</v>
      </c>
      <c r="Z2283" s="56"/>
      <c r="AA2283" s="55" t="s">
        <v>1644</v>
      </c>
      <c r="AB2283" s="59">
        <v>427402193</v>
      </c>
      <c r="AC2283" s="55" t="s">
        <v>1554</v>
      </c>
      <c r="AD2283" s="55" t="s">
        <v>1644</v>
      </c>
      <c r="AE2283" s="58">
        <v>0</v>
      </c>
      <c r="AF2283" s="55" t="s">
        <v>1644</v>
      </c>
      <c r="AG2283" s="55" t="s">
        <v>1644</v>
      </c>
      <c r="AH2283" s="55" t="s">
        <v>1644</v>
      </c>
      <c r="AI2283" s="55" t="s">
        <v>1644</v>
      </c>
      <c r="AJ2283" s="55" t="s">
        <v>1644</v>
      </c>
      <c r="AK2283" s="55" t="s">
        <v>1644</v>
      </c>
      <c r="AL2283" s="55" t="s">
        <v>1644</v>
      </c>
      <c r="AM2283" s="55" t="s">
        <v>4299</v>
      </c>
      <c r="AN2283" s="55" t="s">
        <v>1644</v>
      </c>
      <c r="AO2283" t="s">
        <v>3842</v>
      </c>
    </row>
    <row r="2284" spans="1:41" x14ac:dyDescent="0.25">
      <c r="A2284" s="56">
        <v>45808</v>
      </c>
      <c r="B2284" s="92" t="s">
        <v>3124</v>
      </c>
      <c r="C2284" s="55" t="s">
        <v>4352</v>
      </c>
      <c r="D2284" s="55" t="s">
        <v>1742</v>
      </c>
      <c r="E2284" s="55" t="s">
        <v>89</v>
      </c>
      <c r="F2284" s="55">
        <v>50900000</v>
      </c>
      <c r="G2284" s="55" t="s">
        <v>488</v>
      </c>
      <c r="H2284" s="55" t="s">
        <v>89</v>
      </c>
      <c r="I2284" s="57">
        <v>713.04</v>
      </c>
      <c r="J2284" s="57">
        <v>713.04</v>
      </c>
      <c r="K2284" s="55" t="s">
        <v>4284</v>
      </c>
      <c r="L2284" s="55" t="s">
        <v>1644</v>
      </c>
      <c r="M2284" s="55" t="s">
        <v>4352</v>
      </c>
      <c r="N2284" s="56">
        <v>45817</v>
      </c>
      <c r="O2284" s="55" t="s">
        <v>1644</v>
      </c>
      <c r="P2284" s="55" t="s">
        <v>339</v>
      </c>
      <c r="Q2284" s="55" t="s">
        <v>340</v>
      </c>
      <c r="R2284" s="55" t="s">
        <v>1644</v>
      </c>
      <c r="S2284" s="55" t="s">
        <v>1644</v>
      </c>
      <c r="T2284" s="55" t="s">
        <v>1644</v>
      </c>
      <c r="U2284" s="55" t="s">
        <v>1644</v>
      </c>
      <c r="V2284" s="55" t="s">
        <v>1644</v>
      </c>
      <c r="W2284" s="55" t="s">
        <v>1644</v>
      </c>
      <c r="X2284" s="56"/>
      <c r="Y2284" s="55" t="s">
        <v>1644</v>
      </c>
      <c r="Z2284" s="56"/>
      <c r="AA2284" s="55" t="s">
        <v>1644</v>
      </c>
      <c r="AB2284" s="59">
        <v>11679595</v>
      </c>
      <c r="AC2284" s="55" t="s">
        <v>1554</v>
      </c>
      <c r="AD2284" s="55" t="s">
        <v>1644</v>
      </c>
      <c r="AE2284" s="58">
        <v>0</v>
      </c>
      <c r="AF2284" s="55" t="s">
        <v>1644</v>
      </c>
      <c r="AG2284" s="55" t="s">
        <v>1644</v>
      </c>
      <c r="AH2284" s="55" t="s">
        <v>1644</v>
      </c>
      <c r="AI2284" s="55" t="s">
        <v>1644</v>
      </c>
      <c r="AJ2284" s="55" t="s">
        <v>1644</v>
      </c>
      <c r="AK2284" s="55" t="s">
        <v>1644</v>
      </c>
      <c r="AL2284" s="55" t="s">
        <v>1644</v>
      </c>
      <c r="AM2284" s="55" t="s">
        <v>4299</v>
      </c>
      <c r="AN2284" s="55" t="s">
        <v>1644</v>
      </c>
      <c r="AO2284" t="s">
        <v>3842</v>
      </c>
    </row>
    <row r="2285" spans="1:41" x14ac:dyDescent="0.25">
      <c r="A2285" s="56">
        <v>45808</v>
      </c>
      <c r="B2285" s="92" t="s">
        <v>3124</v>
      </c>
      <c r="C2285" s="55" t="s">
        <v>4352</v>
      </c>
      <c r="D2285" s="55" t="s">
        <v>1742</v>
      </c>
      <c r="E2285" s="55" t="s">
        <v>89</v>
      </c>
      <c r="F2285" s="55">
        <v>50900020</v>
      </c>
      <c r="G2285" s="55" t="s">
        <v>492</v>
      </c>
      <c r="H2285" s="55" t="s">
        <v>89</v>
      </c>
      <c r="I2285" s="57">
        <v>29793.15</v>
      </c>
      <c r="J2285" s="57">
        <v>29793.15</v>
      </c>
      <c r="K2285" s="55" t="s">
        <v>4286</v>
      </c>
      <c r="L2285" s="55" t="s">
        <v>1644</v>
      </c>
      <c r="M2285" s="55" t="s">
        <v>4352</v>
      </c>
      <c r="N2285" s="56">
        <v>45817</v>
      </c>
      <c r="O2285" s="55" t="s">
        <v>1644</v>
      </c>
      <c r="P2285" s="55" t="s">
        <v>333</v>
      </c>
      <c r="Q2285" s="55" t="s">
        <v>334</v>
      </c>
      <c r="R2285" s="55" t="s">
        <v>1644</v>
      </c>
      <c r="S2285" s="55" t="s">
        <v>1644</v>
      </c>
      <c r="T2285" s="55" t="s">
        <v>1644</v>
      </c>
      <c r="U2285" s="55" t="s">
        <v>1644</v>
      </c>
      <c r="V2285" s="55" t="s">
        <v>1644</v>
      </c>
      <c r="W2285" s="55" t="s">
        <v>1644</v>
      </c>
      <c r="X2285" s="56"/>
      <c r="Y2285" s="55" t="s">
        <v>1644</v>
      </c>
      <c r="Z2285" s="56"/>
      <c r="AA2285" s="55" t="s">
        <v>1644</v>
      </c>
      <c r="AB2285" s="59">
        <v>488011797</v>
      </c>
      <c r="AC2285" s="55" t="s">
        <v>1554</v>
      </c>
      <c r="AD2285" s="55" t="s">
        <v>1644</v>
      </c>
      <c r="AE2285" s="58">
        <v>0</v>
      </c>
      <c r="AF2285" s="55" t="s">
        <v>1644</v>
      </c>
      <c r="AG2285" s="55" t="s">
        <v>1644</v>
      </c>
      <c r="AH2285" s="55" t="s">
        <v>1644</v>
      </c>
      <c r="AI2285" s="55" t="s">
        <v>1644</v>
      </c>
      <c r="AJ2285" s="55" t="s">
        <v>1644</v>
      </c>
      <c r="AK2285" s="55" t="s">
        <v>1644</v>
      </c>
      <c r="AL2285" s="55" t="s">
        <v>1644</v>
      </c>
      <c r="AM2285" s="55" t="s">
        <v>4299</v>
      </c>
      <c r="AN2285" s="55" t="s">
        <v>1644</v>
      </c>
      <c r="AO2285" t="s">
        <v>3842</v>
      </c>
    </row>
    <row r="2286" spans="1:41" x14ac:dyDescent="0.25">
      <c r="A2286" s="56">
        <v>45808</v>
      </c>
      <c r="B2286" s="92" t="s">
        <v>3124</v>
      </c>
      <c r="C2286" s="55" t="s">
        <v>4352</v>
      </c>
      <c r="D2286" s="55" t="s">
        <v>1742</v>
      </c>
      <c r="E2286" s="55" t="s">
        <v>89</v>
      </c>
      <c r="F2286" s="55">
        <v>50900060</v>
      </c>
      <c r="G2286" s="55" t="s">
        <v>500</v>
      </c>
      <c r="H2286" s="55" t="s">
        <v>89</v>
      </c>
      <c r="I2286" s="57">
        <v>170.72</v>
      </c>
      <c r="J2286" s="57">
        <v>170.72</v>
      </c>
      <c r="K2286" s="55" t="s">
        <v>4284</v>
      </c>
      <c r="L2286" s="55" t="s">
        <v>1644</v>
      </c>
      <c r="M2286" s="55" t="s">
        <v>4352</v>
      </c>
      <c r="N2286" s="56">
        <v>45817</v>
      </c>
      <c r="O2286" s="55" t="s">
        <v>1644</v>
      </c>
      <c r="P2286" s="55" t="s">
        <v>343</v>
      </c>
      <c r="Q2286" s="55" t="s">
        <v>344</v>
      </c>
      <c r="R2286" s="55" t="s">
        <v>1644</v>
      </c>
      <c r="S2286" s="55" t="s">
        <v>1644</v>
      </c>
      <c r="T2286" s="55" t="s">
        <v>1644</v>
      </c>
      <c r="U2286" s="55" t="s">
        <v>1644</v>
      </c>
      <c r="V2286" s="55" t="s">
        <v>1644</v>
      </c>
      <c r="W2286" s="55" t="s">
        <v>1644</v>
      </c>
      <c r="X2286" s="56"/>
      <c r="Y2286" s="55" t="s">
        <v>1644</v>
      </c>
      <c r="Z2286" s="56"/>
      <c r="AA2286" s="55" t="s">
        <v>1644</v>
      </c>
      <c r="AB2286" s="59">
        <v>2796394</v>
      </c>
      <c r="AC2286" s="55" t="s">
        <v>1554</v>
      </c>
      <c r="AD2286" s="55" t="s">
        <v>1644</v>
      </c>
      <c r="AE2286" s="58">
        <v>0</v>
      </c>
      <c r="AF2286" s="55" t="s">
        <v>1644</v>
      </c>
      <c r="AG2286" s="55" t="s">
        <v>1644</v>
      </c>
      <c r="AH2286" s="55" t="s">
        <v>1644</v>
      </c>
      <c r="AI2286" s="55" t="s">
        <v>1644</v>
      </c>
      <c r="AJ2286" s="55" t="s">
        <v>1644</v>
      </c>
      <c r="AK2286" s="55" t="s">
        <v>1644</v>
      </c>
      <c r="AL2286" s="55" t="s">
        <v>1644</v>
      </c>
      <c r="AM2286" s="55" t="s">
        <v>4299</v>
      </c>
      <c r="AN2286" s="55" t="s">
        <v>1644</v>
      </c>
      <c r="AO2286" t="s">
        <v>4386</v>
      </c>
    </row>
    <row r="2287" spans="1:41" x14ac:dyDescent="0.25">
      <c r="A2287" s="56">
        <v>45808</v>
      </c>
      <c r="B2287" s="92" t="s">
        <v>3124</v>
      </c>
      <c r="C2287" s="55" t="s">
        <v>4352</v>
      </c>
      <c r="D2287" s="55" t="s">
        <v>1742</v>
      </c>
      <c r="E2287" s="55" t="s">
        <v>89</v>
      </c>
      <c r="F2287" s="55">
        <v>50900010</v>
      </c>
      <c r="G2287" s="55" t="s">
        <v>490</v>
      </c>
      <c r="H2287" s="55" t="s">
        <v>89</v>
      </c>
      <c r="I2287" s="57">
        <v>840.88</v>
      </c>
      <c r="J2287" s="57">
        <v>840.88</v>
      </c>
      <c r="K2287" s="55" t="s">
        <v>4286</v>
      </c>
      <c r="L2287" s="55" t="s">
        <v>1644</v>
      </c>
      <c r="M2287" s="55" t="s">
        <v>4352</v>
      </c>
      <c r="N2287" s="56">
        <v>45817</v>
      </c>
      <c r="O2287" s="55" t="s">
        <v>1644</v>
      </c>
      <c r="P2287" s="55" t="s">
        <v>337</v>
      </c>
      <c r="Q2287" s="55" t="s">
        <v>338</v>
      </c>
      <c r="R2287" s="55" t="s">
        <v>1644</v>
      </c>
      <c r="S2287" s="55" t="s">
        <v>1644</v>
      </c>
      <c r="T2287" s="55" t="s">
        <v>1644</v>
      </c>
      <c r="U2287" s="55" t="s">
        <v>1644</v>
      </c>
      <c r="V2287" s="55" t="s">
        <v>1644</v>
      </c>
      <c r="W2287" s="55" t="s">
        <v>1644</v>
      </c>
      <c r="X2287" s="56"/>
      <c r="Y2287" s="55" t="s">
        <v>1644</v>
      </c>
      <c r="Z2287" s="56"/>
      <c r="AA2287" s="55" t="s">
        <v>1644</v>
      </c>
      <c r="AB2287" s="59">
        <v>13773614</v>
      </c>
      <c r="AC2287" s="55" t="s">
        <v>1554</v>
      </c>
      <c r="AD2287" s="55" t="s">
        <v>1644</v>
      </c>
      <c r="AE2287" s="58">
        <v>0</v>
      </c>
      <c r="AF2287" s="55" t="s">
        <v>1644</v>
      </c>
      <c r="AG2287" s="55" t="s">
        <v>1644</v>
      </c>
      <c r="AH2287" s="55" t="s">
        <v>1644</v>
      </c>
      <c r="AI2287" s="55" t="s">
        <v>1644</v>
      </c>
      <c r="AJ2287" s="55" t="s">
        <v>1644</v>
      </c>
      <c r="AK2287" s="55" t="s">
        <v>1644</v>
      </c>
      <c r="AL2287" s="55" t="s">
        <v>1644</v>
      </c>
      <c r="AM2287" s="55" t="s">
        <v>4299</v>
      </c>
      <c r="AN2287" s="55" t="s">
        <v>1644</v>
      </c>
      <c r="AO2287" t="s">
        <v>3842</v>
      </c>
    </row>
    <row r="2288" spans="1:41" x14ac:dyDescent="0.25">
      <c r="A2288" s="56">
        <v>45808</v>
      </c>
      <c r="B2288" s="92" t="s">
        <v>3124</v>
      </c>
      <c r="C2288" s="55" t="s">
        <v>4352</v>
      </c>
      <c r="D2288" s="55" t="s">
        <v>1742</v>
      </c>
      <c r="E2288" s="55" t="s">
        <v>89</v>
      </c>
      <c r="F2288" s="55">
        <v>50900010</v>
      </c>
      <c r="G2288" s="55" t="s">
        <v>490</v>
      </c>
      <c r="H2288" s="55" t="s">
        <v>89</v>
      </c>
      <c r="I2288" s="57">
        <v>982.57</v>
      </c>
      <c r="J2288" s="57">
        <v>982.57</v>
      </c>
      <c r="K2288" s="55" t="s">
        <v>4286</v>
      </c>
      <c r="L2288" s="55" t="s">
        <v>1644</v>
      </c>
      <c r="M2288" s="55" t="s">
        <v>4352</v>
      </c>
      <c r="N2288" s="56">
        <v>45817</v>
      </c>
      <c r="O2288" s="55" t="s">
        <v>1644</v>
      </c>
      <c r="P2288" s="55" t="s">
        <v>343</v>
      </c>
      <c r="Q2288" s="55" t="s">
        <v>344</v>
      </c>
      <c r="R2288" s="55" t="s">
        <v>1644</v>
      </c>
      <c r="S2288" s="55" t="s">
        <v>1644</v>
      </c>
      <c r="T2288" s="55" t="s">
        <v>1644</v>
      </c>
      <c r="U2288" s="55" t="s">
        <v>1644</v>
      </c>
      <c r="V2288" s="55" t="s">
        <v>1644</v>
      </c>
      <c r="W2288" s="55" t="s">
        <v>1644</v>
      </c>
      <c r="X2288" s="56"/>
      <c r="Y2288" s="55" t="s">
        <v>1644</v>
      </c>
      <c r="Z2288" s="56"/>
      <c r="AA2288" s="55" t="s">
        <v>1644</v>
      </c>
      <c r="AB2288" s="59">
        <v>16094497</v>
      </c>
      <c r="AC2288" s="55" t="s">
        <v>1554</v>
      </c>
      <c r="AD2288" s="55" t="s">
        <v>1644</v>
      </c>
      <c r="AE2288" s="58">
        <v>0</v>
      </c>
      <c r="AF2288" s="55" t="s">
        <v>1644</v>
      </c>
      <c r="AG2288" s="55" t="s">
        <v>1644</v>
      </c>
      <c r="AH2288" s="55" t="s">
        <v>1644</v>
      </c>
      <c r="AI2288" s="55" t="s">
        <v>1644</v>
      </c>
      <c r="AJ2288" s="55" t="s">
        <v>1644</v>
      </c>
      <c r="AK2288" s="55" t="s">
        <v>1644</v>
      </c>
      <c r="AL2288" s="55" t="s">
        <v>1644</v>
      </c>
      <c r="AM2288" s="55" t="s">
        <v>4299</v>
      </c>
      <c r="AN2288" s="55" t="s">
        <v>1644</v>
      </c>
      <c r="AO2288" t="s">
        <v>4386</v>
      </c>
    </row>
    <row r="2289" spans="1:41" x14ac:dyDescent="0.25">
      <c r="A2289" s="56">
        <v>45808</v>
      </c>
      <c r="B2289" s="92" t="s">
        <v>3124</v>
      </c>
      <c r="C2289" s="55" t="s">
        <v>4352</v>
      </c>
      <c r="D2289" s="55" t="s">
        <v>1742</v>
      </c>
      <c r="E2289" s="55" t="s">
        <v>89</v>
      </c>
      <c r="F2289" s="55">
        <v>50900020</v>
      </c>
      <c r="G2289" s="55" t="s">
        <v>492</v>
      </c>
      <c r="H2289" s="55" t="s">
        <v>89</v>
      </c>
      <c r="I2289" s="57">
        <v>740.05</v>
      </c>
      <c r="J2289" s="57">
        <v>740.05</v>
      </c>
      <c r="K2289" s="55" t="s">
        <v>4286</v>
      </c>
      <c r="L2289" s="55" t="s">
        <v>1644</v>
      </c>
      <c r="M2289" s="55" t="s">
        <v>4352</v>
      </c>
      <c r="N2289" s="56">
        <v>45817</v>
      </c>
      <c r="O2289" s="55" t="s">
        <v>1644</v>
      </c>
      <c r="P2289" s="55" t="s">
        <v>341</v>
      </c>
      <c r="Q2289" s="55" t="s">
        <v>342</v>
      </c>
      <c r="R2289" s="55" t="s">
        <v>1644</v>
      </c>
      <c r="S2289" s="55" t="s">
        <v>1644</v>
      </c>
      <c r="T2289" s="55" t="s">
        <v>1644</v>
      </c>
      <c r="U2289" s="55" t="s">
        <v>1644</v>
      </c>
      <c r="V2289" s="55" t="s">
        <v>1644</v>
      </c>
      <c r="W2289" s="55" t="s">
        <v>1644</v>
      </c>
      <c r="X2289" s="56"/>
      <c r="Y2289" s="55" t="s">
        <v>1644</v>
      </c>
      <c r="Z2289" s="56"/>
      <c r="AA2289" s="55" t="s">
        <v>1644</v>
      </c>
      <c r="AB2289" s="59">
        <v>12122019</v>
      </c>
      <c r="AC2289" s="55" t="s">
        <v>1554</v>
      </c>
      <c r="AD2289" s="55" t="s">
        <v>1644</v>
      </c>
      <c r="AE2289" s="58">
        <v>0</v>
      </c>
      <c r="AF2289" s="55" t="s">
        <v>1644</v>
      </c>
      <c r="AG2289" s="55" t="s">
        <v>1644</v>
      </c>
      <c r="AH2289" s="55" t="s">
        <v>1644</v>
      </c>
      <c r="AI2289" s="55" t="s">
        <v>1644</v>
      </c>
      <c r="AJ2289" s="55" t="s">
        <v>1644</v>
      </c>
      <c r="AK2289" s="55" t="s">
        <v>1644</v>
      </c>
      <c r="AL2289" s="55" t="s">
        <v>1644</v>
      </c>
      <c r="AM2289" s="55" t="s">
        <v>4299</v>
      </c>
      <c r="AN2289" s="55" t="s">
        <v>1644</v>
      </c>
      <c r="AO2289" t="s">
        <v>3842</v>
      </c>
    </row>
    <row r="2290" spans="1:41" x14ac:dyDescent="0.25">
      <c r="A2290" s="56">
        <v>45808</v>
      </c>
      <c r="B2290" s="92" t="s">
        <v>3124</v>
      </c>
      <c r="C2290" s="55" t="s">
        <v>4352</v>
      </c>
      <c r="D2290" s="55" t="s">
        <v>1742</v>
      </c>
      <c r="E2290" s="55" t="s">
        <v>89</v>
      </c>
      <c r="F2290" s="55">
        <v>50900010</v>
      </c>
      <c r="G2290" s="55" t="s">
        <v>490</v>
      </c>
      <c r="H2290" s="55" t="s">
        <v>89</v>
      </c>
      <c r="I2290" s="57">
        <v>10965.91</v>
      </c>
      <c r="J2290" s="57">
        <v>10965.91</v>
      </c>
      <c r="K2290" s="55" t="s">
        <v>4286</v>
      </c>
      <c r="L2290" s="55" t="s">
        <v>1644</v>
      </c>
      <c r="M2290" s="55" t="s">
        <v>4352</v>
      </c>
      <c r="N2290" s="56">
        <v>45817</v>
      </c>
      <c r="O2290" s="55" t="s">
        <v>1644</v>
      </c>
      <c r="P2290" s="55" t="s">
        <v>332</v>
      </c>
      <c r="Q2290" s="55" t="s">
        <v>3818</v>
      </c>
      <c r="R2290" s="55" t="s">
        <v>1644</v>
      </c>
      <c r="S2290" s="55" t="s">
        <v>1644</v>
      </c>
      <c r="T2290" s="55" t="s">
        <v>1644</v>
      </c>
      <c r="U2290" s="55" t="s">
        <v>1644</v>
      </c>
      <c r="V2290" s="55" t="s">
        <v>1644</v>
      </c>
      <c r="W2290" s="55" t="s">
        <v>1644</v>
      </c>
      <c r="X2290" s="56"/>
      <c r="Y2290" s="55" t="s">
        <v>1644</v>
      </c>
      <c r="Z2290" s="56"/>
      <c r="AA2290" s="55" t="s">
        <v>1644</v>
      </c>
      <c r="AB2290" s="59">
        <v>179621606</v>
      </c>
      <c r="AC2290" s="55" t="s">
        <v>1554</v>
      </c>
      <c r="AD2290" s="55" t="s">
        <v>1644</v>
      </c>
      <c r="AE2290" s="58">
        <v>0</v>
      </c>
      <c r="AF2290" s="55" t="s">
        <v>1644</v>
      </c>
      <c r="AG2290" s="55" t="s">
        <v>1644</v>
      </c>
      <c r="AH2290" s="55" t="s">
        <v>1644</v>
      </c>
      <c r="AI2290" s="55" t="s">
        <v>1644</v>
      </c>
      <c r="AJ2290" s="55" t="s">
        <v>1644</v>
      </c>
      <c r="AK2290" s="55" t="s">
        <v>1644</v>
      </c>
      <c r="AL2290" s="55" t="s">
        <v>1644</v>
      </c>
      <c r="AM2290" s="55" t="s">
        <v>4299</v>
      </c>
      <c r="AN2290" s="55" t="s">
        <v>1644</v>
      </c>
      <c r="AO2290" t="s">
        <v>3842</v>
      </c>
    </row>
    <row r="2291" spans="1:41" x14ac:dyDescent="0.25">
      <c r="A2291" s="56">
        <v>45808</v>
      </c>
      <c r="B2291" s="92" t="s">
        <v>3124</v>
      </c>
      <c r="C2291" s="55" t="s">
        <v>4352</v>
      </c>
      <c r="D2291" s="55" t="s">
        <v>1742</v>
      </c>
      <c r="E2291" s="55" t="s">
        <v>89</v>
      </c>
      <c r="F2291" s="55">
        <v>50900060</v>
      </c>
      <c r="G2291" s="55" t="s">
        <v>500</v>
      </c>
      <c r="H2291" s="55" t="s">
        <v>89</v>
      </c>
      <c r="I2291" s="57">
        <v>124.63</v>
      </c>
      <c r="J2291" s="57">
        <v>124.63</v>
      </c>
      <c r="K2291" s="55" t="s">
        <v>4284</v>
      </c>
      <c r="L2291" s="55" t="s">
        <v>1644</v>
      </c>
      <c r="M2291" s="55" t="s">
        <v>4352</v>
      </c>
      <c r="N2291" s="56">
        <v>45817</v>
      </c>
      <c r="O2291" s="55" t="s">
        <v>1644</v>
      </c>
      <c r="P2291" s="55" t="s">
        <v>335</v>
      </c>
      <c r="Q2291" s="55" t="s">
        <v>3819</v>
      </c>
      <c r="R2291" s="55" t="s">
        <v>1644</v>
      </c>
      <c r="S2291" s="55" t="s">
        <v>1644</v>
      </c>
      <c r="T2291" s="55" t="s">
        <v>1644</v>
      </c>
      <c r="U2291" s="55" t="s">
        <v>1644</v>
      </c>
      <c r="V2291" s="55" t="s">
        <v>1644</v>
      </c>
      <c r="W2291" s="55" t="s">
        <v>1644</v>
      </c>
      <c r="X2291" s="56"/>
      <c r="Y2291" s="55" t="s">
        <v>1644</v>
      </c>
      <c r="Z2291" s="56"/>
      <c r="AA2291" s="55" t="s">
        <v>1644</v>
      </c>
      <c r="AB2291" s="59">
        <v>2041439</v>
      </c>
      <c r="AC2291" s="55" t="s">
        <v>1554</v>
      </c>
      <c r="AD2291" s="55" t="s">
        <v>1644</v>
      </c>
      <c r="AE2291" s="58">
        <v>0</v>
      </c>
      <c r="AF2291" s="55" t="s">
        <v>1644</v>
      </c>
      <c r="AG2291" s="55" t="s">
        <v>1644</v>
      </c>
      <c r="AH2291" s="55" t="s">
        <v>1644</v>
      </c>
      <c r="AI2291" s="55" t="s">
        <v>1644</v>
      </c>
      <c r="AJ2291" s="55" t="s">
        <v>1644</v>
      </c>
      <c r="AK2291" s="55" t="s">
        <v>1644</v>
      </c>
      <c r="AL2291" s="55" t="s">
        <v>1644</v>
      </c>
      <c r="AM2291" s="55" t="s">
        <v>4299</v>
      </c>
      <c r="AN2291" s="55" t="s">
        <v>1644</v>
      </c>
      <c r="AO2291" t="s">
        <v>3842</v>
      </c>
    </row>
    <row r="2292" spans="1:41" x14ac:dyDescent="0.25">
      <c r="A2292" s="56">
        <v>45808</v>
      </c>
      <c r="B2292" s="92" t="s">
        <v>3124</v>
      </c>
      <c r="C2292" s="55" t="s">
        <v>4352</v>
      </c>
      <c r="D2292" s="55" t="s">
        <v>1742</v>
      </c>
      <c r="E2292" s="55" t="s">
        <v>89</v>
      </c>
      <c r="F2292" s="55">
        <v>50900000</v>
      </c>
      <c r="G2292" s="55" t="s">
        <v>488</v>
      </c>
      <c r="H2292" s="55" t="s">
        <v>89</v>
      </c>
      <c r="I2292" s="57">
        <v>2921.1</v>
      </c>
      <c r="J2292" s="57">
        <v>2921.1</v>
      </c>
      <c r="K2292" s="55" t="s">
        <v>4284</v>
      </c>
      <c r="L2292" s="55" t="s">
        <v>1644</v>
      </c>
      <c r="M2292" s="55" t="s">
        <v>4352</v>
      </c>
      <c r="N2292" s="56">
        <v>45817</v>
      </c>
      <c r="O2292" s="55" t="s">
        <v>1644</v>
      </c>
      <c r="P2292" s="55" t="s">
        <v>333</v>
      </c>
      <c r="Q2292" s="55" t="s">
        <v>334</v>
      </c>
      <c r="R2292" s="55" t="s">
        <v>1644</v>
      </c>
      <c r="S2292" s="55" t="s">
        <v>1644</v>
      </c>
      <c r="T2292" s="55" t="s">
        <v>1644</v>
      </c>
      <c r="U2292" s="55" t="s">
        <v>1644</v>
      </c>
      <c r="V2292" s="55" t="s">
        <v>1644</v>
      </c>
      <c r="W2292" s="55" t="s">
        <v>1644</v>
      </c>
      <c r="X2292" s="56"/>
      <c r="Y2292" s="55" t="s">
        <v>1644</v>
      </c>
      <c r="Z2292" s="56"/>
      <c r="AA2292" s="55" t="s">
        <v>1644</v>
      </c>
      <c r="AB2292" s="59">
        <v>47847618</v>
      </c>
      <c r="AC2292" s="55" t="s">
        <v>1554</v>
      </c>
      <c r="AD2292" s="55" t="s">
        <v>1644</v>
      </c>
      <c r="AE2292" s="58">
        <v>0</v>
      </c>
      <c r="AF2292" s="55" t="s">
        <v>1644</v>
      </c>
      <c r="AG2292" s="55" t="s">
        <v>1644</v>
      </c>
      <c r="AH2292" s="55" t="s">
        <v>1644</v>
      </c>
      <c r="AI2292" s="55" t="s">
        <v>1644</v>
      </c>
      <c r="AJ2292" s="55" t="s">
        <v>1644</v>
      </c>
      <c r="AK2292" s="55" t="s">
        <v>1644</v>
      </c>
      <c r="AL2292" s="55" t="s">
        <v>1644</v>
      </c>
      <c r="AM2292" s="55" t="s">
        <v>4299</v>
      </c>
      <c r="AN2292" s="55" t="s">
        <v>1644</v>
      </c>
      <c r="AO2292" t="s">
        <v>3842</v>
      </c>
    </row>
    <row r="2293" spans="1:41" x14ac:dyDescent="0.25">
      <c r="A2293" s="56">
        <v>45808</v>
      </c>
      <c r="B2293" s="92" t="s">
        <v>3124</v>
      </c>
      <c r="C2293" s="55" t="s">
        <v>4352</v>
      </c>
      <c r="D2293" s="55" t="s">
        <v>1742</v>
      </c>
      <c r="E2293" s="55" t="s">
        <v>89</v>
      </c>
      <c r="F2293" s="55">
        <v>50900050</v>
      </c>
      <c r="G2293" s="55" t="s">
        <v>498</v>
      </c>
      <c r="H2293" s="55" t="s">
        <v>89</v>
      </c>
      <c r="I2293" s="57">
        <v>23.91</v>
      </c>
      <c r="J2293" s="57">
        <v>23.91</v>
      </c>
      <c r="K2293" s="55" t="s">
        <v>4284</v>
      </c>
      <c r="L2293" s="55" t="s">
        <v>1644</v>
      </c>
      <c r="M2293" s="55" t="s">
        <v>4352</v>
      </c>
      <c r="N2293" s="56">
        <v>45817</v>
      </c>
      <c r="O2293" s="55" t="s">
        <v>1644</v>
      </c>
      <c r="P2293" s="55" t="s">
        <v>333</v>
      </c>
      <c r="Q2293" s="55" t="s">
        <v>334</v>
      </c>
      <c r="R2293" s="55" t="s">
        <v>1644</v>
      </c>
      <c r="S2293" s="55" t="s">
        <v>1644</v>
      </c>
      <c r="T2293" s="55" t="s">
        <v>1644</v>
      </c>
      <c r="U2293" s="55" t="s">
        <v>1644</v>
      </c>
      <c r="V2293" s="55" t="s">
        <v>1644</v>
      </c>
      <c r="W2293" s="55" t="s">
        <v>1644</v>
      </c>
      <c r="X2293" s="56"/>
      <c r="Y2293" s="55" t="s">
        <v>1644</v>
      </c>
      <c r="Z2293" s="56"/>
      <c r="AA2293" s="55" t="s">
        <v>1644</v>
      </c>
      <c r="AB2293" s="59">
        <v>391646</v>
      </c>
      <c r="AC2293" s="55" t="s">
        <v>1554</v>
      </c>
      <c r="AD2293" s="55" t="s">
        <v>1644</v>
      </c>
      <c r="AE2293" s="58">
        <v>0</v>
      </c>
      <c r="AF2293" s="55" t="s">
        <v>1644</v>
      </c>
      <c r="AG2293" s="55" t="s">
        <v>1644</v>
      </c>
      <c r="AH2293" s="55" t="s">
        <v>1644</v>
      </c>
      <c r="AI2293" s="55" t="s">
        <v>1644</v>
      </c>
      <c r="AJ2293" s="55" t="s">
        <v>1644</v>
      </c>
      <c r="AK2293" s="55" t="s">
        <v>1644</v>
      </c>
      <c r="AL2293" s="55" t="s">
        <v>1644</v>
      </c>
      <c r="AM2293" s="55" t="s">
        <v>4299</v>
      </c>
      <c r="AN2293" s="55" t="s">
        <v>1644</v>
      </c>
      <c r="AO2293" t="s">
        <v>3842</v>
      </c>
    </row>
    <row r="2294" spans="1:41" x14ac:dyDescent="0.25">
      <c r="A2294" s="56">
        <v>45808</v>
      </c>
      <c r="B2294" s="92" t="s">
        <v>3124</v>
      </c>
      <c r="C2294" s="55" t="s">
        <v>4352</v>
      </c>
      <c r="D2294" s="55" t="s">
        <v>1742</v>
      </c>
      <c r="E2294" s="55" t="s">
        <v>89</v>
      </c>
      <c r="F2294" s="55">
        <v>50900060</v>
      </c>
      <c r="G2294" s="55" t="s">
        <v>500</v>
      </c>
      <c r="H2294" s="55" t="s">
        <v>89</v>
      </c>
      <c r="I2294" s="57">
        <v>22.11</v>
      </c>
      <c r="J2294" s="57">
        <v>22.11</v>
      </c>
      <c r="K2294" s="55" t="s">
        <v>4284</v>
      </c>
      <c r="L2294" s="55" t="s">
        <v>1644</v>
      </c>
      <c r="M2294" s="55" t="s">
        <v>4352</v>
      </c>
      <c r="N2294" s="56">
        <v>45817</v>
      </c>
      <c r="O2294" s="55" t="s">
        <v>1644</v>
      </c>
      <c r="P2294" s="55" t="s">
        <v>341</v>
      </c>
      <c r="Q2294" s="55" t="s">
        <v>342</v>
      </c>
      <c r="R2294" s="55" t="s">
        <v>1644</v>
      </c>
      <c r="S2294" s="55" t="s">
        <v>1644</v>
      </c>
      <c r="T2294" s="55" t="s">
        <v>1644</v>
      </c>
      <c r="U2294" s="55" t="s">
        <v>1644</v>
      </c>
      <c r="V2294" s="55" t="s">
        <v>1644</v>
      </c>
      <c r="W2294" s="55" t="s">
        <v>1644</v>
      </c>
      <c r="X2294" s="56"/>
      <c r="Y2294" s="55" t="s">
        <v>1644</v>
      </c>
      <c r="Z2294" s="56"/>
      <c r="AA2294" s="55" t="s">
        <v>1644</v>
      </c>
      <c r="AB2294" s="59">
        <v>362162</v>
      </c>
      <c r="AC2294" s="55" t="s">
        <v>1554</v>
      </c>
      <c r="AD2294" s="55" t="s">
        <v>1644</v>
      </c>
      <c r="AE2294" s="58">
        <v>0</v>
      </c>
      <c r="AF2294" s="55" t="s">
        <v>1644</v>
      </c>
      <c r="AG2294" s="55" t="s">
        <v>1644</v>
      </c>
      <c r="AH2294" s="55" t="s">
        <v>1644</v>
      </c>
      <c r="AI2294" s="55" t="s">
        <v>1644</v>
      </c>
      <c r="AJ2294" s="55" t="s">
        <v>1644</v>
      </c>
      <c r="AK2294" s="55" t="s">
        <v>1644</v>
      </c>
      <c r="AL2294" s="55" t="s">
        <v>1644</v>
      </c>
      <c r="AM2294" s="55" t="s">
        <v>4299</v>
      </c>
      <c r="AN2294" s="55" t="s">
        <v>1644</v>
      </c>
      <c r="AO2294" t="s">
        <v>3842</v>
      </c>
    </row>
    <row r="2295" spans="1:41" x14ac:dyDescent="0.25">
      <c r="A2295" s="56">
        <v>45808</v>
      </c>
      <c r="B2295" s="92" t="s">
        <v>3124</v>
      </c>
      <c r="C2295" s="55" t="s">
        <v>4352</v>
      </c>
      <c r="D2295" s="55" t="s">
        <v>1742</v>
      </c>
      <c r="E2295" s="55" t="s">
        <v>89</v>
      </c>
      <c r="F2295" s="55">
        <v>50900050</v>
      </c>
      <c r="G2295" s="55" t="s">
        <v>498</v>
      </c>
      <c r="H2295" s="55" t="s">
        <v>89</v>
      </c>
      <c r="I2295" s="57">
        <v>21.59</v>
      </c>
      <c r="J2295" s="57">
        <v>21.59</v>
      </c>
      <c r="K2295" s="55" t="s">
        <v>4284</v>
      </c>
      <c r="L2295" s="55" t="s">
        <v>1644</v>
      </c>
      <c r="M2295" s="55" t="s">
        <v>4352</v>
      </c>
      <c r="N2295" s="56">
        <v>45817</v>
      </c>
      <c r="O2295" s="55" t="s">
        <v>1644</v>
      </c>
      <c r="P2295" s="55" t="s">
        <v>332</v>
      </c>
      <c r="Q2295" s="55" t="s">
        <v>3818</v>
      </c>
      <c r="R2295" s="55" t="s">
        <v>1644</v>
      </c>
      <c r="S2295" s="55" t="s">
        <v>1644</v>
      </c>
      <c r="T2295" s="55" t="s">
        <v>1644</v>
      </c>
      <c r="U2295" s="55" t="s">
        <v>1644</v>
      </c>
      <c r="V2295" s="55" t="s">
        <v>1644</v>
      </c>
      <c r="W2295" s="55" t="s">
        <v>1644</v>
      </c>
      <c r="X2295" s="56"/>
      <c r="Y2295" s="55" t="s">
        <v>1644</v>
      </c>
      <c r="Z2295" s="56"/>
      <c r="AA2295" s="55" t="s">
        <v>1644</v>
      </c>
      <c r="AB2295" s="59">
        <v>353644</v>
      </c>
      <c r="AC2295" s="55" t="s">
        <v>1554</v>
      </c>
      <c r="AD2295" s="55" t="s">
        <v>1644</v>
      </c>
      <c r="AE2295" s="58">
        <v>0</v>
      </c>
      <c r="AF2295" s="55" t="s">
        <v>1644</v>
      </c>
      <c r="AG2295" s="55" t="s">
        <v>1644</v>
      </c>
      <c r="AH2295" s="55" t="s">
        <v>1644</v>
      </c>
      <c r="AI2295" s="55" t="s">
        <v>1644</v>
      </c>
      <c r="AJ2295" s="55" t="s">
        <v>1644</v>
      </c>
      <c r="AK2295" s="55" t="s">
        <v>1644</v>
      </c>
      <c r="AL2295" s="55" t="s">
        <v>1644</v>
      </c>
      <c r="AM2295" s="55" t="s">
        <v>4299</v>
      </c>
      <c r="AN2295" s="55" t="s">
        <v>1644</v>
      </c>
      <c r="AO2295" t="s">
        <v>3842</v>
      </c>
    </row>
    <row r="2296" spans="1:41" x14ac:dyDescent="0.25">
      <c r="A2296" s="56">
        <v>45808</v>
      </c>
      <c r="B2296" s="92" t="s">
        <v>3124</v>
      </c>
      <c r="C2296" s="55" t="s">
        <v>4352</v>
      </c>
      <c r="D2296" s="55" t="s">
        <v>1742</v>
      </c>
      <c r="E2296" s="55" t="s">
        <v>89</v>
      </c>
      <c r="F2296" s="55">
        <v>50900020</v>
      </c>
      <c r="G2296" s="55" t="s">
        <v>492</v>
      </c>
      <c r="H2296" s="55" t="s">
        <v>89</v>
      </c>
      <c r="I2296" s="57">
        <v>2000.83</v>
      </c>
      <c r="J2296" s="57">
        <v>2000.83</v>
      </c>
      <c r="K2296" s="55" t="s">
        <v>4286</v>
      </c>
      <c r="L2296" s="55" t="s">
        <v>1644</v>
      </c>
      <c r="M2296" s="55" t="s">
        <v>4352</v>
      </c>
      <c r="N2296" s="56">
        <v>45817</v>
      </c>
      <c r="O2296" s="55" t="s">
        <v>1644</v>
      </c>
      <c r="P2296" s="55" t="s">
        <v>337</v>
      </c>
      <c r="Q2296" s="55" t="s">
        <v>338</v>
      </c>
      <c r="R2296" s="55" t="s">
        <v>1644</v>
      </c>
      <c r="S2296" s="55" t="s">
        <v>1644</v>
      </c>
      <c r="T2296" s="55" t="s">
        <v>1644</v>
      </c>
      <c r="U2296" s="55" t="s">
        <v>1644</v>
      </c>
      <c r="V2296" s="55" t="s">
        <v>1644</v>
      </c>
      <c r="W2296" s="55" t="s">
        <v>1644</v>
      </c>
      <c r="X2296" s="56"/>
      <c r="Y2296" s="55" t="s">
        <v>1644</v>
      </c>
      <c r="Z2296" s="56"/>
      <c r="AA2296" s="55" t="s">
        <v>1644</v>
      </c>
      <c r="AB2296" s="59">
        <v>32773595</v>
      </c>
      <c r="AC2296" s="55" t="s">
        <v>1554</v>
      </c>
      <c r="AD2296" s="55" t="s">
        <v>1644</v>
      </c>
      <c r="AE2296" s="58">
        <v>0</v>
      </c>
      <c r="AF2296" s="55" t="s">
        <v>1644</v>
      </c>
      <c r="AG2296" s="55" t="s">
        <v>1644</v>
      </c>
      <c r="AH2296" s="55" t="s">
        <v>1644</v>
      </c>
      <c r="AI2296" s="55" t="s">
        <v>1644</v>
      </c>
      <c r="AJ2296" s="55" t="s">
        <v>1644</v>
      </c>
      <c r="AK2296" s="55" t="s">
        <v>1644</v>
      </c>
      <c r="AL2296" s="55" t="s">
        <v>1644</v>
      </c>
      <c r="AM2296" s="55" t="s">
        <v>4299</v>
      </c>
      <c r="AN2296" s="55" t="s">
        <v>1644</v>
      </c>
      <c r="AO2296" t="s">
        <v>3842</v>
      </c>
    </row>
    <row r="2297" spans="1:41" x14ac:dyDescent="0.25">
      <c r="A2297" s="56">
        <v>45808</v>
      </c>
      <c r="B2297" s="92" t="s">
        <v>3124</v>
      </c>
      <c r="C2297" s="55" t="s">
        <v>4352</v>
      </c>
      <c r="D2297" s="55" t="s">
        <v>1742</v>
      </c>
      <c r="E2297" s="55" t="s">
        <v>89</v>
      </c>
      <c r="F2297" s="55">
        <v>50900020</v>
      </c>
      <c r="G2297" s="55" t="s">
        <v>492</v>
      </c>
      <c r="H2297" s="55" t="s">
        <v>89</v>
      </c>
      <c r="I2297" s="57">
        <v>-111081.52</v>
      </c>
      <c r="J2297" s="57">
        <v>-111081.52</v>
      </c>
      <c r="K2297" s="55" t="s">
        <v>4286</v>
      </c>
      <c r="L2297" s="55" t="s">
        <v>1644</v>
      </c>
      <c r="M2297" s="55" t="s">
        <v>4352</v>
      </c>
      <c r="N2297" s="56">
        <v>45817</v>
      </c>
      <c r="O2297" s="55" t="s">
        <v>1644</v>
      </c>
      <c r="P2297" s="55" t="s">
        <v>329</v>
      </c>
      <c r="Q2297" s="55" t="s">
        <v>330</v>
      </c>
      <c r="R2297" s="55" t="s">
        <v>1644</v>
      </c>
      <c r="S2297" s="55" t="s">
        <v>1644</v>
      </c>
      <c r="T2297" s="55" t="s">
        <v>1644</v>
      </c>
      <c r="U2297" s="55" t="s">
        <v>1644</v>
      </c>
      <c r="V2297" s="55" t="s">
        <v>1644</v>
      </c>
      <c r="W2297" s="55" t="s">
        <v>1644</v>
      </c>
      <c r="X2297" s="56"/>
      <c r="Y2297" s="55" t="s">
        <v>1644</v>
      </c>
      <c r="Z2297" s="56"/>
      <c r="AA2297" s="55" t="s">
        <v>1644</v>
      </c>
      <c r="AB2297" s="59">
        <v>-1819515297</v>
      </c>
      <c r="AC2297" s="55" t="s">
        <v>1554</v>
      </c>
      <c r="AD2297" s="55" t="s">
        <v>1644</v>
      </c>
      <c r="AE2297" s="58">
        <v>0</v>
      </c>
      <c r="AF2297" s="55" t="s">
        <v>1644</v>
      </c>
      <c r="AG2297" s="55" t="s">
        <v>1644</v>
      </c>
      <c r="AH2297" s="55" t="s">
        <v>1644</v>
      </c>
      <c r="AI2297" s="55" t="s">
        <v>1644</v>
      </c>
      <c r="AJ2297" s="55" t="s">
        <v>1644</v>
      </c>
      <c r="AK2297" s="55" t="s">
        <v>1644</v>
      </c>
      <c r="AL2297" s="55" t="s">
        <v>1644</v>
      </c>
      <c r="AM2297" s="55" t="s">
        <v>4299</v>
      </c>
      <c r="AN2297" s="55" t="s">
        <v>1644</v>
      </c>
      <c r="AO2297" t="s">
        <v>3842</v>
      </c>
    </row>
    <row r="2298" spans="1:41" x14ac:dyDescent="0.25">
      <c r="A2298" s="56">
        <v>45808</v>
      </c>
      <c r="B2298" s="92" t="s">
        <v>3124</v>
      </c>
      <c r="C2298" s="55" t="s">
        <v>4352</v>
      </c>
      <c r="D2298" s="55" t="s">
        <v>1742</v>
      </c>
      <c r="E2298" s="55" t="s">
        <v>89</v>
      </c>
      <c r="F2298" s="55">
        <v>50900020</v>
      </c>
      <c r="G2298" s="55" t="s">
        <v>492</v>
      </c>
      <c r="H2298" s="55" t="s">
        <v>89</v>
      </c>
      <c r="I2298" s="57">
        <v>2338.0100000000002</v>
      </c>
      <c r="J2298" s="57">
        <v>2338.0100000000002</v>
      </c>
      <c r="K2298" s="55" t="s">
        <v>4286</v>
      </c>
      <c r="L2298" s="55" t="s">
        <v>1644</v>
      </c>
      <c r="M2298" s="55" t="s">
        <v>4352</v>
      </c>
      <c r="N2298" s="56">
        <v>45817</v>
      </c>
      <c r="O2298" s="55" t="s">
        <v>1644</v>
      </c>
      <c r="P2298" s="55" t="s">
        <v>343</v>
      </c>
      <c r="Q2298" s="55" t="s">
        <v>344</v>
      </c>
      <c r="R2298" s="55" t="s">
        <v>1644</v>
      </c>
      <c r="S2298" s="55" t="s">
        <v>1644</v>
      </c>
      <c r="T2298" s="55" t="s">
        <v>1644</v>
      </c>
      <c r="U2298" s="55" t="s">
        <v>1644</v>
      </c>
      <c r="V2298" s="55" t="s">
        <v>1644</v>
      </c>
      <c r="W2298" s="55" t="s">
        <v>1644</v>
      </c>
      <c r="X2298" s="56"/>
      <c r="Y2298" s="55" t="s">
        <v>1644</v>
      </c>
      <c r="Z2298" s="56"/>
      <c r="AA2298" s="55" t="s">
        <v>1644</v>
      </c>
      <c r="AB2298" s="59">
        <v>38296604</v>
      </c>
      <c r="AC2298" s="55" t="s">
        <v>1554</v>
      </c>
      <c r="AD2298" s="55" t="s">
        <v>1644</v>
      </c>
      <c r="AE2298" s="58">
        <v>0</v>
      </c>
      <c r="AF2298" s="55" t="s">
        <v>1644</v>
      </c>
      <c r="AG2298" s="55" t="s">
        <v>1644</v>
      </c>
      <c r="AH2298" s="55" t="s">
        <v>1644</v>
      </c>
      <c r="AI2298" s="55" t="s">
        <v>1644</v>
      </c>
      <c r="AJ2298" s="55" t="s">
        <v>1644</v>
      </c>
      <c r="AK2298" s="55" t="s">
        <v>1644</v>
      </c>
      <c r="AL2298" s="55" t="s">
        <v>1644</v>
      </c>
      <c r="AM2298" s="55" t="s">
        <v>4299</v>
      </c>
      <c r="AN2298" s="55" t="s">
        <v>1644</v>
      </c>
      <c r="AO2298" t="s">
        <v>4386</v>
      </c>
    </row>
    <row r="2299" spans="1:41" x14ac:dyDescent="0.25">
      <c r="A2299" s="56">
        <v>45808</v>
      </c>
      <c r="B2299" s="92" t="s">
        <v>3124</v>
      </c>
      <c r="C2299" s="55" t="s">
        <v>4352</v>
      </c>
      <c r="D2299" s="55" t="s">
        <v>1742</v>
      </c>
      <c r="E2299" s="55" t="s">
        <v>89</v>
      </c>
      <c r="F2299" s="55">
        <v>50900050</v>
      </c>
      <c r="G2299" s="55" t="s">
        <v>498</v>
      </c>
      <c r="H2299" s="55" t="s">
        <v>89</v>
      </c>
      <c r="I2299" s="57">
        <v>36.25</v>
      </c>
      <c r="J2299" s="57">
        <v>36.25</v>
      </c>
      <c r="K2299" s="55" t="s">
        <v>4284</v>
      </c>
      <c r="L2299" s="55" t="s">
        <v>1644</v>
      </c>
      <c r="M2299" s="55" t="s">
        <v>4352</v>
      </c>
      <c r="N2299" s="56">
        <v>45817</v>
      </c>
      <c r="O2299" s="55" t="s">
        <v>1644</v>
      </c>
      <c r="P2299" s="55" t="s">
        <v>335</v>
      </c>
      <c r="Q2299" s="55" t="s">
        <v>3819</v>
      </c>
      <c r="R2299" s="55" t="s">
        <v>1644</v>
      </c>
      <c r="S2299" s="55" t="s">
        <v>1644</v>
      </c>
      <c r="T2299" s="55" t="s">
        <v>1644</v>
      </c>
      <c r="U2299" s="55" t="s">
        <v>1644</v>
      </c>
      <c r="V2299" s="55" t="s">
        <v>1644</v>
      </c>
      <c r="W2299" s="55" t="s">
        <v>1644</v>
      </c>
      <c r="X2299" s="56"/>
      <c r="Y2299" s="55" t="s">
        <v>1644</v>
      </c>
      <c r="Z2299" s="56"/>
      <c r="AA2299" s="55" t="s">
        <v>1644</v>
      </c>
      <c r="AB2299" s="59">
        <v>593775</v>
      </c>
      <c r="AC2299" s="55" t="s">
        <v>1554</v>
      </c>
      <c r="AD2299" s="55" t="s">
        <v>1644</v>
      </c>
      <c r="AE2299" s="58">
        <v>0</v>
      </c>
      <c r="AF2299" s="55" t="s">
        <v>1644</v>
      </c>
      <c r="AG2299" s="55" t="s">
        <v>1644</v>
      </c>
      <c r="AH2299" s="55" t="s">
        <v>1644</v>
      </c>
      <c r="AI2299" s="55" t="s">
        <v>1644</v>
      </c>
      <c r="AJ2299" s="55" t="s">
        <v>1644</v>
      </c>
      <c r="AK2299" s="55" t="s">
        <v>1644</v>
      </c>
      <c r="AL2299" s="55" t="s">
        <v>1644</v>
      </c>
      <c r="AM2299" s="55" t="s">
        <v>4299</v>
      </c>
      <c r="AN2299" s="55" t="s">
        <v>1644</v>
      </c>
      <c r="AO2299" t="s">
        <v>3842</v>
      </c>
    </row>
    <row r="2300" spans="1:41" x14ac:dyDescent="0.25">
      <c r="A2300" s="56">
        <v>45808</v>
      </c>
      <c r="B2300" s="92" t="s">
        <v>3124</v>
      </c>
      <c r="C2300" s="55" t="s">
        <v>4352</v>
      </c>
      <c r="D2300" s="55" t="s">
        <v>1742</v>
      </c>
      <c r="E2300" s="55" t="s">
        <v>89</v>
      </c>
      <c r="F2300" s="55">
        <v>50900020</v>
      </c>
      <c r="G2300" s="55" t="s">
        <v>492</v>
      </c>
      <c r="H2300" s="55" t="s">
        <v>89</v>
      </c>
      <c r="I2300" s="57">
        <v>479.61</v>
      </c>
      <c r="J2300" s="57">
        <v>479.61</v>
      </c>
      <c r="K2300" s="55" t="s">
        <v>4286</v>
      </c>
      <c r="L2300" s="55" t="s">
        <v>1644</v>
      </c>
      <c r="M2300" s="55" t="s">
        <v>4352</v>
      </c>
      <c r="N2300" s="56">
        <v>45817</v>
      </c>
      <c r="O2300" s="55" t="s">
        <v>1644</v>
      </c>
      <c r="P2300" s="55" t="s">
        <v>339</v>
      </c>
      <c r="Q2300" s="55" t="s">
        <v>340</v>
      </c>
      <c r="R2300" s="55" t="s">
        <v>1644</v>
      </c>
      <c r="S2300" s="55" t="s">
        <v>1644</v>
      </c>
      <c r="T2300" s="55" t="s">
        <v>1644</v>
      </c>
      <c r="U2300" s="55" t="s">
        <v>1644</v>
      </c>
      <c r="V2300" s="55" t="s">
        <v>1644</v>
      </c>
      <c r="W2300" s="55" t="s">
        <v>1644</v>
      </c>
      <c r="X2300" s="56"/>
      <c r="Y2300" s="55" t="s">
        <v>1644</v>
      </c>
      <c r="Z2300" s="56"/>
      <c r="AA2300" s="55" t="s">
        <v>1644</v>
      </c>
      <c r="AB2300" s="59">
        <v>7856012</v>
      </c>
      <c r="AC2300" s="55" t="s">
        <v>1554</v>
      </c>
      <c r="AD2300" s="55" t="s">
        <v>1644</v>
      </c>
      <c r="AE2300" s="58">
        <v>0</v>
      </c>
      <c r="AF2300" s="55" t="s">
        <v>1644</v>
      </c>
      <c r="AG2300" s="55" t="s">
        <v>1644</v>
      </c>
      <c r="AH2300" s="55" t="s">
        <v>1644</v>
      </c>
      <c r="AI2300" s="55" t="s">
        <v>1644</v>
      </c>
      <c r="AJ2300" s="55" t="s">
        <v>1644</v>
      </c>
      <c r="AK2300" s="55" t="s">
        <v>1644</v>
      </c>
      <c r="AL2300" s="55" t="s">
        <v>1644</v>
      </c>
      <c r="AM2300" s="55" t="s">
        <v>4299</v>
      </c>
      <c r="AN2300" s="55" t="s">
        <v>1644</v>
      </c>
      <c r="AO2300" t="s">
        <v>3842</v>
      </c>
    </row>
    <row r="2301" spans="1:41" x14ac:dyDescent="0.25">
      <c r="A2301" s="56">
        <v>45808</v>
      </c>
      <c r="B2301" s="92" t="s">
        <v>3124</v>
      </c>
      <c r="C2301" s="55" t="s">
        <v>4352</v>
      </c>
      <c r="D2301" s="55" t="s">
        <v>1742</v>
      </c>
      <c r="E2301" s="55" t="s">
        <v>89</v>
      </c>
      <c r="F2301" s="55">
        <v>50900020</v>
      </c>
      <c r="G2301" s="55" t="s">
        <v>492</v>
      </c>
      <c r="H2301" s="55" t="s">
        <v>89</v>
      </c>
      <c r="I2301" s="57">
        <v>48595.43</v>
      </c>
      <c r="J2301" s="57">
        <v>48595.43</v>
      </c>
      <c r="K2301" s="55" t="s">
        <v>4286</v>
      </c>
      <c r="L2301" s="55" t="s">
        <v>1644</v>
      </c>
      <c r="M2301" s="55" t="s">
        <v>4352</v>
      </c>
      <c r="N2301" s="56">
        <v>45817</v>
      </c>
      <c r="O2301" s="55" t="s">
        <v>1644</v>
      </c>
      <c r="P2301" s="55" t="s">
        <v>335</v>
      </c>
      <c r="Q2301" s="55" t="s">
        <v>3819</v>
      </c>
      <c r="R2301" s="55" t="s">
        <v>1644</v>
      </c>
      <c r="S2301" s="55" t="s">
        <v>1644</v>
      </c>
      <c r="T2301" s="55" t="s">
        <v>1644</v>
      </c>
      <c r="U2301" s="55" t="s">
        <v>1644</v>
      </c>
      <c r="V2301" s="55" t="s">
        <v>1644</v>
      </c>
      <c r="W2301" s="55" t="s">
        <v>1644</v>
      </c>
      <c r="X2301" s="56"/>
      <c r="Y2301" s="55" t="s">
        <v>1644</v>
      </c>
      <c r="Z2301" s="56"/>
      <c r="AA2301" s="55" t="s">
        <v>1644</v>
      </c>
      <c r="AB2301" s="59">
        <v>795993143</v>
      </c>
      <c r="AC2301" s="55" t="s">
        <v>1554</v>
      </c>
      <c r="AD2301" s="55" t="s">
        <v>1644</v>
      </c>
      <c r="AE2301" s="58">
        <v>0</v>
      </c>
      <c r="AF2301" s="55" t="s">
        <v>1644</v>
      </c>
      <c r="AG2301" s="55" t="s">
        <v>1644</v>
      </c>
      <c r="AH2301" s="55" t="s">
        <v>1644</v>
      </c>
      <c r="AI2301" s="55" t="s">
        <v>1644</v>
      </c>
      <c r="AJ2301" s="55" t="s">
        <v>1644</v>
      </c>
      <c r="AK2301" s="55" t="s">
        <v>1644</v>
      </c>
      <c r="AL2301" s="55" t="s">
        <v>1644</v>
      </c>
      <c r="AM2301" s="55" t="s">
        <v>4299</v>
      </c>
      <c r="AN2301" s="55" t="s">
        <v>1644</v>
      </c>
      <c r="AO2301" t="s">
        <v>3842</v>
      </c>
    </row>
    <row r="2302" spans="1:41" x14ac:dyDescent="0.25">
      <c r="A2302" s="56">
        <v>45808</v>
      </c>
      <c r="B2302" s="92" t="s">
        <v>3124</v>
      </c>
      <c r="C2302" s="55" t="s">
        <v>4352</v>
      </c>
      <c r="D2302" s="55" t="s">
        <v>1742</v>
      </c>
      <c r="E2302" s="55" t="s">
        <v>89</v>
      </c>
      <c r="F2302" s="55">
        <v>50900050</v>
      </c>
      <c r="G2302" s="55" t="s">
        <v>498</v>
      </c>
      <c r="H2302" s="55" t="s">
        <v>89</v>
      </c>
      <c r="I2302" s="57">
        <v>49.65</v>
      </c>
      <c r="J2302" s="57">
        <v>49.65</v>
      </c>
      <c r="K2302" s="55" t="s">
        <v>4284</v>
      </c>
      <c r="L2302" s="55" t="s">
        <v>1644</v>
      </c>
      <c r="M2302" s="55" t="s">
        <v>4352</v>
      </c>
      <c r="N2302" s="56">
        <v>45817</v>
      </c>
      <c r="O2302" s="55" t="s">
        <v>1644</v>
      </c>
      <c r="P2302" s="55" t="s">
        <v>343</v>
      </c>
      <c r="Q2302" s="55" t="s">
        <v>344</v>
      </c>
      <c r="R2302" s="55" t="s">
        <v>1644</v>
      </c>
      <c r="S2302" s="55" t="s">
        <v>1644</v>
      </c>
      <c r="T2302" s="55" t="s">
        <v>1644</v>
      </c>
      <c r="U2302" s="55" t="s">
        <v>1644</v>
      </c>
      <c r="V2302" s="55" t="s">
        <v>1644</v>
      </c>
      <c r="W2302" s="55" t="s">
        <v>1644</v>
      </c>
      <c r="X2302" s="56"/>
      <c r="Y2302" s="55" t="s">
        <v>1644</v>
      </c>
      <c r="Z2302" s="56"/>
      <c r="AA2302" s="55" t="s">
        <v>1644</v>
      </c>
      <c r="AB2302" s="59">
        <v>813267</v>
      </c>
      <c r="AC2302" s="55" t="s">
        <v>1554</v>
      </c>
      <c r="AD2302" s="55" t="s">
        <v>1644</v>
      </c>
      <c r="AE2302" s="58">
        <v>0</v>
      </c>
      <c r="AF2302" s="55" t="s">
        <v>1644</v>
      </c>
      <c r="AG2302" s="55" t="s">
        <v>1644</v>
      </c>
      <c r="AH2302" s="55" t="s">
        <v>1644</v>
      </c>
      <c r="AI2302" s="55" t="s">
        <v>1644</v>
      </c>
      <c r="AJ2302" s="55" t="s">
        <v>1644</v>
      </c>
      <c r="AK2302" s="55" t="s">
        <v>1644</v>
      </c>
      <c r="AL2302" s="55" t="s">
        <v>1644</v>
      </c>
      <c r="AM2302" s="55" t="s">
        <v>4299</v>
      </c>
      <c r="AN2302" s="55" t="s">
        <v>1644</v>
      </c>
      <c r="AO2302" t="s">
        <v>4386</v>
      </c>
    </row>
    <row r="2303" spans="1:41" x14ac:dyDescent="0.25">
      <c r="A2303" s="56">
        <v>45808</v>
      </c>
      <c r="B2303" s="92" t="s">
        <v>3124</v>
      </c>
      <c r="C2303" s="55" t="s">
        <v>4352</v>
      </c>
      <c r="D2303" s="55" t="s">
        <v>1742</v>
      </c>
      <c r="E2303" s="55" t="s">
        <v>89</v>
      </c>
      <c r="F2303" s="55">
        <v>50900010</v>
      </c>
      <c r="G2303" s="55" t="s">
        <v>490</v>
      </c>
      <c r="H2303" s="55" t="s">
        <v>89</v>
      </c>
      <c r="I2303" s="57">
        <v>-46683.53</v>
      </c>
      <c r="J2303" s="57">
        <v>-46683.53</v>
      </c>
      <c r="K2303" s="55" t="s">
        <v>4286</v>
      </c>
      <c r="L2303" s="55" t="s">
        <v>1644</v>
      </c>
      <c r="M2303" s="55" t="s">
        <v>4352</v>
      </c>
      <c r="N2303" s="56">
        <v>45817</v>
      </c>
      <c r="O2303" s="55" t="s">
        <v>1644</v>
      </c>
      <c r="P2303" s="55" t="s">
        <v>329</v>
      </c>
      <c r="Q2303" s="55" t="s">
        <v>330</v>
      </c>
      <c r="R2303" s="55" t="s">
        <v>1644</v>
      </c>
      <c r="S2303" s="55" t="s">
        <v>1644</v>
      </c>
      <c r="T2303" s="55" t="s">
        <v>1644</v>
      </c>
      <c r="U2303" s="55" t="s">
        <v>1644</v>
      </c>
      <c r="V2303" s="55" t="s">
        <v>1644</v>
      </c>
      <c r="W2303" s="55" t="s">
        <v>1644</v>
      </c>
      <c r="X2303" s="56"/>
      <c r="Y2303" s="55" t="s">
        <v>1644</v>
      </c>
      <c r="Z2303" s="56"/>
      <c r="AA2303" s="55" t="s">
        <v>1644</v>
      </c>
      <c r="AB2303" s="59">
        <v>-764676222</v>
      </c>
      <c r="AC2303" s="55" t="s">
        <v>1554</v>
      </c>
      <c r="AD2303" s="55" t="s">
        <v>1644</v>
      </c>
      <c r="AE2303" s="58">
        <v>0</v>
      </c>
      <c r="AF2303" s="55" t="s">
        <v>1644</v>
      </c>
      <c r="AG2303" s="55" t="s">
        <v>1644</v>
      </c>
      <c r="AH2303" s="55" t="s">
        <v>1644</v>
      </c>
      <c r="AI2303" s="55" t="s">
        <v>1644</v>
      </c>
      <c r="AJ2303" s="55" t="s">
        <v>1644</v>
      </c>
      <c r="AK2303" s="55" t="s">
        <v>1644</v>
      </c>
      <c r="AL2303" s="55" t="s">
        <v>1644</v>
      </c>
      <c r="AM2303" s="55" t="s">
        <v>4299</v>
      </c>
      <c r="AN2303" s="55" t="s">
        <v>1644</v>
      </c>
      <c r="AO2303" t="s">
        <v>3842</v>
      </c>
    </row>
    <row r="2304" spans="1:41" x14ac:dyDescent="0.25">
      <c r="A2304" s="56">
        <v>45808</v>
      </c>
      <c r="B2304" s="92" t="s">
        <v>3124</v>
      </c>
      <c r="C2304" s="55" t="s">
        <v>4352</v>
      </c>
      <c r="D2304" s="55" t="s">
        <v>1742</v>
      </c>
      <c r="E2304" s="55" t="s">
        <v>89</v>
      </c>
      <c r="F2304" s="55">
        <v>50900060</v>
      </c>
      <c r="G2304" s="55" t="s">
        <v>500</v>
      </c>
      <c r="H2304" s="55" t="s">
        <v>89</v>
      </c>
      <c r="I2304" s="57">
        <v>74.209999999999994</v>
      </c>
      <c r="J2304" s="57">
        <v>74.209999999999994</v>
      </c>
      <c r="K2304" s="55" t="s">
        <v>4284</v>
      </c>
      <c r="L2304" s="55" t="s">
        <v>1644</v>
      </c>
      <c r="M2304" s="55" t="s">
        <v>4352</v>
      </c>
      <c r="N2304" s="56">
        <v>45817</v>
      </c>
      <c r="O2304" s="55" t="s">
        <v>1644</v>
      </c>
      <c r="P2304" s="55" t="s">
        <v>332</v>
      </c>
      <c r="Q2304" s="55" t="s">
        <v>3818</v>
      </c>
      <c r="R2304" s="55" t="s">
        <v>1644</v>
      </c>
      <c r="S2304" s="55" t="s">
        <v>1644</v>
      </c>
      <c r="T2304" s="55" t="s">
        <v>1644</v>
      </c>
      <c r="U2304" s="55" t="s">
        <v>1644</v>
      </c>
      <c r="V2304" s="55" t="s">
        <v>1644</v>
      </c>
      <c r="W2304" s="55" t="s">
        <v>1644</v>
      </c>
      <c r="X2304" s="56"/>
      <c r="Y2304" s="55" t="s">
        <v>1644</v>
      </c>
      <c r="Z2304" s="56"/>
      <c r="AA2304" s="55" t="s">
        <v>1644</v>
      </c>
      <c r="AB2304" s="59">
        <v>1215560</v>
      </c>
      <c r="AC2304" s="55" t="s">
        <v>1554</v>
      </c>
      <c r="AD2304" s="55" t="s">
        <v>1644</v>
      </c>
      <c r="AE2304" s="58">
        <v>0</v>
      </c>
      <c r="AF2304" s="55" t="s">
        <v>1644</v>
      </c>
      <c r="AG2304" s="55" t="s">
        <v>1644</v>
      </c>
      <c r="AH2304" s="55" t="s">
        <v>1644</v>
      </c>
      <c r="AI2304" s="55" t="s">
        <v>1644</v>
      </c>
      <c r="AJ2304" s="55" t="s">
        <v>1644</v>
      </c>
      <c r="AK2304" s="55" t="s">
        <v>1644</v>
      </c>
      <c r="AL2304" s="55" t="s">
        <v>1644</v>
      </c>
      <c r="AM2304" s="55" t="s">
        <v>4299</v>
      </c>
      <c r="AN2304" s="55" t="s">
        <v>1644</v>
      </c>
      <c r="AO2304" t="s">
        <v>3842</v>
      </c>
    </row>
    <row r="2305" spans="1:41" x14ac:dyDescent="0.25">
      <c r="A2305" s="56">
        <v>45808</v>
      </c>
      <c r="B2305" s="92" t="s">
        <v>3124</v>
      </c>
      <c r="C2305" s="55" t="s">
        <v>4352</v>
      </c>
      <c r="D2305" s="55" t="s">
        <v>1742</v>
      </c>
      <c r="E2305" s="55" t="s">
        <v>89</v>
      </c>
      <c r="F2305" s="55">
        <v>50900000</v>
      </c>
      <c r="G2305" s="55" t="s">
        <v>488</v>
      </c>
      <c r="H2305" s="55" t="s">
        <v>89</v>
      </c>
      <c r="I2305" s="57">
        <v>785.61</v>
      </c>
      <c r="J2305" s="57">
        <v>785.61</v>
      </c>
      <c r="K2305" s="55" t="s">
        <v>4284</v>
      </c>
      <c r="L2305" s="55" t="s">
        <v>1644</v>
      </c>
      <c r="M2305" s="55" t="s">
        <v>4352</v>
      </c>
      <c r="N2305" s="56">
        <v>45817</v>
      </c>
      <c r="O2305" s="55" t="s">
        <v>1644</v>
      </c>
      <c r="P2305" s="55" t="s">
        <v>341</v>
      </c>
      <c r="Q2305" s="55" t="s">
        <v>342</v>
      </c>
      <c r="R2305" s="55" t="s">
        <v>1644</v>
      </c>
      <c r="S2305" s="55" t="s">
        <v>1644</v>
      </c>
      <c r="T2305" s="55" t="s">
        <v>1644</v>
      </c>
      <c r="U2305" s="55" t="s">
        <v>1644</v>
      </c>
      <c r="V2305" s="55" t="s">
        <v>1644</v>
      </c>
      <c r="W2305" s="55" t="s">
        <v>1644</v>
      </c>
      <c r="X2305" s="56"/>
      <c r="Y2305" s="55" t="s">
        <v>1644</v>
      </c>
      <c r="Z2305" s="56"/>
      <c r="AA2305" s="55" t="s">
        <v>1644</v>
      </c>
      <c r="AB2305" s="59">
        <v>12868292</v>
      </c>
      <c r="AC2305" s="55" t="s">
        <v>1554</v>
      </c>
      <c r="AD2305" s="55" t="s">
        <v>1644</v>
      </c>
      <c r="AE2305" s="58">
        <v>0</v>
      </c>
      <c r="AF2305" s="55" t="s">
        <v>1644</v>
      </c>
      <c r="AG2305" s="55" t="s">
        <v>1644</v>
      </c>
      <c r="AH2305" s="55" t="s">
        <v>1644</v>
      </c>
      <c r="AI2305" s="55" t="s">
        <v>1644</v>
      </c>
      <c r="AJ2305" s="55" t="s">
        <v>1644</v>
      </c>
      <c r="AK2305" s="55" t="s">
        <v>1644</v>
      </c>
      <c r="AL2305" s="55" t="s">
        <v>1644</v>
      </c>
      <c r="AM2305" s="55" t="s">
        <v>4299</v>
      </c>
      <c r="AN2305" s="55" t="s">
        <v>1644</v>
      </c>
      <c r="AO2305" t="s">
        <v>3842</v>
      </c>
    </row>
    <row r="2306" spans="1:41" x14ac:dyDescent="0.25">
      <c r="A2306" s="56">
        <v>45808</v>
      </c>
      <c r="B2306" s="92" t="s">
        <v>3124</v>
      </c>
      <c r="C2306" s="55" t="s">
        <v>4352</v>
      </c>
      <c r="D2306" s="55" t="s">
        <v>1742</v>
      </c>
      <c r="E2306" s="55" t="s">
        <v>89</v>
      </c>
      <c r="F2306" s="55">
        <v>50900050</v>
      </c>
      <c r="G2306" s="55" t="s">
        <v>498</v>
      </c>
      <c r="H2306" s="55" t="s">
        <v>89</v>
      </c>
      <c r="I2306" s="57">
        <v>7.48</v>
      </c>
      <c r="J2306" s="57">
        <v>7.48</v>
      </c>
      <c r="K2306" s="55" t="s">
        <v>4284</v>
      </c>
      <c r="L2306" s="55" t="s">
        <v>1644</v>
      </c>
      <c r="M2306" s="55" t="s">
        <v>4352</v>
      </c>
      <c r="N2306" s="56">
        <v>45817</v>
      </c>
      <c r="O2306" s="55" t="s">
        <v>1644</v>
      </c>
      <c r="P2306" s="55" t="s">
        <v>336</v>
      </c>
      <c r="Q2306" s="55" t="s">
        <v>3820</v>
      </c>
      <c r="R2306" s="55" t="s">
        <v>1644</v>
      </c>
      <c r="S2306" s="55" t="s">
        <v>1644</v>
      </c>
      <c r="T2306" s="55" t="s">
        <v>1644</v>
      </c>
      <c r="U2306" s="55" t="s">
        <v>1644</v>
      </c>
      <c r="V2306" s="55" t="s">
        <v>1644</v>
      </c>
      <c r="W2306" s="55" t="s">
        <v>1644</v>
      </c>
      <c r="X2306" s="56"/>
      <c r="Y2306" s="55" t="s">
        <v>1644</v>
      </c>
      <c r="Z2306" s="56"/>
      <c r="AA2306" s="55" t="s">
        <v>1644</v>
      </c>
      <c r="AB2306" s="59">
        <v>122522</v>
      </c>
      <c r="AC2306" s="55" t="s">
        <v>1554</v>
      </c>
      <c r="AD2306" s="55" t="s">
        <v>1644</v>
      </c>
      <c r="AE2306" s="58">
        <v>0</v>
      </c>
      <c r="AF2306" s="55" t="s">
        <v>1644</v>
      </c>
      <c r="AG2306" s="55" t="s">
        <v>1644</v>
      </c>
      <c r="AH2306" s="55" t="s">
        <v>1644</v>
      </c>
      <c r="AI2306" s="55" t="s">
        <v>1644</v>
      </c>
      <c r="AJ2306" s="55" t="s">
        <v>1644</v>
      </c>
      <c r="AK2306" s="55" t="s">
        <v>1644</v>
      </c>
      <c r="AL2306" s="55" t="s">
        <v>1644</v>
      </c>
      <c r="AM2306" s="55" t="s">
        <v>4299</v>
      </c>
      <c r="AN2306" s="55" t="s">
        <v>1644</v>
      </c>
      <c r="AO2306" t="s">
        <v>3842</v>
      </c>
    </row>
    <row r="2307" spans="1:41" x14ac:dyDescent="0.25">
      <c r="A2307" s="56">
        <v>45808</v>
      </c>
      <c r="B2307" s="92" t="s">
        <v>3124</v>
      </c>
      <c r="C2307" s="55" t="s">
        <v>4352</v>
      </c>
      <c r="D2307" s="55" t="s">
        <v>1742</v>
      </c>
      <c r="E2307" s="55" t="s">
        <v>89</v>
      </c>
      <c r="F2307" s="55">
        <v>50900060</v>
      </c>
      <c r="G2307" s="55" t="s">
        <v>500</v>
      </c>
      <c r="H2307" s="55" t="s">
        <v>89</v>
      </c>
      <c r="I2307" s="57">
        <v>20.059999999999999</v>
      </c>
      <c r="J2307" s="57">
        <v>20.059999999999999</v>
      </c>
      <c r="K2307" s="55" t="s">
        <v>4284</v>
      </c>
      <c r="L2307" s="55" t="s">
        <v>1644</v>
      </c>
      <c r="M2307" s="55" t="s">
        <v>4352</v>
      </c>
      <c r="N2307" s="56">
        <v>45817</v>
      </c>
      <c r="O2307" s="55" t="s">
        <v>1644</v>
      </c>
      <c r="P2307" s="55" t="s">
        <v>339</v>
      </c>
      <c r="Q2307" s="55" t="s">
        <v>340</v>
      </c>
      <c r="R2307" s="55" t="s">
        <v>1644</v>
      </c>
      <c r="S2307" s="55" t="s">
        <v>1644</v>
      </c>
      <c r="T2307" s="55" t="s">
        <v>1644</v>
      </c>
      <c r="U2307" s="55" t="s">
        <v>1644</v>
      </c>
      <c r="V2307" s="55" t="s">
        <v>1644</v>
      </c>
      <c r="W2307" s="55" t="s">
        <v>1644</v>
      </c>
      <c r="X2307" s="56"/>
      <c r="Y2307" s="55" t="s">
        <v>1644</v>
      </c>
      <c r="Z2307" s="56"/>
      <c r="AA2307" s="55" t="s">
        <v>1644</v>
      </c>
      <c r="AB2307" s="59">
        <v>328583</v>
      </c>
      <c r="AC2307" s="55" t="s">
        <v>1554</v>
      </c>
      <c r="AD2307" s="55" t="s">
        <v>1644</v>
      </c>
      <c r="AE2307" s="58">
        <v>0</v>
      </c>
      <c r="AF2307" s="55" t="s">
        <v>1644</v>
      </c>
      <c r="AG2307" s="55" t="s">
        <v>1644</v>
      </c>
      <c r="AH2307" s="55" t="s">
        <v>1644</v>
      </c>
      <c r="AI2307" s="55" t="s">
        <v>1644</v>
      </c>
      <c r="AJ2307" s="55" t="s">
        <v>1644</v>
      </c>
      <c r="AK2307" s="55" t="s">
        <v>1644</v>
      </c>
      <c r="AL2307" s="55" t="s">
        <v>1644</v>
      </c>
      <c r="AM2307" s="55" t="s">
        <v>4299</v>
      </c>
      <c r="AN2307" s="55" t="s">
        <v>1644</v>
      </c>
      <c r="AO2307" t="s">
        <v>3842</v>
      </c>
    </row>
    <row r="2308" spans="1:41" x14ac:dyDescent="0.25">
      <c r="A2308" s="56">
        <v>45808</v>
      </c>
      <c r="B2308" s="92" t="s">
        <v>3124</v>
      </c>
      <c r="C2308" s="55" t="s">
        <v>4352</v>
      </c>
      <c r="D2308" s="55" t="s">
        <v>1742</v>
      </c>
      <c r="E2308" s="55" t="s">
        <v>89</v>
      </c>
      <c r="F2308" s="55">
        <v>50900000</v>
      </c>
      <c r="G2308" s="55" t="s">
        <v>488</v>
      </c>
      <c r="H2308" s="55" t="s">
        <v>89</v>
      </c>
      <c r="I2308" s="57">
        <v>874.52</v>
      </c>
      <c r="J2308" s="57">
        <v>874.52</v>
      </c>
      <c r="K2308" s="55" t="s">
        <v>4284</v>
      </c>
      <c r="L2308" s="55" t="s">
        <v>1644</v>
      </c>
      <c r="M2308" s="55" t="s">
        <v>4352</v>
      </c>
      <c r="N2308" s="56">
        <v>45817</v>
      </c>
      <c r="O2308" s="55" t="s">
        <v>1644</v>
      </c>
      <c r="P2308" s="55" t="s">
        <v>337</v>
      </c>
      <c r="Q2308" s="55" t="s">
        <v>338</v>
      </c>
      <c r="R2308" s="55" t="s">
        <v>1644</v>
      </c>
      <c r="S2308" s="55" t="s">
        <v>1644</v>
      </c>
      <c r="T2308" s="55" t="s">
        <v>1644</v>
      </c>
      <c r="U2308" s="55" t="s">
        <v>1644</v>
      </c>
      <c r="V2308" s="55" t="s">
        <v>1644</v>
      </c>
      <c r="W2308" s="55" t="s">
        <v>1644</v>
      </c>
      <c r="X2308" s="56"/>
      <c r="Y2308" s="55" t="s">
        <v>1644</v>
      </c>
      <c r="Z2308" s="56"/>
      <c r="AA2308" s="55" t="s">
        <v>1644</v>
      </c>
      <c r="AB2308" s="59">
        <v>14324638</v>
      </c>
      <c r="AC2308" s="55" t="s">
        <v>1554</v>
      </c>
      <c r="AD2308" s="55" t="s">
        <v>1644</v>
      </c>
      <c r="AE2308" s="58">
        <v>0</v>
      </c>
      <c r="AF2308" s="55" t="s">
        <v>1644</v>
      </c>
      <c r="AG2308" s="55" t="s">
        <v>1644</v>
      </c>
      <c r="AH2308" s="55" t="s">
        <v>1644</v>
      </c>
      <c r="AI2308" s="55" t="s">
        <v>1644</v>
      </c>
      <c r="AJ2308" s="55" t="s">
        <v>1644</v>
      </c>
      <c r="AK2308" s="55" t="s">
        <v>1644</v>
      </c>
      <c r="AL2308" s="55" t="s">
        <v>1644</v>
      </c>
      <c r="AM2308" s="55" t="s">
        <v>4299</v>
      </c>
      <c r="AN2308" s="55" t="s">
        <v>1644</v>
      </c>
      <c r="AO2308" t="s">
        <v>3842</v>
      </c>
    </row>
    <row r="2309" spans="1:41" x14ac:dyDescent="0.25">
      <c r="A2309" s="56">
        <v>45808</v>
      </c>
      <c r="B2309" s="92" t="s">
        <v>3124</v>
      </c>
      <c r="C2309" s="55" t="s">
        <v>4352</v>
      </c>
      <c r="D2309" s="55" t="s">
        <v>1742</v>
      </c>
      <c r="E2309" s="55" t="s">
        <v>89</v>
      </c>
      <c r="F2309" s="55">
        <v>50900050</v>
      </c>
      <c r="G2309" s="55" t="s">
        <v>498</v>
      </c>
      <c r="H2309" s="55" t="s">
        <v>89</v>
      </c>
      <c r="I2309" s="57">
        <v>-158.31</v>
      </c>
      <c r="J2309" s="57">
        <v>-158.31</v>
      </c>
      <c r="K2309" s="55" t="s">
        <v>4284</v>
      </c>
      <c r="L2309" s="55" t="s">
        <v>1644</v>
      </c>
      <c r="M2309" s="55" t="s">
        <v>4352</v>
      </c>
      <c r="N2309" s="56">
        <v>45817</v>
      </c>
      <c r="O2309" s="55" t="s">
        <v>1644</v>
      </c>
      <c r="P2309" s="55" t="s">
        <v>329</v>
      </c>
      <c r="Q2309" s="55" t="s">
        <v>330</v>
      </c>
      <c r="R2309" s="55" t="s">
        <v>1644</v>
      </c>
      <c r="S2309" s="55" t="s">
        <v>1644</v>
      </c>
      <c r="T2309" s="55" t="s">
        <v>1644</v>
      </c>
      <c r="U2309" s="55" t="s">
        <v>1644</v>
      </c>
      <c r="V2309" s="55" t="s">
        <v>1644</v>
      </c>
      <c r="W2309" s="55" t="s">
        <v>1644</v>
      </c>
      <c r="X2309" s="56"/>
      <c r="Y2309" s="55" t="s">
        <v>1644</v>
      </c>
      <c r="Z2309" s="56"/>
      <c r="AA2309" s="55" t="s">
        <v>1644</v>
      </c>
      <c r="AB2309" s="59">
        <v>-2593117</v>
      </c>
      <c r="AC2309" s="55" t="s">
        <v>1554</v>
      </c>
      <c r="AD2309" s="55" t="s">
        <v>1644</v>
      </c>
      <c r="AE2309" s="58">
        <v>0</v>
      </c>
      <c r="AF2309" s="55" t="s">
        <v>1644</v>
      </c>
      <c r="AG2309" s="55" t="s">
        <v>1644</v>
      </c>
      <c r="AH2309" s="55" t="s">
        <v>1644</v>
      </c>
      <c r="AI2309" s="55" t="s">
        <v>1644</v>
      </c>
      <c r="AJ2309" s="55" t="s">
        <v>1644</v>
      </c>
      <c r="AK2309" s="55" t="s">
        <v>1644</v>
      </c>
      <c r="AL2309" s="55" t="s">
        <v>1644</v>
      </c>
      <c r="AM2309" s="55" t="s">
        <v>4299</v>
      </c>
      <c r="AN2309" s="55" t="s">
        <v>1644</v>
      </c>
      <c r="AO2309" t="s">
        <v>3842</v>
      </c>
    </row>
    <row r="2310" spans="1:41" x14ac:dyDescent="0.25">
      <c r="A2310" s="56">
        <v>45808</v>
      </c>
      <c r="B2310" s="92" t="s">
        <v>3124</v>
      </c>
      <c r="C2310" s="55" t="s">
        <v>4352</v>
      </c>
      <c r="D2310" s="55" t="s">
        <v>1742</v>
      </c>
      <c r="E2310" s="55" t="s">
        <v>89</v>
      </c>
      <c r="F2310" s="55">
        <v>50900050</v>
      </c>
      <c r="G2310" s="55" t="s">
        <v>498</v>
      </c>
      <c r="H2310" s="55" t="s">
        <v>89</v>
      </c>
      <c r="I2310" s="57">
        <v>5.84</v>
      </c>
      <c r="J2310" s="57">
        <v>5.84</v>
      </c>
      <c r="K2310" s="55" t="s">
        <v>4284</v>
      </c>
      <c r="L2310" s="55" t="s">
        <v>1644</v>
      </c>
      <c r="M2310" s="55" t="s">
        <v>4352</v>
      </c>
      <c r="N2310" s="56">
        <v>45817</v>
      </c>
      <c r="O2310" s="55" t="s">
        <v>1644</v>
      </c>
      <c r="P2310" s="55" t="s">
        <v>339</v>
      </c>
      <c r="Q2310" s="55" t="s">
        <v>340</v>
      </c>
      <c r="R2310" s="55" t="s">
        <v>1644</v>
      </c>
      <c r="S2310" s="55" t="s">
        <v>1644</v>
      </c>
      <c r="T2310" s="55" t="s">
        <v>1644</v>
      </c>
      <c r="U2310" s="55" t="s">
        <v>1644</v>
      </c>
      <c r="V2310" s="55" t="s">
        <v>1644</v>
      </c>
      <c r="W2310" s="55" t="s">
        <v>1644</v>
      </c>
      <c r="X2310" s="56"/>
      <c r="Y2310" s="55" t="s">
        <v>1644</v>
      </c>
      <c r="Z2310" s="56"/>
      <c r="AA2310" s="55" t="s">
        <v>1644</v>
      </c>
      <c r="AB2310" s="59">
        <v>95659</v>
      </c>
      <c r="AC2310" s="55" t="s">
        <v>1554</v>
      </c>
      <c r="AD2310" s="55" t="s">
        <v>1644</v>
      </c>
      <c r="AE2310" s="58">
        <v>0</v>
      </c>
      <c r="AF2310" s="55" t="s">
        <v>1644</v>
      </c>
      <c r="AG2310" s="55" t="s">
        <v>1644</v>
      </c>
      <c r="AH2310" s="55" t="s">
        <v>1644</v>
      </c>
      <c r="AI2310" s="55" t="s">
        <v>1644</v>
      </c>
      <c r="AJ2310" s="55" t="s">
        <v>1644</v>
      </c>
      <c r="AK2310" s="55" t="s">
        <v>1644</v>
      </c>
      <c r="AL2310" s="55" t="s">
        <v>1644</v>
      </c>
      <c r="AM2310" s="55" t="s">
        <v>4299</v>
      </c>
      <c r="AN2310" s="55" t="s">
        <v>1644</v>
      </c>
      <c r="AO2310" t="s">
        <v>3842</v>
      </c>
    </row>
    <row r="2311" spans="1:41" x14ac:dyDescent="0.25">
      <c r="A2311" s="56">
        <v>45808</v>
      </c>
      <c r="B2311" s="92" t="s">
        <v>3124</v>
      </c>
      <c r="C2311" s="55" t="s">
        <v>4352</v>
      </c>
      <c r="D2311" s="55" t="s">
        <v>1742</v>
      </c>
      <c r="E2311" s="55" t="s">
        <v>89</v>
      </c>
      <c r="F2311" s="55">
        <v>50900050</v>
      </c>
      <c r="G2311" s="55" t="s">
        <v>498</v>
      </c>
      <c r="H2311" s="55" t="s">
        <v>89</v>
      </c>
      <c r="I2311" s="57">
        <v>7.16</v>
      </c>
      <c r="J2311" s="57">
        <v>7.16</v>
      </c>
      <c r="K2311" s="55" t="s">
        <v>4284</v>
      </c>
      <c r="L2311" s="55" t="s">
        <v>1644</v>
      </c>
      <c r="M2311" s="55" t="s">
        <v>4352</v>
      </c>
      <c r="N2311" s="56">
        <v>45817</v>
      </c>
      <c r="O2311" s="55" t="s">
        <v>1644</v>
      </c>
      <c r="P2311" s="55" t="s">
        <v>337</v>
      </c>
      <c r="Q2311" s="55" t="s">
        <v>338</v>
      </c>
      <c r="R2311" s="55" t="s">
        <v>1644</v>
      </c>
      <c r="S2311" s="55" t="s">
        <v>1644</v>
      </c>
      <c r="T2311" s="55" t="s">
        <v>1644</v>
      </c>
      <c r="U2311" s="55" t="s">
        <v>1644</v>
      </c>
      <c r="V2311" s="55" t="s">
        <v>1644</v>
      </c>
      <c r="W2311" s="55" t="s">
        <v>1644</v>
      </c>
      <c r="X2311" s="56"/>
      <c r="Y2311" s="55" t="s">
        <v>1644</v>
      </c>
      <c r="Z2311" s="56"/>
      <c r="AA2311" s="55" t="s">
        <v>1644</v>
      </c>
      <c r="AB2311" s="59">
        <v>117281</v>
      </c>
      <c r="AC2311" s="55" t="s">
        <v>1554</v>
      </c>
      <c r="AD2311" s="55" t="s">
        <v>1644</v>
      </c>
      <c r="AE2311" s="58">
        <v>0</v>
      </c>
      <c r="AF2311" s="55" t="s">
        <v>1644</v>
      </c>
      <c r="AG2311" s="55" t="s">
        <v>1644</v>
      </c>
      <c r="AH2311" s="55" t="s">
        <v>1644</v>
      </c>
      <c r="AI2311" s="55" t="s">
        <v>1644</v>
      </c>
      <c r="AJ2311" s="55" t="s">
        <v>1644</v>
      </c>
      <c r="AK2311" s="55" t="s">
        <v>1644</v>
      </c>
      <c r="AL2311" s="55" t="s">
        <v>1644</v>
      </c>
      <c r="AM2311" s="55" t="s">
        <v>4299</v>
      </c>
      <c r="AN2311" s="55" t="s">
        <v>1644</v>
      </c>
      <c r="AO2311" t="s">
        <v>3842</v>
      </c>
    </row>
    <row r="2312" spans="1:41" x14ac:dyDescent="0.25">
      <c r="A2312" s="56">
        <v>45808</v>
      </c>
      <c r="B2312" s="92" t="s">
        <v>3124</v>
      </c>
      <c r="C2312" s="55" t="s">
        <v>4352</v>
      </c>
      <c r="D2312" s="55" t="s">
        <v>1742</v>
      </c>
      <c r="E2312" s="55" t="s">
        <v>89</v>
      </c>
      <c r="F2312" s="55">
        <v>50900020</v>
      </c>
      <c r="G2312" s="55" t="s">
        <v>492</v>
      </c>
      <c r="H2312" s="55" t="s">
        <v>89</v>
      </c>
      <c r="I2312" s="57">
        <v>1041.51</v>
      </c>
      <c r="J2312" s="57">
        <v>1041.51</v>
      </c>
      <c r="K2312" s="55" t="s">
        <v>4286</v>
      </c>
      <c r="L2312" s="55" t="s">
        <v>1644</v>
      </c>
      <c r="M2312" s="55" t="s">
        <v>4352</v>
      </c>
      <c r="N2312" s="56">
        <v>45817</v>
      </c>
      <c r="O2312" s="55" t="s">
        <v>1644</v>
      </c>
      <c r="P2312" s="55" t="s">
        <v>336</v>
      </c>
      <c r="Q2312" s="55" t="s">
        <v>3820</v>
      </c>
      <c r="R2312" s="55" t="s">
        <v>1644</v>
      </c>
      <c r="S2312" s="55" t="s">
        <v>1644</v>
      </c>
      <c r="T2312" s="55" t="s">
        <v>1644</v>
      </c>
      <c r="U2312" s="55" t="s">
        <v>1644</v>
      </c>
      <c r="V2312" s="55" t="s">
        <v>1644</v>
      </c>
      <c r="W2312" s="55" t="s">
        <v>1644</v>
      </c>
      <c r="X2312" s="56"/>
      <c r="Y2312" s="55" t="s">
        <v>1644</v>
      </c>
      <c r="Z2312" s="56"/>
      <c r="AA2312" s="55" t="s">
        <v>1644</v>
      </c>
      <c r="AB2312" s="59">
        <v>17059934</v>
      </c>
      <c r="AC2312" s="55" t="s">
        <v>1554</v>
      </c>
      <c r="AD2312" s="55" t="s">
        <v>1644</v>
      </c>
      <c r="AE2312" s="58">
        <v>0</v>
      </c>
      <c r="AF2312" s="55" t="s">
        <v>1644</v>
      </c>
      <c r="AG2312" s="55" t="s">
        <v>1644</v>
      </c>
      <c r="AH2312" s="55" t="s">
        <v>1644</v>
      </c>
      <c r="AI2312" s="55" t="s">
        <v>1644</v>
      </c>
      <c r="AJ2312" s="55" t="s">
        <v>1644</v>
      </c>
      <c r="AK2312" s="55" t="s">
        <v>1644</v>
      </c>
      <c r="AL2312" s="55" t="s">
        <v>1644</v>
      </c>
      <c r="AM2312" s="55" t="s">
        <v>4299</v>
      </c>
      <c r="AN2312" s="55" t="s">
        <v>1644</v>
      </c>
      <c r="AO2312" t="s">
        <v>3842</v>
      </c>
    </row>
    <row r="2313" spans="1:41" x14ac:dyDescent="0.25">
      <c r="A2313" s="56">
        <v>45808</v>
      </c>
      <c r="B2313" s="92" t="s">
        <v>3124</v>
      </c>
      <c r="C2313" s="55" t="s">
        <v>4352</v>
      </c>
      <c r="D2313" s="55" t="s">
        <v>1742</v>
      </c>
      <c r="E2313" s="55" t="s">
        <v>89</v>
      </c>
      <c r="F2313" s="55">
        <v>50900010</v>
      </c>
      <c r="G2313" s="55" t="s">
        <v>490</v>
      </c>
      <c r="H2313" s="55" t="s">
        <v>89</v>
      </c>
      <c r="I2313" s="57">
        <v>20422.900000000001</v>
      </c>
      <c r="J2313" s="57">
        <v>20422.900000000001</v>
      </c>
      <c r="K2313" s="55" t="s">
        <v>4286</v>
      </c>
      <c r="L2313" s="55" t="s">
        <v>1644</v>
      </c>
      <c r="M2313" s="55" t="s">
        <v>4352</v>
      </c>
      <c r="N2313" s="56">
        <v>45817</v>
      </c>
      <c r="O2313" s="55" t="s">
        <v>1644</v>
      </c>
      <c r="P2313" s="55" t="s">
        <v>335</v>
      </c>
      <c r="Q2313" s="55" t="s">
        <v>3819</v>
      </c>
      <c r="R2313" s="55" t="s">
        <v>1644</v>
      </c>
      <c r="S2313" s="55" t="s">
        <v>1644</v>
      </c>
      <c r="T2313" s="55" t="s">
        <v>1644</v>
      </c>
      <c r="U2313" s="55" t="s">
        <v>1644</v>
      </c>
      <c r="V2313" s="55" t="s">
        <v>1644</v>
      </c>
      <c r="W2313" s="55" t="s">
        <v>1644</v>
      </c>
      <c r="X2313" s="56"/>
      <c r="Y2313" s="55" t="s">
        <v>1644</v>
      </c>
      <c r="Z2313" s="56"/>
      <c r="AA2313" s="55" t="s">
        <v>1644</v>
      </c>
      <c r="AB2313" s="59">
        <v>334527102</v>
      </c>
      <c r="AC2313" s="55" t="s">
        <v>1554</v>
      </c>
      <c r="AD2313" s="55" t="s">
        <v>1644</v>
      </c>
      <c r="AE2313" s="58">
        <v>0</v>
      </c>
      <c r="AF2313" s="55" t="s">
        <v>1644</v>
      </c>
      <c r="AG2313" s="55" t="s">
        <v>1644</v>
      </c>
      <c r="AH2313" s="55" t="s">
        <v>1644</v>
      </c>
      <c r="AI2313" s="55" t="s">
        <v>1644</v>
      </c>
      <c r="AJ2313" s="55" t="s">
        <v>1644</v>
      </c>
      <c r="AK2313" s="55" t="s">
        <v>1644</v>
      </c>
      <c r="AL2313" s="55" t="s">
        <v>1644</v>
      </c>
      <c r="AM2313" s="55" t="s">
        <v>4299</v>
      </c>
      <c r="AN2313" s="55" t="s">
        <v>1644</v>
      </c>
      <c r="AO2313" t="s">
        <v>3842</v>
      </c>
    </row>
    <row r="2314" spans="1:41" x14ac:dyDescent="0.25">
      <c r="A2314" s="56">
        <v>45838</v>
      </c>
      <c r="B2314" s="92" t="s">
        <v>3472</v>
      </c>
      <c r="C2314" s="55" t="s">
        <v>4353</v>
      </c>
      <c r="D2314" s="55" t="s">
        <v>3859</v>
      </c>
      <c r="E2314" s="55" t="s">
        <v>89</v>
      </c>
      <c r="F2314" s="55">
        <v>50900020</v>
      </c>
      <c r="G2314" s="55" t="s">
        <v>492</v>
      </c>
      <c r="H2314" s="55" t="s">
        <v>89</v>
      </c>
      <c r="I2314" s="57">
        <v>629.84</v>
      </c>
      <c r="J2314" s="57">
        <v>629.84</v>
      </c>
      <c r="K2314" s="55" t="s">
        <v>4354</v>
      </c>
      <c r="L2314" s="55" t="s">
        <v>1644</v>
      </c>
      <c r="M2314" s="55" t="s">
        <v>4353</v>
      </c>
      <c r="N2314" s="56">
        <v>45838</v>
      </c>
      <c r="O2314" s="55" t="s">
        <v>1644</v>
      </c>
      <c r="P2314" s="55" t="s">
        <v>329</v>
      </c>
      <c r="Q2314" s="55" t="s">
        <v>330</v>
      </c>
      <c r="R2314" s="55" t="s">
        <v>1644</v>
      </c>
      <c r="S2314" s="55" t="s">
        <v>1644</v>
      </c>
      <c r="T2314" s="55" t="s">
        <v>1644</v>
      </c>
      <c r="U2314" s="55" t="s">
        <v>3908</v>
      </c>
      <c r="V2314" s="55" t="s">
        <v>1881</v>
      </c>
      <c r="W2314" s="55" t="s">
        <v>1644</v>
      </c>
      <c r="X2314" s="56"/>
      <c r="Y2314" s="55" t="s">
        <v>1644</v>
      </c>
      <c r="Z2314" s="56"/>
      <c r="AA2314" s="55" t="s">
        <v>1644</v>
      </c>
      <c r="AB2314" s="59">
        <v>9857586</v>
      </c>
      <c r="AC2314" s="55" t="s">
        <v>1554</v>
      </c>
      <c r="AD2314" s="55" t="s">
        <v>1644</v>
      </c>
      <c r="AE2314" s="58">
        <v>0</v>
      </c>
      <c r="AF2314" s="55" t="s">
        <v>1644</v>
      </c>
      <c r="AG2314" s="55" t="s">
        <v>1644</v>
      </c>
      <c r="AH2314" s="55" t="s">
        <v>1644</v>
      </c>
      <c r="AI2314" s="55" t="s">
        <v>1644</v>
      </c>
      <c r="AJ2314" s="55" t="s">
        <v>1644</v>
      </c>
      <c r="AK2314" s="55" t="s">
        <v>1644</v>
      </c>
      <c r="AL2314" s="55" t="s">
        <v>1644</v>
      </c>
      <c r="AM2314" s="55" t="s">
        <v>3861</v>
      </c>
      <c r="AN2314" s="55" t="s">
        <v>1644</v>
      </c>
      <c r="AO2314" t="s">
        <v>3842</v>
      </c>
    </row>
    <row r="2315" spans="1:41" x14ac:dyDescent="0.25">
      <c r="A2315" s="56">
        <v>45838</v>
      </c>
      <c r="B2315" s="92" t="s">
        <v>3472</v>
      </c>
      <c r="C2315" s="55" t="s">
        <v>4353</v>
      </c>
      <c r="D2315" s="55" t="s">
        <v>3859</v>
      </c>
      <c r="E2315" s="55" t="s">
        <v>89</v>
      </c>
      <c r="F2315" s="55">
        <v>50900020</v>
      </c>
      <c r="G2315" s="55" t="s">
        <v>492</v>
      </c>
      <c r="H2315" s="55" t="s">
        <v>89</v>
      </c>
      <c r="I2315" s="57">
        <v>821.98</v>
      </c>
      <c r="J2315" s="57">
        <v>821.98</v>
      </c>
      <c r="K2315" s="55" t="s">
        <v>4354</v>
      </c>
      <c r="L2315" s="55" t="s">
        <v>1644</v>
      </c>
      <c r="M2315" s="55" t="s">
        <v>4353</v>
      </c>
      <c r="N2315" s="56">
        <v>45838</v>
      </c>
      <c r="O2315" s="55" t="s">
        <v>1644</v>
      </c>
      <c r="P2315" s="55" t="s">
        <v>329</v>
      </c>
      <c r="Q2315" s="55" t="s">
        <v>330</v>
      </c>
      <c r="R2315" s="55" t="s">
        <v>1644</v>
      </c>
      <c r="S2315" s="55" t="s">
        <v>1644</v>
      </c>
      <c r="T2315" s="55" t="s">
        <v>1644</v>
      </c>
      <c r="U2315" s="55" t="s">
        <v>3881</v>
      </c>
      <c r="V2315" s="55" t="s">
        <v>1881</v>
      </c>
      <c r="W2315" s="55" t="s">
        <v>1644</v>
      </c>
      <c r="X2315" s="56"/>
      <c r="Y2315" s="55" t="s">
        <v>1644</v>
      </c>
      <c r="Z2315" s="56"/>
      <c r="AA2315" s="55" t="s">
        <v>1644</v>
      </c>
      <c r="AB2315" s="59">
        <v>13031597</v>
      </c>
      <c r="AC2315" s="55" t="s">
        <v>1554</v>
      </c>
      <c r="AD2315" s="55" t="s">
        <v>1644</v>
      </c>
      <c r="AE2315" s="58">
        <v>0</v>
      </c>
      <c r="AF2315" s="55" t="s">
        <v>1644</v>
      </c>
      <c r="AG2315" s="55" t="s">
        <v>1644</v>
      </c>
      <c r="AH2315" s="55" t="s">
        <v>1644</v>
      </c>
      <c r="AI2315" s="55" t="s">
        <v>1644</v>
      </c>
      <c r="AJ2315" s="55" t="s">
        <v>1644</v>
      </c>
      <c r="AK2315" s="55" t="s">
        <v>1644</v>
      </c>
      <c r="AL2315" s="55" t="s">
        <v>1644</v>
      </c>
      <c r="AM2315" s="55" t="s">
        <v>3861</v>
      </c>
      <c r="AN2315" s="55" t="s">
        <v>1644</v>
      </c>
      <c r="AO2315" t="s">
        <v>3842</v>
      </c>
    </row>
    <row r="2316" spans="1:41" x14ac:dyDescent="0.25">
      <c r="A2316" s="56">
        <v>45838</v>
      </c>
      <c r="B2316" s="92" t="s">
        <v>3472</v>
      </c>
      <c r="C2316" s="55" t="s">
        <v>4353</v>
      </c>
      <c r="D2316" s="55" t="s">
        <v>3859</v>
      </c>
      <c r="E2316" s="55" t="s">
        <v>89</v>
      </c>
      <c r="F2316" s="55">
        <v>50900020</v>
      </c>
      <c r="G2316" s="55" t="s">
        <v>492</v>
      </c>
      <c r="H2316" s="55" t="s">
        <v>89</v>
      </c>
      <c r="I2316" s="57">
        <v>246.61</v>
      </c>
      <c r="J2316" s="57">
        <v>246.61</v>
      </c>
      <c r="K2316" s="55" t="s">
        <v>4354</v>
      </c>
      <c r="L2316" s="55" t="s">
        <v>1644</v>
      </c>
      <c r="M2316" s="55" t="s">
        <v>4353</v>
      </c>
      <c r="N2316" s="56">
        <v>45838</v>
      </c>
      <c r="O2316" s="55" t="s">
        <v>1644</v>
      </c>
      <c r="P2316" s="55" t="s">
        <v>329</v>
      </c>
      <c r="Q2316" s="55" t="s">
        <v>330</v>
      </c>
      <c r="R2316" s="55" t="s">
        <v>1644</v>
      </c>
      <c r="S2316" s="55" t="s">
        <v>1644</v>
      </c>
      <c r="T2316" s="55" t="s">
        <v>1644</v>
      </c>
      <c r="U2316" s="55" t="s">
        <v>3989</v>
      </c>
      <c r="V2316" s="55" t="s">
        <v>1881</v>
      </c>
      <c r="W2316" s="55" t="s">
        <v>1644</v>
      </c>
      <c r="X2316" s="56"/>
      <c r="Y2316" s="55" t="s">
        <v>1644</v>
      </c>
      <c r="Z2316" s="56"/>
      <c r="AA2316" s="55" t="s">
        <v>1644</v>
      </c>
      <c r="AB2316" s="59">
        <v>3835118</v>
      </c>
      <c r="AC2316" s="55" t="s">
        <v>1554</v>
      </c>
      <c r="AD2316" s="55" t="s">
        <v>1644</v>
      </c>
      <c r="AE2316" s="58">
        <v>0</v>
      </c>
      <c r="AF2316" s="55" t="s">
        <v>1644</v>
      </c>
      <c r="AG2316" s="55" t="s">
        <v>1644</v>
      </c>
      <c r="AH2316" s="55" t="s">
        <v>1644</v>
      </c>
      <c r="AI2316" s="55" t="s">
        <v>1644</v>
      </c>
      <c r="AJ2316" s="55" t="s">
        <v>1644</v>
      </c>
      <c r="AK2316" s="55" t="s">
        <v>1644</v>
      </c>
      <c r="AL2316" s="55" t="s">
        <v>1644</v>
      </c>
      <c r="AM2316" s="55" t="s">
        <v>3861</v>
      </c>
      <c r="AN2316" s="55" t="s">
        <v>1644</v>
      </c>
      <c r="AO2316" t="s">
        <v>3842</v>
      </c>
    </row>
    <row r="2317" spans="1:41" x14ac:dyDescent="0.25">
      <c r="A2317" s="56">
        <v>45838</v>
      </c>
      <c r="B2317" s="92" t="s">
        <v>3472</v>
      </c>
      <c r="C2317" s="55" t="s">
        <v>4353</v>
      </c>
      <c r="D2317" s="55" t="s">
        <v>3859</v>
      </c>
      <c r="E2317" s="55" t="s">
        <v>89</v>
      </c>
      <c r="F2317" s="55">
        <v>50900020</v>
      </c>
      <c r="G2317" s="55" t="s">
        <v>492</v>
      </c>
      <c r="H2317" s="55" t="s">
        <v>89</v>
      </c>
      <c r="I2317" s="57">
        <v>493.23</v>
      </c>
      <c r="J2317" s="57">
        <v>493.23</v>
      </c>
      <c r="K2317" s="55" t="s">
        <v>4354</v>
      </c>
      <c r="L2317" s="55" t="s">
        <v>1644</v>
      </c>
      <c r="M2317" s="55" t="s">
        <v>4353</v>
      </c>
      <c r="N2317" s="56">
        <v>45838</v>
      </c>
      <c r="O2317" s="55" t="s">
        <v>1644</v>
      </c>
      <c r="P2317" s="55" t="s">
        <v>329</v>
      </c>
      <c r="Q2317" s="55" t="s">
        <v>330</v>
      </c>
      <c r="R2317" s="55" t="s">
        <v>1644</v>
      </c>
      <c r="S2317" s="55" t="s">
        <v>1644</v>
      </c>
      <c r="T2317" s="55" t="s">
        <v>1644</v>
      </c>
      <c r="U2317" s="55" t="s">
        <v>3927</v>
      </c>
      <c r="V2317" s="55" t="s">
        <v>1881</v>
      </c>
      <c r="W2317" s="55" t="s">
        <v>1644</v>
      </c>
      <c r="X2317" s="56"/>
      <c r="Y2317" s="55" t="s">
        <v>1644</v>
      </c>
      <c r="Z2317" s="56"/>
      <c r="AA2317" s="55" t="s">
        <v>1644</v>
      </c>
      <c r="AB2317" s="59">
        <v>7696264</v>
      </c>
      <c r="AC2317" s="55" t="s">
        <v>1554</v>
      </c>
      <c r="AD2317" s="55" t="s">
        <v>1644</v>
      </c>
      <c r="AE2317" s="58">
        <v>0</v>
      </c>
      <c r="AF2317" s="55" t="s">
        <v>1644</v>
      </c>
      <c r="AG2317" s="55" t="s">
        <v>1644</v>
      </c>
      <c r="AH2317" s="55" t="s">
        <v>1644</v>
      </c>
      <c r="AI2317" s="55" t="s">
        <v>1644</v>
      </c>
      <c r="AJ2317" s="55" t="s">
        <v>1644</v>
      </c>
      <c r="AK2317" s="55" t="s">
        <v>1644</v>
      </c>
      <c r="AL2317" s="55" t="s">
        <v>1644</v>
      </c>
      <c r="AM2317" s="55" t="s">
        <v>3861</v>
      </c>
      <c r="AN2317" s="55" t="s">
        <v>1644</v>
      </c>
      <c r="AO2317" t="s">
        <v>3842</v>
      </c>
    </row>
    <row r="2318" spans="1:41" x14ac:dyDescent="0.25">
      <c r="A2318" s="56">
        <v>45838</v>
      </c>
      <c r="B2318" s="92" t="s">
        <v>3472</v>
      </c>
      <c r="C2318" s="55" t="s">
        <v>4353</v>
      </c>
      <c r="D2318" s="55" t="s">
        <v>3859</v>
      </c>
      <c r="E2318" s="55" t="s">
        <v>89</v>
      </c>
      <c r="F2318" s="55">
        <v>50900020</v>
      </c>
      <c r="G2318" s="55" t="s">
        <v>492</v>
      </c>
      <c r="H2318" s="55" t="s">
        <v>89</v>
      </c>
      <c r="I2318" s="57">
        <v>246.61</v>
      </c>
      <c r="J2318" s="57">
        <v>246.61</v>
      </c>
      <c r="K2318" s="55" t="s">
        <v>4354</v>
      </c>
      <c r="L2318" s="55" t="s">
        <v>1644</v>
      </c>
      <c r="M2318" s="55" t="s">
        <v>4353</v>
      </c>
      <c r="N2318" s="56">
        <v>45838</v>
      </c>
      <c r="O2318" s="55" t="s">
        <v>1644</v>
      </c>
      <c r="P2318" s="55" t="s">
        <v>329</v>
      </c>
      <c r="Q2318" s="55" t="s">
        <v>330</v>
      </c>
      <c r="R2318" s="55" t="s">
        <v>1644</v>
      </c>
      <c r="S2318" s="55" t="s">
        <v>1644</v>
      </c>
      <c r="T2318" s="55" t="s">
        <v>1644</v>
      </c>
      <c r="U2318" s="55" t="s">
        <v>3951</v>
      </c>
      <c r="V2318" s="55" t="s">
        <v>1881</v>
      </c>
      <c r="W2318" s="55" t="s">
        <v>1644</v>
      </c>
      <c r="X2318" s="56"/>
      <c r="Y2318" s="55" t="s">
        <v>1644</v>
      </c>
      <c r="Z2318" s="56"/>
      <c r="AA2318" s="55" t="s">
        <v>1644</v>
      </c>
      <c r="AB2318" s="59">
        <v>3859663</v>
      </c>
      <c r="AC2318" s="55" t="s">
        <v>1554</v>
      </c>
      <c r="AD2318" s="55" t="s">
        <v>1644</v>
      </c>
      <c r="AE2318" s="58">
        <v>0</v>
      </c>
      <c r="AF2318" s="55" t="s">
        <v>1644</v>
      </c>
      <c r="AG2318" s="55" t="s">
        <v>1644</v>
      </c>
      <c r="AH2318" s="55" t="s">
        <v>1644</v>
      </c>
      <c r="AI2318" s="55" t="s">
        <v>1644</v>
      </c>
      <c r="AJ2318" s="55" t="s">
        <v>1644</v>
      </c>
      <c r="AK2318" s="55" t="s">
        <v>1644</v>
      </c>
      <c r="AL2318" s="55" t="s">
        <v>1644</v>
      </c>
      <c r="AM2318" s="55" t="s">
        <v>3861</v>
      </c>
      <c r="AN2318" s="55" t="s">
        <v>1644</v>
      </c>
      <c r="AO2318" t="s">
        <v>3842</v>
      </c>
    </row>
    <row r="2319" spans="1:41" x14ac:dyDescent="0.25">
      <c r="A2319" s="56">
        <v>45838</v>
      </c>
      <c r="B2319" s="92" t="s">
        <v>3472</v>
      </c>
      <c r="C2319" s="55" t="s">
        <v>4353</v>
      </c>
      <c r="D2319" s="55" t="s">
        <v>3859</v>
      </c>
      <c r="E2319" s="55" t="s">
        <v>89</v>
      </c>
      <c r="F2319" s="55">
        <v>50900020</v>
      </c>
      <c r="G2319" s="55" t="s">
        <v>492</v>
      </c>
      <c r="H2319" s="55" t="s">
        <v>89</v>
      </c>
      <c r="I2319" s="57">
        <v>1362.75</v>
      </c>
      <c r="J2319" s="57">
        <v>1362.75</v>
      </c>
      <c r="K2319" s="55" t="s">
        <v>4354</v>
      </c>
      <c r="L2319" s="55" t="s">
        <v>1644</v>
      </c>
      <c r="M2319" s="55" t="s">
        <v>4353</v>
      </c>
      <c r="N2319" s="56">
        <v>45838</v>
      </c>
      <c r="O2319" s="55" t="s">
        <v>1644</v>
      </c>
      <c r="P2319" s="55" t="s">
        <v>329</v>
      </c>
      <c r="Q2319" s="55" t="s">
        <v>330</v>
      </c>
      <c r="R2319" s="55" t="s">
        <v>1644</v>
      </c>
      <c r="S2319" s="55" t="s">
        <v>1644</v>
      </c>
      <c r="T2319" s="55" t="s">
        <v>1644</v>
      </c>
      <c r="U2319" s="55" t="s">
        <v>3961</v>
      </c>
      <c r="V2319" s="55" t="s">
        <v>1881</v>
      </c>
      <c r="W2319" s="55" t="s">
        <v>1644</v>
      </c>
      <c r="X2319" s="56"/>
      <c r="Y2319" s="55" t="s">
        <v>1644</v>
      </c>
      <c r="Z2319" s="56"/>
      <c r="AA2319" s="55" t="s">
        <v>1644</v>
      </c>
      <c r="AB2319" s="59">
        <v>21186917</v>
      </c>
      <c r="AC2319" s="55" t="s">
        <v>1554</v>
      </c>
      <c r="AD2319" s="55" t="s">
        <v>1644</v>
      </c>
      <c r="AE2319" s="58">
        <v>0</v>
      </c>
      <c r="AF2319" s="55" t="s">
        <v>1644</v>
      </c>
      <c r="AG2319" s="55" t="s">
        <v>1644</v>
      </c>
      <c r="AH2319" s="55" t="s">
        <v>1644</v>
      </c>
      <c r="AI2319" s="55" t="s">
        <v>1644</v>
      </c>
      <c r="AJ2319" s="55" t="s">
        <v>1644</v>
      </c>
      <c r="AK2319" s="55" t="s">
        <v>1644</v>
      </c>
      <c r="AL2319" s="55" t="s">
        <v>1644</v>
      </c>
      <c r="AM2319" s="55" t="s">
        <v>3861</v>
      </c>
      <c r="AN2319" s="55" t="s">
        <v>1644</v>
      </c>
      <c r="AO2319" t="s">
        <v>3842</v>
      </c>
    </row>
    <row r="2320" spans="1:41" x14ac:dyDescent="0.25">
      <c r="A2320" s="56">
        <v>45838</v>
      </c>
      <c r="B2320" s="92" t="s">
        <v>3472</v>
      </c>
      <c r="C2320" s="55" t="s">
        <v>4353</v>
      </c>
      <c r="D2320" s="55" t="s">
        <v>3859</v>
      </c>
      <c r="E2320" s="55" t="s">
        <v>89</v>
      </c>
      <c r="F2320" s="55">
        <v>50900020</v>
      </c>
      <c r="G2320" s="55" t="s">
        <v>492</v>
      </c>
      <c r="H2320" s="55" t="s">
        <v>89</v>
      </c>
      <c r="I2320" s="57">
        <v>284.47000000000003</v>
      </c>
      <c r="J2320" s="57">
        <v>284.47000000000003</v>
      </c>
      <c r="K2320" s="55" t="s">
        <v>4354</v>
      </c>
      <c r="L2320" s="55" t="s">
        <v>1644</v>
      </c>
      <c r="M2320" s="55" t="s">
        <v>4353</v>
      </c>
      <c r="N2320" s="56">
        <v>45838</v>
      </c>
      <c r="O2320" s="55" t="s">
        <v>1644</v>
      </c>
      <c r="P2320" s="55" t="s">
        <v>329</v>
      </c>
      <c r="Q2320" s="55" t="s">
        <v>330</v>
      </c>
      <c r="R2320" s="55" t="s">
        <v>1644</v>
      </c>
      <c r="S2320" s="55" t="s">
        <v>1644</v>
      </c>
      <c r="T2320" s="55" t="s">
        <v>1644</v>
      </c>
      <c r="U2320" s="55" t="s">
        <v>4014</v>
      </c>
      <c r="V2320" s="55" t="s">
        <v>1881</v>
      </c>
      <c r="W2320" s="55" t="s">
        <v>1644</v>
      </c>
      <c r="X2320" s="56"/>
      <c r="Y2320" s="55" t="s">
        <v>1644</v>
      </c>
      <c r="Z2320" s="56"/>
      <c r="AA2320" s="55" t="s">
        <v>1644</v>
      </c>
      <c r="AB2320" s="59">
        <v>4423933</v>
      </c>
      <c r="AC2320" s="55" t="s">
        <v>1554</v>
      </c>
      <c r="AD2320" s="55" t="s">
        <v>1644</v>
      </c>
      <c r="AE2320" s="58">
        <v>0</v>
      </c>
      <c r="AF2320" s="55" t="s">
        <v>1644</v>
      </c>
      <c r="AG2320" s="55" t="s">
        <v>1644</v>
      </c>
      <c r="AH2320" s="55" t="s">
        <v>1644</v>
      </c>
      <c r="AI2320" s="55" t="s">
        <v>1644</v>
      </c>
      <c r="AJ2320" s="55" t="s">
        <v>1644</v>
      </c>
      <c r="AK2320" s="55" t="s">
        <v>1644</v>
      </c>
      <c r="AL2320" s="55" t="s">
        <v>1644</v>
      </c>
      <c r="AM2320" s="55" t="s">
        <v>3861</v>
      </c>
      <c r="AN2320" s="55" t="s">
        <v>1644</v>
      </c>
      <c r="AO2320" t="s">
        <v>3842</v>
      </c>
    </row>
    <row r="2321" spans="1:41" x14ac:dyDescent="0.25">
      <c r="A2321" s="56">
        <v>45838</v>
      </c>
      <c r="B2321" s="92" t="s">
        <v>3472</v>
      </c>
      <c r="C2321" s="55" t="s">
        <v>4353</v>
      </c>
      <c r="D2321" s="55" t="s">
        <v>3859</v>
      </c>
      <c r="E2321" s="55" t="s">
        <v>89</v>
      </c>
      <c r="F2321" s="55">
        <v>50900020</v>
      </c>
      <c r="G2321" s="55" t="s">
        <v>492</v>
      </c>
      <c r="H2321" s="55" t="s">
        <v>89</v>
      </c>
      <c r="I2321" s="57">
        <v>531.44000000000005</v>
      </c>
      <c r="J2321" s="57">
        <v>531.44000000000005</v>
      </c>
      <c r="K2321" s="55" t="s">
        <v>4354</v>
      </c>
      <c r="L2321" s="55" t="s">
        <v>1644</v>
      </c>
      <c r="M2321" s="55" t="s">
        <v>4353</v>
      </c>
      <c r="N2321" s="56">
        <v>45838</v>
      </c>
      <c r="O2321" s="55" t="s">
        <v>1644</v>
      </c>
      <c r="P2321" s="55" t="s">
        <v>329</v>
      </c>
      <c r="Q2321" s="55" t="s">
        <v>330</v>
      </c>
      <c r="R2321" s="55" t="s">
        <v>1644</v>
      </c>
      <c r="S2321" s="55" t="s">
        <v>1644</v>
      </c>
      <c r="T2321" s="55" t="s">
        <v>1644</v>
      </c>
      <c r="U2321" s="55" t="s">
        <v>3900</v>
      </c>
      <c r="V2321" s="55" t="s">
        <v>1881</v>
      </c>
      <c r="W2321" s="55" t="s">
        <v>1644</v>
      </c>
      <c r="X2321" s="56"/>
      <c r="Y2321" s="55" t="s">
        <v>1644</v>
      </c>
      <c r="Z2321" s="56"/>
      <c r="AA2321" s="55" t="s">
        <v>1644</v>
      </c>
      <c r="AB2321" s="59">
        <v>8443673</v>
      </c>
      <c r="AC2321" s="55" t="s">
        <v>1554</v>
      </c>
      <c r="AD2321" s="55" t="s">
        <v>1644</v>
      </c>
      <c r="AE2321" s="58">
        <v>0</v>
      </c>
      <c r="AF2321" s="55" t="s">
        <v>1644</v>
      </c>
      <c r="AG2321" s="55" t="s">
        <v>1644</v>
      </c>
      <c r="AH2321" s="55" t="s">
        <v>1644</v>
      </c>
      <c r="AI2321" s="55" t="s">
        <v>1644</v>
      </c>
      <c r="AJ2321" s="55" t="s">
        <v>1644</v>
      </c>
      <c r="AK2321" s="55" t="s">
        <v>1644</v>
      </c>
      <c r="AL2321" s="55" t="s">
        <v>1644</v>
      </c>
      <c r="AM2321" s="55" t="s">
        <v>3861</v>
      </c>
      <c r="AN2321" s="55" t="s">
        <v>1644</v>
      </c>
      <c r="AO2321" t="s">
        <v>3842</v>
      </c>
    </row>
    <row r="2322" spans="1:41" x14ac:dyDescent="0.25">
      <c r="A2322" s="56">
        <v>45838</v>
      </c>
      <c r="B2322" s="92" t="s">
        <v>3472</v>
      </c>
      <c r="C2322" s="55" t="s">
        <v>4353</v>
      </c>
      <c r="D2322" s="55" t="s">
        <v>3859</v>
      </c>
      <c r="E2322" s="55" t="s">
        <v>89</v>
      </c>
      <c r="F2322" s="55">
        <v>50900020</v>
      </c>
      <c r="G2322" s="55" t="s">
        <v>492</v>
      </c>
      <c r="H2322" s="55" t="s">
        <v>89</v>
      </c>
      <c r="I2322" s="57">
        <v>493.22</v>
      </c>
      <c r="J2322" s="57">
        <v>493.22</v>
      </c>
      <c r="K2322" s="55" t="s">
        <v>4354</v>
      </c>
      <c r="L2322" s="55" t="s">
        <v>1644</v>
      </c>
      <c r="M2322" s="55" t="s">
        <v>4353</v>
      </c>
      <c r="N2322" s="56">
        <v>45838</v>
      </c>
      <c r="O2322" s="55" t="s">
        <v>1644</v>
      </c>
      <c r="P2322" s="55" t="s">
        <v>329</v>
      </c>
      <c r="Q2322" s="55" t="s">
        <v>330</v>
      </c>
      <c r="R2322" s="55" t="s">
        <v>1644</v>
      </c>
      <c r="S2322" s="55" t="s">
        <v>1644</v>
      </c>
      <c r="T2322" s="55" t="s">
        <v>1644</v>
      </c>
      <c r="U2322" s="55" t="s">
        <v>3932</v>
      </c>
      <c r="V2322" s="55" t="s">
        <v>1881</v>
      </c>
      <c r="W2322" s="55" t="s">
        <v>1644</v>
      </c>
      <c r="X2322" s="56"/>
      <c r="Y2322" s="55" t="s">
        <v>1644</v>
      </c>
      <c r="Z2322" s="56"/>
      <c r="AA2322" s="55" t="s">
        <v>1644</v>
      </c>
      <c r="AB2322" s="59">
        <v>7756039</v>
      </c>
      <c r="AC2322" s="55" t="s">
        <v>1554</v>
      </c>
      <c r="AD2322" s="55" t="s">
        <v>1644</v>
      </c>
      <c r="AE2322" s="58">
        <v>0</v>
      </c>
      <c r="AF2322" s="55" t="s">
        <v>1644</v>
      </c>
      <c r="AG2322" s="55" t="s">
        <v>1644</v>
      </c>
      <c r="AH2322" s="55" t="s">
        <v>1644</v>
      </c>
      <c r="AI2322" s="55" t="s">
        <v>1644</v>
      </c>
      <c r="AJ2322" s="55" t="s">
        <v>1644</v>
      </c>
      <c r="AK2322" s="55" t="s">
        <v>1644</v>
      </c>
      <c r="AL2322" s="55" t="s">
        <v>1644</v>
      </c>
      <c r="AM2322" s="55" t="s">
        <v>3861</v>
      </c>
      <c r="AN2322" s="55" t="s">
        <v>1644</v>
      </c>
      <c r="AO2322" t="s">
        <v>3842</v>
      </c>
    </row>
    <row r="2323" spans="1:41" x14ac:dyDescent="0.25">
      <c r="A2323" s="56">
        <v>45838</v>
      </c>
      <c r="B2323" s="92" t="s">
        <v>3472</v>
      </c>
      <c r="C2323" s="55" t="s">
        <v>4353</v>
      </c>
      <c r="D2323" s="55" t="s">
        <v>3859</v>
      </c>
      <c r="E2323" s="55" t="s">
        <v>89</v>
      </c>
      <c r="F2323" s="55">
        <v>50900020</v>
      </c>
      <c r="G2323" s="55" t="s">
        <v>492</v>
      </c>
      <c r="H2323" s="55" t="s">
        <v>89</v>
      </c>
      <c r="I2323" s="57">
        <v>623.83000000000004</v>
      </c>
      <c r="J2323" s="57">
        <v>623.83000000000004</v>
      </c>
      <c r="K2323" s="55" t="s">
        <v>4354</v>
      </c>
      <c r="L2323" s="55" t="s">
        <v>1644</v>
      </c>
      <c r="M2323" s="55" t="s">
        <v>4353</v>
      </c>
      <c r="N2323" s="56">
        <v>45838</v>
      </c>
      <c r="O2323" s="55" t="s">
        <v>1644</v>
      </c>
      <c r="P2323" s="55" t="s">
        <v>329</v>
      </c>
      <c r="Q2323" s="55" t="s">
        <v>330</v>
      </c>
      <c r="R2323" s="55" t="s">
        <v>1644</v>
      </c>
      <c r="S2323" s="55" t="s">
        <v>1644</v>
      </c>
      <c r="T2323" s="55" t="s">
        <v>1644</v>
      </c>
      <c r="U2323" s="55" t="s">
        <v>3877</v>
      </c>
      <c r="V2323" s="55" t="s">
        <v>1881</v>
      </c>
      <c r="W2323" s="55" t="s">
        <v>1644</v>
      </c>
      <c r="X2323" s="56"/>
      <c r="Y2323" s="55" t="s">
        <v>1644</v>
      </c>
      <c r="Z2323" s="56"/>
      <c r="AA2323" s="55" t="s">
        <v>1644</v>
      </c>
      <c r="AB2323" s="59">
        <v>9763396</v>
      </c>
      <c r="AC2323" s="55" t="s">
        <v>1554</v>
      </c>
      <c r="AD2323" s="55" t="s">
        <v>1644</v>
      </c>
      <c r="AE2323" s="58">
        <v>0</v>
      </c>
      <c r="AF2323" s="55" t="s">
        <v>1644</v>
      </c>
      <c r="AG2323" s="55" t="s">
        <v>1644</v>
      </c>
      <c r="AH2323" s="55" t="s">
        <v>1644</v>
      </c>
      <c r="AI2323" s="55" t="s">
        <v>1644</v>
      </c>
      <c r="AJ2323" s="55" t="s">
        <v>1644</v>
      </c>
      <c r="AK2323" s="55" t="s">
        <v>1644</v>
      </c>
      <c r="AL2323" s="55" t="s">
        <v>1644</v>
      </c>
      <c r="AM2323" s="55" t="s">
        <v>3861</v>
      </c>
      <c r="AN2323" s="55" t="s">
        <v>1644</v>
      </c>
      <c r="AO2323" t="s">
        <v>3842</v>
      </c>
    </row>
    <row r="2324" spans="1:41" x14ac:dyDescent="0.25">
      <c r="A2324" s="56">
        <v>45838</v>
      </c>
      <c r="B2324" s="92" t="s">
        <v>3472</v>
      </c>
      <c r="C2324" s="55" t="s">
        <v>4353</v>
      </c>
      <c r="D2324" s="55" t="s">
        <v>3859</v>
      </c>
      <c r="E2324" s="55" t="s">
        <v>89</v>
      </c>
      <c r="F2324" s="55">
        <v>50900020</v>
      </c>
      <c r="G2324" s="55" t="s">
        <v>492</v>
      </c>
      <c r="H2324" s="55" t="s">
        <v>89</v>
      </c>
      <c r="I2324" s="57">
        <v>284.47000000000003</v>
      </c>
      <c r="J2324" s="57">
        <v>284.47000000000003</v>
      </c>
      <c r="K2324" s="55" t="s">
        <v>4354</v>
      </c>
      <c r="L2324" s="55" t="s">
        <v>1644</v>
      </c>
      <c r="M2324" s="55" t="s">
        <v>4353</v>
      </c>
      <c r="N2324" s="56">
        <v>45838</v>
      </c>
      <c r="O2324" s="55" t="s">
        <v>1644</v>
      </c>
      <c r="P2324" s="55" t="s">
        <v>329</v>
      </c>
      <c r="Q2324" s="55" t="s">
        <v>330</v>
      </c>
      <c r="R2324" s="55" t="s">
        <v>1644</v>
      </c>
      <c r="S2324" s="55" t="s">
        <v>1644</v>
      </c>
      <c r="T2324" s="55" t="s">
        <v>1644</v>
      </c>
      <c r="U2324" s="55" t="s">
        <v>3925</v>
      </c>
      <c r="V2324" s="55" t="s">
        <v>1881</v>
      </c>
      <c r="W2324" s="55" t="s">
        <v>1644</v>
      </c>
      <c r="X2324" s="56"/>
      <c r="Y2324" s="55" t="s">
        <v>1644</v>
      </c>
      <c r="Z2324" s="56"/>
      <c r="AA2324" s="55" t="s">
        <v>1644</v>
      </c>
      <c r="AB2324" s="59">
        <v>4452245</v>
      </c>
      <c r="AC2324" s="55" t="s">
        <v>1554</v>
      </c>
      <c r="AD2324" s="55" t="s">
        <v>1644</v>
      </c>
      <c r="AE2324" s="58">
        <v>0</v>
      </c>
      <c r="AF2324" s="55" t="s">
        <v>1644</v>
      </c>
      <c r="AG2324" s="55" t="s">
        <v>1644</v>
      </c>
      <c r="AH2324" s="55" t="s">
        <v>1644</v>
      </c>
      <c r="AI2324" s="55" t="s">
        <v>1644</v>
      </c>
      <c r="AJ2324" s="55" t="s">
        <v>1644</v>
      </c>
      <c r="AK2324" s="55" t="s">
        <v>1644</v>
      </c>
      <c r="AL2324" s="55" t="s">
        <v>1644</v>
      </c>
      <c r="AM2324" s="55" t="s">
        <v>3861</v>
      </c>
      <c r="AN2324" s="55" t="s">
        <v>1644</v>
      </c>
      <c r="AO2324" t="s">
        <v>3842</v>
      </c>
    </row>
    <row r="2325" spans="1:41" x14ac:dyDescent="0.25">
      <c r="A2325" s="56">
        <v>45838</v>
      </c>
      <c r="B2325" s="92" t="s">
        <v>3472</v>
      </c>
      <c r="C2325" s="55" t="s">
        <v>4353</v>
      </c>
      <c r="D2325" s="55" t="s">
        <v>3859</v>
      </c>
      <c r="E2325" s="55" t="s">
        <v>89</v>
      </c>
      <c r="F2325" s="55">
        <v>50900020</v>
      </c>
      <c r="G2325" s="55" t="s">
        <v>492</v>
      </c>
      <c r="H2325" s="55" t="s">
        <v>89</v>
      </c>
      <c r="I2325" s="57">
        <v>511.52</v>
      </c>
      <c r="J2325" s="57">
        <v>511.52</v>
      </c>
      <c r="K2325" s="55" t="s">
        <v>4354</v>
      </c>
      <c r="L2325" s="55" t="s">
        <v>1644</v>
      </c>
      <c r="M2325" s="55" t="s">
        <v>4353</v>
      </c>
      <c r="N2325" s="56">
        <v>45838</v>
      </c>
      <c r="O2325" s="55" t="s">
        <v>1644</v>
      </c>
      <c r="P2325" s="55" t="s">
        <v>329</v>
      </c>
      <c r="Q2325" s="55" t="s">
        <v>330</v>
      </c>
      <c r="R2325" s="55" t="s">
        <v>1644</v>
      </c>
      <c r="S2325" s="55" t="s">
        <v>1644</v>
      </c>
      <c r="T2325" s="55" t="s">
        <v>1644</v>
      </c>
      <c r="U2325" s="55" t="s">
        <v>3864</v>
      </c>
      <c r="V2325" s="55" t="s">
        <v>1881</v>
      </c>
      <c r="W2325" s="55" t="s">
        <v>1644</v>
      </c>
      <c r="X2325" s="56"/>
      <c r="Y2325" s="55" t="s">
        <v>1644</v>
      </c>
      <c r="Z2325" s="56"/>
      <c r="AA2325" s="55" t="s">
        <v>1644</v>
      </c>
      <c r="AB2325" s="59">
        <v>8127224</v>
      </c>
      <c r="AC2325" s="55" t="s">
        <v>1554</v>
      </c>
      <c r="AD2325" s="55" t="s">
        <v>1644</v>
      </c>
      <c r="AE2325" s="58">
        <v>0</v>
      </c>
      <c r="AF2325" s="55" t="s">
        <v>1644</v>
      </c>
      <c r="AG2325" s="55" t="s">
        <v>1644</v>
      </c>
      <c r="AH2325" s="55" t="s">
        <v>1644</v>
      </c>
      <c r="AI2325" s="55" t="s">
        <v>1644</v>
      </c>
      <c r="AJ2325" s="55" t="s">
        <v>1644</v>
      </c>
      <c r="AK2325" s="55" t="s">
        <v>1644</v>
      </c>
      <c r="AL2325" s="55" t="s">
        <v>1644</v>
      </c>
      <c r="AM2325" s="55" t="s">
        <v>3861</v>
      </c>
      <c r="AN2325" s="55" t="s">
        <v>1644</v>
      </c>
      <c r="AO2325" t="s">
        <v>3842</v>
      </c>
    </row>
    <row r="2326" spans="1:41" x14ac:dyDescent="0.25">
      <c r="A2326" s="56">
        <v>45838</v>
      </c>
      <c r="B2326" s="92" t="s">
        <v>3472</v>
      </c>
      <c r="C2326" s="55" t="s">
        <v>4353</v>
      </c>
      <c r="D2326" s="55" t="s">
        <v>3859</v>
      </c>
      <c r="E2326" s="55" t="s">
        <v>89</v>
      </c>
      <c r="F2326" s="55">
        <v>50900020</v>
      </c>
      <c r="G2326" s="55" t="s">
        <v>492</v>
      </c>
      <c r="H2326" s="55" t="s">
        <v>89</v>
      </c>
      <c r="I2326" s="57">
        <v>736.4</v>
      </c>
      <c r="J2326" s="57">
        <v>736.4</v>
      </c>
      <c r="K2326" s="55" t="s">
        <v>4354</v>
      </c>
      <c r="L2326" s="55" t="s">
        <v>1644</v>
      </c>
      <c r="M2326" s="55" t="s">
        <v>4353</v>
      </c>
      <c r="N2326" s="56">
        <v>45838</v>
      </c>
      <c r="O2326" s="55" t="s">
        <v>1644</v>
      </c>
      <c r="P2326" s="55" t="s">
        <v>329</v>
      </c>
      <c r="Q2326" s="55" t="s">
        <v>330</v>
      </c>
      <c r="R2326" s="55" t="s">
        <v>1644</v>
      </c>
      <c r="S2326" s="55" t="s">
        <v>1644</v>
      </c>
      <c r="T2326" s="55" t="s">
        <v>1644</v>
      </c>
      <c r="U2326" s="55" t="s">
        <v>3871</v>
      </c>
      <c r="V2326" s="55" t="s">
        <v>1881</v>
      </c>
      <c r="W2326" s="55" t="s">
        <v>1644</v>
      </c>
      <c r="X2326" s="56"/>
      <c r="Y2326" s="55" t="s">
        <v>1644</v>
      </c>
      <c r="Z2326" s="56"/>
      <c r="AA2326" s="55" t="s">
        <v>1644</v>
      </c>
      <c r="AB2326" s="59">
        <v>11700316</v>
      </c>
      <c r="AC2326" s="55" t="s">
        <v>1554</v>
      </c>
      <c r="AD2326" s="55" t="s">
        <v>1644</v>
      </c>
      <c r="AE2326" s="58">
        <v>0</v>
      </c>
      <c r="AF2326" s="55" t="s">
        <v>1644</v>
      </c>
      <c r="AG2326" s="55" t="s">
        <v>1644</v>
      </c>
      <c r="AH2326" s="55" t="s">
        <v>1644</v>
      </c>
      <c r="AI2326" s="55" t="s">
        <v>1644</v>
      </c>
      <c r="AJ2326" s="55" t="s">
        <v>1644</v>
      </c>
      <c r="AK2326" s="55" t="s">
        <v>1644</v>
      </c>
      <c r="AL2326" s="55" t="s">
        <v>1644</v>
      </c>
      <c r="AM2326" s="55" t="s">
        <v>3861</v>
      </c>
      <c r="AN2326" s="55" t="s">
        <v>1644</v>
      </c>
      <c r="AO2326" t="s">
        <v>3842</v>
      </c>
    </row>
    <row r="2327" spans="1:41" x14ac:dyDescent="0.25">
      <c r="A2327" s="56">
        <v>45838</v>
      </c>
      <c r="B2327" s="92" t="s">
        <v>3472</v>
      </c>
      <c r="C2327" s="55" t="s">
        <v>4353</v>
      </c>
      <c r="D2327" s="55" t="s">
        <v>3859</v>
      </c>
      <c r="E2327" s="55" t="s">
        <v>89</v>
      </c>
      <c r="F2327" s="55">
        <v>50900020</v>
      </c>
      <c r="G2327" s="55" t="s">
        <v>492</v>
      </c>
      <c r="H2327" s="55" t="s">
        <v>89</v>
      </c>
      <c r="I2327" s="57">
        <v>552.91</v>
      </c>
      <c r="J2327" s="57">
        <v>552.91</v>
      </c>
      <c r="K2327" s="55" t="s">
        <v>4354</v>
      </c>
      <c r="L2327" s="55" t="s">
        <v>1644</v>
      </c>
      <c r="M2327" s="55" t="s">
        <v>4353</v>
      </c>
      <c r="N2327" s="56">
        <v>45838</v>
      </c>
      <c r="O2327" s="55" t="s">
        <v>1644</v>
      </c>
      <c r="P2327" s="55" t="s">
        <v>329</v>
      </c>
      <c r="Q2327" s="55" t="s">
        <v>330</v>
      </c>
      <c r="R2327" s="55" t="s">
        <v>1644</v>
      </c>
      <c r="S2327" s="55" t="s">
        <v>1644</v>
      </c>
      <c r="T2327" s="55" t="s">
        <v>1644</v>
      </c>
      <c r="U2327" s="55" t="s">
        <v>3897</v>
      </c>
      <c r="V2327" s="55" t="s">
        <v>1881</v>
      </c>
      <c r="W2327" s="55" t="s">
        <v>1644</v>
      </c>
      <c r="X2327" s="56"/>
      <c r="Y2327" s="55" t="s">
        <v>1644</v>
      </c>
      <c r="Z2327" s="56"/>
      <c r="AA2327" s="55" t="s">
        <v>1644</v>
      </c>
      <c r="AB2327" s="59">
        <v>8704220</v>
      </c>
      <c r="AC2327" s="55" t="s">
        <v>1554</v>
      </c>
      <c r="AD2327" s="55" t="s">
        <v>1644</v>
      </c>
      <c r="AE2327" s="58">
        <v>0</v>
      </c>
      <c r="AF2327" s="55" t="s">
        <v>1644</v>
      </c>
      <c r="AG2327" s="55" t="s">
        <v>1644</v>
      </c>
      <c r="AH2327" s="55" t="s">
        <v>1644</v>
      </c>
      <c r="AI2327" s="55" t="s">
        <v>1644</v>
      </c>
      <c r="AJ2327" s="55" t="s">
        <v>1644</v>
      </c>
      <c r="AK2327" s="55" t="s">
        <v>1644</v>
      </c>
      <c r="AL2327" s="55" t="s">
        <v>1644</v>
      </c>
      <c r="AM2327" s="55" t="s">
        <v>3861</v>
      </c>
      <c r="AN2327" s="55" t="s">
        <v>1644</v>
      </c>
      <c r="AO2327" t="s">
        <v>3842</v>
      </c>
    </row>
    <row r="2328" spans="1:41" x14ac:dyDescent="0.25">
      <c r="A2328" s="56">
        <v>45838</v>
      </c>
      <c r="B2328" s="92" t="s">
        <v>3472</v>
      </c>
      <c r="C2328" s="55" t="s">
        <v>4353</v>
      </c>
      <c r="D2328" s="55" t="s">
        <v>3859</v>
      </c>
      <c r="E2328" s="55" t="s">
        <v>89</v>
      </c>
      <c r="F2328" s="55">
        <v>50900020</v>
      </c>
      <c r="G2328" s="55" t="s">
        <v>492</v>
      </c>
      <c r="H2328" s="55" t="s">
        <v>89</v>
      </c>
      <c r="I2328" s="57">
        <v>861.9</v>
      </c>
      <c r="J2328" s="57">
        <v>861.9</v>
      </c>
      <c r="K2328" s="55" t="s">
        <v>4354</v>
      </c>
      <c r="L2328" s="55" t="s">
        <v>1644</v>
      </c>
      <c r="M2328" s="55" t="s">
        <v>4353</v>
      </c>
      <c r="N2328" s="56">
        <v>45838</v>
      </c>
      <c r="O2328" s="55" t="s">
        <v>1644</v>
      </c>
      <c r="P2328" s="55" t="s">
        <v>329</v>
      </c>
      <c r="Q2328" s="55" t="s">
        <v>330</v>
      </c>
      <c r="R2328" s="55" t="s">
        <v>1644</v>
      </c>
      <c r="S2328" s="55" t="s">
        <v>1644</v>
      </c>
      <c r="T2328" s="55" t="s">
        <v>1644</v>
      </c>
      <c r="U2328" s="55" t="s">
        <v>3894</v>
      </c>
      <c r="V2328" s="55" t="s">
        <v>1881</v>
      </c>
      <c r="W2328" s="55" t="s">
        <v>1644</v>
      </c>
      <c r="X2328" s="56"/>
      <c r="Y2328" s="55" t="s">
        <v>1644</v>
      </c>
      <c r="Z2328" s="56"/>
      <c r="AA2328" s="55" t="s">
        <v>1644</v>
      </c>
      <c r="AB2328" s="59">
        <v>13489355</v>
      </c>
      <c r="AC2328" s="55" t="s">
        <v>1554</v>
      </c>
      <c r="AD2328" s="55" t="s">
        <v>1644</v>
      </c>
      <c r="AE2328" s="58">
        <v>0</v>
      </c>
      <c r="AF2328" s="55" t="s">
        <v>1644</v>
      </c>
      <c r="AG2328" s="55" t="s">
        <v>1644</v>
      </c>
      <c r="AH2328" s="55" t="s">
        <v>1644</v>
      </c>
      <c r="AI2328" s="55" t="s">
        <v>1644</v>
      </c>
      <c r="AJ2328" s="55" t="s">
        <v>1644</v>
      </c>
      <c r="AK2328" s="55" t="s">
        <v>1644</v>
      </c>
      <c r="AL2328" s="55" t="s">
        <v>1644</v>
      </c>
      <c r="AM2328" s="55" t="s">
        <v>3861</v>
      </c>
      <c r="AN2328" s="55" t="s">
        <v>1644</v>
      </c>
      <c r="AO2328" t="s">
        <v>3842</v>
      </c>
    </row>
    <row r="2329" spans="1:41" x14ac:dyDescent="0.25">
      <c r="A2329" s="56">
        <v>45838</v>
      </c>
      <c r="B2329" s="92" t="s">
        <v>3472</v>
      </c>
      <c r="C2329" s="55" t="s">
        <v>4355</v>
      </c>
      <c r="D2329" s="55" t="s">
        <v>3859</v>
      </c>
      <c r="E2329" s="55" t="s">
        <v>89</v>
      </c>
      <c r="F2329" s="55">
        <v>50900010</v>
      </c>
      <c r="G2329" s="55" t="s">
        <v>490</v>
      </c>
      <c r="H2329" s="55" t="s">
        <v>89</v>
      </c>
      <c r="I2329" s="57">
        <v>0</v>
      </c>
      <c r="J2329" s="57">
        <v>0</v>
      </c>
      <c r="K2329" s="55" t="s">
        <v>4354</v>
      </c>
      <c r="L2329" s="55" t="s">
        <v>1644</v>
      </c>
      <c r="M2329" s="55" t="s">
        <v>4355</v>
      </c>
      <c r="N2329" s="56">
        <v>45838</v>
      </c>
      <c r="O2329" s="55" t="s">
        <v>1644</v>
      </c>
      <c r="P2329" s="55" t="s">
        <v>329</v>
      </c>
      <c r="Q2329" s="55" t="s">
        <v>330</v>
      </c>
      <c r="R2329" s="55" t="s">
        <v>1644</v>
      </c>
      <c r="S2329" s="55" t="s">
        <v>1644</v>
      </c>
      <c r="T2329" s="55" t="s">
        <v>1644</v>
      </c>
      <c r="U2329" s="55" t="s">
        <v>4074</v>
      </c>
      <c r="V2329" s="55" t="s">
        <v>1881</v>
      </c>
      <c r="W2329" s="55" t="s">
        <v>1644</v>
      </c>
      <c r="X2329" s="56"/>
      <c r="Y2329" s="55" t="s">
        <v>1644</v>
      </c>
      <c r="Z2329" s="56"/>
      <c r="AA2329" s="55" t="s">
        <v>1644</v>
      </c>
      <c r="AB2329" s="59">
        <v>1</v>
      </c>
      <c r="AC2329" s="55" t="s">
        <v>1554</v>
      </c>
      <c r="AD2329" s="55" t="s">
        <v>1644</v>
      </c>
      <c r="AE2329" s="58">
        <v>0</v>
      </c>
      <c r="AF2329" s="55" t="s">
        <v>1644</v>
      </c>
      <c r="AG2329" s="55" t="s">
        <v>1644</v>
      </c>
      <c r="AH2329" s="55" t="s">
        <v>1644</v>
      </c>
      <c r="AI2329" s="55" t="s">
        <v>1644</v>
      </c>
      <c r="AJ2329" s="55" t="s">
        <v>1644</v>
      </c>
      <c r="AK2329" s="55" t="s">
        <v>1644</v>
      </c>
      <c r="AL2329" s="55" t="s">
        <v>1644</v>
      </c>
      <c r="AM2329" s="55" t="s">
        <v>3861</v>
      </c>
      <c r="AN2329" s="55" t="s">
        <v>1644</v>
      </c>
      <c r="AO2329" t="s">
        <v>3842</v>
      </c>
    </row>
    <row r="2330" spans="1:41" x14ac:dyDescent="0.25">
      <c r="A2330" s="56">
        <v>45838</v>
      </c>
      <c r="B2330" s="92" t="s">
        <v>3472</v>
      </c>
      <c r="C2330" s="55" t="s">
        <v>4355</v>
      </c>
      <c r="D2330" s="55" t="s">
        <v>3859</v>
      </c>
      <c r="E2330" s="55" t="s">
        <v>89</v>
      </c>
      <c r="F2330" s="55">
        <v>50900010</v>
      </c>
      <c r="G2330" s="55" t="s">
        <v>490</v>
      </c>
      <c r="H2330" s="55" t="s">
        <v>89</v>
      </c>
      <c r="I2330" s="57">
        <v>0</v>
      </c>
      <c r="J2330" s="57">
        <v>0</v>
      </c>
      <c r="K2330" s="55" t="s">
        <v>4354</v>
      </c>
      <c r="L2330" s="55" t="s">
        <v>1644</v>
      </c>
      <c r="M2330" s="55" t="s">
        <v>4355</v>
      </c>
      <c r="N2330" s="56">
        <v>45838</v>
      </c>
      <c r="O2330" s="55" t="s">
        <v>1644</v>
      </c>
      <c r="P2330" s="55" t="s">
        <v>4042</v>
      </c>
      <c r="Q2330" s="55" t="s">
        <v>4043</v>
      </c>
      <c r="R2330" s="55" t="s">
        <v>1644</v>
      </c>
      <c r="S2330" s="55" t="s">
        <v>1644</v>
      </c>
      <c r="T2330" s="55" t="s">
        <v>1644</v>
      </c>
      <c r="U2330" s="55" t="s">
        <v>4046</v>
      </c>
      <c r="V2330" s="55" t="s">
        <v>1881</v>
      </c>
      <c r="W2330" s="55" t="s">
        <v>1644</v>
      </c>
      <c r="X2330" s="56"/>
      <c r="Y2330" s="55" t="s">
        <v>1644</v>
      </c>
      <c r="Z2330" s="56"/>
      <c r="AA2330" s="55" t="s">
        <v>1644</v>
      </c>
      <c r="AB2330" s="59">
        <v>1</v>
      </c>
      <c r="AC2330" s="55" t="s">
        <v>1554</v>
      </c>
      <c r="AD2330" s="55" t="s">
        <v>1644</v>
      </c>
      <c r="AE2330" s="58">
        <v>0</v>
      </c>
      <c r="AF2330" s="55" t="s">
        <v>1644</v>
      </c>
      <c r="AG2330" s="55" t="s">
        <v>1644</v>
      </c>
      <c r="AH2330" s="55" t="s">
        <v>1644</v>
      </c>
      <c r="AI2330" s="55" t="s">
        <v>1644</v>
      </c>
      <c r="AJ2330" s="55" t="s">
        <v>1644</v>
      </c>
      <c r="AK2330" s="55" t="s">
        <v>1644</v>
      </c>
      <c r="AL2330" s="55" t="s">
        <v>1644</v>
      </c>
      <c r="AM2330" s="55" t="s">
        <v>3861</v>
      </c>
      <c r="AN2330" s="55" t="s">
        <v>1644</v>
      </c>
      <c r="AO2330" t="s">
        <v>4371</v>
      </c>
    </row>
    <row r="2331" spans="1:41" x14ac:dyDescent="0.25">
      <c r="A2331" s="56">
        <v>45838</v>
      </c>
      <c r="B2331" s="92" t="s">
        <v>3472</v>
      </c>
      <c r="C2331" s="55" t="s">
        <v>4355</v>
      </c>
      <c r="D2331" s="55" t="s">
        <v>3859</v>
      </c>
      <c r="E2331" s="55" t="s">
        <v>89</v>
      </c>
      <c r="F2331" s="55">
        <v>50900020</v>
      </c>
      <c r="G2331" s="55" t="s">
        <v>492</v>
      </c>
      <c r="H2331" s="55" t="s">
        <v>89</v>
      </c>
      <c r="I2331" s="57">
        <v>780.65</v>
      </c>
      <c r="J2331" s="57">
        <v>780.65</v>
      </c>
      <c r="K2331" s="55" t="s">
        <v>4354</v>
      </c>
      <c r="L2331" s="55" t="s">
        <v>1644</v>
      </c>
      <c r="M2331" s="55" t="s">
        <v>4355</v>
      </c>
      <c r="N2331" s="56">
        <v>45838</v>
      </c>
      <c r="O2331" s="55" t="s">
        <v>1644</v>
      </c>
      <c r="P2331" s="55" t="s">
        <v>329</v>
      </c>
      <c r="Q2331" s="55" t="s">
        <v>330</v>
      </c>
      <c r="R2331" s="55" t="s">
        <v>1644</v>
      </c>
      <c r="S2331" s="55" t="s">
        <v>1644</v>
      </c>
      <c r="T2331" s="55" t="s">
        <v>1644</v>
      </c>
      <c r="U2331" s="55" t="s">
        <v>4100</v>
      </c>
      <c r="V2331" s="55" t="s">
        <v>1881</v>
      </c>
      <c r="W2331" s="55" t="s">
        <v>1644</v>
      </c>
      <c r="X2331" s="56"/>
      <c r="Y2331" s="55" t="s">
        <v>1644</v>
      </c>
      <c r="Z2331" s="56"/>
      <c r="AA2331" s="55" t="s">
        <v>1644</v>
      </c>
      <c r="AB2331" s="59">
        <v>12578644</v>
      </c>
      <c r="AC2331" s="55" t="s">
        <v>1554</v>
      </c>
      <c r="AD2331" s="55" t="s">
        <v>1644</v>
      </c>
      <c r="AE2331" s="58">
        <v>0</v>
      </c>
      <c r="AF2331" s="55" t="s">
        <v>1644</v>
      </c>
      <c r="AG2331" s="55" t="s">
        <v>1644</v>
      </c>
      <c r="AH2331" s="55" t="s">
        <v>1644</v>
      </c>
      <c r="AI2331" s="55" t="s">
        <v>1644</v>
      </c>
      <c r="AJ2331" s="55" t="s">
        <v>1644</v>
      </c>
      <c r="AK2331" s="55" t="s">
        <v>1644</v>
      </c>
      <c r="AL2331" s="55" t="s">
        <v>1644</v>
      </c>
      <c r="AM2331" s="55" t="s">
        <v>3861</v>
      </c>
      <c r="AN2331" s="55" t="s">
        <v>1644</v>
      </c>
      <c r="AO2331" t="s">
        <v>3842</v>
      </c>
    </row>
    <row r="2332" spans="1:41" x14ac:dyDescent="0.25">
      <c r="A2332" s="56">
        <v>45838</v>
      </c>
      <c r="B2332" s="92" t="s">
        <v>3472</v>
      </c>
      <c r="C2332" s="55" t="s">
        <v>4355</v>
      </c>
      <c r="D2332" s="55" t="s">
        <v>3859</v>
      </c>
      <c r="E2332" s="55" t="s">
        <v>89</v>
      </c>
      <c r="F2332" s="55">
        <v>50900020</v>
      </c>
      <c r="G2332" s="55" t="s">
        <v>492</v>
      </c>
      <c r="H2332" s="55" t="s">
        <v>89</v>
      </c>
      <c r="I2332" s="57">
        <v>925.16</v>
      </c>
      <c r="J2332" s="57">
        <v>925.16</v>
      </c>
      <c r="K2332" s="55" t="s">
        <v>4354</v>
      </c>
      <c r="L2332" s="55" t="s">
        <v>1644</v>
      </c>
      <c r="M2332" s="55" t="s">
        <v>4355</v>
      </c>
      <c r="N2332" s="56">
        <v>45838</v>
      </c>
      <c r="O2332" s="55" t="s">
        <v>1644</v>
      </c>
      <c r="P2332" s="55" t="s">
        <v>329</v>
      </c>
      <c r="Q2332" s="55" t="s">
        <v>330</v>
      </c>
      <c r="R2332" s="55" t="s">
        <v>1644</v>
      </c>
      <c r="S2332" s="55" t="s">
        <v>1644</v>
      </c>
      <c r="T2332" s="55" t="s">
        <v>1644</v>
      </c>
      <c r="U2332" s="55" t="s">
        <v>4073</v>
      </c>
      <c r="V2332" s="55" t="s">
        <v>1881</v>
      </c>
      <c r="W2332" s="55" t="s">
        <v>1644</v>
      </c>
      <c r="X2332" s="56"/>
      <c r="Y2332" s="55" t="s">
        <v>1644</v>
      </c>
      <c r="Z2332" s="56"/>
      <c r="AA2332" s="55" t="s">
        <v>1644</v>
      </c>
      <c r="AB2332" s="59">
        <v>14907255</v>
      </c>
      <c r="AC2332" s="55" t="s">
        <v>1554</v>
      </c>
      <c r="AD2332" s="55" t="s">
        <v>1644</v>
      </c>
      <c r="AE2332" s="58">
        <v>0</v>
      </c>
      <c r="AF2332" s="55" t="s">
        <v>1644</v>
      </c>
      <c r="AG2332" s="55" t="s">
        <v>1644</v>
      </c>
      <c r="AH2332" s="55" t="s">
        <v>1644</v>
      </c>
      <c r="AI2332" s="55" t="s">
        <v>1644</v>
      </c>
      <c r="AJ2332" s="55" t="s">
        <v>1644</v>
      </c>
      <c r="AK2332" s="55" t="s">
        <v>1644</v>
      </c>
      <c r="AL2332" s="55" t="s">
        <v>1644</v>
      </c>
      <c r="AM2332" s="55" t="s">
        <v>3861</v>
      </c>
      <c r="AN2332" s="55" t="s">
        <v>1644</v>
      </c>
      <c r="AO2332" t="s">
        <v>3842</v>
      </c>
    </row>
    <row r="2333" spans="1:41" x14ac:dyDescent="0.25">
      <c r="A2333" s="56">
        <v>45838</v>
      </c>
      <c r="B2333" s="92" t="s">
        <v>3472</v>
      </c>
      <c r="C2333" s="55" t="s">
        <v>4355</v>
      </c>
      <c r="D2333" s="55" t="s">
        <v>3859</v>
      </c>
      <c r="E2333" s="55" t="s">
        <v>89</v>
      </c>
      <c r="F2333" s="55">
        <v>50900010</v>
      </c>
      <c r="G2333" s="55" t="s">
        <v>490</v>
      </c>
      <c r="H2333" s="55" t="s">
        <v>89</v>
      </c>
      <c r="I2333" s="57">
        <v>0</v>
      </c>
      <c r="J2333" s="57">
        <v>0</v>
      </c>
      <c r="K2333" s="55" t="s">
        <v>4354</v>
      </c>
      <c r="L2333" s="55" t="s">
        <v>1644</v>
      </c>
      <c r="M2333" s="55" t="s">
        <v>4355</v>
      </c>
      <c r="N2333" s="56">
        <v>45838</v>
      </c>
      <c r="O2333" s="55" t="s">
        <v>1644</v>
      </c>
      <c r="P2333" s="55" t="s">
        <v>329</v>
      </c>
      <c r="Q2333" s="55" t="s">
        <v>330</v>
      </c>
      <c r="R2333" s="55" t="s">
        <v>1644</v>
      </c>
      <c r="S2333" s="55" t="s">
        <v>1644</v>
      </c>
      <c r="T2333" s="55" t="s">
        <v>1644</v>
      </c>
      <c r="U2333" s="55" t="s">
        <v>4096</v>
      </c>
      <c r="V2333" s="55" t="s">
        <v>1881</v>
      </c>
      <c r="W2333" s="55" t="s">
        <v>1644</v>
      </c>
      <c r="X2333" s="56"/>
      <c r="Y2333" s="55" t="s">
        <v>1644</v>
      </c>
      <c r="Z2333" s="56"/>
      <c r="AA2333" s="55" t="s">
        <v>1644</v>
      </c>
      <c r="AB2333" s="59">
        <v>1</v>
      </c>
      <c r="AC2333" s="55" t="s">
        <v>1554</v>
      </c>
      <c r="AD2333" s="55" t="s">
        <v>1644</v>
      </c>
      <c r="AE2333" s="58">
        <v>0</v>
      </c>
      <c r="AF2333" s="55" t="s">
        <v>1644</v>
      </c>
      <c r="AG2333" s="55" t="s">
        <v>1644</v>
      </c>
      <c r="AH2333" s="55" t="s">
        <v>1644</v>
      </c>
      <c r="AI2333" s="55" t="s">
        <v>1644</v>
      </c>
      <c r="AJ2333" s="55" t="s">
        <v>1644</v>
      </c>
      <c r="AK2333" s="55" t="s">
        <v>1644</v>
      </c>
      <c r="AL2333" s="55" t="s">
        <v>1644</v>
      </c>
      <c r="AM2333" s="55" t="s">
        <v>3861</v>
      </c>
      <c r="AN2333" s="55" t="s">
        <v>1644</v>
      </c>
      <c r="AO2333" t="s">
        <v>3842</v>
      </c>
    </row>
    <row r="2334" spans="1:41" x14ac:dyDescent="0.25">
      <c r="A2334" s="56">
        <v>45838</v>
      </c>
      <c r="B2334" s="92" t="s">
        <v>3472</v>
      </c>
      <c r="C2334" s="55" t="s">
        <v>4355</v>
      </c>
      <c r="D2334" s="55" t="s">
        <v>3859</v>
      </c>
      <c r="E2334" s="55" t="s">
        <v>89</v>
      </c>
      <c r="F2334" s="55">
        <v>50900010</v>
      </c>
      <c r="G2334" s="55" t="s">
        <v>490</v>
      </c>
      <c r="H2334" s="55" t="s">
        <v>89</v>
      </c>
      <c r="I2334" s="57">
        <v>0</v>
      </c>
      <c r="J2334" s="57">
        <v>0</v>
      </c>
      <c r="K2334" s="55" t="s">
        <v>4354</v>
      </c>
      <c r="L2334" s="55" t="s">
        <v>1644</v>
      </c>
      <c r="M2334" s="55" t="s">
        <v>4355</v>
      </c>
      <c r="N2334" s="56">
        <v>45838</v>
      </c>
      <c r="O2334" s="55" t="s">
        <v>1644</v>
      </c>
      <c r="P2334" s="55" t="s">
        <v>4042</v>
      </c>
      <c r="Q2334" s="55" t="s">
        <v>4043</v>
      </c>
      <c r="R2334" s="55" t="s">
        <v>1644</v>
      </c>
      <c r="S2334" s="55" t="s">
        <v>1644</v>
      </c>
      <c r="T2334" s="55" t="s">
        <v>1644</v>
      </c>
      <c r="U2334" s="55" t="s">
        <v>4068</v>
      </c>
      <c r="V2334" s="55" t="s">
        <v>1881</v>
      </c>
      <c r="W2334" s="55" t="s">
        <v>1644</v>
      </c>
      <c r="X2334" s="56"/>
      <c r="Y2334" s="55" t="s">
        <v>1644</v>
      </c>
      <c r="Z2334" s="56"/>
      <c r="AA2334" s="55" t="s">
        <v>1644</v>
      </c>
      <c r="AB2334" s="59">
        <v>1</v>
      </c>
      <c r="AC2334" s="55" t="s">
        <v>1554</v>
      </c>
      <c r="AD2334" s="55" t="s">
        <v>1644</v>
      </c>
      <c r="AE2334" s="58">
        <v>0</v>
      </c>
      <c r="AF2334" s="55" t="s">
        <v>1644</v>
      </c>
      <c r="AG2334" s="55" t="s">
        <v>1644</v>
      </c>
      <c r="AH2334" s="55" t="s">
        <v>1644</v>
      </c>
      <c r="AI2334" s="55" t="s">
        <v>1644</v>
      </c>
      <c r="AJ2334" s="55" t="s">
        <v>1644</v>
      </c>
      <c r="AK2334" s="55" t="s">
        <v>1644</v>
      </c>
      <c r="AL2334" s="55" t="s">
        <v>1644</v>
      </c>
      <c r="AM2334" s="55" t="s">
        <v>3861</v>
      </c>
      <c r="AN2334" s="55" t="s">
        <v>1644</v>
      </c>
      <c r="AO2334" t="s">
        <v>4371</v>
      </c>
    </row>
    <row r="2335" spans="1:41" x14ac:dyDescent="0.25">
      <c r="A2335" s="56">
        <v>45838</v>
      </c>
      <c r="B2335" s="92" t="s">
        <v>3472</v>
      </c>
      <c r="C2335" s="55" t="s">
        <v>4355</v>
      </c>
      <c r="D2335" s="55" t="s">
        <v>3859</v>
      </c>
      <c r="E2335" s="55" t="s">
        <v>89</v>
      </c>
      <c r="F2335" s="55">
        <v>50900010</v>
      </c>
      <c r="G2335" s="55" t="s">
        <v>490</v>
      </c>
      <c r="H2335" s="55" t="s">
        <v>89</v>
      </c>
      <c r="I2335" s="57">
        <v>0</v>
      </c>
      <c r="J2335" s="57">
        <v>0</v>
      </c>
      <c r="K2335" s="55" t="s">
        <v>4354</v>
      </c>
      <c r="L2335" s="55" t="s">
        <v>1644</v>
      </c>
      <c r="M2335" s="55" t="s">
        <v>4355</v>
      </c>
      <c r="N2335" s="56">
        <v>45838</v>
      </c>
      <c r="O2335" s="55" t="s">
        <v>1644</v>
      </c>
      <c r="P2335" s="55" t="s">
        <v>329</v>
      </c>
      <c r="Q2335" s="55" t="s">
        <v>330</v>
      </c>
      <c r="R2335" s="55" t="s">
        <v>1644</v>
      </c>
      <c r="S2335" s="55" t="s">
        <v>1644</v>
      </c>
      <c r="T2335" s="55" t="s">
        <v>1644</v>
      </c>
      <c r="U2335" s="55" t="s">
        <v>4058</v>
      </c>
      <c r="V2335" s="55" t="s">
        <v>1881</v>
      </c>
      <c r="W2335" s="55" t="s">
        <v>1644</v>
      </c>
      <c r="X2335" s="56"/>
      <c r="Y2335" s="55" t="s">
        <v>1644</v>
      </c>
      <c r="Z2335" s="56"/>
      <c r="AA2335" s="55" t="s">
        <v>1644</v>
      </c>
      <c r="AB2335" s="59">
        <v>1</v>
      </c>
      <c r="AC2335" s="55" t="s">
        <v>1554</v>
      </c>
      <c r="AD2335" s="55" t="s">
        <v>1644</v>
      </c>
      <c r="AE2335" s="58">
        <v>0</v>
      </c>
      <c r="AF2335" s="55" t="s">
        <v>1644</v>
      </c>
      <c r="AG2335" s="55" t="s">
        <v>1644</v>
      </c>
      <c r="AH2335" s="55" t="s">
        <v>1644</v>
      </c>
      <c r="AI2335" s="55" t="s">
        <v>1644</v>
      </c>
      <c r="AJ2335" s="55" t="s">
        <v>1644</v>
      </c>
      <c r="AK2335" s="55" t="s">
        <v>1644</v>
      </c>
      <c r="AL2335" s="55" t="s">
        <v>1644</v>
      </c>
      <c r="AM2335" s="55" t="s">
        <v>3861</v>
      </c>
      <c r="AN2335" s="55" t="s">
        <v>1644</v>
      </c>
      <c r="AO2335" t="s">
        <v>3842</v>
      </c>
    </row>
    <row r="2336" spans="1:41" x14ac:dyDescent="0.25">
      <c r="A2336" s="56">
        <v>45838</v>
      </c>
      <c r="B2336" s="92" t="s">
        <v>3472</v>
      </c>
      <c r="C2336" s="55" t="s">
        <v>4355</v>
      </c>
      <c r="D2336" s="55" t="s">
        <v>3859</v>
      </c>
      <c r="E2336" s="55" t="s">
        <v>89</v>
      </c>
      <c r="F2336" s="55">
        <v>50900010</v>
      </c>
      <c r="G2336" s="55" t="s">
        <v>490</v>
      </c>
      <c r="H2336" s="55" t="s">
        <v>89</v>
      </c>
      <c r="I2336" s="57">
        <v>0</v>
      </c>
      <c r="J2336" s="57">
        <v>0</v>
      </c>
      <c r="K2336" s="55" t="s">
        <v>4354</v>
      </c>
      <c r="L2336" s="55" t="s">
        <v>1644</v>
      </c>
      <c r="M2336" s="55" t="s">
        <v>4355</v>
      </c>
      <c r="N2336" s="56">
        <v>45838</v>
      </c>
      <c r="O2336" s="55" t="s">
        <v>1644</v>
      </c>
      <c r="P2336" s="55" t="s">
        <v>4042</v>
      </c>
      <c r="Q2336" s="55" t="s">
        <v>4043</v>
      </c>
      <c r="R2336" s="55" t="s">
        <v>1644</v>
      </c>
      <c r="S2336" s="55" t="s">
        <v>1644</v>
      </c>
      <c r="T2336" s="55" t="s">
        <v>1644</v>
      </c>
      <c r="U2336" s="55" t="s">
        <v>4087</v>
      </c>
      <c r="V2336" s="55" t="s">
        <v>1881</v>
      </c>
      <c r="W2336" s="55" t="s">
        <v>1644</v>
      </c>
      <c r="X2336" s="56"/>
      <c r="Y2336" s="55" t="s">
        <v>1644</v>
      </c>
      <c r="Z2336" s="56"/>
      <c r="AA2336" s="55" t="s">
        <v>1644</v>
      </c>
      <c r="AB2336" s="59">
        <v>1</v>
      </c>
      <c r="AC2336" s="55" t="s">
        <v>1554</v>
      </c>
      <c r="AD2336" s="55" t="s">
        <v>1644</v>
      </c>
      <c r="AE2336" s="58">
        <v>0</v>
      </c>
      <c r="AF2336" s="55" t="s">
        <v>1644</v>
      </c>
      <c r="AG2336" s="55" t="s">
        <v>1644</v>
      </c>
      <c r="AH2336" s="55" t="s">
        <v>1644</v>
      </c>
      <c r="AI2336" s="55" t="s">
        <v>1644</v>
      </c>
      <c r="AJ2336" s="55" t="s">
        <v>1644</v>
      </c>
      <c r="AK2336" s="55" t="s">
        <v>1644</v>
      </c>
      <c r="AL2336" s="55" t="s">
        <v>1644</v>
      </c>
      <c r="AM2336" s="55" t="s">
        <v>3861</v>
      </c>
      <c r="AN2336" s="55" t="s">
        <v>1644</v>
      </c>
      <c r="AO2336" t="s">
        <v>4371</v>
      </c>
    </row>
    <row r="2337" spans="1:41" x14ac:dyDescent="0.25">
      <c r="A2337" s="56">
        <v>45838</v>
      </c>
      <c r="B2337" s="92" t="s">
        <v>3472</v>
      </c>
      <c r="C2337" s="55" t="s">
        <v>4355</v>
      </c>
      <c r="D2337" s="55" t="s">
        <v>3859</v>
      </c>
      <c r="E2337" s="55" t="s">
        <v>89</v>
      </c>
      <c r="F2337" s="55">
        <v>50900010</v>
      </c>
      <c r="G2337" s="55" t="s">
        <v>490</v>
      </c>
      <c r="H2337" s="55" t="s">
        <v>89</v>
      </c>
      <c r="I2337" s="57">
        <v>550.91</v>
      </c>
      <c r="J2337" s="57">
        <v>550.91</v>
      </c>
      <c r="K2337" s="55" t="s">
        <v>4354</v>
      </c>
      <c r="L2337" s="55" t="s">
        <v>1644</v>
      </c>
      <c r="M2337" s="55" t="s">
        <v>4355</v>
      </c>
      <c r="N2337" s="56">
        <v>45838</v>
      </c>
      <c r="O2337" s="55" t="s">
        <v>1644</v>
      </c>
      <c r="P2337" s="55" t="s">
        <v>329</v>
      </c>
      <c r="Q2337" s="55" t="s">
        <v>330</v>
      </c>
      <c r="R2337" s="55" t="s">
        <v>1644</v>
      </c>
      <c r="S2337" s="55" t="s">
        <v>1644</v>
      </c>
      <c r="T2337" s="55" t="s">
        <v>1644</v>
      </c>
      <c r="U2337" s="55" t="s">
        <v>4056</v>
      </c>
      <c r="V2337" s="55" t="s">
        <v>1881</v>
      </c>
      <c r="W2337" s="55" t="s">
        <v>1644</v>
      </c>
      <c r="X2337" s="56"/>
      <c r="Y2337" s="55" t="s">
        <v>1644</v>
      </c>
      <c r="Z2337" s="56"/>
      <c r="AA2337" s="55" t="s">
        <v>1644</v>
      </c>
      <c r="AB2337" s="59">
        <v>9245536</v>
      </c>
      <c r="AC2337" s="55" t="s">
        <v>1554</v>
      </c>
      <c r="AD2337" s="55" t="s">
        <v>1644</v>
      </c>
      <c r="AE2337" s="58">
        <v>0</v>
      </c>
      <c r="AF2337" s="55" t="s">
        <v>1644</v>
      </c>
      <c r="AG2337" s="55" t="s">
        <v>1644</v>
      </c>
      <c r="AH2337" s="55" t="s">
        <v>1644</v>
      </c>
      <c r="AI2337" s="55" t="s">
        <v>1644</v>
      </c>
      <c r="AJ2337" s="55" t="s">
        <v>1644</v>
      </c>
      <c r="AK2337" s="55" t="s">
        <v>1644</v>
      </c>
      <c r="AL2337" s="55" t="s">
        <v>1644</v>
      </c>
      <c r="AM2337" s="55" t="s">
        <v>3861</v>
      </c>
      <c r="AN2337" s="55" t="s">
        <v>1644</v>
      </c>
      <c r="AO2337" t="s">
        <v>3842</v>
      </c>
    </row>
    <row r="2338" spans="1:41" x14ac:dyDescent="0.25">
      <c r="A2338" s="56">
        <v>45838</v>
      </c>
      <c r="B2338" s="92" t="s">
        <v>3472</v>
      </c>
      <c r="C2338" s="55" t="s">
        <v>4355</v>
      </c>
      <c r="D2338" s="55" t="s">
        <v>3859</v>
      </c>
      <c r="E2338" s="55" t="s">
        <v>89</v>
      </c>
      <c r="F2338" s="55">
        <v>50900010</v>
      </c>
      <c r="G2338" s="55" t="s">
        <v>490</v>
      </c>
      <c r="H2338" s="55" t="s">
        <v>89</v>
      </c>
      <c r="I2338" s="57">
        <v>64.930000000000007</v>
      </c>
      <c r="J2338" s="57">
        <v>64.930000000000007</v>
      </c>
      <c r="K2338" s="55" t="s">
        <v>4354</v>
      </c>
      <c r="L2338" s="55" t="s">
        <v>1644</v>
      </c>
      <c r="M2338" s="55" t="s">
        <v>4355</v>
      </c>
      <c r="N2338" s="56">
        <v>45838</v>
      </c>
      <c r="O2338" s="55" t="s">
        <v>1644</v>
      </c>
      <c r="P2338" s="55" t="s">
        <v>329</v>
      </c>
      <c r="Q2338" s="55" t="s">
        <v>330</v>
      </c>
      <c r="R2338" s="55" t="s">
        <v>1644</v>
      </c>
      <c r="S2338" s="55" t="s">
        <v>1644</v>
      </c>
      <c r="T2338" s="55" t="s">
        <v>1644</v>
      </c>
      <c r="U2338" s="55" t="s">
        <v>4039</v>
      </c>
      <c r="V2338" s="55" t="s">
        <v>1881</v>
      </c>
      <c r="W2338" s="55" t="s">
        <v>1644</v>
      </c>
      <c r="X2338" s="56"/>
      <c r="Y2338" s="55" t="s">
        <v>1644</v>
      </c>
      <c r="Z2338" s="56"/>
      <c r="AA2338" s="55" t="s">
        <v>1644</v>
      </c>
      <c r="AB2338" s="59">
        <v>1038940</v>
      </c>
      <c r="AC2338" s="55" t="s">
        <v>1554</v>
      </c>
      <c r="AD2338" s="55" t="s">
        <v>1644</v>
      </c>
      <c r="AE2338" s="58">
        <v>0</v>
      </c>
      <c r="AF2338" s="55" t="s">
        <v>1644</v>
      </c>
      <c r="AG2338" s="55" t="s">
        <v>1644</v>
      </c>
      <c r="AH2338" s="55" t="s">
        <v>1644</v>
      </c>
      <c r="AI2338" s="55" t="s">
        <v>1644</v>
      </c>
      <c r="AJ2338" s="55" t="s">
        <v>1644</v>
      </c>
      <c r="AK2338" s="55" t="s">
        <v>1644</v>
      </c>
      <c r="AL2338" s="55" t="s">
        <v>1644</v>
      </c>
      <c r="AM2338" s="55" t="s">
        <v>3861</v>
      </c>
      <c r="AN2338" s="55" t="s">
        <v>1644</v>
      </c>
      <c r="AO2338" t="s">
        <v>3842</v>
      </c>
    </row>
    <row r="2339" spans="1:41" x14ac:dyDescent="0.25">
      <c r="A2339" s="56">
        <v>45838</v>
      </c>
      <c r="B2339" s="92" t="s">
        <v>3472</v>
      </c>
      <c r="C2339" s="55" t="s">
        <v>4355</v>
      </c>
      <c r="D2339" s="55" t="s">
        <v>3859</v>
      </c>
      <c r="E2339" s="55" t="s">
        <v>89</v>
      </c>
      <c r="F2339" s="55">
        <v>50900020</v>
      </c>
      <c r="G2339" s="55" t="s">
        <v>492</v>
      </c>
      <c r="H2339" s="55" t="s">
        <v>89</v>
      </c>
      <c r="I2339" s="57">
        <v>925.17</v>
      </c>
      <c r="J2339" s="57">
        <v>925.17</v>
      </c>
      <c r="K2339" s="55" t="s">
        <v>4354</v>
      </c>
      <c r="L2339" s="55" t="s">
        <v>1644</v>
      </c>
      <c r="M2339" s="55" t="s">
        <v>4355</v>
      </c>
      <c r="N2339" s="56">
        <v>45838</v>
      </c>
      <c r="O2339" s="55" t="s">
        <v>1644</v>
      </c>
      <c r="P2339" s="55" t="s">
        <v>329</v>
      </c>
      <c r="Q2339" s="55" t="s">
        <v>330</v>
      </c>
      <c r="R2339" s="55" t="s">
        <v>1644</v>
      </c>
      <c r="S2339" s="55" t="s">
        <v>1644</v>
      </c>
      <c r="T2339" s="55" t="s">
        <v>1644</v>
      </c>
      <c r="U2339" s="55" t="s">
        <v>4038</v>
      </c>
      <c r="V2339" s="55" t="s">
        <v>1881</v>
      </c>
      <c r="W2339" s="55" t="s">
        <v>1644</v>
      </c>
      <c r="X2339" s="56"/>
      <c r="Y2339" s="55" t="s">
        <v>1644</v>
      </c>
      <c r="Z2339" s="56"/>
      <c r="AA2339" s="55" t="s">
        <v>1644</v>
      </c>
      <c r="AB2339" s="59">
        <v>14272917</v>
      </c>
      <c r="AC2339" s="55" t="s">
        <v>1554</v>
      </c>
      <c r="AD2339" s="55" t="s">
        <v>1644</v>
      </c>
      <c r="AE2339" s="58">
        <v>0</v>
      </c>
      <c r="AF2339" s="55" t="s">
        <v>1644</v>
      </c>
      <c r="AG2339" s="55" t="s">
        <v>1644</v>
      </c>
      <c r="AH2339" s="55" t="s">
        <v>1644</v>
      </c>
      <c r="AI2339" s="55" t="s">
        <v>1644</v>
      </c>
      <c r="AJ2339" s="55" t="s">
        <v>1644</v>
      </c>
      <c r="AK2339" s="55" t="s">
        <v>1644</v>
      </c>
      <c r="AL2339" s="55" t="s">
        <v>1644</v>
      </c>
      <c r="AM2339" s="55" t="s">
        <v>3861</v>
      </c>
      <c r="AN2339" s="55" t="s">
        <v>1644</v>
      </c>
      <c r="AO2339" t="s">
        <v>3842</v>
      </c>
    </row>
    <row r="2340" spans="1:41" x14ac:dyDescent="0.25">
      <c r="A2340" s="56">
        <v>45838</v>
      </c>
      <c r="B2340" s="92" t="s">
        <v>3472</v>
      </c>
      <c r="C2340" s="55" t="s">
        <v>4355</v>
      </c>
      <c r="D2340" s="55" t="s">
        <v>3859</v>
      </c>
      <c r="E2340" s="55" t="s">
        <v>89</v>
      </c>
      <c r="F2340" s="55">
        <v>50900010</v>
      </c>
      <c r="G2340" s="55" t="s">
        <v>490</v>
      </c>
      <c r="H2340" s="55" t="s">
        <v>89</v>
      </c>
      <c r="I2340" s="57">
        <v>0</v>
      </c>
      <c r="J2340" s="57">
        <v>0</v>
      </c>
      <c r="K2340" s="55" t="s">
        <v>4354</v>
      </c>
      <c r="L2340" s="55" t="s">
        <v>1644</v>
      </c>
      <c r="M2340" s="55" t="s">
        <v>4355</v>
      </c>
      <c r="N2340" s="56">
        <v>45838</v>
      </c>
      <c r="O2340" s="55" t="s">
        <v>1644</v>
      </c>
      <c r="P2340" s="55" t="s">
        <v>4042</v>
      </c>
      <c r="Q2340" s="55" t="s">
        <v>4043</v>
      </c>
      <c r="R2340" s="55" t="s">
        <v>1644</v>
      </c>
      <c r="S2340" s="55" t="s">
        <v>1644</v>
      </c>
      <c r="T2340" s="55" t="s">
        <v>1644</v>
      </c>
      <c r="U2340" s="55" t="s">
        <v>4097</v>
      </c>
      <c r="V2340" s="55" t="s">
        <v>1881</v>
      </c>
      <c r="W2340" s="55" t="s">
        <v>1644</v>
      </c>
      <c r="X2340" s="56"/>
      <c r="Y2340" s="55" t="s">
        <v>1644</v>
      </c>
      <c r="Z2340" s="56"/>
      <c r="AA2340" s="55" t="s">
        <v>1644</v>
      </c>
      <c r="AB2340" s="59">
        <v>1</v>
      </c>
      <c r="AC2340" s="55" t="s">
        <v>1554</v>
      </c>
      <c r="AD2340" s="55" t="s">
        <v>1644</v>
      </c>
      <c r="AE2340" s="58">
        <v>0</v>
      </c>
      <c r="AF2340" s="55" t="s">
        <v>1644</v>
      </c>
      <c r="AG2340" s="55" t="s">
        <v>1644</v>
      </c>
      <c r="AH2340" s="55" t="s">
        <v>1644</v>
      </c>
      <c r="AI2340" s="55" t="s">
        <v>1644</v>
      </c>
      <c r="AJ2340" s="55" t="s">
        <v>1644</v>
      </c>
      <c r="AK2340" s="55" t="s">
        <v>1644</v>
      </c>
      <c r="AL2340" s="55" t="s">
        <v>1644</v>
      </c>
      <c r="AM2340" s="55" t="s">
        <v>3861</v>
      </c>
      <c r="AN2340" s="55" t="s">
        <v>1644</v>
      </c>
      <c r="AO2340" t="s">
        <v>4371</v>
      </c>
    </row>
    <row r="2341" spans="1:41" x14ac:dyDescent="0.25">
      <c r="A2341" s="56">
        <v>45838</v>
      </c>
      <c r="B2341" s="92" t="s">
        <v>3472</v>
      </c>
      <c r="C2341" s="55" t="s">
        <v>4355</v>
      </c>
      <c r="D2341" s="55" t="s">
        <v>3859</v>
      </c>
      <c r="E2341" s="55" t="s">
        <v>89</v>
      </c>
      <c r="F2341" s="55">
        <v>50900010</v>
      </c>
      <c r="G2341" s="55" t="s">
        <v>490</v>
      </c>
      <c r="H2341" s="55" t="s">
        <v>89</v>
      </c>
      <c r="I2341" s="57">
        <v>0</v>
      </c>
      <c r="J2341" s="57">
        <v>0</v>
      </c>
      <c r="K2341" s="55" t="s">
        <v>4354</v>
      </c>
      <c r="L2341" s="55" t="s">
        <v>1644</v>
      </c>
      <c r="M2341" s="55" t="s">
        <v>4355</v>
      </c>
      <c r="N2341" s="56">
        <v>45838</v>
      </c>
      <c r="O2341" s="55" t="s">
        <v>1644</v>
      </c>
      <c r="P2341" s="55" t="s">
        <v>4042</v>
      </c>
      <c r="Q2341" s="55" t="s">
        <v>4043</v>
      </c>
      <c r="R2341" s="55" t="s">
        <v>1644</v>
      </c>
      <c r="S2341" s="55" t="s">
        <v>1644</v>
      </c>
      <c r="T2341" s="55" t="s">
        <v>1644</v>
      </c>
      <c r="U2341" s="55" t="s">
        <v>4117</v>
      </c>
      <c r="V2341" s="55" t="s">
        <v>1881</v>
      </c>
      <c r="W2341" s="55" t="s">
        <v>1644</v>
      </c>
      <c r="X2341" s="56"/>
      <c r="Y2341" s="55" t="s">
        <v>1644</v>
      </c>
      <c r="Z2341" s="56"/>
      <c r="AA2341" s="55" t="s">
        <v>1644</v>
      </c>
      <c r="AB2341" s="59">
        <v>1</v>
      </c>
      <c r="AC2341" s="55" t="s">
        <v>1554</v>
      </c>
      <c r="AD2341" s="55" t="s">
        <v>1644</v>
      </c>
      <c r="AE2341" s="58">
        <v>0</v>
      </c>
      <c r="AF2341" s="55" t="s">
        <v>1644</v>
      </c>
      <c r="AG2341" s="55" t="s">
        <v>1644</v>
      </c>
      <c r="AH2341" s="55" t="s">
        <v>1644</v>
      </c>
      <c r="AI2341" s="55" t="s">
        <v>1644</v>
      </c>
      <c r="AJ2341" s="55" t="s">
        <v>1644</v>
      </c>
      <c r="AK2341" s="55" t="s">
        <v>1644</v>
      </c>
      <c r="AL2341" s="55" t="s">
        <v>1644</v>
      </c>
      <c r="AM2341" s="55" t="s">
        <v>3861</v>
      </c>
      <c r="AN2341" s="55" t="s">
        <v>1644</v>
      </c>
      <c r="AO2341" t="s">
        <v>4371</v>
      </c>
    </row>
    <row r="2342" spans="1:41" x14ac:dyDescent="0.25">
      <c r="A2342" s="56">
        <v>45838</v>
      </c>
      <c r="B2342" s="92" t="s">
        <v>3472</v>
      </c>
      <c r="C2342" s="55" t="s">
        <v>4355</v>
      </c>
      <c r="D2342" s="55" t="s">
        <v>3859</v>
      </c>
      <c r="E2342" s="55" t="s">
        <v>89</v>
      </c>
      <c r="F2342" s="55">
        <v>50900020</v>
      </c>
      <c r="G2342" s="55" t="s">
        <v>492</v>
      </c>
      <c r="H2342" s="55" t="s">
        <v>89</v>
      </c>
      <c r="I2342" s="57">
        <v>4270.33</v>
      </c>
      <c r="J2342" s="57">
        <v>4270.33</v>
      </c>
      <c r="K2342" s="55" t="s">
        <v>4354</v>
      </c>
      <c r="L2342" s="55" t="s">
        <v>1644</v>
      </c>
      <c r="M2342" s="55" t="s">
        <v>4355</v>
      </c>
      <c r="N2342" s="56">
        <v>45838</v>
      </c>
      <c r="O2342" s="55" t="s">
        <v>1644</v>
      </c>
      <c r="P2342" s="55" t="s">
        <v>329</v>
      </c>
      <c r="Q2342" s="55" t="s">
        <v>330</v>
      </c>
      <c r="R2342" s="55" t="s">
        <v>1644</v>
      </c>
      <c r="S2342" s="55" t="s">
        <v>1644</v>
      </c>
      <c r="T2342" s="55" t="s">
        <v>1644</v>
      </c>
      <c r="U2342" s="55" t="s">
        <v>4076</v>
      </c>
      <c r="V2342" s="55" t="s">
        <v>1881</v>
      </c>
      <c r="W2342" s="55" t="s">
        <v>1644</v>
      </c>
      <c r="X2342" s="56"/>
      <c r="Y2342" s="55" t="s">
        <v>1644</v>
      </c>
      <c r="Z2342" s="56"/>
      <c r="AA2342" s="55" t="s">
        <v>1644</v>
      </c>
      <c r="AB2342" s="59">
        <v>71041265</v>
      </c>
      <c r="AC2342" s="55" t="s">
        <v>1554</v>
      </c>
      <c r="AD2342" s="55" t="s">
        <v>1644</v>
      </c>
      <c r="AE2342" s="58">
        <v>0</v>
      </c>
      <c r="AF2342" s="55" t="s">
        <v>1644</v>
      </c>
      <c r="AG2342" s="55" t="s">
        <v>1644</v>
      </c>
      <c r="AH2342" s="55" t="s">
        <v>1644</v>
      </c>
      <c r="AI2342" s="55" t="s">
        <v>1644</v>
      </c>
      <c r="AJ2342" s="55" t="s">
        <v>1644</v>
      </c>
      <c r="AK2342" s="55" t="s">
        <v>1644</v>
      </c>
      <c r="AL2342" s="55" t="s">
        <v>1644</v>
      </c>
      <c r="AM2342" s="55" t="s">
        <v>3861</v>
      </c>
      <c r="AN2342" s="55" t="s">
        <v>1644</v>
      </c>
      <c r="AO2342" t="s">
        <v>3842</v>
      </c>
    </row>
    <row r="2343" spans="1:41" x14ac:dyDescent="0.25">
      <c r="A2343" s="56">
        <v>45838</v>
      </c>
      <c r="B2343" s="92" t="s">
        <v>3472</v>
      </c>
      <c r="C2343" s="55" t="s">
        <v>4355</v>
      </c>
      <c r="D2343" s="55" t="s">
        <v>3859</v>
      </c>
      <c r="E2343" s="55" t="s">
        <v>89</v>
      </c>
      <c r="F2343" s="55">
        <v>50900020</v>
      </c>
      <c r="G2343" s="55" t="s">
        <v>492</v>
      </c>
      <c r="H2343" s="55" t="s">
        <v>89</v>
      </c>
      <c r="I2343" s="57">
        <v>2312.91</v>
      </c>
      <c r="J2343" s="57">
        <v>2312.91</v>
      </c>
      <c r="K2343" s="55" t="s">
        <v>4354</v>
      </c>
      <c r="L2343" s="55" t="s">
        <v>1644</v>
      </c>
      <c r="M2343" s="55" t="s">
        <v>4355</v>
      </c>
      <c r="N2343" s="56">
        <v>45838</v>
      </c>
      <c r="O2343" s="55" t="s">
        <v>1644</v>
      </c>
      <c r="P2343" s="55" t="s">
        <v>329</v>
      </c>
      <c r="Q2343" s="55" t="s">
        <v>330</v>
      </c>
      <c r="R2343" s="55" t="s">
        <v>1644</v>
      </c>
      <c r="S2343" s="55" t="s">
        <v>1644</v>
      </c>
      <c r="T2343" s="55" t="s">
        <v>1644</v>
      </c>
      <c r="U2343" s="55" t="s">
        <v>4104</v>
      </c>
      <c r="V2343" s="55" t="s">
        <v>1881</v>
      </c>
      <c r="W2343" s="55" t="s">
        <v>1644</v>
      </c>
      <c r="X2343" s="56"/>
      <c r="Y2343" s="55" t="s">
        <v>1644</v>
      </c>
      <c r="Z2343" s="56"/>
      <c r="AA2343" s="55" t="s">
        <v>1644</v>
      </c>
      <c r="AB2343" s="59">
        <v>36537847</v>
      </c>
      <c r="AC2343" s="55" t="s">
        <v>1554</v>
      </c>
      <c r="AD2343" s="55" t="s">
        <v>1644</v>
      </c>
      <c r="AE2343" s="58">
        <v>0</v>
      </c>
      <c r="AF2343" s="55" t="s">
        <v>1644</v>
      </c>
      <c r="AG2343" s="55" t="s">
        <v>1644</v>
      </c>
      <c r="AH2343" s="55" t="s">
        <v>1644</v>
      </c>
      <c r="AI2343" s="55" t="s">
        <v>1644</v>
      </c>
      <c r="AJ2343" s="55" t="s">
        <v>1644</v>
      </c>
      <c r="AK2343" s="55" t="s">
        <v>1644</v>
      </c>
      <c r="AL2343" s="55" t="s">
        <v>1644</v>
      </c>
      <c r="AM2343" s="55" t="s">
        <v>3861</v>
      </c>
      <c r="AN2343" s="55" t="s">
        <v>1644</v>
      </c>
      <c r="AO2343" t="s">
        <v>3842</v>
      </c>
    </row>
    <row r="2344" spans="1:41" x14ac:dyDescent="0.25">
      <c r="A2344" s="56">
        <v>45838</v>
      </c>
      <c r="B2344" s="92" t="s">
        <v>3472</v>
      </c>
      <c r="C2344" s="55" t="s">
        <v>4355</v>
      </c>
      <c r="D2344" s="55" t="s">
        <v>3859</v>
      </c>
      <c r="E2344" s="55" t="s">
        <v>89</v>
      </c>
      <c r="F2344" s="55">
        <v>50900010</v>
      </c>
      <c r="G2344" s="55" t="s">
        <v>490</v>
      </c>
      <c r="H2344" s="55" t="s">
        <v>89</v>
      </c>
      <c r="I2344" s="57">
        <v>0</v>
      </c>
      <c r="J2344" s="57">
        <v>0</v>
      </c>
      <c r="K2344" s="55" t="s">
        <v>4354</v>
      </c>
      <c r="L2344" s="55" t="s">
        <v>1644</v>
      </c>
      <c r="M2344" s="55" t="s">
        <v>4355</v>
      </c>
      <c r="N2344" s="56">
        <v>45838</v>
      </c>
      <c r="O2344" s="55" t="s">
        <v>1644</v>
      </c>
      <c r="P2344" s="55" t="s">
        <v>4042</v>
      </c>
      <c r="Q2344" s="55" t="s">
        <v>4043</v>
      </c>
      <c r="R2344" s="55" t="s">
        <v>1644</v>
      </c>
      <c r="S2344" s="55" t="s">
        <v>1644</v>
      </c>
      <c r="T2344" s="55" t="s">
        <v>1644</v>
      </c>
      <c r="U2344" s="55" t="s">
        <v>4049</v>
      </c>
      <c r="V2344" s="55" t="s">
        <v>1881</v>
      </c>
      <c r="W2344" s="55" t="s">
        <v>1644</v>
      </c>
      <c r="X2344" s="56"/>
      <c r="Y2344" s="55" t="s">
        <v>1644</v>
      </c>
      <c r="Z2344" s="56"/>
      <c r="AA2344" s="55" t="s">
        <v>1644</v>
      </c>
      <c r="AB2344" s="59">
        <v>1</v>
      </c>
      <c r="AC2344" s="55" t="s">
        <v>1554</v>
      </c>
      <c r="AD2344" s="55" t="s">
        <v>1644</v>
      </c>
      <c r="AE2344" s="58">
        <v>0</v>
      </c>
      <c r="AF2344" s="55" t="s">
        <v>1644</v>
      </c>
      <c r="AG2344" s="55" t="s">
        <v>1644</v>
      </c>
      <c r="AH2344" s="55" t="s">
        <v>1644</v>
      </c>
      <c r="AI2344" s="55" t="s">
        <v>1644</v>
      </c>
      <c r="AJ2344" s="55" t="s">
        <v>1644</v>
      </c>
      <c r="AK2344" s="55" t="s">
        <v>1644</v>
      </c>
      <c r="AL2344" s="55" t="s">
        <v>1644</v>
      </c>
      <c r="AM2344" s="55" t="s">
        <v>3861</v>
      </c>
      <c r="AN2344" s="55" t="s">
        <v>1644</v>
      </c>
      <c r="AO2344" t="s">
        <v>4371</v>
      </c>
    </row>
    <row r="2345" spans="1:41" x14ac:dyDescent="0.25">
      <c r="A2345" s="56">
        <v>45838</v>
      </c>
      <c r="B2345" s="92" t="s">
        <v>3472</v>
      </c>
      <c r="C2345" s="55" t="s">
        <v>4355</v>
      </c>
      <c r="D2345" s="55" t="s">
        <v>3859</v>
      </c>
      <c r="E2345" s="55" t="s">
        <v>89</v>
      </c>
      <c r="F2345" s="55">
        <v>50900010</v>
      </c>
      <c r="G2345" s="55" t="s">
        <v>490</v>
      </c>
      <c r="H2345" s="55" t="s">
        <v>89</v>
      </c>
      <c r="I2345" s="57">
        <v>50.31</v>
      </c>
      <c r="J2345" s="57">
        <v>50.31</v>
      </c>
      <c r="K2345" s="55" t="s">
        <v>4354</v>
      </c>
      <c r="L2345" s="55" t="s">
        <v>1644</v>
      </c>
      <c r="M2345" s="55" t="s">
        <v>4355</v>
      </c>
      <c r="N2345" s="56">
        <v>45838</v>
      </c>
      <c r="O2345" s="55" t="s">
        <v>1644</v>
      </c>
      <c r="P2345" s="55" t="s">
        <v>329</v>
      </c>
      <c r="Q2345" s="55" t="s">
        <v>330</v>
      </c>
      <c r="R2345" s="55" t="s">
        <v>1644</v>
      </c>
      <c r="S2345" s="55" t="s">
        <v>1644</v>
      </c>
      <c r="T2345" s="55" t="s">
        <v>1644</v>
      </c>
      <c r="U2345" s="55" t="s">
        <v>4034</v>
      </c>
      <c r="V2345" s="55" t="s">
        <v>1881</v>
      </c>
      <c r="W2345" s="55" t="s">
        <v>1644</v>
      </c>
      <c r="X2345" s="56"/>
      <c r="Y2345" s="55" t="s">
        <v>1644</v>
      </c>
      <c r="Z2345" s="56"/>
      <c r="AA2345" s="55" t="s">
        <v>1644</v>
      </c>
      <c r="AB2345" s="59">
        <v>862071</v>
      </c>
      <c r="AC2345" s="55" t="s">
        <v>1554</v>
      </c>
      <c r="AD2345" s="55" t="s">
        <v>1644</v>
      </c>
      <c r="AE2345" s="58">
        <v>0</v>
      </c>
      <c r="AF2345" s="55" t="s">
        <v>1644</v>
      </c>
      <c r="AG2345" s="55" t="s">
        <v>1644</v>
      </c>
      <c r="AH2345" s="55" t="s">
        <v>1644</v>
      </c>
      <c r="AI2345" s="55" t="s">
        <v>1644</v>
      </c>
      <c r="AJ2345" s="55" t="s">
        <v>1644</v>
      </c>
      <c r="AK2345" s="55" t="s">
        <v>1644</v>
      </c>
      <c r="AL2345" s="55" t="s">
        <v>1644</v>
      </c>
      <c r="AM2345" s="55" t="s">
        <v>3861</v>
      </c>
      <c r="AN2345" s="55" t="s">
        <v>1644</v>
      </c>
      <c r="AO2345" t="s">
        <v>3842</v>
      </c>
    </row>
    <row r="2346" spans="1:41" x14ac:dyDescent="0.25">
      <c r="A2346" s="56">
        <v>45838</v>
      </c>
      <c r="B2346" s="92" t="s">
        <v>3472</v>
      </c>
      <c r="C2346" s="55" t="s">
        <v>4355</v>
      </c>
      <c r="D2346" s="55" t="s">
        <v>3859</v>
      </c>
      <c r="E2346" s="55" t="s">
        <v>89</v>
      </c>
      <c r="F2346" s="55">
        <v>50900010</v>
      </c>
      <c r="G2346" s="55" t="s">
        <v>490</v>
      </c>
      <c r="H2346" s="55" t="s">
        <v>89</v>
      </c>
      <c r="I2346" s="57">
        <v>0</v>
      </c>
      <c r="J2346" s="57">
        <v>0</v>
      </c>
      <c r="K2346" s="55" t="s">
        <v>4354</v>
      </c>
      <c r="L2346" s="55" t="s">
        <v>1644</v>
      </c>
      <c r="M2346" s="55" t="s">
        <v>4355</v>
      </c>
      <c r="N2346" s="56">
        <v>45838</v>
      </c>
      <c r="O2346" s="55" t="s">
        <v>1644</v>
      </c>
      <c r="P2346" s="55" t="s">
        <v>329</v>
      </c>
      <c r="Q2346" s="55" t="s">
        <v>330</v>
      </c>
      <c r="R2346" s="55" t="s">
        <v>1644</v>
      </c>
      <c r="S2346" s="55" t="s">
        <v>1644</v>
      </c>
      <c r="T2346" s="55" t="s">
        <v>1644</v>
      </c>
      <c r="U2346" s="55" t="s">
        <v>4041</v>
      </c>
      <c r="V2346" s="55" t="s">
        <v>1881</v>
      </c>
      <c r="W2346" s="55" t="s">
        <v>1644</v>
      </c>
      <c r="X2346" s="56"/>
      <c r="Y2346" s="55" t="s">
        <v>1644</v>
      </c>
      <c r="Z2346" s="56"/>
      <c r="AA2346" s="55" t="s">
        <v>1644</v>
      </c>
      <c r="AB2346" s="59">
        <v>1</v>
      </c>
      <c r="AC2346" s="55" t="s">
        <v>1554</v>
      </c>
      <c r="AD2346" s="55" t="s">
        <v>1644</v>
      </c>
      <c r="AE2346" s="58">
        <v>0</v>
      </c>
      <c r="AF2346" s="55" t="s">
        <v>1644</v>
      </c>
      <c r="AG2346" s="55" t="s">
        <v>1644</v>
      </c>
      <c r="AH2346" s="55" t="s">
        <v>1644</v>
      </c>
      <c r="AI2346" s="55" t="s">
        <v>1644</v>
      </c>
      <c r="AJ2346" s="55" t="s">
        <v>1644</v>
      </c>
      <c r="AK2346" s="55" t="s">
        <v>1644</v>
      </c>
      <c r="AL2346" s="55" t="s">
        <v>1644</v>
      </c>
      <c r="AM2346" s="55" t="s">
        <v>3861</v>
      </c>
      <c r="AN2346" s="55" t="s">
        <v>1644</v>
      </c>
      <c r="AO2346" t="s">
        <v>3842</v>
      </c>
    </row>
    <row r="2347" spans="1:41" x14ac:dyDescent="0.25">
      <c r="A2347" s="56">
        <v>45838</v>
      </c>
      <c r="B2347" s="92" t="s">
        <v>3472</v>
      </c>
      <c r="C2347" s="55" t="s">
        <v>4355</v>
      </c>
      <c r="D2347" s="55" t="s">
        <v>3859</v>
      </c>
      <c r="E2347" s="55" t="s">
        <v>89</v>
      </c>
      <c r="F2347" s="55">
        <v>50900010</v>
      </c>
      <c r="G2347" s="55" t="s">
        <v>490</v>
      </c>
      <c r="H2347" s="55" t="s">
        <v>89</v>
      </c>
      <c r="I2347" s="57">
        <v>0</v>
      </c>
      <c r="J2347" s="57">
        <v>0</v>
      </c>
      <c r="K2347" s="55" t="s">
        <v>4354</v>
      </c>
      <c r="L2347" s="55" t="s">
        <v>1644</v>
      </c>
      <c r="M2347" s="55" t="s">
        <v>4355</v>
      </c>
      <c r="N2347" s="56">
        <v>45838</v>
      </c>
      <c r="O2347" s="55" t="s">
        <v>1644</v>
      </c>
      <c r="P2347" s="55" t="s">
        <v>4042</v>
      </c>
      <c r="Q2347" s="55" t="s">
        <v>4043</v>
      </c>
      <c r="R2347" s="55" t="s">
        <v>1644</v>
      </c>
      <c r="S2347" s="55" t="s">
        <v>1644</v>
      </c>
      <c r="T2347" s="55" t="s">
        <v>1644</v>
      </c>
      <c r="U2347" s="55" t="s">
        <v>4051</v>
      </c>
      <c r="V2347" s="55" t="s">
        <v>1881</v>
      </c>
      <c r="W2347" s="55" t="s">
        <v>1644</v>
      </c>
      <c r="X2347" s="56"/>
      <c r="Y2347" s="55" t="s">
        <v>1644</v>
      </c>
      <c r="Z2347" s="56"/>
      <c r="AA2347" s="55" t="s">
        <v>1644</v>
      </c>
      <c r="AB2347" s="59">
        <v>1</v>
      </c>
      <c r="AC2347" s="55" t="s">
        <v>1554</v>
      </c>
      <c r="AD2347" s="55" t="s">
        <v>1644</v>
      </c>
      <c r="AE2347" s="58">
        <v>0</v>
      </c>
      <c r="AF2347" s="55" t="s">
        <v>1644</v>
      </c>
      <c r="AG2347" s="55" t="s">
        <v>1644</v>
      </c>
      <c r="AH2347" s="55" t="s">
        <v>1644</v>
      </c>
      <c r="AI2347" s="55" t="s">
        <v>1644</v>
      </c>
      <c r="AJ2347" s="55" t="s">
        <v>1644</v>
      </c>
      <c r="AK2347" s="55" t="s">
        <v>1644</v>
      </c>
      <c r="AL2347" s="55" t="s">
        <v>1644</v>
      </c>
      <c r="AM2347" s="55" t="s">
        <v>3861</v>
      </c>
      <c r="AN2347" s="55" t="s">
        <v>1644</v>
      </c>
      <c r="AO2347" t="s">
        <v>4371</v>
      </c>
    </row>
    <row r="2348" spans="1:41" x14ac:dyDescent="0.25">
      <c r="A2348" s="56">
        <v>45838</v>
      </c>
      <c r="B2348" s="92" t="s">
        <v>3472</v>
      </c>
      <c r="C2348" s="55" t="s">
        <v>4355</v>
      </c>
      <c r="D2348" s="55" t="s">
        <v>3859</v>
      </c>
      <c r="E2348" s="55" t="s">
        <v>89</v>
      </c>
      <c r="F2348" s="55">
        <v>50900010</v>
      </c>
      <c r="G2348" s="55" t="s">
        <v>490</v>
      </c>
      <c r="H2348" s="55" t="s">
        <v>89</v>
      </c>
      <c r="I2348" s="57">
        <v>0</v>
      </c>
      <c r="J2348" s="57">
        <v>0</v>
      </c>
      <c r="K2348" s="55" t="s">
        <v>4354</v>
      </c>
      <c r="L2348" s="55" t="s">
        <v>1644</v>
      </c>
      <c r="M2348" s="55" t="s">
        <v>4355</v>
      </c>
      <c r="N2348" s="56">
        <v>45838</v>
      </c>
      <c r="O2348" s="55" t="s">
        <v>1644</v>
      </c>
      <c r="P2348" s="55" t="s">
        <v>329</v>
      </c>
      <c r="Q2348" s="55" t="s">
        <v>330</v>
      </c>
      <c r="R2348" s="55" t="s">
        <v>1644</v>
      </c>
      <c r="S2348" s="55" t="s">
        <v>1644</v>
      </c>
      <c r="T2348" s="55" t="s">
        <v>1644</v>
      </c>
      <c r="U2348" s="55" t="s">
        <v>4070</v>
      </c>
      <c r="V2348" s="55" t="s">
        <v>1881</v>
      </c>
      <c r="W2348" s="55" t="s">
        <v>1644</v>
      </c>
      <c r="X2348" s="56"/>
      <c r="Y2348" s="55" t="s">
        <v>1644</v>
      </c>
      <c r="Z2348" s="56"/>
      <c r="AA2348" s="55" t="s">
        <v>1644</v>
      </c>
      <c r="AB2348" s="59">
        <v>1</v>
      </c>
      <c r="AC2348" s="55" t="s">
        <v>1554</v>
      </c>
      <c r="AD2348" s="55" t="s">
        <v>1644</v>
      </c>
      <c r="AE2348" s="58">
        <v>0</v>
      </c>
      <c r="AF2348" s="55" t="s">
        <v>1644</v>
      </c>
      <c r="AG2348" s="55" t="s">
        <v>1644</v>
      </c>
      <c r="AH2348" s="55" t="s">
        <v>1644</v>
      </c>
      <c r="AI2348" s="55" t="s">
        <v>1644</v>
      </c>
      <c r="AJ2348" s="55" t="s">
        <v>1644</v>
      </c>
      <c r="AK2348" s="55" t="s">
        <v>1644</v>
      </c>
      <c r="AL2348" s="55" t="s">
        <v>1644</v>
      </c>
      <c r="AM2348" s="55" t="s">
        <v>3861</v>
      </c>
      <c r="AN2348" s="55" t="s">
        <v>1644</v>
      </c>
      <c r="AO2348" t="s">
        <v>3842</v>
      </c>
    </row>
    <row r="2349" spans="1:41" x14ac:dyDescent="0.25">
      <c r="A2349" s="56">
        <v>45838</v>
      </c>
      <c r="B2349" s="92" t="s">
        <v>3472</v>
      </c>
      <c r="C2349" s="55" t="s">
        <v>4355</v>
      </c>
      <c r="D2349" s="55" t="s">
        <v>3859</v>
      </c>
      <c r="E2349" s="55" t="s">
        <v>89</v>
      </c>
      <c r="F2349" s="55">
        <v>50900010</v>
      </c>
      <c r="G2349" s="55" t="s">
        <v>490</v>
      </c>
      <c r="H2349" s="55" t="s">
        <v>89</v>
      </c>
      <c r="I2349" s="57">
        <v>145.5</v>
      </c>
      <c r="J2349" s="57">
        <v>145.5</v>
      </c>
      <c r="K2349" s="55" t="s">
        <v>4354</v>
      </c>
      <c r="L2349" s="55" t="s">
        <v>1644</v>
      </c>
      <c r="M2349" s="55" t="s">
        <v>4355</v>
      </c>
      <c r="N2349" s="56">
        <v>45838</v>
      </c>
      <c r="O2349" s="55" t="s">
        <v>1644</v>
      </c>
      <c r="P2349" s="55" t="s">
        <v>329</v>
      </c>
      <c r="Q2349" s="55" t="s">
        <v>330</v>
      </c>
      <c r="R2349" s="55" t="s">
        <v>1644</v>
      </c>
      <c r="S2349" s="55" t="s">
        <v>1644</v>
      </c>
      <c r="T2349" s="55" t="s">
        <v>1644</v>
      </c>
      <c r="U2349" s="55" t="s">
        <v>4037</v>
      </c>
      <c r="V2349" s="55" t="s">
        <v>1881</v>
      </c>
      <c r="W2349" s="55" t="s">
        <v>1644</v>
      </c>
      <c r="X2349" s="56"/>
      <c r="Y2349" s="55" t="s">
        <v>1644</v>
      </c>
      <c r="Z2349" s="56"/>
      <c r="AA2349" s="55" t="s">
        <v>1644</v>
      </c>
      <c r="AB2349" s="59">
        <v>2327915</v>
      </c>
      <c r="AC2349" s="55" t="s">
        <v>1554</v>
      </c>
      <c r="AD2349" s="55" t="s">
        <v>1644</v>
      </c>
      <c r="AE2349" s="58">
        <v>0</v>
      </c>
      <c r="AF2349" s="55" t="s">
        <v>1644</v>
      </c>
      <c r="AG2349" s="55" t="s">
        <v>1644</v>
      </c>
      <c r="AH2349" s="55" t="s">
        <v>1644</v>
      </c>
      <c r="AI2349" s="55" t="s">
        <v>1644</v>
      </c>
      <c r="AJ2349" s="55" t="s">
        <v>1644</v>
      </c>
      <c r="AK2349" s="55" t="s">
        <v>1644</v>
      </c>
      <c r="AL2349" s="55" t="s">
        <v>1644</v>
      </c>
      <c r="AM2349" s="55" t="s">
        <v>3861</v>
      </c>
      <c r="AN2349" s="55" t="s">
        <v>1644</v>
      </c>
      <c r="AO2349" t="s">
        <v>3842</v>
      </c>
    </row>
    <row r="2350" spans="1:41" x14ac:dyDescent="0.25">
      <c r="A2350" s="56">
        <v>45838</v>
      </c>
      <c r="B2350" s="92" t="s">
        <v>3472</v>
      </c>
      <c r="C2350" s="55" t="s">
        <v>4355</v>
      </c>
      <c r="D2350" s="55" t="s">
        <v>3859</v>
      </c>
      <c r="E2350" s="55" t="s">
        <v>89</v>
      </c>
      <c r="F2350" s="55">
        <v>50900010</v>
      </c>
      <c r="G2350" s="55" t="s">
        <v>490</v>
      </c>
      <c r="H2350" s="55" t="s">
        <v>89</v>
      </c>
      <c r="I2350" s="57">
        <v>0</v>
      </c>
      <c r="J2350" s="57">
        <v>0</v>
      </c>
      <c r="K2350" s="55" t="s">
        <v>4354</v>
      </c>
      <c r="L2350" s="55" t="s">
        <v>1644</v>
      </c>
      <c r="M2350" s="55" t="s">
        <v>4355</v>
      </c>
      <c r="N2350" s="56">
        <v>45838</v>
      </c>
      <c r="O2350" s="55" t="s">
        <v>1644</v>
      </c>
      <c r="P2350" s="55" t="s">
        <v>4042</v>
      </c>
      <c r="Q2350" s="55" t="s">
        <v>4043</v>
      </c>
      <c r="R2350" s="55" t="s">
        <v>1644</v>
      </c>
      <c r="S2350" s="55" t="s">
        <v>1644</v>
      </c>
      <c r="T2350" s="55" t="s">
        <v>1644</v>
      </c>
      <c r="U2350" s="55" t="s">
        <v>4099</v>
      </c>
      <c r="V2350" s="55" t="s">
        <v>1881</v>
      </c>
      <c r="W2350" s="55" t="s">
        <v>1644</v>
      </c>
      <c r="X2350" s="56"/>
      <c r="Y2350" s="55" t="s">
        <v>1644</v>
      </c>
      <c r="Z2350" s="56"/>
      <c r="AA2350" s="55" t="s">
        <v>1644</v>
      </c>
      <c r="AB2350" s="59">
        <v>1</v>
      </c>
      <c r="AC2350" s="55" t="s">
        <v>1554</v>
      </c>
      <c r="AD2350" s="55" t="s">
        <v>1644</v>
      </c>
      <c r="AE2350" s="58">
        <v>0</v>
      </c>
      <c r="AF2350" s="55" t="s">
        <v>1644</v>
      </c>
      <c r="AG2350" s="55" t="s">
        <v>1644</v>
      </c>
      <c r="AH2350" s="55" t="s">
        <v>1644</v>
      </c>
      <c r="AI2350" s="55" t="s">
        <v>1644</v>
      </c>
      <c r="AJ2350" s="55" t="s">
        <v>1644</v>
      </c>
      <c r="AK2350" s="55" t="s">
        <v>1644</v>
      </c>
      <c r="AL2350" s="55" t="s">
        <v>1644</v>
      </c>
      <c r="AM2350" s="55" t="s">
        <v>3861</v>
      </c>
      <c r="AN2350" s="55" t="s">
        <v>1644</v>
      </c>
      <c r="AO2350" t="s">
        <v>4371</v>
      </c>
    </row>
    <row r="2351" spans="1:41" x14ac:dyDescent="0.25">
      <c r="A2351" s="56">
        <v>45838</v>
      </c>
      <c r="B2351" s="92" t="s">
        <v>3472</v>
      </c>
      <c r="C2351" s="55" t="s">
        <v>4355</v>
      </c>
      <c r="D2351" s="55" t="s">
        <v>3859</v>
      </c>
      <c r="E2351" s="55" t="s">
        <v>89</v>
      </c>
      <c r="F2351" s="55">
        <v>50900010</v>
      </c>
      <c r="G2351" s="55" t="s">
        <v>490</v>
      </c>
      <c r="H2351" s="55" t="s">
        <v>89</v>
      </c>
      <c r="I2351" s="57">
        <v>0</v>
      </c>
      <c r="J2351" s="57">
        <v>0</v>
      </c>
      <c r="K2351" s="55" t="s">
        <v>4354</v>
      </c>
      <c r="L2351" s="55" t="s">
        <v>1644</v>
      </c>
      <c r="M2351" s="55" t="s">
        <v>4355</v>
      </c>
      <c r="N2351" s="56">
        <v>45838</v>
      </c>
      <c r="O2351" s="55" t="s">
        <v>1644</v>
      </c>
      <c r="P2351" s="55" t="s">
        <v>4042</v>
      </c>
      <c r="Q2351" s="55" t="s">
        <v>4043</v>
      </c>
      <c r="R2351" s="55" t="s">
        <v>1644</v>
      </c>
      <c r="S2351" s="55" t="s">
        <v>1644</v>
      </c>
      <c r="T2351" s="55" t="s">
        <v>1644</v>
      </c>
      <c r="U2351" s="55" t="s">
        <v>4093</v>
      </c>
      <c r="V2351" s="55" t="s">
        <v>1881</v>
      </c>
      <c r="W2351" s="55" t="s">
        <v>1644</v>
      </c>
      <c r="X2351" s="56"/>
      <c r="Y2351" s="55" t="s">
        <v>1644</v>
      </c>
      <c r="Z2351" s="56"/>
      <c r="AA2351" s="55" t="s">
        <v>1644</v>
      </c>
      <c r="AB2351" s="59">
        <v>1</v>
      </c>
      <c r="AC2351" s="55" t="s">
        <v>1554</v>
      </c>
      <c r="AD2351" s="55" t="s">
        <v>1644</v>
      </c>
      <c r="AE2351" s="58">
        <v>0</v>
      </c>
      <c r="AF2351" s="55" t="s">
        <v>1644</v>
      </c>
      <c r="AG2351" s="55" t="s">
        <v>1644</v>
      </c>
      <c r="AH2351" s="55" t="s">
        <v>1644</v>
      </c>
      <c r="AI2351" s="55" t="s">
        <v>1644</v>
      </c>
      <c r="AJ2351" s="55" t="s">
        <v>1644</v>
      </c>
      <c r="AK2351" s="55" t="s">
        <v>1644</v>
      </c>
      <c r="AL2351" s="55" t="s">
        <v>1644</v>
      </c>
      <c r="AM2351" s="55" t="s">
        <v>3861</v>
      </c>
      <c r="AN2351" s="55" t="s">
        <v>1644</v>
      </c>
      <c r="AO2351" t="s">
        <v>4371</v>
      </c>
    </row>
    <row r="2352" spans="1:41" x14ac:dyDescent="0.25">
      <c r="A2352" s="56">
        <v>45838</v>
      </c>
      <c r="B2352" s="92" t="s">
        <v>3472</v>
      </c>
      <c r="C2352" s="55" t="s">
        <v>4355</v>
      </c>
      <c r="D2352" s="55" t="s">
        <v>3859</v>
      </c>
      <c r="E2352" s="55" t="s">
        <v>89</v>
      </c>
      <c r="F2352" s="55">
        <v>50900010</v>
      </c>
      <c r="G2352" s="55" t="s">
        <v>490</v>
      </c>
      <c r="H2352" s="55" t="s">
        <v>89</v>
      </c>
      <c r="I2352" s="57">
        <v>550.91</v>
      </c>
      <c r="J2352" s="57">
        <v>550.91</v>
      </c>
      <c r="K2352" s="55" t="s">
        <v>4354</v>
      </c>
      <c r="L2352" s="55" t="s">
        <v>1644</v>
      </c>
      <c r="M2352" s="55" t="s">
        <v>4355</v>
      </c>
      <c r="N2352" s="56">
        <v>45838</v>
      </c>
      <c r="O2352" s="55" t="s">
        <v>1644</v>
      </c>
      <c r="P2352" s="55" t="s">
        <v>329</v>
      </c>
      <c r="Q2352" s="55" t="s">
        <v>330</v>
      </c>
      <c r="R2352" s="55" t="s">
        <v>1644</v>
      </c>
      <c r="S2352" s="55" t="s">
        <v>1644</v>
      </c>
      <c r="T2352" s="55" t="s">
        <v>1644</v>
      </c>
      <c r="U2352" s="55" t="s">
        <v>4064</v>
      </c>
      <c r="V2352" s="55" t="s">
        <v>1881</v>
      </c>
      <c r="W2352" s="55" t="s">
        <v>1644</v>
      </c>
      <c r="X2352" s="56"/>
      <c r="Y2352" s="55" t="s">
        <v>1644</v>
      </c>
      <c r="Z2352" s="56"/>
      <c r="AA2352" s="55" t="s">
        <v>1644</v>
      </c>
      <c r="AB2352" s="59">
        <v>7991515</v>
      </c>
      <c r="AC2352" s="55" t="s">
        <v>1554</v>
      </c>
      <c r="AD2352" s="55" t="s">
        <v>1644</v>
      </c>
      <c r="AE2352" s="58">
        <v>0</v>
      </c>
      <c r="AF2352" s="55" t="s">
        <v>1644</v>
      </c>
      <c r="AG2352" s="55" t="s">
        <v>1644</v>
      </c>
      <c r="AH2352" s="55" t="s">
        <v>1644</v>
      </c>
      <c r="AI2352" s="55" t="s">
        <v>1644</v>
      </c>
      <c r="AJ2352" s="55" t="s">
        <v>1644</v>
      </c>
      <c r="AK2352" s="55" t="s">
        <v>1644</v>
      </c>
      <c r="AL2352" s="55" t="s">
        <v>1644</v>
      </c>
      <c r="AM2352" s="55" t="s">
        <v>3861</v>
      </c>
      <c r="AN2352" s="55" t="s">
        <v>1644</v>
      </c>
      <c r="AO2352" t="s">
        <v>3842</v>
      </c>
    </row>
    <row r="2353" spans="1:41" x14ac:dyDescent="0.25">
      <c r="A2353" s="56">
        <v>45838</v>
      </c>
      <c r="B2353" s="92" t="s">
        <v>3472</v>
      </c>
      <c r="C2353" s="55" t="s">
        <v>4355</v>
      </c>
      <c r="D2353" s="55" t="s">
        <v>3859</v>
      </c>
      <c r="E2353" s="55" t="s">
        <v>89</v>
      </c>
      <c r="F2353" s="55">
        <v>50900010</v>
      </c>
      <c r="G2353" s="55" t="s">
        <v>490</v>
      </c>
      <c r="H2353" s="55" t="s">
        <v>89</v>
      </c>
      <c r="I2353" s="57">
        <v>0</v>
      </c>
      <c r="J2353" s="57">
        <v>0</v>
      </c>
      <c r="K2353" s="55" t="s">
        <v>4354</v>
      </c>
      <c r="L2353" s="55" t="s">
        <v>1644</v>
      </c>
      <c r="M2353" s="55" t="s">
        <v>4355</v>
      </c>
      <c r="N2353" s="56">
        <v>45838</v>
      </c>
      <c r="O2353" s="55" t="s">
        <v>1644</v>
      </c>
      <c r="P2353" s="55" t="s">
        <v>329</v>
      </c>
      <c r="Q2353" s="55" t="s">
        <v>330</v>
      </c>
      <c r="R2353" s="55" t="s">
        <v>1644</v>
      </c>
      <c r="S2353" s="55" t="s">
        <v>1644</v>
      </c>
      <c r="T2353" s="55" t="s">
        <v>1644</v>
      </c>
      <c r="U2353" s="55" t="s">
        <v>4048</v>
      </c>
      <c r="V2353" s="55" t="s">
        <v>1881</v>
      </c>
      <c r="W2353" s="55" t="s">
        <v>1644</v>
      </c>
      <c r="X2353" s="56"/>
      <c r="Y2353" s="55" t="s">
        <v>1644</v>
      </c>
      <c r="Z2353" s="56"/>
      <c r="AA2353" s="55" t="s">
        <v>1644</v>
      </c>
      <c r="AB2353" s="59">
        <v>1</v>
      </c>
      <c r="AC2353" s="55" t="s">
        <v>1554</v>
      </c>
      <c r="AD2353" s="55" t="s">
        <v>1644</v>
      </c>
      <c r="AE2353" s="58">
        <v>0</v>
      </c>
      <c r="AF2353" s="55" t="s">
        <v>1644</v>
      </c>
      <c r="AG2353" s="55" t="s">
        <v>1644</v>
      </c>
      <c r="AH2353" s="55" t="s">
        <v>1644</v>
      </c>
      <c r="AI2353" s="55" t="s">
        <v>1644</v>
      </c>
      <c r="AJ2353" s="55" t="s">
        <v>1644</v>
      </c>
      <c r="AK2353" s="55" t="s">
        <v>1644</v>
      </c>
      <c r="AL2353" s="55" t="s">
        <v>1644</v>
      </c>
      <c r="AM2353" s="55" t="s">
        <v>3861</v>
      </c>
      <c r="AN2353" s="55" t="s">
        <v>1644</v>
      </c>
      <c r="AO2353" t="s">
        <v>3842</v>
      </c>
    </row>
    <row r="2354" spans="1:41" x14ac:dyDescent="0.25">
      <c r="A2354" s="56">
        <v>45838</v>
      </c>
      <c r="B2354" s="92" t="s">
        <v>3472</v>
      </c>
      <c r="C2354" s="55" t="s">
        <v>4355</v>
      </c>
      <c r="D2354" s="55" t="s">
        <v>3859</v>
      </c>
      <c r="E2354" s="55" t="s">
        <v>89</v>
      </c>
      <c r="F2354" s="55">
        <v>50900010</v>
      </c>
      <c r="G2354" s="55" t="s">
        <v>490</v>
      </c>
      <c r="H2354" s="55" t="s">
        <v>89</v>
      </c>
      <c r="I2354" s="57">
        <v>0</v>
      </c>
      <c r="J2354" s="57">
        <v>0</v>
      </c>
      <c r="K2354" s="55" t="s">
        <v>4354</v>
      </c>
      <c r="L2354" s="55" t="s">
        <v>1644</v>
      </c>
      <c r="M2354" s="55" t="s">
        <v>4355</v>
      </c>
      <c r="N2354" s="56">
        <v>45838</v>
      </c>
      <c r="O2354" s="55" t="s">
        <v>1644</v>
      </c>
      <c r="P2354" s="55" t="s">
        <v>4042</v>
      </c>
      <c r="Q2354" s="55" t="s">
        <v>4043</v>
      </c>
      <c r="R2354" s="55" t="s">
        <v>1644</v>
      </c>
      <c r="S2354" s="55" t="s">
        <v>1644</v>
      </c>
      <c r="T2354" s="55" t="s">
        <v>1644</v>
      </c>
      <c r="U2354" s="55" t="s">
        <v>4059</v>
      </c>
      <c r="V2354" s="55" t="s">
        <v>1881</v>
      </c>
      <c r="W2354" s="55" t="s">
        <v>1644</v>
      </c>
      <c r="X2354" s="56"/>
      <c r="Y2354" s="55" t="s">
        <v>1644</v>
      </c>
      <c r="Z2354" s="56"/>
      <c r="AA2354" s="55" t="s">
        <v>1644</v>
      </c>
      <c r="AB2354" s="59">
        <v>1</v>
      </c>
      <c r="AC2354" s="55" t="s">
        <v>1554</v>
      </c>
      <c r="AD2354" s="55" t="s">
        <v>1644</v>
      </c>
      <c r="AE2354" s="58">
        <v>0</v>
      </c>
      <c r="AF2354" s="55" t="s">
        <v>1644</v>
      </c>
      <c r="AG2354" s="55" t="s">
        <v>1644</v>
      </c>
      <c r="AH2354" s="55" t="s">
        <v>1644</v>
      </c>
      <c r="AI2354" s="55" t="s">
        <v>1644</v>
      </c>
      <c r="AJ2354" s="55" t="s">
        <v>1644</v>
      </c>
      <c r="AK2354" s="55" t="s">
        <v>1644</v>
      </c>
      <c r="AL2354" s="55" t="s">
        <v>1644</v>
      </c>
      <c r="AM2354" s="55" t="s">
        <v>3861</v>
      </c>
      <c r="AN2354" s="55" t="s">
        <v>1644</v>
      </c>
      <c r="AO2354" t="s">
        <v>4371</v>
      </c>
    </row>
    <row r="2355" spans="1:41" x14ac:dyDescent="0.25">
      <c r="A2355" s="56">
        <v>45838</v>
      </c>
      <c r="B2355" s="92" t="s">
        <v>3472</v>
      </c>
      <c r="C2355" s="55" t="s">
        <v>4355</v>
      </c>
      <c r="D2355" s="55" t="s">
        <v>3859</v>
      </c>
      <c r="E2355" s="55" t="s">
        <v>89</v>
      </c>
      <c r="F2355" s="55">
        <v>50900020</v>
      </c>
      <c r="G2355" s="55" t="s">
        <v>492</v>
      </c>
      <c r="H2355" s="55" t="s">
        <v>89</v>
      </c>
      <c r="I2355" s="57">
        <v>1062.8699999999999</v>
      </c>
      <c r="J2355" s="57">
        <v>1062.8699999999999</v>
      </c>
      <c r="K2355" s="55" t="s">
        <v>4354</v>
      </c>
      <c r="L2355" s="55" t="s">
        <v>1644</v>
      </c>
      <c r="M2355" s="55" t="s">
        <v>4355</v>
      </c>
      <c r="N2355" s="56">
        <v>45838</v>
      </c>
      <c r="O2355" s="55" t="s">
        <v>1644</v>
      </c>
      <c r="P2355" s="55" t="s">
        <v>329</v>
      </c>
      <c r="Q2355" s="55" t="s">
        <v>330</v>
      </c>
      <c r="R2355" s="55" t="s">
        <v>1644</v>
      </c>
      <c r="S2355" s="55" t="s">
        <v>1644</v>
      </c>
      <c r="T2355" s="55" t="s">
        <v>1644</v>
      </c>
      <c r="U2355" s="55" t="s">
        <v>4090</v>
      </c>
      <c r="V2355" s="55" t="s">
        <v>1881</v>
      </c>
      <c r="W2355" s="55" t="s">
        <v>1644</v>
      </c>
      <c r="X2355" s="56"/>
      <c r="Y2355" s="55" t="s">
        <v>1644</v>
      </c>
      <c r="Z2355" s="56"/>
      <c r="AA2355" s="55" t="s">
        <v>1644</v>
      </c>
      <c r="AB2355" s="59">
        <v>17126069</v>
      </c>
      <c r="AC2355" s="55" t="s">
        <v>1554</v>
      </c>
      <c r="AD2355" s="55" t="s">
        <v>1644</v>
      </c>
      <c r="AE2355" s="58">
        <v>0</v>
      </c>
      <c r="AF2355" s="55" t="s">
        <v>1644</v>
      </c>
      <c r="AG2355" s="55" t="s">
        <v>1644</v>
      </c>
      <c r="AH2355" s="55" t="s">
        <v>1644</v>
      </c>
      <c r="AI2355" s="55" t="s">
        <v>1644</v>
      </c>
      <c r="AJ2355" s="55" t="s">
        <v>1644</v>
      </c>
      <c r="AK2355" s="55" t="s">
        <v>1644</v>
      </c>
      <c r="AL2355" s="55" t="s">
        <v>1644</v>
      </c>
      <c r="AM2355" s="55" t="s">
        <v>3861</v>
      </c>
      <c r="AN2355" s="55" t="s">
        <v>1644</v>
      </c>
      <c r="AO2355" t="s">
        <v>3842</v>
      </c>
    </row>
    <row r="2356" spans="1:41" x14ac:dyDescent="0.25">
      <c r="A2356" s="56">
        <v>45838</v>
      </c>
      <c r="B2356" s="92" t="s">
        <v>3472</v>
      </c>
      <c r="C2356" s="55" t="s">
        <v>4355</v>
      </c>
      <c r="D2356" s="55" t="s">
        <v>3859</v>
      </c>
      <c r="E2356" s="55" t="s">
        <v>89</v>
      </c>
      <c r="F2356" s="55">
        <v>50900010</v>
      </c>
      <c r="G2356" s="55" t="s">
        <v>490</v>
      </c>
      <c r="H2356" s="55" t="s">
        <v>89</v>
      </c>
      <c r="I2356" s="57">
        <v>0</v>
      </c>
      <c r="J2356" s="57">
        <v>0</v>
      </c>
      <c r="K2356" s="55" t="s">
        <v>4354</v>
      </c>
      <c r="L2356" s="55" t="s">
        <v>1644</v>
      </c>
      <c r="M2356" s="55" t="s">
        <v>4355</v>
      </c>
      <c r="N2356" s="56">
        <v>45838</v>
      </c>
      <c r="O2356" s="55" t="s">
        <v>1644</v>
      </c>
      <c r="P2356" s="55" t="s">
        <v>4042</v>
      </c>
      <c r="Q2356" s="55" t="s">
        <v>4043</v>
      </c>
      <c r="R2356" s="55" t="s">
        <v>1644</v>
      </c>
      <c r="S2356" s="55" t="s">
        <v>1644</v>
      </c>
      <c r="T2356" s="55" t="s">
        <v>1644</v>
      </c>
      <c r="U2356" s="55" t="s">
        <v>4044</v>
      </c>
      <c r="V2356" s="55" t="s">
        <v>1881</v>
      </c>
      <c r="W2356" s="55" t="s">
        <v>1644</v>
      </c>
      <c r="X2356" s="56"/>
      <c r="Y2356" s="55" t="s">
        <v>1644</v>
      </c>
      <c r="Z2356" s="56"/>
      <c r="AA2356" s="55" t="s">
        <v>1644</v>
      </c>
      <c r="AB2356" s="59">
        <v>1</v>
      </c>
      <c r="AC2356" s="55" t="s">
        <v>1554</v>
      </c>
      <c r="AD2356" s="55" t="s">
        <v>1644</v>
      </c>
      <c r="AE2356" s="58">
        <v>0</v>
      </c>
      <c r="AF2356" s="55" t="s">
        <v>1644</v>
      </c>
      <c r="AG2356" s="55" t="s">
        <v>1644</v>
      </c>
      <c r="AH2356" s="55" t="s">
        <v>1644</v>
      </c>
      <c r="AI2356" s="55" t="s">
        <v>1644</v>
      </c>
      <c r="AJ2356" s="55" t="s">
        <v>1644</v>
      </c>
      <c r="AK2356" s="55" t="s">
        <v>1644</v>
      </c>
      <c r="AL2356" s="55" t="s">
        <v>1644</v>
      </c>
      <c r="AM2356" s="55" t="s">
        <v>3861</v>
      </c>
      <c r="AN2356" s="55" t="s">
        <v>1644</v>
      </c>
      <c r="AO2356" t="s">
        <v>4371</v>
      </c>
    </row>
    <row r="2357" spans="1:41" x14ac:dyDescent="0.25">
      <c r="A2357" s="56">
        <v>45838</v>
      </c>
      <c r="B2357" s="92" t="s">
        <v>3472</v>
      </c>
      <c r="C2357" s="55" t="s">
        <v>4355</v>
      </c>
      <c r="D2357" s="55" t="s">
        <v>3859</v>
      </c>
      <c r="E2357" s="55" t="s">
        <v>89</v>
      </c>
      <c r="F2357" s="55">
        <v>50900010</v>
      </c>
      <c r="G2357" s="55" t="s">
        <v>490</v>
      </c>
      <c r="H2357" s="55" t="s">
        <v>89</v>
      </c>
      <c r="I2357" s="57">
        <v>139.72999999999999</v>
      </c>
      <c r="J2357" s="57">
        <v>139.72999999999999</v>
      </c>
      <c r="K2357" s="55" t="s">
        <v>4354</v>
      </c>
      <c r="L2357" s="55" t="s">
        <v>1644</v>
      </c>
      <c r="M2357" s="55" t="s">
        <v>4355</v>
      </c>
      <c r="N2357" s="56">
        <v>45838</v>
      </c>
      <c r="O2357" s="55" t="s">
        <v>1644</v>
      </c>
      <c r="P2357" s="55" t="s">
        <v>329</v>
      </c>
      <c r="Q2357" s="55" t="s">
        <v>330</v>
      </c>
      <c r="R2357" s="55" t="s">
        <v>1644</v>
      </c>
      <c r="S2357" s="55" t="s">
        <v>1644</v>
      </c>
      <c r="T2357" s="55" t="s">
        <v>1644</v>
      </c>
      <c r="U2357" s="55" t="s">
        <v>4086</v>
      </c>
      <c r="V2357" s="55" t="s">
        <v>1881</v>
      </c>
      <c r="W2357" s="55" t="s">
        <v>1644</v>
      </c>
      <c r="X2357" s="56"/>
      <c r="Y2357" s="55" t="s">
        <v>1644</v>
      </c>
      <c r="Z2357" s="56"/>
      <c r="AA2357" s="55" t="s">
        <v>1644</v>
      </c>
      <c r="AB2357" s="59">
        <v>2235680</v>
      </c>
      <c r="AC2357" s="55" t="s">
        <v>1554</v>
      </c>
      <c r="AD2357" s="55" t="s">
        <v>1644</v>
      </c>
      <c r="AE2357" s="58">
        <v>0</v>
      </c>
      <c r="AF2357" s="55" t="s">
        <v>1644</v>
      </c>
      <c r="AG2357" s="55" t="s">
        <v>1644</v>
      </c>
      <c r="AH2357" s="55" t="s">
        <v>1644</v>
      </c>
      <c r="AI2357" s="55" t="s">
        <v>1644</v>
      </c>
      <c r="AJ2357" s="55" t="s">
        <v>1644</v>
      </c>
      <c r="AK2357" s="55" t="s">
        <v>1644</v>
      </c>
      <c r="AL2357" s="55" t="s">
        <v>1644</v>
      </c>
      <c r="AM2357" s="55" t="s">
        <v>3861</v>
      </c>
      <c r="AN2357" s="55" t="s">
        <v>1644</v>
      </c>
      <c r="AO2357" t="s">
        <v>3842</v>
      </c>
    </row>
    <row r="2358" spans="1:41" x14ac:dyDescent="0.25">
      <c r="A2358" s="56">
        <v>45838</v>
      </c>
      <c r="B2358" s="92" t="s">
        <v>3472</v>
      </c>
      <c r="C2358" s="55" t="s">
        <v>4355</v>
      </c>
      <c r="D2358" s="55" t="s">
        <v>3859</v>
      </c>
      <c r="E2358" s="55" t="s">
        <v>89</v>
      </c>
      <c r="F2358" s="55">
        <v>50900010</v>
      </c>
      <c r="G2358" s="55" t="s">
        <v>490</v>
      </c>
      <c r="H2358" s="55" t="s">
        <v>89</v>
      </c>
      <c r="I2358" s="57">
        <v>0</v>
      </c>
      <c r="J2358" s="57">
        <v>0</v>
      </c>
      <c r="K2358" s="55" t="s">
        <v>4354</v>
      </c>
      <c r="L2358" s="55" t="s">
        <v>1644</v>
      </c>
      <c r="M2358" s="55" t="s">
        <v>4355</v>
      </c>
      <c r="N2358" s="56">
        <v>45838</v>
      </c>
      <c r="O2358" s="55" t="s">
        <v>1644</v>
      </c>
      <c r="P2358" s="55" t="s">
        <v>329</v>
      </c>
      <c r="Q2358" s="55" t="s">
        <v>330</v>
      </c>
      <c r="R2358" s="55" t="s">
        <v>1644</v>
      </c>
      <c r="S2358" s="55" t="s">
        <v>1644</v>
      </c>
      <c r="T2358" s="55" t="s">
        <v>1644</v>
      </c>
      <c r="U2358" s="55" t="s">
        <v>4065</v>
      </c>
      <c r="V2358" s="55" t="s">
        <v>1881</v>
      </c>
      <c r="W2358" s="55" t="s">
        <v>1644</v>
      </c>
      <c r="X2358" s="56"/>
      <c r="Y2358" s="55" t="s">
        <v>1644</v>
      </c>
      <c r="Z2358" s="56"/>
      <c r="AA2358" s="55" t="s">
        <v>1644</v>
      </c>
      <c r="AB2358" s="59">
        <v>1</v>
      </c>
      <c r="AC2358" s="55" t="s">
        <v>1554</v>
      </c>
      <c r="AD2358" s="55" t="s">
        <v>1644</v>
      </c>
      <c r="AE2358" s="58">
        <v>0</v>
      </c>
      <c r="AF2358" s="55" t="s">
        <v>1644</v>
      </c>
      <c r="AG2358" s="55" t="s">
        <v>1644</v>
      </c>
      <c r="AH2358" s="55" t="s">
        <v>1644</v>
      </c>
      <c r="AI2358" s="55" t="s">
        <v>1644</v>
      </c>
      <c r="AJ2358" s="55" t="s">
        <v>1644</v>
      </c>
      <c r="AK2358" s="55" t="s">
        <v>1644</v>
      </c>
      <c r="AL2358" s="55" t="s">
        <v>1644</v>
      </c>
      <c r="AM2358" s="55" t="s">
        <v>3861</v>
      </c>
      <c r="AN2358" s="55" t="s">
        <v>1644</v>
      </c>
      <c r="AO2358" t="s">
        <v>3842</v>
      </c>
    </row>
    <row r="2359" spans="1:41" x14ac:dyDescent="0.25">
      <c r="A2359" s="56">
        <v>45838</v>
      </c>
      <c r="B2359" s="92" t="s">
        <v>3472</v>
      </c>
      <c r="C2359" s="55" t="s">
        <v>4355</v>
      </c>
      <c r="D2359" s="55" t="s">
        <v>3859</v>
      </c>
      <c r="E2359" s="55" t="s">
        <v>89</v>
      </c>
      <c r="F2359" s="55">
        <v>50900010</v>
      </c>
      <c r="G2359" s="55" t="s">
        <v>490</v>
      </c>
      <c r="H2359" s="55" t="s">
        <v>89</v>
      </c>
      <c r="I2359" s="57">
        <v>0</v>
      </c>
      <c r="J2359" s="57">
        <v>0</v>
      </c>
      <c r="K2359" s="55" t="s">
        <v>4354</v>
      </c>
      <c r="L2359" s="55" t="s">
        <v>1644</v>
      </c>
      <c r="M2359" s="55" t="s">
        <v>4355</v>
      </c>
      <c r="N2359" s="56">
        <v>45838</v>
      </c>
      <c r="O2359" s="55" t="s">
        <v>1644</v>
      </c>
      <c r="P2359" s="55" t="s">
        <v>329</v>
      </c>
      <c r="Q2359" s="55" t="s">
        <v>330</v>
      </c>
      <c r="R2359" s="55" t="s">
        <v>1644</v>
      </c>
      <c r="S2359" s="55" t="s">
        <v>1644</v>
      </c>
      <c r="T2359" s="55" t="s">
        <v>1644</v>
      </c>
      <c r="U2359" s="55" t="s">
        <v>4098</v>
      </c>
      <c r="V2359" s="55" t="s">
        <v>1881</v>
      </c>
      <c r="W2359" s="55" t="s">
        <v>1644</v>
      </c>
      <c r="X2359" s="56"/>
      <c r="Y2359" s="55" t="s">
        <v>1644</v>
      </c>
      <c r="Z2359" s="56"/>
      <c r="AA2359" s="55" t="s">
        <v>1644</v>
      </c>
      <c r="AB2359" s="59">
        <v>1</v>
      </c>
      <c r="AC2359" s="55" t="s">
        <v>1554</v>
      </c>
      <c r="AD2359" s="55" t="s">
        <v>1644</v>
      </c>
      <c r="AE2359" s="58">
        <v>0</v>
      </c>
      <c r="AF2359" s="55" t="s">
        <v>1644</v>
      </c>
      <c r="AG2359" s="55" t="s">
        <v>1644</v>
      </c>
      <c r="AH2359" s="55" t="s">
        <v>1644</v>
      </c>
      <c r="AI2359" s="55" t="s">
        <v>1644</v>
      </c>
      <c r="AJ2359" s="55" t="s">
        <v>1644</v>
      </c>
      <c r="AK2359" s="55" t="s">
        <v>1644</v>
      </c>
      <c r="AL2359" s="55" t="s">
        <v>1644</v>
      </c>
      <c r="AM2359" s="55" t="s">
        <v>3861</v>
      </c>
      <c r="AN2359" s="55" t="s">
        <v>1644</v>
      </c>
      <c r="AO2359" t="s">
        <v>3842</v>
      </c>
    </row>
    <row r="2360" spans="1:41" x14ac:dyDescent="0.25">
      <c r="A2360" s="56">
        <v>45838</v>
      </c>
      <c r="B2360" s="92" t="s">
        <v>3472</v>
      </c>
      <c r="C2360" s="55" t="s">
        <v>4355</v>
      </c>
      <c r="D2360" s="55" t="s">
        <v>3859</v>
      </c>
      <c r="E2360" s="55" t="s">
        <v>89</v>
      </c>
      <c r="F2360" s="55">
        <v>50900010</v>
      </c>
      <c r="G2360" s="55" t="s">
        <v>490</v>
      </c>
      <c r="H2360" s="55" t="s">
        <v>89</v>
      </c>
      <c r="I2360" s="57">
        <v>0</v>
      </c>
      <c r="J2360" s="57">
        <v>0</v>
      </c>
      <c r="K2360" s="55" t="s">
        <v>4354</v>
      </c>
      <c r="L2360" s="55" t="s">
        <v>1644</v>
      </c>
      <c r="M2360" s="55" t="s">
        <v>4355</v>
      </c>
      <c r="N2360" s="56">
        <v>45838</v>
      </c>
      <c r="O2360" s="55" t="s">
        <v>1644</v>
      </c>
      <c r="P2360" s="55" t="s">
        <v>4042</v>
      </c>
      <c r="Q2360" s="55" t="s">
        <v>4043</v>
      </c>
      <c r="R2360" s="55" t="s">
        <v>1644</v>
      </c>
      <c r="S2360" s="55" t="s">
        <v>1644</v>
      </c>
      <c r="T2360" s="55" t="s">
        <v>1644</v>
      </c>
      <c r="U2360" s="55" t="s">
        <v>4114</v>
      </c>
      <c r="V2360" s="55" t="s">
        <v>1881</v>
      </c>
      <c r="W2360" s="55" t="s">
        <v>1644</v>
      </c>
      <c r="X2360" s="56"/>
      <c r="Y2360" s="55" t="s">
        <v>1644</v>
      </c>
      <c r="Z2360" s="56"/>
      <c r="AA2360" s="55" t="s">
        <v>1644</v>
      </c>
      <c r="AB2360" s="59">
        <v>1</v>
      </c>
      <c r="AC2360" s="55" t="s">
        <v>1554</v>
      </c>
      <c r="AD2360" s="55" t="s">
        <v>1644</v>
      </c>
      <c r="AE2360" s="58">
        <v>0</v>
      </c>
      <c r="AF2360" s="55" t="s">
        <v>1644</v>
      </c>
      <c r="AG2360" s="55" t="s">
        <v>1644</v>
      </c>
      <c r="AH2360" s="55" t="s">
        <v>1644</v>
      </c>
      <c r="AI2360" s="55" t="s">
        <v>1644</v>
      </c>
      <c r="AJ2360" s="55" t="s">
        <v>1644</v>
      </c>
      <c r="AK2360" s="55" t="s">
        <v>1644</v>
      </c>
      <c r="AL2360" s="55" t="s">
        <v>1644</v>
      </c>
      <c r="AM2360" s="55" t="s">
        <v>3861</v>
      </c>
      <c r="AN2360" s="55" t="s">
        <v>1644</v>
      </c>
      <c r="AO2360" t="s">
        <v>4371</v>
      </c>
    </row>
    <row r="2361" spans="1:41" x14ac:dyDescent="0.25">
      <c r="A2361" s="56">
        <v>45838</v>
      </c>
      <c r="B2361" s="92" t="s">
        <v>3472</v>
      </c>
      <c r="C2361" s="55" t="s">
        <v>4355</v>
      </c>
      <c r="D2361" s="55" t="s">
        <v>3859</v>
      </c>
      <c r="E2361" s="55" t="s">
        <v>89</v>
      </c>
      <c r="F2361" s="55">
        <v>50900010</v>
      </c>
      <c r="G2361" s="55" t="s">
        <v>490</v>
      </c>
      <c r="H2361" s="55" t="s">
        <v>89</v>
      </c>
      <c r="I2361" s="57">
        <v>0</v>
      </c>
      <c r="J2361" s="57">
        <v>0</v>
      </c>
      <c r="K2361" s="55" t="s">
        <v>4354</v>
      </c>
      <c r="L2361" s="55" t="s">
        <v>1644</v>
      </c>
      <c r="M2361" s="55" t="s">
        <v>4355</v>
      </c>
      <c r="N2361" s="56">
        <v>45838</v>
      </c>
      <c r="O2361" s="55" t="s">
        <v>1644</v>
      </c>
      <c r="P2361" s="55" t="s">
        <v>329</v>
      </c>
      <c r="Q2361" s="55" t="s">
        <v>330</v>
      </c>
      <c r="R2361" s="55" t="s">
        <v>1644</v>
      </c>
      <c r="S2361" s="55" t="s">
        <v>1644</v>
      </c>
      <c r="T2361" s="55" t="s">
        <v>1644</v>
      </c>
      <c r="U2361" s="55" t="s">
        <v>4101</v>
      </c>
      <c r="V2361" s="55" t="s">
        <v>1881</v>
      </c>
      <c r="W2361" s="55" t="s">
        <v>1644</v>
      </c>
      <c r="X2361" s="56"/>
      <c r="Y2361" s="55" t="s">
        <v>1644</v>
      </c>
      <c r="Z2361" s="56"/>
      <c r="AA2361" s="55" t="s">
        <v>1644</v>
      </c>
      <c r="AB2361" s="59">
        <v>1</v>
      </c>
      <c r="AC2361" s="55" t="s">
        <v>1554</v>
      </c>
      <c r="AD2361" s="55" t="s">
        <v>1644</v>
      </c>
      <c r="AE2361" s="58">
        <v>0</v>
      </c>
      <c r="AF2361" s="55" t="s">
        <v>1644</v>
      </c>
      <c r="AG2361" s="55" t="s">
        <v>1644</v>
      </c>
      <c r="AH2361" s="55" t="s">
        <v>1644</v>
      </c>
      <c r="AI2361" s="55" t="s">
        <v>1644</v>
      </c>
      <c r="AJ2361" s="55" t="s">
        <v>1644</v>
      </c>
      <c r="AK2361" s="55" t="s">
        <v>1644</v>
      </c>
      <c r="AL2361" s="55" t="s">
        <v>1644</v>
      </c>
      <c r="AM2361" s="55" t="s">
        <v>3861</v>
      </c>
      <c r="AN2361" s="55" t="s">
        <v>1644</v>
      </c>
      <c r="AO2361" t="s">
        <v>3842</v>
      </c>
    </row>
    <row r="2362" spans="1:41" x14ac:dyDescent="0.25">
      <c r="A2362" s="56">
        <v>45838</v>
      </c>
      <c r="B2362" s="92" t="s">
        <v>3472</v>
      </c>
      <c r="C2362" s="55" t="s">
        <v>4355</v>
      </c>
      <c r="D2362" s="55" t="s">
        <v>3859</v>
      </c>
      <c r="E2362" s="55" t="s">
        <v>89</v>
      </c>
      <c r="F2362" s="55">
        <v>50900010</v>
      </c>
      <c r="G2362" s="55" t="s">
        <v>490</v>
      </c>
      <c r="H2362" s="55" t="s">
        <v>89</v>
      </c>
      <c r="I2362" s="57">
        <v>0</v>
      </c>
      <c r="J2362" s="57">
        <v>0</v>
      </c>
      <c r="K2362" s="55" t="s">
        <v>4354</v>
      </c>
      <c r="L2362" s="55" t="s">
        <v>1644</v>
      </c>
      <c r="M2362" s="55" t="s">
        <v>4355</v>
      </c>
      <c r="N2362" s="56">
        <v>45838</v>
      </c>
      <c r="O2362" s="55" t="s">
        <v>1644</v>
      </c>
      <c r="P2362" s="55" t="s">
        <v>4042</v>
      </c>
      <c r="Q2362" s="55" t="s">
        <v>4043</v>
      </c>
      <c r="R2362" s="55" t="s">
        <v>1644</v>
      </c>
      <c r="S2362" s="55" t="s">
        <v>1644</v>
      </c>
      <c r="T2362" s="55" t="s">
        <v>1644</v>
      </c>
      <c r="U2362" s="55" t="s">
        <v>4115</v>
      </c>
      <c r="V2362" s="55" t="s">
        <v>1881</v>
      </c>
      <c r="W2362" s="55" t="s">
        <v>1644</v>
      </c>
      <c r="X2362" s="56"/>
      <c r="Y2362" s="55" t="s">
        <v>1644</v>
      </c>
      <c r="Z2362" s="56"/>
      <c r="AA2362" s="55" t="s">
        <v>1644</v>
      </c>
      <c r="AB2362" s="59">
        <v>1</v>
      </c>
      <c r="AC2362" s="55" t="s">
        <v>1554</v>
      </c>
      <c r="AD2362" s="55" t="s">
        <v>1644</v>
      </c>
      <c r="AE2362" s="58">
        <v>0</v>
      </c>
      <c r="AF2362" s="55" t="s">
        <v>1644</v>
      </c>
      <c r="AG2362" s="55" t="s">
        <v>1644</v>
      </c>
      <c r="AH2362" s="55" t="s">
        <v>1644</v>
      </c>
      <c r="AI2362" s="55" t="s">
        <v>1644</v>
      </c>
      <c r="AJ2362" s="55" t="s">
        <v>1644</v>
      </c>
      <c r="AK2362" s="55" t="s">
        <v>1644</v>
      </c>
      <c r="AL2362" s="55" t="s">
        <v>1644</v>
      </c>
      <c r="AM2362" s="55" t="s">
        <v>3861</v>
      </c>
      <c r="AN2362" s="55" t="s">
        <v>1644</v>
      </c>
      <c r="AO2362" t="s">
        <v>4371</v>
      </c>
    </row>
    <row r="2363" spans="1:41" x14ac:dyDescent="0.25">
      <c r="A2363" s="56">
        <v>45838</v>
      </c>
      <c r="B2363" s="92" t="s">
        <v>3472</v>
      </c>
      <c r="C2363" s="55" t="s">
        <v>4355</v>
      </c>
      <c r="D2363" s="55" t="s">
        <v>3859</v>
      </c>
      <c r="E2363" s="55" t="s">
        <v>89</v>
      </c>
      <c r="F2363" s="55">
        <v>50900010</v>
      </c>
      <c r="G2363" s="55" t="s">
        <v>490</v>
      </c>
      <c r="H2363" s="55" t="s">
        <v>89</v>
      </c>
      <c r="I2363" s="57">
        <v>0.16</v>
      </c>
      <c r="J2363" s="57">
        <v>0.16</v>
      </c>
      <c r="K2363" s="55" t="s">
        <v>4354</v>
      </c>
      <c r="L2363" s="55" t="s">
        <v>1644</v>
      </c>
      <c r="M2363" s="55" t="s">
        <v>4355</v>
      </c>
      <c r="N2363" s="56">
        <v>45838</v>
      </c>
      <c r="O2363" s="55" t="s">
        <v>1644</v>
      </c>
      <c r="P2363" s="55" t="s">
        <v>329</v>
      </c>
      <c r="Q2363" s="55" t="s">
        <v>330</v>
      </c>
      <c r="R2363" s="55" t="s">
        <v>1644</v>
      </c>
      <c r="S2363" s="55" t="s">
        <v>1644</v>
      </c>
      <c r="T2363" s="55" t="s">
        <v>1644</v>
      </c>
      <c r="U2363" s="55" t="s">
        <v>4060</v>
      </c>
      <c r="V2363" s="55" t="s">
        <v>1718</v>
      </c>
      <c r="W2363" s="55" t="s">
        <v>1644</v>
      </c>
      <c r="X2363" s="56"/>
      <c r="Y2363" s="55" t="s">
        <v>1644</v>
      </c>
      <c r="Z2363" s="56"/>
      <c r="AA2363" s="55" t="s">
        <v>1644</v>
      </c>
      <c r="AB2363" s="59">
        <v>3142</v>
      </c>
      <c r="AC2363" s="55" t="s">
        <v>1554</v>
      </c>
      <c r="AD2363" s="55" t="s">
        <v>1644</v>
      </c>
      <c r="AE2363" s="58">
        <v>0</v>
      </c>
      <c r="AF2363" s="55" t="s">
        <v>1644</v>
      </c>
      <c r="AG2363" s="55" t="s">
        <v>1644</v>
      </c>
      <c r="AH2363" s="55" t="s">
        <v>1644</v>
      </c>
      <c r="AI2363" s="55" t="s">
        <v>1644</v>
      </c>
      <c r="AJ2363" s="55" t="s">
        <v>1644</v>
      </c>
      <c r="AK2363" s="55" t="s">
        <v>1644</v>
      </c>
      <c r="AL2363" s="55" t="s">
        <v>1644</v>
      </c>
      <c r="AM2363" s="55" t="s">
        <v>3861</v>
      </c>
      <c r="AN2363" s="55" t="s">
        <v>1644</v>
      </c>
      <c r="AO2363" t="s">
        <v>3842</v>
      </c>
    </row>
    <row r="2364" spans="1:41" x14ac:dyDescent="0.25">
      <c r="A2364" s="56">
        <v>45838</v>
      </c>
      <c r="B2364" s="92" t="s">
        <v>3472</v>
      </c>
      <c r="C2364" s="55" t="s">
        <v>4355</v>
      </c>
      <c r="D2364" s="55" t="s">
        <v>3859</v>
      </c>
      <c r="E2364" s="55" t="s">
        <v>89</v>
      </c>
      <c r="F2364" s="55">
        <v>50900010</v>
      </c>
      <c r="G2364" s="55" t="s">
        <v>490</v>
      </c>
      <c r="H2364" s="55" t="s">
        <v>89</v>
      </c>
      <c r="I2364" s="57">
        <v>0</v>
      </c>
      <c r="J2364" s="57">
        <v>0</v>
      </c>
      <c r="K2364" s="55" t="s">
        <v>4354</v>
      </c>
      <c r="L2364" s="55" t="s">
        <v>1644</v>
      </c>
      <c r="M2364" s="55" t="s">
        <v>4355</v>
      </c>
      <c r="N2364" s="56">
        <v>45838</v>
      </c>
      <c r="O2364" s="55" t="s">
        <v>1644</v>
      </c>
      <c r="P2364" s="55" t="s">
        <v>329</v>
      </c>
      <c r="Q2364" s="55" t="s">
        <v>330</v>
      </c>
      <c r="R2364" s="55" t="s">
        <v>1644</v>
      </c>
      <c r="S2364" s="55" t="s">
        <v>1644</v>
      </c>
      <c r="T2364" s="55" t="s">
        <v>1644</v>
      </c>
      <c r="U2364" s="55" t="s">
        <v>4088</v>
      </c>
      <c r="V2364" s="55" t="s">
        <v>1881</v>
      </c>
      <c r="W2364" s="55" t="s">
        <v>1644</v>
      </c>
      <c r="X2364" s="56"/>
      <c r="Y2364" s="55" t="s">
        <v>1644</v>
      </c>
      <c r="Z2364" s="56"/>
      <c r="AA2364" s="55" t="s">
        <v>1644</v>
      </c>
      <c r="AB2364" s="59">
        <v>1</v>
      </c>
      <c r="AC2364" s="55" t="s">
        <v>1554</v>
      </c>
      <c r="AD2364" s="55" t="s">
        <v>1644</v>
      </c>
      <c r="AE2364" s="58">
        <v>0</v>
      </c>
      <c r="AF2364" s="55" t="s">
        <v>1644</v>
      </c>
      <c r="AG2364" s="55" t="s">
        <v>1644</v>
      </c>
      <c r="AH2364" s="55" t="s">
        <v>1644</v>
      </c>
      <c r="AI2364" s="55" t="s">
        <v>1644</v>
      </c>
      <c r="AJ2364" s="55" t="s">
        <v>1644</v>
      </c>
      <c r="AK2364" s="55" t="s">
        <v>1644</v>
      </c>
      <c r="AL2364" s="55" t="s">
        <v>1644</v>
      </c>
      <c r="AM2364" s="55" t="s">
        <v>3861</v>
      </c>
      <c r="AN2364" s="55" t="s">
        <v>1644</v>
      </c>
      <c r="AO2364" t="s">
        <v>3842</v>
      </c>
    </row>
    <row r="2365" spans="1:41" x14ac:dyDescent="0.25">
      <c r="A2365" s="56">
        <v>45838</v>
      </c>
      <c r="B2365" s="92" t="s">
        <v>3472</v>
      </c>
      <c r="C2365" s="55" t="s">
        <v>4355</v>
      </c>
      <c r="D2365" s="55" t="s">
        <v>3859</v>
      </c>
      <c r="E2365" s="55" t="s">
        <v>89</v>
      </c>
      <c r="F2365" s="55">
        <v>50900010</v>
      </c>
      <c r="G2365" s="55" t="s">
        <v>490</v>
      </c>
      <c r="H2365" s="55" t="s">
        <v>89</v>
      </c>
      <c r="I2365" s="57">
        <v>530.66</v>
      </c>
      <c r="J2365" s="57">
        <v>530.66</v>
      </c>
      <c r="K2365" s="55" t="s">
        <v>4354</v>
      </c>
      <c r="L2365" s="55" t="s">
        <v>1644</v>
      </c>
      <c r="M2365" s="55" t="s">
        <v>4355</v>
      </c>
      <c r="N2365" s="56">
        <v>45838</v>
      </c>
      <c r="O2365" s="55" t="s">
        <v>1644</v>
      </c>
      <c r="P2365" s="55" t="s">
        <v>329</v>
      </c>
      <c r="Q2365" s="55" t="s">
        <v>330</v>
      </c>
      <c r="R2365" s="55" t="s">
        <v>1644</v>
      </c>
      <c r="S2365" s="55" t="s">
        <v>1644</v>
      </c>
      <c r="T2365" s="55" t="s">
        <v>1644</v>
      </c>
      <c r="U2365" s="55" t="s">
        <v>4055</v>
      </c>
      <c r="V2365" s="55" t="s">
        <v>1881</v>
      </c>
      <c r="W2365" s="55" t="s">
        <v>1644</v>
      </c>
      <c r="X2365" s="56"/>
      <c r="Y2365" s="55" t="s">
        <v>1644</v>
      </c>
      <c r="Z2365" s="56"/>
      <c r="AA2365" s="55" t="s">
        <v>1644</v>
      </c>
      <c r="AB2365" s="59">
        <v>8490525</v>
      </c>
      <c r="AC2365" s="55" t="s">
        <v>1554</v>
      </c>
      <c r="AD2365" s="55" t="s">
        <v>1644</v>
      </c>
      <c r="AE2365" s="58">
        <v>0</v>
      </c>
      <c r="AF2365" s="55" t="s">
        <v>1644</v>
      </c>
      <c r="AG2365" s="55" t="s">
        <v>1644</v>
      </c>
      <c r="AH2365" s="55" t="s">
        <v>1644</v>
      </c>
      <c r="AI2365" s="55" t="s">
        <v>1644</v>
      </c>
      <c r="AJ2365" s="55" t="s">
        <v>1644</v>
      </c>
      <c r="AK2365" s="55" t="s">
        <v>1644</v>
      </c>
      <c r="AL2365" s="55" t="s">
        <v>1644</v>
      </c>
      <c r="AM2365" s="55" t="s">
        <v>3861</v>
      </c>
      <c r="AN2365" s="55" t="s">
        <v>1644</v>
      </c>
      <c r="AO2365" t="s">
        <v>3842</v>
      </c>
    </row>
    <row r="2366" spans="1:41" x14ac:dyDescent="0.25">
      <c r="A2366" s="56">
        <v>45838</v>
      </c>
      <c r="B2366" s="92" t="s">
        <v>3472</v>
      </c>
      <c r="C2366" s="55" t="s">
        <v>4355</v>
      </c>
      <c r="D2366" s="55" t="s">
        <v>3859</v>
      </c>
      <c r="E2366" s="55" t="s">
        <v>89</v>
      </c>
      <c r="F2366" s="55">
        <v>50900010</v>
      </c>
      <c r="G2366" s="55" t="s">
        <v>490</v>
      </c>
      <c r="H2366" s="55" t="s">
        <v>89</v>
      </c>
      <c r="I2366" s="57">
        <v>0.26</v>
      </c>
      <c r="J2366" s="57">
        <v>0.26</v>
      </c>
      <c r="K2366" s="55" t="s">
        <v>4354</v>
      </c>
      <c r="L2366" s="55" t="s">
        <v>1644</v>
      </c>
      <c r="M2366" s="55" t="s">
        <v>4355</v>
      </c>
      <c r="N2366" s="56">
        <v>45838</v>
      </c>
      <c r="O2366" s="55" t="s">
        <v>1644</v>
      </c>
      <c r="P2366" s="55" t="s">
        <v>329</v>
      </c>
      <c r="Q2366" s="55" t="s">
        <v>330</v>
      </c>
      <c r="R2366" s="55" t="s">
        <v>1644</v>
      </c>
      <c r="S2366" s="55" t="s">
        <v>1644</v>
      </c>
      <c r="T2366" s="55" t="s">
        <v>1644</v>
      </c>
      <c r="U2366" s="55" t="s">
        <v>4094</v>
      </c>
      <c r="V2366" s="55" t="s">
        <v>1718</v>
      </c>
      <c r="W2366" s="55" t="s">
        <v>1644</v>
      </c>
      <c r="X2366" s="56"/>
      <c r="Y2366" s="55" t="s">
        <v>1644</v>
      </c>
      <c r="Z2366" s="56"/>
      <c r="AA2366" s="55" t="s">
        <v>1644</v>
      </c>
      <c r="AB2366" s="59">
        <v>5027</v>
      </c>
      <c r="AC2366" s="55" t="s">
        <v>1554</v>
      </c>
      <c r="AD2366" s="55" t="s">
        <v>1644</v>
      </c>
      <c r="AE2366" s="58">
        <v>0</v>
      </c>
      <c r="AF2366" s="55" t="s">
        <v>1644</v>
      </c>
      <c r="AG2366" s="55" t="s">
        <v>1644</v>
      </c>
      <c r="AH2366" s="55" t="s">
        <v>1644</v>
      </c>
      <c r="AI2366" s="55" t="s">
        <v>1644</v>
      </c>
      <c r="AJ2366" s="55" t="s">
        <v>1644</v>
      </c>
      <c r="AK2366" s="55" t="s">
        <v>1644</v>
      </c>
      <c r="AL2366" s="55" t="s">
        <v>1644</v>
      </c>
      <c r="AM2366" s="55" t="s">
        <v>3861</v>
      </c>
      <c r="AN2366" s="55" t="s">
        <v>1644</v>
      </c>
      <c r="AO2366" t="s">
        <v>3842</v>
      </c>
    </row>
    <row r="2367" spans="1:41" x14ac:dyDescent="0.25">
      <c r="A2367" s="56">
        <v>45838</v>
      </c>
      <c r="B2367" s="92" t="s">
        <v>3472</v>
      </c>
      <c r="C2367" s="55" t="s">
        <v>4355</v>
      </c>
      <c r="D2367" s="55" t="s">
        <v>3859</v>
      </c>
      <c r="E2367" s="55" t="s">
        <v>89</v>
      </c>
      <c r="F2367" s="55">
        <v>50900010</v>
      </c>
      <c r="G2367" s="55" t="s">
        <v>490</v>
      </c>
      <c r="H2367" s="55" t="s">
        <v>89</v>
      </c>
      <c r="I2367" s="57">
        <v>0</v>
      </c>
      <c r="J2367" s="57">
        <v>0</v>
      </c>
      <c r="K2367" s="55" t="s">
        <v>4354</v>
      </c>
      <c r="L2367" s="55" t="s">
        <v>1644</v>
      </c>
      <c r="M2367" s="55" t="s">
        <v>4355</v>
      </c>
      <c r="N2367" s="56">
        <v>45838</v>
      </c>
      <c r="O2367" s="55" t="s">
        <v>1644</v>
      </c>
      <c r="P2367" s="55" t="s">
        <v>4042</v>
      </c>
      <c r="Q2367" s="55" t="s">
        <v>4043</v>
      </c>
      <c r="R2367" s="55" t="s">
        <v>1644</v>
      </c>
      <c r="S2367" s="55" t="s">
        <v>1644</v>
      </c>
      <c r="T2367" s="55" t="s">
        <v>1644</v>
      </c>
      <c r="U2367" s="55" t="s">
        <v>4071</v>
      </c>
      <c r="V2367" s="55" t="s">
        <v>1881</v>
      </c>
      <c r="W2367" s="55" t="s">
        <v>1644</v>
      </c>
      <c r="X2367" s="56"/>
      <c r="Y2367" s="55" t="s">
        <v>1644</v>
      </c>
      <c r="Z2367" s="56"/>
      <c r="AA2367" s="55" t="s">
        <v>1644</v>
      </c>
      <c r="AB2367" s="59">
        <v>1</v>
      </c>
      <c r="AC2367" s="55" t="s">
        <v>1554</v>
      </c>
      <c r="AD2367" s="55" t="s">
        <v>1644</v>
      </c>
      <c r="AE2367" s="58">
        <v>0</v>
      </c>
      <c r="AF2367" s="55" t="s">
        <v>1644</v>
      </c>
      <c r="AG2367" s="55" t="s">
        <v>1644</v>
      </c>
      <c r="AH2367" s="55" t="s">
        <v>1644</v>
      </c>
      <c r="AI2367" s="55" t="s">
        <v>1644</v>
      </c>
      <c r="AJ2367" s="55" t="s">
        <v>1644</v>
      </c>
      <c r="AK2367" s="55" t="s">
        <v>1644</v>
      </c>
      <c r="AL2367" s="55" t="s">
        <v>1644</v>
      </c>
      <c r="AM2367" s="55" t="s">
        <v>3861</v>
      </c>
      <c r="AN2367" s="55" t="s">
        <v>1644</v>
      </c>
      <c r="AO2367" t="s">
        <v>4371</v>
      </c>
    </row>
    <row r="2368" spans="1:41" x14ac:dyDescent="0.25">
      <c r="A2368" s="56">
        <v>45838</v>
      </c>
      <c r="B2368" s="92" t="s">
        <v>3472</v>
      </c>
      <c r="C2368" s="55" t="s">
        <v>4355</v>
      </c>
      <c r="D2368" s="55" t="s">
        <v>3859</v>
      </c>
      <c r="E2368" s="55" t="s">
        <v>89</v>
      </c>
      <c r="F2368" s="55">
        <v>50900010</v>
      </c>
      <c r="G2368" s="55" t="s">
        <v>490</v>
      </c>
      <c r="H2368" s="55" t="s">
        <v>89</v>
      </c>
      <c r="I2368" s="57">
        <v>0</v>
      </c>
      <c r="J2368" s="57">
        <v>0</v>
      </c>
      <c r="K2368" s="55" t="s">
        <v>4354</v>
      </c>
      <c r="L2368" s="55" t="s">
        <v>1644</v>
      </c>
      <c r="M2368" s="55" t="s">
        <v>4355</v>
      </c>
      <c r="N2368" s="56">
        <v>45838</v>
      </c>
      <c r="O2368" s="55" t="s">
        <v>1644</v>
      </c>
      <c r="P2368" s="55" t="s">
        <v>4042</v>
      </c>
      <c r="Q2368" s="55" t="s">
        <v>4043</v>
      </c>
      <c r="R2368" s="55" t="s">
        <v>1644</v>
      </c>
      <c r="S2368" s="55" t="s">
        <v>1644</v>
      </c>
      <c r="T2368" s="55" t="s">
        <v>1644</v>
      </c>
      <c r="U2368" s="55" t="s">
        <v>4109</v>
      </c>
      <c r="V2368" s="55" t="s">
        <v>1881</v>
      </c>
      <c r="W2368" s="55" t="s">
        <v>1644</v>
      </c>
      <c r="X2368" s="56"/>
      <c r="Y2368" s="55" t="s">
        <v>1644</v>
      </c>
      <c r="Z2368" s="56"/>
      <c r="AA2368" s="55" t="s">
        <v>1644</v>
      </c>
      <c r="AB2368" s="59">
        <v>1</v>
      </c>
      <c r="AC2368" s="55" t="s">
        <v>1554</v>
      </c>
      <c r="AD2368" s="55" t="s">
        <v>1644</v>
      </c>
      <c r="AE2368" s="58">
        <v>0</v>
      </c>
      <c r="AF2368" s="55" t="s">
        <v>1644</v>
      </c>
      <c r="AG2368" s="55" t="s">
        <v>1644</v>
      </c>
      <c r="AH2368" s="55" t="s">
        <v>1644</v>
      </c>
      <c r="AI2368" s="55" t="s">
        <v>1644</v>
      </c>
      <c r="AJ2368" s="55" t="s">
        <v>1644</v>
      </c>
      <c r="AK2368" s="55" t="s">
        <v>1644</v>
      </c>
      <c r="AL2368" s="55" t="s">
        <v>1644</v>
      </c>
      <c r="AM2368" s="55" t="s">
        <v>3861</v>
      </c>
      <c r="AN2368" s="55" t="s">
        <v>1644</v>
      </c>
      <c r="AO2368" t="s">
        <v>4371</v>
      </c>
    </row>
    <row r="2369" spans="1:41" x14ac:dyDescent="0.25">
      <c r="A2369" s="56">
        <v>45838</v>
      </c>
      <c r="B2369" s="92" t="s">
        <v>3472</v>
      </c>
      <c r="C2369" s="55" t="s">
        <v>4355</v>
      </c>
      <c r="D2369" s="55" t="s">
        <v>3859</v>
      </c>
      <c r="E2369" s="55" t="s">
        <v>89</v>
      </c>
      <c r="F2369" s="55">
        <v>50900010</v>
      </c>
      <c r="G2369" s="55" t="s">
        <v>490</v>
      </c>
      <c r="H2369" s="55" t="s">
        <v>89</v>
      </c>
      <c r="I2369" s="57">
        <v>0</v>
      </c>
      <c r="J2369" s="57">
        <v>0</v>
      </c>
      <c r="K2369" s="55" t="s">
        <v>4354</v>
      </c>
      <c r="L2369" s="55" t="s">
        <v>1644</v>
      </c>
      <c r="M2369" s="55" t="s">
        <v>4355</v>
      </c>
      <c r="N2369" s="56">
        <v>45838</v>
      </c>
      <c r="O2369" s="55" t="s">
        <v>1644</v>
      </c>
      <c r="P2369" s="55" t="s">
        <v>329</v>
      </c>
      <c r="Q2369" s="55" t="s">
        <v>330</v>
      </c>
      <c r="R2369" s="55" t="s">
        <v>1644</v>
      </c>
      <c r="S2369" s="55" t="s">
        <v>1644</v>
      </c>
      <c r="T2369" s="55" t="s">
        <v>1644</v>
      </c>
      <c r="U2369" s="55" t="s">
        <v>4103</v>
      </c>
      <c r="V2369" s="55" t="s">
        <v>1881</v>
      </c>
      <c r="W2369" s="55" t="s">
        <v>1644</v>
      </c>
      <c r="X2369" s="56"/>
      <c r="Y2369" s="55" t="s">
        <v>1644</v>
      </c>
      <c r="Z2369" s="56"/>
      <c r="AA2369" s="55" t="s">
        <v>1644</v>
      </c>
      <c r="AB2369" s="59">
        <v>1</v>
      </c>
      <c r="AC2369" s="55" t="s">
        <v>1554</v>
      </c>
      <c r="AD2369" s="55" t="s">
        <v>1644</v>
      </c>
      <c r="AE2369" s="58">
        <v>0</v>
      </c>
      <c r="AF2369" s="55" t="s">
        <v>1644</v>
      </c>
      <c r="AG2369" s="55" t="s">
        <v>1644</v>
      </c>
      <c r="AH2369" s="55" t="s">
        <v>1644</v>
      </c>
      <c r="AI2369" s="55" t="s">
        <v>1644</v>
      </c>
      <c r="AJ2369" s="55" t="s">
        <v>1644</v>
      </c>
      <c r="AK2369" s="55" t="s">
        <v>1644</v>
      </c>
      <c r="AL2369" s="55" t="s">
        <v>1644</v>
      </c>
      <c r="AM2369" s="55" t="s">
        <v>3861</v>
      </c>
      <c r="AN2369" s="55" t="s">
        <v>1644</v>
      </c>
      <c r="AO2369" t="s">
        <v>3842</v>
      </c>
    </row>
    <row r="2370" spans="1:41" x14ac:dyDescent="0.25">
      <c r="A2370" s="56">
        <v>45838</v>
      </c>
      <c r="B2370" s="92" t="s">
        <v>3472</v>
      </c>
      <c r="C2370" s="55" t="s">
        <v>4355</v>
      </c>
      <c r="D2370" s="55" t="s">
        <v>3859</v>
      </c>
      <c r="E2370" s="55" t="s">
        <v>89</v>
      </c>
      <c r="F2370" s="55">
        <v>50900010</v>
      </c>
      <c r="G2370" s="55" t="s">
        <v>490</v>
      </c>
      <c r="H2370" s="55" t="s">
        <v>89</v>
      </c>
      <c r="I2370" s="57">
        <v>0</v>
      </c>
      <c r="J2370" s="57">
        <v>0</v>
      </c>
      <c r="K2370" s="55" t="s">
        <v>4354</v>
      </c>
      <c r="L2370" s="55" t="s">
        <v>1644</v>
      </c>
      <c r="M2370" s="55" t="s">
        <v>4355</v>
      </c>
      <c r="N2370" s="56">
        <v>45838</v>
      </c>
      <c r="O2370" s="55" t="s">
        <v>1644</v>
      </c>
      <c r="P2370" s="55" t="s">
        <v>4042</v>
      </c>
      <c r="Q2370" s="55" t="s">
        <v>4043</v>
      </c>
      <c r="R2370" s="55" t="s">
        <v>1644</v>
      </c>
      <c r="S2370" s="55" t="s">
        <v>1644</v>
      </c>
      <c r="T2370" s="55" t="s">
        <v>1644</v>
      </c>
      <c r="U2370" s="55" t="s">
        <v>4118</v>
      </c>
      <c r="V2370" s="55" t="s">
        <v>1881</v>
      </c>
      <c r="W2370" s="55" t="s">
        <v>1644</v>
      </c>
      <c r="X2370" s="56"/>
      <c r="Y2370" s="55" t="s">
        <v>1644</v>
      </c>
      <c r="Z2370" s="56"/>
      <c r="AA2370" s="55" t="s">
        <v>1644</v>
      </c>
      <c r="AB2370" s="59">
        <v>1</v>
      </c>
      <c r="AC2370" s="55" t="s">
        <v>1554</v>
      </c>
      <c r="AD2370" s="55" t="s">
        <v>1644</v>
      </c>
      <c r="AE2370" s="58">
        <v>0</v>
      </c>
      <c r="AF2370" s="55" t="s">
        <v>1644</v>
      </c>
      <c r="AG2370" s="55" t="s">
        <v>1644</v>
      </c>
      <c r="AH2370" s="55" t="s">
        <v>1644</v>
      </c>
      <c r="AI2370" s="55" t="s">
        <v>1644</v>
      </c>
      <c r="AJ2370" s="55" t="s">
        <v>1644</v>
      </c>
      <c r="AK2370" s="55" t="s">
        <v>1644</v>
      </c>
      <c r="AL2370" s="55" t="s">
        <v>1644</v>
      </c>
      <c r="AM2370" s="55" t="s">
        <v>3861</v>
      </c>
      <c r="AN2370" s="55" t="s">
        <v>1644</v>
      </c>
      <c r="AO2370" t="s">
        <v>4371</v>
      </c>
    </row>
    <row r="2371" spans="1:41" x14ac:dyDescent="0.25">
      <c r="A2371" s="56">
        <v>45838</v>
      </c>
      <c r="B2371" s="92" t="s">
        <v>3472</v>
      </c>
      <c r="C2371" s="55" t="s">
        <v>4355</v>
      </c>
      <c r="D2371" s="55" t="s">
        <v>3859</v>
      </c>
      <c r="E2371" s="55" t="s">
        <v>89</v>
      </c>
      <c r="F2371" s="55">
        <v>50900010</v>
      </c>
      <c r="G2371" s="55" t="s">
        <v>490</v>
      </c>
      <c r="H2371" s="55" t="s">
        <v>89</v>
      </c>
      <c r="I2371" s="57">
        <v>50.31</v>
      </c>
      <c r="J2371" s="57">
        <v>50.31</v>
      </c>
      <c r="K2371" s="55" t="s">
        <v>4354</v>
      </c>
      <c r="L2371" s="55" t="s">
        <v>1644</v>
      </c>
      <c r="M2371" s="55" t="s">
        <v>4355</v>
      </c>
      <c r="N2371" s="56">
        <v>45838</v>
      </c>
      <c r="O2371" s="55" t="s">
        <v>1644</v>
      </c>
      <c r="P2371" s="55" t="s">
        <v>329</v>
      </c>
      <c r="Q2371" s="55" t="s">
        <v>330</v>
      </c>
      <c r="R2371" s="55" t="s">
        <v>1644</v>
      </c>
      <c r="S2371" s="55" t="s">
        <v>1644</v>
      </c>
      <c r="T2371" s="55" t="s">
        <v>1644</v>
      </c>
      <c r="U2371" s="55" t="s">
        <v>4107</v>
      </c>
      <c r="V2371" s="55" t="s">
        <v>1881</v>
      </c>
      <c r="W2371" s="55" t="s">
        <v>1644</v>
      </c>
      <c r="X2371" s="56"/>
      <c r="Y2371" s="55" t="s">
        <v>1644</v>
      </c>
      <c r="Z2371" s="56"/>
      <c r="AA2371" s="55" t="s">
        <v>1644</v>
      </c>
      <c r="AB2371" s="59">
        <v>727177</v>
      </c>
      <c r="AC2371" s="55" t="s">
        <v>1554</v>
      </c>
      <c r="AD2371" s="55" t="s">
        <v>1644</v>
      </c>
      <c r="AE2371" s="58">
        <v>0</v>
      </c>
      <c r="AF2371" s="55" t="s">
        <v>1644</v>
      </c>
      <c r="AG2371" s="55" t="s">
        <v>1644</v>
      </c>
      <c r="AH2371" s="55" t="s">
        <v>1644</v>
      </c>
      <c r="AI2371" s="55" t="s">
        <v>1644</v>
      </c>
      <c r="AJ2371" s="55" t="s">
        <v>1644</v>
      </c>
      <c r="AK2371" s="55" t="s">
        <v>1644</v>
      </c>
      <c r="AL2371" s="55" t="s">
        <v>1644</v>
      </c>
      <c r="AM2371" s="55" t="s">
        <v>3861</v>
      </c>
      <c r="AN2371" s="55" t="s">
        <v>1644</v>
      </c>
      <c r="AO2371" t="s">
        <v>3842</v>
      </c>
    </row>
    <row r="2372" spans="1:41" x14ac:dyDescent="0.25">
      <c r="A2372" s="56">
        <v>45838</v>
      </c>
      <c r="B2372" s="92" t="s">
        <v>3472</v>
      </c>
      <c r="C2372" s="55" t="s">
        <v>4355</v>
      </c>
      <c r="D2372" s="55" t="s">
        <v>3859</v>
      </c>
      <c r="E2372" s="55" t="s">
        <v>89</v>
      </c>
      <c r="F2372" s="55">
        <v>50900010</v>
      </c>
      <c r="G2372" s="55" t="s">
        <v>490</v>
      </c>
      <c r="H2372" s="55" t="s">
        <v>89</v>
      </c>
      <c r="I2372" s="57">
        <v>152.35</v>
      </c>
      <c r="J2372" s="57">
        <v>152.35</v>
      </c>
      <c r="K2372" s="55" t="s">
        <v>4354</v>
      </c>
      <c r="L2372" s="55" t="s">
        <v>1644</v>
      </c>
      <c r="M2372" s="55" t="s">
        <v>4355</v>
      </c>
      <c r="N2372" s="56">
        <v>45838</v>
      </c>
      <c r="O2372" s="55" t="s">
        <v>1644</v>
      </c>
      <c r="P2372" s="55" t="s">
        <v>329</v>
      </c>
      <c r="Q2372" s="55" t="s">
        <v>330</v>
      </c>
      <c r="R2372" s="55" t="s">
        <v>1644</v>
      </c>
      <c r="S2372" s="55" t="s">
        <v>1644</v>
      </c>
      <c r="T2372" s="55" t="s">
        <v>1644</v>
      </c>
      <c r="U2372" s="55" t="s">
        <v>4077</v>
      </c>
      <c r="V2372" s="55" t="s">
        <v>1881</v>
      </c>
      <c r="W2372" s="55" t="s">
        <v>1644</v>
      </c>
      <c r="X2372" s="56"/>
      <c r="Y2372" s="55" t="s">
        <v>1644</v>
      </c>
      <c r="Z2372" s="56"/>
      <c r="AA2372" s="55" t="s">
        <v>1644</v>
      </c>
      <c r="AB2372" s="59">
        <v>2353161</v>
      </c>
      <c r="AC2372" s="55" t="s">
        <v>1554</v>
      </c>
      <c r="AD2372" s="55" t="s">
        <v>1644</v>
      </c>
      <c r="AE2372" s="58">
        <v>0</v>
      </c>
      <c r="AF2372" s="55" t="s">
        <v>1644</v>
      </c>
      <c r="AG2372" s="55" t="s">
        <v>1644</v>
      </c>
      <c r="AH2372" s="55" t="s">
        <v>1644</v>
      </c>
      <c r="AI2372" s="55" t="s">
        <v>1644</v>
      </c>
      <c r="AJ2372" s="55" t="s">
        <v>1644</v>
      </c>
      <c r="AK2372" s="55" t="s">
        <v>1644</v>
      </c>
      <c r="AL2372" s="55" t="s">
        <v>1644</v>
      </c>
      <c r="AM2372" s="55" t="s">
        <v>3861</v>
      </c>
      <c r="AN2372" s="55" t="s">
        <v>1644</v>
      </c>
      <c r="AO2372" t="s">
        <v>3842</v>
      </c>
    </row>
    <row r="2373" spans="1:41" x14ac:dyDescent="0.25">
      <c r="A2373" s="56">
        <v>45838</v>
      </c>
      <c r="B2373" s="92" t="s">
        <v>3472</v>
      </c>
      <c r="C2373" s="55" t="s">
        <v>4355</v>
      </c>
      <c r="D2373" s="55" t="s">
        <v>3859</v>
      </c>
      <c r="E2373" s="55" t="s">
        <v>89</v>
      </c>
      <c r="F2373" s="55">
        <v>50900010</v>
      </c>
      <c r="G2373" s="55" t="s">
        <v>490</v>
      </c>
      <c r="H2373" s="55" t="s">
        <v>89</v>
      </c>
      <c r="I2373" s="57">
        <v>0</v>
      </c>
      <c r="J2373" s="57">
        <v>0</v>
      </c>
      <c r="K2373" s="55" t="s">
        <v>4354</v>
      </c>
      <c r="L2373" s="55" t="s">
        <v>1644</v>
      </c>
      <c r="M2373" s="55" t="s">
        <v>4355</v>
      </c>
      <c r="N2373" s="56">
        <v>45838</v>
      </c>
      <c r="O2373" s="55" t="s">
        <v>1644</v>
      </c>
      <c r="P2373" s="55" t="s">
        <v>4042</v>
      </c>
      <c r="Q2373" s="55" t="s">
        <v>4043</v>
      </c>
      <c r="R2373" s="55" t="s">
        <v>1644</v>
      </c>
      <c r="S2373" s="55" t="s">
        <v>1644</v>
      </c>
      <c r="T2373" s="55" t="s">
        <v>1644</v>
      </c>
      <c r="U2373" s="55" t="s">
        <v>4084</v>
      </c>
      <c r="V2373" s="55" t="s">
        <v>1881</v>
      </c>
      <c r="W2373" s="55" t="s">
        <v>1644</v>
      </c>
      <c r="X2373" s="56"/>
      <c r="Y2373" s="55" t="s">
        <v>1644</v>
      </c>
      <c r="Z2373" s="56"/>
      <c r="AA2373" s="55" t="s">
        <v>1644</v>
      </c>
      <c r="AB2373" s="59">
        <v>1</v>
      </c>
      <c r="AC2373" s="55" t="s">
        <v>1554</v>
      </c>
      <c r="AD2373" s="55" t="s">
        <v>1644</v>
      </c>
      <c r="AE2373" s="58">
        <v>0</v>
      </c>
      <c r="AF2373" s="55" t="s">
        <v>1644</v>
      </c>
      <c r="AG2373" s="55" t="s">
        <v>1644</v>
      </c>
      <c r="AH2373" s="55" t="s">
        <v>1644</v>
      </c>
      <c r="AI2373" s="55" t="s">
        <v>1644</v>
      </c>
      <c r="AJ2373" s="55" t="s">
        <v>1644</v>
      </c>
      <c r="AK2373" s="55" t="s">
        <v>1644</v>
      </c>
      <c r="AL2373" s="55" t="s">
        <v>1644</v>
      </c>
      <c r="AM2373" s="55" t="s">
        <v>3861</v>
      </c>
      <c r="AN2373" s="55" t="s">
        <v>1644</v>
      </c>
      <c r="AO2373" t="s">
        <v>4371</v>
      </c>
    </row>
    <row r="2374" spans="1:41" x14ac:dyDescent="0.25">
      <c r="A2374" s="56">
        <v>45838</v>
      </c>
      <c r="B2374" s="92" t="s">
        <v>3472</v>
      </c>
      <c r="C2374" s="55" t="s">
        <v>4355</v>
      </c>
      <c r="D2374" s="55" t="s">
        <v>3859</v>
      </c>
      <c r="E2374" s="55" t="s">
        <v>89</v>
      </c>
      <c r="F2374" s="55">
        <v>50900020</v>
      </c>
      <c r="G2374" s="55" t="s">
        <v>492</v>
      </c>
      <c r="H2374" s="55" t="s">
        <v>89</v>
      </c>
      <c r="I2374" s="57">
        <v>861.9</v>
      </c>
      <c r="J2374" s="57">
        <v>861.9</v>
      </c>
      <c r="K2374" s="55" t="s">
        <v>4354</v>
      </c>
      <c r="L2374" s="55" t="s">
        <v>1644</v>
      </c>
      <c r="M2374" s="55" t="s">
        <v>4355</v>
      </c>
      <c r="N2374" s="56">
        <v>45838</v>
      </c>
      <c r="O2374" s="55" t="s">
        <v>1644</v>
      </c>
      <c r="P2374" s="55" t="s">
        <v>329</v>
      </c>
      <c r="Q2374" s="55" t="s">
        <v>330</v>
      </c>
      <c r="R2374" s="55" t="s">
        <v>1644</v>
      </c>
      <c r="S2374" s="55" t="s">
        <v>1644</v>
      </c>
      <c r="T2374" s="55" t="s">
        <v>1644</v>
      </c>
      <c r="U2374" s="55" t="s">
        <v>4102</v>
      </c>
      <c r="V2374" s="55" t="s">
        <v>1881</v>
      </c>
      <c r="W2374" s="55" t="s">
        <v>1644</v>
      </c>
      <c r="X2374" s="56"/>
      <c r="Y2374" s="55" t="s">
        <v>1644</v>
      </c>
      <c r="Z2374" s="56"/>
      <c r="AA2374" s="55" t="s">
        <v>1644</v>
      </c>
      <c r="AB2374" s="59">
        <v>13887827</v>
      </c>
      <c r="AC2374" s="55" t="s">
        <v>1554</v>
      </c>
      <c r="AD2374" s="55" t="s">
        <v>1644</v>
      </c>
      <c r="AE2374" s="58">
        <v>0</v>
      </c>
      <c r="AF2374" s="55" t="s">
        <v>1644</v>
      </c>
      <c r="AG2374" s="55" t="s">
        <v>1644</v>
      </c>
      <c r="AH2374" s="55" t="s">
        <v>1644</v>
      </c>
      <c r="AI2374" s="55" t="s">
        <v>1644</v>
      </c>
      <c r="AJ2374" s="55" t="s">
        <v>1644</v>
      </c>
      <c r="AK2374" s="55" t="s">
        <v>1644</v>
      </c>
      <c r="AL2374" s="55" t="s">
        <v>1644</v>
      </c>
      <c r="AM2374" s="55" t="s">
        <v>3861</v>
      </c>
      <c r="AN2374" s="55" t="s">
        <v>1644</v>
      </c>
      <c r="AO2374" t="s">
        <v>3842</v>
      </c>
    </row>
    <row r="2375" spans="1:41" x14ac:dyDescent="0.25">
      <c r="A2375" s="56">
        <v>45838</v>
      </c>
      <c r="B2375" s="92" t="s">
        <v>3472</v>
      </c>
      <c r="C2375" s="55" t="s">
        <v>4355</v>
      </c>
      <c r="D2375" s="55" t="s">
        <v>3859</v>
      </c>
      <c r="E2375" s="55" t="s">
        <v>89</v>
      </c>
      <c r="F2375" s="55">
        <v>50900020</v>
      </c>
      <c r="G2375" s="55" t="s">
        <v>492</v>
      </c>
      <c r="H2375" s="55" t="s">
        <v>89</v>
      </c>
      <c r="I2375" s="57">
        <v>1944.84</v>
      </c>
      <c r="J2375" s="57">
        <v>1944.84</v>
      </c>
      <c r="K2375" s="55" t="s">
        <v>4354</v>
      </c>
      <c r="L2375" s="55" t="s">
        <v>1644</v>
      </c>
      <c r="M2375" s="55" t="s">
        <v>4355</v>
      </c>
      <c r="N2375" s="56">
        <v>45838</v>
      </c>
      <c r="O2375" s="55" t="s">
        <v>1644</v>
      </c>
      <c r="P2375" s="55" t="s">
        <v>329</v>
      </c>
      <c r="Q2375" s="55" t="s">
        <v>330</v>
      </c>
      <c r="R2375" s="55" t="s">
        <v>1644</v>
      </c>
      <c r="S2375" s="55" t="s">
        <v>1644</v>
      </c>
      <c r="T2375" s="55" t="s">
        <v>1644</v>
      </c>
      <c r="U2375" s="55" t="s">
        <v>4035</v>
      </c>
      <c r="V2375" s="55" t="s">
        <v>1881</v>
      </c>
      <c r="W2375" s="55" t="s">
        <v>1644</v>
      </c>
      <c r="X2375" s="56"/>
      <c r="Y2375" s="55" t="s">
        <v>1644</v>
      </c>
      <c r="Z2375" s="56"/>
      <c r="AA2375" s="55" t="s">
        <v>1644</v>
      </c>
      <c r="AB2375" s="59">
        <v>30723230</v>
      </c>
      <c r="AC2375" s="55" t="s">
        <v>1554</v>
      </c>
      <c r="AD2375" s="55" t="s">
        <v>1644</v>
      </c>
      <c r="AE2375" s="58">
        <v>0</v>
      </c>
      <c r="AF2375" s="55" t="s">
        <v>1644</v>
      </c>
      <c r="AG2375" s="55" t="s">
        <v>1644</v>
      </c>
      <c r="AH2375" s="55" t="s">
        <v>1644</v>
      </c>
      <c r="AI2375" s="55" t="s">
        <v>1644</v>
      </c>
      <c r="AJ2375" s="55" t="s">
        <v>1644</v>
      </c>
      <c r="AK2375" s="55" t="s">
        <v>1644</v>
      </c>
      <c r="AL2375" s="55" t="s">
        <v>1644</v>
      </c>
      <c r="AM2375" s="55" t="s">
        <v>3861</v>
      </c>
      <c r="AN2375" s="55" t="s">
        <v>1644</v>
      </c>
      <c r="AO2375" t="s">
        <v>3842</v>
      </c>
    </row>
    <row r="2376" spans="1:41" x14ac:dyDescent="0.25">
      <c r="A2376" s="56">
        <v>45838</v>
      </c>
      <c r="B2376" s="92" t="s">
        <v>3472</v>
      </c>
      <c r="C2376" s="55" t="s">
        <v>4355</v>
      </c>
      <c r="D2376" s="55" t="s">
        <v>3859</v>
      </c>
      <c r="E2376" s="55" t="s">
        <v>89</v>
      </c>
      <c r="F2376" s="55">
        <v>50900010</v>
      </c>
      <c r="G2376" s="55" t="s">
        <v>490</v>
      </c>
      <c r="H2376" s="55" t="s">
        <v>89</v>
      </c>
      <c r="I2376" s="57">
        <v>0</v>
      </c>
      <c r="J2376" s="57">
        <v>0</v>
      </c>
      <c r="K2376" s="55" t="s">
        <v>4354</v>
      </c>
      <c r="L2376" s="55" t="s">
        <v>1644</v>
      </c>
      <c r="M2376" s="55" t="s">
        <v>4355</v>
      </c>
      <c r="N2376" s="56">
        <v>45838</v>
      </c>
      <c r="O2376" s="55" t="s">
        <v>1644</v>
      </c>
      <c r="P2376" s="55" t="s">
        <v>4042</v>
      </c>
      <c r="Q2376" s="55" t="s">
        <v>4043</v>
      </c>
      <c r="R2376" s="55" t="s">
        <v>1644</v>
      </c>
      <c r="S2376" s="55" t="s">
        <v>1644</v>
      </c>
      <c r="T2376" s="55" t="s">
        <v>1644</v>
      </c>
      <c r="U2376" s="55" t="s">
        <v>4092</v>
      </c>
      <c r="V2376" s="55" t="s">
        <v>1881</v>
      </c>
      <c r="W2376" s="55" t="s">
        <v>1644</v>
      </c>
      <c r="X2376" s="56"/>
      <c r="Y2376" s="55" t="s">
        <v>1644</v>
      </c>
      <c r="Z2376" s="56"/>
      <c r="AA2376" s="55" t="s">
        <v>1644</v>
      </c>
      <c r="AB2376" s="59">
        <v>1</v>
      </c>
      <c r="AC2376" s="55" t="s">
        <v>1554</v>
      </c>
      <c r="AD2376" s="55" t="s">
        <v>1644</v>
      </c>
      <c r="AE2376" s="58">
        <v>0</v>
      </c>
      <c r="AF2376" s="55" t="s">
        <v>1644</v>
      </c>
      <c r="AG2376" s="55" t="s">
        <v>1644</v>
      </c>
      <c r="AH2376" s="55" t="s">
        <v>1644</v>
      </c>
      <c r="AI2376" s="55" t="s">
        <v>1644</v>
      </c>
      <c r="AJ2376" s="55" t="s">
        <v>1644</v>
      </c>
      <c r="AK2376" s="55" t="s">
        <v>1644</v>
      </c>
      <c r="AL2376" s="55" t="s">
        <v>1644</v>
      </c>
      <c r="AM2376" s="55" t="s">
        <v>3861</v>
      </c>
      <c r="AN2376" s="55" t="s">
        <v>1644</v>
      </c>
      <c r="AO2376" t="s">
        <v>4371</v>
      </c>
    </row>
    <row r="2377" spans="1:41" x14ac:dyDescent="0.25">
      <c r="A2377" s="56">
        <v>45838</v>
      </c>
      <c r="B2377" s="92" t="s">
        <v>3472</v>
      </c>
      <c r="C2377" s="55" t="s">
        <v>4355</v>
      </c>
      <c r="D2377" s="55" t="s">
        <v>3859</v>
      </c>
      <c r="E2377" s="55" t="s">
        <v>89</v>
      </c>
      <c r="F2377" s="55">
        <v>50900010</v>
      </c>
      <c r="G2377" s="55" t="s">
        <v>490</v>
      </c>
      <c r="H2377" s="55" t="s">
        <v>89</v>
      </c>
      <c r="I2377" s="57">
        <v>54.91</v>
      </c>
      <c r="J2377" s="57">
        <v>54.91</v>
      </c>
      <c r="K2377" s="55" t="s">
        <v>4354</v>
      </c>
      <c r="L2377" s="55" t="s">
        <v>1644</v>
      </c>
      <c r="M2377" s="55" t="s">
        <v>4355</v>
      </c>
      <c r="N2377" s="56">
        <v>45838</v>
      </c>
      <c r="O2377" s="55" t="s">
        <v>1644</v>
      </c>
      <c r="P2377" s="55" t="s">
        <v>329</v>
      </c>
      <c r="Q2377" s="55" t="s">
        <v>330</v>
      </c>
      <c r="R2377" s="55" t="s">
        <v>1644</v>
      </c>
      <c r="S2377" s="55" t="s">
        <v>1644</v>
      </c>
      <c r="T2377" s="55" t="s">
        <v>1644</v>
      </c>
      <c r="U2377" s="55" t="s">
        <v>4106</v>
      </c>
      <c r="V2377" s="55" t="s">
        <v>1881</v>
      </c>
      <c r="W2377" s="55" t="s">
        <v>1644</v>
      </c>
      <c r="X2377" s="56"/>
      <c r="Y2377" s="55" t="s">
        <v>1644</v>
      </c>
      <c r="Z2377" s="56"/>
      <c r="AA2377" s="55" t="s">
        <v>1644</v>
      </c>
      <c r="AB2377" s="59">
        <v>900170</v>
      </c>
      <c r="AC2377" s="55" t="s">
        <v>1554</v>
      </c>
      <c r="AD2377" s="55" t="s">
        <v>1644</v>
      </c>
      <c r="AE2377" s="58">
        <v>0</v>
      </c>
      <c r="AF2377" s="55" t="s">
        <v>1644</v>
      </c>
      <c r="AG2377" s="55" t="s">
        <v>1644</v>
      </c>
      <c r="AH2377" s="55" t="s">
        <v>1644</v>
      </c>
      <c r="AI2377" s="55" t="s">
        <v>1644</v>
      </c>
      <c r="AJ2377" s="55" t="s">
        <v>1644</v>
      </c>
      <c r="AK2377" s="55" t="s">
        <v>1644</v>
      </c>
      <c r="AL2377" s="55" t="s">
        <v>1644</v>
      </c>
      <c r="AM2377" s="55" t="s">
        <v>3861</v>
      </c>
      <c r="AN2377" s="55" t="s">
        <v>1644</v>
      </c>
      <c r="AO2377" t="s">
        <v>3842</v>
      </c>
    </row>
    <row r="2378" spans="1:41" x14ac:dyDescent="0.25">
      <c r="A2378" s="56">
        <v>45838</v>
      </c>
      <c r="B2378" s="92" t="s">
        <v>3472</v>
      </c>
      <c r="C2378" s="55" t="s">
        <v>4355</v>
      </c>
      <c r="D2378" s="55" t="s">
        <v>3859</v>
      </c>
      <c r="E2378" s="55" t="s">
        <v>89</v>
      </c>
      <c r="F2378" s="55">
        <v>50900020</v>
      </c>
      <c r="G2378" s="55" t="s">
        <v>492</v>
      </c>
      <c r="H2378" s="55" t="s">
        <v>89</v>
      </c>
      <c r="I2378" s="57">
        <v>1028.8399999999999</v>
      </c>
      <c r="J2378" s="57">
        <v>1028.8399999999999</v>
      </c>
      <c r="K2378" s="55" t="s">
        <v>4354</v>
      </c>
      <c r="L2378" s="55" t="s">
        <v>1644</v>
      </c>
      <c r="M2378" s="55" t="s">
        <v>4355</v>
      </c>
      <c r="N2378" s="56">
        <v>45838</v>
      </c>
      <c r="O2378" s="55" t="s">
        <v>1644</v>
      </c>
      <c r="P2378" s="55" t="s">
        <v>329</v>
      </c>
      <c r="Q2378" s="55" t="s">
        <v>330</v>
      </c>
      <c r="R2378" s="55" t="s">
        <v>1644</v>
      </c>
      <c r="S2378" s="55" t="s">
        <v>1644</v>
      </c>
      <c r="T2378" s="55" t="s">
        <v>1644</v>
      </c>
      <c r="U2378" s="55" t="s">
        <v>4063</v>
      </c>
      <c r="V2378" s="55" t="s">
        <v>1881</v>
      </c>
      <c r="W2378" s="55" t="s">
        <v>1644</v>
      </c>
      <c r="X2378" s="56"/>
      <c r="Y2378" s="55" t="s">
        <v>1644</v>
      </c>
      <c r="Z2378" s="56"/>
      <c r="AA2378" s="55" t="s">
        <v>1644</v>
      </c>
      <c r="AB2378" s="59">
        <v>16577915</v>
      </c>
      <c r="AC2378" s="55" t="s">
        <v>1554</v>
      </c>
      <c r="AD2378" s="55" t="s">
        <v>1644</v>
      </c>
      <c r="AE2378" s="58">
        <v>0</v>
      </c>
      <c r="AF2378" s="55" t="s">
        <v>1644</v>
      </c>
      <c r="AG2378" s="55" t="s">
        <v>1644</v>
      </c>
      <c r="AH2378" s="55" t="s">
        <v>1644</v>
      </c>
      <c r="AI2378" s="55" t="s">
        <v>1644</v>
      </c>
      <c r="AJ2378" s="55" t="s">
        <v>1644</v>
      </c>
      <c r="AK2378" s="55" t="s">
        <v>1644</v>
      </c>
      <c r="AL2378" s="55" t="s">
        <v>1644</v>
      </c>
      <c r="AM2378" s="55" t="s">
        <v>3861</v>
      </c>
      <c r="AN2378" s="55" t="s">
        <v>1644</v>
      </c>
      <c r="AO2378" t="s">
        <v>3842</v>
      </c>
    </row>
    <row r="2379" spans="1:41" x14ac:dyDescent="0.25">
      <c r="A2379" s="56">
        <v>45838</v>
      </c>
      <c r="B2379" s="92" t="s">
        <v>3472</v>
      </c>
      <c r="C2379" s="55" t="s">
        <v>4355</v>
      </c>
      <c r="D2379" s="55" t="s">
        <v>3859</v>
      </c>
      <c r="E2379" s="55" t="s">
        <v>89</v>
      </c>
      <c r="F2379" s="55">
        <v>50900010</v>
      </c>
      <c r="G2379" s="55" t="s">
        <v>490</v>
      </c>
      <c r="H2379" s="55" t="s">
        <v>89</v>
      </c>
      <c r="I2379" s="57">
        <v>0</v>
      </c>
      <c r="J2379" s="57">
        <v>0</v>
      </c>
      <c r="K2379" s="55" t="s">
        <v>4354</v>
      </c>
      <c r="L2379" s="55" t="s">
        <v>1644</v>
      </c>
      <c r="M2379" s="55" t="s">
        <v>4355</v>
      </c>
      <c r="N2379" s="56">
        <v>45838</v>
      </c>
      <c r="O2379" s="55" t="s">
        <v>1644</v>
      </c>
      <c r="P2379" s="55" t="s">
        <v>329</v>
      </c>
      <c r="Q2379" s="55" t="s">
        <v>330</v>
      </c>
      <c r="R2379" s="55" t="s">
        <v>1644</v>
      </c>
      <c r="S2379" s="55" t="s">
        <v>1644</v>
      </c>
      <c r="T2379" s="55" t="s">
        <v>1644</v>
      </c>
      <c r="U2379" s="55" t="s">
        <v>4091</v>
      </c>
      <c r="V2379" s="55" t="s">
        <v>1881</v>
      </c>
      <c r="W2379" s="55" t="s">
        <v>1644</v>
      </c>
      <c r="X2379" s="56"/>
      <c r="Y2379" s="55" t="s">
        <v>1644</v>
      </c>
      <c r="Z2379" s="56"/>
      <c r="AA2379" s="55" t="s">
        <v>1644</v>
      </c>
      <c r="AB2379" s="59">
        <v>1</v>
      </c>
      <c r="AC2379" s="55" t="s">
        <v>1554</v>
      </c>
      <c r="AD2379" s="55" t="s">
        <v>1644</v>
      </c>
      <c r="AE2379" s="58">
        <v>0</v>
      </c>
      <c r="AF2379" s="55" t="s">
        <v>1644</v>
      </c>
      <c r="AG2379" s="55" t="s">
        <v>1644</v>
      </c>
      <c r="AH2379" s="55" t="s">
        <v>1644</v>
      </c>
      <c r="AI2379" s="55" t="s">
        <v>1644</v>
      </c>
      <c r="AJ2379" s="55" t="s">
        <v>1644</v>
      </c>
      <c r="AK2379" s="55" t="s">
        <v>1644</v>
      </c>
      <c r="AL2379" s="55" t="s">
        <v>1644</v>
      </c>
      <c r="AM2379" s="55" t="s">
        <v>3861</v>
      </c>
      <c r="AN2379" s="55" t="s">
        <v>1644</v>
      </c>
      <c r="AO2379" t="s">
        <v>3842</v>
      </c>
    </row>
    <row r="2380" spans="1:41" x14ac:dyDescent="0.25">
      <c r="A2380" s="56">
        <v>45838</v>
      </c>
      <c r="B2380" s="92" t="s">
        <v>3472</v>
      </c>
      <c r="C2380" s="55" t="s">
        <v>4355</v>
      </c>
      <c r="D2380" s="55" t="s">
        <v>3859</v>
      </c>
      <c r="E2380" s="55" t="s">
        <v>89</v>
      </c>
      <c r="F2380" s="55">
        <v>50900010</v>
      </c>
      <c r="G2380" s="55" t="s">
        <v>490</v>
      </c>
      <c r="H2380" s="55" t="s">
        <v>89</v>
      </c>
      <c r="I2380" s="57">
        <v>0</v>
      </c>
      <c r="J2380" s="57">
        <v>0</v>
      </c>
      <c r="K2380" s="55" t="s">
        <v>4354</v>
      </c>
      <c r="L2380" s="55" t="s">
        <v>1644</v>
      </c>
      <c r="M2380" s="55" t="s">
        <v>4355</v>
      </c>
      <c r="N2380" s="56">
        <v>45838</v>
      </c>
      <c r="O2380" s="55" t="s">
        <v>1644</v>
      </c>
      <c r="P2380" s="55" t="s">
        <v>329</v>
      </c>
      <c r="Q2380" s="55" t="s">
        <v>330</v>
      </c>
      <c r="R2380" s="55" t="s">
        <v>1644</v>
      </c>
      <c r="S2380" s="55" t="s">
        <v>1644</v>
      </c>
      <c r="T2380" s="55" t="s">
        <v>1644</v>
      </c>
      <c r="U2380" s="55" t="s">
        <v>4069</v>
      </c>
      <c r="V2380" s="55" t="s">
        <v>1881</v>
      </c>
      <c r="W2380" s="55" t="s">
        <v>1644</v>
      </c>
      <c r="X2380" s="56"/>
      <c r="Y2380" s="55" t="s">
        <v>1644</v>
      </c>
      <c r="Z2380" s="56"/>
      <c r="AA2380" s="55" t="s">
        <v>1644</v>
      </c>
      <c r="AB2380" s="59">
        <v>1</v>
      </c>
      <c r="AC2380" s="55" t="s">
        <v>1554</v>
      </c>
      <c r="AD2380" s="55" t="s">
        <v>1644</v>
      </c>
      <c r="AE2380" s="58">
        <v>0</v>
      </c>
      <c r="AF2380" s="55" t="s">
        <v>1644</v>
      </c>
      <c r="AG2380" s="55" t="s">
        <v>1644</v>
      </c>
      <c r="AH2380" s="55" t="s">
        <v>1644</v>
      </c>
      <c r="AI2380" s="55" t="s">
        <v>1644</v>
      </c>
      <c r="AJ2380" s="55" t="s">
        <v>1644</v>
      </c>
      <c r="AK2380" s="55" t="s">
        <v>1644</v>
      </c>
      <c r="AL2380" s="55" t="s">
        <v>1644</v>
      </c>
      <c r="AM2380" s="55" t="s">
        <v>3861</v>
      </c>
      <c r="AN2380" s="55" t="s">
        <v>1644</v>
      </c>
      <c r="AO2380" t="s">
        <v>3842</v>
      </c>
    </row>
    <row r="2381" spans="1:41" x14ac:dyDescent="0.25">
      <c r="A2381" s="56">
        <v>45838</v>
      </c>
      <c r="B2381" s="92" t="s">
        <v>3472</v>
      </c>
      <c r="C2381" s="55" t="s">
        <v>4355</v>
      </c>
      <c r="D2381" s="55" t="s">
        <v>3859</v>
      </c>
      <c r="E2381" s="55" t="s">
        <v>89</v>
      </c>
      <c r="F2381" s="55">
        <v>50900010</v>
      </c>
      <c r="G2381" s="55" t="s">
        <v>490</v>
      </c>
      <c r="H2381" s="55" t="s">
        <v>89</v>
      </c>
      <c r="I2381" s="57">
        <v>167.62</v>
      </c>
      <c r="J2381" s="57">
        <v>167.62</v>
      </c>
      <c r="K2381" s="55" t="s">
        <v>4354</v>
      </c>
      <c r="L2381" s="55" t="s">
        <v>1644</v>
      </c>
      <c r="M2381" s="55" t="s">
        <v>4355</v>
      </c>
      <c r="N2381" s="56">
        <v>45838</v>
      </c>
      <c r="O2381" s="55" t="s">
        <v>1644</v>
      </c>
      <c r="P2381" s="55" t="s">
        <v>329</v>
      </c>
      <c r="Q2381" s="55" t="s">
        <v>330</v>
      </c>
      <c r="R2381" s="55" t="s">
        <v>1644</v>
      </c>
      <c r="S2381" s="55" t="s">
        <v>1644</v>
      </c>
      <c r="T2381" s="55" t="s">
        <v>1644</v>
      </c>
      <c r="U2381" s="55" t="s">
        <v>4040</v>
      </c>
      <c r="V2381" s="55" t="s">
        <v>1881</v>
      </c>
      <c r="W2381" s="55" t="s">
        <v>1644</v>
      </c>
      <c r="X2381" s="56"/>
      <c r="Y2381" s="55" t="s">
        <v>1644</v>
      </c>
      <c r="Z2381" s="56"/>
      <c r="AA2381" s="55" t="s">
        <v>1644</v>
      </c>
      <c r="AB2381" s="59">
        <v>3169083</v>
      </c>
      <c r="AC2381" s="55" t="s">
        <v>1554</v>
      </c>
      <c r="AD2381" s="55" t="s">
        <v>1644</v>
      </c>
      <c r="AE2381" s="58">
        <v>0</v>
      </c>
      <c r="AF2381" s="55" t="s">
        <v>1644</v>
      </c>
      <c r="AG2381" s="55" t="s">
        <v>1644</v>
      </c>
      <c r="AH2381" s="55" t="s">
        <v>1644</v>
      </c>
      <c r="AI2381" s="55" t="s">
        <v>1644</v>
      </c>
      <c r="AJ2381" s="55" t="s">
        <v>1644</v>
      </c>
      <c r="AK2381" s="55" t="s">
        <v>1644</v>
      </c>
      <c r="AL2381" s="55" t="s">
        <v>1644</v>
      </c>
      <c r="AM2381" s="55" t="s">
        <v>3861</v>
      </c>
      <c r="AN2381" s="55" t="s">
        <v>1644</v>
      </c>
      <c r="AO2381" t="s">
        <v>3842</v>
      </c>
    </row>
    <row r="2382" spans="1:41" x14ac:dyDescent="0.25">
      <c r="A2382" s="56">
        <v>45838</v>
      </c>
      <c r="B2382" s="92" t="s">
        <v>3472</v>
      </c>
      <c r="C2382" s="55" t="s">
        <v>4355</v>
      </c>
      <c r="D2382" s="55" t="s">
        <v>3859</v>
      </c>
      <c r="E2382" s="55" t="s">
        <v>89</v>
      </c>
      <c r="F2382" s="55">
        <v>50900010</v>
      </c>
      <c r="G2382" s="55" t="s">
        <v>490</v>
      </c>
      <c r="H2382" s="55" t="s">
        <v>89</v>
      </c>
      <c r="I2382" s="57">
        <v>0</v>
      </c>
      <c r="J2382" s="57">
        <v>0</v>
      </c>
      <c r="K2382" s="55" t="s">
        <v>4354</v>
      </c>
      <c r="L2382" s="55" t="s">
        <v>1644</v>
      </c>
      <c r="M2382" s="55" t="s">
        <v>4355</v>
      </c>
      <c r="N2382" s="56">
        <v>45838</v>
      </c>
      <c r="O2382" s="55" t="s">
        <v>1644</v>
      </c>
      <c r="P2382" s="55" t="s">
        <v>329</v>
      </c>
      <c r="Q2382" s="55" t="s">
        <v>330</v>
      </c>
      <c r="R2382" s="55" t="s">
        <v>1644</v>
      </c>
      <c r="S2382" s="55" t="s">
        <v>1644</v>
      </c>
      <c r="T2382" s="55" t="s">
        <v>1644</v>
      </c>
      <c r="U2382" s="55" t="s">
        <v>4062</v>
      </c>
      <c r="V2382" s="55" t="s">
        <v>1881</v>
      </c>
      <c r="W2382" s="55" t="s">
        <v>1644</v>
      </c>
      <c r="X2382" s="56"/>
      <c r="Y2382" s="55" t="s">
        <v>1644</v>
      </c>
      <c r="Z2382" s="56"/>
      <c r="AA2382" s="55" t="s">
        <v>1644</v>
      </c>
      <c r="AB2382" s="59">
        <v>1</v>
      </c>
      <c r="AC2382" s="55" t="s">
        <v>1554</v>
      </c>
      <c r="AD2382" s="55" t="s">
        <v>1644</v>
      </c>
      <c r="AE2382" s="58">
        <v>0</v>
      </c>
      <c r="AF2382" s="55" t="s">
        <v>1644</v>
      </c>
      <c r="AG2382" s="55" t="s">
        <v>1644</v>
      </c>
      <c r="AH2382" s="55" t="s">
        <v>1644</v>
      </c>
      <c r="AI2382" s="55" t="s">
        <v>1644</v>
      </c>
      <c r="AJ2382" s="55" t="s">
        <v>1644</v>
      </c>
      <c r="AK2382" s="55" t="s">
        <v>1644</v>
      </c>
      <c r="AL2382" s="55" t="s">
        <v>1644</v>
      </c>
      <c r="AM2382" s="55" t="s">
        <v>3861</v>
      </c>
      <c r="AN2382" s="55" t="s">
        <v>1644</v>
      </c>
      <c r="AO2382" t="s">
        <v>3842</v>
      </c>
    </row>
    <row r="2383" spans="1:41" x14ac:dyDescent="0.25">
      <c r="A2383" s="56">
        <v>45838</v>
      </c>
      <c r="B2383" s="92" t="s">
        <v>3472</v>
      </c>
      <c r="C2383" s="55" t="s">
        <v>4355</v>
      </c>
      <c r="D2383" s="55" t="s">
        <v>3859</v>
      </c>
      <c r="E2383" s="55" t="s">
        <v>89</v>
      </c>
      <c r="F2383" s="55">
        <v>50900010</v>
      </c>
      <c r="G2383" s="55" t="s">
        <v>490</v>
      </c>
      <c r="H2383" s="55" t="s">
        <v>89</v>
      </c>
      <c r="I2383" s="57">
        <v>3.16</v>
      </c>
      <c r="J2383" s="57">
        <v>3.16</v>
      </c>
      <c r="K2383" s="55" t="s">
        <v>4354</v>
      </c>
      <c r="L2383" s="55" t="s">
        <v>1644</v>
      </c>
      <c r="M2383" s="55" t="s">
        <v>4355</v>
      </c>
      <c r="N2383" s="56">
        <v>45838</v>
      </c>
      <c r="O2383" s="55" t="s">
        <v>1644</v>
      </c>
      <c r="P2383" s="55" t="s">
        <v>329</v>
      </c>
      <c r="Q2383" s="55" t="s">
        <v>330</v>
      </c>
      <c r="R2383" s="55" t="s">
        <v>1644</v>
      </c>
      <c r="S2383" s="55" t="s">
        <v>1644</v>
      </c>
      <c r="T2383" s="55" t="s">
        <v>1644</v>
      </c>
      <c r="U2383" s="55" t="s">
        <v>4040</v>
      </c>
      <c r="V2383" s="55" t="s">
        <v>1718</v>
      </c>
      <c r="W2383" s="55" t="s">
        <v>1644</v>
      </c>
      <c r="X2383" s="56"/>
      <c r="Y2383" s="55" t="s">
        <v>1644</v>
      </c>
      <c r="Z2383" s="56"/>
      <c r="AA2383" s="55" t="s">
        <v>1644</v>
      </c>
      <c r="AB2383" s="59">
        <v>59582</v>
      </c>
      <c r="AC2383" s="55" t="s">
        <v>1554</v>
      </c>
      <c r="AD2383" s="55" t="s">
        <v>1644</v>
      </c>
      <c r="AE2383" s="58">
        <v>0</v>
      </c>
      <c r="AF2383" s="55" t="s">
        <v>1644</v>
      </c>
      <c r="AG2383" s="55" t="s">
        <v>1644</v>
      </c>
      <c r="AH2383" s="55" t="s">
        <v>1644</v>
      </c>
      <c r="AI2383" s="55" t="s">
        <v>1644</v>
      </c>
      <c r="AJ2383" s="55" t="s">
        <v>1644</v>
      </c>
      <c r="AK2383" s="55" t="s">
        <v>1644</v>
      </c>
      <c r="AL2383" s="55" t="s">
        <v>1644</v>
      </c>
      <c r="AM2383" s="55" t="s">
        <v>3861</v>
      </c>
      <c r="AN2383" s="55" t="s">
        <v>1644</v>
      </c>
      <c r="AO2383" t="s">
        <v>3842</v>
      </c>
    </row>
    <row r="2384" spans="1:41" x14ac:dyDescent="0.25">
      <c r="A2384" s="56">
        <v>45838</v>
      </c>
      <c r="B2384" s="92" t="s">
        <v>3472</v>
      </c>
      <c r="C2384" s="55" t="s">
        <v>4355</v>
      </c>
      <c r="D2384" s="55" t="s">
        <v>3859</v>
      </c>
      <c r="E2384" s="55" t="s">
        <v>89</v>
      </c>
      <c r="F2384" s="55">
        <v>50900010</v>
      </c>
      <c r="G2384" s="55" t="s">
        <v>490</v>
      </c>
      <c r="H2384" s="55" t="s">
        <v>89</v>
      </c>
      <c r="I2384" s="57">
        <v>0</v>
      </c>
      <c r="J2384" s="57">
        <v>0</v>
      </c>
      <c r="K2384" s="55" t="s">
        <v>4354</v>
      </c>
      <c r="L2384" s="55" t="s">
        <v>1644</v>
      </c>
      <c r="M2384" s="55" t="s">
        <v>4355</v>
      </c>
      <c r="N2384" s="56">
        <v>45838</v>
      </c>
      <c r="O2384" s="55" t="s">
        <v>1644</v>
      </c>
      <c r="P2384" s="55" t="s">
        <v>329</v>
      </c>
      <c r="Q2384" s="55" t="s">
        <v>330</v>
      </c>
      <c r="R2384" s="55" t="s">
        <v>1644</v>
      </c>
      <c r="S2384" s="55" t="s">
        <v>1644</v>
      </c>
      <c r="T2384" s="55" t="s">
        <v>1644</v>
      </c>
      <c r="U2384" s="55" t="s">
        <v>4116</v>
      </c>
      <c r="V2384" s="55" t="s">
        <v>1881</v>
      </c>
      <c r="W2384" s="55" t="s">
        <v>1644</v>
      </c>
      <c r="X2384" s="56"/>
      <c r="Y2384" s="55" t="s">
        <v>1644</v>
      </c>
      <c r="Z2384" s="56"/>
      <c r="AA2384" s="55" t="s">
        <v>1644</v>
      </c>
      <c r="AB2384" s="59">
        <v>1</v>
      </c>
      <c r="AC2384" s="55" t="s">
        <v>1554</v>
      </c>
      <c r="AD2384" s="55" t="s">
        <v>1644</v>
      </c>
      <c r="AE2384" s="58">
        <v>0</v>
      </c>
      <c r="AF2384" s="55" t="s">
        <v>1644</v>
      </c>
      <c r="AG2384" s="55" t="s">
        <v>1644</v>
      </c>
      <c r="AH2384" s="55" t="s">
        <v>1644</v>
      </c>
      <c r="AI2384" s="55" t="s">
        <v>1644</v>
      </c>
      <c r="AJ2384" s="55" t="s">
        <v>1644</v>
      </c>
      <c r="AK2384" s="55" t="s">
        <v>1644</v>
      </c>
      <c r="AL2384" s="55" t="s">
        <v>1644</v>
      </c>
      <c r="AM2384" s="55" t="s">
        <v>3861</v>
      </c>
      <c r="AN2384" s="55" t="s">
        <v>1644</v>
      </c>
      <c r="AO2384" t="s">
        <v>3842</v>
      </c>
    </row>
    <row r="2385" spans="1:41" x14ac:dyDescent="0.25">
      <c r="A2385" s="56">
        <v>45838</v>
      </c>
      <c r="B2385" s="92" t="s">
        <v>3472</v>
      </c>
      <c r="C2385" s="55" t="s">
        <v>4355</v>
      </c>
      <c r="D2385" s="55" t="s">
        <v>3859</v>
      </c>
      <c r="E2385" s="55" t="s">
        <v>89</v>
      </c>
      <c r="F2385" s="55">
        <v>50900010</v>
      </c>
      <c r="G2385" s="55" t="s">
        <v>490</v>
      </c>
      <c r="H2385" s="55" t="s">
        <v>89</v>
      </c>
      <c r="I2385" s="57">
        <v>0</v>
      </c>
      <c r="J2385" s="57">
        <v>0</v>
      </c>
      <c r="K2385" s="55" t="s">
        <v>4354</v>
      </c>
      <c r="L2385" s="55" t="s">
        <v>1644</v>
      </c>
      <c r="M2385" s="55" t="s">
        <v>4355</v>
      </c>
      <c r="N2385" s="56">
        <v>45838</v>
      </c>
      <c r="O2385" s="55" t="s">
        <v>1644</v>
      </c>
      <c r="P2385" s="55" t="s">
        <v>329</v>
      </c>
      <c r="Q2385" s="55" t="s">
        <v>330</v>
      </c>
      <c r="R2385" s="55" t="s">
        <v>1644</v>
      </c>
      <c r="S2385" s="55" t="s">
        <v>1644</v>
      </c>
      <c r="T2385" s="55" t="s">
        <v>1644</v>
      </c>
      <c r="U2385" s="55" t="s">
        <v>4067</v>
      </c>
      <c r="V2385" s="55" t="s">
        <v>1881</v>
      </c>
      <c r="W2385" s="55" t="s">
        <v>1644</v>
      </c>
      <c r="X2385" s="56"/>
      <c r="Y2385" s="55" t="s">
        <v>1644</v>
      </c>
      <c r="Z2385" s="56"/>
      <c r="AA2385" s="55" t="s">
        <v>1644</v>
      </c>
      <c r="AB2385" s="59">
        <v>1</v>
      </c>
      <c r="AC2385" s="55" t="s">
        <v>1554</v>
      </c>
      <c r="AD2385" s="55" t="s">
        <v>1644</v>
      </c>
      <c r="AE2385" s="58">
        <v>0</v>
      </c>
      <c r="AF2385" s="55" t="s">
        <v>1644</v>
      </c>
      <c r="AG2385" s="55" t="s">
        <v>1644</v>
      </c>
      <c r="AH2385" s="55" t="s">
        <v>1644</v>
      </c>
      <c r="AI2385" s="55" t="s">
        <v>1644</v>
      </c>
      <c r="AJ2385" s="55" t="s">
        <v>1644</v>
      </c>
      <c r="AK2385" s="55" t="s">
        <v>1644</v>
      </c>
      <c r="AL2385" s="55" t="s">
        <v>1644</v>
      </c>
      <c r="AM2385" s="55" t="s">
        <v>3861</v>
      </c>
      <c r="AN2385" s="55" t="s">
        <v>1644</v>
      </c>
      <c r="AO2385" t="s">
        <v>3842</v>
      </c>
    </row>
    <row r="2386" spans="1:41" x14ac:dyDescent="0.25">
      <c r="A2386" s="56">
        <v>45838</v>
      </c>
      <c r="B2386" s="92" t="s">
        <v>3472</v>
      </c>
      <c r="C2386" s="55" t="s">
        <v>4355</v>
      </c>
      <c r="D2386" s="55" t="s">
        <v>3859</v>
      </c>
      <c r="E2386" s="55" t="s">
        <v>89</v>
      </c>
      <c r="F2386" s="55">
        <v>50900010</v>
      </c>
      <c r="G2386" s="55" t="s">
        <v>490</v>
      </c>
      <c r="H2386" s="55" t="s">
        <v>89</v>
      </c>
      <c r="I2386" s="57">
        <v>0</v>
      </c>
      <c r="J2386" s="57">
        <v>0</v>
      </c>
      <c r="K2386" s="55" t="s">
        <v>4354</v>
      </c>
      <c r="L2386" s="55" t="s">
        <v>1644</v>
      </c>
      <c r="M2386" s="55" t="s">
        <v>4355</v>
      </c>
      <c r="N2386" s="56">
        <v>45838</v>
      </c>
      <c r="O2386" s="55" t="s">
        <v>1644</v>
      </c>
      <c r="P2386" s="55" t="s">
        <v>4042</v>
      </c>
      <c r="Q2386" s="55" t="s">
        <v>4043</v>
      </c>
      <c r="R2386" s="55" t="s">
        <v>1644</v>
      </c>
      <c r="S2386" s="55" t="s">
        <v>1644</v>
      </c>
      <c r="T2386" s="55" t="s">
        <v>1644</v>
      </c>
      <c r="U2386" s="55" t="s">
        <v>4089</v>
      </c>
      <c r="V2386" s="55" t="s">
        <v>1881</v>
      </c>
      <c r="W2386" s="55" t="s">
        <v>1644</v>
      </c>
      <c r="X2386" s="56"/>
      <c r="Y2386" s="55" t="s">
        <v>1644</v>
      </c>
      <c r="Z2386" s="56"/>
      <c r="AA2386" s="55" t="s">
        <v>1644</v>
      </c>
      <c r="AB2386" s="59">
        <v>1</v>
      </c>
      <c r="AC2386" s="55" t="s">
        <v>1554</v>
      </c>
      <c r="AD2386" s="55" t="s">
        <v>1644</v>
      </c>
      <c r="AE2386" s="58">
        <v>0</v>
      </c>
      <c r="AF2386" s="55" t="s">
        <v>1644</v>
      </c>
      <c r="AG2386" s="55" t="s">
        <v>1644</v>
      </c>
      <c r="AH2386" s="55" t="s">
        <v>1644</v>
      </c>
      <c r="AI2386" s="55" t="s">
        <v>1644</v>
      </c>
      <c r="AJ2386" s="55" t="s">
        <v>1644</v>
      </c>
      <c r="AK2386" s="55" t="s">
        <v>1644</v>
      </c>
      <c r="AL2386" s="55" t="s">
        <v>1644</v>
      </c>
      <c r="AM2386" s="55" t="s">
        <v>3861</v>
      </c>
      <c r="AN2386" s="55" t="s">
        <v>1644</v>
      </c>
      <c r="AO2386" t="s">
        <v>4371</v>
      </c>
    </row>
    <row r="2387" spans="1:41" x14ac:dyDescent="0.25">
      <c r="A2387" s="56">
        <v>45838</v>
      </c>
      <c r="B2387" s="92" t="s">
        <v>3472</v>
      </c>
      <c r="C2387" s="55" t="s">
        <v>4355</v>
      </c>
      <c r="D2387" s="55" t="s">
        <v>3859</v>
      </c>
      <c r="E2387" s="55" t="s">
        <v>89</v>
      </c>
      <c r="F2387" s="55">
        <v>50900010</v>
      </c>
      <c r="G2387" s="55" t="s">
        <v>490</v>
      </c>
      <c r="H2387" s="55" t="s">
        <v>89</v>
      </c>
      <c r="I2387" s="57">
        <v>0</v>
      </c>
      <c r="J2387" s="57">
        <v>0</v>
      </c>
      <c r="K2387" s="55" t="s">
        <v>4354</v>
      </c>
      <c r="L2387" s="55" t="s">
        <v>1644</v>
      </c>
      <c r="M2387" s="55" t="s">
        <v>4355</v>
      </c>
      <c r="N2387" s="56">
        <v>45838</v>
      </c>
      <c r="O2387" s="55" t="s">
        <v>1644</v>
      </c>
      <c r="P2387" s="55" t="s">
        <v>4042</v>
      </c>
      <c r="Q2387" s="55" t="s">
        <v>4043</v>
      </c>
      <c r="R2387" s="55" t="s">
        <v>1644</v>
      </c>
      <c r="S2387" s="55" t="s">
        <v>1644</v>
      </c>
      <c r="T2387" s="55" t="s">
        <v>1644</v>
      </c>
      <c r="U2387" s="55" t="s">
        <v>4054</v>
      </c>
      <c r="V2387" s="55" t="s">
        <v>1881</v>
      </c>
      <c r="W2387" s="55" t="s">
        <v>1644</v>
      </c>
      <c r="X2387" s="56"/>
      <c r="Y2387" s="55" t="s">
        <v>1644</v>
      </c>
      <c r="Z2387" s="56"/>
      <c r="AA2387" s="55" t="s">
        <v>1644</v>
      </c>
      <c r="AB2387" s="59">
        <v>1</v>
      </c>
      <c r="AC2387" s="55" t="s">
        <v>1554</v>
      </c>
      <c r="AD2387" s="55" t="s">
        <v>1644</v>
      </c>
      <c r="AE2387" s="58">
        <v>0</v>
      </c>
      <c r="AF2387" s="55" t="s">
        <v>1644</v>
      </c>
      <c r="AG2387" s="55" t="s">
        <v>1644</v>
      </c>
      <c r="AH2387" s="55" t="s">
        <v>1644</v>
      </c>
      <c r="AI2387" s="55" t="s">
        <v>1644</v>
      </c>
      <c r="AJ2387" s="55" t="s">
        <v>1644</v>
      </c>
      <c r="AK2387" s="55" t="s">
        <v>1644</v>
      </c>
      <c r="AL2387" s="55" t="s">
        <v>1644</v>
      </c>
      <c r="AM2387" s="55" t="s">
        <v>3861</v>
      </c>
      <c r="AN2387" s="55" t="s">
        <v>1644</v>
      </c>
      <c r="AO2387" t="s">
        <v>4371</v>
      </c>
    </row>
    <row r="2388" spans="1:41" x14ac:dyDescent="0.25">
      <c r="A2388" s="56">
        <v>45838</v>
      </c>
      <c r="B2388" s="92" t="s">
        <v>3472</v>
      </c>
      <c r="C2388" s="55" t="s">
        <v>4355</v>
      </c>
      <c r="D2388" s="55" t="s">
        <v>3859</v>
      </c>
      <c r="E2388" s="55" t="s">
        <v>89</v>
      </c>
      <c r="F2388" s="55">
        <v>50900010</v>
      </c>
      <c r="G2388" s="55" t="s">
        <v>490</v>
      </c>
      <c r="H2388" s="55" t="s">
        <v>89</v>
      </c>
      <c r="I2388" s="57">
        <v>0</v>
      </c>
      <c r="J2388" s="57">
        <v>0</v>
      </c>
      <c r="K2388" s="55" t="s">
        <v>4354</v>
      </c>
      <c r="L2388" s="55" t="s">
        <v>1644</v>
      </c>
      <c r="M2388" s="55" t="s">
        <v>4355</v>
      </c>
      <c r="N2388" s="56">
        <v>45838</v>
      </c>
      <c r="O2388" s="55" t="s">
        <v>1644</v>
      </c>
      <c r="P2388" s="55" t="s">
        <v>4042</v>
      </c>
      <c r="Q2388" s="55" t="s">
        <v>4043</v>
      </c>
      <c r="R2388" s="55" t="s">
        <v>1644</v>
      </c>
      <c r="S2388" s="55" t="s">
        <v>1644</v>
      </c>
      <c r="T2388" s="55" t="s">
        <v>1644</v>
      </c>
      <c r="U2388" s="55" t="s">
        <v>4050</v>
      </c>
      <c r="V2388" s="55" t="s">
        <v>1881</v>
      </c>
      <c r="W2388" s="55" t="s">
        <v>1644</v>
      </c>
      <c r="X2388" s="56"/>
      <c r="Y2388" s="55" t="s">
        <v>1644</v>
      </c>
      <c r="Z2388" s="56"/>
      <c r="AA2388" s="55" t="s">
        <v>1644</v>
      </c>
      <c r="AB2388" s="59">
        <v>1</v>
      </c>
      <c r="AC2388" s="55" t="s">
        <v>1554</v>
      </c>
      <c r="AD2388" s="55" t="s">
        <v>1644</v>
      </c>
      <c r="AE2388" s="58">
        <v>0</v>
      </c>
      <c r="AF2388" s="55" t="s">
        <v>1644</v>
      </c>
      <c r="AG2388" s="55" t="s">
        <v>1644</v>
      </c>
      <c r="AH2388" s="55" t="s">
        <v>1644</v>
      </c>
      <c r="AI2388" s="55" t="s">
        <v>1644</v>
      </c>
      <c r="AJ2388" s="55" t="s">
        <v>1644</v>
      </c>
      <c r="AK2388" s="55" t="s">
        <v>1644</v>
      </c>
      <c r="AL2388" s="55" t="s">
        <v>1644</v>
      </c>
      <c r="AM2388" s="55" t="s">
        <v>3861</v>
      </c>
      <c r="AN2388" s="55" t="s">
        <v>1644</v>
      </c>
      <c r="AO2388" t="s">
        <v>4371</v>
      </c>
    </row>
    <row r="2389" spans="1:41" x14ac:dyDescent="0.25">
      <c r="A2389" s="56">
        <v>45838</v>
      </c>
      <c r="B2389" s="92" t="s">
        <v>3472</v>
      </c>
      <c r="C2389" s="55" t="s">
        <v>4355</v>
      </c>
      <c r="D2389" s="55" t="s">
        <v>3859</v>
      </c>
      <c r="E2389" s="55" t="s">
        <v>89</v>
      </c>
      <c r="F2389" s="55">
        <v>50900010</v>
      </c>
      <c r="G2389" s="55" t="s">
        <v>490</v>
      </c>
      <c r="H2389" s="55" t="s">
        <v>89</v>
      </c>
      <c r="I2389" s="57">
        <v>0</v>
      </c>
      <c r="J2389" s="57">
        <v>0</v>
      </c>
      <c r="K2389" s="55" t="s">
        <v>4354</v>
      </c>
      <c r="L2389" s="55" t="s">
        <v>1644</v>
      </c>
      <c r="M2389" s="55" t="s">
        <v>4355</v>
      </c>
      <c r="N2389" s="56">
        <v>45838</v>
      </c>
      <c r="O2389" s="55" t="s">
        <v>1644</v>
      </c>
      <c r="P2389" s="55" t="s">
        <v>4042</v>
      </c>
      <c r="Q2389" s="55" t="s">
        <v>4043</v>
      </c>
      <c r="R2389" s="55" t="s">
        <v>1644</v>
      </c>
      <c r="S2389" s="55" t="s">
        <v>1644</v>
      </c>
      <c r="T2389" s="55" t="s">
        <v>1644</v>
      </c>
      <c r="U2389" s="55" t="s">
        <v>4066</v>
      </c>
      <c r="V2389" s="55" t="s">
        <v>1881</v>
      </c>
      <c r="W2389" s="55" t="s">
        <v>1644</v>
      </c>
      <c r="X2389" s="56"/>
      <c r="Y2389" s="55" t="s">
        <v>1644</v>
      </c>
      <c r="Z2389" s="56"/>
      <c r="AA2389" s="55" t="s">
        <v>1644</v>
      </c>
      <c r="AB2389" s="59">
        <v>1</v>
      </c>
      <c r="AC2389" s="55" t="s">
        <v>1554</v>
      </c>
      <c r="AD2389" s="55" t="s">
        <v>1644</v>
      </c>
      <c r="AE2389" s="58">
        <v>0</v>
      </c>
      <c r="AF2389" s="55" t="s">
        <v>1644</v>
      </c>
      <c r="AG2389" s="55" t="s">
        <v>1644</v>
      </c>
      <c r="AH2389" s="55" t="s">
        <v>1644</v>
      </c>
      <c r="AI2389" s="55" t="s">
        <v>1644</v>
      </c>
      <c r="AJ2389" s="55" t="s">
        <v>1644</v>
      </c>
      <c r="AK2389" s="55" t="s">
        <v>1644</v>
      </c>
      <c r="AL2389" s="55" t="s">
        <v>1644</v>
      </c>
      <c r="AM2389" s="55" t="s">
        <v>3861</v>
      </c>
      <c r="AN2389" s="55" t="s">
        <v>1644</v>
      </c>
      <c r="AO2389" t="s">
        <v>4371</v>
      </c>
    </row>
    <row r="2390" spans="1:41" x14ac:dyDescent="0.25">
      <c r="A2390" s="56">
        <v>45838</v>
      </c>
      <c r="B2390" s="92" t="s">
        <v>3472</v>
      </c>
      <c r="C2390" s="55" t="s">
        <v>4355</v>
      </c>
      <c r="D2390" s="55" t="s">
        <v>3859</v>
      </c>
      <c r="E2390" s="55" t="s">
        <v>89</v>
      </c>
      <c r="F2390" s="55">
        <v>50900010</v>
      </c>
      <c r="G2390" s="55" t="s">
        <v>490</v>
      </c>
      <c r="H2390" s="55" t="s">
        <v>89</v>
      </c>
      <c r="I2390" s="57">
        <v>0</v>
      </c>
      <c r="J2390" s="57">
        <v>0</v>
      </c>
      <c r="K2390" s="55" t="s">
        <v>4354</v>
      </c>
      <c r="L2390" s="55" t="s">
        <v>1644</v>
      </c>
      <c r="M2390" s="55" t="s">
        <v>4355</v>
      </c>
      <c r="N2390" s="56">
        <v>45838</v>
      </c>
      <c r="O2390" s="55" t="s">
        <v>1644</v>
      </c>
      <c r="P2390" s="55" t="s">
        <v>329</v>
      </c>
      <c r="Q2390" s="55" t="s">
        <v>330</v>
      </c>
      <c r="R2390" s="55" t="s">
        <v>1644</v>
      </c>
      <c r="S2390" s="55" t="s">
        <v>1644</v>
      </c>
      <c r="T2390" s="55" t="s">
        <v>1644</v>
      </c>
      <c r="U2390" s="55" t="s">
        <v>4110</v>
      </c>
      <c r="V2390" s="55" t="s">
        <v>1881</v>
      </c>
      <c r="W2390" s="55" t="s">
        <v>1644</v>
      </c>
      <c r="X2390" s="56"/>
      <c r="Y2390" s="55" t="s">
        <v>1644</v>
      </c>
      <c r="Z2390" s="56"/>
      <c r="AA2390" s="55" t="s">
        <v>1644</v>
      </c>
      <c r="AB2390" s="59">
        <v>1</v>
      </c>
      <c r="AC2390" s="55" t="s">
        <v>1554</v>
      </c>
      <c r="AD2390" s="55" t="s">
        <v>1644</v>
      </c>
      <c r="AE2390" s="58">
        <v>0</v>
      </c>
      <c r="AF2390" s="55" t="s">
        <v>1644</v>
      </c>
      <c r="AG2390" s="55" t="s">
        <v>1644</v>
      </c>
      <c r="AH2390" s="55" t="s">
        <v>1644</v>
      </c>
      <c r="AI2390" s="55" t="s">
        <v>1644</v>
      </c>
      <c r="AJ2390" s="55" t="s">
        <v>1644</v>
      </c>
      <c r="AK2390" s="55" t="s">
        <v>1644</v>
      </c>
      <c r="AL2390" s="55" t="s">
        <v>1644</v>
      </c>
      <c r="AM2390" s="55" t="s">
        <v>3861</v>
      </c>
      <c r="AN2390" s="55" t="s">
        <v>1644</v>
      </c>
      <c r="AO2390" t="s">
        <v>3842</v>
      </c>
    </row>
    <row r="2391" spans="1:41" x14ac:dyDescent="0.25">
      <c r="A2391" s="56">
        <v>45838</v>
      </c>
      <c r="B2391" s="92" t="s">
        <v>3472</v>
      </c>
      <c r="C2391" s="55" t="s">
        <v>4355</v>
      </c>
      <c r="D2391" s="55" t="s">
        <v>3859</v>
      </c>
      <c r="E2391" s="55" t="s">
        <v>89</v>
      </c>
      <c r="F2391" s="55">
        <v>50900010</v>
      </c>
      <c r="G2391" s="55" t="s">
        <v>490</v>
      </c>
      <c r="H2391" s="55" t="s">
        <v>89</v>
      </c>
      <c r="I2391" s="57">
        <v>0</v>
      </c>
      <c r="J2391" s="57">
        <v>0</v>
      </c>
      <c r="K2391" s="55" t="s">
        <v>4354</v>
      </c>
      <c r="L2391" s="55" t="s">
        <v>1644</v>
      </c>
      <c r="M2391" s="55" t="s">
        <v>4355</v>
      </c>
      <c r="N2391" s="56">
        <v>45838</v>
      </c>
      <c r="O2391" s="55" t="s">
        <v>1644</v>
      </c>
      <c r="P2391" s="55" t="s">
        <v>4042</v>
      </c>
      <c r="Q2391" s="55" t="s">
        <v>4043</v>
      </c>
      <c r="R2391" s="55" t="s">
        <v>1644</v>
      </c>
      <c r="S2391" s="55" t="s">
        <v>1644</v>
      </c>
      <c r="T2391" s="55" t="s">
        <v>1644</v>
      </c>
      <c r="U2391" s="55" t="s">
        <v>4075</v>
      </c>
      <c r="V2391" s="55" t="s">
        <v>1881</v>
      </c>
      <c r="W2391" s="55" t="s">
        <v>1644</v>
      </c>
      <c r="X2391" s="56"/>
      <c r="Y2391" s="55" t="s">
        <v>1644</v>
      </c>
      <c r="Z2391" s="56"/>
      <c r="AA2391" s="55" t="s">
        <v>1644</v>
      </c>
      <c r="AB2391" s="59">
        <v>1</v>
      </c>
      <c r="AC2391" s="55" t="s">
        <v>1554</v>
      </c>
      <c r="AD2391" s="55" t="s">
        <v>1644</v>
      </c>
      <c r="AE2391" s="58">
        <v>0</v>
      </c>
      <c r="AF2391" s="55" t="s">
        <v>1644</v>
      </c>
      <c r="AG2391" s="55" t="s">
        <v>1644</v>
      </c>
      <c r="AH2391" s="55" t="s">
        <v>1644</v>
      </c>
      <c r="AI2391" s="55" t="s">
        <v>1644</v>
      </c>
      <c r="AJ2391" s="55" t="s">
        <v>1644</v>
      </c>
      <c r="AK2391" s="55" t="s">
        <v>1644</v>
      </c>
      <c r="AL2391" s="55" t="s">
        <v>1644</v>
      </c>
      <c r="AM2391" s="55" t="s">
        <v>3861</v>
      </c>
      <c r="AN2391" s="55" t="s">
        <v>1644</v>
      </c>
      <c r="AO2391" t="s">
        <v>4371</v>
      </c>
    </row>
    <row r="2392" spans="1:41" x14ac:dyDescent="0.25">
      <c r="A2392" s="56">
        <v>45838</v>
      </c>
      <c r="B2392" s="92" t="s">
        <v>3472</v>
      </c>
      <c r="C2392" s="55" t="s">
        <v>4355</v>
      </c>
      <c r="D2392" s="55" t="s">
        <v>3859</v>
      </c>
      <c r="E2392" s="55" t="s">
        <v>89</v>
      </c>
      <c r="F2392" s="55">
        <v>50900020</v>
      </c>
      <c r="G2392" s="55" t="s">
        <v>492</v>
      </c>
      <c r="H2392" s="55" t="s">
        <v>89</v>
      </c>
      <c r="I2392" s="57">
        <v>972.41</v>
      </c>
      <c r="J2392" s="57">
        <v>972.41</v>
      </c>
      <c r="K2392" s="55" t="s">
        <v>4354</v>
      </c>
      <c r="L2392" s="55" t="s">
        <v>1644</v>
      </c>
      <c r="M2392" s="55" t="s">
        <v>4355</v>
      </c>
      <c r="N2392" s="56">
        <v>45838</v>
      </c>
      <c r="O2392" s="55" t="s">
        <v>1644</v>
      </c>
      <c r="P2392" s="55" t="s">
        <v>329</v>
      </c>
      <c r="Q2392" s="55" t="s">
        <v>330</v>
      </c>
      <c r="R2392" s="55" t="s">
        <v>1644</v>
      </c>
      <c r="S2392" s="55" t="s">
        <v>1644</v>
      </c>
      <c r="T2392" s="55" t="s">
        <v>1644</v>
      </c>
      <c r="U2392" s="55" t="s">
        <v>4095</v>
      </c>
      <c r="V2392" s="55" t="s">
        <v>1881</v>
      </c>
      <c r="W2392" s="55" t="s">
        <v>1644</v>
      </c>
      <c r="X2392" s="56"/>
      <c r="Y2392" s="55" t="s">
        <v>1644</v>
      </c>
      <c r="Z2392" s="56"/>
      <c r="AA2392" s="55" t="s">
        <v>1644</v>
      </c>
      <c r="AB2392" s="59">
        <v>15001911</v>
      </c>
      <c r="AC2392" s="55" t="s">
        <v>1554</v>
      </c>
      <c r="AD2392" s="55" t="s">
        <v>1644</v>
      </c>
      <c r="AE2392" s="58">
        <v>0</v>
      </c>
      <c r="AF2392" s="55" t="s">
        <v>1644</v>
      </c>
      <c r="AG2392" s="55" t="s">
        <v>1644</v>
      </c>
      <c r="AH2392" s="55" t="s">
        <v>1644</v>
      </c>
      <c r="AI2392" s="55" t="s">
        <v>1644</v>
      </c>
      <c r="AJ2392" s="55" t="s">
        <v>1644</v>
      </c>
      <c r="AK2392" s="55" t="s">
        <v>1644</v>
      </c>
      <c r="AL2392" s="55" t="s">
        <v>1644</v>
      </c>
      <c r="AM2392" s="55" t="s">
        <v>3861</v>
      </c>
      <c r="AN2392" s="55" t="s">
        <v>1644</v>
      </c>
      <c r="AO2392" t="s">
        <v>3842</v>
      </c>
    </row>
    <row r="2393" spans="1:41" x14ac:dyDescent="0.25">
      <c r="A2393" s="56">
        <v>45838</v>
      </c>
      <c r="B2393" s="92" t="s">
        <v>3472</v>
      </c>
      <c r="C2393" s="55" t="s">
        <v>4355</v>
      </c>
      <c r="D2393" s="55" t="s">
        <v>3859</v>
      </c>
      <c r="E2393" s="55" t="s">
        <v>89</v>
      </c>
      <c r="F2393" s="55">
        <v>50900010</v>
      </c>
      <c r="G2393" s="55" t="s">
        <v>490</v>
      </c>
      <c r="H2393" s="55" t="s">
        <v>89</v>
      </c>
      <c r="I2393" s="57">
        <v>0.2</v>
      </c>
      <c r="J2393" s="57">
        <v>0.2</v>
      </c>
      <c r="K2393" s="55" t="s">
        <v>4354</v>
      </c>
      <c r="L2393" s="55" t="s">
        <v>1644</v>
      </c>
      <c r="M2393" s="55" t="s">
        <v>4355</v>
      </c>
      <c r="N2393" s="56">
        <v>45838</v>
      </c>
      <c r="O2393" s="55" t="s">
        <v>1644</v>
      </c>
      <c r="P2393" s="55" t="s">
        <v>329</v>
      </c>
      <c r="Q2393" s="55" t="s">
        <v>330</v>
      </c>
      <c r="R2393" s="55" t="s">
        <v>1644</v>
      </c>
      <c r="S2393" s="55" t="s">
        <v>1644</v>
      </c>
      <c r="T2393" s="55" t="s">
        <v>1644</v>
      </c>
      <c r="U2393" s="55" t="s">
        <v>4052</v>
      </c>
      <c r="V2393" s="55" t="s">
        <v>1718</v>
      </c>
      <c r="W2393" s="55" t="s">
        <v>1644</v>
      </c>
      <c r="X2393" s="56"/>
      <c r="Y2393" s="55" t="s">
        <v>1644</v>
      </c>
      <c r="Z2393" s="56"/>
      <c r="AA2393" s="55" t="s">
        <v>1644</v>
      </c>
      <c r="AB2393" s="59">
        <v>3768</v>
      </c>
      <c r="AC2393" s="55" t="s">
        <v>1554</v>
      </c>
      <c r="AD2393" s="55" t="s">
        <v>1644</v>
      </c>
      <c r="AE2393" s="58">
        <v>0</v>
      </c>
      <c r="AF2393" s="55" t="s">
        <v>1644</v>
      </c>
      <c r="AG2393" s="55" t="s">
        <v>1644</v>
      </c>
      <c r="AH2393" s="55" t="s">
        <v>1644</v>
      </c>
      <c r="AI2393" s="55" t="s">
        <v>1644</v>
      </c>
      <c r="AJ2393" s="55" t="s">
        <v>1644</v>
      </c>
      <c r="AK2393" s="55" t="s">
        <v>1644</v>
      </c>
      <c r="AL2393" s="55" t="s">
        <v>1644</v>
      </c>
      <c r="AM2393" s="55" t="s">
        <v>3861</v>
      </c>
      <c r="AN2393" s="55" t="s">
        <v>1644</v>
      </c>
      <c r="AO2393" t="s">
        <v>3842</v>
      </c>
    </row>
    <row r="2394" spans="1:41" x14ac:dyDescent="0.25">
      <c r="A2394" s="56">
        <v>45838</v>
      </c>
      <c r="B2394" s="92" t="s">
        <v>3472</v>
      </c>
      <c r="C2394" s="55" t="s">
        <v>4355</v>
      </c>
      <c r="D2394" s="55" t="s">
        <v>3859</v>
      </c>
      <c r="E2394" s="55" t="s">
        <v>89</v>
      </c>
      <c r="F2394" s="55">
        <v>50900010</v>
      </c>
      <c r="G2394" s="55" t="s">
        <v>490</v>
      </c>
      <c r="H2394" s="55" t="s">
        <v>89</v>
      </c>
      <c r="I2394" s="57">
        <v>50.52</v>
      </c>
      <c r="J2394" s="57">
        <v>50.52</v>
      </c>
      <c r="K2394" s="55" t="s">
        <v>4354</v>
      </c>
      <c r="L2394" s="55" t="s">
        <v>1644</v>
      </c>
      <c r="M2394" s="55" t="s">
        <v>4355</v>
      </c>
      <c r="N2394" s="56">
        <v>45838</v>
      </c>
      <c r="O2394" s="55" t="s">
        <v>1644</v>
      </c>
      <c r="P2394" s="55" t="s">
        <v>329</v>
      </c>
      <c r="Q2394" s="55" t="s">
        <v>330</v>
      </c>
      <c r="R2394" s="55" t="s">
        <v>1644</v>
      </c>
      <c r="S2394" s="55" t="s">
        <v>1644</v>
      </c>
      <c r="T2394" s="55" t="s">
        <v>1644</v>
      </c>
      <c r="U2394" s="55" t="s">
        <v>4036</v>
      </c>
      <c r="V2394" s="55" t="s">
        <v>1881</v>
      </c>
      <c r="W2394" s="55" t="s">
        <v>1644</v>
      </c>
      <c r="X2394" s="56"/>
      <c r="Y2394" s="55" t="s">
        <v>1644</v>
      </c>
      <c r="Z2394" s="56"/>
      <c r="AA2394" s="55" t="s">
        <v>1644</v>
      </c>
      <c r="AB2394" s="59">
        <v>793865</v>
      </c>
      <c r="AC2394" s="55" t="s">
        <v>1554</v>
      </c>
      <c r="AD2394" s="55" t="s">
        <v>1644</v>
      </c>
      <c r="AE2394" s="58">
        <v>0</v>
      </c>
      <c r="AF2394" s="55" t="s">
        <v>1644</v>
      </c>
      <c r="AG2394" s="55" t="s">
        <v>1644</v>
      </c>
      <c r="AH2394" s="55" t="s">
        <v>1644</v>
      </c>
      <c r="AI2394" s="55" t="s">
        <v>1644</v>
      </c>
      <c r="AJ2394" s="55" t="s">
        <v>1644</v>
      </c>
      <c r="AK2394" s="55" t="s">
        <v>1644</v>
      </c>
      <c r="AL2394" s="55" t="s">
        <v>1644</v>
      </c>
      <c r="AM2394" s="55" t="s">
        <v>3861</v>
      </c>
      <c r="AN2394" s="55" t="s">
        <v>1644</v>
      </c>
      <c r="AO2394" t="s">
        <v>3842</v>
      </c>
    </row>
    <row r="2395" spans="1:41" x14ac:dyDescent="0.25">
      <c r="A2395" s="56">
        <v>45838</v>
      </c>
      <c r="B2395" s="92" t="s">
        <v>3472</v>
      </c>
      <c r="C2395" s="55" t="s">
        <v>4355</v>
      </c>
      <c r="D2395" s="55" t="s">
        <v>3859</v>
      </c>
      <c r="E2395" s="55" t="s">
        <v>89</v>
      </c>
      <c r="F2395" s="55">
        <v>50900010</v>
      </c>
      <c r="G2395" s="55" t="s">
        <v>490</v>
      </c>
      <c r="H2395" s="55" t="s">
        <v>89</v>
      </c>
      <c r="I2395" s="57">
        <v>0</v>
      </c>
      <c r="J2395" s="57">
        <v>0</v>
      </c>
      <c r="K2395" s="55" t="s">
        <v>4354</v>
      </c>
      <c r="L2395" s="55" t="s">
        <v>1644</v>
      </c>
      <c r="M2395" s="55" t="s">
        <v>4355</v>
      </c>
      <c r="N2395" s="56">
        <v>45838</v>
      </c>
      <c r="O2395" s="55" t="s">
        <v>1644</v>
      </c>
      <c r="P2395" s="55" t="s">
        <v>4042</v>
      </c>
      <c r="Q2395" s="55" t="s">
        <v>4043</v>
      </c>
      <c r="R2395" s="55" t="s">
        <v>1644</v>
      </c>
      <c r="S2395" s="55" t="s">
        <v>1644</v>
      </c>
      <c r="T2395" s="55" t="s">
        <v>1644</v>
      </c>
      <c r="U2395" s="55" t="s">
        <v>4111</v>
      </c>
      <c r="V2395" s="55" t="s">
        <v>1881</v>
      </c>
      <c r="W2395" s="55" t="s">
        <v>1644</v>
      </c>
      <c r="X2395" s="56"/>
      <c r="Y2395" s="55" t="s">
        <v>1644</v>
      </c>
      <c r="Z2395" s="56"/>
      <c r="AA2395" s="55" t="s">
        <v>1644</v>
      </c>
      <c r="AB2395" s="59">
        <v>1</v>
      </c>
      <c r="AC2395" s="55" t="s">
        <v>1554</v>
      </c>
      <c r="AD2395" s="55" t="s">
        <v>1644</v>
      </c>
      <c r="AE2395" s="58">
        <v>0</v>
      </c>
      <c r="AF2395" s="55" t="s">
        <v>1644</v>
      </c>
      <c r="AG2395" s="55" t="s">
        <v>1644</v>
      </c>
      <c r="AH2395" s="55" t="s">
        <v>1644</v>
      </c>
      <c r="AI2395" s="55" t="s">
        <v>1644</v>
      </c>
      <c r="AJ2395" s="55" t="s">
        <v>1644</v>
      </c>
      <c r="AK2395" s="55" t="s">
        <v>1644</v>
      </c>
      <c r="AL2395" s="55" t="s">
        <v>1644</v>
      </c>
      <c r="AM2395" s="55" t="s">
        <v>3861</v>
      </c>
      <c r="AN2395" s="55" t="s">
        <v>1644</v>
      </c>
      <c r="AO2395" t="s">
        <v>4371</v>
      </c>
    </row>
    <row r="2396" spans="1:41" x14ac:dyDescent="0.25">
      <c r="A2396" s="56">
        <v>45838</v>
      </c>
      <c r="B2396" s="92" t="s">
        <v>3472</v>
      </c>
      <c r="C2396" s="55" t="s">
        <v>4355</v>
      </c>
      <c r="D2396" s="55" t="s">
        <v>3859</v>
      </c>
      <c r="E2396" s="55" t="s">
        <v>89</v>
      </c>
      <c r="F2396" s="55">
        <v>50900010</v>
      </c>
      <c r="G2396" s="55" t="s">
        <v>490</v>
      </c>
      <c r="H2396" s="55" t="s">
        <v>89</v>
      </c>
      <c r="I2396" s="57">
        <v>0</v>
      </c>
      <c r="J2396" s="57">
        <v>0</v>
      </c>
      <c r="K2396" s="55" t="s">
        <v>4354</v>
      </c>
      <c r="L2396" s="55" t="s">
        <v>1644</v>
      </c>
      <c r="M2396" s="55" t="s">
        <v>4355</v>
      </c>
      <c r="N2396" s="56">
        <v>45838</v>
      </c>
      <c r="O2396" s="55" t="s">
        <v>1644</v>
      </c>
      <c r="P2396" s="55" t="s">
        <v>4042</v>
      </c>
      <c r="Q2396" s="55" t="s">
        <v>4043</v>
      </c>
      <c r="R2396" s="55" t="s">
        <v>1644</v>
      </c>
      <c r="S2396" s="55" t="s">
        <v>1644</v>
      </c>
      <c r="T2396" s="55" t="s">
        <v>1644</v>
      </c>
      <c r="U2396" s="55" t="s">
        <v>4061</v>
      </c>
      <c r="V2396" s="55" t="s">
        <v>1881</v>
      </c>
      <c r="W2396" s="55" t="s">
        <v>1644</v>
      </c>
      <c r="X2396" s="56"/>
      <c r="Y2396" s="55" t="s">
        <v>1644</v>
      </c>
      <c r="Z2396" s="56"/>
      <c r="AA2396" s="55" t="s">
        <v>1644</v>
      </c>
      <c r="AB2396" s="59">
        <v>1</v>
      </c>
      <c r="AC2396" s="55" t="s">
        <v>1554</v>
      </c>
      <c r="AD2396" s="55" t="s">
        <v>1644</v>
      </c>
      <c r="AE2396" s="58">
        <v>0</v>
      </c>
      <c r="AF2396" s="55" t="s">
        <v>1644</v>
      </c>
      <c r="AG2396" s="55" t="s">
        <v>1644</v>
      </c>
      <c r="AH2396" s="55" t="s">
        <v>1644</v>
      </c>
      <c r="AI2396" s="55" t="s">
        <v>1644</v>
      </c>
      <c r="AJ2396" s="55" t="s">
        <v>1644</v>
      </c>
      <c r="AK2396" s="55" t="s">
        <v>1644</v>
      </c>
      <c r="AL2396" s="55" t="s">
        <v>1644</v>
      </c>
      <c r="AM2396" s="55" t="s">
        <v>3861</v>
      </c>
      <c r="AN2396" s="55" t="s">
        <v>1644</v>
      </c>
      <c r="AO2396" t="s">
        <v>4371</v>
      </c>
    </row>
    <row r="2397" spans="1:41" x14ac:dyDescent="0.25">
      <c r="A2397" s="56">
        <v>45838</v>
      </c>
      <c r="B2397" s="92" t="s">
        <v>3472</v>
      </c>
      <c r="C2397" s="55" t="s">
        <v>4355</v>
      </c>
      <c r="D2397" s="55" t="s">
        <v>3859</v>
      </c>
      <c r="E2397" s="55" t="s">
        <v>89</v>
      </c>
      <c r="F2397" s="55">
        <v>50900020</v>
      </c>
      <c r="G2397" s="55" t="s">
        <v>492</v>
      </c>
      <c r="H2397" s="55" t="s">
        <v>89</v>
      </c>
      <c r="I2397" s="57">
        <v>478.54</v>
      </c>
      <c r="J2397" s="57">
        <v>478.54</v>
      </c>
      <c r="K2397" s="55" t="s">
        <v>4354</v>
      </c>
      <c r="L2397" s="55" t="s">
        <v>1644</v>
      </c>
      <c r="M2397" s="55" t="s">
        <v>4355</v>
      </c>
      <c r="N2397" s="56">
        <v>45838</v>
      </c>
      <c r="O2397" s="55" t="s">
        <v>1644</v>
      </c>
      <c r="P2397" s="55" t="s">
        <v>329</v>
      </c>
      <c r="Q2397" s="55" t="s">
        <v>330</v>
      </c>
      <c r="R2397" s="55" t="s">
        <v>1644</v>
      </c>
      <c r="S2397" s="55" t="s">
        <v>1644</v>
      </c>
      <c r="T2397" s="55" t="s">
        <v>1644</v>
      </c>
      <c r="U2397" s="55" t="s">
        <v>4108</v>
      </c>
      <c r="V2397" s="55" t="s">
        <v>1881</v>
      </c>
      <c r="W2397" s="55" t="s">
        <v>1644</v>
      </c>
      <c r="X2397" s="56"/>
      <c r="Y2397" s="55" t="s">
        <v>1644</v>
      </c>
      <c r="Z2397" s="56"/>
      <c r="AA2397" s="55" t="s">
        <v>1644</v>
      </c>
      <c r="AB2397" s="59">
        <v>7386974</v>
      </c>
      <c r="AC2397" s="55" t="s">
        <v>1554</v>
      </c>
      <c r="AD2397" s="55" t="s">
        <v>1644</v>
      </c>
      <c r="AE2397" s="58">
        <v>0</v>
      </c>
      <c r="AF2397" s="55" t="s">
        <v>1644</v>
      </c>
      <c r="AG2397" s="55" t="s">
        <v>1644</v>
      </c>
      <c r="AH2397" s="55" t="s">
        <v>1644</v>
      </c>
      <c r="AI2397" s="55" t="s">
        <v>1644</v>
      </c>
      <c r="AJ2397" s="55" t="s">
        <v>1644</v>
      </c>
      <c r="AK2397" s="55" t="s">
        <v>1644</v>
      </c>
      <c r="AL2397" s="55" t="s">
        <v>1644</v>
      </c>
      <c r="AM2397" s="55" t="s">
        <v>3861</v>
      </c>
      <c r="AN2397" s="55" t="s">
        <v>1644</v>
      </c>
      <c r="AO2397" t="s">
        <v>3842</v>
      </c>
    </row>
    <row r="2398" spans="1:41" x14ac:dyDescent="0.25">
      <c r="A2398" s="56">
        <v>45838</v>
      </c>
      <c r="B2398" s="92" t="s">
        <v>3472</v>
      </c>
      <c r="C2398" s="55" t="s">
        <v>4356</v>
      </c>
      <c r="D2398" s="55" t="s">
        <v>3859</v>
      </c>
      <c r="E2398" s="55" t="s">
        <v>89</v>
      </c>
      <c r="F2398" s="55">
        <v>50900010</v>
      </c>
      <c r="G2398" s="55" t="s">
        <v>490</v>
      </c>
      <c r="H2398" s="55" t="s">
        <v>89</v>
      </c>
      <c r="I2398" s="57">
        <v>20.71</v>
      </c>
      <c r="J2398" s="57">
        <v>20.71</v>
      </c>
      <c r="K2398" s="55" t="s">
        <v>4354</v>
      </c>
      <c r="L2398" s="55" t="s">
        <v>1644</v>
      </c>
      <c r="M2398" s="55" t="s">
        <v>4356</v>
      </c>
      <c r="N2398" s="56">
        <v>45838</v>
      </c>
      <c r="O2398" s="55" t="s">
        <v>1644</v>
      </c>
      <c r="P2398" s="55" t="s">
        <v>329</v>
      </c>
      <c r="Q2398" s="55" t="s">
        <v>330</v>
      </c>
      <c r="R2398" s="55" t="s">
        <v>1644</v>
      </c>
      <c r="S2398" s="55" t="s">
        <v>1644</v>
      </c>
      <c r="T2398" s="55" t="s">
        <v>1644</v>
      </c>
      <c r="U2398" s="55" t="s">
        <v>4153</v>
      </c>
      <c r="V2398" s="55" t="s">
        <v>1881</v>
      </c>
      <c r="W2398" s="55" t="s">
        <v>1644</v>
      </c>
      <c r="X2398" s="56"/>
      <c r="Y2398" s="55" t="s">
        <v>1644</v>
      </c>
      <c r="Z2398" s="56"/>
      <c r="AA2398" s="55" t="s">
        <v>1644</v>
      </c>
      <c r="AB2398" s="59">
        <v>404373</v>
      </c>
      <c r="AC2398" s="55" t="s">
        <v>1554</v>
      </c>
      <c r="AD2398" s="55" t="s">
        <v>1644</v>
      </c>
      <c r="AE2398" s="58">
        <v>0</v>
      </c>
      <c r="AF2398" s="55" t="s">
        <v>1644</v>
      </c>
      <c r="AG2398" s="55" t="s">
        <v>1644</v>
      </c>
      <c r="AH2398" s="55" t="s">
        <v>1644</v>
      </c>
      <c r="AI2398" s="55" t="s">
        <v>1644</v>
      </c>
      <c r="AJ2398" s="55" t="s">
        <v>1644</v>
      </c>
      <c r="AK2398" s="55" t="s">
        <v>1644</v>
      </c>
      <c r="AL2398" s="55" t="s">
        <v>1644</v>
      </c>
      <c r="AM2398" s="55" t="s">
        <v>3861</v>
      </c>
      <c r="AN2398" s="55" t="s">
        <v>1644</v>
      </c>
      <c r="AO2398" t="s">
        <v>3842</v>
      </c>
    </row>
    <row r="2399" spans="1:41" x14ac:dyDescent="0.25">
      <c r="A2399" s="56">
        <v>45838</v>
      </c>
      <c r="B2399" s="92" t="s">
        <v>3472</v>
      </c>
      <c r="C2399" s="55" t="s">
        <v>4356</v>
      </c>
      <c r="D2399" s="55" t="s">
        <v>3859</v>
      </c>
      <c r="E2399" s="55" t="s">
        <v>89</v>
      </c>
      <c r="F2399" s="55">
        <v>50900010</v>
      </c>
      <c r="G2399" s="55" t="s">
        <v>490</v>
      </c>
      <c r="H2399" s="55" t="s">
        <v>89</v>
      </c>
      <c r="I2399" s="57">
        <v>0.38</v>
      </c>
      <c r="J2399" s="57">
        <v>0.38</v>
      </c>
      <c r="K2399" s="55" t="s">
        <v>4354</v>
      </c>
      <c r="L2399" s="55" t="s">
        <v>1644</v>
      </c>
      <c r="M2399" s="55" t="s">
        <v>4356</v>
      </c>
      <c r="N2399" s="56">
        <v>45838</v>
      </c>
      <c r="O2399" s="55" t="s">
        <v>1644</v>
      </c>
      <c r="P2399" s="55" t="s">
        <v>329</v>
      </c>
      <c r="Q2399" s="55" t="s">
        <v>330</v>
      </c>
      <c r="R2399" s="55" t="s">
        <v>1644</v>
      </c>
      <c r="S2399" s="55" t="s">
        <v>1644</v>
      </c>
      <c r="T2399" s="55" t="s">
        <v>1644</v>
      </c>
      <c r="U2399" s="55" t="s">
        <v>4153</v>
      </c>
      <c r="V2399" s="55" t="s">
        <v>1718</v>
      </c>
      <c r="W2399" s="55" t="s">
        <v>1644</v>
      </c>
      <c r="X2399" s="56"/>
      <c r="Y2399" s="55" t="s">
        <v>1644</v>
      </c>
      <c r="Z2399" s="56"/>
      <c r="AA2399" s="55" t="s">
        <v>1644</v>
      </c>
      <c r="AB2399" s="59">
        <v>7230</v>
      </c>
      <c r="AC2399" s="55" t="s">
        <v>1554</v>
      </c>
      <c r="AD2399" s="55" t="s">
        <v>1644</v>
      </c>
      <c r="AE2399" s="58">
        <v>0</v>
      </c>
      <c r="AF2399" s="55" t="s">
        <v>1644</v>
      </c>
      <c r="AG2399" s="55" t="s">
        <v>1644</v>
      </c>
      <c r="AH2399" s="55" t="s">
        <v>1644</v>
      </c>
      <c r="AI2399" s="55" t="s">
        <v>1644</v>
      </c>
      <c r="AJ2399" s="55" t="s">
        <v>1644</v>
      </c>
      <c r="AK2399" s="55" t="s">
        <v>1644</v>
      </c>
      <c r="AL2399" s="55" t="s">
        <v>1644</v>
      </c>
      <c r="AM2399" s="55" t="s">
        <v>3861</v>
      </c>
      <c r="AN2399" s="55" t="s">
        <v>1644</v>
      </c>
      <c r="AO2399" t="s">
        <v>3842</v>
      </c>
    </row>
    <row r="2400" spans="1:41" x14ac:dyDescent="0.25">
      <c r="A2400" s="56">
        <v>45838</v>
      </c>
      <c r="B2400" s="92" t="s">
        <v>3472</v>
      </c>
      <c r="C2400" s="55" t="s">
        <v>4356</v>
      </c>
      <c r="D2400" s="55" t="s">
        <v>3859</v>
      </c>
      <c r="E2400" s="55" t="s">
        <v>89</v>
      </c>
      <c r="F2400" s="55">
        <v>50900010</v>
      </c>
      <c r="G2400" s="55" t="s">
        <v>490</v>
      </c>
      <c r="H2400" s="55" t="s">
        <v>89</v>
      </c>
      <c r="I2400" s="57">
        <v>2.1800000000000002</v>
      </c>
      <c r="J2400" s="57">
        <v>2.1800000000000002</v>
      </c>
      <c r="K2400" s="55" t="s">
        <v>4354</v>
      </c>
      <c r="L2400" s="55" t="s">
        <v>1644</v>
      </c>
      <c r="M2400" s="55" t="s">
        <v>4356</v>
      </c>
      <c r="N2400" s="56">
        <v>45838</v>
      </c>
      <c r="O2400" s="55" t="s">
        <v>1644</v>
      </c>
      <c r="P2400" s="55" t="s">
        <v>4042</v>
      </c>
      <c r="Q2400" s="55" t="s">
        <v>4043</v>
      </c>
      <c r="R2400" s="55" t="s">
        <v>1644</v>
      </c>
      <c r="S2400" s="55" t="s">
        <v>1644</v>
      </c>
      <c r="T2400" s="55" t="s">
        <v>1644</v>
      </c>
      <c r="U2400" s="55" t="s">
        <v>4148</v>
      </c>
      <c r="V2400" s="55" t="s">
        <v>1718</v>
      </c>
      <c r="W2400" s="55" t="s">
        <v>1644</v>
      </c>
      <c r="X2400" s="56"/>
      <c r="Y2400" s="55" t="s">
        <v>1644</v>
      </c>
      <c r="Z2400" s="56"/>
      <c r="AA2400" s="55" t="s">
        <v>1644</v>
      </c>
      <c r="AB2400" s="59">
        <v>42618</v>
      </c>
      <c r="AC2400" s="55" t="s">
        <v>1554</v>
      </c>
      <c r="AD2400" s="55" t="s">
        <v>1644</v>
      </c>
      <c r="AE2400" s="58">
        <v>0</v>
      </c>
      <c r="AF2400" s="55" t="s">
        <v>1644</v>
      </c>
      <c r="AG2400" s="55" t="s">
        <v>1644</v>
      </c>
      <c r="AH2400" s="55" t="s">
        <v>1644</v>
      </c>
      <c r="AI2400" s="55" t="s">
        <v>1644</v>
      </c>
      <c r="AJ2400" s="55" t="s">
        <v>1644</v>
      </c>
      <c r="AK2400" s="55" t="s">
        <v>1644</v>
      </c>
      <c r="AL2400" s="55" t="s">
        <v>1644</v>
      </c>
      <c r="AM2400" s="55" t="s">
        <v>3861</v>
      </c>
      <c r="AN2400" s="55" t="s">
        <v>1644</v>
      </c>
      <c r="AO2400" t="s">
        <v>4371</v>
      </c>
    </row>
    <row r="2401" spans="1:41" x14ac:dyDescent="0.25">
      <c r="A2401" s="56">
        <v>45838</v>
      </c>
      <c r="B2401" s="92" t="s">
        <v>3472</v>
      </c>
      <c r="C2401" s="55" t="s">
        <v>4356</v>
      </c>
      <c r="D2401" s="55" t="s">
        <v>3859</v>
      </c>
      <c r="E2401" s="55" t="s">
        <v>89</v>
      </c>
      <c r="F2401" s="55">
        <v>50900010</v>
      </c>
      <c r="G2401" s="55" t="s">
        <v>490</v>
      </c>
      <c r="H2401" s="55" t="s">
        <v>89</v>
      </c>
      <c r="I2401" s="57">
        <v>238.35</v>
      </c>
      <c r="J2401" s="57">
        <v>238.35</v>
      </c>
      <c r="K2401" s="55" t="s">
        <v>4354</v>
      </c>
      <c r="L2401" s="55" t="s">
        <v>1644</v>
      </c>
      <c r="M2401" s="55" t="s">
        <v>4356</v>
      </c>
      <c r="N2401" s="56">
        <v>45838</v>
      </c>
      <c r="O2401" s="55" t="s">
        <v>1644</v>
      </c>
      <c r="P2401" s="55" t="s">
        <v>4042</v>
      </c>
      <c r="Q2401" s="55" t="s">
        <v>4043</v>
      </c>
      <c r="R2401" s="55" t="s">
        <v>1644</v>
      </c>
      <c r="S2401" s="55" t="s">
        <v>1644</v>
      </c>
      <c r="T2401" s="55" t="s">
        <v>1644</v>
      </c>
      <c r="U2401" s="55" t="s">
        <v>4183</v>
      </c>
      <c r="V2401" s="55" t="s">
        <v>1881</v>
      </c>
      <c r="W2401" s="55" t="s">
        <v>1644</v>
      </c>
      <c r="X2401" s="56"/>
      <c r="Y2401" s="55" t="s">
        <v>1644</v>
      </c>
      <c r="Z2401" s="56"/>
      <c r="AA2401" s="55" t="s">
        <v>1644</v>
      </c>
      <c r="AB2401" s="59">
        <v>4618719</v>
      </c>
      <c r="AC2401" s="55" t="s">
        <v>1554</v>
      </c>
      <c r="AD2401" s="55" t="s">
        <v>1644</v>
      </c>
      <c r="AE2401" s="58">
        <v>0</v>
      </c>
      <c r="AF2401" s="55" t="s">
        <v>1644</v>
      </c>
      <c r="AG2401" s="55" t="s">
        <v>1644</v>
      </c>
      <c r="AH2401" s="55" t="s">
        <v>1644</v>
      </c>
      <c r="AI2401" s="55" t="s">
        <v>1644</v>
      </c>
      <c r="AJ2401" s="55" t="s">
        <v>1644</v>
      </c>
      <c r="AK2401" s="55" t="s">
        <v>1644</v>
      </c>
      <c r="AL2401" s="55" t="s">
        <v>1644</v>
      </c>
      <c r="AM2401" s="55" t="s">
        <v>3861</v>
      </c>
      <c r="AN2401" s="55" t="s">
        <v>1644</v>
      </c>
      <c r="AO2401" t="s">
        <v>4371</v>
      </c>
    </row>
    <row r="2402" spans="1:41" x14ac:dyDescent="0.25">
      <c r="A2402" s="56">
        <v>45838</v>
      </c>
      <c r="B2402" s="92" t="s">
        <v>3472</v>
      </c>
      <c r="C2402" s="55" t="s">
        <v>4356</v>
      </c>
      <c r="D2402" s="55" t="s">
        <v>3859</v>
      </c>
      <c r="E2402" s="55" t="s">
        <v>89</v>
      </c>
      <c r="F2402" s="55">
        <v>50900010</v>
      </c>
      <c r="G2402" s="55" t="s">
        <v>490</v>
      </c>
      <c r="H2402" s="55" t="s">
        <v>89</v>
      </c>
      <c r="I2402" s="57">
        <v>77.78</v>
      </c>
      <c r="J2402" s="57">
        <v>77.78</v>
      </c>
      <c r="K2402" s="55" t="s">
        <v>4354</v>
      </c>
      <c r="L2402" s="55" t="s">
        <v>1644</v>
      </c>
      <c r="M2402" s="55" t="s">
        <v>4356</v>
      </c>
      <c r="N2402" s="56">
        <v>45838</v>
      </c>
      <c r="O2402" s="55" t="s">
        <v>1644</v>
      </c>
      <c r="P2402" s="55" t="s">
        <v>329</v>
      </c>
      <c r="Q2402" s="55" t="s">
        <v>330</v>
      </c>
      <c r="R2402" s="55" t="s">
        <v>1644</v>
      </c>
      <c r="S2402" s="55" t="s">
        <v>1644</v>
      </c>
      <c r="T2402" s="55" t="s">
        <v>1644</v>
      </c>
      <c r="U2402" s="55" t="s">
        <v>4122</v>
      </c>
      <c r="V2402" s="55" t="s">
        <v>1881</v>
      </c>
      <c r="W2402" s="55" t="s">
        <v>1644</v>
      </c>
      <c r="X2402" s="56"/>
      <c r="Y2402" s="55" t="s">
        <v>1644</v>
      </c>
      <c r="Z2402" s="56"/>
      <c r="AA2402" s="55" t="s">
        <v>1644</v>
      </c>
      <c r="AB2402" s="59">
        <v>1600561</v>
      </c>
      <c r="AC2402" s="55" t="s">
        <v>1554</v>
      </c>
      <c r="AD2402" s="55" t="s">
        <v>1644</v>
      </c>
      <c r="AE2402" s="58">
        <v>0</v>
      </c>
      <c r="AF2402" s="55" t="s">
        <v>1644</v>
      </c>
      <c r="AG2402" s="55" t="s">
        <v>1644</v>
      </c>
      <c r="AH2402" s="55" t="s">
        <v>1644</v>
      </c>
      <c r="AI2402" s="55" t="s">
        <v>1644</v>
      </c>
      <c r="AJ2402" s="55" t="s">
        <v>1644</v>
      </c>
      <c r="AK2402" s="55" t="s">
        <v>1644</v>
      </c>
      <c r="AL2402" s="55" t="s">
        <v>1644</v>
      </c>
      <c r="AM2402" s="55" t="s">
        <v>3861</v>
      </c>
      <c r="AN2402" s="55" t="s">
        <v>1644</v>
      </c>
      <c r="AO2402" t="s">
        <v>3842</v>
      </c>
    </row>
    <row r="2403" spans="1:41" x14ac:dyDescent="0.25">
      <c r="A2403" s="56">
        <v>45838</v>
      </c>
      <c r="B2403" s="92" t="s">
        <v>3472</v>
      </c>
      <c r="C2403" s="55" t="s">
        <v>4356</v>
      </c>
      <c r="D2403" s="55" t="s">
        <v>3859</v>
      </c>
      <c r="E2403" s="55" t="s">
        <v>89</v>
      </c>
      <c r="F2403" s="55">
        <v>50900010</v>
      </c>
      <c r="G2403" s="55" t="s">
        <v>490</v>
      </c>
      <c r="H2403" s="55" t="s">
        <v>89</v>
      </c>
      <c r="I2403" s="57">
        <v>277.08</v>
      </c>
      <c r="J2403" s="57">
        <v>277.08</v>
      </c>
      <c r="K2403" s="55" t="s">
        <v>4354</v>
      </c>
      <c r="L2403" s="55" t="s">
        <v>1644</v>
      </c>
      <c r="M2403" s="55" t="s">
        <v>4356</v>
      </c>
      <c r="N2403" s="56">
        <v>45838</v>
      </c>
      <c r="O2403" s="55" t="s">
        <v>1644</v>
      </c>
      <c r="P2403" s="55" t="s">
        <v>329</v>
      </c>
      <c r="Q2403" s="55" t="s">
        <v>330</v>
      </c>
      <c r="R2403" s="55" t="s">
        <v>1644</v>
      </c>
      <c r="S2403" s="55" t="s">
        <v>1644</v>
      </c>
      <c r="T2403" s="55" t="s">
        <v>1644</v>
      </c>
      <c r="U2403" s="55" t="s">
        <v>4134</v>
      </c>
      <c r="V2403" s="55" t="s">
        <v>1881</v>
      </c>
      <c r="W2403" s="55" t="s">
        <v>1644</v>
      </c>
      <c r="X2403" s="56"/>
      <c r="Y2403" s="55" t="s">
        <v>1644</v>
      </c>
      <c r="Z2403" s="56"/>
      <c r="AA2403" s="55" t="s">
        <v>1644</v>
      </c>
      <c r="AB2403" s="59">
        <v>0</v>
      </c>
      <c r="AC2403" s="55" t="s">
        <v>1554</v>
      </c>
      <c r="AD2403" s="55" t="s">
        <v>1644</v>
      </c>
      <c r="AE2403" s="58">
        <v>0</v>
      </c>
      <c r="AF2403" s="55" t="s">
        <v>1644</v>
      </c>
      <c r="AG2403" s="55" t="s">
        <v>1644</v>
      </c>
      <c r="AH2403" s="55" t="s">
        <v>1644</v>
      </c>
      <c r="AI2403" s="55" t="s">
        <v>1644</v>
      </c>
      <c r="AJ2403" s="55" t="s">
        <v>1644</v>
      </c>
      <c r="AK2403" s="55" t="s">
        <v>1644</v>
      </c>
      <c r="AL2403" s="55" t="s">
        <v>1644</v>
      </c>
      <c r="AM2403" s="55" t="s">
        <v>3861</v>
      </c>
      <c r="AN2403" s="55" t="s">
        <v>1644</v>
      </c>
      <c r="AO2403" t="s">
        <v>3842</v>
      </c>
    </row>
    <row r="2404" spans="1:41" x14ac:dyDescent="0.25">
      <c r="A2404" s="56">
        <v>45838</v>
      </c>
      <c r="B2404" s="92" t="s">
        <v>3472</v>
      </c>
      <c r="C2404" s="55" t="s">
        <v>4356</v>
      </c>
      <c r="D2404" s="55" t="s">
        <v>3859</v>
      </c>
      <c r="E2404" s="55" t="s">
        <v>89</v>
      </c>
      <c r="F2404" s="55">
        <v>50900010</v>
      </c>
      <c r="G2404" s="55" t="s">
        <v>490</v>
      </c>
      <c r="H2404" s="55" t="s">
        <v>89</v>
      </c>
      <c r="I2404" s="57">
        <v>556.85</v>
      </c>
      <c r="J2404" s="57">
        <v>556.85</v>
      </c>
      <c r="K2404" s="55" t="s">
        <v>4354</v>
      </c>
      <c r="L2404" s="55" t="s">
        <v>1644</v>
      </c>
      <c r="M2404" s="55" t="s">
        <v>4356</v>
      </c>
      <c r="N2404" s="56">
        <v>45838</v>
      </c>
      <c r="O2404" s="55" t="s">
        <v>1644</v>
      </c>
      <c r="P2404" s="55" t="s">
        <v>329</v>
      </c>
      <c r="Q2404" s="55" t="s">
        <v>330</v>
      </c>
      <c r="R2404" s="55" t="s">
        <v>1644</v>
      </c>
      <c r="S2404" s="55" t="s">
        <v>1644</v>
      </c>
      <c r="T2404" s="55" t="s">
        <v>1644</v>
      </c>
      <c r="U2404" s="55" t="s">
        <v>4146</v>
      </c>
      <c r="V2404" s="55" t="s">
        <v>1881</v>
      </c>
      <c r="W2404" s="55" t="s">
        <v>1644</v>
      </c>
      <c r="X2404" s="56"/>
      <c r="Y2404" s="55" t="s">
        <v>1644</v>
      </c>
      <c r="Z2404" s="56"/>
      <c r="AA2404" s="55" t="s">
        <v>1644</v>
      </c>
      <c r="AB2404" s="59">
        <v>9494789</v>
      </c>
      <c r="AC2404" s="55" t="s">
        <v>1554</v>
      </c>
      <c r="AD2404" s="55" t="s">
        <v>1644</v>
      </c>
      <c r="AE2404" s="58">
        <v>0</v>
      </c>
      <c r="AF2404" s="55" t="s">
        <v>1644</v>
      </c>
      <c r="AG2404" s="55" t="s">
        <v>1644</v>
      </c>
      <c r="AH2404" s="55" t="s">
        <v>1644</v>
      </c>
      <c r="AI2404" s="55" t="s">
        <v>1644</v>
      </c>
      <c r="AJ2404" s="55" t="s">
        <v>1644</v>
      </c>
      <c r="AK2404" s="55" t="s">
        <v>1644</v>
      </c>
      <c r="AL2404" s="55" t="s">
        <v>1644</v>
      </c>
      <c r="AM2404" s="55" t="s">
        <v>3861</v>
      </c>
      <c r="AN2404" s="55" t="s">
        <v>1644</v>
      </c>
      <c r="AO2404" t="s">
        <v>3842</v>
      </c>
    </row>
    <row r="2405" spans="1:41" x14ac:dyDescent="0.25">
      <c r="A2405" s="56">
        <v>45838</v>
      </c>
      <c r="B2405" s="92" t="s">
        <v>3472</v>
      </c>
      <c r="C2405" s="55" t="s">
        <v>4356</v>
      </c>
      <c r="D2405" s="55" t="s">
        <v>3859</v>
      </c>
      <c r="E2405" s="55" t="s">
        <v>89</v>
      </c>
      <c r="F2405" s="55">
        <v>50900010</v>
      </c>
      <c r="G2405" s="55" t="s">
        <v>490</v>
      </c>
      <c r="H2405" s="55" t="s">
        <v>89</v>
      </c>
      <c r="I2405" s="57">
        <v>1.6</v>
      </c>
      <c r="J2405" s="57">
        <v>1.6</v>
      </c>
      <c r="K2405" s="55" t="s">
        <v>4354</v>
      </c>
      <c r="L2405" s="55" t="s">
        <v>1644</v>
      </c>
      <c r="M2405" s="55" t="s">
        <v>4356</v>
      </c>
      <c r="N2405" s="56">
        <v>45838</v>
      </c>
      <c r="O2405" s="55" t="s">
        <v>1644</v>
      </c>
      <c r="P2405" s="55" t="s">
        <v>329</v>
      </c>
      <c r="Q2405" s="55" t="s">
        <v>330</v>
      </c>
      <c r="R2405" s="55" t="s">
        <v>1644</v>
      </c>
      <c r="S2405" s="55" t="s">
        <v>1644</v>
      </c>
      <c r="T2405" s="55" t="s">
        <v>1644</v>
      </c>
      <c r="U2405" s="55" t="s">
        <v>4136</v>
      </c>
      <c r="V2405" s="55" t="s">
        <v>1718</v>
      </c>
      <c r="W2405" s="55" t="s">
        <v>1644</v>
      </c>
      <c r="X2405" s="56"/>
      <c r="Y2405" s="55" t="s">
        <v>1644</v>
      </c>
      <c r="Z2405" s="56"/>
      <c r="AA2405" s="55" t="s">
        <v>1644</v>
      </c>
      <c r="AB2405" s="59">
        <v>30003</v>
      </c>
      <c r="AC2405" s="55" t="s">
        <v>1554</v>
      </c>
      <c r="AD2405" s="55" t="s">
        <v>1644</v>
      </c>
      <c r="AE2405" s="58">
        <v>0</v>
      </c>
      <c r="AF2405" s="55" t="s">
        <v>1644</v>
      </c>
      <c r="AG2405" s="55" t="s">
        <v>1644</v>
      </c>
      <c r="AH2405" s="55" t="s">
        <v>1644</v>
      </c>
      <c r="AI2405" s="55" t="s">
        <v>1644</v>
      </c>
      <c r="AJ2405" s="55" t="s">
        <v>1644</v>
      </c>
      <c r="AK2405" s="55" t="s">
        <v>1644</v>
      </c>
      <c r="AL2405" s="55" t="s">
        <v>1644</v>
      </c>
      <c r="AM2405" s="55" t="s">
        <v>3861</v>
      </c>
      <c r="AN2405" s="55" t="s">
        <v>1644</v>
      </c>
      <c r="AO2405" t="s">
        <v>3842</v>
      </c>
    </row>
    <row r="2406" spans="1:41" x14ac:dyDescent="0.25">
      <c r="A2406" s="56">
        <v>45838</v>
      </c>
      <c r="B2406" s="92" t="s">
        <v>3472</v>
      </c>
      <c r="C2406" s="55" t="s">
        <v>4356</v>
      </c>
      <c r="D2406" s="55" t="s">
        <v>3859</v>
      </c>
      <c r="E2406" s="55" t="s">
        <v>89</v>
      </c>
      <c r="F2406" s="55">
        <v>50900010</v>
      </c>
      <c r="G2406" s="55" t="s">
        <v>490</v>
      </c>
      <c r="H2406" s="55" t="s">
        <v>89</v>
      </c>
      <c r="I2406" s="57">
        <v>399.56</v>
      </c>
      <c r="J2406" s="57">
        <v>399.56</v>
      </c>
      <c r="K2406" s="55" t="s">
        <v>4354</v>
      </c>
      <c r="L2406" s="55" t="s">
        <v>1644</v>
      </c>
      <c r="M2406" s="55" t="s">
        <v>4356</v>
      </c>
      <c r="N2406" s="56">
        <v>45838</v>
      </c>
      <c r="O2406" s="55" t="s">
        <v>1644</v>
      </c>
      <c r="P2406" s="55" t="s">
        <v>329</v>
      </c>
      <c r="Q2406" s="55" t="s">
        <v>330</v>
      </c>
      <c r="R2406" s="55" t="s">
        <v>1644</v>
      </c>
      <c r="S2406" s="55" t="s">
        <v>1644</v>
      </c>
      <c r="T2406" s="55" t="s">
        <v>1644</v>
      </c>
      <c r="U2406" s="55" t="s">
        <v>4178</v>
      </c>
      <c r="V2406" s="55" t="s">
        <v>1881</v>
      </c>
      <c r="W2406" s="55" t="s">
        <v>1644</v>
      </c>
      <c r="X2406" s="56"/>
      <c r="Y2406" s="55" t="s">
        <v>1644</v>
      </c>
      <c r="Z2406" s="56"/>
      <c r="AA2406" s="55" t="s">
        <v>1644</v>
      </c>
      <c r="AB2406" s="59">
        <v>15563602</v>
      </c>
      <c r="AC2406" s="55" t="s">
        <v>1554</v>
      </c>
      <c r="AD2406" s="55" t="s">
        <v>1644</v>
      </c>
      <c r="AE2406" s="58">
        <v>0</v>
      </c>
      <c r="AF2406" s="55" t="s">
        <v>1644</v>
      </c>
      <c r="AG2406" s="55" t="s">
        <v>1644</v>
      </c>
      <c r="AH2406" s="55" t="s">
        <v>1644</v>
      </c>
      <c r="AI2406" s="55" t="s">
        <v>1644</v>
      </c>
      <c r="AJ2406" s="55" t="s">
        <v>1644</v>
      </c>
      <c r="AK2406" s="55" t="s">
        <v>1644</v>
      </c>
      <c r="AL2406" s="55" t="s">
        <v>1644</v>
      </c>
      <c r="AM2406" s="55" t="s">
        <v>3861</v>
      </c>
      <c r="AN2406" s="55" t="s">
        <v>1644</v>
      </c>
      <c r="AO2406" t="s">
        <v>3842</v>
      </c>
    </row>
    <row r="2407" spans="1:41" x14ac:dyDescent="0.25">
      <c r="A2407" s="56">
        <v>45838</v>
      </c>
      <c r="B2407" s="92" t="s">
        <v>3472</v>
      </c>
      <c r="C2407" s="55" t="s">
        <v>4356</v>
      </c>
      <c r="D2407" s="55" t="s">
        <v>3859</v>
      </c>
      <c r="E2407" s="55" t="s">
        <v>89</v>
      </c>
      <c r="F2407" s="55">
        <v>50900010</v>
      </c>
      <c r="G2407" s="55" t="s">
        <v>490</v>
      </c>
      <c r="H2407" s="55" t="s">
        <v>89</v>
      </c>
      <c r="I2407" s="57">
        <v>912</v>
      </c>
      <c r="J2407" s="57">
        <v>912</v>
      </c>
      <c r="K2407" s="55" t="s">
        <v>4354</v>
      </c>
      <c r="L2407" s="55" t="s">
        <v>1644</v>
      </c>
      <c r="M2407" s="55" t="s">
        <v>4356</v>
      </c>
      <c r="N2407" s="56">
        <v>45838</v>
      </c>
      <c r="O2407" s="55" t="s">
        <v>1644</v>
      </c>
      <c r="P2407" s="55" t="s">
        <v>329</v>
      </c>
      <c r="Q2407" s="55" t="s">
        <v>330</v>
      </c>
      <c r="R2407" s="55" t="s">
        <v>1644</v>
      </c>
      <c r="S2407" s="55" t="s">
        <v>1644</v>
      </c>
      <c r="T2407" s="55" t="s">
        <v>1644</v>
      </c>
      <c r="U2407" s="55" t="s">
        <v>4142</v>
      </c>
      <c r="V2407" s="55" t="s">
        <v>1881</v>
      </c>
      <c r="W2407" s="55" t="s">
        <v>1644</v>
      </c>
      <c r="X2407" s="56"/>
      <c r="Y2407" s="55" t="s">
        <v>1644</v>
      </c>
      <c r="Z2407" s="56"/>
      <c r="AA2407" s="55" t="s">
        <v>1644</v>
      </c>
      <c r="AB2407" s="59">
        <v>29320515</v>
      </c>
      <c r="AC2407" s="55" t="s">
        <v>1554</v>
      </c>
      <c r="AD2407" s="55" t="s">
        <v>1644</v>
      </c>
      <c r="AE2407" s="58">
        <v>0</v>
      </c>
      <c r="AF2407" s="55" t="s">
        <v>1644</v>
      </c>
      <c r="AG2407" s="55" t="s">
        <v>1644</v>
      </c>
      <c r="AH2407" s="55" t="s">
        <v>1644</v>
      </c>
      <c r="AI2407" s="55" t="s">
        <v>1644</v>
      </c>
      <c r="AJ2407" s="55" t="s">
        <v>1644</v>
      </c>
      <c r="AK2407" s="55" t="s">
        <v>1644</v>
      </c>
      <c r="AL2407" s="55" t="s">
        <v>1644</v>
      </c>
      <c r="AM2407" s="55" t="s">
        <v>3861</v>
      </c>
      <c r="AN2407" s="55" t="s">
        <v>1644</v>
      </c>
      <c r="AO2407" t="s">
        <v>3842</v>
      </c>
    </row>
    <row r="2408" spans="1:41" x14ac:dyDescent="0.25">
      <c r="A2408" s="56">
        <v>45838</v>
      </c>
      <c r="B2408" s="92" t="s">
        <v>3472</v>
      </c>
      <c r="C2408" s="55" t="s">
        <v>4356</v>
      </c>
      <c r="D2408" s="55" t="s">
        <v>3859</v>
      </c>
      <c r="E2408" s="55" t="s">
        <v>89</v>
      </c>
      <c r="F2408" s="55">
        <v>50900010</v>
      </c>
      <c r="G2408" s="55" t="s">
        <v>490</v>
      </c>
      <c r="H2408" s="55" t="s">
        <v>89</v>
      </c>
      <c r="I2408" s="57">
        <v>0.47</v>
      </c>
      <c r="J2408" s="57">
        <v>0.47</v>
      </c>
      <c r="K2408" s="55" t="s">
        <v>4354</v>
      </c>
      <c r="L2408" s="55" t="s">
        <v>1644</v>
      </c>
      <c r="M2408" s="55" t="s">
        <v>4356</v>
      </c>
      <c r="N2408" s="56">
        <v>45838</v>
      </c>
      <c r="O2408" s="55" t="s">
        <v>1644</v>
      </c>
      <c r="P2408" s="55" t="s">
        <v>4042</v>
      </c>
      <c r="Q2408" s="55" t="s">
        <v>4043</v>
      </c>
      <c r="R2408" s="55" t="s">
        <v>1644</v>
      </c>
      <c r="S2408" s="55" t="s">
        <v>1644</v>
      </c>
      <c r="T2408" s="55" t="s">
        <v>1644</v>
      </c>
      <c r="U2408" s="55" t="s">
        <v>4158</v>
      </c>
      <c r="V2408" s="55" t="s">
        <v>1718</v>
      </c>
      <c r="W2408" s="55" t="s">
        <v>1644</v>
      </c>
      <c r="X2408" s="56"/>
      <c r="Y2408" s="55" t="s">
        <v>1644</v>
      </c>
      <c r="Z2408" s="56"/>
      <c r="AA2408" s="55" t="s">
        <v>1644</v>
      </c>
      <c r="AB2408" s="59">
        <v>9001</v>
      </c>
      <c r="AC2408" s="55" t="s">
        <v>1554</v>
      </c>
      <c r="AD2408" s="55" t="s">
        <v>1644</v>
      </c>
      <c r="AE2408" s="58">
        <v>0</v>
      </c>
      <c r="AF2408" s="55" t="s">
        <v>1644</v>
      </c>
      <c r="AG2408" s="55" t="s">
        <v>1644</v>
      </c>
      <c r="AH2408" s="55" t="s">
        <v>1644</v>
      </c>
      <c r="AI2408" s="55" t="s">
        <v>1644</v>
      </c>
      <c r="AJ2408" s="55" t="s">
        <v>1644</v>
      </c>
      <c r="AK2408" s="55" t="s">
        <v>1644</v>
      </c>
      <c r="AL2408" s="55" t="s">
        <v>1644</v>
      </c>
      <c r="AM2408" s="55" t="s">
        <v>3861</v>
      </c>
      <c r="AN2408" s="55" t="s">
        <v>1644</v>
      </c>
      <c r="AO2408" t="s">
        <v>4371</v>
      </c>
    </row>
    <row r="2409" spans="1:41" x14ac:dyDescent="0.25">
      <c r="A2409" s="56">
        <v>45838</v>
      </c>
      <c r="B2409" s="92" t="s">
        <v>3472</v>
      </c>
      <c r="C2409" s="55" t="s">
        <v>4356</v>
      </c>
      <c r="D2409" s="55" t="s">
        <v>3859</v>
      </c>
      <c r="E2409" s="55" t="s">
        <v>89</v>
      </c>
      <c r="F2409" s="55">
        <v>50900010</v>
      </c>
      <c r="G2409" s="55" t="s">
        <v>490</v>
      </c>
      <c r="H2409" s="55" t="s">
        <v>89</v>
      </c>
      <c r="I2409" s="57">
        <v>10.7</v>
      </c>
      <c r="J2409" s="57">
        <v>10.7</v>
      </c>
      <c r="K2409" s="55" t="s">
        <v>4354</v>
      </c>
      <c r="L2409" s="55" t="s">
        <v>1644</v>
      </c>
      <c r="M2409" s="55" t="s">
        <v>4356</v>
      </c>
      <c r="N2409" s="56">
        <v>45838</v>
      </c>
      <c r="O2409" s="55" t="s">
        <v>1644</v>
      </c>
      <c r="P2409" s="55" t="s">
        <v>329</v>
      </c>
      <c r="Q2409" s="55" t="s">
        <v>330</v>
      </c>
      <c r="R2409" s="55" t="s">
        <v>1644</v>
      </c>
      <c r="S2409" s="55" t="s">
        <v>1644</v>
      </c>
      <c r="T2409" s="55" t="s">
        <v>1644</v>
      </c>
      <c r="U2409" s="55" t="s">
        <v>4127</v>
      </c>
      <c r="V2409" s="55" t="s">
        <v>1718</v>
      </c>
      <c r="W2409" s="55" t="s">
        <v>1644</v>
      </c>
      <c r="X2409" s="56"/>
      <c r="Y2409" s="55" t="s">
        <v>1644</v>
      </c>
      <c r="Z2409" s="56"/>
      <c r="AA2409" s="55" t="s">
        <v>1644</v>
      </c>
      <c r="AB2409" s="59">
        <v>201620</v>
      </c>
      <c r="AC2409" s="55" t="s">
        <v>1554</v>
      </c>
      <c r="AD2409" s="55" t="s">
        <v>1644</v>
      </c>
      <c r="AE2409" s="58">
        <v>0</v>
      </c>
      <c r="AF2409" s="55" t="s">
        <v>1644</v>
      </c>
      <c r="AG2409" s="55" t="s">
        <v>1644</v>
      </c>
      <c r="AH2409" s="55" t="s">
        <v>1644</v>
      </c>
      <c r="AI2409" s="55" t="s">
        <v>1644</v>
      </c>
      <c r="AJ2409" s="55" t="s">
        <v>1644</v>
      </c>
      <c r="AK2409" s="55" t="s">
        <v>1644</v>
      </c>
      <c r="AL2409" s="55" t="s">
        <v>1644</v>
      </c>
      <c r="AM2409" s="55" t="s">
        <v>3861</v>
      </c>
      <c r="AN2409" s="55" t="s">
        <v>1644</v>
      </c>
      <c r="AO2409" t="s">
        <v>3842</v>
      </c>
    </row>
    <row r="2410" spans="1:41" x14ac:dyDescent="0.25">
      <c r="A2410" s="56">
        <v>45838</v>
      </c>
      <c r="B2410" s="92" t="s">
        <v>3472</v>
      </c>
      <c r="C2410" s="55" t="s">
        <v>4356</v>
      </c>
      <c r="D2410" s="55" t="s">
        <v>3859</v>
      </c>
      <c r="E2410" s="55" t="s">
        <v>89</v>
      </c>
      <c r="F2410" s="55">
        <v>50900010</v>
      </c>
      <c r="G2410" s="55" t="s">
        <v>490</v>
      </c>
      <c r="H2410" s="55" t="s">
        <v>89</v>
      </c>
      <c r="I2410" s="57">
        <v>677.1</v>
      </c>
      <c r="J2410" s="57">
        <v>677.1</v>
      </c>
      <c r="K2410" s="55" t="s">
        <v>4354</v>
      </c>
      <c r="L2410" s="55" t="s">
        <v>1644</v>
      </c>
      <c r="M2410" s="55" t="s">
        <v>4356</v>
      </c>
      <c r="N2410" s="56">
        <v>45838</v>
      </c>
      <c r="O2410" s="55" t="s">
        <v>1644</v>
      </c>
      <c r="P2410" s="55" t="s">
        <v>329</v>
      </c>
      <c r="Q2410" s="55" t="s">
        <v>330</v>
      </c>
      <c r="R2410" s="55" t="s">
        <v>1644</v>
      </c>
      <c r="S2410" s="55" t="s">
        <v>1644</v>
      </c>
      <c r="T2410" s="55" t="s">
        <v>1644</v>
      </c>
      <c r="U2410" s="55" t="s">
        <v>4179</v>
      </c>
      <c r="V2410" s="55" t="s">
        <v>1881</v>
      </c>
      <c r="W2410" s="55" t="s">
        <v>1644</v>
      </c>
      <c r="X2410" s="56"/>
      <c r="Y2410" s="55" t="s">
        <v>1644</v>
      </c>
      <c r="Z2410" s="56"/>
      <c r="AA2410" s="55" t="s">
        <v>1644</v>
      </c>
      <c r="AB2410" s="59">
        <v>11450922</v>
      </c>
      <c r="AC2410" s="55" t="s">
        <v>1554</v>
      </c>
      <c r="AD2410" s="55" t="s">
        <v>1644</v>
      </c>
      <c r="AE2410" s="58">
        <v>0</v>
      </c>
      <c r="AF2410" s="55" t="s">
        <v>1644</v>
      </c>
      <c r="AG2410" s="55" t="s">
        <v>1644</v>
      </c>
      <c r="AH2410" s="55" t="s">
        <v>1644</v>
      </c>
      <c r="AI2410" s="55" t="s">
        <v>1644</v>
      </c>
      <c r="AJ2410" s="55" t="s">
        <v>1644</v>
      </c>
      <c r="AK2410" s="55" t="s">
        <v>1644</v>
      </c>
      <c r="AL2410" s="55" t="s">
        <v>1644</v>
      </c>
      <c r="AM2410" s="55" t="s">
        <v>3861</v>
      </c>
      <c r="AN2410" s="55" t="s">
        <v>1644</v>
      </c>
      <c r="AO2410" t="s">
        <v>3842</v>
      </c>
    </row>
    <row r="2411" spans="1:41" x14ac:dyDescent="0.25">
      <c r="A2411" s="56">
        <v>45838</v>
      </c>
      <c r="B2411" s="92" t="s">
        <v>3472</v>
      </c>
      <c r="C2411" s="55" t="s">
        <v>4356</v>
      </c>
      <c r="D2411" s="55" t="s">
        <v>3859</v>
      </c>
      <c r="E2411" s="55" t="s">
        <v>89</v>
      </c>
      <c r="F2411" s="55">
        <v>50900010</v>
      </c>
      <c r="G2411" s="55" t="s">
        <v>490</v>
      </c>
      <c r="H2411" s="55" t="s">
        <v>89</v>
      </c>
      <c r="I2411" s="57">
        <v>0.06</v>
      </c>
      <c r="J2411" s="57">
        <v>0.06</v>
      </c>
      <c r="K2411" s="55" t="s">
        <v>4354</v>
      </c>
      <c r="L2411" s="55" t="s">
        <v>1644</v>
      </c>
      <c r="M2411" s="55" t="s">
        <v>4356</v>
      </c>
      <c r="N2411" s="56">
        <v>45838</v>
      </c>
      <c r="O2411" s="55" t="s">
        <v>1644</v>
      </c>
      <c r="P2411" s="55" t="s">
        <v>329</v>
      </c>
      <c r="Q2411" s="55" t="s">
        <v>330</v>
      </c>
      <c r="R2411" s="55" t="s">
        <v>1644</v>
      </c>
      <c r="S2411" s="55" t="s">
        <v>1644</v>
      </c>
      <c r="T2411" s="55" t="s">
        <v>1644</v>
      </c>
      <c r="U2411" s="55" t="s">
        <v>4160</v>
      </c>
      <c r="V2411" s="55" t="s">
        <v>1718</v>
      </c>
      <c r="W2411" s="55" t="s">
        <v>1644</v>
      </c>
      <c r="X2411" s="56"/>
      <c r="Y2411" s="55" t="s">
        <v>1644</v>
      </c>
      <c r="Z2411" s="56"/>
      <c r="AA2411" s="55" t="s">
        <v>1644</v>
      </c>
      <c r="AB2411" s="59">
        <v>1119</v>
      </c>
      <c r="AC2411" s="55" t="s">
        <v>1554</v>
      </c>
      <c r="AD2411" s="55" t="s">
        <v>1644</v>
      </c>
      <c r="AE2411" s="58">
        <v>0</v>
      </c>
      <c r="AF2411" s="55" t="s">
        <v>1644</v>
      </c>
      <c r="AG2411" s="55" t="s">
        <v>1644</v>
      </c>
      <c r="AH2411" s="55" t="s">
        <v>1644</v>
      </c>
      <c r="AI2411" s="55" t="s">
        <v>1644</v>
      </c>
      <c r="AJ2411" s="55" t="s">
        <v>1644</v>
      </c>
      <c r="AK2411" s="55" t="s">
        <v>1644</v>
      </c>
      <c r="AL2411" s="55" t="s">
        <v>1644</v>
      </c>
      <c r="AM2411" s="55" t="s">
        <v>3861</v>
      </c>
      <c r="AN2411" s="55" t="s">
        <v>1644</v>
      </c>
      <c r="AO2411" t="s">
        <v>3842</v>
      </c>
    </row>
    <row r="2412" spans="1:41" x14ac:dyDescent="0.25">
      <c r="A2412" s="56">
        <v>45838</v>
      </c>
      <c r="B2412" s="92" t="s">
        <v>3472</v>
      </c>
      <c r="C2412" s="55" t="s">
        <v>4356</v>
      </c>
      <c r="D2412" s="55" t="s">
        <v>3859</v>
      </c>
      <c r="E2412" s="55" t="s">
        <v>89</v>
      </c>
      <c r="F2412" s="55">
        <v>50900010</v>
      </c>
      <c r="G2412" s="55" t="s">
        <v>490</v>
      </c>
      <c r="H2412" s="55" t="s">
        <v>89</v>
      </c>
      <c r="I2412" s="57">
        <v>426.8</v>
      </c>
      <c r="J2412" s="57">
        <v>426.8</v>
      </c>
      <c r="K2412" s="55" t="s">
        <v>4354</v>
      </c>
      <c r="L2412" s="55" t="s">
        <v>1644</v>
      </c>
      <c r="M2412" s="55" t="s">
        <v>4356</v>
      </c>
      <c r="N2412" s="56">
        <v>45838</v>
      </c>
      <c r="O2412" s="55" t="s">
        <v>1644</v>
      </c>
      <c r="P2412" s="55" t="s">
        <v>329</v>
      </c>
      <c r="Q2412" s="55" t="s">
        <v>330</v>
      </c>
      <c r="R2412" s="55" t="s">
        <v>1644</v>
      </c>
      <c r="S2412" s="55" t="s">
        <v>1644</v>
      </c>
      <c r="T2412" s="55" t="s">
        <v>1644</v>
      </c>
      <c r="U2412" s="55" t="s">
        <v>4181</v>
      </c>
      <c r="V2412" s="55" t="s">
        <v>1881</v>
      </c>
      <c r="W2412" s="55" t="s">
        <v>1644</v>
      </c>
      <c r="X2412" s="56"/>
      <c r="Y2412" s="55" t="s">
        <v>1644</v>
      </c>
      <c r="Z2412" s="56"/>
      <c r="AA2412" s="55" t="s">
        <v>1644</v>
      </c>
      <c r="AB2412" s="59">
        <v>7218003</v>
      </c>
      <c r="AC2412" s="55" t="s">
        <v>1554</v>
      </c>
      <c r="AD2412" s="55" t="s">
        <v>1644</v>
      </c>
      <c r="AE2412" s="58">
        <v>0</v>
      </c>
      <c r="AF2412" s="55" t="s">
        <v>1644</v>
      </c>
      <c r="AG2412" s="55" t="s">
        <v>1644</v>
      </c>
      <c r="AH2412" s="55" t="s">
        <v>1644</v>
      </c>
      <c r="AI2412" s="55" t="s">
        <v>1644</v>
      </c>
      <c r="AJ2412" s="55" t="s">
        <v>1644</v>
      </c>
      <c r="AK2412" s="55" t="s">
        <v>1644</v>
      </c>
      <c r="AL2412" s="55" t="s">
        <v>1644</v>
      </c>
      <c r="AM2412" s="55" t="s">
        <v>3861</v>
      </c>
      <c r="AN2412" s="55" t="s">
        <v>1644</v>
      </c>
      <c r="AO2412" t="s">
        <v>3842</v>
      </c>
    </row>
    <row r="2413" spans="1:41" x14ac:dyDescent="0.25">
      <c r="A2413" s="56">
        <v>45838</v>
      </c>
      <c r="B2413" s="92" t="s">
        <v>3472</v>
      </c>
      <c r="C2413" s="55" t="s">
        <v>4356</v>
      </c>
      <c r="D2413" s="55" t="s">
        <v>3859</v>
      </c>
      <c r="E2413" s="55" t="s">
        <v>89</v>
      </c>
      <c r="F2413" s="55">
        <v>50900010</v>
      </c>
      <c r="G2413" s="55" t="s">
        <v>490</v>
      </c>
      <c r="H2413" s="55" t="s">
        <v>89</v>
      </c>
      <c r="I2413" s="57">
        <v>4.24</v>
      </c>
      <c r="J2413" s="57">
        <v>4.24</v>
      </c>
      <c r="K2413" s="55" t="s">
        <v>4354</v>
      </c>
      <c r="L2413" s="55" t="s">
        <v>1644</v>
      </c>
      <c r="M2413" s="55" t="s">
        <v>4356</v>
      </c>
      <c r="N2413" s="56">
        <v>45838</v>
      </c>
      <c r="O2413" s="55" t="s">
        <v>1644</v>
      </c>
      <c r="P2413" s="55" t="s">
        <v>329</v>
      </c>
      <c r="Q2413" s="55" t="s">
        <v>330</v>
      </c>
      <c r="R2413" s="55" t="s">
        <v>1644</v>
      </c>
      <c r="S2413" s="55" t="s">
        <v>1644</v>
      </c>
      <c r="T2413" s="55" t="s">
        <v>1644</v>
      </c>
      <c r="U2413" s="55" t="s">
        <v>4176</v>
      </c>
      <c r="V2413" s="55" t="s">
        <v>1718</v>
      </c>
      <c r="W2413" s="55" t="s">
        <v>1644</v>
      </c>
      <c r="X2413" s="56"/>
      <c r="Y2413" s="55" t="s">
        <v>1644</v>
      </c>
      <c r="Z2413" s="56"/>
      <c r="AA2413" s="55" t="s">
        <v>1644</v>
      </c>
      <c r="AB2413" s="59">
        <v>186893</v>
      </c>
      <c r="AC2413" s="55" t="s">
        <v>1554</v>
      </c>
      <c r="AD2413" s="55" t="s">
        <v>1644</v>
      </c>
      <c r="AE2413" s="58">
        <v>0</v>
      </c>
      <c r="AF2413" s="55" t="s">
        <v>1644</v>
      </c>
      <c r="AG2413" s="55" t="s">
        <v>1644</v>
      </c>
      <c r="AH2413" s="55" t="s">
        <v>1644</v>
      </c>
      <c r="AI2413" s="55" t="s">
        <v>1644</v>
      </c>
      <c r="AJ2413" s="55" t="s">
        <v>1644</v>
      </c>
      <c r="AK2413" s="55" t="s">
        <v>1644</v>
      </c>
      <c r="AL2413" s="55" t="s">
        <v>1644</v>
      </c>
      <c r="AM2413" s="55" t="s">
        <v>3861</v>
      </c>
      <c r="AN2413" s="55" t="s">
        <v>1644</v>
      </c>
      <c r="AO2413" t="s">
        <v>3842</v>
      </c>
    </row>
    <row r="2414" spans="1:41" x14ac:dyDescent="0.25">
      <c r="A2414" s="56">
        <v>45838</v>
      </c>
      <c r="B2414" s="92" t="s">
        <v>3472</v>
      </c>
      <c r="C2414" s="55" t="s">
        <v>4356</v>
      </c>
      <c r="D2414" s="55" t="s">
        <v>3859</v>
      </c>
      <c r="E2414" s="55" t="s">
        <v>89</v>
      </c>
      <c r="F2414" s="55">
        <v>50900010</v>
      </c>
      <c r="G2414" s="55" t="s">
        <v>490</v>
      </c>
      <c r="H2414" s="55" t="s">
        <v>89</v>
      </c>
      <c r="I2414" s="57">
        <v>15.08</v>
      </c>
      <c r="J2414" s="57">
        <v>15.08</v>
      </c>
      <c r="K2414" s="55" t="s">
        <v>4354</v>
      </c>
      <c r="L2414" s="55" t="s">
        <v>1644</v>
      </c>
      <c r="M2414" s="55" t="s">
        <v>4356</v>
      </c>
      <c r="N2414" s="56">
        <v>45838</v>
      </c>
      <c r="O2414" s="55" t="s">
        <v>1644</v>
      </c>
      <c r="P2414" s="55" t="s">
        <v>329</v>
      </c>
      <c r="Q2414" s="55" t="s">
        <v>330</v>
      </c>
      <c r="R2414" s="55" t="s">
        <v>1644</v>
      </c>
      <c r="S2414" s="55" t="s">
        <v>1644</v>
      </c>
      <c r="T2414" s="55" t="s">
        <v>1644</v>
      </c>
      <c r="U2414" s="55" t="s">
        <v>4162</v>
      </c>
      <c r="V2414" s="55" t="s">
        <v>1881</v>
      </c>
      <c r="W2414" s="55" t="s">
        <v>1644</v>
      </c>
      <c r="X2414" s="56"/>
      <c r="Y2414" s="55" t="s">
        <v>1644</v>
      </c>
      <c r="Z2414" s="56"/>
      <c r="AA2414" s="55" t="s">
        <v>1644</v>
      </c>
      <c r="AB2414" s="59">
        <v>232941</v>
      </c>
      <c r="AC2414" s="55" t="s">
        <v>1554</v>
      </c>
      <c r="AD2414" s="55" t="s">
        <v>1644</v>
      </c>
      <c r="AE2414" s="58">
        <v>0</v>
      </c>
      <c r="AF2414" s="55" t="s">
        <v>1644</v>
      </c>
      <c r="AG2414" s="55" t="s">
        <v>1644</v>
      </c>
      <c r="AH2414" s="55" t="s">
        <v>1644</v>
      </c>
      <c r="AI2414" s="55" t="s">
        <v>1644</v>
      </c>
      <c r="AJ2414" s="55" t="s">
        <v>1644</v>
      </c>
      <c r="AK2414" s="55" t="s">
        <v>1644</v>
      </c>
      <c r="AL2414" s="55" t="s">
        <v>1644</v>
      </c>
      <c r="AM2414" s="55" t="s">
        <v>3861</v>
      </c>
      <c r="AN2414" s="55" t="s">
        <v>1644</v>
      </c>
      <c r="AO2414" t="s">
        <v>3842</v>
      </c>
    </row>
    <row r="2415" spans="1:41" x14ac:dyDescent="0.25">
      <c r="A2415" s="56">
        <v>45838</v>
      </c>
      <c r="B2415" s="92" t="s">
        <v>3472</v>
      </c>
      <c r="C2415" s="55" t="s">
        <v>4356</v>
      </c>
      <c r="D2415" s="55" t="s">
        <v>3859</v>
      </c>
      <c r="E2415" s="55" t="s">
        <v>89</v>
      </c>
      <c r="F2415" s="55">
        <v>50900010</v>
      </c>
      <c r="G2415" s="55" t="s">
        <v>490</v>
      </c>
      <c r="H2415" s="55" t="s">
        <v>89</v>
      </c>
      <c r="I2415" s="57">
        <v>0.06</v>
      </c>
      <c r="J2415" s="57">
        <v>0.06</v>
      </c>
      <c r="K2415" s="55" t="s">
        <v>4354</v>
      </c>
      <c r="L2415" s="55" t="s">
        <v>1644</v>
      </c>
      <c r="M2415" s="55" t="s">
        <v>4356</v>
      </c>
      <c r="N2415" s="56">
        <v>45838</v>
      </c>
      <c r="O2415" s="55" t="s">
        <v>1644</v>
      </c>
      <c r="P2415" s="55" t="s">
        <v>329</v>
      </c>
      <c r="Q2415" s="55" t="s">
        <v>330</v>
      </c>
      <c r="R2415" s="55" t="s">
        <v>1644</v>
      </c>
      <c r="S2415" s="55" t="s">
        <v>1644</v>
      </c>
      <c r="T2415" s="55" t="s">
        <v>1644</v>
      </c>
      <c r="U2415" s="55" t="s">
        <v>4163</v>
      </c>
      <c r="V2415" s="55" t="s">
        <v>1718</v>
      </c>
      <c r="W2415" s="55" t="s">
        <v>1644</v>
      </c>
      <c r="X2415" s="56"/>
      <c r="Y2415" s="55" t="s">
        <v>1644</v>
      </c>
      <c r="Z2415" s="56"/>
      <c r="AA2415" s="55" t="s">
        <v>1644</v>
      </c>
      <c r="AB2415" s="59">
        <v>1119</v>
      </c>
      <c r="AC2415" s="55" t="s">
        <v>1554</v>
      </c>
      <c r="AD2415" s="55" t="s">
        <v>1644</v>
      </c>
      <c r="AE2415" s="58">
        <v>0</v>
      </c>
      <c r="AF2415" s="55" t="s">
        <v>1644</v>
      </c>
      <c r="AG2415" s="55" t="s">
        <v>1644</v>
      </c>
      <c r="AH2415" s="55" t="s">
        <v>1644</v>
      </c>
      <c r="AI2415" s="55" t="s">
        <v>1644</v>
      </c>
      <c r="AJ2415" s="55" t="s">
        <v>1644</v>
      </c>
      <c r="AK2415" s="55" t="s">
        <v>1644</v>
      </c>
      <c r="AL2415" s="55" t="s">
        <v>1644</v>
      </c>
      <c r="AM2415" s="55" t="s">
        <v>3861</v>
      </c>
      <c r="AN2415" s="55" t="s">
        <v>1644</v>
      </c>
      <c r="AO2415" t="s">
        <v>3842</v>
      </c>
    </row>
    <row r="2416" spans="1:41" x14ac:dyDescent="0.25">
      <c r="A2416" s="56">
        <v>45838</v>
      </c>
      <c r="B2416" s="92" t="s">
        <v>3472</v>
      </c>
      <c r="C2416" s="55" t="s">
        <v>4356</v>
      </c>
      <c r="D2416" s="55" t="s">
        <v>3859</v>
      </c>
      <c r="E2416" s="55" t="s">
        <v>89</v>
      </c>
      <c r="F2416" s="55">
        <v>50900010</v>
      </c>
      <c r="G2416" s="55" t="s">
        <v>490</v>
      </c>
      <c r="H2416" s="55" t="s">
        <v>89</v>
      </c>
      <c r="I2416" s="57">
        <v>5.27</v>
      </c>
      <c r="J2416" s="57">
        <v>5.27</v>
      </c>
      <c r="K2416" s="55" t="s">
        <v>4354</v>
      </c>
      <c r="L2416" s="55" t="s">
        <v>1644</v>
      </c>
      <c r="M2416" s="55" t="s">
        <v>4356</v>
      </c>
      <c r="N2416" s="56">
        <v>45838</v>
      </c>
      <c r="O2416" s="55" t="s">
        <v>1644</v>
      </c>
      <c r="P2416" s="55" t="s">
        <v>329</v>
      </c>
      <c r="Q2416" s="55" t="s">
        <v>330</v>
      </c>
      <c r="R2416" s="55" t="s">
        <v>1644</v>
      </c>
      <c r="S2416" s="55" t="s">
        <v>1644</v>
      </c>
      <c r="T2416" s="55" t="s">
        <v>1644</v>
      </c>
      <c r="U2416" s="55" t="s">
        <v>4156</v>
      </c>
      <c r="V2416" s="55" t="s">
        <v>1718</v>
      </c>
      <c r="W2416" s="55" t="s">
        <v>1644</v>
      </c>
      <c r="X2416" s="56"/>
      <c r="Y2416" s="55" t="s">
        <v>1644</v>
      </c>
      <c r="Z2416" s="56"/>
      <c r="AA2416" s="55" t="s">
        <v>1644</v>
      </c>
      <c r="AB2416" s="59">
        <v>99275</v>
      </c>
      <c r="AC2416" s="55" t="s">
        <v>1554</v>
      </c>
      <c r="AD2416" s="55" t="s">
        <v>1644</v>
      </c>
      <c r="AE2416" s="58">
        <v>0</v>
      </c>
      <c r="AF2416" s="55" t="s">
        <v>1644</v>
      </c>
      <c r="AG2416" s="55" t="s">
        <v>1644</v>
      </c>
      <c r="AH2416" s="55" t="s">
        <v>1644</v>
      </c>
      <c r="AI2416" s="55" t="s">
        <v>1644</v>
      </c>
      <c r="AJ2416" s="55" t="s">
        <v>1644</v>
      </c>
      <c r="AK2416" s="55" t="s">
        <v>1644</v>
      </c>
      <c r="AL2416" s="55" t="s">
        <v>1644</v>
      </c>
      <c r="AM2416" s="55" t="s">
        <v>3861</v>
      </c>
      <c r="AN2416" s="55" t="s">
        <v>1644</v>
      </c>
      <c r="AO2416" t="s">
        <v>3842</v>
      </c>
    </row>
    <row r="2417" spans="1:41" x14ac:dyDescent="0.25">
      <c r="A2417" s="56">
        <v>45838</v>
      </c>
      <c r="B2417" s="92" t="s">
        <v>3472</v>
      </c>
      <c r="C2417" s="55" t="s">
        <v>4356</v>
      </c>
      <c r="D2417" s="55" t="s">
        <v>3859</v>
      </c>
      <c r="E2417" s="55" t="s">
        <v>89</v>
      </c>
      <c r="F2417" s="55">
        <v>50900010</v>
      </c>
      <c r="G2417" s="55" t="s">
        <v>490</v>
      </c>
      <c r="H2417" s="55" t="s">
        <v>89</v>
      </c>
      <c r="I2417" s="57">
        <v>4.12</v>
      </c>
      <c r="J2417" s="57">
        <v>4.12</v>
      </c>
      <c r="K2417" s="55" t="s">
        <v>4354</v>
      </c>
      <c r="L2417" s="55" t="s">
        <v>1644</v>
      </c>
      <c r="M2417" s="55" t="s">
        <v>4356</v>
      </c>
      <c r="N2417" s="56">
        <v>45838</v>
      </c>
      <c r="O2417" s="55" t="s">
        <v>1644</v>
      </c>
      <c r="P2417" s="55" t="s">
        <v>329</v>
      </c>
      <c r="Q2417" s="55" t="s">
        <v>330</v>
      </c>
      <c r="R2417" s="55" t="s">
        <v>1644</v>
      </c>
      <c r="S2417" s="55" t="s">
        <v>1644</v>
      </c>
      <c r="T2417" s="55" t="s">
        <v>1644</v>
      </c>
      <c r="U2417" s="55" t="s">
        <v>4177</v>
      </c>
      <c r="V2417" s="55" t="s">
        <v>1881</v>
      </c>
      <c r="W2417" s="55" t="s">
        <v>1644</v>
      </c>
      <c r="X2417" s="56"/>
      <c r="Y2417" s="55" t="s">
        <v>1644</v>
      </c>
      <c r="Z2417" s="56"/>
      <c r="AA2417" s="55" t="s">
        <v>1644</v>
      </c>
      <c r="AB2417" s="59">
        <v>67633</v>
      </c>
      <c r="AC2417" s="55" t="s">
        <v>1554</v>
      </c>
      <c r="AD2417" s="55" t="s">
        <v>1644</v>
      </c>
      <c r="AE2417" s="58">
        <v>0</v>
      </c>
      <c r="AF2417" s="55" t="s">
        <v>1644</v>
      </c>
      <c r="AG2417" s="55" t="s">
        <v>1644</v>
      </c>
      <c r="AH2417" s="55" t="s">
        <v>1644</v>
      </c>
      <c r="AI2417" s="55" t="s">
        <v>1644</v>
      </c>
      <c r="AJ2417" s="55" t="s">
        <v>1644</v>
      </c>
      <c r="AK2417" s="55" t="s">
        <v>1644</v>
      </c>
      <c r="AL2417" s="55" t="s">
        <v>1644</v>
      </c>
      <c r="AM2417" s="55" t="s">
        <v>3861</v>
      </c>
      <c r="AN2417" s="55" t="s">
        <v>1644</v>
      </c>
      <c r="AO2417" t="s">
        <v>3842</v>
      </c>
    </row>
    <row r="2418" spans="1:41" x14ac:dyDescent="0.25">
      <c r="A2418" s="56">
        <v>45838</v>
      </c>
      <c r="B2418" s="92" t="s">
        <v>3472</v>
      </c>
      <c r="C2418" s="55" t="s">
        <v>4356</v>
      </c>
      <c r="D2418" s="55" t="s">
        <v>3859</v>
      </c>
      <c r="E2418" s="55" t="s">
        <v>89</v>
      </c>
      <c r="F2418" s="55">
        <v>50900010</v>
      </c>
      <c r="G2418" s="55" t="s">
        <v>490</v>
      </c>
      <c r="H2418" s="55" t="s">
        <v>89</v>
      </c>
      <c r="I2418" s="57">
        <v>39.479999999999997</v>
      </c>
      <c r="J2418" s="57">
        <v>39.479999999999997</v>
      </c>
      <c r="K2418" s="55" t="s">
        <v>4354</v>
      </c>
      <c r="L2418" s="55" t="s">
        <v>1644</v>
      </c>
      <c r="M2418" s="55" t="s">
        <v>4356</v>
      </c>
      <c r="N2418" s="56">
        <v>45838</v>
      </c>
      <c r="O2418" s="55" t="s">
        <v>1644</v>
      </c>
      <c r="P2418" s="55" t="s">
        <v>329</v>
      </c>
      <c r="Q2418" s="55" t="s">
        <v>330</v>
      </c>
      <c r="R2418" s="55" t="s">
        <v>1644</v>
      </c>
      <c r="S2418" s="55" t="s">
        <v>1644</v>
      </c>
      <c r="T2418" s="55" t="s">
        <v>1644</v>
      </c>
      <c r="U2418" s="55" t="s">
        <v>4182</v>
      </c>
      <c r="V2418" s="55" t="s">
        <v>1881</v>
      </c>
      <c r="W2418" s="55" t="s">
        <v>1644</v>
      </c>
      <c r="X2418" s="56"/>
      <c r="Y2418" s="55" t="s">
        <v>1644</v>
      </c>
      <c r="Z2418" s="56"/>
      <c r="AA2418" s="55" t="s">
        <v>1644</v>
      </c>
      <c r="AB2418" s="59">
        <v>672120</v>
      </c>
      <c r="AC2418" s="55" t="s">
        <v>1554</v>
      </c>
      <c r="AD2418" s="55" t="s">
        <v>1644</v>
      </c>
      <c r="AE2418" s="58">
        <v>0</v>
      </c>
      <c r="AF2418" s="55" t="s">
        <v>1644</v>
      </c>
      <c r="AG2418" s="55" t="s">
        <v>1644</v>
      </c>
      <c r="AH2418" s="55" t="s">
        <v>1644</v>
      </c>
      <c r="AI2418" s="55" t="s">
        <v>1644</v>
      </c>
      <c r="AJ2418" s="55" t="s">
        <v>1644</v>
      </c>
      <c r="AK2418" s="55" t="s">
        <v>1644</v>
      </c>
      <c r="AL2418" s="55" t="s">
        <v>1644</v>
      </c>
      <c r="AM2418" s="55" t="s">
        <v>3861</v>
      </c>
      <c r="AN2418" s="55" t="s">
        <v>1644</v>
      </c>
      <c r="AO2418" t="s">
        <v>3842</v>
      </c>
    </row>
    <row r="2419" spans="1:41" x14ac:dyDescent="0.25">
      <c r="A2419" s="56">
        <v>45838</v>
      </c>
      <c r="B2419" s="92" t="s">
        <v>3472</v>
      </c>
      <c r="C2419" s="55" t="s">
        <v>4356</v>
      </c>
      <c r="D2419" s="55" t="s">
        <v>3859</v>
      </c>
      <c r="E2419" s="55" t="s">
        <v>89</v>
      </c>
      <c r="F2419" s="55">
        <v>50900010</v>
      </c>
      <c r="G2419" s="55" t="s">
        <v>490</v>
      </c>
      <c r="H2419" s="55" t="s">
        <v>89</v>
      </c>
      <c r="I2419" s="57">
        <v>28.85</v>
      </c>
      <c r="J2419" s="57">
        <v>28.85</v>
      </c>
      <c r="K2419" s="55" t="s">
        <v>4354</v>
      </c>
      <c r="L2419" s="55" t="s">
        <v>1644</v>
      </c>
      <c r="M2419" s="55" t="s">
        <v>4356</v>
      </c>
      <c r="N2419" s="56">
        <v>45838</v>
      </c>
      <c r="O2419" s="55" t="s">
        <v>1644</v>
      </c>
      <c r="P2419" s="55" t="s">
        <v>4042</v>
      </c>
      <c r="Q2419" s="55" t="s">
        <v>4043</v>
      </c>
      <c r="R2419" s="55" t="s">
        <v>1644</v>
      </c>
      <c r="S2419" s="55" t="s">
        <v>1644</v>
      </c>
      <c r="T2419" s="55" t="s">
        <v>1644</v>
      </c>
      <c r="U2419" s="55" t="s">
        <v>4150</v>
      </c>
      <c r="V2419" s="55" t="s">
        <v>1881</v>
      </c>
      <c r="W2419" s="55" t="s">
        <v>1644</v>
      </c>
      <c r="X2419" s="56"/>
      <c r="Y2419" s="55" t="s">
        <v>1644</v>
      </c>
      <c r="Z2419" s="56"/>
      <c r="AA2419" s="55" t="s">
        <v>1644</v>
      </c>
      <c r="AB2419" s="59">
        <v>467244</v>
      </c>
      <c r="AC2419" s="55" t="s">
        <v>1554</v>
      </c>
      <c r="AD2419" s="55" t="s">
        <v>1644</v>
      </c>
      <c r="AE2419" s="58">
        <v>0</v>
      </c>
      <c r="AF2419" s="55" t="s">
        <v>1644</v>
      </c>
      <c r="AG2419" s="55" t="s">
        <v>1644</v>
      </c>
      <c r="AH2419" s="55" t="s">
        <v>1644</v>
      </c>
      <c r="AI2419" s="55" t="s">
        <v>1644</v>
      </c>
      <c r="AJ2419" s="55" t="s">
        <v>1644</v>
      </c>
      <c r="AK2419" s="55" t="s">
        <v>1644</v>
      </c>
      <c r="AL2419" s="55" t="s">
        <v>1644</v>
      </c>
      <c r="AM2419" s="55" t="s">
        <v>3861</v>
      </c>
      <c r="AN2419" s="55" t="s">
        <v>1644</v>
      </c>
      <c r="AO2419" t="s">
        <v>4371</v>
      </c>
    </row>
    <row r="2420" spans="1:41" x14ac:dyDescent="0.25">
      <c r="A2420" s="56">
        <v>45838</v>
      </c>
      <c r="B2420" s="92" t="s">
        <v>3472</v>
      </c>
      <c r="C2420" s="55" t="s">
        <v>4356</v>
      </c>
      <c r="D2420" s="55" t="s">
        <v>3859</v>
      </c>
      <c r="E2420" s="55" t="s">
        <v>89</v>
      </c>
      <c r="F2420" s="55">
        <v>50900010</v>
      </c>
      <c r="G2420" s="55" t="s">
        <v>490</v>
      </c>
      <c r="H2420" s="55" t="s">
        <v>89</v>
      </c>
      <c r="I2420" s="57">
        <v>15.62</v>
      </c>
      <c r="J2420" s="57">
        <v>15.62</v>
      </c>
      <c r="K2420" s="55" t="s">
        <v>4354</v>
      </c>
      <c r="L2420" s="55" t="s">
        <v>1644</v>
      </c>
      <c r="M2420" s="55" t="s">
        <v>4356</v>
      </c>
      <c r="N2420" s="56">
        <v>45838</v>
      </c>
      <c r="O2420" s="55" t="s">
        <v>1644</v>
      </c>
      <c r="P2420" s="55" t="s">
        <v>329</v>
      </c>
      <c r="Q2420" s="55" t="s">
        <v>330</v>
      </c>
      <c r="R2420" s="55" t="s">
        <v>1644</v>
      </c>
      <c r="S2420" s="55" t="s">
        <v>1644</v>
      </c>
      <c r="T2420" s="55" t="s">
        <v>1644</v>
      </c>
      <c r="U2420" s="55" t="s">
        <v>4126</v>
      </c>
      <c r="V2420" s="55" t="s">
        <v>1881</v>
      </c>
      <c r="W2420" s="55" t="s">
        <v>1644</v>
      </c>
      <c r="X2420" s="56"/>
      <c r="Y2420" s="55" t="s">
        <v>1644</v>
      </c>
      <c r="Z2420" s="56"/>
      <c r="AA2420" s="55" t="s">
        <v>1644</v>
      </c>
      <c r="AB2420" s="59">
        <v>0</v>
      </c>
      <c r="AC2420" s="55" t="s">
        <v>1554</v>
      </c>
      <c r="AD2420" s="55" t="s">
        <v>1644</v>
      </c>
      <c r="AE2420" s="58">
        <v>0</v>
      </c>
      <c r="AF2420" s="55" t="s">
        <v>1644</v>
      </c>
      <c r="AG2420" s="55" t="s">
        <v>1644</v>
      </c>
      <c r="AH2420" s="55" t="s">
        <v>1644</v>
      </c>
      <c r="AI2420" s="55" t="s">
        <v>1644</v>
      </c>
      <c r="AJ2420" s="55" t="s">
        <v>1644</v>
      </c>
      <c r="AK2420" s="55" t="s">
        <v>1644</v>
      </c>
      <c r="AL2420" s="55" t="s">
        <v>1644</v>
      </c>
      <c r="AM2420" s="55" t="s">
        <v>3861</v>
      </c>
      <c r="AN2420" s="55" t="s">
        <v>1644</v>
      </c>
      <c r="AO2420" t="s">
        <v>3842</v>
      </c>
    </row>
    <row r="2421" spans="1:41" x14ac:dyDescent="0.25">
      <c r="A2421" s="56">
        <v>45838</v>
      </c>
      <c r="B2421" s="92" t="s">
        <v>3472</v>
      </c>
      <c r="C2421" s="55" t="s">
        <v>4356</v>
      </c>
      <c r="D2421" s="55" t="s">
        <v>3859</v>
      </c>
      <c r="E2421" s="55" t="s">
        <v>89</v>
      </c>
      <c r="F2421" s="55">
        <v>50900010</v>
      </c>
      <c r="G2421" s="55" t="s">
        <v>490</v>
      </c>
      <c r="H2421" s="55" t="s">
        <v>89</v>
      </c>
      <c r="I2421" s="57">
        <v>1.28</v>
      </c>
      <c r="J2421" s="57">
        <v>1.28</v>
      </c>
      <c r="K2421" s="55" t="s">
        <v>4354</v>
      </c>
      <c r="L2421" s="55" t="s">
        <v>1644</v>
      </c>
      <c r="M2421" s="55" t="s">
        <v>4356</v>
      </c>
      <c r="N2421" s="56">
        <v>45838</v>
      </c>
      <c r="O2421" s="55" t="s">
        <v>1644</v>
      </c>
      <c r="P2421" s="55" t="s">
        <v>329</v>
      </c>
      <c r="Q2421" s="55" t="s">
        <v>330</v>
      </c>
      <c r="R2421" s="55" t="s">
        <v>1644</v>
      </c>
      <c r="S2421" s="55" t="s">
        <v>1644</v>
      </c>
      <c r="T2421" s="55" t="s">
        <v>1644</v>
      </c>
      <c r="U2421" s="55" t="s">
        <v>4137</v>
      </c>
      <c r="V2421" s="55" t="s">
        <v>1718</v>
      </c>
      <c r="W2421" s="55" t="s">
        <v>1644</v>
      </c>
      <c r="X2421" s="56"/>
      <c r="Y2421" s="55" t="s">
        <v>1644</v>
      </c>
      <c r="Z2421" s="56"/>
      <c r="AA2421" s="55" t="s">
        <v>1644</v>
      </c>
      <c r="AB2421" s="59">
        <v>24204</v>
      </c>
      <c r="AC2421" s="55" t="s">
        <v>1554</v>
      </c>
      <c r="AD2421" s="55" t="s">
        <v>1644</v>
      </c>
      <c r="AE2421" s="58">
        <v>0</v>
      </c>
      <c r="AF2421" s="55" t="s">
        <v>1644</v>
      </c>
      <c r="AG2421" s="55" t="s">
        <v>1644</v>
      </c>
      <c r="AH2421" s="55" t="s">
        <v>1644</v>
      </c>
      <c r="AI2421" s="55" t="s">
        <v>1644</v>
      </c>
      <c r="AJ2421" s="55" t="s">
        <v>1644</v>
      </c>
      <c r="AK2421" s="55" t="s">
        <v>1644</v>
      </c>
      <c r="AL2421" s="55" t="s">
        <v>1644</v>
      </c>
      <c r="AM2421" s="55" t="s">
        <v>3861</v>
      </c>
      <c r="AN2421" s="55" t="s">
        <v>1644</v>
      </c>
      <c r="AO2421" t="s">
        <v>3842</v>
      </c>
    </row>
    <row r="2422" spans="1:41" x14ac:dyDescent="0.25">
      <c r="A2422" s="56">
        <v>45838</v>
      </c>
      <c r="B2422" s="92" t="s">
        <v>3472</v>
      </c>
      <c r="C2422" s="55" t="s">
        <v>4356</v>
      </c>
      <c r="D2422" s="55" t="s">
        <v>3859</v>
      </c>
      <c r="E2422" s="55" t="s">
        <v>89</v>
      </c>
      <c r="F2422" s="55">
        <v>50900010</v>
      </c>
      <c r="G2422" s="55" t="s">
        <v>490</v>
      </c>
      <c r="H2422" s="55" t="s">
        <v>89</v>
      </c>
      <c r="I2422" s="57">
        <v>274.02</v>
      </c>
      <c r="J2422" s="57">
        <v>274.02</v>
      </c>
      <c r="K2422" s="55" t="s">
        <v>4354</v>
      </c>
      <c r="L2422" s="55" t="s">
        <v>1644</v>
      </c>
      <c r="M2422" s="55" t="s">
        <v>4356</v>
      </c>
      <c r="N2422" s="56">
        <v>45838</v>
      </c>
      <c r="O2422" s="55" t="s">
        <v>1644</v>
      </c>
      <c r="P2422" s="55" t="s">
        <v>329</v>
      </c>
      <c r="Q2422" s="55" t="s">
        <v>330</v>
      </c>
      <c r="R2422" s="55" t="s">
        <v>1644</v>
      </c>
      <c r="S2422" s="55" t="s">
        <v>1644</v>
      </c>
      <c r="T2422" s="55" t="s">
        <v>1644</v>
      </c>
      <c r="U2422" s="55" t="s">
        <v>4157</v>
      </c>
      <c r="V2422" s="55" t="s">
        <v>1881</v>
      </c>
      <c r="W2422" s="55" t="s">
        <v>1644</v>
      </c>
      <c r="X2422" s="56"/>
      <c r="Y2422" s="55" t="s">
        <v>1644</v>
      </c>
      <c r="Z2422" s="56"/>
      <c r="AA2422" s="55" t="s">
        <v>1644</v>
      </c>
      <c r="AB2422" s="59">
        <v>4634242</v>
      </c>
      <c r="AC2422" s="55" t="s">
        <v>1554</v>
      </c>
      <c r="AD2422" s="55" t="s">
        <v>1644</v>
      </c>
      <c r="AE2422" s="58">
        <v>0</v>
      </c>
      <c r="AF2422" s="55" t="s">
        <v>1644</v>
      </c>
      <c r="AG2422" s="55" t="s">
        <v>1644</v>
      </c>
      <c r="AH2422" s="55" t="s">
        <v>1644</v>
      </c>
      <c r="AI2422" s="55" t="s">
        <v>1644</v>
      </c>
      <c r="AJ2422" s="55" t="s">
        <v>1644</v>
      </c>
      <c r="AK2422" s="55" t="s">
        <v>1644</v>
      </c>
      <c r="AL2422" s="55" t="s">
        <v>1644</v>
      </c>
      <c r="AM2422" s="55" t="s">
        <v>3861</v>
      </c>
      <c r="AN2422" s="55" t="s">
        <v>1644</v>
      </c>
      <c r="AO2422" t="s">
        <v>3842</v>
      </c>
    </row>
    <row r="2423" spans="1:41" x14ac:dyDescent="0.25">
      <c r="A2423" s="56">
        <v>45838</v>
      </c>
      <c r="B2423" s="92" t="s">
        <v>3472</v>
      </c>
      <c r="C2423" s="55" t="s">
        <v>4356</v>
      </c>
      <c r="D2423" s="55" t="s">
        <v>3859</v>
      </c>
      <c r="E2423" s="55" t="s">
        <v>89</v>
      </c>
      <c r="F2423" s="55">
        <v>50900010</v>
      </c>
      <c r="G2423" s="55" t="s">
        <v>490</v>
      </c>
      <c r="H2423" s="55" t="s">
        <v>89</v>
      </c>
      <c r="I2423" s="57">
        <v>261.73</v>
      </c>
      <c r="J2423" s="57">
        <v>261.73</v>
      </c>
      <c r="K2423" s="55" t="s">
        <v>4354</v>
      </c>
      <c r="L2423" s="55" t="s">
        <v>1644</v>
      </c>
      <c r="M2423" s="55" t="s">
        <v>4356</v>
      </c>
      <c r="N2423" s="56">
        <v>45838</v>
      </c>
      <c r="O2423" s="55" t="s">
        <v>1644</v>
      </c>
      <c r="P2423" s="55" t="s">
        <v>4042</v>
      </c>
      <c r="Q2423" s="55" t="s">
        <v>4043</v>
      </c>
      <c r="R2423" s="55" t="s">
        <v>1644</v>
      </c>
      <c r="S2423" s="55" t="s">
        <v>1644</v>
      </c>
      <c r="T2423" s="55" t="s">
        <v>1644</v>
      </c>
      <c r="U2423" s="55" t="s">
        <v>4175</v>
      </c>
      <c r="V2423" s="55" t="s">
        <v>1881</v>
      </c>
      <c r="W2423" s="55" t="s">
        <v>1644</v>
      </c>
      <c r="X2423" s="56"/>
      <c r="Y2423" s="55" t="s">
        <v>1644</v>
      </c>
      <c r="Z2423" s="56"/>
      <c r="AA2423" s="55" t="s">
        <v>1644</v>
      </c>
      <c r="AB2423" s="59">
        <v>5071981</v>
      </c>
      <c r="AC2423" s="55" t="s">
        <v>1554</v>
      </c>
      <c r="AD2423" s="55" t="s">
        <v>1644</v>
      </c>
      <c r="AE2423" s="58">
        <v>0</v>
      </c>
      <c r="AF2423" s="55" t="s">
        <v>1644</v>
      </c>
      <c r="AG2423" s="55" t="s">
        <v>1644</v>
      </c>
      <c r="AH2423" s="55" t="s">
        <v>1644</v>
      </c>
      <c r="AI2423" s="55" t="s">
        <v>1644</v>
      </c>
      <c r="AJ2423" s="55" t="s">
        <v>1644</v>
      </c>
      <c r="AK2423" s="55" t="s">
        <v>1644</v>
      </c>
      <c r="AL2423" s="55" t="s">
        <v>1644</v>
      </c>
      <c r="AM2423" s="55" t="s">
        <v>3861</v>
      </c>
      <c r="AN2423" s="55" t="s">
        <v>1644</v>
      </c>
      <c r="AO2423" t="s">
        <v>4371</v>
      </c>
    </row>
    <row r="2424" spans="1:41" x14ac:dyDescent="0.25">
      <c r="A2424" s="56">
        <v>45838</v>
      </c>
      <c r="B2424" s="92" t="s">
        <v>3472</v>
      </c>
      <c r="C2424" s="55" t="s">
        <v>4356</v>
      </c>
      <c r="D2424" s="55" t="s">
        <v>3859</v>
      </c>
      <c r="E2424" s="55" t="s">
        <v>89</v>
      </c>
      <c r="F2424" s="55">
        <v>50900010</v>
      </c>
      <c r="G2424" s="55" t="s">
        <v>490</v>
      </c>
      <c r="H2424" s="55" t="s">
        <v>89</v>
      </c>
      <c r="I2424" s="57">
        <v>1234.56</v>
      </c>
      <c r="J2424" s="57">
        <v>1234.56</v>
      </c>
      <c r="K2424" s="55" t="s">
        <v>4354</v>
      </c>
      <c r="L2424" s="55" t="s">
        <v>1644</v>
      </c>
      <c r="M2424" s="55" t="s">
        <v>4356</v>
      </c>
      <c r="N2424" s="56">
        <v>45838</v>
      </c>
      <c r="O2424" s="55" t="s">
        <v>1644</v>
      </c>
      <c r="P2424" s="55" t="s">
        <v>329</v>
      </c>
      <c r="Q2424" s="55" t="s">
        <v>330</v>
      </c>
      <c r="R2424" s="55" t="s">
        <v>1644</v>
      </c>
      <c r="S2424" s="55" t="s">
        <v>1644</v>
      </c>
      <c r="T2424" s="55" t="s">
        <v>1644</v>
      </c>
      <c r="U2424" s="55" t="s">
        <v>4159</v>
      </c>
      <c r="V2424" s="55" t="s">
        <v>1881</v>
      </c>
      <c r="W2424" s="55" t="s">
        <v>1644</v>
      </c>
      <c r="X2424" s="56"/>
      <c r="Y2424" s="55" t="s">
        <v>1644</v>
      </c>
      <c r="Z2424" s="56"/>
      <c r="AA2424" s="55" t="s">
        <v>1644</v>
      </c>
      <c r="AB2424" s="59">
        <v>27106150</v>
      </c>
      <c r="AC2424" s="55" t="s">
        <v>1554</v>
      </c>
      <c r="AD2424" s="55" t="s">
        <v>1644</v>
      </c>
      <c r="AE2424" s="58">
        <v>0</v>
      </c>
      <c r="AF2424" s="55" t="s">
        <v>1644</v>
      </c>
      <c r="AG2424" s="55" t="s">
        <v>1644</v>
      </c>
      <c r="AH2424" s="55" t="s">
        <v>1644</v>
      </c>
      <c r="AI2424" s="55" t="s">
        <v>1644</v>
      </c>
      <c r="AJ2424" s="55" t="s">
        <v>1644</v>
      </c>
      <c r="AK2424" s="55" t="s">
        <v>1644</v>
      </c>
      <c r="AL2424" s="55" t="s">
        <v>1644</v>
      </c>
      <c r="AM2424" s="55" t="s">
        <v>3861</v>
      </c>
      <c r="AN2424" s="55" t="s">
        <v>1644</v>
      </c>
      <c r="AO2424" t="s">
        <v>3842</v>
      </c>
    </row>
    <row r="2425" spans="1:41" x14ac:dyDescent="0.25">
      <c r="A2425" s="56">
        <v>45838</v>
      </c>
      <c r="B2425" s="92" t="s">
        <v>3472</v>
      </c>
      <c r="C2425" s="55" t="s">
        <v>4356</v>
      </c>
      <c r="D2425" s="55" t="s">
        <v>3859</v>
      </c>
      <c r="E2425" s="55" t="s">
        <v>89</v>
      </c>
      <c r="F2425" s="55">
        <v>50900010</v>
      </c>
      <c r="G2425" s="55" t="s">
        <v>490</v>
      </c>
      <c r="H2425" s="55" t="s">
        <v>89</v>
      </c>
      <c r="I2425" s="57">
        <v>0</v>
      </c>
      <c r="J2425" s="57">
        <v>0</v>
      </c>
      <c r="K2425" s="55" t="s">
        <v>4354</v>
      </c>
      <c r="L2425" s="55" t="s">
        <v>1644</v>
      </c>
      <c r="M2425" s="55" t="s">
        <v>4356</v>
      </c>
      <c r="N2425" s="56">
        <v>45838</v>
      </c>
      <c r="O2425" s="55" t="s">
        <v>1644</v>
      </c>
      <c r="P2425" s="55" t="s">
        <v>4042</v>
      </c>
      <c r="Q2425" s="55" t="s">
        <v>4043</v>
      </c>
      <c r="R2425" s="55" t="s">
        <v>1644</v>
      </c>
      <c r="S2425" s="55" t="s">
        <v>1644</v>
      </c>
      <c r="T2425" s="55" t="s">
        <v>1644</v>
      </c>
      <c r="U2425" s="55" t="s">
        <v>4120</v>
      </c>
      <c r="V2425" s="55" t="s">
        <v>1881</v>
      </c>
      <c r="W2425" s="55" t="s">
        <v>1644</v>
      </c>
      <c r="X2425" s="56"/>
      <c r="Y2425" s="55" t="s">
        <v>1644</v>
      </c>
      <c r="Z2425" s="56"/>
      <c r="AA2425" s="55" t="s">
        <v>1644</v>
      </c>
      <c r="AB2425" s="59">
        <v>1</v>
      </c>
      <c r="AC2425" s="55" t="s">
        <v>1554</v>
      </c>
      <c r="AD2425" s="55" t="s">
        <v>1644</v>
      </c>
      <c r="AE2425" s="58">
        <v>0</v>
      </c>
      <c r="AF2425" s="55" t="s">
        <v>1644</v>
      </c>
      <c r="AG2425" s="55" t="s">
        <v>1644</v>
      </c>
      <c r="AH2425" s="55" t="s">
        <v>1644</v>
      </c>
      <c r="AI2425" s="55" t="s">
        <v>1644</v>
      </c>
      <c r="AJ2425" s="55" t="s">
        <v>1644</v>
      </c>
      <c r="AK2425" s="55" t="s">
        <v>1644</v>
      </c>
      <c r="AL2425" s="55" t="s">
        <v>1644</v>
      </c>
      <c r="AM2425" s="55" t="s">
        <v>3861</v>
      </c>
      <c r="AN2425" s="55" t="s">
        <v>1644</v>
      </c>
      <c r="AO2425" t="s">
        <v>4371</v>
      </c>
    </row>
    <row r="2426" spans="1:41" x14ac:dyDescent="0.25">
      <c r="A2426" s="56">
        <v>45838</v>
      </c>
      <c r="B2426" s="92" t="s">
        <v>3472</v>
      </c>
      <c r="C2426" s="55" t="s">
        <v>4356</v>
      </c>
      <c r="D2426" s="55" t="s">
        <v>3859</v>
      </c>
      <c r="E2426" s="55" t="s">
        <v>89</v>
      </c>
      <c r="F2426" s="55">
        <v>50900010</v>
      </c>
      <c r="G2426" s="55" t="s">
        <v>490</v>
      </c>
      <c r="H2426" s="55" t="s">
        <v>89</v>
      </c>
      <c r="I2426" s="57">
        <v>2.31</v>
      </c>
      <c r="J2426" s="57">
        <v>2.31</v>
      </c>
      <c r="K2426" s="55" t="s">
        <v>4354</v>
      </c>
      <c r="L2426" s="55" t="s">
        <v>1644</v>
      </c>
      <c r="M2426" s="55" t="s">
        <v>4356</v>
      </c>
      <c r="N2426" s="56">
        <v>45838</v>
      </c>
      <c r="O2426" s="55" t="s">
        <v>1644</v>
      </c>
      <c r="P2426" s="55" t="s">
        <v>329</v>
      </c>
      <c r="Q2426" s="55" t="s">
        <v>330</v>
      </c>
      <c r="R2426" s="55" t="s">
        <v>1644</v>
      </c>
      <c r="S2426" s="55" t="s">
        <v>1644</v>
      </c>
      <c r="T2426" s="55" t="s">
        <v>1644</v>
      </c>
      <c r="U2426" s="55" t="s">
        <v>4168</v>
      </c>
      <c r="V2426" s="55" t="s">
        <v>1718</v>
      </c>
      <c r="W2426" s="55" t="s">
        <v>1644</v>
      </c>
      <c r="X2426" s="56"/>
      <c r="Y2426" s="55" t="s">
        <v>1644</v>
      </c>
      <c r="Z2426" s="56"/>
      <c r="AA2426" s="55" t="s">
        <v>1644</v>
      </c>
      <c r="AB2426" s="59">
        <v>43440</v>
      </c>
      <c r="AC2426" s="55" t="s">
        <v>1554</v>
      </c>
      <c r="AD2426" s="55" t="s">
        <v>1644</v>
      </c>
      <c r="AE2426" s="58">
        <v>0</v>
      </c>
      <c r="AF2426" s="55" t="s">
        <v>1644</v>
      </c>
      <c r="AG2426" s="55" t="s">
        <v>1644</v>
      </c>
      <c r="AH2426" s="55" t="s">
        <v>1644</v>
      </c>
      <c r="AI2426" s="55" t="s">
        <v>1644</v>
      </c>
      <c r="AJ2426" s="55" t="s">
        <v>1644</v>
      </c>
      <c r="AK2426" s="55" t="s">
        <v>1644</v>
      </c>
      <c r="AL2426" s="55" t="s">
        <v>1644</v>
      </c>
      <c r="AM2426" s="55" t="s">
        <v>3861</v>
      </c>
      <c r="AN2426" s="55" t="s">
        <v>1644</v>
      </c>
      <c r="AO2426" t="s">
        <v>3842</v>
      </c>
    </row>
    <row r="2427" spans="1:41" x14ac:dyDescent="0.25">
      <c r="A2427" s="56">
        <v>45838</v>
      </c>
      <c r="B2427" s="92" t="s">
        <v>3472</v>
      </c>
      <c r="C2427" s="55" t="s">
        <v>4356</v>
      </c>
      <c r="D2427" s="55" t="s">
        <v>3859</v>
      </c>
      <c r="E2427" s="55" t="s">
        <v>89</v>
      </c>
      <c r="F2427" s="55">
        <v>50900010</v>
      </c>
      <c r="G2427" s="55" t="s">
        <v>490</v>
      </c>
      <c r="H2427" s="55" t="s">
        <v>89</v>
      </c>
      <c r="I2427" s="57">
        <v>2.97</v>
      </c>
      <c r="J2427" s="57">
        <v>2.97</v>
      </c>
      <c r="K2427" s="55" t="s">
        <v>4354</v>
      </c>
      <c r="L2427" s="55" t="s">
        <v>1644</v>
      </c>
      <c r="M2427" s="55" t="s">
        <v>4356</v>
      </c>
      <c r="N2427" s="56">
        <v>45838</v>
      </c>
      <c r="O2427" s="55" t="s">
        <v>1644</v>
      </c>
      <c r="P2427" s="55" t="s">
        <v>4042</v>
      </c>
      <c r="Q2427" s="55" t="s">
        <v>4043</v>
      </c>
      <c r="R2427" s="55" t="s">
        <v>1644</v>
      </c>
      <c r="S2427" s="55" t="s">
        <v>1644</v>
      </c>
      <c r="T2427" s="55" t="s">
        <v>1644</v>
      </c>
      <c r="U2427" s="55" t="s">
        <v>4132</v>
      </c>
      <c r="V2427" s="55" t="s">
        <v>1718</v>
      </c>
      <c r="W2427" s="55" t="s">
        <v>1644</v>
      </c>
      <c r="X2427" s="56"/>
      <c r="Y2427" s="55" t="s">
        <v>1644</v>
      </c>
      <c r="Z2427" s="56"/>
      <c r="AA2427" s="55" t="s">
        <v>1644</v>
      </c>
      <c r="AB2427" s="59">
        <v>57731</v>
      </c>
      <c r="AC2427" s="55" t="s">
        <v>1554</v>
      </c>
      <c r="AD2427" s="55" t="s">
        <v>1644</v>
      </c>
      <c r="AE2427" s="58">
        <v>0</v>
      </c>
      <c r="AF2427" s="55" t="s">
        <v>1644</v>
      </c>
      <c r="AG2427" s="55" t="s">
        <v>1644</v>
      </c>
      <c r="AH2427" s="55" t="s">
        <v>1644</v>
      </c>
      <c r="AI2427" s="55" t="s">
        <v>1644</v>
      </c>
      <c r="AJ2427" s="55" t="s">
        <v>1644</v>
      </c>
      <c r="AK2427" s="55" t="s">
        <v>1644</v>
      </c>
      <c r="AL2427" s="55" t="s">
        <v>1644</v>
      </c>
      <c r="AM2427" s="55" t="s">
        <v>3861</v>
      </c>
      <c r="AN2427" s="55" t="s">
        <v>1644</v>
      </c>
      <c r="AO2427" t="s">
        <v>4371</v>
      </c>
    </row>
    <row r="2428" spans="1:41" x14ac:dyDescent="0.25">
      <c r="A2428" s="56">
        <v>45838</v>
      </c>
      <c r="B2428" s="92" t="s">
        <v>3472</v>
      </c>
      <c r="C2428" s="55" t="s">
        <v>4356</v>
      </c>
      <c r="D2428" s="55" t="s">
        <v>3859</v>
      </c>
      <c r="E2428" s="55" t="s">
        <v>89</v>
      </c>
      <c r="F2428" s="55">
        <v>50900010</v>
      </c>
      <c r="G2428" s="55" t="s">
        <v>490</v>
      </c>
      <c r="H2428" s="55" t="s">
        <v>89</v>
      </c>
      <c r="I2428" s="57">
        <v>123.09</v>
      </c>
      <c r="J2428" s="57">
        <v>123.09</v>
      </c>
      <c r="K2428" s="55" t="s">
        <v>4354</v>
      </c>
      <c r="L2428" s="55" t="s">
        <v>1644</v>
      </c>
      <c r="M2428" s="55" t="s">
        <v>4356</v>
      </c>
      <c r="N2428" s="56">
        <v>45838</v>
      </c>
      <c r="O2428" s="55" t="s">
        <v>1644</v>
      </c>
      <c r="P2428" s="55" t="s">
        <v>329</v>
      </c>
      <c r="Q2428" s="55" t="s">
        <v>330</v>
      </c>
      <c r="R2428" s="55" t="s">
        <v>1644</v>
      </c>
      <c r="S2428" s="55" t="s">
        <v>1644</v>
      </c>
      <c r="T2428" s="55" t="s">
        <v>1644</v>
      </c>
      <c r="U2428" s="55" t="s">
        <v>4151</v>
      </c>
      <c r="V2428" s="55" t="s">
        <v>1881</v>
      </c>
      <c r="W2428" s="55" t="s">
        <v>1644</v>
      </c>
      <c r="X2428" s="56"/>
      <c r="Y2428" s="55" t="s">
        <v>1644</v>
      </c>
      <c r="Z2428" s="56"/>
      <c r="AA2428" s="55" t="s">
        <v>1644</v>
      </c>
      <c r="AB2428" s="59">
        <v>2610224</v>
      </c>
      <c r="AC2428" s="55" t="s">
        <v>1554</v>
      </c>
      <c r="AD2428" s="55" t="s">
        <v>1644</v>
      </c>
      <c r="AE2428" s="58">
        <v>0</v>
      </c>
      <c r="AF2428" s="55" t="s">
        <v>1644</v>
      </c>
      <c r="AG2428" s="55" t="s">
        <v>1644</v>
      </c>
      <c r="AH2428" s="55" t="s">
        <v>1644</v>
      </c>
      <c r="AI2428" s="55" t="s">
        <v>1644</v>
      </c>
      <c r="AJ2428" s="55" t="s">
        <v>1644</v>
      </c>
      <c r="AK2428" s="55" t="s">
        <v>1644</v>
      </c>
      <c r="AL2428" s="55" t="s">
        <v>1644</v>
      </c>
      <c r="AM2428" s="55" t="s">
        <v>3861</v>
      </c>
      <c r="AN2428" s="55" t="s">
        <v>1644</v>
      </c>
      <c r="AO2428" t="s">
        <v>3842</v>
      </c>
    </row>
    <row r="2429" spans="1:41" x14ac:dyDescent="0.25">
      <c r="A2429" s="56">
        <v>45838</v>
      </c>
      <c r="B2429" s="92" t="s">
        <v>3472</v>
      </c>
      <c r="C2429" s="55" t="s">
        <v>4356</v>
      </c>
      <c r="D2429" s="55" t="s">
        <v>3859</v>
      </c>
      <c r="E2429" s="55" t="s">
        <v>89</v>
      </c>
      <c r="F2429" s="55">
        <v>50900010</v>
      </c>
      <c r="G2429" s="55" t="s">
        <v>490</v>
      </c>
      <c r="H2429" s="55" t="s">
        <v>89</v>
      </c>
      <c r="I2429" s="57">
        <v>3.36</v>
      </c>
      <c r="J2429" s="57">
        <v>3.36</v>
      </c>
      <c r="K2429" s="55" t="s">
        <v>4354</v>
      </c>
      <c r="L2429" s="55" t="s">
        <v>1644</v>
      </c>
      <c r="M2429" s="55" t="s">
        <v>4356</v>
      </c>
      <c r="N2429" s="56">
        <v>45838</v>
      </c>
      <c r="O2429" s="55" t="s">
        <v>1644</v>
      </c>
      <c r="P2429" s="55" t="s">
        <v>329</v>
      </c>
      <c r="Q2429" s="55" t="s">
        <v>330</v>
      </c>
      <c r="R2429" s="55" t="s">
        <v>1644</v>
      </c>
      <c r="S2429" s="55" t="s">
        <v>1644</v>
      </c>
      <c r="T2429" s="55" t="s">
        <v>1644</v>
      </c>
      <c r="U2429" s="55" t="s">
        <v>4144</v>
      </c>
      <c r="V2429" s="55" t="s">
        <v>1718</v>
      </c>
      <c r="W2429" s="55" t="s">
        <v>1644</v>
      </c>
      <c r="X2429" s="56"/>
      <c r="Y2429" s="55" t="s">
        <v>1644</v>
      </c>
      <c r="Z2429" s="56"/>
      <c r="AA2429" s="55" t="s">
        <v>1644</v>
      </c>
      <c r="AB2429" s="59">
        <v>63203</v>
      </c>
      <c r="AC2429" s="55" t="s">
        <v>1554</v>
      </c>
      <c r="AD2429" s="55" t="s">
        <v>1644</v>
      </c>
      <c r="AE2429" s="58">
        <v>0</v>
      </c>
      <c r="AF2429" s="55" t="s">
        <v>1644</v>
      </c>
      <c r="AG2429" s="55" t="s">
        <v>1644</v>
      </c>
      <c r="AH2429" s="55" t="s">
        <v>1644</v>
      </c>
      <c r="AI2429" s="55" t="s">
        <v>1644</v>
      </c>
      <c r="AJ2429" s="55" t="s">
        <v>1644</v>
      </c>
      <c r="AK2429" s="55" t="s">
        <v>1644</v>
      </c>
      <c r="AL2429" s="55" t="s">
        <v>1644</v>
      </c>
      <c r="AM2429" s="55" t="s">
        <v>3861</v>
      </c>
      <c r="AN2429" s="55" t="s">
        <v>1644</v>
      </c>
      <c r="AO2429" t="s">
        <v>3842</v>
      </c>
    </row>
    <row r="2430" spans="1:41" x14ac:dyDescent="0.25">
      <c r="A2430" s="56">
        <v>45838</v>
      </c>
      <c r="B2430" s="92" t="s">
        <v>3472</v>
      </c>
      <c r="C2430" s="55" t="s">
        <v>4356</v>
      </c>
      <c r="D2430" s="55" t="s">
        <v>3859</v>
      </c>
      <c r="E2430" s="55" t="s">
        <v>89</v>
      </c>
      <c r="F2430" s="55">
        <v>50900010</v>
      </c>
      <c r="G2430" s="55" t="s">
        <v>490</v>
      </c>
      <c r="H2430" s="55" t="s">
        <v>89</v>
      </c>
      <c r="I2430" s="57">
        <v>7.0000000000000007E-2</v>
      </c>
      <c r="J2430" s="57">
        <v>7.0000000000000007E-2</v>
      </c>
      <c r="K2430" s="55" t="s">
        <v>4354</v>
      </c>
      <c r="L2430" s="55" t="s">
        <v>1644</v>
      </c>
      <c r="M2430" s="55" t="s">
        <v>4356</v>
      </c>
      <c r="N2430" s="56">
        <v>45838</v>
      </c>
      <c r="O2430" s="55" t="s">
        <v>1644</v>
      </c>
      <c r="P2430" s="55" t="s">
        <v>329</v>
      </c>
      <c r="Q2430" s="55" t="s">
        <v>330</v>
      </c>
      <c r="R2430" s="55" t="s">
        <v>1644</v>
      </c>
      <c r="S2430" s="55" t="s">
        <v>1644</v>
      </c>
      <c r="T2430" s="55" t="s">
        <v>1644</v>
      </c>
      <c r="U2430" s="55" t="s">
        <v>4171</v>
      </c>
      <c r="V2430" s="55" t="s">
        <v>1718</v>
      </c>
      <c r="W2430" s="55" t="s">
        <v>1644</v>
      </c>
      <c r="X2430" s="56"/>
      <c r="Y2430" s="55" t="s">
        <v>1644</v>
      </c>
      <c r="Z2430" s="56"/>
      <c r="AA2430" s="55" t="s">
        <v>1644</v>
      </c>
      <c r="AB2430" s="59">
        <v>1318</v>
      </c>
      <c r="AC2430" s="55" t="s">
        <v>1554</v>
      </c>
      <c r="AD2430" s="55" t="s">
        <v>1644</v>
      </c>
      <c r="AE2430" s="58">
        <v>0</v>
      </c>
      <c r="AF2430" s="55" t="s">
        <v>1644</v>
      </c>
      <c r="AG2430" s="55" t="s">
        <v>1644</v>
      </c>
      <c r="AH2430" s="55" t="s">
        <v>1644</v>
      </c>
      <c r="AI2430" s="55" t="s">
        <v>1644</v>
      </c>
      <c r="AJ2430" s="55" t="s">
        <v>1644</v>
      </c>
      <c r="AK2430" s="55" t="s">
        <v>1644</v>
      </c>
      <c r="AL2430" s="55" t="s">
        <v>1644</v>
      </c>
      <c r="AM2430" s="55" t="s">
        <v>3861</v>
      </c>
      <c r="AN2430" s="55" t="s">
        <v>1644</v>
      </c>
      <c r="AO2430" t="s">
        <v>3842</v>
      </c>
    </row>
    <row r="2431" spans="1:41" x14ac:dyDescent="0.25">
      <c r="A2431" s="56">
        <v>45838</v>
      </c>
      <c r="B2431" s="92" t="s">
        <v>3472</v>
      </c>
      <c r="C2431" s="55" t="s">
        <v>4356</v>
      </c>
      <c r="D2431" s="55" t="s">
        <v>3859</v>
      </c>
      <c r="E2431" s="55" t="s">
        <v>89</v>
      </c>
      <c r="F2431" s="55">
        <v>50900010</v>
      </c>
      <c r="G2431" s="55" t="s">
        <v>490</v>
      </c>
      <c r="H2431" s="55" t="s">
        <v>89</v>
      </c>
      <c r="I2431" s="57">
        <v>80.78</v>
      </c>
      <c r="J2431" s="57">
        <v>80.78</v>
      </c>
      <c r="K2431" s="55" t="s">
        <v>4354</v>
      </c>
      <c r="L2431" s="55" t="s">
        <v>1644</v>
      </c>
      <c r="M2431" s="55" t="s">
        <v>4356</v>
      </c>
      <c r="N2431" s="56">
        <v>45838</v>
      </c>
      <c r="O2431" s="55" t="s">
        <v>1644</v>
      </c>
      <c r="P2431" s="55" t="s">
        <v>329</v>
      </c>
      <c r="Q2431" s="55" t="s">
        <v>330</v>
      </c>
      <c r="R2431" s="55" t="s">
        <v>1644</v>
      </c>
      <c r="S2431" s="55" t="s">
        <v>1644</v>
      </c>
      <c r="T2431" s="55" t="s">
        <v>1644</v>
      </c>
      <c r="U2431" s="55" t="s">
        <v>4167</v>
      </c>
      <c r="V2431" s="55" t="s">
        <v>1881</v>
      </c>
      <c r="W2431" s="55" t="s">
        <v>1644</v>
      </c>
      <c r="X2431" s="56"/>
      <c r="Y2431" s="55" t="s">
        <v>1644</v>
      </c>
      <c r="Z2431" s="56"/>
      <c r="AA2431" s="55" t="s">
        <v>1644</v>
      </c>
      <c r="AB2431" s="59">
        <v>1436128</v>
      </c>
      <c r="AC2431" s="55" t="s">
        <v>1554</v>
      </c>
      <c r="AD2431" s="55" t="s">
        <v>1644</v>
      </c>
      <c r="AE2431" s="58">
        <v>0</v>
      </c>
      <c r="AF2431" s="55" t="s">
        <v>1644</v>
      </c>
      <c r="AG2431" s="55" t="s">
        <v>1644</v>
      </c>
      <c r="AH2431" s="55" t="s">
        <v>1644</v>
      </c>
      <c r="AI2431" s="55" t="s">
        <v>1644</v>
      </c>
      <c r="AJ2431" s="55" t="s">
        <v>1644</v>
      </c>
      <c r="AK2431" s="55" t="s">
        <v>1644</v>
      </c>
      <c r="AL2431" s="55" t="s">
        <v>1644</v>
      </c>
      <c r="AM2431" s="55" t="s">
        <v>3861</v>
      </c>
      <c r="AN2431" s="55" t="s">
        <v>1644</v>
      </c>
      <c r="AO2431" t="s">
        <v>3842</v>
      </c>
    </row>
    <row r="2432" spans="1:41" x14ac:dyDescent="0.25">
      <c r="A2432" s="56">
        <v>45838</v>
      </c>
      <c r="B2432" s="92" t="s">
        <v>3472</v>
      </c>
      <c r="C2432" s="55" t="s">
        <v>4356</v>
      </c>
      <c r="D2432" s="55" t="s">
        <v>3859</v>
      </c>
      <c r="E2432" s="55" t="s">
        <v>89</v>
      </c>
      <c r="F2432" s="55">
        <v>50900010</v>
      </c>
      <c r="G2432" s="55" t="s">
        <v>490</v>
      </c>
      <c r="H2432" s="55" t="s">
        <v>89</v>
      </c>
      <c r="I2432" s="57">
        <v>35.020000000000003</v>
      </c>
      <c r="J2432" s="57">
        <v>35.020000000000003</v>
      </c>
      <c r="K2432" s="55" t="s">
        <v>4354</v>
      </c>
      <c r="L2432" s="55" t="s">
        <v>1644</v>
      </c>
      <c r="M2432" s="55" t="s">
        <v>4356</v>
      </c>
      <c r="N2432" s="56">
        <v>45838</v>
      </c>
      <c r="O2432" s="55" t="s">
        <v>1644</v>
      </c>
      <c r="P2432" s="55" t="s">
        <v>329</v>
      </c>
      <c r="Q2432" s="55" t="s">
        <v>330</v>
      </c>
      <c r="R2432" s="55" t="s">
        <v>1644</v>
      </c>
      <c r="S2432" s="55" t="s">
        <v>1644</v>
      </c>
      <c r="T2432" s="55" t="s">
        <v>1644</v>
      </c>
      <c r="U2432" s="55" t="s">
        <v>4124</v>
      </c>
      <c r="V2432" s="55" t="s">
        <v>1881</v>
      </c>
      <c r="W2432" s="55" t="s">
        <v>1644</v>
      </c>
      <c r="X2432" s="56"/>
      <c r="Y2432" s="55" t="s">
        <v>1644</v>
      </c>
      <c r="Z2432" s="56"/>
      <c r="AA2432" s="55" t="s">
        <v>1644</v>
      </c>
      <c r="AB2432" s="59">
        <v>546092</v>
      </c>
      <c r="AC2432" s="55" t="s">
        <v>1554</v>
      </c>
      <c r="AD2432" s="55" t="s">
        <v>1644</v>
      </c>
      <c r="AE2432" s="58">
        <v>0</v>
      </c>
      <c r="AF2432" s="55" t="s">
        <v>1644</v>
      </c>
      <c r="AG2432" s="55" t="s">
        <v>1644</v>
      </c>
      <c r="AH2432" s="55" t="s">
        <v>1644</v>
      </c>
      <c r="AI2432" s="55" t="s">
        <v>1644</v>
      </c>
      <c r="AJ2432" s="55" t="s">
        <v>1644</v>
      </c>
      <c r="AK2432" s="55" t="s">
        <v>1644</v>
      </c>
      <c r="AL2432" s="55" t="s">
        <v>1644</v>
      </c>
      <c r="AM2432" s="55" t="s">
        <v>3861</v>
      </c>
      <c r="AN2432" s="55" t="s">
        <v>1644</v>
      </c>
      <c r="AO2432" t="s">
        <v>3842</v>
      </c>
    </row>
    <row r="2433" spans="1:41" x14ac:dyDescent="0.25">
      <c r="A2433" s="56">
        <v>45838</v>
      </c>
      <c r="B2433" s="92" t="s">
        <v>3472</v>
      </c>
      <c r="C2433" s="55" t="s">
        <v>4356</v>
      </c>
      <c r="D2433" s="55" t="s">
        <v>3859</v>
      </c>
      <c r="E2433" s="55" t="s">
        <v>89</v>
      </c>
      <c r="F2433" s="55">
        <v>50900010</v>
      </c>
      <c r="G2433" s="55" t="s">
        <v>490</v>
      </c>
      <c r="H2433" s="55" t="s">
        <v>89</v>
      </c>
      <c r="I2433" s="57">
        <v>3.78</v>
      </c>
      <c r="J2433" s="57">
        <v>3.78</v>
      </c>
      <c r="K2433" s="55" t="s">
        <v>4354</v>
      </c>
      <c r="L2433" s="55" t="s">
        <v>1644</v>
      </c>
      <c r="M2433" s="55" t="s">
        <v>4356</v>
      </c>
      <c r="N2433" s="56">
        <v>45838</v>
      </c>
      <c r="O2433" s="55" t="s">
        <v>1644</v>
      </c>
      <c r="P2433" s="55" t="s">
        <v>329</v>
      </c>
      <c r="Q2433" s="55" t="s">
        <v>330</v>
      </c>
      <c r="R2433" s="55" t="s">
        <v>1644</v>
      </c>
      <c r="S2433" s="55" t="s">
        <v>1644</v>
      </c>
      <c r="T2433" s="55" t="s">
        <v>1644</v>
      </c>
      <c r="U2433" s="55" t="s">
        <v>4171</v>
      </c>
      <c r="V2433" s="55" t="s">
        <v>1881</v>
      </c>
      <c r="W2433" s="55" t="s">
        <v>1644</v>
      </c>
      <c r="X2433" s="56"/>
      <c r="Y2433" s="55" t="s">
        <v>1644</v>
      </c>
      <c r="Z2433" s="56"/>
      <c r="AA2433" s="55" t="s">
        <v>1644</v>
      </c>
      <c r="AB2433" s="59">
        <v>74808</v>
      </c>
      <c r="AC2433" s="55" t="s">
        <v>1554</v>
      </c>
      <c r="AD2433" s="55" t="s">
        <v>1644</v>
      </c>
      <c r="AE2433" s="58">
        <v>0</v>
      </c>
      <c r="AF2433" s="55" t="s">
        <v>1644</v>
      </c>
      <c r="AG2433" s="55" t="s">
        <v>1644</v>
      </c>
      <c r="AH2433" s="55" t="s">
        <v>1644</v>
      </c>
      <c r="AI2433" s="55" t="s">
        <v>1644</v>
      </c>
      <c r="AJ2433" s="55" t="s">
        <v>1644</v>
      </c>
      <c r="AK2433" s="55" t="s">
        <v>1644</v>
      </c>
      <c r="AL2433" s="55" t="s">
        <v>1644</v>
      </c>
      <c r="AM2433" s="55" t="s">
        <v>3861</v>
      </c>
      <c r="AN2433" s="55" t="s">
        <v>1644</v>
      </c>
      <c r="AO2433" t="s">
        <v>3842</v>
      </c>
    </row>
    <row r="2434" spans="1:41" x14ac:dyDescent="0.25">
      <c r="A2434" s="56">
        <v>45838</v>
      </c>
      <c r="B2434" s="92" t="s">
        <v>3472</v>
      </c>
      <c r="C2434" s="55" t="s">
        <v>4356</v>
      </c>
      <c r="D2434" s="55" t="s">
        <v>3859</v>
      </c>
      <c r="E2434" s="55" t="s">
        <v>89</v>
      </c>
      <c r="F2434" s="55">
        <v>50900010</v>
      </c>
      <c r="G2434" s="55" t="s">
        <v>490</v>
      </c>
      <c r="H2434" s="55" t="s">
        <v>89</v>
      </c>
      <c r="I2434" s="57">
        <v>538.15</v>
      </c>
      <c r="J2434" s="57">
        <v>538.15</v>
      </c>
      <c r="K2434" s="55" t="s">
        <v>4354</v>
      </c>
      <c r="L2434" s="55" t="s">
        <v>1644</v>
      </c>
      <c r="M2434" s="55" t="s">
        <v>4356</v>
      </c>
      <c r="N2434" s="56">
        <v>45838</v>
      </c>
      <c r="O2434" s="55" t="s">
        <v>1644</v>
      </c>
      <c r="P2434" s="55" t="s">
        <v>329</v>
      </c>
      <c r="Q2434" s="55" t="s">
        <v>330</v>
      </c>
      <c r="R2434" s="55" t="s">
        <v>1644</v>
      </c>
      <c r="S2434" s="55" t="s">
        <v>1644</v>
      </c>
      <c r="T2434" s="55" t="s">
        <v>1644</v>
      </c>
      <c r="U2434" s="55" t="s">
        <v>4145</v>
      </c>
      <c r="V2434" s="55" t="s">
        <v>1881</v>
      </c>
      <c r="W2434" s="55" t="s">
        <v>1644</v>
      </c>
      <c r="X2434" s="56"/>
      <c r="Y2434" s="55" t="s">
        <v>1644</v>
      </c>
      <c r="Z2434" s="56"/>
      <c r="AA2434" s="55" t="s">
        <v>1644</v>
      </c>
      <c r="AB2434" s="59">
        <v>11262805</v>
      </c>
      <c r="AC2434" s="55" t="s">
        <v>1554</v>
      </c>
      <c r="AD2434" s="55" t="s">
        <v>1644</v>
      </c>
      <c r="AE2434" s="58">
        <v>0</v>
      </c>
      <c r="AF2434" s="55" t="s">
        <v>1644</v>
      </c>
      <c r="AG2434" s="55" t="s">
        <v>1644</v>
      </c>
      <c r="AH2434" s="55" t="s">
        <v>1644</v>
      </c>
      <c r="AI2434" s="55" t="s">
        <v>1644</v>
      </c>
      <c r="AJ2434" s="55" t="s">
        <v>1644</v>
      </c>
      <c r="AK2434" s="55" t="s">
        <v>1644</v>
      </c>
      <c r="AL2434" s="55" t="s">
        <v>1644</v>
      </c>
      <c r="AM2434" s="55" t="s">
        <v>3861</v>
      </c>
      <c r="AN2434" s="55" t="s">
        <v>1644</v>
      </c>
      <c r="AO2434" t="s">
        <v>3842</v>
      </c>
    </row>
    <row r="2435" spans="1:41" x14ac:dyDescent="0.25">
      <c r="A2435" s="56">
        <v>45838</v>
      </c>
      <c r="B2435" s="92" t="s">
        <v>3472</v>
      </c>
      <c r="C2435" s="55" t="s">
        <v>4356</v>
      </c>
      <c r="D2435" s="55" t="s">
        <v>3859</v>
      </c>
      <c r="E2435" s="55" t="s">
        <v>89</v>
      </c>
      <c r="F2435" s="55">
        <v>50900010</v>
      </c>
      <c r="G2435" s="55" t="s">
        <v>490</v>
      </c>
      <c r="H2435" s="55" t="s">
        <v>89</v>
      </c>
      <c r="I2435" s="57">
        <v>3.78</v>
      </c>
      <c r="J2435" s="57">
        <v>3.78</v>
      </c>
      <c r="K2435" s="55" t="s">
        <v>4354</v>
      </c>
      <c r="L2435" s="55" t="s">
        <v>1644</v>
      </c>
      <c r="M2435" s="55" t="s">
        <v>4356</v>
      </c>
      <c r="N2435" s="56">
        <v>45838</v>
      </c>
      <c r="O2435" s="55" t="s">
        <v>1644</v>
      </c>
      <c r="P2435" s="55" t="s">
        <v>329</v>
      </c>
      <c r="Q2435" s="55" t="s">
        <v>330</v>
      </c>
      <c r="R2435" s="55" t="s">
        <v>1644</v>
      </c>
      <c r="S2435" s="55" t="s">
        <v>1644</v>
      </c>
      <c r="T2435" s="55" t="s">
        <v>1644</v>
      </c>
      <c r="U2435" s="55" t="s">
        <v>4147</v>
      </c>
      <c r="V2435" s="55" t="s">
        <v>1881</v>
      </c>
      <c r="W2435" s="55" t="s">
        <v>1644</v>
      </c>
      <c r="X2435" s="56"/>
      <c r="Y2435" s="55" t="s">
        <v>1644</v>
      </c>
      <c r="Z2435" s="56"/>
      <c r="AA2435" s="55" t="s">
        <v>1644</v>
      </c>
      <c r="AB2435" s="59">
        <v>76652</v>
      </c>
      <c r="AC2435" s="55" t="s">
        <v>1554</v>
      </c>
      <c r="AD2435" s="55" t="s">
        <v>1644</v>
      </c>
      <c r="AE2435" s="58">
        <v>0</v>
      </c>
      <c r="AF2435" s="55" t="s">
        <v>1644</v>
      </c>
      <c r="AG2435" s="55" t="s">
        <v>1644</v>
      </c>
      <c r="AH2435" s="55" t="s">
        <v>1644</v>
      </c>
      <c r="AI2435" s="55" t="s">
        <v>1644</v>
      </c>
      <c r="AJ2435" s="55" t="s">
        <v>1644</v>
      </c>
      <c r="AK2435" s="55" t="s">
        <v>1644</v>
      </c>
      <c r="AL2435" s="55" t="s">
        <v>1644</v>
      </c>
      <c r="AM2435" s="55" t="s">
        <v>3861</v>
      </c>
      <c r="AN2435" s="55" t="s">
        <v>1644</v>
      </c>
      <c r="AO2435" t="s">
        <v>3842</v>
      </c>
    </row>
    <row r="2436" spans="1:41" x14ac:dyDescent="0.25">
      <c r="A2436" s="56">
        <v>45838</v>
      </c>
      <c r="B2436" s="92" t="s">
        <v>3472</v>
      </c>
      <c r="C2436" s="55" t="s">
        <v>4356</v>
      </c>
      <c r="D2436" s="55" t="s">
        <v>3859</v>
      </c>
      <c r="E2436" s="55" t="s">
        <v>89</v>
      </c>
      <c r="F2436" s="55">
        <v>50900010</v>
      </c>
      <c r="G2436" s="55" t="s">
        <v>490</v>
      </c>
      <c r="H2436" s="55" t="s">
        <v>89</v>
      </c>
      <c r="I2436" s="57">
        <v>85.05</v>
      </c>
      <c r="J2436" s="57">
        <v>85.05</v>
      </c>
      <c r="K2436" s="55" t="s">
        <v>4354</v>
      </c>
      <c r="L2436" s="55" t="s">
        <v>1644</v>
      </c>
      <c r="M2436" s="55" t="s">
        <v>4356</v>
      </c>
      <c r="N2436" s="56">
        <v>45838</v>
      </c>
      <c r="O2436" s="55" t="s">
        <v>1644</v>
      </c>
      <c r="P2436" s="55" t="s">
        <v>329</v>
      </c>
      <c r="Q2436" s="55" t="s">
        <v>330</v>
      </c>
      <c r="R2436" s="55" t="s">
        <v>1644</v>
      </c>
      <c r="S2436" s="55" t="s">
        <v>1644</v>
      </c>
      <c r="T2436" s="55" t="s">
        <v>1644</v>
      </c>
      <c r="U2436" s="55" t="s">
        <v>4136</v>
      </c>
      <c r="V2436" s="55" t="s">
        <v>1881</v>
      </c>
      <c r="W2436" s="55" t="s">
        <v>1644</v>
      </c>
      <c r="X2436" s="56"/>
      <c r="Y2436" s="55" t="s">
        <v>1644</v>
      </c>
      <c r="Z2436" s="56"/>
      <c r="AA2436" s="55" t="s">
        <v>1644</v>
      </c>
      <c r="AB2436" s="59">
        <v>2203356</v>
      </c>
      <c r="AC2436" s="55" t="s">
        <v>1554</v>
      </c>
      <c r="AD2436" s="55" t="s">
        <v>1644</v>
      </c>
      <c r="AE2436" s="58">
        <v>0</v>
      </c>
      <c r="AF2436" s="55" t="s">
        <v>1644</v>
      </c>
      <c r="AG2436" s="55" t="s">
        <v>1644</v>
      </c>
      <c r="AH2436" s="55" t="s">
        <v>1644</v>
      </c>
      <c r="AI2436" s="55" t="s">
        <v>1644</v>
      </c>
      <c r="AJ2436" s="55" t="s">
        <v>1644</v>
      </c>
      <c r="AK2436" s="55" t="s">
        <v>1644</v>
      </c>
      <c r="AL2436" s="55" t="s">
        <v>1644</v>
      </c>
      <c r="AM2436" s="55" t="s">
        <v>3861</v>
      </c>
      <c r="AN2436" s="55" t="s">
        <v>1644</v>
      </c>
      <c r="AO2436" t="s">
        <v>3842</v>
      </c>
    </row>
    <row r="2437" spans="1:41" x14ac:dyDescent="0.25">
      <c r="A2437" s="56">
        <v>45838</v>
      </c>
      <c r="B2437" s="92" t="s">
        <v>3472</v>
      </c>
      <c r="C2437" s="55" t="s">
        <v>4356</v>
      </c>
      <c r="D2437" s="55" t="s">
        <v>3859</v>
      </c>
      <c r="E2437" s="55" t="s">
        <v>89</v>
      </c>
      <c r="F2437" s="55">
        <v>50900010</v>
      </c>
      <c r="G2437" s="55" t="s">
        <v>490</v>
      </c>
      <c r="H2437" s="55" t="s">
        <v>89</v>
      </c>
      <c r="I2437" s="57">
        <v>1421.89</v>
      </c>
      <c r="J2437" s="57">
        <v>1421.89</v>
      </c>
      <c r="K2437" s="55" t="s">
        <v>4354</v>
      </c>
      <c r="L2437" s="55" t="s">
        <v>1644</v>
      </c>
      <c r="M2437" s="55" t="s">
        <v>4356</v>
      </c>
      <c r="N2437" s="56">
        <v>45838</v>
      </c>
      <c r="O2437" s="55" t="s">
        <v>1644</v>
      </c>
      <c r="P2437" s="55" t="s">
        <v>4042</v>
      </c>
      <c r="Q2437" s="55" t="s">
        <v>4043</v>
      </c>
      <c r="R2437" s="55" t="s">
        <v>1644</v>
      </c>
      <c r="S2437" s="55" t="s">
        <v>1644</v>
      </c>
      <c r="T2437" s="55" t="s">
        <v>1644</v>
      </c>
      <c r="U2437" s="55" t="s">
        <v>4155</v>
      </c>
      <c r="V2437" s="55" t="s">
        <v>1881</v>
      </c>
      <c r="W2437" s="55" t="s">
        <v>1644</v>
      </c>
      <c r="X2437" s="56"/>
      <c r="Y2437" s="55" t="s">
        <v>1644</v>
      </c>
      <c r="Z2437" s="56"/>
      <c r="AA2437" s="55" t="s">
        <v>1644</v>
      </c>
      <c r="AB2437" s="59">
        <v>32521334</v>
      </c>
      <c r="AC2437" s="55" t="s">
        <v>1554</v>
      </c>
      <c r="AD2437" s="55" t="s">
        <v>1644</v>
      </c>
      <c r="AE2437" s="58">
        <v>0</v>
      </c>
      <c r="AF2437" s="55" t="s">
        <v>1644</v>
      </c>
      <c r="AG2437" s="55" t="s">
        <v>1644</v>
      </c>
      <c r="AH2437" s="55" t="s">
        <v>1644</v>
      </c>
      <c r="AI2437" s="55" t="s">
        <v>1644</v>
      </c>
      <c r="AJ2437" s="55" t="s">
        <v>1644</v>
      </c>
      <c r="AK2437" s="55" t="s">
        <v>1644</v>
      </c>
      <c r="AL2437" s="55" t="s">
        <v>1644</v>
      </c>
      <c r="AM2437" s="55" t="s">
        <v>3861</v>
      </c>
      <c r="AN2437" s="55" t="s">
        <v>1644</v>
      </c>
      <c r="AO2437" t="s">
        <v>4371</v>
      </c>
    </row>
    <row r="2438" spans="1:41" x14ac:dyDescent="0.25">
      <c r="A2438" s="56">
        <v>45838</v>
      </c>
      <c r="B2438" s="92" t="s">
        <v>3472</v>
      </c>
      <c r="C2438" s="55" t="s">
        <v>4356</v>
      </c>
      <c r="D2438" s="55" t="s">
        <v>3859</v>
      </c>
      <c r="E2438" s="55" t="s">
        <v>89</v>
      </c>
      <c r="F2438" s="55">
        <v>50900010</v>
      </c>
      <c r="G2438" s="55" t="s">
        <v>490</v>
      </c>
      <c r="H2438" s="55" t="s">
        <v>89</v>
      </c>
      <c r="I2438" s="57">
        <v>58.77</v>
      </c>
      <c r="J2438" s="57">
        <v>58.77</v>
      </c>
      <c r="K2438" s="55" t="s">
        <v>4354</v>
      </c>
      <c r="L2438" s="55" t="s">
        <v>1644</v>
      </c>
      <c r="M2438" s="55" t="s">
        <v>4356</v>
      </c>
      <c r="N2438" s="56">
        <v>45838</v>
      </c>
      <c r="O2438" s="55" t="s">
        <v>1644</v>
      </c>
      <c r="P2438" s="55" t="s">
        <v>329</v>
      </c>
      <c r="Q2438" s="55" t="s">
        <v>330</v>
      </c>
      <c r="R2438" s="55" t="s">
        <v>1644</v>
      </c>
      <c r="S2438" s="55" t="s">
        <v>1644</v>
      </c>
      <c r="T2438" s="55" t="s">
        <v>1644</v>
      </c>
      <c r="U2438" s="55" t="s">
        <v>4170</v>
      </c>
      <c r="V2438" s="55" t="s">
        <v>1881</v>
      </c>
      <c r="W2438" s="55" t="s">
        <v>1644</v>
      </c>
      <c r="X2438" s="56"/>
      <c r="Y2438" s="55" t="s">
        <v>1644</v>
      </c>
      <c r="Z2438" s="56"/>
      <c r="AA2438" s="55" t="s">
        <v>1644</v>
      </c>
      <c r="AB2438" s="59">
        <v>939552</v>
      </c>
      <c r="AC2438" s="55" t="s">
        <v>1554</v>
      </c>
      <c r="AD2438" s="55" t="s">
        <v>1644</v>
      </c>
      <c r="AE2438" s="58">
        <v>0</v>
      </c>
      <c r="AF2438" s="55" t="s">
        <v>1644</v>
      </c>
      <c r="AG2438" s="55" t="s">
        <v>1644</v>
      </c>
      <c r="AH2438" s="55" t="s">
        <v>1644</v>
      </c>
      <c r="AI2438" s="55" t="s">
        <v>1644</v>
      </c>
      <c r="AJ2438" s="55" t="s">
        <v>1644</v>
      </c>
      <c r="AK2438" s="55" t="s">
        <v>1644</v>
      </c>
      <c r="AL2438" s="55" t="s">
        <v>1644</v>
      </c>
      <c r="AM2438" s="55" t="s">
        <v>3861</v>
      </c>
      <c r="AN2438" s="55" t="s">
        <v>1644</v>
      </c>
      <c r="AO2438" t="s">
        <v>3842</v>
      </c>
    </row>
    <row r="2439" spans="1:41" x14ac:dyDescent="0.25">
      <c r="A2439" s="56">
        <v>45838</v>
      </c>
      <c r="B2439" s="92" t="s">
        <v>3472</v>
      </c>
      <c r="C2439" s="55" t="s">
        <v>4356</v>
      </c>
      <c r="D2439" s="55" t="s">
        <v>3859</v>
      </c>
      <c r="E2439" s="55" t="s">
        <v>89</v>
      </c>
      <c r="F2439" s="55">
        <v>50900010</v>
      </c>
      <c r="G2439" s="55" t="s">
        <v>490</v>
      </c>
      <c r="H2439" s="55" t="s">
        <v>89</v>
      </c>
      <c r="I2439" s="57">
        <v>117.69</v>
      </c>
      <c r="J2439" s="57">
        <v>117.69</v>
      </c>
      <c r="K2439" s="55" t="s">
        <v>4354</v>
      </c>
      <c r="L2439" s="55" t="s">
        <v>1644</v>
      </c>
      <c r="M2439" s="55" t="s">
        <v>4356</v>
      </c>
      <c r="N2439" s="56">
        <v>45838</v>
      </c>
      <c r="O2439" s="55" t="s">
        <v>1644</v>
      </c>
      <c r="P2439" s="55" t="s">
        <v>4042</v>
      </c>
      <c r="Q2439" s="55" t="s">
        <v>4043</v>
      </c>
      <c r="R2439" s="55" t="s">
        <v>1644</v>
      </c>
      <c r="S2439" s="55" t="s">
        <v>1644</v>
      </c>
      <c r="T2439" s="55" t="s">
        <v>1644</v>
      </c>
      <c r="U2439" s="55" t="s">
        <v>4148</v>
      </c>
      <c r="V2439" s="55" t="s">
        <v>1881</v>
      </c>
      <c r="W2439" s="55" t="s">
        <v>1644</v>
      </c>
      <c r="X2439" s="56"/>
      <c r="Y2439" s="55" t="s">
        <v>1644</v>
      </c>
      <c r="Z2439" s="56"/>
      <c r="AA2439" s="55" t="s">
        <v>1644</v>
      </c>
      <c r="AB2439" s="59">
        <v>2403856</v>
      </c>
      <c r="AC2439" s="55" t="s">
        <v>1554</v>
      </c>
      <c r="AD2439" s="55" t="s">
        <v>1644</v>
      </c>
      <c r="AE2439" s="58">
        <v>0</v>
      </c>
      <c r="AF2439" s="55" t="s">
        <v>1644</v>
      </c>
      <c r="AG2439" s="55" t="s">
        <v>1644</v>
      </c>
      <c r="AH2439" s="55" t="s">
        <v>1644</v>
      </c>
      <c r="AI2439" s="55" t="s">
        <v>1644</v>
      </c>
      <c r="AJ2439" s="55" t="s">
        <v>1644</v>
      </c>
      <c r="AK2439" s="55" t="s">
        <v>1644</v>
      </c>
      <c r="AL2439" s="55" t="s">
        <v>1644</v>
      </c>
      <c r="AM2439" s="55" t="s">
        <v>3861</v>
      </c>
      <c r="AN2439" s="55" t="s">
        <v>1644</v>
      </c>
      <c r="AO2439" t="s">
        <v>4371</v>
      </c>
    </row>
    <row r="2440" spans="1:41" x14ac:dyDescent="0.25">
      <c r="A2440" s="56">
        <v>45838</v>
      </c>
      <c r="B2440" s="92" t="s">
        <v>3472</v>
      </c>
      <c r="C2440" s="55" t="s">
        <v>4356</v>
      </c>
      <c r="D2440" s="55" t="s">
        <v>3859</v>
      </c>
      <c r="E2440" s="55" t="s">
        <v>89</v>
      </c>
      <c r="F2440" s="55">
        <v>50900010</v>
      </c>
      <c r="G2440" s="55" t="s">
        <v>490</v>
      </c>
      <c r="H2440" s="55" t="s">
        <v>89</v>
      </c>
      <c r="I2440" s="57">
        <v>6.43</v>
      </c>
      <c r="J2440" s="57">
        <v>6.43</v>
      </c>
      <c r="K2440" s="55" t="s">
        <v>4354</v>
      </c>
      <c r="L2440" s="55" t="s">
        <v>1644</v>
      </c>
      <c r="M2440" s="55" t="s">
        <v>4356</v>
      </c>
      <c r="N2440" s="56">
        <v>45838</v>
      </c>
      <c r="O2440" s="55" t="s">
        <v>1644</v>
      </c>
      <c r="P2440" s="55" t="s">
        <v>329</v>
      </c>
      <c r="Q2440" s="55" t="s">
        <v>330</v>
      </c>
      <c r="R2440" s="55" t="s">
        <v>1644</v>
      </c>
      <c r="S2440" s="55" t="s">
        <v>1644</v>
      </c>
      <c r="T2440" s="55" t="s">
        <v>1644</v>
      </c>
      <c r="U2440" s="55" t="s">
        <v>4130</v>
      </c>
      <c r="V2440" s="55" t="s">
        <v>1718</v>
      </c>
      <c r="W2440" s="55" t="s">
        <v>1644</v>
      </c>
      <c r="X2440" s="56"/>
      <c r="Y2440" s="55" t="s">
        <v>1644</v>
      </c>
      <c r="Z2440" s="56"/>
      <c r="AA2440" s="55" t="s">
        <v>1644</v>
      </c>
      <c r="AB2440" s="59">
        <v>121145</v>
      </c>
      <c r="AC2440" s="55" t="s">
        <v>1554</v>
      </c>
      <c r="AD2440" s="55" t="s">
        <v>1644</v>
      </c>
      <c r="AE2440" s="58">
        <v>0</v>
      </c>
      <c r="AF2440" s="55" t="s">
        <v>1644</v>
      </c>
      <c r="AG2440" s="55" t="s">
        <v>1644</v>
      </c>
      <c r="AH2440" s="55" t="s">
        <v>1644</v>
      </c>
      <c r="AI2440" s="55" t="s">
        <v>1644</v>
      </c>
      <c r="AJ2440" s="55" t="s">
        <v>1644</v>
      </c>
      <c r="AK2440" s="55" t="s">
        <v>1644</v>
      </c>
      <c r="AL2440" s="55" t="s">
        <v>1644</v>
      </c>
      <c r="AM2440" s="55" t="s">
        <v>3861</v>
      </c>
      <c r="AN2440" s="55" t="s">
        <v>1644</v>
      </c>
      <c r="AO2440" t="s">
        <v>3842</v>
      </c>
    </row>
    <row r="2441" spans="1:41" x14ac:dyDescent="0.25">
      <c r="A2441" s="56">
        <v>45838</v>
      </c>
      <c r="B2441" s="92" t="s">
        <v>3472</v>
      </c>
      <c r="C2441" s="55" t="s">
        <v>4356</v>
      </c>
      <c r="D2441" s="55" t="s">
        <v>3859</v>
      </c>
      <c r="E2441" s="55" t="s">
        <v>89</v>
      </c>
      <c r="F2441" s="55">
        <v>50900010</v>
      </c>
      <c r="G2441" s="55" t="s">
        <v>490</v>
      </c>
      <c r="H2441" s="55" t="s">
        <v>89</v>
      </c>
      <c r="I2441" s="57">
        <v>56.7</v>
      </c>
      <c r="J2441" s="57">
        <v>56.7</v>
      </c>
      <c r="K2441" s="55" t="s">
        <v>4354</v>
      </c>
      <c r="L2441" s="55" t="s">
        <v>1644</v>
      </c>
      <c r="M2441" s="55" t="s">
        <v>4356</v>
      </c>
      <c r="N2441" s="56">
        <v>45838</v>
      </c>
      <c r="O2441" s="55" t="s">
        <v>1644</v>
      </c>
      <c r="P2441" s="55" t="s">
        <v>329</v>
      </c>
      <c r="Q2441" s="55" t="s">
        <v>330</v>
      </c>
      <c r="R2441" s="55" t="s">
        <v>1644</v>
      </c>
      <c r="S2441" s="55" t="s">
        <v>1644</v>
      </c>
      <c r="T2441" s="55" t="s">
        <v>1644</v>
      </c>
      <c r="U2441" s="55" t="s">
        <v>4184</v>
      </c>
      <c r="V2441" s="55" t="s">
        <v>1881</v>
      </c>
      <c r="W2441" s="55" t="s">
        <v>1644</v>
      </c>
      <c r="X2441" s="56"/>
      <c r="Y2441" s="55" t="s">
        <v>1644</v>
      </c>
      <c r="Z2441" s="56"/>
      <c r="AA2441" s="55" t="s">
        <v>1644</v>
      </c>
      <c r="AB2441" s="59">
        <v>1036762</v>
      </c>
      <c r="AC2441" s="55" t="s">
        <v>1554</v>
      </c>
      <c r="AD2441" s="55" t="s">
        <v>1644</v>
      </c>
      <c r="AE2441" s="58">
        <v>0</v>
      </c>
      <c r="AF2441" s="55" t="s">
        <v>1644</v>
      </c>
      <c r="AG2441" s="55" t="s">
        <v>1644</v>
      </c>
      <c r="AH2441" s="55" t="s">
        <v>1644</v>
      </c>
      <c r="AI2441" s="55" t="s">
        <v>1644</v>
      </c>
      <c r="AJ2441" s="55" t="s">
        <v>1644</v>
      </c>
      <c r="AK2441" s="55" t="s">
        <v>1644</v>
      </c>
      <c r="AL2441" s="55" t="s">
        <v>1644</v>
      </c>
      <c r="AM2441" s="55" t="s">
        <v>3861</v>
      </c>
      <c r="AN2441" s="55" t="s">
        <v>1644</v>
      </c>
      <c r="AO2441" t="s">
        <v>3842</v>
      </c>
    </row>
    <row r="2442" spans="1:41" x14ac:dyDescent="0.25">
      <c r="A2442" s="56">
        <v>45838</v>
      </c>
      <c r="B2442" s="92" t="s">
        <v>3472</v>
      </c>
      <c r="C2442" s="55" t="s">
        <v>4356</v>
      </c>
      <c r="D2442" s="55" t="s">
        <v>3859</v>
      </c>
      <c r="E2442" s="55" t="s">
        <v>89</v>
      </c>
      <c r="F2442" s="55">
        <v>50900010</v>
      </c>
      <c r="G2442" s="55" t="s">
        <v>490</v>
      </c>
      <c r="H2442" s="55" t="s">
        <v>89</v>
      </c>
      <c r="I2442" s="57">
        <v>4.95</v>
      </c>
      <c r="J2442" s="57">
        <v>4.95</v>
      </c>
      <c r="K2442" s="55" t="s">
        <v>4354</v>
      </c>
      <c r="L2442" s="55" t="s">
        <v>1644</v>
      </c>
      <c r="M2442" s="55" t="s">
        <v>4356</v>
      </c>
      <c r="N2442" s="56">
        <v>45838</v>
      </c>
      <c r="O2442" s="55" t="s">
        <v>1644</v>
      </c>
      <c r="P2442" s="55" t="s">
        <v>329</v>
      </c>
      <c r="Q2442" s="55" t="s">
        <v>330</v>
      </c>
      <c r="R2442" s="55" t="s">
        <v>1644</v>
      </c>
      <c r="S2442" s="55" t="s">
        <v>1644</v>
      </c>
      <c r="T2442" s="55" t="s">
        <v>1644</v>
      </c>
      <c r="U2442" s="55" t="s">
        <v>4143</v>
      </c>
      <c r="V2442" s="55" t="s">
        <v>1718</v>
      </c>
      <c r="W2442" s="55" t="s">
        <v>1644</v>
      </c>
      <c r="X2442" s="56"/>
      <c r="Y2442" s="55" t="s">
        <v>1644</v>
      </c>
      <c r="Z2442" s="56"/>
      <c r="AA2442" s="55" t="s">
        <v>1644</v>
      </c>
      <c r="AB2442" s="59">
        <v>93214</v>
      </c>
      <c r="AC2442" s="55" t="s">
        <v>1554</v>
      </c>
      <c r="AD2442" s="55" t="s">
        <v>1644</v>
      </c>
      <c r="AE2442" s="58">
        <v>0</v>
      </c>
      <c r="AF2442" s="55" t="s">
        <v>1644</v>
      </c>
      <c r="AG2442" s="55" t="s">
        <v>1644</v>
      </c>
      <c r="AH2442" s="55" t="s">
        <v>1644</v>
      </c>
      <c r="AI2442" s="55" t="s">
        <v>1644</v>
      </c>
      <c r="AJ2442" s="55" t="s">
        <v>1644</v>
      </c>
      <c r="AK2442" s="55" t="s">
        <v>1644</v>
      </c>
      <c r="AL2442" s="55" t="s">
        <v>1644</v>
      </c>
      <c r="AM2442" s="55" t="s">
        <v>3861</v>
      </c>
      <c r="AN2442" s="55" t="s">
        <v>1644</v>
      </c>
      <c r="AO2442" t="s">
        <v>3842</v>
      </c>
    </row>
    <row r="2443" spans="1:41" x14ac:dyDescent="0.25">
      <c r="A2443" s="56">
        <v>45838</v>
      </c>
      <c r="B2443" s="92" t="s">
        <v>3472</v>
      </c>
      <c r="C2443" s="55" t="s">
        <v>4356</v>
      </c>
      <c r="D2443" s="55" t="s">
        <v>3859</v>
      </c>
      <c r="E2443" s="55" t="s">
        <v>89</v>
      </c>
      <c r="F2443" s="55">
        <v>50900010</v>
      </c>
      <c r="G2443" s="55" t="s">
        <v>490</v>
      </c>
      <c r="H2443" s="55" t="s">
        <v>89</v>
      </c>
      <c r="I2443" s="57">
        <v>33.97</v>
      </c>
      <c r="J2443" s="57">
        <v>33.97</v>
      </c>
      <c r="K2443" s="55" t="s">
        <v>4354</v>
      </c>
      <c r="L2443" s="55" t="s">
        <v>1644</v>
      </c>
      <c r="M2443" s="55" t="s">
        <v>4356</v>
      </c>
      <c r="N2443" s="56">
        <v>45838</v>
      </c>
      <c r="O2443" s="55" t="s">
        <v>1644</v>
      </c>
      <c r="P2443" s="55" t="s">
        <v>329</v>
      </c>
      <c r="Q2443" s="55" t="s">
        <v>330</v>
      </c>
      <c r="R2443" s="55" t="s">
        <v>1644</v>
      </c>
      <c r="S2443" s="55" t="s">
        <v>1644</v>
      </c>
      <c r="T2443" s="55" t="s">
        <v>1644</v>
      </c>
      <c r="U2443" s="55" t="s">
        <v>4164</v>
      </c>
      <c r="V2443" s="55" t="s">
        <v>1881</v>
      </c>
      <c r="W2443" s="55" t="s">
        <v>1644</v>
      </c>
      <c r="X2443" s="56"/>
      <c r="Y2443" s="55" t="s">
        <v>1644</v>
      </c>
      <c r="Z2443" s="56"/>
      <c r="AA2443" s="55" t="s">
        <v>1644</v>
      </c>
      <c r="AB2443" s="59">
        <v>663435</v>
      </c>
      <c r="AC2443" s="55" t="s">
        <v>1554</v>
      </c>
      <c r="AD2443" s="55" t="s">
        <v>1644</v>
      </c>
      <c r="AE2443" s="58">
        <v>0</v>
      </c>
      <c r="AF2443" s="55" t="s">
        <v>1644</v>
      </c>
      <c r="AG2443" s="55" t="s">
        <v>1644</v>
      </c>
      <c r="AH2443" s="55" t="s">
        <v>1644</v>
      </c>
      <c r="AI2443" s="55" t="s">
        <v>1644</v>
      </c>
      <c r="AJ2443" s="55" t="s">
        <v>1644</v>
      </c>
      <c r="AK2443" s="55" t="s">
        <v>1644</v>
      </c>
      <c r="AL2443" s="55" t="s">
        <v>1644</v>
      </c>
      <c r="AM2443" s="55" t="s">
        <v>3861</v>
      </c>
      <c r="AN2443" s="55" t="s">
        <v>1644</v>
      </c>
      <c r="AO2443" t="s">
        <v>3842</v>
      </c>
    </row>
    <row r="2444" spans="1:41" x14ac:dyDescent="0.25">
      <c r="A2444" s="56">
        <v>45838</v>
      </c>
      <c r="B2444" s="92" t="s">
        <v>3472</v>
      </c>
      <c r="C2444" s="55" t="s">
        <v>4356</v>
      </c>
      <c r="D2444" s="55" t="s">
        <v>3859</v>
      </c>
      <c r="E2444" s="55" t="s">
        <v>89</v>
      </c>
      <c r="F2444" s="55">
        <v>50900010</v>
      </c>
      <c r="G2444" s="55" t="s">
        <v>490</v>
      </c>
      <c r="H2444" s="55" t="s">
        <v>89</v>
      </c>
      <c r="I2444" s="57">
        <v>34.49</v>
      </c>
      <c r="J2444" s="57">
        <v>34.49</v>
      </c>
      <c r="K2444" s="55" t="s">
        <v>4354</v>
      </c>
      <c r="L2444" s="55" t="s">
        <v>1644</v>
      </c>
      <c r="M2444" s="55" t="s">
        <v>4356</v>
      </c>
      <c r="N2444" s="56">
        <v>45838</v>
      </c>
      <c r="O2444" s="55" t="s">
        <v>1644</v>
      </c>
      <c r="P2444" s="55" t="s">
        <v>329</v>
      </c>
      <c r="Q2444" s="55" t="s">
        <v>330</v>
      </c>
      <c r="R2444" s="55" t="s">
        <v>1644</v>
      </c>
      <c r="S2444" s="55" t="s">
        <v>1644</v>
      </c>
      <c r="T2444" s="55" t="s">
        <v>1644</v>
      </c>
      <c r="U2444" s="55" t="s">
        <v>4139</v>
      </c>
      <c r="V2444" s="55" t="s">
        <v>1881</v>
      </c>
      <c r="W2444" s="55" t="s">
        <v>1644</v>
      </c>
      <c r="X2444" s="56"/>
      <c r="Y2444" s="55" t="s">
        <v>1644</v>
      </c>
      <c r="Z2444" s="56"/>
      <c r="AA2444" s="55" t="s">
        <v>1644</v>
      </c>
      <c r="AB2444" s="59">
        <v>1338853</v>
      </c>
      <c r="AC2444" s="55" t="s">
        <v>1554</v>
      </c>
      <c r="AD2444" s="55" t="s">
        <v>1644</v>
      </c>
      <c r="AE2444" s="58">
        <v>0</v>
      </c>
      <c r="AF2444" s="55" t="s">
        <v>1644</v>
      </c>
      <c r="AG2444" s="55" t="s">
        <v>1644</v>
      </c>
      <c r="AH2444" s="55" t="s">
        <v>1644</v>
      </c>
      <c r="AI2444" s="55" t="s">
        <v>1644</v>
      </c>
      <c r="AJ2444" s="55" t="s">
        <v>1644</v>
      </c>
      <c r="AK2444" s="55" t="s">
        <v>1644</v>
      </c>
      <c r="AL2444" s="55" t="s">
        <v>1644</v>
      </c>
      <c r="AM2444" s="55" t="s">
        <v>3861</v>
      </c>
      <c r="AN2444" s="55" t="s">
        <v>1644</v>
      </c>
      <c r="AO2444" t="s">
        <v>3842</v>
      </c>
    </row>
    <row r="2445" spans="1:41" x14ac:dyDescent="0.25">
      <c r="A2445" s="56">
        <v>45838</v>
      </c>
      <c r="B2445" s="92" t="s">
        <v>3472</v>
      </c>
      <c r="C2445" s="55" t="s">
        <v>4356</v>
      </c>
      <c r="D2445" s="55" t="s">
        <v>3859</v>
      </c>
      <c r="E2445" s="55" t="s">
        <v>89</v>
      </c>
      <c r="F2445" s="55">
        <v>50900010</v>
      </c>
      <c r="G2445" s="55" t="s">
        <v>490</v>
      </c>
      <c r="H2445" s="55" t="s">
        <v>89</v>
      </c>
      <c r="I2445" s="57">
        <v>0.63</v>
      </c>
      <c r="J2445" s="57">
        <v>0.63</v>
      </c>
      <c r="K2445" s="55" t="s">
        <v>4354</v>
      </c>
      <c r="L2445" s="55" t="s">
        <v>1644</v>
      </c>
      <c r="M2445" s="55" t="s">
        <v>4356</v>
      </c>
      <c r="N2445" s="56">
        <v>45838</v>
      </c>
      <c r="O2445" s="55" t="s">
        <v>1644</v>
      </c>
      <c r="P2445" s="55" t="s">
        <v>329</v>
      </c>
      <c r="Q2445" s="55" t="s">
        <v>330</v>
      </c>
      <c r="R2445" s="55" t="s">
        <v>1644</v>
      </c>
      <c r="S2445" s="55" t="s">
        <v>1644</v>
      </c>
      <c r="T2445" s="55" t="s">
        <v>1644</v>
      </c>
      <c r="U2445" s="55" t="s">
        <v>4164</v>
      </c>
      <c r="V2445" s="55" t="s">
        <v>1718</v>
      </c>
      <c r="W2445" s="55" t="s">
        <v>1644</v>
      </c>
      <c r="X2445" s="56"/>
      <c r="Y2445" s="55" t="s">
        <v>1644</v>
      </c>
      <c r="Z2445" s="56"/>
      <c r="AA2445" s="55" t="s">
        <v>1644</v>
      </c>
      <c r="AB2445" s="59">
        <v>11867</v>
      </c>
      <c r="AC2445" s="55" t="s">
        <v>1554</v>
      </c>
      <c r="AD2445" s="55" t="s">
        <v>1644</v>
      </c>
      <c r="AE2445" s="58">
        <v>0</v>
      </c>
      <c r="AF2445" s="55" t="s">
        <v>1644</v>
      </c>
      <c r="AG2445" s="55" t="s">
        <v>1644</v>
      </c>
      <c r="AH2445" s="55" t="s">
        <v>1644</v>
      </c>
      <c r="AI2445" s="55" t="s">
        <v>1644</v>
      </c>
      <c r="AJ2445" s="55" t="s">
        <v>1644</v>
      </c>
      <c r="AK2445" s="55" t="s">
        <v>1644</v>
      </c>
      <c r="AL2445" s="55" t="s">
        <v>1644</v>
      </c>
      <c r="AM2445" s="55" t="s">
        <v>3861</v>
      </c>
      <c r="AN2445" s="55" t="s">
        <v>1644</v>
      </c>
      <c r="AO2445" t="s">
        <v>3842</v>
      </c>
    </row>
    <row r="2446" spans="1:41" x14ac:dyDescent="0.25">
      <c r="A2446" s="56">
        <v>45838</v>
      </c>
      <c r="B2446" s="92" t="s">
        <v>3472</v>
      </c>
      <c r="C2446" s="55" t="s">
        <v>4356</v>
      </c>
      <c r="D2446" s="55" t="s">
        <v>3859</v>
      </c>
      <c r="E2446" s="55" t="s">
        <v>89</v>
      </c>
      <c r="F2446" s="55">
        <v>50900010</v>
      </c>
      <c r="G2446" s="55" t="s">
        <v>490</v>
      </c>
      <c r="H2446" s="55" t="s">
        <v>89</v>
      </c>
      <c r="I2446" s="57">
        <v>7.76</v>
      </c>
      <c r="J2446" s="57">
        <v>7.76</v>
      </c>
      <c r="K2446" s="55" t="s">
        <v>4354</v>
      </c>
      <c r="L2446" s="55" t="s">
        <v>1644</v>
      </c>
      <c r="M2446" s="55" t="s">
        <v>4356</v>
      </c>
      <c r="N2446" s="56">
        <v>45838</v>
      </c>
      <c r="O2446" s="55" t="s">
        <v>1644</v>
      </c>
      <c r="P2446" s="55" t="s">
        <v>329</v>
      </c>
      <c r="Q2446" s="55" t="s">
        <v>330</v>
      </c>
      <c r="R2446" s="55" t="s">
        <v>1644</v>
      </c>
      <c r="S2446" s="55" t="s">
        <v>1644</v>
      </c>
      <c r="T2446" s="55" t="s">
        <v>1644</v>
      </c>
      <c r="U2446" s="55" t="s">
        <v>4140</v>
      </c>
      <c r="V2446" s="55" t="s">
        <v>1881</v>
      </c>
      <c r="W2446" s="55" t="s">
        <v>1644</v>
      </c>
      <c r="X2446" s="56"/>
      <c r="Y2446" s="55" t="s">
        <v>1644</v>
      </c>
      <c r="Z2446" s="56"/>
      <c r="AA2446" s="55" t="s">
        <v>1644</v>
      </c>
      <c r="AB2446" s="59">
        <v>179609</v>
      </c>
      <c r="AC2446" s="55" t="s">
        <v>1554</v>
      </c>
      <c r="AD2446" s="55" t="s">
        <v>1644</v>
      </c>
      <c r="AE2446" s="58">
        <v>0</v>
      </c>
      <c r="AF2446" s="55" t="s">
        <v>1644</v>
      </c>
      <c r="AG2446" s="55" t="s">
        <v>1644</v>
      </c>
      <c r="AH2446" s="55" t="s">
        <v>1644</v>
      </c>
      <c r="AI2446" s="55" t="s">
        <v>1644</v>
      </c>
      <c r="AJ2446" s="55" t="s">
        <v>1644</v>
      </c>
      <c r="AK2446" s="55" t="s">
        <v>1644</v>
      </c>
      <c r="AL2446" s="55" t="s">
        <v>1644</v>
      </c>
      <c r="AM2446" s="55" t="s">
        <v>3861</v>
      </c>
      <c r="AN2446" s="55" t="s">
        <v>1644</v>
      </c>
      <c r="AO2446" t="s">
        <v>3842</v>
      </c>
    </row>
    <row r="2447" spans="1:41" x14ac:dyDescent="0.25">
      <c r="A2447" s="56">
        <v>45838</v>
      </c>
      <c r="B2447" s="92" t="s">
        <v>3472</v>
      </c>
      <c r="C2447" s="55" t="s">
        <v>4356</v>
      </c>
      <c r="D2447" s="55" t="s">
        <v>3859</v>
      </c>
      <c r="E2447" s="55" t="s">
        <v>89</v>
      </c>
      <c r="F2447" s="55">
        <v>50900010</v>
      </c>
      <c r="G2447" s="55" t="s">
        <v>490</v>
      </c>
      <c r="H2447" s="55" t="s">
        <v>89</v>
      </c>
      <c r="I2447" s="57">
        <v>228.9</v>
      </c>
      <c r="J2447" s="57">
        <v>228.9</v>
      </c>
      <c r="K2447" s="55" t="s">
        <v>4354</v>
      </c>
      <c r="L2447" s="55" t="s">
        <v>1644</v>
      </c>
      <c r="M2447" s="55" t="s">
        <v>4356</v>
      </c>
      <c r="N2447" s="56">
        <v>45838</v>
      </c>
      <c r="O2447" s="55" t="s">
        <v>1644</v>
      </c>
      <c r="P2447" s="55" t="s">
        <v>329</v>
      </c>
      <c r="Q2447" s="55" t="s">
        <v>330</v>
      </c>
      <c r="R2447" s="55" t="s">
        <v>1644</v>
      </c>
      <c r="S2447" s="55" t="s">
        <v>1644</v>
      </c>
      <c r="T2447" s="55" t="s">
        <v>1644</v>
      </c>
      <c r="U2447" s="55" t="s">
        <v>4176</v>
      </c>
      <c r="V2447" s="55" t="s">
        <v>1881</v>
      </c>
      <c r="W2447" s="55" t="s">
        <v>1644</v>
      </c>
      <c r="X2447" s="56"/>
      <c r="Y2447" s="55" t="s">
        <v>1644</v>
      </c>
      <c r="Z2447" s="56"/>
      <c r="AA2447" s="55" t="s">
        <v>1644</v>
      </c>
      <c r="AB2447" s="59">
        <v>11997811</v>
      </c>
      <c r="AC2447" s="55" t="s">
        <v>1554</v>
      </c>
      <c r="AD2447" s="55" t="s">
        <v>1644</v>
      </c>
      <c r="AE2447" s="58">
        <v>0</v>
      </c>
      <c r="AF2447" s="55" t="s">
        <v>1644</v>
      </c>
      <c r="AG2447" s="55" t="s">
        <v>1644</v>
      </c>
      <c r="AH2447" s="55" t="s">
        <v>1644</v>
      </c>
      <c r="AI2447" s="55" t="s">
        <v>1644</v>
      </c>
      <c r="AJ2447" s="55" t="s">
        <v>1644</v>
      </c>
      <c r="AK2447" s="55" t="s">
        <v>1644</v>
      </c>
      <c r="AL2447" s="55" t="s">
        <v>1644</v>
      </c>
      <c r="AM2447" s="55" t="s">
        <v>3861</v>
      </c>
      <c r="AN2447" s="55" t="s">
        <v>1644</v>
      </c>
      <c r="AO2447" t="s">
        <v>3842</v>
      </c>
    </row>
    <row r="2448" spans="1:41" x14ac:dyDescent="0.25">
      <c r="A2448" s="56">
        <v>45838</v>
      </c>
      <c r="B2448" s="92" t="s">
        <v>3472</v>
      </c>
      <c r="C2448" s="55" t="s">
        <v>4356</v>
      </c>
      <c r="D2448" s="55" t="s">
        <v>3859</v>
      </c>
      <c r="E2448" s="55" t="s">
        <v>89</v>
      </c>
      <c r="F2448" s="55">
        <v>50900010</v>
      </c>
      <c r="G2448" s="55" t="s">
        <v>490</v>
      </c>
      <c r="H2448" s="55" t="s">
        <v>89</v>
      </c>
      <c r="I2448" s="57">
        <v>280.66000000000003</v>
      </c>
      <c r="J2448" s="57">
        <v>280.66000000000003</v>
      </c>
      <c r="K2448" s="55" t="s">
        <v>4354</v>
      </c>
      <c r="L2448" s="55" t="s">
        <v>1644</v>
      </c>
      <c r="M2448" s="55" t="s">
        <v>4356</v>
      </c>
      <c r="N2448" s="56">
        <v>45838</v>
      </c>
      <c r="O2448" s="55" t="s">
        <v>1644</v>
      </c>
      <c r="P2448" s="55" t="s">
        <v>329</v>
      </c>
      <c r="Q2448" s="55" t="s">
        <v>330</v>
      </c>
      <c r="R2448" s="55" t="s">
        <v>1644</v>
      </c>
      <c r="S2448" s="55" t="s">
        <v>1644</v>
      </c>
      <c r="T2448" s="55" t="s">
        <v>1644</v>
      </c>
      <c r="U2448" s="55" t="s">
        <v>4156</v>
      </c>
      <c r="V2448" s="55" t="s">
        <v>1881</v>
      </c>
      <c r="W2448" s="55" t="s">
        <v>1644</v>
      </c>
      <c r="X2448" s="56"/>
      <c r="Y2448" s="55" t="s">
        <v>1644</v>
      </c>
      <c r="Z2448" s="56"/>
      <c r="AA2448" s="55" t="s">
        <v>1644</v>
      </c>
      <c r="AB2448" s="59">
        <v>6162205</v>
      </c>
      <c r="AC2448" s="55" t="s">
        <v>1554</v>
      </c>
      <c r="AD2448" s="55" t="s">
        <v>1644</v>
      </c>
      <c r="AE2448" s="58">
        <v>0</v>
      </c>
      <c r="AF2448" s="55" t="s">
        <v>1644</v>
      </c>
      <c r="AG2448" s="55" t="s">
        <v>1644</v>
      </c>
      <c r="AH2448" s="55" t="s">
        <v>1644</v>
      </c>
      <c r="AI2448" s="55" t="s">
        <v>1644</v>
      </c>
      <c r="AJ2448" s="55" t="s">
        <v>1644</v>
      </c>
      <c r="AK2448" s="55" t="s">
        <v>1644</v>
      </c>
      <c r="AL2448" s="55" t="s">
        <v>1644</v>
      </c>
      <c r="AM2448" s="55" t="s">
        <v>3861</v>
      </c>
      <c r="AN2448" s="55" t="s">
        <v>1644</v>
      </c>
      <c r="AO2448" t="s">
        <v>3842</v>
      </c>
    </row>
    <row r="2449" spans="1:41" x14ac:dyDescent="0.25">
      <c r="A2449" s="56">
        <v>45838</v>
      </c>
      <c r="B2449" s="92" t="s">
        <v>3472</v>
      </c>
      <c r="C2449" s="55" t="s">
        <v>4356</v>
      </c>
      <c r="D2449" s="55" t="s">
        <v>3859</v>
      </c>
      <c r="E2449" s="55" t="s">
        <v>89</v>
      </c>
      <c r="F2449" s="55">
        <v>50900010</v>
      </c>
      <c r="G2449" s="55" t="s">
        <v>490</v>
      </c>
      <c r="H2449" s="55" t="s">
        <v>89</v>
      </c>
      <c r="I2449" s="57">
        <v>116.67</v>
      </c>
      <c r="J2449" s="57">
        <v>116.67</v>
      </c>
      <c r="K2449" s="55" t="s">
        <v>4354</v>
      </c>
      <c r="L2449" s="55" t="s">
        <v>1644</v>
      </c>
      <c r="M2449" s="55" t="s">
        <v>4356</v>
      </c>
      <c r="N2449" s="56">
        <v>45838</v>
      </c>
      <c r="O2449" s="55" t="s">
        <v>1644</v>
      </c>
      <c r="P2449" s="55" t="s">
        <v>329</v>
      </c>
      <c r="Q2449" s="55" t="s">
        <v>330</v>
      </c>
      <c r="R2449" s="55" t="s">
        <v>1644</v>
      </c>
      <c r="S2449" s="55" t="s">
        <v>1644</v>
      </c>
      <c r="T2449" s="55" t="s">
        <v>1644</v>
      </c>
      <c r="U2449" s="55" t="s">
        <v>4173</v>
      </c>
      <c r="V2449" s="55" t="s">
        <v>1881</v>
      </c>
      <c r="W2449" s="55" t="s">
        <v>1644</v>
      </c>
      <c r="X2449" s="56"/>
      <c r="Y2449" s="55" t="s">
        <v>1644</v>
      </c>
      <c r="Z2449" s="56"/>
      <c r="AA2449" s="55" t="s">
        <v>1644</v>
      </c>
      <c r="AB2449" s="59">
        <v>2045311</v>
      </c>
      <c r="AC2449" s="55" t="s">
        <v>1554</v>
      </c>
      <c r="AD2449" s="55" t="s">
        <v>1644</v>
      </c>
      <c r="AE2449" s="58">
        <v>0</v>
      </c>
      <c r="AF2449" s="55" t="s">
        <v>1644</v>
      </c>
      <c r="AG2449" s="55" t="s">
        <v>1644</v>
      </c>
      <c r="AH2449" s="55" t="s">
        <v>1644</v>
      </c>
      <c r="AI2449" s="55" t="s">
        <v>1644</v>
      </c>
      <c r="AJ2449" s="55" t="s">
        <v>1644</v>
      </c>
      <c r="AK2449" s="55" t="s">
        <v>1644</v>
      </c>
      <c r="AL2449" s="55" t="s">
        <v>1644</v>
      </c>
      <c r="AM2449" s="55" t="s">
        <v>3861</v>
      </c>
      <c r="AN2449" s="55" t="s">
        <v>1644</v>
      </c>
      <c r="AO2449" t="s">
        <v>3842</v>
      </c>
    </row>
    <row r="2450" spans="1:41" x14ac:dyDescent="0.25">
      <c r="A2450" s="56">
        <v>45838</v>
      </c>
      <c r="B2450" s="92" t="s">
        <v>3472</v>
      </c>
      <c r="C2450" s="55" t="s">
        <v>4356</v>
      </c>
      <c r="D2450" s="55" t="s">
        <v>3859</v>
      </c>
      <c r="E2450" s="55" t="s">
        <v>89</v>
      </c>
      <c r="F2450" s="55">
        <v>50900010</v>
      </c>
      <c r="G2450" s="55" t="s">
        <v>490</v>
      </c>
      <c r="H2450" s="55" t="s">
        <v>89</v>
      </c>
      <c r="I2450" s="57">
        <v>23.18</v>
      </c>
      <c r="J2450" s="57">
        <v>23.18</v>
      </c>
      <c r="K2450" s="55" t="s">
        <v>4354</v>
      </c>
      <c r="L2450" s="55" t="s">
        <v>1644</v>
      </c>
      <c r="M2450" s="55" t="s">
        <v>4356</v>
      </c>
      <c r="N2450" s="56">
        <v>45838</v>
      </c>
      <c r="O2450" s="55" t="s">
        <v>1644</v>
      </c>
      <c r="P2450" s="55" t="s">
        <v>329</v>
      </c>
      <c r="Q2450" s="55" t="s">
        <v>330</v>
      </c>
      <c r="R2450" s="55" t="s">
        <v>1644</v>
      </c>
      <c r="S2450" s="55" t="s">
        <v>1644</v>
      </c>
      <c r="T2450" s="55" t="s">
        <v>1644</v>
      </c>
      <c r="U2450" s="55" t="s">
        <v>4159</v>
      </c>
      <c r="V2450" s="55" t="s">
        <v>1718</v>
      </c>
      <c r="W2450" s="55" t="s">
        <v>1644</v>
      </c>
      <c r="X2450" s="56"/>
      <c r="Y2450" s="55" t="s">
        <v>1644</v>
      </c>
      <c r="Z2450" s="56"/>
      <c r="AA2450" s="55" t="s">
        <v>1644</v>
      </c>
      <c r="AB2450" s="59">
        <v>436702</v>
      </c>
      <c r="AC2450" s="55" t="s">
        <v>1554</v>
      </c>
      <c r="AD2450" s="55" t="s">
        <v>1644</v>
      </c>
      <c r="AE2450" s="58">
        <v>0</v>
      </c>
      <c r="AF2450" s="55" t="s">
        <v>1644</v>
      </c>
      <c r="AG2450" s="55" t="s">
        <v>1644</v>
      </c>
      <c r="AH2450" s="55" t="s">
        <v>1644</v>
      </c>
      <c r="AI2450" s="55" t="s">
        <v>1644</v>
      </c>
      <c r="AJ2450" s="55" t="s">
        <v>1644</v>
      </c>
      <c r="AK2450" s="55" t="s">
        <v>1644</v>
      </c>
      <c r="AL2450" s="55" t="s">
        <v>1644</v>
      </c>
      <c r="AM2450" s="55" t="s">
        <v>3861</v>
      </c>
      <c r="AN2450" s="55" t="s">
        <v>1644</v>
      </c>
      <c r="AO2450" t="s">
        <v>3842</v>
      </c>
    </row>
    <row r="2451" spans="1:41" x14ac:dyDescent="0.25">
      <c r="A2451" s="56">
        <v>45838</v>
      </c>
      <c r="B2451" s="92" t="s">
        <v>3472</v>
      </c>
      <c r="C2451" s="55" t="s">
        <v>4356</v>
      </c>
      <c r="D2451" s="55" t="s">
        <v>3859</v>
      </c>
      <c r="E2451" s="55" t="s">
        <v>89</v>
      </c>
      <c r="F2451" s="55">
        <v>50900010</v>
      </c>
      <c r="G2451" s="55" t="s">
        <v>490</v>
      </c>
      <c r="H2451" s="55" t="s">
        <v>89</v>
      </c>
      <c r="I2451" s="57">
        <v>0.41</v>
      </c>
      <c r="J2451" s="57">
        <v>0.41</v>
      </c>
      <c r="K2451" s="55" t="s">
        <v>4354</v>
      </c>
      <c r="L2451" s="55" t="s">
        <v>1644</v>
      </c>
      <c r="M2451" s="55" t="s">
        <v>4356</v>
      </c>
      <c r="N2451" s="56">
        <v>45838</v>
      </c>
      <c r="O2451" s="55" t="s">
        <v>1644</v>
      </c>
      <c r="P2451" s="55" t="s">
        <v>329</v>
      </c>
      <c r="Q2451" s="55" t="s">
        <v>330</v>
      </c>
      <c r="R2451" s="55" t="s">
        <v>1644</v>
      </c>
      <c r="S2451" s="55" t="s">
        <v>1644</v>
      </c>
      <c r="T2451" s="55" t="s">
        <v>1644</v>
      </c>
      <c r="U2451" s="55" t="s">
        <v>4141</v>
      </c>
      <c r="V2451" s="55" t="s">
        <v>1718</v>
      </c>
      <c r="W2451" s="55" t="s">
        <v>1644</v>
      </c>
      <c r="X2451" s="56"/>
      <c r="Y2451" s="55" t="s">
        <v>1644</v>
      </c>
      <c r="Z2451" s="56"/>
      <c r="AA2451" s="55" t="s">
        <v>1644</v>
      </c>
      <c r="AB2451" s="59">
        <v>7543</v>
      </c>
      <c r="AC2451" s="55" t="s">
        <v>1554</v>
      </c>
      <c r="AD2451" s="55" t="s">
        <v>1644</v>
      </c>
      <c r="AE2451" s="58">
        <v>0</v>
      </c>
      <c r="AF2451" s="55" t="s">
        <v>1644</v>
      </c>
      <c r="AG2451" s="55" t="s">
        <v>1644</v>
      </c>
      <c r="AH2451" s="55" t="s">
        <v>1644</v>
      </c>
      <c r="AI2451" s="55" t="s">
        <v>1644</v>
      </c>
      <c r="AJ2451" s="55" t="s">
        <v>1644</v>
      </c>
      <c r="AK2451" s="55" t="s">
        <v>1644</v>
      </c>
      <c r="AL2451" s="55" t="s">
        <v>1644</v>
      </c>
      <c r="AM2451" s="55" t="s">
        <v>3861</v>
      </c>
      <c r="AN2451" s="55" t="s">
        <v>1644</v>
      </c>
      <c r="AO2451" t="s">
        <v>3842</v>
      </c>
    </row>
    <row r="2452" spans="1:41" x14ac:dyDescent="0.25">
      <c r="A2452" s="56">
        <v>45838</v>
      </c>
      <c r="B2452" s="92" t="s">
        <v>3472</v>
      </c>
      <c r="C2452" s="55" t="s">
        <v>4356</v>
      </c>
      <c r="D2452" s="55" t="s">
        <v>3859</v>
      </c>
      <c r="E2452" s="55" t="s">
        <v>89</v>
      </c>
      <c r="F2452" s="55">
        <v>50900010</v>
      </c>
      <c r="G2452" s="55" t="s">
        <v>490</v>
      </c>
      <c r="H2452" s="55" t="s">
        <v>89</v>
      </c>
      <c r="I2452" s="57">
        <v>48.52</v>
      </c>
      <c r="J2452" s="57">
        <v>48.52</v>
      </c>
      <c r="K2452" s="55" t="s">
        <v>4354</v>
      </c>
      <c r="L2452" s="55" t="s">
        <v>1644</v>
      </c>
      <c r="M2452" s="55" t="s">
        <v>4356</v>
      </c>
      <c r="N2452" s="56">
        <v>45838</v>
      </c>
      <c r="O2452" s="55" t="s">
        <v>1644</v>
      </c>
      <c r="P2452" s="55" t="s">
        <v>329</v>
      </c>
      <c r="Q2452" s="55" t="s">
        <v>330</v>
      </c>
      <c r="R2452" s="55" t="s">
        <v>1644</v>
      </c>
      <c r="S2452" s="55" t="s">
        <v>1644</v>
      </c>
      <c r="T2452" s="55" t="s">
        <v>1644</v>
      </c>
      <c r="U2452" s="55" t="s">
        <v>4149</v>
      </c>
      <c r="V2452" s="55" t="s">
        <v>1881</v>
      </c>
      <c r="W2452" s="55" t="s">
        <v>1644</v>
      </c>
      <c r="X2452" s="56"/>
      <c r="Y2452" s="55" t="s">
        <v>1644</v>
      </c>
      <c r="Z2452" s="56"/>
      <c r="AA2452" s="55" t="s">
        <v>1644</v>
      </c>
      <c r="AB2452" s="59">
        <v>0</v>
      </c>
      <c r="AC2452" s="55" t="s">
        <v>1554</v>
      </c>
      <c r="AD2452" s="55" t="s">
        <v>1644</v>
      </c>
      <c r="AE2452" s="58">
        <v>0</v>
      </c>
      <c r="AF2452" s="55" t="s">
        <v>1644</v>
      </c>
      <c r="AG2452" s="55" t="s">
        <v>1644</v>
      </c>
      <c r="AH2452" s="55" t="s">
        <v>1644</v>
      </c>
      <c r="AI2452" s="55" t="s">
        <v>1644</v>
      </c>
      <c r="AJ2452" s="55" t="s">
        <v>1644</v>
      </c>
      <c r="AK2452" s="55" t="s">
        <v>1644</v>
      </c>
      <c r="AL2452" s="55" t="s">
        <v>1644</v>
      </c>
      <c r="AM2452" s="55" t="s">
        <v>3861</v>
      </c>
      <c r="AN2452" s="55" t="s">
        <v>1644</v>
      </c>
      <c r="AO2452" t="s">
        <v>3842</v>
      </c>
    </row>
    <row r="2453" spans="1:41" x14ac:dyDescent="0.25">
      <c r="A2453" s="56">
        <v>45838</v>
      </c>
      <c r="B2453" s="92" t="s">
        <v>3472</v>
      </c>
      <c r="C2453" s="55" t="s">
        <v>4356</v>
      </c>
      <c r="D2453" s="55" t="s">
        <v>3859</v>
      </c>
      <c r="E2453" s="55" t="s">
        <v>89</v>
      </c>
      <c r="F2453" s="55">
        <v>50900010</v>
      </c>
      <c r="G2453" s="55" t="s">
        <v>490</v>
      </c>
      <c r="H2453" s="55" t="s">
        <v>89</v>
      </c>
      <c r="I2453" s="57">
        <v>105.63</v>
      </c>
      <c r="J2453" s="57">
        <v>105.63</v>
      </c>
      <c r="K2453" s="55" t="s">
        <v>4354</v>
      </c>
      <c r="L2453" s="55" t="s">
        <v>1644</v>
      </c>
      <c r="M2453" s="55" t="s">
        <v>4356</v>
      </c>
      <c r="N2453" s="56">
        <v>45838</v>
      </c>
      <c r="O2453" s="55" t="s">
        <v>1644</v>
      </c>
      <c r="P2453" s="55" t="s">
        <v>329</v>
      </c>
      <c r="Q2453" s="55" t="s">
        <v>330</v>
      </c>
      <c r="R2453" s="55" t="s">
        <v>1644</v>
      </c>
      <c r="S2453" s="55" t="s">
        <v>1644</v>
      </c>
      <c r="T2453" s="55" t="s">
        <v>1644</v>
      </c>
      <c r="U2453" s="55" t="s">
        <v>4152</v>
      </c>
      <c r="V2453" s="55" t="s">
        <v>1881</v>
      </c>
      <c r="W2453" s="55" t="s">
        <v>1644</v>
      </c>
      <c r="X2453" s="56"/>
      <c r="Y2453" s="55" t="s">
        <v>1644</v>
      </c>
      <c r="Z2453" s="56"/>
      <c r="AA2453" s="55" t="s">
        <v>1644</v>
      </c>
      <c r="AB2453" s="59">
        <v>0</v>
      </c>
      <c r="AC2453" s="55" t="s">
        <v>1554</v>
      </c>
      <c r="AD2453" s="55" t="s">
        <v>1644</v>
      </c>
      <c r="AE2453" s="58">
        <v>0</v>
      </c>
      <c r="AF2453" s="55" t="s">
        <v>1644</v>
      </c>
      <c r="AG2453" s="55" t="s">
        <v>1644</v>
      </c>
      <c r="AH2453" s="55" t="s">
        <v>1644</v>
      </c>
      <c r="AI2453" s="55" t="s">
        <v>1644</v>
      </c>
      <c r="AJ2453" s="55" t="s">
        <v>1644</v>
      </c>
      <c r="AK2453" s="55" t="s">
        <v>1644</v>
      </c>
      <c r="AL2453" s="55" t="s">
        <v>1644</v>
      </c>
      <c r="AM2453" s="55" t="s">
        <v>3861</v>
      </c>
      <c r="AN2453" s="55" t="s">
        <v>1644</v>
      </c>
      <c r="AO2453" t="s">
        <v>3842</v>
      </c>
    </row>
    <row r="2454" spans="1:41" x14ac:dyDescent="0.25">
      <c r="A2454" s="56">
        <v>45838</v>
      </c>
      <c r="B2454" s="92" t="s">
        <v>3472</v>
      </c>
      <c r="C2454" s="55" t="s">
        <v>4356</v>
      </c>
      <c r="D2454" s="55" t="s">
        <v>3859</v>
      </c>
      <c r="E2454" s="55" t="s">
        <v>89</v>
      </c>
      <c r="F2454" s="55">
        <v>50900010</v>
      </c>
      <c r="G2454" s="55" t="s">
        <v>490</v>
      </c>
      <c r="H2454" s="55" t="s">
        <v>89</v>
      </c>
      <c r="I2454" s="57">
        <v>0.41</v>
      </c>
      <c r="J2454" s="57">
        <v>0.41</v>
      </c>
      <c r="K2454" s="55" t="s">
        <v>4354</v>
      </c>
      <c r="L2454" s="55" t="s">
        <v>1644</v>
      </c>
      <c r="M2454" s="55" t="s">
        <v>4356</v>
      </c>
      <c r="N2454" s="56">
        <v>45838</v>
      </c>
      <c r="O2454" s="55" t="s">
        <v>1644</v>
      </c>
      <c r="P2454" s="55" t="s">
        <v>329</v>
      </c>
      <c r="Q2454" s="55" t="s">
        <v>330</v>
      </c>
      <c r="R2454" s="55" t="s">
        <v>1644</v>
      </c>
      <c r="S2454" s="55" t="s">
        <v>1644</v>
      </c>
      <c r="T2454" s="55" t="s">
        <v>1644</v>
      </c>
      <c r="U2454" s="55" t="s">
        <v>4128</v>
      </c>
      <c r="V2454" s="55" t="s">
        <v>1718</v>
      </c>
      <c r="W2454" s="55" t="s">
        <v>1644</v>
      </c>
      <c r="X2454" s="56"/>
      <c r="Y2454" s="55" t="s">
        <v>1644</v>
      </c>
      <c r="Z2454" s="56"/>
      <c r="AA2454" s="55" t="s">
        <v>1644</v>
      </c>
      <c r="AB2454" s="59">
        <v>7543</v>
      </c>
      <c r="AC2454" s="55" t="s">
        <v>1554</v>
      </c>
      <c r="AD2454" s="55" t="s">
        <v>1644</v>
      </c>
      <c r="AE2454" s="58">
        <v>0</v>
      </c>
      <c r="AF2454" s="55" t="s">
        <v>1644</v>
      </c>
      <c r="AG2454" s="55" t="s">
        <v>1644</v>
      </c>
      <c r="AH2454" s="55" t="s">
        <v>1644</v>
      </c>
      <c r="AI2454" s="55" t="s">
        <v>1644</v>
      </c>
      <c r="AJ2454" s="55" t="s">
        <v>1644</v>
      </c>
      <c r="AK2454" s="55" t="s">
        <v>1644</v>
      </c>
      <c r="AL2454" s="55" t="s">
        <v>1644</v>
      </c>
      <c r="AM2454" s="55" t="s">
        <v>3861</v>
      </c>
      <c r="AN2454" s="55" t="s">
        <v>1644</v>
      </c>
      <c r="AO2454" t="s">
        <v>3842</v>
      </c>
    </row>
    <row r="2455" spans="1:41" x14ac:dyDescent="0.25">
      <c r="A2455" s="56">
        <v>45838</v>
      </c>
      <c r="B2455" s="92" t="s">
        <v>3472</v>
      </c>
      <c r="C2455" s="55" t="s">
        <v>4356</v>
      </c>
      <c r="D2455" s="55" t="s">
        <v>3859</v>
      </c>
      <c r="E2455" s="55" t="s">
        <v>89</v>
      </c>
      <c r="F2455" s="55">
        <v>50900010</v>
      </c>
      <c r="G2455" s="55" t="s">
        <v>490</v>
      </c>
      <c r="H2455" s="55" t="s">
        <v>89</v>
      </c>
      <c r="I2455" s="57">
        <v>0</v>
      </c>
      <c r="J2455" s="57">
        <v>0</v>
      </c>
      <c r="K2455" s="55" t="s">
        <v>4354</v>
      </c>
      <c r="L2455" s="55" t="s">
        <v>1644</v>
      </c>
      <c r="M2455" s="55" t="s">
        <v>4356</v>
      </c>
      <c r="N2455" s="56">
        <v>45838</v>
      </c>
      <c r="O2455" s="55" t="s">
        <v>1644</v>
      </c>
      <c r="P2455" s="55" t="s">
        <v>4042</v>
      </c>
      <c r="Q2455" s="55" t="s">
        <v>4043</v>
      </c>
      <c r="R2455" s="55" t="s">
        <v>1644</v>
      </c>
      <c r="S2455" s="55" t="s">
        <v>1644</v>
      </c>
      <c r="T2455" s="55" t="s">
        <v>1644</v>
      </c>
      <c r="U2455" s="55" t="s">
        <v>4125</v>
      </c>
      <c r="V2455" s="55" t="s">
        <v>1881</v>
      </c>
      <c r="W2455" s="55" t="s">
        <v>1644</v>
      </c>
      <c r="X2455" s="56"/>
      <c r="Y2455" s="55" t="s">
        <v>1644</v>
      </c>
      <c r="Z2455" s="56"/>
      <c r="AA2455" s="55" t="s">
        <v>1644</v>
      </c>
      <c r="AB2455" s="59">
        <v>1</v>
      </c>
      <c r="AC2455" s="55" t="s">
        <v>1554</v>
      </c>
      <c r="AD2455" s="55" t="s">
        <v>1644</v>
      </c>
      <c r="AE2455" s="58">
        <v>0</v>
      </c>
      <c r="AF2455" s="55" t="s">
        <v>1644</v>
      </c>
      <c r="AG2455" s="55" t="s">
        <v>1644</v>
      </c>
      <c r="AH2455" s="55" t="s">
        <v>1644</v>
      </c>
      <c r="AI2455" s="55" t="s">
        <v>1644</v>
      </c>
      <c r="AJ2455" s="55" t="s">
        <v>1644</v>
      </c>
      <c r="AK2455" s="55" t="s">
        <v>1644</v>
      </c>
      <c r="AL2455" s="55" t="s">
        <v>1644</v>
      </c>
      <c r="AM2455" s="55" t="s">
        <v>3861</v>
      </c>
      <c r="AN2455" s="55" t="s">
        <v>1644</v>
      </c>
      <c r="AO2455" t="s">
        <v>4371</v>
      </c>
    </row>
    <row r="2456" spans="1:41" x14ac:dyDescent="0.25">
      <c r="A2456" s="56">
        <v>45838</v>
      </c>
      <c r="B2456" s="92" t="s">
        <v>3472</v>
      </c>
      <c r="C2456" s="55" t="s">
        <v>4356</v>
      </c>
      <c r="D2456" s="55" t="s">
        <v>3859</v>
      </c>
      <c r="E2456" s="55" t="s">
        <v>89</v>
      </c>
      <c r="F2456" s="55">
        <v>50900010</v>
      </c>
      <c r="G2456" s="55" t="s">
        <v>490</v>
      </c>
      <c r="H2456" s="55" t="s">
        <v>89</v>
      </c>
      <c r="I2456" s="57">
        <v>24.85</v>
      </c>
      <c r="J2456" s="57">
        <v>24.85</v>
      </c>
      <c r="K2456" s="55" t="s">
        <v>4354</v>
      </c>
      <c r="L2456" s="55" t="s">
        <v>1644</v>
      </c>
      <c r="M2456" s="55" t="s">
        <v>4356</v>
      </c>
      <c r="N2456" s="56">
        <v>45838</v>
      </c>
      <c r="O2456" s="55" t="s">
        <v>1644</v>
      </c>
      <c r="P2456" s="55" t="s">
        <v>4042</v>
      </c>
      <c r="Q2456" s="55" t="s">
        <v>4043</v>
      </c>
      <c r="R2456" s="55" t="s">
        <v>1644</v>
      </c>
      <c r="S2456" s="55" t="s">
        <v>1644</v>
      </c>
      <c r="T2456" s="55" t="s">
        <v>1644</v>
      </c>
      <c r="U2456" s="55" t="s">
        <v>4158</v>
      </c>
      <c r="V2456" s="55" t="s">
        <v>1881</v>
      </c>
      <c r="W2456" s="55" t="s">
        <v>1644</v>
      </c>
      <c r="X2456" s="56"/>
      <c r="Y2456" s="55" t="s">
        <v>1644</v>
      </c>
      <c r="Z2456" s="56"/>
      <c r="AA2456" s="55" t="s">
        <v>1644</v>
      </c>
      <c r="AB2456" s="59">
        <v>503955</v>
      </c>
      <c r="AC2456" s="55" t="s">
        <v>1554</v>
      </c>
      <c r="AD2456" s="55" t="s">
        <v>1644</v>
      </c>
      <c r="AE2456" s="58">
        <v>0</v>
      </c>
      <c r="AF2456" s="55" t="s">
        <v>1644</v>
      </c>
      <c r="AG2456" s="55" t="s">
        <v>1644</v>
      </c>
      <c r="AH2456" s="55" t="s">
        <v>1644</v>
      </c>
      <c r="AI2456" s="55" t="s">
        <v>1644</v>
      </c>
      <c r="AJ2456" s="55" t="s">
        <v>1644</v>
      </c>
      <c r="AK2456" s="55" t="s">
        <v>1644</v>
      </c>
      <c r="AL2456" s="55" t="s">
        <v>1644</v>
      </c>
      <c r="AM2456" s="55" t="s">
        <v>3861</v>
      </c>
      <c r="AN2456" s="55" t="s">
        <v>1644</v>
      </c>
      <c r="AO2456" t="s">
        <v>4371</v>
      </c>
    </row>
    <row r="2457" spans="1:41" x14ac:dyDescent="0.25">
      <c r="A2457" s="56">
        <v>45838</v>
      </c>
      <c r="B2457" s="92" t="s">
        <v>3472</v>
      </c>
      <c r="C2457" s="55" t="s">
        <v>4356</v>
      </c>
      <c r="D2457" s="55" t="s">
        <v>3859</v>
      </c>
      <c r="E2457" s="55" t="s">
        <v>89</v>
      </c>
      <c r="F2457" s="55">
        <v>50900010</v>
      </c>
      <c r="G2457" s="55" t="s">
        <v>490</v>
      </c>
      <c r="H2457" s="55" t="s">
        <v>89</v>
      </c>
      <c r="I2457" s="57">
        <v>53</v>
      </c>
      <c r="J2457" s="57">
        <v>53</v>
      </c>
      <c r="K2457" s="55" t="s">
        <v>4354</v>
      </c>
      <c r="L2457" s="55" t="s">
        <v>1644</v>
      </c>
      <c r="M2457" s="55" t="s">
        <v>4356</v>
      </c>
      <c r="N2457" s="56">
        <v>45838</v>
      </c>
      <c r="O2457" s="55" t="s">
        <v>1644</v>
      </c>
      <c r="P2457" s="55" t="s">
        <v>329</v>
      </c>
      <c r="Q2457" s="55" t="s">
        <v>330</v>
      </c>
      <c r="R2457" s="55" t="s">
        <v>1644</v>
      </c>
      <c r="S2457" s="55" t="s">
        <v>1644</v>
      </c>
      <c r="T2457" s="55" t="s">
        <v>1644</v>
      </c>
      <c r="U2457" s="55" t="s">
        <v>4165</v>
      </c>
      <c r="V2457" s="55" t="s">
        <v>1881</v>
      </c>
      <c r="W2457" s="55" t="s">
        <v>1644</v>
      </c>
      <c r="X2457" s="56"/>
      <c r="Y2457" s="55" t="s">
        <v>1644</v>
      </c>
      <c r="Z2457" s="56"/>
      <c r="AA2457" s="55" t="s">
        <v>1644</v>
      </c>
      <c r="AB2457" s="59">
        <v>969238</v>
      </c>
      <c r="AC2457" s="55" t="s">
        <v>1554</v>
      </c>
      <c r="AD2457" s="55" t="s">
        <v>1644</v>
      </c>
      <c r="AE2457" s="58">
        <v>0</v>
      </c>
      <c r="AF2457" s="55" t="s">
        <v>1644</v>
      </c>
      <c r="AG2457" s="55" t="s">
        <v>1644</v>
      </c>
      <c r="AH2457" s="55" t="s">
        <v>1644</v>
      </c>
      <c r="AI2457" s="55" t="s">
        <v>1644</v>
      </c>
      <c r="AJ2457" s="55" t="s">
        <v>1644</v>
      </c>
      <c r="AK2457" s="55" t="s">
        <v>1644</v>
      </c>
      <c r="AL2457" s="55" t="s">
        <v>1644</v>
      </c>
      <c r="AM2457" s="55" t="s">
        <v>3861</v>
      </c>
      <c r="AN2457" s="55" t="s">
        <v>1644</v>
      </c>
      <c r="AO2457" t="s">
        <v>3842</v>
      </c>
    </row>
    <row r="2458" spans="1:41" x14ac:dyDescent="0.25">
      <c r="A2458" s="56">
        <v>45838</v>
      </c>
      <c r="B2458" s="92" t="s">
        <v>3472</v>
      </c>
      <c r="C2458" s="55" t="s">
        <v>4356</v>
      </c>
      <c r="D2458" s="55" t="s">
        <v>3859</v>
      </c>
      <c r="E2458" s="55" t="s">
        <v>89</v>
      </c>
      <c r="F2458" s="55">
        <v>50900010</v>
      </c>
      <c r="G2458" s="55" t="s">
        <v>490</v>
      </c>
      <c r="H2458" s="55" t="s">
        <v>89</v>
      </c>
      <c r="I2458" s="57">
        <v>153.53</v>
      </c>
      <c r="J2458" s="57">
        <v>153.53</v>
      </c>
      <c r="K2458" s="55" t="s">
        <v>4354</v>
      </c>
      <c r="L2458" s="55" t="s">
        <v>1644</v>
      </c>
      <c r="M2458" s="55" t="s">
        <v>4356</v>
      </c>
      <c r="N2458" s="56">
        <v>45838</v>
      </c>
      <c r="O2458" s="55" t="s">
        <v>1644</v>
      </c>
      <c r="P2458" s="55" t="s">
        <v>329</v>
      </c>
      <c r="Q2458" s="55" t="s">
        <v>330</v>
      </c>
      <c r="R2458" s="55" t="s">
        <v>1644</v>
      </c>
      <c r="S2458" s="55" t="s">
        <v>1644</v>
      </c>
      <c r="T2458" s="55" t="s">
        <v>1644</v>
      </c>
      <c r="U2458" s="55" t="s">
        <v>4172</v>
      </c>
      <c r="V2458" s="55" t="s">
        <v>1881</v>
      </c>
      <c r="W2458" s="55" t="s">
        <v>1644</v>
      </c>
      <c r="X2458" s="56"/>
      <c r="Y2458" s="55" t="s">
        <v>1644</v>
      </c>
      <c r="Z2458" s="56"/>
      <c r="AA2458" s="55" t="s">
        <v>1644</v>
      </c>
      <c r="AB2458" s="59">
        <v>2715665</v>
      </c>
      <c r="AC2458" s="55" t="s">
        <v>1554</v>
      </c>
      <c r="AD2458" s="55" t="s">
        <v>1644</v>
      </c>
      <c r="AE2458" s="58">
        <v>0</v>
      </c>
      <c r="AF2458" s="55" t="s">
        <v>1644</v>
      </c>
      <c r="AG2458" s="55" t="s">
        <v>1644</v>
      </c>
      <c r="AH2458" s="55" t="s">
        <v>1644</v>
      </c>
      <c r="AI2458" s="55" t="s">
        <v>1644</v>
      </c>
      <c r="AJ2458" s="55" t="s">
        <v>1644</v>
      </c>
      <c r="AK2458" s="55" t="s">
        <v>1644</v>
      </c>
      <c r="AL2458" s="55" t="s">
        <v>1644</v>
      </c>
      <c r="AM2458" s="55" t="s">
        <v>3861</v>
      </c>
      <c r="AN2458" s="55" t="s">
        <v>1644</v>
      </c>
      <c r="AO2458" t="s">
        <v>3842</v>
      </c>
    </row>
    <row r="2459" spans="1:41" x14ac:dyDescent="0.25">
      <c r="A2459" s="56">
        <v>45838</v>
      </c>
      <c r="B2459" s="92" t="s">
        <v>3472</v>
      </c>
      <c r="C2459" s="55" t="s">
        <v>4356</v>
      </c>
      <c r="D2459" s="55" t="s">
        <v>3859</v>
      </c>
      <c r="E2459" s="55" t="s">
        <v>89</v>
      </c>
      <c r="F2459" s="55">
        <v>50900010</v>
      </c>
      <c r="G2459" s="55" t="s">
        <v>490</v>
      </c>
      <c r="H2459" s="55" t="s">
        <v>89</v>
      </c>
      <c r="I2459" s="57">
        <v>10.119999999999999</v>
      </c>
      <c r="J2459" s="57">
        <v>10.119999999999999</v>
      </c>
      <c r="K2459" s="55" t="s">
        <v>4354</v>
      </c>
      <c r="L2459" s="55" t="s">
        <v>1644</v>
      </c>
      <c r="M2459" s="55" t="s">
        <v>4356</v>
      </c>
      <c r="N2459" s="56">
        <v>45838</v>
      </c>
      <c r="O2459" s="55" t="s">
        <v>1644</v>
      </c>
      <c r="P2459" s="55" t="s">
        <v>329</v>
      </c>
      <c r="Q2459" s="55" t="s">
        <v>330</v>
      </c>
      <c r="R2459" s="55" t="s">
        <v>1644</v>
      </c>
      <c r="S2459" s="55" t="s">
        <v>1644</v>
      </c>
      <c r="T2459" s="55" t="s">
        <v>1644</v>
      </c>
      <c r="U2459" s="55" t="s">
        <v>4145</v>
      </c>
      <c r="V2459" s="55" t="s">
        <v>1718</v>
      </c>
      <c r="W2459" s="55" t="s">
        <v>1644</v>
      </c>
      <c r="X2459" s="56"/>
      <c r="Y2459" s="55" t="s">
        <v>1644</v>
      </c>
      <c r="Z2459" s="56"/>
      <c r="AA2459" s="55" t="s">
        <v>1644</v>
      </c>
      <c r="AB2459" s="59">
        <v>190585</v>
      </c>
      <c r="AC2459" s="55" t="s">
        <v>1554</v>
      </c>
      <c r="AD2459" s="55" t="s">
        <v>1644</v>
      </c>
      <c r="AE2459" s="58">
        <v>0</v>
      </c>
      <c r="AF2459" s="55" t="s">
        <v>1644</v>
      </c>
      <c r="AG2459" s="55" t="s">
        <v>1644</v>
      </c>
      <c r="AH2459" s="55" t="s">
        <v>1644</v>
      </c>
      <c r="AI2459" s="55" t="s">
        <v>1644</v>
      </c>
      <c r="AJ2459" s="55" t="s">
        <v>1644</v>
      </c>
      <c r="AK2459" s="55" t="s">
        <v>1644</v>
      </c>
      <c r="AL2459" s="55" t="s">
        <v>1644</v>
      </c>
      <c r="AM2459" s="55" t="s">
        <v>3861</v>
      </c>
      <c r="AN2459" s="55" t="s">
        <v>1644</v>
      </c>
      <c r="AO2459" t="s">
        <v>3842</v>
      </c>
    </row>
    <row r="2460" spans="1:41" x14ac:dyDescent="0.25">
      <c r="A2460" s="56">
        <v>45838</v>
      </c>
      <c r="B2460" s="92" t="s">
        <v>3472</v>
      </c>
      <c r="C2460" s="55" t="s">
        <v>4356</v>
      </c>
      <c r="D2460" s="55" t="s">
        <v>3859</v>
      </c>
      <c r="E2460" s="55" t="s">
        <v>89</v>
      </c>
      <c r="F2460" s="55">
        <v>50900010</v>
      </c>
      <c r="G2460" s="55" t="s">
        <v>490</v>
      </c>
      <c r="H2460" s="55" t="s">
        <v>89</v>
      </c>
      <c r="I2460" s="57">
        <v>570.72</v>
      </c>
      <c r="J2460" s="57">
        <v>570.72</v>
      </c>
      <c r="K2460" s="55" t="s">
        <v>4354</v>
      </c>
      <c r="L2460" s="55" t="s">
        <v>1644</v>
      </c>
      <c r="M2460" s="55" t="s">
        <v>4356</v>
      </c>
      <c r="N2460" s="56">
        <v>45838</v>
      </c>
      <c r="O2460" s="55" t="s">
        <v>1644</v>
      </c>
      <c r="P2460" s="55" t="s">
        <v>329</v>
      </c>
      <c r="Q2460" s="55" t="s">
        <v>330</v>
      </c>
      <c r="R2460" s="55" t="s">
        <v>1644</v>
      </c>
      <c r="S2460" s="55" t="s">
        <v>1644</v>
      </c>
      <c r="T2460" s="55" t="s">
        <v>1644</v>
      </c>
      <c r="U2460" s="55" t="s">
        <v>4127</v>
      </c>
      <c r="V2460" s="55" t="s">
        <v>1881</v>
      </c>
      <c r="W2460" s="55" t="s">
        <v>1644</v>
      </c>
      <c r="X2460" s="56"/>
      <c r="Y2460" s="55" t="s">
        <v>1644</v>
      </c>
      <c r="Z2460" s="56"/>
      <c r="AA2460" s="55" t="s">
        <v>1644</v>
      </c>
      <c r="AB2460" s="59">
        <v>13392807</v>
      </c>
      <c r="AC2460" s="55" t="s">
        <v>1554</v>
      </c>
      <c r="AD2460" s="55" t="s">
        <v>1644</v>
      </c>
      <c r="AE2460" s="58">
        <v>0</v>
      </c>
      <c r="AF2460" s="55" t="s">
        <v>1644</v>
      </c>
      <c r="AG2460" s="55" t="s">
        <v>1644</v>
      </c>
      <c r="AH2460" s="55" t="s">
        <v>1644</v>
      </c>
      <c r="AI2460" s="55" t="s">
        <v>1644</v>
      </c>
      <c r="AJ2460" s="55" t="s">
        <v>1644</v>
      </c>
      <c r="AK2460" s="55" t="s">
        <v>1644</v>
      </c>
      <c r="AL2460" s="55" t="s">
        <v>1644</v>
      </c>
      <c r="AM2460" s="55" t="s">
        <v>3861</v>
      </c>
      <c r="AN2460" s="55" t="s">
        <v>1644</v>
      </c>
      <c r="AO2460" t="s">
        <v>3842</v>
      </c>
    </row>
    <row r="2461" spans="1:41" x14ac:dyDescent="0.25">
      <c r="A2461" s="56">
        <v>45838</v>
      </c>
      <c r="B2461" s="92" t="s">
        <v>3472</v>
      </c>
      <c r="C2461" s="55" t="s">
        <v>4356</v>
      </c>
      <c r="D2461" s="55" t="s">
        <v>3859</v>
      </c>
      <c r="E2461" s="55" t="s">
        <v>89</v>
      </c>
      <c r="F2461" s="55">
        <v>50900010</v>
      </c>
      <c r="G2461" s="55" t="s">
        <v>490</v>
      </c>
      <c r="H2461" s="55" t="s">
        <v>89</v>
      </c>
      <c r="I2461" s="57">
        <v>122.42</v>
      </c>
      <c r="J2461" s="57">
        <v>122.42</v>
      </c>
      <c r="K2461" s="55" t="s">
        <v>4354</v>
      </c>
      <c r="L2461" s="55" t="s">
        <v>1644</v>
      </c>
      <c r="M2461" s="55" t="s">
        <v>4356</v>
      </c>
      <c r="N2461" s="56">
        <v>45838</v>
      </c>
      <c r="O2461" s="55" t="s">
        <v>1644</v>
      </c>
      <c r="P2461" s="55" t="s">
        <v>329</v>
      </c>
      <c r="Q2461" s="55" t="s">
        <v>330</v>
      </c>
      <c r="R2461" s="55" t="s">
        <v>1644</v>
      </c>
      <c r="S2461" s="55" t="s">
        <v>1644</v>
      </c>
      <c r="T2461" s="55" t="s">
        <v>1644</v>
      </c>
      <c r="U2461" s="55" t="s">
        <v>4168</v>
      </c>
      <c r="V2461" s="55" t="s">
        <v>1881</v>
      </c>
      <c r="W2461" s="55" t="s">
        <v>1644</v>
      </c>
      <c r="X2461" s="56"/>
      <c r="Y2461" s="55" t="s">
        <v>1644</v>
      </c>
      <c r="Z2461" s="56"/>
      <c r="AA2461" s="55" t="s">
        <v>1644</v>
      </c>
      <c r="AB2461" s="59">
        <v>2417671</v>
      </c>
      <c r="AC2461" s="55" t="s">
        <v>1554</v>
      </c>
      <c r="AD2461" s="55" t="s">
        <v>1644</v>
      </c>
      <c r="AE2461" s="58">
        <v>0</v>
      </c>
      <c r="AF2461" s="55" t="s">
        <v>1644</v>
      </c>
      <c r="AG2461" s="55" t="s">
        <v>1644</v>
      </c>
      <c r="AH2461" s="55" t="s">
        <v>1644</v>
      </c>
      <c r="AI2461" s="55" t="s">
        <v>1644</v>
      </c>
      <c r="AJ2461" s="55" t="s">
        <v>1644</v>
      </c>
      <c r="AK2461" s="55" t="s">
        <v>1644</v>
      </c>
      <c r="AL2461" s="55" t="s">
        <v>1644</v>
      </c>
      <c r="AM2461" s="55" t="s">
        <v>3861</v>
      </c>
      <c r="AN2461" s="55" t="s">
        <v>1644</v>
      </c>
      <c r="AO2461" t="s">
        <v>3842</v>
      </c>
    </row>
    <row r="2462" spans="1:41" x14ac:dyDescent="0.25">
      <c r="A2462" s="56">
        <v>45838</v>
      </c>
      <c r="B2462" s="92" t="s">
        <v>3472</v>
      </c>
      <c r="C2462" s="55" t="s">
        <v>4356</v>
      </c>
      <c r="D2462" s="55" t="s">
        <v>3859</v>
      </c>
      <c r="E2462" s="55" t="s">
        <v>89</v>
      </c>
      <c r="F2462" s="55">
        <v>50900010</v>
      </c>
      <c r="G2462" s="55" t="s">
        <v>490</v>
      </c>
      <c r="H2462" s="55" t="s">
        <v>89</v>
      </c>
      <c r="I2462" s="57">
        <v>2.0299999999999998</v>
      </c>
      <c r="J2462" s="57">
        <v>2.0299999999999998</v>
      </c>
      <c r="K2462" s="55" t="s">
        <v>4354</v>
      </c>
      <c r="L2462" s="55" t="s">
        <v>1644</v>
      </c>
      <c r="M2462" s="55" t="s">
        <v>4356</v>
      </c>
      <c r="N2462" s="56">
        <v>45838</v>
      </c>
      <c r="O2462" s="55" t="s">
        <v>1644</v>
      </c>
      <c r="P2462" s="55" t="s">
        <v>329</v>
      </c>
      <c r="Q2462" s="55" t="s">
        <v>330</v>
      </c>
      <c r="R2462" s="55" t="s">
        <v>1644</v>
      </c>
      <c r="S2462" s="55" t="s">
        <v>1644</v>
      </c>
      <c r="T2462" s="55" t="s">
        <v>1644</v>
      </c>
      <c r="U2462" s="55" t="s">
        <v>4166</v>
      </c>
      <c r="V2462" s="55" t="s">
        <v>1718</v>
      </c>
      <c r="W2462" s="55" t="s">
        <v>1644</v>
      </c>
      <c r="X2462" s="56"/>
      <c r="Y2462" s="55" t="s">
        <v>1644</v>
      </c>
      <c r="Z2462" s="56"/>
      <c r="AA2462" s="55" t="s">
        <v>1644</v>
      </c>
      <c r="AB2462" s="59">
        <v>88795</v>
      </c>
      <c r="AC2462" s="55" t="s">
        <v>1554</v>
      </c>
      <c r="AD2462" s="55" t="s">
        <v>1644</v>
      </c>
      <c r="AE2462" s="58">
        <v>0</v>
      </c>
      <c r="AF2462" s="55" t="s">
        <v>1644</v>
      </c>
      <c r="AG2462" s="55" t="s">
        <v>1644</v>
      </c>
      <c r="AH2462" s="55" t="s">
        <v>1644</v>
      </c>
      <c r="AI2462" s="55" t="s">
        <v>1644</v>
      </c>
      <c r="AJ2462" s="55" t="s">
        <v>1644</v>
      </c>
      <c r="AK2462" s="55" t="s">
        <v>1644</v>
      </c>
      <c r="AL2462" s="55" t="s">
        <v>1644</v>
      </c>
      <c r="AM2462" s="55" t="s">
        <v>3861</v>
      </c>
      <c r="AN2462" s="55" t="s">
        <v>1644</v>
      </c>
      <c r="AO2462" t="s">
        <v>3842</v>
      </c>
    </row>
    <row r="2463" spans="1:41" x14ac:dyDescent="0.25">
      <c r="A2463" s="56">
        <v>45838</v>
      </c>
      <c r="B2463" s="92" t="s">
        <v>3472</v>
      </c>
      <c r="C2463" s="55" t="s">
        <v>4356</v>
      </c>
      <c r="D2463" s="55" t="s">
        <v>3859</v>
      </c>
      <c r="E2463" s="55" t="s">
        <v>89</v>
      </c>
      <c r="F2463" s="55">
        <v>50900010</v>
      </c>
      <c r="G2463" s="55" t="s">
        <v>490</v>
      </c>
      <c r="H2463" s="55" t="s">
        <v>89</v>
      </c>
      <c r="I2463" s="57">
        <v>0.06</v>
      </c>
      <c r="J2463" s="57">
        <v>0.06</v>
      </c>
      <c r="K2463" s="55" t="s">
        <v>4354</v>
      </c>
      <c r="L2463" s="55" t="s">
        <v>1644</v>
      </c>
      <c r="M2463" s="55" t="s">
        <v>4356</v>
      </c>
      <c r="N2463" s="56">
        <v>45838</v>
      </c>
      <c r="O2463" s="55" t="s">
        <v>1644</v>
      </c>
      <c r="P2463" s="55" t="s">
        <v>329</v>
      </c>
      <c r="Q2463" s="55" t="s">
        <v>330</v>
      </c>
      <c r="R2463" s="55" t="s">
        <v>1644</v>
      </c>
      <c r="S2463" s="55" t="s">
        <v>1644</v>
      </c>
      <c r="T2463" s="55" t="s">
        <v>1644</v>
      </c>
      <c r="U2463" s="55" t="s">
        <v>4121</v>
      </c>
      <c r="V2463" s="55" t="s">
        <v>1718</v>
      </c>
      <c r="W2463" s="55" t="s">
        <v>1644</v>
      </c>
      <c r="X2463" s="56"/>
      <c r="Y2463" s="55" t="s">
        <v>1644</v>
      </c>
      <c r="Z2463" s="56"/>
      <c r="AA2463" s="55" t="s">
        <v>1644</v>
      </c>
      <c r="AB2463" s="59">
        <v>1119</v>
      </c>
      <c r="AC2463" s="55" t="s">
        <v>1554</v>
      </c>
      <c r="AD2463" s="55" t="s">
        <v>1644</v>
      </c>
      <c r="AE2463" s="58">
        <v>0</v>
      </c>
      <c r="AF2463" s="55" t="s">
        <v>1644</v>
      </c>
      <c r="AG2463" s="55" t="s">
        <v>1644</v>
      </c>
      <c r="AH2463" s="55" t="s">
        <v>1644</v>
      </c>
      <c r="AI2463" s="55" t="s">
        <v>1644</v>
      </c>
      <c r="AJ2463" s="55" t="s">
        <v>1644</v>
      </c>
      <c r="AK2463" s="55" t="s">
        <v>1644</v>
      </c>
      <c r="AL2463" s="55" t="s">
        <v>1644</v>
      </c>
      <c r="AM2463" s="55" t="s">
        <v>3861</v>
      </c>
      <c r="AN2463" s="55" t="s">
        <v>1644</v>
      </c>
      <c r="AO2463" t="s">
        <v>3842</v>
      </c>
    </row>
    <row r="2464" spans="1:41" x14ac:dyDescent="0.25">
      <c r="A2464" s="56">
        <v>45838</v>
      </c>
      <c r="B2464" s="92" t="s">
        <v>3472</v>
      </c>
      <c r="C2464" s="55" t="s">
        <v>4356</v>
      </c>
      <c r="D2464" s="55" t="s">
        <v>3859</v>
      </c>
      <c r="E2464" s="55" t="s">
        <v>89</v>
      </c>
      <c r="F2464" s="55">
        <v>50900010</v>
      </c>
      <c r="G2464" s="55" t="s">
        <v>490</v>
      </c>
      <c r="H2464" s="55" t="s">
        <v>89</v>
      </c>
      <c r="I2464" s="57">
        <v>68.150000000000006</v>
      </c>
      <c r="J2464" s="57">
        <v>68.150000000000006</v>
      </c>
      <c r="K2464" s="55" t="s">
        <v>4354</v>
      </c>
      <c r="L2464" s="55" t="s">
        <v>1644</v>
      </c>
      <c r="M2464" s="55" t="s">
        <v>4356</v>
      </c>
      <c r="N2464" s="56">
        <v>45838</v>
      </c>
      <c r="O2464" s="55" t="s">
        <v>1644</v>
      </c>
      <c r="P2464" s="55" t="s">
        <v>329</v>
      </c>
      <c r="Q2464" s="55" t="s">
        <v>330</v>
      </c>
      <c r="R2464" s="55" t="s">
        <v>1644</v>
      </c>
      <c r="S2464" s="55" t="s">
        <v>1644</v>
      </c>
      <c r="T2464" s="55" t="s">
        <v>1644</v>
      </c>
      <c r="U2464" s="55" t="s">
        <v>4137</v>
      </c>
      <c r="V2464" s="55" t="s">
        <v>1881</v>
      </c>
      <c r="W2464" s="55" t="s">
        <v>1644</v>
      </c>
      <c r="X2464" s="56"/>
      <c r="Y2464" s="55" t="s">
        <v>1644</v>
      </c>
      <c r="Z2464" s="56"/>
      <c r="AA2464" s="55" t="s">
        <v>1644</v>
      </c>
      <c r="AB2464" s="59">
        <v>1314079</v>
      </c>
      <c r="AC2464" s="55" t="s">
        <v>1554</v>
      </c>
      <c r="AD2464" s="55" t="s">
        <v>1644</v>
      </c>
      <c r="AE2464" s="58">
        <v>0</v>
      </c>
      <c r="AF2464" s="55" t="s">
        <v>1644</v>
      </c>
      <c r="AG2464" s="55" t="s">
        <v>1644</v>
      </c>
      <c r="AH2464" s="55" t="s">
        <v>1644</v>
      </c>
      <c r="AI2464" s="55" t="s">
        <v>1644</v>
      </c>
      <c r="AJ2464" s="55" t="s">
        <v>1644</v>
      </c>
      <c r="AK2464" s="55" t="s">
        <v>1644</v>
      </c>
      <c r="AL2464" s="55" t="s">
        <v>1644</v>
      </c>
      <c r="AM2464" s="55" t="s">
        <v>3861</v>
      </c>
      <c r="AN2464" s="55" t="s">
        <v>1644</v>
      </c>
      <c r="AO2464" t="s">
        <v>3842</v>
      </c>
    </row>
    <row r="2465" spans="1:41" x14ac:dyDescent="0.25">
      <c r="A2465" s="56">
        <v>45838</v>
      </c>
      <c r="B2465" s="92" t="s">
        <v>3472</v>
      </c>
      <c r="C2465" s="55" t="s">
        <v>4356</v>
      </c>
      <c r="D2465" s="55" t="s">
        <v>3859</v>
      </c>
      <c r="E2465" s="55" t="s">
        <v>89</v>
      </c>
      <c r="F2465" s="55">
        <v>50900010</v>
      </c>
      <c r="G2465" s="55" t="s">
        <v>490</v>
      </c>
      <c r="H2465" s="55" t="s">
        <v>89</v>
      </c>
      <c r="I2465" s="57">
        <v>210.93</v>
      </c>
      <c r="J2465" s="57">
        <v>210.93</v>
      </c>
      <c r="K2465" s="55" t="s">
        <v>4354</v>
      </c>
      <c r="L2465" s="55" t="s">
        <v>1644</v>
      </c>
      <c r="M2465" s="55" t="s">
        <v>4356</v>
      </c>
      <c r="N2465" s="56">
        <v>45838</v>
      </c>
      <c r="O2465" s="55" t="s">
        <v>1644</v>
      </c>
      <c r="P2465" s="55" t="s">
        <v>329</v>
      </c>
      <c r="Q2465" s="55" t="s">
        <v>330</v>
      </c>
      <c r="R2465" s="55" t="s">
        <v>1644</v>
      </c>
      <c r="S2465" s="55" t="s">
        <v>1644</v>
      </c>
      <c r="T2465" s="55" t="s">
        <v>1644</v>
      </c>
      <c r="U2465" s="55" t="s">
        <v>4174</v>
      </c>
      <c r="V2465" s="55" t="s">
        <v>1881</v>
      </c>
      <c r="W2465" s="55" t="s">
        <v>1644</v>
      </c>
      <c r="X2465" s="56"/>
      <c r="Y2465" s="55" t="s">
        <v>1644</v>
      </c>
      <c r="Z2465" s="56"/>
      <c r="AA2465" s="55" t="s">
        <v>1644</v>
      </c>
      <c r="AB2465" s="59">
        <v>3258007</v>
      </c>
      <c r="AC2465" s="55" t="s">
        <v>1554</v>
      </c>
      <c r="AD2465" s="55" t="s">
        <v>1644</v>
      </c>
      <c r="AE2465" s="58">
        <v>0</v>
      </c>
      <c r="AF2465" s="55" t="s">
        <v>1644</v>
      </c>
      <c r="AG2465" s="55" t="s">
        <v>1644</v>
      </c>
      <c r="AH2465" s="55" t="s">
        <v>1644</v>
      </c>
      <c r="AI2465" s="55" t="s">
        <v>1644</v>
      </c>
      <c r="AJ2465" s="55" t="s">
        <v>1644</v>
      </c>
      <c r="AK2465" s="55" t="s">
        <v>1644</v>
      </c>
      <c r="AL2465" s="55" t="s">
        <v>1644</v>
      </c>
      <c r="AM2465" s="55" t="s">
        <v>3861</v>
      </c>
      <c r="AN2465" s="55" t="s">
        <v>1644</v>
      </c>
      <c r="AO2465" t="s">
        <v>3842</v>
      </c>
    </row>
    <row r="2466" spans="1:41" x14ac:dyDescent="0.25">
      <c r="A2466" s="56">
        <v>45838</v>
      </c>
      <c r="B2466" s="92" t="s">
        <v>3472</v>
      </c>
      <c r="C2466" s="55" t="s">
        <v>4356</v>
      </c>
      <c r="D2466" s="55" t="s">
        <v>3859</v>
      </c>
      <c r="E2466" s="55" t="s">
        <v>89</v>
      </c>
      <c r="F2466" s="55">
        <v>50900010</v>
      </c>
      <c r="G2466" s="55" t="s">
        <v>490</v>
      </c>
      <c r="H2466" s="55" t="s">
        <v>89</v>
      </c>
      <c r="I2466" s="57">
        <v>910.53</v>
      </c>
      <c r="J2466" s="57">
        <v>910.53</v>
      </c>
      <c r="K2466" s="55" t="s">
        <v>4354</v>
      </c>
      <c r="L2466" s="55" t="s">
        <v>1644</v>
      </c>
      <c r="M2466" s="55" t="s">
        <v>4356</v>
      </c>
      <c r="N2466" s="56">
        <v>45838</v>
      </c>
      <c r="O2466" s="55" t="s">
        <v>1644</v>
      </c>
      <c r="P2466" s="55" t="s">
        <v>329</v>
      </c>
      <c r="Q2466" s="55" t="s">
        <v>330</v>
      </c>
      <c r="R2466" s="55" t="s">
        <v>1644</v>
      </c>
      <c r="S2466" s="55" t="s">
        <v>1644</v>
      </c>
      <c r="T2466" s="55" t="s">
        <v>1644</v>
      </c>
      <c r="U2466" s="55" t="s">
        <v>4129</v>
      </c>
      <c r="V2466" s="55" t="s">
        <v>1881</v>
      </c>
      <c r="W2466" s="55" t="s">
        <v>1644</v>
      </c>
      <c r="X2466" s="56"/>
      <c r="Y2466" s="55" t="s">
        <v>1644</v>
      </c>
      <c r="Z2466" s="56"/>
      <c r="AA2466" s="55" t="s">
        <v>1644</v>
      </c>
      <c r="AB2466" s="59">
        <v>21493652</v>
      </c>
      <c r="AC2466" s="55" t="s">
        <v>1554</v>
      </c>
      <c r="AD2466" s="55" t="s">
        <v>1644</v>
      </c>
      <c r="AE2466" s="58">
        <v>0</v>
      </c>
      <c r="AF2466" s="55" t="s">
        <v>1644</v>
      </c>
      <c r="AG2466" s="55" t="s">
        <v>1644</v>
      </c>
      <c r="AH2466" s="55" t="s">
        <v>1644</v>
      </c>
      <c r="AI2466" s="55" t="s">
        <v>1644</v>
      </c>
      <c r="AJ2466" s="55" t="s">
        <v>1644</v>
      </c>
      <c r="AK2466" s="55" t="s">
        <v>1644</v>
      </c>
      <c r="AL2466" s="55" t="s">
        <v>1644</v>
      </c>
      <c r="AM2466" s="55" t="s">
        <v>3861</v>
      </c>
      <c r="AN2466" s="55" t="s">
        <v>1644</v>
      </c>
      <c r="AO2466" t="s">
        <v>3842</v>
      </c>
    </row>
    <row r="2467" spans="1:41" x14ac:dyDescent="0.25">
      <c r="A2467" s="56">
        <v>45838</v>
      </c>
      <c r="B2467" s="92" t="s">
        <v>3472</v>
      </c>
      <c r="C2467" s="55" t="s">
        <v>4356</v>
      </c>
      <c r="D2467" s="55" t="s">
        <v>3859</v>
      </c>
      <c r="E2467" s="55" t="s">
        <v>89</v>
      </c>
      <c r="F2467" s="55">
        <v>50900010</v>
      </c>
      <c r="G2467" s="55" t="s">
        <v>490</v>
      </c>
      <c r="H2467" s="55" t="s">
        <v>89</v>
      </c>
      <c r="I2467" s="57">
        <v>867.84</v>
      </c>
      <c r="J2467" s="57">
        <v>867.84</v>
      </c>
      <c r="K2467" s="55" t="s">
        <v>4354</v>
      </c>
      <c r="L2467" s="55" t="s">
        <v>1644</v>
      </c>
      <c r="M2467" s="55" t="s">
        <v>4356</v>
      </c>
      <c r="N2467" s="56">
        <v>45838</v>
      </c>
      <c r="O2467" s="55" t="s">
        <v>1644</v>
      </c>
      <c r="P2467" s="55" t="s">
        <v>329</v>
      </c>
      <c r="Q2467" s="55" t="s">
        <v>330</v>
      </c>
      <c r="R2467" s="55" t="s">
        <v>1644</v>
      </c>
      <c r="S2467" s="55" t="s">
        <v>1644</v>
      </c>
      <c r="T2467" s="55" t="s">
        <v>1644</v>
      </c>
      <c r="U2467" s="55" t="s">
        <v>4133</v>
      </c>
      <c r="V2467" s="55" t="s">
        <v>1881</v>
      </c>
      <c r="W2467" s="55" t="s">
        <v>1644</v>
      </c>
      <c r="X2467" s="56"/>
      <c r="Y2467" s="55" t="s">
        <v>1644</v>
      </c>
      <c r="Z2467" s="56"/>
      <c r="AA2467" s="55" t="s">
        <v>1644</v>
      </c>
      <c r="AB2467" s="59">
        <v>14740792</v>
      </c>
      <c r="AC2467" s="55" t="s">
        <v>1554</v>
      </c>
      <c r="AD2467" s="55" t="s">
        <v>1644</v>
      </c>
      <c r="AE2467" s="58">
        <v>0</v>
      </c>
      <c r="AF2467" s="55" t="s">
        <v>1644</v>
      </c>
      <c r="AG2467" s="55" t="s">
        <v>1644</v>
      </c>
      <c r="AH2467" s="55" t="s">
        <v>1644</v>
      </c>
      <c r="AI2467" s="55" t="s">
        <v>1644</v>
      </c>
      <c r="AJ2467" s="55" t="s">
        <v>1644</v>
      </c>
      <c r="AK2467" s="55" t="s">
        <v>1644</v>
      </c>
      <c r="AL2467" s="55" t="s">
        <v>1644</v>
      </c>
      <c r="AM2467" s="55" t="s">
        <v>3861</v>
      </c>
      <c r="AN2467" s="55" t="s">
        <v>1644</v>
      </c>
      <c r="AO2467" t="s">
        <v>3842</v>
      </c>
    </row>
    <row r="2468" spans="1:41" x14ac:dyDescent="0.25">
      <c r="A2468" s="56">
        <v>45838</v>
      </c>
      <c r="B2468" s="92" t="s">
        <v>3472</v>
      </c>
      <c r="C2468" s="55" t="s">
        <v>4356</v>
      </c>
      <c r="D2468" s="55" t="s">
        <v>3859</v>
      </c>
      <c r="E2468" s="55" t="s">
        <v>89</v>
      </c>
      <c r="F2468" s="55">
        <v>50900010</v>
      </c>
      <c r="G2468" s="55" t="s">
        <v>490</v>
      </c>
      <c r="H2468" s="55" t="s">
        <v>89</v>
      </c>
      <c r="I2468" s="57">
        <v>234.95</v>
      </c>
      <c r="J2468" s="57">
        <v>234.95</v>
      </c>
      <c r="K2468" s="55" t="s">
        <v>4354</v>
      </c>
      <c r="L2468" s="55" t="s">
        <v>1644</v>
      </c>
      <c r="M2468" s="55" t="s">
        <v>4356</v>
      </c>
      <c r="N2468" s="56">
        <v>45838</v>
      </c>
      <c r="O2468" s="55" t="s">
        <v>1644</v>
      </c>
      <c r="P2468" s="55" t="s">
        <v>4042</v>
      </c>
      <c r="Q2468" s="55" t="s">
        <v>4043</v>
      </c>
      <c r="R2468" s="55" t="s">
        <v>1644</v>
      </c>
      <c r="S2468" s="55" t="s">
        <v>1644</v>
      </c>
      <c r="T2468" s="55" t="s">
        <v>1644</v>
      </c>
      <c r="U2468" s="55" t="s">
        <v>4131</v>
      </c>
      <c r="V2468" s="55" t="s">
        <v>1881</v>
      </c>
      <c r="W2468" s="55" t="s">
        <v>1644</v>
      </c>
      <c r="X2468" s="56"/>
      <c r="Y2468" s="55" t="s">
        <v>1644</v>
      </c>
      <c r="Z2468" s="56"/>
      <c r="AA2468" s="55" t="s">
        <v>1644</v>
      </c>
      <c r="AB2468" s="59">
        <v>6358719</v>
      </c>
      <c r="AC2468" s="55" t="s">
        <v>1554</v>
      </c>
      <c r="AD2468" s="55" t="s">
        <v>1644</v>
      </c>
      <c r="AE2468" s="58">
        <v>0</v>
      </c>
      <c r="AF2468" s="55" t="s">
        <v>1644</v>
      </c>
      <c r="AG2468" s="55" t="s">
        <v>1644</v>
      </c>
      <c r="AH2468" s="55" t="s">
        <v>1644</v>
      </c>
      <c r="AI2468" s="55" t="s">
        <v>1644</v>
      </c>
      <c r="AJ2468" s="55" t="s">
        <v>1644</v>
      </c>
      <c r="AK2468" s="55" t="s">
        <v>1644</v>
      </c>
      <c r="AL2468" s="55" t="s">
        <v>1644</v>
      </c>
      <c r="AM2468" s="55" t="s">
        <v>3861</v>
      </c>
      <c r="AN2468" s="55" t="s">
        <v>1644</v>
      </c>
      <c r="AO2468" t="s">
        <v>4371</v>
      </c>
    </row>
    <row r="2469" spans="1:41" x14ac:dyDescent="0.25">
      <c r="A2469" s="56">
        <v>45838</v>
      </c>
      <c r="B2469" s="92" t="s">
        <v>3472</v>
      </c>
      <c r="C2469" s="55" t="s">
        <v>4356</v>
      </c>
      <c r="D2469" s="55" t="s">
        <v>3859</v>
      </c>
      <c r="E2469" s="55" t="s">
        <v>89</v>
      </c>
      <c r="F2469" s="55">
        <v>50900010</v>
      </c>
      <c r="G2469" s="55" t="s">
        <v>490</v>
      </c>
      <c r="H2469" s="55" t="s">
        <v>89</v>
      </c>
      <c r="I2469" s="57">
        <v>1.43</v>
      </c>
      <c r="J2469" s="57">
        <v>1.43</v>
      </c>
      <c r="K2469" s="55" t="s">
        <v>4354</v>
      </c>
      <c r="L2469" s="55" t="s">
        <v>1644</v>
      </c>
      <c r="M2469" s="55" t="s">
        <v>4356</v>
      </c>
      <c r="N2469" s="56">
        <v>45838</v>
      </c>
      <c r="O2469" s="55" t="s">
        <v>1644</v>
      </c>
      <c r="P2469" s="55" t="s">
        <v>329</v>
      </c>
      <c r="Q2469" s="55" t="s">
        <v>330</v>
      </c>
      <c r="R2469" s="55" t="s">
        <v>1644</v>
      </c>
      <c r="S2469" s="55" t="s">
        <v>1644</v>
      </c>
      <c r="T2469" s="55" t="s">
        <v>1644</v>
      </c>
      <c r="U2469" s="55" t="s">
        <v>4122</v>
      </c>
      <c r="V2469" s="55" t="s">
        <v>1718</v>
      </c>
      <c r="W2469" s="55" t="s">
        <v>1644</v>
      </c>
      <c r="X2469" s="56"/>
      <c r="Y2469" s="55" t="s">
        <v>1644</v>
      </c>
      <c r="Z2469" s="56"/>
      <c r="AA2469" s="55" t="s">
        <v>1644</v>
      </c>
      <c r="AB2469" s="59">
        <v>27909</v>
      </c>
      <c r="AC2469" s="55" t="s">
        <v>1554</v>
      </c>
      <c r="AD2469" s="55" t="s">
        <v>1644</v>
      </c>
      <c r="AE2469" s="58">
        <v>0</v>
      </c>
      <c r="AF2469" s="55" t="s">
        <v>1644</v>
      </c>
      <c r="AG2469" s="55" t="s">
        <v>1644</v>
      </c>
      <c r="AH2469" s="55" t="s">
        <v>1644</v>
      </c>
      <c r="AI2469" s="55" t="s">
        <v>1644</v>
      </c>
      <c r="AJ2469" s="55" t="s">
        <v>1644</v>
      </c>
      <c r="AK2469" s="55" t="s">
        <v>1644</v>
      </c>
      <c r="AL2469" s="55" t="s">
        <v>1644</v>
      </c>
      <c r="AM2469" s="55" t="s">
        <v>3861</v>
      </c>
      <c r="AN2469" s="55" t="s">
        <v>1644</v>
      </c>
      <c r="AO2469" t="s">
        <v>3842</v>
      </c>
    </row>
    <row r="2470" spans="1:41" x14ac:dyDescent="0.25">
      <c r="A2470" s="56">
        <v>45838</v>
      </c>
      <c r="B2470" s="92" t="s">
        <v>3472</v>
      </c>
      <c r="C2470" s="55" t="s">
        <v>4356</v>
      </c>
      <c r="D2470" s="55" t="s">
        <v>3859</v>
      </c>
      <c r="E2470" s="55" t="s">
        <v>89</v>
      </c>
      <c r="F2470" s="55">
        <v>50900010</v>
      </c>
      <c r="G2470" s="55" t="s">
        <v>490</v>
      </c>
      <c r="H2470" s="55" t="s">
        <v>89</v>
      </c>
      <c r="I2470" s="57">
        <v>85.61</v>
      </c>
      <c r="J2470" s="57">
        <v>85.61</v>
      </c>
      <c r="K2470" s="55" t="s">
        <v>4354</v>
      </c>
      <c r="L2470" s="55" t="s">
        <v>1644</v>
      </c>
      <c r="M2470" s="55" t="s">
        <v>4356</v>
      </c>
      <c r="N2470" s="56">
        <v>45838</v>
      </c>
      <c r="O2470" s="55" t="s">
        <v>1644</v>
      </c>
      <c r="P2470" s="55" t="s">
        <v>329</v>
      </c>
      <c r="Q2470" s="55" t="s">
        <v>330</v>
      </c>
      <c r="R2470" s="55" t="s">
        <v>1644</v>
      </c>
      <c r="S2470" s="55" t="s">
        <v>1644</v>
      </c>
      <c r="T2470" s="55" t="s">
        <v>1644</v>
      </c>
      <c r="U2470" s="55" t="s">
        <v>4123</v>
      </c>
      <c r="V2470" s="55" t="s">
        <v>1881</v>
      </c>
      <c r="W2470" s="55" t="s">
        <v>1644</v>
      </c>
      <c r="X2470" s="56"/>
      <c r="Y2470" s="55" t="s">
        <v>1644</v>
      </c>
      <c r="Z2470" s="56"/>
      <c r="AA2470" s="55" t="s">
        <v>1644</v>
      </c>
      <c r="AB2470" s="59">
        <v>1497340</v>
      </c>
      <c r="AC2470" s="55" t="s">
        <v>1554</v>
      </c>
      <c r="AD2470" s="55" t="s">
        <v>1644</v>
      </c>
      <c r="AE2470" s="58">
        <v>0</v>
      </c>
      <c r="AF2470" s="55" t="s">
        <v>1644</v>
      </c>
      <c r="AG2470" s="55" t="s">
        <v>1644</v>
      </c>
      <c r="AH2470" s="55" t="s">
        <v>1644</v>
      </c>
      <c r="AI2470" s="55" t="s">
        <v>1644</v>
      </c>
      <c r="AJ2470" s="55" t="s">
        <v>1644</v>
      </c>
      <c r="AK2470" s="55" t="s">
        <v>1644</v>
      </c>
      <c r="AL2470" s="55" t="s">
        <v>1644</v>
      </c>
      <c r="AM2470" s="55" t="s">
        <v>3861</v>
      </c>
      <c r="AN2470" s="55" t="s">
        <v>1644</v>
      </c>
      <c r="AO2470" t="s">
        <v>3842</v>
      </c>
    </row>
    <row r="2471" spans="1:41" x14ac:dyDescent="0.25">
      <c r="A2471" s="56">
        <v>45838</v>
      </c>
      <c r="B2471" s="92" t="s">
        <v>3472</v>
      </c>
      <c r="C2471" s="55" t="s">
        <v>4356</v>
      </c>
      <c r="D2471" s="55" t="s">
        <v>3859</v>
      </c>
      <c r="E2471" s="55" t="s">
        <v>89</v>
      </c>
      <c r="F2471" s="55">
        <v>50900010</v>
      </c>
      <c r="G2471" s="55" t="s">
        <v>490</v>
      </c>
      <c r="H2471" s="55" t="s">
        <v>89</v>
      </c>
      <c r="I2471" s="57">
        <v>36.01</v>
      </c>
      <c r="J2471" s="57">
        <v>36.01</v>
      </c>
      <c r="K2471" s="55" t="s">
        <v>4354</v>
      </c>
      <c r="L2471" s="55" t="s">
        <v>1644</v>
      </c>
      <c r="M2471" s="55" t="s">
        <v>4356</v>
      </c>
      <c r="N2471" s="56">
        <v>45838</v>
      </c>
      <c r="O2471" s="55" t="s">
        <v>1644</v>
      </c>
      <c r="P2471" s="55" t="s">
        <v>329</v>
      </c>
      <c r="Q2471" s="55" t="s">
        <v>330</v>
      </c>
      <c r="R2471" s="55" t="s">
        <v>1644</v>
      </c>
      <c r="S2471" s="55" t="s">
        <v>1644</v>
      </c>
      <c r="T2471" s="55" t="s">
        <v>1644</v>
      </c>
      <c r="U2471" s="55" t="s">
        <v>4161</v>
      </c>
      <c r="V2471" s="55" t="s">
        <v>1881</v>
      </c>
      <c r="W2471" s="55" t="s">
        <v>1644</v>
      </c>
      <c r="X2471" s="56"/>
      <c r="Y2471" s="55" t="s">
        <v>1644</v>
      </c>
      <c r="Z2471" s="56"/>
      <c r="AA2471" s="55" t="s">
        <v>1644</v>
      </c>
      <c r="AB2471" s="59">
        <v>622078</v>
      </c>
      <c r="AC2471" s="55" t="s">
        <v>1554</v>
      </c>
      <c r="AD2471" s="55" t="s">
        <v>1644</v>
      </c>
      <c r="AE2471" s="58">
        <v>0</v>
      </c>
      <c r="AF2471" s="55" t="s">
        <v>1644</v>
      </c>
      <c r="AG2471" s="55" t="s">
        <v>1644</v>
      </c>
      <c r="AH2471" s="55" t="s">
        <v>1644</v>
      </c>
      <c r="AI2471" s="55" t="s">
        <v>1644</v>
      </c>
      <c r="AJ2471" s="55" t="s">
        <v>1644</v>
      </c>
      <c r="AK2471" s="55" t="s">
        <v>1644</v>
      </c>
      <c r="AL2471" s="55" t="s">
        <v>1644</v>
      </c>
      <c r="AM2471" s="55" t="s">
        <v>3861</v>
      </c>
      <c r="AN2471" s="55" t="s">
        <v>1644</v>
      </c>
      <c r="AO2471" t="s">
        <v>3842</v>
      </c>
    </row>
    <row r="2472" spans="1:41" x14ac:dyDescent="0.25">
      <c r="A2472" s="56">
        <v>45838</v>
      </c>
      <c r="B2472" s="92" t="s">
        <v>3472</v>
      </c>
      <c r="C2472" s="55" t="s">
        <v>4356</v>
      </c>
      <c r="D2472" s="55" t="s">
        <v>3859</v>
      </c>
      <c r="E2472" s="55" t="s">
        <v>89</v>
      </c>
      <c r="F2472" s="55">
        <v>50900010</v>
      </c>
      <c r="G2472" s="55" t="s">
        <v>490</v>
      </c>
      <c r="H2472" s="55" t="s">
        <v>89</v>
      </c>
      <c r="I2472" s="57">
        <v>242.08</v>
      </c>
      <c r="J2472" s="57">
        <v>242.08</v>
      </c>
      <c r="K2472" s="55" t="s">
        <v>4354</v>
      </c>
      <c r="L2472" s="55" t="s">
        <v>1644</v>
      </c>
      <c r="M2472" s="55" t="s">
        <v>4356</v>
      </c>
      <c r="N2472" s="56">
        <v>45838</v>
      </c>
      <c r="O2472" s="55" t="s">
        <v>1644</v>
      </c>
      <c r="P2472" s="55" t="s">
        <v>329</v>
      </c>
      <c r="Q2472" s="55" t="s">
        <v>330</v>
      </c>
      <c r="R2472" s="55" t="s">
        <v>1644</v>
      </c>
      <c r="S2472" s="55" t="s">
        <v>1644</v>
      </c>
      <c r="T2472" s="55" t="s">
        <v>1644</v>
      </c>
      <c r="U2472" s="55" t="s">
        <v>4169</v>
      </c>
      <c r="V2472" s="55" t="s">
        <v>1881</v>
      </c>
      <c r="W2472" s="55" t="s">
        <v>1644</v>
      </c>
      <c r="X2472" s="56"/>
      <c r="Y2472" s="55" t="s">
        <v>1644</v>
      </c>
      <c r="Z2472" s="56"/>
      <c r="AA2472" s="55" t="s">
        <v>1644</v>
      </c>
      <c r="AB2472" s="59">
        <v>4400883</v>
      </c>
      <c r="AC2472" s="55" t="s">
        <v>1554</v>
      </c>
      <c r="AD2472" s="55" t="s">
        <v>1644</v>
      </c>
      <c r="AE2472" s="58">
        <v>0</v>
      </c>
      <c r="AF2472" s="55" t="s">
        <v>1644</v>
      </c>
      <c r="AG2472" s="55" t="s">
        <v>1644</v>
      </c>
      <c r="AH2472" s="55" t="s">
        <v>1644</v>
      </c>
      <c r="AI2472" s="55" t="s">
        <v>1644</v>
      </c>
      <c r="AJ2472" s="55" t="s">
        <v>1644</v>
      </c>
      <c r="AK2472" s="55" t="s">
        <v>1644</v>
      </c>
      <c r="AL2472" s="55" t="s">
        <v>1644</v>
      </c>
      <c r="AM2472" s="55" t="s">
        <v>3861</v>
      </c>
      <c r="AN2472" s="55" t="s">
        <v>1644</v>
      </c>
      <c r="AO2472" t="s">
        <v>3842</v>
      </c>
    </row>
    <row r="2473" spans="1:41" x14ac:dyDescent="0.25">
      <c r="A2473" s="56">
        <v>45838</v>
      </c>
      <c r="B2473" s="92" t="s">
        <v>3472</v>
      </c>
      <c r="C2473" s="55" t="s">
        <v>4356</v>
      </c>
      <c r="D2473" s="55" t="s">
        <v>3859</v>
      </c>
      <c r="E2473" s="55" t="s">
        <v>89</v>
      </c>
      <c r="F2473" s="55">
        <v>50900010</v>
      </c>
      <c r="G2473" s="55" t="s">
        <v>490</v>
      </c>
      <c r="H2473" s="55" t="s">
        <v>89</v>
      </c>
      <c r="I2473" s="57">
        <v>16.920000000000002</v>
      </c>
      <c r="J2473" s="57">
        <v>16.920000000000002</v>
      </c>
      <c r="K2473" s="55" t="s">
        <v>4354</v>
      </c>
      <c r="L2473" s="55" t="s">
        <v>1644</v>
      </c>
      <c r="M2473" s="55" t="s">
        <v>4356</v>
      </c>
      <c r="N2473" s="56">
        <v>45838</v>
      </c>
      <c r="O2473" s="55" t="s">
        <v>1644</v>
      </c>
      <c r="P2473" s="55" t="s">
        <v>329</v>
      </c>
      <c r="Q2473" s="55" t="s">
        <v>330</v>
      </c>
      <c r="R2473" s="55" t="s">
        <v>1644</v>
      </c>
      <c r="S2473" s="55" t="s">
        <v>1644</v>
      </c>
      <c r="T2473" s="55" t="s">
        <v>1644</v>
      </c>
      <c r="U2473" s="55" t="s">
        <v>4129</v>
      </c>
      <c r="V2473" s="55" t="s">
        <v>1718</v>
      </c>
      <c r="W2473" s="55" t="s">
        <v>1644</v>
      </c>
      <c r="X2473" s="56"/>
      <c r="Y2473" s="55" t="s">
        <v>1644</v>
      </c>
      <c r="Z2473" s="56"/>
      <c r="AA2473" s="55" t="s">
        <v>1644</v>
      </c>
      <c r="AB2473" s="59">
        <v>329330</v>
      </c>
      <c r="AC2473" s="55" t="s">
        <v>1554</v>
      </c>
      <c r="AD2473" s="55" t="s">
        <v>1644</v>
      </c>
      <c r="AE2473" s="58">
        <v>0</v>
      </c>
      <c r="AF2473" s="55" t="s">
        <v>1644</v>
      </c>
      <c r="AG2473" s="55" t="s">
        <v>1644</v>
      </c>
      <c r="AH2473" s="55" t="s">
        <v>1644</v>
      </c>
      <c r="AI2473" s="55" t="s">
        <v>1644</v>
      </c>
      <c r="AJ2473" s="55" t="s">
        <v>1644</v>
      </c>
      <c r="AK2473" s="55" t="s">
        <v>1644</v>
      </c>
      <c r="AL2473" s="55" t="s">
        <v>1644</v>
      </c>
      <c r="AM2473" s="55" t="s">
        <v>3861</v>
      </c>
      <c r="AN2473" s="55" t="s">
        <v>1644</v>
      </c>
      <c r="AO2473" t="s">
        <v>3842</v>
      </c>
    </row>
    <row r="2474" spans="1:41" x14ac:dyDescent="0.25">
      <c r="A2474" s="56">
        <v>45838</v>
      </c>
      <c r="B2474" s="92" t="s">
        <v>3472</v>
      </c>
      <c r="C2474" s="55" t="s">
        <v>4356</v>
      </c>
      <c r="D2474" s="55" t="s">
        <v>3859</v>
      </c>
      <c r="E2474" s="55" t="s">
        <v>89</v>
      </c>
      <c r="F2474" s="55">
        <v>50900010</v>
      </c>
      <c r="G2474" s="55" t="s">
        <v>490</v>
      </c>
      <c r="H2474" s="55" t="s">
        <v>89</v>
      </c>
      <c r="I2474" s="57">
        <v>7.0000000000000007E-2</v>
      </c>
      <c r="J2474" s="57">
        <v>7.0000000000000007E-2</v>
      </c>
      <c r="K2474" s="55" t="s">
        <v>4354</v>
      </c>
      <c r="L2474" s="55" t="s">
        <v>1644</v>
      </c>
      <c r="M2474" s="55" t="s">
        <v>4356</v>
      </c>
      <c r="N2474" s="56">
        <v>45838</v>
      </c>
      <c r="O2474" s="55" t="s">
        <v>1644</v>
      </c>
      <c r="P2474" s="55" t="s">
        <v>329</v>
      </c>
      <c r="Q2474" s="55" t="s">
        <v>330</v>
      </c>
      <c r="R2474" s="55" t="s">
        <v>1644</v>
      </c>
      <c r="S2474" s="55" t="s">
        <v>1644</v>
      </c>
      <c r="T2474" s="55" t="s">
        <v>1644</v>
      </c>
      <c r="U2474" s="55" t="s">
        <v>4147</v>
      </c>
      <c r="V2474" s="55" t="s">
        <v>1718</v>
      </c>
      <c r="W2474" s="55" t="s">
        <v>1644</v>
      </c>
      <c r="X2474" s="56"/>
      <c r="Y2474" s="55" t="s">
        <v>1644</v>
      </c>
      <c r="Z2474" s="56"/>
      <c r="AA2474" s="55" t="s">
        <v>1644</v>
      </c>
      <c r="AB2474" s="59">
        <v>1318</v>
      </c>
      <c r="AC2474" s="55" t="s">
        <v>1554</v>
      </c>
      <c r="AD2474" s="55" t="s">
        <v>1644</v>
      </c>
      <c r="AE2474" s="58">
        <v>0</v>
      </c>
      <c r="AF2474" s="55" t="s">
        <v>1644</v>
      </c>
      <c r="AG2474" s="55" t="s">
        <v>1644</v>
      </c>
      <c r="AH2474" s="55" t="s">
        <v>1644</v>
      </c>
      <c r="AI2474" s="55" t="s">
        <v>1644</v>
      </c>
      <c r="AJ2474" s="55" t="s">
        <v>1644</v>
      </c>
      <c r="AK2474" s="55" t="s">
        <v>1644</v>
      </c>
      <c r="AL2474" s="55" t="s">
        <v>1644</v>
      </c>
      <c r="AM2474" s="55" t="s">
        <v>3861</v>
      </c>
      <c r="AN2474" s="55" t="s">
        <v>1644</v>
      </c>
      <c r="AO2474" t="s">
        <v>3842</v>
      </c>
    </row>
    <row r="2475" spans="1:41" x14ac:dyDescent="0.25">
      <c r="A2475" s="56">
        <v>45838</v>
      </c>
      <c r="B2475" s="92" t="s">
        <v>3472</v>
      </c>
      <c r="C2475" s="55" t="s">
        <v>4356</v>
      </c>
      <c r="D2475" s="55" t="s">
        <v>3859</v>
      </c>
      <c r="E2475" s="55" t="s">
        <v>89</v>
      </c>
      <c r="F2475" s="55">
        <v>50900010</v>
      </c>
      <c r="G2475" s="55" t="s">
        <v>490</v>
      </c>
      <c r="H2475" s="55" t="s">
        <v>89</v>
      </c>
      <c r="I2475" s="57">
        <v>238.35</v>
      </c>
      <c r="J2475" s="57">
        <v>238.35</v>
      </c>
      <c r="K2475" s="55" t="s">
        <v>4354</v>
      </c>
      <c r="L2475" s="55" t="s">
        <v>1644</v>
      </c>
      <c r="M2475" s="55" t="s">
        <v>4356</v>
      </c>
      <c r="N2475" s="56">
        <v>45838</v>
      </c>
      <c r="O2475" s="55" t="s">
        <v>1644</v>
      </c>
      <c r="P2475" s="55" t="s">
        <v>4042</v>
      </c>
      <c r="Q2475" s="55" t="s">
        <v>4043</v>
      </c>
      <c r="R2475" s="55" t="s">
        <v>1644</v>
      </c>
      <c r="S2475" s="55" t="s">
        <v>1644</v>
      </c>
      <c r="T2475" s="55" t="s">
        <v>1644</v>
      </c>
      <c r="U2475" s="55" t="s">
        <v>4138</v>
      </c>
      <c r="V2475" s="55" t="s">
        <v>1881</v>
      </c>
      <c r="W2475" s="55" t="s">
        <v>1644</v>
      </c>
      <c r="X2475" s="56"/>
      <c r="Y2475" s="55" t="s">
        <v>1644</v>
      </c>
      <c r="Z2475" s="56"/>
      <c r="AA2475" s="55" t="s">
        <v>1644</v>
      </c>
      <c r="AB2475" s="59">
        <v>4618719</v>
      </c>
      <c r="AC2475" s="55" t="s">
        <v>1554</v>
      </c>
      <c r="AD2475" s="55" t="s">
        <v>1644</v>
      </c>
      <c r="AE2475" s="58">
        <v>0</v>
      </c>
      <c r="AF2475" s="55" t="s">
        <v>1644</v>
      </c>
      <c r="AG2475" s="55" t="s">
        <v>1644</v>
      </c>
      <c r="AH2475" s="55" t="s">
        <v>1644</v>
      </c>
      <c r="AI2475" s="55" t="s">
        <v>1644</v>
      </c>
      <c r="AJ2475" s="55" t="s">
        <v>1644</v>
      </c>
      <c r="AK2475" s="55" t="s">
        <v>1644</v>
      </c>
      <c r="AL2475" s="55" t="s">
        <v>1644</v>
      </c>
      <c r="AM2475" s="55" t="s">
        <v>3861</v>
      </c>
      <c r="AN2475" s="55" t="s">
        <v>1644</v>
      </c>
      <c r="AO2475" t="s">
        <v>4371</v>
      </c>
    </row>
    <row r="2476" spans="1:41" x14ac:dyDescent="0.25">
      <c r="A2476" s="56">
        <v>45838</v>
      </c>
      <c r="B2476" s="92" t="s">
        <v>3472</v>
      </c>
      <c r="C2476" s="55" t="s">
        <v>4356</v>
      </c>
      <c r="D2476" s="55" t="s">
        <v>3859</v>
      </c>
      <c r="E2476" s="55" t="s">
        <v>89</v>
      </c>
      <c r="F2476" s="55">
        <v>50900010</v>
      </c>
      <c r="G2476" s="55" t="s">
        <v>490</v>
      </c>
      <c r="H2476" s="55" t="s">
        <v>89</v>
      </c>
      <c r="I2476" s="57">
        <v>2.59</v>
      </c>
      <c r="J2476" s="57">
        <v>2.59</v>
      </c>
      <c r="K2476" s="55" t="s">
        <v>4354</v>
      </c>
      <c r="L2476" s="55" t="s">
        <v>1644</v>
      </c>
      <c r="M2476" s="55" t="s">
        <v>4356</v>
      </c>
      <c r="N2476" s="56">
        <v>45838</v>
      </c>
      <c r="O2476" s="55" t="s">
        <v>1644</v>
      </c>
      <c r="P2476" s="55" t="s">
        <v>329</v>
      </c>
      <c r="Q2476" s="55" t="s">
        <v>330</v>
      </c>
      <c r="R2476" s="55" t="s">
        <v>1644</v>
      </c>
      <c r="S2476" s="55" t="s">
        <v>1644</v>
      </c>
      <c r="T2476" s="55" t="s">
        <v>1644</v>
      </c>
      <c r="U2476" s="55" t="s">
        <v>4154</v>
      </c>
      <c r="V2476" s="55" t="s">
        <v>1881</v>
      </c>
      <c r="W2476" s="55" t="s">
        <v>1644</v>
      </c>
      <c r="X2476" s="56"/>
      <c r="Y2476" s="55" t="s">
        <v>1644</v>
      </c>
      <c r="Z2476" s="56"/>
      <c r="AA2476" s="55" t="s">
        <v>1644</v>
      </c>
      <c r="AB2476" s="59">
        <v>0</v>
      </c>
      <c r="AC2476" s="55" t="s">
        <v>1554</v>
      </c>
      <c r="AD2476" s="55" t="s">
        <v>1644</v>
      </c>
      <c r="AE2476" s="58">
        <v>0</v>
      </c>
      <c r="AF2476" s="55" t="s">
        <v>1644</v>
      </c>
      <c r="AG2476" s="55" t="s">
        <v>1644</v>
      </c>
      <c r="AH2476" s="55" t="s">
        <v>1644</v>
      </c>
      <c r="AI2476" s="55" t="s">
        <v>1644</v>
      </c>
      <c r="AJ2476" s="55" t="s">
        <v>1644</v>
      </c>
      <c r="AK2476" s="55" t="s">
        <v>1644</v>
      </c>
      <c r="AL2476" s="55" t="s">
        <v>1644</v>
      </c>
      <c r="AM2476" s="55" t="s">
        <v>3861</v>
      </c>
      <c r="AN2476" s="55" t="s">
        <v>1644</v>
      </c>
      <c r="AO2476" t="s">
        <v>3842</v>
      </c>
    </row>
    <row r="2477" spans="1:41" x14ac:dyDescent="0.25">
      <c r="A2477" s="56">
        <v>45838</v>
      </c>
      <c r="B2477" s="92" t="s">
        <v>3472</v>
      </c>
      <c r="C2477" s="55" t="s">
        <v>4356</v>
      </c>
      <c r="D2477" s="55" t="s">
        <v>3859</v>
      </c>
      <c r="E2477" s="55" t="s">
        <v>89</v>
      </c>
      <c r="F2477" s="55">
        <v>50900010</v>
      </c>
      <c r="G2477" s="55" t="s">
        <v>490</v>
      </c>
      <c r="H2477" s="55" t="s">
        <v>89</v>
      </c>
      <c r="I2477" s="57">
        <v>3.66</v>
      </c>
      <c r="J2477" s="57">
        <v>3.66</v>
      </c>
      <c r="K2477" s="55" t="s">
        <v>4354</v>
      </c>
      <c r="L2477" s="55" t="s">
        <v>1644</v>
      </c>
      <c r="M2477" s="55" t="s">
        <v>4356</v>
      </c>
      <c r="N2477" s="56">
        <v>45838</v>
      </c>
      <c r="O2477" s="55" t="s">
        <v>1644</v>
      </c>
      <c r="P2477" s="55" t="s">
        <v>329</v>
      </c>
      <c r="Q2477" s="55" t="s">
        <v>330</v>
      </c>
      <c r="R2477" s="55" t="s">
        <v>1644</v>
      </c>
      <c r="S2477" s="55" t="s">
        <v>1644</v>
      </c>
      <c r="T2477" s="55" t="s">
        <v>1644</v>
      </c>
      <c r="U2477" s="55" t="s">
        <v>4135</v>
      </c>
      <c r="V2477" s="55" t="s">
        <v>1718</v>
      </c>
      <c r="W2477" s="55" t="s">
        <v>1644</v>
      </c>
      <c r="X2477" s="56"/>
      <c r="Y2477" s="55" t="s">
        <v>1644</v>
      </c>
      <c r="Z2477" s="56"/>
      <c r="AA2477" s="55" t="s">
        <v>1644</v>
      </c>
      <c r="AB2477" s="59">
        <v>68971</v>
      </c>
      <c r="AC2477" s="55" t="s">
        <v>1554</v>
      </c>
      <c r="AD2477" s="55" t="s">
        <v>1644</v>
      </c>
      <c r="AE2477" s="58">
        <v>0</v>
      </c>
      <c r="AF2477" s="55" t="s">
        <v>1644</v>
      </c>
      <c r="AG2477" s="55" t="s">
        <v>1644</v>
      </c>
      <c r="AH2477" s="55" t="s">
        <v>1644</v>
      </c>
      <c r="AI2477" s="55" t="s">
        <v>1644</v>
      </c>
      <c r="AJ2477" s="55" t="s">
        <v>1644</v>
      </c>
      <c r="AK2477" s="55" t="s">
        <v>1644</v>
      </c>
      <c r="AL2477" s="55" t="s">
        <v>1644</v>
      </c>
      <c r="AM2477" s="55" t="s">
        <v>3861</v>
      </c>
      <c r="AN2477" s="55" t="s">
        <v>1644</v>
      </c>
      <c r="AO2477" t="s">
        <v>3842</v>
      </c>
    </row>
    <row r="2478" spans="1:41" x14ac:dyDescent="0.25">
      <c r="A2478" s="56">
        <v>45838</v>
      </c>
      <c r="B2478" s="92" t="s">
        <v>3472</v>
      </c>
      <c r="C2478" s="55" t="s">
        <v>4356</v>
      </c>
      <c r="D2478" s="55" t="s">
        <v>3859</v>
      </c>
      <c r="E2478" s="55" t="s">
        <v>89</v>
      </c>
      <c r="F2478" s="55">
        <v>50900010</v>
      </c>
      <c r="G2478" s="55" t="s">
        <v>490</v>
      </c>
      <c r="H2478" s="55" t="s">
        <v>89</v>
      </c>
      <c r="I2478" s="57">
        <v>4.3600000000000003</v>
      </c>
      <c r="J2478" s="57">
        <v>4.3600000000000003</v>
      </c>
      <c r="K2478" s="55" t="s">
        <v>4354</v>
      </c>
      <c r="L2478" s="55" t="s">
        <v>1644</v>
      </c>
      <c r="M2478" s="55" t="s">
        <v>4356</v>
      </c>
      <c r="N2478" s="56">
        <v>45838</v>
      </c>
      <c r="O2478" s="55" t="s">
        <v>1644</v>
      </c>
      <c r="P2478" s="55" t="s">
        <v>4042</v>
      </c>
      <c r="Q2478" s="55" t="s">
        <v>4043</v>
      </c>
      <c r="R2478" s="55" t="s">
        <v>1644</v>
      </c>
      <c r="S2478" s="55" t="s">
        <v>1644</v>
      </c>
      <c r="T2478" s="55" t="s">
        <v>1644</v>
      </c>
      <c r="U2478" s="55" t="s">
        <v>4131</v>
      </c>
      <c r="V2478" s="55" t="s">
        <v>1718</v>
      </c>
      <c r="W2478" s="55" t="s">
        <v>1644</v>
      </c>
      <c r="X2478" s="56"/>
      <c r="Y2478" s="55" t="s">
        <v>1644</v>
      </c>
      <c r="Z2478" s="56"/>
      <c r="AA2478" s="55" t="s">
        <v>1644</v>
      </c>
      <c r="AB2478" s="59">
        <v>84924</v>
      </c>
      <c r="AC2478" s="55" t="s">
        <v>1554</v>
      </c>
      <c r="AD2478" s="55" t="s">
        <v>1644</v>
      </c>
      <c r="AE2478" s="58">
        <v>0</v>
      </c>
      <c r="AF2478" s="55" t="s">
        <v>1644</v>
      </c>
      <c r="AG2478" s="55" t="s">
        <v>1644</v>
      </c>
      <c r="AH2478" s="55" t="s">
        <v>1644</v>
      </c>
      <c r="AI2478" s="55" t="s">
        <v>1644</v>
      </c>
      <c r="AJ2478" s="55" t="s">
        <v>1644</v>
      </c>
      <c r="AK2478" s="55" t="s">
        <v>1644</v>
      </c>
      <c r="AL2478" s="55" t="s">
        <v>1644</v>
      </c>
      <c r="AM2478" s="55" t="s">
        <v>3861</v>
      </c>
      <c r="AN2478" s="55" t="s">
        <v>1644</v>
      </c>
      <c r="AO2478" t="s">
        <v>4371</v>
      </c>
    </row>
    <row r="2479" spans="1:41" x14ac:dyDescent="0.25">
      <c r="A2479" s="56">
        <v>45838</v>
      </c>
      <c r="B2479" s="92" t="s">
        <v>3472</v>
      </c>
      <c r="C2479" s="55" t="s">
        <v>4356</v>
      </c>
      <c r="D2479" s="55" t="s">
        <v>3859</v>
      </c>
      <c r="E2479" s="55" t="s">
        <v>89</v>
      </c>
      <c r="F2479" s="55">
        <v>50900010</v>
      </c>
      <c r="G2479" s="55" t="s">
        <v>490</v>
      </c>
      <c r="H2479" s="55" t="s">
        <v>89</v>
      </c>
      <c r="I2479" s="57">
        <v>26.42</v>
      </c>
      <c r="J2479" s="57">
        <v>26.42</v>
      </c>
      <c r="K2479" s="55" t="s">
        <v>4354</v>
      </c>
      <c r="L2479" s="55" t="s">
        <v>1644</v>
      </c>
      <c r="M2479" s="55" t="s">
        <v>4356</v>
      </c>
      <c r="N2479" s="56">
        <v>45838</v>
      </c>
      <c r="O2479" s="55" t="s">
        <v>1644</v>
      </c>
      <c r="P2479" s="55" t="s">
        <v>4042</v>
      </c>
      <c r="Q2479" s="55" t="s">
        <v>4043</v>
      </c>
      <c r="R2479" s="55" t="s">
        <v>1644</v>
      </c>
      <c r="S2479" s="55" t="s">
        <v>1644</v>
      </c>
      <c r="T2479" s="55" t="s">
        <v>1644</v>
      </c>
      <c r="U2479" s="55" t="s">
        <v>4155</v>
      </c>
      <c r="V2479" s="55" t="s">
        <v>1718</v>
      </c>
      <c r="W2479" s="55" t="s">
        <v>1644</v>
      </c>
      <c r="X2479" s="56"/>
      <c r="Y2479" s="55" t="s">
        <v>1644</v>
      </c>
      <c r="Z2479" s="56"/>
      <c r="AA2479" s="55" t="s">
        <v>1644</v>
      </c>
      <c r="AB2479" s="59">
        <v>514386</v>
      </c>
      <c r="AC2479" s="55" t="s">
        <v>1554</v>
      </c>
      <c r="AD2479" s="55" t="s">
        <v>1644</v>
      </c>
      <c r="AE2479" s="58">
        <v>0</v>
      </c>
      <c r="AF2479" s="55" t="s">
        <v>1644</v>
      </c>
      <c r="AG2479" s="55" t="s">
        <v>1644</v>
      </c>
      <c r="AH2479" s="55" t="s">
        <v>1644</v>
      </c>
      <c r="AI2479" s="55" t="s">
        <v>1644</v>
      </c>
      <c r="AJ2479" s="55" t="s">
        <v>1644</v>
      </c>
      <c r="AK2479" s="55" t="s">
        <v>1644</v>
      </c>
      <c r="AL2479" s="55" t="s">
        <v>1644</v>
      </c>
      <c r="AM2479" s="55" t="s">
        <v>3861</v>
      </c>
      <c r="AN2479" s="55" t="s">
        <v>1644</v>
      </c>
      <c r="AO2479" t="s">
        <v>4371</v>
      </c>
    </row>
    <row r="2480" spans="1:41" x14ac:dyDescent="0.25">
      <c r="A2480" s="56">
        <v>45838</v>
      </c>
      <c r="B2480" s="92" t="s">
        <v>3472</v>
      </c>
      <c r="C2480" s="55" t="s">
        <v>4356</v>
      </c>
      <c r="D2480" s="55" t="s">
        <v>3859</v>
      </c>
      <c r="E2480" s="55" t="s">
        <v>89</v>
      </c>
      <c r="F2480" s="55">
        <v>50900010</v>
      </c>
      <c r="G2480" s="55" t="s">
        <v>490</v>
      </c>
      <c r="H2480" s="55" t="s">
        <v>89</v>
      </c>
      <c r="I2480" s="57">
        <v>539.82000000000005</v>
      </c>
      <c r="J2480" s="57">
        <v>539.82000000000005</v>
      </c>
      <c r="K2480" s="55" t="s">
        <v>4354</v>
      </c>
      <c r="L2480" s="55" t="s">
        <v>1644</v>
      </c>
      <c r="M2480" s="55" t="s">
        <v>4356</v>
      </c>
      <c r="N2480" s="56">
        <v>45838</v>
      </c>
      <c r="O2480" s="55" t="s">
        <v>1644</v>
      </c>
      <c r="P2480" s="55" t="s">
        <v>329</v>
      </c>
      <c r="Q2480" s="55" t="s">
        <v>330</v>
      </c>
      <c r="R2480" s="55" t="s">
        <v>1644</v>
      </c>
      <c r="S2480" s="55" t="s">
        <v>1644</v>
      </c>
      <c r="T2480" s="55" t="s">
        <v>1644</v>
      </c>
      <c r="U2480" s="55" t="s">
        <v>4180</v>
      </c>
      <c r="V2480" s="55" t="s">
        <v>1881</v>
      </c>
      <c r="W2480" s="55" t="s">
        <v>1644</v>
      </c>
      <c r="X2480" s="56"/>
      <c r="Y2480" s="55" t="s">
        <v>1644</v>
      </c>
      <c r="Z2480" s="56"/>
      <c r="AA2480" s="55" t="s">
        <v>1644</v>
      </c>
      <c r="AB2480" s="59">
        <v>9129209</v>
      </c>
      <c r="AC2480" s="55" t="s">
        <v>1554</v>
      </c>
      <c r="AD2480" s="55" t="s">
        <v>1644</v>
      </c>
      <c r="AE2480" s="58">
        <v>0</v>
      </c>
      <c r="AF2480" s="55" t="s">
        <v>1644</v>
      </c>
      <c r="AG2480" s="55" t="s">
        <v>1644</v>
      </c>
      <c r="AH2480" s="55" t="s">
        <v>1644</v>
      </c>
      <c r="AI2480" s="55" t="s">
        <v>1644</v>
      </c>
      <c r="AJ2480" s="55" t="s">
        <v>1644</v>
      </c>
      <c r="AK2480" s="55" t="s">
        <v>1644</v>
      </c>
      <c r="AL2480" s="55" t="s">
        <v>1644</v>
      </c>
      <c r="AM2480" s="55" t="s">
        <v>3861</v>
      </c>
      <c r="AN2480" s="55" t="s">
        <v>1644</v>
      </c>
      <c r="AO2480" t="s">
        <v>3842</v>
      </c>
    </row>
    <row r="2481" spans="1:41" x14ac:dyDescent="0.25">
      <c r="A2481" s="56">
        <v>45838</v>
      </c>
      <c r="B2481" s="92" t="s">
        <v>3472</v>
      </c>
      <c r="C2481" s="55" t="s">
        <v>4356</v>
      </c>
      <c r="D2481" s="55" t="s">
        <v>3859</v>
      </c>
      <c r="E2481" s="55" t="s">
        <v>89</v>
      </c>
      <c r="F2481" s="55">
        <v>50900010</v>
      </c>
      <c r="G2481" s="55" t="s">
        <v>490</v>
      </c>
      <c r="H2481" s="55" t="s">
        <v>89</v>
      </c>
      <c r="I2481" s="57">
        <v>159.41999999999999</v>
      </c>
      <c r="J2481" s="57">
        <v>159.41999999999999</v>
      </c>
      <c r="K2481" s="55" t="s">
        <v>4354</v>
      </c>
      <c r="L2481" s="55" t="s">
        <v>1644</v>
      </c>
      <c r="M2481" s="55" t="s">
        <v>4356</v>
      </c>
      <c r="N2481" s="56">
        <v>45838</v>
      </c>
      <c r="O2481" s="55" t="s">
        <v>1644</v>
      </c>
      <c r="P2481" s="55" t="s">
        <v>4042</v>
      </c>
      <c r="Q2481" s="55" t="s">
        <v>4043</v>
      </c>
      <c r="R2481" s="55" t="s">
        <v>1644</v>
      </c>
      <c r="S2481" s="55" t="s">
        <v>1644</v>
      </c>
      <c r="T2481" s="55" t="s">
        <v>1644</v>
      </c>
      <c r="U2481" s="55" t="s">
        <v>4132</v>
      </c>
      <c r="V2481" s="55" t="s">
        <v>1881</v>
      </c>
      <c r="W2481" s="55" t="s">
        <v>1644</v>
      </c>
      <c r="X2481" s="56"/>
      <c r="Y2481" s="55" t="s">
        <v>1644</v>
      </c>
      <c r="Z2481" s="56"/>
      <c r="AA2481" s="55" t="s">
        <v>1644</v>
      </c>
      <c r="AB2481" s="59">
        <v>3256439</v>
      </c>
      <c r="AC2481" s="55" t="s">
        <v>1554</v>
      </c>
      <c r="AD2481" s="55" t="s">
        <v>1644</v>
      </c>
      <c r="AE2481" s="58">
        <v>0</v>
      </c>
      <c r="AF2481" s="55" t="s">
        <v>1644</v>
      </c>
      <c r="AG2481" s="55" t="s">
        <v>1644</v>
      </c>
      <c r="AH2481" s="55" t="s">
        <v>1644</v>
      </c>
      <c r="AI2481" s="55" t="s">
        <v>1644</v>
      </c>
      <c r="AJ2481" s="55" t="s">
        <v>1644</v>
      </c>
      <c r="AK2481" s="55" t="s">
        <v>1644</v>
      </c>
      <c r="AL2481" s="55" t="s">
        <v>1644</v>
      </c>
      <c r="AM2481" s="55" t="s">
        <v>3861</v>
      </c>
      <c r="AN2481" s="55" t="s">
        <v>1644</v>
      </c>
      <c r="AO2481" t="s">
        <v>4371</v>
      </c>
    </row>
    <row r="2482" spans="1:41" x14ac:dyDescent="0.25">
      <c r="A2482" s="56">
        <v>45838</v>
      </c>
      <c r="B2482" s="92" t="s">
        <v>3472</v>
      </c>
      <c r="C2482" s="55" t="s">
        <v>4356</v>
      </c>
      <c r="D2482" s="55" t="s">
        <v>3859</v>
      </c>
      <c r="E2482" s="55" t="s">
        <v>89</v>
      </c>
      <c r="F2482" s="55">
        <v>50900010</v>
      </c>
      <c r="G2482" s="55" t="s">
        <v>490</v>
      </c>
      <c r="H2482" s="55" t="s">
        <v>89</v>
      </c>
      <c r="I2482" s="57">
        <v>197.73</v>
      </c>
      <c r="J2482" s="57">
        <v>197.73</v>
      </c>
      <c r="K2482" s="55" t="s">
        <v>4354</v>
      </c>
      <c r="L2482" s="55" t="s">
        <v>1644</v>
      </c>
      <c r="M2482" s="55" t="s">
        <v>4356</v>
      </c>
      <c r="N2482" s="56">
        <v>45838</v>
      </c>
      <c r="O2482" s="55" t="s">
        <v>1644</v>
      </c>
      <c r="P2482" s="55" t="s">
        <v>329</v>
      </c>
      <c r="Q2482" s="55" t="s">
        <v>330</v>
      </c>
      <c r="R2482" s="55" t="s">
        <v>1644</v>
      </c>
      <c r="S2482" s="55" t="s">
        <v>1644</v>
      </c>
      <c r="T2482" s="55" t="s">
        <v>1644</v>
      </c>
      <c r="U2482" s="55" t="s">
        <v>4135</v>
      </c>
      <c r="V2482" s="55" t="s">
        <v>1881</v>
      </c>
      <c r="W2482" s="55" t="s">
        <v>1644</v>
      </c>
      <c r="X2482" s="56"/>
      <c r="Y2482" s="55" t="s">
        <v>1644</v>
      </c>
      <c r="Z2482" s="56"/>
      <c r="AA2482" s="55" t="s">
        <v>1644</v>
      </c>
      <c r="AB2482" s="59">
        <v>10386819</v>
      </c>
      <c r="AC2482" s="55" t="s">
        <v>1554</v>
      </c>
      <c r="AD2482" s="55" t="s">
        <v>1644</v>
      </c>
      <c r="AE2482" s="58">
        <v>0</v>
      </c>
      <c r="AF2482" s="55" t="s">
        <v>1644</v>
      </c>
      <c r="AG2482" s="55" t="s">
        <v>1644</v>
      </c>
      <c r="AH2482" s="55" t="s">
        <v>1644</v>
      </c>
      <c r="AI2482" s="55" t="s">
        <v>1644</v>
      </c>
      <c r="AJ2482" s="55" t="s">
        <v>1644</v>
      </c>
      <c r="AK2482" s="55" t="s">
        <v>1644</v>
      </c>
      <c r="AL2482" s="55" t="s">
        <v>1644</v>
      </c>
      <c r="AM2482" s="55" t="s">
        <v>3861</v>
      </c>
      <c r="AN2482" s="55" t="s">
        <v>1644</v>
      </c>
      <c r="AO2482" t="s">
        <v>3842</v>
      </c>
    </row>
    <row r="2483" spans="1:41" x14ac:dyDescent="0.25">
      <c r="A2483" s="56">
        <v>45838</v>
      </c>
      <c r="B2483" s="92" t="s">
        <v>3472</v>
      </c>
      <c r="C2483" s="55" t="s">
        <v>4356</v>
      </c>
      <c r="D2483" s="55" t="s">
        <v>3859</v>
      </c>
      <c r="E2483" s="55" t="s">
        <v>89</v>
      </c>
      <c r="F2483" s="55">
        <v>50900010</v>
      </c>
      <c r="G2483" s="55" t="s">
        <v>490</v>
      </c>
      <c r="H2483" s="55" t="s">
        <v>89</v>
      </c>
      <c r="I2483" s="57">
        <v>0.89</v>
      </c>
      <c r="J2483" s="57">
        <v>0.89</v>
      </c>
      <c r="K2483" s="55" t="s">
        <v>4354</v>
      </c>
      <c r="L2483" s="55" t="s">
        <v>1644</v>
      </c>
      <c r="M2483" s="55" t="s">
        <v>4356</v>
      </c>
      <c r="N2483" s="56">
        <v>45838</v>
      </c>
      <c r="O2483" s="55" t="s">
        <v>1644</v>
      </c>
      <c r="P2483" s="55" t="s">
        <v>329</v>
      </c>
      <c r="Q2483" s="55" t="s">
        <v>330</v>
      </c>
      <c r="R2483" s="55" t="s">
        <v>1644</v>
      </c>
      <c r="S2483" s="55" t="s">
        <v>1644</v>
      </c>
      <c r="T2483" s="55" t="s">
        <v>1644</v>
      </c>
      <c r="U2483" s="55" t="s">
        <v>4149</v>
      </c>
      <c r="V2483" s="55" t="s">
        <v>1718</v>
      </c>
      <c r="W2483" s="55" t="s">
        <v>1644</v>
      </c>
      <c r="X2483" s="56"/>
      <c r="Y2483" s="55" t="s">
        <v>1644</v>
      </c>
      <c r="Z2483" s="56"/>
      <c r="AA2483" s="55" t="s">
        <v>1644</v>
      </c>
      <c r="AB2483" s="59">
        <v>16854</v>
      </c>
      <c r="AC2483" s="55" t="s">
        <v>1554</v>
      </c>
      <c r="AD2483" s="55" t="s">
        <v>1644</v>
      </c>
      <c r="AE2483" s="58">
        <v>0</v>
      </c>
      <c r="AF2483" s="55" t="s">
        <v>1644</v>
      </c>
      <c r="AG2483" s="55" t="s">
        <v>1644</v>
      </c>
      <c r="AH2483" s="55" t="s">
        <v>1644</v>
      </c>
      <c r="AI2483" s="55" t="s">
        <v>1644</v>
      </c>
      <c r="AJ2483" s="55" t="s">
        <v>1644</v>
      </c>
      <c r="AK2483" s="55" t="s">
        <v>1644</v>
      </c>
      <c r="AL2483" s="55" t="s">
        <v>1644</v>
      </c>
      <c r="AM2483" s="55" t="s">
        <v>3861</v>
      </c>
      <c r="AN2483" s="55" t="s">
        <v>1644</v>
      </c>
      <c r="AO2483" t="s">
        <v>3842</v>
      </c>
    </row>
    <row r="2484" spans="1:41" x14ac:dyDescent="0.25">
      <c r="A2484" s="56">
        <v>45838</v>
      </c>
      <c r="B2484" s="92" t="s">
        <v>3472</v>
      </c>
      <c r="C2484" s="55" t="s">
        <v>4357</v>
      </c>
      <c r="D2484" s="55" t="s">
        <v>3859</v>
      </c>
      <c r="E2484" s="55" t="s">
        <v>89</v>
      </c>
      <c r="F2484" s="55">
        <v>50900020</v>
      </c>
      <c r="G2484" s="55" t="s">
        <v>492</v>
      </c>
      <c r="H2484" s="55" t="s">
        <v>89</v>
      </c>
      <c r="I2484" s="57">
        <v>493.22</v>
      </c>
      <c r="J2484" s="57">
        <v>493.22</v>
      </c>
      <c r="K2484" s="55" t="s">
        <v>4354</v>
      </c>
      <c r="L2484" s="55" t="s">
        <v>1644</v>
      </c>
      <c r="M2484" s="55" t="s">
        <v>4357</v>
      </c>
      <c r="N2484" s="56">
        <v>45838</v>
      </c>
      <c r="O2484" s="55" t="s">
        <v>1644</v>
      </c>
      <c r="P2484" s="55" t="s">
        <v>329</v>
      </c>
      <c r="Q2484" s="55" t="s">
        <v>330</v>
      </c>
      <c r="R2484" s="55" t="s">
        <v>1644</v>
      </c>
      <c r="S2484" s="55" t="s">
        <v>1644</v>
      </c>
      <c r="T2484" s="55" t="s">
        <v>1644</v>
      </c>
      <c r="U2484" s="55" t="s">
        <v>4244</v>
      </c>
      <c r="V2484" s="55" t="s">
        <v>1881</v>
      </c>
      <c r="W2484" s="55" t="s">
        <v>1644</v>
      </c>
      <c r="X2484" s="56"/>
      <c r="Y2484" s="55" t="s">
        <v>1644</v>
      </c>
      <c r="Z2484" s="56"/>
      <c r="AA2484" s="55" t="s">
        <v>1644</v>
      </c>
      <c r="AB2484" s="59">
        <v>7642304</v>
      </c>
      <c r="AC2484" s="55" t="s">
        <v>1554</v>
      </c>
      <c r="AD2484" s="55" t="s">
        <v>1644</v>
      </c>
      <c r="AE2484" s="58">
        <v>0</v>
      </c>
      <c r="AF2484" s="55" t="s">
        <v>1644</v>
      </c>
      <c r="AG2484" s="55" t="s">
        <v>1644</v>
      </c>
      <c r="AH2484" s="55" t="s">
        <v>1644</v>
      </c>
      <c r="AI2484" s="55" t="s">
        <v>1644</v>
      </c>
      <c r="AJ2484" s="55" t="s">
        <v>1644</v>
      </c>
      <c r="AK2484" s="55" t="s">
        <v>1644</v>
      </c>
      <c r="AL2484" s="55" t="s">
        <v>1644</v>
      </c>
      <c r="AM2484" s="55" t="s">
        <v>3861</v>
      </c>
      <c r="AN2484" s="55" t="s">
        <v>1644</v>
      </c>
      <c r="AO2484" t="s">
        <v>3842</v>
      </c>
    </row>
    <row r="2485" spans="1:41" x14ac:dyDescent="0.25">
      <c r="A2485" s="56">
        <v>45838</v>
      </c>
      <c r="B2485" s="92" t="s">
        <v>3472</v>
      </c>
      <c r="C2485" s="55" t="s">
        <v>4357</v>
      </c>
      <c r="D2485" s="55" t="s">
        <v>3859</v>
      </c>
      <c r="E2485" s="55" t="s">
        <v>89</v>
      </c>
      <c r="F2485" s="55">
        <v>50900020</v>
      </c>
      <c r="G2485" s="55" t="s">
        <v>492</v>
      </c>
      <c r="H2485" s="55" t="s">
        <v>89</v>
      </c>
      <c r="I2485" s="57">
        <v>1326.43</v>
      </c>
      <c r="J2485" s="57">
        <v>1326.43</v>
      </c>
      <c r="K2485" s="55" t="s">
        <v>4354</v>
      </c>
      <c r="L2485" s="55" t="s">
        <v>1644</v>
      </c>
      <c r="M2485" s="55" t="s">
        <v>4357</v>
      </c>
      <c r="N2485" s="56">
        <v>45838</v>
      </c>
      <c r="O2485" s="55" t="s">
        <v>1644</v>
      </c>
      <c r="P2485" s="55" t="s">
        <v>329</v>
      </c>
      <c r="Q2485" s="55" t="s">
        <v>330</v>
      </c>
      <c r="R2485" s="55" t="s">
        <v>1644</v>
      </c>
      <c r="S2485" s="55" t="s">
        <v>1644</v>
      </c>
      <c r="T2485" s="55" t="s">
        <v>1644</v>
      </c>
      <c r="U2485" s="55" t="s">
        <v>4239</v>
      </c>
      <c r="V2485" s="55" t="s">
        <v>1881</v>
      </c>
      <c r="W2485" s="55" t="s">
        <v>1644</v>
      </c>
      <c r="X2485" s="56"/>
      <c r="Y2485" s="55" t="s">
        <v>1644</v>
      </c>
      <c r="Z2485" s="56"/>
      <c r="AA2485" s="55" t="s">
        <v>1644</v>
      </c>
      <c r="AB2485" s="59">
        <v>20947265</v>
      </c>
      <c r="AC2485" s="55" t="s">
        <v>1554</v>
      </c>
      <c r="AD2485" s="55" t="s">
        <v>1644</v>
      </c>
      <c r="AE2485" s="58">
        <v>0</v>
      </c>
      <c r="AF2485" s="55" t="s">
        <v>1644</v>
      </c>
      <c r="AG2485" s="55" t="s">
        <v>1644</v>
      </c>
      <c r="AH2485" s="55" t="s">
        <v>1644</v>
      </c>
      <c r="AI2485" s="55" t="s">
        <v>1644</v>
      </c>
      <c r="AJ2485" s="55" t="s">
        <v>1644</v>
      </c>
      <c r="AK2485" s="55" t="s">
        <v>1644</v>
      </c>
      <c r="AL2485" s="55" t="s">
        <v>1644</v>
      </c>
      <c r="AM2485" s="55" t="s">
        <v>3861</v>
      </c>
      <c r="AN2485" s="55" t="s">
        <v>1644</v>
      </c>
      <c r="AO2485" t="s">
        <v>3842</v>
      </c>
    </row>
    <row r="2486" spans="1:41" x14ac:dyDescent="0.25">
      <c r="A2486" s="56">
        <v>45838</v>
      </c>
      <c r="B2486" s="92" t="s">
        <v>3472</v>
      </c>
      <c r="C2486" s="55" t="s">
        <v>4357</v>
      </c>
      <c r="D2486" s="55" t="s">
        <v>3859</v>
      </c>
      <c r="E2486" s="55" t="s">
        <v>89</v>
      </c>
      <c r="F2486" s="55">
        <v>50900020</v>
      </c>
      <c r="G2486" s="55" t="s">
        <v>492</v>
      </c>
      <c r="H2486" s="55" t="s">
        <v>89</v>
      </c>
      <c r="I2486" s="57">
        <v>478.54</v>
      </c>
      <c r="J2486" s="57">
        <v>478.54</v>
      </c>
      <c r="K2486" s="55" t="s">
        <v>4354</v>
      </c>
      <c r="L2486" s="55" t="s">
        <v>1644</v>
      </c>
      <c r="M2486" s="55" t="s">
        <v>4357</v>
      </c>
      <c r="N2486" s="56">
        <v>45838</v>
      </c>
      <c r="O2486" s="55" t="s">
        <v>1644</v>
      </c>
      <c r="P2486" s="55" t="s">
        <v>329</v>
      </c>
      <c r="Q2486" s="55" t="s">
        <v>330</v>
      </c>
      <c r="R2486" s="55" t="s">
        <v>1644</v>
      </c>
      <c r="S2486" s="55" t="s">
        <v>1644</v>
      </c>
      <c r="T2486" s="55" t="s">
        <v>1644</v>
      </c>
      <c r="U2486" s="55" t="s">
        <v>4246</v>
      </c>
      <c r="V2486" s="55" t="s">
        <v>1881</v>
      </c>
      <c r="W2486" s="55" t="s">
        <v>1644</v>
      </c>
      <c r="X2486" s="56"/>
      <c r="Y2486" s="55" t="s">
        <v>1644</v>
      </c>
      <c r="Z2486" s="56"/>
      <c r="AA2486" s="55" t="s">
        <v>1644</v>
      </c>
      <c r="AB2486" s="59">
        <v>7414818</v>
      </c>
      <c r="AC2486" s="55" t="s">
        <v>1554</v>
      </c>
      <c r="AD2486" s="55" t="s">
        <v>1644</v>
      </c>
      <c r="AE2486" s="58">
        <v>0</v>
      </c>
      <c r="AF2486" s="55" t="s">
        <v>1644</v>
      </c>
      <c r="AG2486" s="55" t="s">
        <v>1644</v>
      </c>
      <c r="AH2486" s="55" t="s">
        <v>1644</v>
      </c>
      <c r="AI2486" s="55" t="s">
        <v>1644</v>
      </c>
      <c r="AJ2486" s="55" t="s">
        <v>1644</v>
      </c>
      <c r="AK2486" s="55" t="s">
        <v>1644</v>
      </c>
      <c r="AL2486" s="55" t="s">
        <v>1644</v>
      </c>
      <c r="AM2486" s="55" t="s">
        <v>3861</v>
      </c>
      <c r="AN2486" s="55" t="s">
        <v>1644</v>
      </c>
      <c r="AO2486" t="s">
        <v>3842</v>
      </c>
    </row>
    <row r="2487" spans="1:41" x14ac:dyDescent="0.25">
      <c r="A2487" s="56">
        <v>45838</v>
      </c>
      <c r="B2487" s="92" t="s">
        <v>3472</v>
      </c>
      <c r="C2487" s="55" t="s">
        <v>4357</v>
      </c>
      <c r="D2487" s="55" t="s">
        <v>3859</v>
      </c>
      <c r="E2487" s="55" t="s">
        <v>89</v>
      </c>
      <c r="F2487" s="55">
        <v>50900020</v>
      </c>
      <c r="G2487" s="55" t="s">
        <v>492</v>
      </c>
      <c r="H2487" s="55" t="s">
        <v>89</v>
      </c>
      <c r="I2487" s="57">
        <v>925.16</v>
      </c>
      <c r="J2487" s="57">
        <v>925.16</v>
      </c>
      <c r="K2487" s="55" t="s">
        <v>4354</v>
      </c>
      <c r="L2487" s="55" t="s">
        <v>1644</v>
      </c>
      <c r="M2487" s="55" t="s">
        <v>4357</v>
      </c>
      <c r="N2487" s="56">
        <v>45838</v>
      </c>
      <c r="O2487" s="55" t="s">
        <v>1644</v>
      </c>
      <c r="P2487" s="55" t="s">
        <v>329</v>
      </c>
      <c r="Q2487" s="55" t="s">
        <v>330</v>
      </c>
      <c r="R2487" s="55" t="s">
        <v>1644</v>
      </c>
      <c r="S2487" s="55" t="s">
        <v>1644</v>
      </c>
      <c r="T2487" s="55" t="s">
        <v>1644</v>
      </c>
      <c r="U2487" s="55" t="s">
        <v>4240</v>
      </c>
      <c r="V2487" s="55" t="s">
        <v>1881</v>
      </c>
      <c r="W2487" s="55" t="s">
        <v>1644</v>
      </c>
      <c r="X2487" s="56"/>
      <c r="Y2487" s="55" t="s">
        <v>1644</v>
      </c>
      <c r="Z2487" s="56"/>
      <c r="AA2487" s="55" t="s">
        <v>1644</v>
      </c>
      <c r="AB2487" s="59">
        <v>14422768</v>
      </c>
      <c r="AC2487" s="55" t="s">
        <v>1554</v>
      </c>
      <c r="AD2487" s="55" t="s">
        <v>1644</v>
      </c>
      <c r="AE2487" s="58">
        <v>0</v>
      </c>
      <c r="AF2487" s="55" t="s">
        <v>1644</v>
      </c>
      <c r="AG2487" s="55" t="s">
        <v>1644</v>
      </c>
      <c r="AH2487" s="55" t="s">
        <v>1644</v>
      </c>
      <c r="AI2487" s="55" t="s">
        <v>1644</v>
      </c>
      <c r="AJ2487" s="55" t="s">
        <v>1644</v>
      </c>
      <c r="AK2487" s="55" t="s">
        <v>1644</v>
      </c>
      <c r="AL2487" s="55" t="s">
        <v>1644</v>
      </c>
      <c r="AM2487" s="55" t="s">
        <v>3861</v>
      </c>
      <c r="AN2487" s="55" t="s">
        <v>1644</v>
      </c>
      <c r="AO2487" t="s">
        <v>3842</v>
      </c>
    </row>
    <row r="2488" spans="1:41" x14ac:dyDescent="0.25">
      <c r="A2488" s="56">
        <v>45838</v>
      </c>
      <c r="B2488" s="92" t="s">
        <v>3472</v>
      </c>
      <c r="C2488" s="55" t="s">
        <v>4357</v>
      </c>
      <c r="D2488" s="55" t="s">
        <v>3859</v>
      </c>
      <c r="E2488" s="55" t="s">
        <v>89</v>
      </c>
      <c r="F2488" s="55">
        <v>50900020</v>
      </c>
      <c r="G2488" s="55" t="s">
        <v>492</v>
      </c>
      <c r="H2488" s="55" t="s">
        <v>89</v>
      </c>
      <c r="I2488" s="57">
        <v>1497.83</v>
      </c>
      <c r="J2488" s="57">
        <v>1497.83</v>
      </c>
      <c r="K2488" s="55" t="s">
        <v>4354</v>
      </c>
      <c r="L2488" s="55" t="s">
        <v>1644</v>
      </c>
      <c r="M2488" s="55" t="s">
        <v>4357</v>
      </c>
      <c r="N2488" s="56">
        <v>45838</v>
      </c>
      <c r="O2488" s="55" t="s">
        <v>1644</v>
      </c>
      <c r="P2488" s="55" t="s">
        <v>329</v>
      </c>
      <c r="Q2488" s="55" t="s">
        <v>330</v>
      </c>
      <c r="R2488" s="55" t="s">
        <v>1644</v>
      </c>
      <c r="S2488" s="55" t="s">
        <v>1644</v>
      </c>
      <c r="T2488" s="55" t="s">
        <v>1644</v>
      </c>
      <c r="U2488" s="55" t="s">
        <v>4241</v>
      </c>
      <c r="V2488" s="55" t="s">
        <v>1881</v>
      </c>
      <c r="W2488" s="55" t="s">
        <v>1644</v>
      </c>
      <c r="X2488" s="56"/>
      <c r="Y2488" s="55" t="s">
        <v>1644</v>
      </c>
      <c r="Z2488" s="56"/>
      <c r="AA2488" s="55" t="s">
        <v>1644</v>
      </c>
      <c r="AB2488" s="59">
        <v>23208215</v>
      </c>
      <c r="AC2488" s="55" t="s">
        <v>1554</v>
      </c>
      <c r="AD2488" s="55" t="s">
        <v>1644</v>
      </c>
      <c r="AE2488" s="58">
        <v>0</v>
      </c>
      <c r="AF2488" s="55" t="s">
        <v>1644</v>
      </c>
      <c r="AG2488" s="55" t="s">
        <v>1644</v>
      </c>
      <c r="AH2488" s="55" t="s">
        <v>1644</v>
      </c>
      <c r="AI2488" s="55" t="s">
        <v>1644</v>
      </c>
      <c r="AJ2488" s="55" t="s">
        <v>1644</v>
      </c>
      <c r="AK2488" s="55" t="s">
        <v>1644</v>
      </c>
      <c r="AL2488" s="55" t="s">
        <v>1644</v>
      </c>
      <c r="AM2488" s="55" t="s">
        <v>3861</v>
      </c>
      <c r="AN2488" s="55" t="s">
        <v>1644</v>
      </c>
      <c r="AO2488" t="s">
        <v>3842</v>
      </c>
    </row>
    <row r="2489" spans="1:41" x14ac:dyDescent="0.25">
      <c r="A2489" s="56">
        <v>45838</v>
      </c>
      <c r="B2489" s="92" t="s">
        <v>3472</v>
      </c>
      <c r="C2489" s="55" t="s">
        <v>4357</v>
      </c>
      <c r="D2489" s="55" t="s">
        <v>3859</v>
      </c>
      <c r="E2489" s="55" t="s">
        <v>89</v>
      </c>
      <c r="F2489" s="55">
        <v>50900020</v>
      </c>
      <c r="G2489" s="55" t="s">
        <v>492</v>
      </c>
      <c r="H2489" s="55" t="s">
        <v>89</v>
      </c>
      <c r="I2489" s="57">
        <v>1425.88</v>
      </c>
      <c r="J2489" s="57">
        <v>1425.88</v>
      </c>
      <c r="K2489" s="55" t="s">
        <v>4354</v>
      </c>
      <c r="L2489" s="55" t="s">
        <v>1644</v>
      </c>
      <c r="M2489" s="55" t="s">
        <v>4357</v>
      </c>
      <c r="N2489" s="56">
        <v>45838</v>
      </c>
      <c r="O2489" s="55" t="s">
        <v>1644</v>
      </c>
      <c r="P2489" s="55" t="s">
        <v>329</v>
      </c>
      <c r="Q2489" s="55" t="s">
        <v>330</v>
      </c>
      <c r="R2489" s="55" t="s">
        <v>1644</v>
      </c>
      <c r="S2489" s="55" t="s">
        <v>1644</v>
      </c>
      <c r="T2489" s="55" t="s">
        <v>1644</v>
      </c>
      <c r="U2489" s="55" t="s">
        <v>4245</v>
      </c>
      <c r="V2489" s="55" t="s">
        <v>1881</v>
      </c>
      <c r="W2489" s="55" t="s">
        <v>1644</v>
      </c>
      <c r="X2489" s="56"/>
      <c r="Y2489" s="55" t="s">
        <v>1644</v>
      </c>
      <c r="Z2489" s="56"/>
      <c r="AA2489" s="55" t="s">
        <v>1644</v>
      </c>
      <c r="AB2489" s="59">
        <v>22093379</v>
      </c>
      <c r="AC2489" s="55" t="s">
        <v>1554</v>
      </c>
      <c r="AD2489" s="55" t="s">
        <v>1644</v>
      </c>
      <c r="AE2489" s="58">
        <v>0</v>
      </c>
      <c r="AF2489" s="55" t="s">
        <v>1644</v>
      </c>
      <c r="AG2489" s="55" t="s">
        <v>1644</v>
      </c>
      <c r="AH2489" s="55" t="s">
        <v>1644</v>
      </c>
      <c r="AI2489" s="55" t="s">
        <v>1644</v>
      </c>
      <c r="AJ2489" s="55" t="s">
        <v>1644</v>
      </c>
      <c r="AK2489" s="55" t="s">
        <v>1644</v>
      </c>
      <c r="AL2489" s="55" t="s">
        <v>1644</v>
      </c>
      <c r="AM2489" s="55" t="s">
        <v>3861</v>
      </c>
      <c r="AN2489" s="55" t="s">
        <v>1644</v>
      </c>
      <c r="AO2489" t="s">
        <v>3842</v>
      </c>
    </row>
    <row r="2490" spans="1:41" x14ac:dyDescent="0.25">
      <c r="A2490" s="56">
        <v>45838</v>
      </c>
      <c r="B2490" s="92" t="s">
        <v>3472</v>
      </c>
      <c r="C2490" s="55" t="s">
        <v>4357</v>
      </c>
      <c r="D2490" s="55" t="s">
        <v>3859</v>
      </c>
      <c r="E2490" s="55" t="s">
        <v>89</v>
      </c>
      <c r="F2490" s="55">
        <v>50900020</v>
      </c>
      <c r="G2490" s="55" t="s">
        <v>492</v>
      </c>
      <c r="H2490" s="55" t="s">
        <v>89</v>
      </c>
      <c r="I2490" s="57">
        <v>3470.74</v>
      </c>
      <c r="J2490" s="57">
        <v>3470.74</v>
      </c>
      <c r="K2490" s="55" t="s">
        <v>4354</v>
      </c>
      <c r="L2490" s="55" t="s">
        <v>1644</v>
      </c>
      <c r="M2490" s="55" t="s">
        <v>4357</v>
      </c>
      <c r="N2490" s="56">
        <v>45838</v>
      </c>
      <c r="O2490" s="55" t="s">
        <v>1644</v>
      </c>
      <c r="P2490" s="55" t="s">
        <v>329</v>
      </c>
      <c r="Q2490" s="55" t="s">
        <v>330</v>
      </c>
      <c r="R2490" s="55" t="s">
        <v>1644</v>
      </c>
      <c r="S2490" s="55" t="s">
        <v>1644</v>
      </c>
      <c r="T2490" s="55" t="s">
        <v>1644</v>
      </c>
      <c r="U2490" s="55" t="s">
        <v>4243</v>
      </c>
      <c r="V2490" s="55" t="s">
        <v>1881</v>
      </c>
      <c r="W2490" s="55" t="s">
        <v>1644</v>
      </c>
      <c r="X2490" s="56"/>
      <c r="Y2490" s="55" t="s">
        <v>1644</v>
      </c>
      <c r="Z2490" s="56"/>
      <c r="AA2490" s="55" t="s">
        <v>1644</v>
      </c>
      <c r="AB2490" s="59">
        <v>53777721</v>
      </c>
      <c r="AC2490" s="55" t="s">
        <v>1554</v>
      </c>
      <c r="AD2490" s="55" t="s">
        <v>1644</v>
      </c>
      <c r="AE2490" s="58">
        <v>0</v>
      </c>
      <c r="AF2490" s="55" t="s">
        <v>1644</v>
      </c>
      <c r="AG2490" s="55" t="s">
        <v>1644</v>
      </c>
      <c r="AH2490" s="55" t="s">
        <v>1644</v>
      </c>
      <c r="AI2490" s="55" t="s">
        <v>1644</v>
      </c>
      <c r="AJ2490" s="55" t="s">
        <v>1644</v>
      </c>
      <c r="AK2490" s="55" t="s">
        <v>1644</v>
      </c>
      <c r="AL2490" s="55" t="s">
        <v>1644</v>
      </c>
      <c r="AM2490" s="55" t="s">
        <v>3861</v>
      </c>
      <c r="AN2490" s="55" t="s">
        <v>1644</v>
      </c>
      <c r="AO2490" t="s">
        <v>3842</v>
      </c>
    </row>
    <row r="2491" spans="1:41" x14ac:dyDescent="0.25">
      <c r="A2491" s="56">
        <v>45838</v>
      </c>
      <c r="B2491" s="92" t="s">
        <v>3472</v>
      </c>
      <c r="C2491" s="55" t="s">
        <v>4357</v>
      </c>
      <c r="D2491" s="55" t="s">
        <v>3859</v>
      </c>
      <c r="E2491" s="55" t="s">
        <v>89</v>
      </c>
      <c r="F2491" s="55">
        <v>50900020</v>
      </c>
      <c r="G2491" s="55" t="s">
        <v>492</v>
      </c>
      <c r="H2491" s="55" t="s">
        <v>89</v>
      </c>
      <c r="I2491" s="57">
        <v>3470.74</v>
      </c>
      <c r="J2491" s="57">
        <v>3470.74</v>
      </c>
      <c r="K2491" s="55" t="s">
        <v>4354</v>
      </c>
      <c r="L2491" s="55" t="s">
        <v>1644</v>
      </c>
      <c r="M2491" s="55" t="s">
        <v>4357</v>
      </c>
      <c r="N2491" s="56">
        <v>45838</v>
      </c>
      <c r="O2491" s="55" t="s">
        <v>1644</v>
      </c>
      <c r="P2491" s="55" t="s">
        <v>329</v>
      </c>
      <c r="Q2491" s="55" t="s">
        <v>330</v>
      </c>
      <c r="R2491" s="55" t="s">
        <v>1644</v>
      </c>
      <c r="S2491" s="55" t="s">
        <v>1644</v>
      </c>
      <c r="T2491" s="55" t="s">
        <v>1644</v>
      </c>
      <c r="U2491" s="55" t="s">
        <v>4242</v>
      </c>
      <c r="V2491" s="55" t="s">
        <v>1881</v>
      </c>
      <c r="W2491" s="55" t="s">
        <v>1644</v>
      </c>
      <c r="X2491" s="56"/>
      <c r="Y2491" s="55" t="s">
        <v>1644</v>
      </c>
      <c r="Z2491" s="56"/>
      <c r="AA2491" s="55" t="s">
        <v>1644</v>
      </c>
      <c r="AB2491" s="59">
        <v>53777721</v>
      </c>
      <c r="AC2491" s="55" t="s">
        <v>1554</v>
      </c>
      <c r="AD2491" s="55" t="s">
        <v>1644</v>
      </c>
      <c r="AE2491" s="58">
        <v>0</v>
      </c>
      <c r="AF2491" s="55" t="s">
        <v>1644</v>
      </c>
      <c r="AG2491" s="55" t="s">
        <v>1644</v>
      </c>
      <c r="AH2491" s="55" t="s">
        <v>1644</v>
      </c>
      <c r="AI2491" s="55" t="s">
        <v>1644</v>
      </c>
      <c r="AJ2491" s="55" t="s">
        <v>1644</v>
      </c>
      <c r="AK2491" s="55" t="s">
        <v>1644</v>
      </c>
      <c r="AL2491" s="55" t="s">
        <v>1644</v>
      </c>
      <c r="AM2491" s="55" t="s">
        <v>3861</v>
      </c>
      <c r="AN2491" s="55" t="s">
        <v>1644</v>
      </c>
      <c r="AO2491" t="s">
        <v>3842</v>
      </c>
    </row>
    <row r="2492" spans="1:41" x14ac:dyDescent="0.25">
      <c r="A2492" s="56">
        <v>45838</v>
      </c>
      <c r="B2492" s="92" t="s">
        <v>3472</v>
      </c>
      <c r="C2492" s="55" t="s">
        <v>4358</v>
      </c>
      <c r="D2492" s="55" t="s">
        <v>3859</v>
      </c>
      <c r="E2492" s="55" t="s">
        <v>89</v>
      </c>
      <c r="F2492" s="55">
        <v>50900020</v>
      </c>
      <c r="G2492" s="55" t="s">
        <v>492</v>
      </c>
      <c r="H2492" s="55" t="s">
        <v>89</v>
      </c>
      <c r="I2492" s="57">
        <v>214.38</v>
      </c>
      <c r="J2492" s="57">
        <v>214.38</v>
      </c>
      <c r="K2492" s="55" t="s">
        <v>4354</v>
      </c>
      <c r="L2492" s="55" t="s">
        <v>1644</v>
      </c>
      <c r="M2492" s="55" t="s">
        <v>4358</v>
      </c>
      <c r="N2492" s="56">
        <v>45838</v>
      </c>
      <c r="O2492" s="55" t="s">
        <v>1644</v>
      </c>
      <c r="P2492" s="55" t="s">
        <v>329</v>
      </c>
      <c r="Q2492" s="55" t="s">
        <v>330</v>
      </c>
      <c r="R2492" s="55" t="s">
        <v>1644</v>
      </c>
      <c r="S2492" s="55" t="s">
        <v>1644</v>
      </c>
      <c r="T2492" s="55" t="s">
        <v>1644</v>
      </c>
      <c r="U2492" s="55" t="s">
        <v>4085</v>
      </c>
      <c r="V2492" s="55" t="s">
        <v>1881</v>
      </c>
      <c r="W2492" s="55" t="s">
        <v>1644</v>
      </c>
      <c r="X2492" s="56"/>
      <c r="Y2492" s="55" t="s">
        <v>1644</v>
      </c>
      <c r="Z2492" s="56"/>
      <c r="AA2492" s="55" t="s">
        <v>1644</v>
      </c>
      <c r="AB2492" s="59">
        <v>3320698</v>
      </c>
      <c r="AC2492" s="55" t="s">
        <v>1554</v>
      </c>
      <c r="AD2492" s="55" t="s">
        <v>1644</v>
      </c>
      <c r="AE2492" s="58">
        <v>0</v>
      </c>
      <c r="AF2492" s="55" t="s">
        <v>1644</v>
      </c>
      <c r="AG2492" s="55" t="s">
        <v>1644</v>
      </c>
      <c r="AH2492" s="55" t="s">
        <v>1644</v>
      </c>
      <c r="AI2492" s="55" t="s">
        <v>1644</v>
      </c>
      <c r="AJ2492" s="55" t="s">
        <v>1644</v>
      </c>
      <c r="AK2492" s="55" t="s">
        <v>1644</v>
      </c>
      <c r="AL2492" s="55" t="s">
        <v>1644</v>
      </c>
      <c r="AM2492" s="55" t="s">
        <v>3861</v>
      </c>
      <c r="AN2492" s="55" t="s">
        <v>1644</v>
      </c>
      <c r="AO2492" t="s">
        <v>3842</v>
      </c>
    </row>
    <row r="2493" spans="1:41" x14ac:dyDescent="0.25">
      <c r="A2493" s="56">
        <v>45838</v>
      </c>
      <c r="B2493" s="92" t="s">
        <v>3472</v>
      </c>
      <c r="C2493" s="55" t="s">
        <v>4358</v>
      </c>
      <c r="D2493" s="55" t="s">
        <v>3859</v>
      </c>
      <c r="E2493" s="55" t="s">
        <v>89</v>
      </c>
      <c r="F2493" s="55">
        <v>50900020</v>
      </c>
      <c r="G2493" s="55" t="s">
        <v>492</v>
      </c>
      <c r="H2493" s="55" t="s">
        <v>89</v>
      </c>
      <c r="I2493" s="57">
        <v>434.17</v>
      </c>
      <c r="J2493" s="57">
        <v>434.17</v>
      </c>
      <c r="K2493" s="55" t="s">
        <v>4354</v>
      </c>
      <c r="L2493" s="55" t="s">
        <v>1644</v>
      </c>
      <c r="M2493" s="55" t="s">
        <v>4358</v>
      </c>
      <c r="N2493" s="56">
        <v>45838</v>
      </c>
      <c r="O2493" s="55" t="s">
        <v>1644</v>
      </c>
      <c r="P2493" s="55" t="s">
        <v>329</v>
      </c>
      <c r="Q2493" s="55" t="s">
        <v>330</v>
      </c>
      <c r="R2493" s="55" t="s">
        <v>1644</v>
      </c>
      <c r="S2493" s="55" t="s">
        <v>1644</v>
      </c>
      <c r="T2493" s="55" t="s">
        <v>1644</v>
      </c>
      <c r="U2493" s="55" t="s">
        <v>4082</v>
      </c>
      <c r="V2493" s="55" t="s">
        <v>1881</v>
      </c>
      <c r="W2493" s="55" t="s">
        <v>1644</v>
      </c>
      <c r="X2493" s="56"/>
      <c r="Y2493" s="55" t="s">
        <v>1644</v>
      </c>
      <c r="Z2493" s="56"/>
      <c r="AA2493" s="55" t="s">
        <v>1644</v>
      </c>
      <c r="AB2493" s="59">
        <v>6834924</v>
      </c>
      <c r="AC2493" s="55" t="s">
        <v>1554</v>
      </c>
      <c r="AD2493" s="55" t="s">
        <v>1644</v>
      </c>
      <c r="AE2493" s="58">
        <v>0</v>
      </c>
      <c r="AF2493" s="55" t="s">
        <v>1644</v>
      </c>
      <c r="AG2493" s="55" t="s">
        <v>1644</v>
      </c>
      <c r="AH2493" s="55" t="s">
        <v>1644</v>
      </c>
      <c r="AI2493" s="55" t="s">
        <v>1644</v>
      </c>
      <c r="AJ2493" s="55" t="s">
        <v>1644</v>
      </c>
      <c r="AK2493" s="55" t="s">
        <v>1644</v>
      </c>
      <c r="AL2493" s="55" t="s">
        <v>1644</v>
      </c>
      <c r="AM2493" s="55" t="s">
        <v>3861</v>
      </c>
      <c r="AN2493" s="55" t="s">
        <v>1644</v>
      </c>
      <c r="AO2493" t="s">
        <v>3842</v>
      </c>
    </row>
    <row r="2494" spans="1:41" x14ac:dyDescent="0.25">
      <c r="A2494" s="56">
        <v>45838</v>
      </c>
      <c r="B2494" s="92" t="s">
        <v>3472</v>
      </c>
      <c r="C2494" s="55" t="s">
        <v>4358</v>
      </c>
      <c r="D2494" s="55" t="s">
        <v>3859</v>
      </c>
      <c r="E2494" s="55" t="s">
        <v>89</v>
      </c>
      <c r="F2494" s="55">
        <v>50900020</v>
      </c>
      <c r="G2494" s="55" t="s">
        <v>492</v>
      </c>
      <c r="H2494" s="55" t="s">
        <v>89</v>
      </c>
      <c r="I2494" s="57">
        <v>843.3</v>
      </c>
      <c r="J2494" s="57">
        <v>843.3</v>
      </c>
      <c r="K2494" s="55" t="s">
        <v>4354</v>
      </c>
      <c r="L2494" s="55" t="s">
        <v>1644</v>
      </c>
      <c r="M2494" s="55" t="s">
        <v>4358</v>
      </c>
      <c r="N2494" s="56">
        <v>45838</v>
      </c>
      <c r="O2494" s="55" t="s">
        <v>1644</v>
      </c>
      <c r="P2494" s="55" t="s">
        <v>329</v>
      </c>
      <c r="Q2494" s="55" t="s">
        <v>330</v>
      </c>
      <c r="R2494" s="55" t="s">
        <v>1644</v>
      </c>
      <c r="S2494" s="55" t="s">
        <v>1644</v>
      </c>
      <c r="T2494" s="55" t="s">
        <v>1644</v>
      </c>
      <c r="U2494" s="55" t="s">
        <v>3947</v>
      </c>
      <c r="V2494" s="55" t="s">
        <v>1881</v>
      </c>
      <c r="W2494" s="55" t="s">
        <v>1644</v>
      </c>
      <c r="X2494" s="56"/>
      <c r="Y2494" s="55" t="s">
        <v>1644</v>
      </c>
      <c r="Z2494" s="56"/>
      <c r="AA2494" s="55" t="s">
        <v>1644</v>
      </c>
      <c r="AB2494" s="59">
        <v>13248187</v>
      </c>
      <c r="AC2494" s="55" t="s">
        <v>1554</v>
      </c>
      <c r="AD2494" s="55" t="s">
        <v>1644</v>
      </c>
      <c r="AE2494" s="58">
        <v>0</v>
      </c>
      <c r="AF2494" s="55" t="s">
        <v>1644</v>
      </c>
      <c r="AG2494" s="55" t="s">
        <v>1644</v>
      </c>
      <c r="AH2494" s="55" t="s">
        <v>1644</v>
      </c>
      <c r="AI2494" s="55" t="s">
        <v>1644</v>
      </c>
      <c r="AJ2494" s="55" t="s">
        <v>1644</v>
      </c>
      <c r="AK2494" s="55" t="s">
        <v>1644</v>
      </c>
      <c r="AL2494" s="55" t="s">
        <v>1644</v>
      </c>
      <c r="AM2494" s="55" t="s">
        <v>3861</v>
      </c>
      <c r="AN2494" s="55" t="s">
        <v>1644</v>
      </c>
      <c r="AO2494" t="s">
        <v>3842</v>
      </c>
    </row>
    <row r="2495" spans="1:41" x14ac:dyDescent="0.25">
      <c r="A2495" s="56">
        <v>45838</v>
      </c>
      <c r="B2495" s="92" t="s">
        <v>3472</v>
      </c>
      <c r="C2495" s="55" t="s">
        <v>4358</v>
      </c>
      <c r="D2495" s="55" t="s">
        <v>3859</v>
      </c>
      <c r="E2495" s="55" t="s">
        <v>89</v>
      </c>
      <c r="F2495" s="55">
        <v>50900020</v>
      </c>
      <c r="G2495" s="55" t="s">
        <v>492</v>
      </c>
      <c r="H2495" s="55" t="s">
        <v>89</v>
      </c>
      <c r="I2495" s="57">
        <v>2124.62</v>
      </c>
      <c r="J2495" s="57">
        <v>2124.62</v>
      </c>
      <c r="K2495" s="55" t="s">
        <v>4354</v>
      </c>
      <c r="L2495" s="55" t="s">
        <v>1644</v>
      </c>
      <c r="M2495" s="55" t="s">
        <v>4358</v>
      </c>
      <c r="N2495" s="56">
        <v>45838</v>
      </c>
      <c r="O2495" s="55" t="s">
        <v>1644</v>
      </c>
      <c r="P2495" s="55" t="s">
        <v>329</v>
      </c>
      <c r="Q2495" s="55" t="s">
        <v>330</v>
      </c>
      <c r="R2495" s="55" t="s">
        <v>1644</v>
      </c>
      <c r="S2495" s="55" t="s">
        <v>1644</v>
      </c>
      <c r="T2495" s="55" t="s">
        <v>1644</v>
      </c>
      <c r="U2495" s="55" t="s">
        <v>3946</v>
      </c>
      <c r="V2495" s="55" t="s">
        <v>1881</v>
      </c>
      <c r="W2495" s="55" t="s">
        <v>1644</v>
      </c>
      <c r="X2495" s="56"/>
      <c r="Y2495" s="55" t="s">
        <v>1644</v>
      </c>
      <c r="Z2495" s="56"/>
      <c r="AA2495" s="55" t="s">
        <v>1644</v>
      </c>
      <c r="AB2495" s="59">
        <v>33080417</v>
      </c>
      <c r="AC2495" s="55" t="s">
        <v>1554</v>
      </c>
      <c r="AD2495" s="55" t="s">
        <v>1644</v>
      </c>
      <c r="AE2495" s="58">
        <v>0</v>
      </c>
      <c r="AF2495" s="55" t="s">
        <v>1644</v>
      </c>
      <c r="AG2495" s="55" t="s">
        <v>1644</v>
      </c>
      <c r="AH2495" s="55" t="s">
        <v>1644</v>
      </c>
      <c r="AI2495" s="55" t="s">
        <v>1644</v>
      </c>
      <c r="AJ2495" s="55" t="s">
        <v>1644</v>
      </c>
      <c r="AK2495" s="55" t="s">
        <v>1644</v>
      </c>
      <c r="AL2495" s="55" t="s">
        <v>1644</v>
      </c>
      <c r="AM2495" s="55" t="s">
        <v>3861</v>
      </c>
      <c r="AN2495" s="55" t="s">
        <v>1644</v>
      </c>
      <c r="AO2495" t="s">
        <v>3842</v>
      </c>
    </row>
    <row r="2496" spans="1:41" x14ac:dyDescent="0.25">
      <c r="A2496" s="56">
        <v>45838</v>
      </c>
      <c r="B2496" s="92" t="s">
        <v>3472</v>
      </c>
      <c r="C2496" s="55" t="s">
        <v>4358</v>
      </c>
      <c r="D2496" s="55" t="s">
        <v>3859</v>
      </c>
      <c r="E2496" s="55" t="s">
        <v>89</v>
      </c>
      <c r="F2496" s="55">
        <v>50900020</v>
      </c>
      <c r="G2496" s="55" t="s">
        <v>492</v>
      </c>
      <c r="H2496" s="55" t="s">
        <v>89</v>
      </c>
      <c r="I2496" s="57">
        <v>843.3</v>
      </c>
      <c r="J2496" s="57">
        <v>843.3</v>
      </c>
      <c r="K2496" s="55" t="s">
        <v>4354</v>
      </c>
      <c r="L2496" s="55" t="s">
        <v>1644</v>
      </c>
      <c r="M2496" s="55" t="s">
        <v>4358</v>
      </c>
      <c r="N2496" s="56">
        <v>45838</v>
      </c>
      <c r="O2496" s="55" t="s">
        <v>1644</v>
      </c>
      <c r="P2496" s="55" t="s">
        <v>329</v>
      </c>
      <c r="Q2496" s="55" t="s">
        <v>330</v>
      </c>
      <c r="R2496" s="55" t="s">
        <v>1644</v>
      </c>
      <c r="S2496" s="55" t="s">
        <v>1644</v>
      </c>
      <c r="T2496" s="55" t="s">
        <v>1644</v>
      </c>
      <c r="U2496" s="55" t="s">
        <v>3872</v>
      </c>
      <c r="V2496" s="55" t="s">
        <v>1881</v>
      </c>
      <c r="W2496" s="55" t="s">
        <v>1644</v>
      </c>
      <c r="X2496" s="56"/>
      <c r="Y2496" s="55" t="s">
        <v>1644</v>
      </c>
      <c r="Z2496" s="56"/>
      <c r="AA2496" s="55" t="s">
        <v>1644</v>
      </c>
      <c r="AB2496" s="59">
        <v>13248182</v>
      </c>
      <c r="AC2496" s="55" t="s">
        <v>1554</v>
      </c>
      <c r="AD2496" s="55" t="s">
        <v>1644</v>
      </c>
      <c r="AE2496" s="58">
        <v>0</v>
      </c>
      <c r="AF2496" s="55" t="s">
        <v>1644</v>
      </c>
      <c r="AG2496" s="55" t="s">
        <v>1644</v>
      </c>
      <c r="AH2496" s="55" t="s">
        <v>1644</v>
      </c>
      <c r="AI2496" s="55" t="s">
        <v>1644</v>
      </c>
      <c r="AJ2496" s="55" t="s">
        <v>1644</v>
      </c>
      <c r="AK2496" s="55" t="s">
        <v>1644</v>
      </c>
      <c r="AL2496" s="55" t="s">
        <v>1644</v>
      </c>
      <c r="AM2496" s="55" t="s">
        <v>3861</v>
      </c>
      <c r="AN2496" s="55" t="s">
        <v>1644</v>
      </c>
      <c r="AO2496" t="s">
        <v>3842</v>
      </c>
    </row>
    <row r="2497" spans="1:41" x14ac:dyDescent="0.25">
      <c r="A2497" s="56">
        <v>45838</v>
      </c>
      <c r="B2497" s="92" t="s">
        <v>3472</v>
      </c>
      <c r="C2497" s="55" t="s">
        <v>4358</v>
      </c>
      <c r="D2497" s="55" t="s">
        <v>3859</v>
      </c>
      <c r="E2497" s="55" t="s">
        <v>89</v>
      </c>
      <c r="F2497" s="55">
        <v>50900020</v>
      </c>
      <c r="G2497" s="55" t="s">
        <v>492</v>
      </c>
      <c r="H2497" s="55" t="s">
        <v>89</v>
      </c>
      <c r="I2497" s="57">
        <v>419.9</v>
      </c>
      <c r="J2497" s="57">
        <v>419.9</v>
      </c>
      <c r="K2497" s="55" t="s">
        <v>4354</v>
      </c>
      <c r="L2497" s="55" t="s">
        <v>1644</v>
      </c>
      <c r="M2497" s="55" t="s">
        <v>4358</v>
      </c>
      <c r="N2497" s="56">
        <v>45838</v>
      </c>
      <c r="O2497" s="55" t="s">
        <v>1644</v>
      </c>
      <c r="P2497" s="55" t="s">
        <v>329</v>
      </c>
      <c r="Q2497" s="55" t="s">
        <v>330</v>
      </c>
      <c r="R2497" s="55" t="s">
        <v>1644</v>
      </c>
      <c r="S2497" s="55" t="s">
        <v>1644</v>
      </c>
      <c r="T2497" s="55" t="s">
        <v>1644</v>
      </c>
      <c r="U2497" s="55" t="s">
        <v>3873</v>
      </c>
      <c r="V2497" s="55" t="s">
        <v>1881</v>
      </c>
      <c r="W2497" s="55" t="s">
        <v>1644</v>
      </c>
      <c r="X2497" s="56"/>
      <c r="Y2497" s="55" t="s">
        <v>1644</v>
      </c>
      <c r="Z2497" s="56"/>
      <c r="AA2497" s="55" t="s">
        <v>1644</v>
      </c>
      <c r="AB2497" s="59">
        <v>6361458</v>
      </c>
      <c r="AC2497" s="55" t="s">
        <v>1554</v>
      </c>
      <c r="AD2497" s="55" t="s">
        <v>1644</v>
      </c>
      <c r="AE2497" s="58">
        <v>0</v>
      </c>
      <c r="AF2497" s="55" t="s">
        <v>1644</v>
      </c>
      <c r="AG2497" s="55" t="s">
        <v>1644</v>
      </c>
      <c r="AH2497" s="55" t="s">
        <v>1644</v>
      </c>
      <c r="AI2497" s="55" t="s">
        <v>1644</v>
      </c>
      <c r="AJ2497" s="55" t="s">
        <v>1644</v>
      </c>
      <c r="AK2497" s="55" t="s">
        <v>1644</v>
      </c>
      <c r="AL2497" s="55" t="s">
        <v>1644</v>
      </c>
      <c r="AM2497" s="55" t="s">
        <v>3861</v>
      </c>
      <c r="AN2497" s="55" t="s">
        <v>1644</v>
      </c>
      <c r="AO2497" t="s">
        <v>3842</v>
      </c>
    </row>
    <row r="2498" spans="1:41" x14ac:dyDescent="0.25">
      <c r="A2498" s="56">
        <v>45838</v>
      </c>
      <c r="B2498" s="92" t="s">
        <v>3472</v>
      </c>
      <c r="C2498" s="55" t="s">
        <v>4358</v>
      </c>
      <c r="D2498" s="55" t="s">
        <v>3859</v>
      </c>
      <c r="E2498" s="55" t="s">
        <v>89</v>
      </c>
      <c r="F2498" s="55">
        <v>50900020</v>
      </c>
      <c r="G2498" s="55" t="s">
        <v>492</v>
      </c>
      <c r="H2498" s="55" t="s">
        <v>89</v>
      </c>
      <c r="I2498" s="57">
        <v>390.32</v>
      </c>
      <c r="J2498" s="57">
        <v>390.32</v>
      </c>
      <c r="K2498" s="55" t="s">
        <v>4354</v>
      </c>
      <c r="L2498" s="55" t="s">
        <v>1644</v>
      </c>
      <c r="M2498" s="55" t="s">
        <v>4358</v>
      </c>
      <c r="N2498" s="56">
        <v>45838</v>
      </c>
      <c r="O2498" s="55" t="s">
        <v>1644</v>
      </c>
      <c r="P2498" s="55" t="s">
        <v>329</v>
      </c>
      <c r="Q2498" s="55" t="s">
        <v>330</v>
      </c>
      <c r="R2498" s="55" t="s">
        <v>1644</v>
      </c>
      <c r="S2498" s="55" t="s">
        <v>1644</v>
      </c>
      <c r="T2498" s="55" t="s">
        <v>1644</v>
      </c>
      <c r="U2498" s="55" t="s">
        <v>3938</v>
      </c>
      <c r="V2498" s="55" t="s">
        <v>1881</v>
      </c>
      <c r="W2498" s="55" t="s">
        <v>1644</v>
      </c>
      <c r="X2498" s="56"/>
      <c r="Y2498" s="55" t="s">
        <v>1644</v>
      </c>
      <c r="Z2498" s="56"/>
      <c r="AA2498" s="55" t="s">
        <v>1644</v>
      </c>
      <c r="AB2498" s="59">
        <v>6042995</v>
      </c>
      <c r="AC2498" s="55" t="s">
        <v>1554</v>
      </c>
      <c r="AD2498" s="55" t="s">
        <v>1644</v>
      </c>
      <c r="AE2498" s="58">
        <v>0</v>
      </c>
      <c r="AF2498" s="55" t="s">
        <v>1644</v>
      </c>
      <c r="AG2498" s="55" t="s">
        <v>1644</v>
      </c>
      <c r="AH2498" s="55" t="s">
        <v>1644</v>
      </c>
      <c r="AI2498" s="55" t="s">
        <v>1644</v>
      </c>
      <c r="AJ2498" s="55" t="s">
        <v>1644</v>
      </c>
      <c r="AK2498" s="55" t="s">
        <v>1644</v>
      </c>
      <c r="AL2498" s="55" t="s">
        <v>1644</v>
      </c>
      <c r="AM2498" s="55" t="s">
        <v>3861</v>
      </c>
      <c r="AN2498" s="55" t="s">
        <v>1644</v>
      </c>
      <c r="AO2498" t="s">
        <v>3842</v>
      </c>
    </row>
    <row r="2499" spans="1:41" x14ac:dyDescent="0.25">
      <c r="A2499" s="56">
        <v>45838</v>
      </c>
      <c r="B2499" s="92" t="s">
        <v>3472</v>
      </c>
      <c r="C2499" s="55" t="s">
        <v>4358</v>
      </c>
      <c r="D2499" s="55" t="s">
        <v>3859</v>
      </c>
      <c r="E2499" s="55" t="s">
        <v>89</v>
      </c>
      <c r="F2499" s="55">
        <v>50900020</v>
      </c>
      <c r="G2499" s="55" t="s">
        <v>492</v>
      </c>
      <c r="H2499" s="55" t="s">
        <v>89</v>
      </c>
      <c r="I2499" s="57">
        <v>519.58000000000004</v>
      </c>
      <c r="J2499" s="57">
        <v>519.58000000000004</v>
      </c>
      <c r="K2499" s="55" t="s">
        <v>4354</v>
      </c>
      <c r="L2499" s="55" t="s">
        <v>1644</v>
      </c>
      <c r="M2499" s="55" t="s">
        <v>4358</v>
      </c>
      <c r="N2499" s="56">
        <v>45838</v>
      </c>
      <c r="O2499" s="55" t="s">
        <v>1644</v>
      </c>
      <c r="P2499" s="55" t="s">
        <v>329</v>
      </c>
      <c r="Q2499" s="55" t="s">
        <v>330</v>
      </c>
      <c r="R2499" s="55" t="s">
        <v>1644</v>
      </c>
      <c r="S2499" s="55" t="s">
        <v>1644</v>
      </c>
      <c r="T2499" s="55" t="s">
        <v>1644</v>
      </c>
      <c r="U2499" s="55" t="s">
        <v>3870</v>
      </c>
      <c r="V2499" s="55" t="s">
        <v>1881</v>
      </c>
      <c r="W2499" s="55" t="s">
        <v>1644</v>
      </c>
      <c r="X2499" s="56"/>
      <c r="Y2499" s="55" t="s">
        <v>1644</v>
      </c>
      <c r="Z2499" s="56"/>
      <c r="AA2499" s="55" t="s">
        <v>1644</v>
      </c>
      <c r="AB2499" s="59">
        <v>8438033</v>
      </c>
      <c r="AC2499" s="55" t="s">
        <v>1554</v>
      </c>
      <c r="AD2499" s="55" t="s">
        <v>1644</v>
      </c>
      <c r="AE2499" s="58">
        <v>0</v>
      </c>
      <c r="AF2499" s="55" t="s">
        <v>1644</v>
      </c>
      <c r="AG2499" s="55" t="s">
        <v>1644</v>
      </c>
      <c r="AH2499" s="55" t="s">
        <v>1644</v>
      </c>
      <c r="AI2499" s="55" t="s">
        <v>1644</v>
      </c>
      <c r="AJ2499" s="55" t="s">
        <v>1644</v>
      </c>
      <c r="AK2499" s="55" t="s">
        <v>1644</v>
      </c>
      <c r="AL2499" s="55" t="s">
        <v>1644</v>
      </c>
      <c r="AM2499" s="55" t="s">
        <v>3861</v>
      </c>
      <c r="AN2499" s="55" t="s">
        <v>1644</v>
      </c>
      <c r="AO2499" t="s">
        <v>3842</v>
      </c>
    </row>
    <row r="2500" spans="1:41" x14ac:dyDescent="0.25">
      <c r="A2500" s="56">
        <v>45838</v>
      </c>
      <c r="B2500" s="92" t="s">
        <v>3472</v>
      </c>
      <c r="C2500" s="55" t="s">
        <v>4358</v>
      </c>
      <c r="D2500" s="55" t="s">
        <v>3859</v>
      </c>
      <c r="E2500" s="55" t="s">
        <v>89</v>
      </c>
      <c r="F2500" s="55">
        <v>50900020</v>
      </c>
      <c r="G2500" s="55" t="s">
        <v>492</v>
      </c>
      <c r="H2500" s="55" t="s">
        <v>89</v>
      </c>
      <c r="I2500" s="57">
        <v>1857.25</v>
      </c>
      <c r="J2500" s="57">
        <v>1857.25</v>
      </c>
      <c r="K2500" s="55" t="s">
        <v>4354</v>
      </c>
      <c r="L2500" s="55" t="s">
        <v>1644</v>
      </c>
      <c r="M2500" s="55" t="s">
        <v>4358</v>
      </c>
      <c r="N2500" s="56">
        <v>45838</v>
      </c>
      <c r="O2500" s="55" t="s">
        <v>1644</v>
      </c>
      <c r="P2500" s="55" t="s">
        <v>329</v>
      </c>
      <c r="Q2500" s="55" t="s">
        <v>330</v>
      </c>
      <c r="R2500" s="55" t="s">
        <v>1644</v>
      </c>
      <c r="S2500" s="55" t="s">
        <v>1644</v>
      </c>
      <c r="T2500" s="55" t="s">
        <v>1644</v>
      </c>
      <c r="U2500" s="55" t="s">
        <v>4081</v>
      </c>
      <c r="V2500" s="55" t="s">
        <v>1881</v>
      </c>
      <c r="W2500" s="55" t="s">
        <v>1644</v>
      </c>
      <c r="X2500" s="56"/>
      <c r="Y2500" s="55" t="s">
        <v>1644</v>
      </c>
      <c r="Z2500" s="56"/>
      <c r="AA2500" s="55" t="s">
        <v>1644</v>
      </c>
      <c r="AB2500" s="59">
        <v>28784063</v>
      </c>
      <c r="AC2500" s="55" t="s">
        <v>1554</v>
      </c>
      <c r="AD2500" s="55" t="s">
        <v>1644</v>
      </c>
      <c r="AE2500" s="58">
        <v>0</v>
      </c>
      <c r="AF2500" s="55" t="s">
        <v>1644</v>
      </c>
      <c r="AG2500" s="55" t="s">
        <v>1644</v>
      </c>
      <c r="AH2500" s="55" t="s">
        <v>1644</v>
      </c>
      <c r="AI2500" s="55" t="s">
        <v>1644</v>
      </c>
      <c r="AJ2500" s="55" t="s">
        <v>1644</v>
      </c>
      <c r="AK2500" s="55" t="s">
        <v>1644</v>
      </c>
      <c r="AL2500" s="55" t="s">
        <v>1644</v>
      </c>
      <c r="AM2500" s="55" t="s">
        <v>3861</v>
      </c>
      <c r="AN2500" s="55" t="s">
        <v>1644</v>
      </c>
      <c r="AO2500" t="s">
        <v>3842</v>
      </c>
    </row>
    <row r="2501" spans="1:41" x14ac:dyDescent="0.25">
      <c r="A2501" s="56">
        <v>45838</v>
      </c>
      <c r="B2501" s="92" t="s">
        <v>3472</v>
      </c>
      <c r="C2501" s="55" t="s">
        <v>4358</v>
      </c>
      <c r="D2501" s="55" t="s">
        <v>3859</v>
      </c>
      <c r="E2501" s="55" t="s">
        <v>89</v>
      </c>
      <c r="F2501" s="55">
        <v>50900020</v>
      </c>
      <c r="G2501" s="55" t="s">
        <v>492</v>
      </c>
      <c r="H2501" s="55" t="s">
        <v>89</v>
      </c>
      <c r="I2501" s="57">
        <v>490.93</v>
      </c>
      <c r="J2501" s="57">
        <v>490.93</v>
      </c>
      <c r="K2501" s="55" t="s">
        <v>4354</v>
      </c>
      <c r="L2501" s="55" t="s">
        <v>1644</v>
      </c>
      <c r="M2501" s="55" t="s">
        <v>4358</v>
      </c>
      <c r="N2501" s="56">
        <v>45838</v>
      </c>
      <c r="O2501" s="55" t="s">
        <v>1644</v>
      </c>
      <c r="P2501" s="55" t="s">
        <v>329</v>
      </c>
      <c r="Q2501" s="55" t="s">
        <v>330</v>
      </c>
      <c r="R2501" s="55" t="s">
        <v>1644</v>
      </c>
      <c r="S2501" s="55" t="s">
        <v>1644</v>
      </c>
      <c r="T2501" s="55" t="s">
        <v>1644</v>
      </c>
      <c r="U2501" s="55" t="s">
        <v>3928</v>
      </c>
      <c r="V2501" s="55" t="s">
        <v>1881</v>
      </c>
      <c r="W2501" s="55" t="s">
        <v>1644</v>
      </c>
      <c r="X2501" s="56"/>
      <c r="Y2501" s="55" t="s">
        <v>1644</v>
      </c>
      <c r="Z2501" s="56"/>
      <c r="AA2501" s="55" t="s">
        <v>1644</v>
      </c>
      <c r="AB2501" s="59">
        <v>7717502</v>
      </c>
      <c r="AC2501" s="55" t="s">
        <v>1554</v>
      </c>
      <c r="AD2501" s="55" t="s">
        <v>1644</v>
      </c>
      <c r="AE2501" s="58">
        <v>0</v>
      </c>
      <c r="AF2501" s="55" t="s">
        <v>1644</v>
      </c>
      <c r="AG2501" s="55" t="s">
        <v>1644</v>
      </c>
      <c r="AH2501" s="55" t="s">
        <v>1644</v>
      </c>
      <c r="AI2501" s="55" t="s">
        <v>1644</v>
      </c>
      <c r="AJ2501" s="55" t="s">
        <v>1644</v>
      </c>
      <c r="AK2501" s="55" t="s">
        <v>1644</v>
      </c>
      <c r="AL2501" s="55" t="s">
        <v>1644</v>
      </c>
      <c r="AM2501" s="55" t="s">
        <v>3861</v>
      </c>
      <c r="AN2501" s="55" t="s">
        <v>1644</v>
      </c>
      <c r="AO2501" t="s">
        <v>3842</v>
      </c>
    </row>
    <row r="2502" spans="1:41" x14ac:dyDescent="0.25">
      <c r="A2502" s="56">
        <v>45838</v>
      </c>
      <c r="B2502" s="92" t="s">
        <v>3472</v>
      </c>
      <c r="C2502" s="55" t="s">
        <v>4358</v>
      </c>
      <c r="D2502" s="55" t="s">
        <v>3859</v>
      </c>
      <c r="E2502" s="55" t="s">
        <v>89</v>
      </c>
      <c r="F2502" s="55">
        <v>50900020</v>
      </c>
      <c r="G2502" s="55" t="s">
        <v>492</v>
      </c>
      <c r="H2502" s="55" t="s">
        <v>89</v>
      </c>
      <c r="I2502" s="57">
        <v>520.42999999999995</v>
      </c>
      <c r="J2502" s="57">
        <v>520.42999999999995</v>
      </c>
      <c r="K2502" s="55" t="s">
        <v>4354</v>
      </c>
      <c r="L2502" s="55" t="s">
        <v>1644</v>
      </c>
      <c r="M2502" s="55" t="s">
        <v>4358</v>
      </c>
      <c r="N2502" s="56">
        <v>45838</v>
      </c>
      <c r="O2502" s="55" t="s">
        <v>1644</v>
      </c>
      <c r="P2502" s="55" t="s">
        <v>329</v>
      </c>
      <c r="Q2502" s="55" t="s">
        <v>330</v>
      </c>
      <c r="R2502" s="55" t="s">
        <v>1644</v>
      </c>
      <c r="S2502" s="55" t="s">
        <v>1644</v>
      </c>
      <c r="T2502" s="55" t="s">
        <v>1644</v>
      </c>
      <c r="U2502" s="55" t="s">
        <v>3886</v>
      </c>
      <c r="V2502" s="55" t="s">
        <v>1881</v>
      </c>
      <c r="W2502" s="55" t="s">
        <v>1644</v>
      </c>
      <c r="X2502" s="56"/>
      <c r="Y2502" s="55" t="s">
        <v>1644</v>
      </c>
      <c r="Z2502" s="56"/>
      <c r="AA2502" s="55" t="s">
        <v>1644</v>
      </c>
      <c r="AB2502" s="59">
        <v>8082313</v>
      </c>
      <c r="AC2502" s="55" t="s">
        <v>1554</v>
      </c>
      <c r="AD2502" s="55" t="s">
        <v>1644</v>
      </c>
      <c r="AE2502" s="58">
        <v>0</v>
      </c>
      <c r="AF2502" s="55" t="s">
        <v>1644</v>
      </c>
      <c r="AG2502" s="55" t="s">
        <v>1644</v>
      </c>
      <c r="AH2502" s="55" t="s">
        <v>1644</v>
      </c>
      <c r="AI2502" s="55" t="s">
        <v>1644</v>
      </c>
      <c r="AJ2502" s="55" t="s">
        <v>1644</v>
      </c>
      <c r="AK2502" s="55" t="s">
        <v>1644</v>
      </c>
      <c r="AL2502" s="55" t="s">
        <v>1644</v>
      </c>
      <c r="AM2502" s="55" t="s">
        <v>3861</v>
      </c>
      <c r="AN2502" s="55" t="s">
        <v>1644</v>
      </c>
      <c r="AO2502" t="s">
        <v>3842</v>
      </c>
    </row>
    <row r="2503" spans="1:41" x14ac:dyDescent="0.25">
      <c r="A2503" s="56">
        <v>45838</v>
      </c>
      <c r="B2503" s="92" t="s">
        <v>3472</v>
      </c>
      <c r="C2503" s="55" t="s">
        <v>4358</v>
      </c>
      <c r="D2503" s="55" t="s">
        <v>3859</v>
      </c>
      <c r="E2503" s="55" t="s">
        <v>89</v>
      </c>
      <c r="F2503" s="55">
        <v>50900020</v>
      </c>
      <c r="G2503" s="55" t="s">
        <v>492</v>
      </c>
      <c r="H2503" s="55" t="s">
        <v>89</v>
      </c>
      <c r="I2503" s="57">
        <v>419.9</v>
      </c>
      <c r="J2503" s="57">
        <v>419.9</v>
      </c>
      <c r="K2503" s="55" t="s">
        <v>4354</v>
      </c>
      <c r="L2503" s="55" t="s">
        <v>1644</v>
      </c>
      <c r="M2503" s="55" t="s">
        <v>4358</v>
      </c>
      <c r="N2503" s="56">
        <v>45838</v>
      </c>
      <c r="O2503" s="55" t="s">
        <v>1644</v>
      </c>
      <c r="P2503" s="55" t="s">
        <v>329</v>
      </c>
      <c r="Q2503" s="55" t="s">
        <v>330</v>
      </c>
      <c r="R2503" s="55" t="s">
        <v>1644</v>
      </c>
      <c r="S2503" s="55" t="s">
        <v>1644</v>
      </c>
      <c r="T2503" s="55" t="s">
        <v>1644</v>
      </c>
      <c r="U2503" s="55" t="s">
        <v>3905</v>
      </c>
      <c r="V2503" s="55" t="s">
        <v>1881</v>
      </c>
      <c r="W2503" s="55" t="s">
        <v>1644</v>
      </c>
      <c r="X2503" s="56"/>
      <c r="Y2503" s="55" t="s">
        <v>1644</v>
      </c>
      <c r="Z2503" s="56"/>
      <c r="AA2503" s="55" t="s">
        <v>1644</v>
      </c>
      <c r="AB2503" s="59">
        <v>6361458</v>
      </c>
      <c r="AC2503" s="55" t="s">
        <v>1554</v>
      </c>
      <c r="AD2503" s="55" t="s">
        <v>1644</v>
      </c>
      <c r="AE2503" s="58">
        <v>0</v>
      </c>
      <c r="AF2503" s="55" t="s">
        <v>1644</v>
      </c>
      <c r="AG2503" s="55" t="s">
        <v>1644</v>
      </c>
      <c r="AH2503" s="55" t="s">
        <v>1644</v>
      </c>
      <c r="AI2503" s="55" t="s">
        <v>1644</v>
      </c>
      <c r="AJ2503" s="55" t="s">
        <v>1644</v>
      </c>
      <c r="AK2503" s="55" t="s">
        <v>1644</v>
      </c>
      <c r="AL2503" s="55" t="s">
        <v>1644</v>
      </c>
      <c r="AM2503" s="55" t="s">
        <v>3861</v>
      </c>
      <c r="AN2503" s="55" t="s">
        <v>1644</v>
      </c>
      <c r="AO2503" t="s">
        <v>3842</v>
      </c>
    </row>
    <row r="2504" spans="1:41" x14ac:dyDescent="0.25">
      <c r="A2504" s="56">
        <v>45838</v>
      </c>
      <c r="B2504" s="92" t="s">
        <v>3472</v>
      </c>
      <c r="C2504" s="55" t="s">
        <v>4358</v>
      </c>
      <c r="D2504" s="55" t="s">
        <v>3859</v>
      </c>
      <c r="E2504" s="55" t="s">
        <v>89</v>
      </c>
      <c r="F2504" s="55">
        <v>50900020</v>
      </c>
      <c r="G2504" s="55" t="s">
        <v>492</v>
      </c>
      <c r="H2504" s="55" t="s">
        <v>89</v>
      </c>
      <c r="I2504" s="57">
        <v>434.17</v>
      </c>
      <c r="J2504" s="57">
        <v>434.17</v>
      </c>
      <c r="K2504" s="55" t="s">
        <v>4354</v>
      </c>
      <c r="L2504" s="55" t="s">
        <v>1644</v>
      </c>
      <c r="M2504" s="55" t="s">
        <v>4358</v>
      </c>
      <c r="N2504" s="56">
        <v>45838</v>
      </c>
      <c r="O2504" s="55" t="s">
        <v>1644</v>
      </c>
      <c r="P2504" s="55" t="s">
        <v>329</v>
      </c>
      <c r="Q2504" s="55" t="s">
        <v>330</v>
      </c>
      <c r="R2504" s="55" t="s">
        <v>1644</v>
      </c>
      <c r="S2504" s="55" t="s">
        <v>1644</v>
      </c>
      <c r="T2504" s="55" t="s">
        <v>1644</v>
      </c>
      <c r="U2504" s="55" t="s">
        <v>4078</v>
      </c>
      <c r="V2504" s="55" t="s">
        <v>1881</v>
      </c>
      <c r="W2504" s="55" t="s">
        <v>1644</v>
      </c>
      <c r="X2504" s="56"/>
      <c r="Y2504" s="55" t="s">
        <v>1644</v>
      </c>
      <c r="Z2504" s="56"/>
      <c r="AA2504" s="55" t="s">
        <v>1644</v>
      </c>
      <c r="AB2504" s="59">
        <v>6898298</v>
      </c>
      <c r="AC2504" s="55" t="s">
        <v>1554</v>
      </c>
      <c r="AD2504" s="55" t="s">
        <v>1644</v>
      </c>
      <c r="AE2504" s="58">
        <v>0</v>
      </c>
      <c r="AF2504" s="55" t="s">
        <v>1644</v>
      </c>
      <c r="AG2504" s="55" t="s">
        <v>1644</v>
      </c>
      <c r="AH2504" s="55" t="s">
        <v>1644</v>
      </c>
      <c r="AI2504" s="55" t="s">
        <v>1644</v>
      </c>
      <c r="AJ2504" s="55" t="s">
        <v>1644</v>
      </c>
      <c r="AK2504" s="55" t="s">
        <v>1644</v>
      </c>
      <c r="AL2504" s="55" t="s">
        <v>1644</v>
      </c>
      <c r="AM2504" s="55" t="s">
        <v>3861</v>
      </c>
      <c r="AN2504" s="55" t="s">
        <v>1644</v>
      </c>
      <c r="AO2504" t="s">
        <v>3842</v>
      </c>
    </row>
    <row r="2505" spans="1:41" x14ac:dyDescent="0.25">
      <c r="A2505" s="56">
        <v>45838</v>
      </c>
      <c r="B2505" s="92" t="s">
        <v>3472</v>
      </c>
      <c r="C2505" s="55" t="s">
        <v>4358</v>
      </c>
      <c r="D2505" s="55" t="s">
        <v>3859</v>
      </c>
      <c r="E2505" s="55" t="s">
        <v>89</v>
      </c>
      <c r="F2505" s="55">
        <v>50900020</v>
      </c>
      <c r="G2505" s="55" t="s">
        <v>492</v>
      </c>
      <c r="H2505" s="55" t="s">
        <v>89</v>
      </c>
      <c r="I2505" s="57">
        <v>828.74</v>
      </c>
      <c r="J2505" s="57">
        <v>828.74</v>
      </c>
      <c r="K2505" s="55" t="s">
        <v>4354</v>
      </c>
      <c r="L2505" s="55" t="s">
        <v>1644</v>
      </c>
      <c r="M2505" s="55" t="s">
        <v>4358</v>
      </c>
      <c r="N2505" s="56">
        <v>45838</v>
      </c>
      <c r="O2505" s="55" t="s">
        <v>1644</v>
      </c>
      <c r="P2505" s="55" t="s">
        <v>329</v>
      </c>
      <c r="Q2505" s="55" t="s">
        <v>330</v>
      </c>
      <c r="R2505" s="55" t="s">
        <v>1644</v>
      </c>
      <c r="S2505" s="55" t="s">
        <v>1644</v>
      </c>
      <c r="T2505" s="55" t="s">
        <v>1644</v>
      </c>
      <c r="U2505" s="55" t="s">
        <v>4313</v>
      </c>
      <c r="V2505" s="55" t="s">
        <v>1881</v>
      </c>
      <c r="W2505" s="55" t="s">
        <v>1644</v>
      </c>
      <c r="X2505" s="56"/>
      <c r="Y2505" s="55" t="s">
        <v>1644</v>
      </c>
      <c r="Z2505" s="56"/>
      <c r="AA2505" s="55" t="s">
        <v>1644</v>
      </c>
      <c r="AB2505" s="59">
        <v>13649490</v>
      </c>
      <c r="AC2505" s="55" t="s">
        <v>1554</v>
      </c>
      <c r="AD2505" s="55" t="s">
        <v>1644</v>
      </c>
      <c r="AE2505" s="58">
        <v>0</v>
      </c>
      <c r="AF2505" s="55" t="s">
        <v>1644</v>
      </c>
      <c r="AG2505" s="55" t="s">
        <v>1644</v>
      </c>
      <c r="AH2505" s="55" t="s">
        <v>1644</v>
      </c>
      <c r="AI2505" s="55" t="s">
        <v>1644</v>
      </c>
      <c r="AJ2505" s="55" t="s">
        <v>1644</v>
      </c>
      <c r="AK2505" s="55" t="s">
        <v>1644</v>
      </c>
      <c r="AL2505" s="55" t="s">
        <v>1644</v>
      </c>
      <c r="AM2505" s="55" t="s">
        <v>3861</v>
      </c>
      <c r="AN2505" s="55" t="s">
        <v>1644</v>
      </c>
      <c r="AO2505" t="s">
        <v>3842</v>
      </c>
    </row>
    <row r="2506" spans="1:41" x14ac:dyDescent="0.25">
      <c r="A2506" s="56">
        <v>45838</v>
      </c>
      <c r="B2506" s="92" t="s">
        <v>3472</v>
      </c>
      <c r="C2506" s="55" t="s">
        <v>4358</v>
      </c>
      <c r="D2506" s="55" t="s">
        <v>3859</v>
      </c>
      <c r="E2506" s="55" t="s">
        <v>89</v>
      </c>
      <c r="F2506" s="55">
        <v>50900020</v>
      </c>
      <c r="G2506" s="55" t="s">
        <v>492</v>
      </c>
      <c r="H2506" s="55" t="s">
        <v>89</v>
      </c>
      <c r="I2506" s="57">
        <v>425.37</v>
      </c>
      <c r="J2506" s="57">
        <v>425.37</v>
      </c>
      <c r="K2506" s="55" t="s">
        <v>4354</v>
      </c>
      <c r="L2506" s="55" t="s">
        <v>1644</v>
      </c>
      <c r="M2506" s="55" t="s">
        <v>4358</v>
      </c>
      <c r="N2506" s="56">
        <v>45838</v>
      </c>
      <c r="O2506" s="55" t="s">
        <v>1644</v>
      </c>
      <c r="P2506" s="55" t="s">
        <v>329</v>
      </c>
      <c r="Q2506" s="55" t="s">
        <v>330</v>
      </c>
      <c r="R2506" s="55" t="s">
        <v>1644</v>
      </c>
      <c r="S2506" s="55" t="s">
        <v>1644</v>
      </c>
      <c r="T2506" s="55" t="s">
        <v>1644</v>
      </c>
      <c r="U2506" s="55" t="s">
        <v>3906</v>
      </c>
      <c r="V2506" s="55" t="s">
        <v>1881</v>
      </c>
      <c r="W2506" s="55" t="s">
        <v>1644</v>
      </c>
      <c r="X2506" s="56"/>
      <c r="Y2506" s="55" t="s">
        <v>1644</v>
      </c>
      <c r="Z2506" s="56"/>
      <c r="AA2506" s="55" t="s">
        <v>1644</v>
      </c>
      <c r="AB2506" s="59">
        <v>6622985</v>
      </c>
      <c r="AC2506" s="55" t="s">
        <v>1554</v>
      </c>
      <c r="AD2506" s="55" t="s">
        <v>1644</v>
      </c>
      <c r="AE2506" s="58">
        <v>0</v>
      </c>
      <c r="AF2506" s="55" t="s">
        <v>1644</v>
      </c>
      <c r="AG2506" s="55" t="s">
        <v>1644</v>
      </c>
      <c r="AH2506" s="55" t="s">
        <v>1644</v>
      </c>
      <c r="AI2506" s="55" t="s">
        <v>1644</v>
      </c>
      <c r="AJ2506" s="55" t="s">
        <v>1644</v>
      </c>
      <c r="AK2506" s="55" t="s">
        <v>1644</v>
      </c>
      <c r="AL2506" s="55" t="s">
        <v>1644</v>
      </c>
      <c r="AM2506" s="55" t="s">
        <v>3861</v>
      </c>
      <c r="AN2506" s="55" t="s">
        <v>1644</v>
      </c>
      <c r="AO2506" t="s">
        <v>3842</v>
      </c>
    </row>
    <row r="2507" spans="1:41" x14ac:dyDescent="0.25">
      <c r="A2507" s="56">
        <v>45838</v>
      </c>
      <c r="B2507" s="92" t="s">
        <v>3472</v>
      </c>
      <c r="C2507" s="55" t="s">
        <v>4358</v>
      </c>
      <c r="D2507" s="55" t="s">
        <v>3859</v>
      </c>
      <c r="E2507" s="55" t="s">
        <v>89</v>
      </c>
      <c r="F2507" s="55">
        <v>50900020</v>
      </c>
      <c r="G2507" s="55" t="s">
        <v>492</v>
      </c>
      <c r="H2507" s="55" t="s">
        <v>89</v>
      </c>
      <c r="I2507" s="57">
        <v>944.42</v>
      </c>
      <c r="J2507" s="57">
        <v>944.42</v>
      </c>
      <c r="K2507" s="55" t="s">
        <v>4354</v>
      </c>
      <c r="L2507" s="55" t="s">
        <v>1644</v>
      </c>
      <c r="M2507" s="55" t="s">
        <v>4358</v>
      </c>
      <c r="N2507" s="56">
        <v>45838</v>
      </c>
      <c r="O2507" s="55" t="s">
        <v>1644</v>
      </c>
      <c r="P2507" s="55" t="s">
        <v>329</v>
      </c>
      <c r="Q2507" s="55" t="s">
        <v>330</v>
      </c>
      <c r="R2507" s="55" t="s">
        <v>1644</v>
      </c>
      <c r="S2507" s="55" t="s">
        <v>1644</v>
      </c>
      <c r="T2507" s="55" t="s">
        <v>1644</v>
      </c>
      <c r="U2507" s="55" t="s">
        <v>3874</v>
      </c>
      <c r="V2507" s="55" t="s">
        <v>1881</v>
      </c>
      <c r="W2507" s="55" t="s">
        <v>1644</v>
      </c>
      <c r="X2507" s="56"/>
      <c r="Y2507" s="55" t="s">
        <v>1644</v>
      </c>
      <c r="Z2507" s="56"/>
      <c r="AA2507" s="55" t="s">
        <v>1644</v>
      </c>
      <c r="AB2507" s="59">
        <v>15337327</v>
      </c>
      <c r="AC2507" s="55" t="s">
        <v>1554</v>
      </c>
      <c r="AD2507" s="55" t="s">
        <v>1644</v>
      </c>
      <c r="AE2507" s="58">
        <v>0</v>
      </c>
      <c r="AF2507" s="55" t="s">
        <v>1644</v>
      </c>
      <c r="AG2507" s="55" t="s">
        <v>1644</v>
      </c>
      <c r="AH2507" s="55" t="s">
        <v>1644</v>
      </c>
      <c r="AI2507" s="55" t="s">
        <v>1644</v>
      </c>
      <c r="AJ2507" s="55" t="s">
        <v>1644</v>
      </c>
      <c r="AK2507" s="55" t="s">
        <v>1644</v>
      </c>
      <c r="AL2507" s="55" t="s">
        <v>1644</v>
      </c>
      <c r="AM2507" s="55" t="s">
        <v>3861</v>
      </c>
      <c r="AN2507" s="55" t="s">
        <v>1644</v>
      </c>
      <c r="AO2507" t="s">
        <v>3842</v>
      </c>
    </row>
    <row r="2508" spans="1:41" x14ac:dyDescent="0.25">
      <c r="A2508" s="56">
        <v>45838</v>
      </c>
      <c r="B2508" s="92" t="s">
        <v>3472</v>
      </c>
      <c r="C2508" s="55" t="s">
        <v>4358</v>
      </c>
      <c r="D2508" s="55" t="s">
        <v>3859</v>
      </c>
      <c r="E2508" s="55" t="s">
        <v>89</v>
      </c>
      <c r="F2508" s="55">
        <v>50900020</v>
      </c>
      <c r="G2508" s="55" t="s">
        <v>492</v>
      </c>
      <c r="H2508" s="55" t="s">
        <v>89</v>
      </c>
      <c r="I2508" s="57">
        <v>472.21</v>
      </c>
      <c r="J2508" s="57">
        <v>472.21</v>
      </c>
      <c r="K2508" s="55" t="s">
        <v>4354</v>
      </c>
      <c r="L2508" s="55" t="s">
        <v>1644</v>
      </c>
      <c r="M2508" s="55" t="s">
        <v>4358</v>
      </c>
      <c r="N2508" s="56">
        <v>45838</v>
      </c>
      <c r="O2508" s="55" t="s">
        <v>1644</v>
      </c>
      <c r="P2508" s="55" t="s">
        <v>329</v>
      </c>
      <c r="Q2508" s="55" t="s">
        <v>330</v>
      </c>
      <c r="R2508" s="55" t="s">
        <v>1644</v>
      </c>
      <c r="S2508" s="55" t="s">
        <v>1644</v>
      </c>
      <c r="T2508" s="55" t="s">
        <v>1644</v>
      </c>
      <c r="U2508" s="55" t="s">
        <v>3924</v>
      </c>
      <c r="V2508" s="55" t="s">
        <v>1881</v>
      </c>
      <c r="W2508" s="55" t="s">
        <v>1644</v>
      </c>
      <c r="X2508" s="56"/>
      <c r="Y2508" s="55" t="s">
        <v>1644</v>
      </c>
      <c r="Z2508" s="56"/>
      <c r="AA2508" s="55" t="s">
        <v>1644</v>
      </c>
      <c r="AB2508" s="59">
        <v>7310649</v>
      </c>
      <c r="AC2508" s="55" t="s">
        <v>1554</v>
      </c>
      <c r="AD2508" s="55" t="s">
        <v>1644</v>
      </c>
      <c r="AE2508" s="58">
        <v>0</v>
      </c>
      <c r="AF2508" s="55" t="s">
        <v>1644</v>
      </c>
      <c r="AG2508" s="55" t="s">
        <v>1644</v>
      </c>
      <c r="AH2508" s="55" t="s">
        <v>1644</v>
      </c>
      <c r="AI2508" s="55" t="s">
        <v>1644</v>
      </c>
      <c r="AJ2508" s="55" t="s">
        <v>1644</v>
      </c>
      <c r="AK2508" s="55" t="s">
        <v>1644</v>
      </c>
      <c r="AL2508" s="55" t="s">
        <v>1644</v>
      </c>
      <c r="AM2508" s="55" t="s">
        <v>3861</v>
      </c>
      <c r="AN2508" s="55" t="s">
        <v>1644</v>
      </c>
      <c r="AO2508" t="s">
        <v>3842</v>
      </c>
    </row>
    <row r="2509" spans="1:41" x14ac:dyDescent="0.25">
      <c r="A2509" s="56">
        <v>45838</v>
      </c>
      <c r="B2509" s="92" t="s">
        <v>3472</v>
      </c>
      <c r="C2509" s="55" t="s">
        <v>4358</v>
      </c>
      <c r="D2509" s="55" t="s">
        <v>3859</v>
      </c>
      <c r="E2509" s="55" t="s">
        <v>89</v>
      </c>
      <c r="F2509" s="55">
        <v>50900020</v>
      </c>
      <c r="G2509" s="55" t="s">
        <v>492</v>
      </c>
      <c r="H2509" s="55" t="s">
        <v>89</v>
      </c>
      <c r="I2509" s="57">
        <v>479.96</v>
      </c>
      <c r="J2509" s="57">
        <v>479.96</v>
      </c>
      <c r="K2509" s="55" t="s">
        <v>4354</v>
      </c>
      <c r="L2509" s="55" t="s">
        <v>1644</v>
      </c>
      <c r="M2509" s="55" t="s">
        <v>4358</v>
      </c>
      <c r="N2509" s="56">
        <v>45838</v>
      </c>
      <c r="O2509" s="55" t="s">
        <v>1644</v>
      </c>
      <c r="P2509" s="55" t="s">
        <v>329</v>
      </c>
      <c r="Q2509" s="55" t="s">
        <v>330</v>
      </c>
      <c r="R2509" s="55" t="s">
        <v>1644</v>
      </c>
      <c r="S2509" s="55" t="s">
        <v>1644</v>
      </c>
      <c r="T2509" s="55" t="s">
        <v>1644</v>
      </c>
      <c r="U2509" s="55" t="s">
        <v>3933</v>
      </c>
      <c r="V2509" s="55" t="s">
        <v>1881</v>
      </c>
      <c r="W2509" s="55" t="s">
        <v>1644</v>
      </c>
      <c r="X2509" s="56"/>
      <c r="Y2509" s="55" t="s">
        <v>1644</v>
      </c>
      <c r="Z2509" s="56"/>
      <c r="AA2509" s="55" t="s">
        <v>1644</v>
      </c>
      <c r="AB2509" s="59">
        <v>7271360</v>
      </c>
      <c r="AC2509" s="55" t="s">
        <v>1554</v>
      </c>
      <c r="AD2509" s="55" t="s">
        <v>1644</v>
      </c>
      <c r="AE2509" s="58">
        <v>0</v>
      </c>
      <c r="AF2509" s="55" t="s">
        <v>1644</v>
      </c>
      <c r="AG2509" s="55" t="s">
        <v>1644</v>
      </c>
      <c r="AH2509" s="55" t="s">
        <v>1644</v>
      </c>
      <c r="AI2509" s="55" t="s">
        <v>1644</v>
      </c>
      <c r="AJ2509" s="55" t="s">
        <v>1644</v>
      </c>
      <c r="AK2509" s="55" t="s">
        <v>1644</v>
      </c>
      <c r="AL2509" s="55" t="s">
        <v>1644</v>
      </c>
      <c r="AM2509" s="55" t="s">
        <v>3861</v>
      </c>
      <c r="AN2509" s="55" t="s">
        <v>1644</v>
      </c>
      <c r="AO2509" t="s">
        <v>3842</v>
      </c>
    </row>
    <row r="2510" spans="1:41" x14ac:dyDescent="0.25">
      <c r="A2510" s="56">
        <v>45838</v>
      </c>
      <c r="B2510" s="92" t="s">
        <v>3472</v>
      </c>
      <c r="C2510" s="55" t="s">
        <v>4358</v>
      </c>
      <c r="D2510" s="55" t="s">
        <v>3859</v>
      </c>
      <c r="E2510" s="55" t="s">
        <v>89</v>
      </c>
      <c r="F2510" s="55">
        <v>50900020</v>
      </c>
      <c r="G2510" s="55" t="s">
        <v>492</v>
      </c>
      <c r="H2510" s="55" t="s">
        <v>89</v>
      </c>
      <c r="I2510" s="57">
        <v>425.37</v>
      </c>
      <c r="J2510" s="57">
        <v>425.37</v>
      </c>
      <c r="K2510" s="55" t="s">
        <v>4354</v>
      </c>
      <c r="L2510" s="55" t="s">
        <v>1644</v>
      </c>
      <c r="M2510" s="55" t="s">
        <v>4358</v>
      </c>
      <c r="N2510" s="56">
        <v>45838</v>
      </c>
      <c r="O2510" s="55" t="s">
        <v>1644</v>
      </c>
      <c r="P2510" s="55" t="s">
        <v>329</v>
      </c>
      <c r="Q2510" s="55" t="s">
        <v>330</v>
      </c>
      <c r="R2510" s="55" t="s">
        <v>1644</v>
      </c>
      <c r="S2510" s="55" t="s">
        <v>1644</v>
      </c>
      <c r="T2510" s="55" t="s">
        <v>1644</v>
      </c>
      <c r="U2510" s="55" t="s">
        <v>3880</v>
      </c>
      <c r="V2510" s="55" t="s">
        <v>1881</v>
      </c>
      <c r="W2510" s="55" t="s">
        <v>1644</v>
      </c>
      <c r="X2510" s="56"/>
      <c r="Y2510" s="55" t="s">
        <v>1644</v>
      </c>
      <c r="Z2510" s="56"/>
      <c r="AA2510" s="55" t="s">
        <v>1644</v>
      </c>
      <c r="AB2510" s="59">
        <v>6908090</v>
      </c>
      <c r="AC2510" s="55" t="s">
        <v>1554</v>
      </c>
      <c r="AD2510" s="55" t="s">
        <v>1644</v>
      </c>
      <c r="AE2510" s="58">
        <v>0</v>
      </c>
      <c r="AF2510" s="55" t="s">
        <v>1644</v>
      </c>
      <c r="AG2510" s="55" t="s">
        <v>1644</v>
      </c>
      <c r="AH2510" s="55" t="s">
        <v>1644</v>
      </c>
      <c r="AI2510" s="55" t="s">
        <v>1644</v>
      </c>
      <c r="AJ2510" s="55" t="s">
        <v>1644</v>
      </c>
      <c r="AK2510" s="55" t="s">
        <v>1644</v>
      </c>
      <c r="AL2510" s="55" t="s">
        <v>1644</v>
      </c>
      <c r="AM2510" s="55" t="s">
        <v>3861</v>
      </c>
      <c r="AN2510" s="55" t="s">
        <v>1644</v>
      </c>
      <c r="AO2510" t="s">
        <v>3842</v>
      </c>
    </row>
    <row r="2511" spans="1:41" x14ac:dyDescent="0.25">
      <c r="A2511" s="56">
        <v>45838</v>
      </c>
      <c r="B2511" s="92" t="s">
        <v>3472</v>
      </c>
      <c r="C2511" s="55" t="s">
        <v>4358</v>
      </c>
      <c r="D2511" s="55" t="s">
        <v>3859</v>
      </c>
      <c r="E2511" s="55" t="s">
        <v>89</v>
      </c>
      <c r="F2511" s="55">
        <v>50900020</v>
      </c>
      <c r="G2511" s="55" t="s">
        <v>492</v>
      </c>
      <c r="H2511" s="55" t="s">
        <v>89</v>
      </c>
      <c r="I2511" s="57">
        <v>2124.62</v>
      </c>
      <c r="J2511" s="57">
        <v>2124.62</v>
      </c>
      <c r="K2511" s="55" t="s">
        <v>4354</v>
      </c>
      <c r="L2511" s="55" t="s">
        <v>1644</v>
      </c>
      <c r="M2511" s="55" t="s">
        <v>4358</v>
      </c>
      <c r="N2511" s="56">
        <v>45838</v>
      </c>
      <c r="O2511" s="55" t="s">
        <v>1644</v>
      </c>
      <c r="P2511" s="55" t="s">
        <v>329</v>
      </c>
      <c r="Q2511" s="55" t="s">
        <v>330</v>
      </c>
      <c r="R2511" s="55" t="s">
        <v>1644</v>
      </c>
      <c r="S2511" s="55" t="s">
        <v>1644</v>
      </c>
      <c r="T2511" s="55" t="s">
        <v>1644</v>
      </c>
      <c r="U2511" s="55" t="s">
        <v>3866</v>
      </c>
      <c r="V2511" s="55" t="s">
        <v>1881</v>
      </c>
      <c r="W2511" s="55" t="s">
        <v>1644</v>
      </c>
      <c r="X2511" s="56"/>
      <c r="Y2511" s="55" t="s">
        <v>1644</v>
      </c>
      <c r="Z2511" s="56"/>
      <c r="AA2511" s="55" t="s">
        <v>1644</v>
      </c>
      <c r="AB2511" s="59">
        <v>33080419</v>
      </c>
      <c r="AC2511" s="55" t="s">
        <v>1554</v>
      </c>
      <c r="AD2511" s="55" t="s">
        <v>1644</v>
      </c>
      <c r="AE2511" s="58">
        <v>0</v>
      </c>
      <c r="AF2511" s="55" t="s">
        <v>1644</v>
      </c>
      <c r="AG2511" s="55" t="s">
        <v>1644</v>
      </c>
      <c r="AH2511" s="55" t="s">
        <v>1644</v>
      </c>
      <c r="AI2511" s="55" t="s">
        <v>1644</v>
      </c>
      <c r="AJ2511" s="55" t="s">
        <v>1644</v>
      </c>
      <c r="AK2511" s="55" t="s">
        <v>1644</v>
      </c>
      <c r="AL2511" s="55" t="s">
        <v>1644</v>
      </c>
      <c r="AM2511" s="55" t="s">
        <v>3861</v>
      </c>
      <c r="AN2511" s="55" t="s">
        <v>1644</v>
      </c>
      <c r="AO2511" t="s">
        <v>3842</v>
      </c>
    </row>
    <row r="2512" spans="1:41" x14ac:dyDescent="0.25">
      <c r="A2512" s="56">
        <v>45838</v>
      </c>
      <c r="B2512" s="92" t="s">
        <v>3472</v>
      </c>
      <c r="C2512" s="55" t="s">
        <v>4358</v>
      </c>
      <c r="D2512" s="55" t="s">
        <v>3859</v>
      </c>
      <c r="E2512" s="55" t="s">
        <v>89</v>
      </c>
      <c r="F2512" s="55">
        <v>50900020</v>
      </c>
      <c r="G2512" s="55" t="s">
        <v>492</v>
      </c>
      <c r="H2512" s="55" t="s">
        <v>89</v>
      </c>
      <c r="I2512" s="57">
        <v>1387.75</v>
      </c>
      <c r="J2512" s="57">
        <v>1387.75</v>
      </c>
      <c r="K2512" s="55" t="s">
        <v>4354</v>
      </c>
      <c r="L2512" s="55" t="s">
        <v>1644</v>
      </c>
      <c r="M2512" s="55" t="s">
        <v>4358</v>
      </c>
      <c r="N2512" s="56">
        <v>45838</v>
      </c>
      <c r="O2512" s="55" t="s">
        <v>1644</v>
      </c>
      <c r="P2512" s="55" t="s">
        <v>329</v>
      </c>
      <c r="Q2512" s="55" t="s">
        <v>330</v>
      </c>
      <c r="R2512" s="55" t="s">
        <v>1644</v>
      </c>
      <c r="S2512" s="55" t="s">
        <v>1644</v>
      </c>
      <c r="T2512" s="55" t="s">
        <v>1644</v>
      </c>
      <c r="U2512" s="55" t="s">
        <v>4053</v>
      </c>
      <c r="V2512" s="55" t="s">
        <v>1881</v>
      </c>
      <c r="W2512" s="55" t="s">
        <v>1644</v>
      </c>
      <c r="X2512" s="56"/>
      <c r="Y2512" s="55" t="s">
        <v>1644</v>
      </c>
      <c r="Z2512" s="56"/>
      <c r="AA2512" s="55" t="s">
        <v>1644</v>
      </c>
      <c r="AB2512" s="59">
        <v>21800122</v>
      </c>
      <c r="AC2512" s="55" t="s">
        <v>1554</v>
      </c>
      <c r="AD2512" s="55" t="s">
        <v>1644</v>
      </c>
      <c r="AE2512" s="58">
        <v>0</v>
      </c>
      <c r="AF2512" s="55" t="s">
        <v>1644</v>
      </c>
      <c r="AG2512" s="55" t="s">
        <v>1644</v>
      </c>
      <c r="AH2512" s="55" t="s">
        <v>1644</v>
      </c>
      <c r="AI2512" s="55" t="s">
        <v>1644</v>
      </c>
      <c r="AJ2512" s="55" t="s">
        <v>1644</v>
      </c>
      <c r="AK2512" s="55" t="s">
        <v>1644</v>
      </c>
      <c r="AL2512" s="55" t="s">
        <v>1644</v>
      </c>
      <c r="AM2512" s="55" t="s">
        <v>3861</v>
      </c>
      <c r="AN2512" s="55" t="s">
        <v>1644</v>
      </c>
      <c r="AO2512" t="s">
        <v>3842</v>
      </c>
    </row>
    <row r="2513" spans="1:41" x14ac:dyDescent="0.25">
      <c r="A2513" s="56">
        <v>45838</v>
      </c>
      <c r="B2513" s="92" t="s">
        <v>3472</v>
      </c>
      <c r="C2513" s="55" t="s">
        <v>4358</v>
      </c>
      <c r="D2513" s="55" t="s">
        <v>3859</v>
      </c>
      <c r="E2513" s="55" t="s">
        <v>89</v>
      </c>
      <c r="F2513" s="55">
        <v>50900020</v>
      </c>
      <c r="G2513" s="55" t="s">
        <v>492</v>
      </c>
      <c r="H2513" s="55" t="s">
        <v>89</v>
      </c>
      <c r="I2513" s="57">
        <v>479.96</v>
      </c>
      <c r="J2513" s="57">
        <v>479.96</v>
      </c>
      <c r="K2513" s="55" t="s">
        <v>4354</v>
      </c>
      <c r="L2513" s="55" t="s">
        <v>1644</v>
      </c>
      <c r="M2513" s="55" t="s">
        <v>4358</v>
      </c>
      <c r="N2513" s="56">
        <v>45838</v>
      </c>
      <c r="O2513" s="55" t="s">
        <v>1644</v>
      </c>
      <c r="P2513" s="55" t="s">
        <v>329</v>
      </c>
      <c r="Q2513" s="55" t="s">
        <v>330</v>
      </c>
      <c r="R2513" s="55" t="s">
        <v>1644</v>
      </c>
      <c r="S2513" s="55" t="s">
        <v>1644</v>
      </c>
      <c r="T2513" s="55" t="s">
        <v>1644</v>
      </c>
      <c r="U2513" s="55" t="s">
        <v>3913</v>
      </c>
      <c r="V2513" s="55" t="s">
        <v>1881</v>
      </c>
      <c r="W2513" s="55" t="s">
        <v>1644</v>
      </c>
      <c r="X2513" s="56"/>
      <c r="Y2513" s="55" t="s">
        <v>1644</v>
      </c>
      <c r="Z2513" s="56"/>
      <c r="AA2513" s="55" t="s">
        <v>1644</v>
      </c>
      <c r="AB2513" s="59">
        <v>7271360</v>
      </c>
      <c r="AC2513" s="55" t="s">
        <v>1554</v>
      </c>
      <c r="AD2513" s="55" t="s">
        <v>1644</v>
      </c>
      <c r="AE2513" s="58">
        <v>0</v>
      </c>
      <c r="AF2513" s="55" t="s">
        <v>1644</v>
      </c>
      <c r="AG2513" s="55" t="s">
        <v>1644</v>
      </c>
      <c r="AH2513" s="55" t="s">
        <v>1644</v>
      </c>
      <c r="AI2513" s="55" t="s">
        <v>1644</v>
      </c>
      <c r="AJ2513" s="55" t="s">
        <v>1644</v>
      </c>
      <c r="AK2513" s="55" t="s">
        <v>1644</v>
      </c>
      <c r="AL2513" s="55" t="s">
        <v>1644</v>
      </c>
      <c r="AM2513" s="55" t="s">
        <v>3861</v>
      </c>
      <c r="AN2513" s="55" t="s">
        <v>1644</v>
      </c>
      <c r="AO2513" t="s">
        <v>3842</v>
      </c>
    </row>
    <row r="2514" spans="1:41" x14ac:dyDescent="0.25">
      <c r="A2514" s="56">
        <v>45838</v>
      </c>
      <c r="B2514" s="92" t="s">
        <v>3472</v>
      </c>
      <c r="C2514" s="55" t="s">
        <v>4358</v>
      </c>
      <c r="D2514" s="55" t="s">
        <v>3859</v>
      </c>
      <c r="E2514" s="55" t="s">
        <v>89</v>
      </c>
      <c r="F2514" s="55">
        <v>50900020</v>
      </c>
      <c r="G2514" s="55" t="s">
        <v>492</v>
      </c>
      <c r="H2514" s="55" t="s">
        <v>89</v>
      </c>
      <c r="I2514" s="57">
        <v>520.42999999999995</v>
      </c>
      <c r="J2514" s="57">
        <v>520.42999999999995</v>
      </c>
      <c r="K2514" s="55" t="s">
        <v>4354</v>
      </c>
      <c r="L2514" s="55" t="s">
        <v>1644</v>
      </c>
      <c r="M2514" s="55" t="s">
        <v>4358</v>
      </c>
      <c r="N2514" s="56">
        <v>45838</v>
      </c>
      <c r="O2514" s="55" t="s">
        <v>1644</v>
      </c>
      <c r="P2514" s="55" t="s">
        <v>329</v>
      </c>
      <c r="Q2514" s="55" t="s">
        <v>330</v>
      </c>
      <c r="R2514" s="55" t="s">
        <v>1644</v>
      </c>
      <c r="S2514" s="55" t="s">
        <v>1644</v>
      </c>
      <c r="T2514" s="55" t="s">
        <v>1644</v>
      </c>
      <c r="U2514" s="55" t="s">
        <v>3929</v>
      </c>
      <c r="V2514" s="55" t="s">
        <v>1881</v>
      </c>
      <c r="W2514" s="55" t="s">
        <v>1644</v>
      </c>
      <c r="X2514" s="56"/>
      <c r="Y2514" s="55" t="s">
        <v>1644</v>
      </c>
      <c r="Z2514" s="56"/>
      <c r="AA2514" s="55" t="s">
        <v>1644</v>
      </c>
      <c r="AB2514" s="59">
        <v>8082313</v>
      </c>
      <c r="AC2514" s="55" t="s">
        <v>1554</v>
      </c>
      <c r="AD2514" s="55" t="s">
        <v>1644</v>
      </c>
      <c r="AE2514" s="58">
        <v>0</v>
      </c>
      <c r="AF2514" s="55" t="s">
        <v>1644</v>
      </c>
      <c r="AG2514" s="55" t="s">
        <v>1644</v>
      </c>
      <c r="AH2514" s="55" t="s">
        <v>1644</v>
      </c>
      <c r="AI2514" s="55" t="s">
        <v>1644</v>
      </c>
      <c r="AJ2514" s="55" t="s">
        <v>1644</v>
      </c>
      <c r="AK2514" s="55" t="s">
        <v>1644</v>
      </c>
      <c r="AL2514" s="55" t="s">
        <v>1644</v>
      </c>
      <c r="AM2514" s="55" t="s">
        <v>3861</v>
      </c>
      <c r="AN2514" s="55" t="s">
        <v>1644</v>
      </c>
      <c r="AO2514" t="s">
        <v>3842</v>
      </c>
    </row>
    <row r="2515" spans="1:41" x14ac:dyDescent="0.25">
      <c r="A2515" s="56">
        <v>45838</v>
      </c>
      <c r="B2515" s="92" t="s">
        <v>3472</v>
      </c>
      <c r="C2515" s="55" t="s">
        <v>4358</v>
      </c>
      <c r="D2515" s="55" t="s">
        <v>3859</v>
      </c>
      <c r="E2515" s="55" t="s">
        <v>89</v>
      </c>
      <c r="F2515" s="55">
        <v>50900020</v>
      </c>
      <c r="G2515" s="55" t="s">
        <v>492</v>
      </c>
      <c r="H2515" s="55" t="s">
        <v>89</v>
      </c>
      <c r="I2515" s="57">
        <v>1209</v>
      </c>
      <c r="J2515" s="57">
        <v>1209</v>
      </c>
      <c r="K2515" s="55" t="s">
        <v>4354</v>
      </c>
      <c r="L2515" s="55" t="s">
        <v>1644</v>
      </c>
      <c r="M2515" s="55" t="s">
        <v>4358</v>
      </c>
      <c r="N2515" s="56">
        <v>45838</v>
      </c>
      <c r="O2515" s="55" t="s">
        <v>1644</v>
      </c>
      <c r="P2515" s="55" t="s">
        <v>329</v>
      </c>
      <c r="Q2515" s="55" t="s">
        <v>330</v>
      </c>
      <c r="R2515" s="55" t="s">
        <v>1644</v>
      </c>
      <c r="S2515" s="55" t="s">
        <v>1644</v>
      </c>
      <c r="T2515" s="55" t="s">
        <v>1644</v>
      </c>
      <c r="U2515" s="55" t="s">
        <v>3931</v>
      </c>
      <c r="V2515" s="55" t="s">
        <v>1881</v>
      </c>
      <c r="W2515" s="55" t="s">
        <v>1644</v>
      </c>
      <c r="X2515" s="56"/>
      <c r="Y2515" s="55" t="s">
        <v>1644</v>
      </c>
      <c r="Z2515" s="56"/>
      <c r="AA2515" s="55" t="s">
        <v>1644</v>
      </c>
      <c r="AB2515" s="59">
        <v>19634160</v>
      </c>
      <c r="AC2515" s="55" t="s">
        <v>1554</v>
      </c>
      <c r="AD2515" s="55" t="s">
        <v>1644</v>
      </c>
      <c r="AE2515" s="58">
        <v>0</v>
      </c>
      <c r="AF2515" s="55" t="s">
        <v>1644</v>
      </c>
      <c r="AG2515" s="55" t="s">
        <v>1644</v>
      </c>
      <c r="AH2515" s="55" t="s">
        <v>1644</v>
      </c>
      <c r="AI2515" s="55" t="s">
        <v>1644</v>
      </c>
      <c r="AJ2515" s="55" t="s">
        <v>1644</v>
      </c>
      <c r="AK2515" s="55" t="s">
        <v>1644</v>
      </c>
      <c r="AL2515" s="55" t="s">
        <v>1644</v>
      </c>
      <c r="AM2515" s="55" t="s">
        <v>3861</v>
      </c>
      <c r="AN2515" s="55" t="s">
        <v>1644</v>
      </c>
      <c r="AO2515" t="s">
        <v>3842</v>
      </c>
    </row>
    <row r="2516" spans="1:41" x14ac:dyDescent="0.25">
      <c r="A2516" s="56">
        <v>45838</v>
      </c>
      <c r="B2516" s="92" t="s">
        <v>3472</v>
      </c>
      <c r="C2516" s="55" t="s">
        <v>4358</v>
      </c>
      <c r="D2516" s="55" t="s">
        <v>3859</v>
      </c>
      <c r="E2516" s="55" t="s">
        <v>89</v>
      </c>
      <c r="F2516" s="55">
        <v>50900020</v>
      </c>
      <c r="G2516" s="55" t="s">
        <v>492</v>
      </c>
      <c r="H2516" s="55" t="s">
        <v>89</v>
      </c>
      <c r="I2516" s="57">
        <v>520.44000000000005</v>
      </c>
      <c r="J2516" s="57">
        <v>520.44000000000005</v>
      </c>
      <c r="K2516" s="55" t="s">
        <v>4354</v>
      </c>
      <c r="L2516" s="55" t="s">
        <v>1644</v>
      </c>
      <c r="M2516" s="55" t="s">
        <v>4358</v>
      </c>
      <c r="N2516" s="56">
        <v>45838</v>
      </c>
      <c r="O2516" s="55" t="s">
        <v>1644</v>
      </c>
      <c r="P2516" s="55" t="s">
        <v>329</v>
      </c>
      <c r="Q2516" s="55" t="s">
        <v>330</v>
      </c>
      <c r="R2516" s="55" t="s">
        <v>1644</v>
      </c>
      <c r="S2516" s="55" t="s">
        <v>1644</v>
      </c>
      <c r="T2516" s="55" t="s">
        <v>1644</v>
      </c>
      <c r="U2516" s="55" t="s">
        <v>4326</v>
      </c>
      <c r="V2516" s="55" t="s">
        <v>1881</v>
      </c>
      <c r="W2516" s="55" t="s">
        <v>1644</v>
      </c>
      <c r="X2516" s="56"/>
      <c r="Y2516" s="55" t="s">
        <v>1644</v>
      </c>
      <c r="Z2516" s="56"/>
      <c r="AA2516" s="55" t="s">
        <v>1644</v>
      </c>
      <c r="AB2516" s="59">
        <v>8764076</v>
      </c>
      <c r="AC2516" s="55" t="s">
        <v>1554</v>
      </c>
      <c r="AD2516" s="55" t="s">
        <v>1644</v>
      </c>
      <c r="AE2516" s="58">
        <v>0</v>
      </c>
      <c r="AF2516" s="55" t="s">
        <v>1644</v>
      </c>
      <c r="AG2516" s="55" t="s">
        <v>1644</v>
      </c>
      <c r="AH2516" s="55" t="s">
        <v>1644</v>
      </c>
      <c r="AI2516" s="55" t="s">
        <v>1644</v>
      </c>
      <c r="AJ2516" s="55" t="s">
        <v>1644</v>
      </c>
      <c r="AK2516" s="55" t="s">
        <v>1644</v>
      </c>
      <c r="AL2516" s="55" t="s">
        <v>1644</v>
      </c>
      <c r="AM2516" s="55" t="s">
        <v>3861</v>
      </c>
      <c r="AN2516" s="55" t="s">
        <v>1644</v>
      </c>
      <c r="AO2516" t="s">
        <v>3842</v>
      </c>
    </row>
    <row r="2517" spans="1:41" x14ac:dyDescent="0.25">
      <c r="A2517" s="56">
        <v>45838</v>
      </c>
      <c r="B2517" s="92" t="s">
        <v>3472</v>
      </c>
      <c r="C2517" s="55" t="s">
        <v>4358</v>
      </c>
      <c r="D2517" s="55" t="s">
        <v>3859</v>
      </c>
      <c r="E2517" s="55" t="s">
        <v>89</v>
      </c>
      <c r="F2517" s="55">
        <v>50900020</v>
      </c>
      <c r="G2517" s="55" t="s">
        <v>492</v>
      </c>
      <c r="H2517" s="55" t="s">
        <v>89</v>
      </c>
      <c r="I2517" s="57">
        <v>519.58000000000004</v>
      </c>
      <c r="J2517" s="57">
        <v>519.58000000000004</v>
      </c>
      <c r="K2517" s="55" t="s">
        <v>4354</v>
      </c>
      <c r="L2517" s="55" t="s">
        <v>1644</v>
      </c>
      <c r="M2517" s="55" t="s">
        <v>4358</v>
      </c>
      <c r="N2517" s="56">
        <v>45838</v>
      </c>
      <c r="O2517" s="55" t="s">
        <v>1644</v>
      </c>
      <c r="P2517" s="55" t="s">
        <v>329</v>
      </c>
      <c r="Q2517" s="55" t="s">
        <v>330</v>
      </c>
      <c r="R2517" s="55" t="s">
        <v>1644</v>
      </c>
      <c r="S2517" s="55" t="s">
        <v>1644</v>
      </c>
      <c r="T2517" s="55" t="s">
        <v>1644</v>
      </c>
      <c r="U2517" s="55" t="s">
        <v>3878</v>
      </c>
      <c r="V2517" s="55" t="s">
        <v>1881</v>
      </c>
      <c r="W2517" s="55" t="s">
        <v>1644</v>
      </c>
      <c r="X2517" s="56"/>
      <c r="Y2517" s="55" t="s">
        <v>1644</v>
      </c>
      <c r="Z2517" s="56"/>
      <c r="AA2517" s="55" t="s">
        <v>1644</v>
      </c>
      <c r="AB2517" s="59">
        <v>8313369</v>
      </c>
      <c r="AC2517" s="55" t="s">
        <v>1554</v>
      </c>
      <c r="AD2517" s="55" t="s">
        <v>1644</v>
      </c>
      <c r="AE2517" s="58">
        <v>0</v>
      </c>
      <c r="AF2517" s="55" t="s">
        <v>1644</v>
      </c>
      <c r="AG2517" s="55" t="s">
        <v>1644</v>
      </c>
      <c r="AH2517" s="55" t="s">
        <v>1644</v>
      </c>
      <c r="AI2517" s="55" t="s">
        <v>1644</v>
      </c>
      <c r="AJ2517" s="55" t="s">
        <v>1644</v>
      </c>
      <c r="AK2517" s="55" t="s">
        <v>1644</v>
      </c>
      <c r="AL2517" s="55" t="s">
        <v>1644</v>
      </c>
      <c r="AM2517" s="55" t="s">
        <v>3861</v>
      </c>
      <c r="AN2517" s="55" t="s">
        <v>1644</v>
      </c>
      <c r="AO2517" t="s">
        <v>3842</v>
      </c>
    </row>
    <row r="2518" spans="1:41" x14ac:dyDescent="0.25">
      <c r="A2518" s="56">
        <v>45838</v>
      </c>
      <c r="B2518" s="92" t="s">
        <v>3472</v>
      </c>
      <c r="C2518" s="55" t="s">
        <v>4358</v>
      </c>
      <c r="D2518" s="55" t="s">
        <v>3859</v>
      </c>
      <c r="E2518" s="55" t="s">
        <v>89</v>
      </c>
      <c r="F2518" s="55">
        <v>50900020</v>
      </c>
      <c r="G2518" s="55" t="s">
        <v>492</v>
      </c>
      <c r="H2518" s="55" t="s">
        <v>89</v>
      </c>
      <c r="I2518" s="57">
        <v>495.88</v>
      </c>
      <c r="J2518" s="57">
        <v>495.88</v>
      </c>
      <c r="K2518" s="55" t="s">
        <v>4354</v>
      </c>
      <c r="L2518" s="55" t="s">
        <v>1644</v>
      </c>
      <c r="M2518" s="55" t="s">
        <v>4358</v>
      </c>
      <c r="N2518" s="56">
        <v>45838</v>
      </c>
      <c r="O2518" s="55" t="s">
        <v>1644</v>
      </c>
      <c r="P2518" s="55" t="s">
        <v>329</v>
      </c>
      <c r="Q2518" s="55" t="s">
        <v>330</v>
      </c>
      <c r="R2518" s="55" t="s">
        <v>1644</v>
      </c>
      <c r="S2518" s="55" t="s">
        <v>1644</v>
      </c>
      <c r="T2518" s="55" t="s">
        <v>1644</v>
      </c>
      <c r="U2518" s="55" t="s">
        <v>4312</v>
      </c>
      <c r="V2518" s="55" t="s">
        <v>1881</v>
      </c>
      <c r="W2518" s="55" t="s">
        <v>1644</v>
      </c>
      <c r="X2518" s="56"/>
      <c r="Y2518" s="55" t="s">
        <v>1644</v>
      </c>
      <c r="Z2518" s="56"/>
      <c r="AA2518" s="55" t="s">
        <v>1644</v>
      </c>
      <c r="AB2518" s="59">
        <v>8137529</v>
      </c>
      <c r="AC2518" s="55" t="s">
        <v>1554</v>
      </c>
      <c r="AD2518" s="55" t="s">
        <v>1644</v>
      </c>
      <c r="AE2518" s="58">
        <v>0</v>
      </c>
      <c r="AF2518" s="55" t="s">
        <v>1644</v>
      </c>
      <c r="AG2518" s="55" t="s">
        <v>1644</v>
      </c>
      <c r="AH2518" s="55" t="s">
        <v>1644</v>
      </c>
      <c r="AI2518" s="55" t="s">
        <v>1644</v>
      </c>
      <c r="AJ2518" s="55" t="s">
        <v>1644</v>
      </c>
      <c r="AK2518" s="55" t="s">
        <v>1644</v>
      </c>
      <c r="AL2518" s="55" t="s">
        <v>1644</v>
      </c>
      <c r="AM2518" s="55" t="s">
        <v>3861</v>
      </c>
      <c r="AN2518" s="55" t="s">
        <v>1644</v>
      </c>
      <c r="AO2518" t="s">
        <v>3842</v>
      </c>
    </row>
    <row r="2519" spans="1:41" x14ac:dyDescent="0.25">
      <c r="A2519" s="56">
        <v>45838</v>
      </c>
      <c r="B2519" s="92" t="s">
        <v>3472</v>
      </c>
      <c r="C2519" s="55" t="s">
        <v>4358</v>
      </c>
      <c r="D2519" s="55" t="s">
        <v>3859</v>
      </c>
      <c r="E2519" s="55" t="s">
        <v>89</v>
      </c>
      <c r="F2519" s="55">
        <v>50900020</v>
      </c>
      <c r="G2519" s="55" t="s">
        <v>492</v>
      </c>
      <c r="H2519" s="55" t="s">
        <v>89</v>
      </c>
      <c r="I2519" s="57">
        <v>843.3</v>
      </c>
      <c r="J2519" s="57">
        <v>843.3</v>
      </c>
      <c r="K2519" s="55" t="s">
        <v>4354</v>
      </c>
      <c r="L2519" s="55" t="s">
        <v>1644</v>
      </c>
      <c r="M2519" s="55" t="s">
        <v>4358</v>
      </c>
      <c r="N2519" s="56">
        <v>45838</v>
      </c>
      <c r="O2519" s="55" t="s">
        <v>1644</v>
      </c>
      <c r="P2519" s="55" t="s">
        <v>329</v>
      </c>
      <c r="Q2519" s="55" t="s">
        <v>330</v>
      </c>
      <c r="R2519" s="55" t="s">
        <v>1644</v>
      </c>
      <c r="S2519" s="55" t="s">
        <v>1644</v>
      </c>
      <c r="T2519" s="55" t="s">
        <v>1644</v>
      </c>
      <c r="U2519" s="55" t="s">
        <v>3916</v>
      </c>
      <c r="V2519" s="55" t="s">
        <v>1881</v>
      </c>
      <c r="W2519" s="55" t="s">
        <v>1644</v>
      </c>
      <c r="X2519" s="56"/>
      <c r="Y2519" s="55" t="s">
        <v>1644</v>
      </c>
      <c r="Z2519" s="56"/>
      <c r="AA2519" s="55" t="s">
        <v>1644</v>
      </c>
      <c r="AB2519" s="59">
        <v>13130121</v>
      </c>
      <c r="AC2519" s="55" t="s">
        <v>1554</v>
      </c>
      <c r="AD2519" s="55" t="s">
        <v>1644</v>
      </c>
      <c r="AE2519" s="58">
        <v>0</v>
      </c>
      <c r="AF2519" s="55" t="s">
        <v>1644</v>
      </c>
      <c r="AG2519" s="55" t="s">
        <v>1644</v>
      </c>
      <c r="AH2519" s="55" t="s">
        <v>1644</v>
      </c>
      <c r="AI2519" s="55" t="s">
        <v>1644</v>
      </c>
      <c r="AJ2519" s="55" t="s">
        <v>1644</v>
      </c>
      <c r="AK2519" s="55" t="s">
        <v>1644</v>
      </c>
      <c r="AL2519" s="55" t="s">
        <v>1644</v>
      </c>
      <c r="AM2519" s="55" t="s">
        <v>3861</v>
      </c>
      <c r="AN2519" s="55" t="s">
        <v>1644</v>
      </c>
      <c r="AO2519" t="s">
        <v>3842</v>
      </c>
    </row>
    <row r="2520" spans="1:41" x14ac:dyDescent="0.25">
      <c r="A2520" s="56">
        <v>45838</v>
      </c>
      <c r="B2520" s="92" t="s">
        <v>3472</v>
      </c>
      <c r="C2520" s="55" t="s">
        <v>4358</v>
      </c>
      <c r="D2520" s="55" t="s">
        <v>3859</v>
      </c>
      <c r="E2520" s="55" t="s">
        <v>89</v>
      </c>
      <c r="F2520" s="55">
        <v>50900020</v>
      </c>
      <c r="G2520" s="55" t="s">
        <v>492</v>
      </c>
      <c r="H2520" s="55" t="s">
        <v>89</v>
      </c>
      <c r="I2520" s="57">
        <v>755.08</v>
      </c>
      <c r="J2520" s="57">
        <v>755.08</v>
      </c>
      <c r="K2520" s="55" t="s">
        <v>4354</v>
      </c>
      <c r="L2520" s="55" t="s">
        <v>1644</v>
      </c>
      <c r="M2520" s="55" t="s">
        <v>4358</v>
      </c>
      <c r="N2520" s="56">
        <v>45838</v>
      </c>
      <c r="O2520" s="55" t="s">
        <v>1644</v>
      </c>
      <c r="P2520" s="55" t="s">
        <v>329</v>
      </c>
      <c r="Q2520" s="55" t="s">
        <v>330</v>
      </c>
      <c r="R2520" s="55" t="s">
        <v>1644</v>
      </c>
      <c r="S2520" s="55" t="s">
        <v>1644</v>
      </c>
      <c r="T2520" s="55" t="s">
        <v>1644</v>
      </c>
      <c r="U2520" s="55" t="s">
        <v>4113</v>
      </c>
      <c r="V2520" s="55" t="s">
        <v>1881</v>
      </c>
      <c r="W2520" s="55" t="s">
        <v>1644</v>
      </c>
      <c r="X2520" s="56"/>
      <c r="Y2520" s="55" t="s">
        <v>1644</v>
      </c>
      <c r="Z2520" s="56"/>
      <c r="AA2520" s="55" t="s">
        <v>1644</v>
      </c>
      <c r="AB2520" s="59">
        <v>11765837</v>
      </c>
      <c r="AC2520" s="55" t="s">
        <v>1554</v>
      </c>
      <c r="AD2520" s="55" t="s">
        <v>1644</v>
      </c>
      <c r="AE2520" s="58">
        <v>0</v>
      </c>
      <c r="AF2520" s="55" t="s">
        <v>1644</v>
      </c>
      <c r="AG2520" s="55" t="s">
        <v>1644</v>
      </c>
      <c r="AH2520" s="55" t="s">
        <v>1644</v>
      </c>
      <c r="AI2520" s="55" t="s">
        <v>1644</v>
      </c>
      <c r="AJ2520" s="55" t="s">
        <v>1644</v>
      </c>
      <c r="AK2520" s="55" t="s">
        <v>1644</v>
      </c>
      <c r="AL2520" s="55" t="s">
        <v>1644</v>
      </c>
      <c r="AM2520" s="55" t="s">
        <v>3861</v>
      </c>
      <c r="AN2520" s="55" t="s">
        <v>1644</v>
      </c>
      <c r="AO2520" t="s">
        <v>3842</v>
      </c>
    </row>
    <row r="2521" spans="1:41" x14ac:dyDescent="0.25">
      <c r="A2521" s="56">
        <v>45838</v>
      </c>
      <c r="B2521" s="92" t="s">
        <v>3472</v>
      </c>
      <c r="C2521" s="55" t="s">
        <v>4358</v>
      </c>
      <c r="D2521" s="55" t="s">
        <v>3859</v>
      </c>
      <c r="E2521" s="55" t="s">
        <v>89</v>
      </c>
      <c r="F2521" s="55">
        <v>50900020</v>
      </c>
      <c r="G2521" s="55" t="s">
        <v>492</v>
      </c>
      <c r="H2521" s="55" t="s">
        <v>89</v>
      </c>
      <c r="I2521" s="57">
        <v>519.58000000000004</v>
      </c>
      <c r="J2521" s="57">
        <v>519.58000000000004</v>
      </c>
      <c r="K2521" s="55" t="s">
        <v>4354</v>
      </c>
      <c r="L2521" s="55" t="s">
        <v>1644</v>
      </c>
      <c r="M2521" s="55" t="s">
        <v>4358</v>
      </c>
      <c r="N2521" s="56">
        <v>45838</v>
      </c>
      <c r="O2521" s="55" t="s">
        <v>1644</v>
      </c>
      <c r="P2521" s="55" t="s">
        <v>329</v>
      </c>
      <c r="Q2521" s="55" t="s">
        <v>330</v>
      </c>
      <c r="R2521" s="55" t="s">
        <v>1644</v>
      </c>
      <c r="S2521" s="55" t="s">
        <v>1644</v>
      </c>
      <c r="T2521" s="55" t="s">
        <v>1644</v>
      </c>
      <c r="U2521" s="55" t="s">
        <v>3926</v>
      </c>
      <c r="V2521" s="55" t="s">
        <v>1881</v>
      </c>
      <c r="W2521" s="55" t="s">
        <v>1644</v>
      </c>
      <c r="X2521" s="56"/>
      <c r="Y2521" s="55" t="s">
        <v>1644</v>
      </c>
      <c r="Z2521" s="56"/>
      <c r="AA2521" s="55" t="s">
        <v>1644</v>
      </c>
      <c r="AB2521" s="59">
        <v>8438033</v>
      </c>
      <c r="AC2521" s="55" t="s">
        <v>1554</v>
      </c>
      <c r="AD2521" s="55" t="s">
        <v>1644</v>
      </c>
      <c r="AE2521" s="58">
        <v>0</v>
      </c>
      <c r="AF2521" s="55" t="s">
        <v>1644</v>
      </c>
      <c r="AG2521" s="55" t="s">
        <v>1644</v>
      </c>
      <c r="AH2521" s="55" t="s">
        <v>1644</v>
      </c>
      <c r="AI2521" s="55" t="s">
        <v>1644</v>
      </c>
      <c r="AJ2521" s="55" t="s">
        <v>1644</v>
      </c>
      <c r="AK2521" s="55" t="s">
        <v>1644</v>
      </c>
      <c r="AL2521" s="55" t="s">
        <v>1644</v>
      </c>
      <c r="AM2521" s="55" t="s">
        <v>3861</v>
      </c>
      <c r="AN2521" s="55" t="s">
        <v>1644</v>
      </c>
      <c r="AO2521" t="s">
        <v>3842</v>
      </c>
    </row>
    <row r="2522" spans="1:41" x14ac:dyDescent="0.25">
      <c r="A2522" s="56">
        <v>45838</v>
      </c>
      <c r="B2522" s="92" t="s">
        <v>3472</v>
      </c>
      <c r="C2522" s="55" t="s">
        <v>4358</v>
      </c>
      <c r="D2522" s="55" t="s">
        <v>3859</v>
      </c>
      <c r="E2522" s="55" t="s">
        <v>89</v>
      </c>
      <c r="F2522" s="55">
        <v>50900020</v>
      </c>
      <c r="G2522" s="55" t="s">
        <v>492</v>
      </c>
      <c r="H2522" s="55" t="s">
        <v>89</v>
      </c>
      <c r="I2522" s="57">
        <v>574.6</v>
      </c>
      <c r="J2522" s="57">
        <v>574.6</v>
      </c>
      <c r="K2522" s="55" t="s">
        <v>4354</v>
      </c>
      <c r="L2522" s="55" t="s">
        <v>1644</v>
      </c>
      <c r="M2522" s="55" t="s">
        <v>4358</v>
      </c>
      <c r="N2522" s="56">
        <v>45838</v>
      </c>
      <c r="O2522" s="55" t="s">
        <v>1644</v>
      </c>
      <c r="P2522" s="55" t="s">
        <v>329</v>
      </c>
      <c r="Q2522" s="55" t="s">
        <v>330</v>
      </c>
      <c r="R2522" s="55" t="s">
        <v>1644</v>
      </c>
      <c r="S2522" s="55" t="s">
        <v>1644</v>
      </c>
      <c r="T2522" s="55" t="s">
        <v>1644</v>
      </c>
      <c r="U2522" s="55" t="s">
        <v>3898</v>
      </c>
      <c r="V2522" s="55" t="s">
        <v>1881</v>
      </c>
      <c r="W2522" s="55" t="s">
        <v>1644</v>
      </c>
      <c r="X2522" s="56"/>
      <c r="Y2522" s="55" t="s">
        <v>1644</v>
      </c>
      <c r="Z2522" s="56"/>
      <c r="AA2522" s="55" t="s">
        <v>1644</v>
      </c>
      <c r="AB2522" s="59">
        <v>8983277</v>
      </c>
      <c r="AC2522" s="55" t="s">
        <v>1554</v>
      </c>
      <c r="AD2522" s="55" t="s">
        <v>1644</v>
      </c>
      <c r="AE2522" s="58">
        <v>0</v>
      </c>
      <c r="AF2522" s="55" t="s">
        <v>1644</v>
      </c>
      <c r="AG2522" s="55" t="s">
        <v>1644</v>
      </c>
      <c r="AH2522" s="55" t="s">
        <v>1644</v>
      </c>
      <c r="AI2522" s="55" t="s">
        <v>1644</v>
      </c>
      <c r="AJ2522" s="55" t="s">
        <v>1644</v>
      </c>
      <c r="AK2522" s="55" t="s">
        <v>1644</v>
      </c>
      <c r="AL2522" s="55" t="s">
        <v>1644</v>
      </c>
      <c r="AM2522" s="55" t="s">
        <v>3861</v>
      </c>
      <c r="AN2522" s="55" t="s">
        <v>1644</v>
      </c>
      <c r="AO2522" t="s">
        <v>3842</v>
      </c>
    </row>
    <row r="2523" spans="1:41" x14ac:dyDescent="0.25">
      <c r="A2523" s="56">
        <v>45838</v>
      </c>
      <c r="B2523" s="92" t="s">
        <v>3472</v>
      </c>
      <c r="C2523" s="55" t="s">
        <v>4358</v>
      </c>
      <c r="D2523" s="55" t="s">
        <v>3859</v>
      </c>
      <c r="E2523" s="55" t="s">
        <v>89</v>
      </c>
      <c r="F2523" s="55">
        <v>50900020</v>
      </c>
      <c r="G2523" s="55" t="s">
        <v>492</v>
      </c>
      <c r="H2523" s="55" t="s">
        <v>89</v>
      </c>
      <c r="I2523" s="57">
        <v>651.25</v>
      </c>
      <c r="J2523" s="57">
        <v>651.25</v>
      </c>
      <c r="K2523" s="55" t="s">
        <v>4354</v>
      </c>
      <c r="L2523" s="55" t="s">
        <v>1644</v>
      </c>
      <c r="M2523" s="55" t="s">
        <v>4358</v>
      </c>
      <c r="N2523" s="56">
        <v>45838</v>
      </c>
      <c r="O2523" s="55" t="s">
        <v>1644</v>
      </c>
      <c r="P2523" s="55" t="s">
        <v>329</v>
      </c>
      <c r="Q2523" s="55" t="s">
        <v>330</v>
      </c>
      <c r="R2523" s="55" t="s">
        <v>1644</v>
      </c>
      <c r="S2523" s="55" t="s">
        <v>1644</v>
      </c>
      <c r="T2523" s="55" t="s">
        <v>1644</v>
      </c>
      <c r="U2523" s="55" t="s">
        <v>4079</v>
      </c>
      <c r="V2523" s="55" t="s">
        <v>1881</v>
      </c>
      <c r="W2523" s="55" t="s">
        <v>1644</v>
      </c>
      <c r="X2523" s="56"/>
      <c r="Y2523" s="55" t="s">
        <v>1644</v>
      </c>
      <c r="Z2523" s="56"/>
      <c r="AA2523" s="55" t="s">
        <v>1644</v>
      </c>
      <c r="AB2523" s="59">
        <v>10148058</v>
      </c>
      <c r="AC2523" s="55" t="s">
        <v>1554</v>
      </c>
      <c r="AD2523" s="55" t="s">
        <v>1644</v>
      </c>
      <c r="AE2523" s="58">
        <v>0</v>
      </c>
      <c r="AF2523" s="55" t="s">
        <v>1644</v>
      </c>
      <c r="AG2523" s="55" t="s">
        <v>1644</v>
      </c>
      <c r="AH2523" s="55" t="s">
        <v>1644</v>
      </c>
      <c r="AI2523" s="55" t="s">
        <v>1644</v>
      </c>
      <c r="AJ2523" s="55" t="s">
        <v>1644</v>
      </c>
      <c r="AK2523" s="55" t="s">
        <v>1644</v>
      </c>
      <c r="AL2523" s="55" t="s">
        <v>1644</v>
      </c>
      <c r="AM2523" s="55" t="s">
        <v>3861</v>
      </c>
      <c r="AN2523" s="55" t="s">
        <v>1644</v>
      </c>
      <c r="AO2523" t="s">
        <v>3842</v>
      </c>
    </row>
    <row r="2524" spans="1:41" x14ac:dyDescent="0.25">
      <c r="A2524" s="56">
        <v>45838</v>
      </c>
      <c r="B2524" s="92" t="s">
        <v>3472</v>
      </c>
      <c r="C2524" s="55" t="s">
        <v>4358</v>
      </c>
      <c r="D2524" s="55" t="s">
        <v>3859</v>
      </c>
      <c r="E2524" s="55" t="s">
        <v>89</v>
      </c>
      <c r="F2524" s="55">
        <v>50900020</v>
      </c>
      <c r="G2524" s="55" t="s">
        <v>492</v>
      </c>
      <c r="H2524" s="55" t="s">
        <v>89</v>
      </c>
      <c r="I2524" s="57">
        <v>490.93</v>
      </c>
      <c r="J2524" s="57">
        <v>490.93</v>
      </c>
      <c r="K2524" s="55" t="s">
        <v>4354</v>
      </c>
      <c r="L2524" s="55" t="s">
        <v>1644</v>
      </c>
      <c r="M2524" s="55" t="s">
        <v>4358</v>
      </c>
      <c r="N2524" s="56">
        <v>45838</v>
      </c>
      <c r="O2524" s="55" t="s">
        <v>1644</v>
      </c>
      <c r="P2524" s="55" t="s">
        <v>329</v>
      </c>
      <c r="Q2524" s="55" t="s">
        <v>330</v>
      </c>
      <c r="R2524" s="55" t="s">
        <v>1644</v>
      </c>
      <c r="S2524" s="55" t="s">
        <v>1644</v>
      </c>
      <c r="T2524" s="55" t="s">
        <v>1644</v>
      </c>
      <c r="U2524" s="55" t="s">
        <v>3930</v>
      </c>
      <c r="V2524" s="55" t="s">
        <v>1881</v>
      </c>
      <c r="W2524" s="55" t="s">
        <v>1644</v>
      </c>
      <c r="X2524" s="56"/>
      <c r="Y2524" s="55" t="s">
        <v>1644</v>
      </c>
      <c r="Z2524" s="56"/>
      <c r="AA2524" s="55" t="s">
        <v>1644</v>
      </c>
      <c r="AB2524" s="59">
        <v>7712593</v>
      </c>
      <c r="AC2524" s="55" t="s">
        <v>1554</v>
      </c>
      <c r="AD2524" s="55" t="s">
        <v>1644</v>
      </c>
      <c r="AE2524" s="58">
        <v>0</v>
      </c>
      <c r="AF2524" s="55" t="s">
        <v>1644</v>
      </c>
      <c r="AG2524" s="55" t="s">
        <v>1644</v>
      </c>
      <c r="AH2524" s="55" t="s">
        <v>1644</v>
      </c>
      <c r="AI2524" s="55" t="s">
        <v>1644</v>
      </c>
      <c r="AJ2524" s="55" t="s">
        <v>1644</v>
      </c>
      <c r="AK2524" s="55" t="s">
        <v>1644</v>
      </c>
      <c r="AL2524" s="55" t="s">
        <v>1644</v>
      </c>
      <c r="AM2524" s="55" t="s">
        <v>3861</v>
      </c>
      <c r="AN2524" s="55" t="s">
        <v>1644</v>
      </c>
      <c r="AO2524" t="s">
        <v>3842</v>
      </c>
    </row>
    <row r="2525" spans="1:41" x14ac:dyDescent="0.25">
      <c r="A2525" s="56">
        <v>45838</v>
      </c>
      <c r="B2525" s="92" t="s">
        <v>3472</v>
      </c>
      <c r="C2525" s="55" t="s">
        <v>4358</v>
      </c>
      <c r="D2525" s="55" t="s">
        <v>3859</v>
      </c>
      <c r="E2525" s="55" t="s">
        <v>89</v>
      </c>
      <c r="F2525" s="55">
        <v>50900020</v>
      </c>
      <c r="G2525" s="55" t="s">
        <v>492</v>
      </c>
      <c r="H2525" s="55" t="s">
        <v>89</v>
      </c>
      <c r="I2525" s="57">
        <v>519.58000000000004</v>
      </c>
      <c r="J2525" s="57">
        <v>519.58000000000004</v>
      </c>
      <c r="K2525" s="55" t="s">
        <v>4354</v>
      </c>
      <c r="L2525" s="55" t="s">
        <v>1644</v>
      </c>
      <c r="M2525" s="55" t="s">
        <v>4358</v>
      </c>
      <c r="N2525" s="56">
        <v>45838</v>
      </c>
      <c r="O2525" s="55" t="s">
        <v>1644</v>
      </c>
      <c r="P2525" s="55" t="s">
        <v>329</v>
      </c>
      <c r="Q2525" s="55" t="s">
        <v>330</v>
      </c>
      <c r="R2525" s="55" t="s">
        <v>1644</v>
      </c>
      <c r="S2525" s="55" t="s">
        <v>1644</v>
      </c>
      <c r="T2525" s="55" t="s">
        <v>1644</v>
      </c>
      <c r="U2525" s="55" t="s">
        <v>3936</v>
      </c>
      <c r="V2525" s="55" t="s">
        <v>1881</v>
      </c>
      <c r="W2525" s="55" t="s">
        <v>1644</v>
      </c>
      <c r="X2525" s="56"/>
      <c r="Y2525" s="55" t="s">
        <v>1644</v>
      </c>
      <c r="Z2525" s="56"/>
      <c r="AA2525" s="55" t="s">
        <v>1644</v>
      </c>
      <c r="AB2525" s="59">
        <v>8438033</v>
      </c>
      <c r="AC2525" s="55" t="s">
        <v>1554</v>
      </c>
      <c r="AD2525" s="55" t="s">
        <v>1644</v>
      </c>
      <c r="AE2525" s="58">
        <v>0</v>
      </c>
      <c r="AF2525" s="55" t="s">
        <v>1644</v>
      </c>
      <c r="AG2525" s="55" t="s">
        <v>1644</v>
      </c>
      <c r="AH2525" s="55" t="s">
        <v>1644</v>
      </c>
      <c r="AI2525" s="55" t="s">
        <v>1644</v>
      </c>
      <c r="AJ2525" s="55" t="s">
        <v>1644</v>
      </c>
      <c r="AK2525" s="55" t="s">
        <v>1644</v>
      </c>
      <c r="AL2525" s="55" t="s">
        <v>1644</v>
      </c>
      <c r="AM2525" s="55" t="s">
        <v>3861</v>
      </c>
      <c r="AN2525" s="55" t="s">
        <v>1644</v>
      </c>
      <c r="AO2525" t="s">
        <v>3842</v>
      </c>
    </row>
    <row r="2526" spans="1:41" x14ac:dyDescent="0.25">
      <c r="A2526" s="56">
        <v>45838</v>
      </c>
      <c r="B2526" s="92" t="s">
        <v>3472</v>
      </c>
      <c r="C2526" s="55" t="s">
        <v>4358</v>
      </c>
      <c r="D2526" s="55" t="s">
        <v>3859</v>
      </c>
      <c r="E2526" s="55" t="s">
        <v>89</v>
      </c>
      <c r="F2526" s="55">
        <v>50900020</v>
      </c>
      <c r="G2526" s="55" t="s">
        <v>492</v>
      </c>
      <c r="H2526" s="55" t="s">
        <v>89</v>
      </c>
      <c r="I2526" s="57">
        <v>843.3</v>
      </c>
      <c r="J2526" s="57">
        <v>843.3</v>
      </c>
      <c r="K2526" s="55" t="s">
        <v>4354</v>
      </c>
      <c r="L2526" s="55" t="s">
        <v>1644</v>
      </c>
      <c r="M2526" s="55" t="s">
        <v>4358</v>
      </c>
      <c r="N2526" s="56">
        <v>45838</v>
      </c>
      <c r="O2526" s="55" t="s">
        <v>1644</v>
      </c>
      <c r="P2526" s="55" t="s">
        <v>329</v>
      </c>
      <c r="Q2526" s="55" t="s">
        <v>330</v>
      </c>
      <c r="R2526" s="55" t="s">
        <v>1644</v>
      </c>
      <c r="S2526" s="55" t="s">
        <v>1644</v>
      </c>
      <c r="T2526" s="55" t="s">
        <v>1644</v>
      </c>
      <c r="U2526" s="55" t="s">
        <v>3915</v>
      </c>
      <c r="V2526" s="55" t="s">
        <v>1881</v>
      </c>
      <c r="W2526" s="55" t="s">
        <v>1644</v>
      </c>
      <c r="X2526" s="56"/>
      <c r="Y2526" s="55" t="s">
        <v>1644</v>
      </c>
      <c r="Z2526" s="56"/>
      <c r="AA2526" s="55" t="s">
        <v>1644</v>
      </c>
      <c r="AB2526" s="59">
        <v>12877136</v>
      </c>
      <c r="AC2526" s="55" t="s">
        <v>1554</v>
      </c>
      <c r="AD2526" s="55" t="s">
        <v>1644</v>
      </c>
      <c r="AE2526" s="58">
        <v>0</v>
      </c>
      <c r="AF2526" s="55" t="s">
        <v>1644</v>
      </c>
      <c r="AG2526" s="55" t="s">
        <v>1644</v>
      </c>
      <c r="AH2526" s="55" t="s">
        <v>1644</v>
      </c>
      <c r="AI2526" s="55" t="s">
        <v>1644</v>
      </c>
      <c r="AJ2526" s="55" t="s">
        <v>1644</v>
      </c>
      <c r="AK2526" s="55" t="s">
        <v>1644</v>
      </c>
      <c r="AL2526" s="55" t="s">
        <v>1644</v>
      </c>
      <c r="AM2526" s="55" t="s">
        <v>3861</v>
      </c>
      <c r="AN2526" s="55" t="s">
        <v>1644</v>
      </c>
      <c r="AO2526" t="s">
        <v>3842</v>
      </c>
    </row>
    <row r="2527" spans="1:41" x14ac:dyDescent="0.25">
      <c r="A2527" s="56">
        <v>45838</v>
      </c>
      <c r="B2527" s="92" t="s">
        <v>3472</v>
      </c>
      <c r="C2527" s="55" t="s">
        <v>4358</v>
      </c>
      <c r="D2527" s="55" t="s">
        <v>3859</v>
      </c>
      <c r="E2527" s="55" t="s">
        <v>89</v>
      </c>
      <c r="F2527" s="55">
        <v>50900020</v>
      </c>
      <c r="G2527" s="55" t="s">
        <v>492</v>
      </c>
      <c r="H2527" s="55" t="s">
        <v>89</v>
      </c>
      <c r="I2527" s="57">
        <v>605.52</v>
      </c>
      <c r="J2527" s="57">
        <v>605.52</v>
      </c>
      <c r="K2527" s="55" t="s">
        <v>4354</v>
      </c>
      <c r="L2527" s="55" t="s">
        <v>1644</v>
      </c>
      <c r="M2527" s="55" t="s">
        <v>4358</v>
      </c>
      <c r="N2527" s="56">
        <v>45838</v>
      </c>
      <c r="O2527" s="55" t="s">
        <v>1644</v>
      </c>
      <c r="P2527" s="55" t="s">
        <v>329</v>
      </c>
      <c r="Q2527" s="55" t="s">
        <v>330</v>
      </c>
      <c r="R2527" s="55" t="s">
        <v>1644</v>
      </c>
      <c r="S2527" s="55" t="s">
        <v>1644</v>
      </c>
      <c r="T2527" s="55" t="s">
        <v>1644</v>
      </c>
      <c r="U2527" s="55" t="s">
        <v>3920</v>
      </c>
      <c r="V2527" s="55" t="s">
        <v>1881</v>
      </c>
      <c r="W2527" s="55" t="s">
        <v>1644</v>
      </c>
      <c r="X2527" s="56"/>
      <c r="Y2527" s="55" t="s">
        <v>1644</v>
      </c>
      <c r="Z2527" s="56"/>
      <c r="AA2527" s="55" t="s">
        <v>1644</v>
      </c>
      <c r="AB2527" s="59">
        <v>9615574</v>
      </c>
      <c r="AC2527" s="55" t="s">
        <v>1554</v>
      </c>
      <c r="AD2527" s="55" t="s">
        <v>1644</v>
      </c>
      <c r="AE2527" s="58">
        <v>0</v>
      </c>
      <c r="AF2527" s="55" t="s">
        <v>1644</v>
      </c>
      <c r="AG2527" s="55" t="s">
        <v>1644</v>
      </c>
      <c r="AH2527" s="55" t="s">
        <v>1644</v>
      </c>
      <c r="AI2527" s="55" t="s">
        <v>1644</v>
      </c>
      <c r="AJ2527" s="55" t="s">
        <v>1644</v>
      </c>
      <c r="AK2527" s="55" t="s">
        <v>1644</v>
      </c>
      <c r="AL2527" s="55" t="s">
        <v>1644</v>
      </c>
      <c r="AM2527" s="55" t="s">
        <v>3861</v>
      </c>
      <c r="AN2527" s="55" t="s">
        <v>1644</v>
      </c>
      <c r="AO2527" t="s">
        <v>3842</v>
      </c>
    </row>
    <row r="2528" spans="1:41" x14ac:dyDescent="0.25">
      <c r="A2528" s="56">
        <v>45838</v>
      </c>
      <c r="B2528" s="92" t="s">
        <v>3472</v>
      </c>
      <c r="C2528" s="55" t="s">
        <v>4358</v>
      </c>
      <c r="D2528" s="55" t="s">
        <v>3859</v>
      </c>
      <c r="E2528" s="55" t="s">
        <v>89</v>
      </c>
      <c r="F2528" s="55">
        <v>50900020</v>
      </c>
      <c r="G2528" s="55" t="s">
        <v>492</v>
      </c>
      <c r="H2528" s="55" t="s">
        <v>89</v>
      </c>
      <c r="I2528" s="57">
        <v>419.9</v>
      </c>
      <c r="J2528" s="57">
        <v>419.9</v>
      </c>
      <c r="K2528" s="55" t="s">
        <v>4354</v>
      </c>
      <c r="L2528" s="55" t="s">
        <v>1644</v>
      </c>
      <c r="M2528" s="55" t="s">
        <v>4358</v>
      </c>
      <c r="N2528" s="56">
        <v>45838</v>
      </c>
      <c r="O2528" s="55" t="s">
        <v>1644</v>
      </c>
      <c r="P2528" s="55" t="s">
        <v>329</v>
      </c>
      <c r="Q2528" s="55" t="s">
        <v>330</v>
      </c>
      <c r="R2528" s="55" t="s">
        <v>1644</v>
      </c>
      <c r="S2528" s="55" t="s">
        <v>1644</v>
      </c>
      <c r="T2528" s="55" t="s">
        <v>1644</v>
      </c>
      <c r="U2528" s="55" t="s">
        <v>3919</v>
      </c>
      <c r="V2528" s="55" t="s">
        <v>1881</v>
      </c>
      <c r="W2528" s="55" t="s">
        <v>1644</v>
      </c>
      <c r="X2528" s="56"/>
      <c r="Y2528" s="55" t="s">
        <v>1644</v>
      </c>
      <c r="Z2528" s="56"/>
      <c r="AA2528" s="55" t="s">
        <v>1644</v>
      </c>
      <c r="AB2528" s="59">
        <v>6361458</v>
      </c>
      <c r="AC2528" s="55" t="s">
        <v>1554</v>
      </c>
      <c r="AD2528" s="55" t="s">
        <v>1644</v>
      </c>
      <c r="AE2528" s="58">
        <v>0</v>
      </c>
      <c r="AF2528" s="55" t="s">
        <v>1644</v>
      </c>
      <c r="AG2528" s="55" t="s">
        <v>1644</v>
      </c>
      <c r="AH2528" s="55" t="s">
        <v>1644</v>
      </c>
      <c r="AI2528" s="55" t="s">
        <v>1644</v>
      </c>
      <c r="AJ2528" s="55" t="s">
        <v>1644</v>
      </c>
      <c r="AK2528" s="55" t="s">
        <v>1644</v>
      </c>
      <c r="AL2528" s="55" t="s">
        <v>1644</v>
      </c>
      <c r="AM2528" s="55" t="s">
        <v>3861</v>
      </c>
      <c r="AN2528" s="55" t="s">
        <v>1644</v>
      </c>
      <c r="AO2528" t="s">
        <v>3842</v>
      </c>
    </row>
    <row r="2529" spans="1:41" x14ac:dyDescent="0.25">
      <c r="A2529" s="56">
        <v>45838</v>
      </c>
      <c r="B2529" s="92" t="s">
        <v>3472</v>
      </c>
      <c r="C2529" s="55" t="s">
        <v>4358</v>
      </c>
      <c r="D2529" s="55" t="s">
        <v>3859</v>
      </c>
      <c r="E2529" s="55" t="s">
        <v>89</v>
      </c>
      <c r="F2529" s="55">
        <v>50900020</v>
      </c>
      <c r="G2529" s="55" t="s">
        <v>492</v>
      </c>
      <c r="H2529" s="55" t="s">
        <v>89</v>
      </c>
      <c r="I2529" s="57">
        <v>434.17</v>
      </c>
      <c r="J2529" s="57">
        <v>434.17</v>
      </c>
      <c r="K2529" s="55" t="s">
        <v>4354</v>
      </c>
      <c r="L2529" s="55" t="s">
        <v>1644</v>
      </c>
      <c r="M2529" s="55" t="s">
        <v>4358</v>
      </c>
      <c r="N2529" s="56">
        <v>45838</v>
      </c>
      <c r="O2529" s="55" t="s">
        <v>1644</v>
      </c>
      <c r="P2529" s="55" t="s">
        <v>329</v>
      </c>
      <c r="Q2529" s="55" t="s">
        <v>330</v>
      </c>
      <c r="R2529" s="55" t="s">
        <v>1644</v>
      </c>
      <c r="S2529" s="55" t="s">
        <v>1644</v>
      </c>
      <c r="T2529" s="55" t="s">
        <v>1644</v>
      </c>
      <c r="U2529" s="55" t="s">
        <v>4057</v>
      </c>
      <c r="V2529" s="55" t="s">
        <v>1881</v>
      </c>
      <c r="W2529" s="55" t="s">
        <v>1644</v>
      </c>
      <c r="X2529" s="56"/>
      <c r="Y2529" s="55" t="s">
        <v>1644</v>
      </c>
      <c r="Z2529" s="56"/>
      <c r="AA2529" s="55" t="s">
        <v>1644</v>
      </c>
      <c r="AB2529" s="59">
        <v>6844600</v>
      </c>
      <c r="AC2529" s="55" t="s">
        <v>1554</v>
      </c>
      <c r="AD2529" s="55" t="s">
        <v>1644</v>
      </c>
      <c r="AE2529" s="58">
        <v>0</v>
      </c>
      <c r="AF2529" s="55" t="s">
        <v>1644</v>
      </c>
      <c r="AG2529" s="55" t="s">
        <v>1644</v>
      </c>
      <c r="AH2529" s="55" t="s">
        <v>1644</v>
      </c>
      <c r="AI2529" s="55" t="s">
        <v>1644</v>
      </c>
      <c r="AJ2529" s="55" t="s">
        <v>1644</v>
      </c>
      <c r="AK2529" s="55" t="s">
        <v>1644</v>
      </c>
      <c r="AL2529" s="55" t="s">
        <v>1644</v>
      </c>
      <c r="AM2529" s="55" t="s">
        <v>3861</v>
      </c>
      <c r="AN2529" s="55" t="s">
        <v>1644</v>
      </c>
      <c r="AO2529" t="s">
        <v>3842</v>
      </c>
    </row>
    <row r="2530" spans="1:41" x14ac:dyDescent="0.25">
      <c r="A2530" s="56">
        <v>45838</v>
      </c>
      <c r="B2530" s="92" t="s">
        <v>3472</v>
      </c>
      <c r="C2530" s="55" t="s">
        <v>4358</v>
      </c>
      <c r="D2530" s="55" t="s">
        <v>3859</v>
      </c>
      <c r="E2530" s="55" t="s">
        <v>89</v>
      </c>
      <c r="F2530" s="55">
        <v>50900020</v>
      </c>
      <c r="G2530" s="55" t="s">
        <v>492</v>
      </c>
      <c r="H2530" s="55" t="s">
        <v>89</v>
      </c>
      <c r="I2530" s="57">
        <v>1686.6</v>
      </c>
      <c r="J2530" s="57">
        <v>1686.6</v>
      </c>
      <c r="K2530" s="55" t="s">
        <v>4354</v>
      </c>
      <c r="L2530" s="55" t="s">
        <v>1644</v>
      </c>
      <c r="M2530" s="55" t="s">
        <v>4358</v>
      </c>
      <c r="N2530" s="56">
        <v>45838</v>
      </c>
      <c r="O2530" s="55" t="s">
        <v>1644</v>
      </c>
      <c r="P2530" s="55" t="s">
        <v>329</v>
      </c>
      <c r="Q2530" s="55" t="s">
        <v>330</v>
      </c>
      <c r="R2530" s="55" t="s">
        <v>1644</v>
      </c>
      <c r="S2530" s="55" t="s">
        <v>1644</v>
      </c>
      <c r="T2530" s="55" t="s">
        <v>1644</v>
      </c>
      <c r="U2530" s="55" t="s">
        <v>3890</v>
      </c>
      <c r="V2530" s="55" t="s">
        <v>1881</v>
      </c>
      <c r="W2530" s="55" t="s">
        <v>1644</v>
      </c>
      <c r="X2530" s="56"/>
      <c r="Y2530" s="55" t="s">
        <v>1644</v>
      </c>
      <c r="Z2530" s="56"/>
      <c r="AA2530" s="55" t="s">
        <v>1644</v>
      </c>
      <c r="AB2530" s="59">
        <v>27238469</v>
      </c>
      <c r="AC2530" s="55" t="s">
        <v>1554</v>
      </c>
      <c r="AD2530" s="55" t="s">
        <v>1644</v>
      </c>
      <c r="AE2530" s="58">
        <v>0</v>
      </c>
      <c r="AF2530" s="55" t="s">
        <v>1644</v>
      </c>
      <c r="AG2530" s="55" t="s">
        <v>1644</v>
      </c>
      <c r="AH2530" s="55" t="s">
        <v>1644</v>
      </c>
      <c r="AI2530" s="55" t="s">
        <v>1644</v>
      </c>
      <c r="AJ2530" s="55" t="s">
        <v>1644</v>
      </c>
      <c r="AK2530" s="55" t="s">
        <v>1644</v>
      </c>
      <c r="AL2530" s="55" t="s">
        <v>1644</v>
      </c>
      <c r="AM2530" s="55" t="s">
        <v>3861</v>
      </c>
      <c r="AN2530" s="55" t="s">
        <v>1644</v>
      </c>
      <c r="AO2530" t="s">
        <v>3842</v>
      </c>
    </row>
    <row r="2531" spans="1:41" x14ac:dyDescent="0.25">
      <c r="A2531" s="56">
        <v>45838</v>
      </c>
      <c r="B2531" s="92" t="s">
        <v>3472</v>
      </c>
      <c r="C2531" s="55" t="s">
        <v>4358</v>
      </c>
      <c r="D2531" s="55" t="s">
        <v>3859</v>
      </c>
      <c r="E2531" s="55" t="s">
        <v>89</v>
      </c>
      <c r="F2531" s="55">
        <v>50900020</v>
      </c>
      <c r="G2531" s="55" t="s">
        <v>492</v>
      </c>
      <c r="H2531" s="55" t="s">
        <v>89</v>
      </c>
      <c r="I2531" s="57">
        <v>434.17</v>
      </c>
      <c r="J2531" s="57">
        <v>434.17</v>
      </c>
      <c r="K2531" s="55" t="s">
        <v>4354</v>
      </c>
      <c r="L2531" s="55" t="s">
        <v>1644</v>
      </c>
      <c r="M2531" s="55" t="s">
        <v>4358</v>
      </c>
      <c r="N2531" s="56">
        <v>45838</v>
      </c>
      <c r="O2531" s="55" t="s">
        <v>1644</v>
      </c>
      <c r="P2531" s="55" t="s">
        <v>329</v>
      </c>
      <c r="Q2531" s="55" t="s">
        <v>330</v>
      </c>
      <c r="R2531" s="55" t="s">
        <v>1644</v>
      </c>
      <c r="S2531" s="55" t="s">
        <v>1644</v>
      </c>
      <c r="T2531" s="55" t="s">
        <v>1644</v>
      </c>
      <c r="U2531" s="55" t="s">
        <v>4072</v>
      </c>
      <c r="V2531" s="55" t="s">
        <v>1881</v>
      </c>
      <c r="W2531" s="55" t="s">
        <v>1644</v>
      </c>
      <c r="X2531" s="56"/>
      <c r="Y2531" s="55" t="s">
        <v>1644</v>
      </c>
      <c r="Z2531" s="56"/>
      <c r="AA2531" s="55" t="s">
        <v>1644</v>
      </c>
      <c r="AB2531" s="59">
        <v>6885740</v>
      </c>
      <c r="AC2531" s="55" t="s">
        <v>1554</v>
      </c>
      <c r="AD2531" s="55" t="s">
        <v>1644</v>
      </c>
      <c r="AE2531" s="58">
        <v>0</v>
      </c>
      <c r="AF2531" s="55" t="s">
        <v>1644</v>
      </c>
      <c r="AG2531" s="55" t="s">
        <v>1644</v>
      </c>
      <c r="AH2531" s="55" t="s">
        <v>1644</v>
      </c>
      <c r="AI2531" s="55" t="s">
        <v>1644</v>
      </c>
      <c r="AJ2531" s="55" t="s">
        <v>1644</v>
      </c>
      <c r="AK2531" s="55" t="s">
        <v>1644</v>
      </c>
      <c r="AL2531" s="55" t="s">
        <v>1644</v>
      </c>
      <c r="AM2531" s="55" t="s">
        <v>3861</v>
      </c>
      <c r="AN2531" s="55" t="s">
        <v>1644</v>
      </c>
      <c r="AO2531" t="s">
        <v>3842</v>
      </c>
    </row>
    <row r="2532" spans="1:41" x14ac:dyDescent="0.25">
      <c r="A2532" s="56">
        <v>45838</v>
      </c>
      <c r="B2532" s="92" t="s">
        <v>3472</v>
      </c>
      <c r="C2532" s="55" t="s">
        <v>4358</v>
      </c>
      <c r="D2532" s="55" t="s">
        <v>3859</v>
      </c>
      <c r="E2532" s="55" t="s">
        <v>89</v>
      </c>
      <c r="F2532" s="55">
        <v>50900020</v>
      </c>
      <c r="G2532" s="55" t="s">
        <v>492</v>
      </c>
      <c r="H2532" s="55" t="s">
        <v>89</v>
      </c>
      <c r="I2532" s="57">
        <v>519.58000000000004</v>
      </c>
      <c r="J2532" s="57">
        <v>519.58000000000004</v>
      </c>
      <c r="K2532" s="55" t="s">
        <v>4354</v>
      </c>
      <c r="L2532" s="55" t="s">
        <v>1644</v>
      </c>
      <c r="M2532" s="55" t="s">
        <v>4358</v>
      </c>
      <c r="N2532" s="56">
        <v>45838</v>
      </c>
      <c r="O2532" s="55" t="s">
        <v>1644</v>
      </c>
      <c r="P2532" s="55" t="s">
        <v>329</v>
      </c>
      <c r="Q2532" s="55" t="s">
        <v>330</v>
      </c>
      <c r="R2532" s="55" t="s">
        <v>1644</v>
      </c>
      <c r="S2532" s="55" t="s">
        <v>1644</v>
      </c>
      <c r="T2532" s="55" t="s">
        <v>1644</v>
      </c>
      <c r="U2532" s="55" t="s">
        <v>3883</v>
      </c>
      <c r="V2532" s="55" t="s">
        <v>1881</v>
      </c>
      <c r="W2532" s="55" t="s">
        <v>1644</v>
      </c>
      <c r="X2532" s="56"/>
      <c r="Y2532" s="55" t="s">
        <v>1644</v>
      </c>
      <c r="Z2532" s="56"/>
      <c r="AA2532" s="55" t="s">
        <v>1644</v>
      </c>
      <c r="AB2532" s="59">
        <v>8438033</v>
      </c>
      <c r="AC2532" s="55" t="s">
        <v>1554</v>
      </c>
      <c r="AD2532" s="55" t="s">
        <v>1644</v>
      </c>
      <c r="AE2532" s="58">
        <v>0</v>
      </c>
      <c r="AF2532" s="55" t="s">
        <v>1644</v>
      </c>
      <c r="AG2532" s="55" t="s">
        <v>1644</v>
      </c>
      <c r="AH2532" s="55" t="s">
        <v>1644</v>
      </c>
      <c r="AI2532" s="55" t="s">
        <v>1644</v>
      </c>
      <c r="AJ2532" s="55" t="s">
        <v>1644</v>
      </c>
      <c r="AK2532" s="55" t="s">
        <v>1644</v>
      </c>
      <c r="AL2532" s="55" t="s">
        <v>1644</v>
      </c>
      <c r="AM2532" s="55" t="s">
        <v>3861</v>
      </c>
      <c r="AN2532" s="55" t="s">
        <v>1644</v>
      </c>
      <c r="AO2532" t="s">
        <v>3842</v>
      </c>
    </row>
    <row r="2533" spans="1:41" x14ac:dyDescent="0.25">
      <c r="A2533" s="56">
        <v>45838</v>
      </c>
      <c r="B2533" s="92" t="s">
        <v>3472</v>
      </c>
      <c r="C2533" s="55" t="s">
        <v>4358</v>
      </c>
      <c r="D2533" s="55" t="s">
        <v>3859</v>
      </c>
      <c r="E2533" s="55" t="s">
        <v>89</v>
      </c>
      <c r="F2533" s="55">
        <v>50900020</v>
      </c>
      <c r="G2533" s="55" t="s">
        <v>492</v>
      </c>
      <c r="H2533" s="55" t="s">
        <v>89</v>
      </c>
      <c r="I2533" s="57">
        <v>490.93</v>
      </c>
      <c r="J2533" s="57">
        <v>490.93</v>
      </c>
      <c r="K2533" s="55" t="s">
        <v>4354</v>
      </c>
      <c r="L2533" s="55" t="s">
        <v>1644</v>
      </c>
      <c r="M2533" s="55" t="s">
        <v>4358</v>
      </c>
      <c r="N2533" s="56">
        <v>45838</v>
      </c>
      <c r="O2533" s="55" t="s">
        <v>1644</v>
      </c>
      <c r="P2533" s="55" t="s">
        <v>329</v>
      </c>
      <c r="Q2533" s="55" t="s">
        <v>330</v>
      </c>
      <c r="R2533" s="55" t="s">
        <v>1644</v>
      </c>
      <c r="S2533" s="55" t="s">
        <v>1644</v>
      </c>
      <c r="T2533" s="55" t="s">
        <v>1644</v>
      </c>
      <c r="U2533" s="55" t="s">
        <v>3935</v>
      </c>
      <c r="V2533" s="55" t="s">
        <v>1881</v>
      </c>
      <c r="W2533" s="55" t="s">
        <v>1644</v>
      </c>
      <c r="X2533" s="56"/>
      <c r="Y2533" s="55" t="s">
        <v>1644</v>
      </c>
      <c r="Z2533" s="56"/>
      <c r="AA2533" s="55" t="s">
        <v>1644</v>
      </c>
      <c r="AB2533" s="59">
        <v>7717502</v>
      </c>
      <c r="AC2533" s="55" t="s">
        <v>1554</v>
      </c>
      <c r="AD2533" s="55" t="s">
        <v>1644</v>
      </c>
      <c r="AE2533" s="58">
        <v>0</v>
      </c>
      <c r="AF2533" s="55" t="s">
        <v>1644</v>
      </c>
      <c r="AG2533" s="55" t="s">
        <v>1644</v>
      </c>
      <c r="AH2533" s="55" t="s">
        <v>1644</v>
      </c>
      <c r="AI2533" s="55" t="s">
        <v>1644</v>
      </c>
      <c r="AJ2533" s="55" t="s">
        <v>1644</v>
      </c>
      <c r="AK2533" s="55" t="s">
        <v>1644</v>
      </c>
      <c r="AL2533" s="55" t="s">
        <v>1644</v>
      </c>
      <c r="AM2533" s="55" t="s">
        <v>3861</v>
      </c>
      <c r="AN2533" s="55" t="s">
        <v>1644</v>
      </c>
      <c r="AO2533" t="s">
        <v>3842</v>
      </c>
    </row>
    <row r="2534" spans="1:41" x14ac:dyDescent="0.25">
      <c r="A2534" s="56">
        <v>45838</v>
      </c>
      <c r="B2534" s="92" t="s">
        <v>3472</v>
      </c>
      <c r="C2534" s="55" t="s">
        <v>4358</v>
      </c>
      <c r="D2534" s="55" t="s">
        <v>3859</v>
      </c>
      <c r="E2534" s="55" t="s">
        <v>89</v>
      </c>
      <c r="F2534" s="55">
        <v>50900020</v>
      </c>
      <c r="G2534" s="55" t="s">
        <v>492</v>
      </c>
      <c r="H2534" s="55" t="s">
        <v>89</v>
      </c>
      <c r="I2534" s="57">
        <v>574.6</v>
      </c>
      <c r="J2534" s="57">
        <v>574.6</v>
      </c>
      <c r="K2534" s="55" t="s">
        <v>4354</v>
      </c>
      <c r="L2534" s="55" t="s">
        <v>1644</v>
      </c>
      <c r="M2534" s="55" t="s">
        <v>4358</v>
      </c>
      <c r="N2534" s="56">
        <v>45838</v>
      </c>
      <c r="O2534" s="55" t="s">
        <v>1644</v>
      </c>
      <c r="P2534" s="55" t="s">
        <v>329</v>
      </c>
      <c r="Q2534" s="55" t="s">
        <v>330</v>
      </c>
      <c r="R2534" s="55" t="s">
        <v>1644</v>
      </c>
      <c r="S2534" s="55" t="s">
        <v>1644</v>
      </c>
      <c r="T2534" s="55" t="s">
        <v>1644</v>
      </c>
      <c r="U2534" s="55" t="s">
        <v>3867</v>
      </c>
      <c r="V2534" s="55" t="s">
        <v>1881</v>
      </c>
      <c r="W2534" s="55" t="s">
        <v>1644</v>
      </c>
      <c r="X2534" s="56"/>
      <c r="Y2534" s="55" t="s">
        <v>1644</v>
      </c>
      <c r="Z2534" s="56"/>
      <c r="AA2534" s="55" t="s">
        <v>1644</v>
      </c>
      <c r="AB2534" s="59">
        <v>9032690</v>
      </c>
      <c r="AC2534" s="55" t="s">
        <v>1554</v>
      </c>
      <c r="AD2534" s="55" t="s">
        <v>1644</v>
      </c>
      <c r="AE2534" s="58">
        <v>0</v>
      </c>
      <c r="AF2534" s="55" t="s">
        <v>1644</v>
      </c>
      <c r="AG2534" s="55" t="s">
        <v>1644</v>
      </c>
      <c r="AH2534" s="55" t="s">
        <v>1644</v>
      </c>
      <c r="AI2534" s="55" t="s">
        <v>1644</v>
      </c>
      <c r="AJ2534" s="55" t="s">
        <v>1644</v>
      </c>
      <c r="AK2534" s="55" t="s">
        <v>1644</v>
      </c>
      <c r="AL2534" s="55" t="s">
        <v>1644</v>
      </c>
      <c r="AM2534" s="55" t="s">
        <v>3861</v>
      </c>
      <c r="AN2534" s="55" t="s">
        <v>1644</v>
      </c>
      <c r="AO2534" t="s">
        <v>3842</v>
      </c>
    </row>
    <row r="2535" spans="1:41" x14ac:dyDescent="0.25">
      <c r="A2535" s="56">
        <v>45838</v>
      </c>
      <c r="B2535" s="92" t="s">
        <v>3472</v>
      </c>
      <c r="C2535" s="55" t="s">
        <v>4358</v>
      </c>
      <c r="D2535" s="55" t="s">
        <v>3859</v>
      </c>
      <c r="E2535" s="55" t="s">
        <v>89</v>
      </c>
      <c r="F2535" s="55">
        <v>50900020</v>
      </c>
      <c r="G2535" s="55" t="s">
        <v>492</v>
      </c>
      <c r="H2535" s="55" t="s">
        <v>89</v>
      </c>
      <c r="I2535" s="57">
        <v>574.6</v>
      </c>
      <c r="J2535" s="57">
        <v>574.6</v>
      </c>
      <c r="K2535" s="55" t="s">
        <v>4354</v>
      </c>
      <c r="L2535" s="55" t="s">
        <v>1644</v>
      </c>
      <c r="M2535" s="55" t="s">
        <v>4358</v>
      </c>
      <c r="N2535" s="56">
        <v>45838</v>
      </c>
      <c r="O2535" s="55" t="s">
        <v>1644</v>
      </c>
      <c r="P2535" s="55" t="s">
        <v>329</v>
      </c>
      <c r="Q2535" s="55" t="s">
        <v>330</v>
      </c>
      <c r="R2535" s="55" t="s">
        <v>1644</v>
      </c>
      <c r="S2535" s="55" t="s">
        <v>1644</v>
      </c>
      <c r="T2535" s="55" t="s">
        <v>1644</v>
      </c>
      <c r="U2535" s="55" t="s">
        <v>3934</v>
      </c>
      <c r="V2535" s="55" t="s">
        <v>1881</v>
      </c>
      <c r="W2535" s="55" t="s">
        <v>1644</v>
      </c>
      <c r="X2535" s="56"/>
      <c r="Y2535" s="55" t="s">
        <v>1644</v>
      </c>
      <c r="Z2535" s="56"/>
      <c r="AA2535" s="55" t="s">
        <v>1644</v>
      </c>
      <c r="AB2535" s="59">
        <v>9032694</v>
      </c>
      <c r="AC2535" s="55" t="s">
        <v>1554</v>
      </c>
      <c r="AD2535" s="55" t="s">
        <v>1644</v>
      </c>
      <c r="AE2535" s="58">
        <v>0</v>
      </c>
      <c r="AF2535" s="55" t="s">
        <v>1644</v>
      </c>
      <c r="AG2535" s="55" t="s">
        <v>1644</v>
      </c>
      <c r="AH2535" s="55" t="s">
        <v>1644</v>
      </c>
      <c r="AI2535" s="55" t="s">
        <v>1644</v>
      </c>
      <c r="AJ2535" s="55" t="s">
        <v>1644</v>
      </c>
      <c r="AK2535" s="55" t="s">
        <v>1644</v>
      </c>
      <c r="AL2535" s="55" t="s">
        <v>1644</v>
      </c>
      <c r="AM2535" s="55" t="s">
        <v>3861</v>
      </c>
      <c r="AN2535" s="55" t="s">
        <v>1644</v>
      </c>
      <c r="AO2535" t="s">
        <v>3842</v>
      </c>
    </row>
    <row r="2536" spans="1:41" x14ac:dyDescent="0.25">
      <c r="A2536" s="56">
        <v>45838</v>
      </c>
      <c r="B2536" s="92" t="s">
        <v>3472</v>
      </c>
      <c r="C2536" s="55" t="s">
        <v>4358</v>
      </c>
      <c r="D2536" s="55" t="s">
        <v>3859</v>
      </c>
      <c r="E2536" s="55" t="s">
        <v>89</v>
      </c>
      <c r="F2536" s="55">
        <v>50900020</v>
      </c>
      <c r="G2536" s="55" t="s">
        <v>492</v>
      </c>
      <c r="H2536" s="55" t="s">
        <v>89</v>
      </c>
      <c r="I2536" s="57">
        <v>574.6</v>
      </c>
      <c r="J2536" s="57">
        <v>574.6</v>
      </c>
      <c r="K2536" s="55" t="s">
        <v>4354</v>
      </c>
      <c r="L2536" s="55" t="s">
        <v>1644</v>
      </c>
      <c r="M2536" s="55" t="s">
        <v>4358</v>
      </c>
      <c r="N2536" s="56">
        <v>45838</v>
      </c>
      <c r="O2536" s="55" t="s">
        <v>1644</v>
      </c>
      <c r="P2536" s="55" t="s">
        <v>329</v>
      </c>
      <c r="Q2536" s="55" t="s">
        <v>330</v>
      </c>
      <c r="R2536" s="55" t="s">
        <v>1644</v>
      </c>
      <c r="S2536" s="55" t="s">
        <v>1644</v>
      </c>
      <c r="T2536" s="55" t="s">
        <v>1644</v>
      </c>
      <c r="U2536" s="55" t="s">
        <v>3910</v>
      </c>
      <c r="V2536" s="55" t="s">
        <v>1881</v>
      </c>
      <c r="W2536" s="55" t="s">
        <v>1644</v>
      </c>
      <c r="X2536" s="56"/>
      <c r="Y2536" s="55" t="s">
        <v>1644</v>
      </c>
      <c r="Z2536" s="56"/>
      <c r="AA2536" s="55" t="s">
        <v>1644</v>
      </c>
      <c r="AB2536" s="59">
        <v>9026944</v>
      </c>
      <c r="AC2536" s="55" t="s">
        <v>1554</v>
      </c>
      <c r="AD2536" s="55" t="s">
        <v>1644</v>
      </c>
      <c r="AE2536" s="58">
        <v>0</v>
      </c>
      <c r="AF2536" s="55" t="s">
        <v>1644</v>
      </c>
      <c r="AG2536" s="55" t="s">
        <v>1644</v>
      </c>
      <c r="AH2536" s="55" t="s">
        <v>1644</v>
      </c>
      <c r="AI2536" s="55" t="s">
        <v>1644</v>
      </c>
      <c r="AJ2536" s="55" t="s">
        <v>1644</v>
      </c>
      <c r="AK2536" s="55" t="s">
        <v>1644</v>
      </c>
      <c r="AL2536" s="55" t="s">
        <v>1644</v>
      </c>
      <c r="AM2536" s="55" t="s">
        <v>3861</v>
      </c>
      <c r="AN2536" s="55" t="s">
        <v>1644</v>
      </c>
      <c r="AO2536" t="s">
        <v>3842</v>
      </c>
    </row>
    <row r="2537" spans="1:41" x14ac:dyDescent="0.25">
      <c r="A2537" s="56">
        <v>45838</v>
      </c>
      <c r="B2537" s="92" t="s">
        <v>3472</v>
      </c>
      <c r="C2537" s="55" t="s">
        <v>4358</v>
      </c>
      <c r="D2537" s="55" t="s">
        <v>3859</v>
      </c>
      <c r="E2537" s="55" t="s">
        <v>89</v>
      </c>
      <c r="F2537" s="55">
        <v>50900020</v>
      </c>
      <c r="G2537" s="55" t="s">
        <v>492</v>
      </c>
      <c r="H2537" s="55" t="s">
        <v>89</v>
      </c>
      <c r="I2537" s="57">
        <v>843.3</v>
      </c>
      <c r="J2537" s="57">
        <v>843.3</v>
      </c>
      <c r="K2537" s="55" t="s">
        <v>4354</v>
      </c>
      <c r="L2537" s="55" t="s">
        <v>1644</v>
      </c>
      <c r="M2537" s="55" t="s">
        <v>4358</v>
      </c>
      <c r="N2537" s="56">
        <v>45838</v>
      </c>
      <c r="O2537" s="55" t="s">
        <v>1644</v>
      </c>
      <c r="P2537" s="55" t="s">
        <v>329</v>
      </c>
      <c r="Q2537" s="55" t="s">
        <v>330</v>
      </c>
      <c r="R2537" s="55" t="s">
        <v>1644</v>
      </c>
      <c r="S2537" s="55" t="s">
        <v>1644</v>
      </c>
      <c r="T2537" s="55" t="s">
        <v>1644</v>
      </c>
      <c r="U2537" s="55" t="s">
        <v>3876</v>
      </c>
      <c r="V2537" s="55" t="s">
        <v>1881</v>
      </c>
      <c r="W2537" s="55" t="s">
        <v>1644</v>
      </c>
      <c r="X2537" s="56"/>
      <c r="Y2537" s="55" t="s">
        <v>1644</v>
      </c>
      <c r="Z2537" s="56"/>
      <c r="AA2537" s="55" t="s">
        <v>1644</v>
      </c>
      <c r="AB2537" s="59">
        <v>13130121</v>
      </c>
      <c r="AC2537" s="55" t="s">
        <v>1554</v>
      </c>
      <c r="AD2537" s="55" t="s">
        <v>1644</v>
      </c>
      <c r="AE2537" s="58">
        <v>0</v>
      </c>
      <c r="AF2537" s="55" t="s">
        <v>1644</v>
      </c>
      <c r="AG2537" s="55" t="s">
        <v>1644</v>
      </c>
      <c r="AH2537" s="55" t="s">
        <v>1644</v>
      </c>
      <c r="AI2537" s="55" t="s">
        <v>1644</v>
      </c>
      <c r="AJ2537" s="55" t="s">
        <v>1644</v>
      </c>
      <c r="AK2537" s="55" t="s">
        <v>1644</v>
      </c>
      <c r="AL2537" s="55" t="s">
        <v>1644</v>
      </c>
      <c r="AM2537" s="55" t="s">
        <v>3861</v>
      </c>
      <c r="AN2537" s="55" t="s">
        <v>1644</v>
      </c>
      <c r="AO2537" t="s">
        <v>3842</v>
      </c>
    </row>
    <row r="2538" spans="1:41" x14ac:dyDescent="0.25">
      <c r="A2538" s="56">
        <v>45838</v>
      </c>
      <c r="B2538" s="92" t="s">
        <v>3472</v>
      </c>
      <c r="C2538" s="55" t="s">
        <v>4358</v>
      </c>
      <c r="D2538" s="55" t="s">
        <v>3859</v>
      </c>
      <c r="E2538" s="55" t="s">
        <v>89</v>
      </c>
      <c r="F2538" s="55">
        <v>50900020</v>
      </c>
      <c r="G2538" s="55" t="s">
        <v>492</v>
      </c>
      <c r="H2538" s="55" t="s">
        <v>89</v>
      </c>
      <c r="I2538" s="57">
        <v>2655.78</v>
      </c>
      <c r="J2538" s="57">
        <v>2655.78</v>
      </c>
      <c r="K2538" s="55" t="s">
        <v>4354</v>
      </c>
      <c r="L2538" s="55" t="s">
        <v>1644</v>
      </c>
      <c r="M2538" s="55" t="s">
        <v>4358</v>
      </c>
      <c r="N2538" s="56">
        <v>45838</v>
      </c>
      <c r="O2538" s="55" t="s">
        <v>1644</v>
      </c>
      <c r="P2538" s="55" t="s">
        <v>329</v>
      </c>
      <c r="Q2538" s="55" t="s">
        <v>330</v>
      </c>
      <c r="R2538" s="55" t="s">
        <v>1644</v>
      </c>
      <c r="S2538" s="55" t="s">
        <v>1644</v>
      </c>
      <c r="T2538" s="55" t="s">
        <v>1644</v>
      </c>
      <c r="U2538" s="55" t="s">
        <v>4045</v>
      </c>
      <c r="V2538" s="55" t="s">
        <v>1881</v>
      </c>
      <c r="W2538" s="55" t="s">
        <v>1644</v>
      </c>
      <c r="X2538" s="56"/>
      <c r="Y2538" s="55" t="s">
        <v>1644</v>
      </c>
      <c r="Z2538" s="56"/>
      <c r="AA2538" s="55" t="s">
        <v>1644</v>
      </c>
      <c r="AB2538" s="59">
        <v>41564993</v>
      </c>
      <c r="AC2538" s="55" t="s">
        <v>1554</v>
      </c>
      <c r="AD2538" s="55" t="s">
        <v>1644</v>
      </c>
      <c r="AE2538" s="58">
        <v>0</v>
      </c>
      <c r="AF2538" s="55" t="s">
        <v>1644</v>
      </c>
      <c r="AG2538" s="55" t="s">
        <v>1644</v>
      </c>
      <c r="AH2538" s="55" t="s">
        <v>1644</v>
      </c>
      <c r="AI2538" s="55" t="s">
        <v>1644</v>
      </c>
      <c r="AJ2538" s="55" t="s">
        <v>1644</v>
      </c>
      <c r="AK2538" s="55" t="s">
        <v>1644</v>
      </c>
      <c r="AL2538" s="55" t="s">
        <v>1644</v>
      </c>
      <c r="AM2538" s="55" t="s">
        <v>3861</v>
      </c>
      <c r="AN2538" s="55" t="s">
        <v>1644</v>
      </c>
      <c r="AO2538" t="s">
        <v>3842</v>
      </c>
    </row>
    <row r="2539" spans="1:41" x14ac:dyDescent="0.25">
      <c r="A2539" s="56">
        <v>45838</v>
      </c>
      <c r="B2539" s="92" t="s">
        <v>3472</v>
      </c>
      <c r="C2539" s="55" t="s">
        <v>4358</v>
      </c>
      <c r="D2539" s="55" t="s">
        <v>3859</v>
      </c>
      <c r="E2539" s="55" t="s">
        <v>89</v>
      </c>
      <c r="F2539" s="55">
        <v>50900020</v>
      </c>
      <c r="G2539" s="55" t="s">
        <v>492</v>
      </c>
      <c r="H2539" s="55" t="s">
        <v>89</v>
      </c>
      <c r="I2539" s="57">
        <v>472.2</v>
      </c>
      <c r="J2539" s="57">
        <v>472.2</v>
      </c>
      <c r="K2539" s="55" t="s">
        <v>4354</v>
      </c>
      <c r="L2539" s="55" t="s">
        <v>1644</v>
      </c>
      <c r="M2539" s="55" t="s">
        <v>4358</v>
      </c>
      <c r="N2539" s="56">
        <v>45838</v>
      </c>
      <c r="O2539" s="55" t="s">
        <v>1644</v>
      </c>
      <c r="P2539" s="55" t="s">
        <v>329</v>
      </c>
      <c r="Q2539" s="55" t="s">
        <v>330</v>
      </c>
      <c r="R2539" s="55" t="s">
        <v>1644</v>
      </c>
      <c r="S2539" s="55" t="s">
        <v>1644</v>
      </c>
      <c r="T2539" s="55" t="s">
        <v>1644</v>
      </c>
      <c r="U2539" s="55" t="s">
        <v>3865</v>
      </c>
      <c r="V2539" s="55" t="s">
        <v>1881</v>
      </c>
      <c r="W2539" s="55" t="s">
        <v>1644</v>
      </c>
      <c r="X2539" s="56"/>
      <c r="Y2539" s="55" t="s">
        <v>1644</v>
      </c>
      <c r="Z2539" s="56"/>
      <c r="AA2539" s="55" t="s">
        <v>1644</v>
      </c>
      <c r="AB2539" s="59">
        <v>7341469</v>
      </c>
      <c r="AC2539" s="55" t="s">
        <v>1554</v>
      </c>
      <c r="AD2539" s="55" t="s">
        <v>1644</v>
      </c>
      <c r="AE2539" s="58">
        <v>0</v>
      </c>
      <c r="AF2539" s="55" t="s">
        <v>1644</v>
      </c>
      <c r="AG2539" s="55" t="s">
        <v>1644</v>
      </c>
      <c r="AH2539" s="55" t="s">
        <v>1644</v>
      </c>
      <c r="AI2539" s="55" t="s">
        <v>1644</v>
      </c>
      <c r="AJ2539" s="55" t="s">
        <v>1644</v>
      </c>
      <c r="AK2539" s="55" t="s">
        <v>1644</v>
      </c>
      <c r="AL2539" s="55" t="s">
        <v>1644</v>
      </c>
      <c r="AM2539" s="55" t="s">
        <v>3861</v>
      </c>
      <c r="AN2539" s="55" t="s">
        <v>1644</v>
      </c>
      <c r="AO2539" t="s">
        <v>3842</v>
      </c>
    </row>
    <row r="2540" spans="1:41" x14ac:dyDescent="0.25">
      <c r="A2540" s="56">
        <v>45838</v>
      </c>
      <c r="B2540" s="92" t="s">
        <v>3472</v>
      </c>
      <c r="C2540" s="55" t="s">
        <v>4358</v>
      </c>
      <c r="D2540" s="55" t="s">
        <v>3859</v>
      </c>
      <c r="E2540" s="55" t="s">
        <v>89</v>
      </c>
      <c r="F2540" s="55">
        <v>50900020</v>
      </c>
      <c r="G2540" s="55" t="s">
        <v>492</v>
      </c>
      <c r="H2540" s="55" t="s">
        <v>89</v>
      </c>
      <c r="I2540" s="57">
        <v>944.4</v>
      </c>
      <c r="J2540" s="57">
        <v>944.4</v>
      </c>
      <c r="K2540" s="55" t="s">
        <v>4354</v>
      </c>
      <c r="L2540" s="55" t="s">
        <v>1644</v>
      </c>
      <c r="M2540" s="55" t="s">
        <v>4358</v>
      </c>
      <c r="N2540" s="56">
        <v>45838</v>
      </c>
      <c r="O2540" s="55" t="s">
        <v>1644</v>
      </c>
      <c r="P2540" s="55" t="s">
        <v>329</v>
      </c>
      <c r="Q2540" s="55" t="s">
        <v>330</v>
      </c>
      <c r="R2540" s="55" t="s">
        <v>1644</v>
      </c>
      <c r="S2540" s="55" t="s">
        <v>1644</v>
      </c>
      <c r="T2540" s="55" t="s">
        <v>1644</v>
      </c>
      <c r="U2540" s="55" t="s">
        <v>3903</v>
      </c>
      <c r="V2540" s="55" t="s">
        <v>1881</v>
      </c>
      <c r="W2540" s="55" t="s">
        <v>1644</v>
      </c>
      <c r="X2540" s="56"/>
      <c r="Y2540" s="55" t="s">
        <v>1644</v>
      </c>
      <c r="Z2540" s="56"/>
      <c r="AA2540" s="55" t="s">
        <v>1644</v>
      </c>
      <c r="AB2540" s="59">
        <v>14666636</v>
      </c>
      <c r="AC2540" s="55" t="s">
        <v>1554</v>
      </c>
      <c r="AD2540" s="55" t="s">
        <v>1644</v>
      </c>
      <c r="AE2540" s="58">
        <v>0</v>
      </c>
      <c r="AF2540" s="55" t="s">
        <v>1644</v>
      </c>
      <c r="AG2540" s="55" t="s">
        <v>1644</v>
      </c>
      <c r="AH2540" s="55" t="s">
        <v>1644</v>
      </c>
      <c r="AI2540" s="55" t="s">
        <v>1644</v>
      </c>
      <c r="AJ2540" s="55" t="s">
        <v>1644</v>
      </c>
      <c r="AK2540" s="55" t="s">
        <v>1644</v>
      </c>
      <c r="AL2540" s="55" t="s">
        <v>1644</v>
      </c>
      <c r="AM2540" s="55" t="s">
        <v>3861</v>
      </c>
      <c r="AN2540" s="55" t="s">
        <v>1644</v>
      </c>
      <c r="AO2540" t="s">
        <v>3842</v>
      </c>
    </row>
    <row r="2541" spans="1:41" x14ac:dyDescent="0.25">
      <c r="A2541" s="56">
        <v>45838</v>
      </c>
      <c r="B2541" s="92" t="s">
        <v>3472</v>
      </c>
      <c r="C2541" s="55" t="s">
        <v>4358</v>
      </c>
      <c r="D2541" s="55" t="s">
        <v>3859</v>
      </c>
      <c r="E2541" s="55" t="s">
        <v>89</v>
      </c>
      <c r="F2541" s="55">
        <v>50900020</v>
      </c>
      <c r="G2541" s="55" t="s">
        <v>492</v>
      </c>
      <c r="H2541" s="55" t="s">
        <v>89</v>
      </c>
      <c r="I2541" s="57">
        <v>944.42</v>
      </c>
      <c r="J2541" s="57">
        <v>944.42</v>
      </c>
      <c r="K2541" s="55" t="s">
        <v>4354</v>
      </c>
      <c r="L2541" s="55" t="s">
        <v>1644</v>
      </c>
      <c r="M2541" s="55" t="s">
        <v>4358</v>
      </c>
      <c r="N2541" s="56">
        <v>45838</v>
      </c>
      <c r="O2541" s="55" t="s">
        <v>1644</v>
      </c>
      <c r="P2541" s="55" t="s">
        <v>329</v>
      </c>
      <c r="Q2541" s="55" t="s">
        <v>330</v>
      </c>
      <c r="R2541" s="55" t="s">
        <v>1644</v>
      </c>
      <c r="S2541" s="55" t="s">
        <v>1644</v>
      </c>
      <c r="T2541" s="55" t="s">
        <v>1644</v>
      </c>
      <c r="U2541" s="55" t="s">
        <v>3902</v>
      </c>
      <c r="V2541" s="55" t="s">
        <v>1881</v>
      </c>
      <c r="W2541" s="55" t="s">
        <v>1644</v>
      </c>
      <c r="X2541" s="56"/>
      <c r="Y2541" s="55" t="s">
        <v>1644</v>
      </c>
      <c r="Z2541" s="56"/>
      <c r="AA2541" s="55" t="s">
        <v>1644</v>
      </c>
      <c r="AB2541" s="59">
        <v>15337327</v>
      </c>
      <c r="AC2541" s="55" t="s">
        <v>1554</v>
      </c>
      <c r="AD2541" s="55" t="s">
        <v>1644</v>
      </c>
      <c r="AE2541" s="58">
        <v>0</v>
      </c>
      <c r="AF2541" s="55" t="s">
        <v>1644</v>
      </c>
      <c r="AG2541" s="55" t="s">
        <v>1644</v>
      </c>
      <c r="AH2541" s="55" t="s">
        <v>1644</v>
      </c>
      <c r="AI2541" s="55" t="s">
        <v>1644</v>
      </c>
      <c r="AJ2541" s="55" t="s">
        <v>1644</v>
      </c>
      <c r="AK2541" s="55" t="s">
        <v>1644</v>
      </c>
      <c r="AL2541" s="55" t="s">
        <v>1644</v>
      </c>
      <c r="AM2541" s="55" t="s">
        <v>3861</v>
      </c>
      <c r="AN2541" s="55" t="s">
        <v>1644</v>
      </c>
      <c r="AO2541" t="s">
        <v>3842</v>
      </c>
    </row>
    <row r="2542" spans="1:41" x14ac:dyDescent="0.25">
      <c r="A2542" s="56">
        <v>45838</v>
      </c>
      <c r="B2542" s="92" t="s">
        <v>3472</v>
      </c>
      <c r="C2542" s="55" t="s">
        <v>4358</v>
      </c>
      <c r="D2542" s="55" t="s">
        <v>3859</v>
      </c>
      <c r="E2542" s="55" t="s">
        <v>89</v>
      </c>
      <c r="F2542" s="55">
        <v>50900020</v>
      </c>
      <c r="G2542" s="55" t="s">
        <v>492</v>
      </c>
      <c r="H2542" s="55" t="s">
        <v>89</v>
      </c>
      <c r="I2542" s="57">
        <v>828.74</v>
      </c>
      <c r="J2542" s="57">
        <v>828.74</v>
      </c>
      <c r="K2542" s="55" t="s">
        <v>4354</v>
      </c>
      <c r="L2542" s="55" t="s">
        <v>1644</v>
      </c>
      <c r="M2542" s="55" t="s">
        <v>4358</v>
      </c>
      <c r="N2542" s="56">
        <v>45838</v>
      </c>
      <c r="O2542" s="55" t="s">
        <v>1644</v>
      </c>
      <c r="P2542" s="55" t="s">
        <v>329</v>
      </c>
      <c r="Q2542" s="55" t="s">
        <v>330</v>
      </c>
      <c r="R2542" s="55" t="s">
        <v>1644</v>
      </c>
      <c r="S2542" s="55" t="s">
        <v>1644</v>
      </c>
      <c r="T2542" s="55" t="s">
        <v>1644</v>
      </c>
      <c r="U2542" s="55" t="s">
        <v>4311</v>
      </c>
      <c r="V2542" s="55" t="s">
        <v>1881</v>
      </c>
      <c r="W2542" s="55" t="s">
        <v>1644</v>
      </c>
      <c r="X2542" s="56"/>
      <c r="Y2542" s="55" t="s">
        <v>1644</v>
      </c>
      <c r="Z2542" s="56"/>
      <c r="AA2542" s="55" t="s">
        <v>1644</v>
      </c>
      <c r="AB2542" s="59">
        <v>13649489</v>
      </c>
      <c r="AC2542" s="55" t="s">
        <v>1554</v>
      </c>
      <c r="AD2542" s="55" t="s">
        <v>1644</v>
      </c>
      <c r="AE2542" s="58">
        <v>0</v>
      </c>
      <c r="AF2542" s="55" t="s">
        <v>1644</v>
      </c>
      <c r="AG2542" s="55" t="s">
        <v>1644</v>
      </c>
      <c r="AH2542" s="55" t="s">
        <v>1644</v>
      </c>
      <c r="AI2542" s="55" t="s">
        <v>1644</v>
      </c>
      <c r="AJ2542" s="55" t="s">
        <v>1644</v>
      </c>
      <c r="AK2542" s="55" t="s">
        <v>1644</v>
      </c>
      <c r="AL2542" s="55" t="s">
        <v>1644</v>
      </c>
      <c r="AM2542" s="55" t="s">
        <v>3861</v>
      </c>
      <c r="AN2542" s="55" t="s">
        <v>1644</v>
      </c>
      <c r="AO2542" t="s">
        <v>3842</v>
      </c>
    </row>
    <row r="2543" spans="1:41" x14ac:dyDescent="0.25">
      <c r="A2543" s="56">
        <v>45838</v>
      </c>
      <c r="B2543" s="92" t="s">
        <v>3472</v>
      </c>
      <c r="C2543" s="55" t="s">
        <v>4358</v>
      </c>
      <c r="D2543" s="55" t="s">
        <v>3859</v>
      </c>
      <c r="E2543" s="55" t="s">
        <v>89</v>
      </c>
      <c r="F2543" s="55">
        <v>50900020</v>
      </c>
      <c r="G2543" s="55" t="s">
        <v>492</v>
      </c>
      <c r="H2543" s="55" t="s">
        <v>89</v>
      </c>
      <c r="I2543" s="57">
        <v>868.33</v>
      </c>
      <c r="J2543" s="57">
        <v>868.33</v>
      </c>
      <c r="K2543" s="55" t="s">
        <v>4354</v>
      </c>
      <c r="L2543" s="55" t="s">
        <v>1644</v>
      </c>
      <c r="M2543" s="55" t="s">
        <v>4358</v>
      </c>
      <c r="N2543" s="56">
        <v>45838</v>
      </c>
      <c r="O2543" s="55" t="s">
        <v>1644</v>
      </c>
      <c r="P2543" s="55" t="s">
        <v>329</v>
      </c>
      <c r="Q2543" s="55" t="s">
        <v>330</v>
      </c>
      <c r="R2543" s="55" t="s">
        <v>1644</v>
      </c>
      <c r="S2543" s="55" t="s">
        <v>1644</v>
      </c>
      <c r="T2543" s="55" t="s">
        <v>1644</v>
      </c>
      <c r="U2543" s="55" t="s">
        <v>3922</v>
      </c>
      <c r="V2543" s="55" t="s">
        <v>1881</v>
      </c>
      <c r="W2543" s="55" t="s">
        <v>1644</v>
      </c>
      <c r="X2543" s="56"/>
      <c r="Y2543" s="55" t="s">
        <v>1644</v>
      </c>
      <c r="Z2543" s="56"/>
      <c r="AA2543" s="55" t="s">
        <v>1644</v>
      </c>
      <c r="AB2543" s="59">
        <v>14101733</v>
      </c>
      <c r="AC2543" s="55" t="s">
        <v>1554</v>
      </c>
      <c r="AD2543" s="55" t="s">
        <v>1644</v>
      </c>
      <c r="AE2543" s="58">
        <v>0</v>
      </c>
      <c r="AF2543" s="55" t="s">
        <v>1644</v>
      </c>
      <c r="AG2543" s="55" t="s">
        <v>1644</v>
      </c>
      <c r="AH2543" s="55" t="s">
        <v>1644</v>
      </c>
      <c r="AI2543" s="55" t="s">
        <v>1644</v>
      </c>
      <c r="AJ2543" s="55" t="s">
        <v>1644</v>
      </c>
      <c r="AK2543" s="55" t="s">
        <v>1644</v>
      </c>
      <c r="AL2543" s="55" t="s">
        <v>1644</v>
      </c>
      <c r="AM2543" s="55" t="s">
        <v>3861</v>
      </c>
      <c r="AN2543" s="55" t="s">
        <v>1644</v>
      </c>
      <c r="AO2543" t="s">
        <v>3842</v>
      </c>
    </row>
    <row r="2544" spans="1:41" x14ac:dyDescent="0.25">
      <c r="A2544" s="56">
        <v>45838</v>
      </c>
      <c r="B2544" s="92" t="s">
        <v>3472</v>
      </c>
      <c r="C2544" s="55" t="s">
        <v>4358</v>
      </c>
      <c r="D2544" s="55" t="s">
        <v>3859</v>
      </c>
      <c r="E2544" s="55" t="s">
        <v>89</v>
      </c>
      <c r="F2544" s="55">
        <v>50900020</v>
      </c>
      <c r="G2544" s="55" t="s">
        <v>492</v>
      </c>
      <c r="H2544" s="55" t="s">
        <v>89</v>
      </c>
      <c r="I2544" s="57">
        <v>425.37</v>
      </c>
      <c r="J2544" s="57">
        <v>425.37</v>
      </c>
      <c r="K2544" s="55" t="s">
        <v>4354</v>
      </c>
      <c r="L2544" s="55" t="s">
        <v>1644</v>
      </c>
      <c r="M2544" s="55" t="s">
        <v>4358</v>
      </c>
      <c r="N2544" s="56">
        <v>45838</v>
      </c>
      <c r="O2544" s="55" t="s">
        <v>1644</v>
      </c>
      <c r="P2544" s="55" t="s">
        <v>329</v>
      </c>
      <c r="Q2544" s="55" t="s">
        <v>330</v>
      </c>
      <c r="R2544" s="55" t="s">
        <v>1644</v>
      </c>
      <c r="S2544" s="55" t="s">
        <v>1644</v>
      </c>
      <c r="T2544" s="55" t="s">
        <v>1644</v>
      </c>
      <c r="U2544" s="55" t="s">
        <v>3955</v>
      </c>
      <c r="V2544" s="55" t="s">
        <v>1881</v>
      </c>
      <c r="W2544" s="55" t="s">
        <v>1644</v>
      </c>
      <c r="X2544" s="56"/>
      <c r="Y2544" s="55" t="s">
        <v>1644</v>
      </c>
      <c r="Z2544" s="56"/>
      <c r="AA2544" s="55" t="s">
        <v>1644</v>
      </c>
      <c r="AB2544" s="59">
        <v>6605966</v>
      </c>
      <c r="AC2544" s="55" t="s">
        <v>1554</v>
      </c>
      <c r="AD2544" s="55" t="s">
        <v>1644</v>
      </c>
      <c r="AE2544" s="58">
        <v>0</v>
      </c>
      <c r="AF2544" s="55" t="s">
        <v>1644</v>
      </c>
      <c r="AG2544" s="55" t="s">
        <v>1644</v>
      </c>
      <c r="AH2544" s="55" t="s">
        <v>1644</v>
      </c>
      <c r="AI2544" s="55" t="s">
        <v>1644</v>
      </c>
      <c r="AJ2544" s="55" t="s">
        <v>1644</v>
      </c>
      <c r="AK2544" s="55" t="s">
        <v>1644</v>
      </c>
      <c r="AL2544" s="55" t="s">
        <v>1644</v>
      </c>
      <c r="AM2544" s="55" t="s">
        <v>3861</v>
      </c>
      <c r="AN2544" s="55" t="s">
        <v>1644</v>
      </c>
      <c r="AO2544" t="s">
        <v>3842</v>
      </c>
    </row>
    <row r="2545" spans="1:41" x14ac:dyDescent="0.25">
      <c r="A2545" s="56">
        <v>45838</v>
      </c>
      <c r="B2545" s="92" t="s">
        <v>3472</v>
      </c>
      <c r="C2545" s="55" t="s">
        <v>4358</v>
      </c>
      <c r="D2545" s="55" t="s">
        <v>3859</v>
      </c>
      <c r="E2545" s="55" t="s">
        <v>89</v>
      </c>
      <c r="F2545" s="55">
        <v>50900020</v>
      </c>
      <c r="G2545" s="55" t="s">
        <v>492</v>
      </c>
      <c r="H2545" s="55" t="s">
        <v>89</v>
      </c>
      <c r="I2545" s="57">
        <v>425.37</v>
      </c>
      <c r="J2545" s="57">
        <v>425.37</v>
      </c>
      <c r="K2545" s="55" t="s">
        <v>4354</v>
      </c>
      <c r="L2545" s="55" t="s">
        <v>1644</v>
      </c>
      <c r="M2545" s="55" t="s">
        <v>4358</v>
      </c>
      <c r="N2545" s="56">
        <v>45838</v>
      </c>
      <c r="O2545" s="55" t="s">
        <v>1644</v>
      </c>
      <c r="P2545" s="55" t="s">
        <v>329</v>
      </c>
      <c r="Q2545" s="55" t="s">
        <v>330</v>
      </c>
      <c r="R2545" s="55" t="s">
        <v>1644</v>
      </c>
      <c r="S2545" s="55" t="s">
        <v>1644</v>
      </c>
      <c r="T2545" s="55" t="s">
        <v>1644</v>
      </c>
      <c r="U2545" s="55" t="s">
        <v>3896</v>
      </c>
      <c r="V2545" s="55" t="s">
        <v>1881</v>
      </c>
      <c r="W2545" s="55" t="s">
        <v>1644</v>
      </c>
      <c r="X2545" s="56"/>
      <c r="Y2545" s="55" t="s">
        <v>1644</v>
      </c>
      <c r="Z2545" s="56"/>
      <c r="AA2545" s="55" t="s">
        <v>1644</v>
      </c>
      <c r="AB2545" s="59">
        <v>6908090</v>
      </c>
      <c r="AC2545" s="55" t="s">
        <v>1554</v>
      </c>
      <c r="AD2545" s="55" t="s">
        <v>1644</v>
      </c>
      <c r="AE2545" s="58">
        <v>0</v>
      </c>
      <c r="AF2545" s="55" t="s">
        <v>1644</v>
      </c>
      <c r="AG2545" s="55" t="s">
        <v>1644</v>
      </c>
      <c r="AH2545" s="55" t="s">
        <v>1644</v>
      </c>
      <c r="AI2545" s="55" t="s">
        <v>1644</v>
      </c>
      <c r="AJ2545" s="55" t="s">
        <v>1644</v>
      </c>
      <c r="AK2545" s="55" t="s">
        <v>1644</v>
      </c>
      <c r="AL2545" s="55" t="s">
        <v>1644</v>
      </c>
      <c r="AM2545" s="55" t="s">
        <v>3861</v>
      </c>
      <c r="AN2545" s="55" t="s">
        <v>1644</v>
      </c>
      <c r="AO2545" t="s">
        <v>3842</v>
      </c>
    </row>
    <row r="2546" spans="1:41" x14ac:dyDescent="0.25">
      <c r="A2546" s="56">
        <v>45838</v>
      </c>
      <c r="B2546" s="92" t="s">
        <v>3472</v>
      </c>
      <c r="C2546" s="55" t="s">
        <v>4358</v>
      </c>
      <c r="D2546" s="55" t="s">
        <v>3859</v>
      </c>
      <c r="E2546" s="55" t="s">
        <v>89</v>
      </c>
      <c r="F2546" s="55">
        <v>50900020</v>
      </c>
      <c r="G2546" s="55" t="s">
        <v>492</v>
      </c>
      <c r="H2546" s="55" t="s">
        <v>89</v>
      </c>
      <c r="I2546" s="57">
        <v>490.93</v>
      </c>
      <c r="J2546" s="57">
        <v>490.93</v>
      </c>
      <c r="K2546" s="55" t="s">
        <v>4354</v>
      </c>
      <c r="L2546" s="55" t="s">
        <v>1644</v>
      </c>
      <c r="M2546" s="55" t="s">
        <v>4358</v>
      </c>
      <c r="N2546" s="56">
        <v>45838</v>
      </c>
      <c r="O2546" s="55" t="s">
        <v>1644</v>
      </c>
      <c r="P2546" s="55" t="s">
        <v>329</v>
      </c>
      <c r="Q2546" s="55" t="s">
        <v>330</v>
      </c>
      <c r="R2546" s="55" t="s">
        <v>1644</v>
      </c>
      <c r="S2546" s="55" t="s">
        <v>1644</v>
      </c>
      <c r="T2546" s="55" t="s">
        <v>1644</v>
      </c>
      <c r="U2546" s="55" t="s">
        <v>3888</v>
      </c>
      <c r="V2546" s="55" t="s">
        <v>1881</v>
      </c>
      <c r="W2546" s="55" t="s">
        <v>1644</v>
      </c>
      <c r="X2546" s="56"/>
      <c r="Y2546" s="55" t="s">
        <v>1644</v>
      </c>
      <c r="Z2546" s="56"/>
      <c r="AA2546" s="55" t="s">
        <v>1644</v>
      </c>
      <c r="AB2546" s="59">
        <v>7712593</v>
      </c>
      <c r="AC2546" s="55" t="s">
        <v>1554</v>
      </c>
      <c r="AD2546" s="55" t="s">
        <v>1644</v>
      </c>
      <c r="AE2546" s="58">
        <v>0</v>
      </c>
      <c r="AF2546" s="55" t="s">
        <v>1644</v>
      </c>
      <c r="AG2546" s="55" t="s">
        <v>1644</v>
      </c>
      <c r="AH2546" s="55" t="s">
        <v>1644</v>
      </c>
      <c r="AI2546" s="55" t="s">
        <v>1644</v>
      </c>
      <c r="AJ2546" s="55" t="s">
        <v>1644</v>
      </c>
      <c r="AK2546" s="55" t="s">
        <v>1644</v>
      </c>
      <c r="AL2546" s="55" t="s">
        <v>1644</v>
      </c>
      <c r="AM2546" s="55" t="s">
        <v>3861</v>
      </c>
      <c r="AN2546" s="55" t="s">
        <v>1644</v>
      </c>
      <c r="AO2546" t="s">
        <v>3842</v>
      </c>
    </row>
    <row r="2547" spans="1:41" x14ac:dyDescent="0.25">
      <c r="A2547" s="56">
        <v>45838</v>
      </c>
      <c r="B2547" s="92" t="s">
        <v>3472</v>
      </c>
      <c r="C2547" s="55" t="s">
        <v>4358</v>
      </c>
      <c r="D2547" s="55" t="s">
        <v>3859</v>
      </c>
      <c r="E2547" s="55" t="s">
        <v>89</v>
      </c>
      <c r="F2547" s="55">
        <v>50900020</v>
      </c>
      <c r="G2547" s="55" t="s">
        <v>492</v>
      </c>
      <c r="H2547" s="55" t="s">
        <v>89</v>
      </c>
      <c r="I2547" s="57">
        <v>415.89</v>
      </c>
      <c r="J2547" s="57">
        <v>415.89</v>
      </c>
      <c r="K2547" s="55" t="s">
        <v>4354</v>
      </c>
      <c r="L2547" s="55" t="s">
        <v>1644</v>
      </c>
      <c r="M2547" s="55" t="s">
        <v>4358</v>
      </c>
      <c r="N2547" s="56">
        <v>45838</v>
      </c>
      <c r="O2547" s="55" t="s">
        <v>1644</v>
      </c>
      <c r="P2547" s="55" t="s">
        <v>329</v>
      </c>
      <c r="Q2547" s="55" t="s">
        <v>330</v>
      </c>
      <c r="R2547" s="55" t="s">
        <v>1644</v>
      </c>
      <c r="S2547" s="55" t="s">
        <v>1644</v>
      </c>
      <c r="T2547" s="55" t="s">
        <v>1644</v>
      </c>
      <c r="U2547" s="55" t="s">
        <v>3923</v>
      </c>
      <c r="V2547" s="55" t="s">
        <v>1881</v>
      </c>
      <c r="W2547" s="55" t="s">
        <v>1644</v>
      </c>
      <c r="X2547" s="56"/>
      <c r="Y2547" s="55" t="s">
        <v>1644</v>
      </c>
      <c r="Z2547" s="56"/>
      <c r="AA2547" s="55" t="s">
        <v>1644</v>
      </c>
      <c r="AB2547" s="59">
        <v>6475347</v>
      </c>
      <c r="AC2547" s="55" t="s">
        <v>1554</v>
      </c>
      <c r="AD2547" s="55" t="s">
        <v>1644</v>
      </c>
      <c r="AE2547" s="58">
        <v>0</v>
      </c>
      <c r="AF2547" s="55" t="s">
        <v>1644</v>
      </c>
      <c r="AG2547" s="55" t="s">
        <v>1644</v>
      </c>
      <c r="AH2547" s="55" t="s">
        <v>1644</v>
      </c>
      <c r="AI2547" s="55" t="s">
        <v>1644</v>
      </c>
      <c r="AJ2547" s="55" t="s">
        <v>1644</v>
      </c>
      <c r="AK2547" s="55" t="s">
        <v>1644</v>
      </c>
      <c r="AL2547" s="55" t="s">
        <v>1644</v>
      </c>
      <c r="AM2547" s="55" t="s">
        <v>3861</v>
      </c>
      <c r="AN2547" s="55" t="s">
        <v>1644</v>
      </c>
      <c r="AO2547" t="s">
        <v>3842</v>
      </c>
    </row>
    <row r="2548" spans="1:41" x14ac:dyDescent="0.25">
      <c r="A2548" s="56">
        <v>45838</v>
      </c>
      <c r="B2548" s="92" t="s">
        <v>3472</v>
      </c>
      <c r="C2548" s="55" t="s">
        <v>4358</v>
      </c>
      <c r="D2548" s="55" t="s">
        <v>3859</v>
      </c>
      <c r="E2548" s="55" t="s">
        <v>89</v>
      </c>
      <c r="F2548" s="55">
        <v>50900020</v>
      </c>
      <c r="G2548" s="55" t="s">
        <v>492</v>
      </c>
      <c r="H2548" s="55" t="s">
        <v>89</v>
      </c>
      <c r="I2548" s="57">
        <v>478.54</v>
      </c>
      <c r="J2548" s="57">
        <v>478.54</v>
      </c>
      <c r="K2548" s="55" t="s">
        <v>4354</v>
      </c>
      <c r="L2548" s="55" t="s">
        <v>1644</v>
      </c>
      <c r="M2548" s="55" t="s">
        <v>4358</v>
      </c>
      <c r="N2548" s="56">
        <v>45838</v>
      </c>
      <c r="O2548" s="55" t="s">
        <v>1644</v>
      </c>
      <c r="P2548" s="55" t="s">
        <v>329</v>
      </c>
      <c r="Q2548" s="55" t="s">
        <v>330</v>
      </c>
      <c r="R2548" s="55" t="s">
        <v>1644</v>
      </c>
      <c r="S2548" s="55" t="s">
        <v>1644</v>
      </c>
      <c r="T2548" s="55" t="s">
        <v>1644</v>
      </c>
      <c r="U2548" s="55" t="s">
        <v>4083</v>
      </c>
      <c r="V2548" s="55" t="s">
        <v>1881</v>
      </c>
      <c r="W2548" s="55" t="s">
        <v>1644</v>
      </c>
      <c r="X2548" s="56"/>
      <c r="Y2548" s="55" t="s">
        <v>1644</v>
      </c>
      <c r="Z2548" s="56"/>
      <c r="AA2548" s="55" t="s">
        <v>1644</v>
      </c>
      <c r="AB2548" s="59">
        <v>7518534</v>
      </c>
      <c r="AC2548" s="55" t="s">
        <v>1554</v>
      </c>
      <c r="AD2548" s="55" t="s">
        <v>1644</v>
      </c>
      <c r="AE2548" s="58">
        <v>0</v>
      </c>
      <c r="AF2548" s="55" t="s">
        <v>1644</v>
      </c>
      <c r="AG2548" s="55" t="s">
        <v>1644</v>
      </c>
      <c r="AH2548" s="55" t="s">
        <v>1644</v>
      </c>
      <c r="AI2548" s="55" t="s">
        <v>1644</v>
      </c>
      <c r="AJ2548" s="55" t="s">
        <v>1644</v>
      </c>
      <c r="AK2548" s="55" t="s">
        <v>1644</v>
      </c>
      <c r="AL2548" s="55" t="s">
        <v>1644</v>
      </c>
      <c r="AM2548" s="55" t="s">
        <v>3861</v>
      </c>
      <c r="AN2548" s="55" t="s">
        <v>1644</v>
      </c>
      <c r="AO2548" t="s">
        <v>3842</v>
      </c>
    </row>
    <row r="2549" spans="1:41" x14ac:dyDescent="0.25">
      <c r="A2549" s="56">
        <v>45838</v>
      </c>
      <c r="B2549" s="92" t="s">
        <v>3472</v>
      </c>
      <c r="C2549" s="55" t="s">
        <v>4358</v>
      </c>
      <c r="D2549" s="55" t="s">
        <v>3859</v>
      </c>
      <c r="E2549" s="55" t="s">
        <v>89</v>
      </c>
      <c r="F2549" s="55">
        <v>50900020</v>
      </c>
      <c r="G2549" s="55" t="s">
        <v>492</v>
      </c>
      <c r="H2549" s="55" t="s">
        <v>89</v>
      </c>
      <c r="I2549" s="57">
        <v>490.93</v>
      </c>
      <c r="J2549" s="57">
        <v>490.93</v>
      </c>
      <c r="K2549" s="55" t="s">
        <v>4354</v>
      </c>
      <c r="L2549" s="55" t="s">
        <v>1644</v>
      </c>
      <c r="M2549" s="55" t="s">
        <v>4358</v>
      </c>
      <c r="N2549" s="56">
        <v>45838</v>
      </c>
      <c r="O2549" s="55" t="s">
        <v>1644</v>
      </c>
      <c r="P2549" s="55" t="s">
        <v>329</v>
      </c>
      <c r="Q2549" s="55" t="s">
        <v>330</v>
      </c>
      <c r="R2549" s="55" t="s">
        <v>1644</v>
      </c>
      <c r="S2549" s="55" t="s">
        <v>1644</v>
      </c>
      <c r="T2549" s="55" t="s">
        <v>1644</v>
      </c>
      <c r="U2549" s="55" t="s">
        <v>3875</v>
      </c>
      <c r="V2549" s="55" t="s">
        <v>1881</v>
      </c>
      <c r="W2549" s="55" t="s">
        <v>1644</v>
      </c>
      <c r="X2549" s="56"/>
      <c r="Y2549" s="55" t="s">
        <v>1644</v>
      </c>
      <c r="Z2549" s="56"/>
      <c r="AA2549" s="55" t="s">
        <v>1644</v>
      </c>
      <c r="AB2549" s="59">
        <v>7717503</v>
      </c>
      <c r="AC2549" s="55" t="s">
        <v>1554</v>
      </c>
      <c r="AD2549" s="55" t="s">
        <v>1644</v>
      </c>
      <c r="AE2549" s="58">
        <v>0</v>
      </c>
      <c r="AF2549" s="55" t="s">
        <v>1644</v>
      </c>
      <c r="AG2549" s="55" t="s">
        <v>1644</v>
      </c>
      <c r="AH2549" s="55" t="s">
        <v>1644</v>
      </c>
      <c r="AI2549" s="55" t="s">
        <v>1644</v>
      </c>
      <c r="AJ2549" s="55" t="s">
        <v>1644</v>
      </c>
      <c r="AK2549" s="55" t="s">
        <v>1644</v>
      </c>
      <c r="AL2549" s="55" t="s">
        <v>1644</v>
      </c>
      <c r="AM2549" s="55" t="s">
        <v>3861</v>
      </c>
      <c r="AN2549" s="55" t="s">
        <v>1644</v>
      </c>
      <c r="AO2549" t="s">
        <v>3842</v>
      </c>
    </row>
    <row r="2550" spans="1:41" x14ac:dyDescent="0.25">
      <c r="A2550" s="56">
        <v>45838</v>
      </c>
      <c r="B2550" s="92" t="s">
        <v>3472</v>
      </c>
      <c r="C2550" s="55" t="s">
        <v>4358</v>
      </c>
      <c r="D2550" s="55" t="s">
        <v>3859</v>
      </c>
      <c r="E2550" s="55" t="s">
        <v>89</v>
      </c>
      <c r="F2550" s="55">
        <v>50900020</v>
      </c>
      <c r="G2550" s="55" t="s">
        <v>492</v>
      </c>
      <c r="H2550" s="55" t="s">
        <v>89</v>
      </c>
      <c r="I2550" s="57">
        <v>921.66</v>
      </c>
      <c r="J2550" s="57">
        <v>921.66</v>
      </c>
      <c r="K2550" s="55" t="s">
        <v>4354</v>
      </c>
      <c r="L2550" s="55" t="s">
        <v>1644</v>
      </c>
      <c r="M2550" s="55" t="s">
        <v>4358</v>
      </c>
      <c r="N2550" s="56">
        <v>45838</v>
      </c>
      <c r="O2550" s="55" t="s">
        <v>1644</v>
      </c>
      <c r="P2550" s="55" t="s">
        <v>329</v>
      </c>
      <c r="Q2550" s="55" t="s">
        <v>330</v>
      </c>
      <c r="R2550" s="55" t="s">
        <v>1644</v>
      </c>
      <c r="S2550" s="55" t="s">
        <v>1644</v>
      </c>
      <c r="T2550" s="55" t="s">
        <v>1644</v>
      </c>
      <c r="U2550" s="55" t="s">
        <v>4105</v>
      </c>
      <c r="V2550" s="55" t="s">
        <v>1881</v>
      </c>
      <c r="W2550" s="55" t="s">
        <v>1644</v>
      </c>
      <c r="X2550" s="56"/>
      <c r="Y2550" s="55" t="s">
        <v>1644</v>
      </c>
      <c r="Z2550" s="56"/>
      <c r="AA2550" s="55" t="s">
        <v>1644</v>
      </c>
      <c r="AB2550" s="59">
        <v>14462185</v>
      </c>
      <c r="AC2550" s="55" t="s">
        <v>1554</v>
      </c>
      <c r="AD2550" s="55" t="s">
        <v>1644</v>
      </c>
      <c r="AE2550" s="58">
        <v>0</v>
      </c>
      <c r="AF2550" s="55" t="s">
        <v>1644</v>
      </c>
      <c r="AG2550" s="55" t="s">
        <v>1644</v>
      </c>
      <c r="AH2550" s="55" t="s">
        <v>1644</v>
      </c>
      <c r="AI2550" s="55" t="s">
        <v>1644</v>
      </c>
      <c r="AJ2550" s="55" t="s">
        <v>1644</v>
      </c>
      <c r="AK2550" s="55" t="s">
        <v>1644</v>
      </c>
      <c r="AL2550" s="55" t="s">
        <v>1644</v>
      </c>
      <c r="AM2550" s="55" t="s">
        <v>3861</v>
      </c>
      <c r="AN2550" s="55" t="s">
        <v>1644</v>
      </c>
      <c r="AO2550" t="s">
        <v>3842</v>
      </c>
    </row>
    <row r="2551" spans="1:41" x14ac:dyDescent="0.25">
      <c r="A2551" s="56">
        <v>45838</v>
      </c>
      <c r="B2551" s="92" t="s">
        <v>3472</v>
      </c>
      <c r="C2551" s="55" t="s">
        <v>4358</v>
      </c>
      <c r="D2551" s="55" t="s">
        <v>3859</v>
      </c>
      <c r="E2551" s="55" t="s">
        <v>89</v>
      </c>
      <c r="F2551" s="55">
        <v>50900020</v>
      </c>
      <c r="G2551" s="55" t="s">
        <v>492</v>
      </c>
      <c r="H2551" s="55" t="s">
        <v>89</v>
      </c>
      <c r="I2551" s="57">
        <v>519.58000000000004</v>
      </c>
      <c r="J2551" s="57">
        <v>519.58000000000004</v>
      </c>
      <c r="K2551" s="55" t="s">
        <v>4354</v>
      </c>
      <c r="L2551" s="55" t="s">
        <v>1644</v>
      </c>
      <c r="M2551" s="55" t="s">
        <v>4358</v>
      </c>
      <c r="N2551" s="56">
        <v>45838</v>
      </c>
      <c r="O2551" s="55" t="s">
        <v>1644</v>
      </c>
      <c r="P2551" s="55" t="s">
        <v>329</v>
      </c>
      <c r="Q2551" s="55" t="s">
        <v>330</v>
      </c>
      <c r="R2551" s="55" t="s">
        <v>1644</v>
      </c>
      <c r="S2551" s="55" t="s">
        <v>1644</v>
      </c>
      <c r="T2551" s="55" t="s">
        <v>1644</v>
      </c>
      <c r="U2551" s="55" t="s">
        <v>3891</v>
      </c>
      <c r="V2551" s="55" t="s">
        <v>1881</v>
      </c>
      <c r="W2551" s="55" t="s">
        <v>1644</v>
      </c>
      <c r="X2551" s="56"/>
      <c r="Y2551" s="55" t="s">
        <v>1644</v>
      </c>
      <c r="Z2551" s="56"/>
      <c r="AA2551" s="55" t="s">
        <v>1644</v>
      </c>
      <c r="AB2551" s="59">
        <v>8313369</v>
      </c>
      <c r="AC2551" s="55" t="s">
        <v>1554</v>
      </c>
      <c r="AD2551" s="55" t="s">
        <v>1644</v>
      </c>
      <c r="AE2551" s="58">
        <v>0</v>
      </c>
      <c r="AF2551" s="55" t="s">
        <v>1644</v>
      </c>
      <c r="AG2551" s="55" t="s">
        <v>1644</v>
      </c>
      <c r="AH2551" s="55" t="s">
        <v>1644</v>
      </c>
      <c r="AI2551" s="55" t="s">
        <v>1644</v>
      </c>
      <c r="AJ2551" s="55" t="s">
        <v>1644</v>
      </c>
      <c r="AK2551" s="55" t="s">
        <v>1644</v>
      </c>
      <c r="AL2551" s="55" t="s">
        <v>1644</v>
      </c>
      <c r="AM2551" s="55" t="s">
        <v>3861</v>
      </c>
      <c r="AN2551" s="55" t="s">
        <v>1644</v>
      </c>
      <c r="AO2551" t="s">
        <v>3842</v>
      </c>
    </row>
    <row r="2552" spans="1:41" x14ac:dyDescent="0.25">
      <c r="A2552" s="56">
        <v>45838</v>
      </c>
      <c r="B2552" s="92" t="s">
        <v>3472</v>
      </c>
      <c r="C2552" s="55" t="s">
        <v>4358</v>
      </c>
      <c r="D2552" s="55" t="s">
        <v>3859</v>
      </c>
      <c r="E2552" s="55" t="s">
        <v>89</v>
      </c>
      <c r="F2552" s="55">
        <v>50900020</v>
      </c>
      <c r="G2552" s="55" t="s">
        <v>492</v>
      </c>
      <c r="H2552" s="55" t="s">
        <v>89</v>
      </c>
      <c r="I2552" s="57">
        <v>430.95</v>
      </c>
      <c r="J2552" s="57">
        <v>430.95</v>
      </c>
      <c r="K2552" s="55" t="s">
        <v>4354</v>
      </c>
      <c r="L2552" s="55" t="s">
        <v>1644</v>
      </c>
      <c r="M2552" s="55" t="s">
        <v>4358</v>
      </c>
      <c r="N2552" s="56">
        <v>45838</v>
      </c>
      <c r="O2552" s="55" t="s">
        <v>1644</v>
      </c>
      <c r="P2552" s="55" t="s">
        <v>329</v>
      </c>
      <c r="Q2552" s="55" t="s">
        <v>330</v>
      </c>
      <c r="R2552" s="55" t="s">
        <v>1644</v>
      </c>
      <c r="S2552" s="55" t="s">
        <v>1644</v>
      </c>
      <c r="T2552" s="55" t="s">
        <v>1644</v>
      </c>
      <c r="U2552" s="55" t="s">
        <v>3944</v>
      </c>
      <c r="V2552" s="55" t="s">
        <v>1881</v>
      </c>
      <c r="W2552" s="55" t="s">
        <v>1644</v>
      </c>
      <c r="X2552" s="56"/>
      <c r="Y2552" s="55" t="s">
        <v>1644</v>
      </c>
      <c r="Z2552" s="56"/>
      <c r="AA2552" s="55" t="s">
        <v>1644</v>
      </c>
      <c r="AB2552" s="59">
        <v>6671952</v>
      </c>
      <c r="AC2552" s="55" t="s">
        <v>1554</v>
      </c>
      <c r="AD2552" s="55" t="s">
        <v>1644</v>
      </c>
      <c r="AE2552" s="58">
        <v>0</v>
      </c>
      <c r="AF2552" s="55" t="s">
        <v>1644</v>
      </c>
      <c r="AG2552" s="55" t="s">
        <v>1644</v>
      </c>
      <c r="AH2552" s="55" t="s">
        <v>1644</v>
      </c>
      <c r="AI2552" s="55" t="s">
        <v>1644</v>
      </c>
      <c r="AJ2552" s="55" t="s">
        <v>1644</v>
      </c>
      <c r="AK2552" s="55" t="s">
        <v>1644</v>
      </c>
      <c r="AL2552" s="55" t="s">
        <v>1644</v>
      </c>
      <c r="AM2552" s="55" t="s">
        <v>3861</v>
      </c>
      <c r="AN2552" s="55" t="s">
        <v>1644</v>
      </c>
      <c r="AO2552" t="s">
        <v>3842</v>
      </c>
    </row>
    <row r="2553" spans="1:41" x14ac:dyDescent="0.25">
      <c r="A2553" s="56">
        <v>45838</v>
      </c>
      <c r="B2553" s="92" t="s">
        <v>3472</v>
      </c>
      <c r="C2553" s="55" t="s">
        <v>4358</v>
      </c>
      <c r="D2553" s="55" t="s">
        <v>3859</v>
      </c>
      <c r="E2553" s="55" t="s">
        <v>89</v>
      </c>
      <c r="F2553" s="55">
        <v>50900020</v>
      </c>
      <c r="G2553" s="55" t="s">
        <v>492</v>
      </c>
      <c r="H2553" s="55" t="s">
        <v>89</v>
      </c>
      <c r="I2553" s="57">
        <v>605.52</v>
      </c>
      <c r="J2553" s="57">
        <v>605.52</v>
      </c>
      <c r="K2553" s="55" t="s">
        <v>4354</v>
      </c>
      <c r="L2553" s="55" t="s">
        <v>1644</v>
      </c>
      <c r="M2553" s="55" t="s">
        <v>4358</v>
      </c>
      <c r="N2553" s="56">
        <v>45838</v>
      </c>
      <c r="O2553" s="55" t="s">
        <v>1644</v>
      </c>
      <c r="P2553" s="55" t="s">
        <v>329</v>
      </c>
      <c r="Q2553" s="55" t="s">
        <v>330</v>
      </c>
      <c r="R2553" s="55" t="s">
        <v>1644</v>
      </c>
      <c r="S2553" s="55" t="s">
        <v>1644</v>
      </c>
      <c r="T2553" s="55" t="s">
        <v>1644</v>
      </c>
      <c r="U2553" s="55" t="s">
        <v>3921</v>
      </c>
      <c r="V2553" s="55" t="s">
        <v>1881</v>
      </c>
      <c r="W2553" s="55" t="s">
        <v>1644</v>
      </c>
      <c r="X2553" s="56"/>
      <c r="Y2553" s="55" t="s">
        <v>1644</v>
      </c>
      <c r="Z2553" s="56"/>
      <c r="AA2553" s="55" t="s">
        <v>1644</v>
      </c>
      <c r="AB2553" s="59">
        <v>9615574</v>
      </c>
      <c r="AC2553" s="55" t="s">
        <v>1554</v>
      </c>
      <c r="AD2553" s="55" t="s">
        <v>1644</v>
      </c>
      <c r="AE2553" s="58">
        <v>0</v>
      </c>
      <c r="AF2553" s="55" t="s">
        <v>1644</v>
      </c>
      <c r="AG2553" s="55" t="s">
        <v>1644</v>
      </c>
      <c r="AH2553" s="55" t="s">
        <v>1644</v>
      </c>
      <c r="AI2553" s="55" t="s">
        <v>1644</v>
      </c>
      <c r="AJ2553" s="55" t="s">
        <v>1644</v>
      </c>
      <c r="AK2553" s="55" t="s">
        <v>1644</v>
      </c>
      <c r="AL2553" s="55" t="s">
        <v>1644</v>
      </c>
      <c r="AM2553" s="55" t="s">
        <v>3861</v>
      </c>
      <c r="AN2553" s="55" t="s">
        <v>1644</v>
      </c>
      <c r="AO2553" t="s">
        <v>3842</v>
      </c>
    </row>
    <row r="2554" spans="1:41" x14ac:dyDescent="0.25">
      <c r="A2554" s="56">
        <v>45838</v>
      </c>
      <c r="B2554" s="92" t="s">
        <v>3472</v>
      </c>
      <c r="C2554" s="55" t="s">
        <v>4358</v>
      </c>
      <c r="D2554" s="55" t="s">
        <v>3859</v>
      </c>
      <c r="E2554" s="55" t="s">
        <v>89</v>
      </c>
      <c r="F2554" s="55">
        <v>50900020</v>
      </c>
      <c r="G2554" s="55" t="s">
        <v>492</v>
      </c>
      <c r="H2554" s="55" t="s">
        <v>89</v>
      </c>
      <c r="I2554" s="57">
        <v>736.4</v>
      </c>
      <c r="J2554" s="57">
        <v>736.4</v>
      </c>
      <c r="K2554" s="55" t="s">
        <v>4354</v>
      </c>
      <c r="L2554" s="55" t="s">
        <v>1644</v>
      </c>
      <c r="M2554" s="55" t="s">
        <v>4358</v>
      </c>
      <c r="N2554" s="56">
        <v>45838</v>
      </c>
      <c r="O2554" s="55" t="s">
        <v>1644</v>
      </c>
      <c r="P2554" s="55" t="s">
        <v>329</v>
      </c>
      <c r="Q2554" s="55" t="s">
        <v>330</v>
      </c>
      <c r="R2554" s="55" t="s">
        <v>1644</v>
      </c>
      <c r="S2554" s="55" t="s">
        <v>1644</v>
      </c>
      <c r="T2554" s="55" t="s">
        <v>1644</v>
      </c>
      <c r="U2554" s="55" t="s">
        <v>4080</v>
      </c>
      <c r="V2554" s="55" t="s">
        <v>1881</v>
      </c>
      <c r="W2554" s="55" t="s">
        <v>1644</v>
      </c>
      <c r="X2554" s="56"/>
      <c r="Y2554" s="55" t="s">
        <v>1644</v>
      </c>
      <c r="Z2554" s="56"/>
      <c r="AA2554" s="55" t="s">
        <v>1644</v>
      </c>
      <c r="AB2554" s="59">
        <v>11609245</v>
      </c>
      <c r="AC2554" s="55" t="s">
        <v>1554</v>
      </c>
      <c r="AD2554" s="55" t="s">
        <v>1644</v>
      </c>
      <c r="AE2554" s="58">
        <v>0</v>
      </c>
      <c r="AF2554" s="55" t="s">
        <v>1644</v>
      </c>
      <c r="AG2554" s="55" t="s">
        <v>1644</v>
      </c>
      <c r="AH2554" s="55" t="s">
        <v>1644</v>
      </c>
      <c r="AI2554" s="55" t="s">
        <v>1644</v>
      </c>
      <c r="AJ2554" s="55" t="s">
        <v>1644</v>
      </c>
      <c r="AK2554" s="55" t="s">
        <v>1644</v>
      </c>
      <c r="AL2554" s="55" t="s">
        <v>1644</v>
      </c>
      <c r="AM2554" s="55" t="s">
        <v>3861</v>
      </c>
      <c r="AN2554" s="55" t="s">
        <v>1644</v>
      </c>
      <c r="AO2554" t="s">
        <v>3842</v>
      </c>
    </row>
    <row r="2555" spans="1:41" x14ac:dyDescent="0.25">
      <c r="A2555" s="56">
        <v>45838</v>
      </c>
      <c r="B2555" s="92" t="s">
        <v>3472</v>
      </c>
      <c r="C2555" s="55" t="s">
        <v>4358</v>
      </c>
      <c r="D2555" s="55" t="s">
        <v>3859</v>
      </c>
      <c r="E2555" s="55" t="s">
        <v>89</v>
      </c>
      <c r="F2555" s="55">
        <v>50900020</v>
      </c>
      <c r="G2555" s="55" t="s">
        <v>492</v>
      </c>
      <c r="H2555" s="55" t="s">
        <v>89</v>
      </c>
      <c r="I2555" s="57">
        <v>736.4</v>
      </c>
      <c r="J2555" s="57">
        <v>736.4</v>
      </c>
      <c r="K2555" s="55" t="s">
        <v>4354</v>
      </c>
      <c r="L2555" s="55" t="s">
        <v>1644</v>
      </c>
      <c r="M2555" s="55" t="s">
        <v>4358</v>
      </c>
      <c r="N2555" s="56">
        <v>45838</v>
      </c>
      <c r="O2555" s="55" t="s">
        <v>1644</v>
      </c>
      <c r="P2555" s="55" t="s">
        <v>329</v>
      </c>
      <c r="Q2555" s="55" t="s">
        <v>330</v>
      </c>
      <c r="R2555" s="55" t="s">
        <v>1644</v>
      </c>
      <c r="S2555" s="55" t="s">
        <v>1644</v>
      </c>
      <c r="T2555" s="55" t="s">
        <v>1644</v>
      </c>
      <c r="U2555" s="55" t="s">
        <v>4047</v>
      </c>
      <c r="V2555" s="55" t="s">
        <v>1881</v>
      </c>
      <c r="W2555" s="55" t="s">
        <v>1644</v>
      </c>
      <c r="X2555" s="56"/>
      <c r="Y2555" s="55" t="s">
        <v>1644</v>
      </c>
      <c r="Z2555" s="56"/>
      <c r="AA2555" s="55" t="s">
        <v>1644</v>
      </c>
      <c r="AB2555" s="59">
        <v>11592833</v>
      </c>
      <c r="AC2555" s="55" t="s">
        <v>1554</v>
      </c>
      <c r="AD2555" s="55" t="s">
        <v>1644</v>
      </c>
      <c r="AE2555" s="58">
        <v>0</v>
      </c>
      <c r="AF2555" s="55" t="s">
        <v>1644</v>
      </c>
      <c r="AG2555" s="55" t="s">
        <v>1644</v>
      </c>
      <c r="AH2555" s="55" t="s">
        <v>1644</v>
      </c>
      <c r="AI2555" s="55" t="s">
        <v>1644</v>
      </c>
      <c r="AJ2555" s="55" t="s">
        <v>1644</v>
      </c>
      <c r="AK2555" s="55" t="s">
        <v>1644</v>
      </c>
      <c r="AL2555" s="55" t="s">
        <v>1644</v>
      </c>
      <c r="AM2555" s="55" t="s">
        <v>3861</v>
      </c>
      <c r="AN2555" s="55" t="s">
        <v>1644</v>
      </c>
      <c r="AO2555" t="s">
        <v>3842</v>
      </c>
    </row>
    <row r="2556" spans="1:41" x14ac:dyDescent="0.25">
      <c r="A2556" s="56">
        <v>45838</v>
      </c>
      <c r="B2556" s="92" t="s">
        <v>3472</v>
      </c>
      <c r="C2556" s="55" t="s">
        <v>4358</v>
      </c>
      <c r="D2556" s="55" t="s">
        <v>3859</v>
      </c>
      <c r="E2556" s="55" t="s">
        <v>89</v>
      </c>
      <c r="F2556" s="55">
        <v>50900020</v>
      </c>
      <c r="G2556" s="55" t="s">
        <v>492</v>
      </c>
      <c r="H2556" s="55" t="s">
        <v>89</v>
      </c>
      <c r="I2556" s="57">
        <v>1209</v>
      </c>
      <c r="J2556" s="57">
        <v>1209</v>
      </c>
      <c r="K2556" s="55" t="s">
        <v>4354</v>
      </c>
      <c r="L2556" s="55" t="s">
        <v>1644</v>
      </c>
      <c r="M2556" s="55" t="s">
        <v>4358</v>
      </c>
      <c r="N2556" s="56">
        <v>45838</v>
      </c>
      <c r="O2556" s="55" t="s">
        <v>1644</v>
      </c>
      <c r="P2556" s="55" t="s">
        <v>329</v>
      </c>
      <c r="Q2556" s="55" t="s">
        <v>330</v>
      </c>
      <c r="R2556" s="55" t="s">
        <v>1644</v>
      </c>
      <c r="S2556" s="55" t="s">
        <v>1644</v>
      </c>
      <c r="T2556" s="55" t="s">
        <v>1644</v>
      </c>
      <c r="U2556" s="55" t="s">
        <v>3937</v>
      </c>
      <c r="V2556" s="55" t="s">
        <v>1881</v>
      </c>
      <c r="W2556" s="55" t="s">
        <v>1644</v>
      </c>
      <c r="X2556" s="56"/>
      <c r="Y2556" s="55" t="s">
        <v>1644</v>
      </c>
      <c r="Z2556" s="56"/>
      <c r="AA2556" s="55" t="s">
        <v>1644</v>
      </c>
      <c r="AB2556" s="59">
        <v>19634160</v>
      </c>
      <c r="AC2556" s="55" t="s">
        <v>1554</v>
      </c>
      <c r="AD2556" s="55" t="s">
        <v>1644</v>
      </c>
      <c r="AE2556" s="58">
        <v>0</v>
      </c>
      <c r="AF2556" s="55" t="s">
        <v>1644</v>
      </c>
      <c r="AG2556" s="55" t="s">
        <v>1644</v>
      </c>
      <c r="AH2556" s="55" t="s">
        <v>1644</v>
      </c>
      <c r="AI2556" s="55" t="s">
        <v>1644</v>
      </c>
      <c r="AJ2556" s="55" t="s">
        <v>1644</v>
      </c>
      <c r="AK2556" s="55" t="s">
        <v>1644</v>
      </c>
      <c r="AL2556" s="55" t="s">
        <v>1644</v>
      </c>
      <c r="AM2556" s="55" t="s">
        <v>3861</v>
      </c>
      <c r="AN2556" s="55" t="s">
        <v>1644</v>
      </c>
      <c r="AO2556" t="s">
        <v>3842</v>
      </c>
    </row>
    <row r="2557" spans="1:41" x14ac:dyDescent="0.25">
      <c r="A2557" s="56">
        <v>45838</v>
      </c>
      <c r="B2557" s="92" t="s">
        <v>3472</v>
      </c>
      <c r="C2557" s="55" t="s">
        <v>4358</v>
      </c>
      <c r="D2557" s="55" t="s">
        <v>3859</v>
      </c>
      <c r="E2557" s="55" t="s">
        <v>89</v>
      </c>
      <c r="F2557" s="55">
        <v>50900020</v>
      </c>
      <c r="G2557" s="55" t="s">
        <v>492</v>
      </c>
      <c r="H2557" s="55" t="s">
        <v>89</v>
      </c>
      <c r="I2557" s="57">
        <v>2124.62</v>
      </c>
      <c r="J2557" s="57">
        <v>2124.62</v>
      </c>
      <c r="K2557" s="55" t="s">
        <v>4354</v>
      </c>
      <c r="L2557" s="55" t="s">
        <v>1644</v>
      </c>
      <c r="M2557" s="55" t="s">
        <v>4358</v>
      </c>
      <c r="N2557" s="56">
        <v>45838</v>
      </c>
      <c r="O2557" s="55" t="s">
        <v>1644</v>
      </c>
      <c r="P2557" s="55" t="s">
        <v>329</v>
      </c>
      <c r="Q2557" s="55" t="s">
        <v>330</v>
      </c>
      <c r="R2557" s="55" t="s">
        <v>1644</v>
      </c>
      <c r="S2557" s="55" t="s">
        <v>1644</v>
      </c>
      <c r="T2557" s="55" t="s">
        <v>1644</v>
      </c>
      <c r="U2557" s="55" t="s">
        <v>3868</v>
      </c>
      <c r="V2557" s="55" t="s">
        <v>1881</v>
      </c>
      <c r="W2557" s="55" t="s">
        <v>1644</v>
      </c>
      <c r="X2557" s="56"/>
      <c r="Y2557" s="55" t="s">
        <v>1644</v>
      </c>
      <c r="Z2557" s="56"/>
      <c r="AA2557" s="55" t="s">
        <v>1644</v>
      </c>
      <c r="AB2557" s="59">
        <v>33739053</v>
      </c>
      <c r="AC2557" s="55" t="s">
        <v>1554</v>
      </c>
      <c r="AD2557" s="55" t="s">
        <v>1644</v>
      </c>
      <c r="AE2557" s="58">
        <v>0</v>
      </c>
      <c r="AF2557" s="55" t="s">
        <v>1644</v>
      </c>
      <c r="AG2557" s="55" t="s">
        <v>1644</v>
      </c>
      <c r="AH2557" s="55" t="s">
        <v>1644</v>
      </c>
      <c r="AI2557" s="55" t="s">
        <v>1644</v>
      </c>
      <c r="AJ2557" s="55" t="s">
        <v>1644</v>
      </c>
      <c r="AK2557" s="55" t="s">
        <v>1644</v>
      </c>
      <c r="AL2557" s="55" t="s">
        <v>1644</v>
      </c>
      <c r="AM2557" s="55" t="s">
        <v>3861</v>
      </c>
      <c r="AN2557" s="55" t="s">
        <v>1644</v>
      </c>
      <c r="AO2557" t="s">
        <v>3842</v>
      </c>
    </row>
    <row r="2558" spans="1:41" x14ac:dyDescent="0.25">
      <c r="A2558" s="56">
        <v>45838</v>
      </c>
      <c r="B2558" s="92" t="s">
        <v>3472</v>
      </c>
      <c r="C2558" s="55" t="s">
        <v>4358</v>
      </c>
      <c r="D2558" s="55" t="s">
        <v>3859</v>
      </c>
      <c r="E2558" s="55" t="s">
        <v>89</v>
      </c>
      <c r="F2558" s="55">
        <v>50900020</v>
      </c>
      <c r="G2558" s="55" t="s">
        <v>492</v>
      </c>
      <c r="H2558" s="55" t="s">
        <v>89</v>
      </c>
      <c r="I2558" s="57">
        <v>490.93</v>
      </c>
      <c r="J2558" s="57">
        <v>490.93</v>
      </c>
      <c r="K2558" s="55" t="s">
        <v>4354</v>
      </c>
      <c r="L2558" s="55" t="s">
        <v>1644</v>
      </c>
      <c r="M2558" s="55" t="s">
        <v>4358</v>
      </c>
      <c r="N2558" s="56">
        <v>45838</v>
      </c>
      <c r="O2558" s="55" t="s">
        <v>1644</v>
      </c>
      <c r="P2558" s="55" t="s">
        <v>329</v>
      </c>
      <c r="Q2558" s="55" t="s">
        <v>330</v>
      </c>
      <c r="R2558" s="55" t="s">
        <v>1644</v>
      </c>
      <c r="S2558" s="55" t="s">
        <v>1644</v>
      </c>
      <c r="T2558" s="55" t="s">
        <v>1644</v>
      </c>
      <c r="U2558" s="55" t="s">
        <v>3917</v>
      </c>
      <c r="V2558" s="55" t="s">
        <v>1881</v>
      </c>
      <c r="W2558" s="55" t="s">
        <v>1644</v>
      </c>
      <c r="X2558" s="56"/>
      <c r="Y2558" s="55" t="s">
        <v>1644</v>
      </c>
      <c r="Z2558" s="56"/>
      <c r="AA2558" s="55" t="s">
        <v>1644</v>
      </c>
      <c r="AB2558" s="59">
        <v>7712593</v>
      </c>
      <c r="AC2558" s="55" t="s">
        <v>1554</v>
      </c>
      <c r="AD2558" s="55" t="s">
        <v>1644</v>
      </c>
      <c r="AE2558" s="58">
        <v>0</v>
      </c>
      <c r="AF2558" s="55" t="s">
        <v>1644</v>
      </c>
      <c r="AG2558" s="55" t="s">
        <v>1644</v>
      </c>
      <c r="AH2558" s="55" t="s">
        <v>1644</v>
      </c>
      <c r="AI2558" s="55" t="s">
        <v>1644</v>
      </c>
      <c r="AJ2558" s="55" t="s">
        <v>1644</v>
      </c>
      <c r="AK2558" s="55" t="s">
        <v>1644</v>
      </c>
      <c r="AL2558" s="55" t="s">
        <v>1644</v>
      </c>
      <c r="AM2558" s="55" t="s">
        <v>3861</v>
      </c>
      <c r="AN2558" s="55" t="s">
        <v>1644</v>
      </c>
      <c r="AO2558" t="s">
        <v>3842</v>
      </c>
    </row>
    <row r="2559" spans="1:41" x14ac:dyDescent="0.25">
      <c r="A2559" s="56">
        <v>45838</v>
      </c>
      <c r="B2559" s="92" t="s">
        <v>3472</v>
      </c>
      <c r="C2559" s="55" t="s">
        <v>4358</v>
      </c>
      <c r="D2559" s="55" t="s">
        <v>3859</v>
      </c>
      <c r="E2559" s="55" t="s">
        <v>89</v>
      </c>
      <c r="F2559" s="55">
        <v>50900020</v>
      </c>
      <c r="G2559" s="55" t="s">
        <v>492</v>
      </c>
      <c r="H2559" s="55" t="s">
        <v>89</v>
      </c>
      <c r="I2559" s="57">
        <v>520.42999999999995</v>
      </c>
      <c r="J2559" s="57">
        <v>520.42999999999995</v>
      </c>
      <c r="K2559" s="55" t="s">
        <v>4354</v>
      </c>
      <c r="L2559" s="55" t="s">
        <v>1644</v>
      </c>
      <c r="M2559" s="55" t="s">
        <v>4358</v>
      </c>
      <c r="N2559" s="56">
        <v>45838</v>
      </c>
      <c r="O2559" s="55" t="s">
        <v>1644</v>
      </c>
      <c r="P2559" s="55" t="s">
        <v>329</v>
      </c>
      <c r="Q2559" s="55" t="s">
        <v>330</v>
      </c>
      <c r="R2559" s="55" t="s">
        <v>1644</v>
      </c>
      <c r="S2559" s="55" t="s">
        <v>1644</v>
      </c>
      <c r="T2559" s="55" t="s">
        <v>1644</v>
      </c>
      <c r="U2559" s="55" t="s">
        <v>3889</v>
      </c>
      <c r="V2559" s="55" t="s">
        <v>1881</v>
      </c>
      <c r="W2559" s="55" t="s">
        <v>1644</v>
      </c>
      <c r="X2559" s="56"/>
      <c r="Y2559" s="55" t="s">
        <v>1644</v>
      </c>
      <c r="Z2559" s="56"/>
      <c r="AA2559" s="55" t="s">
        <v>1644</v>
      </c>
      <c r="AB2559" s="59">
        <v>8082308</v>
      </c>
      <c r="AC2559" s="55" t="s">
        <v>1554</v>
      </c>
      <c r="AD2559" s="55" t="s">
        <v>1644</v>
      </c>
      <c r="AE2559" s="58">
        <v>0</v>
      </c>
      <c r="AF2559" s="55" t="s">
        <v>1644</v>
      </c>
      <c r="AG2559" s="55" t="s">
        <v>1644</v>
      </c>
      <c r="AH2559" s="55" t="s">
        <v>1644</v>
      </c>
      <c r="AI2559" s="55" t="s">
        <v>1644</v>
      </c>
      <c r="AJ2559" s="55" t="s">
        <v>1644</v>
      </c>
      <c r="AK2559" s="55" t="s">
        <v>1644</v>
      </c>
      <c r="AL2559" s="55" t="s">
        <v>1644</v>
      </c>
      <c r="AM2559" s="55" t="s">
        <v>3861</v>
      </c>
      <c r="AN2559" s="55" t="s">
        <v>1644</v>
      </c>
      <c r="AO2559" t="s">
        <v>3842</v>
      </c>
    </row>
    <row r="2560" spans="1:41" x14ac:dyDescent="0.25">
      <c r="A2560" s="56">
        <v>45838</v>
      </c>
      <c r="B2560" s="92" t="s">
        <v>3472</v>
      </c>
      <c r="C2560" s="55" t="s">
        <v>4358</v>
      </c>
      <c r="D2560" s="55" t="s">
        <v>3859</v>
      </c>
      <c r="E2560" s="55" t="s">
        <v>89</v>
      </c>
      <c r="F2560" s="55">
        <v>50900020</v>
      </c>
      <c r="G2560" s="55" t="s">
        <v>492</v>
      </c>
      <c r="H2560" s="55" t="s">
        <v>89</v>
      </c>
      <c r="I2560" s="57">
        <v>419.9</v>
      </c>
      <c r="J2560" s="57">
        <v>419.9</v>
      </c>
      <c r="K2560" s="55" t="s">
        <v>4354</v>
      </c>
      <c r="L2560" s="55" t="s">
        <v>1644</v>
      </c>
      <c r="M2560" s="55" t="s">
        <v>4358</v>
      </c>
      <c r="N2560" s="56">
        <v>45838</v>
      </c>
      <c r="O2560" s="55" t="s">
        <v>1644</v>
      </c>
      <c r="P2560" s="55" t="s">
        <v>329</v>
      </c>
      <c r="Q2560" s="55" t="s">
        <v>330</v>
      </c>
      <c r="R2560" s="55" t="s">
        <v>1644</v>
      </c>
      <c r="S2560" s="55" t="s">
        <v>1644</v>
      </c>
      <c r="T2560" s="55" t="s">
        <v>1644</v>
      </c>
      <c r="U2560" s="55" t="s">
        <v>3904</v>
      </c>
      <c r="V2560" s="55" t="s">
        <v>1881</v>
      </c>
      <c r="W2560" s="55" t="s">
        <v>1644</v>
      </c>
      <c r="X2560" s="56"/>
      <c r="Y2560" s="55" t="s">
        <v>1644</v>
      </c>
      <c r="Z2560" s="56"/>
      <c r="AA2560" s="55" t="s">
        <v>1644</v>
      </c>
      <c r="AB2560" s="59">
        <v>6361458</v>
      </c>
      <c r="AC2560" s="55" t="s">
        <v>1554</v>
      </c>
      <c r="AD2560" s="55" t="s">
        <v>1644</v>
      </c>
      <c r="AE2560" s="58">
        <v>0</v>
      </c>
      <c r="AF2560" s="55" t="s">
        <v>1644</v>
      </c>
      <c r="AG2560" s="55" t="s">
        <v>1644</v>
      </c>
      <c r="AH2560" s="55" t="s">
        <v>1644</v>
      </c>
      <c r="AI2560" s="55" t="s">
        <v>1644</v>
      </c>
      <c r="AJ2560" s="55" t="s">
        <v>1644</v>
      </c>
      <c r="AK2560" s="55" t="s">
        <v>1644</v>
      </c>
      <c r="AL2560" s="55" t="s">
        <v>1644</v>
      </c>
      <c r="AM2560" s="55" t="s">
        <v>3861</v>
      </c>
      <c r="AN2560" s="55" t="s">
        <v>1644</v>
      </c>
      <c r="AO2560" t="s">
        <v>3842</v>
      </c>
    </row>
    <row r="2561" spans="1:41" x14ac:dyDescent="0.25">
      <c r="A2561" s="56">
        <v>45838</v>
      </c>
      <c r="B2561" s="92" t="s">
        <v>3472</v>
      </c>
      <c r="C2561" s="55" t="s">
        <v>4358</v>
      </c>
      <c r="D2561" s="55" t="s">
        <v>3859</v>
      </c>
      <c r="E2561" s="55" t="s">
        <v>89</v>
      </c>
      <c r="F2561" s="55">
        <v>50900020</v>
      </c>
      <c r="G2561" s="55" t="s">
        <v>492</v>
      </c>
      <c r="H2561" s="55" t="s">
        <v>89</v>
      </c>
      <c r="I2561" s="57">
        <v>843.3</v>
      </c>
      <c r="J2561" s="57">
        <v>843.3</v>
      </c>
      <c r="K2561" s="55" t="s">
        <v>4354</v>
      </c>
      <c r="L2561" s="55" t="s">
        <v>1644</v>
      </c>
      <c r="M2561" s="55" t="s">
        <v>4358</v>
      </c>
      <c r="N2561" s="56">
        <v>45838</v>
      </c>
      <c r="O2561" s="55" t="s">
        <v>1644</v>
      </c>
      <c r="P2561" s="55" t="s">
        <v>329</v>
      </c>
      <c r="Q2561" s="55" t="s">
        <v>330</v>
      </c>
      <c r="R2561" s="55" t="s">
        <v>1644</v>
      </c>
      <c r="S2561" s="55" t="s">
        <v>1644</v>
      </c>
      <c r="T2561" s="55" t="s">
        <v>1644</v>
      </c>
      <c r="U2561" s="55" t="s">
        <v>3950</v>
      </c>
      <c r="V2561" s="55" t="s">
        <v>1881</v>
      </c>
      <c r="W2561" s="55" t="s">
        <v>1644</v>
      </c>
      <c r="X2561" s="56"/>
      <c r="Y2561" s="55" t="s">
        <v>1644</v>
      </c>
      <c r="Z2561" s="56"/>
      <c r="AA2561" s="55" t="s">
        <v>1644</v>
      </c>
      <c r="AB2561" s="59">
        <v>12877136</v>
      </c>
      <c r="AC2561" s="55" t="s">
        <v>1554</v>
      </c>
      <c r="AD2561" s="55" t="s">
        <v>1644</v>
      </c>
      <c r="AE2561" s="58">
        <v>0</v>
      </c>
      <c r="AF2561" s="55" t="s">
        <v>1644</v>
      </c>
      <c r="AG2561" s="55" t="s">
        <v>1644</v>
      </c>
      <c r="AH2561" s="55" t="s">
        <v>1644</v>
      </c>
      <c r="AI2561" s="55" t="s">
        <v>1644</v>
      </c>
      <c r="AJ2561" s="55" t="s">
        <v>1644</v>
      </c>
      <c r="AK2561" s="55" t="s">
        <v>1644</v>
      </c>
      <c r="AL2561" s="55" t="s">
        <v>1644</v>
      </c>
      <c r="AM2561" s="55" t="s">
        <v>3861</v>
      </c>
      <c r="AN2561" s="55" t="s">
        <v>1644</v>
      </c>
      <c r="AO2561" t="s">
        <v>3842</v>
      </c>
    </row>
    <row r="2562" spans="1:41" x14ac:dyDescent="0.25">
      <c r="A2562" s="56">
        <v>45838</v>
      </c>
      <c r="B2562" s="92" t="s">
        <v>3472</v>
      </c>
      <c r="C2562" s="55" t="s">
        <v>4358</v>
      </c>
      <c r="D2562" s="55" t="s">
        <v>3859</v>
      </c>
      <c r="E2562" s="55" t="s">
        <v>89</v>
      </c>
      <c r="F2562" s="55">
        <v>50900020</v>
      </c>
      <c r="G2562" s="55" t="s">
        <v>492</v>
      </c>
      <c r="H2562" s="55" t="s">
        <v>89</v>
      </c>
      <c r="I2562" s="57">
        <v>495.88</v>
      </c>
      <c r="J2562" s="57">
        <v>495.88</v>
      </c>
      <c r="K2562" s="55" t="s">
        <v>4354</v>
      </c>
      <c r="L2562" s="55" t="s">
        <v>1644</v>
      </c>
      <c r="M2562" s="55" t="s">
        <v>4358</v>
      </c>
      <c r="N2562" s="56">
        <v>45838</v>
      </c>
      <c r="O2562" s="55" t="s">
        <v>1644</v>
      </c>
      <c r="P2562" s="55" t="s">
        <v>329</v>
      </c>
      <c r="Q2562" s="55" t="s">
        <v>330</v>
      </c>
      <c r="R2562" s="55" t="s">
        <v>1644</v>
      </c>
      <c r="S2562" s="55" t="s">
        <v>1644</v>
      </c>
      <c r="T2562" s="55" t="s">
        <v>1644</v>
      </c>
      <c r="U2562" s="55" t="s">
        <v>4310</v>
      </c>
      <c r="V2562" s="55" t="s">
        <v>1881</v>
      </c>
      <c r="W2562" s="55" t="s">
        <v>1644</v>
      </c>
      <c r="X2562" s="56"/>
      <c r="Y2562" s="55" t="s">
        <v>1644</v>
      </c>
      <c r="Z2562" s="56"/>
      <c r="AA2562" s="55" t="s">
        <v>1644</v>
      </c>
      <c r="AB2562" s="59">
        <v>8137529</v>
      </c>
      <c r="AC2562" s="55" t="s">
        <v>1554</v>
      </c>
      <c r="AD2562" s="55" t="s">
        <v>1644</v>
      </c>
      <c r="AE2562" s="58">
        <v>0</v>
      </c>
      <c r="AF2562" s="55" t="s">
        <v>1644</v>
      </c>
      <c r="AG2562" s="55" t="s">
        <v>1644</v>
      </c>
      <c r="AH2562" s="55" t="s">
        <v>1644</v>
      </c>
      <c r="AI2562" s="55" t="s">
        <v>1644</v>
      </c>
      <c r="AJ2562" s="55" t="s">
        <v>1644</v>
      </c>
      <c r="AK2562" s="55" t="s">
        <v>1644</v>
      </c>
      <c r="AL2562" s="55" t="s">
        <v>1644</v>
      </c>
      <c r="AM2562" s="55" t="s">
        <v>3861</v>
      </c>
      <c r="AN2562" s="55" t="s">
        <v>1644</v>
      </c>
      <c r="AO2562" t="s">
        <v>3842</v>
      </c>
    </row>
    <row r="2563" spans="1:41" x14ac:dyDescent="0.25">
      <c r="A2563" s="56">
        <v>45838</v>
      </c>
      <c r="B2563" s="92" t="s">
        <v>3472</v>
      </c>
      <c r="C2563" s="55" t="s">
        <v>4358</v>
      </c>
      <c r="D2563" s="55" t="s">
        <v>3859</v>
      </c>
      <c r="E2563" s="55" t="s">
        <v>89</v>
      </c>
      <c r="F2563" s="55">
        <v>50900020</v>
      </c>
      <c r="G2563" s="55" t="s">
        <v>492</v>
      </c>
      <c r="H2563" s="55" t="s">
        <v>89</v>
      </c>
      <c r="I2563" s="57">
        <v>490.93</v>
      </c>
      <c r="J2563" s="57">
        <v>490.93</v>
      </c>
      <c r="K2563" s="55" t="s">
        <v>4354</v>
      </c>
      <c r="L2563" s="55" t="s">
        <v>1644</v>
      </c>
      <c r="M2563" s="55" t="s">
        <v>4358</v>
      </c>
      <c r="N2563" s="56">
        <v>45838</v>
      </c>
      <c r="O2563" s="55" t="s">
        <v>1644</v>
      </c>
      <c r="P2563" s="55" t="s">
        <v>329</v>
      </c>
      <c r="Q2563" s="55" t="s">
        <v>330</v>
      </c>
      <c r="R2563" s="55" t="s">
        <v>1644</v>
      </c>
      <c r="S2563" s="55" t="s">
        <v>1644</v>
      </c>
      <c r="T2563" s="55" t="s">
        <v>1644</v>
      </c>
      <c r="U2563" s="55" t="s">
        <v>3949</v>
      </c>
      <c r="V2563" s="55" t="s">
        <v>1881</v>
      </c>
      <c r="W2563" s="55" t="s">
        <v>1644</v>
      </c>
      <c r="X2563" s="56"/>
      <c r="Y2563" s="55" t="s">
        <v>1644</v>
      </c>
      <c r="Z2563" s="56"/>
      <c r="AA2563" s="55" t="s">
        <v>1644</v>
      </c>
      <c r="AB2563" s="59">
        <v>7717498</v>
      </c>
      <c r="AC2563" s="55" t="s">
        <v>1554</v>
      </c>
      <c r="AD2563" s="55" t="s">
        <v>1644</v>
      </c>
      <c r="AE2563" s="58">
        <v>0</v>
      </c>
      <c r="AF2563" s="55" t="s">
        <v>1644</v>
      </c>
      <c r="AG2563" s="55" t="s">
        <v>1644</v>
      </c>
      <c r="AH2563" s="55" t="s">
        <v>1644</v>
      </c>
      <c r="AI2563" s="55" t="s">
        <v>1644</v>
      </c>
      <c r="AJ2563" s="55" t="s">
        <v>1644</v>
      </c>
      <c r="AK2563" s="55" t="s">
        <v>1644</v>
      </c>
      <c r="AL2563" s="55" t="s">
        <v>1644</v>
      </c>
      <c r="AM2563" s="55" t="s">
        <v>3861</v>
      </c>
      <c r="AN2563" s="55" t="s">
        <v>1644</v>
      </c>
      <c r="AO2563" t="s">
        <v>3842</v>
      </c>
    </row>
    <row r="2564" spans="1:41" x14ac:dyDescent="0.25">
      <c r="A2564" s="56">
        <v>45838</v>
      </c>
      <c r="B2564" s="92" t="s">
        <v>3472</v>
      </c>
      <c r="C2564" s="55" t="s">
        <v>4358</v>
      </c>
      <c r="D2564" s="55" t="s">
        <v>3859</v>
      </c>
      <c r="E2564" s="55" t="s">
        <v>89</v>
      </c>
      <c r="F2564" s="55">
        <v>50900020</v>
      </c>
      <c r="G2564" s="55" t="s">
        <v>492</v>
      </c>
      <c r="H2564" s="55" t="s">
        <v>89</v>
      </c>
      <c r="I2564" s="57">
        <v>520.44000000000005</v>
      </c>
      <c r="J2564" s="57">
        <v>520.44000000000005</v>
      </c>
      <c r="K2564" s="55" t="s">
        <v>4354</v>
      </c>
      <c r="L2564" s="55" t="s">
        <v>1644</v>
      </c>
      <c r="M2564" s="55" t="s">
        <v>4358</v>
      </c>
      <c r="N2564" s="56">
        <v>45838</v>
      </c>
      <c r="O2564" s="55" t="s">
        <v>1644</v>
      </c>
      <c r="P2564" s="55" t="s">
        <v>329</v>
      </c>
      <c r="Q2564" s="55" t="s">
        <v>330</v>
      </c>
      <c r="R2564" s="55" t="s">
        <v>1644</v>
      </c>
      <c r="S2564" s="55" t="s">
        <v>1644</v>
      </c>
      <c r="T2564" s="55" t="s">
        <v>1644</v>
      </c>
      <c r="U2564" s="55" t="s">
        <v>4325</v>
      </c>
      <c r="V2564" s="55" t="s">
        <v>1881</v>
      </c>
      <c r="W2564" s="55" t="s">
        <v>1644</v>
      </c>
      <c r="X2564" s="56"/>
      <c r="Y2564" s="55" t="s">
        <v>1644</v>
      </c>
      <c r="Z2564" s="56"/>
      <c r="AA2564" s="55" t="s">
        <v>1644</v>
      </c>
      <c r="AB2564" s="59">
        <v>8764076</v>
      </c>
      <c r="AC2564" s="55" t="s">
        <v>1554</v>
      </c>
      <c r="AD2564" s="55" t="s">
        <v>1644</v>
      </c>
      <c r="AE2564" s="58">
        <v>0</v>
      </c>
      <c r="AF2564" s="55" t="s">
        <v>1644</v>
      </c>
      <c r="AG2564" s="55" t="s">
        <v>1644</v>
      </c>
      <c r="AH2564" s="55" t="s">
        <v>1644</v>
      </c>
      <c r="AI2564" s="55" t="s">
        <v>1644</v>
      </c>
      <c r="AJ2564" s="55" t="s">
        <v>1644</v>
      </c>
      <c r="AK2564" s="55" t="s">
        <v>1644</v>
      </c>
      <c r="AL2564" s="55" t="s">
        <v>1644</v>
      </c>
      <c r="AM2564" s="55" t="s">
        <v>3861</v>
      </c>
      <c r="AN2564" s="55" t="s">
        <v>1644</v>
      </c>
      <c r="AO2564" t="s">
        <v>3842</v>
      </c>
    </row>
    <row r="2565" spans="1:41" x14ac:dyDescent="0.25">
      <c r="A2565" s="56">
        <v>45838</v>
      </c>
      <c r="B2565" s="92" t="s">
        <v>3472</v>
      </c>
      <c r="C2565" s="55" t="s">
        <v>4358</v>
      </c>
      <c r="D2565" s="55" t="s">
        <v>3859</v>
      </c>
      <c r="E2565" s="55" t="s">
        <v>89</v>
      </c>
      <c r="F2565" s="55">
        <v>50900020</v>
      </c>
      <c r="G2565" s="55" t="s">
        <v>492</v>
      </c>
      <c r="H2565" s="55" t="s">
        <v>89</v>
      </c>
      <c r="I2565" s="57">
        <v>868.33</v>
      </c>
      <c r="J2565" s="57">
        <v>868.33</v>
      </c>
      <c r="K2565" s="55" t="s">
        <v>4354</v>
      </c>
      <c r="L2565" s="55" t="s">
        <v>1644</v>
      </c>
      <c r="M2565" s="55" t="s">
        <v>4358</v>
      </c>
      <c r="N2565" s="56">
        <v>45838</v>
      </c>
      <c r="O2565" s="55" t="s">
        <v>1644</v>
      </c>
      <c r="P2565" s="55" t="s">
        <v>329</v>
      </c>
      <c r="Q2565" s="55" t="s">
        <v>330</v>
      </c>
      <c r="R2565" s="55" t="s">
        <v>1644</v>
      </c>
      <c r="S2565" s="55" t="s">
        <v>1644</v>
      </c>
      <c r="T2565" s="55" t="s">
        <v>1644</v>
      </c>
      <c r="U2565" s="55" t="s">
        <v>3914</v>
      </c>
      <c r="V2565" s="55" t="s">
        <v>1881</v>
      </c>
      <c r="W2565" s="55" t="s">
        <v>1644</v>
      </c>
      <c r="X2565" s="56"/>
      <c r="Y2565" s="55" t="s">
        <v>1644</v>
      </c>
      <c r="Z2565" s="56"/>
      <c r="AA2565" s="55" t="s">
        <v>1644</v>
      </c>
      <c r="AB2565" s="59">
        <v>14101733</v>
      </c>
      <c r="AC2565" s="55" t="s">
        <v>1554</v>
      </c>
      <c r="AD2565" s="55" t="s">
        <v>1644</v>
      </c>
      <c r="AE2565" s="58">
        <v>0</v>
      </c>
      <c r="AF2565" s="55" t="s">
        <v>1644</v>
      </c>
      <c r="AG2565" s="55" t="s">
        <v>1644</v>
      </c>
      <c r="AH2565" s="55" t="s">
        <v>1644</v>
      </c>
      <c r="AI2565" s="55" t="s">
        <v>1644</v>
      </c>
      <c r="AJ2565" s="55" t="s">
        <v>1644</v>
      </c>
      <c r="AK2565" s="55" t="s">
        <v>1644</v>
      </c>
      <c r="AL2565" s="55" t="s">
        <v>1644</v>
      </c>
      <c r="AM2565" s="55" t="s">
        <v>3861</v>
      </c>
      <c r="AN2565" s="55" t="s">
        <v>1644</v>
      </c>
      <c r="AO2565" t="s">
        <v>3842</v>
      </c>
    </row>
    <row r="2566" spans="1:41" x14ac:dyDescent="0.25">
      <c r="A2566" s="56">
        <v>45838</v>
      </c>
      <c r="B2566" s="92" t="s">
        <v>3472</v>
      </c>
      <c r="C2566" s="55" t="s">
        <v>4358</v>
      </c>
      <c r="D2566" s="55" t="s">
        <v>3859</v>
      </c>
      <c r="E2566" s="55" t="s">
        <v>89</v>
      </c>
      <c r="F2566" s="55">
        <v>50900020</v>
      </c>
      <c r="G2566" s="55" t="s">
        <v>492</v>
      </c>
      <c r="H2566" s="55" t="s">
        <v>89</v>
      </c>
      <c r="I2566" s="57">
        <v>425.37</v>
      </c>
      <c r="J2566" s="57">
        <v>425.37</v>
      </c>
      <c r="K2566" s="55" t="s">
        <v>4354</v>
      </c>
      <c r="L2566" s="55" t="s">
        <v>1644</v>
      </c>
      <c r="M2566" s="55" t="s">
        <v>4358</v>
      </c>
      <c r="N2566" s="56">
        <v>45838</v>
      </c>
      <c r="O2566" s="55" t="s">
        <v>1644</v>
      </c>
      <c r="P2566" s="55" t="s">
        <v>329</v>
      </c>
      <c r="Q2566" s="55" t="s">
        <v>330</v>
      </c>
      <c r="R2566" s="55" t="s">
        <v>1644</v>
      </c>
      <c r="S2566" s="55" t="s">
        <v>1644</v>
      </c>
      <c r="T2566" s="55" t="s">
        <v>1644</v>
      </c>
      <c r="U2566" s="55" t="s">
        <v>3940</v>
      </c>
      <c r="V2566" s="55" t="s">
        <v>1881</v>
      </c>
      <c r="W2566" s="55" t="s">
        <v>1644</v>
      </c>
      <c r="X2566" s="56"/>
      <c r="Y2566" s="55" t="s">
        <v>1644</v>
      </c>
      <c r="Z2566" s="56"/>
      <c r="AA2566" s="55" t="s">
        <v>1644</v>
      </c>
      <c r="AB2566" s="59">
        <v>6605970</v>
      </c>
      <c r="AC2566" s="55" t="s">
        <v>1554</v>
      </c>
      <c r="AD2566" s="55" t="s">
        <v>1644</v>
      </c>
      <c r="AE2566" s="58">
        <v>0</v>
      </c>
      <c r="AF2566" s="55" t="s">
        <v>1644</v>
      </c>
      <c r="AG2566" s="55" t="s">
        <v>1644</v>
      </c>
      <c r="AH2566" s="55" t="s">
        <v>1644</v>
      </c>
      <c r="AI2566" s="55" t="s">
        <v>1644</v>
      </c>
      <c r="AJ2566" s="55" t="s">
        <v>1644</v>
      </c>
      <c r="AK2566" s="55" t="s">
        <v>1644</v>
      </c>
      <c r="AL2566" s="55" t="s">
        <v>1644</v>
      </c>
      <c r="AM2566" s="55" t="s">
        <v>3861</v>
      </c>
      <c r="AN2566" s="55" t="s">
        <v>1644</v>
      </c>
      <c r="AO2566" t="s">
        <v>3842</v>
      </c>
    </row>
    <row r="2567" spans="1:41" x14ac:dyDescent="0.25">
      <c r="A2567" s="56">
        <v>45838</v>
      </c>
      <c r="B2567" s="92" t="s">
        <v>3472</v>
      </c>
      <c r="C2567" s="55" t="s">
        <v>4358</v>
      </c>
      <c r="D2567" s="55" t="s">
        <v>3859</v>
      </c>
      <c r="E2567" s="55" t="s">
        <v>89</v>
      </c>
      <c r="F2567" s="55">
        <v>50900020</v>
      </c>
      <c r="G2567" s="55" t="s">
        <v>492</v>
      </c>
      <c r="H2567" s="55" t="s">
        <v>89</v>
      </c>
      <c r="I2567" s="57">
        <v>490.93</v>
      </c>
      <c r="J2567" s="57">
        <v>490.93</v>
      </c>
      <c r="K2567" s="55" t="s">
        <v>4354</v>
      </c>
      <c r="L2567" s="55" t="s">
        <v>1644</v>
      </c>
      <c r="M2567" s="55" t="s">
        <v>4358</v>
      </c>
      <c r="N2567" s="56">
        <v>45838</v>
      </c>
      <c r="O2567" s="55" t="s">
        <v>1644</v>
      </c>
      <c r="P2567" s="55" t="s">
        <v>329</v>
      </c>
      <c r="Q2567" s="55" t="s">
        <v>330</v>
      </c>
      <c r="R2567" s="55" t="s">
        <v>1644</v>
      </c>
      <c r="S2567" s="55" t="s">
        <v>1644</v>
      </c>
      <c r="T2567" s="55" t="s">
        <v>1644</v>
      </c>
      <c r="U2567" s="55" t="s">
        <v>3943</v>
      </c>
      <c r="V2567" s="55" t="s">
        <v>1881</v>
      </c>
      <c r="W2567" s="55" t="s">
        <v>1644</v>
      </c>
      <c r="X2567" s="56"/>
      <c r="Y2567" s="55" t="s">
        <v>1644</v>
      </c>
      <c r="Z2567" s="56"/>
      <c r="AA2567" s="55" t="s">
        <v>1644</v>
      </c>
      <c r="AB2567" s="59">
        <v>7712593</v>
      </c>
      <c r="AC2567" s="55" t="s">
        <v>1554</v>
      </c>
      <c r="AD2567" s="55" t="s">
        <v>1644</v>
      </c>
      <c r="AE2567" s="58">
        <v>0</v>
      </c>
      <c r="AF2567" s="55" t="s">
        <v>1644</v>
      </c>
      <c r="AG2567" s="55" t="s">
        <v>1644</v>
      </c>
      <c r="AH2567" s="55" t="s">
        <v>1644</v>
      </c>
      <c r="AI2567" s="55" t="s">
        <v>1644</v>
      </c>
      <c r="AJ2567" s="55" t="s">
        <v>1644</v>
      </c>
      <c r="AK2567" s="55" t="s">
        <v>1644</v>
      </c>
      <c r="AL2567" s="55" t="s">
        <v>1644</v>
      </c>
      <c r="AM2567" s="55" t="s">
        <v>3861</v>
      </c>
      <c r="AN2567" s="55" t="s">
        <v>1644</v>
      </c>
      <c r="AO2567" t="s">
        <v>3842</v>
      </c>
    </row>
    <row r="2568" spans="1:41" x14ac:dyDescent="0.25">
      <c r="A2568" s="56">
        <v>45838</v>
      </c>
      <c r="B2568" s="92" t="s">
        <v>3472</v>
      </c>
      <c r="C2568" s="55" t="s">
        <v>4358</v>
      </c>
      <c r="D2568" s="55" t="s">
        <v>3859</v>
      </c>
      <c r="E2568" s="55" t="s">
        <v>89</v>
      </c>
      <c r="F2568" s="55">
        <v>50900020</v>
      </c>
      <c r="G2568" s="55" t="s">
        <v>492</v>
      </c>
      <c r="H2568" s="55" t="s">
        <v>89</v>
      </c>
      <c r="I2568" s="57">
        <v>574.6</v>
      </c>
      <c r="J2568" s="57">
        <v>574.6</v>
      </c>
      <c r="K2568" s="55" t="s">
        <v>4354</v>
      </c>
      <c r="L2568" s="55" t="s">
        <v>1644</v>
      </c>
      <c r="M2568" s="55" t="s">
        <v>4358</v>
      </c>
      <c r="N2568" s="56">
        <v>45838</v>
      </c>
      <c r="O2568" s="55" t="s">
        <v>1644</v>
      </c>
      <c r="P2568" s="55" t="s">
        <v>329</v>
      </c>
      <c r="Q2568" s="55" t="s">
        <v>330</v>
      </c>
      <c r="R2568" s="55" t="s">
        <v>1644</v>
      </c>
      <c r="S2568" s="55" t="s">
        <v>1644</v>
      </c>
      <c r="T2568" s="55" t="s">
        <v>1644</v>
      </c>
      <c r="U2568" s="55" t="s">
        <v>3869</v>
      </c>
      <c r="V2568" s="55" t="s">
        <v>1881</v>
      </c>
      <c r="W2568" s="55" t="s">
        <v>1644</v>
      </c>
      <c r="X2568" s="56"/>
      <c r="Y2568" s="55" t="s">
        <v>1644</v>
      </c>
      <c r="Z2568" s="56"/>
      <c r="AA2568" s="55" t="s">
        <v>1644</v>
      </c>
      <c r="AB2568" s="59">
        <v>8983272</v>
      </c>
      <c r="AC2568" s="55" t="s">
        <v>1554</v>
      </c>
      <c r="AD2568" s="55" t="s">
        <v>1644</v>
      </c>
      <c r="AE2568" s="58">
        <v>0</v>
      </c>
      <c r="AF2568" s="55" t="s">
        <v>1644</v>
      </c>
      <c r="AG2568" s="55" t="s">
        <v>1644</v>
      </c>
      <c r="AH2568" s="55" t="s">
        <v>1644</v>
      </c>
      <c r="AI2568" s="55" t="s">
        <v>1644</v>
      </c>
      <c r="AJ2568" s="55" t="s">
        <v>1644</v>
      </c>
      <c r="AK2568" s="55" t="s">
        <v>1644</v>
      </c>
      <c r="AL2568" s="55" t="s">
        <v>1644</v>
      </c>
      <c r="AM2568" s="55" t="s">
        <v>3861</v>
      </c>
      <c r="AN2568" s="55" t="s">
        <v>1644</v>
      </c>
      <c r="AO2568" t="s">
        <v>3842</v>
      </c>
    </row>
    <row r="2569" spans="1:41" x14ac:dyDescent="0.25">
      <c r="A2569" s="56">
        <v>45838</v>
      </c>
      <c r="B2569" s="92" t="s">
        <v>3472</v>
      </c>
      <c r="C2569" s="55" t="s">
        <v>4358</v>
      </c>
      <c r="D2569" s="55" t="s">
        <v>3859</v>
      </c>
      <c r="E2569" s="55" t="s">
        <v>89</v>
      </c>
      <c r="F2569" s="55">
        <v>50900020</v>
      </c>
      <c r="G2569" s="55" t="s">
        <v>492</v>
      </c>
      <c r="H2569" s="55" t="s">
        <v>89</v>
      </c>
      <c r="I2569" s="57">
        <v>2124.62</v>
      </c>
      <c r="J2569" s="57">
        <v>2124.62</v>
      </c>
      <c r="K2569" s="55" t="s">
        <v>4354</v>
      </c>
      <c r="L2569" s="55" t="s">
        <v>1644</v>
      </c>
      <c r="M2569" s="55" t="s">
        <v>4358</v>
      </c>
      <c r="N2569" s="56">
        <v>45838</v>
      </c>
      <c r="O2569" s="55" t="s">
        <v>1644</v>
      </c>
      <c r="P2569" s="55" t="s">
        <v>329</v>
      </c>
      <c r="Q2569" s="55" t="s">
        <v>330</v>
      </c>
      <c r="R2569" s="55" t="s">
        <v>1644</v>
      </c>
      <c r="S2569" s="55" t="s">
        <v>1644</v>
      </c>
      <c r="T2569" s="55" t="s">
        <v>1644</v>
      </c>
      <c r="U2569" s="55" t="s">
        <v>3882</v>
      </c>
      <c r="V2569" s="55" t="s">
        <v>1881</v>
      </c>
      <c r="W2569" s="55" t="s">
        <v>1644</v>
      </c>
      <c r="X2569" s="56"/>
      <c r="Y2569" s="55" t="s">
        <v>1644</v>
      </c>
      <c r="Z2569" s="56"/>
      <c r="AA2569" s="55" t="s">
        <v>1644</v>
      </c>
      <c r="AB2569" s="59">
        <v>33739053</v>
      </c>
      <c r="AC2569" s="55" t="s">
        <v>1554</v>
      </c>
      <c r="AD2569" s="55" t="s">
        <v>1644</v>
      </c>
      <c r="AE2569" s="58">
        <v>0</v>
      </c>
      <c r="AF2569" s="55" t="s">
        <v>1644</v>
      </c>
      <c r="AG2569" s="55" t="s">
        <v>1644</v>
      </c>
      <c r="AH2569" s="55" t="s">
        <v>1644</v>
      </c>
      <c r="AI2569" s="55" t="s">
        <v>1644</v>
      </c>
      <c r="AJ2569" s="55" t="s">
        <v>1644</v>
      </c>
      <c r="AK2569" s="55" t="s">
        <v>1644</v>
      </c>
      <c r="AL2569" s="55" t="s">
        <v>1644</v>
      </c>
      <c r="AM2569" s="55" t="s">
        <v>3861</v>
      </c>
      <c r="AN2569" s="55" t="s">
        <v>1644</v>
      </c>
      <c r="AO2569" t="s">
        <v>3842</v>
      </c>
    </row>
    <row r="2570" spans="1:41" x14ac:dyDescent="0.25">
      <c r="A2570" s="56">
        <v>45838</v>
      </c>
      <c r="B2570" s="92" t="s">
        <v>3472</v>
      </c>
      <c r="C2570" s="55" t="s">
        <v>4358</v>
      </c>
      <c r="D2570" s="55" t="s">
        <v>3859</v>
      </c>
      <c r="E2570" s="55" t="s">
        <v>89</v>
      </c>
      <c r="F2570" s="55">
        <v>50900020</v>
      </c>
      <c r="G2570" s="55" t="s">
        <v>492</v>
      </c>
      <c r="H2570" s="55" t="s">
        <v>89</v>
      </c>
      <c r="I2570" s="57">
        <v>1209</v>
      </c>
      <c r="J2570" s="57">
        <v>1209</v>
      </c>
      <c r="K2570" s="55" t="s">
        <v>4354</v>
      </c>
      <c r="L2570" s="55" t="s">
        <v>1644</v>
      </c>
      <c r="M2570" s="55" t="s">
        <v>4358</v>
      </c>
      <c r="N2570" s="56">
        <v>45838</v>
      </c>
      <c r="O2570" s="55" t="s">
        <v>1644</v>
      </c>
      <c r="P2570" s="55" t="s">
        <v>329</v>
      </c>
      <c r="Q2570" s="55" t="s">
        <v>330</v>
      </c>
      <c r="R2570" s="55" t="s">
        <v>1644</v>
      </c>
      <c r="S2570" s="55" t="s">
        <v>1644</v>
      </c>
      <c r="T2570" s="55" t="s">
        <v>1644</v>
      </c>
      <c r="U2570" s="55" t="s">
        <v>3945</v>
      </c>
      <c r="V2570" s="55" t="s">
        <v>1881</v>
      </c>
      <c r="W2570" s="55" t="s">
        <v>1644</v>
      </c>
      <c r="X2570" s="56"/>
      <c r="Y2570" s="55" t="s">
        <v>1644</v>
      </c>
      <c r="Z2570" s="56"/>
      <c r="AA2570" s="55" t="s">
        <v>1644</v>
      </c>
      <c r="AB2570" s="59">
        <v>19634160</v>
      </c>
      <c r="AC2570" s="55" t="s">
        <v>1554</v>
      </c>
      <c r="AD2570" s="55" t="s">
        <v>1644</v>
      </c>
      <c r="AE2570" s="58">
        <v>0</v>
      </c>
      <c r="AF2570" s="55" t="s">
        <v>1644</v>
      </c>
      <c r="AG2570" s="55" t="s">
        <v>1644</v>
      </c>
      <c r="AH2570" s="55" t="s">
        <v>1644</v>
      </c>
      <c r="AI2570" s="55" t="s">
        <v>1644</v>
      </c>
      <c r="AJ2570" s="55" t="s">
        <v>1644</v>
      </c>
      <c r="AK2570" s="55" t="s">
        <v>1644</v>
      </c>
      <c r="AL2570" s="55" t="s">
        <v>1644</v>
      </c>
      <c r="AM2570" s="55" t="s">
        <v>3861</v>
      </c>
      <c r="AN2570" s="55" t="s">
        <v>1644</v>
      </c>
      <c r="AO2570" t="s">
        <v>3842</v>
      </c>
    </row>
    <row r="2571" spans="1:41" x14ac:dyDescent="0.25">
      <c r="A2571" s="56">
        <v>45838</v>
      </c>
      <c r="B2571" s="92" t="s">
        <v>3472</v>
      </c>
      <c r="C2571" s="55" t="s">
        <v>4358</v>
      </c>
      <c r="D2571" s="55" t="s">
        <v>3859</v>
      </c>
      <c r="E2571" s="55" t="s">
        <v>89</v>
      </c>
      <c r="F2571" s="55">
        <v>50900020</v>
      </c>
      <c r="G2571" s="55" t="s">
        <v>492</v>
      </c>
      <c r="H2571" s="55" t="s">
        <v>89</v>
      </c>
      <c r="I2571" s="57">
        <v>1209</v>
      </c>
      <c r="J2571" s="57">
        <v>1209</v>
      </c>
      <c r="K2571" s="55" t="s">
        <v>4354</v>
      </c>
      <c r="L2571" s="55" t="s">
        <v>1644</v>
      </c>
      <c r="M2571" s="55" t="s">
        <v>4358</v>
      </c>
      <c r="N2571" s="56">
        <v>45838</v>
      </c>
      <c r="O2571" s="55" t="s">
        <v>1644</v>
      </c>
      <c r="P2571" s="55" t="s">
        <v>329</v>
      </c>
      <c r="Q2571" s="55" t="s">
        <v>330</v>
      </c>
      <c r="R2571" s="55" t="s">
        <v>1644</v>
      </c>
      <c r="S2571" s="55" t="s">
        <v>1644</v>
      </c>
      <c r="T2571" s="55" t="s">
        <v>1644</v>
      </c>
      <c r="U2571" s="55" t="s">
        <v>3863</v>
      </c>
      <c r="V2571" s="55" t="s">
        <v>1881</v>
      </c>
      <c r="W2571" s="55" t="s">
        <v>1644</v>
      </c>
      <c r="X2571" s="56"/>
      <c r="Y2571" s="55" t="s">
        <v>1644</v>
      </c>
      <c r="Z2571" s="56"/>
      <c r="AA2571" s="55" t="s">
        <v>1644</v>
      </c>
      <c r="AB2571" s="59">
        <v>19634160</v>
      </c>
      <c r="AC2571" s="55" t="s">
        <v>1554</v>
      </c>
      <c r="AD2571" s="55" t="s">
        <v>1644</v>
      </c>
      <c r="AE2571" s="58">
        <v>0</v>
      </c>
      <c r="AF2571" s="55" t="s">
        <v>1644</v>
      </c>
      <c r="AG2571" s="55" t="s">
        <v>1644</v>
      </c>
      <c r="AH2571" s="55" t="s">
        <v>1644</v>
      </c>
      <c r="AI2571" s="55" t="s">
        <v>1644</v>
      </c>
      <c r="AJ2571" s="55" t="s">
        <v>1644</v>
      </c>
      <c r="AK2571" s="55" t="s">
        <v>1644</v>
      </c>
      <c r="AL2571" s="55" t="s">
        <v>1644</v>
      </c>
      <c r="AM2571" s="55" t="s">
        <v>3861</v>
      </c>
      <c r="AN2571" s="55" t="s">
        <v>1644</v>
      </c>
      <c r="AO2571" t="s">
        <v>3842</v>
      </c>
    </row>
    <row r="2572" spans="1:41" x14ac:dyDescent="0.25">
      <c r="A2572" s="56">
        <v>45838</v>
      </c>
      <c r="B2572" s="92" t="s">
        <v>3472</v>
      </c>
      <c r="C2572" s="55" t="s">
        <v>4359</v>
      </c>
      <c r="D2572" s="55" t="s">
        <v>3859</v>
      </c>
      <c r="E2572" s="55" t="s">
        <v>89</v>
      </c>
      <c r="F2572" s="55">
        <v>50900020</v>
      </c>
      <c r="G2572" s="55" t="s">
        <v>492</v>
      </c>
      <c r="H2572" s="55" t="s">
        <v>89</v>
      </c>
      <c r="I2572" s="57">
        <v>576.75</v>
      </c>
      <c r="J2572" s="57">
        <v>576.75</v>
      </c>
      <c r="K2572" s="55" t="s">
        <v>4354</v>
      </c>
      <c r="L2572" s="55" t="s">
        <v>1644</v>
      </c>
      <c r="M2572" s="55" t="s">
        <v>4359</v>
      </c>
      <c r="N2572" s="56">
        <v>45838</v>
      </c>
      <c r="O2572" s="55" t="s">
        <v>1644</v>
      </c>
      <c r="P2572" s="55" t="s">
        <v>329</v>
      </c>
      <c r="Q2572" s="55" t="s">
        <v>330</v>
      </c>
      <c r="R2572" s="55" t="s">
        <v>1644</v>
      </c>
      <c r="S2572" s="55" t="s">
        <v>1644</v>
      </c>
      <c r="T2572" s="55" t="s">
        <v>1644</v>
      </c>
      <c r="U2572" s="55" t="s">
        <v>4339</v>
      </c>
      <c r="V2572" s="55" t="s">
        <v>1881</v>
      </c>
      <c r="W2572" s="55" t="s">
        <v>1644</v>
      </c>
      <c r="X2572" s="56"/>
      <c r="Y2572" s="55" t="s">
        <v>1644</v>
      </c>
      <c r="Z2572" s="56"/>
      <c r="AA2572" s="55" t="s">
        <v>1644</v>
      </c>
      <c r="AB2572" s="59">
        <v>9522161</v>
      </c>
      <c r="AC2572" s="55" t="s">
        <v>1554</v>
      </c>
      <c r="AD2572" s="55" t="s">
        <v>1644</v>
      </c>
      <c r="AE2572" s="58">
        <v>0</v>
      </c>
      <c r="AF2572" s="55" t="s">
        <v>1644</v>
      </c>
      <c r="AG2572" s="55" t="s">
        <v>1644</v>
      </c>
      <c r="AH2572" s="55" t="s">
        <v>1644</v>
      </c>
      <c r="AI2572" s="55" t="s">
        <v>1644</v>
      </c>
      <c r="AJ2572" s="55" t="s">
        <v>1644</v>
      </c>
      <c r="AK2572" s="55" t="s">
        <v>1644</v>
      </c>
      <c r="AL2572" s="55" t="s">
        <v>1644</v>
      </c>
      <c r="AM2572" s="55" t="s">
        <v>3861</v>
      </c>
      <c r="AN2572" s="55" t="s">
        <v>1644</v>
      </c>
      <c r="AO2572" t="s">
        <v>3842</v>
      </c>
    </row>
    <row r="2573" spans="1:41" x14ac:dyDescent="0.25">
      <c r="A2573" s="56">
        <v>45838</v>
      </c>
      <c r="B2573" s="92" t="s">
        <v>3472</v>
      </c>
      <c r="C2573" s="55" t="s">
        <v>4359</v>
      </c>
      <c r="D2573" s="55" t="s">
        <v>3859</v>
      </c>
      <c r="E2573" s="55" t="s">
        <v>89</v>
      </c>
      <c r="F2573" s="55">
        <v>50900020</v>
      </c>
      <c r="G2573" s="55" t="s">
        <v>492</v>
      </c>
      <c r="H2573" s="55" t="s">
        <v>89</v>
      </c>
      <c r="I2573" s="57">
        <v>276.45999999999998</v>
      </c>
      <c r="J2573" s="57">
        <v>276.45999999999998</v>
      </c>
      <c r="K2573" s="55" t="s">
        <v>4354</v>
      </c>
      <c r="L2573" s="55" t="s">
        <v>1644</v>
      </c>
      <c r="M2573" s="55" t="s">
        <v>4359</v>
      </c>
      <c r="N2573" s="56">
        <v>45838</v>
      </c>
      <c r="O2573" s="55" t="s">
        <v>1644</v>
      </c>
      <c r="P2573" s="55" t="s">
        <v>329</v>
      </c>
      <c r="Q2573" s="55" t="s">
        <v>330</v>
      </c>
      <c r="R2573" s="55" t="s">
        <v>1644</v>
      </c>
      <c r="S2573" s="55" t="s">
        <v>1644</v>
      </c>
      <c r="T2573" s="55" t="s">
        <v>1644</v>
      </c>
      <c r="U2573" s="55" t="s">
        <v>3909</v>
      </c>
      <c r="V2573" s="55" t="s">
        <v>1881</v>
      </c>
      <c r="W2573" s="55" t="s">
        <v>1644</v>
      </c>
      <c r="X2573" s="56"/>
      <c r="Y2573" s="55" t="s">
        <v>1644</v>
      </c>
      <c r="Z2573" s="56"/>
      <c r="AA2573" s="55" t="s">
        <v>1644</v>
      </c>
      <c r="AB2573" s="59">
        <v>4367265</v>
      </c>
      <c r="AC2573" s="55" t="s">
        <v>1554</v>
      </c>
      <c r="AD2573" s="55" t="s">
        <v>1644</v>
      </c>
      <c r="AE2573" s="58">
        <v>0</v>
      </c>
      <c r="AF2573" s="55" t="s">
        <v>1644</v>
      </c>
      <c r="AG2573" s="55" t="s">
        <v>1644</v>
      </c>
      <c r="AH2573" s="55" t="s">
        <v>1644</v>
      </c>
      <c r="AI2573" s="55" t="s">
        <v>1644</v>
      </c>
      <c r="AJ2573" s="55" t="s">
        <v>1644</v>
      </c>
      <c r="AK2573" s="55" t="s">
        <v>1644</v>
      </c>
      <c r="AL2573" s="55" t="s">
        <v>1644</v>
      </c>
      <c r="AM2573" s="55" t="s">
        <v>3861</v>
      </c>
      <c r="AN2573" s="55" t="s">
        <v>1644</v>
      </c>
      <c r="AO2573" t="s">
        <v>3842</v>
      </c>
    </row>
    <row r="2574" spans="1:41" x14ac:dyDescent="0.25">
      <c r="A2574" s="56">
        <v>45838</v>
      </c>
      <c r="B2574" s="92" t="s">
        <v>3472</v>
      </c>
      <c r="C2574" s="55" t="s">
        <v>4359</v>
      </c>
      <c r="D2574" s="55" t="s">
        <v>3859</v>
      </c>
      <c r="E2574" s="55" t="s">
        <v>89</v>
      </c>
      <c r="F2574" s="55">
        <v>50900020</v>
      </c>
      <c r="G2574" s="55" t="s">
        <v>492</v>
      </c>
      <c r="H2574" s="55" t="s">
        <v>89</v>
      </c>
      <c r="I2574" s="57">
        <v>1062.8699999999999</v>
      </c>
      <c r="J2574" s="57">
        <v>1062.8699999999999</v>
      </c>
      <c r="K2574" s="55" t="s">
        <v>4354</v>
      </c>
      <c r="L2574" s="55" t="s">
        <v>1644</v>
      </c>
      <c r="M2574" s="55" t="s">
        <v>4359</v>
      </c>
      <c r="N2574" s="56">
        <v>45838</v>
      </c>
      <c r="O2574" s="55" t="s">
        <v>1644</v>
      </c>
      <c r="P2574" s="55" t="s">
        <v>329</v>
      </c>
      <c r="Q2574" s="55" t="s">
        <v>330</v>
      </c>
      <c r="R2574" s="55" t="s">
        <v>1644</v>
      </c>
      <c r="S2574" s="55" t="s">
        <v>1644</v>
      </c>
      <c r="T2574" s="55" t="s">
        <v>1644</v>
      </c>
      <c r="U2574" s="55" t="s">
        <v>3895</v>
      </c>
      <c r="V2574" s="55" t="s">
        <v>1881</v>
      </c>
      <c r="W2574" s="55" t="s">
        <v>1644</v>
      </c>
      <c r="X2574" s="56"/>
      <c r="Y2574" s="55" t="s">
        <v>1644</v>
      </c>
      <c r="Z2574" s="56"/>
      <c r="AA2574" s="55" t="s">
        <v>1644</v>
      </c>
      <c r="AB2574" s="59">
        <v>17595019</v>
      </c>
      <c r="AC2574" s="55" t="s">
        <v>1554</v>
      </c>
      <c r="AD2574" s="55" t="s">
        <v>1644</v>
      </c>
      <c r="AE2574" s="58">
        <v>0</v>
      </c>
      <c r="AF2574" s="55" t="s">
        <v>1644</v>
      </c>
      <c r="AG2574" s="55" t="s">
        <v>1644</v>
      </c>
      <c r="AH2574" s="55" t="s">
        <v>1644</v>
      </c>
      <c r="AI2574" s="55" t="s">
        <v>1644</v>
      </c>
      <c r="AJ2574" s="55" t="s">
        <v>1644</v>
      </c>
      <c r="AK2574" s="55" t="s">
        <v>1644</v>
      </c>
      <c r="AL2574" s="55" t="s">
        <v>1644</v>
      </c>
      <c r="AM2574" s="55" t="s">
        <v>3861</v>
      </c>
      <c r="AN2574" s="55" t="s">
        <v>1644</v>
      </c>
      <c r="AO2574" t="s">
        <v>3842</v>
      </c>
    </row>
    <row r="2575" spans="1:41" x14ac:dyDescent="0.25">
      <c r="A2575" s="56">
        <v>45838</v>
      </c>
      <c r="B2575" s="92" t="s">
        <v>3472</v>
      </c>
      <c r="C2575" s="55" t="s">
        <v>4359</v>
      </c>
      <c r="D2575" s="55" t="s">
        <v>3859</v>
      </c>
      <c r="E2575" s="55" t="s">
        <v>89</v>
      </c>
      <c r="F2575" s="55">
        <v>50900020</v>
      </c>
      <c r="G2575" s="55" t="s">
        <v>492</v>
      </c>
      <c r="H2575" s="55" t="s">
        <v>89</v>
      </c>
      <c r="I2575" s="57">
        <v>448.55</v>
      </c>
      <c r="J2575" s="57">
        <v>448.55</v>
      </c>
      <c r="K2575" s="55" t="s">
        <v>4354</v>
      </c>
      <c r="L2575" s="55" t="s">
        <v>1644</v>
      </c>
      <c r="M2575" s="55" t="s">
        <v>4359</v>
      </c>
      <c r="N2575" s="56">
        <v>45838</v>
      </c>
      <c r="O2575" s="55" t="s">
        <v>1644</v>
      </c>
      <c r="P2575" s="55" t="s">
        <v>329</v>
      </c>
      <c r="Q2575" s="55" t="s">
        <v>330</v>
      </c>
      <c r="R2575" s="55" t="s">
        <v>1644</v>
      </c>
      <c r="S2575" s="55" t="s">
        <v>1644</v>
      </c>
      <c r="T2575" s="55" t="s">
        <v>1644</v>
      </c>
      <c r="U2575" s="55" t="s">
        <v>4341</v>
      </c>
      <c r="V2575" s="55" t="s">
        <v>1881</v>
      </c>
      <c r="W2575" s="55" t="s">
        <v>1644</v>
      </c>
      <c r="X2575" s="56"/>
      <c r="Y2575" s="55" t="s">
        <v>1644</v>
      </c>
      <c r="Z2575" s="56"/>
      <c r="AA2575" s="55" t="s">
        <v>1644</v>
      </c>
      <c r="AB2575" s="59">
        <v>7405547</v>
      </c>
      <c r="AC2575" s="55" t="s">
        <v>1554</v>
      </c>
      <c r="AD2575" s="55" t="s">
        <v>1644</v>
      </c>
      <c r="AE2575" s="58">
        <v>0</v>
      </c>
      <c r="AF2575" s="55" t="s">
        <v>1644</v>
      </c>
      <c r="AG2575" s="55" t="s">
        <v>1644</v>
      </c>
      <c r="AH2575" s="55" t="s">
        <v>1644</v>
      </c>
      <c r="AI2575" s="55" t="s">
        <v>1644</v>
      </c>
      <c r="AJ2575" s="55" t="s">
        <v>1644</v>
      </c>
      <c r="AK2575" s="55" t="s">
        <v>1644</v>
      </c>
      <c r="AL2575" s="55" t="s">
        <v>1644</v>
      </c>
      <c r="AM2575" s="55" t="s">
        <v>3861</v>
      </c>
      <c r="AN2575" s="55" t="s">
        <v>1644</v>
      </c>
      <c r="AO2575" t="s">
        <v>3842</v>
      </c>
    </row>
    <row r="2576" spans="1:41" x14ac:dyDescent="0.25">
      <c r="A2576" s="56">
        <v>45838</v>
      </c>
      <c r="B2576" s="92" t="s">
        <v>3472</v>
      </c>
      <c r="C2576" s="55" t="s">
        <v>4359</v>
      </c>
      <c r="D2576" s="55" t="s">
        <v>3859</v>
      </c>
      <c r="E2576" s="55" t="s">
        <v>89</v>
      </c>
      <c r="F2576" s="55">
        <v>50900020</v>
      </c>
      <c r="G2576" s="55" t="s">
        <v>492</v>
      </c>
      <c r="H2576" s="55" t="s">
        <v>89</v>
      </c>
      <c r="I2576" s="57">
        <v>493.23</v>
      </c>
      <c r="J2576" s="57">
        <v>493.23</v>
      </c>
      <c r="K2576" s="55" t="s">
        <v>4354</v>
      </c>
      <c r="L2576" s="55" t="s">
        <v>1644</v>
      </c>
      <c r="M2576" s="55" t="s">
        <v>4359</v>
      </c>
      <c r="N2576" s="56">
        <v>45838</v>
      </c>
      <c r="O2576" s="55" t="s">
        <v>1644</v>
      </c>
      <c r="P2576" s="55" t="s">
        <v>329</v>
      </c>
      <c r="Q2576" s="55" t="s">
        <v>330</v>
      </c>
      <c r="R2576" s="55" t="s">
        <v>1644</v>
      </c>
      <c r="S2576" s="55" t="s">
        <v>1644</v>
      </c>
      <c r="T2576" s="55" t="s">
        <v>1644</v>
      </c>
      <c r="U2576" s="55" t="s">
        <v>3885</v>
      </c>
      <c r="V2576" s="55" t="s">
        <v>1881</v>
      </c>
      <c r="W2576" s="55" t="s">
        <v>1644</v>
      </c>
      <c r="X2576" s="56"/>
      <c r="Y2576" s="55" t="s">
        <v>1644</v>
      </c>
      <c r="Z2576" s="56"/>
      <c r="AA2576" s="55" t="s">
        <v>1644</v>
      </c>
      <c r="AB2576" s="59">
        <v>7972192</v>
      </c>
      <c r="AC2576" s="55" t="s">
        <v>1554</v>
      </c>
      <c r="AD2576" s="55" t="s">
        <v>1644</v>
      </c>
      <c r="AE2576" s="58">
        <v>0</v>
      </c>
      <c r="AF2576" s="55" t="s">
        <v>1644</v>
      </c>
      <c r="AG2576" s="55" t="s">
        <v>1644</v>
      </c>
      <c r="AH2576" s="55" t="s">
        <v>1644</v>
      </c>
      <c r="AI2576" s="55" t="s">
        <v>1644</v>
      </c>
      <c r="AJ2576" s="55" t="s">
        <v>1644</v>
      </c>
      <c r="AK2576" s="55" t="s">
        <v>1644</v>
      </c>
      <c r="AL2576" s="55" t="s">
        <v>1644</v>
      </c>
      <c r="AM2576" s="55" t="s">
        <v>3861</v>
      </c>
      <c r="AN2576" s="55" t="s">
        <v>1644</v>
      </c>
      <c r="AO2576" t="s">
        <v>3842</v>
      </c>
    </row>
    <row r="2577" spans="1:41" x14ac:dyDescent="0.25">
      <c r="A2577" s="56">
        <v>45838</v>
      </c>
      <c r="B2577" s="92" t="s">
        <v>3472</v>
      </c>
      <c r="C2577" s="55" t="s">
        <v>4359</v>
      </c>
      <c r="D2577" s="55" t="s">
        <v>3859</v>
      </c>
      <c r="E2577" s="55" t="s">
        <v>89</v>
      </c>
      <c r="F2577" s="55">
        <v>50900020</v>
      </c>
      <c r="G2577" s="55" t="s">
        <v>492</v>
      </c>
      <c r="H2577" s="55" t="s">
        <v>89</v>
      </c>
      <c r="I2577" s="57">
        <v>462.59</v>
      </c>
      <c r="J2577" s="57">
        <v>462.59</v>
      </c>
      <c r="K2577" s="55" t="s">
        <v>4354</v>
      </c>
      <c r="L2577" s="55" t="s">
        <v>1644</v>
      </c>
      <c r="M2577" s="55" t="s">
        <v>4359</v>
      </c>
      <c r="N2577" s="56">
        <v>45838</v>
      </c>
      <c r="O2577" s="55" t="s">
        <v>1644</v>
      </c>
      <c r="P2577" s="55" t="s">
        <v>329</v>
      </c>
      <c r="Q2577" s="55" t="s">
        <v>330</v>
      </c>
      <c r="R2577" s="55" t="s">
        <v>1644</v>
      </c>
      <c r="S2577" s="55" t="s">
        <v>1644</v>
      </c>
      <c r="T2577" s="55" t="s">
        <v>1644</v>
      </c>
      <c r="U2577" s="55" t="s">
        <v>3899</v>
      </c>
      <c r="V2577" s="55" t="s">
        <v>1881</v>
      </c>
      <c r="W2577" s="55" t="s">
        <v>1644</v>
      </c>
      <c r="X2577" s="56"/>
      <c r="Y2577" s="55" t="s">
        <v>1644</v>
      </c>
      <c r="Z2577" s="56"/>
      <c r="AA2577" s="55" t="s">
        <v>1644</v>
      </c>
      <c r="AB2577" s="59">
        <v>7657723</v>
      </c>
      <c r="AC2577" s="55" t="s">
        <v>1554</v>
      </c>
      <c r="AD2577" s="55" t="s">
        <v>1644</v>
      </c>
      <c r="AE2577" s="58">
        <v>0</v>
      </c>
      <c r="AF2577" s="55" t="s">
        <v>1644</v>
      </c>
      <c r="AG2577" s="55" t="s">
        <v>1644</v>
      </c>
      <c r="AH2577" s="55" t="s">
        <v>1644</v>
      </c>
      <c r="AI2577" s="55" t="s">
        <v>1644</v>
      </c>
      <c r="AJ2577" s="55" t="s">
        <v>1644</v>
      </c>
      <c r="AK2577" s="55" t="s">
        <v>1644</v>
      </c>
      <c r="AL2577" s="55" t="s">
        <v>1644</v>
      </c>
      <c r="AM2577" s="55" t="s">
        <v>3861</v>
      </c>
      <c r="AN2577" s="55" t="s">
        <v>1644</v>
      </c>
      <c r="AO2577" t="s">
        <v>3842</v>
      </c>
    </row>
    <row r="2578" spans="1:41" x14ac:dyDescent="0.25">
      <c r="A2578" s="56">
        <v>45838</v>
      </c>
      <c r="B2578" s="92" t="s">
        <v>3472</v>
      </c>
      <c r="C2578" s="55" t="s">
        <v>4359</v>
      </c>
      <c r="D2578" s="55" t="s">
        <v>3859</v>
      </c>
      <c r="E2578" s="55" t="s">
        <v>89</v>
      </c>
      <c r="F2578" s="55">
        <v>50900020</v>
      </c>
      <c r="G2578" s="55" t="s">
        <v>492</v>
      </c>
      <c r="H2578" s="55" t="s">
        <v>89</v>
      </c>
      <c r="I2578" s="57">
        <v>576.75</v>
      </c>
      <c r="J2578" s="57">
        <v>576.75</v>
      </c>
      <c r="K2578" s="55" t="s">
        <v>4354</v>
      </c>
      <c r="L2578" s="55" t="s">
        <v>1644</v>
      </c>
      <c r="M2578" s="55" t="s">
        <v>4359</v>
      </c>
      <c r="N2578" s="56">
        <v>45838</v>
      </c>
      <c r="O2578" s="55" t="s">
        <v>1644</v>
      </c>
      <c r="P2578" s="55" t="s">
        <v>329</v>
      </c>
      <c r="Q2578" s="55" t="s">
        <v>330</v>
      </c>
      <c r="R2578" s="55" t="s">
        <v>1644</v>
      </c>
      <c r="S2578" s="55" t="s">
        <v>1644</v>
      </c>
      <c r="T2578" s="55" t="s">
        <v>1644</v>
      </c>
      <c r="U2578" s="55" t="s">
        <v>4342</v>
      </c>
      <c r="V2578" s="55" t="s">
        <v>1881</v>
      </c>
      <c r="W2578" s="55" t="s">
        <v>1644</v>
      </c>
      <c r="X2578" s="56"/>
      <c r="Y2578" s="55" t="s">
        <v>1644</v>
      </c>
      <c r="Z2578" s="56"/>
      <c r="AA2578" s="55" t="s">
        <v>1644</v>
      </c>
      <c r="AB2578" s="59">
        <v>9522166</v>
      </c>
      <c r="AC2578" s="55" t="s">
        <v>1554</v>
      </c>
      <c r="AD2578" s="55" t="s">
        <v>1644</v>
      </c>
      <c r="AE2578" s="58">
        <v>0</v>
      </c>
      <c r="AF2578" s="55" t="s">
        <v>1644</v>
      </c>
      <c r="AG2578" s="55" t="s">
        <v>1644</v>
      </c>
      <c r="AH2578" s="55" t="s">
        <v>1644</v>
      </c>
      <c r="AI2578" s="55" t="s">
        <v>1644</v>
      </c>
      <c r="AJ2578" s="55" t="s">
        <v>1644</v>
      </c>
      <c r="AK2578" s="55" t="s">
        <v>1644</v>
      </c>
      <c r="AL2578" s="55" t="s">
        <v>1644</v>
      </c>
      <c r="AM2578" s="55" t="s">
        <v>3861</v>
      </c>
      <c r="AN2578" s="55" t="s">
        <v>1644</v>
      </c>
      <c r="AO2578" t="s">
        <v>3842</v>
      </c>
    </row>
    <row r="2579" spans="1:41" x14ac:dyDescent="0.25">
      <c r="A2579" s="56">
        <v>45838</v>
      </c>
      <c r="B2579" s="92" t="s">
        <v>3472</v>
      </c>
      <c r="C2579" s="55" t="s">
        <v>4359</v>
      </c>
      <c r="D2579" s="55" t="s">
        <v>3859</v>
      </c>
      <c r="E2579" s="55" t="s">
        <v>89</v>
      </c>
      <c r="F2579" s="55">
        <v>50900020</v>
      </c>
      <c r="G2579" s="55" t="s">
        <v>492</v>
      </c>
      <c r="H2579" s="55" t="s">
        <v>89</v>
      </c>
      <c r="I2579" s="57">
        <v>1062.8699999999999</v>
      </c>
      <c r="J2579" s="57">
        <v>1062.8699999999999</v>
      </c>
      <c r="K2579" s="55" t="s">
        <v>4354</v>
      </c>
      <c r="L2579" s="55" t="s">
        <v>1644</v>
      </c>
      <c r="M2579" s="55" t="s">
        <v>4359</v>
      </c>
      <c r="N2579" s="56">
        <v>45838</v>
      </c>
      <c r="O2579" s="55" t="s">
        <v>1644</v>
      </c>
      <c r="P2579" s="55" t="s">
        <v>329</v>
      </c>
      <c r="Q2579" s="55" t="s">
        <v>330</v>
      </c>
      <c r="R2579" s="55" t="s">
        <v>1644</v>
      </c>
      <c r="S2579" s="55" t="s">
        <v>1644</v>
      </c>
      <c r="T2579" s="55" t="s">
        <v>1644</v>
      </c>
      <c r="U2579" s="55" t="s">
        <v>3912</v>
      </c>
      <c r="V2579" s="55" t="s">
        <v>1881</v>
      </c>
      <c r="W2579" s="55" t="s">
        <v>1644</v>
      </c>
      <c r="X2579" s="56"/>
      <c r="Y2579" s="55" t="s">
        <v>1644</v>
      </c>
      <c r="Z2579" s="56"/>
      <c r="AA2579" s="55" t="s">
        <v>1644</v>
      </c>
      <c r="AB2579" s="59">
        <v>17595019</v>
      </c>
      <c r="AC2579" s="55" t="s">
        <v>1554</v>
      </c>
      <c r="AD2579" s="55" t="s">
        <v>1644</v>
      </c>
      <c r="AE2579" s="58">
        <v>0</v>
      </c>
      <c r="AF2579" s="55" t="s">
        <v>1644</v>
      </c>
      <c r="AG2579" s="55" t="s">
        <v>1644</v>
      </c>
      <c r="AH2579" s="55" t="s">
        <v>1644</v>
      </c>
      <c r="AI2579" s="55" t="s">
        <v>1644</v>
      </c>
      <c r="AJ2579" s="55" t="s">
        <v>1644</v>
      </c>
      <c r="AK2579" s="55" t="s">
        <v>1644</v>
      </c>
      <c r="AL2579" s="55" t="s">
        <v>1644</v>
      </c>
      <c r="AM2579" s="55" t="s">
        <v>3861</v>
      </c>
      <c r="AN2579" s="55" t="s">
        <v>1644</v>
      </c>
      <c r="AO2579" t="s">
        <v>3842</v>
      </c>
    </row>
    <row r="2580" spans="1:41" x14ac:dyDescent="0.25">
      <c r="A2580" s="56">
        <v>45838</v>
      </c>
      <c r="B2580" s="92" t="s">
        <v>3472</v>
      </c>
      <c r="C2580" s="55" t="s">
        <v>4359</v>
      </c>
      <c r="D2580" s="55" t="s">
        <v>3859</v>
      </c>
      <c r="E2580" s="55" t="s">
        <v>89</v>
      </c>
      <c r="F2580" s="55">
        <v>50900020</v>
      </c>
      <c r="G2580" s="55" t="s">
        <v>492</v>
      </c>
      <c r="H2580" s="55" t="s">
        <v>89</v>
      </c>
      <c r="I2580" s="57">
        <v>493.22</v>
      </c>
      <c r="J2580" s="57">
        <v>493.22</v>
      </c>
      <c r="K2580" s="55" t="s">
        <v>4354</v>
      </c>
      <c r="L2580" s="55" t="s">
        <v>1644</v>
      </c>
      <c r="M2580" s="55" t="s">
        <v>4359</v>
      </c>
      <c r="N2580" s="56">
        <v>45838</v>
      </c>
      <c r="O2580" s="55" t="s">
        <v>1644</v>
      </c>
      <c r="P2580" s="55" t="s">
        <v>329</v>
      </c>
      <c r="Q2580" s="55" t="s">
        <v>330</v>
      </c>
      <c r="R2580" s="55" t="s">
        <v>1644</v>
      </c>
      <c r="S2580" s="55" t="s">
        <v>1644</v>
      </c>
      <c r="T2580" s="55" t="s">
        <v>1644</v>
      </c>
      <c r="U2580" s="55" t="s">
        <v>3952</v>
      </c>
      <c r="V2580" s="55" t="s">
        <v>1881</v>
      </c>
      <c r="W2580" s="55" t="s">
        <v>1644</v>
      </c>
      <c r="X2580" s="56"/>
      <c r="Y2580" s="55" t="s">
        <v>1644</v>
      </c>
      <c r="Z2580" s="56"/>
      <c r="AA2580" s="55" t="s">
        <v>1644</v>
      </c>
      <c r="AB2580" s="59">
        <v>7609174</v>
      </c>
      <c r="AC2580" s="55" t="s">
        <v>1554</v>
      </c>
      <c r="AD2580" s="55" t="s">
        <v>1644</v>
      </c>
      <c r="AE2580" s="58">
        <v>0</v>
      </c>
      <c r="AF2580" s="55" t="s">
        <v>1644</v>
      </c>
      <c r="AG2580" s="55" t="s">
        <v>1644</v>
      </c>
      <c r="AH2580" s="55" t="s">
        <v>1644</v>
      </c>
      <c r="AI2580" s="55" t="s">
        <v>1644</v>
      </c>
      <c r="AJ2580" s="55" t="s">
        <v>1644</v>
      </c>
      <c r="AK2580" s="55" t="s">
        <v>1644</v>
      </c>
      <c r="AL2580" s="55" t="s">
        <v>1644</v>
      </c>
      <c r="AM2580" s="55" t="s">
        <v>3861</v>
      </c>
      <c r="AN2580" s="55" t="s">
        <v>1644</v>
      </c>
      <c r="AO2580" t="s">
        <v>3842</v>
      </c>
    </row>
    <row r="2581" spans="1:41" x14ac:dyDescent="0.25">
      <c r="A2581" s="56">
        <v>45838</v>
      </c>
      <c r="B2581" s="92" t="s">
        <v>3472</v>
      </c>
      <c r="C2581" s="55" t="s">
        <v>4359</v>
      </c>
      <c r="D2581" s="55" t="s">
        <v>3859</v>
      </c>
      <c r="E2581" s="55" t="s">
        <v>89</v>
      </c>
      <c r="F2581" s="55">
        <v>50900020</v>
      </c>
      <c r="G2581" s="55" t="s">
        <v>492</v>
      </c>
      <c r="H2581" s="55" t="s">
        <v>89</v>
      </c>
      <c r="I2581" s="57">
        <v>371.92</v>
      </c>
      <c r="J2581" s="57">
        <v>371.92</v>
      </c>
      <c r="K2581" s="55" t="s">
        <v>4354</v>
      </c>
      <c r="L2581" s="55" t="s">
        <v>1644</v>
      </c>
      <c r="M2581" s="55" t="s">
        <v>4359</v>
      </c>
      <c r="N2581" s="56">
        <v>45838</v>
      </c>
      <c r="O2581" s="55" t="s">
        <v>1644</v>
      </c>
      <c r="P2581" s="55" t="s">
        <v>329</v>
      </c>
      <c r="Q2581" s="55" t="s">
        <v>330</v>
      </c>
      <c r="R2581" s="55" t="s">
        <v>1644</v>
      </c>
      <c r="S2581" s="55" t="s">
        <v>1644</v>
      </c>
      <c r="T2581" s="55" t="s">
        <v>1644</v>
      </c>
      <c r="U2581" s="55" t="s">
        <v>3901</v>
      </c>
      <c r="V2581" s="55" t="s">
        <v>1881</v>
      </c>
      <c r="W2581" s="55" t="s">
        <v>1644</v>
      </c>
      <c r="X2581" s="56"/>
      <c r="Y2581" s="55" t="s">
        <v>1644</v>
      </c>
      <c r="Z2581" s="56"/>
      <c r="AA2581" s="55" t="s">
        <v>1644</v>
      </c>
      <c r="AB2581" s="59">
        <v>6156808</v>
      </c>
      <c r="AC2581" s="55" t="s">
        <v>1554</v>
      </c>
      <c r="AD2581" s="55" t="s">
        <v>1644</v>
      </c>
      <c r="AE2581" s="58">
        <v>0</v>
      </c>
      <c r="AF2581" s="55" t="s">
        <v>1644</v>
      </c>
      <c r="AG2581" s="55" t="s">
        <v>1644</v>
      </c>
      <c r="AH2581" s="55" t="s">
        <v>1644</v>
      </c>
      <c r="AI2581" s="55" t="s">
        <v>1644</v>
      </c>
      <c r="AJ2581" s="55" t="s">
        <v>1644</v>
      </c>
      <c r="AK2581" s="55" t="s">
        <v>1644</v>
      </c>
      <c r="AL2581" s="55" t="s">
        <v>1644</v>
      </c>
      <c r="AM2581" s="55" t="s">
        <v>3861</v>
      </c>
      <c r="AN2581" s="55" t="s">
        <v>1644</v>
      </c>
      <c r="AO2581" t="s">
        <v>3842</v>
      </c>
    </row>
    <row r="2582" spans="1:41" x14ac:dyDescent="0.25">
      <c r="A2582" s="56">
        <v>45838</v>
      </c>
      <c r="B2582" s="92" t="s">
        <v>3472</v>
      </c>
      <c r="C2582" s="55" t="s">
        <v>4359</v>
      </c>
      <c r="D2582" s="55" t="s">
        <v>3859</v>
      </c>
      <c r="E2582" s="55" t="s">
        <v>89</v>
      </c>
      <c r="F2582" s="55">
        <v>50900020</v>
      </c>
      <c r="G2582" s="55" t="s">
        <v>492</v>
      </c>
      <c r="H2582" s="55" t="s">
        <v>89</v>
      </c>
      <c r="I2582" s="57">
        <v>246.62</v>
      </c>
      <c r="J2582" s="57">
        <v>246.62</v>
      </c>
      <c r="K2582" s="55" t="s">
        <v>4354</v>
      </c>
      <c r="L2582" s="55" t="s">
        <v>1644</v>
      </c>
      <c r="M2582" s="55" t="s">
        <v>4359</v>
      </c>
      <c r="N2582" s="56">
        <v>45838</v>
      </c>
      <c r="O2582" s="55" t="s">
        <v>1644</v>
      </c>
      <c r="P2582" s="55" t="s">
        <v>329</v>
      </c>
      <c r="Q2582" s="55" t="s">
        <v>330</v>
      </c>
      <c r="R2582" s="55" t="s">
        <v>1644</v>
      </c>
      <c r="S2582" s="55" t="s">
        <v>1644</v>
      </c>
      <c r="T2582" s="55" t="s">
        <v>1644</v>
      </c>
      <c r="U2582" s="55" t="s">
        <v>3954</v>
      </c>
      <c r="V2582" s="55" t="s">
        <v>1881</v>
      </c>
      <c r="W2582" s="55" t="s">
        <v>1644</v>
      </c>
      <c r="X2582" s="56"/>
      <c r="Y2582" s="55" t="s">
        <v>1644</v>
      </c>
      <c r="Z2582" s="56"/>
      <c r="AA2582" s="55" t="s">
        <v>1644</v>
      </c>
      <c r="AB2582" s="59">
        <v>4082483</v>
      </c>
      <c r="AC2582" s="55" t="s">
        <v>1554</v>
      </c>
      <c r="AD2582" s="55" t="s">
        <v>1644</v>
      </c>
      <c r="AE2582" s="58">
        <v>0</v>
      </c>
      <c r="AF2582" s="55" t="s">
        <v>1644</v>
      </c>
      <c r="AG2582" s="55" t="s">
        <v>1644</v>
      </c>
      <c r="AH2582" s="55" t="s">
        <v>1644</v>
      </c>
      <c r="AI2582" s="55" t="s">
        <v>1644</v>
      </c>
      <c r="AJ2582" s="55" t="s">
        <v>1644</v>
      </c>
      <c r="AK2582" s="55" t="s">
        <v>1644</v>
      </c>
      <c r="AL2582" s="55" t="s">
        <v>1644</v>
      </c>
      <c r="AM2582" s="55" t="s">
        <v>3861</v>
      </c>
      <c r="AN2582" s="55" t="s">
        <v>1644</v>
      </c>
      <c r="AO2582" t="s">
        <v>3842</v>
      </c>
    </row>
    <row r="2583" spans="1:41" x14ac:dyDescent="0.25">
      <c r="A2583" s="56">
        <v>45838</v>
      </c>
      <c r="B2583" s="92" t="s">
        <v>3472</v>
      </c>
      <c r="C2583" s="55" t="s">
        <v>4359</v>
      </c>
      <c r="D2583" s="55" t="s">
        <v>3859</v>
      </c>
      <c r="E2583" s="55" t="s">
        <v>89</v>
      </c>
      <c r="F2583" s="55">
        <v>50900020</v>
      </c>
      <c r="G2583" s="55" t="s">
        <v>492</v>
      </c>
      <c r="H2583" s="55" t="s">
        <v>89</v>
      </c>
      <c r="I2583" s="57">
        <v>448.55</v>
      </c>
      <c r="J2583" s="57">
        <v>448.55</v>
      </c>
      <c r="K2583" s="55" t="s">
        <v>4354</v>
      </c>
      <c r="L2583" s="55" t="s">
        <v>1644</v>
      </c>
      <c r="M2583" s="55" t="s">
        <v>4359</v>
      </c>
      <c r="N2583" s="56">
        <v>45838</v>
      </c>
      <c r="O2583" s="55" t="s">
        <v>1644</v>
      </c>
      <c r="P2583" s="55" t="s">
        <v>329</v>
      </c>
      <c r="Q2583" s="55" t="s">
        <v>330</v>
      </c>
      <c r="R2583" s="55" t="s">
        <v>1644</v>
      </c>
      <c r="S2583" s="55" t="s">
        <v>1644</v>
      </c>
      <c r="T2583" s="55" t="s">
        <v>1644</v>
      </c>
      <c r="U2583" s="55" t="s">
        <v>4338</v>
      </c>
      <c r="V2583" s="55" t="s">
        <v>1881</v>
      </c>
      <c r="W2583" s="55" t="s">
        <v>1644</v>
      </c>
      <c r="X2583" s="56"/>
      <c r="Y2583" s="55" t="s">
        <v>1644</v>
      </c>
      <c r="Z2583" s="56"/>
      <c r="AA2583" s="55" t="s">
        <v>1644</v>
      </c>
      <c r="AB2583" s="59">
        <v>7405546</v>
      </c>
      <c r="AC2583" s="55" t="s">
        <v>1554</v>
      </c>
      <c r="AD2583" s="55" t="s">
        <v>1644</v>
      </c>
      <c r="AE2583" s="58">
        <v>0</v>
      </c>
      <c r="AF2583" s="55" t="s">
        <v>1644</v>
      </c>
      <c r="AG2583" s="55" t="s">
        <v>1644</v>
      </c>
      <c r="AH2583" s="55" t="s">
        <v>1644</v>
      </c>
      <c r="AI2583" s="55" t="s">
        <v>1644</v>
      </c>
      <c r="AJ2583" s="55" t="s">
        <v>1644</v>
      </c>
      <c r="AK2583" s="55" t="s">
        <v>1644</v>
      </c>
      <c r="AL2583" s="55" t="s">
        <v>1644</v>
      </c>
      <c r="AM2583" s="55" t="s">
        <v>3861</v>
      </c>
      <c r="AN2583" s="55" t="s">
        <v>1644</v>
      </c>
      <c r="AO2583" t="s">
        <v>3842</v>
      </c>
    </row>
    <row r="2584" spans="1:41" x14ac:dyDescent="0.25">
      <c r="A2584" s="56">
        <v>45838</v>
      </c>
      <c r="B2584" s="92" t="s">
        <v>3472</v>
      </c>
      <c r="C2584" s="55" t="s">
        <v>4359</v>
      </c>
      <c r="D2584" s="55" t="s">
        <v>3859</v>
      </c>
      <c r="E2584" s="55" t="s">
        <v>89</v>
      </c>
      <c r="F2584" s="55">
        <v>50900020</v>
      </c>
      <c r="G2584" s="55" t="s">
        <v>492</v>
      </c>
      <c r="H2584" s="55" t="s">
        <v>89</v>
      </c>
      <c r="I2584" s="57">
        <v>520.42999999999995</v>
      </c>
      <c r="J2584" s="57">
        <v>520.42999999999995</v>
      </c>
      <c r="K2584" s="55" t="s">
        <v>4354</v>
      </c>
      <c r="L2584" s="55" t="s">
        <v>1644</v>
      </c>
      <c r="M2584" s="55" t="s">
        <v>4359</v>
      </c>
      <c r="N2584" s="56">
        <v>45838</v>
      </c>
      <c r="O2584" s="55" t="s">
        <v>1644</v>
      </c>
      <c r="P2584" s="55" t="s">
        <v>329</v>
      </c>
      <c r="Q2584" s="55" t="s">
        <v>330</v>
      </c>
      <c r="R2584" s="55" t="s">
        <v>1644</v>
      </c>
      <c r="S2584" s="55" t="s">
        <v>1644</v>
      </c>
      <c r="T2584" s="55" t="s">
        <v>1644</v>
      </c>
      <c r="U2584" s="55" t="s">
        <v>4340</v>
      </c>
      <c r="V2584" s="55" t="s">
        <v>1881</v>
      </c>
      <c r="W2584" s="55" t="s">
        <v>1644</v>
      </c>
      <c r="X2584" s="56"/>
      <c r="Y2584" s="55" t="s">
        <v>1644</v>
      </c>
      <c r="Z2584" s="56"/>
      <c r="AA2584" s="55" t="s">
        <v>1644</v>
      </c>
      <c r="AB2584" s="59">
        <v>8524677</v>
      </c>
      <c r="AC2584" s="55" t="s">
        <v>1554</v>
      </c>
      <c r="AD2584" s="55" t="s">
        <v>1644</v>
      </c>
      <c r="AE2584" s="58">
        <v>0</v>
      </c>
      <c r="AF2584" s="55" t="s">
        <v>1644</v>
      </c>
      <c r="AG2584" s="55" t="s">
        <v>1644</v>
      </c>
      <c r="AH2584" s="55" t="s">
        <v>1644</v>
      </c>
      <c r="AI2584" s="55" t="s">
        <v>1644</v>
      </c>
      <c r="AJ2584" s="55" t="s">
        <v>1644</v>
      </c>
      <c r="AK2584" s="55" t="s">
        <v>1644</v>
      </c>
      <c r="AL2584" s="55" t="s">
        <v>1644</v>
      </c>
      <c r="AM2584" s="55" t="s">
        <v>3861</v>
      </c>
      <c r="AN2584" s="55" t="s">
        <v>1644</v>
      </c>
      <c r="AO2584" t="s">
        <v>3842</v>
      </c>
    </row>
    <row r="2585" spans="1:41" x14ac:dyDescent="0.25">
      <c r="A2585" s="56">
        <v>45838</v>
      </c>
      <c r="B2585" s="92" t="s">
        <v>3472</v>
      </c>
      <c r="C2585" s="55" t="s">
        <v>4359</v>
      </c>
      <c r="D2585" s="55" t="s">
        <v>3859</v>
      </c>
      <c r="E2585" s="55" t="s">
        <v>89</v>
      </c>
      <c r="F2585" s="55">
        <v>50900020</v>
      </c>
      <c r="G2585" s="55" t="s">
        <v>492</v>
      </c>
      <c r="H2585" s="55" t="s">
        <v>89</v>
      </c>
      <c r="I2585" s="57">
        <v>493.22</v>
      </c>
      <c r="J2585" s="57">
        <v>493.22</v>
      </c>
      <c r="K2585" s="55" t="s">
        <v>4354</v>
      </c>
      <c r="L2585" s="55" t="s">
        <v>1644</v>
      </c>
      <c r="M2585" s="55" t="s">
        <v>4359</v>
      </c>
      <c r="N2585" s="56">
        <v>45838</v>
      </c>
      <c r="O2585" s="55" t="s">
        <v>1644</v>
      </c>
      <c r="P2585" s="55" t="s">
        <v>329</v>
      </c>
      <c r="Q2585" s="55" t="s">
        <v>330</v>
      </c>
      <c r="R2585" s="55" t="s">
        <v>1644</v>
      </c>
      <c r="S2585" s="55" t="s">
        <v>1644</v>
      </c>
      <c r="T2585" s="55" t="s">
        <v>1644</v>
      </c>
      <c r="U2585" s="55" t="s">
        <v>3911</v>
      </c>
      <c r="V2585" s="55" t="s">
        <v>1881</v>
      </c>
      <c r="W2585" s="55" t="s">
        <v>1644</v>
      </c>
      <c r="X2585" s="56"/>
      <c r="Y2585" s="55" t="s">
        <v>1644</v>
      </c>
      <c r="Z2585" s="56"/>
      <c r="AA2585" s="55" t="s">
        <v>1644</v>
      </c>
      <c r="AB2585" s="59">
        <v>8164967</v>
      </c>
      <c r="AC2585" s="55" t="s">
        <v>1554</v>
      </c>
      <c r="AD2585" s="55" t="s">
        <v>1644</v>
      </c>
      <c r="AE2585" s="58">
        <v>0</v>
      </c>
      <c r="AF2585" s="55" t="s">
        <v>1644</v>
      </c>
      <c r="AG2585" s="55" t="s">
        <v>1644</v>
      </c>
      <c r="AH2585" s="55" t="s">
        <v>1644</v>
      </c>
      <c r="AI2585" s="55" t="s">
        <v>1644</v>
      </c>
      <c r="AJ2585" s="55" t="s">
        <v>1644</v>
      </c>
      <c r="AK2585" s="55" t="s">
        <v>1644</v>
      </c>
      <c r="AL2585" s="55" t="s">
        <v>1644</v>
      </c>
      <c r="AM2585" s="55" t="s">
        <v>3861</v>
      </c>
      <c r="AN2585" s="55" t="s">
        <v>1644</v>
      </c>
      <c r="AO2585" t="s">
        <v>3842</v>
      </c>
    </row>
    <row r="2586" spans="1:41" x14ac:dyDescent="0.25">
      <c r="A2586" s="56">
        <v>45838</v>
      </c>
      <c r="B2586" s="92" t="s">
        <v>3472</v>
      </c>
      <c r="C2586" s="55" t="s">
        <v>4359</v>
      </c>
      <c r="D2586" s="55" t="s">
        <v>3859</v>
      </c>
      <c r="E2586" s="55" t="s">
        <v>89</v>
      </c>
      <c r="F2586" s="55">
        <v>50900020</v>
      </c>
      <c r="G2586" s="55" t="s">
        <v>492</v>
      </c>
      <c r="H2586" s="55" t="s">
        <v>89</v>
      </c>
      <c r="I2586" s="57">
        <v>493.22</v>
      </c>
      <c r="J2586" s="57">
        <v>493.22</v>
      </c>
      <c r="K2586" s="55" t="s">
        <v>4354</v>
      </c>
      <c r="L2586" s="55" t="s">
        <v>1644</v>
      </c>
      <c r="M2586" s="55" t="s">
        <v>4359</v>
      </c>
      <c r="N2586" s="56">
        <v>45838</v>
      </c>
      <c r="O2586" s="55" t="s">
        <v>1644</v>
      </c>
      <c r="P2586" s="55" t="s">
        <v>329</v>
      </c>
      <c r="Q2586" s="55" t="s">
        <v>330</v>
      </c>
      <c r="R2586" s="55" t="s">
        <v>1644</v>
      </c>
      <c r="S2586" s="55" t="s">
        <v>1644</v>
      </c>
      <c r="T2586" s="55" t="s">
        <v>1644</v>
      </c>
      <c r="U2586" s="55" t="s">
        <v>3892</v>
      </c>
      <c r="V2586" s="55" t="s">
        <v>1881</v>
      </c>
      <c r="W2586" s="55" t="s">
        <v>1644</v>
      </c>
      <c r="X2586" s="56"/>
      <c r="Y2586" s="55" t="s">
        <v>1644</v>
      </c>
      <c r="Z2586" s="56"/>
      <c r="AA2586" s="55" t="s">
        <v>1644</v>
      </c>
      <c r="AB2586" s="59">
        <v>7947353</v>
      </c>
      <c r="AC2586" s="55" t="s">
        <v>1554</v>
      </c>
      <c r="AD2586" s="55" t="s">
        <v>1644</v>
      </c>
      <c r="AE2586" s="58">
        <v>0</v>
      </c>
      <c r="AF2586" s="55" t="s">
        <v>1644</v>
      </c>
      <c r="AG2586" s="55" t="s">
        <v>1644</v>
      </c>
      <c r="AH2586" s="55" t="s">
        <v>1644</v>
      </c>
      <c r="AI2586" s="55" t="s">
        <v>1644</v>
      </c>
      <c r="AJ2586" s="55" t="s">
        <v>1644</v>
      </c>
      <c r="AK2586" s="55" t="s">
        <v>1644</v>
      </c>
      <c r="AL2586" s="55" t="s">
        <v>1644</v>
      </c>
      <c r="AM2586" s="55" t="s">
        <v>3861</v>
      </c>
      <c r="AN2586" s="55" t="s">
        <v>1644</v>
      </c>
      <c r="AO2586" t="s">
        <v>3842</v>
      </c>
    </row>
    <row r="2587" spans="1:41" x14ac:dyDescent="0.25">
      <c r="A2587" s="56">
        <v>45838</v>
      </c>
      <c r="B2587" s="92" t="s">
        <v>3472</v>
      </c>
      <c r="C2587" s="55" t="s">
        <v>4359</v>
      </c>
      <c r="D2587" s="55" t="s">
        <v>3859</v>
      </c>
      <c r="E2587" s="55" t="s">
        <v>89</v>
      </c>
      <c r="F2587" s="55">
        <v>50900020</v>
      </c>
      <c r="G2587" s="55" t="s">
        <v>492</v>
      </c>
      <c r="H2587" s="55" t="s">
        <v>89</v>
      </c>
      <c r="I2587" s="57">
        <v>520.42999999999995</v>
      </c>
      <c r="J2587" s="57">
        <v>520.42999999999995</v>
      </c>
      <c r="K2587" s="55" t="s">
        <v>4354</v>
      </c>
      <c r="L2587" s="55" t="s">
        <v>1644</v>
      </c>
      <c r="M2587" s="55" t="s">
        <v>4359</v>
      </c>
      <c r="N2587" s="56">
        <v>45838</v>
      </c>
      <c r="O2587" s="55" t="s">
        <v>1644</v>
      </c>
      <c r="P2587" s="55" t="s">
        <v>329</v>
      </c>
      <c r="Q2587" s="55" t="s">
        <v>330</v>
      </c>
      <c r="R2587" s="55" t="s">
        <v>1644</v>
      </c>
      <c r="S2587" s="55" t="s">
        <v>1644</v>
      </c>
      <c r="T2587" s="55" t="s">
        <v>1644</v>
      </c>
      <c r="U2587" s="55" t="s">
        <v>4343</v>
      </c>
      <c r="V2587" s="55" t="s">
        <v>1881</v>
      </c>
      <c r="W2587" s="55" t="s">
        <v>1644</v>
      </c>
      <c r="X2587" s="56"/>
      <c r="Y2587" s="55" t="s">
        <v>1644</v>
      </c>
      <c r="Z2587" s="56"/>
      <c r="AA2587" s="55" t="s">
        <v>1644</v>
      </c>
      <c r="AB2587" s="59">
        <v>8524677</v>
      </c>
      <c r="AC2587" s="55" t="s">
        <v>1554</v>
      </c>
      <c r="AD2587" s="55" t="s">
        <v>1644</v>
      </c>
      <c r="AE2587" s="58">
        <v>0</v>
      </c>
      <c r="AF2587" s="55" t="s">
        <v>1644</v>
      </c>
      <c r="AG2587" s="55" t="s">
        <v>1644</v>
      </c>
      <c r="AH2587" s="55" t="s">
        <v>1644</v>
      </c>
      <c r="AI2587" s="55" t="s">
        <v>1644</v>
      </c>
      <c r="AJ2587" s="55" t="s">
        <v>1644</v>
      </c>
      <c r="AK2587" s="55" t="s">
        <v>1644</v>
      </c>
      <c r="AL2587" s="55" t="s">
        <v>1644</v>
      </c>
      <c r="AM2587" s="55" t="s">
        <v>3861</v>
      </c>
      <c r="AN2587" s="55" t="s">
        <v>1644</v>
      </c>
      <c r="AO2587" t="s">
        <v>3842</v>
      </c>
    </row>
    <row r="2588" spans="1:41" x14ac:dyDescent="0.25">
      <c r="A2588" s="56">
        <v>45838</v>
      </c>
      <c r="B2588" s="92" t="s">
        <v>3472</v>
      </c>
      <c r="C2588" s="55" t="s">
        <v>4359</v>
      </c>
      <c r="D2588" s="55" t="s">
        <v>3859</v>
      </c>
      <c r="E2588" s="55" t="s">
        <v>89</v>
      </c>
      <c r="F2588" s="55">
        <v>50900020</v>
      </c>
      <c r="G2588" s="55" t="s">
        <v>492</v>
      </c>
      <c r="H2588" s="55" t="s">
        <v>89</v>
      </c>
      <c r="I2588" s="57">
        <v>493.23</v>
      </c>
      <c r="J2588" s="57">
        <v>493.23</v>
      </c>
      <c r="K2588" s="55" t="s">
        <v>4354</v>
      </c>
      <c r="L2588" s="55" t="s">
        <v>1644</v>
      </c>
      <c r="M2588" s="55" t="s">
        <v>4359</v>
      </c>
      <c r="N2588" s="56">
        <v>45838</v>
      </c>
      <c r="O2588" s="55" t="s">
        <v>1644</v>
      </c>
      <c r="P2588" s="55" t="s">
        <v>329</v>
      </c>
      <c r="Q2588" s="55" t="s">
        <v>330</v>
      </c>
      <c r="R2588" s="55" t="s">
        <v>1644</v>
      </c>
      <c r="S2588" s="55" t="s">
        <v>1644</v>
      </c>
      <c r="T2588" s="55" t="s">
        <v>1644</v>
      </c>
      <c r="U2588" s="55" t="s">
        <v>3941</v>
      </c>
      <c r="V2588" s="55" t="s">
        <v>1881</v>
      </c>
      <c r="W2588" s="55" t="s">
        <v>1644</v>
      </c>
      <c r="X2588" s="56"/>
      <c r="Y2588" s="55" t="s">
        <v>1644</v>
      </c>
      <c r="Z2588" s="56"/>
      <c r="AA2588" s="55" t="s">
        <v>1644</v>
      </c>
      <c r="AB2588" s="59">
        <v>8313779</v>
      </c>
      <c r="AC2588" s="55" t="s">
        <v>1554</v>
      </c>
      <c r="AD2588" s="55" t="s">
        <v>1644</v>
      </c>
      <c r="AE2588" s="58">
        <v>0</v>
      </c>
      <c r="AF2588" s="55" t="s">
        <v>1644</v>
      </c>
      <c r="AG2588" s="55" t="s">
        <v>1644</v>
      </c>
      <c r="AH2588" s="55" t="s">
        <v>1644</v>
      </c>
      <c r="AI2588" s="55" t="s">
        <v>1644</v>
      </c>
      <c r="AJ2588" s="55" t="s">
        <v>1644</v>
      </c>
      <c r="AK2588" s="55" t="s">
        <v>1644</v>
      </c>
      <c r="AL2588" s="55" t="s">
        <v>1644</v>
      </c>
      <c r="AM2588" s="55" t="s">
        <v>3861</v>
      </c>
      <c r="AN2588" s="55" t="s">
        <v>1644</v>
      </c>
      <c r="AO2588" t="s">
        <v>3842</v>
      </c>
    </row>
    <row r="2589" spans="1:41" x14ac:dyDescent="0.25">
      <c r="A2589" s="56">
        <v>45838</v>
      </c>
      <c r="B2589" s="92" t="s">
        <v>3472</v>
      </c>
      <c r="C2589" s="55" t="s">
        <v>4359</v>
      </c>
      <c r="D2589" s="55" t="s">
        <v>3859</v>
      </c>
      <c r="E2589" s="55" t="s">
        <v>89</v>
      </c>
      <c r="F2589" s="55">
        <v>50900020</v>
      </c>
      <c r="G2589" s="55" t="s">
        <v>492</v>
      </c>
      <c r="H2589" s="55" t="s">
        <v>89</v>
      </c>
      <c r="I2589" s="57">
        <v>560.74</v>
      </c>
      <c r="J2589" s="57">
        <v>560.74</v>
      </c>
      <c r="K2589" s="55" t="s">
        <v>4354</v>
      </c>
      <c r="L2589" s="55" t="s">
        <v>1644</v>
      </c>
      <c r="M2589" s="55" t="s">
        <v>4359</v>
      </c>
      <c r="N2589" s="56">
        <v>45838</v>
      </c>
      <c r="O2589" s="55" t="s">
        <v>1644</v>
      </c>
      <c r="P2589" s="55" t="s">
        <v>329</v>
      </c>
      <c r="Q2589" s="55" t="s">
        <v>330</v>
      </c>
      <c r="R2589" s="55" t="s">
        <v>1644</v>
      </c>
      <c r="S2589" s="55" t="s">
        <v>1644</v>
      </c>
      <c r="T2589" s="55" t="s">
        <v>1644</v>
      </c>
      <c r="U2589" s="55" t="s">
        <v>3862</v>
      </c>
      <c r="V2589" s="55" t="s">
        <v>1881</v>
      </c>
      <c r="W2589" s="55" t="s">
        <v>1644</v>
      </c>
      <c r="X2589" s="56"/>
      <c r="Y2589" s="55" t="s">
        <v>1644</v>
      </c>
      <c r="Z2589" s="56"/>
      <c r="AA2589" s="55" t="s">
        <v>1644</v>
      </c>
      <c r="AB2589" s="59">
        <v>9282702</v>
      </c>
      <c r="AC2589" s="55" t="s">
        <v>1554</v>
      </c>
      <c r="AD2589" s="55" t="s">
        <v>1644</v>
      </c>
      <c r="AE2589" s="58">
        <v>0</v>
      </c>
      <c r="AF2589" s="55" t="s">
        <v>1644</v>
      </c>
      <c r="AG2589" s="55" t="s">
        <v>1644</v>
      </c>
      <c r="AH2589" s="55" t="s">
        <v>1644</v>
      </c>
      <c r="AI2589" s="55" t="s">
        <v>1644</v>
      </c>
      <c r="AJ2589" s="55" t="s">
        <v>1644</v>
      </c>
      <c r="AK2589" s="55" t="s">
        <v>1644</v>
      </c>
      <c r="AL2589" s="55" t="s">
        <v>1644</v>
      </c>
      <c r="AM2589" s="55" t="s">
        <v>3861</v>
      </c>
      <c r="AN2589" s="55" t="s">
        <v>1644</v>
      </c>
      <c r="AO2589" t="s">
        <v>3842</v>
      </c>
    </row>
    <row r="2590" spans="1:41" x14ac:dyDescent="0.25">
      <c r="A2590" s="56">
        <v>45838</v>
      </c>
      <c r="B2590" s="92" t="s">
        <v>3472</v>
      </c>
      <c r="C2590" s="55" t="s">
        <v>4359</v>
      </c>
      <c r="D2590" s="55" t="s">
        <v>3859</v>
      </c>
      <c r="E2590" s="55" t="s">
        <v>89</v>
      </c>
      <c r="F2590" s="55">
        <v>50900020</v>
      </c>
      <c r="G2590" s="55" t="s">
        <v>492</v>
      </c>
      <c r="H2590" s="55" t="s">
        <v>89</v>
      </c>
      <c r="I2590" s="57">
        <v>972.42</v>
      </c>
      <c r="J2590" s="57">
        <v>972.42</v>
      </c>
      <c r="K2590" s="55" t="s">
        <v>4354</v>
      </c>
      <c r="L2590" s="55" t="s">
        <v>1644</v>
      </c>
      <c r="M2590" s="55" t="s">
        <v>4359</v>
      </c>
      <c r="N2590" s="56">
        <v>45838</v>
      </c>
      <c r="O2590" s="55" t="s">
        <v>1644</v>
      </c>
      <c r="P2590" s="55" t="s">
        <v>329</v>
      </c>
      <c r="Q2590" s="55" t="s">
        <v>330</v>
      </c>
      <c r="R2590" s="55" t="s">
        <v>1644</v>
      </c>
      <c r="S2590" s="55" t="s">
        <v>1644</v>
      </c>
      <c r="T2590" s="55" t="s">
        <v>1644</v>
      </c>
      <c r="U2590" s="55" t="s">
        <v>3939</v>
      </c>
      <c r="V2590" s="55" t="s">
        <v>1881</v>
      </c>
      <c r="W2590" s="55" t="s">
        <v>1644</v>
      </c>
      <c r="X2590" s="56"/>
      <c r="Y2590" s="55" t="s">
        <v>1644</v>
      </c>
      <c r="Z2590" s="56"/>
      <c r="AA2590" s="55" t="s">
        <v>1644</v>
      </c>
      <c r="AB2590" s="59">
        <v>16282988</v>
      </c>
      <c r="AC2590" s="55" t="s">
        <v>1554</v>
      </c>
      <c r="AD2590" s="55" t="s">
        <v>1644</v>
      </c>
      <c r="AE2590" s="58">
        <v>0</v>
      </c>
      <c r="AF2590" s="55" t="s">
        <v>1644</v>
      </c>
      <c r="AG2590" s="55" t="s">
        <v>1644</v>
      </c>
      <c r="AH2590" s="55" t="s">
        <v>1644</v>
      </c>
      <c r="AI2590" s="55" t="s">
        <v>1644</v>
      </c>
      <c r="AJ2590" s="55" t="s">
        <v>1644</v>
      </c>
      <c r="AK2590" s="55" t="s">
        <v>1644</v>
      </c>
      <c r="AL2590" s="55" t="s">
        <v>1644</v>
      </c>
      <c r="AM2590" s="55" t="s">
        <v>3861</v>
      </c>
      <c r="AN2590" s="55" t="s">
        <v>1644</v>
      </c>
      <c r="AO2590" t="s">
        <v>3842</v>
      </c>
    </row>
    <row r="2591" spans="1:41" x14ac:dyDescent="0.25">
      <c r="A2591" s="56">
        <v>45838</v>
      </c>
      <c r="B2591" s="92" t="s">
        <v>3472</v>
      </c>
      <c r="C2591" s="55" t="s">
        <v>4360</v>
      </c>
      <c r="D2591" s="55" t="s">
        <v>3859</v>
      </c>
      <c r="E2591" s="55" t="s">
        <v>89</v>
      </c>
      <c r="F2591" s="55">
        <v>50900010</v>
      </c>
      <c r="G2591" s="55" t="s">
        <v>490</v>
      </c>
      <c r="H2591" s="55" t="s">
        <v>89</v>
      </c>
      <c r="I2591" s="57">
        <v>13669.52</v>
      </c>
      <c r="J2591" s="57">
        <v>13669.52</v>
      </c>
      <c r="K2591" s="55" t="s">
        <v>4354</v>
      </c>
      <c r="L2591" s="55" t="s">
        <v>1644</v>
      </c>
      <c r="M2591" s="55" t="s">
        <v>4360</v>
      </c>
      <c r="N2591" s="56">
        <v>45838</v>
      </c>
      <c r="O2591" s="55" t="s">
        <v>1644</v>
      </c>
      <c r="P2591" s="55" t="s">
        <v>329</v>
      </c>
      <c r="Q2591" s="55" t="s">
        <v>330</v>
      </c>
      <c r="R2591" s="55" t="s">
        <v>1644</v>
      </c>
      <c r="S2591" s="55" t="s">
        <v>1644</v>
      </c>
      <c r="T2591" s="55" t="s">
        <v>1644</v>
      </c>
      <c r="U2591" s="55" t="s">
        <v>4267</v>
      </c>
      <c r="V2591" s="55" t="s">
        <v>1881</v>
      </c>
      <c r="W2591" s="55" t="s">
        <v>1644</v>
      </c>
      <c r="X2591" s="56"/>
      <c r="Y2591" s="55" t="s">
        <v>1644</v>
      </c>
      <c r="Z2591" s="56"/>
      <c r="AA2591" s="55" t="s">
        <v>1644</v>
      </c>
      <c r="AB2591" s="59">
        <v>231175553</v>
      </c>
      <c r="AC2591" s="55" t="s">
        <v>1554</v>
      </c>
      <c r="AD2591" s="55" t="s">
        <v>1644</v>
      </c>
      <c r="AE2591" s="58">
        <v>0</v>
      </c>
      <c r="AF2591" s="55" t="s">
        <v>1644</v>
      </c>
      <c r="AG2591" s="55" t="s">
        <v>1644</v>
      </c>
      <c r="AH2591" s="55" t="s">
        <v>1644</v>
      </c>
      <c r="AI2591" s="55" t="s">
        <v>1644</v>
      </c>
      <c r="AJ2591" s="55" t="s">
        <v>1644</v>
      </c>
      <c r="AK2591" s="55" t="s">
        <v>1644</v>
      </c>
      <c r="AL2591" s="55" t="s">
        <v>1644</v>
      </c>
      <c r="AM2591" s="55" t="s">
        <v>3861</v>
      </c>
      <c r="AN2591" s="55" t="s">
        <v>1644</v>
      </c>
      <c r="AO2591" t="s">
        <v>3842</v>
      </c>
    </row>
    <row r="2592" spans="1:41" x14ac:dyDescent="0.25">
      <c r="A2592" s="56">
        <v>45838</v>
      </c>
      <c r="B2592" s="92" t="s">
        <v>3472</v>
      </c>
      <c r="C2592" s="55" t="s">
        <v>4360</v>
      </c>
      <c r="D2592" s="55" t="s">
        <v>3859</v>
      </c>
      <c r="E2592" s="55" t="s">
        <v>89</v>
      </c>
      <c r="F2592" s="55">
        <v>50900010</v>
      </c>
      <c r="G2592" s="55" t="s">
        <v>490</v>
      </c>
      <c r="H2592" s="55" t="s">
        <v>89</v>
      </c>
      <c r="I2592" s="57">
        <v>95.49</v>
      </c>
      <c r="J2592" s="57">
        <v>95.49</v>
      </c>
      <c r="K2592" s="55" t="s">
        <v>4354</v>
      </c>
      <c r="L2592" s="55" t="s">
        <v>1644</v>
      </c>
      <c r="M2592" s="55" t="s">
        <v>4360</v>
      </c>
      <c r="N2592" s="56">
        <v>45838</v>
      </c>
      <c r="O2592" s="55" t="s">
        <v>1644</v>
      </c>
      <c r="P2592" s="55" t="s">
        <v>329</v>
      </c>
      <c r="Q2592" s="55" t="s">
        <v>330</v>
      </c>
      <c r="R2592" s="55" t="s">
        <v>1644</v>
      </c>
      <c r="S2592" s="55" t="s">
        <v>1644</v>
      </c>
      <c r="T2592" s="55" t="s">
        <v>1644</v>
      </c>
      <c r="U2592" s="55" t="s">
        <v>4267</v>
      </c>
      <c r="V2592" s="55" t="s">
        <v>1718</v>
      </c>
      <c r="W2592" s="55" t="s">
        <v>1644</v>
      </c>
      <c r="X2592" s="56"/>
      <c r="Y2592" s="55" t="s">
        <v>1644</v>
      </c>
      <c r="Z2592" s="56"/>
      <c r="AA2592" s="55" t="s">
        <v>1644</v>
      </c>
      <c r="AB2592" s="59">
        <v>1503154</v>
      </c>
      <c r="AC2592" s="55" t="s">
        <v>1554</v>
      </c>
      <c r="AD2592" s="55" t="s">
        <v>1644</v>
      </c>
      <c r="AE2592" s="58">
        <v>0</v>
      </c>
      <c r="AF2592" s="55" t="s">
        <v>1644</v>
      </c>
      <c r="AG2592" s="55" t="s">
        <v>1644</v>
      </c>
      <c r="AH2592" s="55" t="s">
        <v>1644</v>
      </c>
      <c r="AI2592" s="55" t="s">
        <v>1644</v>
      </c>
      <c r="AJ2592" s="55" t="s">
        <v>1644</v>
      </c>
      <c r="AK2592" s="55" t="s">
        <v>1644</v>
      </c>
      <c r="AL2592" s="55" t="s">
        <v>1644</v>
      </c>
      <c r="AM2592" s="55" t="s">
        <v>3861</v>
      </c>
      <c r="AN2592" s="55" t="s">
        <v>1644</v>
      </c>
      <c r="AO2592" t="s">
        <v>3842</v>
      </c>
    </row>
    <row r="2593" spans="1:41" x14ac:dyDescent="0.25">
      <c r="A2593" s="56">
        <v>45838</v>
      </c>
      <c r="B2593" s="92" t="s">
        <v>3472</v>
      </c>
      <c r="C2593" s="55" t="s">
        <v>4360</v>
      </c>
      <c r="D2593" s="55" t="s">
        <v>3859</v>
      </c>
      <c r="E2593" s="55" t="s">
        <v>89</v>
      </c>
      <c r="F2593" s="55">
        <v>50900000</v>
      </c>
      <c r="G2593" s="55" t="s">
        <v>488</v>
      </c>
      <c r="H2593" s="55" t="s">
        <v>89</v>
      </c>
      <c r="I2593" s="57">
        <v>6.31</v>
      </c>
      <c r="J2593" s="57">
        <v>6.31</v>
      </c>
      <c r="K2593" s="55" t="s">
        <v>4354</v>
      </c>
      <c r="L2593" s="55" t="s">
        <v>1644</v>
      </c>
      <c r="M2593" s="55" t="s">
        <v>4360</v>
      </c>
      <c r="N2593" s="56">
        <v>45838</v>
      </c>
      <c r="O2593" s="55" t="s">
        <v>1644</v>
      </c>
      <c r="P2593" s="55" t="s">
        <v>329</v>
      </c>
      <c r="Q2593" s="55" t="s">
        <v>330</v>
      </c>
      <c r="R2593" s="55" t="s">
        <v>1644</v>
      </c>
      <c r="S2593" s="55" t="s">
        <v>1644</v>
      </c>
      <c r="T2593" s="55" t="s">
        <v>1644</v>
      </c>
      <c r="U2593" s="55" t="s">
        <v>4261</v>
      </c>
      <c r="V2593" s="55" t="s">
        <v>2159</v>
      </c>
      <c r="W2593" s="55" t="s">
        <v>1644</v>
      </c>
      <c r="X2593" s="56"/>
      <c r="Y2593" s="55" t="s">
        <v>1644</v>
      </c>
      <c r="Z2593" s="56"/>
      <c r="AA2593" s="55" t="s">
        <v>1644</v>
      </c>
      <c r="AB2593" s="59">
        <v>102557</v>
      </c>
      <c r="AC2593" s="55" t="s">
        <v>1554</v>
      </c>
      <c r="AD2593" s="55" t="s">
        <v>1644</v>
      </c>
      <c r="AE2593" s="58">
        <v>0</v>
      </c>
      <c r="AF2593" s="55" t="s">
        <v>1644</v>
      </c>
      <c r="AG2593" s="55" t="s">
        <v>1644</v>
      </c>
      <c r="AH2593" s="55" t="s">
        <v>1644</v>
      </c>
      <c r="AI2593" s="55" t="s">
        <v>1644</v>
      </c>
      <c r="AJ2593" s="55" t="s">
        <v>1644</v>
      </c>
      <c r="AK2593" s="55" t="s">
        <v>1644</v>
      </c>
      <c r="AL2593" s="55" t="s">
        <v>1644</v>
      </c>
      <c r="AM2593" s="55" t="s">
        <v>3861</v>
      </c>
      <c r="AN2593" s="55" t="s">
        <v>1644</v>
      </c>
      <c r="AO2593" t="s">
        <v>3842</v>
      </c>
    </row>
    <row r="2594" spans="1:41" x14ac:dyDescent="0.25">
      <c r="A2594" s="56">
        <v>45838</v>
      </c>
      <c r="B2594" s="92" t="s">
        <v>3472</v>
      </c>
      <c r="C2594" s="55" t="s">
        <v>4360</v>
      </c>
      <c r="D2594" s="55" t="s">
        <v>3859</v>
      </c>
      <c r="E2594" s="55" t="s">
        <v>89</v>
      </c>
      <c r="F2594" s="55">
        <v>50900010</v>
      </c>
      <c r="G2594" s="55" t="s">
        <v>490</v>
      </c>
      <c r="H2594" s="55" t="s">
        <v>89</v>
      </c>
      <c r="I2594" s="57">
        <v>1.43</v>
      </c>
      <c r="J2594" s="57">
        <v>1.43</v>
      </c>
      <c r="K2594" s="55" t="s">
        <v>4354</v>
      </c>
      <c r="L2594" s="55" t="s">
        <v>1644</v>
      </c>
      <c r="M2594" s="55" t="s">
        <v>4360</v>
      </c>
      <c r="N2594" s="56">
        <v>45838</v>
      </c>
      <c r="O2594" s="55" t="s">
        <v>1644</v>
      </c>
      <c r="P2594" s="55" t="s">
        <v>329</v>
      </c>
      <c r="Q2594" s="55" t="s">
        <v>330</v>
      </c>
      <c r="R2594" s="55" t="s">
        <v>1644</v>
      </c>
      <c r="S2594" s="55" t="s">
        <v>1644</v>
      </c>
      <c r="T2594" s="55" t="s">
        <v>1644</v>
      </c>
      <c r="U2594" s="55" t="s">
        <v>4263</v>
      </c>
      <c r="V2594" s="55" t="s">
        <v>1718</v>
      </c>
      <c r="W2594" s="55" t="s">
        <v>1644</v>
      </c>
      <c r="X2594" s="56"/>
      <c r="Y2594" s="55" t="s">
        <v>1644</v>
      </c>
      <c r="Z2594" s="56"/>
      <c r="AA2594" s="55" t="s">
        <v>1644</v>
      </c>
      <c r="AB2594" s="59">
        <v>26856</v>
      </c>
      <c r="AC2594" s="55" t="s">
        <v>1554</v>
      </c>
      <c r="AD2594" s="55" t="s">
        <v>1644</v>
      </c>
      <c r="AE2594" s="58">
        <v>0</v>
      </c>
      <c r="AF2594" s="55" t="s">
        <v>1644</v>
      </c>
      <c r="AG2594" s="55" t="s">
        <v>1644</v>
      </c>
      <c r="AH2594" s="55" t="s">
        <v>1644</v>
      </c>
      <c r="AI2594" s="55" t="s">
        <v>1644</v>
      </c>
      <c r="AJ2594" s="55" t="s">
        <v>1644</v>
      </c>
      <c r="AK2594" s="55" t="s">
        <v>1644</v>
      </c>
      <c r="AL2594" s="55" t="s">
        <v>1644</v>
      </c>
      <c r="AM2594" s="55" t="s">
        <v>3861</v>
      </c>
      <c r="AN2594" s="55" t="s">
        <v>1644</v>
      </c>
      <c r="AO2594" t="s">
        <v>3842</v>
      </c>
    </row>
    <row r="2595" spans="1:41" x14ac:dyDescent="0.25">
      <c r="A2595" s="56">
        <v>45838</v>
      </c>
      <c r="B2595" s="92" t="s">
        <v>3472</v>
      </c>
      <c r="C2595" s="55" t="s">
        <v>4360</v>
      </c>
      <c r="D2595" s="55" t="s">
        <v>3859</v>
      </c>
      <c r="E2595" s="55" t="s">
        <v>89</v>
      </c>
      <c r="F2595" s="55">
        <v>50900000</v>
      </c>
      <c r="G2595" s="55" t="s">
        <v>488</v>
      </c>
      <c r="H2595" s="55" t="s">
        <v>89</v>
      </c>
      <c r="I2595" s="57">
        <v>9.36</v>
      </c>
      <c r="J2595" s="57">
        <v>9.36</v>
      </c>
      <c r="K2595" s="55" t="s">
        <v>4354</v>
      </c>
      <c r="L2595" s="55" t="s">
        <v>1644</v>
      </c>
      <c r="M2595" s="55" t="s">
        <v>4360</v>
      </c>
      <c r="N2595" s="56">
        <v>45838</v>
      </c>
      <c r="O2595" s="55" t="s">
        <v>1644</v>
      </c>
      <c r="P2595" s="55" t="s">
        <v>4042</v>
      </c>
      <c r="Q2595" s="55" t="s">
        <v>4043</v>
      </c>
      <c r="R2595" s="55" t="s">
        <v>1644</v>
      </c>
      <c r="S2595" s="55" t="s">
        <v>1644</v>
      </c>
      <c r="T2595" s="55" t="s">
        <v>1644</v>
      </c>
      <c r="U2595" s="55" t="s">
        <v>4262</v>
      </c>
      <c r="V2595" s="55" t="s">
        <v>1718</v>
      </c>
      <c r="W2595" s="55" t="s">
        <v>1644</v>
      </c>
      <c r="X2595" s="56"/>
      <c r="Y2595" s="55" t="s">
        <v>1644</v>
      </c>
      <c r="Z2595" s="56"/>
      <c r="AA2595" s="55" t="s">
        <v>1644</v>
      </c>
      <c r="AB2595" s="59">
        <v>147071</v>
      </c>
      <c r="AC2595" s="55" t="s">
        <v>1554</v>
      </c>
      <c r="AD2595" s="55" t="s">
        <v>1644</v>
      </c>
      <c r="AE2595" s="58">
        <v>0</v>
      </c>
      <c r="AF2595" s="55" t="s">
        <v>1644</v>
      </c>
      <c r="AG2595" s="55" t="s">
        <v>1644</v>
      </c>
      <c r="AH2595" s="55" t="s">
        <v>1644</v>
      </c>
      <c r="AI2595" s="55" t="s">
        <v>1644</v>
      </c>
      <c r="AJ2595" s="55" t="s">
        <v>1644</v>
      </c>
      <c r="AK2595" s="55" t="s">
        <v>1644</v>
      </c>
      <c r="AL2595" s="55" t="s">
        <v>1644</v>
      </c>
      <c r="AM2595" s="55" t="s">
        <v>3861</v>
      </c>
      <c r="AN2595" s="55" t="s">
        <v>1644</v>
      </c>
      <c r="AO2595" t="s">
        <v>4371</v>
      </c>
    </row>
    <row r="2596" spans="1:41" x14ac:dyDescent="0.25">
      <c r="A2596" s="56">
        <v>45838</v>
      </c>
      <c r="B2596" s="92" t="s">
        <v>3472</v>
      </c>
      <c r="C2596" s="55" t="s">
        <v>4360</v>
      </c>
      <c r="D2596" s="55" t="s">
        <v>3859</v>
      </c>
      <c r="E2596" s="55" t="s">
        <v>89</v>
      </c>
      <c r="F2596" s="55">
        <v>50900000</v>
      </c>
      <c r="G2596" s="55" t="s">
        <v>488</v>
      </c>
      <c r="H2596" s="55" t="s">
        <v>89</v>
      </c>
      <c r="I2596" s="57">
        <v>0.01</v>
      </c>
      <c r="J2596" s="57">
        <v>0.01</v>
      </c>
      <c r="K2596" s="55" t="s">
        <v>4354</v>
      </c>
      <c r="L2596" s="55" t="s">
        <v>1644</v>
      </c>
      <c r="M2596" s="55" t="s">
        <v>4360</v>
      </c>
      <c r="N2596" s="56">
        <v>45838</v>
      </c>
      <c r="O2596" s="55" t="s">
        <v>1644</v>
      </c>
      <c r="P2596" s="55" t="s">
        <v>329</v>
      </c>
      <c r="Q2596" s="55" t="s">
        <v>330</v>
      </c>
      <c r="R2596" s="55" t="s">
        <v>1644</v>
      </c>
      <c r="S2596" s="55" t="s">
        <v>1644</v>
      </c>
      <c r="T2596" s="55" t="s">
        <v>1644</v>
      </c>
      <c r="U2596" s="55" t="s">
        <v>4256</v>
      </c>
      <c r="V2596" s="55" t="s">
        <v>1718</v>
      </c>
      <c r="W2596" s="55" t="s">
        <v>1644</v>
      </c>
      <c r="X2596" s="56"/>
      <c r="Y2596" s="55" t="s">
        <v>1644</v>
      </c>
      <c r="Z2596" s="56"/>
      <c r="AA2596" s="55" t="s">
        <v>1644</v>
      </c>
      <c r="AB2596" s="59">
        <v>213</v>
      </c>
      <c r="AC2596" s="55" t="s">
        <v>1554</v>
      </c>
      <c r="AD2596" s="55" t="s">
        <v>1644</v>
      </c>
      <c r="AE2596" s="58">
        <v>0</v>
      </c>
      <c r="AF2596" s="55" t="s">
        <v>1644</v>
      </c>
      <c r="AG2596" s="55" t="s">
        <v>1644</v>
      </c>
      <c r="AH2596" s="55" t="s">
        <v>1644</v>
      </c>
      <c r="AI2596" s="55" t="s">
        <v>1644</v>
      </c>
      <c r="AJ2596" s="55" t="s">
        <v>1644</v>
      </c>
      <c r="AK2596" s="55" t="s">
        <v>1644</v>
      </c>
      <c r="AL2596" s="55" t="s">
        <v>1644</v>
      </c>
      <c r="AM2596" s="55" t="s">
        <v>3861</v>
      </c>
      <c r="AN2596" s="55" t="s">
        <v>1644</v>
      </c>
      <c r="AO2596" t="s">
        <v>3842</v>
      </c>
    </row>
    <row r="2597" spans="1:41" x14ac:dyDescent="0.25">
      <c r="A2597" s="56">
        <v>45838</v>
      </c>
      <c r="B2597" s="92" t="s">
        <v>3472</v>
      </c>
      <c r="C2597" s="55" t="s">
        <v>4360</v>
      </c>
      <c r="D2597" s="55" t="s">
        <v>3859</v>
      </c>
      <c r="E2597" s="55" t="s">
        <v>89</v>
      </c>
      <c r="F2597" s="55">
        <v>50900000</v>
      </c>
      <c r="G2597" s="55" t="s">
        <v>488</v>
      </c>
      <c r="H2597" s="55" t="s">
        <v>89</v>
      </c>
      <c r="I2597" s="57">
        <v>13.79</v>
      </c>
      <c r="J2597" s="57">
        <v>13.79</v>
      </c>
      <c r="K2597" s="55" t="s">
        <v>4354</v>
      </c>
      <c r="L2597" s="55" t="s">
        <v>1644</v>
      </c>
      <c r="M2597" s="55" t="s">
        <v>4360</v>
      </c>
      <c r="N2597" s="56">
        <v>45838</v>
      </c>
      <c r="O2597" s="55" t="s">
        <v>1644</v>
      </c>
      <c r="P2597" s="55" t="s">
        <v>329</v>
      </c>
      <c r="Q2597" s="55" t="s">
        <v>330</v>
      </c>
      <c r="R2597" s="55" t="s">
        <v>1644</v>
      </c>
      <c r="S2597" s="55" t="s">
        <v>1644</v>
      </c>
      <c r="T2597" s="55" t="s">
        <v>1644</v>
      </c>
      <c r="U2597" s="55" t="s">
        <v>4258</v>
      </c>
      <c r="V2597" s="55" t="s">
        <v>1881</v>
      </c>
      <c r="W2597" s="55" t="s">
        <v>1644</v>
      </c>
      <c r="X2597" s="56"/>
      <c r="Y2597" s="55" t="s">
        <v>1644</v>
      </c>
      <c r="Z2597" s="56"/>
      <c r="AA2597" s="55" t="s">
        <v>1644</v>
      </c>
      <c r="AB2597" s="59">
        <v>215095</v>
      </c>
      <c r="AC2597" s="55" t="s">
        <v>1554</v>
      </c>
      <c r="AD2597" s="55" t="s">
        <v>1644</v>
      </c>
      <c r="AE2597" s="58">
        <v>0</v>
      </c>
      <c r="AF2597" s="55" t="s">
        <v>1644</v>
      </c>
      <c r="AG2597" s="55" t="s">
        <v>1644</v>
      </c>
      <c r="AH2597" s="55" t="s">
        <v>1644</v>
      </c>
      <c r="AI2597" s="55" t="s">
        <v>1644</v>
      </c>
      <c r="AJ2597" s="55" t="s">
        <v>1644</v>
      </c>
      <c r="AK2597" s="55" t="s">
        <v>1644</v>
      </c>
      <c r="AL2597" s="55" t="s">
        <v>1644</v>
      </c>
      <c r="AM2597" s="55" t="s">
        <v>3861</v>
      </c>
      <c r="AN2597" s="55" t="s">
        <v>1644</v>
      </c>
      <c r="AO2597" t="s">
        <v>3842</v>
      </c>
    </row>
    <row r="2598" spans="1:41" x14ac:dyDescent="0.25">
      <c r="A2598" s="56">
        <v>45838</v>
      </c>
      <c r="B2598" s="92" t="s">
        <v>3472</v>
      </c>
      <c r="C2598" s="55" t="s">
        <v>4360</v>
      </c>
      <c r="D2598" s="55" t="s">
        <v>3859</v>
      </c>
      <c r="E2598" s="55" t="s">
        <v>89</v>
      </c>
      <c r="F2598" s="55">
        <v>50900000</v>
      </c>
      <c r="G2598" s="55" t="s">
        <v>488</v>
      </c>
      <c r="H2598" s="55" t="s">
        <v>89</v>
      </c>
      <c r="I2598" s="57">
        <v>9.25</v>
      </c>
      <c r="J2598" s="57">
        <v>9.25</v>
      </c>
      <c r="K2598" s="55" t="s">
        <v>4354</v>
      </c>
      <c r="L2598" s="55" t="s">
        <v>1644</v>
      </c>
      <c r="M2598" s="55" t="s">
        <v>4360</v>
      </c>
      <c r="N2598" s="56">
        <v>45838</v>
      </c>
      <c r="O2598" s="55" t="s">
        <v>1644</v>
      </c>
      <c r="P2598" s="55" t="s">
        <v>329</v>
      </c>
      <c r="Q2598" s="55" t="s">
        <v>330</v>
      </c>
      <c r="R2598" s="55" t="s">
        <v>1644</v>
      </c>
      <c r="S2598" s="55" t="s">
        <v>1644</v>
      </c>
      <c r="T2598" s="55" t="s">
        <v>1644</v>
      </c>
      <c r="U2598" s="55" t="s">
        <v>4253</v>
      </c>
      <c r="V2598" s="55" t="s">
        <v>1718</v>
      </c>
      <c r="W2598" s="55" t="s">
        <v>1644</v>
      </c>
      <c r="X2598" s="56"/>
      <c r="Y2598" s="55" t="s">
        <v>1644</v>
      </c>
      <c r="Z2598" s="56"/>
      <c r="AA2598" s="55" t="s">
        <v>1644</v>
      </c>
      <c r="AB2598" s="59">
        <v>145353</v>
      </c>
      <c r="AC2598" s="55" t="s">
        <v>1554</v>
      </c>
      <c r="AD2598" s="55" t="s">
        <v>1644</v>
      </c>
      <c r="AE2598" s="58">
        <v>0</v>
      </c>
      <c r="AF2598" s="55" t="s">
        <v>1644</v>
      </c>
      <c r="AG2598" s="55" t="s">
        <v>1644</v>
      </c>
      <c r="AH2598" s="55" t="s">
        <v>1644</v>
      </c>
      <c r="AI2598" s="55" t="s">
        <v>1644</v>
      </c>
      <c r="AJ2598" s="55" t="s">
        <v>1644</v>
      </c>
      <c r="AK2598" s="55" t="s">
        <v>1644</v>
      </c>
      <c r="AL2598" s="55" t="s">
        <v>1644</v>
      </c>
      <c r="AM2598" s="55" t="s">
        <v>3861</v>
      </c>
      <c r="AN2598" s="55" t="s">
        <v>1644</v>
      </c>
      <c r="AO2598" t="s">
        <v>3842</v>
      </c>
    </row>
    <row r="2599" spans="1:41" x14ac:dyDescent="0.25">
      <c r="A2599" s="56">
        <v>45838</v>
      </c>
      <c r="B2599" s="92" t="s">
        <v>3472</v>
      </c>
      <c r="C2599" s="55" t="s">
        <v>4360</v>
      </c>
      <c r="D2599" s="55" t="s">
        <v>3859</v>
      </c>
      <c r="E2599" s="55" t="s">
        <v>89</v>
      </c>
      <c r="F2599" s="55">
        <v>50900000</v>
      </c>
      <c r="G2599" s="55" t="s">
        <v>488</v>
      </c>
      <c r="H2599" s="55" t="s">
        <v>89</v>
      </c>
      <c r="I2599" s="57">
        <v>13.79</v>
      </c>
      <c r="J2599" s="57">
        <v>13.79</v>
      </c>
      <c r="K2599" s="55" t="s">
        <v>4354</v>
      </c>
      <c r="L2599" s="55" t="s">
        <v>1644</v>
      </c>
      <c r="M2599" s="55" t="s">
        <v>4360</v>
      </c>
      <c r="N2599" s="56">
        <v>45838</v>
      </c>
      <c r="O2599" s="55" t="s">
        <v>1644</v>
      </c>
      <c r="P2599" s="55" t="s">
        <v>329</v>
      </c>
      <c r="Q2599" s="55" t="s">
        <v>330</v>
      </c>
      <c r="R2599" s="55" t="s">
        <v>1644</v>
      </c>
      <c r="S2599" s="55" t="s">
        <v>1644</v>
      </c>
      <c r="T2599" s="55" t="s">
        <v>1644</v>
      </c>
      <c r="U2599" s="55" t="s">
        <v>4256</v>
      </c>
      <c r="V2599" s="55" t="s">
        <v>1881</v>
      </c>
      <c r="W2599" s="55" t="s">
        <v>1644</v>
      </c>
      <c r="X2599" s="56"/>
      <c r="Y2599" s="55" t="s">
        <v>1644</v>
      </c>
      <c r="Z2599" s="56"/>
      <c r="AA2599" s="55" t="s">
        <v>1644</v>
      </c>
      <c r="AB2599" s="59">
        <v>215095</v>
      </c>
      <c r="AC2599" s="55" t="s">
        <v>1554</v>
      </c>
      <c r="AD2599" s="55" t="s">
        <v>1644</v>
      </c>
      <c r="AE2599" s="58">
        <v>0</v>
      </c>
      <c r="AF2599" s="55" t="s">
        <v>1644</v>
      </c>
      <c r="AG2599" s="55" t="s">
        <v>1644</v>
      </c>
      <c r="AH2599" s="55" t="s">
        <v>1644</v>
      </c>
      <c r="AI2599" s="55" t="s">
        <v>1644</v>
      </c>
      <c r="AJ2599" s="55" t="s">
        <v>1644</v>
      </c>
      <c r="AK2599" s="55" t="s">
        <v>1644</v>
      </c>
      <c r="AL2599" s="55" t="s">
        <v>1644</v>
      </c>
      <c r="AM2599" s="55" t="s">
        <v>3861</v>
      </c>
      <c r="AN2599" s="55" t="s">
        <v>1644</v>
      </c>
      <c r="AO2599" t="s">
        <v>3842</v>
      </c>
    </row>
    <row r="2600" spans="1:41" x14ac:dyDescent="0.25">
      <c r="A2600" s="56">
        <v>45838</v>
      </c>
      <c r="B2600" s="92" t="s">
        <v>3472</v>
      </c>
      <c r="C2600" s="55" t="s">
        <v>4360</v>
      </c>
      <c r="D2600" s="55" t="s">
        <v>3859</v>
      </c>
      <c r="E2600" s="55" t="s">
        <v>89</v>
      </c>
      <c r="F2600" s="55">
        <v>50900010</v>
      </c>
      <c r="G2600" s="55" t="s">
        <v>490</v>
      </c>
      <c r="H2600" s="55" t="s">
        <v>89</v>
      </c>
      <c r="I2600" s="57">
        <v>22.2</v>
      </c>
      <c r="J2600" s="57">
        <v>22.2</v>
      </c>
      <c r="K2600" s="55" t="s">
        <v>4354</v>
      </c>
      <c r="L2600" s="55" t="s">
        <v>1644</v>
      </c>
      <c r="M2600" s="55" t="s">
        <v>4360</v>
      </c>
      <c r="N2600" s="56">
        <v>45838</v>
      </c>
      <c r="O2600" s="55" t="s">
        <v>1644</v>
      </c>
      <c r="P2600" s="55" t="s">
        <v>329</v>
      </c>
      <c r="Q2600" s="55" t="s">
        <v>330</v>
      </c>
      <c r="R2600" s="55" t="s">
        <v>1644</v>
      </c>
      <c r="S2600" s="55" t="s">
        <v>1644</v>
      </c>
      <c r="T2600" s="55" t="s">
        <v>1644</v>
      </c>
      <c r="U2600" s="55" t="s">
        <v>4267</v>
      </c>
      <c r="V2600" s="55" t="s">
        <v>2159</v>
      </c>
      <c r="W2600" s="55" t="s">
        <v>1644</v>
      </c>
      <c r="X2600" s="56"/>
      <c r="Y2600" s="55" t="s">
        <v>1644</v>
      </c>
      <c r="Z2600" s="56"/>
      <c r="AA2600" s="55" t="s">
        <v>1644</v>
      </c>
      <c r="AB2600" s="59">
        <v>349818</v>
      </c>
      <c r="AC2600" s="55" t="s">
        <v>1554</v>
      </c>
      <c r="AD2600" s="55" t="s">
        <v>1644</v>
      </c>
      <c r="AE2600" s="58">
        <v>0</v>
      </c>
      <c r="AF2600" s="55" t="s">
        <v>1644</v>
      </c>
      <c r="AG2600" s="55" t="s">
        <v>1644</v>
      </c>
      <c r="AH2600" s="55" t="s">
        <v>1644</v>
      </c>
      <c r="AI2600" s="55" t="s">
        <v>1644</v>
      </c>
      <c r="AJ2600" s="55" t="s">
        <v>1644</v>
      </c>
      <c r="AK2600" s="55" t="s">
        <v>1644</v>
      </c>
      <c r="AL2600" s="55" t="s">
        <v>1644</v>
      </c>
      <c r="AM2600" s="55" t="s">
        <v>3861</v>
      </c>
      <c r="AN2600" s="55" t="s">
        <v>1644</v>
      </c>
      <c r="AO2600" t="s">
        <v>3842</v>
      </c>
    </row>
    <row r="2601" spans="1:41" x14ac:dyDescent="0.25">
      <c r="A2601" s="56">
        <v>45838</v>
      </c>
      <c r="B2601" s="92" t="s">
        <v>3472</v>
      </c>
      <c r="C2601" s="55" t="s">
        <v>4360</v>
      </c>
      <c r="D2601" s="55" t="s">
        <v>3859</v>
      </c>
      <c r="E2601" s="55" t="s">
        <v>89</v>
      </c>
      <c r="F2601" s="55">
        <v>50900000</v>
      </c>
      <c r="G2601" s="55" t="s">
        <v>488</v>
      </c>
      <c r="H2601" s="55" t="s">
        <v>89</v>
      </c>
      <c r="I2601" s="57">
        <v>33.82</v>
      </c>
      <c r="J2601" s="57">
        <v>33.82</v>
      </c>
      <c r="K2601" s="55" t="s">
        <v>4354</v>
      </c>
      <c r="L2601" s="55" t="s">
        <v>1644</v>
      </c>
      <c r="M2601" s="55" t="s">
        <v>4360</v>
      </c>
      <c r="N2601" s="56">
        <v>45838</v>
      </c>
      <c r="O2601" s="55" t="s">
        <v>1644</v>
      </c>
      <c r="P2601" s="55" t="s">
        <v>329</v>
      </c>
      <c r="Q2601" s="55" t="s">
        <v>330</v>
      </c>
      <c r="R2601" s="55" t="s">
        <v>1644</v>
      </c>
      <c r="S2601" s="55" t="s">
        <v>1644</v>
      </c>
      <c r="T2601" s="55" t="s">
        <v>1644</v>
      </c>
      <c r="U2601" s="55" t="s">
        <v>4259</v>
      </c>
      <c r="V2601" s="55" t="s">
        <v>1881</v>
      </c>
      <c r="W2601" s="55" t="s">
        <v>1644</v>
      </c>
      <c r="X2601" s="56"/>
      <c r="Y2601" s="55" t="s">
        <v>1644</v>
      </c>
      <c r="Z2601" s="56"/>
      <c r="AA2601" s="55" t="s">
        <v>1644</v>
      </c>
      <c r="AB2601" s="59">
        <v>525836</v>
      </c>
      <c r="AC2601" s="55" t="s">
        <v>1554</v>
      </c>
      <c r="AD2601" s="55" t="s">
        <v>1644</v>
      </c>
      <c r="AE2601" s="58">
        <v>0</v>
      </c>
      <c r="AF2601" s="55" t="s">
        <v>1644</v>
      </c>
      <c r="AG2601" s="55" t="s">
        <v>1644</v>
      </c>
      <c r="AH2601" s="55" t="s">
        <v>1644</v>
      </c>
      <c r="AI2601" s="55" t="s">
        <v>1644</v>
      </c>
      <c r="AJ2601" s="55" t="s">
        <v>1644</v>
      </c>
      <c r="AK2601" s="55" t="s">
        <v>1644</v>
      </c>
      <c r="AL2601" s="55" t="s">
        <v>1644</v>
      </c>
      <c r="AM2601" s="55" t="s">
        <v>3861</v>
      </c>
      <c r="AN2601" s="55" t="s">
        <v>1644</v>
      </c>
      <c r="AO2601" t="s">
        <v>3842</v>
      </c>
    </row>
    <row r="2602" spans="1:41" x14ac:dyDescent="0.25">
      <c r="A2602" s="56">
        <v>45838</v>
      </c>
      <c r="B2602" s="92" t="s">
        <v>3472</v>
      </c>
      <c r="C2602" s="55" t="s">
        <v>4360</v>
      </c>
      <c r="D2602" s="55" t="s">
        <v>3859</v>
      </c>
      <c r="E2602" s="55" t="s">
        <v>89</v>
      </c>
      <c r="F2602" s="55">
        <v>50900010</v>
      </c>
      <c r="G2602" s="55" t="s">
        <v>490</v>
      </c>
      <c r="H2602" s="55" t="s">
        <v>89</v>
      </c>
      <c r="I2602" s="57">
        <v>1.87</v>
      </c>
      <c r="J2602" s="57">
        <v>1.87</v>
      </c>
      <c r="K2602" s="55" t="s">
        <v>4354</v>
      </c>
      <c r="L2602" s="55" t="s">
        <v>1644</v>
      </c>
      <c r="M2602" s="55" t="s">
        <v>4360</v>
      </c>
      <c r="N2602" s="56">
        <v>45838</v>
      </c>
      <c r="O2602" s="55" t="s">
        <v>1644</v>
      </c>
      <c r="P2602" s="55" t="s">
        <v>329</v>
      </c>
      <c r="Q2602" s="55" t="s">
        <v>330</v>
      </c>
      <c r="R2602" s="55" t="s">
        <v>1644</v>
      </c>
      <c r="S2602" s="55" t="s">
        <v>1644</v>
      </c>
      <c r="T2602" s="55" t="s">
        <v>1644</v>
      </c>
      <c r="U2602" s="55" t="s">
        <v>4266</v>
      </c>
      <c r="V2602" s="55" t="s">
        <v>1718</v>
      </c>
      <c r="W2602" s="55" t="s">
        <v>1644</v>
      </c>
      <c r="X2602" s="56"/>
      <c r="Y2602" s="55" t="s">
        <v>1644</v>
      </c>
      <c r="Z2602" s="56"/>
      <c r="AA2602" s="55" t="s">
        <v>1644</v>
      </c>
      <c r="AB2602" s="59">
        <v>35137</v>
      </c>
      <c r="AC2602" s="55" t="s">
        <v>1554</v>
      </c>
      <c r="AD2602" s="55" t="s">
        <v>1644</v>
      </c>
      <c r="AE2602" s="58">
        <v>0</v>
      </c>
      <c r="AF2602" s="55" t="s">
        <v>1644</v>
      </c>
      <c r="AG2602" s="55" t="s">
        <v>1644</v>
      </c>
      <c r="AH2602" s="55" t="s">
        <v>1644</v>
      </c>
      <c r="AI2602" s="55" t="s">
        <v>1644</v>
      </c>
      <c r="AJ2602" s="55" t="s">
        <v>1644</v>
      </c>
      <c r="AK2602" s="55" t="s">
        <v>1644</v>
      </c>
      <c r="AL2602" s="55" t="s">
        <v>1644</v>
      </c>
      <c r="AM2602" s="55" t="s">
        <v>3861</v>
      </c>
      <c r="AN2602" s="55" t="s">
        <v>1644</v>
      </c>
      <c r="AO2602" t="s">
        <v>3842</v>
      </c>
    </row>
    <row r="2603" spans="1:41" x14ac:dyDescent="0.25">
      <c r="A2603" s="56">
        <v>45838</v>
      </c>
      <c r="B2603" s="92" t="s">
        <v>3472</v>
      </c>
      <c r="C2603" s="55" t="s">
        <v>4360</v>
      </c>
      <c r="D2603" s="55" t="s">
        <v>3859</v>
      </c>
      <c r="E2603" s="55" t="s">
        <v>89</v>
      </c>
      <c r="F2603" s="55">
        <v>50900010</v>
      </c>
      <c r="G2603" s="55" t="s">
        <v>490</v>
      </c>
      <c r="H2603" s="55" t="s">
        <v>89</v>
      </c>
      <c r="I2603" s="57">
        <v>0.47</v>
      </c>
      <c r="J2603" s="57">
        <v>0.47</v>
      </c>
      <c r="K2603" s="55" t="s">
        <v>4354</v>
      </c>
      <c r="L2603" s="55" t="s">
        <v>1644</v>
      </c>
      <c r="M2603" s="55" t="s">
        <v>4360</v>
      </c>
      <c r="N2603" s="56">
        <v>45838</v>
      </c>
      <c r="O2603" s="55" t="s">
        <v>1644</v>
      </c>
      <c r="P2603" s="55" t="s">
        <v>329</v>
      </c>
      <c r="Q2603" s="55" t="s">
        <v>330</v>
      </c>
      <c r="R2603" s="55" t="s">
        <v>1644</v>
      </c>
      <c r="S2603" s="55" t="s">
        <v>1644</v>
      </c>
      <c r="T2603" s="55" t="s">
        <v>1644</v>
      </c>
      <c r="U2603" s="55" t="s">
        <v>4257</v>
      </c>
      <c r="V2603" s="55" t="s">
        <v>1718</v>
      </c>
      <c r="W2603" s="55" t="s">
        <v>1644</v>
      </c>
      <c r="X2603" s="56"/>
      <c r="Y2603" s="55" t="s">
        <v>1644</v>
      </c>
      <c r="Z2603" s="56"/>
      <c r="AA2603" s="55" t="s">
        <v>1644</v>
      </c>
      <c r="AB2603" s="59">
        <v>8721</v>
      </c>
      <c r="AC2603" s="55" t="s">
        <v>1554</v>
      </c>
      <c r="AD2603" s="55" t="s">
        <v>1644</v>
      </c>
      <c r="AE2603" s="58">
        <v>0</v>
      </c>
      <c r="AF2603" s="55" t="s">
        <v>1644</v>
      </c>
      <c r="AG2603" s="55" t="s">
        <v>1644</v>
      </c>
      <c r="AH2603" s="55" t="s">
        <v>1644</v>
      </c>
      <c r="AI2603" s="55" t="s">
        <v>1644</v>
      </c>
      <c r="AJ2603" s="55" t="s">
        <v>1644</v>
      </c>
      <c r="AK2603" s="55" t="s">
        <v>1644</v>
      </c>
      <c r="AL2603" s="55" t="s">
        <v>1644</v>
      </c>
      <c r="AM2603" s="55" t="s">
        <v>3861</v>
      </c>
      <c r="AN2603" s="55" t="s">
        <v>1644</v>
      </c>
      <c r="AO2603" t="s">
        <v>3842</v>
      </c>
    </row>
    <row r="2604" spans="1:41" x14ac:dyDescent="0.25">
      <c r="A2604" s="56">
        <v>45838</v>
      </c>
      <c r="B2604" s="92" t="s">
        <v>3472</v>
      </c>
      <c r="C2604" s="55" t="s">
        <v>4360</v>
      </c>
      <c r="D2604" s="55" t="s">
        <v>3859</v>
      </c>
      <c r="E2604" s="55" t="s">
        <v>89</v>
      </c>
      <c r="F2604" s="55">
        <v>50900010</v>
      </c>
      <c r="G2604" s="55" t="s">
        <v>490</v>
      </c>
      <c r="H2604" s="55" t="s">
        <v>89</v>
      </c>
      <c r="I2604" s="57">
        <v>2.63</v>
      </c>
      <c r="J2604" s="57">
        <v>2.63</v>
      </c>
      <c r="K2604" s="55" t="s">
        <v>4354</v>
      </c>
      <c r="L2604" s="55" t="s">
        <v>1644</v>
      </c>
      <c r="M2604" s="55" t="s">
        <v>4360</v>
      </c>
      <c r="N2604" s="56">
        <v>45838</v>
      </c>
      <c r="O2604" s="55" t="s">
        <v>1644</v>
      </c>
      <c r="P2604" s="55" t="s">
        <v>329</v>
      </c>
      <c r="Q2604" s="55" t="s">
        <v>330</v>
      </c>
      <c r="R2604" s="55" t="s">
        <v>1644</v>
      </c>
      <c r="S2604" s="55" t="s">
        <v>1644</v>
      </c>
      <c r="T2604" s="55" t="s">
        <v>1644</v>
      </c>
      <c r="U2604" s="55" t="s">
        <v>4255</v>
      </c>
      <c r="V2604" s="55" t="s">
        <v>1718</v>
      </c>
      <c r="W2604" s="55" t="s">
        <v>1644</v>
      </c>
      <c r="X2604" s="56"/>
      <c r="Y2604" s="55" t="s">
        <v>1644</v>
      </c>
      <c r="Z2604" s="56"/>
      <c r="AA2604" s="55" t="s">
        <v>1644</v>
      </c>
      <c r="AB2604" s="59">
        <v>49668</v>
      </c>
      <c r="AC2604" s="55" t="s">
        <v>1554</v>
      </c>
      <c r="AD2604" s="55" t="s">
        <v>1644</v>
      </c>
      <c r="AE2604" s="58">
        <v>0</v>
      </c>
      <c r="AF2604" s="55" t="s">
        <v>1644</v>
      </c>
      <c r="AG2604" s="55" t="s">
        <v>1644</v>
      </c>
      <c r="AH2604" s="55" t="s">
        <v>1644</v>
      </c>
      <c r="AI2604" s="55" t="s">
        <v>1644</v>
      </c>
      <c r="AJ2604" s="55" t="s">
        <v>1644</v>
      </c>
      <c r="AK2604" s="55" t="s">
        <v>1644</v>
      </c>
      <c r="AL2604" s="55" t="s">
        <v>1644</v>
      </c>
      <c r="AM2604" s="55" t="s">
        <v>3861</v>
      </c>
      <c r="AN2604" s="55" t="s">
        <v>1644</v>
      </c>
      <c r="AO2604" t="s">
        <v>3842</v>
      </c>
    </row>
    <row r="2605" spans="1:41" x14ac:dyDescent="0.25">
      <c r="A2605" s="56">
        <v>45838</v>
      </c>
      <c r="B2605" s="92" t="s">
        <v>3472</v>
      </c>
      <c r="C2605" s="55" t="s">
        <v>4360</v>
      </c>
      <c r="D2605" s="55" t="s">
        <v>3859</v>
      </c>
      <c r="E2605" s="55" t="s">
        <v>89</v>
      </c>
      <c r="F2605" s="55">
        <v>50900010</v>
      </c>
      <c r="G2605" s="55" t="s">
        <v>490</v>
      </c>
      <c r="H2605" s="55" t="s">
        <v>89</v>
      </c>
      <c r="I2605" s="57">
        <v>85.56</v>
      </c>
      <c r="J2605" s="57">
        <v>85.56</v>
      </c>
      <c r="K2605" s="55" t="s">
        <v>4354</v>
      </c>
      <c r="L2605" s="55" t="s">
        <v>1644</v>
      </c>
      <c r="M2605" s="55" t="s">
        <v>4360</v>
      </c>
      <c r="N2605" s="56">
        <v>45838</v>
      </c>
      <c r="O2605" s="55" t="s">
        <v>1644</v>
      </c>
      <c r="P2605" s="55" t="s">
        <v>329</v>
      </c>
      <c r="Q2605" s="55" t="s">
        <v>330</v>
      </c>
      <c r="R2605" s="55" t="s">
        <v>1644</v>
      </c>
      <c r="S2605" s="55" t="s">
        <v>1644</v>
      </c>
      <c r="T2605" s="55" t="s">
        <v>1644</v>
      </c>
      <c r="U2605" s="55" t="s">
        <v>4264</v>
      </c>
      <c r="V2605" s="55" t="s">
        <v>1881</v>
      </c>
      <c r="W2605" s="55" t="s">
        <v>1644</v>
      </c>
      <c r="X2605" s="56"/>
      <c r="Y2605" s="55" t="s">
        <v>1644</v>
      </c>
      <c r="Z2605" s="56"/>
      <c r="AA2605" s="55" t="s">
        <v>1644</v>
      </c>
      <c r="AB2605" s="59">
        <v>1447029</v>
      </c>
      <c r="AC2605" s="55" t="s">
        <v>1554</v>
      </c>
      <c r="AD2605" s="55" t="s">
        <v>1644</v>
      </c>
      <c r="AE2605" s="58">
        <v>0</v>
      </c>
      <c r="AF2605" s="55" t="s">
        <v>1644</v>
      </c>
      <c r="AG2605" s="55" t="s">
        <v>1644</v>
      </c>
      <c r="AH2605" s="55" t="s">
        <v>1644</v>
      </c>
      <c r="AI2605" s="55" t="s">
        <v>1644</v>
      </c>
      <c r="AJ2605" s="55" t="s">
        <v>1644</v>
      </c>
      <c r="AK2605" s="55" t="s">
        <v>1644</v>
      </c>
      <c r="AL2605" s="55" t="s">
        <v>1644</v>
      </c>
      <c r="AM2605" s="55" t="s">
        <v>3861</v>
      </c>
      <c r="AN2605" s="55" t="s">
        <v>1644</v>
      </c>
      <c r="AO2605" t="s">
        <v>3842</v>
      </c>
    </row>
    <row r="2606" spans="1:41" x14ac:dyDescent="0.25">
      <c r="A2606" s="56">
        <v>45838</v>
      </c>
      <c r="B2606" s="92" t="s">
        <v>3472</v>
      </c>
      <c r="C2606" s="55" t="s">
        <v>4360</v>
      </c>
      <c r="D2606" s="55" t="s">
        <v>3859</v>
      </c>
      <c r="E2606" s="55" t="s">
        <v>89</v>
      </c>
      <c r="F2606" s="55">
        <v>50900010</v>
      </c>
      <c r="G2606" s="55" t="s">
        <v>490</v>
      </c>
      <c r="H2606" s="55" t="s">
        <v>89</v>
      </c>
      <c r="I2606" s="57">
        <v>14.71</v>
      </c>
      <c r="J2606" s="57">
        <v>14.71</v>
      </c>
      <c r="K2606" s="55" t="s">
        <v>4354</v>
      </c>
      <c r="L2606" s="55" t="s">
        <v>1644</v>
      </c>
      <c r="M2606" s="55" t="s">
        <v>4360</v>
      </c>
      <c r="N2606" s="56">
        <v>45838</v>
      </c>
      <c r="O2606" s="55" t="s">
        <v>1644</v>
      </c>
      <c r="P2606" s="55" t="s">
        <v>329</v>
      </c>
      <c r="Q2606" s="55" t="s">
        <v>330</v>
      </c>
      <c r="R2606" s="55" t="s">
        <v>1644</v>
      </c>
      <c r="S2606" s="55" t="s">
        <v>1644</v>
      </c>
      <c r="T2606" s="55" t="s">
        <v>1644</v>
      </c>
      <c r="U2606" s="55" t="s">
        <v>4254</v>
      </c>
      <c r="V2606" s="55" t="s">
        <v>1718</v>
      </c>
      <c r="W2606" s="55" t="s">
        <v>1644</v>
      </c>
      <c r="X2606" s="56"/>
      <c r="Y2606" s="55" t="s">
        <v>1644</v>
      </c>
      <c r="Z2606" s="56"/>
      <c r="AA2606" s="55" t="s">
        <v>1644</v>
      </c>
      <c r="AB2606" s="59">
        <v>276908</v>
      </c>
      <c r="AC2606" s="55" t="s">
        <v>1554</v>
      </c>
      <c r="AD2606" s="55" t="s">
        <v>1644</v>
      </c>
      <c r="AE2606" s="58">
        <v>0</v>
      </c>
      <c r="AF2606" s="55" t="s">
        <v>1644</v>
      </c>
      <c r="AG2606" s="55" t="s">
        <v>1644</v>
      </c>
      <c r="AH2606" s="55" t="s">
        <v>1644</v>
      </c>
      <c r="AI2606" s="55" t="s">
        <v>1644</v>
      </c>
      <c r="AJ2606" s="55" t="s">
        <v>1644</v>
      </c>
      <c r="AK2606" s="55" t="s">
        <v>1644</v>
      </c>
      <c r="AL2606" s="55" t="s">
        <v>1644</v>
      </c>
      <c r="AM2606" s="55" t="s">
        <v>3861</v>
      </c>
      <c r="AN2606" s="55" t="s">
        <v>1644</v>
      </c>
      <c r="AO2606" t="s">
        <v>3842</v>
      </c>
    </row>
    <row r="2607" spans="1:41" x14ac:dyDescent="0.25">
      <c r="A2607" s="56">
        <v>45838</v>
      </c>
      <c r="B2607" s="92" t="s">
        <v>3472</v>
      </c>
      <c r="C2607" s="55" t="s">
        <v>4360</v>
      </c>
      <c r="D2607" s="55" t="s">
        <v>3859</v>
      </c>
      <c r="E2607" s="55" t="s">
        <v>89</v>
      </c>
      <c r="F2607" s="55">
        <v>50900000</v>
      </c>
      <c r="G2607" s="55" t="s">
        <v>488</v>
      </c>
      <c r="H2607" s="55" t="s">
        <v>89</v>
      </c>
      <c r="I2607" s="57">
        <v>33.83</v>
      </c>
      <c r="J2607" s="57">
        <v>33.83</v>
      </c>
      <c r="K2607" s="55" t="s">
        <v>4354</v>
      </c>
      <c r="L2607" s="55" t="s">
        <v>1644</v>
      </c>
      <c r="M2607" s="55" t="s">
        <v>4360</v>
      </c>
      <c r="N2607" s="56">
        <v>45838</v>
      </c>
      <c r="O2607" s="55" t="s">
        <v>1644</v>
      </c>
      <c r="P2607" s="55" t="s">
        <v>329</v>
      </c>
      <c r="Q2607" s="55" t="s">
        <v>330</v>
      </c>
      <c r="R2607" s="55" t="s">
        <v>1644</v>
      </c>
      <c r="S2607" s="55" t="s">
        <v>1644</v>
      </c>
      <c r="T2607" s="55" t="s">
        <v>1644</v>
      </c>
      <c r="U2607" s="55" t="s">
        <v>4261</v>
      </c>
      <c r="V2607" s="55" t="s">
        <v>1881</v>
      </c>
      <c r="W2607" s="55" t="s">
        <v>1644</v>
      </c>
      <c r="X2607" s="56"/>
      <c r="Y2607" s="55" t="s">
        <v>1644</v>
      </c>
      <c r="Z2607" s="56"/>
      <c r="AA2607" s="55" t="s">
        <v>1644</v>
      </c>
      <c r="AB2607" s="59">
        <v>525913</v>
      </c>
      <c r="AC2607" s="55" t="s">
        <v>1554</v>
      </c>
      <c r="AD2607" s="55" t="s">
        <v>1644</v>
      </c>
      <c r="AE2607" s="58">
        <v>0</v>
      </c>
      <c r="AF2607" s="55" t="s">
        <v>1644</v>
      </c>
      <c r="AG2607" s="55" t="s">
        <v>1644</v>
      </c>
      <c r="AH2607" s="55" t="s">
        <v>1644</v>
      </c>
      <c r="AI2607" s="55" t="s">
        <v>1644</v>
      </c>
      <c r="AJ2607" s="55" t="s">
        <v>1644</v>
      </c>
      <c r="AK2607" s="55" t="s">
        <v>1644</v>
      </c>
      <c r="AL2607" s="55" t="s">
        <v>1644</v>
      </c>
      <c r="AM2607" s="55" t="s">
        <v>3861</v>
      </c>
      <c r="AN2607" s="55" t="s">
        <v>1644</v>
      </c>
      <c r="AO2607" t="s">
        <v>3842</v>
      </c>
    </row>
    <row r="2608" spans="1:41" x14ac:dyDescent="0.25">
      <c r="A2608" s="56">
        <v>45838</v>
      </c>
      <c r="B2608" s="92" t="s">
        <v>3472</v>
      </c>
      <c r="C2608" s="55" t="s">
        <v>4360</v>
      </c>
      <c r="D2608" s="55" t="s">
        <v>3859</v>
      </c>
      <c r="E2608" s="55" t="s">
        <v>89</v>
      </c>
      <c r="F2608" s="55">
        <v>50900010</v>
      </c>
      <c r="G2608" s="55" t="s">
        <v>490</v>
      </c>
      <c r="H2608" s="55" t="s">
        <v>89</v>
      </c>
      <c r="I2608" s="57">
        <v>1.6</v>
      </c>
      <c r="J2608" s="57">
        <v>1.6</v>
      </c>
      <c r="K2608" s="55" t="s">
        <v>4354</v>
      </c>
      <c r="L2608" s="55" t="s">
        <v>1644</v>
      </c>
      <c r="M2608" s="55" t="s">
        <v>4360</v>
      </c>
      <c r="N2608" s="56">
        <v>45838</v>
      </c>
      <c r="O2608" s="55" t="s">
        <v>1644</v>
      </c>
      <c r="P2608" s="55" t="s">
        <v>329</v>
      </c>
      <c r="Q2608" s="55" t="s">
        <v>330</v>
      </c>
      <c r="R2608" s="55" t="s">
        <v>1644</v>
      </c>
      <c r="S2608" s="55" t="s">
        <v>1644</v>
      </c>
      <c r="T2608" s="55" t="s">
        <v>1644</v>
      </c>
      <c r="U2608" s="55" t="s">
        <v>4252</v>
      </c>
      <c r="V2608" s="55" t="s">
        <v>1718</v>
      </c>
      <c r="W2608" s="55" t="s">
        <v>1644</v>
      </c>
      <c r="X2608" s="56"/>
      <c r="Y2608" s="55" t="s">
        <v>1644</v>
      </c>
      <c r="Z2608" s="56"/>
      <c r="AA2608" s="55" t="s">
        <v>1644</v>
      </c>
      <c r="AB2608" s="59">
        <v>30269</v>
      </c>
      <c r="AC2608" s="55" t="s">
        <v>1554</v>
      </c>
      <c r="AD2608" s="55" t="s">
        <v>1644</v>
      </c>
      <c r="AE2608" s="58">
        <v>0</v>
      </c>
      <c r="AF2608" s="55" t="s">
        <v>1644</v>
      </c>
      <c r="AG2608" s="55" t="s">
        <v>1644</v>
      </c>
      <c r="AH2608" s="55" t="s">
        <v>1644</v>
      </c>
      <c r="AI2608" s="55" t="s">
        <v>1644</v>
      </c>
      <c r="AJ2608" s="55" t="s">
        <v>1644</v>
      </c>
      <c r="AK2608" s="55" t="s">
        <v>1644</v>
      </c>
      <c r="AL2608" s="55" t="s">
        <v>1644</v>
      </c>
      <c r="AM2608" s="55" t="s">
        <v>3861</v>
      </c>
      <c r="AN2608" s="55" t="s">
        <v>1644</v>
      </c>
      <c r="AO2608" t="s">
        <v>3842</v>
      </c>
    </row>
    <row r="2609" spans="1:41" x14ac:dyDescent="0.25">
      <c r="A2609" s="56">
        <v>45838</v>
      </c>
      <c r="B2609" s="92" t="s">
        <v>3472</v>
      </c>
      <c r="C2609" s="55" t="s">
        <v>4360</v>
      </c>
      <c r="D2609" s="55" t="s">
        <v>3859</v>
      </c>
      <c r="E2609" s="55" t="s">
        <v>89</v>
      </c>
      <c r="F2609" s="55">
        <v>50900000</v>
      </c>
      <c r="G2609" s="55" t="s">
        <v>488</v>
      </c>
      <c r="H2609" s="55" t="s">
        <v>89</v>
      </c>
      <c r="I2609" s="57">
        <v>0.03</v>
      </c>
      <c r="J2609" s="57">
        <v>0.03</v>
      </c>
      <c r="K2609" s="55" t="s">
        <v>4354</v>
      </c>
      <c r="L2609" s="55" t="s">
        <v>1644</v>
      </c>
      <c r="M2609" s="55" t="s">
        <v>4360</v>
      </c>
      <c r="N2609" s="56">
        <v>45838</v>
      </c>
      <c r="O2609" s="55" t="s">
        <v>1644</v>
      </c>
      <c r="P2609" s="55" t="s">
        <v>329</v>
      </c>
      <c r="Q2609" s="55" t="s">
        <v>330</v>
      </c>
      <c r="R2609" s="55" t="s">
        <v>1644</v>
      </c>
      <c r="S2609" s="55" t="s">
        <v>1644</v>
      </c>
      <c r="T2609" s="55" t="s">
        <v>1644</v>
      </c>
      <c r="U2609" s="55" t="s">
        <v>4261</v>
      </c>
      <c r="V2609" s="55" t="s">
        <v>1718</v>
      </c>
      <c r="W2609" s="55" t="s">
        <v>1644</v>
      </c>
      <c r="X2609" s="56"/>
      <c r="Y2609" s="55" t="s">
        <v>1644</v>
      </c>
      <c r="Z2609" s="56"/>
      <c r="AA2609" s="55" t="s">
        <v>1644</v>
      </c>
      <c r="AB2609" s="59">
        <v>523</v>
      </c>
      <c r="AC2609" s="55" t="s">
        <v>1554</v>
      </c>
      <c r="AD2609" s="55" t="s">
        <v>1644</v>
      </c>
      <c r="AE2609" s="58">
        <v>0</v>
      </c>
      <c r="AF2609" s="55" t="s">
        <v>1644</v>
      </c>
      <c r="AG2609" s="55" t="s">
        <v>1644</v>
      </c>
      <c r="AH2609" s="55" t="s">
        <v>1644</v>
      </c>
      <c r="AI2609" s="55" t="s">
        <v>1644</v>
      </c>
      <c r="AJ2609" s="55" t="s">
        <v>1644</v>
      </c>
      <c r="AK2609" s="55" t="s">
        <v>1644</v>
      </c>
      <c r="AL2609" s="55" t="s">
        <v>1644</v>
      </c>
      <c r="AM2609" s="55" t="s">
        <v>3861</v>
      </c>
      <c r="AN2609" s="55" t="s">
        <v>1644</v>
      </c>
      <c r="AO2609" t="s">
        <v>3842</v>
      </c>
    </row>
    <row r="2610" spans="1:41" x14ac:dyDescent="0.25">
      <c r="A2610" s="56">
        <v>45838</v>
      </c>
      <c r="B2610" s="92" t="s">
        <v>3472</v>
      </c>
      <c r="C2610" s="55" t="s">
        <v>4360</v>
      </c>
      <c r="D2610" s="55" t="s">
        <v>3859</v>
      </c>
      <c r="E2610" s="55" t="s">
        <v>89</v>
      </c>
      <c r="F2610" s="55">
        <v>50900000</v>
      </c>
      <c r="G2610" s="55" t="s">
        <v>488</v>
      </c>
      <c r="H2610" s="55" t="s">
        <v>89</v>
      </c>
      <c r="I2610" s="57">
        <v>0.03</v>
      </c>
      <c r="J2610" s="57">
        <v>0.03</v>
      </c>
      <c r="K2610" s="55" t="s">
        <v>4354</v>
      </c>
      <c r="L2610" s="55" t="s">
        <v>1644</v>
      </c>
      <c r="M2610" s="55" t="s">
        <v>4360</v>
      </c>
      <c r="N2610" s="56">
        <v>45838</v>
      </c>
      <c r="O2610" s="55" t="s">
        <v>1644</v>
      </c>
      <c r="P2610" s="55" t="s">
        <v>329</v>
      </c>
      <c r="Q2610" s="55" t="s">
        <v>330</v>
      </c>
      <c r="R2610" s="55" t="s">
        <v>1644</v>
      </c>
      <c r="S2610" s="55" t="s">
        <v>1644</v>
      </c>
      <c r="T2610" s="55" t="s">
        <v>1644</v>
      </c>
      <c r="U2610" s="55" t="s">
        <v>4259</v>
      </c>
      <c r="V2610" s="55" t="s">
        <v>1718</v>
      </c>
      <c r="W2610" s="55" t="s">
        <v>1644</v>
      </c>
      <c r="X2610" s="56"/>
      <c r="Y2610" s="55" t="s">
        <v>1644</v>
      </c>
      <c r="Z2610" s="56"/>
      <c r="AA2610" s="55" t="s">
        <v>1644</v>
      </c>
      <c r="AB2610" s="59">
        <v>523</v>
      </c>
      <c r="AC2610" s="55" t="s">
        <v>1554</v>
      </c>
      <c r="AD2610" s="55" t="s">
        <v>1644</v>
      </c>
      <c r="AE2610" s="58">
        <v>0</v>
      </c>
      <c r="AF2610" s="55" t="s">
        <v>1644</v>
      </c>
      <c r="AG2610" s="55" t="s">
        <v>1644</v>
      </c>
      <c r="AH2610" s="55" t="s">
        <v>1644</v>
      </c>
      <c r="AI2610" s="55" t="s">
        <v>1644</v>
      </c>
      <c r="AJ2610" s="55" t="s">
        <v>1644</v>
      </c>
      <c r="AK2610" s="55" t="s">
        <v>1644</v>
      </c>
      <c r="AL2610" s="55" t="s">
        <v>1644</v>
      </c>
      <c r="AM2610" s="55" t="s">
        <v>3861</v>
      </c>
      <c r="AN2610" s="55" t="s">
        <v>1644</v>
      </c>
      <c r="AO2610" t="s">
        <v>3842</v>
      </c>
    </row>
    <row r="2611" spans="1:41" x14ac:dyDescent="0.25">
      <c r="A2611" s="56">
        <v>45838</v>
      </c>
      <c r="B2611" s="92" t="s">
        <v>3472</v>
      </c>
      <c r="C2611" s="55" t="s">
        <v>4360</v>
      </c>
      <c r="D2611" s="55" t="s">
        <v>3859</v>
      </c>
      <c r="E2611" s="55" t="s">
        <v>89</v>
      </c>
      <c r="F2611" s="55">
        <v>50900000</v>
      </c>
      <c r="G2611" s="55" t="s">
        <v>488</v>
      </c>
      <c r="H2611" s="55" t="s">
        <v>89</v>
      </c>
      <c r="I2611" s="57">
        <v>9406.75</v>
      </c>
      <c r="J2611" s="57">
        <v>9406.75</v>
      </c>
      <c r="K2611" s="55" t="s">
        <v>4354</v>
      </c>
      <c r="L2611" s="55" t="s">
        <v>1644</v>
      </c>
      <c r="M2611" s="55" t="s">
        <v>4360</v>
      </c>
      <c r="N2611" s="56">
        <v>45838</v>
      </c>
      <c r="O2611" s="55" t="s">
        <v>1644</v>
      </c>
      <c r="P2611" s="55" t="s">
        <v>329</v>
      </c>
      <c r="Q2611" s="55" t="s">
        <v>330</v>
      </c>
      <c r="R2611" s="55" t="s">
        <v>1644</v>
      </c>
      <c r="S2611" s="55" t="s">
        <v>1644</v>
      </c>
      <c r="T2611" s="55" t="s">
        <v>1644</v>
      </c>
      <c r="U2611" s="55" t="s">
        <v>4253</v>
      </c>
      <c r="V2611" s="55" t="s">
        <v>1881</v>
      </c>
      <c r="W2611" s="55" t="s">
        <v>1644</v>
      </c>
      <c r="X2611" s="56"/>
      <c r="Y2611" s="55" t="s">
        <v>1644</v>
      </c>
      <c r="Z2611" s="56"/>
      <c r="AA2611" s="55" t="s">
        <v>1644</v>
      </c>
      <c r="AB2611" s="59">
        <v>146209097</v>
      </c>
      <c r="AC2611" s="55" t="s">
        <v>1554</v>
      </c>
      <c r="AD2611" s="55" t="s">
        <v>1644</v>
      </c>
      <c r="AE2611" s="58">
        <v>0</v>
      </c>
      <c r="AF2611" s="55" t="s">
        <v>1644</v>
      </c>
      <c r="AG2611" s="55" t="s">
        <v>1644</v>
      </c>
      <c r="AH2611" s="55" t="s">
        <v>1644</v>
      </c>
      <c r="AI2611" s="55" t="s">
        <v>1644</v>
      </c>
      <c r="AJ2611" s="55" t="s">
        <v>1644</v>
      </c>
      <c r="AK2611" s="55" t="s">
        <v>1644</v>
      </c>
      <c r="AL2611" s="55" t="s">
        <v>1644</v>
      </c>
      <c r="AM2611" s="55" t="s">
        <v>3861</v>
      </c>
      <c r="AN2611" s="55" t="s">
        <v>1644</v>
      </c>
      <c r="AO2611" t="s">
        <v>3842</v>
      </c>
    </row>
    <row r="2612" spans="1:41" x14ac:dyDescent="0.25">
      <c r="A2612" s="56">
        <v>45838</v>
      </c>
      <c r="B2612" s="92" t="s">
        <v>3472</v>
      </c>
      <c r="C2612" s="55" t="s">
        <v>4360</v>
      </c>
      <c r="D2612" s="55" t="s">
        <v>3859</v>
      </c>
      <c r="E2612" s="55" t="s">
        <v>89</v>
      </c>
      <c r="F2612" s="55">
        <v>50900010</v>
      </c>
      <c r="G2612" s="55" t="s">
        <v>490</v>
      </c>
      <c r="H2612" s="55" t="s">
        <v>89</v>
      </c>
      <c r="I2612" s="57">
        <v>0</v>
      </c>
      <c r="J2612" s="57">
        <v>0</v>
      </c>
      <c r="K2612" s="55" t="s">
        <v>4354</v>
      </c>
      <c r="L2612" s="55" t="s">
        <v>1644</v>
      </c>
      <c r="M2612" s="55" t="s">
        <v>4360</v>
      </c>
      <c r="N2612" s="56">
        <v>45838</v>
      </c>
      <c r="O2612" s="55" t="s">
        <v>1644</v>
      </c>
      <c r="P2612" s="55" t="s">
        <v>4042</v>
      </c>
      <c r="Q2612" s="55" t="s">
        <v>4043</v>
      </c>
      <c r="R2612" s="55" t="s">
        <v>1644</v>
      </c>
      <c r="S2612" s="55" t="s">
        <v>1644</v>
      </c>
      <c r="T2612" s="55" t="s">
        <v>1644</v>
      </c>
      <c r="U2612" s="55" t="s">
        <v>4265</v>
      </c>
      <c r="V2612" s="55" t="s">
        <v>1881</v>
      </c>
      <c r="W2612" s="55" t="s">
        <v>1644</v>
      </c>
      <c r="X2612" s="56"/>
      <c r="Y2612" s="55" t="s">
        <v>1644</v>
      </c>
      <c r="Z2612" s="56"/>
      <c r="AA2612" s="55" t="s">
        <v>1644</v>
      </c>
      <c r="AB2612" s="59">
        <v>1</v>
      </c>
      <c r="AC2612" s="55" t="s">
        <v>1554</v>
      </c>
      <c r="AD2612" s="55" t="s">
        <v>1644</v>
      </c>
      <c r="AE2612" s="58">
        <v>0</v>
      </c>
      <c r="AF2612" s="55" t="s">
        <v>1644</v>
      </c>
      <c r="AG2612" s="55" t="s">
        <v>1644</v>
      </c>
      <c r="AH2612" s="55" t="s">
        <v>1644</v>
      </c>
      <c r="AI2612" s="55" t="s">
        <v>1644</v>
      </c>
      <c r="AJ2612" s="55" t="s">
        <v>1644</v>
      </c>
      <c r="AK2612" s="55" t="s">
        <v>1644</v>
      </c>
      <c r="AL2612" s="55" t="s">
        <v>1644</v>
      </c>
      <c r="AM2612" s="55" t="s">
        <v>3861</v>
      </c>
      <c r="AN2612" s="55" t="s">
        <v>1644</v>
      </c>
      <c r="AO2612" t="s">
        <v>4371</v>
      </c>
    </row>
    <row r="2613" spans="1:41" x14ac:dyDescent="0.25">
      <c r="A2613" s="56">
        <v>45838</v>
      </c>
      <c r="B2613" s="92" t="s">
        <v>3472</v>
      </c>
      <c r="C2613" s="55" t="s">
        <v>4360</v>
      </c>
      <c r="D2613" s="55" t="s">
        <v>3859</v>
      </c>
      <c r="E2613" s="55" t="s">
        <v>89</v>
      </c>
      <c r="F2613" s="55">
        <v>50900000</v>
      </c>
      <c r="G2613" s="55" t="s">
        <v>488</v>
      </c>
      <c r="H2613" s="55" t="s">
        <v>89</v>
      </c>
      <c r="I2613" s="57">
        <v>0.28000000000000003</v>
      </c>
      <c r="J2613" s="57">
        <v>0.28000000000000003</v>
      </c>
      <c r="K2613" s="55" t="s">
        <v>4354</v>
      </c>
      <c r="L2613" s="55" t="s">
        <v>1644</v>
      </c>
      <c r="M2613" s="55" t="s">
        <v>4360</v>
      </c>
      <c r="N2613" s="56">
        <v>45838</v>
      </c>
      <c r="O2613" s="55" t="s">
        <v>1644</v>
      </c>
      <c r="P2613" s="55" t="s">
        <v>329</v>
      </c>
      <c r="Q2613" s="55" t="s">
        <v>330</v>
      </c>
      <c r="R2613" s="55" t="s">
        <v>1644</v>
      </c>
      <c r="S2613" s="55" t="s">
        <v>1644</v>
      </c>
      <c r="T2613" s="55" t="s">
        <v>1644</v>
      </c>
      <c r="U2613" s="55" t="s">
        <v>4249</v>
      </c>
      <c r="V2613" s="55" t="s">
        <v>1718</v>
      </c>
      <c r="W2613" s="55" t="s">
        <v>1644</v>
      </c>
      <c r="X2613" s="56"/>
      <c r="Y2613" s="55" t="s">
        <v>1644</v>
      </c>
      <c r="Z2613" s="56"/>
      <c r="AA2613" s="55" t="s">
        <v>1644</v>
      </c>
      <c r="AB2613" s="59">
        <v>4366</v>
      </c>
      <c r="AC2613" s="55" t="s">
        <v>1554</v>
      </c>
      <c r="AD2613" s="55" t="s">
        <v>1644</v>
      </c>
      <c r="AE2613" s="58">
        <v>0</v>
      </c>
      <c r="AF2613" s="55" t="s">
        <v>1644</v>
      </c>
      <c r="AG2613" s="55" t="s">
        <v>1644</v>
      </c>
      <c r="AH2613" s="55" t="s">
        <v>1644</v>
      </c>
      <c r="AI2613" s="55" t="s">
        <v>1644</v>
      </c>
      <c r="AJ2613" s="55" t="s">
        <v>1644</v>
      </c>
      <c r="AK2613" s="55" t="s">
        <v>1644</v>
      </c>
      <c r="AL2613" s="55" t="s">
        <v>1644</v>
      </c>
      <c r="AM2613" s="55" t="s">
        <v>3861</v>
      </c>
      <c r="AN2613" s="55" t="s">
        <v>1644</v>
      </c>
      <c r="AO2613" t="s">
        <v>3842</v>
      </c>
    </row>
    <row r="2614" spans="1:41" x14ac:dyDescent="0.25">
      <c r="A2614" s="56">
        <v>45838</v>
      </c>
      <c r="B2614" s="92" t="s">
        <v>3472</v>
      </c>
      <c r="C2614" s="55" t="s">
        <v>4360</v>
      </c>
      <c r="D2614" s="55" t="s">
        <v>3859</v>
      </c>
      <c r="E2614" s="55" t="s">
        <v>89</v>
      </c>
      <c r="F2614" s="55">
        <v>50900000</v>
      </c>
      <c r="G2614" s="55" t="s">
        <v>488</v>
      </c>
      <c r="H2614" s="55" t="s">
        <v>89</v>
      </c>
      <c r="I2614" s="57">
        <v>0.01</v>
      </c>
      <c r="J2614" s="57">
        <v>0.01</v>
      </c>
      <c r="K2614" s="55" t="s">
        <v>4354</v>
      </c>
      <c r="L2614" s="55" t="s">
        <v>1644</v>
      </c>
      <c r="M2614" s="55" t="s">
        <v>4360</v>
      </c>
      <c r="N2614" s="56">
        <v>45838</v>
      </c>
      <c r="O2614" s="55" t="s">
        <v>1644</v>
      </c>
      <c r="P2614" s="55" t="s">
        <v>329</v>
      </c>
      <c r="Q2614" s="55" t="s">
        <v>330</v>
      </c>
      <c r="R2614" s="55" t="s">
        <v>1644</v>
      </c>
      <c r="S2614" s="55" t="s">
        <v>1644</v>
      </c>
      <c r="T2614" s="55" t="s">
        <v>1644</v>
      </c>
      <c r="U2614" s="55" t="s">
        <v>4248</v>
      </c>
      <c r="V2614" s="55" t="s">
        <v>1718</v>
      </c>
      <c r="W2614" s="55" t="s">
        <v>1644</v>
      </c>
      <c r="X2614" s="56"/>
      <c r="Y2614" s="55" t="s">
        <v>1644</v>
      </c>
      <c r="Z2614" s="56"/>
      <c r="AA2614" s="55" t="s">
        <v>1644</v>
      </c>
      <c r="AB2614" s="59">
        <v>213</v>
      </c>
      <c r="AC2614" s="55" t="s">
        <v>1554</v>
      </c>
      <c r="AD2614" s="55" t="s">
        <v>1644</v>
      </c>
      <c r="AE2614" s="58">
        <v>0</v>
      </c>
      <c r="AF2614" s="55" t="s">
        <v>1644</v>
      </c>
      <c r="AG2614" s="55" t="s">
        <v>1644</v>
      </c>
      <c r="AH2614" s="55" t="s">
        <v>1644</v>
      </c>
      <c r="AI2614" s="55" t="s">
        <v>1644</v>
      </c>
      <c r="AJ2614" s="55" t="s">
        <v>1644</v>
      </c>
      <c r="AK2614" s="55" t="s">
        <v>1644</v>
      </c>
      <c r="AL2614" s="55" t="s">
        <v>1644</v>
      </c>
      <c r="AM2614" s="55" t="s">
        <v>3861</v>
      </c>
      <c r="AN2614" s="55" t="s">
        <v>1644</v>
      </c>
      <c r="AO2614" t="s">
        <v>3842</v>
      </c>
    </row>
    <row r="2615" spans="1:41" x14ac:dyDescent="0.25">
      <c r="A2615" s="56">
        <v>45838</v>
      </c>
      <c r="B2615" s="92" t="s">
        <v>3472</v>
      </c>
      <c r="C2615" s="55" t="s">
        <v>4360</v>
      </c>
      <c r="D2615" s="55" t="s">
        <v>3859</v>
      </c>
      <c r="E2615" s="55" t="s">
        <v>89</v>
      </c>
      <c r="F2615" s="55">
        <v>50900000</v>
      </c>
      <c r="G2615" s="55" t="s">
        <v>488</v>
      </c>
      <c r="H2615" s="55" t="s">
        <v>89</v>
      </c>
      <c r="I2615" s="57">
        <v>282.57</v>
      </c>
      <c r="J2615" s="57">
        <v>282.57</v>
      </c>
      <c r="K2615" s="55" t="s">
        <v>4354</v>
      </c>
      <c r="L2615" s="55" t="s">
        <v>1644</v>
      </c>
      <c r="M2615" s="55" t="s">
        <v>4360</v>
      </c>
      <c r="N2615" s="56">
        <v>45838</v>
      </c>
      <c r="O2615" s="55" t="s">
        <v>1644</v>
      </c>
      <c r="P2615" s="55" t="s">
        <v>329</v>
      </c>
      <c r="Q2615" s="55" t="s">
        <v>330</v>
      </c>
      <c r="R2615" s="55" t="s">
        <v>1644</v>
      </c>
      <c r="S2615" s="55" t="s">
        <v>1644</v>
      </c>
      <c r="T2615" s="55" t="s">
        <v>1644</v>
      </c>
      <c r="U2615" s="55" t="s">
        <v>4249</v>
      </c>
      <c r="V2615" s="55" t="s">
        <v>1881</v>
      </c>
      <c r="W2615" s="55" t="s">
        <v>1644</v>
      </c>
      <c r="X2615" s="56"/>
      <c r="Y2615" s="55" t="s">
        <v>1644</v>
      </c>
      <c r="Z2615" s="56"/>
      <c r="AA2615" s="55" t="s">
        <v>1644</v>
      </c>
      <c r="AB2615" s="59">
        <v>4388182</v>
      </c>
      <c r="AC2615" s="55" t="s">
        <v>1554</v>
      </c>
      <c r="AD2615" s="55" t="s">
        <v>1644</v>
      </c>
      <c r="AE2615" s="58">
        <v>0</v>
      </c>
      <c r="AF2615" s="55" t="s">
        <v>1644</v>
      </c>
      <c r="AG2615" s="55" t="s">
        <v>1644</v>
      </c>
      <c r="AH2615" s="55" t="s">
        <v>1644</v>
      </c>
      <c r="AI2615" s="55" t="s">
        <v>1644</v>
      </c>
      <c r="AJ2615" s="55" t="s">
        <v>1644</v>
      </c>
      <c r="AK2615" s="55" t="s">
        <v>1644</v>
      </c>
      <c r="AL2615" s="55" t="s">
        <v>1644</v>
      </c>
      <c r="AM2615" s="55" t="s">
        <v>3861</v>
      </c>
      <c r="AN2615" s="55" t="s">
        <v>1644</v>
      </c>
      <c r="AO2615" t="s">
        <v>3842</v>
      </c>
    </row>
    <row r="2616" spans="1:41" x14ac:dyDescent="0.25">
      <c r="A2616" s="56">
        <v>45838</v>
      </c>
      <c r="B2616" s="92" t="s">
        <v>3472</v>
      </c>
      <c r="C2616" s="55" t="s">
        <v>4360</v>
      </c>
      <c r="D2616" s="55" t="s">
        <v>3859</v>
      </c>
      <c r="E2616" s="55" t="s">
        <v>89</v>
      </c>
      <c r="F2616" s="55">
        <v>50900010</v>
      </c>
      <c r="G2616" s="55" t="s">
        <v>490</v>
      </c>
      <c r="H2616" s="55" t="s">
        <v>89</v>
      </c>
      <c r="I2616" s="57">
        <v>16539.310000000001</v>
      </c>
      <c r="J2616" s="57">
        <v>16539.310000000001</v>
      </c>
      <c r="K2616" s="55" t="s">
        <v>4354</v>
      </c>
      <c r="L2616" s="55" t="s">
        <v>1644</v>
      </c>
      <c r="M2616" s="55" t="s">
        <v>4360</v>
      </c>
      <c r="N2616" s="56">
        <v>45838</v>
      </c>
      <c r="O2616" s="55" t="s">
        <v>1644</v>
      </c>
      <c r="P2616" s="55" t="s">
        <v>329</v>
      </c>
      <c r="Q2616" s="55" t="s">
        <v>330</v>
      </c>
      <c r="R2616" s="55" t="s">
        <v>1644</v>
      </c>
      <c r="S2616" s="55" t="s">
        <v>1644</v>
      </c>
      <c r="T2616" s="55" t="s">
        <v>1644</v>
      </c>
      <c r="U2616" s="55" t="s">
        <v>4250</v>
      </c>
      <c r="V2616" s="55" t="s">
        <v>1881</v>
      </c>
      <c r="W2616" s="55" t="s">
        <v>1644</v>
      </c>
      <c r="X2616" s="56"/>
      <c r="Y2616" s="55" t="s">
        <v>1644</v>
      </c>
      <c r="Z2616" s="56"/>
      <c r="AA2616" s="55" t="s">
        <v>1644</v>
      </c>
      <c r="AB2616" s="59">
        <v>277991528</v>
      </c>
      <c r="AC2616" s="55" t="s">
        <v>1554</v>
      </c>
      <c r="AD2616" s="55" t="s">
        <v>1644</v>
      </c>
      <c r="AE2616" s="58">
        <v>0</v>
      </c>
      <c r="AF2616" s="55" t="s">
        <v>1644</v>
      </c>
      <c r="AG2616" s="55" t="s">
        <v>1644</v>
      </c>
      <c r="AH2616" s="55" t="s">
        <v>1644</v>
      </c>
      <c r="AI2616" s="55" t="s">
        <v>1644</v>
      </c>
      <c r="AJ2616" s="55" t="s">
        <v>1644</v>
      </c>
      <c r="AK2616" s="55" t="s">
        <v>1644</v>
      </c>
      <c r="AL2616" s="55" t="s">
        <v>1644</v>
      </c>
      <c r="AM2616" s="55" t="s">
        <v>3861</v>
      </c>
      <c r="AN2616" s="55" t="s">
        <v>1644</v>
      </c>
      <c r="AO2616" t="s">
        <v>3842</v>
      </c>
    </row>
    <row r="2617" spans="1:41" x14ac:dyDescent="0.25">
      <c r="A2617" s="56">
        <v>45838</v>
      </c>
      <c r="B2617" s="92" t="s">
        <v>3472</v>
      </c>
      <c r="C2617" s="55" t="s">
        <v>4360</v>
      </c>
      <c r="D2617" s="55" t="s">
        <v>3859</v>
      </c>
      <c r="E2617" s="55" t="s">
        <v>89</v>
      </c>
      <c r="F2617" s="55">
        <v>50900000</v>
      </c>
      <c r="G2617" s="55" t="s">
        <v>488</v>
      </c>
      <c r="H2617" s="55" t="s">
        <v>89</v>
      </c>
      <c r="I2617" s="57">
        <v>13.79</v>
      </c>
      <c r="J2617" s="57">
        <v>13.79</v>
      </c>
      <c r="K2617" s="55" t="s">
        <v>4354</v>
      </c>
      <c r="L2617" s="55" t="s">
        <v>1644</v>
      </c>
      <c r="M2617" s="55" t="s">
        <v>4360</v>
      </c>
      <c r="N2617" s="56">
        <v>45838</v>
      </c>
      <c r="O2617" s="55" t="s">
        <v>1644</v>
      </c>
      <c r="P2617" s="55" t="s">
        <v>329</v>
      </c>
      <c r="Q2617" s="55" t="s">
        <v>330</v>
      </c>
      <c r="R2617" s="55" t="s">
        <v>1644</v>
      </c>
      <c r="S2617" s="55" t="s">
        <v>1644</v>
      </c>
      <c r="T2617" s="55" t="s">
        <v>1644</v>
      </c>
      <c r="U2617" s="55" t="s">
        <v>4248</v>
      </c>
      <c r="V2617" s="55" t="s">
        <v>1881</v>
      </c>
      <c r="W2617" s="55" t="s">
        <v>1644</v>
      </c>
      <c r="X2617" s="56"/>
      <c r="Y2617" s="55" t="s">
        <v>1644</v>
      </c>
      <c r="Z2617" s="56"/>
      <c r="AA2617" s="55" t="s">
        <v>1644</v>
      </c>
      <c r="AB2617" s="59">
        <v>215095</v>
      </c>
      <c r="AC2617" s="55" t="s">
        <v>1554</v>
      </c>
      <c r="AD2617" s="55" t="s">
        <v>1644</v>
      </c>
      <c r="AE2617" s="58">
        <v>0</v>
      </c>
      <c r="AF2617" s="55" t="s">
        <v>1644</v>
      </c>
      <c r="AG2617" s="55" t="s">
        <v>1644</v>
      </c>
      <c r="AH2617" s="55" t="s">
        <v>1644</v>
      </c>
      <c r="AI2617" s="55" t="s">
        <v>1644</v>
      </c>
      <c r="AJ2617" s="55" t="s">
        <v>1644</v>
      </c>
      <c r="AK2617" s="55" t="s">
        <v>1644</v>
      </c>
      <c r="AL2617" s="55" t="s">
        <v>1644</v>
      </c>
      <c r="AM2617" s="55" t="s">
        <v>3861</v>
      </c>
      <c r="AN2617" s="55" t="s">
        <v>1644</v>
      </c>
      <c r="AO2617" t="s">
        <v>3842</v>
      </c>
    </row>
    <row r="2618" spans="1:41" x14ac:dyDescent="0.25">
      <c r="A2618" s="56">
        <v>45838</v>
      </c>
      <c r="B2618" s="92" t="s">
        <v>3472</v>
      </c>
      <c r="C2618" s="55" t="s">
        <v>4360</v>
      </c>
      <c r="D2618" s="55" t="s">
        <v>3859</v>
      </c>
      <c r="E2618" s="55" t="s">
        <v>89</v>
      </c>
      <c r="F2618" s="55">
        <v>50900010</v>
      </c>
      <c r="G2618" s="55" t="s">
        <v>490</v>
      </c>
      <c r="H2618" s="55" t="s">
        <v>89</v>
      </c>
      <c r="I2618" s="57">
        <v>0.97</v>
      </c>
      <c r="J2618" s="57">
        <v>0.97</v>
      </c>
      <c r="K2618" s="55" t="s">
        <v>4354</v>
      </c>
      <c r="L2618" s="55" t="s">
        <v>1644</v>
      </c>
      <c r="M2618" s="55" t="s">
        <v>4360</v>
      </c>
      <c r="N2618" s="56">
        <v>45838</v>
      </c>
      <c r="O2618" s="55" t="s">
        <v>1644</v>
      </c>
      <c r="P2618" s="55" t="s">
        <v>329</v>
      </c>
      <c r="Q2618" s="55" t="s">
        <v>330</v>
      </c>
      <c r="R2618" s="55" t="s">
        <v>1644</v>
      </c>
      <c r="S2618" s="55" t="s">
        <v>1644</v>
      </c>
      <c r="T2618" s="55" t="s">
        <v>1644</v>
      </c>
      <c r="U2618" s="55" t="s">
        <v>4260</v>
      </c>
      <c r="V2618" s="55" t="s">
        <v>1718</v>
      </c>
      <c r="W2618" s="55" t="s">
        <v>1644</v>
      </c>
      <c r="X2618" s="56"/>
      <c r="Y2618" s="55" t="s">
        <v>1644</v>
      </c>
      <c r="Z2618" s="56"/>
      <c r="AA2618" s="55" t="s">
        <v>1644</v>
      </c>
      <c r="AB2618" s="59">
        <v>18239</v>
      </c>
      <c r="AC2618" s="55" t="s">
        <v>1554</v>
      </c>
      <c r="AD2618" s="55" t="s">
        <v>1644</v>
      </c>
      <c r="AE2618" s="58">
        <v>0</v>
      </c>
      <c r="AF2618" s="55" t="s">
        <v>1644</v>
      </c>
      <c r="AG2618" s="55" t="s">
        <v>1644</v>
      </c>
      <c r="AH2618" s="55" t="s">
        <v>1644</v>
      </c>
      <c r="AI2618" s="55" t="s">
        <v>1644</v>
      </c>
      <c r="AJ2618" s="55" t="s">
        <v>1644</v>
      </c>
      <c r="AK2618" s="55" t="s">
        <v>1644</v>
      </c>
      <c r="AL2618" s="55" t="s">
        <v>1644</v>
      </c>
      <c r="AM2618" s="55" t="s">
        <v>3861</v>
      </c>
      <c r="AN2618" s="55" t="s">
        <v>1644</v>
      </c>
      <c r="AO2618" t="s">
        <v>3842</v>
      </c>
    </row>
    <row r="2619" spans="1:41" x14ac:dyDescent="0.25">
      <c r="A2619" s="56">
        <v>45838</v>
      </c>
      <c r="B2619" s="92" t="s">
        <v>3472</v>
      </c>
      <c r="C2619" s="55" t="s">
        <v>4360</v>
      </c>
      <c r="D2619" s="55" t="s">
        <v>3859</v>
      </c>
      <c r="E2619" s="55" t="s">
        <v>89</v>
      </c>
      <c r="F2619" s="55">
        <v>50900010</v>
      </c>
      <c r="G2619" s="55" t="s">
        <v>490</v>
      </c>
      <c r="H2619" s="55" t="s">
        <v>89</v>
      </c>
      <c r="I2619" s="57">
        <v>38.96</v>
      </c>
      <c r="J2619" s="57">
        <v>38.96</v>
      </c>
      <c r="K2619" s="55" t="s">
        <v>4354</v>
      </c>
      <c r="L2619" s="55" t="s">
        <v>1644</v>
      </c>
      <c r="M2619" s="55" t="s">
        <v>4360</v>
      </c>
      <c r="N2619" s="56">
        <v>45838</v>
      </c>
      <c r="O2619" s="55" t="s">
        <v>1644</v>
      </c>
      <c r="P2619" s="55" t="s">
        <v>329</v>
      </c>
      <c r="Q2619" s="55" t="s">
        <v>330</v>
      </c>
      <c r="R2619" s="55" t="s">
        <v>1644</v>
      </c>
      <c r="S2619" s="55" t="s">
        <v>1644</v>
      </c>
      <c r="T2619" s="55" t="s">
        <v>1644</v>
      </c>
      <c r="U2619" s="55" t="s">
        <v>4251</v>
      </c>
      <c r="V2619" s="55" t="s">
        <v>1881</v>
      </c>
      <c r="W2619" s="55" t="s">
        <v>1644</v>
      </c>
      <c r="X2619" s="56"/>
      <c r="Y2619" s="55" t="s">
        <v>1644</v>
      </c>
      <c r="Z2619" s="56"/>
      <c r="AA2619" s="55" t="s">
        <v>1644</v>
      </c>
      <c r="AB2619" s="59">
        <v>712490</v>
      </c>
      <c r="AC2619" s="55" t="s">
        <v>1554</v>
      </c>
      <c r="AD2619" s="55" t="s">
        <v>1644</v>
      </c>
      <c r="AE2619" s="58">
        <v>0</v>
      </c>
      <c r="AF2619" s="55" t="s">
        <v>1644</v>
      </c>
      <c r="AG2619" s="55" t="s">
        <v>1644</v>
      </c>
      <c r="AH2619" s="55" t="s">
        <v>1644</v>
      </c>
      <c r="AI2619" s="55" t="s">
        <v>1644</v>
      </c>
      <c r="AJ2619" s="55" t="s">
        <v>1644</v>
      </c>
      <c r="AK2619" s="55" t="s">
        <v>1644</v>
      </c>
      <c r="AL2619" s="55" t="s">
        <v>1644</v>
      </c>
      <c r="AM2619" s="55" t="s">
        <v>3861</v>
      </c>
      <c r="AN2619" s="55" t="s">
        <v>1644</v>
      </c>
      <c r="AO2619" t="s">
        <v>3842</v>
      </c>
    </row>
    <row r="2620" spans="1:41" x14ac:dyDescent="0.25">
      <c r="A2620" s="56">
        <v>45838</v>
      </c>
      <c r="B2620" s="92" t="s">
        <v>3472</v>
      </c>
      <c r="C2620" s="55" t="s">
        <v>4360</v>
      </c>
      <c r="D2620" s="55" t="s">
        <v>3859</v>
      </c>
      <c r="E2620" s="55" t="s">
        <v>89</v>
      </c>
      <c r="F2620" s="55">
        <v>50900000</v>
      </c>
      <c r="G2620" s="55" t="s">
        <v>488</v>
      </c>
      <c r="H2620" s="55" t="s">
        <v>89</v>
      </c>
      <c r="I2620" s="57">
        <v>0.01</v>
      </c>
      <c r="J2620" s="57">
        <v>0.01</v>
      </c>
      <c r="K2620" s="55" t="s">
        <v>4354</v>
      </c>
      <c r="L2620" s="55" t="s">
        <v>1644</v>
      </c>
      <c r="M2620" s="55" t="s">
        <v>4360</v>
      </c>
      <c r="N2620" s="56">
        <v>45838</v>
      </c>
      <c r="O2620" s="55" t="s">
        <v>1644</v>
      </c>
      <c r="P2620" s="55" t="s">
        <v>329</v>
      </c>
      <c r="Q2620" s="55" t="s">
        <v>330</v>
      </c>
      <c r="R2620" s="55" t="s">
        <v>1644</v>
      </c>
      <c r="S2620" s="55" t="s">
        <v>1644</v>
      </c>
      <c r="T2620" s="55" t="s">
        <v>1644</v>
      </c>
      <c r="U2620" s="55" t="s">
        <v>4258</v>
      </c>
      <c r="V2620" s="55" t="s">
        <v>1718</v>
      </c>
      <c r="W2620" s="55" t="s">
        <v>1644</v>
      </c>
      <c r="X2620" s="56"/>
      <c r="Y2620" s="55" t="s">
        <v>1644</v>
      </c>
      <c r="Z2620" s="56"/>
      <c r="AA2620" s="55" t="s">
        <v>1644</v>
      </c>
      <c r="AB2620" s="59">
        <v>213</v>
      </c>
      <c r="AC2620" s="55" t="s">
        <v>1554</v>
      </c>
      <c r="AD2620" s="55" t="s">
        <v>1644</v>
      </c>
      <c r="AE2620" s="58">
        <v>0</v>
      </c>
      <c r="AF2620" s="55" t="s">
        <v>1644</v>
      </c>
      <c r="AG2620" s="55" t="s">
        <v>1644</v>
      </c>
      <c r="AH2620" s="55" t="s">
        <v>1644</v>
      </c>
      <c r="AI2620" s="55" t="s">
        <v>1644</v>
      </c>
      <c r="AJ2620" s="55" t="s">
        <v>1644</v>
      </c>
      <c r="AK2620" s="55" t="s">
        <v>1644</v>
      </c>
      <c r="AL2620" s="55" t="s">
        <v>1644</v>
      </c>
      <c r="AM2620" s="55" t="s">
        <v>3861</v>
      </c>
      <c r="AN2620" s="55" t="s">
        <v>1644</v>
      </c>
      <c r="AO2620" t="s">
        <v>3842</v>
      </c>
    </row>
    <row r="2621" spans="1:41" x14ac:dyDescent="0.25">
      <c r="A2621" s="56">
        <v>45838</v>
      </c>
      <c r="B2621" s="92" t="s">
        <v>3472</v>
      </c>
      <c r="C2621" s="55" t="s">
        <v>4360</v>
      </c>
      <c r="D2621" s="55" t="s">
        <v>3859</v>
      </c>
      <c r="E2621" s="55" t="s">
        <v>89</v>
      </c>
      <c r="F2621" s="55">
        <v>50900000</v>
      </c>
      <c r="G2621" s="55" t="s">
        <v>488</v>
      </c>
      <c r="H2621" s="55" t="s">
        <v>89</v>
      </c>
      <c r="I2621" s="57">
        <v>9517.93</v>
      </c>
      <c r="J2621" s="57">
        <v>9517.93</v>
      </c>
      <c r="K2621" s="55" t="s">
        <v>4354</v>
      </c>
      <c r="L2621" s="55" t="s">
        <v>1644</v>
      </c>
      <c r="M2621" s="55" t="s">
        <v>4360</v>
      </c>
      <c r="N2621" s="56">
        <v>45838</v>
      </c>
      <c r="O2621" s="55" t="s">
        <v>1644</v>
      </c>
      <c r="P2621" s="55" t="s">
        <v>4042</v>
      </c>
      <c r="Q2621" s="55" t="s">
        <v>4043</v>
      </c>
      <c r="R2621" s="55" t="s">
        <v>1644</v>
      </c>
      <c r="S2621" s="55" t="s">
        <v>1644</v>
      </c>
      <c r="T2621" s="55" t="s">
        <v>1644</v>
      </c>
      <c r="U2621" s="55" t="s">
        <v>4262</v>
      </c>
      <c r="V2621" s="55" t="s">
        <v>1881</v>
      </c>
      <c r="W2621" s="55" t="s">
        <v>1644</v>
      </c>
      <c r="X2621" s="56"/>
      <c r="Y2621" s="55" t="s">
        <v>1644</v>
      </c>
      <c r="Z2621" s="56"/>
      <c r="AA2621" s="55" t="s">
        <v>1644</v>
      </c>
      <c r="AB2621" s="59">
        <v>147935165</v>
      </c>
      <c r="AC2621" s="55" t="s">
        <v>1554</v>
      </c>
      <c r="AD2621" s="55" t="s">
        <v>1644</v>
      </c>
      <c r="AE2621" s="58">
        <v>0</v>
      </c>
      <c r="AF2621" s="55" t="s">
        <v>1644</v>
      </c>
      <c r="AG2621" s="55" t="s">
        <v>1644</v>
      </c>
      <c r="AH2621" s="55" t="s">
        <v>1644</v>
      </c>
      <c r="AI2621" s="55" t="s">
        <v>1644</v>
      </c>
      <c r="AJ2621" s="55" t="s">
        <v>1644</v>
      </c>
      <c r="AK2621" s="55" t="s">
        <v>1644</v>
      </c>
      <c r="AL2621" s="55" t="s">
        <v>1644</v>
      </c>
      <c r="AM2621" s="55" t="s">
        <v>3861</v>
      </c>
      <c r="AN2621" s="55" t="s">
        <v>1644</v>
      </c>
      <c r="AO2621" t="s">
        <v>4371</v>
      </c>
    </row>
    <row r="2622" spans="1:41" x14ac:dyDescent="0.25">
      <c r="A2622" s="56">
        <v>45838</v>
      </c>
      <c r="B2622" s="92" t="s">
        <v>3472</v>
      </c>
      <c r="C2622" s="55" t="s">
        <v>4361</v>
      </c>
      <c r="D2622" s="55" t="s">
        <v>3859</v>
      </c>
      <c r="E2622" s="55" t="s">
        <v>89</v>
      </c>
      <c r="F2622" s="55">
        <v>50900050</v>
      </c>
      <c r="G2622" s="55" t="s">
        <v>498</v>
      </c>
      <c r="H2622" s="55" t="s">
        <v>89</v>
      </c>
      <c r="I2622" s="57">
        <v>10.82</v>
      </c>
      <c r="J2622" s="57">
        <v>10.82</v>
      </c>
      <c r="K2622" s="55" t="s">
        <v>4354</v>
      </c>
      <c r="L2622" s="55" t="s">
        <v>1644</v>
      </c>
      <c r="M2622" s="55" t="s">
        <v>4361</v>
      </c>
      <c r="N2622" s="56">
        <v>45838</v>
      </c>
      <c r="O2622" s="55" t="s">
        <v>1644</v>
      </c>
      <c r="P2622" s="55" t="s">
        <v>329</v>
      </c>
      <c r="Q2622" s="55" t="s">
        <v>330</v>
      </c>
      <c r="R2622" s="55" t="s">
        <v>1644</v>
      </c>
      <c r="S2622" s="55" t="s">
        <v>1644</v>
      </c>
      <c r="T2622" s="55" t="s">
        <v>1644</v>
      </c>
      <c r="U2622" s="55" t="s">
        <v>4216</v>
      </c>
      <c r="V2622" s="55" t="s">
        <v>1881</v>
      </c>
      <c r="W2622" s="55" t="s">
        <v>1644</v>
      </c>
      <c r="X2622" s="56"/>
      <c r="Y2622" s="55" t="s">
        <v>1644</v>
      </c>
      <c r="Z2622" s="56"/>
      <c r="AA2622" s="55" t="s">
        <v>1644</v>
      </c>
      <c r="AB2622" s="59">
        <v>155166</v>
      </c>
      <c r="AC2622" s="55" t="s">
        <v>1554</v>
      </c>
      <c r="AD2622" s="55" t="s">
        <v>1644</v>
      </c>
      <c r="AE2622" s="58">
        <v>0</v>
      </c>
      <c r="AF2622" s="55" t="s">
        <v>1644</v>
      </c>
      <c r="AG2622" s="55" t="s">
        <v>1644</v>
      </c>
      <c r="AH2622" s="55" t="s">
        <v>1644</v>
      </c>
      <c r="AI2622" s="55" t="s">
        <v>1644</v>
      </c>
      <c r="AJ2622" s="55" t="s">
        <v>1644</v>
      </c>
      <c r="AK2622" s="55" t="s">
        <v>1644</v>
      </c>
      <c r="AL2622" s="55" t="s">
        <v>1644</v>
      </c>
      <c r="AM2622" s="55" t="s">
        <v>3861</v>
      </c>
      <c r="AN2622" s="55" t="s">
        <v>1644</v>
      </c>
      <c r="AO2622" t="s">
        <v>3842</v>
      </c>
    </row>
    <row r="2623" spans="1:41" x14ac:dyDescent="0.25">
      <c r="A2623" s="56">
        <v>45838</v>
      </c>
      <c r="B2623" s="92" t="s">
        <v>3472</v>
      </c>
      <c r="C2623" s="55" t="s">
        <v>4361</v>
      </c>
      <c r="D2623" s="55" t="s">
        <v>3859</v>
      </c>
      <c r="E2623" s="55" t="s">
        <v>89</v>
      </c>
      <c r="F2623" s="55">
        <v>50900050</v>
      </c>
      <c r="G2623" s="55" t="s">
        <v>498</v>
      </c>
      <c r="H2623" s="55" t="s">
        <v>89</v>
      </c>
      <c r="I2623" s="57">
        <v>8.76</v>
      </c>
      <c r="J2623" s="57">
        <v>8.76</v>
      </c>
      <c r="K2623" s="55" t="s">
        <v>4354</v>
      </c>
      <c r="L2623" s="55" t="s">
        <v>1644</v>
      </c>
      <c r="M2623" s="55" t="s">
        <v>4361</v>
      </c>
      <c r="N2623" s="56">
        <v>45838</v>
      </c>
      <c r="O2623" s="55" t="s">
        <v>1644</v>
      </c>
      <c r="P2623" s="55" t="s">
        <v>329</v>
      </c>
      <c r="Q2623" s="55" t="s">
        <v>330</v>
      </c>
      <c r="R2623" s="55" t="s">
        <v>1644</v>
      </c>
      <c r="S2623" s="55" t="s">
        <v>1644</v>
      </c>
      <c r="T2623" s="55" t="s">
        <v>1644</v>
      </c>
      <c r="U2623" s="55" t="s">
        <v>4211</v>
      </c>
      <c r="V2623" s="55" t="s">
        <v>1881</v>
      </c>
      <c r="W2623" s="55" t="s">
        <v>1644</v>
      </c>
      <c r="X2623" s="56"/>
      <c r="Y2623" s="55" t="s">
        <v>1644</v>
      </c>
      <c r="Z2623" s="56"/>
      <c r="AA2623" s="55" t="s">
        <v>1644</v>
      </c>
      <c r="AB2623" s="59">
        <v>137030</v>
      </c>
      <c r="AC2623" s="55" t="s">
        <v>1554</v>
      </c>
      <c r="AD2623" s="55" t="s">
        <v>1644</v>
      </c>
      <c r="AE2623" s="58">
        <v>0</v>
      </c>
      <c r="AF2623" s="55" t="s">
        <v>1644</v>
      </c>
      <c r="AG2623" s="55" t="s">
        <v>1644</v>
      </c>
      <c r="AH2623" s="55" t="s">
        <v>1644</v>
      </c>
      <c r="AI2623" s="55" t="s">
        <v>1644</v>
      </c>
      <c r="AJ2623" s="55" t="s">
        <v>1644</v>
      </c>
      <c r="AK2623" s="55" t="s">
        <v>1644</v>
      </c>
      <c r="AL2623" s="55" t="s">
        <v>1644</v>
      </c>
      <c r="AM2623" s="55" t="s">
        <v>3861</v>
      </c>
      <c r="AN2623" s="55" t="s">
        <v>1644</v>
      </c>
      <c r="AO2623" t="s">
        <v>3842</v>
      </c>
    </row>
    <row r="2624" spans="1:41" x14ac:dyDescent="0.25">
      <c r="A2624" s="56">
        <v>45838</v>
      </c>
      <c r="B2624" s="92" t="s">
        <v>3472</v>
      </c>
      <c r="C2624" s="55" t="s">
        <v>4361</v>
      </c>
      <c r="D2624" s="55" t="s">
        <v>3859</v>
      </c>
      <c r="E2624" s="55" t="s">
        <v>89</v>
      </c>
      <c r="F2624" s="55">
        <v>50900050</v>
      </c>
      <c r="G2624" s="55" t="s">
        <v>498</v>
      </c>
      <c r="H2624" s="55" t="s">
        <v>89</v>
      </c>
      <c r="I2624" s="57">
        <v>5.95</v>
      </c>
      <c r="J2624" s="57">
        <v>5.95</v>
      </c>
      <c r="K2624" s="55" t="s">
        <v>4354</v>
      </c>
      <c r="L2624" s="55" t="s">
        <v>1644</v>
      </c>
      <c r="M2624" s="55" t="s">
        <v>4361</v>
      </c>
      <c r="N2624" s="56">
        <v>45838</v>
      </c>
      <c r="O2624" s="55" t="s">
        <v>1644</v>
      </c>
      <c r="P2624" s="55" t="s">
        <v>329</v>
      </c>
      <c r="Q2624" s="55" t="s">
        <v>330</v>
      </c>
      <c r="R2624" s="55" t="s">
        <v>1644</v>
      </c>
      <c r="S2624" s="55" t="s">
        <v>1644</v>
      </c>
      <c r="T2624" s="55" t="s">
        <v>1644</v>
      </c>
      <c r="U2624" s="55" t="s">
        <v>4213</v>
      </c>
      <c r="V2624" s="55" t="s">
        <v>1881</v>
      </c>
      <c r="W2624" s="55" t="s">
        <v>1644</v>
      </c>
      <c r="X2624" s="56"/>
      <c r="Y2624" s="55" t="s">
        <v>1644</v>
      </c>
      <c r="Z2624" s="56"/>
      <c r="AA2624" s="55" t="s">
        <v>1644</v>
      </c>
      <c r="AB2624" s="59">
        <v>85397</v>
      </c>
      <c r="AC2624" s="55" t="s">
        <v>1554</v>
      </c>
      <c r="AD2624" s="55" t="s">
        <v>1644</v>
      </c>
      <c r="AE2624" s="58">
        <v>0</v>
      </c>
      <c r="AF2624" s="55" t="s">
        <v>1644</v>
      </c>
      <c r="AG2624" s="55" t="s">
        <v>1644</v>
      </c>
      <c r="AH2624" s="55" t="s">
        <v>1644</v>
      </c>
      <c r="AI2624" s="55" t="s">
        <v>1644</v>
      </c>
      <c r="AJ2624" s="55" t="s">
        <v>1644</v>
      </c>
      <c r="AK2624" s="55" t="s">
        <v>1644</v>
      </c>
      <c r="AL2624" s="55" t="s">
        <v>1644</v>
      </c>
      <c r="AM2624" s="55" t="s">
        <v>3861</v>
      </c>
      <c r="AN2624" s="55" t="s">
        <v>1644</v>
      </c>
      <c r="AO2624" t="s">
        <v>3842</v>
      </c>
    </row>
    <row r="2625" spans="1:41" x14ac:dyDescent="0.25">
      <c r="A2625" s="56">
        <v>45838</v>
      </c>
      <c r="B2625" s="92" t="s">
        <v>3472</v>
      </c>
      <c r="C2625" s="55" t="s">
        <v>4361</v>
      </c>
      <c r="D2625" s="55" t="s">
        <v>3859</v>
      </c>
      <c r="E2625" s="55" t="s">
        <v>89</v>
      </c>
      <c r="F2625" s="55">
        <v>50900050</v>
      </c>
      <c r="G2625" s="55" t="s">
        <v>498</v>
      </c>
      <c r="H2625" s="55" t="s">
        <v>89</v>
      </c>
      <c r="I2625" s="57">
        <v>8.77</v>
      </c>
      <c r="J2625" s="57">
        <v>8.77</v>
      </c>
      <c r="K2625" s="55" t="s">
        <v>4354</v>
      </c>
      <c r="L2625" s="55" t="s">
        <v>1644</v>
      </c>
      <c r="M2625" s="55" t="s">
        <v>4361</v>
      </c>
      <c r="N2625" s="56">
        <v>45838</v>
      </c>
      <c r="O2625" s="55" t="s">
        <v>1644</v>
      </c>
      <c r="P2625" s="55" t="s">
        <v>329</v>
      </c>
      <c r="Q2625" s="55" t="s">
        <v>330</v>
      </c>
      <c r="R2625" s="55" t="s">
        <v>1644</v>
      </c>
      <c r="S2625" s="55" t="s">
        <v>1644</v>
      </c>
      <c r="T2625" s="55" t="s">
        <v>1644</v>
      </c>
      <c r="U2625" s="55" t="s">
        <v>4221</v>
      </c>
      <c r="V2625" s="55" t="s">
        <v>1881</v>
      </c>
      <c r="W2625" s="55" t="s">
        <v>1644</v>
      </c>
      <c r="X2625" s="56"/>
      <c r="Y2625" s="55" t="s">
        <v>1644</v>
      </c>
      <c r="Z2625" s="56"/>
      <c r="AA2625" s="55" t="s">
        <v>1644</v>
      </c>
      <c r="AB2625" s="59">
        <v>137038</v>
      </c>
      <c r="AC2625" s="55" t="s">
        <v>1554</v>
      </c>
      <c r="AD2625" s="55" t="s">
        <v>1644</v>
      </c>
      <c r="AE2625" s="58">
        <v>0</v>
      </c>
      <c r="AF2625" s="55" t="s">
        <v>1644</v>
      </c>
      <c r="AG2625" s="55" t="s">
        <v>1644</v>
      </c>
      <c r="AH2625" s="55" t="s">
        <v>1644</v>
      </c>
      <c r="AI2625" s="55" t="s">
        <v>1644</v>
      </c>
      <c r="AJ2625" s="55" t="s">
        <v>1644</v>
      </c>
      <c r="AK2625" s="55" t="s">
        <v>1644</v>
      </c>
      <c r="AL2625" s="55" t="s">
        <v>1644</v>
      </c>
      <c r="AM2625" s="55" t="s">
        <v>3861</v>
      </c>
      <c r="AN2625" s="55" t="s">
        <v>1644</v>
      </c>
      <c r="AO2625" t="s">
        <v>3842</v>
      </c>
    </row>
    <row r="2626" spans="1:41" x14ac:dyDescent="0.25">
      <c r="A2626" s="56">
        <v>45838</v>
      </c>
      <c r="B2626" s="92" t="s">
        <v>3472</v>
      </c>
      <c r="C2626" s="55" t="s">
        <v>4361</v>
      </c>
      <c r="D2626" s="55" t="s">
        <v>3859</v>
      </c>
      <c r="E2626" s="55" t="s">
        <v>89</v>
      </c>
      <c r="F2626" s="55">
        <v>50900050</v>
      </c>
      <c r="G2626" s="55" t="s">
        <v>498</v>
      </c>
      <c r="H2626" s="55" t="s">
        <v>89</v>
      </c>
      <c r="I2626" s="57">
        <v>5.95</v>
      </c>
      <c r="J2626" s="57">
        <v>5.95</v>
      </c>
      <c r="K2626" s="55" t="s">
        <v>4354</v>
      </c>
      <c r="L2626" s="55" t="s">
        <v>1644</v>
      </c>
      <c r="M2626" s="55" t="s">
        <v>4361</v>
      </c>
      <c r="N2626" s="56">
        <v>45838</v>
      </c>
      <c r="O2626" s="55" t="s">
        <v>1644</v>
      </c>
      <c r="P2626" s="55" t="s">
        <v>329</v>
      </c>
      <c r="Q2626" s="55" t="s">
        <v>330</v>
      </c>
      <c r="R2626" s="55" t="s">
        <v>1644</v>
      </c>
      <c r="S2626" s="55" t="s">
        <v>1644</v>
      </c>
      <c r="T2626" s="55" t="s">
        <v>1644</v>
      </c>
      <c r="U2626" s="55" t="s">
        <v>4228</v>
      </c>
      <c r="V2626" s="55" t="s">
        <v>1881</v>
      </c>
      <c r="W2626" s="55" t="s">
        <v>1644</v>
      </c>
      <c r="X2626" s="56"/>
      <c r="Y2626" s="55" t="s">
        <v>1644</v>
      </c>
      <c r="Z2626" s="56"/>
      <c r="AA2626" s="55" t="s">
        <v>1644</v>
      </c>
      <c r="AB2626" s="59">
        <v>85397</v>
      </c>
      <c r="AC2626" s="55" t="s">
        <v>1554</v>
      </c>
      <c r="AD2626" s="55" t="s">
        <v>1644</v>
      </c>
      <c r="AE2626" s="58">
        <v>0</v>
      </c>
      <c r="AF2626" s="55" t="s">
        <v>1644</v>
      </c>
      <c r="AG2626" s="55" t="s">
        <v>1644</v>
      </c>
      <c r="AH2626" s="55" t="s">
        <v>1644</v>
      </c>
      <c r="AI2626" s="55" t="s">
        <v>1644</v>
      </c>
      <c r="AJ2626" s="55" t="s">
        <v>1644</v>
      </c>
      <c r="AK2626" s="55" t="s">
        <v>1644</v>
      </c>
      <c r="AL2626" s="55" t="s">
        <v>1644</v>
      </c>
      <c r="AM2626" s="55" t="s">
        <v>3861</v>
      </c>
      <c r="AN2626" s="55" t="s">
        <v>1644</v>
      </c>
      <c r="AO2626" t="s">
        <v>3842</v>
      </c>
    </row>
    <row r="2627" spans="1:41" x14ac:dyDescent="0.25">
      <c r="A2627" s="56">
        <v>45838</v>
      </c>
      <c r="B2627" s="92" t="s">
        <v>3472</v>
      </c>
      <c r="C2627" s="55" t="s">
        <v>4361</v>
      </c>
      <c r="D2627" s="55" t="s">
        <v>3859</v>
      </c>
      <c r="E2627" s="55" t="s">
        <v>89</v>
      </c>
      <c r="F2627" s="55">
        <v>50900050</v>
      </c>
      <c r="G2627" s="55" t="s">
        <v>498</v>
      </c>
      <c r="H2627" s="55" t="s">
        <v>89</v>
      </c>
      <c r="I2627" s="57">
        <v>5.95</v>
      </c>
      <c r="J2627" s="57">
        <v>5.95</v>
      </c>
      <c r="K2627" s="55" t="s">
        <v>4354</v>
      </c>
      <c r="L2627" s="55" t="s">
        <v>1644</v>
      </c>
      <c r="M2627" s="55" t="s">
        <v>4361</v>
      </c>
      <c r="N2627" s="56">
        <v>45838</v>
      </c>
      <c r="O2627" s="55" t="s">
        <v>1644</v>
      </c>
      <c r="P2627" s="55" t="s">
        <v>329</v>
      </c>
      <c r="Q2627" s="55" t="s">
        <v>330</v>
      </c>
      <c r="R2627" s="55" t="s">
        <v>1644</v>
      </c>
      <c r="S2627" s="55" t="s">
        <v>1644</v>
      </c>
      <c r="T2627" s="55" t="s">
        <v>1644</v>
      </c>
      <c r="U2627" s="55" t="s">
        <v>4224</v>
      </c>
      <c r="V2627" s="55" t="s">
        <v>1881</v>
      </c>
      <c r="W2627" s="55" t="s">
        <v>1644</v>
      </c>
      <c r="X2627" s="56"/>
      <c r="Y2627" s="55" t="s">
        <v>1644</v>
      </c>
      <c r="Z2627" s="56"/>
      <c r="AA2627" s="55" t="s">
        <v>1644</v>
      </c>
      <c r="AB2627" s="59">
        <v>85397</v>
      </c>
      <c r="AC2627" s="55" t="s">
        <v>1554</v>
      </c>
      <c r="AD2627" s="55" t="s">
        <v>1644</v>
      </c>
      <c r="AE2627" s="58">
        <v>0</v>
      </c>
      <c r="AF2627" s="55" t="s">
        <v>1644</v>
      </c>
      <c r="AG2627" s="55" t="s">
        <v>1644</v>
      </c>
      <c r="AH2627" s="55" t="s">
        <v>1644</v>
      </c>
      <c r="AI2627" s="55" t="s">
        <v>1644</v>
      </c>
      <c r="AJ2627" s="55" t="s">
        <v>1644</v>
      </c>
      <c r="AK2627" s="55" t="s">
        <v>1644</v>
      </c>
      <c r="AL2627" s="55" t="s">
        <v>1644</v>
      </c>
      <c r="AM2627" s="55" t="s">
        <v>3861</v>
      </c>
      <c r="AN2627" s="55" t="s">
        <v>1644</v>
      </c>
      <c r="AO2627" t="s">
        <v>3842</v>
      </c>
    </row>
    <row r="2628" spans="1:41" x14ac:dyDescent="0.25">
      <c r="A2628" s="56">
        <v>45838</v>
      </c>
      <c r="B2628" s="92" t="s">
        <v>3472</v>
      </c>
      <c r="C2628" s="55" t="s">
        <v>4361</v>
      </c>
      <c r="D2628" s="55" t="s">
        <v>3859</v>
      </c>
      <c r="E2628" s="55" t="s">
        <v>89</v>
      </c>
      <c r="F2628" s="55">
        <v>50900050</v>
      </c>
      <c r="G2628" s="55" t="s">
        <v>498</v>
      </c>
      <c r="H2628" s="55" t="s">
        <v>89</v>
      </c>
      <c r="I2628" s="57">
        <v>6.84</v>
      </c>
      <c r="J2628" s="57">
        <v>6.84</v>
      </c>
      <c r="K2628" s="55" t="s">
        <v>4354</v>
      </c>
      <c r="L2628" s="55" t="s">
        <v>1644</v>
      </c>
      <c r="M2628" s="55" t="s">
        <v>4361</v>
      </c>
      <c r="N2628" s="56">
        <v>45838</v>
      </c>
      <c r="O2628" s="55" t="s">
        <v>1644</v>
      </c>
      <c r="P2628" s="55" t="s">
        <v>329</v>
      </c>
      <c r="Q2628" s="55" t="s">
        <v>330</v>
      </c>
      <c r="R2628" s="55" t="s">
        <v>1644</v>
      </c>
      <c r="S2628" s="55" t="s">
        <v>1644</v>
      </c>
      <c r="T2628" s="55" t="s">
        <v>1644</v>
      </c>
      <c r="U2628" s="55" t="s">
        <v>4219</v>
      </c>
      <c r="V2628" s="55" t="s">
        <v>1881</v>
      </c>
      <c r="W2628" s="55" t="s">
        <v>1644</v>
      </c>
      <c r="X2628" s="56"/>
      <c r="Y2628" s="55" t="s">
        <v>1644</v>
      </c>
      <c r="Z2628" s="56"/>
      <c r="AA2628" s="55" t="s">
        <v>1644</v>
      </c>
      <c r="AB2628" s="59">
        <v>106973</v>
      </c>
      <c r="AC2628" s="55" t="s">
        <v>1554</v>
      </c>
      <c r="AD2628" s="55" t="s">
        <v>1644</v>
      </c>
      <c r="AE2628" s="58">
        <v>0</v>
      </c>
      <c r="AF2628" s="55" t="s">
        <v>1644</v>
      </c>
      <c r="AG2628" s="55" t="s">
        <v>1644</v>
      </c>
      <c r="AH2628" s="55" t="s">
        <v>1644</v>
      </c>
      <c r="AI2628" s="55" t="s">
        <v>1644</v>
      </c>
      <c r="AJ2628" s="55" t="s">
        <v>1644</v>
      </c>
      <c r="AK2628" s="55" t="s">
        <v>1644</v>
      </c>
      <c r="AL2628" s="55" t="s">
        <v>1644</v>
      </c>
      <c r="AM2628" s="55" t="s">
        <v>3861</v>
      </c>
      <c r="AN2628" s="55" t="s">
        <v>1644</v>
      </c>
      <c r="AO2628" t="s">
        <v>3842</v>
      </c>
    </row>
    <row r="2629" spans="1:41" x14ac:dyDescent="0.25">
      <c r="A2629" s="56">
        <v>45838</v>
      </c>
      <c r="B2629" s="92" t="s">
        <v>3472</v>
      </c>
      <c r="C2629" s="55" t="s">
        <v>4361</v>
      </c>
      <c r="D2629" s="55" t="s">
        <v>3859</v>
      </c>
      <c r="E2629" s="55" t="s">
        <v>89</v>
      </c>
      <c r="F2629" s="55">
        <v>50900050</v>
      </c>
      <c r="G2629" s="55" t="s">
        <v>498</v>
      </c>
      <c r="H2629" s="55" t="s">
        <v>89</v>
      </c>
      <c r="I2629" s="57">
        <v>11.11</v>
      </c>
      <c r="J2629" s="57">
        <v>11.11</v>
      </c>
      <c r="K2629" s="55" t="s">
        <v>4354</v>
      </c>
      <c r="L2629" s="55" t="s">
        <v>1644</v>
      </c>
      <c r="M2629" s="55" t="s">
        <v>4361</v>
      </c>
      <c r="N2629" s="56">
        <v>45838</v>
      </c>
      <c r="O2629" s="55" t="s">
        <v>1644</v>
      </c>
      <c r="P2629" s="55" t="s">
        <v>329</v>
      </c>
      <c r="Q2629" s="55" t="s">
        <v>330</v>
      </c>
      <c r="R2629" s="55" t="s">
        <v>1644</v>
      </c>
      <c r="S2629" s="55" t="s">
        <v>1644</v>
      </c>
      <c r="T2629" s="55" t="s">
        <v>1644</v>
      </c>
      <c r="U2629" s="55" t="s">
        <v>4215</v>
      </c>
      <c r="V2629" s="55" t="s">
        <v>1881</v>
      </c>
      <c r="W2629" s="55" t="s">
        <v>1644</v>
      </c>
      <c r="X2629" s="56"/>
      <c r="Y2629" s="55" t="s">
        <v>1644</v>
      </c>
      <c r="Z2629" s="56"/>
      <c r="AA2629" s="55" t="s">
        <v>1644</v>
      </c>
      <c r="AB2629" s="59">
        <v>314398</v>
      </c>
      <c r="AC2629" s="55" t="s">
        <v>1554</v>
      </c>
      <c r="AD2629" s="55" t="s">
        <v>1644</v>
      </c>
      <c r="AE2629" s="58">
        <v>0</v>
      </c>
      <c r="AF2629" s="55" t="s">
        <v>1644</v>
      </c>
      <c r="AG2629" s="55" t="s">
        <v>1644</v>
      </c>
      <c r="AH2629" s="55" t="s">
        <v>1644</v>
      </c>
      <c r="AI2629" s="55" t="s">
        <v>1644</v>
      </c>
      <c r="AJ2629" s="55" t="s">
        <v>1644</v>
      </c>
      <c r="AK2629" s="55" t="s">
        <v>1644</v>
      </c>
      <c r="AL2629" s="55" t="s">
        <v>1644</v>
      </c>
      <c r="AM2629" s="55" t="s">
        <v>3861</v>
      </c>
      <c r="AN2629" s="55" t="s">
        <v>1644</v>
      </c>
      <c r="AO2629" t="s">
        <v>3842</v>
      </c>
    </row>
    <row r="2630" spans="1:41" x14ac:dyDescent="0.25">
      <c r="A2630" s="56">
        <v>45838</v>
      </c>
      <c r="B2630" s="92" t="s">
        <v>3472</v>
      </c>
      <c r="C2630" s="55" t="s">
        <v>4361</v>
      </c>
      <c r="D2630" s="55" t="s">
        <v>3859</v>
      </c>
      <c r="E2630" s="55" t="s">
        <v>89</v>
      </c>
      <c r="F2630" s="55">
        <v>50900050</v>
      </c>
      <c r="G2630" s="55" t="s">
        <v>498</v>
      </c>
      <c r="H2630" s="55" t="s">
        <v>89</v>
      </c>
      <c r="I2630" s="57">
        <v>8.76</v>
      </c>
      <c r="J2630" s="57">
        <v>8.76</v>
      </c>
      <c r="K2630" s="55" t="s">
        <v>4354</v>
      </c>
      <c r="L2630" s="55" t="s">
        <v>1644</v>
      </c>
      <c r="M2630" s="55" t="s">
        <v>4361</v>
      </c>
      <c r="N2630" s="56">
        <v>45838</v>
      </c>
      <c r="O2630" s="55" t="s">
        <v>1644</v>
      </c>
      <c r="P2630" s="55" t="s">
        <v>329</v>
      </c>
      <c r="Q2630" s="55" t="s">
        <v>330</v>
      </c>
      <c r="R2630" s="55" t="s">
        <v>1644</v>
      </c>
      <c r="S2630" s="55" t="s">
        <v>1644</v>
      </c>
      <c r="T2630" s="55" t="s">
        <v>1644</v>
      </c>
      <c r="U2630" s="55" t="s">
        <v>4218</v>
      </c>
      <c r="V2630" s="55" t="s">
        <v>1881</v>
      </c>
      <c r="W2630" s="55" t="s">
        <v>1644</v>
      </c>
      <c r="X2630" s="56"/>
      <c r="Y2630" s="55" t="s">
        <v>1644</v>
      </c>
      <c r="Z2630" s="56"/>
      <c r="AA2630" s="55" t="s">
        <v>1644</v>
      </c>
      <c r="AB2630" s="59">
        <v>137030</v>
      </c>
      <c r="AC2630" s="55" t="s">
        <v>1554</v>
      </c>
      <c r="AD2630" s="55" t="s">
        <v>1644</v>
      </c>
      <c r="AE2630" s="58">
        <v>0</v>
      </c>
      <c r="AF2630" s="55" t="s">
        <v>1644</v>
      </c>
      <c r="AG2630" s="55" t="s">
        <v>1644</v>
      </c>
      <c r="AH2630" s="55" t="s">
        <v>1644</v>
      </c>
      <c r="AI2630" s="55" t="s">
        <v>1644</v>
      </c>
      <c r="AJ2630" s="55" t="s">
        <v>1644</v>
      </c>
      <c r="AK2630" s="55" t="s">
        <v>1644</v>
      </c>
      <c r="AL2630" s="55" t="s">
        <v>1644</v>
      </c>
      <c r="AM2630" s="55" t="s">
        <v>3861</v>
      </c>
      <c r="AN2630" s="55" t="s">
        <v>1644</v>
      </c>
      <c r="AO2630" t="s">
        <v>3842</v>
      </c>
    </row>
    <row r="2631" spans="1:41" x14ac:dyDescent="0.25">
      <c r="A2631" s="56">
        <v>45838</v>
      </c>
      <c r="B2631" s="92" t="s">
        <v>3472</v>
      </c>
      <c r="C2631" s="55" t="s">
        <v>4361</v>
      </c>
      <c r="D2631" s="55" t="s">
        <v>3859</v>
      </c>
      <c r="E2631" s="55" t="s">
        <v>89</v>
      </c>
      <c r="F2631" s="55">
        <v>50900050</v>
      </c>
      <c r="G2631" s="55" t="s">
        <v>498</v>
      </c>
      <c r="H2631" s="55" t="s">
        <v>89</v>
      </c>
      <c r="I2631" s="57">
        <v>5.95</v>
      </c>
      <c r="J2631" s="57">
        <v>5.95</v>
      </c>
      <c r="K2631" s="55" t="s">
        <v>4354</v>
      </c>
      <c r="L2631" s="55" t="s">
        <v>1644</v>
      </c>
      <c r="M2631" s="55" t="s">
        <v>4361</v>
      </c>
      <c r="N2631" s="56">
        <v>45838</v>
      </c>
      <c r="O2631" s="55" t="s">
        <v>1644</v>
      </c>
      <c r="P2631" s="55" t="s">
        <v>329</v>
      </c>
      <c r="Q2631" s="55" t="s">
        <v>330</v>
      </c>
      <c r="R2631" s="55" t="s">
        <v>1644</v>
      </c>
      <c r="S2631" s="55" t="s">
        <v>1644</v>
      </c>
      <c r="T2631" s="55" t="s">
        <v>1644</v>
      </c>
      <c r="U2631" s="55" t="s">
        <v>4210</v>
      </c>
      <c r="V2631" s="55" t="s">
        <v>1881</v>
      </c>
      <c r="W2631" s="55" t="s">
        <v>1644</v>
      </c>
      <c r="X2631" s="56"/>
      <c r="Y2631" s="55" t="s">
        <v>1644</v>
      </c>
      <c r="Z2631" s="56"/>
      <c r="AA2631" s="55" t="s">
        <v>1644</v>
      </c>
      <c r="AB2631" s="59">
        <v>85397</v>
      </c>
      <c r="AC2631" s="55" t="s">
        <v>1554</v>
      </c>
      <c r="AD2631" s="55" t="s">
        <v>1644</v>
      </c>
      <c r="AE2631" s="58">
        <v>0</v>
      </c>
      <c r="AF2631" s="55" t="s">
        <v>1644</v>
      </c>
      <c r="AG2631" s="55" t="s">
        <v>1644</v>
      </c>
      <c r="AH2631" s="55" t="s">
        <v>1644</v>
      </c>
      <c r="AI2631" s="55" t="s">
        <v>1644</v>
      </c>
      <c r="AJ2631" s="55" t="s">
        <v>1644</v>
      </c>
      <c r="AK2631" s="55" t="s">
        <v>1644</v>
      </c>
      <c r="AL2631" s="55" t="s">
        <v>1644</v>
      </c>
      <c r="AM2631" s="55" t="s">
        <v>3861</v>
      </c>
      <c r="AN2631" s="55" t="s">
        <v>1644</v>
      </c>
      <c r="AO2631" t="s">
        <v>3842</v>
      </c>
    </row>
    <row r="2632" spans="1:41" x14ac:dyDescent="0.25">
      <c r="A2632" s="56">
        <v>45838</v>
      </c>
      <c r="B2632" s="92" t="s">
        <v>3472</v>
      </c>
      <c r="C2632" s="55" t="s">
        <v>4361</v>
      </c>
      <c r="D2632" s="55" t="s">
        <v>3859</v>
      </c>
      <c r="E2632" s="55" t="s">
        <v>89</v>
      </c>
      <c r="F2632" s="55">
        <v>50900050</v>
      </c>
      <c r="G2632" s="55" t="s">
        <v>498</v>
      </c>
      <c r="H2632" s="55" t="s">
        <v>89</v>
      </c>
      <c r="I2632" s="57">
        <v>10.82</v>
      </c>
      <c r="J2632" s="57">
        <v>10.82</v>
      </c>
      <c r="K2632" s="55" t="s">
        <v>4354</v>
      </c>
      <c r="L2632" s="55" t="s">
        <v>1644</v>
      </c>
      <c r="M2632" s="55" t="s">
        <v>4361</v>
      </c>
      <c r="N2632" s="56">
        <v>45838</v>
      </c>
      <c r="O2632" s="55" t="s">
        <v>1644</v>
      </c>
      <c r="P2632" s="55" t="s">
        <v>329</v>
      </c>
      <c r="Q2632" s="55" t="s">
        <v>330</v>
      </c>
      <c r="R2632" s="55" t="s">
        <v>1644</v>
      </c>
      <c r="S2632" s="55" t="s">
        <v>1644</v>
      </c>
      <c r="T2632" s="55" t="s">
        <v>1644</v>
      </c>
      <c r="U2632" s="55" t="s">
        <v>4226</v>
      </c>
      <c r="V2632" s="55" t="s">
        <v>1881</v>
      </c>
      <c r="W2632" s="55" t="s">
        <v>1644</v>
      </c>
      <c r="X2632" s="56"/>
      <c r="Y2632" s="55" t="s">
        <v>1644</v>
      </c>
      <c r="Z2632" s="56"/>
      <c r="AA2632" s="55" t="s">
        <v>1644</v>
      </c>
      <c r="AB2632" s="59">
        <v>155166</v>
      </c>
      <c r="AC2632" s="55" t="s">
        <v>1554</v>
      </c>
      <c r="AD2632" s="55" t="s">
        <v>1644</v>
      </c>
      <c r="AE2632" s="58">
        <v>0</v>
      </c>
      <c r="AF2632" s="55" t="s">
        <v>1644</v>
      </c>
      <c r="AG2632" s="55" t="s">
        <v>1644</v>
      </c>
      <c r="AH2632" s="55" t="s">
        <v>1644</v>
      </c>
      <c r="AI2632" s="55" t="s">
        <v>1644</v>
      </c>
      <c r="AJ2632" s="55" t="s">
        <v>1644</v>
      </c>
      <c r="AK2632" s="55" t="s">
        <v>1644</v>
      </c>
      <c r="AL2632" s="55" t="s">
        <v>1644</v>
      </c>
      <c r="AM2632" s="55" t="s">
        <v>3861</v>
      </c>
      <c r="AN2632" s="55" t="s">
        <v>1644</v>
      </c>
      <c r="AO2632" t="s">
        <v>3842</v>
      </c>
    </row>
    <row r="2633" spans="1:41" x14ac:dyDescent="0.25">
      <c r="A2633" s="56">
        <v>45838</v>
      </c>
      <c r="B2633" s="92" t="s">
        <v>3472</v>
      </c>
      <c r="C2633" s="55" t="s">
        <v>4361</v>
      </c>
      <c r="D2633" s="55" t="s">
        <v>3859</v>
      </c>
      <c r="E2633" s="55" t="s">
        <v>89</v>
      </c>
      <c r="F2633" s="55">
        <v>50900050</v>
      </c>
      <c r="G2633" s="55" t="s">
        <v>498</v>
      </c>
      <c r="H2633" s="55" t="s">
        <v>89</v>
      </c>
      <c r="I2633" s="57">
        <v>8.76</v>
      </c>
      <c r="J2633" s="57">
        <v>8.76</v>
      </c>
      <c r="K2633" s="55" t="s">
        <v>4354</v>
      </c>
      <c r="L2633" s="55" t="s">
        <v>1644</v>
      </c>
      <c r="M2633" s="55" t="s">
        <v>4361</v>
      </c>
      <c r="N2633" s="56">
        <v>45838</v>
      </c>
      <c r="O2633" s="55" t="s">
        <v>1644</v>
      </c>
      <c r="P2633" s="55" t="s">
        <v>329</v>
      </c>
      <c r="Q2633" s="55" t="s">
        <v>330</v>
      </c>
      <c r="R2633" s="55" t="s">
        <v>1644</v>
      </c>
      <c r="S2633" s="55" t="s">
        <v>1644</v>
      </c>
      <c r="T2633" s="55" t="s">
        <v>1644</v>
      </c>
      <c r="U2633" s="55" t="s">
        <v>4227</v>
      </c>
      <c r="V2633" s="55" t="s">
        <v>1881</v>
      </c>
      <c r="W2633" s="55" t="s">
        <v>1644</v>
      </c>
      <c r="X2633" s="56"/>
      <c r="Y2633" s="55" t="s">
        <v>1644</v>
      </c>
      <c r="Z2633" s="56"/>
      <c r="AA2633" s="55" t="s">
        <v>1644</v>
      </c>
      <c r="AB2633" s="59">
        <v>137030</v>
      </c>
      <c r="AC2633" s="55" t="s">
        <v>1554</v>
      </c>
      <c r="AD2633" s="55" t="s">
        <v>1644</v>
      </c>
      <c r="AE2633" s="58">
        <v>0</v>
      </c>
      <c r="AF2633" s="55" t="s">
        <v>1644</v>
      </c>
      <c r="AG2633" s="55" t="s">
        <v>1644</v>
      </c>
      <c r="AH2633" s="55" t="s">
        <v>1644</v>
      </c>
      <c r="AI2633" s="55" t="s">
        <v>1644</v>
      </c>
      <c r="AJ2633" s="55" t="s">
        <v>1644</v>
      </c>
      <c r="AK2633" s="55" t="s">
        <v>1644</v>
      </c>
      <c r="AL2633" s="55" t="s">
        <v>1644</v>
      </c>
      <c r="AM2633" s="55" t="s">
        <v>3861</v>
      </c>
      <c r="AN2633" s="55" t="s">
        <v>1644</v>
      </c>
      <c r="AO2633" t="s">
        <v>3842</v>
      </c>
    </row>
    <row r="2634" spans="1:41" x14ac:dyDescent="0.25">
      <c r="A2634" s="56">
        <v>45838</v>
      </c>
      <c r="B2634" s="92" t="s">
        <v>3472</v>
      </c>
      <c r="C2634" s="55" t="s">
        <v>4361</v>
      </c>
      <c r="D2634" s="55" t="s">
        <v>3859</v>
      </c>
      <c r="E2634" s="55" t="s">
        <v>89</v>
      </c>
      <c r="F2634" s="55">
        <v>50900050</v>
      </c>
      <c r="G2634" s="55" t="s">
        <v>498</v>
      </c>
      <c r="H2634" s="55" t="s">
        <v>89</v>
      </c>
      <c r="I2634" s="57">
        <v>5.95</v>
      </c>
      <c r="J2634" s="57">
        <v>5.95</v>
      </c>
      <c r="K2634" s="55" t="s">
        <v>4354</v>
      </c>
      <c r="L2634" s="55" t="s">
        <v>1644</v>
      </c>
      <c r="M2634" s="55" t="s">
        <v>4361</v>
      </c>
      <c r="N2634" s="56">
        <v>45838</v>
      </c>
      <c r="O2634" s="55" t="s">
        <v>1644</v>
      </c>
      <c r="P2634" s="55" t="s">
        <v>329</v>
      </c>
      <c r="Q2634" s="55" t="s">
        <v>330</v>
      </c>
      <c r="R2634" s="55" t="s">
        <v>1644</v>
      </c>
      <c r="S2634" s="55" t="s">
        <v>1644</v>
      </c>
      <c r="T2634" s="55" t="s">
        <v>1644</v>
      </c>
      <c r="U2634" s="55" t="s">
        <v>4222</v>
      </c>
      <c r="V2634" s="55" t="s">
        <v>1881</v>
      </c>
      <c r="W2634" s="55" t="s">
        <v>1644</v>
      </c>
      <c r="X2634" s="56"/>
      <c r="Y2634" s="55" t="s">
        <v>1644</v>
      </c>
      <c r="Z2634" s="56"/>
      <c r="AA2634" s="55" t="s">
        <v>1644</v>
      </c>
      <c r="AB2634" s="59">
        <v>85397</v>
      </c>
      <c r="AC2634" s="55" t="s">
        <v>1554</v>
      </c>
      <c r="AD2634" s="55" t="s">
        <v>1644</v>
      </c>
      <c r="AE2634" s="58">
        <v>0</v>
      </c>
      <c r="AF2634" s="55" t="s">
        <v>1644</v>
      </c>
      <c r="AG2634" s="55" t="s">
        <v>1644</v>
      </c>
      <c r="AH2634" s="55" t="s">
        <v>1644</v>
      </c>
      <c r="AI2634" s="55" t="s">
        <v>1644</v>
      </c>
      <c r="AJ2634" s="55" t="s">
        <v>1644</v>
      </c>
      <c r="AK2634" s="55" t="s">
        <v>1644</v>
      </c>
      <c r="AL2634" s="55" t="s">
        <v>1644</v>
      </c>
      <c r="AM2634" s="55" t="s">
        <v>3861</v>
      </c>
      <c r="AN2634" s="55" t="s">
        <v>1644</v>
      </c>
      <c r="AO2634" t="s">
        <v>3842</v>
      </c>
    </row>
    <row r="2635" spans="1:41" x14ac:dyDescent="0.25">
      <c r="A2635" s="56">
        <v>45838</v>
      </c>
      <c r="B2635" s="92" t="s">
        <v>3472</v>
      </c>
      <c r="C2635" s="55" t="s">
        <v>4361</v>
      </c>
      <c r="D2635" s="55" t="s">
        <v>3859</v>
      </c>
      <c r="E2635" s="55" t="s">
        <v>89</v>
      </c>
      <c r="F2635" s="55">
        <v>50900050</v>
      </c>
      <c r="G2635" s="55" t="s">
        <v>498</v>
      </c>
      <c r="H2635" s="55" t="s">
        <v>89</v>
      </c>
      <c r="I2635" s="57">
        <v>8.76</v>
      </c>
      <c r="J2635" s="57">
        <v>8.76</v>
      </c>
      <c r="K2635" s="55" t="s">
        <v>4354</v>
      </c>
      <c r="L2635" s="55" t="s">
        <v>1644</v>
      </c>
      <c r="M2635" s="55" t="s">
        <v>4361</v>
      </c>
      <c r="N2635" s="56">
        <v>45838</v>
      </c>
      <c r="O2635" s="55" t="s">
        <v>1644</v>
      </c>
      <c r="P2635" s="55" t="s">
        <v>329</v>
      </c>
      <c r="Q2635" s="55" t="s">
        <v>330</v>
      </c>
      <c r="R2635" s="55" t="s">
        <v>1644</v>
      </c>
      <c r="S2635" s="55" t="s">
        <v>1644</v>
      </c>
      <c r="T2635" s="55" t="s">
        <v>1644</v>
      </c>
      <c r="U2635" s="55" t="s">
        <v>4214</v>
      </c>
      <c r="V2635" s="55" t="s">
        <v>1881</v>
      </c>
      <c r="W2635" s="55" t="s">
        <v>1644</v>
      </c>
      <c r="X2635" s="56"/>
      <c r="Y2635" s="55" t="s">
        <v>1644</v>
      </c>
      <c r="Z2635" s="56"/>
      <c r="AA2635" s="55" t="s">
        <v>1644</v>
      </c>
      <c r="AB2635" s="59">
        <v>137030</v>
      </c>
      <c r="AC2635" s="55" t="s">
        <v>1554</v>
      </c>
      <c r="AD2635" s="55" t="s">
        <v>1644</v>
      </c>
      <c r="AE2635" s="58">
        <v>0</v>
      </c>
      <c r="AF2635" s="55" t="s">
        <v>1644</v>
      </c>
      <c r="AG2635" s="55" t="s">
        <v>1644</v>
      </c>
      <c r="AH2635" s="55" t="s">
        <v>1644</v>
      </c>
      <c r="AI2635" s="55" t="s">
        <v>1644</v>
      </c>
      <c r="AJ2635" s="55" t="s">
        <v>1644</v>
      </c>
      <c r="AK2635" s="55" t="s">
        <v>1644</v>
      </c>
      <c r="AL2635" s="55" t="s">
        <v>1644</v>
      </c>
      <c r="AM2635" s="55" t="s">
        <v>3861</v>
      </c>
      <c r="AN2635" s="55" t="s">
        <v>1644</v>
      </c>
      <c r="AO2635" t="s">
        <v>3842</v>
      </c>
    </row>
    <row r="2636" spans="1:41" x14ac:dyDescent="0.25">
      <c r="A2636" s="56">
        <v>45838</v>
      </c>
      <c r="B2636" s="92" t="s">
        <v>3472</v>
      </c>
      <c r="C2636" s="55" t="s">
        <v>4361</v>
      </c>
      <c r="D2636" s="55" t="s">
        <v>3859</v>
      </c>
      <c r="E2636" s="55" t="s">
        <v>89</v>
      </c>
      <c r="F2636" s="55">
        <v>50900050</v>
      </c>
      <c r="G2636" s="55" t="s">
        <v>498</v>
      </c>
      <c r="H2636" s="55" t="s">
        <v>89</v>
      </c>
      <c r="I2636" s="57">
        <v>8.76</v>
      </c>
      <c r="J2636" s="57">
        <v>8.76</v>
      </c>
      <c r="K2636" s="55" t="s">
        <v>4354</v>
      </c>
      <c r="L2636" s="55" t="s">
        <v>1644</v>
      </c>
      <c r="M2636" s="55" t="s">
        <v>4361</v>
      </c>
      <c r="N2636" s="56">
        <v>45838</v>
      </c>
      <c r="O2636" s="55" t="s">
        <v>1644</v>
      </c>
      <c r="P2636" s="55" t="s">
        <v>329</v>
      </c>
      <c r="Q2636" s="55" t="s">
        <v>330</v>
      </c>
      <c r="R2636" s="55" t="s">
        <v>1644</v>
      </c>
      <c r="S2636" s="55" t="s">
        <v>1644</v>
      </c>
      <c r="T2636" s="55" t="s">
        <v>1644</v>
      </c>
      <c r="U2636" s="55" t="s">
        <v>4220</v>
      </c>
      <c r="V2636" s="55" t="s">
        <v>1881</v>
      </c>
      <c r="W2636" s="55" t="s">
        <v>1644</v>
      </c>
      <c r="X2636" s="56"/>
      <c r="Y2636" s="55" t="s">
        <v>1644</v>
      </c>
      <c r="Z2636" s="56"/>
      <c r="AA2636" s="55" t="s">
        <v>1644</v>
      </c>
      <c r="AB2636" s="59">
        <v>137030</v>
      </c>
      <c r="AC2636" s="55" t="s">
        <v>1554</v>
      </c>
      <c r="AD2636" s="55" t="s">
        <v>1644</v>
      </c>
      <c r="AE2636" s="58">
        <v>0</v>
      </c>
      <c r="AF2636" s="55" t="s">
        <v>1644</v>
      </c>
      <c r="AG2636" s="55" t="s">
        <v>1644</v>
      </c>
      <c r="AH2636" s="55" t="s">
        <v>1644</v>
      </c>
      <c r="AI2636" s="55" t="s">
        <v>1644</v>
      </c>
      <c r="AJ2636" s="55" t="s">
        <v>1644</v>
      </c>
      <c r="AK2636" s="55" t="s">
        <v>1644</v>
      </c>
      <c r="AL2636" s="55" t="s">
        <v>1644</v>
      </c>
      <c r="AM2636" s="55" t="s">
        <v>3861</v>
      </c>
      <c r="AN2636" s="55" t="s">
        <v>1644</v>
      </c>
      <c r="AO2636" t="s">
        <v>3842</v>
      </c>
    </row>
    <row r="2637" spans="1:41" x14ac:dyDescent="0.25">
      <c r="A2637" s="56">
        <v>45838</v>
      </c>
      <c r="B2637" s="92" t="s">
        <v>3472</v>
      </c>
      <c r="C2637" s="55" t="s">
        <v>4361</v>
      </c>
      <c r="D2637" s="55" t="s">
        <v>3859</v>
      </c>
      <c r="E2637" s="55" t="s">
        <v>89</v>
      </c>
      <c r="F2637" s="55">
        <v>50900050</v>
      </c>
      <c r="G2637" s="55" t="s">
        <v>498</v>
      </c>
      <c r="H2637" s="55" t="s">
        <v>89</v>
      </c>
      <c r="I2637" s="57">
        <v>5.95</v>
      </c>
      <c r="J2637" s="57">
        <v>5.95</v>
      </c>
      <c r="K2637" s="55" t="s">
        <v>4354</v>
      </c>
      <c r="L2637" s="55" t="s">
        <v>1644</v>
      </c>
      <c r="M2637" s="55" t="s">
        <v>4361</v>
      </c>
      <c r="N2637" s="56">
        <v>45838</v>
      </c>
      <c r="O2637" s="55" t="s">
        <v>1644</v>
      </c>
      <c r="P2637" s="55" t="s">
        <v>329</v>
      </c>
      <c r="Q2637" s="55" t="s">
        <v>330</v>
      </c>
      <c r="R2637" s="55" t="s">
        <v>1644</v>
      </c>
      <c r="S2637" s="55" t="s">
        <v>1644</v>
      </c>
      <c r="T2637" s="55" t="s">
        <v>1644</v>
      </c>
      <c r="U2637" s="55" t="s">
        <v>4217</v>
      </c>
      <c r="V2637" s="55" t="s">
        <v>1881</v>
      </c>
      <c r="W2637" s="55" t="s">
        <v>1644</v>
      </c>
      <c r="X2637" s="56"/>
      <c r="Y2637" s="55" t="s">
        <v>1644</v>
      </c>
      <c r="Z2637" s="56"/>
      <c r="AA2637" s="55" t="s">
        <v>1644</v>
      </c>
      <c r="AB2637" s="59">
        <v>85397</v>
      </c>
      <c r="AC2637" s="55" t="s">
        <v>1554</v>
      </c>
      <c r="AD2637" s="55" t="s">
        <v>1644</v>
      </c>
      <c r="AE2637" s="58">
        <v>0</v>
      </c>
      <c r="AF2637" s="55" t="s">
        <v>1644</v>
      </c>
      <c r="AG2637" s="55" t="s">
        <v>1644</v>
      </c>
      <c r="AH2637" s="55" t="s">
        <v>1644</v>
      </c>
      <c r="AI2637" s="55" t="s">
        <v>1644</v>
      </c>
      <c r="AJ2637" s="55" t="s">
        <v>1644</v>
      </c>
      <c r="AK2637" s="55" t="s">
        <v>1644</v>
      </c>
      <c r="AL2637" s="55" t="s">
        <v>1644</v>
      </c>
      <c r="AM2637" s="55" t="s">
        <v>3861</v>
      </c>
      <c r="AN2637" s="55" t="s">
        <v>1644</v>
      </c>
      <c r="AO2637" t="s">
        <v>3842</v>
      </c>
    </row>
    <row r="2638" spans="1:41" x14ac:dyDescent="0.25">
      <c r="A2638" s="56">
        <v>45838</v>
      </c>
      <c r="B2638" s="92" t="s">
        <v>3472</v>
      </c>
      <c r="C2638" s="55" t="s">
        <v>4361</v>
      </c>
      <c r="D2638" s="55" t="s">
        <v>3859</v>
      </c>
      <c r="E2638" s="55" t="s">
        <v>89</v>
      </c>
      <c r="F2638" s="55">
        <v>50900050</v>
      </c>
      <c r="G2638" s="55" t="s">
        <v>498</v>
      </c>
      <c r="H2638" s="55" t="s">
        <v>89</v>
      </c>
      <c r="I2638" s="57">
        <v>8.76</v>
      </c>
      <c r="J2638" s="57">
        <v>8.76</v>
      </c>
      <c r="K2638" s="55" t="s">
        <v>4354</v>
      </c>
      <c r="L2638" s="55" t="s">
        <v>1644</v>
      </c>
      <c r="M2638" s="55" t="s">
        <v>4361</v>
      </c>
      <c r="N2638" s="56">
        <v>45838</v>
      </c>
      <c r="O2638" s="55" t="s">
        <v>1644</v>
      </c>
      <c r="P2638" s="55" t="s">
        <v>329</v>
      </c>
      <c r="Q2638" s="55" t="s">
        <v>330</v>
      </c>
      <c r="R2638" s="55" t="s">
        <v>1644</v>
      </c>
      <c r="S2638" s="55" t="s">
        <v>1644</v>
      </c>
      <c r="T2638" s="55" t="s">
        <v>1644</v>
      </c>
      <c r="U2638" s="55" t="s">
        <v>4212</v>
      </c>
      <c r="V2638" s="55" t="s">
        <v>1881</v>
      </c>
      <c r="W2638" s="55" t="s">
        <v>1644</v>
      </c>
      <c r="X2638" s="56"/>
      <c r="Y2638" s="55" t="s">
        <v>1644</v>
      </c>
      <c r="Z2638" s="56"/>
      <c r="AA2638" s="55" t="s">
        <v>1644</v>
      </c>
      <c r="AB2638" s="59">
        <v>137030</v>
      </c>
      <c r="AC2638" s="55" t="s">
        <v>1554</v>
      </c>
      <c r="AD2638" s="55" t="s">
        <v>1644</v>
      </c>
      <c r="AE2638" s="58">
        <v>0</v>
      </c>
      <c r="AF2638" s="55" t="s">
        <v>1644</v>
      </c>
      <c r="AG2638" s="55" t="s">
        <v>1644</v>
      </c>
      <c r="AH2638" s="55" t="s">
        <v>1644</v>
      </c>
      <c r="AI2638" s="55" t="s">
        <v>1644</v>
      </c>
      <c r="AJ2638" s="55" t="s">
        <v>1644</v>
      </c>
      <c r="AK2638" s="55" t="s">
        <v>1644</v>
      </c>
      <c r="AL2638" s="55" t="s">
        <v>1644</v>
      </c>
      <c r="AM2638" s="55" t="s">
        <v>3861</v>
      </c>
      <c r="AN2638" s="55" t="s">
        <v>1644</v>
      </c>
      <c r="AO2638" t="s">
        <v>3842</v>
      </c>
    </row>
    <row r="2639" spans="1:41" x14ac:dyDescent="0.25">
      <c r="A2639" s="56">
        <v>45838</v>
      </c>
      <c r="B2639" s="92" t="s">
        <v>3472</v>
      </c>
      <c r="C2639" s="55" t="s">
        <v>4361</v>
      </c>
      <c r="D2639" s="55" t="s">
        <v>3859</v>
      </c>
      <c r="E2639" s="55" t="s">
        <v>89</v>
      </c>
      <c r="F2639" s="55">
        <v>50900050</v>
      </c>
      <c r="G2639" s="55" t="s">
        <v>498</v>
      </c>
      <c r="H2639" s="55" t="s">
        <v>89</v>
      </c>
      <c r="I2639" s="57">
        <v>10.82</v>
      </c>
      <c r="J2639" s="57">
        <v>10.82</v>
      </c>
      <c r="K2639" s="55" t="s">
        <v>4354</v>
      </c>
      <c r="L2639" s="55" t="s">
        <v>1644</v>
      </c>
      <c r="M2639" s="55" t="s">
        <v>4361</v>
      </c>
      <c r="N2639" s="56">
        <v>45838</v>
      </c>
      <c r="O2639" s="55" t="s">
        <v>1644</v>
      </c>
      <c r="P2639" s="55" t="s">
        <v>329</v>
      </c>
      <c r="Q2639" s="55" t="s">
        <v>330</v>
      </c>
      <c r="R2639" s="55" t="s">
        <v>1644</v>
      </c>
      <c r="S2639" s="55" t="s">
        <v>1644</v>
      </c>
      <c r="T2639" s="55" t="s">
        <v>1644</v>
      </c>
      <c r="U2639" s="55" t="s">
        <v>4225</v>
      </c>
      <c r="V2639" s="55" t="s">
        <v>1881</v>
      </c>
      <c r="W2639" s="55" t="s">
        <v>1644</v>
      </c>
      <c r="X2639" s="56"/>
      <c r="Y2639" s="55" t="s">
        <v>1644</v>
      </c>
      <c r="Z2639" s="56"/>
      <c r="AA2639" s="55" t="s">
        <v>1644</v>
      </c>
      <c r="AB2639" s="59">
        <v>155166</v>
      </c>
      <c r="AC2639" s="55" t="s">
        <v>1554</v>
      </c>
      <c r="AD2639" s="55" t="s">
        <v>1644</v>
      </c>
      <c r="AE2639" s="58">
        <v>0</v>
      </c>
      <c r="AF2639" s="55" t="s">
        <v>1644</v>
      </c>
      <c r="AG2639" s="55" t="s">
        <v>1644</v>
      </c>
      <c r="AH2639" s="55" t="s">
        <v>1644</v>
      </c>
      <c r="AI2639" s="55" t="s">
        <v>1644</v>
      </c>
      <c r="AJ2639" s="55" t="s">
        <v>1644</v>
      </c>
      <c r="AK2639" s="55" t="s">
        <v>1644</v>
      </c>
      <c r="AL2639" s="55" t="s">
        <v>1644</v>
      </c>
      <c r="AM2639" s="55" t="s">
        <v>3861</v>
      </c>
      <c r="AN2639" s="55" t="s">
        <v>1644</v>
      </c>
      <c r="AO2639" t="s">
        <v>3842</v>
      </c>
    </row>
    <row r="2640" spans="1:41" x14ac:dyDescent="0.25">
      <c r="A2640" s="56">
        <v>45838</v>
      </c>
      <c r="B2640" s="92" t="s">
        <v>3472</v>
      </c>
      <c r="C2640" s="55" t="s">
        <v>4361</v>
      </c>
      <c r="D2640" s="55" t="s">
        <v>3859</v>
      </c>
      <c r="E2640" s="55" t="s">
        <v>89</v>
      </c>
      <c r="F2640" s="55">
        <v>50900050</v>
      </c>
      <c r="G2640" s="55" t="s">
        <v>498</v>
      </c>
      <c r="H2640" s="55" t="s">
        <v>89</v>
      </c>
      <c r="I2640" s="57">
        <v>10.82</v>
      </c>
      <c r="J2640" s="57">
        <v>10.82</v>
      </c>
      <c r="K2640" s="55" t="s">
        <v>4354</v>
      </c>
      <c r="L2640" s="55" t="s">
        <v>1644</v>
      </c>
      <c r="M2640" s="55" t="s">
        <v>4361</v>
      </c>
      <c r="N2640" s="56">
        <v>45838</v>
      </c>
      <c r="O2640" s="55" t="s">
        <v>1644</v>
      </c>
      <c r="P2640" s="55" t="s">
        <v>329</v>
      </c>
      <c r="Q2640" s="55" t="s">
        <v>330</v>
      </c>
      <c r="R2640" s="55" t="s">
        <v>1644</v>
      </c>
      <c r="S2640" s="55" t="s">
        <v>1644</v>
      </c>
      <c r="T2640" s="55" t="s">
        <v>1644</v>
      </c>
      <c r="U2640" s="55" t="s">
        <v>4223</v>
      </c>
      <c r="V2640" s="55" t="s">
        <v>1881</v>
      </c>
      <c r="W2640" s="55" t="s">
        <v>1644</v>
      </c>
      <c r="X2640" s="56"/>
      <c r="Y2640" s="55" t="s">
        <v>1644</v>
      </c>
      <c r="Z2640" s="56"/>
      <c r="AA2640" s="55" t="s">
        <v>1644</v>
      </c>
      <c r="AB2640" s="59">
        <v>155166</v>
      </c>
      <c r="AC2640" s="55" t="s">
        <v>1554</v>
      </c>
      <c r="AD2640" s="55" t="s">
        <v>1644</v>
      </c>
      <c r="AE2640" s="58">
        <v>0</v>
      </c>
      <c r="AF2640" s="55" t="s">
        <v>1644</v>
      </c>
      <c r="AG2640" s="55" t="s">
        <v>1644</v>
      </c>
      <c r="AH2640" s="55" t="s">
        <v>1644</v>
      </c>
      <c r="AI2640" s="55" t="s">
        <v>1644</v>
      </c>
      <c r="AJ2640" s="55" t="s">
        <v>1644</v>
      </c>
      <c r="AK2640" s="55" t="s">
        <v>1644</v>
      </c>
      <c r="AL2640" s="55" t="s">
        <v>1644</v>
      </c>
      <c r="AM2640" s="55" t="s">
        <v>3861</v>
      </c>
      <c r="AN2640" s="55" t="s">
        <v>1644</v>
      </c>
      <c r="AO2640" t="s">
        <v>3842</v>
      </c>
    </row>
    <row r="2641" spans="1:41" x14ac:dyDescent="0.25">
      <c r="A2641" s="56">
        <v>45838</v>
      </c>
      <c r="B2641" s="92" t="s">
        <v>3472</v>
      </c>
      <c r="C2641" s="55" t="s">
        <v>4362</v>
      </c>
      <c r="D2641" s="55" t="s">
        <v>3859</v>
      </c>
      <c r="E2641" s="55" t="s">
        <v>89</v>
      </c>
      <c r="F2641" s="55">
        <v>50900060</v>
      </c>
      <c r="G2641" s="55" t="s">
        <v>500</v>
      </c>
      <c r="H2641" s="55" t="s">
        <v>89</v>
      </c>
      <c r="I2641" s="57">
        <v>56.51</v>
      </c>
      <c r="J2641" s="57">
        <v>56.51</v>
      </c>
      <c r="K2641" s="55" t="s">
        <v>4354</v>
      </c>
      <c r="L2641" s="55" t="s">
        <v>1644</v>
      </c>
      <c r="M2641" s="55" t="s">
        <v>4362</v>
      </c>
      <c r="N2641" s="56">
        <v>45838</v>
      </c>
      <c r="O2641" s="55" t="s">
        <v>1644</v>
      </c>
      <c r="P2641" s="55" t="s">
        <v>329</v>
      </c>
      <c r="Q2641" s="55" t="s">
        <v>330</v>
      </c>
      <c r="R2641" s="55" t="s">
        <v>1644</v>
      </c>
      <c r="S2641" s="55" t="s">
        <v>1644</v>
      </c>
      <c r="T2641" s="55" t="s">
        <v>1644</v>
      </c>
      <c r="U2641" s="55" t="s">
        <v>4277</v>
      </c>
      <c r="V2641" s="55" t="s">
        <v>1881</v>
      </c>
      <c r="W2641" s="55" t="s">
        <v>1644</v>
      </c>
      <c r="X2641" s="56"/>
      <c r="Y2641" s="55" t="s">
        <v>1644</v>
      </c>
      <c r="Z2641" s="56"/>
      <c r="AA2641" s="55" t="s">
        <v>1644</v>
      </c>
      <c r="AB2641" s="59">
        <v>862965</v>
      </c>
      <c r="AC2641" s="55" t="s">
        <v>1554</v>
      </c>
      <c r="AD2641" s="55" t="s">
        <v>1644</v>
      </c>
      <c r="AE2641" s="58">
        <v>0</v>
      </c>
      <c r="AF2641" s="55" t="s">
        <v>1644</v>
      </c>
      <c r="AG2641" s="55" t="s">
        <v>1644</v>
      </c>
      <c r="AH2641" s="55" t="s">
        <v>1644</v>
      </c>
      <c r="AI2641" s="55" t="s">
        <v>1644</v>
      </c>
      <c r="AJ2641" s="55" t="s">
        <v>1644</v>
      </c>
      <c r="AK2641" s="55" t="s">
        <v>1644</v>
      </c>
      <c r="AL2641" s="55" t="s">
        <v>1644</v>
      </c>
      <c r="AM2641" s="55" t="s">
        <v>3861</v>
      </c>
      <c r="AN2641" s="55" t="s">
        <v>1644</v>
      </c>
      <c r="AO2641" t="s">
        <v>3842</v>
      </c>
    </row>
    <row r="2642" spans="1:41" x14ac:dyDescent="0.25">
      <c r="A2642" s="56">
        <v>45838</v>
      </c>
      <c r="B2642" s="92" t="s">
        <v>3472</v>
      </c>
      <c r="C2642" s="55" t="s">
        <v>4362</v>
      </c>
      <c r="D2642" s="55" t="s">
        <v>3859</v>
      </c>
      <c r="E2642" s="55" t="s">
        <v>89</v>
      </c>
      <c r="F2642" s="55">
        <v>50900060</v>
      </c>
      <c r="G2642" s="55" t="s">
        <v>500</v>
      </c>
      <c r="H2642" s="55" t="s">
        <v>89</v>
      </c>
      <c r="I2642" s="57">
        <v>50.54</v>
      </c>
      <c r="J2642" s="57">
        <v>50.54</v>
      </c>
      <c r="K2642" s="55" t="s">
        <v>4354</v>
      </c>
      <c r="L2642" s="55" t="s">
        <v>1644</v>
      </c>
      <c r="M2642" s="55" t="s">
        <v>4362</v>
      </c>
      <c r="N2642" s="56">
        <v>45838</v>
      </c>
      <c r="O2642" s="55" t="s">
        <v>1644</v>
      </c>
      <c r="P2642" s="55" t="s">
        <v>329</v>
      </c>
      <c r="Q2642" s="55" t="s">
        <v>330</v>
      </c>
      <c r="R2642" s="55" t="s">
        <v>1644</v>
      </c>
      <c r="S2642" s="55" t="s">
        <v>1644</v>
      </c>
      <c r="T2642" s="55" t="s">
        <v>1644</v>
      </c>
      <c r="U2642" s="55" t="s">
        <v>4276</v>
      </c>
      <c r="V2642" s="55" t="s">
        <v>1881</v>
      </c>
      <c r="W2642" s="55" t="s">
        <v>1644</v>
      </c>
      <c r="X2642" s="56"/>
      <c r="Y2642" s="55" t="s">
        <v>1644</v>
      </c>
      <c r="Z2642" s="56"/>
      <c r="AA2642" s="55" t="s">
        <v>1644</v>
      </c>
      <c r="AB2642" s="59">
        <v>771835</v>
      </c>
      <c r="AC2642" s="55" t="s">
        <v>1554</v>
      </c>
      <c r="AD2642" s="55" t="s">
        <v>1644</v>
      </c>
      <c r="AE2642" s="58">
        <v>0</v>
      </c>
      <c r="AF2642" s="55" t="s">
        <v>1644</v>
      </c>
      <c r="AG2642" s="55" t="s">
        <v>1644</v>
      </c>
      <c r="AH2642" s="55" t="s">
        <v>1644</v>
      </c>
      <c r="AI2642" s="55" t="s">
        <v>1644</v>
      </c>
      <c r="AJ2642" s="55" t="s">
        <v>1644</v>
      </c>
      <c r="AK2642" s="55" t="s">
        <v>1644</v>
      </c>
      <c r="AL2642" s="55" t="s">
        <v>1644</v>
      </c>
      <c r="AM2642" s="55" t="s">
        <v>3861</v>
      </c>
      <c r="AN2642" s="55" t="s">
        <v>1644</v>
      </c>
      <c r="AO2642" t="s">
        <v>3842</v>
      </c>
    </row>
    <row r="2643" spans="1:41" x14ac:dyDescent="0.25">
      <c r="A2643" s="56">
        <v>45838</v>
      </c>
      <c r="B2643" s="92" t="s">
        <v>3472</v>
      </c>
      <c r="C2643" s="55" t="s">
        <v>4362</v>
      </c>
      <c r="D2643" s="55" t="s">
        <v>3859</v>
      </c>
      <c r="E2643" s="55" t="s">
        <v>89</v>
      </c>
      <c r="F2643" s="55">
        <v>50900060</v>
      </c>
      <c r="G2643" s="55" t="s">
        <v>500</v>
      </c>
      <c r="H2643" s="55" t="s">
        <v>89</v>
      </c>
      <c r="I2643" s="57">
        <v>51.42</v>
      </c>
      <c r="J2643" s="57">
        <v>51.42</v>
      </c>
      <c r="K2643" s="55" t="s">
        <v>4354</v>
      </c>
      <c r="L2643" s="55" t="s">
        <v>1644</v>
      </c>
      <c r="M2643" s="55" t="s">
        <v>4362</v>
      </c>
      <c r="N2643" s="56">
        <v>45838</v>
      </c>
      <c r="O2643" s="55" t="s">
        <v>1644</v>
      </c>
      <c r="P2643" s="55" t="s">
        <v>329</v>
      </c>
      <c r="Q2643" s="55" t="s">
        <v>330</v>
      </c>
      <c r="R2643" s="55" t="s">
        <v>1644</v>
      </c>
      <c r="S2643" s="55" t="s">
        <v>1644</v>
      </c>
      <c r="T2643" s="55" t="s">
        <v>1644</v>
      </c>
      <c r="U2643" s="55" t="s">
        <v>4273</v>
      </c>
      <c r="V2643" s="55" t="s">
        <v>1881</v>
      </c>
      <c r="W2643" s="55" t="s">
        <v>1644</v>
      </c>
      <c r="X2643" s="56"/>
      <c r="Y2643" s="55" t="s">
        <v>1644</v>
      </c>
      <c r="Z2643" s="56"/>
      <c r="AA2643" s="55" t="s">
        <v>1644</v>
      </c>
      <c r="AB2643" s="59">
        <v>802252</v>
      </c>
      <c r="AC2643" s="55" t="s">
        <v>1554</v>
      </c>
      <c r="AD2643" s="55" t="s">
        <v>1644</v>
      </c>
      <c r="AE2643" s="58">
        <v>0</v>
      </c>
      <c r="AF2643" s="55" t="s">
        <v>1644</v>
      </c>
      <c r="AG2643" s="55" t="s">
        <v>1644</v>
      </c>
      <c r="AH2643" s="55" t="s">
        <v>1644</v>
      </c>
      <c r="AI2643" s="55" t="s">
        <v>1644</v>
      </c>
      <c r="AJ2643" s="55" t="s">
        <v>1644</v>
      </c>
      <c r="AK2643" s="55" t="s">
        <v>1644</v>
      </c>
      <c r="AL2643" s="55" t="s">
        <v>1644</v>
      </c>
      <c r="AM2643" s="55" t="s">
        <v>3861</v>
      </c>
      <c r="AN2643" s="55" t="s">
        <v>1644</v>
      </c>
      <c r="AO2643" t="s">
        <v>3842</v>
      </c>
    </row>
    <row r="2644" spans="1:41" x14ac:dyDescent="0.25">
      <c r="A2644" s="56">
        <v>45838</v>
      </c>
      <c r="B2644" s="92" t="s">
        <v>3472</v>
      </c>
      <c r="C2644" s="55" t="s">
        <v>4362</v>
      </c>
      <c r="D2644" s="55" t="s">
        <v>3859</v>
      </c>
      <c r="E2644" s="55" t="s">
        <v>89</v>
      </c>
      <c r="F2644" s="55">
        <v>50900060</v>
      </c>
      <c r="G2644" s="55" t="s">
        <v>500</v>
      </c>
      <c r="H2644" s="55" t="s">
        <v>89</v>
      </c>
      <c r="I2644" s="57">
        <v>41.59</v>
      </c>
      <c r="J2644" s="57">
        <v>41.59</v>
      </c>
      <c r="K2644" s="55" t="s">
        <v>4354</v>
      </c>
      <c r="L2644" s="55" t="s">
        <v>1644</v>
      </c>
      <c r="M2644" s="55" t="s">
        <v>4362</v>
      </c>
      <c r="N2644" s="56">
        <v>45838</v>
      </c>
      <c r="O2644" s="55" t="s">
        <v>1644</v>
      </c>
      <c r="P2644" s="55" t="s">
        <v>329</v>
      </c>
      <c r="Q2644" s="55" t="s">
        <v>330</v>
      </c>
      <c r="R2644" s="55" t="s">
        <v>1644</v>
      </c>
      <c r="S2644" s="55" t="s">
        <v>1644</v>
      </c>
      <c r="T2644" s="55" t="s">
        <v>1644</v>
      </c>
      <c r="U2644" s="55" t="s">
        <v>4282</v>
      </c>
      <c r="V2644" s="55" t="s">
        <v>1881</v>
      </c>
      <c r="W2644" s="55" t="s">
        <v>1644</v>
      </c>
      <c r="X2644" s="56"/>
      <c r="Y2644" s="55" t="s">
        <v>1644</v>
      </c>
      <c r="Z2644" s="56"/>
      <c r="AA2644" s="55" t="s">
        <v>1644</v>
      </c>
      <c r="AB2644" s="59">
        <v>671327</v>
      </c>
      <c r="AC2644" s="55" t="s">
        <v>1554</v>
      </c>
      <c r="AD2644" s="55" t="s">
        <v>1644</v>
      </c>
      <c r="AE2644" s="58">
        <v>0</v>
      </c>
      <c r="AF2644" s="55" t="s">
        <v>1644</v>
      </c>
      <c r="AG2644" s="55" t="s">
        <v>1644</v>
      </c>
      <c r="AH2644" s="55" t="s">
        <v>1644</v>
      </c>
      <c r="AI2644" s="55" t="s">
        <v>1644</v>
      </c>
      <c r="AJ2644" s="55" t="s">
        <v>1644</v>
      </c>
      <c r="AK2644" s="55" t="s">
        <v>1644</v>
      </c>
      <c r="AL2644" s="55" t="s">
        <v>1644</v>
      </c>
      <c r="AM2644" s="55" t="s">
        <v>3861</v>
      </c>
      <c r="AN2644" s="55" t="s">
        <v>1644</v>
      </c>
      <c r="AO2644" t="s">
        <v>3842</v>
      </c>
    </row>
    <row r="2645" spans="1:41" x14ac:dyDescent="0.25">
      <c r="A2645" s="56">
        <v>45838</v>
      </c>
      <c r="B2645" s="92" t="s">
        <v>3472</v>
      </c>
      <c r="C2645" s="55" t="s">
        <v>4363</v>
      </c>
      <c r="D2645" s="55" t="s">
        <v>3859</v>
      </c>
      <c r="E2645" s="55" t="s">
        <v>89</v>
      </c>
      <c r="F2645" s="55">
        <v>50900060</v>
      </c>
      <c r="G2645" s="55" t="s">
        <v>500</v>
      </c>
      <c r="H2645" s="55" t="s">
        <v>89</v>
      </c>
      <c r="I2645" s="57">
        <v>15.49</v>
      </c>
      <c r="J2645" s="57">
        <v>15.49</v>
      </c>
      <c r="K2645" s="55" t="s">
        <v>4354</v>
      </c>
      <c r="L2645" s="55" t="s">
        <v>1644</v>
      </c>
      <c r="M2645" s="55" t="s">
        <v>4363</v>
      </c>
      <c r="N2645" s="56">
        <v>45838</v>
      </c>
      <c r="O2645" s="55" t="s">
        <v>1644</v>
      </c>
      <c r="P2645" s="55" t="s">
        <v>329</v>
      </c>
      <c r="Q2645" s="55" t="s">
        <v>330</v>
      </c>
      <c r="R2645" s="55" t="s">
        <v>1644</v>
      </c>
      <c r="S2645" s="55" t="s">
        <v>1644</v>
      </c>
      <c r="T2645" s="55" t="s">
        <v>1644</v>
      </c>
      <c r="U2645" s="55" t="s">
        <v>4233</v>
      </c>
      <c r="V2645" s="55" t="s">
        <v>1881</v>
      </c>
      <c r="W2645" s="55" t="s">
        <v>1644</v>
      </c>
      <c r="X2645" s="56"/>
      <c r="Y2645" s="55" t="s">
        <v>1644</v>
      </c>
      <c r="Z2645" s="56"/>
      <c r="AA2645" s="55" t="s">
        <v>1644</v>
      </c>
      <c r="AB2645" s="59">
        <v>241667</v>
      </c>
      <c r="AC2645" s="55" t="s">
        <v>1554</v>
      </c>
      <c r="AD2645" s="55" t="s">
        <v>1644</v>
      </c>
      <c r="AE2645" s="58">
        <v>0</v>
      </c>
      <c r="AF2645" s="55" t="s">
        <v>1644</v>
      </c>
      <c r="AG2645" s="55" t="s">
        <v>1644</v>
      </c>
      <c r="AH2645" s="55" t="s">
        <v>1644</v>
      </c>
      <c r="AI2645" s="55" t="s">
        <v>1644</v>
      </c>
      <c r="AJ2645" s="55" t="s">
        <v>1644</v>
      </c>
      <c r="AK2645" s="55" t="s">
        <v>1644</v>
      </c>
      <c r="AL2645" s="55" t="s">
        <v>1644</v>
      </c>
      <c r="AM2645" s="55" t="s">
        <v>3861</v>
      </c>
      <c r="AN2645" s="55" t="s">
        <v>1644</v>
      </c>
      <c r="AO2645" t="s">
        <v>3842</v>
      </c>
    </row>
    <row r="2646" spans="1:41" x14ac:dyDescent="0.25">
      <c r="A2646" s="56">
        <v>45838</v>
      </c>
      <c r="B2646" s="92" t="s">
        <v>3472</v>
      </c>
      <c r="C2646" s="55" t="s">
        <v>4363</v>
      </c>
      <c r="D2646" s="55" t="s">
        <v>3859</v>
      </c>
      <c r="E2646" s="55" t="s">
        <v>89</v>
      </c>
      <c r="F2646" s="55">
        <v>50900060</v>
      </c>
      <c r="G2646" s="55" t="s">
        <v>500</v>
      </c>
      <c r="H2646" s="55" t="s">
        <v>89</v>
      </c>
      <c r="I2646" s="57">
        <v>15.82</v>
      </c>
      <c r="J2646" s="57">
        <v>15.82</v>
      </c>
      <c r="K2646" s="55" t="s">
        <v>4354</v>
      </c>
      <c r="L2646" s="55" t="s">
        <v>1644</v>
      </c>
      <c r="M2646" s="55" t="s">
        <v>4363</v>
      </c>
      <c r="N2646" s="56">
        <v>45838</v>
      </c>
      <c r="O2646" s="55" t="s">
        <v>1644</v>
      </c>
      <c r="P2646" s="55" t="s">
        <v>356</v>
      </c>
      <c r="Q2646" s="55" t="s">
        <v>3825</v>
      </c>
      <c r="R2646" s="55" t="s">
        <v>1644</v>
      </c>
      <c r="S2646" s="55" t="s">
        <v>1644</v>
      </c>
      <c r="T2646" s="55" t="s">
        <v>1644</v>
      </c>
      <c r="U2646" s="55" t="s">
        <v>4230</v>
      </c>
      <c r="V2646" s="55" t="s">
        <v>1881</v>
      </c>
      <c r="W2646" s="55" t="s">
        <v>1644</v>
      </c>
      <c r="X2646" s="56"/>
      <c r="Y2646" s="55" t="s">
        <v>1644</v>
      </c>
      <c r="Z2646" s="56"/>
      <c r="AA2646" s="55" t="s">
        <v>1644</v>
      </c>
      <c r="AB2646" s="59">
        <v>258333</v>
      </c>
      <c r="AC2646" s="55" t="s">
        <v>1554</v>
      </c>
      <c r="AD2646" s="55" t="s">
        <v>1644</v>
      </c>
      <c r="AE2646" s="58">
        <v>0</v>
      </c>
      <c r="AF2646" s="55" t="s">
        <v>1644</v>
      </c>
      <c r="AG2646" s="55" t="s">
        <v>1644</v>
      </c>
      <c r="AH2646" s="55" t="s">
        <v>1644</v>
      </c>
      <c r="AI2646" s="55" t="s">
        <v>1644</v>
      </c>
      <c r="AJ2646" s="55" t="s">
        <v>1644</v>
      </c>
      <c r="AK2646" s="55" t="s">
        <v>1644</v>
      </c>
      <c r="AL2646" s="55" t="s">
        <v>1644</v>
      </c>
      <c r="AM2646" s="55" t="s">
        <v>3861</v>
      </c>
      <c r="AN2646" s="55" t="s">
        <v>1644</v>
      </c>
      <c r="AO2646" t="s">
        <v>4370</v>
      </c>
    </row>
    <row r="2647" spans="1:41" x14ac:dyDescent="0.25">
      <c r="A2647" s="56">
        <v>45838</v>
      </c>
      <c r="B2647" s="92" t="s">
        <v>3472</v>
      </c>
      <c r="C2647" s="55" t="s">
        <v>4363</v>
      </c>
      <c r="D2647" s="55" t="s">
        <v>3859</v>
      </c>
      <c r="E2647" s="55" t="s">
        <v>89</v>
      </c>
      <c r="F2647" s="55">
        <v>50900060</v>
      </c>
      <c r="G2647" s="55" t="s">
        <v>500</v>
      </c>
      <c r="H2647" s="55" t="s">
        <v>89</v>
      </c>
      <c r="I2647" s="57">
        <v>16.809999999999999</v>
      </c>
      <c r="J2647" s="57">
        <v>16.809999999999999</v>
      </c>
      <c r="K2647" s="55" t="s">
        <v>4354</v>
      </c>
      <c r="L2647" s="55" t="s">
        <v>1644</v>
      </c>
      <c r="M2647" s="55" t="s">
        <v>4363</v>
      </c>
      <c r="N2647" s="56">
        <v>45838</v>
      </c>
      <c r="O2647" s="55" t="s">
        <v>1644</v>
      </c>
      <c r="P2647" s="55" t="s">
        <v>329</v>
      </c>
      <c r="Q2647" s="55" t="s">
        <v>330</v>
      </c>
      <c r="R2647" s="55" t="s">
        <v>1644</v>
      </c>
      <c r="S2647" s="55" t="s">
        <v>1644</v>
      </c>
      <c r="T2647" s="55" t="s">
        <v>1644</v>
      </c>
      <c r="U2647" s="55" t="s">
        <v>4236</v>
      </c>
      <c r="V2647" s="55" t="s">
        <v>1881</v>
      </c>
      <c r="W2647" s="55" t="s">
        <v>1644</v>
      </c>
      <c r="X2647" s="56"/>
      <c r="Y2647" s="55" t="s">
        <v>1644</v>
      </c>
      <c r="Z2647" s="56"/>
      <c r="AA2647" s="55" t="s">
        <v>1644</v>
      </c>
      <c r="AB2647" s="59">
        <v>316924</v>
      </c>
      <c r="AC2647" s="55" t="s">
        <v>1554</v>
      </c>
      <c r="AD2647" s="55" t="s">
        <v>1644</v>
      </c>
      <c r="AE2647" s="58">
        <v>0</v>
      </c>
      <c r="AF2647" s="55" t="s">
        <v>1644</v>
      </c>
      <c r="AG2647" s="55" t="s">
        <v>1644</v>
      </c>
      <c r="AH2647" s="55" t="s">
        <v>1644</v>
      </c>
      <c r="AI2647" s="55" t="s">
        <v>1644</v>
      </c>
      <c r="AJ2647" s="55" t="s">
        <v>1644</v>
      </c>
      <c r="AK2647" s="55" t="s">
        <v>1644</v>
      </c>
      <c r="AL2647" s="55" t="s">
        <v>1644</v>
      </c>
      <c r="AM2647" s="55" t="s">
        <v>3861</v>
      </c>
      <c r="AN2647" s="55" t="s">
        <v>1644</v>
      </c>
      <c r="AO2647" t="s">
        <v>3842</v>
      </c>
    </row>
    <row r="2648" spans="1:41" x14ac:dyDescent="0.25">
      <c r="A2648" s="56">
        <v>45838</v>
      </c>
      <c r="B2648" s="92" t="s">
        <v>3472</v>
      </c>
      <c r="C2648" s="55" t="s">
        <v>4363</v>
      </c>
      <c r="D2648" s="55" t="s">
        <v>3859</v>
      </c>
      <c r="E2648" s="55" t="s">
        <v>89</v>
      </c>
      <c r="F2648" s="55">
        <v>50900060</v>
      </c>
      <c r="G2648" s="55" t="s">
        <v>500</v>
      </c>
      <c r="H2648" s="55" t="s">
        <v>89</v>
      </c>
      <c r="I2648" s="57">
        <v>26.87</v>
      </c>
      <c r="J2648" s="57">
        <v>26.87</v>
      </c>
      <c r="K2648" s="55" t="s">
        <v>4354</v>
      </c>
      <c r="L2648" s="55" t="s">
        <v>1644</v>
      </c>
      <c r="M2648" s="55" t="s">
        <v>4363</v>
      </c>
      <c r="N2648" s="56">
        <v>45838</v>
      </c>
      <c r="O2648" s="55" t="s">
        <v>1644</v>
      </c>
      <c r="P2648" s="55" t="s">
        <v>329</v>
      </c>
      <c r="Q2648" s="55" t="s">
        <v>330</v>
      </c>
      <c r="R2648" s="55" t="s">
        <v>1644</v>
      </c>
      <c r="S2648" s="55" t="s">
        <v>1644</v>
      </c>
      <c r="T2648" s="55" t="s">
        <v>1644</v>
      </c>
      <c r="U2648" s="55" t="s">
        <v>4234</v>
      </c>
      <c r="V2648" s="55" t="s">
        <v>1881</v>
      </c>
      <c r="W2648" s="55" t="s">
        <v>1644</v>
      </c>
      <c r="X2648" s="56"/>
      <c r="Y2648" s="55" t="s">
        <v>1644</v>
      </c>
      <c r="Z2648" s="56"/>
      <c r="AA2648" s="55" t="s">
        <v>1644</v>
      </c>
      <c r="AB2648" s="59">
        <v>419395</v>
      </c>
      <c r="AC2648" s="55" t="s">
        <v>1554</v>
      </c>
      <c r="AD2648" s="55" t="s">
        <v>1644</v>
      </c>
      <c r="AE2648" s="58">
        <v>0</v>
      </c>
      <c r="AF2648" s="55" t="s">
        <v>1644</v>
      </c>
      <c r="AG2648" s="55" t="s">
        <v>1644</v>
      </c>
      <c r="AH2648" s="55" t="s">
        <v>1644</v>
      </c>
      <c r="AI2648" s="55" t="s">
        <v>1644</v>
      </c>
      <c r="AJ2648" s="55" t="s">
        <v>1644</v>
      </c>
      <c r="AK2648" s="55" t="s">
        <v>1644</v>
      </c>
      <c r="AL2648" s="55" t="s">
        <v>1644</v>
      </c>
      <c r="AM2648" s="55" t="s">
        <v>3861</v>
      </c>
      <c r="AN2648" s="55" t="s">
        <v>1644</v>
      </c>
      <c r="AO2648" t="s">
        <v>3842</v>
      </c>
    </row>
    <row r="2649" spans="1:41" x14ac:dyDescent="0.25">
      <c r="A2649" s="56">
        <v>45838</v>
      </c>
      <c r="B2649" s="92" t="s">
        <v>3472</v>
      </c>
      <c r="C2649" s="55" t="s">
        <v>4363</v>
      </c>
      <c r="D2649" s="55" t="s">
        <v>3859</v>
      </c>
      <c r="E2649" s="55" t="s">
        <v>89</v>
      </c>
      <c r="F2649" s="55">
        <v>50900060</v>
      </c>
      <c r="G2649" s="55" t="s">
        <v>500</v>
      </c>
      <c r="H2649" s="55" t="s">
        <v>89</v>
      </c>
      <c r="I2649" s="57">
        <v>17.18</v>
      </c>
      <c r="J2649" s="57">
        <v>17.18</v>
      </c>
      <c r="K2649" s="55" t="s">
        <v>4354</v>
      </c>
      <c r="L2649" s="55" t="s">
        <v>1644</v>
      </c>
      <c r="M2649" s="55" t="s">
        <v>4363</v>
      </c>
      <c r="N2649" s="56">
        <v>45838</v>
      </c>
      <c r="O2649" s="55" t="s">
        <v>1644</v>
      </c>
      <c r="P2649" s="55" t="s">
        <v>356</v>
      </c>
      <c r="Q2649" s="55" t="s">
        <v>3825</v>
      </c>
      <c r="R2649" s="55" t="s">
        <v>1644</v>
      </c>
      <c r="S2649" s="55" t="s">
        <v>1644</v>
      </c>
      <c r="T2649" s="55" t="s">
        <v>1644</v>
      </c>
      <c r="U2649" s="55" t="s">
        <v>4232</v>
      </c>
      <c r="V2649" s="55" t="s">
        <v>1881</v>
      </c>
      <c r="W2649" s="55" t="s">
        <v>1644</v>
      </c>
      <c r="X2649" s="56"/>
      <c r="Y2649" s="55" t="s">
        <v>1644</v>
      </c>
      <c r="Z2649" s="56"/>
      <c r="AA2649" s="55" t="s">
        <v>1644</v>
      </c>
      <c r="AB2649" s="59">
        <v>278333</v>
      </c>
      <c r="AC2649" s="55" t="s">
        <v>1554</v>
      </c>
      <c r="AD2649" s="55" t="s">
        <v>1644</v>
      </c>
      <c r="AE2649" s="58">
        <v>0</v>
      </c>
      <c r="AF2649" s="55" t="s">
        <v>1644</v>
      </c>
      <c r="AG2649" s="55" t="s">
        <v>1644</v>
      </c>
      <c r="AH2649" s="55" t="s">
        <v>1644</v>
      </c>
      <c r="AI2649" s="55" t="s">
        <v>1644</v>
      </c>
      <c r="AJ2649" s="55" t="s">
        <v>1644</v>
      </c>
      <c r="AK2649" s="55" t="s">
        <v>1644</v>
      </c>
      <c r="AL2649" s="55" t="s">
        <v>1644</v>
      </c>
      <c r="AM2649" s="55" t="s">
        <v>3861</v>
      </c>
      <c r="AN2649" s="55" t="s">
        <v>1644</v>
      </c>
      <c r="AO2649" t="s">
        <v>4370</v>
      </c>
    </row>
    <row r="2650" spans="1:41" x14ac:dyDescent="0.25">
      <c r="A2650" s="56">
        <v>45838</v>
      </c>
      <c r="B2650" s="92" t="s">
        <v>3472</v>
      </c>
      <c r="C2650" s="55" t="s">
        <v>4363</v>
      </c>
      <c r="D2650" s="55" t="s">
        <v>3859</v>
      </c>
      <c r="E2650" s="55" t="s">
        <v>89</v>
      </c>
      <c r="F2650" s="55">
        <v>50900060</v>
      </c>
      <c r="G2650" s="55" t="s">
        <v>500</v>
      </c>
      <c r="H2650" s="55" t="s">
        <v>89</v>
      </c>
      <c r="I2650" s="57">
        <v>16.809999999999999</v>
      </c>
      <c r="J2650" s="57">
        <v>16.809999999999999</v>
      </c>
      <c r="K2650" s="55" t="s">
        <v>4354</v>
      </c>
      <c r="L2650" s="55" t="s">
        <v>1644</v>
      </c>
      <c r="M2650" s="55" t="s">
        <v>4363</v>
      </c>
      <c r="N2650" s="56">
        <v>45838</v>
      </c>
      <c r="O2650" s="55" t="s">
        <v>1644</v>
      </c>
      <c r="P2650" s="55" t="s">
        <v>329</v>
      </c>
      <c r="Q2650" s="55" t="s">
        <v>330</v>
      </c>
      <c r="R2650" s="55" t="s">
        <v>1644</v>
      </c>
      <c r="S2650" s="55" t="s">
        <v>1644</v>
      </c>
      <c r="T2650" s="55" t="s">
        <v>1644</v>
      </c>
      <c r="U2650" s="55" t="s">
        <v>4237</v>
      </c>
      <c r="V2650" s="55" t="s">
        <v>1881</v>
      </c>
      <c r="W2650" s="55" t="s">
        <v>1644</v>
      </c>
      <c r="X2650" s="56"/>
      <c r="Y2650" s="55" t="s">
        <v>1644</v>
      </c>
      <c r="Z2650" s="56"/>
      <c r="AA2650" s="55" t="s">
        <v>1644</v>
      </c>
      <c r="AB2650" s="59">
        <v>316924</v>
      </c>
      <c r="AC2650" s="55" t="s">
        <v>1554</v>
      </c>
      <c r="AD2650" s="55" t="s">
        <v>1644</v>
      </c>
      <c r="AE2650" s="58">
        <v>0</v>
      </c>
      <c r="AF2650" s="55" t="s">
        <v>1644</v>
      </c>
      <c r="AG2650" s="55" t="s">
        <v>1644</v>
      </c>
      <c r="AH2650" s="55" t="s">
        <v>1644</v>
      </c>
      <c r="AI2650" s="55" t="s">
        <v>1644</v>
      </c>
      <c r="AJ2650" s="55" t="s">
        <v>1644</v>
      </c>
      <c r="AK2650" s="55" t="s">
        <v>1644</v>
      </c>
      <c r="AL2650" s="55" t="s">
        <v>1644</v>
      </c>
      <c r="AM2650" s="55" t="s">
        <v>3861</v>
      </c>
      <c r="AN2650" s="55" t="s">
        <v>1644</v>
      </c>
      <c r="AO2650" t="s">
        <v>3842</v>
      </c>
    </row>
    <row r="2651" spans="1:41" x14ac:dyDescent="0.25">
      <c r="A2651" s="56">
        <v>45838</v>
      </c>
      <c r="B2651" s="92" t="s">
        <v>3472</v>
      </c>
      <c r="C2651" s="55" t="s">
        <v>4363</v>
      </c>
      <c r="D2651" s="55" t="s">
        <v>3859</v>
      </c>
      <c r="E2651" s="55" t="s">
        <v>89</v>
      </c>
      <c r="F2651" s="55">
        <v>50900060</v>
      </c>
      <c r="G2651" s="55" t="s">
        <v>500</v>
      </c>
      <c r="H2651" s="55" t="s">
        <v>89</v>
      </c>
      <c r="I2651" s="57">
        <v>16.809999999999999</v>
      </c>
      <c r="J2651" s="57">
        <v>16.809999999999999</v>
      </c>
      <c r="K2651" s="55" t="s">
        <v>4354</v>
      </c>
      <c r="L2651" s="55" t="s">
        <v>1644</v>
      </c>
      <c r="M2651" s="55" t="s">
        <v>4363</v>
      </c>
      <c r="N2651" s="56">
        <v>45838</v>
      </c>
      <c r="O2651" s="55" t="s">
        <v>1644</v>
      </c>
      <c r="P2651" s="55" t="s">
        <v>329</v>
      </c>
      <c r="Q2651" s="55" t="s">
        <v>330</v>
      </c>
      <c r="R2651" s="55" t="s">
        <v>1644</v>
      </c>
      <c r="S2651" s="55" t="s">
        <v>1644</v>
      </c>
      <c r="T2651" s="55" t="s">
        <v>1644</v>
      </c>
      <c r="U2651" s="55" t="s">
        <v>4235</v>
      </c>
      <c r="V2651" s="55" t="s">
        <v>1881</v>
      </c>
      <c r="W2651" s="55" t="s">
        <v>1644</v>
      </c>
      <c r="X2651" s="56"/>
      <c r="Y2651" s="55" t="s">
        <v>1644</v>
      </c>
      <c r="Z2651" s="56"/>
      <c r="AA2651" s="55" t="s">
        <v>1644</v>
      </c>
      <c r="AB2651" s="59">
        <v>316924</v>
      </c>
      <c r="AC2651" s="55" t="s">
        <v>1554</v>
      </c>
      <c r="AD2651" s="55" t="s">
        <v>1644</v>
      </c>
      <c r="AE2651" s="58">
        <v>0</v>
      </c>
      <c r="AF2651" s="55" t="s">
        <v>1644</v>
      </c>
      <c r="AG2651" s="55" t="s">
        <v>1644</v>
      </c>
      <c r="AH2651" s="55" t="s">
        <v>1644</v>
      </c>
      <c r="AI2651" s="55" t="s">
        <v>1644</v>
      </c>
      <c r="AJ2651" s="55" t="s">
        <v>1644</v>
      </c>
      <c r="AK2651" s="55" t="s">
        <v>1644</v>
      </c>
      <c r="AL2651" s="55" t="s">
        <v>1644</v>
      </c>
      <c r="AM2651" s="55" t="s">
        <v>3861</v>
      </c>
      <c r="AN2651" s="55" t="s">
        <v>1644</v>
      </c>
      <c r="AO2651" t="s">
        <v>3842</v>
      </c>
    </row>
    <row r="2652" spans="1:41" x14ac:dyDescent="0.25">
      <c r="A2652" s="56">
        <v>45838</v>
      </c>
      <c r="B2652" s="92" t="s">
        <v>3472</v>
      </c>
      <c r="C2652" s="55" t="s">
        <v>4363</v>
      </c>
      <c r="D2652" s="55" t="s">
        <v>3859</v>
      </c>
      <c r="E2652" s="55" t="s">
        <v>89</v>
      </c>
      <c r="F2652" s="55">
        <v>50900060</v>
      </c>
      <c r="G2652" s="55" t="s">
        <v>500</v>
      </c>
      <c r="H2652" s="55" t="s">
        <v>89</v>
      </c>
      <c r="I2652" s="57">
        <v>16.52</v>
      </c>
      <c r="J2652" s="57">
        <v>16.52</v>
      </c>
      <c r="K2652" s="55" t="s">
        <v>4354</v>
      </c>
      <c r="L2652" s="55" t="s">
        <v>1644</v>
      </c>
      <c r="M2652" s="55" t="s">
        <v>4363</v>
      </c>
      <c r="N2652" s="56">
        <v>45838</v>
      </c>
      <c r="O2652" s="55" t="s">
        <v>1644</v>
      </c>
      <c r="P2652" s="55" t="s">
        <v>356</v>
      </c>
      <c r="Q2652" s="55" t="s">
        <v>3825</v>
      </c>
      <c r="R2652" s="55" t="s">
        <v>1644</v>
      </c>
      <c r="S2652" s="55" t="s">
        <v>1644</v>
      </c>
      <c r="T2652" s="55" t="s">
        <v>1644</v>
      </c>
      <c r="U2652" s="55" t="s">
        <v>4331</v>
      </c>
      <c r="V2652" s="55" t="s">
        <v>1881</v>
      </c>
      <c r="W2652" s="55" t="s">
        <v>1644</v>
      </c>
      <c r="X2652" s="56"/>
      <c r="Y2652" s="55" t="s">
        <v>1644</v>
      </c>
      <c r="Z2652" s="56"/>
      <c r="AA2652" s="55" t="s">
        <v>1644</v>
      </c>
      <c r="AB2652" s="59">
        <v>278333</v>
      </c>
      <c r="AC2652" s="55" t="s">
        <v>1554</v>
      </c>
      <c r="AD2652" s="55" t="s">
        <v>1644</v>
      </c>
      <c r="AE2652" s="58">
        <v>0</v>
      </c>
      <c r="AF2652" s="55" t="s">
        <v>1644</v>
      </c>
      <c r="AG2652" s="55" t="s">
        <v>1644</v>
      </c>
      <c r="AH2652" s="55" t="s">
        <v>1644</v>
      </c>
      <c r="AI2652" s="55" t="s">
        <v>1644</v>
      </c>
      <c r="AJ2652" s="55" t="s">
        <v>1644</v>
      </c>
      <c r="AK2652" s="55" t="s">
        <v>1644</v>
      </c>
      <c r="AL2652" s="55" t="s">
        <v>1644</v>
      </c>
      <c r="AM2652" s="55" t="s">
        <v>3861</v>
      </c>
      <c r="AN2652" s="55" t="s">
        <v>1644</v>
      </c>
      <c r="AO2652" t="s">
        <v>4370</v>
      </c>
    </row>
    <row r="2653" spans="1:41" x14ac:dyDescent="0.25">
      <c r="A2653" s="56">
        <v>45838</v>
      </c>
      <c r="B2653" s="92" t="s">
        <v>3472</v>
      </c>
      <c r="C2653" s="55" t="s">
        <v>4363</v>
      </c>
      <c r="D2653" s="55" t="s">
        <v>3859</v>
      </c>
      <c r="E2653" s="55" t="s">
        <v>89</v>
      </c>
      <c r="F2653" s="55">
        <v>50900060</v>
      </c>
      <c r="G2653" s="55" t="s">
        <v>500</v>
      </c>
      <c r="H2653" s="55" t="s">
        <v>89</v>
      </c>
      <c r="I2653" s="57">
        <v>16.96</v>
      </c>
      <c r="J2653" s="57">
        <v>16.96</v>
      </c>
      <c r="K2653" s="55" t="s">
        <v>4354</v>
      </c>
      <c r="L2653" s="55" t="s">
        <v>1644</v>
      </c>
      <c r="M2653" s="55" t="s">
        <v>4363</v>
      </c>
      <c r="N2653" s="56">
        <v>45838</v>
      </c>
      <c r="O2653" s="55" t="s">
        <v>1644</v>
      </c>
      <c r="P2653" s="55" t="s">
        <v>356</v>
      </c>
      <c r="Q2653" s="55" t="s">
        <v>3825</v>
      </c>
      <c r="R2653" s="55" t="s">
        <v>1644</v>
      </c>
      <c r="S2653" s="55" t="s">
        <v>1644</v>
      </c>
      <c r="T2653" s="55" t="s">
        <v>1644</v>
      </c>
      <c r="U2653" s="55" t="s">
        <v>4308</v>
      </c>
      <c r="V2653" s="55" t="s">
        <v>1881</v>
      </c>
      <c r="W2653" s="55" t="s">
        <v>1644</v>
      </c>
      <c r="X2653" s="56"/>
      <c r="Y2653" s="55" t="s">
        <v>1644</v>
      </c>
      <c r="Z2653" s="56"/>
      <c r="AA2653" s="55" t="s">
        <v>1644</v>
      </c>
      <c r="AB2653" s="59">
        <v>278333</v>
      </c>
      <c r="AC2653" s="55" t="s">
        <v>1554</v>
      </c>
      <c r="AD2653" s="55" t="s">
        <v>1644</v>
      </c>
      <c r="AE2653" s="58">
        <v>0</v>
      </c>
      <c r="AF2653" s="55" t="s">
        <v>1644</v>
      </c>
      <c r="AG2653" s="55" t="s">
        <v>1644</v>
      </c>
      <c r="AH2653" s="55" t="s">
        <v>1644</v>
      </c>
      <c r="AI2653" s="55" t="s">
        <v>1644</v>
      </c>
      <c r="AJ2653" s="55" t="s">
        <v>1644</v>
      </c>
      <c r="AK2653" s="55" t="s">
        <v>1644</v>
      </c>
      <c r="AL2653" s="55" t="s">
        <v>1644</v>
      </c>
      <c r="AM2653" s="55" t="s">
        <v>3861</v>
      </c>
      <c r="AN2653" s="55" t="s">
        <v>1644</v>
      </c>
      <c r="AO2653" t="s">
        <v>4370</v>
      </c>
    </row>
    <row r="2654" spans="1:41" x14ac:dyDescent="0.25">
      <c r="A2654" s="56">
        <v>45838</v>
      </c>
      <c r="B2654" s="92" t="s">
        <v>3472</v>
      </c>
      <c r="C2654" s="55" t="s">
        <v>4363</v>
      </c>
      <c r="D2654" s="55" t="s">
        <v>3859</v>
      </c>
      <c r="E2654" s="55" t="s">
        <v>89</v>
      </c>
      <c r="F2654" s="55">
        <v>50900060</v>
      </c>
      <c r="G2654" s="55" t="s">
        <v>500</v>
      </c>
      <c r="H2654" s="55" t="s">
        <v>89</v>
      </c>
      <c r="I2654" s="57">
        <v>27.22</v>
      </c>
      <c r="J2654" s="57">
        <v>27.22</v>
      </c>
      <c r="K2654" s="55" t="s">
        <v>4354</v>
      </c>
      <c r="L2654" s="55" t="s">
        <v>1644</v>
      </c>
      <c r="M2654" s="55" t="s">
        <v>4363</v>
      </c>
      <c r="N2654" s="56">
        <v>45838</v>
      </c>
      <c r="O2654" s="55" t="s">
        <v>1644</v>
      </c>
      <c r="P2654" s="55" t="s">
        <v>329</v>
      </c>
      <c r="Q2654" s="55" t="s">
        <v>330</v>
      </c>
      <c r="R2654" s="55" t="s">
        <v>1644</v>
      </c>
      <c r="S2654" s="55" t="s">
        <v>1644</v>
      </c>
      <c r="T2654" s="55" t="s">
        <v>1644</v>
      </c>
      <c r="U2654" s="55" t="s">
        <v>4231</v>
      </c>
      <c r="V2654" s="55" t="s">
        <v>1881</v>
      </c>
      <c r="W2654" s="55" t="s">
        <v>1644</v>
      </c>
      <c r="X2654" s="56"/>
      <c r="Y2654" s="55" t="s">
        <v>1644</v>
      </c>
      <c r="Z2654" s="56"/>
      <c r="AA2654" s="55" t="s">
        <v>1644</v>
      </c>
      <c r="AB2654" s="59">
        <v>426702</v>
      </c>
      <c r="AC2654" s="55" t="s">
        <v>1554</v>
      </c>
      <c r="AD2654" s="55" t="s">
        <v>1644</v>
      </c>
      <c r="AE2654" s="58">
        <v>0</v>
      </c>
      <c r="AF2654" s="55" t="s">
        <v>1644</v>
      </c>
      <c r="AG2654" s="55" t="s">
        <v>1644</v>
      </c>
      <c r="AH2654" s="55" t="s">
        <v>1644</v>
      </c>
      <c r="AI2654" s="55" t="s">
        <v>1644</v>
      </c>
      <c r="AJ2654" s="55" t="s">
        <v>1644</v>
      </c>
      <c r="AK2654" s="55" t="s">
        <v>1644</v>
      </c>
      <c r="AL2654" s="55" t="s">
        <v>1644</v>
      </c>
      <c r="AM2654" s="55" t="s">
        <v>3861</v>
      </c>
      <c r="AN2654" s="55" t="s">
        <v>1644</v>
      </c>
      <c r="AO2654" t="s">
        <v>3842</v>
      </c>
    </row>
    <row r="2655" spans="1:41" x14ac:dyDescent="0.25">
      <c r="A2655" s="56">
        <v>45838</v>
      </c>
      <c r="B2655" s="92" t="s">
        <v>3472</v>
      </c>
      <c r="C2655" s="55" t="s">
        <v>4364</v>
      </c>
      <c r="D2655" s="55" t="s">
        <v>3859</v>
      </c>
      <c r="E2655" s="55" t="s">
        <v>89</v>
      </c>
      <c r="F2655" s="55">
        <v>50900060</v>
      </c>
      <c r="G2655" s="55" t="s">
        <v>500</v>
      </c>
      <c r="H2655" s="55" t="s">
        <v>89</v>
      </c>
      <c r="I2655" s="57">
        <v>5.82</v>
      </c>
      <c r="J2655" s="57">
        <v>5.82</v>
      </c>
      <c r="K2655" s="55" t="s">
        <v>4354</v>
      </c>
      <c r="L2655" s="55" t="s">
        <v>1644</v>
      </c>
      <c r="M2655" s="55" t="s">
        <v>4364</v>
      </c>
      <c r="N2655" s="56">
        <v>45838</v>
      </c>
      <c r="O2655" s="55" t="s">
        <v>1644</v>
      </c>
      <c r="P2655" s="55" t="s">
        <v>329</v>
      </c>
      <c r="Q2655" s="55" t="s">
        <v>330</v>
      </c>
      <c r="R2655" s="55" t="s">
        <v>1644</v>
      </c>
      <c r="S2655" s="55" t="s">
        <v>1644</v>
      </c>
      <c r="T2655" s="55" t="s">
        <v>1644</v>
      </c>
      <c r="U2655" s="55" t="s">
        <v>4280</v>
      </c>
      <c r="V2655" s="55" t="s">
        <v>1881</v>
      </c>
      <c r="W2655" s="55" t="s">
        <v>1644</v>
      </c>
      <c r="X2655" s="56"/>
      <c r="Y2655" s="55" t="s">
        <v>1644</v>
      </c>
      <c r="Z2655" s="56"/>
      <c r="AA2655" s="55" t="s">
        <v>1644</v>
      </c>
      <c r="AB2655" s="59">
        <v>91667</v>
      </c>
      <c r="AC2655" s="55" t="s">
        <v>1554</v>
      </c>
      <c r="AD2655" s="55" t="s">
        <v>1644</v>
      </c>
      <c r="AE2655" s="58">
        <v>0</v>
      </c>
      <c r="AF2655" s="55" t="s">
        <v>1644</v>
      </c>
      <c r="AG2655" s="55" t="s">
        <v>1644</v>
      </c>
      <c r="AH2655" s="55" t="s">
        <v>1644</v>
      </c>
      <c r="AI2655" s="55" t="s">
        <v>1644</v>
      </c>
      <c r="AJ2655" s="55" t="s">
        <v>1644</v>
      </c>
      <c r="AK2655" s="55" t="s">
        <v>1644</v>
      </c>
      <c r="AL2655" s="55" t="s">
        <v>1644</v>
      </c>
      <c r="AM2655" s="55" t="s">
        <v>3861</v>
      </c>
      <c r="AN2655" s="55" t="s">
        <v>1644</v>
      </c>
      <c r="AO2655" t="s">
        <v>3842</v>
      </c>
    </row>
    <row r="2656" spans="1:41" x14ac:dyDescent="0.25">
      <c r="A2656" s="56">
        <v>45838</v>
      </c>
      <c r="B2656" s="92" t="s">
        <v>3472</v>
      </c>
      <c r="C2656" s="55" t="s">
        <v>4364</v>
      </c>
      <c r="D2656" s="55" t="s">
        <v>3859</v>
      </c>
      <c r="E2656" s="55" t="s">
        <v>89</v>
      </c>
      <c r="F2656" s="55">
        <v>50900060</v>
      </c>
      <c r="G2656" s="55" t="s">
        <v>500</v>
      </c>
      <c r="H2656" s="55" t="s">
        <v>89</v>
      </c>
      <c r="I2656" s="57">
        <v>18.47</v>
      </c>
      <c r="J2656" s="57">
        <v>18.47</v>
      </c>
      <c r="K2656" s="55" t="s">
        <v>4354</v>
      </c>
      <c r="L2656" s="55" t="s">
        <v>1644</v>
      </c>
      <c r="M2656" s="55" t="s">
        <v>4364</v>
      </c>
      <c r="N2656" s="56">
        <v>45838</v>
      </c>
      <c r="O2656" s="55" t="s">
        <v>1644</v>
      </c>
      <c r="P2656" s="55" t="s">
        <v>329</v>
      </c>
      <c r="Q2656" s="55" t="s">
        <v>330</v>
      </c>
      <c r="R2656" s="55" t="s">
        <v>1644</v>
      </c>
      <c r="S2656" s="55" t="s">
        <v>1644</v>
      </c>
      <c r="T2656" s="55" t="s">
        <v>1644</v>
      </c>
      <c r="U2656" s="55" t="s">
        <v>4278</v>
      </c>
      <c r="V2656" s="55" t="s">
        <v>1881</v>
      </c>
      <c r="W2656" s="55" t="s">
        <v>1644</v>
      </c>
      <c r="X2656" s="56"/>
      <c r="Y2656" s="55" t="s">
        <v>1644</v>
      </c>
      <c r="Z2656" s="56"/>
      <c r="AA2656" s="55" t="s">
        <v>1644</v>
      </c>
      <c r="AB2656" s="59">
        <v>293333</v>
      </c>
      <c r="AC2656" s="55" t="s">
        <v>1554</v>
      </c>
      <c r="AD2656" s="55" t="s">
        <v>1644</v>
      </c>
      <c r="AE2656" s="58">
        <v>0</v>
      </c>
      <c r="AF2656" s="55" t="s">
        <v>1644</v>
      </c>
      <c r="AG2656" s="55" t="s">
        <v>1644</v>
      </c>
      <c r="AH2656" s="55" t="s">
        <v>1644</v>
      </c>
      <c r="AI2656" s="55" t="s">
        <v>1644</v>
      </c>
      <c r="AJ2656" s="55" t="s">
        <v>1644</v>
      </c>
      <c r="AK2656" s="55" t="s">
        <v>1644</v>
      </c>
      <c r="AL2656" s="55" t="s">
        <v>1644</v>
      </c>
      <c r="AM2656" s="55" t="s">
        <v>3861</v>
      </c>
      <c r="AN2656" s="55" t="s">
        <v>1644</v>
      </c>
      <c r="AO2656" t="s">
        <v>3842</v>
      </c>
    </row>
    <row r="2657" spans="1:41" x14ac:dyDescent="0.25">
      <c r="A2657" s="56">
        <v>45838</v>
      </c>
      <c r="B2657" s="92" t="s">
        <v>3472</v>
      </c>
      <c r="C2657" s="55" t="s">
        <v>4364</v>
      </c>
      <c r="D2657" s="55" t="s">
        <v>3859</v>
      </c>
      <c r="E2657" s="55" t="s">
        <v>89</v>
      </c>
      <c r="F2657" s="55">
        <v>50900060</v>
      </c>
      <c r="G2657" s="55" t="s">
        <v>500</v>
      </c>
      <c r="H2657" s="55" t="s">
        <v>89</v>
      </c>
      <c r="I2657" s="57">
        <v>66.63</v>
      </c>
      <c r="J2657" s="57">
        <v>66.63</v>
      </c>
      <c r="K2657" s="55" t="s">
        <v>4354</v>
      </c>
      <c r="L2657" s="55" t="s">
        <v>1644</v>
      </c>
      <c r="M2657" s="55" t="s">
        <v>4364</v>
      </c>
      <c r="N2657" s="56">
        <v>45838</v>
      </c>
      <c r="O2657" s="55" t="s">
        <v>1644</v>
      </c>
      <c r="P2657" s="55" t="s">
        <v>329</v>
      </c>
      <c r="Q2657" s="55" t="s">
        <v>330</v>
      </c>
      <c r="R2657" s="55" t="s">
        <v>1644</v>
      </c>
      <c r="S2657" s="55" t="s">
        <v>1644</v>
      </c>
      <c r="T2657" s="55" t="s">
        <v>1644</v>
      </c>
      <c r="U2657" s="55" t="s">
        <v>4271</v>
      </c>
      <c r="V2657" s="55" t="s">
        <v>1881</v>
      </c>
      <c r="W2657" s="55" t="s">
        <v>1644</v>
      </c>
      <c r="X2657" s="56"/>
      <c r="Y2657" s="55" t="s">
        <v>1644</v>
      </c>
      <c r="Z2657" s="56"/>
      <c r="AA2657" s="55" t="s">
        <v>1644</v>
      </c>
      <c r="AB2657" s="59">
        <v>1088761</v>
      </c>
      <c r="AC2657" s="55" t="s">
        <v>1554</v>
      </c>
      <c r="AD2657" s="55" t="s">
        <v>1644</v>
      </c>
      <c r="AE2657" s="58">
        <v>0</v>
      </c>
      <c r="AF2657" s="55" t="s">
        <v>1644</v>
      </c>
      <c r="AG2657" s="55" t="s">
        <v>1644</v>
      </c>
      <c r="AH2657" s="55" t="s">
        <v>1644</v>
      </c>
      <c r="AI2657" s="55" t="s">
        <v>1644</v>
      </c>
      <c r="AJ2657" s="55" t="s">
        <v>1644</v>
      </c>
      <c r="AK2657" s="55" t="s">
        <v>1644</v>
      </c>
      <c r="AL2657" s="55" t="s">
        <v>1644</v>
      </c>
      <c r="AM2657" s="55" t="s">
        <v>3861</v>
      </c>
      <c r="AN2657" s="55" t="s">
        <v>1644</v>
      </c>
      <c r="AO2657" t="s">
        <v>3842</v>
      </c>
    </row>
    <row r="2658" spans="1:41" x14ac:dyDescent="0.25">
      <c r="A2658" s="56">
        <v>45838</v>
      </c>
      <c r="B2658" s="92" t="s">
        <v>3472</v>
      </c>
      <c r="C2658" s="55" t="s">
        <v>4364</v>
      </c>
      <c r="D2658" s="55" t="s">
        <v>3859</v>
      </c>
      <c r="E2658" s="55" t="s">
        <v>89</v>
      </c>
      <c r="F2658" s="55">
        <v>50900060</v>
      </c>
      <c r="G2658" s="55" t="s">
        <v>500</v>
      </c>
      <c r="H2658" s="55" t="s">
        <v>89</v>
      </c>
      <c r="I2658" s="57">
        <v>3.41</v>
      </c>
      <c r="J2658" s="57">
        <v>3.41</v>
      </c>
      <c r="K2658" s="55" t="s">
        <v>4354</v>
      </c>
      <c r="L2658" s="55" t="s">
        <v>1644</v>
      </c>
      <c r="M2658" s="55" t="s">
        <v>4364</v>
      </c>
      <c r="N2658" s="56">
        <v>45838</v>
      </c>
      <c r="O2658" s="55" t="s">
        <v>1644</v>
      </c>
      <c r="P2658" s="55" t="s">
        <v>329</v>
      </c>
      <c r="Q2658" s="55" t="s">
        <v>330</v>
      </c>
      <c r="R2658" s="55" t="s">
        <v>1644</v>
      </c>
      <c r="S2658" s="55" t="s">
        <v>1644</v>
      </c>
      <c r="T2658" s="55" t="s">
        <v>1644</v>
      </c>
      <c r="U2658" s="55" t="s">
        <v>4279</v>
      </c>
      <c r="V2658" s="55" t="s">
        <v>1881</v>
      </c>
      <c r="W2658" s="55" t="s">
        <v>1644</v>
      </c>
      <c r="X2658" s="56"/>
      <c r="Y2658" s="55" t="s">
        <v>1644</v>
      </c>
      <c r="Z2658" s="56"/>
      <c r="AA2658" s="55" t="s">
        <v>1644</v>
      </c>
      <c r="AB2658" s="59">
        <v>53750</v>
      </c>
      <c r="AC2658" s="55" t="s">
        <v>1554</v>
      </c>
      <c r="AD2658" s="55" t="s">
        <v>1644</v>
      </c>
      <c r="AE2658" s="58">
        <v>0</v>
      </c>
      <c r="AF2658" s="55" t="s">
        <v>1644</v>
      </c>
      <c r="AG2658" s="55" t="s">
        <v>1644</v>
      </c>
      <c r="AH2658" s="55" t="s">
        <v>1644</v>
      </c>
      <c r="AI2658" s="55" t="s">
        <v>1644</v>
      </c>
      <c r="AJ2658" s="55" t="s">
        <v>1644</v>
      </c>
      <c r="AK2658" s="55" t="s">
        <v>1644</v>
      </c>
      <c r="AL2658" s="55" t="s">
        <v>1644</v>
      </c>
      <c r="AM2658" s="55" t="s">
        <v>3861</v>
      </c>
      <c r="AN2658" s="55" t="s">
        <v>1644</v>
      </c>
      <c r="AO2658" t="s">
        <v>3842</v>
      </c>
    </row>
    <row r="2659" spans="1:41" x14ac:dyDescent="0.25">
      <c r="A2659" s="56">
        <v>45838</v>
      </c>
      <c r="B2659" s="92" t="s">
        <v>3472</v>
      </c>
      <c r="C2659" s="55" t="s">
        <v>4364</v>
      </c>
      <c r="D2659" s="55" t="s">
        <v>3859</v>
      </c>
      <c r="E2659" s="55" t="s">
        <v>89</v>
      </c>
      <c r="F2659" s="55">
        <v>50900060</v>
      </c>
      <c r="G2659" s="55" t="s">
        <v>500</v>
      </c>
      <c r="H2659" s="55" t="s">
        <v>89</v>
      </c>
      <c r="I2659" s="57">
        <v>18.47</v>
      </c>
      <c r="J2659" s="57">
        <v>18.47</v>
      </c>
      <c r="K2659" s="55" t="s">
        <v>4354</v>
      </c>
      <c r="L2659" s="55" t="s">
        <v>1644</v>
      </c>
      <c r="M2659" s="55" t="s">
        <v>4364</v>
      </c>
      <c r="N2659" s="56">
        <v>45838</v>
      </c>
      <c r="O2659" s="55" t="s">
        <v>1644</v>
      </c>
      <c r="P2659" s="55" t="s">
        <v>329</v>
      </c>
      <c r="Q2659" s="55" t="s">
        <v>330</v>
      </c>
      <c r="R2659" s="55" t="s">
        <v>1644</v>
      </c>
      <c r="S2659" s="55" t="s">
        <v>1644</v>
      </c>
      <c r="T2659" s="55" t="s">
        <v>1644</v>
      </c>
      <c r="U2659" s="55" t="s">
        <v>4269</v>
      </c>
      <c r="V2659" s="55" t="s">
        <v>1881</v>
      </c>
      <c r="W2659" s="55" t="s">
        <v>1644</v>
      </c>
      <c r="X2659" s="56"/>
      <c r="Y2659" s="55" t="s">
        <v>1644</v>
      </c>
      <c r="Z2659" s="56"/>
      <c r="AA2659" s="55" t="s">
        <v>1644</v>
      </c>
      <c r="AB2659" s="59">
        <v>293333</v>
      </c>
      <c r="AC2659" s="55" t="s">
        <v>1554</v>
      </c>
      <c r="AD2659" s="55" t="s">
        <v>1644</v>
      </c>
      <c r="AE2659" s="58">
        <v>0</v>
      </c>
      <c r="AF2659" s="55" t="s">
        <v>1644</v>
      </c>
      <c r="AG2659" s="55" t="s">
        <v>1644</v>
      </c>
      <c r="AH2659" s="55" t="s">
        <v>1644</v>
      </c>
      <c r="AI2659" s="55" t="s">
        <v>1644</v>
      </c>
      <c r="AJ2659" s="55" t="s">
        <v>1644</v>
      </c>
      <c r="AK2659" s="55" t="s">
        <v>1644</v>
      </c>
      <c r="AL2659" s="55" t="s">
        <v>1644</v>
      </c>
      <c r="AM2659" s="55" t="s">
        <v>3861</v>
      </c>
      <c r="AN2659" s="55" t="s">
        <v>1644</v>
      </c>
      <c r="AO2659" t="s">
        <v>3842</v>
      </c>
    </row>
    <row r="2660" spans="1:41" x14ac:dyDescent="0.25">
      <c r="A2660" s="56">
        <v>45838</v>
      </c>
      <c r="B2660" s="92" t="s">
        <v>3472</v>
      </c>
      <c r="C2660" s="55" t="s">
        <v>4364</v>
      </c>
      <c r="D2660" s="55" t="s">
        <v>3859</v>
      </c>
      <c r="E2660" s="55" t="s">
        <v>89</v>
      </c>
      <c r="F2660" s="55">
        <v>50900060</v>
      </c>
      <c r="G2660" s="55" t="s">
        <v>500</v>
      </c>
      <c r="H2660" s="55" t="s">
        <v>89</v>
      </c>
      <c r="I2660" s="57">
        <v>66.63</v>
      </c>
      <c r="J2660" s="57">
        <v>66.63</v>
      </c>
      <c r="K2660" s="55" t="s">
        <v>4354</v>
      </c>
      <c r="L2660" s="55" t="s">
        <v>1644</v>
      </c>
      <c r="M2660" s="55" t="s">
        <v>4364</v>
      </c>
      <c r="N2660" s="56">
        <v>45838</v>
      </c>
      <c r="O2660" s="55" t="s">
        <v>1644</v>
      </c>
      <c r="P2660" s="55" t="s">
        <v>329</v>
      </c>
      <c r="Q2660" s="55" t="s">
        <v>330</v>
      </c>
      <c r="R2660" s="55" t="s">
        <v>1644</v>
      </c>
      <c r="S2660" s="55" t="s">
        <v>1644</v>
      </c>
      <c r="T2660" s="55" t="s">
        <v>1644</v>
      </c>
      <c r="U2660" s="55" t="s">
        <v>4274</v>
      </c>
      <c r="V2660" s="55" t="s">
        <v>1881</v>
      </c>
      <c r="W2660" s="55" t="s">
        <v>1644</v>
      </c>
      <c r="X2660" s="56"/>
      <c r="Y2660" s="55" t="s">
        <v>1644</v>
      </c>
      <c r="Z2660" s="56"/>
      <c r="AA2660" s="55" t="s">
        <v>1644</v>
      </c>
      <c r="AB2660" s="59">
        <v>1088761</v>
      </c>
      <c r="AC2660" s="55" t="s">
        <v>1554</v>
      </c>
      <c r="AD2660" s="55" t="s">
        <v>1644</v>
      </c>
      <c r="AE2660" s="58">
        <v>0</v>
      </c>
      <c r="AF2660" s="55" t="s">
        <v>1644</v>
      </c>
      <c r="AG2660" s="55" t="s">
        <v>1644</v>
      </c>
      <c r="AH2660" s="55" t="s">
        <v>1644</v>
      </c>
      <c r="AI2660" s="55" t="s">
        <v>1644</v>
      </c>
      <c r="AJ2660" s="55" t="s">
        <v>1644</v>
      </c>
      <c r="AK2660" s="55" t="s">
        <v>1644</v>
      </c>
      <c r="AL2660" s="55" t="s">
        <v>1644</v>
      </c>
      <c r="AM2660" s="55" t="s">
        <v>3861</v>
      </c>
      <c r="AN2660" s="55" t="s">
        <v>1644</v>
      </c>
      <c r="AO2660" t="s">
        <v>3842</v>
      </c>
    </row>
    <row r="2661" spans="1:41" x14ac:dyDescent="0.25">
      <c r="A2661" s="56">
        <v>45838</v>
      </c>
      <c r="B2661" s="92" t="s">
        <v>3472</v>
      </c>
      <c r="C2661" s="55" t="s">
        <v>4364</v>
      </c>
      <c r="D2661" s="55" t="s">
        <v>3859</v>
      </c>
      <c r="E2661" s="55" t="s">
        <v>89</v>
      </c>
      <c r="F2661" s="55">
        <v>50900060</v>
      </c>
      <c r="G2661" s="55" t="s">
        <v>500</v>
      </c>
      <c r="H2661" s="55" t="s">
        <v>89</v>
      </c>
      <c r="I2661" s="57">
        <v>18.88</v>
      </c>
      <c r="J2661" s="57">
        <v>18.88</v>
      </c>
      <c r="K2661" s="55" t="s">
        <v>4354</v>
      </c>
      <c r="L2661" s="55" t="s">
        <v>1644</v>
      </c>
      <c r="M2661" s="55" t="s">
        <v>4364</v>
      </c>
      <c r="N2661" s="56">
        <v>45838</v>
      </c>
      <c r="O2661" s="55" t="s">
        <v>1644</v>
      </c>
      <c r="P2661" s="55" t="s">
        <v>329</v>
      </c>
      <c r="Q2661" s="55" t="s">
        <v>330</v>
      </c>
      <c r="R2661" s="55" t="s">
        <v>1644</v>
      </c>
      <c r="S2661" s="55" t="s">
        <v>1644</v>
      </c>
      <c r="T2661" s="55" t="s">
        <v>1644</v>
      </c>
      <c r="U2661" s="55" t="s">
        <v>4275</v>
      </c>
      <c r="V2661" s="55" t="s">
        <v>1881</v>
      </c>
      <c r="W2661" s="55" t="s">
        <v>1644</v>
      </c>
      <c r="X2661" s="56"/>
      <c r="Y2661" s="55" t="s">
        <v>1644</v>
      </c>
      <c r="Z2661" s="56"/>
      <c r="AA2661" s="55" t="s">
        <v>1644</v>
      </c>
      <c r="AB2661" s="59">
        <v>293294</v>
      </c>
      <c r="AC2661" s="55" t="s">
        <v>1554</v>
      </c>
      <c r="AD2661" s="55" t="s">
        <v>1644</v>
      </c>
      <c r="AE2661" s="58">
        <v>0</v>
      </c>
      <c r="AF2661" s="55" t="s">
        <v>1644</v>
      </c>
      <c r="AG2661" s="55" t="s">
        <v>1644</v>
      </c>
      <c r="AH2661" s="55" t="s">
        <v>1644</v>
      </c>
      <c r="AI2661" s="55" t="s">
        <v>1644</v>
      </c>
      <c r="AJ2661" s="55" t="s">
        <v>1644</v>
      </c>
      <c r="AK2661" s="55" t="s">
        <v>1644</v>
      </c>
      <c r="AL2661" s="55" t="s">
        <v>1644</v>
      </c>
      <c r="AM2661" s="55" t="s">
        <v>3861</v>
      </c>
      <c r="AN2661" s="55" t="s">
        <v>1644</v>
      </c>
      <c r="AO2661" t="s">
        <v>3842</v>
      </c>
    </row>
    <row r="2662" spans="1:41" x14ac:dyDescent="0.25">
      <c r="A2662" s="56">
        <v>45838</v>
      </c>
      <c r="B2662" s="92" t="s">
        <v>3472</v>
      </c>
      <c r="C2662" s="55" t="s">
        <v>4364</v>
      </c>
      <c r="D2662" s="55" t="s">
        <v>3859</v>
      </c>
      <c r="E2662" s="55" t="s">
        <v>89</v>
      </c>
      <c r="F2662" s="55">
        <v>50900060</v>
      </c>
      <c r="G2662" s="55" t="s">
        <v>500</v>
      </c>
      <c r="H2662" s="55" t="s">
        <v>89</v>
      </c>
      <c r="I2662" s="57">
        <v>18.329999999999998</v>
      </c>
      <c r="J2662" s="57">
        <v>18.329999999999998</v>
      </c>
      <c r="K2662" s="55" t="s">
        <v>4354</v>
      </c>
      <c r="L2662" s="55" t="s">
        <v>1644</v>
      </c>
      <c r="M2662" s="55" t="s">
        <v>4364</v>
      </c>
      <c r="N2662" s="56">
        <v>45838</v>
      </c>
      <c r="O2662" s="55" t="s">
        <v>1644</v>
      </c>
      <c r="P2662" s="55" t="s">
        <v>329</v>
      </c>
      <c r="Q2662" s="55" t="s">
        <v>330</v>
      </c>
      <c r="R2662" s="55" t="s">
        <v>1644</v>
      </c>
      <c r="S2662" s="55" t="s">
        <v>1644</v>
      </c>
      <c r="T2662" s="55" t="s">
        <v>1644</v>
      </c>
      <c r="U2662" s="55" t="s">
        <v>4270</v>
      </c>
      <c r="V2662" s="55" t="s">
        <v>1881</v>
      </c>
      <c r="W2662" s="55" t="s">
        <v>1644</v>
      </c>
      <c r="X2662" s="56"/>
      <c r="Y2662" s="55" t="s">
        <v>1644</v>
      </c>
      <c r="Z2662" s="56"/>
      <c r="AA2662" s="55" t="s">
        <v>1644</v>
      </c>
      <c r="AB2662" s="59">
        <v>293333</v>
      </c>
      <c r="AC2662" s="55" t="s">
        <v>1554</v>
      </c>
      <c r="AD2662" s="55" t="s">
        <v>1644</v>
      </c>
      <c r="AE2662" s="58">
        <v>0</v>
      </c>
      <c r="AF2662" s="55" t="s">
        <v>1644</v>
      </c>
      <c r="AG2662" s="55" t="s">
        <v>1644</v>
      </c>
      <c r="AH2662" s="55" t="s">
        <v>1644</v>
      </c>
      <c r="AI2662" s="55" t="s">
        <v>1644</v>
      </c>
      <c r="AJ2662" s="55" t="s">
        <v>1644</v>
      </c>
      <c r="AK2662" s="55" t="s">
        <v>1644</v>
      </c>
      <c r="AL2662" s="55" t="s">
        <v>1644</v>
      </c>
      <c r="AM2662" s="55" t="s">
        <v>3861</v>
      </c>
      <c r="AN2662" s="55" t="s">
        <v>1644</v>
      </c>
      <c r="AO2662" t="s">
        <v>3842</v>
      </c>
    </row>
    <row r="2663" spans="1:41" x14ac:dyDescent="0.25">
      <c r="A2663" s="56">
        <v>45838</v>
      </c>
      <c r="B2663" s="92" t="s">
        <v>3472</v>
      </c>
      <c r="C2663" s="55" t="s">
        <v>4364</v>
      </c>
      <c r="D2663" s="55" t="s">
        <v>3859</v>
      </c>
      <c r="E2663" s="55" t="s">
        <v>89</v>
      </c>
      <c r="F2663" s="55">
        <v>50900060</v>
      </c>
      <c r="G2663" s="55" t="s">
        <v>500</v>
      </c>
      <c r="H2663" s="55" t="s">
        <v>89</v>
      </c>
      <c r="I2663" s="57">
        <v>4.04</v>
      </c>
      <c r="J2663" s="57">
        <v>4.04</v>
      </c>
      <c r="K2663" s="55" t="s">
        <v>4354</v>
      </c>
      <c r="L2663" s="55" t="s">
        <v>1644</v>
      </c>
      <c r="M2663" s="55" t="s">
        <v>4364</v>
      </c>
      <c r="N2663" s="56">
        <v>45838</v>
      </c>
      <c r="O2663" s="55" t="s">
        <v>1644</v>
      </c>
      <c r="P2663" s="55" t="s">
        <v>329</v>
      </c>
      <c r="Q2663" s="55" t="s">
        <v>330</v>
      </c>
      <c r="R2663" s="55" t="s">
        <v>1644</v>
      </c>
      <c r="S2663" s="55" t="s">
        <v>1644</v>
      </c>
      <c r="T2663" s="55" t="s">
        <v>1644</v>
      </c>
      <c r="U2663" s="55" t="s">
        <v>4272</v>
      </c>
      <c r="V2663" s="55" t="s">
        <v>1881</v>
      </c>
      <c r="W2663" s="55" t="s">
        <v>1644</v>
      </c>
      <c r="X2663" s="56"/>
      <c r="Y2663" s="55" t="s">
        <v>1644</v>
      </c>
      <c r="Z2663" s="56"/>
      <c r="AA2663" s="55" t="s">
        <v>1644</v>
      </c>
      <c r="AB2663" s="59">
        <v>63917</v>
      </c>
      <c r="AC2663" s="55" t="s">
        <v>1554</v>
      </c>
      <c r="AD2663" s="55" t="s">
        <v>1644</v>
      </c>
      <c r="AE2663" s="58">
        <v>0</v>
      </c>
      <c r="AF2663" s="55" t="s">
        <v>1644</v>
      </c>
      <c r="AG2663" s="55" t="s">
        <v>1644</v>
      </c>
      <c r="AH2663" s="55" t="s">
        <v>1644</v>
      </c>
      <c r="AI2663" s="55" t="s">
        <v>1644</v>
      </c>
      <c r="AJ2663" s="55" t="s">
        <v>1644</v>
      </c>
      <c r="AK2663" s="55" t="s">
        <v>1644</v>
      </c>
      <c r="AL2663" s="55" t="s">
        <v>1644</v>
      </c>
      <c r="AM2663" s="55" t="s">
        <v>3861</v>
      </c>
      <c r="AN2663" s="55" t="s">
        <v>1644</v>
      </c>
      <c r="AO2663" t="s">
        <v>3842</v>
      </c>
    </row>
    <row r="2664" spans="1:41" x14ac:dyDescent="0.25">
      <c r="A2664" s="56">
        <v>45838</v>
      </c>
      <c r="B2664" s="92" t="s">
        <v>3472</v>
      </c>
      <c r="C2664" s="55" t="s">
        <v>4364</v>
      </c>
      <c r="D2664" s="55" t="s">
        <v>3859</v>
      </c>
      <c r="E2664" s="55" t="s">
        <v>89</v>
      </c>
      <c r="F2664" s="55">
        <v>50900060</v>
      </c>
      <c r="G2664" s="55" t="s">
        <v>500</v>
      </c>
      <c r="H2664" s="55" t="s">
        <v>89</v>
      </c>
      <c r="I2664" s="57">
        <v>3.41</v>
      </c>
      <c r="J2664" s="57">
        <v>3.41</v>
      </c>
      <c r="K2664" s="55" t="s">
        <v>4354</v>
      </c>
      <c r="L2664" s="55" t="s">
        <v>1644</v>
      </c>
      <c r="M2664" s="55" t="s">
        <v>4364</v>
      </c>
      <c r="N2664" s="56">
        <v>45838</v>
      </c>
      <c r="O2664" s="55" t="s">
        <v>1644</v>
      </c>
      <c r="P2664" s="55" t="s">
        <v>329</v>
      </c>
      <c r="Q2664" s="55" t="s">
        <v>330</v>
      </c>
      <c r="R2664" s="55" t="s">
        <v>1644</v>
      </c>
      <c r="S2664" s="55" t="s">
        <v>1644</v>
      </c>
      <c r="T2664" s="55" t="s">
        <v>1644</v>
      </c>
      <c r="U2664" s="55" t="s">
        <v>4281</v>
      </c>
      <c r="V2664" s="55" t="s">
        <v>1881</v>
      </c>
      <c r="W2664" s="55" t="s">
        <v>1644</v>
      </c>
      <c r="X2664" s="56"/>
      <c r="Y2664" s="55" t="s">
        <v>1644</v>
      </c>
      <c r="Z2664" s="56"/>
      <c r="AA2664" s="55" t="s">
        <v>1644</v>
      </c>
      <c r="AB2664" s="59">
        <v>53750</v>
      </c>
      <c r="AC2664" s="55" t="s">
        <v>1554</v>
      </c>
      <c r="AD2664" s="55" t="s">
        <v>1644</v>
      </c>
      <c r="AE2664" s="58">
        <v>0</v>
      </c>
      <c r="AF2664" s="55" t="s">
        <v>1644</v>
      </c>
      <c r="AG2664" s="55" t="s">
        <v>1644</v>
      </c>
      <c r="AH2664" s="55" t="s">
        <v>1644</v>
      </c>
      <c r="AI2664" s="55" t="s">
        <v>1644</v>
      </c>
      <c r="AJ2664" s="55" t="s">
        <v>1644</v>
      </c>
      <c r="AK2664" s="55" t="s">
        <v>1644</v>
      </c>
      <c r="AL2664" s="55" t="s">
        <v>1644</v>
      </c>
      <c r="AM2664" s="55" t="s">
        <v>3861</v>
      </c>
      <c r="AN2664" s="55" t="s">
        <v>1644</v>
      </c>
      <c r="AO2664" t="s">
        <v>3842</v>
      </c>
    </row>
    <row r="2665" spans="1:41" x14ac:dyDescent="0.25">
      <c r="A2665" s="56">
        <v>45838</v>
      </c>
      <c r="B2665" s="92" t="s">
        <v>3472</v>
      </c>
      <c r="C2665" s="55" t="s">
        <v>4365</v>
      </c>
      <c r="D2665" s="55" t="s">
        <v>1742</v>
      </c>
      <c r="E2665" s="55" t="s">
        <v>89</v>
      </c>
      <c r="F2665" s="55">
        <v>50900000</v>
      </c>
      <c r="G2665" s="55" t="s">
        <v>488</v>
      </c>
      <c r="H2665" s="55" t="s">
        <v>89</v>
      </c>
      <c r="I2665" s="57">
        <v>9527.2900000000009</v>
      </c>
      <c r="J2665" s="57">
        <v>9527.2900000000009</v>
      </c>
      <c r="K2665" s="55" t="s">
        <v>1644</v>
      </c>
      <c r="L2665" s="55" t="s">
        <v>1644</v>
      </c>
      <c r="M2665" s="55" t="s">
        <v>4365</v>
      </c>
      <c r="N2665" s="56">
        <v>45838</v>
      </c>
      <c r="O2665" s="55" t="s">
        <v>1644</v>
      </c>
      <c r="P2665" s="55" t="s">
        <v>329</v>
      </c>
      <c r="Q2665" s="55" t="s">
        <v>330</v>
      </c>
      <c r="R2665" s="55" t="s">
        <v>1644</v>
      </c>
      <c r="S2665" s="55" t="s">
        <v>1644</v>
      </c>
      <c r="T2665" s="55" t="s">
        <v>1644</v>
      </c>
      <c r="U2665" s="55" t="s">
        <v>1644</v>
      </c>
      <c r="V2665" s="55" t="s">
        <v>1644</v>
      </c>
      <c r="W2665" s="55" t="s">
        <v>1644</v>
      </c>
      <c r="X2665" s="56"/>
      <c r="Y2665" s="55" t="s">
        <v>1644</v>
      </c>
      <c r="Z2665" s="56"/>
      <c r="AA2665" s="55" t="s">
        <v>1644</v>
      </c>
      <c r="AB2665" s="59">
        <v>155675919</v>
      </c>
      <c r="AC2665" s="55" t="s">
        <v>1554</v>
      </c>
      <c r="AD2665" s="55" t="s">
        <v>1644</v>
      </c>
      <c r="AE2665" s="58">
        <v>0</v>
      </c>
      <c r="AF2665" s="55" t="s">
        <v>1644</v>
      </c>
      <c r="AG2665" s="55" t="s">
        <v>1644</v>
      </c>
      <c r="AH2665" s="55" t="s">
        <v>1644</v>
      </c>
      <c r="AI2665" s="55" t="s">
        <v>1644</v>
      </c>
      <c r="AJ2665" s="55" t="s">
        <v>1644</v>
      </c>
      <c r="AK2665" s="55" t="s">
        <v>1644</v>
      </c>
      <c r="AL2665" s="55" t="s">
        <v>1644</v>
      </c>
      <c r="AM2665" s="55" t="s">
        <v>4285</v>
      </c>
      <c r="AN2665" s="55" t="s">
        <v>1644</v>
      </c>
      <c r="AO2665" t="s">
        <v>3842</v>
      </c>
    </row>
    <row r="2666" spans="1:41" x14ac:dyDescent="0.25">
      <c r="A2666" s="56">
        <v>45838</v>
      </c>
      <c r="B2666" s="92" t="s">
        <v>3472</v>
      </c>
      <c r="C2666" s="55" t="s">
        <v>4365</v>
      </c>
      <c r="D2666" s="55" t="s">
        <v>1742</v>
      </c>
      <c r="E2666" s="55" t="s">
        <v>89</v>
      </c>
      <c r="F2666" s="55">
        <v>50900000</v>
      </c>
      <c r="G2666" s="55" t="s">
        <v>488</v>
      </c>
      <c r="H2666" s="55" t="s">
        <v>89</v>
      </c>
      <c r="I2666" s="57">
        <v>-9527.2900000000009</v>
      </c>
      <c r="J2666" s="57">
        <v>-9527.2900000000009</v>
      </c>
      <c r="K2666" s="55" t="s">
        <v>1644</v>
      </c>
      <c r="L2666" s="55" t="s">
        <v>1644</v>
      </c>
      <c r="M2666" s="55" t="s">
        <v>4365</v>
      </c>
      <c r="N2666" s="56">
        <v>45838</v>
      </c>
      <c r="O2666" s="55" t="s">
        <v>1644</v>
      </c>
      <c r="P2666" s="55" t="s">
        <v>4042</v>
      </c>
      <c r="Q2666" s="55" t="s">
        <v>4043</v>
      </c>
      <c r="R2666" s="55" t="s">
        <v>1644</v>
      </c>
      <c r="S2666" s="55" t="s">
        <v>1644</v>
      </c>
      <c r="T2666" s="55" t="s">
        <v>1644</v>
      </c>
      <c r="U2666" s="55" t="s">
        <v>1644</v>
      </c>
      <c r="V2666" s="55" t="s">
        <v>1644</v>
      </c>
      <c r="W2666" s="55" t="s">
        <v>1644</v>
      </c>
      <c r="X2666" s="56"/>
      <c r="Y2666" s="55" t="s">
        <v>1644</v>
      </c>
      <c r="Z2666" s="56"/>
      <c r="AA2666" s="55" t="s">
        <v>1644</v>
      </c>
      <c r="AB2666" s="59">
        <v>-155675919</v>
      </c>
      <c r="AC2666" s="55" t="s">
        <v>1554</v>
      </c>
      <c r="AD2666" s="55" t="s">
        <v>1644</v>
      </c>
      <c r="AE2666" s="58">
        <v>0</v>
      </c>
      <c r="AF2666" s="55" t="s">
        <v>1644</v>
      </c>
      <c r="AG2666" s="55" t="s">
        <v>1644</v>
      </c>
      <c r="AH2666" s="55" t="s">
        <v>1644</v>
      </c>
      <c r="AI2666" s="55" t="s">
        <v>1644</v>
      </c>
      <c r="AJ2666" s="55" t="s">
        <v>1644</v>
      </c>
      <c r="AK2666" s="55" t="s">
        <v>1644</v>
      </c>
      <c r="AL2666" s="55" t="s">
        <v>1644</v>
      </c>
      <c r="AM2666" s="55" t="s">
        <v>4285</v>
      </c>
      <c r="AN2666" s="55" t="s">
        <v>1644</v>
      </c>
      <c r="AO2666" t="s">
        <v>4371</v>
      </c>
    </row>
    <row r="2667" spans="1:41" x14ac:dyDescent="0.25">
      <c r="A2667" s="56">
        <v>45838</v>
      </c>
      <c r="B2667" s="92" t="s">
        <v>3472</v>
      </c>
      <c r="C2667" s="55" t="s">
        <v>4365</v>
      </c>
      <c r="D2667" s="55" t="s">
        <v>1742</v>
      </c>
      <c r="E2667" s="55" t="s">
        <v>89</v>
      </c>
      <c r="F2667" s="55">
        <v>50900010</v>
      </c>
      <c r="G2667" s="55" t="s">
        <v>490</v>
      </c>
      <c r="H2667" s="55" t="s">
        <v>89</v>
      </c>
      <c r="I2667" s="57">
        <v>-2762.48</v>
      </c>
      <c r="J2667" s="57">
        <v>-2762.48</v>
      </c>
      <c r="K2667" s="55" t="s">
        <v>1644</v>
      </c>
      <c r="L2667" s="55" t="s">
        <v>1644</v>
      </c>
      <c r="M2667" s="55" t="s">
        <v>4365</v>
      </c>
      <c r="N2667" s="56">
        <v>45838</v>
      </c>
      <c r="O2667" s="55" t="s">
        <v>1644</v>
      </c>
      <c r="P2667" s="55" t="s">
        <v>4042</v>
      </c>
      <c r="Q2667" s="55" t="s">
        <v>4043</v>
      </c>
      <c r="R2667" s="55" t="s">
        <v>1644</v>
      </c>
      <c r="S2667" s="55" t="s">
        <v>1644</v>
      </c>
      <c r="T2667" s="55" t="s">
        <v>1644</v>
      </c>
      <c r="U2667" s="55" t="s">
        <v>1644</v>
      </c>
      <c r="V2667" s="55" t="s">
        <v>1644</v>
      </c>
      <c r="W2667" s="55" t="s">
        <v>1644</v>
      </c>
      <c r="X2667" s="56"/>
      <c r="Y2667" s="55" t="s">
        <v>1644</v>
      </c>
      <c r="Z2667" s="56"/>
      <c r="AA2667" s="55" t="s">
        <v>1644</v>
      </c>
      <c r="AB2667" s="59">
        <v>-45138923</v>
      </c>
      <c r="AC2667" s="55" t="s">
        <v>1554</v>
      </c>
      <c r="AD2667" s="55" t="s">
        <v>1644</v>
      </c>
      <c r="AE2667" s="58">
        <v>0</v>
      </c>
      <c r="AF2667" s="55" t="s">
        <v>1644</v>
      </c>
      <c r="AG2667" s="55" t="s">
        <v>1644</v>
      </c>
      <c r="AH2667" s="55" t="s">
        <v>1644</v>
      </c>
      <c r="AI2667" s="55" t="s">
        <v>1644</v>
      </c>
      <c r="AJ2667" s="55" t="s">
        <v>1644</v>
      </c>
      <c r="AK2667" s="55" t="s">
        <v>1644</v>
      </c>
      <c r="AL2667" s="55" t="s">
        <v>1644</v>
      </c>
      <c r="AM2667" s="55" t="s">
        <v>4285</v>
      </c>
      <c r="AN2667" s="55" t="s">
        <v>1644</v>
      </c>
      <c r="AO2667" t="s">
        <v>4371</v>
      </c>
    </row>
    <row r="2668" spans="1:41" x14ac:dyDescent="0.25">
      <c r="A2668" s="56">
        <v>45838</v>
      </c>
      <c r="B2668" s="92" t="s">
        <v>3472</v>
      </c>
      <c r="C2668" s="55" t="s">
        <v>4365</v>
      </c>
      <c r="D2668" s="55" t="s">
        <v>1742</v>
      </c>
      <c r="E2668" s="55" t="s">
        <v>89</v>
      </c>
      <c r="F2668" s="55">
        <v>50900010</v>
      </c>
      <c r="G2668" s="55" t="s">
        <v>490</v>
      </c>
      <c r="H2668" s="55" t="s">
        <v>89</v>
      </c>
      <c r="I2668" s="57">
        <v>2762.48</v>
      </c>
      <c r="J2668" s="57">
        <v>2762.48</v>
      </c>
      <c r="K2668" s="55" t="s">
        <v>1644</v>
      </c>
      <c r="L2668" s="55" t="s">
        <v>1644</v>
      </c>
      <c r="M2668" s="55" t="s">
        <v>4365</v>
      </c>
      <c r="N2668" s="56">
        <v>45838</v>
      </c>
      <c r="O2668" s="55" t="s">
        <v>1644</v>
      </c>
      <c r="P2668" s="55" t="s">
        <v>329</v>
      </c>
      <c r="Q2668" s="55" t="s">
        <v>330</v>
      </c>
      <c r="R2668" s="55" t="s">
        <v>1644</v>
      </c>
      <c r="S2668" s="55" t="s">
        <v>1644</v>
      </c>
      <c r="T2668" s="55" t="s">
        <v>1644</v>
      </c>
      <c r="U2668" s="55" t="s">
        <v>1644</v>
      </c>
      <c r="V2668" s="55" t="s">
        <v>1644</v>
      </c>
      <c r="W2668" s="55" t="s">
        <v>1644</v>
      </c>
      <c r="X2668" s="56"/>
      <c r="Y2668" s="55" t="s">
        <v>1644</v>
      </c>
      <c r="Z2668" s="56"/>
      <c r="AA2668" s="55" t="s">
        <v>1644</v>
      </c>
      <c r="AB2668" s="59">
        <v>45138923</v>
      </c>
      <c r="AC2668" s="55" t="s">
        <v>1554</v>
      </c>
      <c r="AD2668" s="55" t="s">
        <v>1644</v>
      </c>
      <c r="AE2668" s="58">
        <v>0</v>
      </c>
      <c r="AF2668" s="55" t="s">
        <v>1644</v>
      </c>
      <c r="AG2668" s="55" t="s">
        <v>1644</v>
      </c>
      <c r="AH2668" s="55" t="s">
        <v>1644</v>
      </c>
      <c r="AI2668" s="55" t="s">
        <v>1644</v>
      </c>
      <c r="AJ2668" s="55" t="s">
        <v>1644</v>
      </c>
      <c r="AK2668" s="55" t="s">
        <v>1644</v>
      </c>
      <c r="AL2668" s="55" t="s">
        <v>1644</v>
      </c>
      <c r="AM2668" s="55" t="s">
        <v>4285</v>
      </c>
      <c r="AN2668" s="55" t="s">
        <v>1644</v>
      </c>
      <c r="AO2668" t="s">
        <v>3842</v>
      </c>
    </row>
    <row r="2669" spans="1:41" x14ac:dyDescent="0.25">
      <c r="A2669" s="56">
        <v>45838</v>
      </c>
      <c r="B2669" s="92" t="s">
        <v>3472</v>
      </c>
      <c r="C2669" s="55" t="s">
        <v>4366</v>
      </c>
      <c r="D2669" s="55" t="s">
        <v>1742</v>
      </c>
      <c r="E2669" s="55" t="s">
        <v>89</v>
      </c>
      <c r="F2669" s="55">
        <v>50900020</v>
      </c>
      <c r="G2669" s="55" t="s">
        <v>492</v>
      </c>
      <c r="H2669" s="55" t="s">
        <v>89</v>
      </c>
      <c r="I2669" s="57">
        <v>1919.13</v>
      </c>
      <c r="J2669" s="57">
        <v>1919.13</v>
      </c>
      <c r="K2669" s="55" t="s">
        <v>4286</v>
      </c>
      <c r="L2669" s="55" t="s">
        <v>1644</v>
      </c>
      <c r="M2669" s="55" t="s">
        <v>4366</v>
      </c>
      <c r="N2669" s="56">
        <v>45846</v>
      </c>
      <c r="O2669" s="55" t="s">
        <v>1644</v>
      </c>
      <c r="P2669" s="55" t="s">
        <v>337</v>
      </c>
      <c r="Q2669" s="55" t="s">
        <v>338</v>
      </c>
      <c r="R2669" s="55" t="s">
        <v>1644</v>
      </c>
      <c r="S2669" s="55" t="s">
        <v>1644</v>
      </c>
      <c r="T2669" s="55" t="s">
        <v>1644</v>
      </c>
      <c r="U2669" s="55" t="s">
        <v>1644</v>
      </c>
      <c r="V2669" s="55" t="s">
        <v>1644</v>
      </c>
      <c r="W2669" s="55" t="s">
        <v>1644</v>
      </c>
      <c r="X2669" s="56"/>
      <c r="Y2669" s="55" t="s">
        <v>1644</v>
      </c>
      <c r="Z2669" s="56"/>
      <c r="AA2669" s="55" t="s">
        <v>1644</v>
      </c>
      <c r="AB2669" s="59">
        <v>31358584</v>
      </c>
      <c r="AC2669" s="55" t="s">
        <v>1554</v>
      </c>
      <c r="AD2669" s="55" t="s">
        <v>1644</v>
      </c>
      <c r="AE2669" s="58">
        <v>0</v>
      </c>
      <c r="AF2669" s="55" t="s">
        <v>1644</v>
      </c>
      <c r="AG2669" s="55" t="s">
        <v>1644</v>
      </c>
      <c r="AH2669" s="55" t="s">
        <v>1644</v>
      </c>
      <c r="AI2669" s="55" t="s">
        <v>1644</v>
      </c>
      <c r="AJ2669" s="55" t="s">
        <v>1644</v>
      </c>
      <c r="AK2669" s="55" t="s">
        <v>1644</v>
      </c>
      <c r="AL2669" s="55" t="s">
        <v>1644</v>
      </c>
      <c r="AM2669" s="55" t="s">
        <v>4299</v>
      </c>
      <c r="AN2669" s="55" t="s">
        <v>1644</v>
      </c>
      <c r="AO2669" t="s">
        <v>3842</v>
      </c>
    </row>
    <row r="2670" spans="1:41" x14ac:dyDescent="0.25">
      <c r="A2670" s="56">
        <v>45838</v>
      </c>
      <c r="B2670" s="92" t="s">
        <v>3472</v>
      </c>
      <c r="C2670" s="55" t="s">
        <v>4366</v>
      </c>
      <c r="D2670" s="55" t="s">
        <v>1742</v>
      </c>
      <c r="E2670" s="55" t="s">
        <v>89</v>
      </c>
      <c r="F2670" s="55">
        <v>50900050</v>
      </c>
      <c r="G2670" s="55" t="s">
        <v>498</v>
      </c>
      <c r="H2670" s="55" t="s">
        <v>89</v>
      </c>
      <c r="I2670" s="57">
        <v>20.25</v>
      </c>
      <c r="J2670" s="57">
        <v>20.25</v>
      </c>
      <c r="K2670" s="55" t="s">
        <v>4284</v>
      </c>
      <c r="L2670" s="55" t="s">
        <v>1644</v>
      </c>
      <c r="M2670" s="55" t="s">
        <v>4366</v>
      </c>
      <c r="N2670" s="56">
        <v>45846</v>
      </c>
      <c r="O2670" s="55" t="s">
        <v>1644</v>
      </c>
      <c r="P2670" s="55" t="s">
        <v>333</v>
      </c>
      <c r="Q2670" s="55" t="s">
        <v>334</v>
      </c>
      <c r="R2670" s="55" t="s">
        <v>1644</v>
      </c>
      <c r="S2670" s="55" t="s">
        <v>1644</v>
      </c>
      <c r="T2670" s="55" t="s">
        <v>1644</v>
      </c>
      <c r="U2670" s="55" t="s">
        <v>1644</v>
      </c>
      <c r="V2670" s="55" t="s">
        <v>1644</v>
      </c>
      <c r="W2670" s="55" t="s">
        <v>1644</v>
      </c>
      <c r="X2670" s="56"/>
      <c r="Y2670" s="55" t="s">
        <v>1644</v>
      </c>
      <c r="Z2670" s="56"/>
      <c r="AA2670" s="55" t="s">
        <v>1644</v>
      </c>
      <c r="AB2670" s="59">
        <v>330885</v>
      </c>
      <c r="AC2670" s="55" t="s">
        <v>1554</v>
      </c>
      <c r="AD2670" s="55" t="s">
        <v>1644</v>
      </c>
      <c r="AE2670" s="58">
        <v>0</v>
      </c>
      <c r="AF2670" s="55" t="s">
        <v>1644</v>
      </c>
      <c r="AG2670" s="55" t="s">
        <v>1644</v>
      </c>
      <c r="AH2670" s="55" t="s">
        <v>1644</v>
      </c>
      <c r="AI2670" s="55" t="s">
        <v>1644</v>
      </c>
      <c r="AJ2670" s="55" t="s">
        <v>1644</v>
      </c>
      <c r="AK2670" s="55" t="s">
        <v>1644</v>
      </c>
      <c r="AL2670" s="55" t="s">
        <v>1644</v>
      </c>
      <c r="AM2670" s="55" t="s">
        <v>4299</v>
      </c>
      <c r="AN2670" s="55" t="s">
        <v>1644</v>
      </c>
      <c r="AO2670" t="s">
        <v>3842</v>
      </c>
    </row>
    <row r="2671" spans="1:41" x14ac:dyDescent="0.25">
      <c r="A2671" s="56">
        <v>45838</v>
      </c>
      <c r="B2671" s="92" t="s">
        <v>3472</v>
      </c>
      <c r="C2671" s="55" t="s">
        <v>4366</v>
      </c>
      <c r="D2671" s="55" t="s">
        <v>1742</v>
      </c>
      <c r="E2671" s="55" t="s">
        <v>89</v>
      </c>
      <c r="F2671" s="55">
        <v>50900050</v>
      </c>
      <c r="G2671" s="55" t="s">
        <v>498</v>
      </c>
      <c r="H2671" s="55" t="s">
        <v>89</v>
      </c>
      <c r="I2671" s="57">
        <v>6.34</v>
      </c>
      <c r="J2671" s="57">
        <v>6.34</v>
      </c>
      <c r="K2671" s="55" t="s">
        <v>4284</v>
      </c>
      <c r="L2671" s="55" t="s">
        <v>1644</v>
      </c>
      <c r="M2671" s="55" t="s">
        <v>4366</v>
      </c>
      <c r="N2671" s="56">
        <v>45846</v>
      </c>
      <c r="O2671" s="55" t="s">
        <v>1644</v>
      </c>
      <c r="P2671" s="55" t="s">
        <v>336</v>
      </c>
      <c r="Q2671" s="55" t="s">
        <v>3820</v>
      </c>
      <c r="R2671" s="55" t="s">
        <v>1644</v>
      </c>
      <c r="S2671" s="55" t="s">
        <v>1644</v>
      </c>
      <c r="T2671" s="55" t="s">
        <v>1644</v>
      </c>
      <c r="U2671" s="55" t="s">
        <v>1644</v>
      </c>
      <c r="V2671" s="55" t="s">
        <v>1644</v>
      </c>
      <c r="W2671" s="55" t="s">
        <v>1644</v>
      </c>
      <c r="X2671" s="56"/>
      <c r="Y2671" s="55" t="s">
        <v>1644</v>
      </c>
      <c r="Z2671" s="56"/>
      <c r="AA2671" s="55" t="s">
        <v>1644</v>
      </c>
      <c r="AB2671" s="59">
        <v>103596</v>
      </c>
      <c r="AC2671" s="55" t="s">
        <v>1554</v>
      </c>
      <c r="AD2671" s="55" t="s">
        <v>1644</v>
      </c>
      <c r="AE2671" s="58">
        <v>0</v>
      </c>
      <c r="AF2671" s="55" t="s">
        <v>1644</v>
      </c>
      <c r="AG2671" s="55" t="s">
        <v>1644</v>
      </c>
      <c r="AH2671" s="55" t="s">
        <v>1644</v>
      </c>
      <c r="AI2671" s="55" t="s">
        <v>1644</v>
      </c>
      <c r="AJ2671" s="55" t="s">
        <v>1644</v>
      </c>
      <c r="AK2671" s="55" t="s">
        <v>1644</v>
      </c>
      <c r="AL2671" s="55" t="s">
        <v>1644</v>
      </c>
      <c r="AM2671" s="55" t="s">
        <v>4299</v>
      </c>
      <c r="AN2671" s="55" t="s">
        <v>1644</v>
      </c>
      <c r="AO2671" t="s">
        <v>3842</v>
      </c>
    </row>
    <row r="2672" spans="1:41" x14ac:dyDescent="0.25">
      <c r="A2672" s="56">
        <v>45838</v>
      </c>
      <c r="B2672" s="92" t="s">
        <v>3472</v>
      </c>
      <c r="C2672" s="55" t="s">
        <v>4366</v>
      </c>
      <c r="D2672" s="55" t="s">
        <v>1742</v>
      </c>
      <c r="E2672" s="55" t="s">
        <v>89</v>
      </c>
      <c r="F2672" s="55">
        <v>50900050</v>
      </c>
      <c r="G2672" s="55" t="s">
        <v>498</v>
      </c>
      <c r="H2672" s="55" t="s">
        <v>89</v>
      </c>
      <c r="I2672" s="57">
        <v>6.06</v>
      </c>
      <c r="J2672" s="57">
        <v>6.06</v>
      </c>
      <c r="K2672" s="55" t="s">
        <v>4284</v>
      </c>
      <c r="L2672" s="55" t="s">
        <v>1644</v>
      </c>
      <c r="M2672" s="55" t="s">
        <v>4366</v>
      </c>
      <c r="N2672" s="56">
        <v>45846</v>
      </c>
      <c r="O2672" s="55" t="s">
        <v>1644</v>
      </c>
      <c r="P2672" s="55" t="s">
        <v>337</v>
      </c>
      <c r="Q2672" s="55" t="s">
        <v>338</v>
      </c>
      <c r="R2672" s="55" t="s">
        <v>1644</v>
      </c>
      <c r="S2672" s="55" t="s">
        <v>1644</v>
      </c>
      <c r="T2672" s="55" t="s">
        <v>1644</v>
      </c>
      <c r="U2672" s="55" t="s">
        <v>1644</v>
      </c>
      <c r="V2672" s="55" t="s">
        <v>1644</v>
      </c>
      <c r="W2672" s="55" t="s">
        <v>1644</v>
      </c>
      <c r="X2672" s="56"/>
      <c r="Y2672" s="55" t="s">
        <v>1644</v>
      </c>
      <c r="Z2672" s="56"/>
      <c r="AA2672" s="55" t="s">
        <v>1644</v>
      </c>
      <c r="AB2672" s="59">
        <v>99020</v>
      </c>
      <c r="AC2672" s="55" t="s">
        <v>1554</v>
      </c>
      <c r="AD2672" s="55" t="s">
        <v>1644</v>
      </c>
      <c r="AE2672" s="58">
        <v>0</v>
      </c>
      <c r="AF2672" s="55" t="s">
        <v>1644</v>
      </c>
      <c r="AG2672" s="55" t="s">
        <v>1644</v>
      </c>
      <c r="AH2672" s="55" t="s">
        <v>1644</v>
      </c>
      <c r="AI2672" s="55" t="s">
        <v>1644</v>
      </c>
      <c r="AJ2672" s="55" t="s">
        <v>1644</v>
      </c>
      <c r="AK2672" s="55" t="s">
        <v>1644</v>
      </c>
      <c r="AL2672" s="55" t="s">
        <v>1644</v>
      </c>
      <c r="AM2672" s="55" t="s">
        <v>4299</v>
      </c>
      <c r="AN2672" s="55" t="s">
        <v>1644</v>
      </c>
      <c r="AO2672" t="s">
        <v>3842</v>
      </c>
    </row>
    <row r="2673" spans="1:41" x14ac:dyDescent="0.25">
      <c r="A2673" s="56">
        <v>45838</v>
      </c>
      <c r="B2673" s="92" t="s">
        <v>3472</v>
      </c>
      <c r="C2673" s="55" t="s">
        <v>4366</v>
      </c>
      <c r="D2673" s="55" t="s">
        <v>1742</v>
      </c>
      <c r="E2673" s="55" t="s">
        <v>89</v>
      </c>
      <c r="F2673" s="55">
        <v>50900020</v>
      </c>
      <c r="G2673" s="55" t="s">
        <v>492</v>
      </c>
      <c r="H2673" s="55" t="s">
        <v>89</v>
      </c>
      <c r="I2673" s="57">
        <v>3525.82</v>
      </c>
      <c r="J2673" s="57">
        <v>3525.82</v>
      </c>
      <c r="K2673" s="55" t="s">
        <v>4286</v>
      </c>
      <c r="L2673" s="55" t="s">
        <v>1644</v>
      </c>
      <c r="M2673" s="55" t="s">
        <v>4366</v>
      </c>
      <c r="N2673" s="56">
        <v>45846</v>
      </c>
      <c r="O2673" s="55" t="s">
        <v>1644</v>
      </c>
      <c r="P2673" s="55" t="s">
        <v>343</v>
      </c>
      <c r="Q2673" s="55" t="s">
        <v>344</v>
      </c>
      <c r="R2673" s="55" t="s">
        <v>1644</v>
      </c>
      <c r="S2673" s="55" t="s">
        <v>1644</v>
      </c>
      <c r="T2673" s="55" t="s">
        <v>1644</v>
      </c>
      <c r="U2673" s="55" t="s">
        <v>1644</v>
      </c>
      <c r="V2673" s="55" t="s">
        <v>1644</v>
      </c>
      <c r="W2673" s="55" t="s">
        <v>1644</v>
      </c>
      <c r="X2673" s="56"/>
      <c r="Y2673" s="55" t="s">
        <v>1644</v>
      </c>
      <c r="Z2673" s="56"/>
      <c r="AA2673" s="55" t="s">
        <v>1644</v>
      </c>
      <c r="AB2673" s="59">
        <v>57611899</v>
      </c>
      <c r="AC2673" s="55" t="s">
        <v>1554</v>
      </c>
      <c r="AD2673" s="55" t="s">
        <v>1644</v>
      </c>
      <c r="AE2673" s="58">
        <v>0</v>
      </c>
      <c r="AF2673" s="55" t="s">
        <v>1644</v>
      </c>
      <c r="AG2673" s="55" t="s">
        <v>1644</v>
      </c>
      <c r="AH2673" s="55" t="s">
        <v>1644</v>
      </c>
      <c r="AI2673" s="55" t="s">
        <v>1644</v>
      </c>
      <c r="AJ2673" s="55" t="s">
        <v>1644</v>
      </c>
      <c r="AK2673" s="55" t="s">
        <v>1644</v>
      </c>
      <c r="AL2673" s="55" t="s">
        <v>1644</v>
      </c>
      <c r="AM2673" s="55" t="s">
        <v>4299</v>
      </c>
      <c r="AN2673" s="55" t="s">
        <v>1644</v>
      </c>
      <c r="AO2673" t="s">
        <v>4386</v>
      </c>
    </row>
    <row r="2674" spans="1:41" x14ac:dyDescent="0.25">
      <c r="A2674" s="56">
        <v>45838</v>
      </c>
      <c r="B2674" s="92" t="s">
        <v>3472</v>
      </c>
      <c r="C2674" s="55" t="s">
        <v>4366</v>
      </c>
      <c r="D2674" s="55" t="s">
        <v>1742</v>
      </c>
      <c r="E2674" s="55" t="s">
        <v>89</v>
      </c>
      <c r="F2674" s="55">
        <v>50900020</v>
      </c>
      <c r="G2674" s="55" t="s">
        <v>492</v>
      </c>
      <c r="H2674" s="55" t="s">
        <v>89</v>
      </c>
      <c r="I2674" s="57">
        <v>460.09</v>
      </c>
      <c r="J2674" s="57">
        <v>460.09</v>
      </c>
      <c r="K2674" s="55" t="s">
        <v>4286</v>
      </c>
      <c r="L2674" s="55" t="s">
        <v>1644</v>
      </c>
      <c r="M2674" s="55" t="s">
        <v>4366</v>
      </c>
      <c r="N2674" s="56">
        <v>45846</v>
      </c>
      <c r="O2674" s="55" t="s">
        <v>1644</v>
      </c>
      <c r="P2674" s="55" t="s">
        <v>339</v>
      </c>
      <c r="Q2674" s="55" t="s">
        <v>340</v>
      </c>
      <c r="R2674" s="55" t="s">
        <v>1644</v>
      </c>
      <c r="S2674" s="55" t="s">
        <v>1644</v>
      </c>
      <c r="T2674" s="55" t="s">
        <v>1644</v>
      </c>
      <c r="U2674" s="55" t="s">
        <v>1644</v>
      </c>
      <c r="V2674" s="55" t="s">
        <v>1644</v>
      </c>
      <c r="W2674" s="55" t="s">
        <v>1644</v>
      </c>
      <c r="X2674" s="56"/>
      <c r="Y2674" s="55" t="s">
        <v>1644</v>
      </c>
      <c r="Z2674" s="56"/>
      <c r="AA2674" s="55" t="s">
        <v>1644</v>
      </c>
      <c r="AB2674" s="59">
        <v>7517871</v>
      </c>
      <c r="AC2674" s="55" t="s">
        <v>1554</v>
      </c>
      <c r="AD2674" s="55" t="s">
        <v>1644</v>
      </c>
      <c r="AE2674" s="58">
        <v>0</v>
      </c>
      <c r="AF2674" s="55" t="s">
        <v>1644</v>
      </c>
      <c r="AG2674" s="55" t="s">
        <v>1644</v>
      </c>
      <c r="AH2674" s="55" t="s">
        <v>1644</v>
      </c>
      <c r="AI2674" s="55" t="s">
        <v>1644</v>
      </c>
      <c r="AJ2674" s="55" t="s">
        <v>1644</v>
      </c>
      <c r="AK2674" s="55" t="s">
        <v>1644</v>
      </c>
      <c r="AL2674" s="55" t="s">
        <v>1644</v>
      </c>
      <c r="AM2674" s="55" t="s">
        <v>4299</v>
      </c>
      <c r="AN2674" s="55" t="s">
        <v>1644</v>
      </c>
      <c r="AO2674" t="s">
        <v>3842</v>
      </c>
    </row>
    <row r="2675" spans="1:41" x14ac:dyDescent="0.25">
      <c r="A2675" s="56">
        <v>45838</v>
      </c>
      <c r="B2675" s="92" t="s">
        <v>3472</v>
      </c>
      <c r="C2675" s="55" t="s">
        <v>4366</v>
      </c>
      <c r="D2675" s="55" t="s">
        <v>1742</v>
      </c>
      <c r="E2675" s="55" t="s">
        <v>89</v>
      </c>
      <c r="F2675" s="55">
        <v>50900060</v>
      </c>
      <c r="G2675" s="55" t="s">
        <v>500</v>
      </c>
      <c r="H2675" s="55" t="s">
        <v>89</v>
      </c>
      <c r="I2675" s="57">
        <v>63.32</v>
      </c>
      <c r="J2675" s="57">
        <v>63.32</v>
      </c>
      <c r="K2675" s="55" t="s">
        <v>4284</v>
      </c>
      <c r="L2675" s="55" t="s">
        <v>1644</v>
      </c>
      <c r="M2675" s="55" t="s">
        <v>4366</v>
      </c>
      <c r="N2675" s="56">
        <v>45846</v>
      </c>
      <c r="O2675" s="55" t="s">
        <v>1644</v>
      </c>
      <c r="P2675" s="55" t="s">
        <v>332</v>
      </c>
      <c r="Q2675" s="55" t="s">
        <v>3818</v>
      </c>
      <c r="R2675" s="55" t="s">
        <v>1644</v>
      </c>
      <c r="S2675" s="55" t="s">
        <v>1644</v>
      </c>
      <c r="T2675" s="55" t="s">
        <v>1644</v>
      </c>
      <c r="U2675" s="55" t="s">
        <v>1644</v>
      </c>
      <c r="V2675" s="55" t="s">
        <v>1644</v>
      </c>
      <c r="W2675" s="55" t="s">
        <v>1644</v>
      </c>
      <c r="X2675" s="56"/>
      <c r="Y2675" s="55" t="s">
        <v>1644</v>
      </c>
      <c r="Z2675" s="56"/>
      <c r="AA2675" s="55" t="s">
        <v>1644</v>
      </c>
      <c r="AB2675" s="59">
        <v>1034649</v>
      </c>
      <c r="AC2675" s="55" t="s">
        <v>1554</v>
      </c>
      <c r="AD2675" s="55" t="s">
        <v>1644</v>
      </c>
      <c r="AE2675" s="58">
        <v>0</v>
      </c>
      <c r="AF2675" s="55" t="s">
        <v>1644</v>
      </c>
      <c r="AG2675" s="55" t="s">
        <v>1644</v>
      </c>
      <c r="AH2675" s="55" t="s">
        <v>1644</v>
      </c>
      <c r="AI2675" s="55" t="s">
        <v>1644</v>
      </c>
      <c r="AJ2675" s="55" t="s">
        <v>1644</v>
      </c>
      <c r="AK2675" s="55" t="s">
        <v>1644</v>
      </c>
      <c r="AL2675" s="55" t="s">
        <v>1644</v>
      </c>
      <c r="AM2675" s="55" t="s">
        <v>4299</v>
      </c>
      <c r="AN2675" s="55" t="s">
        <v>1644</v>
      </c>
      <c r="AO2675" t="s">
        <v>3842</v>
      </c>
    </row>
    <row r="2676" spans="1:41" x14ac:dyDescent="0.25">
      <c r="A2676" s="56">
        <v>45838</v>
      </c>
      <c r="B2676" s="92" t="s">
        <v>3472</v>
      </c>
      <c r="C2676" s="55" t="s">
        <v>4366</v>
      </c>
      <c r="D2676" s="55" t="s">
        <v>1742</v>
      </c>
      <c r="E2676" s="55" t="s">
        <v>89</v>
      </c>
      <c r="F2676" s="55">
        <v>50900010</v>
      </c>
      <c r="G2676" s="55" t="s">
        <v>490</v>
      </c>
      <c r="H2676" s="55" t="s">
        <v>89</v>
      </c>
      <c r="I2676" s="57">
        <v>12350.48</v>
      </c>
      <c r="J2676" s="57">
        <v>12350.48</v>
      </c>
      <c r="K2676" s="55" t="s">
        <v>4286</v>
      </c>
      <c r="L2676" s="55" t="s">
        <v>1644</v>
      </c>
      <c r="M2676" s="55" t="s">
        <v>4366</v>
      </c>
      <c r="N2676" s="56">
        <v>45846</v>
      </c>
      <c r="O2676" s="55" t="s">
        <v>1644</v>
      </c>
      <c r="P2676" s="55" t="s">
        <v>333</v>
      </c>
      <c r="Q2676" s="55" t="s">
        <v>334</v>
      </c>
      <c r="R2676" s="55" t="s">
        <v>1644</v>
      </c>
      <c r="S2676" s="55" t="s">
        <v>1644</v>
      </c>
      <c r="T2676" s="55" t="s">
        <v>1644</v>
      </c>
      <c r="U2676" s="55" t="s">
        <v>1644</v>
      </c>
      <c r="V2676" s="55" t="s">
        <v>1644</v>
      </c>
      <c r="W2676" s="55" t="s">
        <v>1644</v>
      </c>
      <c r="X2676" s="56"/>
      <c r="Y2676" s="55" t="s">
        <v>1644</v>
      </c>
      <c r="Z2676" s="56"/>
      <c r="AA2676" s="55" t="s">
        <v>1644</v>
      </c>
      <c r="AB2676" s="59">
        <v>201806843</v>
      </c>
      <c r="AC2676" s="55" t="s">
        <v>1554</v>
      </c>
      <c r="AD2676" s="55" t="s">
        <v>1644</v>
      </c>
      <c r="AE2676" s="58">
        <v>0</v>
      </c>
      <c r="AF2676" s="55" t="s">
        <v>1644</v>
      </c>
      <c r="AG2676" s="55" t="s">
        <v>1644</v>
      </c>
      <c r="AH2676" s="55" t="s">
        <v>1644</v>
      </c>
      <c r="AI2676" s="55" t="s">
        <v>1644</v>
      </c>
      <c r="AJ2676" s="55" t="s">
        <v>1644</v>
      </c>
      <c r="AK2676" s="55" t="s">
        <v>1644</v>
      </c>
      <c r="AL2676" s="55" t="s">
        <v>1644</v>
      </c>
      <c r="AM2676" s="55" t="s">
        <v>4299</v>
      </c>
      <c r="AN2676" s="55" t="s">
        <v>1644</v>
      </c>
      <c r="AO2676" t="s">
        <v>3842</v>
      </c>
    </row>
    <row r="2677" spans="1:41" x14ac:dyDescent="0.25">
      <c r="A2677" s="56">
        <v>45838</v>
      </c>
      <c r="B2677" s="92" t="s">
        <v>3472</v>
      </c>
      <c r="C2677" s="55" t="s">
        <v>4366</v>
      </c>
      <c r="D2677" s="55" t="s">
        <v>1742</v>
      </c>
      <c r="E2677" s="55" t="s">
        <v>89</v>
      </c>
      <c r="F2677" s="55">
        <v>50900010</v>
      </c>
      <c r="G2677" s="55" t="s">
        <v>490</v>
      </c>
      <c r="H2677" s="55" t="s">
        <v>89</v>
      </c>
      <c r="I2677" s="57">
        <v>306.79000000000002</v>
      </c>
      <c r="J2677" s="57">
        <v>306.79000000000002</v>
      </c>
      <c r="K2677" s="55" t="s">
        <v>4286</v>
      </c>
      <c r="L2677" s="55" t="s">
        <v>1644</v>
      </c>
      <c r="M2677" s="55" t="s">
        <v>4366</v>
      </c>
      <c r="N2677" s="56">
        <v>45846</v>
      </c>
      <c r="O2677" s="55" t="s">
        <v>1644</v>
      </c>
      <c r="P2677" s="55" t="s">
        <v>341</v>
      </c>
      <c r="Q2677" s="55" t="s">
        <v>342</v>
      </c>
      <c r="R2677" s="55" t="s">
        <v>1644</v>
      </c>
      <c r="S2677" s="55" t="s">
        <v>1644</v>
      </c>
      <c r="T2677" s="55" t="s">
        <v>1644</v>
      </c>
      <c r="U2677" s="55" t="s">
        <v>1644</v>
      </c>
      <c r="V2677" s="55" t="s">
        <v>1644</v>
      </c>
      <c r="W2677" s="55" t="s">
        <v>1644</v>
      </c>
      <c r="X2677" s="56"/>
      <c r="Y2677" s="55" t="s">
        <v>1644</v>
      </c>
      <c r="Z2677" s="56"/>
      <c r="AA2677" s="55" t="s">
        <v>1644</v>
      </c>
      <c r="AB2677" s="59">
        <v>5012949</v>
      </c>
      <c r="AC2677" s="55" t="s">
        <v>1554</v>
      </c>
      <c r="AD2677" s="55" t="s">
        <v>1644</v>
      </c>
      <c r="AE2677" s="58">
        <v>0</v>
      </c>
      <c r="AF2677" s="55" t="s">
        <v>1644</v>
      </c>
      <c r="AG2677" s="55" t="s">
        <v>1644</v>
      </c>
      <c r="AH2677" s="55" t="s">
        <v>1644</v>
      </c>
      <c r="AI2677" s="55" t="s">
        <v>1644</v>
      </c>
      <c r="AJ2677" s="55" t="s">
        <v>1644</v>
      </c>
      <c r="AK2677" s="55" t="s">
        <v>1644</v>
      </c>
      <c r="AL2677" s="55" t="s">
        <v>1644</v>
      </c>
      <c r="AM2677" s="55" t="s">
        <v>4299</v>
      </c>
      <c r="AN2677" s="55" t="s">
        <v>1644</v>
      </c>
      <c r="AO2677" t="s">
        <v>3842</v>
      </c>
    </row>
    <row r="2678" spans="1:41" x14ac:dyDescent="0.25">
      <c r="A2678" s="56">
        <v>45838</v>
      </c>
      <c r="B2678" s="92" t="s">
        <v>3472</v>
      </c>
      <c r="C2678" s="55" t="s">
        <v>4366</v>
      </c>
      <c r="D2678" s="55" t="s">
        <v>1742</v>
      </c>
      <c r="E2678" s="55" t="s">
        <v>89</v>
      </c>
      <c r="F2678" s="55">
        <v>50900020</v>
      </c>
      <c r="G2678" s="55" t="s">
        <v>492</v>
      </c>
      <c r="H2678" s="55" t="s">
        <v>89</v>
      </c>
      <c r="I2678" s="57">
        <v>46611.58</v>
      </c>
      <c r="J2678" s="57">
        <v>46611.58</v>
      </c>
      <c r="K2678" s="55" t="s">
        <v>4286</v>
      </c>
      <c r="L2678" s="55" t="s">
        <v>1644</v>
      </c>
      <c r="M2678" s="55" t="s">
        <v>4366</v>
      </c>
      <c r="N2678" s="56">
        <v>45846</v>
      </c>
      <c r="O2678" s="55" t="s">
        <v>1644</v>
      </c>
      <c r="P2678" s="55" t="s">
        <v>335</v>
      </c>
      <c r="Q2678" s="55" t="s">
        <v>3819</v>
      </c>
      <c r="R2678" s="55" t="s">
        <v>1644</v>
      </c>
      <c r="S2678" s="55" t="s">
        <v>1644</v>
      </c>
      <c r="T2678" s="55" t="s">
        <v>1644</v>
      </c>
      <c r="U2678" s="55" t="s">
        <v>1644</v>
      </c>
      <c r="V2678" s="55" t="s">
        <v>1644</v>
      </c>
      <c r="W2678" s="55" t="s">
        <v>1644</v>
      </c>
      <c r="X2678" s="56"/>
      <c r="Y2678" s="55" t="s">
        <v>1644</v>
      </c>
      <c r="Z2678" s="56"/>
      <c r="AA2678" s="55" t="s">
        <v>1644</v>
      </c>
      <c r="AB2678" s="59">
        <v>761633217</v>
      </c>
      <c r="AC2678" s="55" t="s">
        <v>1554</v>
      </c>
      <c r="AD2678" s="55" t="s">
        <v>1644</v>
      </c>
      <c r="AE2678" s="58">
        <v>0</v>
      </c>
      <c r="AF2678" s="55" t="s">
        <v>1644</v>
      </c>
      <c r="AG2678" s="55" t="s">
        <v>1644</v>
      </c>
      <c r="AH2678" s="55" t="s">
        <v>1644</v>
      </c>
      <c r="AI2678" s="55" t="s">
        <v>1644</v>
      </c>
      <c r="AJ2678" s="55" t="s">
        <v>1644</v>
      </c>
      <c r="AK2678" s="55" t="s">
        <v>1644</v>
      </c>
      <c r="AL2678" s="55" t="s">
        <v>1644</v>
      </c>
      <c r="AM2678" s="55" t="s">
        <v>4299</v>
      </c>
      <c r="AN2678" s="55" t="s">
        <v>1644</v>
      </c>
      <c r="AO2678" t="s">
        <v>3842</v>
      </c>
    </row>
    <row r="2679" spans="1:41" x14ac:dyDescent="0.25">
      <c r="A2679" s="56">
        <v>45838</v>
      </c>
      <c r="B2679" s="92" t="s">
        <v>3472</v>
      </c>
      <c r="C2679" s="55" t="s">
        <v>4366</v>
      </c>
      <c r="D2679" s="55" t="s">
        <v>1742</v>
      </c>
      <c r="E2679" s="55" t="s">
        <v>89</v>
      </c>
      <c r="F2679" s="55">
        <v>50900020</v>
      </c>
      <c r="G2679" s="55" t="s">
        <v>492</v>
      </c>
      <c r="H2679" s="55" t="s">
        <v>89</v>
      </c>
      <c r="I2679" s="57">
        <v>25215.34</v>
      </c>
      <c r="J2679" s="57">
        <v>25215.34</v>
      </c>
      <c r="K2679" s="55" t="s">
        <v>4286</v>
      </c>
      <c r="L2679" s="55" t="s">
        <v>1644</v>
      </c>
      <c r="M2679" s="55" t="s">
        <v>4366</v>
      </c>
      <c r="N2679" s="56">
        <v>45846</v>
      </c>
      <c r="O2679" s="55" t="s">
        <v>1644</v>
      </c>
      <c r="P2679" s="55" t="s">
        <v>332</v>
      </c>
      <c r="Q2679" s="55" t="s">
        <v>3818</v>
      </c>
      <c r="R2679" s="55" t="s">
        <v>1644</v>
      </c>
      <c r="S2679" s="55" t="s">
        <v>1644</v>
      </c>
      <c r="T2679" s="55" t="s">
        <v>1644</v>
      </c>
      <c r="U2679" s="55" t="s">
        <v>1644</v>
      </c>
      <c r="V2679" s="55" t="s">
        <v>1644</v>
      </c>
      <c r="W2679" s="55" t="s">
        <v>1644</v>
      </c>
      <c r="X2679" s="56"/>
      <c r="Y2679" s="55" t="s">
        <v>1644</v>
      </c>
      <c r="Z2679" s="56"/>
      <c r="AA2679" s="55" t="s">
        <v>1644</v>
      </c>
      <c r="AB2679" s="59">
        <v>412018656</v>
      </c>
      <c r="AC2679" s="55" t="s">
        <v>1554</v>
      </c>
      <c r="AD2679" s="55" t="s">
        <v>1644</v>
      </c>
      <c r="AE2679" s="58">
        <v>0</v>
      </c>
      <c r="AF2679" s="55" t="s">
        <v>1644</v>
      </c>
      <c r="AG2679" s="55" t="s">
        <v>1644</v>
      </c>
      <c r="AH2679" s="55" t="s">
        <v>1644</v>
      </c>
      <c r="AI2679" s="55" t="s">
        <v>1644</v>
      </c>
      <c r="AJ2679" s="55" t="s">
        <v>1644</v>
      </c>
      <c r="AK2679" s="55" t="s">
        <v>1644</v>
      </c>
      <c r="AL2679" s="55" t="s">
        <v>1644</v>
      </c>
      <c r="AM2679" s="55" t="s">
        <v>4299</v>
      </c>
      <c r="AN2679" s="55" t="s">
        <v>1644</v>
      </c>
      <c r="AO2679" t="s">
        <v>3842</v>
      </c>
    </row>
    <row r="2680" spans="1:41" x14ac:dyDescent="0.25">
      <c r="A2680" s="56">
        <v>45838</v>
      </c>
      <c r="B2680" s="92" t="s">
        <v>3472</v>
      </c>
      <c r="C2680" s="55" t="s">
        <v>4366</v>
      </c>
      <c r="D2680" s="55" t="s">
        <v>1742</v>
      </c>
      <c r="E2680" s="55" t="s">
        <v>89</v>
      </c>
      <c r="F2680" s="55">
        <v>50900010</v>
      </c>
      <c r="G2680" s="55" t="s">
        <v>490</v>
      </c>
      <c r="H2680" s="55" t="s">
        <v>89</v>
      </c>
      <c r="I2680" s="57">
        <v>1523.8</v>
      </c>
      <c r="J2680" s="57">
        <v>1523.8</v>
      </c>
      <c r="K2680" s="55" t="s">
        <v>4286</v>
      </c>
      <c r="L2680" s="55" t="s">
        <v>1644</v>
      </c>
      <c r="M2680" s="55" t="s">
        <v>4366</v>
      </c>
      <c r="N2680" s="56">
        <v>45846</v>
      </c>
      <c r="O2680" s="55" t="s">
        <v>1644</v>
      </c>
      <c r="P2680" s="55" t="s">
        <v>343</v>
      </c>
      <c r="Q2680" s="55" t="s">
        <v>344</v>
      </c>
      <c r="R2680" s="55" t="s">
        <v>1644</v>
      </c>
      <c r="S2680" s="55" t="s">
        <v>1644</v>
      </c>
      <c r="T2680" s="55" t="s">
        <v>1644</v>
      </c>
      <c r="U2680" s="55" t="s">
        <v>1644</v>
      </c>
      <c r="V2680" s="55" t="s">
        <v>1644</v>
      </c>
      <c r="W2680" s="55" t="s">
        <v>1644</v>
      </c>
      <c r="X2680" s="56"/>
      <c r="Y2680" s="55" t="s">
        <v>1644</v>
      </c>
      <c r="Z2680" s="56"/>
      <c r="AA2680" s="55" t="s">
        <v>1644</v>
      </c>
      <c r="AB2680" s="59">
        <v>24898892</v>
      </c>
      <c r="AC2680" s="55" t="s">
        <v>1554</v>
      </c>
      <c r="AD2680" s="55" t="s">
        <v>1644</v>
      </c>
      <c r="AE2680" s="58">
        <v>0</v>
      </c>
      <c r="AF2680" s="55" t="s">
        <v>1644</v>
      </c>
      <c r="AG2680" s="55" t="s">
        <v>1644</v>
      </c>
      <c r="AH2680" s="55" t="s">
        <v>1644</v>
      </c>
      <c r="AI2680" s="55" t="s">
        <v>1644</v>
      </c>
      <c r="AJ2680" s="55" t="s">
        <v>1644</v>
      </c>
      <c r="AK2680" s="55" t="s">
        <v>1644</v>
      </c>
      <c r="AL2680" s="55" t="s">
        <v>1644</v>
      </c>
      <c r="AM2680" s="55" t="s">
        <v>4299</v>
      </c>
      <c r="AN2680" s="55" t="s">
        <v>1644</v>
      </c>
      <c r="AO2680" t="s">
        <v>4386</v>
      </c>
    </row>
    <row r="2681" spans="1:41" x14ac:dyDescent="0.25">
      <c r="A2681" s="56">
        <v>45838</v>
      </c>
      <c r="B2681" s="92" t="s">
        <v>3472</v>
      </c>
      <c r="C2681" s="55" t="s">
        <v>4366</v>
      </c>
      <c r="D2681" s="55" t="s">
        <v>1742</v>
      </c>
      <c r="E2681" s="55" t="s">
        <v>89</v>
      </c>
      <c r="F2681" s="55">
        <v>50900050</v>
      </c>
      <c r="G2681" s="55" t="s">
        <v>498</v>
      </c>
      <c r="H2681" s="55" t="s">
        <v>89</v>
      </c>
      <c r="I2681" s="57">
        <v>5.45</v>
      </c>
      <c r="J2681" s="57">
        <v>5.45</v>
      </c>
      <c r="K2681" s="55" t="s">
        <v>4284</v>
      </c>
      <c r="L2681" s="55" t="s">
        <v>1644</v>
      </c>
      <c r="M2681" s="55" t="s">
        <v>4366</v>
      </c>
      <c r="N2681" s="56">
        <v>45846</v>
      </c>
      <c r="O2681" s="55" t="s">
        <v>1644</v>
      </c>
      <c r="P2681" s="55" t="s">
        <v>341</v>
      </c>
      <c r="Q2681" s="55" t="s">
        <v>342</v>
      </c>
      <c r="R2681" s="55" t="s">
        <v>1644</v>
      </c>
      <c r="S2681" s="55" t="s">
        <v>1644</v>
      </c>
      <c r="T2681" s="55" t="s">
        <v>1644</v>
      </c>
      <c r="U2681" s="55" t="s">
        <v>1644</v>
      </c>
      <c r="V2681" s="55" t="s">
        <v>1644</v>
      </c>
      <c r="W2681" s="55" t="s">
        <v>1644</v>
      </c>
      <c r="X2681" s="56"/>
      <c r="Y2681" s="55" t="s">
        <v>1644</v>
      </c>
      <c r="Z2681" s="56"/>
      <c r="AA2681" s="55" t="s">
        <v>1644</v>
      </c>
      <c r="AB2681" s="59">
        <v>89053</v>
      </c>
      <c r="AC2681" s="55" t="s">
        <v>1554</v>
      </c>
      <c r="AD2681" s="55" t="s">
        <v>1644</v>
      </c>
      <c r="AE2681" s="58">
        <v>0</v>
      </c>
      <c r="AF2681" s="55" t="s">
        <v>1644</v>
      </c>
      <c r="AG2681" s="55" t="s">
        <v>1644</v>
      </c>
      <c r="AH2681" s="55" t="s">
        <v>1644</v>
      </c>
      <c r="AI2681" s="55" t="s">
        <v>1644</v>
      </c>
      <c r="AJ2681" s="55" t="s">
        <v>1644</v>
      </c>
      <c r="AK2681" s="55" t="s">
        <v>1644</v>
      </c>
      <c r="AL2681" s="55" t="s">
        <v>1644</v>
      </c>
      <c r="AM2681" s="55" t="s">
        <v>4299</v>
      </c>
      <c r="AN2681" s="55" t="s">
        <v>1644</v>
      </c>
      <c r="AO2681" t="s">
        <v>3842</v>
      </c>
    </row>
    <row r="2682" spans="1:41" x14ac:dyDescent="0.25">
      <c r="A2682" s="56">
        <v>45838</v>
      </c>
      <c r="B2682" s="92" t="s">
        <v>3472</v>
      </c>
      <c r="C2682" s="55" t="s">
        <v>4366</v>
      </c>
      <c r="D2682" s="55" t="s">
        <v>1742</v>
      </c>
      <c r="E2682" s="55" t="s">
        <v>89</v>
      </c>
      <c r="F2682" s="55">
        <v>50900010</v>
      </c>
      <c r="G2682" s="55" t="s">
        <v>490</v>
      </c>
      <c r="H2682" s="55" t="s">
        <v>89</v>
      </c>
      <c r="I2682" s="57">
        <v>20144.82</v>
      </c>
      <c r="J2682" s="57">
        <v>20144.82</v>
      </c>
      <c r="K2682" s="55" t="s">
        <v>4286</v>
      </c>
      <c r="L2682" s="55" t="s">
        <v>1644</v>
      </c>
      <c r="M2682" s="55" t="s">
        <v>4366</v>
      </c>
      <c r="N2682" s="56">
        <v>45846</v>
      </c>
      <c r="O2682" s="55" t="s">
        <v>1644</v>
      </c>
      <c r="P2682" s="55" t="s">
        <v>335</v>
      </c>
      <c r="Q2682" s="55" t="s">
        <v>3819</v>
      </c>
      <c r="R2682" s="55" t="s">
        <v>1644</v>
      </c>
      <c r="S2682" s="55" t="s">
        <v>1644</v>
      </c>
      <c r="T2682" s="55" t="s">
        <v>1644</v>
      </c>
      <c r="U2682" s="55" t="s">
        <v>1644</v>
      </c>
      <c r="V2682" s="55" t="s">
        <v>1644</v>
      </c>
      <c r="W2682" s="55" t="s">
        <v>1644</v>
      </c>
      <c r="X2682" s="56"/>
      <c r="Y2682" s="55" t="s">
        <v>1644</v>
      </c>
      <c r="Z2682" s="56"/>
      <c r="AA2682" s="55" t="s">
        <v>1644</v>
      </c>
      <c r="AB2682" s="59">
        <v>329166359</v>
      </c>
      <c r="AC2682" s="55" t="s">
        <v>1554</v>
      </c>
      <c r="AD2682" s="55" t="s">
        <v>1644</v>
      </c>
      <c r="AE2682" s="58">
        <v>0</v>
      </c>
      <c r="AF2682" s="55" t="s">
        <v>1644</v>
      </c>
      <c r="AG2682" s="55" t="s">
        <v>1644</v>
      </c>
      <c r="AH2682" s="55" t="s">
        <v>1644</v>
      </c>
      <c r="AI2682" s="55" t="s">
        <v>1644</v>
      </c>
      <c r="AJ2682" s="55" t="s">
        <v>1644</v>
      </c>
      <c r="AK2682" s="55" t="s">
        <v>1644</v>
      </c>
      <c r="AL2682" s="55" t="s">
        <v>1644</v>
      </c>
      <c r="AM2682" s="55" t="s">
        <v>4299</v>
      </c>
      <c r="AN2682" s="55" t="s">
        <v>1644</v>
      </c>
      <c r="AO2682" t="s">
        <v>3842</v>
      </c>
    </row>
    <row r="2683" spans="1:41" x14ac:dyDescent="0.25">
      <c r="A2683" s="56">
        <v>45838</v>
      </c>
      <c r="B2683" s="92" t="s">
        <v>3472</v>
      </c>
      <c r="C2683" s="55" t="s">
        <v>4366</v>
      </c>
      <c r="D2683" s="55" t="s">
        <v>1742</v>
      </c>
      <c r="E2683" s="55" t="s">
        <v>89</v>
      </c>
      <c r="F2683" s="55">
        <v>50900000</v>
      </c>
      <c r="G2683" s="55" t="s">
        <v>488</v>
      </c>
      <c r="H2683" s="55" t="s">
        <v>89</v>
      </c>
      <c r="I2683" s="57">
        <v>774.61</v>
      </c>
      <c r="J2683" s="57">
        <v>774.61</v>
      </c>
      <c r="K2683" s="55" t="s">
        <v>4284</v>
      </c>
      <c r="L2683" s="55" t="s">
        <v>1644</v>
      </c>
      <c r="M2683" s="55" t="s">
        <v>4366</v>
      </c>
      <c r="N2683" s="56">
        <v>45846</v>
      </c>
      <c r="O2683" s="55" t="s">
        <v>1644</v>
      </c>
      <c r="P2683" s="55" t="s">
        <v>336</v>
      </c>
      <c r="Q2683" s="55" t="s">
        <v>3820</v>
      </c>
      <c r="R2683" s="55" t="s">
        <v>1644</v>
      </c>
      <c r="S2683" s="55" t="s">
        <v>1644</v>
      </c>
      <c r="T2683" s="55" t="s">
        <v>1644</v>
      </c>
      <c r="U2683" s="55" t="s">
        <v>1644</v>
      </c>
      <c r="V2683" s="55" t="s">
        <v>1644</v>
      </c>
      <c r="W2683" s="55" t="s">
        <v>1644</v>
      </c>
      <c r="X2683" s="56"/>
      <c r="Y2683" s="55" t="s">
        <v>1644</v>
      </c>
      <c r="Z2683" s="56"/>
      <c r="AA2683" s="55" t="s">
        <v>1644</v>
      </c>
      <c r="AB2683" s="59">
        <v>12657127</v>
      </c>
      <c r="AC2683" s="55" t="s">
        <v>1554</v>
      </c>
      <c r="AD2683" s="55" t="s">
        <v>1644</v>
      </c>
      <c r="AE2683" s="58">
        <v>0</v>
      </c>
      <c r="AF2683" s="55" t="s">
        <v>1644</v>
      </c>
      <c r="AG2683" s="55" t="s">
        <v>1644</v>
      </c>
      <c r="AH2683" s="55" t="s">
        <v>1644</v>
      </c>
      <c r="AI2683" s="55" t="s">
        <v>1644</v>
      </c>
      <c r="AJ2683" s="55" t="s">
        <v>1644</v>
      </c>
      <c r="AK2683" s="55" t="s">
        <v>1644</v>
      </c>
      <c r="AL2683" s="55" t="s">
        <v>1644</v>
      </c>
      <c r="AM2683" s="55" t="s">
        <v>4299</v>
      </c>
      <c r="AN2683" s="55" t="s">
        <v>1644</v>
      </c>
      <c r="AO2683" t="s">
        <v>3842</v>
      </c>
    </row>
    <row r="2684" spans="1:41" x14ac:dyDescent="0.25">
      <c r="A2684" s="56">
        <v>45838</v>
      </c>
      <c r="B2684" s="92" t="s">
        <v>3472</v>
      </c>
      <c r="C2684" s="55" t="s">
        <v>4366</v>
      </c>
      <c r="D2684" s="55" t="s">
        <v>1742</v>
      </c>
      <c r="E2684" s="55" t="s">
        <v>89</v>
      </c>
      <c r="F2684" s="55">
        <v>50900050</v>
      </c>
      <c r="G2684" s="55" t="s">
        <v>498</v>
      </c>
      <c r="H2684" s="55" t="s">
        <v>89</v>
      </c>
      <c r="I2684" s="57">
        <v>18.420000000000002</v>
      </c>
      <c r="J2684" s="57">
        <v>18.420000000000002</v>
      </c>
      <c r="K2684" s="55" t="s">
        <v>4284</v>
      </c>
      <c r="L2684" s="55" t="s">
        <v>1644</v>
      </c>
      <c r="M2684" s="55" t="s">
        <v>4366</v>
      </c>
      <c r="N2684" s="56">
        <v>45846</v>
      </c>
      <c r="O2684" s="55" t="s">
        <v>1644</v>
      </c>
      <c r="P2684" s="55" t="s">
        <v>332</v>
      </c>
      <c r="Q2684" s="55" t="s">
        <v>3818</v>
      </c>
      <c r="R2684" s="55" t="s">
        <v>1644</v>
      </c>
      <c r="S2684" s="55" t="s">
        <v>1644</v>
      </c>
      <c r="T2684" s="55" t="s">
        <v>1644</v>
      </c>
      <c r="U2684" s="55" t="s">
        <v>1644</v>
      </c>
      <c r="V2684" s="55" t="s">
        <v>1644</v>
      </c>
      <c r="W2684" s="55" t="s">
        <v>1644</v>
      </c>
      <c r="X2684" s="56"/>
      <c r="Y2684" s="55" t="s">
        <v>1644</v>
      </c>
      <c r="Z2684" s="56"/>
      <c r="AA2684" s="55" t="s">
        <v>1644</v>
      </c>
      <c r="AB2684" s="59">
        <v>300983</v>
      </c>
      <c r="AC2684" s="55" t="s">
        <v>1554</v>
      </c>
      <c r="AD2684" s="55" t="s">
        <v>1644</v>
      </c>
      <c r="AE2684" s="58">
        <v>0</v>
      </c>
      <c r="AF2684" s="55" t="s">
        <v>1644</v>
      </c>
      <c r="AG2684" s="55" t="s">
        <v>1644</v>
      </c>
      <c r="AH2684" s="55" t="s">
        <v>1644</v>
      </c>
      <c r="AI2684" s="55" t="s">
        <v>1644</v>
      </c>
      <c r="AJ2684" s="55" t="s">
        <v>1644</v>
      </c>
      <c r="AK2684" s="55" t="s">
        <v>1644</v>
      </c>
      <c r="AL2684" s="55" t="s">
        <v>1644</v>
      </c>
      <c r="AM2684" s="55" t="s">
        <v>4299</v>
      </c>
      <c r="AN2684" s="55" t="s">
        <v>1644</v>
      </c>
      <c r="AO2684" t="s">
        <v>3842</v>
      </c>
    </row>
    <row r="2685" spans="1:41" x14ac:dyDescent="0.25">
      <c r="A2685" s="56">
        <v>45838</v>
      </c>
      <c r="B2685" s="92" t="s">
        <v>3472</v>
      </c>
      <c r="C2685" s="55" t="s">
        <v>4366</v>
      </c>
      <c r="D2685" s="55" t="s">
        <v>1742</v>
      </c>
      <c r="E2685" s="55" t="s">
        <v>89</v>
      </c>
      <c r="F2685" s="55">
        <v>50900000</v>
      </c>
      <c r="G2685" s="55" t="s">
        <v>488</v>
      </c>
      <c r="H2685" s="55" t="s">
        <v>89</v>
      </c>
      <c r="I2685" s="57">
        <v>2474.4299999999998</v>
      </c>
      <c r="J2685" s="57">
        <v>2474.4299999999998</v>
      </c>
      <c r="K2685" s="55" t="s">
        <v>4284</v>
      </c>
      <c r="L2685" s="55" t="s">
        <v>1644</v>
      </c>
      <c r="M2685" s="55" t="s">
        <v>4366</v>
      </c>
      <c r="N2685" s="56">
        <v>45846</v>
      </c>
      <c r="O2685" s="55" t="s">
        <v>1644</v>
      </c>
      <c r="P2685" s="55" t="s">
        <v>333</v>
      </c>
      <c r="Q2685" s="55" t="s">
        <v>334</v>
      </c>
      <c r="R2685" s="55" t="s">
        <v>1644</v>
      </c>
      <c r="S2685" s="55" t="s">
        <v>1644</v>
      </c>
      <c r="T2685" s="55" t="s">
        <v>1644</v>
      </c>
      <c r="U2685" s="55" t="s">
        <v>1644</v>
      </c>
      <c r="V2685" s="55" t="s">
        <v>1644</v>
      </c>
      <c r="W2685" s="55" t="s">
        <v>1644</v>
      </c>
      <c r="X2685" s="56"/>
      <c r="Y2685" s="55" t="s">
        <v>1644</v>
      </c>
      <c r="Z2685" s="56"/>
      <c r="AA2685" s="55" t="s">
        <v>1644</v>
      </c>
      <c r="AB2685" s="59">
        <v>40432186</v>
      </c>
      <c r="AC2685" s="55" t="s">
        <v>1554</v>
      </c>
      <c r="AD2685" s="55" t="s">
        <v>1644</v>
      </c>
      <c r="AE2685" s="58">
        <v>0</v>
      </c>
      <c r="AF2685" s="55" t="s">
        <v>1644</v>
      </c>
      <c r="AG2685" s="55" t="s">
        <v>1644</v>
      </c>
      <c r="AH2685" s="55" t="s">
        <v>1644</v>
      </c>
      <c r="AI2685" s="55" t="s">
        <v>1644</v>
      </c>
      <c r="AJ2685" s="55" t="s">
        <v>1644</v>
      </c>
      <c r="AK2685" s="55" t="s">
        <v>1644</v>
      </c>
      <c r="AL2685" s="55" t="s">
        <v>1644</v>
      </c>
      <c r="AM2685" s="55" t="s">
        <v>4299</v>
      </c>
      <c r="AN2685" s="55" t="s">
        <v>1644</v>
      </c>
      <c r="AO2685" t="s">
        <v>3842</v>
      </c>
    </row>
    <row r="2686" spans="1:41" x14ac:dyDescent="0.25">
      <c r="A2686" s="56">
        <v>45838</v>
      </c>
      <c r="B2686" s="92" t="s">
        <v>3472</v>
      </c>
      <c r="C2686" s="55" t="s">
        <v>4366</v>
      </c>
      <c r="D2686" s="55" t="s">
        <v>1742</v>
      </c>
      <c r="E2686" s="55" t="s">
        <v>89</v>
      </c>
      <c r="F2686" s="55">
        <v>50900000</v>
      </c>
      <c r="G2686" s="55" t="s">
        <v>488</v>
      </c>
      <c r="H2686" s="55" t="s">
        <v>89</v>
      </c>
      <c r="I2686" s="57">
        <v>-19341.560000000001</v>
      </c>
      <c r="J2686" s="57">
        <v>-19341.560000000001</v>
      </c>
      <c r="K2686" s="55" t="s">
        <v>4284</v>
      </c>
      <c r="L2686" s="55" t="s">
        <v>1644</v>
      </c>
      <c r="M2686" s="55" t="s">
        <v>4366</v>
      </c>
      <c r="N2686" s="56">
        <v>45846</v>
      </c>
      <c r="O2686" s="55" t="s">
        <v>1644</v>
      </c>
      <c r="P2686" s="55" t="s">
        <v>329</v>
      </c>
      <c r="Q2686" s="55" t="s">
        <v>330</v>
      </c>
      <c r="R2686" s="55" t="s">
        <v>1644</v>
      </c>
      <c r="S2686" s="55" t="s">
        <v>1644</v>
      </c>
      <c r="T2686" s="55" t="s">
        <v>1644</v>
      </c>
      <c r="U2686" s="55" t="s">
        <v>1644</v>
      </c>
      <c r="V2686" s="55" t="s">
        <v>1644</v>
      </c>
      <c r="W2686" s="55" t="s">
        <v>1644</v>
      </c>
      <c r="X2686" s="56"/>
      <c r="Y2686" s="55" t="s">
        <v>1644</v>
      </c>
      <c r="Z2686" s="56"/>
      <c r="AA2686" s="55" t="s">
        <v>1644</v>
      </c>
      <c r="AB2686" s="59">
        <v>-316041090</v>
      </c>
      <c r="AC2686" s="55" t="s">
        <v>1554</v>
      </c>
      <c r="AD2686" s="55" t="s">
        <v>1644</v>
      </c>
      <c r="AE2686" s="58">
        <v>0</v>
      </c>
      <c r="AF2686" s="55" t="s">
        <v>1644</v>
      </c>
      <c r="AG2686" s="55" t="s">
        <v>1644</v>
      </c>
      <c r="AH2686" s="55" t="s">
        <v>1644</v>
      </c>
      <c r="AI2686" s="55" t="s">
        <v>1644</v>
      </c>
      <c r="AJ2686" s="55" t="s">
        <v>1644</v>
      </c>
      <c r="AK2686" s="55" t="s">
        <v>1644</v>
      </c>
      <c r="AL2686" s="55" t="s">
        <v>1644</v>
      </c>
      <c r="AM2686" s="55" t="s">
        <v>4299</v>
      </c>
      <c r="AN2686" s="55" t="s">
        <v>1644</v>
      </c>
      <c r="AO2686" t="s">
        <v>3842</v>
      </c>
    </row>
    <row r="2687" spans="1:41" x14ac:dyDescent="0.25">
      <c r="A2687" s="56">
        <v>45838</v>
      </c>
      <c r="B2687" s="92" t="s">
        <v>3472</v>
      </c>
      <c r="C2687" s="55" t="s">
        <v>4366</v>
      </c>
      <c r="D2687" s="55" t="s">
        <v>1742</v>
      </c>
      <c r="E2687" s="55" t="s">
        <v>89</v>
      </c>
      <c r="F2687" s="55">
        <v>50900010</v>
      </c>
      <c r="G2687" s="55" t="s">
        <v>490</v>
      </c>
      <c r="H2687" s="55" t="s">
        <v>89</v>
      </c>
      <c r="I2687" s="57">
        <v>829.42</v>
      </c>
      <c r="J2687" s="57">
        <v>829.42</v>
      </c>
      <c r="K2687" s="55" t="s">
        <v>4286</v>
      </c>
      <c r="L2687" s="55" t="s">
        <v>1644</v>
      </c>
      <c r="M2687" s="55" t="s">
        <v>4366</v>
      </c>
      <c r="N2687" s="56">
        <v>45846</v>
      </c>
      <c r="O2687" s="55" t="s">
        <v>1644</v>
      </c>
      <c r="P2687" s="55" t="s">
        <v>337</v>
      </c>
      <c r="Q2687" s="55" t="s">
        <v>338</v>
      </c>
      <c r="R2687" s="55" t="s">
        <v>1644</v>
      </c>
      <c r="S2687" s="55" t="s">
        <v>1644</v>
      </c>
      <c r="T2687" s="55" t="s">
        <v>1644</v>
      </c>
      <c r="U2687" s="55" t="s">
        <v>1644</v>
      </c>
      <c r="V2687" s="55" t="s">
        <v>1644</v>
      </c>
      <c r="W2687" s="55" t="s">
        <v>1644</v>
      </c>
      <c r="X2687" s="56"/>
      <c r="Y2687" s="55" t="s">
        <v>1644</v>
      </c>
      <c r="Z2687" s="56"/>
      <c r="AA2687" s="55" t="s">
        <v>1644</v>
      </c>
      <c r="AB2687" s="59">
        <v>13552723</v>
      </c>
      <c r="AC2687" s="55" t="s">
        <v>1554</v>
      </c>
      <c r="AD2687" s="55" t="s">
        <v>1644</v>
      </c>
      <c r="AE2687" s="58">
        <v>0</v>
      </c>
      <c r="AF2687" s="55" t="s">
        <v>1644</v>
      </c>
      <c r="AG2687" s="55" t="s">
        <v>1644</v>
      </c>
      <c r="AH2687" s="55" t="s">
        <v>1644</v>
      </c>
      <c r="AI2687" s="55" t="s">
        <v>1644</v>
      </c>
      <c r="AJ2687" s="55" t="s">
        <v>1644</v>
      </c>
      <c r="AK2687" s="55" t="s">
        <v>1644</v>
      </c>
      <c r="AL2687" s="55" t="s">
        <v>1644</v>
      </c>
      <c r="AM2687" s="55" t="s">
        <v>4299</v>
      </c>
      <c r="AN2687" s="55" t="s">
        <v>1644</v>
      </c>
      <c r="AO2687" t="s">
        <v>3842</v>
      </c>
    </row>
    <row r="2688" spans="1:41" x14ac:dyDescent="0.25">
      <c r="A2688" s="56">
        <v>45838</v>
      </c>
      <c r="B2688" s="92" t="s">
        <v>3472</v>
      </c>
      <c r="C2688" s="55" t="s">
        <v>4366</v>
      </c>
      <c r="D2688" s="55" t="s">
        <v>1742</v>
      </c>
      <c r="E2688" s="55" t="s">
        <v>89</v>
      </c>
      <c r="F2688" s="55">
        <v>50900050</v>
      </c>
      <c r="G2688" s="55" t="s">
        <v>498</v>
      </c>
      <c r="H2688" s="55" t="s">
        <v>89</v>
      </c>
      <c r="I2688" s="57">
        <v>4.9400000000000004</v>
      </c>
      <c r="J2688" s="57">
        <v>4.9400000000000004</v>
      </c>
      <c r="K2688" s="55" t="s">
        <v>4284</v>
      </c>
      <c r="L2688" s="55" t="s">
        <v>1644</v>
      </c>
      <c r="M2688" s="55" t="s">
        <v>4366</v>
      </c>
      <c r="N2688" s="56">
        <v>45846</v>
      </c>
      <c r="O2688" s="55" t="s">
        <v>1644</v>
      </c>
      <c r="P2688" s="55" t="s">
        <v>339</v>
      </c>
      <c r="Q2688" s="55" t="s">
        <v>340</v>
      </c>
      <c r="R2688" s="55" t="s">
        <v>1644</v>
      </c>
      <c r="S2688" s="55" t="s">
        <v>1644</v>
      </c>
      <c r="T2688" s="55" t="s">
        <v>1644</v>
      </c>
      <c r="U2688" s="55" t="s">
        <v>1644</v>
      </c>
      <c r="V2688" s="55" t="s">
        <v>1644</v>
      </c>
      <c r="W2688" s="55" t="s">
        <v>1644</v>
      </c>
      <c r="X2688" s="56"/>
      <c r="Y2688" s="55" t="s">
        <v>1644</v>
      </c>
      <c r="Z2688" s="56"/>
      <c r="AA2688" s="55" t="s">
        <v>1644</v>
      </c>
      <c r="AB2688" s="59">
        <v>80720</v>
      </c>
      <c r="AC2688" s="55" t="s">
        <v>1554</v>
      </c>
      <c r="AD2688" s="55" t="s">
        <v>1644</v>
      </c>
      <c r="AE2688" s="58">
        <v>0</v>
      </c>
      <c r="AF2688" s="55" t="s">
        <v>1644</v>
      </c>
      <c r="AG2688" s="55" t="s">
        <v>1644</v>
      </c>
      <c r="AH2688" s="55" t="s">
        <v>1644</v>
      </c>
      <c r="AI2688" s="55" t="s">
        <v>1644</v>
      </c>
      <c r="AJ2688" s="55" t="s">
        <v>1644</v>
      </c>
      <c r="AK2688" s="55" t="s">
        <v>1644</v>
      </c>
      <c r="AL2688" s="55" t="s">
        <v>1644</v>
      </c>
      <c r="AM2688" s="55" t="s">
        <v>4299</v>
      </c>
      <c r="AN2688" s="55" t="s">
        <v>1644</v>
      </c>
      <c r="AO2688" t="s">
        <v>3842</v>
      </c>
    </row>
    <row r="2689" spans="1:41" x14ac:dyDescent="0.25">
      <c r="A2689" s="56">
        <v>45838</v>
      </c>
      <c r="B2689" s="92" t="s">
        <v>3472</v>
      </c>
      <c r="C2689" s="55" t="s">
        <v>4366</v>
      </c>
      <c r="D2689" s="55" t="s">
        <v>1742</v>
      </c>
      <c r="E2689" s="55" t="s">
        <v>89</v>
      </c>
      <c r="F2689" s="55">
        <v>50900010</v>
      </c>
      <c r="G2689" s="55" t="s">
        <v>490</v>
      </c>
      <c r="H2689" s="55" t="s">
        <v>89</v>
      </c>
      <c r="I2689" s="57">
        <v>10897.69</v>
      </c>
      <c r="J2689" s="57">
        <v>10897.69</v>
      </c>
      <c r="K2689" s="55" t="s">
        <v>4286</v>
      </c>
      <c r="L2689" s="55" t="s">
        <v>1644</v>
      </c>
      <c r="M2689" s="55" t="s">
        <v>4366</v>
      </c>
      <c r="N2689" s="56">
        <v>45846</v>
      </c>
      <c r="O2689" s="55" t="s">
        <v>1644</v>
      </c>
      <c r="P2689" s="55" t="s">
        <v>332</v>
      </c>
      <c r="Q2689" s="55" t="s">
        <v>3818</v>
      </c>
      <c r="R2689" s="55" t="s">
        <v>1644</v>
      </c>
      <c r="S2689" s="55" t="s">
        <v>1644</v>
      </c>
      <c r="T2689" s="55" t="s">
        <v>1644</v>
      </c>
      <c r="U2689" s="55" t="s">
        <v>1644</v>
      </c>
      <c r="V2689" s="55" t="s">
        <v>1644</v>
      </c>
      <c r="W2689" s="55" t="s">
        <v>1644</v>
      </c>
      <c r="X2689" s="56"/>
      <c r="Y2689" s="55" t="s">
        <v>1644</v>
      </c>
      <c r="Z2689" s="56"/>
      <c r="AA2689" s="55" t="s">
        <v>1644</v>
      </c>
      <c r="AB2689" s="59">
        <v>178068255</v>
      </c>
      <c r="AC2689" s="55" t="s">
        <v>1554</v>
      </c>
      <c r="AD2689" s="55" t="s">
        <v>1644</v>
      </c>
      <c r="AE2689" s="58">
        <v>0</v>
      </c>
      <c r="AF2689" s="55" t="s">
        <v>1644</v>
      </c>
      <c r="AG2689" s="55" t="s">
        <v>1644</v>
      </c>
      <c r="AH2689" s="55" t="s">
        <v>1644</v>
      </c>
      <c r="AI2689" s="55" t="s">
        <v>1644</v>
      </c>
      <c r="AJ2689" s="55" t="s">
        <v>1644</v>
      </c>
      <c r="AK2689" s="55" t="s">
        <v>1644</v>
      </c>
      <c r="AL2689" s="55" t="s">
        <v>1644</v>
      </c>
      <c r="AM2689" s="55" t="s">
        <v>4299</v>
      </c>
      <c r="AN2689" s="55" t="s">
        <v>1644</v>
      </c>
      <c r="AO2689" t="s">
        <v>3842</v>
      </c>
    </row>
    <row r="2690" spans="1:41" x14ac:dyDescent="0.25">
      <c r="A2690" s="56">
        <v>45838</v>
      </c>
      <c r="B2690" s="92" t="s">
        <v>3472</v>
      </c>
      <c r="C2690" s="55" t="s">
        <v>4366</v>
      </c>
      <c r="D2690" s="55" t="s">
        <v>1742</v>
      </c>
      <c r="E2690" s="55" t="s">
        <v>89</v>
      </c>
      <c r="F2690" s="55">
        <v>50900010</v>
      </c>
      <c r="G2690" s="55" t="s">
        <v>490</v>
      </c>
      <c r="H2690" s="55" t="s">
        <v>89</v>
      </c>
      <c r="I2690" s="57">
        <v>431.76</v>
      </c>
      <c r="J2690" s="57">
        <v>431.76</v>
      </c>
      <c r="K2690" s="55" t="s">
        <v>4286</v>
      </c>
      <c r="L2690" s="55" t="s">
        <v>1644</v>
      </c>
      <c r="M2690" s="55" t="s">
        <v>4366</v>
      </c>
      <c r="N2690" s="56">
        <v>45846</v>
      </c>
      <c r="O2690" s="55" t="s">
        <v>1644</v>
      </c>
      <c r="P2690" s="55" t="s">
        <v>336</v>
      </c>
      <c r="Q2690" s="55" t="s">
        <v>3820</v>
      </c>
      <c r="R2690" s="55" t="s">
        <v>1644</v>
      </c>
      <c r="S2690" s="55" t="s">
        <v>1644</v>
      </c>
      <c r="T2690" s="55" t="s">
        <v>1644</v>
      </c>
      <c r="U2690" s="55" t="s">
        <v>1644</v>
      </c>
      <c r="V2690" s="55" t="s">
        <v>1644</v>
      </c>
      <c r="W2690" s="55" t="s">
        <v>1644</v>
      </c>
      <c r="X2690" s="56"/>
      <c r="Y2690" s="55" t="s">
        <v>1644</v>
      </c>
      <c r="Z2690" s="56"/>
      <c r="AA2690" s="55" t="s">
        <v>1644</v>
      </c>
      <c r="AB2690" s="59">
        <v>7054958</v>
      </c>
      <c r="AC2690" s="55" t="s">
        <v>1554</v>
      </c>
      <c r="AD2690" s="55" t="s">
        <v>1644</v>
      </c>
      <c r="AE2690" s="58">
        <v>0</v>
      </c>
      <c r="AF2690" s="55" t="s">
        <v>1644</v>
      </c>
      <c r="AG2690" s="55" t="s">
        <v>1644</v>
      </c>
      <c r="AH2690" s="55" t="s">
        <v>1644</v>
      </c>
      <c r="AI2690" s="55" t="s">
        <v>1644</v>
      </c>
      <c r="AJ2690" s="55" t="s">
        <v>1644</v>
      </c>
      <c r="AK2690" s="55" t="s">
        <v>1644</v>
      </c>
      <c r="AL2690" s="55" t="s">
        <v>1644</v>
      </c>
      <c r="AM2690" s="55" t="s">
        <v>4299</v>
      </c>
      <c r="AN2690" s="55" t="s">
        <v>1644</v>
      </c>
      <c r="AO2690" t="s">
        <v>3842</v>
      </c>
    </row>
    <row r="2691" spans="1:41" x14ac:dyDescent="0.25">
      <c r="A2691" s="56">
        <v>45838</v>
      </c>
      <c r="B2691" s="92" t="s">
        <v>3472</v>
      </c>
      <c r="C2691" s="55" t="s">
        <v>4366</v>
      </c>
      <c r="D2691" s="55" t="s">
        <v>1742</v>
      </c>
      <c r="E2691" s="55" t="s">
        <v>89</v>
      </c>
      <c r="F2691" s="55">
        <v>50900060</v>
      </c>
      <c r="G2691" s="55" t="s">
        <v>500</v>
      </c>
      <c r="H2691" s="55" t="s">
        <v>89</v>
      </c>
      <c r="I2691" s="57">
        <v>21.79</v>
      </c>
      <c r="J2691" s="57">
        <v>21.79</v>
      </c>
      <c r="K2691" s="55" t="s">
        <v>4284</v>
      </c>
      <c r="L2691" s="55" t="s">
        <v>1644</v>
      </c>
      <c r="M2691" s="55" t="s">
        <v>4366</v>
      </c>
      <c r="N2691" s="56">
        <v>45846</v>
      </c>
      <c r="O2691" s="55" t="s">
        <v>1644</v>
      </c>
      <c r="P2691" s="55" t="s">
        <v>336</v>
      </c>
      <c r="Q2691" s="55" t="s">
        <v>3820</v>
      </c>
      <c r="R2691" s="55" t="s">
        <v>1644</v>
      </c>
      <c r="S2691" s="55" t="s">
        <v>1644</v>
      </c>
      <c r="T2691" s="55" t="s">
        <v>1644</v>
      </c>
      <c r="U2691" s="55" t="s">
        <v>1644</v>
      </c>
      <c r="V2691" s="55" t="s">
        <v>1644</v>
      </c>
      <c r="W2691" s="55" t="s">
        <v>1644</v>
      </c>
      <c r="X2691" s="56"/>
      <c r="Y2691" s="55" t="s">
        <v>1644</v>
      </c>
      <c r="Z2691" s="56"/>
      <c r="AA2691" s="55" t="s">
        <v>1644</v>
      </c>
      <c r="AB2691" s="59">
        <v>356049</v>
      </c>
      <c r="AC2691" s="55" t="s">
        <v>1554</v>
      </c>
      <c r="AD2691" s="55" t="s">
        <v>1644</v>
      </c>
      <c r="AE2691" s="58">
        <v>0</v>
      </c>
      <c r="AF2691" s="55" t="s">
        <v>1644</v>
      </c>
      <c r="AG2691" s="55" t="s">
        <v>1644</v>
      </c>
      <c r="AH2691" s="55" t="s">
        <v>1644</v>
      </c>
      <c r="AI2691" s="55" t="s">
        <v>1644</v>
      </c>
      <c r="AJ2691" s="55" t="s">
        <v>1644</v>
      </c>
      <c r="AK2691" s="55" t="s">
        <v>1644</v>
      </c>
      <c r="AL2691" s="55" t="s">
        <v>1644</v>
      </c>
      <c r="AM2691" s="55" t="s">
        <v>4299</v>
      </c>
      <c r="AN2691" s="55" t="s">
        <v>1644</v>
      </c>
      <c r="AO2691" t="s">
        <v>3842</v>
      </c>
    </row>
    <row r="2692" spans="1:41" x14ac:dyDescent="0.25">
      <c r="A2692" s="56">
        <v>45838</v>
      </c>
      <c r="B2692" s="92" t="s">
        <v>3472</v>
      </c>
      <c r="C2692" s="55" t="s">
        <v>4366</v>
      </c>
      <c r="D2692" s="55" t="s">
        <v>1742</v>
      </c>
      <c r="E2692" s="55" t="s">
        <v>89</v>
      </c>
      <c r="F2692" s="55">
        <v>50900060</v>
      </c>
      <c r="G2692" s="55" t="s">
        <v>500</v>
      </c>
      <c r="H2692" s="55" t="s">
        <v>89</v>
      </c>
      <c r="I2692" s="57">
        <v>16.989999999999998</v>
      </c>
      <c r="J2692" s="57">
        <v>16.989999999999998</v>
      </c>
      <c r="K2692" s="55" t="s">
        <v>4284</v>
      </c>
      <c r="L2692" s="55" t="s">
        <v>1644</v>
      </c>
      <c r="M2692" s="55" t="s">
        <v>4366</v>
      </c>
      <c r="N2692" s="56">
        <v>45846</v>
      </c>
      <c r="O2692" s="55" t="s">
        <v>1644</v>
      </c>
      <c r="P2692" s="55" t="s">
        <v>339</v>
      </c>
      <c r="Q2692" s="55" t="s">
        <v>340</v>
      </c>
      <c r="R2692" s="55" t="s">
        <v>1644</v>
      </c>
      <c r="S2692" s="55" t="s">
        <v>1644</v>
      </c>
      <c r="T2692" s="55" t="s">
        <v>1644</v>
      </c>
      <c r="U2692" s="55" t="s">
        <v>1644</v>
      </c>
      <c r="V2692" s="55" t="s">
        <v>1644</v>
      </c>
      <c r="W2692" s="55" t="s">
        <v>1644</v>
      </c>
      <c r="X2692" s="56"/>
      <c r="Y2692" s="55" t="s">
        <v>1644</v>
      </c>
      <c r="Z2692" s="56"/>
      <c r="AA2692" s="55" t="s">
        <v>1644</v>
      </c>
      <c r="AB2692" s="59">
        <v>277617</v>
      </c>
      <c r="AC2692" s="55" t="s">
        <v>1554</v>
      </c>
      <c r="AD2692" s="55" t="s">
        <v>1644</v>
      </c>
      <c r="AE2692" s="58">
        <v>0</v>
      </c>
      <c r="AF2692" s="55" t="s">
        <v>1644</v>
      </c>
      <c r="AG2692" s="55" t="s">
        <v>1644</v>
      </c>
      <c r="AH2692" s="55" t="s">
        <v>1644</v>
      </c>
      <c r="AI2692" s="55" t="s">
        <v>1644</v>
      </c>
      <c r="AJ2692" s="55" t="s">
        <v>1644</v>
      </c>
      <c r="AK2692" s="55" t="s">
        <v>1644</v>
      </c>
      <c r="AL2692" s="55" t="s">
        <v>1644</v>
      </c>
      <c r="AM2692" s="55" t="s">
        <v>4299</v>
      </c>
      <c r="AN2692" s="55" t="s">
        <v>1644</v>
      </c>
      <c r="AO2692" t="s">
        <v>3842</v>
      </c>
    </row>
    <row r="2693" spans="1:41" x14ac:dyDescent="0.25">
      <c r="A2693" s="56">
        <v>45838</v>
      </c>
      <c r="B2693" s="92" t="s">
        <v>3472</v>
      </c>
      <c r="C2693" s="55" t="s">
        <v>4366</v>
      </c>
      <c r="D2693" s="55" t="s">
        <v>1742</v>
      </c>
      <c r="E2693" s="55" t="s">
        <v>89</v>
      </c>
      <c r="F2693" s="55">
        <v>50900060</v>
      </c>
      <c r="G2693" s="55" t="s">
        <v>500</v>
      </c>
      <c r="H2693" s="55" t="s">
        <v>89</v>
      </c>
      <c r="I2693" s="57">
        <v>105.55</v>
      </c>
      <c r="J2693" s="57">
        <v>105.55</v>
      </c>
      <c r="K2693" s="55" t="s">
        <v>4284</v>
      </c>
      <c r="L2693" s="55" t="s">
        <v>1644</v>
      </c>
      <c r="M2693" s="55" t="s">
        <v>4366</v>
      </c>
      <c r="N2693" s="56">
        <v>45846</v>
      </c>
      <c r="O2693" s="55" t="s">
        <v>1644</v>
      </c>
      <c r="P2693" s="55" t="s">
        <v>335</v>
      </c>
      <c r="Q2693" s="55" t="s">
        <v>3819</v>
      </c>
      <c r="R2693" s="55" t="s">
        <v>1644</v>
      </c>
      <c r="S2693" s="55" t="s">
        <v>1644</v>
      </c>
      <c r="T2693" s="55" t="s">
        <v>1644</v>
      </c>
      <c r="U2693" s="55" t="s">
        <v>1644</v>
      </c>
      <c r="V2693" s="55" t="s">
        <v>1644</v>
      </c>
      <c r="W2693" s="55" t="s">
        <v>1644</v>
      </c>
      <c r="X2693" s="56"/>
      <c r="Y2693" s="55" t="s">
        <v>1644</v>
      </c>
      <c r="Z2693" s="56"/>
      <c r="AA2693" s="55" t="s">
        <v>1644</v>
      </c>
      <c r="AB2693" s="59">
        <v>1724687</v>
      </c>
      <c r="AC2693" s="55" t="s">
        <v>1554</v>
      </c>
      <c r="AD2693" s="55" t="s">
        <v>1644</v>
      </c>
      <c r="AE2693" s="58">
        <v>0</v>
      </c>
      <c r="AF2693" s="55" t="s">
        <v>1644</v>
      </c>
      <c r="AG2693" s="55" t="s">
        <v>1644</v>
      </c>
      <c r="AH2693" s="55" t="s">
        <v>1644</v>
      </c>
      <c r="AI2693" s="55" t="s">
        <v>1644</v>
      </c>
      <c r="AJ2693" s="55" t="s">
        <v>1644</v>
      </c>
      <c r="AK2693" s="55" t="s">
        <v>1644</v>
      </c>
      <c r="AL2693" s="55" t="s">
        <v>1644</v>
      </c>
      <c r="AM2693" s="55" t="s">
        <v>4299</v>
      </c>
      <c r="AN2693" s="55" t="s">
        <v>1644</v>
      </c>
      <c r="AO2693" t="s">
        <v>3842</v>
      </c>
    </row>
    <row r="2694" spans="1:41" x14ac:dyDescent="0.25">
      <c r="A2694" s="56">
        <v>45838</v>
      </c>
      <c r="B2694" s="92" t="s">
        <v>3472</v>
      </c>
      <c r="C2694" s="55" t="s">
        <v>4366</v>
      </c>
      <c r="D2694" s="55" t="s">
        <v>1742</v>
      </c>
      <c r="E2694" s="55" t="s">
        <v>89</v>
      </c>
      <c r="F2694" s="55">
        <v>50900000</v>
      </c>
      <c r="G2694" s="55" t="s">
        <v>488</v>
      </c>
      <c r="H2694" s="55" t="s">
        <v>89</v>
      </c>
      <c r="I2694" s="57">
        <v>604.01</v>
      </c>
      <c r="J2694" s="57">
        <v>604.01</v>
      </c>
      <c r="K2694" s="55" t="s">
        <v>4284</v>
      </c>
      <c r="L2694" s="55" t="s">
        <v>1644</v>
      </c>
      <c r="M2694" s="55" t="s">
        <v>4366</v>
      </c>
      <c r="N2694" s="56">
        <v>45846</v>
      </c>
      <c r="O2694" s="55" t="s">
        <v>1644</v>
      </c>
      <c r="P2694" s="55" t="s">
        <v>339</v>
      </c>
      <c r="Q2694" s="55" t="s">
        <v>340</v>
      </c>
      <c r="R2694" s="55" t="s">
        <v>1644</v>
      </c>
      <c r="S2694" s="55" t="s">
        <v>1644</v>
      </c>
      <c r="T2694" s="55" t="s">
        <v>1644</v>
      </c>
      <c r="U2694" s="55" t="s">
        <v>1644</v>
      </c>
      <c r="V2694" s="55" t="s">
        <v>1644</v>
      </c>
      <c r="W2694" s="55" t="s">
        <v>1644</v>
      </c>
      <c r="X2694" s="56"/>
      <c r="Y2694" s="55" t="s">
        <v>1644</v>
      </c>
      <c r="Z2694" s="56"/>
      <c r="AA2694" s="55" t="s">
        <v>1644</v>
      </c>
      <c r="AB2694" s="59">
        <v>9869523</v>
      </c>
      <c r="AC2694" s="55" t="s">
        <v>1554</v>
      </c>
      <c r="AD2694" s="55" t="s">
        <v>1644</v>
      </c>
      <c r="AE2694" s="58">
        <v>0</v>
      </c>
      <c r="AF2694" s="55" t="s">
        <v>1644</v>
      </c>
      <c r="AG2694" s="55" t="s">
        <v>1644</v>
      </c>
      <c r="AH2694" s="55" t="s">
        <v>1644</v>
      </c>
      <c r="AI2694" s="55" t="s">
        <v>1644</v>
      </c>
      <c r="AJ2694" s="55" t="s">
        <v>1644</v>
      </c>
      <c r="AK2694" s="55" t="s">
        <v>1644</v>
      </c>
      <c r="AL2694" s="55" t="s">
        <v>1644</v>
      </c>
      <c r="AM2694" s="55" t="s">
        <v>4299</v>
      </c>
      <c r="AN2694" s="55" t="s">
        <v>1644</v>
      </c>
      <c r="AO2694" t="s">
        <v>3842</v>
      </c>
    </row>
    <row r="2695" spans="1:41" x14ac:dyDescent="0.25">
      <c r="A2695" s="56">
        <v>45838</v>
      </c>
      <c r="B2695" s="92" t="s">
        <v>3472</v>
      </c>
      <c r="C2695" s="55" t="s">
        <v>4366</v>
      </c>
      <c r="D2695" s="55" t="s">
        <v>1742</v>
      </c>
      <c r="E2695" s="55" t="s">
        <v>89</v>
      </c>
      <c r="F2695" s="55">
        <v>50900000</v>
      </c>
      <c r="G2695" s="55" t="s">
        <v>488</v>
      </c>
      <c r="H2695" s="55" t="s">
        <v>89</v>
      </c>
      <c r="I2695" s="57">
        <v>3751.6</v>
      </c>
      <c r="J2695" s="57">
        <v>3751.6</v>
      </c>
      <c r="K2695" s="55" t="s">
        <v>4284</v>
      </c>
      <c r="L2695" s="55" t="s">
        <v>1644</v>
      </c>
      <c r="M2695" s="55" t="s">
        <v>4366</v>
      </c>
      <c r="N2695" s="56">
        <v>45846</v>
      </c>
      <c r="O2695" s="55" t="s">
        <v>1644</v>
      </c>
      <c r="P2695" s="55" t="s">
        <v>335</v>
      </c>
      <c r="Q2695" s="55" t="s">
        <v>3819</v>
      </c>
      <c r="R2695" s="55" t="s">
        <v>1644</v>
      </c>
      <c r="S2695" s="55" t="s">
        <v>1644</v>
      </c>
      <c r="T2695" s="55" t="s">
        <v>1644</v>
      </c>
      <c r="U2695" s="55" t="s">
        <v>1644</v>
      </c>
      <c r="V2695" s="55" t="s">
        <v>1644</v>
      </c>
      <c r="W2695" s="55" t="s">
        <v>1644</v>
      </c>
      <c r="X2695" s="56"/>
      <c r="Y2695" s="55" t="s">
        <v>1644</v>
      </c>
      <c r="Z2695" s="56"/>
      <c r="AA2695" s="55" t="s">
        <v>1644</v>
      </c>
      <c r="AB2695" s="59">
        <v>61301144</v>
      </c>
      <c r="AC2695" s="55" t="s">
        <v>1554</v>
      </c>
      <c r="AD2695" s="55" t="s">
        <v>1644</v>
      </c>
      <c r="AE2695" s="58">
        <v>0</v>
      </c>
      <c r="AF2695" s="55" t="s">
        <v>1644</v>
      </c>
      <c r="AG2695" s="55" t="s">
        <v>1644</v>
      </c>
      <c r="AH2695" s="55" t="s">
        <v>1644</v>
      </c>
      <c r="AI2695" s="55" t="s">
        <v>1644</v>
      </c>
      <c r="AJ2695" s="55" t="s">
        <v>1644</v>
      </c>
      <c r="AK2695" s="55" t="s">
        <v>1644</v>
      </c>
      <c r="AL2695" s="55" t="s">
        <v>1644</v>
      </c>
      <c r="AM2695" s="55" t="s">
        <v>4299</v>
      </c>
      <c r="AN2695" s="55" t="s">
        <v>1644</v>
      </c>
      <c r="AO2695" t="s">
        <v>3842</v>
      </c>
    </row>
    <row r="2696" spans="1:41" x14ac:dyDescent="0.25">
      <c r="A2696" s="56">
        <v>45838</v>
      </c>
      <c r="B2696" s="92" t="s">
        <v>3472</v>
      </c>
      <c r="C2696" s="55" t="s">
        <v>4366</v>
      </c>
      <c r="D2696" s="55" t="s">
        <v>1742</v>
      </c>
      <c r="E2696" s="55" t="s">
        <v>89</v>
      </c>
      <c r="F2696" s="55">
        <v>50900050</v>
      </c>
      <c r="G2696" s="55" t="s">
        <v>498</v>
      </c>
      <c r="H2696" s="55" t="s">
        <v>89</v>
      </c>
      <c r="I2696" s="57">
        <v>66.099999999999994</v>
      </c>
      <c r="J2696" s="57">
        <v>66.099999999999994</v>
      </c>
      <c r="K2696" s="55" t="s">
        <v>4284</v>
      </c>
      <c r="L2696" s="55" t="s">
        <v>1644</v>
      </c>
      <c r="M2696" s="55" t="s">
        <v>4366</v>
      </c>
      <c r="N2696" s="56">
        <v>45846</v>
      </c>
      <c r="O2696" s="55" t="s">
        <v>1644</v>
      </c>
      <c r="P2696" s="55" t="s">
        <v>343</v>
      </c>
      <c r="Q2696" s="55" t="s">
        <v>344</v>
      </c>
      <c r="R2696" s="55" t="s">
        <v>1644</v>
      </c>
      <c r="S2696" s="55" t="s">
        <v>1644</v>
      </c>
      <c r="T2696" s="55" t="s">
        <v>1644</v>
      </c>
      <c r="U2696" s="55" t="s">
        <v>1644</v>
      </c>
      <c r="V2696" s="55" t="s">
        <v>1644</v>
      </c>
      <c r="W2696" s="55" t="s">
        <v>1644</v>
      </c>
      <c r="X2696" s="56"/>
      <c r="Y2696" s="55" t="s">
        <v>1644</v>
      </c>
      <c r="Z2696" s="56"/>
      <c r="AA2696" s="55" t="s">
        <v>1644</v>
      </c>
      <c r="AB2696" s="59">
        <v>1080074</v>
      </c>
      <c r="AC2696" s="55" t="s">
        <v>1554</v>
      </c>
      <c r="AD2696" s="55" t="s">
        <v>1644</v>
      </c>
      <c r="AE2696" s="58">
        <v>0</v>
      </c>
      <c r="AF2696" s="55" t="s">
        <v>1644</v>
      </c>
      <c r="AG2696" s="55" t="s">
        <v>1644</v>
      </c>
      <c r="AH2696" s="55" t="s">
        <v>1644</v>
      </c>
      <c r="AI2696" s="55" t="s">
        <v>1644</v>
      </c>
      <c r="AJ2696" s="55" t="s">
        <v>1644</v>
      </c>
      <c r="AK2696" s="55" t="s">
        <v>1644</v>
      </c>
      <c r="AL2696" s="55" t="s">
        <v>1644</v>
      </c>
      <c r="AM2696" s="55" t="s">
        <v>4299</v>
      </c>
      <c r="AN2696" s="55" t="s">
        <v>1644</v>
      </c>
      <c r="AO2696" t="s">
        <v>4386</v>
      </c>
    </row>
    <row r="2697" spans="1:41" x14ac:dyDescent="0.25">
      <c r="A2697" s="56">
        <v>45838</v>
      </c>
      <c r="B2697" s="92" t="s">
        <v>3472</v>
      </c>
      <c r="C2697" s="55" t="s">
        <v>4366</v>
      </c>
      <c r="D2697" s="55" t="s">
        <v>1742</v>
      </c>
      <c r="E2697" s="55" t="s">
        <v>89</v>
      </c>
      <c r="F2697" s="55">
        <v>50900000</v>
      </c>
      <c r="G2697" s="55" t="s">
        <v>488</v>
      </c>
      <c r="H2697" s="55" t="s">
        <v>89</v>
      </c>
      <c r="I2697" s="57">
        <v>8079.92</v>
      </c>
      <c r="J2697" s="57">
        <v>8079.92</v>
      </c>
      <c r="K2697" s="55" t="s">
        <v>4284</v>
      </c>
      <c r="L2697" s="55" t="s">
        <v>1644</v>
      </c>
      <c r="M2697" s="55" t="s">
        <v>4366</v>
      </c>
      <c r="N2697" s="56">
        <v>45846</v>
      </c>
      <c r="O2697" s="55" t="s">
        <v>1644</v>
      </c>
      <c r="P2697" s="55" t="s">
        <v>343</v>
      </c>
      <c r="Q2697" s="55" t="s">
        <v>344</v>
      </c>
      <c r="R2697" s="55" t="s">
        <v>1644</v>
      </c>
      <c r="S2697" s="55" t="s">
        <v>1644</v>
      </c>
      <c r="T2697" s="55" t="s">
        <v>1644</v>
      </c>
      <c r="U2697" s="55" t="s">
        <v>1644</v>
      </c>
      <c r="V2697" s="55" t="s">
        <v>1644</v>
      </c>
      <c r="W2697" s="55" t="s">
        <v>1644</v>
      </c>
      <c r="X2697" s="56"/>
      <c r="Y2697" s="55" t="s">
        <v>1644</v>
      </c>
      <c r="Z2697" s="56"/>
      <c r="AA2697" s="55" t="s">
        <v>1644</v>
      </c>
      <c r="AB2697" s="59">
        <v>132025893</v>
      </c>
      <c r="AC2697" s="55" t="s">
        <v>1554</v>
      </c>
      <c r="AD2697" s="55" t="s">
        <v>1644</v>
      </c>
      <c r="AE2697" s="58">
        <v>0</v>
      </c>
      <c r="AF2697" s="55" t="s">
        <v>1644</v>
      </c>
      <c r="AG2697" s="55" t="s">
        <v>1644</v>
      </c>
      <c r="AH2697" s="55" t="s">
        <v>1644</v>
      </c>
      <c r="AI2697" s="55" t="s">
        <v>1644</v>
      </c>
      <c r="AJ2697" s="55" t="s">
        <v>1644</v>
      </c>
      <c r="AK2697" s="55" t="s">
        <v>1644</v>
      </c>
      <c r="AL2697" s="55" t="s">
        <v>1644</v>
      </c>
      <c r="AM2697" s="55" t="s">
        <v>4299</v>
      </c>
      <c r="AN2697" s="55" t="s">
        <v>1644</v>
      </c>
      <c r="AO2697" t="s">
        <v>4386</v>
      </c>
    </row>
    <row r="2698" spans="1:41" x14ac:dyDescent="0.25">
      <c r="A2698" s="56">
        <v>45838</v>
      </c>
      <c r="B2698" s="92" t="s">
        <v>3472</v>
      </c>
      <c r="C2698" s="55" t="s">
        <v>4366</v>
      </c>
      <c r="D2698" s="55" t="s">
        <v>1742</v>
      </c>
      <c r="E2698" s="55" t="s">
        <v>89</v>
      </c>
      <c r="F2698" s="55">
        <v>50900050</v>
      </c>
      <c r="G2698" s="55" t="s">
        <v>498</v>
      </c>
      <c r="H2698" s="55" t="s">
        <v>89</v>
      </c>
      <c r="I2698" s="57">
        <v>-158.26</v>
      </c>
      <c r="J2698" s="57">
        <v>-158.26</v>
      </c>
      <c r="K2698" s="55" t="s">
        <v>4284</v>
      </c>
      <c r="L2698" s="55" t="s">
        <v>1644</v>
      </c>
      <c r="M2698" s="55" t="s">
        <v>4366</v>
      </c>
      <c r="N2698" s="56">
        <v>45846</v>
      </c>
      <c r="O2698" s="55" t="s">
        <v>1644</v>
      </c>
      <c r="P2698" s="55" t="s">
        <v>329</v>
      </c>
      <c r="Q2698" s="55" t="s">
        <v>330</v>
      </c>
      <c r="R2698" s="55" t="s">
        <v>1644</v>
      </c>
      <c r="S2698" s="55" t="s">
        <v>1644</v>
      </c>
      <c r="T2698" s="55" t="s">
        <v>1644</v>
      </c>
      <c r="U2698" s="55" t="s">
        <v>1644</v>
      </c>
      <c r="V2698" s="55" t="s">
        <v>1644</v>
      </c>
      <c r="W2698" s="55" t="s">
        <v>1644</v>
      </c>
      <c r="X2698" s="56"/>
      <c r="Y2698" s="55" t="s">
        <v>1644</v>
      </c>
      <c r="Z2698" s="56"/>
      <c r="AA2698" s="55" t="s">
        <v>1644</v>
      </c>
      <c r="AB2698" s="59">
        <v>-2585969</v>
      </c>
      <c r="AC2698" s="55" t="s">
        <v>1554</v>
      </c>
      <c r="AD2698" s="55" t="s">
        <v>1644</v>
      </c>
      <c r="AE2698" s="58">
        <v>0</v>
      </c>
      <c r="AF2698" s="55" t="s">
        <v>1644</v>
      </c>
      <c r="AG2698" s="55" t="s">
        <v>1644</v>
      </c>
      <c r="AH2698" s="55" t="s">
        <v>1644</v>
      </c>
      <c r="AI2698" s="55" t="s">
        <v>1644</v>
      </c>
      <c r="AJ2698" s="55" t="s">
        <v>1644</v>
      </c>
      <c r="AK2698" s="55" t="s">
        <v>1644</v>
      </c>
      <c r="AL2698" s="55" t="s">
        <v>1644</v>
      </c>
      <c r="AM2698" s="55" t="s">
        <v>4299</v>
      </c>
      <c r="AN2698" s="55" t="s">
        <v>1644</v>
      </c>
      <c r="AO2698" t="s">
        <v>3842</v>
      </c>
    </row>
    <row r="2699" spans="1:41" x14ac:dyDescent="0.25">
      <c r="A2699" s="56">
        <v>45838</v>
      </c>
      <c r="B2699" s="92" t="s">
        <v>3472</v>
      </c>
      <c r="C2699" s="55" t="s">
        <v>4366</v>
      </c>
      <c r="D2699" s="55" t="s">
        <v>1742</v>
      </c>
      <c r="E2699" s="55" t="s">
        <v>89</v>
      </c>
      <c r="F2699" s="55">
        <v>50900060</v>
      </c>
      <c r="G2699" s="55" t="s">
        <v>500</v>
      </c>
      <c r="H2699" s="55" t="s">
        <v>89</v>
      </c>
      <c r="I2699" s="57">
        <v>18.72</v>
      </c>
      <c r="J2699" s="57">
        <v>18.72</v>
      </c>
      <c r="K2699" s="55" t="s">
        <v>4284</v>
      </c>
      <c r="L2699" s="55" t="s">
        <v>1644</v>
      </c>
      <c r="M2699" s="55" t="s">
        <v>4366</v>
      </c>
      <c r="N2699" s="56">
        <v>45846</v>
      </c>
      <c r="O2699" s="55" t="s">
        <v>1644</v>
      </c>
      <c r="P2699" s="55" t="s">
        <v>341</v>
      </c>
      <c r="Q2699" s="55" t="s">
        <v>342</v>
      </c>
      <c r="R2699" s="55" t="s">
        <v>1644</v>
      </c>
      <c r="S2699" s="55" t="s">
        <v>1644</v>
      </c>
      <c r="T2699" s="55" t="s">
        <v>1644</v>
      </c>
      <c r="U2699" s="55" t="s">
        <v>1644</v>
      </c>
      <c r="V2699" s="55" t="s">
        <v>1644</v>
      </c>
      <c r="W2699" s="55" t="s">
        <v>1644</v>
      </c>
      <c r="X2699" s="56"/>
      <c r="Y2699" s="55" t="s">
        <v>1644</v>
      </c>
      <c r="Z2699" s="56"/>
      <c r="AA2699" s="55" t="s">
        <v>1644</v>
      </c>
      <c r="AB2699" s="59">
        <v>305885</v>
      </c>
      <c r="AC2699" s="55" t="s">
        <v>1554</v>
      </c>
      <c r="AD2699" s="55" t="s">
        <v>1644</v>
      </c>
      <c r="AE2699" s="58">
        <v>0</v>
      </c>
      <c r="AF2699" s="55" t="s">
        <v>1644</v>
      </c>
      <c r="AG2699" s="55" t="s">
        <v>1644</v>
      </c>
      <c r="AH2699" s="55" t="s">
        <v>1644</v>
      </c>
      <c r="AI2699" s="55" t="s">
        <v>1644</v>
      </c>
      <c r="AJ2699" s="55" t="s">
        <v>1644</v>
      </c>
      <c r="AK2699" s="55" t="s">
        <v>1644</v>
      </c>
      <c r="AL2699" s="55" t="s">
        <v>1644</v>
      </c>
      <c r="AM2699" s="55" t="s">
        <v>4299</v>
      </c>
      <c r="AN2699" s="55" t="s">
        <v>1644</v>
      </c>
      <c r="AO2699" t="s">
        <v>3842</v>
      </c>
    </row>
    <row r="2700" spans="1:41" x14ac:dyDescent="0.25">
      <c r="A2700" s="56">
        <v>45838</v>
      </c>
      <c r="B2700" s="92" t="s">
        <v>3472</v>
      </c>
      <c r="C2700" s="55" t="s">
        <v>4366</v>
      </c>
      <c r="D2700" s="55" t="s">
        <v>1742</v>
      </c>
      <c r="E2700" s="55" t="s">
        <v>89</v>
      </c>
      <c r="F2700" s="55">
        <v>50900050</v>
      </c>
      <c r="G2700" s="55" t="s">
        <v>498</v>
      </c>
      <c r="H2700" s="55" t="s">
        <v>89</v>
      </c>
      <c r="I2700" s="57">
        <v>30.7</v>
      </c>
      <c r="J2700" s="57">
        <v>30.7</v>
      </c>
      <c r="K2700" s="55" t="s">
        <v>4284</v>
      </c>
      <c r="L2700" s="55" t="s">
        <v>1644</v>
      </c>
      <c r="M2700" s="55" t="s">
        <v>4366</v>
      </c>
      <c r="N2700" s="56">
        <v>45846</v>
      </c>
      <c r="O2700" s="55" t="s">
        <v>1644</v>
      </c>
      <c r="P2700" s="55" t="s">
        <v>335</v>
      </c>
      <c r="Q2700" s="55" t="s">
        <v>3819</v>
      </c>
      <c r="R2700" s="55" t="s">
        <v>1644</v>
      </c>
      <c r="S2700" s="55" t="s">
        <v>1644</v>
      </c>
      <c r="T2700" s="55" t="s">
        <v>1644</v>
      </c>
      <c r="U2700" s="55" t="s">
        <v>1644</v>
      </c>
      <c r="V2700" s="55" t="s">
        <v>1644</v>
      </c>
      <c r="W2700" s="55" t="s">
        <v>1644</v>
      </c>
      <c r="X2700" s="56"/>
      <c r="Y2700" s="55" t="s">
        <v>1644</v>
      </c>
      <c r="Z2700" s="56"/>
      <c r="AA2700" s="55" t="s">
        <v>1644</v>
      </c>
      <c r="AB2700" s="59">
        <v>501638</v>
      </c>
      <c r="AC2700" s="55" t="s">
        <v>1554</v>
      </c>
      <c r="AD2700" s="55" t="s">
        <v>1644</v>
      </c>
      <c r="AE2700" s="58">
        <v>0</v>
      </c>
      <c r="AF2700" s="55" t="s">
        <v>1644</v>
      </c>
      <c r="AG2700" s="55" t="s">
        <v>1644</v>
      </c>
      <c r="AH2700" s="55" t="s">
        <v>1644</v>
      </c>
      <c r="AI2700" s="55" t="s">
        <v>1644</v>
      </c>
      <c r="AJ2700" s="55" t="s">
        <v>1644</v>
      </c>
      <c r="AK2700" s="55" t="s">
        <v>1644</v>
      </c>
      <c r="AL2700" s="55" t="s">
        <v>1644</v>
      </c>
      <c r="AM2700" s="55" t="s">
        <v>4299</v>
      </c>
      <c r="AN2700" s="55" t="s">
        <v>1644</v>
      </c>
      <c r="AO2700" t="s">
        <v>3842</v>
      </c>
    </row>
    <row r="2701" spans="1:41" x14ac:dyDescent="0.25">
      <c r="A2701" s="56">
        <v>45838</v>
      </c>
      <c r="B2701" s="92" t="s">
        <v>3472</v>
      </c>
      <c r="C2701" s="55" t="s">
        <v>4366</v>
      </c>
      <c r="D2701" s="55" t="s">
        <v>1742</v>
      </c>
      <c r="E2701" s="55" t="s">
        <v>89</v>
      </c>
      <c r="F2701" s="55">
        <v>50900020</v>
      </c>
      <c r="G2701" s="55" t="s">
        <v>492</v>
      </c>
      <c r="H2701" s="55" t="s">
        <v>89</v>
      </c>
      <c r="I2701" s="57">
        <v>28576.85</v>
      </c>
      <c r="J2701" s="57">
        <v>28576.85</v>
      </c>
      <c r="K2701" s="55" t="s">
        <v>4286</v>
      </c>
      <c r="L2701" s="55" t="s">
        <v>1644</v>
      </c>
      <c r="M2701" s="55" t="s">
        <v>4366</v>
      </c>
      <c r="N2701" s="56">
        <v>45846</v>
      </c>
      <c r="O2701" s="55" t="s">
        <v>1644</v>
      </c>
      <c r="P2701" s="55" t="s">
        <v>333</v>
      </c>
      <c r="Q2701" s="55" t="s">
        <v>334</v>
      </c>
      <c r="R2701" s="55" t="s">
        <v>1644</v>
      </c>
      <c r="S2701" s="55" t="s">
        <v>1644</v>
      </c>
      <c r="T2701" s="55" t="s">
        <v>1644</v>
      </c>
      <c r="U2701" s="55" t="s">
        <v>1644</v>
      </c>
      <c r="V2701" s="55" t="s">
        <v>1644</v>
      </c>
      <c r="W2701" s="55" t="s">
        <v>1644</v>
      </c>
      <c r="X2701" s="56"/>
      <c r="Y2701" s="55" t="s">
        <v>1644</v>
      </c>
      <c r="Z2701" s="56"/>
      <c r="AA2701" s="55" t="s">
        <v>1644</v>
      </c>
      <c r="AB2701" s="59">
        <v>466945729</v>
      </c>
      <c r="AC2701" s="55" t="s">
        <v>1554</v>
      </c>
      <c r="AD2701" s="55" t="s">
        <v>1644</v>
      </c>
      <c r="AE2701" s="58">
        <v>0</v>
      </c>
      <c r="AF2701" s="55" t="s">
        <v>1644</v>
      </c>
      <c r="AG2701" s="55" t="s">
        <v>1644</v>
      </c>
      <c r="AH2701" s="55" t="s">
        <v>1644</v>
      </c>
      <c r="AI2701" s="55" t="s">
        <v>1644</v>
      </c>
      <c r="AJ2701" s="55" t="s">
        <v>1644</v>
      </c>
      <c r="AK2701" s="55" t="s">
        <v>1644</v>
      </c>
      <c r="AL2701" s="55" t="s">
        <v>1644</v>
      </c>
      <c r="AM2701" s="55" t="s">
        <v>4299</v>
      </c>
      <c r="AN2701" s="55" t="s">
        <v>1644</v>
      </c>
      <c r="AO2701" t="s">
        <v>3842</v>
      </c>
    </row>
    <row r="2702" spans="1:41" x14ac:dyDescent="0.25">
      <c r="A2702" s="56">
        <v>45838</v>
      </c>
      <c r="B2702" s="92" t="s">
        <v>3472</v>
      </c>
      <c r="C2702" s="55" t="s">
        <v>4366</v>
      </c>
      <c r="D2702" s="55" t="s">
        <v>1742</v>
      </c>
      <c r="E2702" s="55" t="s">
        <v>89</v>
      </c>
      <c r="F2702" s="55">
        <v>50900000</v>
      </c>
      <c r="G2702" s="55" t="s">
        <v>488</v>
      </c>
      <c r="H2702" s="55" t="s">
        <v>89</v>
      </c>
      <c r="I2702" s="57">
        <v>2250.7199999999998</v>
      </c>
      <c r="J2702" s="57">
        <v>2250.7199999999998</v>
      </c>
      <c r="K2702" s="55" t="s">
        <v>4284</v>
      </c>
      <c r="L2702" s="55" t="s">
        <v>1644</v>
      </c>
      <c r="M2702" s="55" t="s">
        <v>4366</v>
      </c>
      <c r="N2702" s="56">
        <v>45846</v>
      </c>
      <c r="O2702" s="55" t="s">
        <v>1644</v>
      </c>
      <c r="P2702" s="55" t="s">
        <v>332</v>
      </c>
      <c r="Q2702" s="55" t="s">
        <v>3818</v>
      </c>
      <c r="R2702" s="55" t="s">
        <v>1644</v>
      </c>
      <c r="S2702" s="55" t="s">
        <v>1644</v>
      </c>
      <c r="T2702" s="55" t="s">
        <v>1644</v>
      </c>
      <c r="U2702" s="55" t="s">
        <v>1644</v>
      </c>
      <c r="V2702" s="55" t="s">
        <v>1644</v>
      </c>
      <c r="W2702" s="55" t="s">
        <v>1644</v>
      </c>
      <c r="X2702" s="56"/>
      <c r="Y2702" s="55" t="s">
        <v>1644</v>
      </c>
      <c r="Z2702" s="56"/>
      <c r="AA2702" s="55" t="s">
        <v>1644</v>
      </c>
      <c r="AB2702" s="59">
        <v>36776765</v>
      </c>
      <c r="AC2702" s="55" t="s">
        <v>1554</v>
      </c>
      <c r="AD2702" s="55" t="s">
        <v>1644</v>
      </c>
      <c r="AE2702" s="58">
        <v>0</v>
      </c>
      <c r="AF2702" s="55" t="s">
        <v>1644</v>
      </c>
      <c r="AG2702" s="55" t="s">
        <v>1644</v>
      </c>
      <c r="AH2702" s="55" t="s">
        <v>1644</v>
      </c>
      <c r="AI2702" s="55" t="s">
        <v>1644</v>
      </c>
      <c r="AJ2702" s="55" t="s">
        <v>1644</v>
      </c>
      <c r="AK2702" s="55" t="s">
        <v>1644</v>
      </c>
      <c r="AL2702" s="55" t="s">
        <v>1644</v>
      </c>
      <c r="AM2702" s="55" t="s">
        <v>4299</v>
      </c>
      <c r="AN2702" s="55" t="s">
        <v>1644</v>
      </c>
      <c r="AO2702" t="s">
        <v>3842</v>
      </c>
    </row>
    <row r="2703" spans="1:41" x14ac:dyDescent="0.25">
      <c r="A2703" s="56">
        <v>45838</v>
      </c>
      <c r="B2703" s="92" t="s">
        <v>3472</v>
      </c>
      <c r="C2703" s="55" t="s">
        <v>4366</v>
      </c>
      <c r="D2703" s="55" t="s">
        <v>1742</v>
      </c>
      <c r="E2703" s="55" t="s">
        <v>89</v>
      </c>
      <c r="F2703" s="55">
        <v>50900060</v>
      </c>
      <c r="G2703" s="55" t="s">
        <v>500</v>
      </c>
      <c r="H2703" s="55" t="s">
        <v>89</v>
      </c>
      <c r="I2703" s="57">
        <v>20.84</v>
      </c>
      <c r="J2703" s="57">
        <v>20.84</v>
      </c>
      <c r="K2703" s="55" t="s">
        <v>4284</v>
      </c>
      <c r="L2703" s="55" t="s">
        <v>1644</v>
      </c>
      <c r="M2703" s="55" t="s">
        <v>4366</v>
      </c>
      <c r="N2703" s="56">
        <v>45846</v>
      </c>
      <c r="O2703" s="55" t="s">
        <v>1644</v>
      </c>
      <c r="P2703" s="55" t="s">
        <v>337</v>
      </c>
      <c r="Q2703" s="55" t="s">
        <v>338</v>
      </c>
      <c r="R2703" s="55" t="s">
        <v>1644</v>
      </c>
      <c r="S2703" s="55" t="s">
        <v>1644</v>
      </c>
      <c r="T2703" s="55" t="s">
        <v>1644</v>
      </c>
      <c r="U2703" s="55" t="s">
        <v>1644</v>
      </c>
      <c r="V2703" s="55" t="s">
        <v>1644</v>
      </c>
      <c r="W2703" s="55" t="s">
        <v>1644</v>
      </c>
      <c r="X2703" s="56"/>
      <c r="Y2703" s="55" t="s">
        <v>1644</v>
      </c>
      <c r="Z2703" s="56"/>
      <c r="AA2703" s="55" t="s">
        <v>1644</v>
      </c>
      <c r="AB2703" s="59">
        <v>340526</v>
      </c>
      <c r="AC2703" s="55" t="s">
        <v>1554</v>
      </c>
      <c r="AD2703" s="55" t="s">
        <v>1644</v>
      </c>
      <c r="AE2703" s="58">
        <v>0</v>
      </c>
      <c r="AF2703" s="55" t="s">
        <v>1644</v>
      </c>
      <c r="AG2703" s="55" t="s">
        <v>1644</v>
      </c>
      <c r="AH2703" s="55" t="s">
        <v>1644</v>
      </c>
      <c r="AI2703" s="55" t="s">
        <v>1644</v>
      </c>
      <c r="AJ2703" s="55" t="s">
        <v>1644</v>
      </c>
      <c r="AK2703" s="55" t="s">
        <v>1644</v>
      </c>
      <c r="AL2703" s="55" t="s">
        <v>1644</v>
      </c>
      <c r="AM2703" s="55" t="s">
        <v>4299</v>
      </c>
      <c r="AN2703" s="55" t="s">
        <v>1644</v>
      </c>
      <c r="AO2703" t="s">
        <v>3842</v>
      </c>
    </row>
    <row r="2704" spans="1:41" x14ac:dyDescent="0.25">
      <c r="A2704" s="56">
        <v>45838</v>
      </c>
      <c r="B2704" s="92" t="s">
        <v>3472</v>
      </c>
      <c r="C2704" s="55" t="s">
        <v>4366</v>
      </c>
      <c r="D2704" s="55" t="s">
        <v>1742</v>
      </c>
      <c r="E2704" s="55" t="s">
        <v>89</v>
      </c>
      <c r="F2704" s="55">
        <v>50900000</v>
      </c>
      <c r="G2704" s="55" t="s">
        <v>488</v>
      </c>
      <c r="H2704" s="55" t="s">
        <v>89</v>
      </c>
      <c r="I2704" s="57">
        <v>665.48</v>
      </c>
      <c r="J2704" s="57">
        <v>665.48</v>
      </c>
      <c r="K2704" s="55" t="s">
        <v>4284</v>
      </c>
      <c r="L2704" s="55" t="s">
        <v>1644</v>
      </c>
      <c r="M2704" s="55" t="s">
        <v>4366</v>
      </c>
      <c r="N2704" s="56">
        <v>45846</v>
      </c>
      <c r="O2704" s="55" t="s">
        <v>1644</v>
      </c>
      <c r="P2704" s="55" t="s">
        <v>341</v>
      </c>
      <c r="Q2704" s="55" t="s">
        <v>342</v>
      </c>
      <c r="R2704" s="55" t="s">
        <v>1644</v>
      </c>
      <c r="S2704" s="55" t="s">
        <v>1644</v>
      </c>
      <c r="T2704" s="55" t="s">
        <v>1644</v>
      </c>
      <c r="U2704" s="55" t="s">
        <v>1644</v>
      </c>
      <c r="V2704" s="55" t="s">
        <v>1644</v>
      </c>
      <c r="W2704" s="55" t="s">
        <v>1644</v>
      </c>
      <c r="X2704" s="56"/>
      <c r="Y2704" s="55" t="s">
        <v>1644</v>
      </c>
      <c r="Z2704" s="56"/>
      <c r="AA2704" s="55" t="s">
        <v>1644</v>
      </c>
      <c r="AB2704" s="59">
        <v>10873943</v>
      </c>
      <c r="AC2704" s="55" t="s">
        <v>1554</v>
      </c>
      <c r="AD2704" s="55" t="s">
        <v>1644</v>
      </c>
      <c r="AE2704" s="58">
        <v>0</v>
      </c>
      <c r="AF2704" s="55" t="s">
        <v>1644</v>
      </c>
      <c r="AG2704" s="55" t="s">
        <v>1644</v>
      </c>
      <c r="AH2704" s="55" t="s">
        <v>1644</v>
      </c>
      <c r="AI2704" s="55" t="s">
        <v>1644</v>
      </c>
      <c r="AJ2704" s="55" t="s">
        <v>1644</v>
      </c>
      <c r="AK2704" s="55" t="s">
        <v>1644</v>
      </c>
      <c r="AL2704" s="55" t="s">
        <v>1644</v>
      </c>
      <c r="AM2704" s="55" t="s">
        <v>4299</v>
      </c>
      <c r="AN2704" s="55" t="s">
        <v>1644</v>
      </c>
      <c r="AO2704" t="s">
        <v>3842</v>
      </c>
    </row>
    <row r="2705" spans="1:41" x14ac:dyDescent="0.25">
      <c r="A2705" s="56">
        <v>45838</v>
      </c>
      <c r="B2705" s="92" t="s">
        <v>3472</v>
      </c>
      <c r="C2705" s="55" t="s">
        <v>4366</v>
      </c>
      <c r="D2705" s="55" t="s">
        <v>1742</v>
      </c>
      <c r="E2705" s="55" t="s">
        <v>89</v>
      </c>
      <c r="F2705" s="55">
        <v>50900000</v>
      </c>
      <c r="G2705" s="55" t="s">
        <v>488</v>
      </c>
      <c r="H2705" s="55" t="s">
        <v>89</v>
      </c>
      <c r="I2705" s="57">
        <v>740.79</v>
      </c>
      <c r="J2705" s="57">
        <v>740.79</v>
      </c>
      <c r="K2705" s="55" t="s">
        <v>4284</v>
      </c>
      <c r="L2705" s="55" t="s">
        <v>1644</v>
      </c>
      <c r="M2705" s="55" t="s">
        <v>4366</v>
      </c>
      <c r="N2705" s="56">
        <v>45846</v>
      </c>
      <c r="O2705" s="55" t="s">
        <v>1644</v>
      </c>
      <c r="P2705" s="55" t="s">
        <v>337</v>
      </c>
      <c r="Q2705" s="55" t="s">
        <v>338</v>
      </c>
      <c r="R2705" s="55" t="s">
        <v>1644</v>
      </c>
      <c r="S2705" s="55" t="s">
        <v>1644</v>
      </c>
      <c r="T2705" s="55" t="s">
        <v>1644</v>
      </c>
      <c r="U2705" s="55" t="s">
        <v>1644</v>
      </c>
      <c r="V2705" s="55" t="s">
        <v>1644</v>
      </c>
      <c r="W2705" s="55" t="s">
        <v>1644</v>
      </c>
      <c r="X2705" s="56"/>
      <c r="Y2705" s="55" t="s">
        <v>1644</v>
      </c>
      <c r="Z2705" s="56"/>
      <c r="AA2705" s="55" t="s">
        <v>1644</v>
      </c>
      <c r="AB2705" s="59">
        <v>12104509</v>
      </c>
      <c r="AC2705" s="55" t="s">
        <v>1554</v>
      </c>
      <c r="AD2705" s="55" t="s">
        <v>1644</v>
      </c>
      <c r="AE2705" s="58">
        <v>0</v>
      </c>
      <c r="AF2705" s="55" t="s">
        <v>1644</v>
      </c>
      <c r="AG2705" s="55" t="s">
        <v>1644</v>
      </c>
      <c r="AH2705" s="55" t="s">
        <v>1644</v>
      </c>
      <c r="AI2705" s="55" t="s">
        <v>1644</v>
      </c>
      <c r="AJ2705" s="55" t="s">
        <v>1644</v>
      </c>
      <c r="AK2705" s="55" t="s">
        <v>1644</v>
      </c>
      <c r="AL2705" s="55" t="s">
        <v>1644</v>
      </c>
      <c r="AM2705" s="55" t="s">
        <v>4299</v>
      </c>
      <c r="AN2705" s="55" t="s">
        <v>1644</v>
      </c>
      <c r="AO2705" t="s">
        <v>3842</v>
      </c>
    </row>
    <row r="2706" spans="1:41" x14ac:dyDescent="0.25">
      <c r="A2706" s="56">
        <v>45838</v>
      </c>
      <c r="B2706" s="92" t="s">
        <v>3472</v>
      </c>
      <c r="C2706" s="55" t="s">
        <v>4366</v>
      </c>
      <c r="D2706" s="55" t="s">
        <v>1742</v>
      </c>
      <c r="E2706" s="55" t="s">
        <v>89</v>
      </c>
      <c r="F2706" s="55">
        <v>50900010</v>
      </c>
      <c r="G2706" s="55" t="s">
        <v>490</v>
      </c>
      <c r="H2706" s="55" t="s">
        <v>89</v>
      </c>
      <c r="I2706" s="57">
        <v>198.84</v>
      </c>
      <c r="J2706" s="57">
        <v>198.84</v>
      </c>
      <c r="K2706" s="55" t="s">
        <v>4286</v>
      </c>
      <c r="L2706" s="55" t="s">
        <v>1644</v>
      </c>
      <c r="M2706" s="55" t="s">
        <v>4366</v>
      </c>
      <c r="N2706" s="56">
        <v>45846</v>
      </c>
      <c r="O2706" s="55" t="s">
        <v>1644</v>
      </c>
      <c r="P2706" s="55" t="s">
        <v>339</v>
      </c>
      <c r="Q2706" s="55" t="s">
        <v>340</v>
      </c>
      <c r="R2706" s="55" t="s">
        <v>1644</v>
      </c>
      <c r="S2706" s="55" t="s">
        <v>1644</v>
      </c>
      <c r="T2706" s="55" t="s">
        <v>1644</v>
      </c>
      <c r="U2706" s="55" t="s">
        <v>1644</v>
      </c>
      <c r="V2706" s="55" t="s">
        <v>1644</v>
      </c>
      <c r="W2706" s="55" t="s">
        <v>1644</v>
      </c>
      <c r="X2706" s="56"/>
      <c r="Y2706" s="55" t="s">
        <v>1644</v>
      </c>
      <c r="Z2706" s="56"/>
      <c r="AA2706" s="55" t="s">
        <v>1644</v>
      </c>
      <c r="AB2706" s="59">
        <v>3249046</v>
      </c>
      <c r="AC2706" s="55" t="s">
        <v>1554</v>
      </c>
      <c r="AD2706" s="55" t="s">
        <v>1644</v>
      </c>
      <c r="AE2706" s="58">
        <v>0</v>
      </c>
      <c r="AF2706" s="55" t="s">
        <v>1644</v>
      </c>
      <c r="AG2706" s="55" t="s">
        <v>1644</v>
      </c>
      <c r="AH2706" s="55" t="s">
        <v>1644</v>
      </c>
      <c r="AI2706" s="55" t="s">
        <v>1644</v>
      </c>
      <c r="AJ2706" s="55" t="s">
        <v>1644</v>
      </c>
      <c r="AK2706" s="55" t="s">
        <v>1644</v>
      </c>
      <c r="AL2706" s="55" t="s">
        <v>1644</v>
      </c>
      <c r="AM2706" s="55" t="s">
        <v>4299</v>
      </c>
      <c r="AN2706" s="55" t="s">
        <v>1644</v>
      </c>
      <c r="AO2706" t="s">
        <v>3842</v>
      </c>
    </row>
    <row r="2707" spans="1:41" x14ac:dyDescent="0.25">
      <c r="A2707" s="56">
        <v>45838</v>
      </c>
      <c r="B2707" s="92" t="s">
        <v>3472</v>
      </c>
      <c r="C2707" s="55" t="s">
        <v>4366</v>
      </c>
      <c r="D2707" s="55" t="s">
        <v>1742</v>
      </c>
      <c r="E2707" s="55" t="s">
        <v>89</v>
      </c>
      <c r="F2707" s="55">
        <v>50900020</v>
      </c>
      <c r="G2707" s="55" t="s">
        <v>492</v>
      </c>
      <c r="H2707" s="55" t="s">
        <v>89</v>
      </c>
      <c r="I2707" s="57">
        <v>709.85</v>
      </c>
      <c r="J2707" s="57">
        <v>709.85</v>
      </c>
      <c r="K2707" s="55" t="s">
        <v>4286</v>
      </c>
      <c r="L2707" s="55" t="s">
        <v>1644</v>
      </c>
      <c r="M2707" s="55" t="s">
        <v>4366</v>
      </c>
      <c r="N2707" s="56">
        <v>45846</v>
      </c>
      <c r="O2707" s="55" t="s">
        <v>1644</v>
      </c>
      <c r="P2707" s="55" t="s">
        <v>341</v>
      </c>
      <c r="Q2707" s="55" t="s">
        <v>342</v>
      </c>
      <c r="R2707" s="55" t="s">
        <v>1644</v>
      </c>
      <c r="S2707" s="55" t="s">
        <v>1644</v>
      </c>
      <c r="T2707" s="55" t="s">
        <v>1644</v>
      </c>
      <c r="U2707" s="55" t="s">
        <v>1644</v>
      </c>
      <c r="V2707" s="55" t="s">
        <v>1644</v>
      </c>
      <c r="W2707" s="55" t="s">
        <v>1644</v>
      </c>
      <c r="X2707" s="56"/>
      <c r="Y2707" s="55" t="s">
        <v>1644</v>
      </c>
      <c r="Z2707" s="56"/>
      <c r="AA2707" s="55" t="s">
        <v>1644</v>
      </c>
      <c r="AB2707" s="59">
        <v>11598949</v>
      </c>
      <c r="AC2707" s="55" t="s">
        <v>1554</v>
      </c>
      <c r="AD2707" s="55" t="s">
        <v>1644</v>
      </c>
      <c r="AE2707" s="58">
        <v>0</v>
      </c>
      <c r="AF2707" s="55" t="s">
        <v>1644</v>
      </c>
      <c r="AG2707" s="55" t="s">
        <v>1644</v>
      </c>
      <c r="AH2707" s="55" t="s">
        <v>1644</v>
      </c>
      <c r="AI2707" s="55" t="s">
        <v>1644</v>
      </c>
      <c r="AJ2707" s="55" t="s">
        <v>1644</v>
      </c>
      <c r="AK2707" s="55" t="s">
        <v>1644</v>
      </c>
      <c r="AL2707" s="55" t="s">
        <v>1644</v>
      </c>
      <c r="AM2707" s="55" t="s">
        <v>4299</v>
      </c>
      <c r="AN2707" s="55" t="s">
        <v>1644</v>
      </c>
      <c r="AO2707" t="s">
        <v>3842</v>
      </c>
    </row>
    <row r="2708" spans="1:41" x14ac:dyDescent="0.25">
      <c r="A2708" s="56">
        <v>45838</v>
      </c>
      <c r="B2708" s="92" t="s">
        <v>3472</v>
      </c>
      <c r="C2708" s="55" t="s">
        <v>4366</v>
      </c>
      <c r="D2708" s="55" t="s">
        <v>1742</v>
      </c>
      <c r="E2708" s="55" t="s">
        <v>89</v>
      </c>
      <c r="F2708" s="55">
        <v>50900020</v>
      </c>
      <c r="G2708" s="55" t="s">
        <v>492</v>
      </c>
      <c r="H2708" s="55" t="s">
        <v>89</v>
      </c>
      <c r="I2708" s="57">
        <v>-108017.67</v>
      </c>
      <c r="J2708" s="57">
        <v>-108017.67</v>
      </c>
      <c r="K2708" s="55" t="s">
        <v>4286</v>
      </c>
      <c r="L2708" s="55" t="s">
        <v>1644</v>
      </c>
      <c r="M2708" s="55" t="s">
        <v>4366</v>
      </c>
      <c r="N2708" s="56">
        <v>45846</v>
      </c>
      <c r="O2708" s="55" t="s">
        <v>1644</v>
      </c>
      <c r="P2708" s="55" t="s">
        <v>329</v>
      </c>
      <c r="Q2708" s="55" t="s">
        <v>330</v>
      </c>
      <c r="R2708" s="55" t="s">
        <v>1644</v>
      </c>
      <c r="S2708" s="55" t="s">
        <v>1644</v>
      </c>
      <c r="T2708" s="55" t="s">
        <v>1644</v>
      </c>
      <c r="U2708" s="55" t="s">
        <v>1644</v>
      </c>
      <c r="V2708" s="55" t="s">
        <v>1644</v>
      </c>
      <c r="W2708" s="55" t="s">
        <v>1644</v>
      </c>
      <c r="X2708" s="56"/>
      <c r="Y2708" s="55" t="s">
        <v>1644</v>
      </c>
      <c r="Z2708" s="56"/>
      <c r="AA2708" s="55" t="s">
        <v>1644</v>
      </c>
      <c r="AB2708" s="59">
        <v>-1765008728</v>
      </c>
      <c r="AC2708" s="55" t="s">
        <v>1554</v>
      </c>
      <c r="AD2708" s="55" t="s">
        <v>1644</v>
      </c>
      <c r="AE2708" s="58">
        <v>0</v>
      </c>
      <c r="AF2708" s="55" t="s">
        <v>1644</v>
      </c>
      <c r="AG2708" s="55" t="s">
        <v>1644</v>
      </c>
      <c r="AH2708" s="55" t="s">
        <v>1644</v>
      </c>
      <c r="AI2708" s="55" t="s">
        <v>1644</v>
      </c>
      <c r="AJ2708" s="55" t="s">
        <v>1644</v>
      </c>
      <c r="AK2708" s="55" t="s">
        <v>1644</v>
      </c>
      <c r="AL2708" s="55" t="s">
        <v>1644</v>
      </c>
      <c r="AM2708" s="55" t="s">
        <v>4299</v>
      </c>
      <c r="AN2708" s="55" t="s">
        <v>1644</v>
      </c>
      <c r="AO2708" t="s">
        <v>3842</v>
      </c>
    </row>
    <row r="2709" spans="1:41" x14ac:dyDescent="0.25">
      <c r="A2709" s="56">
        <v>45838</v>
      </c>
      <c r="B2709" s="92" t="s">
        <v>3472</v>
      </c>
      <c r="C2709" s="55" t="s">
        <v>4366</v>
      </c>
      <c r="D2709" s="55" t="s">
        <v>1742</v>
      </c>
      <c r="E2709" s="55" t="s">
        <v>89</v>
      </c>
      <c r="F2709" s="55">
        <v>50900060</v>
      </c>
      <c r="G2709" s="55" t="s">
        <v>500</v>
      </c>
      <c r="H2709" s="55" t="s">
        <v>89</v>
      </c>
      <c r="I2709" s="57">
        <v>227.33</v>
      </c>
      <c r="J2709" s="57">
        <v>227.33</v>
      </c>
      <c r="K2709" s="55" t="s">
        <v>4284</v>
      </c>
      <c r="L2709" s="55" t="s">
        <v>1644</v>
      </c>
      <c r="M2709" s="55" t="s">
        <v>4366</v>
      </c>
      <c r="N2709" s="56">
        <v>45846</v>
      </c>
      <c r="O2709" s="55" t="s">
        <v>1644</v>
      </c>
      <c r="P2709" s="55" t="s">
        <v>343</v>
      </c>
      <c r="Q2709" s="55" t="s">
        <v>344</v>
      </c>
      <c r="R2709" s="55" t="s">
        <v>1644</v>
      </c>
      <c r="S2709" s="55" t="s">
        <v>1644</v>
      </c>
      <c r="T2709" s="55" t="s">
        <v>1644</v>
      </c>
      <c r="U2709" s="55" t="s">
        <v>1644</v>
      </c>
      <c r="V2709" s="55" t="s">
        <v>1644</v>
      </c>
      <c r="W2709" s="55" t="s">
        <v>1644</v>
      </c>
      <c r="X2709" s="56"/>
      <c r="Y2709" s="55" t="s">
        <v>1644</v>
      </c>
      <c r="Z2709" s="56"/>
      <c r="AA2709" s="55" t="s">
        <v>1644</v>
      </c>
      <c r="AB2709" s="59">
        <v>3714572</v>
      </c>
      <c r="AC2709" s="55" t="s">
        <v>1554</v>
      </c>
      <c r="AD2709" s="55" t="s">
        <v>1644</v>
      </c>
      <c r="AE2709" s="58">
        <v>0</v>
      </c>
      <c r="AF2709" s="55" t="s">
        <v>1644</v>
      </c>
      <c r="AG2709" s="55" t="s">
        <v>1644</v>
      </c>
      <c r="AH2709" s="55" t="s">
        <v>1644</v>
      </c>
      <c r="AI2709" s="55" t="s">
        <v>1644</v>
      </c>
      <c r="AJ2709" s="55" t="s">
        <v>1644</v>
      </c>
      <c r="AK2709" s="55" t="s">
        <v>1644</v>
      </c>
      <c r="AL2709" s="55" t="s">
        <v>1644</v>
      </c>
      <c r="AM2709" s="55" t="s">
        <v>4299</v>
      </c>
      <c r="AN2709" s="55" t="s">
        <v>1644</v>
      </c>
      <c r="AO2709" t="s">
        <v>4386</v>
      </c>
    </row>
    <row r="2710" spans="1:41" x14ac:dyDescent="0.25">
      <c r="A2710" s="56">
        <v>45838</v>
      </c>
      <c r="B2710" s="92" t="s">
        <v>3472</v>
      </c>
      <c r="C2710" s="55" t="s">
        <v>4366</v>
      </c>
      <c r="D2710" s="55" t="s">
        <v>1742</v>
      </c>
      <c r="E2710" s="55" t="s">
        <v>89</v>
      </c>
      <c r="F2710" s="55">
        <v>50900060</v>
      </c>
      <c r="G2710" s="55" t="s">
        <v>500</v>
      </c>
      <c r="H2710" s="55" t="s">
        <v>89</v>
      </c>
      <c r="I2710" s="57">
        <v>-544.16</v>
      </c>
      <c r="J2710" s="57">
        <v>-544.16</v>
      </c>
      <c r="K2710" s="55" t="s">
        <v>4284</v>
      </c>
      <c r="L2710" s="55" t="s">
        <v>1644</v>
      </c>
      <c r="M2710" s="55" t="s">
        <v>4366</v>
      </c>
      <c r="N2710" s="56">
        <v>45846</v>
      </c>
      <c r="O2710" s="55" t="s">
        <v>1644</v>
      </c>
      <c r="P2710" s="55" t="s">
        <v>329</v>
      </c>
      <c r="Q2710" s="55" t="s">
        <v>330</v>
      </c>
      <c r="R2710" s="55" t="s">
        <v>1644</v>
      </c>
      <c r="S2710" s="55" t="s">
        <v>1644</v>
      </c>
      <c r="T2710" s="55" t="s">
        <v>1644</v>
      </c>
      <c r="U2710" s="55" t="s">
        <v>1644</v>
      </c>
      <c r="V2710" s="55" t="s">
        <v>1644</v>
      </c>
      <c r="W2710" s="55" t="s">
        <v>1644</v>
      </c>
      <c r="X2710" s="56"/>
      <c r="Y2710" s="55" t="s">
        <v>1644</v>
      </c>
      <c r="Z2710" s="56"/>
      <c r="AA2710" s="55" t="s">
        <v>1644</v>
      </c>
      <c r="AB2710" s="59">
        <v>-8891576</v>
      </c>
      <c r="AC2710" s="55" t="s">
        <v>1554</v>
      </c>
      <c r="AD2710" s="55" t="s">
        <v>1644</v>
      </c>
      <c r="AE2710" s="58">
        <v>0</v>
      </c>
      <c r="AF2710" s="55" t="s">
        <v>1644</v>
      </c>
      <c r="AG2710" s="55" t="s">
        <v>1644</v>
      </c>
      <c r="AH2710" s="55" t="s">
        <v>1644</v>
      </c>
      <c r="AI2710" s="55" t="s">
        <v>1644</v>
      </c>
      <c r="AJ2710" s="55" t="s">
        <v>1644</v>
      </c>
      <c r="AK2710" s="55" t="s">
        <v>1644</v>
      </c>
      <c r="AL2710" s="55" t="s">
        <v>1644</v>
      </c>
      <c r="AM2710" s="55" t="s">
        <v>4299</v>
      </c>
      <c r="AN2710" s="55" t="s">
        <v>1644</v>
      </c>
      <c r="AO2710" t="s">
        <v>3842</v>
      </c>
    </row>
    <row r="2711" spans="1:41" x14ac:dyDescent="0.25">
      <c r="A2711" s="56">
        <v>45838</v>
      </c>
      <c r="B2711" s="92" t="s">
        <v>3472</v>
      </c>
      <c r="C2711" s="55" t="s">
        <v>4366</v>
      </c>
      <c r="D2711" s="55" t="s">
        <v>1742</v>
      </c>
      <c r="E2711" s="55" t="s">
        <v>89</v>
      </c>
      <c r="F2711" s="55">
        <v>50900010</v>
      </c>
      <c r="G2711" s="55" t="s">
        <v>490</v>
      </c>
      <c r="H2711" s="55" t="s">
        <v>89</v>
      </c>
      <c r="I2711" s="57">
        <v>-46683.6</v>
      </c>
      <c r="J2711" s="57">
        <v>-46683.6</v>
      </c>
      <c r="K2711" s="55" t="s">
        <v>4286</v>
      </c>
      <c r="L2711" s="55" t="s">
        <v>1644</v>
      </c>
      <c r="M2711" s="55" t="s">
        <v>4366</v>
      </c>
      <c r="N2711" s="56">
        <v>45846</v>
      </c>
      <c r="O2711" s="55" t="s">
        <v>1644</v>
      </c>
      <c r="P2711" s="55" t="s">
        <v>329</v>
      </c>
      <c r="Q2711" s="55" t="s">
        <v>330</v>
      </c>
      <c r="R2711" s="55" t="s">
        <v>1644</v>
      </c>
      <c r="S2711" s="55" t="s">
        <v>1644</v>
      </c>
      <c r="T2711" s="55" t="s">
        <v>1644</v>
      </c>
      <c r="U2711" s="55" t="s">
        <v>1644</v>
      </c>
      <c r="V2711" s="55" t="s">
        <v>1644</v>
      </c>
      <c r="W2711" s="55" t="s">
        <v>1644</v>
      </c>
      <c r="X2711" s="56"/>
      <c r="Y2711" s="55" t="s">
        <v>1644</v>
      </c>
      <c r="Z2711" s="56"/>
      <c r="AA2711" s="55" t="s">
        <v>1644</v>
      </c>
      <c r="AB2711" s="59">
        <v>-762810025</v>
      </c>
      <c r="AC2711" s="55" t="s">
        <v>1554</v>
      </c>
      <c r="AD2711" s="55" t="s">
        <v>1644</v>
      </c>
      <c r="AE2711" s="58">
        <v>0</v>
      </c>
      <c r="AF2711" s="55" t="s">
        <v>1644</v>
      </c>
      <c r="AG2711" s="55" t="s">
        <v>1644</v>
      </c>
      <c r="AH2711" s="55" t="s">
        <v>1644</v>
      </c>
      <c r="AI2711" s="55" t="s">
        <v>1644</v>
      </c>
      <c r="AJ2711" s="55" t="s">
        <v>1644</v>
      </c>
      <c r="AK2711" s="55" t="s">
        <v>1644</v>
      </c>
      <c r="AL2711" s="55" t="s">
        <v>1644</v>
      </c>
      <c r="AM2711" s="55" t="s">
        <v>4299</v>
      </c>
      <c r="AN2711" s="55" t="s">
        <v>1644</v>
      </c>
      <c r="AO2711" t="s">
        <v>3842</v>
      </c>
    </row>
    <row r="2712" spans="1:41" x14ac:dyDescent="0.25">
      <c r="A2712" s="56">
        <v>45838</v>
      </c>
      <c r="B2712" s="92" t="s">
        <v>3472</v>
      </c>
      <c r="C2712" s="55" t="s">
        <v>4366</v>
      </c>
      <c r="D2712" s="55" t="s">
        <v>1742</v>
      </c>
      <c r="E2712" s="55" t="s">
        <v>89</v>
      </c>
      <c r="F2712" s="55">
        <v>50900020</v>
      </c>
      <c r="G2712" s="55" t="s">
        <v>492</v>
      </c>
      <c r="H2712" s="55" t="s">
        <v>89</v>
      </c>
      <c r="I2712" s="57">
        <v>999.01</v>
      </c>
      <c r="J2712" s="57">
        <v>999.01</v>
      </c>
      <c r="K2712" s="55" t="s">
        <v>4286</v>
      </c>
      <c r="L2712" s="55" t="s">
        <v>1644</v>
      </c>
      <c r="M2712" s="55" t="s">
        <v>4366</v>
      </c>
      <c r="N2712" s="56">
        <v>45846</v>
      </c>
      <c r="O2712" s="55" t="s">
        <v>1644</v>
      </c>
      <c r="P2712" s="55" t="s">
        <v>336</v>
      </c>
      <c r="Q2712" s="55" t="s">
        <v>3820</v>
      </c>
      <c r="R2712" s="55" t="s">
        <v>1644</v>
      </c>
      <c r="S2712" s="55" t="s">
        <v>1644</v>
      </c>
      <c r="T2712" s="55" t="s">
        <v>1644</v>
      </c>
      <c r="U2712" s="55" t="s">
        <v>1644</v>
      </c>
      <c r="V2712" s="55" t="s">
        <v>1644</v>
      </c>
      <c r="W2712" s="55" t="s">
        <v>1644</v>
      </c>
      <c r="X2712" s="56"/>
      <c r="Y2712" s="55" t="s">
        <v>1644</v>
      </c>
      <c r="Z2712" s="56"/>
      <c r="AA2712" s="55" t="s">
        <v>1644</v>
      </c>
      <c r="AB2712" s="59">
        <v>16323823</v>
      </c>
      <c r="AC2712" s="55" t="s">
        <v>1554</v>
      </c>
      <c r="AD2712" s="55" t="s">
        <v>1644</v>
      </c>
      <c r="AE2712" s="58">
        <v>0</v>
      </c>
      <c r="AF2712" s="55" t="s">
        <v>1644</v>
      </c>
      <c r="AG2712" s="55" t="s">
        <v>1644</v>
      </c>
      <c r="AH2712" s="55" t="s">
        <v>1644</v>
      </c>
      <c r="AI2712" s="55" t="s">
        <v>1644</v>
      </c>
      <c r="AJ2712" s="55" t="s">
        <v>1644</v>
      </c>
      <c r="AK2712" s="55" t="s">
        <v>1644</v>
      </c>
      <c r="AL2712" s="55" t="s">
        <v>1644</v>
      </c>
      <c r="AM2712" s="55" t="s">
        <v>4299</v>
      </c>
      <c r="AN2712" s="55" t="s">
        <v>1644</v>
      </c>
      <c r="AO2712" t="s">
        <v>3842</v>
      </c>
    </row>
    <row r="2713" spans="1:41" x14ac:dyDescent="0.25">
      <c r="A2713" s="56">
        <v>45838</v>
      </c>
      <c r="B2713" s="92" t="s">
        <v>3472</v>
      </c>
      <c r="C2713" s="55" t="s">
        <v>4366</v>
      </c>
      <c r="D2713" s="55" t="s">
        <v>1742</v>
      </c>
      <c r="E2713" s="55" t="s">
        <v>89</v>
      </c>
      <c r="F2713" s="55">
        <v>50900060</v>
      </c>
      <c r="G2713" s="55" t="s">
        <v>500</v>
      </c>
      <c r="H2713" s="55" t="s">
        <v>89</v>
      </c>
      <c r="I2713" s="57">
        <v>69.62</v>
      </c>
      <c r="J2713" s="57">
        <v>69.62</v>
      </c>
      <c r="K2713" s="55" t="s">
        <v>4284</v>
      </c>
      <c r="L2713" s="55" t="s">
        <v>1644</v>
      </c>
      <c r="M2713" s="55" t="s">
        <v>4366</v>
      </c>
      <c r="N2713" s="56">
        <v>45846</v>
      </c>
      <c r="O2713" s="55" t="s">
        <v>1644</v>
      </c>
      <c r="P2713" s="55" t="s">
        <v>333</v>
      </c>
      <c r="Q2713" s="55" t="s">
        <v>334</v>
      </c>
      <c r="R2713" s="55" t="s">
        <v>1644</v>
      </c>
      <c r="S2713" s="55" t="s">
        <v>1644</v>
      </c>
      <c r="T2713" s="55" t="s">
        <v>1644</v>
      </c>
      <c r="U2713" s="55" t="s">
        <v>1644</v>
      </c>
      <c r="V2713" s="55" t="s">
        <v>1644</v>
      </c>
      <c r="W2713" s="55" t="s">
        <v>1644</v>
      </c>
      <c r="X2713" s="56"/>
      <c r="Y2713" s="55" t="s">
        <v>1644</v>
      </c>
      <c r="Z2713" s="56"/>
      <c r="AA2713" s="55" t="s">
        <v>1644</v>
      </c>
      <c r="AB2713" s="59">
        <v>1137591</v>
      </c>
      <c r="AC2713" s="55" t="s">
        <v>1554</v>
      </c>
      <c r="AD2713" s="55" t="s">
        <v>1644</v>
      </c>
      <c r="AE2713" s="58">
        <v>0</v>
      </c>
      <c r="AF2713" s="55" t="s">
        <v>1644</v>
      </c>
      <c r="AG2713" s="55" t="s">
        <v>1644</v>
      </c>
      <c r="AH2713" s="55" t="s">
        <v>1644</v>
      </c>
      <c r="AI2713" s="55" t="s">
        <v>1644</v>
      </c>
      <c r="AJ2713" s="55" t="s">
        <v>1644</v>
      </c>
      <c r="AK2713" s="55" t="s">
        <v>1644</v>
      </c>
      <c r="AL2713" s="55" t="s">
        <v>1644</v>
      </c>
      <c r="AM2713" s="55" t="s">
        <v>4299</v>
      </c>
      <c r="AN2713" s="55" t="s">
        <v>1644</v>
      </c>
      <c r="AO2713" t="s">
        <v>3842</v>
      </c>
    </row>
  </sheetData>
  <autoFilter ref="A1:AO2713" xr:uid="{85FAB978-F4F7-4F8F-9C79-30D4773028BE}"/>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45D8E-0644-4170-B564-672F2FE181C9}">
  <sheetPr codeName="Sheet3">
    <tabColor theme="5" tint="0.39997558519241921"/>
  </sheetPr>
  <dimension ref="A1:AW38"/>
  <sheetViews>
    <sheetView showGridLines="0" tabSelected="1" zoomScale="80" zoomScaleNormal="80" workbookViewId="0">
      <pane xSplit="5" ySplit="2" topLeftCell="AL19" activePane="bottomRight" state="frozen"/>
      <selection activeCell="B478" sqref="B478"/>
      <selection pane="topRight" activeCell="B478" sqref="B478"/>
      <selection pane="bottomLeft" activeCell="B478" sqref="B478"/>
      <selection pane="bottomRight" activeCell="AL34" sqref="AL34"/>
    </sheetView>
  </sheetViews>
  <sheetFormatPr defaultColWidth="9.140625" defaultRowHeight="15" outlineLevelCol="1" x14ac:dyDescent="0.25"/>
  <cols>
    <col min="1" max="1" width="14.140625" style="294" customWidth="1"/>
    <col min="2" max="2" width="17.28515625" style="197" customWidth="1"/>
    <col min="3" max="3" width="22.28515625" style="197" bestFit="1" customWidth="1"/>
    <col min="4" max="4" width="16.85546875" style="295" bestFit="1" customWidth="1"/>
    <col min="5" max="5" width="37.28515625" style="197" customWidth="1"/>
    <col min="6" max="6" width="29.5703125" style="197" bestFit="1" customWidth="1"/>
    <col min="7" max="7" width="29.5703125" style="197" customWidth="1"/>
    <col min="8" max="8" width="15.42578125" style="197" customWidth="1" outlineLevel="1"/>
    <col min="9" max="9" width="15.5703125" style="197" customWidth="1" outlineLevel="1"/>
    <col min="10" max="10" width="15.85546875" style="197" customWidth="1" outlineLevel="1"/>
    <col min="11" max="11" width="15.5703125" style="197" customWidth="1" outlineLevel="1"/>
    <col min="12" max="12" width="14.42578125" style="197" customWidth="1" outlineLevel="1"/>
    <col min="13" max="13" width="15.42578125" style="197" customWidth="1" outlineLevel="1"/>
    <col min="14" max="19" width="14.85546875" style="197" customWidth="1" outlineLevel="1"/>
    <col min="20" max="20" width="14.42578125" style="197" bestFit="1" customWidth="1"/>
    <col min="21" max="21" width="24.28515625" style="197" bestFit="1" customWidth="1"/>
    <col min="22" max="23" width="9.5703125" style="197" customWidth="1" outlineLevel="1"/>
    <col min="24" max="24" width="11.140625" style="197" customWidth="1" outlineLevel="1"/>
    <col min="25" max="25" width="9.5703125" style="197" customWidth="1" outlineLevel="1"/>
    <col min="26" max="26" width="11.5703125" style="197" customWidth="1" outlineLevel="1"/>
    <col min="27" max="27" width="15.85546875" style="197" customWidth="1" outlineLevel="1"/>
    <col min="28" max="31" width="9.5703125" style="197" customWidth="1" outlineLevel="1"/>
    <col min="32" max="32" width="11.42578125" style="197" customWidth="1" outlineLevel="1"/>
    <col min="33" max="33" width="9.5703125" style="197" customWidth="1" outlineLevel="1"/>
    <col min="34" max="34" width="14.42578125" style="197" customWidth="1"/>
    <col min="35" max="36" width="13.85546875" style="197" customWidth="1"/>
    <col min="37" max="37" width="20.85546875" style="197" customWidth="1"/>
    <col min="38" max="38" width="33.85546875" style="250" customWidth="1"/>
    <col min="39" max="39" width="17.7109375" style="282" customWidth="1"/>
    <col min="40" max="40" width="14.140625" style="197" customWidth="1" outlineLevel="1"/>
    <col min="41" max="41" width="21.5703125" style="197" customWidth="1"/>
    <col min="42" max="42" width="15.7109375" style="197" customWidth="1"/>
    <col min="43" max="44" width="17.7109375" style="282" customWidth="1"/>
    <col min="45" max="45" width="95.140625" style="197" customWidth="1"/>
    <col min="46" max="46" width="12.28515625" style="294" hidden="1" customWidth="1"/>
    <col min="47" max="47" width="29.28515625" style="294" hidden="1" customWidth="1"/>
    <col min="48" max="48" width="35.28515625" style="294" hidden="1" customWidth="1"/>
    <col min="49" max="49" width="30.42578125" style="294" hidden="1" customWidth="1"/>
    <col min="50" max="16384" width="9.140625" style="294"/>
  </cols>
  <sheetData>
    <row r="1" spans="1:49" x14ac:dyDescent="0.25">
      <c r="H1" s="296"/>
      <c r="T1" s="297" t="s">
        <v>4888</v>
      </c>
      <c r="U1" s="297">
        <v>16500</v>
      </c>
      <c r="AH1" s="279"/>
      <c r="AP1" s="298"/>
      <c r="AQ1" s="299">
        <v>16500</v>
      </c>
    </row>
    <row r="2" spans="1:49" s="304" customFormat="1" ht="54.75" customHeight="1" x14ac:dyDescent="0.25">
      <c r="A2" s="324" t="s">
        <v>4427</v>
      </c>
      <c r="B2" s="324" t="s">
        <v>76</v>
      </c>
      <c r="C2" s="324" t="s">
        <v>77</v>
      </c>
      <c r="D2" s="325" t="s">
        <v>1528</v>
      </c>
      <c r="E2" s="325" t="s">
        <v>1643</v>
      </c>
      <c r="F2" s="324" t="s">
        <v>5378</v>
      </c>
      <c r="G2" s="326" t="s">
        <v>5360</v>
      </c>
      <c r="H2" s="300" t="s">
        <v>1668</v>
      </c>
      <c r="I2" s="300" t="s">
        <v>1669</v>
      </c>
      <c r="J2" s="300" t="s">
        <v>1670</v>
      </c>
      <c r="K2" s="300" t="s">
        <v>1671</v>
      </c>
      <c r="L2" s="300" t="s">
        <v>1672</v>
      </c>
      <c r="M2" s="300" t="s">
        <v>1673</v>
      </c>
      <c r="N2" s="300" t="s">
        <v>1674</v>
      </c>
      <c r="O2" s="300" t="s">
        <v>4889</v>
      </c>
      <c r="P2" s="300" t="s">
        <v>4890</v>
      </c>
      <c r="Q2" s="300" t="s">
        <v>4891</v>
      </c>
      <c r="R2" s="300" t="s">
        <v>4892</v>
      </c>
      <c r="S2" s="300" t="s">
        <v>4893</v>
      </c>
      <c r="T2" s="300" t="s">
        <v>4886</v>
      </c>
      <c r="U2" s="300" t="s">
        <v>4887</v>
      </c>
      <c r="V2" s="324" t="s">
        <v>1622</v>
      </c>
      <c r="W2" s="324" t="s">
        <v>1623</v>
      </c>
      <c r="X2" s="324" t="s">
        <v>1624</v>
      </c>
      <c r="Y2" s="324" t="s">
        <v>1625</v>
      </c>
      <c r="Z2" s="324" t="s">
        <v>1626</v>
      </c>
      <c r="AA2" s="324" t="s">
        <v>1627</v>
      </c>
      <c r="AB2" s="324" t="s">
        <v>1628</v>
      </c>
      <c r="AC2" s="324" t="s">
        <v>1629</v>
      </c>
      <c r="AD2" s="324" t="s">
        <v>1630</v>
      </c>
      <c r="AE2" s="324" t="s">
        <v>1631</v>
      </c>
      <c r="AF2" s="324" t="s">
        <v>1632</v>
      </c>
      <c r="AG2" s="324" t="s">
        <v>1633</v>
      </c>
      <c r="AH2" s="324" t="s">
        <v>1634</v>
      </c>
      <c r="AI2" s="301" t="s">
        <v>1635</v>
      </c>
      <c r="AJ2" s="302" t="s">
        <v>1636</v>
      </c>
      <c r="AK2" s="302" t="s">
        <v>1586</v>
      </c>
      <c r="AL2" s="302" t="s">
        <v>1587</v>
      </c>
      <c r="AM2" s="327" t="s">
        <v>87</v>
      </c>
      <c r="AN2" s="302" t="s">
        <v>1585</v>
      </c>
      <c r="AO2" s="302" t="s">
        <v>84</v>
      </c>
      <c r="AP2" s="302" t="s">
        <v>85</v>
      </c>
      <c r="AQ2" s="302" t="s">
        <v>1637</v>
      </c>
      <c r="AR2" s="302" t="s">
        <v>1638</v>
      </c>
      <c r="AS2" s="303" t="s">
        <v>1675</v>
      </c>
      <c r="AT2" s="324" t="s">
        <v>4372</v>
      </c>
      <c r="AU2" s="324" t="s">
        <v>1639</v>
      </c>
      <c r="AV2" s="324" t="s">
        <v>1640</v>
      </c>
      <c r="AW2" s="324" t="s">
        <v>1357</v>
      </c>
    </row>
    <row r="3" spans="1:49" s="322" customFormat="1" ht="14.1" customHeight="1" x14ac:dyDescent="0.25">
      <c r="A3" s="305" t="s">
        <v>16</v>
      </c>
      <c r="B3" s="305" t="s">
        <v>329</v>
      </c>
      <c r="C3" s="305" t="s">
        <v>330</v>
      </c>
      <c r="D3" s="443">
        <v>50200010</v>
      </c>
      <c r="E3" s="306" t="s">
        <v>1388</v>
      </c>
      <c r="F3" s="307" t="str">
        <f>VLOOKUP(D3,'Master Data'!H:I,2,FALSE)</f>
        <v>Consumables</v>
      </c>
      <c r="G3" s="307" t="str">
        <f>_xlfn.CONCAT(VLOOKUP(D3,'Master Data'!B:F,5,0)," ","Cost")</f>
        <v>Variable Cost</v>
      </c>
      <c r="H3" s="308">
        <f>SUMIFS(RD!$T:$T,RD!$B:$B,"1",RD!$H:$H,'Budget COGM Detail'!$D3,RD!$U:$U,$B3)</f>
        <v>12035.690000000004</v>
      </c>
      <c r="I3" s="308">
        <f>SUMIFS(RD!$T:$T,RD!$B:$B,"2",RD!$H:$H,'Budget COGM Detail'!$D3,RD!$U:$U,$B3)</f>
        <v>3651.1799999999894</v>
      </c>
      <c r="J3" s="308">
        <f>SUMIFS(RD!$T:$T,RD!$B:$B,"3",RD!$H:$H,'Budget COGM Detail'!$D3,RD!$U:$U,$B3)</f>
        <v>3108.1000000000004</v>
      </c>
      <c r="K3" s="308">
        <f>SUMIFS(RD!$T:$T,RD!$B:$B,"4",RD!$H:$H,'Budget COGM Detail'!$D3,RD!$U:$U,$B3)</f>
        <v>6219.7599999999993</v>
      </c>
      <c r="L3" s="308">
        <f>SUMIFS(RD!$T:$T,RD!$B:$B,"5",RD!$H:$H,'Budget COGM Detail'!$D3,RD!$U:$U,$B3)</f>
        <v>10400.969999999998</v>
      </c>
      <c r="M3" s="308">
        <f>SUMIFS(RD!$T:$T,RD!$B:$B,"6",RD!$H:$H,'Budget COGM Detail'!$D3,RD!$U:$U,$B3)</f>
        <v>7757.6900000000023</v>
      </c>
      <c r="N3" s="308"/>
      <c r="O3" s="308"/>
      <c r="P3" s="308"/>
      <c r="Q3" s="308"/>
      <c r="R3" s="308"/>
      <c r="S3" s="308"/>
      <c r="T3" s="309">
        <f t="shared" ref="T3" si="0">SUM(H3:N3)</f>
        <v>43173.389999999992</v>
      </c>
      <c r="U3" s="309">
        <f>SUMIFS(RD!AU:AU,RD!U:U,'Budget COGM Detail'!B3,RD!H:H,'Budget COGM Detail'!D3)</f>
        <v>738072862</v>
      </c>
      <c r="V3" s="310">
        <f>'Production Target'!D463</f>
        <v>0</v>
      </c>
      <c r="W3" s="310">
        <f>'Production Target'!E463</f>
        <v>0</v>
      </c>
      <c r="X3" s="310">
        <f>'Production Target'!F463</f>
        <v>0</v>
      </c>
      <c r="Y3" s="310">
        <f>'Production Target'!G463</f>
        <v>0</v>
      </c>
      <c r="Z3" s="310">
        <f>'Production Target'!H463</f>
        <v>0</v>
      </c>
      <c r="AA3" s="310">
        <f>'Production Target'!I463</f>
        <v>0</v>
      </c>
      <c r="AB3" s="310">
        <f>'Production Target'!J463</f>
        <v>0</v>
      </c>
      <c r="AC3" s="310">
        <f>'Production Target'!K463</f>
        <v>0</v>
      </c>
      <c r="AD3" s="310">
        <f>'Production Target'!L463</f>
        <v>0</v>
      </c>
      <c r="AE3" s="310">
        <f>'Production Target'!M463</f>
        <v>0</v>
      </c>
      <c r="AF3" s="310">
        <f>'Production Target'!N463</f>
        <v>0</v>
      </c>
      <c r="AG3" s="310">
        <f>'Production Target'!O463</f>
        <v>0</v>
      </c>
      <c r="AH3" s="311">
        <f>SUM(V3:AG3)</f>
        <v>0</v>
      </c>
      <c r="AI3" s="312">
        <f>AR3-AH3</f>
        <v>0</v>
      </c>
      <c r="AJ3" s="311"/>
      <c r="AK3" s="313"/>
      <c r="AL3" s="314"/>
      <c r="AM3" s="315"/>
      <c r="AN3" s="316"/>
      <c r="AO3" s="317"/>
      <c r="AP3" s="317"/>
      <c r="AQ3" s="318"/>
      <c r="AR3" s="319">
        <f>IF(AP3="USD",AQ3*$AQ$1,IF(AP3="IDR",AQ3,0))</f>
        <v>0</v>
      </c>
      <c r="AS3" s="320"/>
      <c r="AT3" s="305" t="s">
        <v>3842</v>
      </c>
      <c r="AU3" s="321" t="s">
        <v>1644</v>
      </c>
      <c r="AV3" s="321" t="e">
        <f>IF(#REF!="","",IF($B3&lt;&gt;"human resources",IF(LEFT(#REF!,6)="10301S","Selling","General Administrative"),IFERROR(IF(FIND("Selling",D3)&gt;0,"Selling","General Administrative"),"General Administrative")))</f>
        <v>#REF!</v>
      </c>
      <c r="AW3" s="321" t="s">
        <v>1644</v>
      </c>
    </row>
    <row r="4" spans="1:49" s="322" customFormat="1" x14ac:dyDescent="0.25">
      <c r="A4" s="305" t="s">
        <v>16</v>
      </c>
      <c r="B4" s="305" t="s">
        <v>329</v>
      </c>
      <c r="C4" s="305" t="s">
        <v>330</v>
      </c>
      <c r="D4" s="443">
        <v>50500010</v>
      </c>
      <c r="E4" s="306" t="s">
        <v>1400</v>
      </c>
      <c r="F4" s="307" t="str">
        <f>VLOOKUP(D4,'Master Data'!H:I,2,FALSE)</f>
        <v>Third party services</v>
      </c>
      <c r="G4" s="307" t="str">
        <f>_xlfn.CONCAT(VLOOKUP(D4,'Master Data'!B:F,5,0)," ","Cost")</f>
        <v>Variable Cost</v>
      </c>
      <c r="H4" s="308">
        <f>SUMIFS(RD!$T:$T,RD!$B:$B,"1",RD!$H:$H,'Budget COGM Detail'!$D4,RD!$U:$U,$B4)</f>
        <v>0</v>
      </c>
      <c r="I4" s="308">
        <f>SUMIFS(RD!$T:$T,RD!$B:$B,"2",RD!$H:$H,'Budget COGM Detail'!$D4,RD!$U:$U,$B4)</f>
        <v>16392.45</v>
      </c>
      <c r="J4" s="308">
        <f>SUMIFS(RD!$T:$T,RD!$B:$B,"3",RD!$H:$H,'Budget COGM Detail'!$D4,RD!$U:$U,$B4)</f>
        <v>9028.09</v>
      </c>
      <c r="K4" s="308">
        <f>SUMIFS(RD!$T:$T,RD!$B:$B,"4",RD!$H:$H,'Budget COGM Detail'!$D4,RD!$U:$U,$B4)</f>
        <v>6900.8200000000006</v>
      </c>
      <c r="L4" s="308">
        <f>SUMIFS(RD!$T:$T,RD!$B:$B,"5",RD!$H:$H,'Budget COGM Detail'!$D4,RD!$U:$U,$B4)</f>
        <v>37443.269999999997</v>
      </c>
      <c r="M4" s="308">
        <f>SUMIFS(RD!$T:$T,RD!$B:$B,"6",RD!$H:$H,'Budget COGM Detail'!$D4,RD!$U:$U,$B4)</f>
        <v>15198.93</v>
      </c>
      <c r="N4" s="308"/>
      <c r="O4" s="308"/>
      <c r="P4" s="308"/>
      <c r="Q4" s="308"/>
      <c r="R4" s="308"/>
      <c r="S4" s="308"/>
      <c r="T4" s="309">
        <f t="shared" ref="T4:T29" si="1">SUM(H4:N4)</f>
        <v>84963.56</v>
      </c>
      <c r="U4" s="309">
        <f>SUMIFS(RD!AU:AU,RD!U:U,'Budget COGM Detail'!B4,RD!H:H,'Budget COGM Detail'!D4)</f>
        <v>1393905292</v>
      </c>
      <c r="V4" s="310"/>
      <c r="W4" s="310"/>
      <c r="X4" s="310"/>
      <c r="Y4" s="310"/>
      <c r="Z4" s="310"/>
      <c r="AA4" s="310"/>
      <c r="AB4" s="310"/>
      <c r="AC4" s="310"/>
      <c r="AD4" s="310"/>
      <c r="AE4" s="310"/>
      <c r="AF4" s="310"/>
      <c r="AG4" s="310"/>
      <c r="AH4" s="311">
        <f t="shared" ref="AH4:AH28" si="2">SUM(V4:AG4)</f>
        <v>0</v>
      </c>
      <c r="AI4" s="312">
        <f t="shared" ref="AI4:AI28" si="3">AR4-AH4</f>
        <v>0</v>
      </c>
      <c r="AJ4" s="311"/>
      <c r="AK4" s="316"/>
      <c r="AL4" s="314"/>
      <c r="AM4" s="315"/>
      <c r="AN4" s="316"/>
      <c r="AO4" s="317"/>
      <c r="AP4" s="317"/>
      <c r="AQ4" s="318"/>
      <c r="AR4" s="319">
        <f t="shared" ref="AR4:AR28" si="4">IF(AP4="USD",AQ4*$AQ$1,IF(AP4="IDR",AQ4,0))</f>
        <v>0</v>
      </c>
      <c r="AS4" s="320"/>
      <c r="AT4" s="305" t="s">
        <v>3842</v>
      </c>
      <c r="AU4" s="321" t="s">
        <v>1644</v>
      </c>
      <c r="AV4" s="321" t="e">
        <f>IF(#REF!="","",IF($B4&lt;&gt;"human resources",IF(LEFT(#REF!,6)="10301S","Selling","General Administrative"),IFERROR(IF(FIND("Selling",D4)&gt;0,"Selling","General Administrative"),"General Administrative")))</f>
        <v>#REF!</v>
      </c>
      <c r="AW4" s="321" t="s">
        <v>1644</v>
      </c>
    </row>
    <row r="5" spans="1:49" s="322" customFormat="1" x14ac:dyDescent="0.25">
      <c r="A5" s="305" t="s">
        <v>16</v>
      </c>
      <c r="B5" s="305" t="s">
        <v>329</v>
      </c>
      <c r="C5" s="305" t="s">
        <v>330</v>
      </c>
      <c r="D5" s="443">
        <v>50500030</v>
      </c>
      <c r="E5" s="306" t="s">
        <v>1403</v>
      </c>
      <c r="F5" s="307" t="str">
        <f>VLOOKUP(D5,'Master Data'!H:I,2,FALSE)</f>
        <v>Third party services</v>
      </c>
      <c r="G5" s="307" t="str">
        <f>_xlfn.CONCAT(VLOOKUP(D5,'Master Data'!B:F,5,0)," ","Cost")</f>
        <v>Variable Cost</v>
      </c>
      <c r="H5" s="308">
        <f>SUMIFS(RD!$T:$T,RD!$B:$B,"1",RD!$H:$H,'Budget COGM Detail'!$D5,RD!$U:$U,$B5)</f>
        <v>9348.83</v>
      </c>
      <c r="I5" s="308">
        <f>SUMIFS(RD!$T:$T,RD!$B:$B,"2",RD!$H:$H,'Budget COGM Detail'!$D5,RD!$U:$U,$B5)</f>
        <v>11562.13</v>
      </c>
      <c r="J5" s="308">
        <f>SUMIFS(RD!$T:$T,RD!$B:$B,"3",RD!$H:$H,'Budget COGM Detail'!$D5,RD!$U:$U,$B5)</f>
        <v>19589.550000000003</v>
      </c>
      <c r="K5" s="308">
        <f>SUMIFS(RD!$T:$T,RD!$B:$B,"4",RD!$H:$H,'Budget COGM Detail'!$D5,RD!$U:$U,$B5)</f>
        <v>12142.050000000001</v>
      </c>
      <c r="L5" s="308">
        <f>SUMIFS(RD!$T:$T,RD!$B:$B,"5",RD!$H:$H,'Budget COGM Detail'!$D5,RD!$U:$U,$B5)</f>
        <v>13498.670000000002</v>
      </c>
      <c r="M5" s="308">
        <f>SUMIFS(RD!$T:$T,RD!$B:$B,"6",RD!$H:$H,'Budget COGM Detail'!$D5,RD!$U:$U,$B5)</f>
        <v>10684.43</v>
      </c>
      <c r="N5" s="308"/>
      <c r="O5" s="308"/>
      <c r="P5" s="308"/>
      <c r="Q5" s="308"/>
      <c r="R5" s="308"/>
      <c r="S5" s="308"/>
      <c r="T5" s="309">
        <f t="shared" si="1"/>
        <v>76825.66</v>
      </c>
      <c r="U5" s="309">
        <f>SUMIFS(RD!AU:AU,RD!U:U,'Budget COGM Detail'!B5,RD!H:H,'Budget COGM Detail'!D5)</f>
        <v>1264141700</v>
      </c>
      <c r="V5" s="310"/>
      <c r="W5" s="310"/>
      <c r="X5" s="310"/>
      <c r="Y5" s="310"/>
      <c r="Z5" s="310"/>
      <c r="AA5" s="310"/>
      <c r="AB5" s="310"/>
      <c r="AC5" s="310"/>
      <c r="AD5" s="310"/>
      <c r="AE5" s="310"/>
      <c r="AF5" s="310"/>
      <c r="AG5" s="310"/>
      <c r="AH5" s="311">
        <f t="shared" si="2"/>
        <v>0</v>
      </c>
      <c r="AI5" s="312">
        <f t="shared" si="3"/>
        <v>0</v>
      </c>
      <c r="AJ5" s="311"/>
      <c r="AK5" s="316"/>
      <c r="AL5" s="314"/>
      <c r="AM5" s="315"/>
      <c r="AN5" s="316"/>
      <c r="AO5" s="317"/>
      <c r="AP5" s="317"/>
      <c r="AQ5" s="318"/>
      <c r="AR5" s="319">
        <f t="shared" si="4"/>
        <v>0</v>
      </c>
      <c r="AS5" s="320"/>
      <c r="AT5" s="305" t="s">
        <v>3842</v>
      </c>
      <c r="AU5" s="321" t="s">
        <v>1644</v>
      </c>
      <c r="AV5" s="321" t="e">
        <f>IF(#REF!="","",IF($B5&lt;&gt;"human resources",IF(LEFT(#REF!,6)="10301S","Selling","General Administrative"),IFERROR(IF(FIND("Selling",D5)&gt;0,"Selling","General Administrative"),"General Administrative")))</f>
        <v>#REF!</v>
      </c>
      <c r="AW5" s="321" t="s">
        <v>1644</v>
      </c>
    </row>
    <row r="6" spans="1:49" s="322" customFormat="1" x14ac:dyDescent="0.25">
      <c r="A6" s="305" t="s">
        <v>16</v>
      </c>
      <c r="B6" s="305" t="s">
        <v>329</v>
      </c>
      <c r="C6" s="305" t="s">
        <v>330</v>
      </c>
      <c r="D6" s="443">
        <v>50500040</v>
      </c>
      <c r="E6" s="306" t="s">
        <v>458</v>
      </c>
      <c r="F6" s="307" t="str">
        <f>VLOOKUP(D6,'Master Data'!H:I,2,FALSE)</f>
        <v>Third party services</v>
      </c>
      <c r="G6" s="307" t="str">
        <f>_xlfn.CONCAT(VLOOKUP(D6,'Master Data'!B:F,5,0)," ","Cost")</f>
        <v>Variable Cost</v>
      </c>
      <c r="H6" s="308">
        <f>SUMIFS(RD!$T:$T,RD!$B:$B,"1",RD!$H:$H,'Budget COGM Detail'!$D6,RD!$U:$U,$B6)</f>
        <v>0</v>
      </c>
      <c r="I6" s="308">
        <f>SUMIFS(RD!$T:$T,RD!$B:$B,"2",RD!$H:$H,'Budget COGM Detail'!$D6,RD!$U:$U,$B6)</f>
        <v>0</v>
      </c>
      <c r="J6" s="308">
        <f>SUMIFS(RD!$T:$T,RD!$B:$B,"3",RD!$H:$H,'Budget COGM Detail'!$D6,RD!$U:$U,$B6)</f>
        <v>0</v>
      </c>
      <c r="K6" s="308">
        <f>SUMIFS(RD!$T:$T,RD!$B:$B,"4",RD!$H:$H,'Budget COGM Detail'!$D6,RD!$U:$U,$B6)</f>
        <v>0</v>
      </c>
      <c r="L6" s="308">
        <f>SUMIFS(RD!$T:$T,RD!$B:$B,"5",RD!$H:$H,'Budget COGM Detail'!$D6,RD!$U:$U,$B6)</f>
        <v>0</v>
      </c>
      <c r="M6" s="308">
        <f>SUMIFS(RD!$T:$T,RD!$B:$B,"6",RD!$H:$H,'Budget COGM Detail'!$D6,RD!$U:$U,$B6)</f>
        <v>0</v>
      </c>
      <c r="N6" s="308"/>
      <c r="O6" s="308"/>
      <c r="P6" s="308"/>
      <c r="Q6" s="308"/>
      <c r="R6" s="308"/>
      <c r="S6" s="308"/>
      <c r="T6" s="309">
        <f t="shared" si="1"/>
        <v>0</v>
      </c>
      <c r="U6" s="309">
        <f>SUMIFS(RD!AU:AU,RD!U:U,'Budget COGM Detail'!B6,RD!H:H,'Budget COGM Detail'!D6)</f>
        <v>0</v>
      </c>
      <c r="V6" s="310"/>
      <c r="W6" s="310"/>
      <c r="X6" s="310"/>
      <c r="Y6" s="310"/>
      <c r="Z6" s="310"/>
      <c r="AA6" s="310"/>
      <c r="AB6" s="310"/>
      <c r="AC6" s="310"/>
      <c r="AD6" s="310"/>
      <c r="AE6" s="310"/>
      <c r="AF6" s="310"/>
      <c r="AG6" s="310"/>
      <c r="AH6" s="311">
        <f t="shared" si="2"/>
        <v>0</v>
      </c>
      <c r="AI6" s="312">
        <f t="shared" si="3"/>
        <v>0</v>
      </c>
      <c r="AJ6" s="311"/>
      <c r="AK6" s="316"/>
      <c r="AL6" s="314"/>
      <c r="AM6" s="315"/>
      <c r="AN6" s="316"/>
      <c r="AO6" s="317"/>
      <c r="AP6" s="317"/>
      <c r="AQ6" s="318"/>
      <c r="AR6" s="319">
        <f t="shared" si="4"/>
        <v>0</v>
      </c>
      <c r="AS6" s="320"/>
      <c r="AT6" s="305" t="s">
        <v>3842</v>
      </c>
      <c r="AU6" s="321" t="s">
        <v>1644</v>
      </c>
      <c r="AV6" s="321" t="e">
        <f>IF(#REF!="","",IF($B6&lt;&gt;"human resources",IF(LEFT(#REF!,6)="10301S","Selling","General Administrative"),IFERROR(IF(FIND("Selling",D6)&gt;0,"Selling","General Administrative"),"General Administrative")))</f>
        <v>#REF!</v>
      </c>
      <c r="AW6" s="321" t="s">
        <v>1644</v>
      </c>
    </row>
    <row r="7" spans="1:49" s="322" customFormat="1" x14ac:dyDescent="0.25">
      <c r="A7" s="305" t="s">
        <v>16</v>
      </c>
      <c r="B7" s="305" t="s">
        <v>329</v>
      </c>
      <c r="C7" s="305" t="s">
        <v>330</v>
      </c>
      <c r="D7" s="443">
        <v>50600010</v>
      </c>
      <c r="E7" s="306" t="s">
        <v>1404</v>
      </c>
      <c r="F7" s="307" t="str">
        <f>VLOOKUP(D7,'Master Data'!H:I,2,FALSE)</f>
        <v>Utilities - Electricity Expenses</v>
      </c>
      <c r="G7" s="307" t="str">
        <f>_xlfn.CONCAT(VLOOKUP(D7,'Master Data'!B:F,5,0)," ","Cost")</f>
        <v>Variable Cost</v>
      </c>
      <c r="H7" s="308">
        <f>SUMIFS(RD!$T:$T,RD!$B:$B,"1",RD!$H:$H,'Budget COGM Detail'!$D7,RD!$U:$U,$B7)</f>
        <v>134944.57</v>
      </c>
      <c r="I7" s="308">
        <f>SUMIFS(RD!$T:$T,RD!$B:$B,"2",RD!$H:$H,'Budget COGM Detail'!$D7,RD!$U:$U,$B7)</f>
        <v>105946.88999999998</v>
      </c>
      <c r="J7" s="308">
        <f>SUMIFS(RD!$T:$T,RD!$B:$B,"3",RD!$H:$H,'Budget COGM Detail'!$D7,RD!$U:$U,$B7)</f>
        <v>75093.86</v>
      </c>
      <c r="K7" s="308">
        <f>SUMIFS(RD!$T:$T,RD!$B:$B,"4",RD!$H:$H,'Budget COGM Detail'!$D7,RD!$U:$U,$B7)</f>
        <v>118554.11</v>
      </c>
      <c r="L7" s="308">
        <f>SUMIFS(RD!$T:$T,RD!$B:$B,"5",RD!$H:$H,'Budget COGM Detail'!$D7,RD!$U:$U,$B7)</f>
        <v>123586.98</v>
      </c>
      <c r="M7" s="308">
        <f>SUMIFS(RD!$T:$T,RD!$B:$B,"6",RD!$H:$H,'Budget COGM Detail'!$D7,RD!$U:$U,$B7)</f>
        <v>86232.68</v>
      </c>
      <c r="N7" s="308"/>
      <c r="O7" s="308"/>
      <c r="P7" s="308"/>
      <c r="Q7" s="308"/>
      <c r="R7" s="308"/>
      <c r="S7" s="308"/>
      <c r="T7" s="309">
        <f t="shared" si="1"/>
        <v>644359.09000000008</v>
      </c>
      <c r="U7" s="309">
        <f>SUMIFS(RD!AU:AU,RD!U:U,'Budget COGM Detail'!B7,RD!H:H,'Budget COGM Detail'!D7)</f>
        <v>10579766875</v>
      </c>
      <c r="V7" s="310">
        <f>'Production Target'!D23</f>
        <v>0</v>
      </c>
      <c r="W7" s="310">
        <f>'Production Target'!E23</f>
        <v>0</v>
      </c>
      <c r="X7" s="310">
        <f>'Production Target'!F23</f>
        <v>0</v>
      </c>
      <c r="Y7" s="310">
        <f>'Production Target'!G23</f>
        <v>0</v>
      </c>
      <c r="Z7" s="310">
        <f>'Production Target'!H23</f>
        <v>0</v>
      </c>
      <c r="AA7" s="310">
        <f>'Production Target'!I23</f>
        <v>0</v>
      </c>
      <c r="AB7" s="310">
        <f>'Production Target'!J23</f>
        <v>0</v>
      </c>
      <c r="AC7" s="310">
        <f>'Production Target'!K23</f>
        <v>0</v>
      </c>
      <c r="AD7" s="310">
        <f>'Production Target'!L23</f>
        <v>0</v>
      </c>
      <c r="AE7" s="310">
        <f>'Production Target'!M23</f>
        <v>0</v>
      </c>
      <c r="AF7" s="310">
        <f>'Production Target'!N23</f>
        <v>0</v>
      </c>
      <c r="AG7" s="310">
        <f>'Production Target'!O23</f>
        <v>0</v>
      </c>
      <c r="AH7" s="311">
        <f t="shared" si="2"/>
        <v>0</v>
      </c>
      <c r="AI7" s="312">
        <f t="shared" si="3"/>
        <v>0</v>
      </c>
      <c r="AJ7" s="311"/>
      <c r="AK7" s="316"/>
      <c r="AL7" s="314"/>
      <c r="AM7" s="315"/>
      <c r="AN7" s="316"/>
      <c r="AO7" s="317"/>
      <c r="AP7" s="317"/>
      <c r="AQ7" s="318"/>
      <c r="AR7" s="319">
        <f t="shared" si="4"/>
        <v>0</v>
      </c>
      <c r="AS7" s="320"/>
      <c r="AT7" s="305" t="s">
        <v>3842</v>
      </c>
      <c r="AU7" s="321" t="s">
        <v>1644</v>
      </c>
      <c r="AV7" s="321" t="e">
        <f>IF(#REF!="","",IF($B7&lt;&gt;"human resources",IF(LEFT(#REF!,6)="10301S","Selling","General Administrative"),IFERROR(IF(FIND("Selling",D7)&gt;0,"Selling","General Administrative"),"General Administrative")))</f>
        <v>#REF!</v>
      </c>
      <c r="AW7" s="321" t="s">
        <v>1644</v>
      </c>
    </row>
    <row r="8" spans="1:49" s="322" customFormat="1" x14ac:dyDescent="0.25">
      <c r="A8" s="305" t="s">
        <v>16</v>
      </c>
      <c r="B8" s="305" t="s">
        <v>329</v>
      </c>
      <c r="C8" s="305" t="s">
        <v>330</v>
      </c>
      <c r="D8" s="443">
        <v>50600030</v>
      </c>
      <c r="E8" s="306" t="s">
        <v>1405</v>
      </c>
      <c r="F8" s="307" t="str">
        <f>VLOOKUP(D8,'Master Data'!H:I,2,FALSE)</f>
        <v>Utilities - Oxigent</v>
      </c>
      <c r="G8" s="307" t="str">
        <f>_xlfn.CONCAT(VLOOKUP(D8,'Master Data'!B:F,5,0)," ","Cost")</f>
        <v>Variable Cost</v>
      </c>
      <c r="H8" s="308">
        <f>SUMIFS(RD!$T:$T,RD!$B:$B,"1",RD!$H:$H,'Budget COGM Detail'!$D8,RD!$U:$U,$B8)</f>
        <v>0</v>
      </c>
      <c r="I8" s="308">
        <f>SUMIFS(RD!$T:$T,RD!$B:$B,"2",RD!$H:$H,'Budget COGM Detail'!$D8,RD!$U:$U,$B8)</f>
        <v>0</v>
      </c>
      <c r="J8" s="308">
        <f>SUMIFS(RD!$T:$T,RD!$B:$B,"3",RD!$H:$H,'Budget COGM Detail'!$D8,RD!$U:$U,$B8)</f>
        <v>0</v>
      </c>
      <c r="K8" s="308">
        <f>SUMIFS(RD!$T:$T,RD!$B:$B,"4",RD!$H:$H,'Budget COGM Detail'!$D8,RD!$U:$U,$B8)</f>
        <v>0</v>
      </c>
      <c r="L8" s="308">
        <f>SUMIFS(RD!$T:$T,RD!$B:$B,"5",RD!$H:$H,'Budget COGM Detail'!$D8,RD!$U:$U,$B8)</f>
        <v>0</v>
      </c>
      <c r="M8" s="308">
        <f>SUMIFS(RD!$T:$T,RD!$B:$B,"6",RD!$H:$H,'Budget COGM Detail'!$D8,RD!$U:$U,$B8)</f>
        <v>22206.93</v>
      </c>
      <c r="N8" s="308"/>
      <c r="O8" s="308"/>
      <c r="P8" s="308"/>
      <c r="Q8" s="308"/>
      <c r="R8" s="308"/>
      <c r="S8" s="308"/>
      <c r="T8" s="309">
        <f t="shared" si="1"/>
        <v>22206.93</v>
      </c>
      <c r="U8" s="309">
        <f>SUMIFS(RD!AU:AU,RD!U:U,'Budget COGM Detail'!B8,RD!H:H,'Budget COGM Detail'!D8)</f>
        <v>360485143</v>
      </c>
      <c r="V8" s="310">
        <f>'Production Target'!D43</f>
        <v>0</v>
      </c>
      <c r="W8" s="310">
        <f>'Production Target'!E43</f>
        <v>0</v>
      </c>
      <c r="X8" s="310">
        <f>'Production Target'!F43</f>
        <v>0</v>
      </c>
      <c r="Y8" s="310">
        <f>'Production Target'!G43</f>
        <v>0</v>
      </c>
      <c r="Z8" s="310">
        <f>'Production Target'!H43</f>
        <v>0</v>
      </c>
      <c r="AA8" s="310">
        <f>'Production Target'!I43</f>
        <v>0</v>
      </c>
      <c r="AB8" s="310">
        <f>'Production Target'!J43</f>
        <v>0</v>
      </c>
      <c r="AC8" s="310">
        <f>'Production Target'!K43</f>
        <v>0</v>
      </c>
      <c r="AD8" s="310">
        <f>'Production Target'!L43</f>
        <v>0</v>
      </c>
      <c r="AE8" s="310">
        <f>'Production Target'!M43</f>
        <v>0</v>
      </c>
      <c r="AF8" s="310">
        <f>'Production Target'!N43</f>
        <v>0</v>
      </c>
      <c r="AG8" s="310">
        <f>'Production Target'!O43</f>
        <v>0</v>
      </c>
      <c r="AH8" s="311">
        <f t="shared" si="2"/>
        <v>0</v>
      </c>
      <c r="AI8" s="312">
        <f t="shared" si="3"/>
        <v>0</v>
      </c>
      <c r="AJ8" s="311"/>
      <c r="AK8" s="316"/>
      <c r="AL8" s="314"/>
      <c r="AM8" s="315"/>
      <c r="AN8" s="316"/>
      <c r="AO8" s="317"/>
      <c r="AP8" s="317"/>
      <c r="AQ8" s="318"/>
      <c r="AR8" s="319">
        <f t="shared" si="4"/>
        <v>0</v>
      </c>
      <c r="AS8" s="320"/>
      <c r="AT8" s="305" t="s">
        <v>3842</v>
      </c>
      <c r="AU8" s="321" t="s">
        <v>1644</v>
      </c>
      <c r="AV8" s="321" t="e">
        <f>IF(#REF!="","",IF($B8&lt;&gt;"human resources",IF(LEFT(#REF!,6)="10301S","Selling","General Administrative"),IFERROR(IF(FIND("Selling",D8)&gt;0,"Selling","General Administrative"),"General Administrative")))</f>
        <v>#REF!</v>
      </c>
      <c r="AW8" s="321" t="s">
        <v>1644</v>
      </c>
    </row>
    <row r="9" spans="1:49" s="322" customFormat="1" x14ac:dyDescent="0.25">
      <c r="A9" s="305" t="s">
        <v>16</v>
      </c>
      <c r="B9" s="305" t="s">
        <v>329</v>
      </c>
      <c r="C9" s="305" t="s">
        <v>330</v>
      </c>
      <c r="D9" s="443">
        <v>50600040</v>
      </c>
      <c r="E9" s="306" t="s">
        <v>1406</v>
      </c>
      <c r="F9" s="307" t="str">
        <f>VLOOKUP(D9,'Master Data'!H:I,2,FALSE)</f>
        <v>Utilities - Gas</v>
      </c>
      <c r="G9" s="307" t="str">
        <f>_xlfn.CONCAT(VLOOKUP(D9,'Master Data'!B:F,5,0)," ","Cost")</f>
        <v>Variable Cost</v>
      </c>
      <c r="H9" s="308">
        <f>SUMIFS(RD!$T:$T,RD!$B:$B,"1",RD!$H:$H,'Budget COGM Detail'!$D9,RD!$U:$U,$B9)</f>
        <v>438869.77</v>
      </c>
      <c r="I9" s="308">
        <f>SUMIFS(RD!$T:$T,RD!$B:$B,"2",RD!$H:$H,'Budget COGM Detail'!$D9,RD!$U:$U,$B9)</f>
        <v>393941.56</v>
      </c>
      <c r="J9" s="308">
        <f>SUMIFS(RD!$T:$T,RD!$B:$B,"3",RD!$H:$H,'Budget COGM Detail'!$D9,RD!$U:$U,$B9)</f>
        <v>125292.42</v>
      </c>
      <c r="K9" s="308">
        <f>SUMIFS(RD!$T:$T,RD!$B:$B,"4",RD!$H:$H,'Budget COGM Detail'!$D9,RD!$U:$U,$B9)</f>
        <v>286902.15999999997</v>
      </c>
      <c r="L9" s="308">
        <f>SUMIFS(RD!$T:$T,RD!$B:$B,"5",RD!$H:$H,'Budget COGM Detail'!$D9,RD!$U:$U,$B9)</f>
        <v>425118.88</v>
      </c>
      <c r="M9" s="308">
        <f>SUMIFS(RD!$T:$T,RD!$B:$B,"6",RD!$H:$H,'Budget COGM Detail'!$D9,RD!$U:$U,$B9)</f>
        <v>299827.34000000003</v>
      </c>
      <c r="N9" s="308"/>
      <c r="O9" s="308"/>
      <c r="P9" s="308"/>
      <c r="Q9" s="308"/>
      <c r="R9" s="308"/>
      <c r="S9" s="308"/>
      <c r="T9" s="309">
        <f t="shared" si="1"/>
        <v>1969952.1300000001</v>
      </c>
      <c r="U9" s="309">
        <f>SUMIFS(RD!AU:AU,RD!U:U,'Budget COGM Detail'!B9,RD!H:H,'Budget COGM Detail'!D9)</f>
        <v>32504210145</v>
      </c>
      <c r="V9" s="310">
        <f>'Production Target'!D34</f>
        <v>0</v>
      </c>
      <c r="W9" s="310">
        <f>'Production Target'!E34</f>
        <v>0</v>
      </c>
      <c r="X9" s="310">
        <f>'Production Target'!F34</f>
        <v>0</v>
      </c>
      <c r="Y9" s="310">
        <f>'Production Target'!G34</f>
        <v>0</v>
      </c>
      <c r="Z9" s="310">
        <f>'Production Target'!H34</f>
        <v>0</v>
      </c>
      <c r="AA9" s="310">
        <f>'Production Target'!I34</f>
        <v>0</v>
      </c>
      <c r="AB9" s="310">
        <f>'Production Target'!J34</f>
        <v>0</v>
      </c>
      <c r="AC9" s="310">
        <f>'Production Target'!K34</f>
        <v>0</v>
      </c>
      <c r="AD9" s="310">
        <f>'Production Target'!L34</f>
        <v>0</v>
      </c>
      <c r="AE9" s="310">
        <f>'Production Target'!M34</f>
        <v>0</v>
      </c>
      <c r="AF9" s="310">
        <f>'Production Target'!N34</f>
        <v>0</v>
      </c>
      <c r="AG9" s="310">
        <f>'Production Target'!O34</f>
        <v>0</v>
      </c>
      <c r="AH9" s="311">
        <f t="shared" si="2"/>
        <v>0</v>
      </c>
      <c r="AI9" s="312">
        <f t="shared" si="3"/>
        <v>0</v>
      </c>
      <c r="AJ9" s="311"/>
      <c r="AK9" s="316"/>
      <c r="AL9" s="314"/>
      <c r="AM9" s="315"/>
      <c r="AN9" s="316"/>
      <c r="AO9" s="317"/>
      <c r="AP9" s="317"/>
      <c r="AQ9" s="318"/>
      <c r="AR9" s="319">
        <f t="shared" si="4"/>
        <v>0</v>
      </c>
      <c r="AS9" s="320"/>
      <c r="AT9" s="305" t="s">
        <v>3842</v>
      </c>
      <c r="AU9" s="321" t="s">
        <v>1644</v>
      </c>
      <c r="AV9" s="321" t="e">
        <f>IF(#REF!="","",IF($B9&lt;&gt;"human resources",IF(LEFT(#REF!,6)="10301S","Selling","General Administrative"),IFERROR(IF(FIND("Selling",D9)&gt;0,"Selling","General Administrative"),"General Administrative")))</f>
        <v>#REF!</v>
      </c>
      <c r="AW9" s="321" t="s">
        <v>1644</v>
      </c>
    </row>
    <row r="10" spans="1:49" s="322" customFormat="1" x14ac:dyDescent="0.25">
      <c r="A10" s="305" t="s">
        <v>16</v>
      </c>
      <c r="B10" s="305" t="s">
        <v>329</v>
      </c>
      <c r="C10" s="305" t="s">
        <v>330</v>
      </c>
      <c r="D10" s="443">
        <v>50800010</v>
      </c>
      <c r="E10" s="306" t="s">
        <v>1408</v>
      </c>
      <c r="F10" s="307" t="str">
        <f>VLOOKUP(D10,'Master Data'!H:I,2,FALSE)</f>
        <v>Repair &amp; Maintenance</v>
      </c>
      <c r="G10" s="307" t="str">
        <f>_xlfn.CONCAT(VLOOKUP(D10,'Master Data'!B:F,5,0)," ","Cost")</f>
        <v>Variable Cost</v>
      </c>
      <c r="H10" s="308">
        <f>SUMIFS(RD!$T:$T,RD!$B:$B,"1",RD!$H:$H,'Budget COGM Detail'!$D10,RD!$U:$U,$B10)</f>
        <v>31527.95</v>
      </c>
      <c r="I10" s="308">
        <f>SUMIFS(RD!$T:$T,RD!$B:$B,"2",RD!$H:$H,'Budget COGM Detail'!$D10,RD!$U:$U,$B10)</f>
        <v>65.33</v>
      </c>
      <c r="J10" s="308">
        <f>SUMIFS(RD!$T:$T,RD!$B:$B,"3",RD!$H:$H,'Budget COGM Detail'!$D10,RD!$U:$U,$B10)</f>
        <v>0</v>
      </c>
      <c r="K10" s="308">
        <f>SUMIFS(RD!$T:$T,RD!$B:$B,"4",RD!$H:$H,'Budget COGM Detail'!$D10,RD!$U:$U,$B10)</f>
        <v>0</v>
      </c>
      <c r="L10" s="308">
        <f>SUMIFS(RD!$T:$T,RD!$B:$B,"5",RD!$H:$H,'Budget COGM Detail'!$D10,RD!$U:$U,$B10)</f>
        <v>0</v>
      </c>
      <c r="M10" s="308">
        <f>SUMIFS(RD!$T:$T,RD!$B:$B,"6",RD!$H:$H,'Budget COGM Detail'!$D10,RD!$U:$U,$B10)</f>
        <v>1471.17</v>
      </c>
      <c r="N10" s="308"/>
      <c r="O10" s="308"/>
      <c r="P10" s="308"/>
      <c r="Q10" s="308"/>
      <c r="R10" s="308"/>
      <c r="S10" s="308"/>
      <c r="T10" s="309">
        <f t="shared" si="1"/>
        <v>33064.450000000004</v>
      </c>
      <c r="U10" s="309">
        <f>SUMIFS(RD!AU:AU,RD!U:U,'Budget COGM Detail'!B10,RD!H:H,'Budget COGM Detail'!D10)</f>
        <v>535820696</v>
      </c>
      <c r="V10" s="310">
        <f>SUMIFS('Production Target'!F$476:F$482,'Production Target'!$D$476:$D$482,'Budget COGM Detail'!$E10)</f>
        <v>0</v>
      </c>
      <c r="W10" s="310">
        <f>SUMIFS('Production Target'!G$476:G$482,'Production Target'!$D$476:$D$482,'Budget COGM Detail'!$E10)</f>
        <v>0</v>
      </c>
      <c r="X10" s="310">
        <f>SUMIFS('Production Target'!H$476:H$482,'Production Target'!$D$476:$D$482,'Budget COGM Detail'!$E10)</f>
        <v>0</v>
      </c>
      <c r="Y10" s="310">
        <f>SUMIFS('Production Target'!I$476:I$482,'Production Target'!$D$476:$D$482,'Budget COGM Detail'!$E10)</f>
        <v>0</v>
      </c>
      <c r="Z10" s="310">
        <f>SUMIFS('Production Target'!J$476:J$482,'Production Target'!$D$476:$D$482,'Budget COGM Detail'!$E10)</f>
        <v>0</v>
      </c>
      <c r="AA10" s="310">
        <f>SUMIFS('Production Target'!K$476:K$482,'Production Target'!$D$476:$D$482,'Budget COGM Detail'!$E10)</f>
        <v>0</v>
      </c>
      <c r="AB10" s="310">
        <f>SUMIFS('Production Target'!L$476:L$482,'Production Target'!$D$476:$D$482,'Budget COGM Detail'!$E10)</f>
        <v>0</v>
      </c>
      <c r="AC10" s="310">
        <f>SUMIFS('Production Target'!M$476:M$482,'Production Target'!$D$476:$D$482,'Budget COGM Detail'!$E10)</f>
        <v>0</v>
      </c>
      <c r="AD10" s="310">
        <f>SUMIFS('Production Target'!N$476:N$482,'Production Target'!$D$476:$D$482,'Budget COGM Detail'!$E10)</f>
        <v>0</v>
      </c>
      <c r="AE10" s="310">
        <f>SUMIFS('Production Target'!O$476:O$482,'Production Target'!$D$476:$D$482,'Budget COGM Detail'!$E10)</f>
        <v>0</v>
      </c>
      <c r="AF10" s="310">
        <f>SUMIFS('Production Target'!P$476:P$482,'Production Target'!$D$476:$D$482,'Budget COGM Detail'!$E10)</f>
        <v>0</v>
      </c>
      <c r="AG10" s="310">
        <f>SUMIFS('Production Target'!Q$476:Q$482,'Production Target'!$D$476:$D$482,'Budget COGM Detail'!$E10)</f>
        <v>0</v>
      </c>
      <c r="AH10" s="311">
        <f t="shared" si="2"/>
        <v>0</v>
      </c>
      <c r="AI10" s="312">
        <f t="shared" si="3"/>
        <v>0</v>
      </c>
      <c r="AJ10" s="311"/>
      <c r="AK10" s="316"/>
      <c r="AL10" s="314"/>
      <c r="AM10" s="315"/>
      <c r="AN10" s="316"/>
      <c r="AO10" s="317"/>
      <c r="AP10" s="317"/>
      <c r="AQ10" s="318"/>
      <c r="AR10" s="319">
        <f t="shared" si="4"/>
        <v>0</v>
      </c>
      <c r="AS10" s="320"/>
      <c r="AT10" s="305" t="s">
        <v>3842</v>
      </c>
      <c r="AU10" s="321" t="s">
        <v>1644</v>
      </c>
      <c r="AV10" s="321" t="e">
        <f>IF(#REF!="","",IF($B10&lt;&gt;"human resources",IF(LEFT(#REF!,6)="10301S","Selling","General Administrative"),IFERROR(IF(FIND("Selling",D10)&gt;0,"Selling","General Administrative"),"General Administrative")))</f>
        <v>#REF!</v>
      </c>
      <c r="AW10" s="321" t="s">
        <v>1644</v>
      </c>
    </row>
    <row r="11" spans="1:49" s="322" customFormat="1" x14ac:dyDescent="0.25">
      <c r="A11" s="305" t="s">
        <v>16</v>
      </c>
      <c r="B11" s="305" t="s">
        <v>329</v>
      </c>
      <c r="C11" s="305" t="s">
        <v>330</v>
      </c>
      <c r="D11" s="443">
        <v>50800020</v>
      </c>
      <c r="E11" s="306" t="s">
        <v>1409</v>
      </c>
      <c r="F11" s="307" t="str">
        <f>VLOOKUP(D11,'Master Data'!H:I,2,FALSE)</f>
        <v>Repair &amp; Maintenance</v>
      </c>
      <c r="G11" s="307" t="str">
        <f>_xlfn.CONCAT(VLOOKUP(D11,'Master Data'!B:F,5,0)," ","Cost")</f>
        <v>Variable Cost</v>
      </c>
      <c r="H11" s="308">
        <f>SUMIFS(RD!$T:$T,RD!$B:$B,"1",RD!$H:$H,'Budget COGM Detail'!$D11,RD!$U:$U,$B11)</f>
        <v>23762.129999999997</v>
      </c>
      <c r="I11" s="308">
        <f>SUMIFS(RD!$T:$T,RD!$B:$B,"2",RD!$H:$H,'Budget COGM Detail'!$D11,RD!$U:$U,$B11)</f>
        <v>4149.25</v>
      </c>
      <c r="J11" s="308">
        <f>SUMIFS(RD!$T:$T,RD!$B:$B,"3",RD!$H:$H,'Budget COGM Detail'!$D11,RD!$U:$U,$B11)</f>
        <v>1217.4599999999998</v>
      </c>
      <c r="K11" s="308">
        <f>SUMIFS(RD!$T:$T,RD!$B:$B,"4",RD!$H:$H,'Budget COGM Detail'!$D11,RD!$U:$U,$B11)</f>
        <v>12633.08</v>
      </c>
      <c r="L11" s="308">
        <f>SUMIFS(RD!$T:$T,RD!$B:$B,"5",RD!$H:$H,'Budget COGM Detail'!$D11,RD!$U:$U,$B11)</f>
        <v>4258.5600000000004</v>
      </c>
      <c r="M11" s="308">
        <f>SUMIFS(RD!$T:$T,RD!$B:$B,"6",RD!$H:$H,'Budget COGM Detail'!$D11,RD!$U:$U,$B11)</f>
        <v>5032.6999999999989</v>
      </c>
      <c r="N11" s="308"/>
      <c r="O11" s="308"/>
      <c r="P11" s="308"/>
      <c r="Q11" s="308"/>
      <c r="R11" s="308"/>
      <c r="S11" s="308"/>
      <c r="T11" s="309">
        <f t="shared" si="1"/>
        <v>51053.179999999993</v>
      </c>
      <c r="U11" s="309">
        <f>SUMIFS(RD!AU:AU,RD!U:U,'Budget COGM Detail'!B11,RD!H:H,'Budget COGM Detail'!D11)</f>
        <v>840844285</v>
      </c>
      <c r="V11" s="310">
        <f>SUMIFS('Production Target'!F$476:F$482,'Production Target'!$D$476:$D$482,'Budget COGM Detail'!$E11)</f>
        <v>0</v>
      </c>
      <c r="W11" s="310">
        <f>SUMIFS('Production Target'!G$476:G$482,'Production Target'!$D$476:$D$482,'Budget COGM Detail'!$E11)</f>
        <v>0</v>
      </c>
      <c r="X11" s="310">
        <f>SUMIFS('Production Target'!H$476:H$482,'Production Target'!$D$476:$D$482,'Budget COGM Detail'!$E11)</f>
        <v>0</v>
      </c>
      <c r="Y11" s="310">
        <f>SUMIFS('Production Target'!I$476:I$482,'Production Target'!$D$476:$D$482,'Budget COGM Detail'!$E11)</f>
        <v>0</v>
      </c>
      <c r="Z11" s="310">
        <f>SUMIFS('Production Target'!J$476:J$482,'Production Target'!$D$476:$D$482,'Budget COGM Detail'!$E11)</f>
        <v>0</v>
      </c>
      <c r="AA11" s="310">
        <f>SUMIFS('Production Target'!K$476:K$482,'Production Target'!$D$476:$D$482,'Budget COGM Detail'!$E11)</f>
        <v>0</v>
      </c>
      <c r="AB11" s="310">
        <f>SUMIFS('Production Target'!L$476:L$482,'Production Target'!$D$476:$D$482,'Budget COGM Detail'!$E11)</f>
        <v>0</v>
      </c>
      <c r="AC11" s="310">
        <f>SUMIFS('Production Target'!M$476:M$482,'Production Target'!$D$476:$D$482,'Budget COGM Detail'!$E11)</f>
        <v>0</v>
      </c>
      <c r="AD11" s="310">
        <f>SUMIFS('Production Target'!N$476:N$482,'Production Target'!$D$476:$D$482,'Budget COGM Detail'!$E11)</f>
        <v>0</v>
      </c>
      <c r="AE11" s="310">
        <f>SUMIFS('Production Target'!O$476:O$482,'Production Target'!$D$476:$D$482,'Budget COGM Detail'!$E11)</f>
        <v>0</v>
      </c>
      <c r="AF11" s="310">
        <f>SUMIFS('Production Target'!P$476:P$482,'Production Target'!$D$476:$D$482,'Budget COGM Detail'!$E11)</f>
        <v>0</v>
      </c>
      <c r="AG11" s="310">
        <f>SUMIFS('Production Target'!Q$476:Q$482,'Production Target'!$D$476:$D$482,'Budget COGM Detail'!$E11)</f>
        <v>0</v>
      </c>
      <c r="AH11" s="311">
        <f t="shared" si="2"/>
        <v>0</v>
      </c>
      <c r="AI11" s="312">
        <f t="shared" si="3"/>
        <v>0</v>
      </c>
      <c r="AJ11" s="311"/>
      <c r="AK11" s="316"/>
      <c r="AL11" s="314"/>
      <c r="AM11" s="315"/>
      <c r="AN11" s="316"/>
      <c r="AO11" s="317"/>
      <c r="AP11" s="317"/>
      <c r="AQ11" s="318"/>
      <c r="AR11" s="319">
        <f t="shared" si="4"/>
        <v>0</v>
      </c>
      <c r="AS11" s="320"/>
      <c r="AT11" s="305" t="s">
        <v>3842</v>
      </c>
      <c r="AU11" s="321" t="s">
        <v>1644</v>
      </c>
      <c r="AV11" s="321" t="e">
        <f>IF(#REF!="","",IF($B11&lt;&gt;"human resources",IF(LEFT(#REF!,6)="10301S","Selling","General Administrative"),IFERROR(IF(FIND("Selling",D11)&gt;0,"Selling","General Administrative"),"General Administrative")))</f>
        <v>#REF!</v>
      </c>
      <c r="AW11" s="321" t="s">
        <v>1644</v>
      </c>
    </row>
    <row r="12" spans="1:49" s="322" customFormat="1" x14ac:dyDescent="0.25">
      <c r="A12" s="305" t="s">
        <v>16</v>
      </c>
      <c r="B12" s="305" t="s">
        <v>329</v>
      </c>
      <c r="C12" s="305" t="s">
        <v>330</v>
      </c>
      <c r="D12" s="443">
        <v>50800060</v>
      </c>
      <c r="E12" s="306" t="s">
        <v>1410</v>
      </c>
      <c r="F12" s="307" t="str">
        <f>VLOOKUP(D12,'Master Data'!H:I,2,FALSE)</f>
        <v>Repair &amp; Maintenance</v>
      </c>
      <c r="G12" s="307" t="str">
        <f>_xlfn.CONCAT(VLOOKUP(D12,'Master Data'!B:F,5,0)," ","Cost")</f>
        <v>Variable Cost</v>
      </c>
      <c r="H12" s="308">
        <f>SUMIFS(RD!$T:$T,RD!$B:$B,"1",RD!$H:$H,'Budget COGM Detail'!$D12,RD!$U:$U,$B12)</f>
        <v>0</v>
      </c>
      <c r="I12" s="308">
        <f>SUMIFS(RD!$T:$T,RD!$B:$B,"2",RD!$H:$H,'Budget COGM Detail'!$D12,RD!$U:$U,$B12)</f>
        <v>47.930000000000007</v>
      </c>
      <c r="J12" s="308">
        <f>SUMIFS(RD!$T:$T,RD!$B:$B,"3",RD!$H:$H,'Budget COGM Detail'!$D12,RD!$U:$U,$B12)</f>
        <v>0</v>
      </c>
      <c r="K12" s="308">
        <f>SUMIFS(RD!$T:$T,RD!$B:$B,"4",RD!$H:$H,'Budget COGM Detail'!$D12,RD!$U:$U,$B12)</f>
        <v>53.68</v>
      </c>
      <c r="L12" s="308">
        <f>SUMIFS(RD!$T:$T,RD!$B:$B,"5",RD!$H:$H,'Budget COGM Detail'!$D12,RD!$U:$U,$B12)</f>
        <v>0</v>
      </c>
      <c r="M12" s="308">
        <f>SUMIFS(RD!$T:$T,RD!$B:$B,"6",RD!$H:$H,'Budget COGM Detail'!$D12,RD!$U:$U,$B12)</f>
        <v>3.42</v>
      </c>
      <c r="N12" s="308"/>
      <c r="O12" s="308"/>
      <c r="P12" s="308"/>
      <c r="Q12" s="308"/>
      <c r="R12" s="308"/>
      <c r="S12" s="308"/>
      <c r="T12" s="309">
        <f t="shared" si="1"/>
        <v>105.03000000000002</v>
      </c>
      <c r="U12" s="309">
        <f>SUMIFS(RD!AU:AU,RD!U:U,'Budget COGM Detail'!B12,RD!H:H,'Budget COGM Detail'!D12)</f>
        <v>1732009</v>
      </c>
      <c r="V12" s="310">
        <f>SUMIFS('Production Target'!F$476:F$482,'Production Target'!$D$476:$D$482,'Budget COGM Detail'!$E12)</f>
        <v>0</v>
      </c>
      <c r="W12" s="310">
        <f>SUMIFS('Production Target'!G$476:G$482,'Production Target'!$D$476:$D$482,'Budget COGM Detail'!$E12)</f>
        <v>0</v>
      </c>
      <c r="X12" s="310">
        <f>SUMIFS('Production Target'!H$476:H$482,'Production Target'!$D$476:$D$482,'Budget COGM Detail'!$E12)</f>
        <v>0</v>
      </c>
      <c r="Y12" s="310">
        <f>SUMIFS('Production Target'!I$476:I$482,'Production Target'!$D$476:$D$482,'Budget COGM Detail'!$E12)</f>
        <v>0</v>
      </c>
      <c r="Z12" s="310">
        <f>SUMIFS('Production Target'!J$476:J$482,'Production Target'!$D$476:$D$482,'Budget COGM Detail'!$E12)</f>
        <v>0</v>
      </c>
      <c r="AA12" s="310">
        <f>SUMIFS('Production Target'!K$476:K$482,'Production Target'!$D$476:$D$482,'Budget COGM Detail'!$E12)</f>
        <v>0</v>
      </c>
      <c r="AB12" s="310">
        <f>SUMIFS('Production Target'!L$476:L$482,'Production Target'!$D$476:$D$482,'Budget COGM Detail'!$E12)</f>
        <v>0</v>
      </c>
      <c r="AC12" s="310">
        <f>SUMIFS('Production Target'!M$476:M$482,'Production Target'!$D$476:$D$482,'Budget COGM Detail'!$E12)</f>
        <v>0</v>
      </c>
      <c r="AD12" s="310">
        <f>SUMIFS('Production Target'!N$476:N$482,'Production Target'!$D$476:$D$482,'Budget COGM Detail'!$E12)</f>
        <v>0</v>
      </c>
      <c r="AE12" s="310">
        <f>SUMIFS('Production Target'!O$476:O$482,'Production Target'!$D$476:$D$482,'Budget COGM Detail'!$E12)</f>
        <v>0</v>
      </c>
      <c r="AF12" s="310">
        <f>SUMIFS('Production Target'!P$476:P$482,'Production Target'!$D$476:$D$482,'Budget COGM Detail'!$E12)</f>
        <v>0</v>
      </c>
      <c r="AG12" s="310">
        <f>SUMIFS('Production Target'!Q$476:Q$482,'Production Target'!$D$476:$D$482,'Budget COGM Detail'!$E12)</f>
        <v>0</v>
      </c>
      <c r="AH12" s="311">
        <f t="shared" si="2"/>
        <v>0</v>
      </c>
      <c r="AI12" s="312">
        <f t="shared" si="3"/>
        <v>0</v>
      </c>
      <c r="AJ12" s="311"/>
      <c r="AK12" s="316"/>
      <c r="AL12" s="314"/>
      <c r="AM12" s="315"/>
      <c r="AN12" s="316"/>
      <c r="AO12" s="317"/>
      <c r="AP12" s="317"/>
      <c r="AQ12" s="318"/>
      <c r="AR12" s="319">
        <f t="shared" si="4"/>
        <v>0</v>
      </c>
      <c r="AS12" s="320"/>
      <c r="AT12" s="305" t="s">
        <v>3842</v>
      </c>
      <c r="AU12" s="321" t="s">
        <v>1644</v>
      </c>
      <c r="AV12" s="321" t="e">
        <f>IF(#REF!="","",IF($B12&lt;&gt;"human resources",IF(LEFT(#REF!,6)="10301S","Selling","General Administrative"),IFERROR(IF(FIND("Selling",D12)&gt;0,"Selling","General Administrative"),"General Administrative")))</f>
        <v>#REF!</v>
      </c>
      <c r="AW12" s="321" t="s">
        <v>1644</v>
      </c>
    </row>
    <row r="13" spans="1:49" s="322" customFormat="1" x14ac:dyDescent="0.25">
      <c r="A13" s="305" t="s">
        <v>16</v>
      </c>
      <c r="B13" s="305" t="s">
        <v>329</v>
      </c>
      <c r="C13" s="305" t="s">
        <v>330</v>
      </c>
      <c r="D13" s="443">
        <v>51700060</v>
      </c>
      <c r="E13" s="306" t="s">
        <v>1641</v>
      </c>
      <c r="F13" s="307" t="str">
        <f>VLOOKUP(D13,'Master Data'!H:I,2,FALSE)</f>
        <v>Rental</v>
      </c>
      <c r="G13" s="307" t="str">
        <f>_xlfn.CONCAT(VLOOKUP(D13,'Master Data'!B:F,5,0)," ","Cost")</f>
        <v>Fixed Cost</v>
      </c>
      <c r="H13" s="308">
        <f>SUMIFS(RD!$T:$T,RD!$B:$B,"1",RD!$H:$H,'Budget COGM Detail'!$D13,RD!$U:$U,$B13)</f>
        <v>0</v>
      </c>
      <c r="I13" s="308">
        <f>SUMIFS(RD!$T:$T,RD!$B:$B,"2",RD!$H:$H,'Budget COGM Detail'!$D13,RD!$U:$U,$B13)</f>
        <v>0</v>
      </c>
      <c r="J13" s="308">
        <f>SUMIFS(RD!$T:$T,RD!$B:$B,"3",RD!$H:$H,'Budget COGM Detail'!$D13,RD!$U:$U,$B13)</f>
        <v>0</v>
      </c>
      <c r="K13" s="308">
        <f>SUMIFS(RD!$T:$T,RD!$B:$B,"4",RD!$H:$H,'Budget COGM Detail'!$D13,RD!$U:$U,$B13)</f>
        <v>0</v>
      </c>
      <c r="L13" s="308">
        <f>SUMIFS(RD!$T:$T,RD!$B:$B,"5",RD!$H:$H,'Budget COGM Detail'!$D13,RD!$U:$U,$B13)</f>
        <v>0</v>
      </c>
      <c r="M13" s="308">
        <f>SUMIFS(RD!$T:$T,RD!$B:$B,"6",RD!$H:$H,'Budget COGM Detail'!$D13,RD!$U:$U,$B13)</f>
        <v>0</v>
      </c>
      <c r="N13" s="308"/>
      <c r="O13" s="308"/>
      <c r="P13" s="308"/>
      <c r="Q13" s="308"/>
      <c r="R13" s="308"/>
      <c r="S13" s="308"/>
      <c r="T13" s="309">
        <f t="shared" si="1"/>
        <v>0</v>
      </c>
      <c r="U13" s="309">
        <f>SUMIFS(RD!AU:AU,RD!U:U,'Budget COGM Detail'!B13,RD!H:H,'Budget COGM Detail'!D13)</f>
        <v>0</v>
      </c>
      <c r="V13" s="310"/>
      <c r="W13" s="310"/>
      <c r="X13" s="310"/>
      <c r="Y13" s="310"/>
      <c r="Z13" s="310"/>
      <c r="AA13" s="310"/>
      <c r="AB13" s="310"/>
      <c r="AC13" s="310"/>
      <c r="AD13" s="310"/>
      <c r="AE13" s="310"/>
      <c r="AF13" s="310"/>
      <c r="AG13" s="310"/>
      <c r="AH13" s="311">
        <f t="shared" si="2"/>
        <v>0</v>
      </c>
      <c r="AI13" s="312">
        <f t="shared" si="3"/>
        <v>0</v>
      </c>
      <c r="AJ13" s="311"/>
      <c r="AK13" s="316"/>
      <c r="AL13" s="314"/>
      <c r="AM13" s="315"/>
      <c r="AN13" s="316"/>
      <c r="AO13" s="317"/>
      <c r="AP13" s="317"/>
      <c r="AQ13" s="318"/>
      <c r="AR13" s="319">
        <f t="shared" si="4"/>
        <v>0</v>
      </c>
      <c r="AS13" s="320"/>
      <c r="AT13" s="305" t="s">
        <v>3842</v>
      </c>
      <c r="AU13" s="321" t="s">
        <v>1644</v>
      </c>
      <c r="AV13" s="321" t="e">
        <f>IF(#REF!="","",IF($B13&lt;&gt;"human resources",IF(LEFT(#REF!,6)="10301S","Selling","General Administrative"),IFERROR(IF(FIND("Selling",D13)&gt;0,"Selling","General Administrative"),"General Administrative")))</f>
        <v>#REF!</v>
      </c>
      <c r="AW13" s="321" t="s">
        <v>1644</v>
      </c>
    </row>
    <row r="14" spans="1:49" s="322" customFormat="1" x14ac:dyDescent="0.25">
      <c r="A14" s="305" t="s">
        <v>16</v>
      </c>
      <c r="B14" s="305" t="s">
        <v>329</v>
      </c>
      <c r="C14" s="305" t="s">
        <v>330</v>
      </c>
      <c r="D14" s="443">
        <v>51700070</v>
      </c>
      <c r="E14" s="306" t="s">
        <v>1472</v>
      </c>
      <c r="F14" s="307" t="str">
        <f>VLOOKUP(D14,'Master Data'!H:I,2,FALSE)</f>
        <v>Rental</v>
      </c>
      <c r="G14" s="307" t="str">
        <f>_xlfn.CONCAT(VLOOKUP(D14,'Master Data'!B:F,5,0)," ","Cost")</f>
        <v>Fixed Cost</v>
      </c>
      <c r="H14" s="308">
        <f>SUMIFS(RD!$T:$T,RD!$B:$B,"1",RD!$H:$H,'Budget COGM Detail'!$D14,RD!$U:$U,$B14)</f>
        <v>0</v>
      </c>
      <c r="I14" s="308">
        <f>SUMIFS(RD!$T:$T,RD!$B:$B,"2",RD!$H:$H,'Budget COGM Detail'!$D14,RD!$U:$U,$B14)</f>
        <v>0</v>
      </c>
      <c r="J14" s="308">
        <f>SUMIFS(RD!$T:$T,RD!$B:$B,"3",RD!$H:$H,'Budget COGM Detail'!$D14,RD!$U:$U,$B14)</f>
        <v>0</v>
      </c>
      <c r="K14" s="308">
        <f>SUMIFS(RD!$T:$T,RD!$B:$B,"4",RD!$H:$H,'Budget COGM Detail'!$D14,RD!$U:$U,$B14)</f>
        <v>0</v>
      </c>
      <c r="L14" s="308">
        <f>SUMIFS(RD!$T:$T,RD!$B:$B,"5",RD!$H:$H,'Budget COGM Detail'!$D14,RD!$U:$U,$B14)</f>
        <v>0</v>
      </c>
      <c r="M14" s="308">
        <f>SUMIFS(RD!$T:$T,RD!$B:$B,"6",RD!$H:$H,'Budget COGM Detail'!$D14,RD!$U:$U,$B14)</f>
        <v>0</v>
      </c>
      <c r="N14" s="308"/>
      <c r="O14" s="308"/>
      <c r="P14" s="308"/>
      <c r="Q14" s="308"/>
      <c r="R14" s="308"/>
      <c r="S14" s="308"/>
      <c r="T14" s="309">
        <f t="shared" si="1"/>
        <v>0</v>
      </c>
      <c r="U14" s="309">
        <f>SUMIFS(RD!AU:AU,RD!U:U,'Budget COGM Detail'!B14,RD!H:H,'Budget COGM Detail'!D14)</f>
        <v>0</v>
      </c>
      <c r="V14" s="310"/>
      <c r="W14" s="310"/>
      <c r="X14" s="310"/>
      <c r="Y14" s="310"/>
      <c r="Z14" s="310"/>
      <c r="AA14" s="310"/>
      <c r="AB14" s="310"/>
      <c r="AC14" s="310"/>
      <c r="AD14" s="310"/>
      <c r="AE14" s="310"/>
      <c r="AF14" s="310"/>
      <c r="AG14" s="310"/>
      <c r="AH14" s="311">
        <f t="shared" si="2"/>
        <v>0</v>
      </c>
      <c r="AI14" s="312">
        <f t="shared" si="3"/>
        <v>0</v>
      </c>
      <c r="AJ14" s="311"/>
      <c r="AK14" s="316"/>
      <c r="AL14" s="314"/>
      <c r="AM14" s="315"/>
      <c r="AN14" s="316"/>
      <c r="AO14" s="317"/>
      <c r="AP14" s="317"/>
      <c r="AQ14" s="318"/>
      <c r="AR14" s="319">
        <f t="shared" si="4"/>
        <v>0</v>
      </c>
      <c r="AS14" s="320"/>
      <c r="AT14" s="305" t="s">
        <v>3842</v>
      </c>
      <c r="AU14" s="321" t="s">
        <v>1644</v>
      </c>
      <c r="AV14" s="321" t="e">
        <f>IF(#REF!="","",IF($B14&lt;&gt;"human resources",IF(LEFT(#REF!,6)="10301S","Selling","General Administrative"),IFERROR(IF(FIND("Selling",D14)&gt;0,"Selling","General Administrative"),"General Administrative")))</f>
        <v>#REF!</v>
      </c>
      <c r="AW14" s="321" t="s">
        <v>1644</v>
      </c>
    </row>
    <row r="15" spans="1:49" s="322" customFormat="1" x14ac:dyDescent="0.25">
      <c r="A15" s="305" t="s">
        <v>16</v>
      </c>
      <c r="B15" s="305" t="s">
        <v>329</v>
      </c>
      <c r="C15" s="305" t="s">
        <v>330</v>
      </c>
      <c r="D15" s="443">
        <v>51800030</v>
      </c>
      <c r="E15" s="306" t="s">
        <v>599</v>
      </c>
      <c r="F15" s="307" t="str">
        <f>VLOOKUP(D15,'Master Data'!H:I,2,FALSE)</f>
        <v>Postage &amp; Telecommunication</v>
      </c>
      <c r="G15" s="307" t="str">
        <f>_xlfn.CONCAT(VLOOKUP(D15,'Master Data'!B:F,5,0)," ","Cost")</f>
        <v>Fixed Cost</v>
      </c>
      <c r="H15" s="308">
        <f>SUMIFS(RD!$T:$T,RD!$B:$B,"1",RD!$H:$H,'Budget COGM Detail'!$D15,RD!$U:$U,$B15)</f>
        <v>0</v>
      </c>
      <c r="I15" s="308">
        <f>SUMIFS(RD!$T:$T,RD!$B:$B,"2",RD!$H:$H,'Budget COGM Detail'!$D15,RD!$U:$U,$B15)</f>
        <v>0</v>
      </c>
      <c r="J15" s="308">
        <f>SUMIFS(RD!$T:$T,RD!$B:$B,"3",RD!$H:$H,'Budget COGM Detail'!$D15,RD!$U:$U,$B15)</f>
        <v>0</v>
      </c>
      <c r="K15" s="308">
        <f>SUMIFS(RD!$T:$T,RD!$B:$B,"4",RD!$H:$H,'Budget COGM Detail'!$D15,RD!$U:$U,$B15)</f>
        <v>0</v>
      </c>
      <c r="L15" s="308">
        <f>SUMIFS(RD!$T:$T,RD!$B:$B,"5",RD!$H:$H,'Budget COGM Detail'!$D15,RD!$U:$U,$B15)</f>
        <v>0</v>
      </c>
      <c r="M15" s="308">
        <f>SUMIFS(RD!$T:$T,RD!$B:$B,"6",RD!$H:$H,'Budget COGM Detail'!$D15,RD!$U:$U,$B15)</f>
        <v>0</v>
      </c>
      <c r="N15" s="308"/>
      <c r="O15" s="308"/>
      <c r="P15" s="308"/>
      <c r="Q15" s="308"/>
      <c r="R15" s="308"/>
      <c r="S15" s="308"/>
      <c r="T15" s="309">
        <f t="shared" si="1"/>
        <v>0</v>
      </c>
      <c r="U15" s="309">
        <f>SUMIFS(RD!AU:AU,RD!U:U,'Budget COGM Detail'!B15,RD!H:H,'Budget COGM Detail'!D15)</f>
        <v>0</v>
      </c>
      <c r="V15" s="310"/>
      <c r="W15" s="310"/>
      <c r="X15" s="310"/>
      <c r="Y15" s="310"/>
      <c r="Z15" s="310"/>
      <c r="AA15" s="310"/>
      <c r="AB15" s="310"/>
      <c r="AC15" s="310"/>
      <c r="AD15" s="310"/>
      <c r="AE15" s="310"/>
      <c r="AF15" s="310"/>
      <c r="AG15" s="310"/>
      <c r="AH15" s="311">
        <f t="shared" si="2"/>
        <v>0</v>
      </c>
      <c r="AI15" s="312">
        <f t="shared" si="3"/>
        <v>0</v>
      </c>
      <c r="AJ15" s="311"/>
      <c r="AK15" s="316"/>
      <c r="AL15" s="314"/>
      <c r="AM15" s="315"/>
      <c r="AN15" s="316"/>
      <c r="AO15" s="317"/>
      <c r="AP15" s="317"/>
      <c r="AQ15" s="318"/>
      <c r="AR15" s="319">
        <f t="shared" si="4"/>
        <v>0</v>
      </c>
      <c r="AS15" s="320"/>
      <c r="AT15" s="305" t="s">
        <v>3842</v>
      </c>
      <c r="AU15" s="321" t="s">
        <v>1644</v>
      </c>
      <c r="AV15" s="321" t="e">
        <f>IF(#REF!="","",IF($B15&lt;&gt;"human resources",IF(LEFT(#REF!,6)="10301S","Selling","General Administrative"),IFERROR(IF(FIND("Selling",D15)&gt;0,"Selling","General Administrative"),"General Administrative")))</f>
        <v>#REF!</v>
      </c>
      <c r="AW15" s="321" t="s">
        <v>1644</v>
      </c>
    </row>
    <row r="16" spans="1:49" s="322" customFormat="1" x14ac:dyDescent="0.25">
      <c r="A16" s="305" t="s">
        <v>16</v>
      </c>
      <c r="B16" s="305" t="s">
        <v>329</v>
      </c>
      <c r="C16" s="305" t="s">
        <v>330</v>
      </c>
      <c r="D16" s="443">
        <v>51900090</v>
      </c>
      <c r="E16" s="306" t="s">
        <v>1477</v>
      </c>
      <c r="F16" s="307" t="str">
        <f>VLOOKUP(D16,'Master Data'!H:I,2,FALSE)</f>
        <v>Professional Fee</v>
      </c>
      <c r="G16" s="307" t="str">
        <f>_xlfn.CONCAT(VLOOKUP(D16,'Master Data'!B:F,5,0)," ","Cost")</f>
        <v>Fixed Cost</v>
      </c>
      <c r="H16" s="308">
        <f>SUMIFS(RD!$T:$T,RD!$B:$B,"1",RD!$H:$H,'Budget COGM Detail'!$D16,RD!$U:$U,$B16)</f>
        <v>0</v>
      </c>
      <c r="I16" s="308">
        <f>SUMIFS(RD!$T:$T,RD!$B:$B,"2",RD!$H:$H,'Budget COGM Detail'!$D16,RD!$U:$U,$B16)</f>
        <v>0</v>
      </c>
      <c r="J16" s="308">
        <f>SUMIFS(RD!$T:$T,RD!$B:$B,"3",RD!$H:$H,'Budget COGM Detail'!$D16,RD!$U:$U,$B16)</f>
        <v>0</v>
      </c>
      <c r="K16" s="308">
        <f>SUMIFS(RD!$T:$T,RD!$B:$B,"4",RD!$H:$H,'Budget COGM Detail'!$D16,RD!$U:$U,$B16)</f>
        <v>0</v>
      </c>
      <c r="L16" s="308">
        <f>SUMIFS(RD!$T:$T,RD!$B:$B,"5",RD!$H:$H,'Budget COGM Detail'!$D16,RD!$U:$U,$B16)</f>
        <v>0</v>
      </c>
      <c r="M16" s="308">
        <f>SUMIFS(RD!$T:$T,RD!$B:$B,"6",RD!$H:$H,'Budget COGM Detail'!$D16,RD!$U:$U,$B16)</f>
        <v>0</v>
      </c>
      <c r="N16" s="308"/>
      <c r="O16" s="308"/>
      <c r="P16" s="308"/>
      <c r="Q16" s="308"/>
      <c r="R16" s="308"/>
      <c r="S16" s="308"/>
      <c r="T16" s="309">
        <f t="shared" si="1"/>
        <v>0</v>
      </c>
      <c r="U16" s="309">
        <f>SUMIFS(RD!AU:AU,RD!U:U,'Budget COGM Detail'!B16,RD!H:H,'Budget COGM Detail'!D16)</f>
        <v>0</v>
      </c>
      <c r="V16" s="310"/>
      <c r="W16" s="310"/>
      <c r="X16" s="310"/>
      <c r="Y16" s="310"/>
      <c r="Z16" s="310"/>
      <c r="AA16" s="310"/>
      <c r="AB16" s="310"/>
      <c r="AC16" s="310"/>
      <c r="AD16" s="310"/>
      <c r="AE16" s="310"/>
      <c r="AF16" s="310"/>
      <c r="AG16" s="310"/>
      <c r="AH16" s="311">
        <f t="shared" si="2"/>
        <v>0</v>
      </c>
      <c r="AI16" s="312">
        <f t="shared" si="3"/>
        <v>0</v>
      </c>
      <c r="AJ16" s="311"/>
      <c r="AK16" s="316"/>
      <c r="AL16" s="314"/>
      <c r="AM16" s="315"/>
      <c r="AN16" s="316"/>
      <c r="AO16" s="317"/>
      <c r="AP16" s="317"/>
      <c r="AQ16" s="318"/>
      <c r="AR16" s="319">
        <f t="shared" si="4"/>
        <v>0</v>
      </c>
      <c r="AS16" s="320"/>
      <c r="AT16" s="305" t="s">
        <v>3842</v>
      </c>
      <c r="AU16" s="321" t="s">
        <v>1644</v>
      </c>
      <c r="AV16" s="321" t="e">
        <f>IF(#REF!="","",IF($B16&lt;&gt;"human resources",IF(LEFT(#REF!,6)="10301S","Selling","General Administrative"),IFERROR(IF(FIND("Selling",D16)&gt;0,"Selling","General Administrative"),"General Administrative")))</f>
        <v>#REF!</v>
      </c>
      <c r="AW16" s="321" t="s">
        <v>1644</v>
      </c>
    </row>
    <row r="17" spans="1:49" s="322" customFormat="1" x14ac:dyDescent="0.25">
      <c r="A17" s="305" t="s">
        <v>16</v>
      </c>
      <c r="B17" s="305" t="s">
        <v>329</v>
      </c>
      <c r="C17" s="305" t="s">
        <v>330</v>
      </c>
      <c r="D17" s="443">
        <v>52200020</v>
      </c>
      <c r="E17" s="306" t="s">
        <v>1429</v>
      </c>
      <c r="F17" s="307" t="str">
        <f>VLOOKUP(D17,'Master Data'!H:I,2,FALSE)</f>
        <v>Stationery &amp; Printing</v>
      </c>
      <c r="G17" s="307" t="str">
        <f>_xlfn.CONCAT(VLOOKUP(D17,'Master Data'!B:F,5,0)," ","Cost")</f>
        <v>Fixed Cost</v>
      </c>
      <c r="H17" s="308">
        <f>SUMIFS(RD!$T:$T,RD!$B:$B,"1",RD!$H:$H,'Budget COGM Detail'!$D17,RD!$U:$U,$B17)</f>
        <v>24.7</v>
      </c>
      <c r="I17" s="308">
        <f>SUMIFS(RD!$T:$T,RD!$B:$B,"2",RD!$H:$H,'Budget COGM Detail'!$D17,RD!$U:$U,$B17)</f>
        <v>0</v>
      </c>
      <c r="J17" s="308">
        <f>SUMIFS(RD!$T:$T,RD!$B:$B,"3",RD!$H:$H,'Budget COGM Detail'!$D17,RD!$U:$U,$B17)</f>
        <v>0</v>
      </c>
      <c r="K17" s="308">
        <f>SUMIFS(RD!$T:$T,RD!$B:$B,"4",RD!$H:$H,'Budget COGM Detail'!$D17,RD!$U:$U,$B17)</f>
        <v>0</v>
      </c>
      <c r="L17" s="308">
        <f>SUMIFS(RD!$T:$T,RD!$B:$B,"5",RD!$H:$H,'Budget COGM Detail'!$D17,RD!$U:$U,$B17)</f>
        <v>0</v>
      </c>
      <c r="M17" s="308">
        <f>SUMIFS(RD!$T:$T,RD!$B:$B,"6",RD!$H:$H,'Budget COGM Detail'!$D17,RD!$U:$U,$B17)</f>
        <v>0</v>
      </c>
      <c r="N17" s="308"/>
      <c r="O17" s="308"/>
      <c r="P17" s="308"/>
      <c r="Q17" s="308"/>
      <c r="R17" s="308"/>
      <c r="S17" s="308"/>
      <c r="T17" s="309">
        <f t="shared" si="1"/>
        <v>24.7</v>
      </c>
      <c r="U17" s="309">
        <f>SUMIFS(RD!AU:AU,RD!U:U,'Budget COGM Detail'!B17,RD!H:H,'Budget COGM Detail'!D17)</f>
        <v>400000</v>
      </c>
      <c r="V17" s="310"/>
      <c r="W17" s="310"/>
      <c r="X17" s="310"/>
      <c r="Y17" s="310"/>
      <c r="Z17" s="310"/>
      <c r="AA17" s="310"/>
      <c r="AB17" s="310"/>
      <c r="AC17" s="310"/>
      <c r="AD17" s="310"/>
      <c r="AE17" s="310"/>
      <c r="AF17" s="310"/>
      <c r="AG17" s="310"/>
      <c r="AH17" s="311">
        <f t="shared" si="2"/>
        <v>0</v>
      </c>
      <c r="AI17" s="312">
        <f t="shared" si="3"/>
        <v>0</v>
      </c>
      <c r="AJ17" s="311"/>
      <c r="AK17" s="316"/>
      <c r="AL17" s="314"/>
      <c r="AM17" s="315"/>
      <c r="AN17" s="316"/>
      <c r="AO17" s="317"/>
      <c r="AP17" s="317"/>
      <c r="AQ17" s="318"/>
      <c r="AR17" s="319">
        <f t="shared" si="4"/>
        <v>0</v>
      </c>
      <c r="AS17" s="320"/>
      <c r="AT17" s="305" t="s">
        <v>3842</v>
      </c>
      <c r="AU17" s="321" t="s">
        <v>1644</v>
      </c>
      <c r="AV17" s="321" t="e">
        <f>IF(#REF!="","",IF($B17&lt;&gt;"human resources",IF(LEFT(#REF!,6)="10301S","Selling","General Administrative"),IFERROR(IF(FIND("Selling",D17)&gt;0,"Selling","General Administrative"),"General Administrative")))</f>
        <v>#REF!</v>
      </c>
      <c r="AW17" s="321" t="s">
        <v>1644</v>
      </c>
    </row>
    <row r="18" spans="1:49" s="322" customFormat="1" x14ac:dyDescent="0.25">
      <c r="A18" s="305" t="s">
        <v>16</v>
      </c>
      <c r="B18" s="305" t="s">
        <v>329</v>
      </c>
      <c r="C18" s="305" t="s">
        <v>330</v>
      </c>
      <c r="D18" s="443">
        <v>52400030</v>
      </c>
      <c r="E18" s="306" t="s">
        <v>1431</v>
      </c>
      <c r="F18" s="307" t="str">
        <f>VLOOKUP(D18,'Master Data'!H:I,2,FALSE)</f>
        <v>General transportation</v>
      </c>
      <c r="G18" s="307" t="str">
        <f>_xlfn.CONCAT(VLOOKUP(D18,'Master Data'!B:F,5,0)," ","Cost")</f>
        <v>Fixed Cost</v>
      </c>
      <c r="H18" s="308">
        <f>SUMIFS(RD!$T:$T,RD!$B:$B,"1",RD!$H:$H,'Budget COGM Detail'!$D18,RD!$U:$U,$B18)</f>
        <v>0</v>
      </c>
      <c r="I18" s="308">
        <f>SUMIFS(RD!$T:$T,RD!$B:$B,"2",RD!$H:$H,'Budget COGM Detail'!$D18,RD!$U:$U,$B18)</f>
        <v>3382.86</v>
      </c>
      <c r="J18" s="308">
        <f>SUMIFS(RD!$T:$T,RD!$B:$B,"3",RD!$H:$H,'Budget COGM Detail'!$D18,RD!$U:$U,$B18)</f>
        <v>0</v>
      </c>
      <c r="K18" s="308">
        <f>SUMIFS(RD!$T:$T,RD!$B:$B,"4",RD!$H:$H,'Budget COGM Detail'!$D18,RD!$U:$U,$B18)</f>
        <v>0</v>
      </c>
      <c r="L18" s="308">
        <f>SUMIFS(RD!$T:$T,RD!$B:$B,"5",RD!$H:$H,'Budget COGM Detail'!$D18,RD!$U:$U,$B18)</f>
        <v>0</v>
      </c>
      <c r="M18" s="308">
        <f>SUMIFS(RD!$T:$T,RD!$B:$B,"6",RD!$H:$H,'Budget COGM Detail'!$D18,RD!$U:$U,$B18)</f>
        <v>0</v>
      </c>
      <c r="N18" s="308"/>
      <c r="O18" s="308"/>
      <c r="P18" s="308"/>
      <c r="Q18" s="308"/>
      <c r="R18" s="308"/>
      <c r="S18" s="308"/>
      <c r="T18" s="309">
        <f t="shared" si="1"/>
        <v>3382.86</v>
      </c>
      <c r="U18" s="309">
        <f>SUMIFS(RD!AU:AU,RD!U:U,'Budget COGM Detail'!B18,RD!H:H,'Budget COGM Detail'!D18)</f>
        <v>55227500</v>
      </c>
      <c r="V18" s="310"/>
      <c r="W18" s="310"/>
      <c r="X18" s="310"/>
      <c r="Y18" s="310"/>
      <c r="Z18" s="310"/>
      <c r="AA18" s="310"/>
      <c r="AB18" s="310"/>
      <c r="AC18" s="310"/>
      <c r="AD18" s="310"/>
      <c r="AE18" s="310"/>
      <c r="AF18" s="310"/>
      <c r="AG18" s="310"/>
      <c r="AH18" s="311">
        <f t="shared" si="2"/>
        <v>0</v>
      </c>
      <c r="AI18" s="312">
        <f t="shared" si="3"/>
        <v>0</v>
      </c>
      <c r="AJ18" s="311"/>
      <c r="AK18" s="316"/>
      <c r="AL18" s="314"/>
      <c r="AM18" s="315"/>
      <c r="AN18" s="316"/>
      <c r="AO18" s="317"/>
      <c r="AP18" s="317"/>
      <c r="AQ18" s="318"/>
      <c r="AR18" s="319">
        <f t="shared" si="4"/>
        <v>0</v>
      </c>
      <c r="AS18" s="320"/>
      <c r="AT18" s="305" t="s">
        <v>3842</v>
      </c>
      <c r="AU18" s="321" t="s">
        <v>1644</v>
      </c>
      <c r="AV18" s="321" t="e">
        <f>IF(#REF!="","",IF($B18&lt;&gt;"human resources",IF(LEFT(#REF!,6)="10301S","Selling","General Administrative"),IFERROR(IF(FIND("Selling",D18)&gt;0,"Selling","General Administrative"),"General Administrative")))</f>
        <v>#REF!</v>
      </c>
      <c r="AW18" s="321" t="s">
        <v>1644</v>
      </c>
    </row>
    <row r="19" spans="1:49" s="322" customFormat="1" x14ac:dyDescent="0.25">
      <c r="A19" s="305" t="s">
        <v>16</v>
      </c>
      <c r="B19" s="305" t="s">
        <v>329</v>
      </c>
      <c r="C19" s="305" t="s">
        <v>330</v>
      </c>
      <c r="D19" s="443">
        <v>52400060</v>
      </c>
      <c r="E19" s="306" t="s">
        <v>1432</v>
      </c>
      <c r="F19" s="307" t="str">
        <f>VLOOKUP(D19,'Master Data'!H:I,2,FALSE)</f>
        <v>General transportation</v>
      </c>
      <c r="G19" s="307" t="str">
        <f>_xlfn.CONCAT(VLOOKUP(D19,'Master Data'!B:F,5,0)," ","Cost")</f>
        <v>Fixed Cost</v>
      </c>
      <c r="H19" s="308">
        <f>SUMIFS(RD!$T:$T,RD!$B:$B,"1",RD!$H:$H,'Budget COGM Detail'!$D19,RD!$U:$U,$B19)</f>
        <v>246.82999999999998</v>
      </c>
      <c r="I19" s="308">
        <f>SUMIFS(RD!$T:$T,RD!$B:$B,"2",RD!$H:$H,'Budget COGM Detail'!$D19,RD!$U:$U,$B19)</f>
        <v>0</v>
      </c>
      <c r="J19" s="308">
        <f>SUMIFS(RD!$T:$T,RD!$B:$B,"3",RD!$H:$H,'Budget COGM Detail'!$D19,RD!$U:$U,$B19)</f>
        <v>0</v>
      </c>
      <c r="K19" s="308">
        <f>SUMIFS(RD!$T:$T,RD!$B:$B,"4",RD!$H:$H,'Budget COGM Detail'!$D19,RD!$U:$U,$B19)</f>
        <v>0</v>
      </c>
      <c r="L19" s="308">
        <f>SUMIFS(RD!$T:$T,RD!$B:$B,"5",RD!$H:$H,'Budget COGM Detail'!$D19,RD!$U:$U,$B19)</f>
        <v>0</v>
      </c>
      <c r="M19" s="308">
        <f>SUMIFS(RD!$T:$T,RD!$B:$B,"6",RD!$H:$H,'Budget COGM Detail'!$D19,RD!$U:$U,$B19)</f>
        <v>0</v>
      </c>
      <c r="N19" s="308"/>
      <c r="O19" s="308"/>
      <c r="P19" s="308"/>
      <c r="Q19" s="308"/>
      <c r="R19" s="308"/>
      <c r="S19" s="308"/>
      <c r="T19" s="309">
        <f t="shared" si="1"/>
        <v>246.82999999999998</v>
      </c>
      <c r="U19" s="309">
        <f>SUMIFS(RD!AU:AU,RD!U:U,'Budget COGM Detail'!B19,RD!H:H,'Budget COGM Detail'!D19)</f>
        <v>4000000</v>
      </c>
      <c r="V19" s="310"/>
      <c r="W19" s="310"/>
      <c r="X19" s="310"/>
      <c r="Y19" s="310"/>
      <c r="Z19" s="310"/>
      <c r="AA19" s="310"/>
      <c r="AB19" s="310"/>
      <c r="AC19" s="310"/>
      <c r="AD19" s="310"/>
      <c r="AE19" s="310"/>
      <c r="AF19" s="310"/>
      <c r="AG19" s="310"/>
      <c r="AH19" s="311">
        <f t="shared" si="2"/>
        <v>0</v>
      </c>
      <c r="AI19" s="312">
        <f t="shared" si="3"/>
        <v>0</v>
      </c>
      <c r="AJ19" s="311"/>
      <c r="AK19" s="316"/>
      <c r="AL19" s="314"/>
      <c r="AM19" s="315"/>
      <c r="AN19" s="316"/>
      <c r="AO19" s="317"/>
      <c r="AP19" s="317"/>
      <c r="AQ19" s="318"/>
      <c r="AR19" s="319">
        <f t="shared" si="4"/>
        <v>0</v>
      </c>
      <c r="AS19" s="320"/>
      <c r="AT19" s="305" t="s">
        <v>3842</v>
      </c>
      <c r="AU19" s="321" t="s">
        <v>1644</v>
      </c>
      <c r="AV19" s="321" t="e">
        <f>IF(#REF!="","",IF($B19&lt;&gt;"human resources",IF(LEFT(#REF!,6)="10301S","Selling","General Administrative"),IFERROR(IF(FIND("Selling",D19)&gt;0,"Selling","General Administrative"),"General Administrative")))</f>
        <v>#REF!</v>
      </c>
      <c r="AW19" s="321" t="s">
        <v>1644</v>
      </c>
    </row>
    <row r="20" spans="1:49" s="322" customFormat="1" x14ac:dyDescent="0.25">
      <c r="A20" s="305" t="s">
        <v>16</v>
      </c>
      <c r="B20" s="305" t="s">
        <v>329</v>
      </c>
      <c r="C20" s="305" t="s">
        <v>330</v>
      </c>
      <c r="D20" s="443">
        <v>52600020</v>
      </c>
      <c r="E20" s="306" t="s">
        <v>1433</v>
      </c>
      <c r="F20" s="307" t="str">
        <f>VLOOKUP(D20,'Master Data'!H:I,2,FALSE)</f>
        <v>Equipment expenses</v>
      </c>
      <c r="G20" s="307" t="str">
        <f>_xlfn.CONCAT(VLOOKUP(D20,'Master Data'!B:F,5,0)," ","Cost")</f>
        <v>Fixed Cost</v>
      </c>
      <c r="H20" s="308">
        <f>SUMIFS(RD!$T:$T,RD!$B:$B,"1",RD!$H:$H,'Budget COGM Detail'!$D20,RD!$U:$U,$B20)</f>
        <v>0</v>
      </c>
      <c r="I20" s="308">
        <f>SUMIFS(RD!$T:$T,RD!$B:$B,"2",RD!$H:$H,'Budget COGM Detail'!$D20,RD!$U:$U,$B20)</f>
        <v>0</v>
      </c>
      <c r="J20" s="308">
        <f>SUMIFS(RD!$T:$T,RD!$B:$B,"3",RD!$H:$H,'Budget COGM Detail'!$D20,RD!$U:$U,$B20)</f>
        <v>0</v>
      </c>
      <c r="K20" s="308">
        <f>SUMIFS(RD!$T:$T,RD!$B:$B,"4",RD!$H:$H,'Budget COGM Detail'!$D20,RD!$U:$U,$B20)</f>
        <v>0</v>
      </c>
      <c r="L20" s="308">
        <f>SUMIFS(RD!$T:$T,RD!$B:$B,"5",RD!$H:$H,'Budget COGM Detail'!$D20,RD!$U:$U,$B20)</f>
        <v>0</v>
      </c>
      <c r="M20" s="308">
        <f>SUMIFS(RD!$T:$T,RD!$B:$B,"6",RD!$H:$H,'Budget COGM Detail'!$D20,RD!$U:$U,$B20)</f>
        <v>0</v>
      </c>
      <c r="N20" s="308"/>
      <c r="O20" s="308"/>
      <c r="P20" s="308"/>
      <c r="Q20" s="308"/>
      <c r="R20" s="308"/>
      <c r="S20" s="308"/>
      <c r="T20" s="309">
        <f t="shared" si="1"/>
        <v>0</v>
      </c>
      <c r="U20" s="309">
        <f>SUMIFS(RD!AU:AU,RD!U:U,'Budget COGM Detail'!B20,RD!H:H,'Budget COGM Detail'!D20)</f>
        <v>0</v>
      </c>
      <c r="V20" s="310"/>
      <c r="W20" s="310"/>
      <c r="X20" s="310"/>
      <c r="Y20" s="310"/>
      <c r="Z20" s="310"/>
      <c r="AA20" s="310"/>
      <c r="AB20" s="310"/>
      <c r="AC20" s="310"/>
      <c r="AD20" s="310"/>
      <c r="AE20" s="310"/>
      <c r="AF20" s="310"/>
      <c r="AG20" s="310"/>
      <c r="AH20" s="311">
        <f t="shared" si="2"/>
        <v>0</v>
      </c>
      <c r="AI20" s="312">
        <f t="shared" si="3"/>
        <v>0</v>
      </c>
      <c r="AJ20" s="311"/>
      <c r="AK20" s="316"/>
      <c r="AL20" s="314"/>
      <c r="AM20" s="315"/>
      <c r="AN20" s="316"/>
      <c r="AO20" s="317"/>
      <c r="AP20" s="317"/>
      <c r="AQ20" s="318"/>
      <c r="AR20" s="319">
        <f t="shared" si="4"/>
        <v>0</v>
      </c>
      <c r="AS20" s="320"/>
      <c r="AT20" s="305" t="s">
        <v>3842</v>
      </c>
      <c r="AU20" s="321" t="s">
        <v>1644</v>
      </c>
      <c r="AV20" s="321" t="e">
        <f>IF(#REF!="","",IF($B20&lt;&gt;"human resources",IF(LEFT(#REF!,6)="10301S","Selling","General Administrative"),IFERROR(IF(FIND("Selling",D20)&gt;0,"Selling","General Administrative"),"General Administrative")))</f>
        <v>#REF!</v>
      </c>
      <c r="AW20" s="321" t="s">
        <v>1644</v>
      </c>
    </row>
    <row r="21" spans="1:49" s="322" customFormat="1" x14ac:dyDescent="0.25">
      <c r="A21" s="305" t="s">
        <v>16</v>
      </c>
      <c r="B21" s="305" t="s">
        <v>329</v>
      </c>
      <c r="C21" s="305" t="s">
        <v>330</v>
      </c>
      <c r="D21" s="443">
        <v>52600030</v>
      </c>
      <c r="E21" s="306" t="s">
        <v>1434</v>
      </c>
      <c r="F21" s="307" t="str">
        <f>VLOOKUP(D21,'Master Data'!H:I,2,FALSE)</f>
        <v>Equipment expenses</v>
      </c>
      <c r="G21" s="307" t="str">
        <f>_xlfn.CONCAT(VLOOKUP(D21,'Master Data'!B:F,5,0)," ","Cost")</f>
        <v>Fixed Cost</v>
      </c>
      <c r="H21" s="308">
        <f>SUMIFS(RD!$T:$T,RD!$B:$B,"1",RD!$H:$H,'Budget COGM Detail'!$D21,RD!$U:$U,$B21)</f>
        <v>189.93</v>
      </c>
      <c r="I21" s="308">
        <f>SUMIFS(RD!$T:$T,RD!$B:$B,"2",RD!$H:$H,'Budget COGM Detail'!$D21,RD!$U:$U,$B21)</f>
        <v>0</v>
      </c>
      <c r="J21" s="308">
        <f>SUMIFS(RD!$T:$T,RD!$B:$B,"3",RD!$H:$H,'Budget COGM Detail'!$D21,RD!$U:$U,$B21)</f>
        <v>7.62</v>
      </c>
      <c r="K21" s="308">
        <f>SUMIFS(RD!$T:$T,RD!$B:$B,"4",RD!$H:$H,'Budget COGM Detail'!$D21,RD!$U:$U,$B21)</f>
        <v>0</v>
      </c>
      <c r="L21" s="308">
        <f>SUMIFS(RD!$T:$T,RD!$B:$B,"5",RD!$H:$H,'Budget COGM Detail'!$D21,RD!$U:$U,$B21)</f>
        <v>0</v>
      </c>
      <c r="M21" s="308">
        <f>SUMIFS(RD!$T:$T,RD!$B:$B,"6",RD!$H:$H,'Budget COGM Detail'!$D21,RD!$U:$U,$B21)</f>
        <v>0</v>
      </c>
      <c r="N21" s="308"/>
      <c r="O21" s="308"/>
      <c r="P21" s="308"/>
      <c r="Q21" s="308"/>
      <c r="R21" s="308"/>
      <c r="S21" s="308"/>
      <c r="T21" s="309">
        <f t="shared" si="1"/>
        <v>197.55</v>
      </c>
      <c r="U21" s="309">
        <f>SUMIFS(RD!AU:AU,RD!U:U,'Budget COGM Detail'!B21,RD!H:H,'Budget COGM Detail'!D21)</f>
        <v>3225000</v>
      </c>
      <c r="V21" s="310"/>
      <c r="W21" s="310"/>
      <c r="X21" s="310"/>
      <c r="Y21" s="310"/>
      <c r="Z21" s="310"/>
      <c r="AA21" s="310"/>
      <c r="AB21" s="310"/>
      <c r="AC21" s="310"/>
      <c r="AD21" s="310"/>
      <c r="AE21" s="310"/>
      <c r="AF21" s="310"/>
      <c r="AG21" s="310"/>
      <c r="AH21" s="311">
        <f t="shared" si="2"/>
        <v>0</v>
      </c>
      <c r="AI21" s="312">
        <f t="shared" si="3"/>
        <v>0</v>
      </c>
      <c r="AJ21" s="311"/>
      <c r="AK21" s="316"/>
      <c r="AL21" s="314"/>
      <c r="AM21" s="315"/>
      <c r="AN21" s="316"/>
      <c r="AO21" s="317"/>
      <c r="AP21" s="317"/>
      <c r="AQ21" s="318"/>
      <c r="AR21" s="319">
        <f t="shared" si="4"/>
        <v>0</v>
      </c>
      <c r="AS21" s="320"/>
      <c r="AT21" s="305" t="s">
        <v>3842</v>
      </c>
      <c r="AU21" s="321" t="s">
        <v>1644</v>
      </c>
      <c r="AV21" s="321" t="e">
        <f>IF(#REF!="","",IF($B21&lt;&gt;"human resources",IF(LEFT(#REF!,6)="10301S","Selling","General Administrative"),IFERROR(IF(FIND("Selling",D21)&gt;0,"Selling","General Administrative"),"General Administrative")))</f>
        <v>#REF!</v>
      </c>
      <c r="AW21" s="321" t="s">
        <v>1644</v>
      </c>
    </row>
    <row r="22" spans="1:49" s="322" customFormat="1" x14ac:dyDescent="0.25">
      <c r="A22" s="305" t="s">
        <v>16</v>
      </c>
      <c r="B22" s="305" t="s">
        <v>329</v>
      </c>
      <c r="C22" s="305" t="s">
        <v>330</v>
      </c>
      <c r="D22" s="443">
        <v>53100010</v>
      </c>
      <c r="E22" s="306" t="s">
        <v>1435</v>
      </c>
      <c r="F22" s="307" t="str">
        <f>VLOOKUP(D22,'Master Data'!H:I,2,FALSE)</f>
        <v>Repair &amp; Maintenance</v>
      </c>
      <c r="G22" s="307" t="str">
        <f>_xlfn.CONCAT(VLOOKUP(D22,'Master Data'!B:F,5,0)," ","Cost")</f>
        <v>Variable Cost</v>
      </c>
      <c r="H22" s="308">
        <f>SUMIFS(RD!$T:$T,RD!$B:$B,"1",RD!$H:$H,'Budget COGM Detail'!$D22,RD!$U:$U,$B22)</f>
        <v>13191.780000000004</v>
      </c>
      <c r="I22" s="308">
        <f>SUMIFS(RD!$T:$T,RD!$B:$B,"2",RD!$H:$H,'Budget COGM Detail'!$D22,RD!$U:$U,$B22)</f>
        <v>23014.99</v>
      </c>
      <c r="J22" s="308">
        <f>SUMIFS(RD!$T:$T,RD!$B:$B,"3",RD!$H:$H,'Budget COGM Detail'!$D22,RD!$U:$U,$B22)</f>
        <v>136.01</v>
      </c>
      <c r="K22" s="308">
        <f>SUMIFS(RD!$T:$T,RD!$B:$B,"4",RD!$H:$H,'Budget COGM Detail'!$D22,RD!$U:$U,$B22)</f>
        <v>7552.8799999999983</v>
      </c>
      <c r="L22" s="308">
        <f>SUMIFS(RD!$T:$T,RD!$B:$B,"5",RD!$H:$H,'Budget COGM Detail'!$D22,RD!$U:$U,$B22)</f>
        <v>12744.549999999997</v>
      </c>
      <c r="M22" s="308">
        <f>SUMIFS(RD!$T:$T,RD!$B:$B,"6",RD!$H:$H,'Budget COGM Detail'!$D22,RD!$U:$U,$B22)</f>
        <v>106.9</v>
      </c>
      <c r="N22" s="308"/>
      <c r="O22" s="308"/>
      <c r="P22" s="308"/>
      <c r="Q22" s="308"/>
      <c r="R22" s="308"/>
      <c r="S22" s="308"/>
      <c r="T22" s="309">
        <f t="shared" si="1"/>
        <v>56747.11</v>
      </c>
      <c r="U22" s="309">
        <f>SUMIFS(RD!AU:AU,RD!U:U,'Budget COGM Detail'!B22,RD!H:H,'Budget COGM Detail'!D22)</f>
        <v>910615388</v>
      </c>
      <c r="V22" s="310"/>
      <c r="W22" s="310"/>
      <c r="X22" s="310"/>
      <c r="Y22" s="310"/>
      <c r="Z22" s="310"/>
      <c r="AA22" s="310"/>
      <c r="AB22" s="310"/>
      <c r="AC22" s="310"/>
      <c r="AD22" s="310"/>
      <c r="AE22" s="310"/>
      <c r="AF22" s="310"/>
      <c r="AG22" s="310"/>
      <c r="AH22" s="311">
        <f t="shared" si="2"/>
        <v>0</v>
      </c>
      <c r="AI22" s="312">
        <f t="shared" si="3"/>
        <v>0</v>
      </c>
      <c r="AJ22" s="311"/>
      <c r="AK22" s="316"/>
      <c r="AL22" s="314"/>
      <c r="AM22" s="315"/>
      <c r="AN22" s="316"/>
      <c r="AO22" s="317"/>
      <c r="AP22" s="317"/>
      <c r="AQ22" s="318"/>
      <c r="AR22" s="319">
        <f t="shared" si="4"/>
        <v>0</v>
      </c>
      <c r="AS22" s="320"/>
      <c r="AT22" s="305" t="s">
        <v>3842</v>
      </c>
      <c r="AU22" s="321" t="s">
        <v>1644</v>
      </c>
      <c r="AV22" s="321" t="e">
        <f>IF(#REF!="","",IF($B22&lt;&gt;"human resources",IF(LEFT(#REF!,6)="10301S","Selling","General Administrative"),IFERROR(IF(FIND("Selling",D22)&gt;0,"Selling","General Administrative"),"General Administrative")))</f>
        <v>#REF!</v>
      </c>
      <c r="AW22" s="321" t="s">
        <v>1644</v>
      </c>
    </row>
    <row r="23" spans="1:49" s="322" customFormat="1" x14ac:dyDescent="0.25">
      <c r="A23" s="305" t="s">
        <v>16</v>
      </c>
      <c r="B23" s="305" t="s">
        <v>329</v>
      </c>
      <c r="C23" s="305" t="s">
        <v>330</v>
      </c>
      <c r="D23" s="443">
        <v>50800030</v>
      </c>
      <c r="E23" s="306" t="s">
        <v>1642</v>
      </c>
      <c r="F23" s="307" t="str">
        <f>VLOOKUP(D23,'Master Data'!H:I,2,FALSE)</f>
        <v>Repair &amp; Maintenance</v>
      </c>
      <c r="G23" s="307" t="str">
        <f>_xlfn.CONCAT(VLOOKUP(D23,'Master Data'!B:F,5,0)," ","Cost")</f>
        <v>Variable Cost</v>
      </c>
      <c r="H23" s="308">
        <f>SUMIFS(RD!$T:$T,RD!$B:$B,"1",RD!$H:$H,'Budget COGM Detail'!$D23,RD!$U:$U,$B23)</f>
        <v>0</v>
      </c>
      <c r="I23" s="308">
        <f>SUMIFS(RD!$T:$T,RD!$B:$B,"2",RD!$H:$H,'Budget COGM Detail'!$D23,RD!$U:$U,$B23)</f>
        <v>0</v>
      </c>
      <c r="J23" s="308">
        <f>SUMIFS(RD!$T:$T,RD!$B:$B,"3",RD!$H:$H,'Budget COGM Detail'!$D23,RD!$U:$U,$B23)</f>
        <v>0</v>
      </c>
      <c r="K23" s="308">
        <f>SUMIFS(RD!$T:$T,RD!$B:$B,"4",RD!$H:$H,'Budget COGM Detail'!$D23,RD!$U:$U,$B23)</f>
        <v>0</v>
      </c>
      <c r="L23" s="308">
        <f>SUMIFS(RD!$T:$T,RD!$B:$B,"5",RD!$H:$H,'Budget COGM Detail'!$D23,RD!$U:$U,$B23)</f>
        <v>0</v>
      </c>
      <c r="M23" s="308">
        <f>SUMIFS(RD!$T:$T,RD!$B:$B,"6",RD!$H:$H,'Budget COGM Detail'!$D23,RD!$U:$U,$B23)</f>
        <v>0</v>
      </c>
      <c r="N23" s="308"/>
      <c r="O23" s="308"/>
      <c r="P23" s="308"/>
      <c r="Q23" s="308"/>
      <c r="R23" s="308"/>
      <c r="S23" s="308"/>
      <c r="T23" s="309">
        <f t="shared" si="1"/>
        <v>0</v>
      </c>
      <c r="U23" s="309">
        <f>SUMIFS(RD!AU:AU,RD!U:U,'Budget COGM Detail'!B23,RD!H:H,'Budget COGM Detail'!D23)</f>
        <v>0</v>
      </c>
      <c r="V23" s="310">
        <f>SUMIFS('Production Target'!F$476:F$482,'Production Target'!$D$476:$D$482,'Budget COGM Detail'!$E23)</f>
        <v>0</v>
      </c>
      <c r="W23" s="310">
        <f>SUMIFS('Production Target'!G$476:G$482,'Production Target'!$D$476:$D$482,'Budget COGM Detail'!$E23)</f>
        <v>0</v>
      </c>
      <c r="X23" s="310">
        <f>SUMIFS('Production Target'!H$476:H$482,'Production Target'!$D$476:$D$482,'Budget COGM Detail'!$E23)</f>
        <v>0</v>
      </c>
      <c r="Y23" s="310">
        <f>SUMIFS('Production Target'!I$476:I$482,'Production Target'!$D$476:$D$482,'Budget COGM Detail'!$E23)</f>
        <v>0</v>
      </c>
      <c r="Z23" s="310">
        <f>SUMIFS('Production Target'!J$476:J$482,'Production Target'!$D$476:$D$482,'Budget COGM Detail'!$E23)</f>
        <v>0</v>
      </c>
      <c r="AA23" s="310">
        <f>SUMIFS('Production Target'!K$476:K$482,'Production Target'!$D$476:$D$482,'Budget COGM Detail'!$E23)</f>
        <v>0</v>
      </c>
      <c r="AB23" s="310">
        <f>SUMIFS('Production Target'!L$476:L$482,'Production Target'!$D$476:$D$482,'Budget COGM Detail'!$E23)</f>
        <v>0</v>
      </c>
      <c r="AC23" s="310">
        <f>SUMIFS('Production Target'!M$476:M$482,'Production Target'!$D$476:$D$482,'Budget COGM Detail'!$E23)</f>
        <v>0</v>
      </c>
      <c r="AD23" s="310">
        <f>SUMIFS('Production Target'!N$476:N$482,'Production Target'!$D$476:$D$482,'Budget COGM Detail'!$E23)</f>
        <v>0</v>
      </c>
      <c r="AE23" s="310">
        <f>SUMIFS('Production Target'!O$476:O$482,'Production Target'!$D$476:$D$482,'Budget COGM Detail'!$E23)</f>
        <v>0</v>
      </c>
      <c r="AF23" s="310">
        <f>SUMIFS('Production Target'!P$476:P$482,'Production Target'!$D$476:$D$482,'Budget COGM Detail'!$E23)</f>
        <v>0</v>
      </c>
      <c r="AG23" s="310">
        <f>SUMIFS('Production Target'!Q$476:Q$482,'Production Target'!$D$476:$D$482,'Budget COGM Detail'!$E23)</f>
        <v>0</v>
      </c>
      <c r="AH23" s="311">
        <f t="shared" si="2"/>
        <v>0</v>
      </c>
      <c r="AI23" s="312">
        <f t="shared" si="3"/>
        <v>0</v>
      </c>
      <c r="AJ23" s="311"/>
      <c r="AK23" s="316"/>
      <c r="AL23" s="314"/>
      <c r="AM23" s="315"/>
      <c r="AN23" s="316"/>
      <c r="AO23" s="317"/>
      <c r="AP23" s="317"/>
      <c r="AQ23" s="318"/>
      <c r="AR23" s="319">
        <f t="shared" si="4"/>
        <v>0</v>
      </c>
      <c r="AS23" s="320"/>
      <c r="AT23" s="305" t="s">
        <v>3842</v>
      </c>
      <c r="AU23" s="321" t="s">
        <v>1644</v>
      </c>
      <c r="AV23" s="321" t="e">
        <f>IF(#REF!="","",IF($B23&lt;&gt;"human resources",IF(LEFT(#REF!,6)="10301S","Selling","General Administrative"),IFERROR(IF(FIND("Selling",D23)&gt;0,"Selling","General Administrative"),"General Administrative")))</f>
        <v>#REF!</v>
      </c>
      <c r="AW23" s="321" t="s">
        <v>1644</v>
      </c>
    </row>
    <row r="24" spans="1:49" s="322" customFormat="1" x14ac:dyDescent="0.25">
      <c r="A24" s="305" t="s">
        <v>16</v>
      </c>
      <c r="B24" s="305" t="s">
        <v>329</v>
      </c>
      <c r="C24" s="305" t="s">
        <v>330</v>
      </c>
      <c r="D24" s="443">
        <v>52400040</v>
      </c>
      <c r="E24" s="306" t="s">
        <v>640</v>
      </c>
      <c r="F24" s="307" t="str">
        <f>VLOOKUP(D24,'Master Data'!H:I,2,FALSE)</f>
        <v>General Transportation</v>
      </c>
      <c r="G24" s="307" t="str">
        <f>_xlfn.CONCAT(VLOOKUP(D24,'Master Data'!B:F,5,0)," ","Cost")</f>
        <v>Fixed Cost</v>
      </c>
      <c r="H24" s="308">
        <f>SUMIFS(RD!$T:$T,RD!$B:$B,"1",RD!$H:$H,'Budget COGM Detail'!$D24,RD!$U:$U,$B24)</f>
        <v>0</v>
      </c>
      <c r="I24" s="308">
        <f>SUMIFS(RD!$T:$T,RD!$B:$B,"2",RD!$H:$H,'Budget COGM Detail'!$D24,RD!$U:$U,$B24)</f>
        <v>0</v>
      </c>
      <c r="J24" s="308">
        <f>SUMIFS(RD!$T:$T,RD!$B:$B,"3",RD!$H:$H,'Budget COGM Detail'!$D24,RD!$U:$U,$B24)</f>
        <v>0</v>
      </c>
      <c r="K24" s="308">
        <f>SUMIFS(RD!$T:$T,RD!$B:$B,"4",RD!$H:$H,'Budget COGM Detail'!$D24,RD!$U:$U,$B24)</f>
        <v>0</v>
      </c>
      <c r="L24" s="308">
        <f>SUMIFS(RD!$T:$T,RD!$B:$B,"5",RD!$H:$H,'Budget COGM Detail'!$D24,RD!$U:$U,$B24)</f>
        <v>0</v>
      </c>
      <c r="M24" s="308">
        <f>SUMIFS(RD!$T:$T,RD!$B:$B,"6",RD!$H:$H,'Budget COGM Detail'!$D24,RD!$U:$U,$B24)</f>
        <v>0</v>
      </c>
      <c r="N24" s="308"/>
      <c r="O24" s="308"/>
      <c r="P24" s="308"/>
      <c r="Q24" s="308"/>
      <c r="R24" s="308"/>
      <c r="S24" s="308"/>
      <c r="T24" s="309">
        <f t="shared" si="1"/>
        <v>0</v>
      </c>
      <c r="U24" s="309">
        <f>SUMIFS(RD!AU:AU,RD!U:U,'Budget COGM Detail'!B24,RD!H:H,'Budget COGM Detail'!D24)</f>
        <v>0</v>
      </c>
      <c r="V24" s="310"/>
      <c r="W24" s="310"/>
      <c r="X24" s="310"/>
      <c r="Y24" s="310"/>
      <c r="Z24" s="310"/>
      <c r="AA24" s="310"/>
      <c r="AB24" s="310"/>
      <c r="AC24" s="310"/>
      <c r="AD24" s="310"/>
      <c r="AE24" s="310"/>
      <c r="AF24" s="310"/>
      <c r="AG24" s="310"/>
      <c r="AH24" s="311">
        <f t="shared" si="2"/>
        <v>0</v>
      </c>
      <c r="AI24" s="312">
        <f t="shared" si="3"/>
        <v>0</v>
      </c>
      <c r="AJ24" s="311"/>
      <c r="AK24" s="316"/>
      <c r="AL24" s="314"/>
      <c r="AM24" s="315"/>
      <c r="AN24" s="316"/>
      <c r="AO24" s="317"/>
      <c r="AP24" s="317"/>
      <c r="AQ24" s="318"/>
      <c r="AR24" s="319">
        <f t="shared" si="4"/>
        <v>0</v>
      </c>
      <c r="AS24" s="320"/>
      <c r="AT24" s="305" t="s">
        <v>3842</v>
      </c>
      <c r="AU24" s="321" t="s">
        <v>1644</v>
      </c>
      <c r="AV24" s="321" t="e">
        <f>IF(#REF!="","",IF($B24&lt;&gt;"human resources",IF(LEFT(#REF!,6)="10301S","Selling","General Administrative"),IFERROR(IF(FIND("Selling",D24)&gt;0,"Selling","General Administrative"),"General Administrative")))</f>
        <v>#REF!</v>
      </c>
      <c r="AW24" s="321" t="s">
        <v>1644</v>
      </c>
    </row>
    <row r="25" spans="1:49" s="322" customFormat="1" x14ac:dyDescent="0.25">
      <c r="A25" s="305" t="s">
        <v>16</v>
      </c>
      <c r="B25" s="305" t="s">
        <v>329</v>
      </c>
      <c r="C25" s="305" t="s">
        <v>330</v>
      </c>
      <c r="D25" s="443">
        <v>52200010</v>
      </c>
      <c r="E25" s="306" t="s">
        <v>630</v>
      </c>
      <c r="F25" s="307" t="str">
        <f>VLOOKUP(D25,'Master Data'!H:I,2,FALSE)</f>
        <v>Stationery &amp; Printing</v>
      </c>
      <c r="G25" s="307" t="str">
        <f>_xlfn.CONCAT(VLOOKUP(D25,'Master Data'!B:F,5,0)," ","Cost")</f>
        <v>Fixed Cost</v>
      </c>
      <c r="H25" s="308">
        <f>SUMIFS(RD!$T:$T,RD!$B:$B,"1",RD!$H:$H,'Budget COGM Detail'!$D25,RD!$U:$U,$B25)</f>
        <v>0</v>
      </c>
      <c r="I25" s="308">
        <f>SUMIFS(RD!$T:$T,RD!$B:$B,"2",RD!$H:$H,'Budget COGM Detail'!$D25,RD!$U:$U,$B25)</f>
        <v>0</v>
      </c>
      <c r="J25" s="308">
        <f>SUMIFS(RD!$T:$T,RD!$B:$B,"3",RD!$H:$H,'Budget COGM Detail'!$D25,RD!$U:$U,$B25)</f>
        <v>0</v>
      </c>
      <c r="K25" s="308">
        <f>SUMIFS(RD!$T:$T,RD!$B:$B,"4",RD!$H:$H,'Budget COGM Detail'!$D25,RD!$U:$U,$B25)</f>
        <v>0</v>
      </c>
      <c r="L25" s="308">
        <f>SUMIFS(RD!$T:$T,RD!$B:$B,"5",RD!$H:$H,'Budget COGM Detail'!$D25,RD!$U:$U,$B25)</f>
        <v>0</v>
      </c>
      <c r="M25" s="308">
        <f>SUMIFS(RD!$T:$T,RD!$B:$B,"6",RD!$H:$H,'Budget COGM Detail'!$D25,RD!$U:$U,$B25)</f>
        <v>0</v>
      </c>
      <c r="N25" s="308"/>
      <c r="O25" s="308"/>
      <c r="P25" s="308"/>
      <c r="Q25" s="308"/>
      <c r="R25" s="308"/>
      <c r="S25" s="308"/>
      <c r="T25" s="309">
        <f t="shared" si="1"/>
        <v>0</v>
      </c>
      <c r="U25" s="309">
        <f>SUMIFS(RD!AU:AU,RD!U:U,'Budget COGM Detail'!B25,RD!H:H,'Budget COGM Detail'!D25)</f>
        <v>0</v>
      </c>
      <c r="V25" s="310"/>
      <c r="W25" s="310"/>
      <c r="X25" s="310"/>
      <c r="Y25" s="310"/>
      <c r="Z25" s="310"/>
      <c r="AA25" s="310"/>
      <c r="AB25" s="310"/>
      <c r="AC25" s="310"/>
      <c r="AD25" s="310"/>
      <c r="AE25" s="310"/>
      <c r="AF25" s="310"/>
      <c r="AG25" s="310"/>
      <c r="AH25" s="311">
        <f t="shared" si="2"/>
        <v>0</v>
      </c>
      <c r="AI25" s="312">
        <f t="shared" si="3"/>
        <v>0</v>
      </c>
      <c r="AJ25" s="311"/>
      <c r="AK25" s="316"/>
      <c r="AL25" s="314"/>
      <c r="AM25" s="315"/>
      <c r="AN25" s="316"/>
      <c r="AO25" s="317"/>
      <c r="AP25" s="317"/>
      <c r="AQ25" s="318"/>
      <c r="AR25" s="319">
        <f t="shared" si="4"/>
        <v>0</v>
      </c>
      <c r="AS25" s="320"/>
      <c r="AT25" s="305" t="s">
        <v>3842</v>
      </c>
      <c r="AU25" s="321" t="s">
        <v>1644</v>
      </c>
      <c r="AV25" s="321" t="e">
        <f>IF(#REF!="","",IF($B25&lt;&gt;"human resources",IF(LEFT(#REF!,6)="10301S","Selling","General Administrative"),IFERROR(IF(FIND("Selling",D25)&gt;0,"Selling","General Administrative"),"General Administrative")))</f>
        <v>#REF!</v>
      </c>
      <c r="AW25" s="321" t="s">
        <v>1644</v>
      </c>
    </row>
    <row r="26" spans="1:49" s="322" customFormat="1" x14ac:dyDescent="0.25">
      <c r="A26" s="305" t="s">
        <v>16</v>
      </c>
      <c r="B26" s="305" t="s">
        <v>329</v>
      </c>
      <c r="C26" s="305" t="s">
        <v>330</v>
      </c>
      <c r="D26" s="443">
        <v>51900030</v>
      </c>
      <c r="E26" s="306" t="s">
        <v>607</v>
      </c>
      <c r="F26" s="307" t="str">
        <f>VLOOKUP(D26,'Master Data'!H:I,2,FALSE)</f>
        <v>Professional Fee</v>
      </c>
      <c r="G26" s="307" t="str">
        <f>_xlfn.CONCAT(VLOOKUP(D26,'Master Data'!B:F,5,0)," ","Cost")</f>
        <v>Fixed Cost</v>
      </c>
      <c r="H26" s="308">
        <f>SUMIFS(RD!$T:$T,RD!$B:$B,"1",RD!$H:$H,'Budget COGM Detail'!$D26,RD!$U:$U,$B26)</f>
        <v>0</v>
      </c>
      <c r="I26" s="308">
        <f>SUMIFS(RD!$T:$T,RD!$B:$B,"2",RD!$H:$H,'Budget COGM Detail'!$D26,RD!$U:$U,$B26)</f>
        <v>0</v>
      </c>
      <c r="J26" s="308">
        <f>SUMIFS(RD!$T:$T,RD!$B:$B,"3",RD!$H:$H,'Budget COGM Detail'!$D26,RD!$U:$U,$B26)</f>
        <v>0</v>
      </c>
      <c r="K26" s="308">
        <f>SUMIFS(RD!$T:$T,RD!$B:$B,"4",RD!$H:$H,'Budget COGM Detail'!$D26,RD!$U:$U,$B26)</f>
        <v>0</v>
      </c>
      <c r="L26" s="308">
        <f>SUMIFS(RD!$T:$T,RD!$B:$B,"5",RD!$H:$H,'Budget COGM Detail'!$D26,RD!$U:$U,$B26)</f>
        <v>0</v>
      </c>
      <c r="M26" s="308">
        <f>SUMIFS(RD!$T:$T,RD!$B:$B,"6",RD!$H:$H,'Budget COGM Detail'!$D26,RD!$U:$U,$B26)</f>
        <v>0</v>
      </c>
      <c r="N26" s="308"/>
      <c r="O26" s="308"/>
      <c r="P26" s="308"/>
      <c r="Q26" s="308"/>
      <c r="R26" s="308"/>
      <c r="S26" s="308"/>
      <c r="T26" s="309">
        <f t="shared" si="1"/>
        <v>0</v>
      </c>
      <c r="U26" s="309">
        <f>SUMIFS(RD!AU:AU,RD!U:U,'Budget COGM Detail'!B26,RD!H:H,'Budget COGM Detail'!D26)</f>
        <v>0</v>
      </c>
      <c r="V26" s="310"/>
      <c r="W26" s="310"/>
      <c r="X26" s="310"/>
      <c r="Y26" s="310"/>
      <c r="Z26" s="310"/>
      <c r="AA26" s="310"/>
      <c r="AB26" s="310"/>
      <c r="AC26" s="310"/>
      <c r="AD26" s="310"/>
      <c r="AE26" s="310"/>
      <c r="AF26" s="310"/>
      <c r="AG26" s="310"/>
      <c r="AH26" s="311">
        <f t="shared" si="2"/>
        <v>0</v>
      </c>
      <c r="AI26" s="312">
        <f t="shared" si="3"/>
        <v>0</v>
      </c>
      <c r="AJ26" s="311"/>
      <c r="AK26" s="316"/>
      <c r="AL26" s="314"/>
      <c r="AM26" s="315"/>
      <c r="AN26" s="316"/>
      <c r="AO26" s="317"/>
      <c r="AP26" s="317"/>
      <c r="AQ26" s="318"/>
      <c r="AR26" s="319">
        <f t="shared" si="4"/>
        <v>0</v>
      </c>
      <c r="AS26" s="320"/>
      <c r="AT26" s="305" t="s">
        <v>3842</v>
      </c>
      <c r="AU26" s="321" t="s">
        <v>1644</v>
      </c>
      <c r="AV26" s="321" t="e">
        <f>IF(#REF!="","",IF($B26&lt;&gt;"human resources",IF(LEFT(#REF!,6)="10301S","Selling","General Administrative"),IFERROR(IF(FIND("Selling",D26)&gt;0,"Selling","General Administrative"),"General Administrative")))</f>
        <v>#REF!</v>
      </c>
      <c r="AW26" s="321" t="s">
        <v>1644</v>
      </c>
    </row>
    <row r="27" spans="1:49" s="322" customFormat="1" x14ac:dyDescent="0.25">
      <c r="A27" s="305" t="s">
        <v>16</v>
      </c>
      <c r="B27" s="305" t="s">
        <v>329</v>
      </c>
      <c r="C27" s="305" t="s">
        <v>330</v>
      </c>
      <c r="D27" s="443">
        <v>52100050</v>
      </c>
      <c r="E27" s="306" t="s">
        <v>1482</v>
      </c>
      <c r="F27" s="307" t="str">
        <f>VLOOKUP(D27,'Master Data'!H:I,2,FALSE)</f>
        <v>Tax and license</v>
      </c>
      <c r="G27" s="307" t="str">
        <f>_xlfn.CONCAT(VLOOKUP(D27,'Master Data'!B:F,5,0)," ","Cost")</f>
        <v>Fixed Cost</v>
      </c>
      <c r="H27" s="308">
        <f>SUMIFS(RD!$T:$T,RD!$B:$B,"1",RD!$H:$H,'Budget COGM Detail'!$D27,RD!$U:$U,$B27)</f>
        <v>0</v>
      </c>
      <c r="I27" s="308">
        <f>SUMIFS(RD!$T:$T,RD!$B:$B,"2",RD!$H:$H,'Budget COGM Detail'!$D27,RD!$U:$U,$B27)</f>
        <v>0</v>
      </c>
      <c r="J27" s="308">
        <f>SUMIFS(RD!$T:$T,RD!$B:$B,"3",RD!$H:$H,'Budget COGM Detail'!$D27,RD!$U:$U,$B27)</f>
        <v>0</v>
      </c>
      <c r="K27" s="308">
        <f>SUMIFS(RD!$T:$T,RD!$B:$B,"4",RD!$H:$H,'Budget COGM Detail'!$D27,RD!$U:$U,$B27)</f>
        <v>0</v>
      </c>
      <c r="L27" s="308">
        <f>SUMIFS(RD!$T:$T,RD!$B:$B,"5",RD!$H:$H,'Budget COGM Detail'!$D27,RD!$U:$U,$B27)</f>
        <v>0</v>
      </c>
      <c r="M27" s="308">
        <f>SUMIFS(RD!$T:$T,RD!$B:$B,"6",RD!$H:$H,'Budget COGM Detail'!$D27,RD!$U:$U,$B27)</f>
        <v>0</v>
      </c>
      <c r="N27" s="308"/>
      <c r="O27" s="308"/>
      <c r="P27" s="308"/>
      <c r="Q27" s="308"/>
      <c r="R27" s="308"/>
      <c r="S27" s="308"/>
      <c r="T27" s="309">
        <f t="shared" si="1"/>
        <v>0</v>
      </c>
      <c r="U27" s="309">
        <f>SUMIFS(RD!AU:AU,RD!U:U,'Budget COGM Detail'!B27,RD!H:H,'Budget COGM Detail'!D27)</f>
        <v>0</v>
      </c>
      <c r="V27" s="310"/>
      <c r="W27" s="310"/>
      <c r="X27" s="310"/>
      <c r="Y27" s="310"/>
      <c r="Z27" s="310"/>
      <c r="AA27" s="310"/>
      <c r="AB27" s="310"/>
      <c r="AC27" s="310"/>
      <c r="AD27" s="310"/>
      <c r="AE27" s="310"/>
      <c r="AF27" s="310"/>
      <c r="AG27" s="310"/>
      <c r="AH27" s="311">
        <f t="shared" si="2"/>
        <v>0</v>
      </c>
      <c r="AI27" s="312">
        <f t="shared" si="3"/>
        <v>0</v>
      </c>
      <c r="AJ27" s="311"/>
      <c r="AK27" s="316"/>
      <c r="AL27" s="314"/>
      <c r="AM27" s="315"/>
      <c r="AN27" s="316"/>
      <c r="AO27" s="317"/>
      <c r="AP27" s="317"/>
      <c r="AQ27" s="318"/>
      <c r="AR27" s="319">
        <f t="shared" si="4"/>
        <v>0</v>
      </c>
      <c r="AS27" s="320"/>
      <c r="AT27" s="305" t="s">
        <v>3842</v>
      </c>
      <c r="AU27" s="321" t="s">
        <v>1644</v>
      </c>
      <c r="AV27" s="321" t="e">
        <f>IF(#REF!="","",IF($B27&lt;&gt;"human resources",IF(LEFT(#REF!,6)="10301S","Selling","General Administrative"),IFERROR(IF(FIND("Selling",D27)&gt;0,"Selling","General Administrative"),"General Administrative")))</f>
        <v>#REF!</v>
      </c>
      <c r="AW27" s="321" t="s">
        <v>1644</v>
      </c>
    </row>
    <row r="28" spans="1:49" s="322" customFormat="1" x14ac:dyDescent="0.25">
      <c r="A28" s="305" t="s">
        <v>16</v>
      </c>
      <c r="B28" s="305" t="s">
        <v>329</v>
      </c>
      <c r="C28" s="305" t="s">
        <v>330</v>
      </c>
      <c r="D28" s="443">
        <v>51700030</v>
      </c>
      <c r="E28" s="306" t="s">
        <v>1426</v>
      </c>
      <c r="F28" s="307" t="str">
        <f>VLOOKUP(D28,'Master Data'!H:I,2,FALSE)</f>
        <v>Rental</v>
      </c>
      <c r="G28" s="307" t="str">
        <f>_xlfn.CONCAT(VLOOKUP(D28,'Master Data'!B:F,5,0)," ","Cost")</f>
        <v>Fixed Cost</v>
      </c>
      <c r="H28" s="308">
        <f>SUMIFS(RD!$T:$T,RD!$B:$B,"1",RD!$H:$H,'Budget COGM Detail'!$D28,RD!$U:$U,$B28)</f>
        <v>0</v>
      </c>
      <c r="I28" s="308">
        <f>SUMIFS(RD!$T:$T,RD!$B:$B,"2",RD!$H:$H,'Budget COGM Detail'!$D28,RD!$U:$U,$B28)</f>
        <v>0</v>
      </c>
      <c r="J28" s="308">
        <f>SUMIFS(RD!$T:$T,RD!$B:$B,"3",RD!$H:$H,'Budget COGM Detail'!$D28,RD!$U:$U,$B28)</f>
        <v>0</v>
      </c>
      <c r="K28" s="308">
        <f>SUMIFS(RD!$T:$T,RD!$B:$B,"4",RD!$H:$H,'Budget COGM Detail'!$D28,RD!$U:$U,$B28)</f>
        <v>0</v>
      </c>
      <c r="L28" s="308">
        <f>SUMIFS(RD!$T:$T,RD!$B:$B,"5",RD!$H:$H,'Budget COGM Detail'!$D28,RD!$U:$U,$B28)</f>
        <v>0</v>
      </c>
      <c r="M28" s="308">
        <f>SUMIFS(RD!$T:$T,RD!$B:$B,"6",RD!$H:$H,'Budget COGM Detail'!$D28,RD!$U:$U,$B28)</f>
        <v>0</v>
      </c>
      <c r="N28" s="308"/>
      <c r="O28" s="308"/>
      <c r="P28" s="308"/>
      <c r="Q28" s="308"/>
      <c r="R28" s="308"/>
      <c r="S28" s="308"/>
      <c r="T28" s="309">
        <f t="shared" si="1"/>
        <v>0</v>
      </c>
      <c r="U28" s="309">
        <f>SUMIFS(RD!AU:AU,RD!U:U,'Budget COGM Detail'!B28,RD!H:H,'Budget COGM Detail'!D28)</f>
        <v>0</v>
      </c>
      <c r="V28" s="310"/>
      <c r="W28" s="310"/>
      <c r="X28" s="310"/>
      <c r="Y28" s="310"/>
      <c r="Z28" s="310"/>
      <c r="AA28" s="310"/>
      <c r="AB28" s="310"/>
      <c r="AC28" s="310"/>
      <c r="AD28" s="310"/>
      <c r="AE28" s="310"/>
      <c r="AF28" s="310"/>
      <c r="AG28" s="310"/>
      <c r="AH28" s="311">
        <f t="shared" si="2"/>
        <v>0</v>
      </c>
      <c r="AI28" s="312">
        <f t="shared" si="3"/>
        <v>0</v>
      </c>
      <c r="AJ28" s="311"/>
      <c r="AK28" s="316"/>
      <c r="AL28" s="314"/>
      <c r="AM28" s="315"/>
      <c r="AN28" s="316"/>
      <c r="AO28" s="317"/>
      <c r="AP28" s="317"/>
      <c r="AQ28" s="318"/>
      <c r="AR28" s="319">
        <f t="shared" si="4"/>
        <v>0</v>
      </c>
      <c r="AS28" s="320"/>
      <c r="AT28" s="305" t="s">
        <v>3842</v>
      </c>
      <c r="AU28" s="321" t="s">
        <v>1644</v>
      </c>
      <c r="AV28" s="321" t="e">
        <f>IF(#REF!="","",IF($B28&lt;&gt;"human resources",IF(LEFT(#REF!,6)="10301S","Selling","General Administrative"),IFERROR(IF(FIND("Selling",D28)&gt;0,"Selling","General Administrative"),"General Administrative")))</f>
        <v>#REF!</v>
      </c>
      <c r="AW28" s="321" t="s">
        <v>1644</v>
      </c>
    </row>
    <row r="29" spans="1:49" s="322" customFormat="1" x14ac:dyDescent="0.25">
      <c r="A29" s="305" t="s">
        <v>16</v>
      </c>
      <c r="B29" s="305" t="s">
        <v>329</v>
      </c>
      <c r="C29" s="305" t="s">
        <v>330</v>
      </c>
      <c r="D29" s="443">
        <v>52900020</v>
      </c>
      <c r="E29" s="306" t="s">
        <v>1490</v>
      </c>
      <c r="F29" s="307" t="str">
        <f>VLOOKUP(D29,'Master Data'!H:I,2,FALSE)</f>
        <v>Tax and license</v>
      </c>
      <c r="G29" s="307" t="str">
        <f>_xlfn.CONCAT(VLOOKUP(D29,'Master Data'!B:F,5,0)," ","Cost")</f>
        <v>Fixed Cost</v>
      </c>
      <c r="H29" s="308">
        <f>SUMIFS(RD!$T:$T,RD!$B:$B,"1",RD!$H:$H,'Budget COGM Detail'!$D29,RD!$U:$U,$B29)</f>
        <v>0</v>
      </c>
      <c r="I29" s="308">
        <f>SUMIFS(RD!$T:$T,RD!$B:$B,"2",RD!$H:$H,'Budget COGM Detail'!$D29,RD!$U:$U,$B29)</f>
        <v>0</v>
      </c>
      <c r="J29" s="308">
        <f>SUMIFS(RD!$T:$T,RD!$B:$B,"3",RD!$H:$H,'Budget COGM Detail'!$D29,RD!$U:$U,$B29)</f>
        <v>0</v>
      </c>
      <c r="K29" s="308">
        <f>SUMIFS(RD!$T:$T,RD!$B:$B,"4",RD!$H:$H,'Budget COGM Detail'!$D29,RD!$U:$U,$B29)</f>
        <v>0</v>
      </c>
      <c r="L29" s="308">
        <f>SUMIFS(RD!$T:$T,RD!$B:$B,"5",RD!$H:$H,'Budget COGM Detail'!$D29,RD!$U:$U,$B29)</f>
        <v>0</v>
      </c>
      <c r="M29" s="308">
        <f>SUMIFS(RD!$T:$T,RD!$B:$B,"6",RD!$H:$H,'Budget COGM Detail'!$D29,RD!$U:$U,$B29)</f>
        <v>0</v>
      </c>
      <c r="N29" s="308"/>
      <c r="O29" s="308"/>
      <c r="P29" s="308"/>
      <c r="Q29" s="308"/>
      <c r="R29" s="308"/>
      <c r="S29" s="308"/>
      <c r="T29" s="309">
        <f t="shared" si="1"/>
        <v>0</v>
      </c>
      <c r="U29" s="309">
        <f>SUMIFS(RD!AU:AU,RD!U:U,'Budget COGM Detail'!B29,RD!H:H,'Budget COGM Detail'!D29)</f>
        <v>0</v>
      </c>
      <c r="V29" s="310"/>
      <c r="W29" s="310"/>
      <c r="X29" s="310"/>
      <c r="Y29" s="310"/>
      <c r="Z29" s="310"/>
      <c r="AA29" s="310"/>
      <c r="AB29" s="310"/>
      <c r="AC29" s="310"/>
      <c r="AD29" s="310"/>
      <c r="AE29" s="310"/>
      <c r="AF29" s="310"/>
      <c r="AG29" s="310"/>
      <c r="AH29" s="311">
        <f t="shared" ref="AH29" si="5">SUM(V29:AG29)</f>
        <v>0</v>
      </c>
      <c r="AI29" s="312">
        <f t="shared" ref="AI29" si="6">AR29-AH29</f>
        <v>0</v>
      </c>
      <c r="AJ29" s="311"/>
      <c r="AK29" s="316"/>
      <c r="AL29" s="314"/>
      <c r="AM29" s="315"/>
      <c r="AN29" s="316"/>
      <c r="AO29" s="317"/>
      <c r="AP29" s="317"/>
      <c r="AQ29" s="318"/>
      <c r="AR29" s="319">
        <f>IF(AP29="USD",AQ29*$AQ$1,IF(AP29="IDR",AQ29,0))</f>
        <v>0</v>
      </c>
      <c r="AS29" s="320"/>
      <c r="AT29" s="305" t="s">
        <v>3842</v>
      </c>
      <c r="AU29" s="321" t="s">
        <v>1644</v>
      </c>
      <c r="AV29" s="321" t="e">
        <f>IF(#REF!="","",IF($B29&lt;&gt;"human resources",IF(LEFT(#REF!,6)="10301S","Selling","General Administrative"),IFERROR(IF(FIND("Selling",D29)&gt;0,"Selling","General Administrative"),"General Administrative")))</f>
        <v>#REF!</v>
      </c>
      <c r="AW29" s="321" t="s">
        <v>1644</v>
      </c>
    </row>
    <row r="30" spans="1:49" x14ac:dyDescent="0.25">
      <c r="A30" s="305" t="s">
        <v>16</v>
      </c>
      <c r="B30" s="305" t="s">
        <v>343</v>
      </c>
      <c r="C30" s="305" t="s">
        <v>344</v>
      </c>
      <c r="D30" s="443">
        <v>50500010</v>
      </c>
      <c r="E30" s="306" t="s">
        <v>1400</v>
      </c>
      <c r="F30" s="307" t="str">
        <f>VLOOKUP(D30,'Master Data'!H:I,2,FALSE)</f>
        <v>Third party services</v>
      </c>
      <c r="G30" s="307" t="str">
        <f>_xlfn.CONCAT(VLOOKUP(D30,'Master Data'!B:F,5,0)," ","Cost")</f>
        <v>Variable Cost</v>
      </c>
      <c r="H30" s="308">
        <f>SUMIFS(RD!$T:$T,RD!$B:$B,"1",RD!$H:$H,'Budget COGM Detail'!$D30,RD!$U:$U,$B30)</f>
        <v>0</v>
      </c>
      <c r="I30" s="308">
        <f>SUMIFS(RD!$T:$T,RD!$B:$B,"2",RD!$H:$H,'Budget COGM Detail'!$D30,RD!$U:$U,$B30)</f>
        <v>2433.4</v>
      </c>
      <c r="J30" s="308">
        <f>SUMIFS(RD!$T:$T,RD!$B:$B,"3",RD!$H:$H,'Budget COGM Detail'!$D30,RD!$U:$U,$B30)</f>
        <v>-2673.65</v>
      </c>
      <c r="K30" s="308">
        <f>SUMIFS(RD!$T:$T,RD!$B:$B,"4",RD!$H:$H,'Budget COGM Detail'!$D30,RD!$U:$U,$B30)</f>
        <v>3373.68</v>
      </c>
      <c r="L30" s="308">
        <f>SUMIFS(RD!$T:$T,RD!$B:$B,"5",RD!$H:$H,'Budget COGM Detail'!$D30,RD!$U:$U,$B30)</f>
        <v>8353.82</v>
      </c>
      <c r="M30" s="308">
        <f>SUMIFS(RD!$T:$T,RD!$B:$B,"6",RD!$H:$H,'Budget COGM Detail'!$D30,RD!$U:$U,$B30)</f>
        <v>7999.8799999999992</v>
      </c>
      <c r="N30" s="323"/>
      <c r="O30" s="323"/>
      <c r="P30" s="323"/>
      <c r="Q30" s="323"/>
      <c r="R30" s="323"/>
      <c r="S30" s="323"/>
      <c r="T30" s="309">
        <f t="shared" ref="T30" si="7">SUM(H30:N30)</f>
        <v>19487.129999999997</v>
      </c>
      <c r="U30" s="309">
        <f>SUMIFS(RD!AU:AU,RD!U:U,'Budget COGM Detail'!B30,RD!H:H,'Budget COGM Detail'!D30)</f>
        <v>320683618</v>
      </c>
      <c r="V30" s="310"/>
      <c r="W30" s="310"/>
      <c r="X30" s="310"/>
      <c r="Y30" s="310"/>
      <c r="Z30" s="310"/>
      <c r="AA30" s="310"/>
      <c r="AB30" s="310"/>
      <c r="AC30" s="310"/>
      <c r="AD30" s="310"/>
      <c r="AE30" s="310"/>
      <c r="AF30" s="310"/>
      <c r="AG30" s="310"/>
      <c r="AH30" s="311">
        <f t="shared" ref="AH30" si="8">SUM(V30:AG30)</f>
        <v>0</v>
      </c>
      <c r="AI30" s="312">
        <f t="shared" ref="AI30" si="9">AR30-AH30</f>
        <v>0</v>
      </c>
      <c r="AJ30" s="311"/>
      <c r="AK30" s="316"/>
      <c r="AL30" s="314"/>
      <c r="AM30" s="315"/>
      <c r="AN30" s="316"/>
      <c r="AO30" s="317"/>
      <c r="AP30" s="317"/>
      <c r="AQ30" s="318"/>
      <c r="AR30" s="319">
        <f t="shared" ref="AR30" si="10">IF(AP30="USD",AQ30*$AQ$1,IF(AP30="IDR",AQ30,0))</f>
        <v>0</v>
      </c>
      <c r="AS30" s="320"/>
      <c r="AT30" s="305" t="s">
        <v>4416</v>
      </c>
    </row>
    <row r="31" spans="1:49" x14ac:dyDescent="0.25">
      <c r="A31" s="342" t="str">
        <f>IF(C31="","",IFERROR(VLOOKUP(C31,'Master Data'!$E$58:$J$146,6,FALSE),0))</f>
        <v/>
      </c>
      <c r="B31" s="343" t="str">
        <f>IF(C31="","",IFERROR(VLOOKUP(C31,'Master Data'!$E$58:$L$146,8,FALSE),0))</f>
        <v/>
      </c>
      <c r="C31" s="454"/>
      <c r="D31" s="451"/>
      <c r="E31" s="306" t="str">
        <f>IFERROR(VLOOKUP(D31,'Master Data'!$B$152:$C$228,2,0),"")</f>
        <v/>
      </c>
      <c r="F31" s="307" t="str">
        <f>IFERROR(VLOOKUP(D31,'Master Data'!H:I,2,FALSE),"")</f>
        <v/>
      </c>
      <c r="G31" s="307" t="str">
        <f>IFERROR(_xlfn.CONCAT(VLOOKUP(D31,'Master Data'!B:F,5,0)," ","Cost"),"")</f>
        <v/>
      </c>
      <c r="H31" s="308"/>
      <c r="I31" s="308"/>
      <c r="J31" s="308"/>
      <c r="K31" s="308"/>
      <c r="L31" s="308"/>
      <c r="M31" s="308"/>
      <c r="N31" s="323"/>
      <c r="O31" s="323"/>
      <c r="P31" s="323"/>
      <c r="Q31" s="323"/>
      <c r="R31" s="323"/>
      <c r="S31" s="323"/>
      <c r="T31" s="309"/>
      <c r="U31" s="309"/>
      <c r="V31" s="310"/>
      <c r="W31" s="310"/>
      <c r="X31" s="310"/>
      <c r="Y31" s="310"/>
      <c r="Z31" s="310"/>
      <c r="AA31" s="310"/>
      <c r="AB31" s="310"/>
      <c r="AC31" s="310"/>
      <c r="AD31" s="310"/>
      <c r="AE31" s="310"/>
      <c r="AF31" s="310"/>
      <c r="AG31" s="310"/>
      <c r="AH31" s="311"/>
      <c r="AI31" s="312"/>
      <c r="AJ31" s="311"/>
      <c r="AK31" s="316"/>
      <c r="AL31" s="314"/>
      <c r="AM31" s="315"/>
      <c r="AN31" s="316"/>
      <c r="AO31" s="317"/>
      <c r="AP31" s="317"/>
      <c r="AQ31" s="318"/>
      <c r="AR31" s="319"/>
      <c r="AS31" s="320"/>
      <c r="AT31" s="305" t="s">
        <v>4416</v>
      </c>
    </row>
    <row r="32" spans="1:49" x14ac:dyDescent="0.25">
      <c r="A32" s="342" t="str">
        <f>IF(C32="","",IFERROR(VLOOKUP(C32,'Master Data'!$E$58:$J$146,6,FALSE),0))</f>
        <v/>
      </c>
      <c r="B32" s="343" t="str">
        <f>IF(C32="","",IFERROR(VLOOKUP(C32,'Master Data'!$E$58:$L$146,8,FALSE),0))</f>
        <v/>
      </c>
      <c r="C32" s="454"/>
      <c r="D32" s="451"/>
      <c r="E32" s="306" t="str">
        <f>IFERROR(VLOOKUP(D32,'Master Data'!$B$152:$C$228,2,0),"")</f>
        <v/>
      </c>
      <c r="F32" s="307" t="str">
        <f>IFERROR(VLOOKUP(D32,'Master Data'!H:I,2,FALSE),"")</f>
        <v/>
      </c>
      <c r="G32" s="307" t="str">
        <f>IFERROR(_xlfn.CONCAT(VLOOKUP(D32,'Master Data'!B:F,5,0)," ","Cost"),"")</f>
        <v/>
      </c>
      <c r="H32" s="308"/>
      <c r="I32" s="308"/>
      <c r="J32" s="308"/>
      <c r="K32" s="308"/>
      <c r="L32" s="308"/>
      <c r="M32" s="308"/>
      <c r="N32" s="323"/>
      <c r="O32" s="323"/>
      <c r="P32" s="323"/>
      <c r="Q32" s="323"/>
      <c r="R32" s="323"/>
      <c r="S32" s="323"/>
      <c r="T32" s="309"/>
      <c r="U32" s="309"/>
      <c r="V32" s="310"/>
      <c r="W32" s="310"/>
      <c r="X32" s="310"/>
      <c r="Y32" s="310"/>
      <c r="Z32" s="310"/>
      <c r="AA32" s="310"/>
      <c r="AB32" s="310"/>
      <c r="AC32" s="310"/>
      <c r="AD32" s="310"/>
      <c r="AE32" s="310"/>
      <c r="AF32" s="310"/>
      <c r="AG32" s="310"/>
      <c r="AH32" s="311"/>
      <c r="AI32" s="312"/>
      <c r="AJ32" s="311"/>
      <c r="AK32" s="316"/>
      <c r="AL32" s="314"/>
      <c r="AM32" s="315"/>
      <c r="AN32" s="316"/>
      <c r="AO32" s="317"/>
      <c r="AP32" s="317"/>
      <c r="AQ32" s="318"/>
      <c r="AR32" s="319"/>
      <c r="AS32" s="320"/>
    </row>
    <row r="33" spans="1:45" x14ac:dyDescent="0.25">
      <c r="A33" s="342" t="str">
        <f>IF(C33="","",IFERROR(VLOOKUP(C33,'Master Data'!$E$58:$J$146,6,FALSE),0))</f>
        <v/>
      </c>
      <c r="B33" s="343" t="str">
        <f>IF(C33="","",IFERROR(VLOOKUP(C33,'Master Data'!$E$58:$L$146,8,FALSE),0))</f>
        <v/>
      </c>
      <c r="C33" s="454"/>
      <c r="D33" s="451"/>
      <c r="E33" s="306" t="str">
        <f>IFERROR(VLOOKUP(D33,'Master Data'!$B$152:$C$228,2,0),"")</f>
        <v/>
      </c>
      <c r="F33" s="307" t="str">
        <f>IFERROR(VLOOKUP(D33,'Master Data'!H:I,2,FALSE),"")</f>
        <v/>
      </c>
      <c r="G33" s="307" t="str">
        <f>IFERROR(_xlfn.CONCAT(VLOOKUP(D33,'Master Data'!B:F,5,0)," ","Cost"),"")</f>
        <v/>
      </c>
      <c r="H33" s="308"/>
      <c r="I33" s="308"/>
      <c r="J33" s="308"/>
      <c r="K33" s="308"/>
      <c r="L33" s="308"/>
      <c r="M33" s="308"/>
      <c r="N33" s="323"/>
      <c r="O33" s="323"/>
      <c r="P33" s="323"/>
      <c r="Q33" s="323"/>
      <c r="R33" s="323"/>
      <c r="S33" s="323"/>
      <c r="T33" s="309"/>
      <c r="U33" s="309"/>
      <c r="V33" s="310"/>
      <c r="W33" s="310"/>
      <c r="X33" s="310"/>
      <c r="Y33" s="310"/>
      <c r="Z33" s="310"/>
      <c r="AA33" s="310"/>
      <c r="AB33" s="310"/>
      <c r="AC33" s="310"/>
      <c r="AD33" s="310"/>
      <c r="AE33" s="310"/>
      <c r="AF33" s="310"/>
      <c r="AG33" s="310"/>
      <c r="AH33" s="311"/>
      <c r="AI33" s="312"/>
      <c r="AJ33" s="311"/>
      <c r="AK33" s="316"/>
      <c r="AL33" s="314"/>
      <c r="AM33" s="315"/>
      <c r="AN33" s="316"/>
      <c r="AO33" s="317"/>
      <c r="AP33" s="317"/>
      <c r="AQ33" s="318"/>
      <c r="AR33" s="319"/>
      <c r="AS33" s="320"/>
    </row>
    <row r="34" spans="1:45" x14ac:dyDescent="0.25">
      <c r="A34" s="342" t="str">
        <f>IF(C34="","",IFERROR(VLOOKUP(C34,'Master Data'!$E$58:$J$146,6,FALSE),0))</f>
        <v/>
      </c>
      <c r="B34" s="343" t="str">
        <f>IF(C34="","",IFERROR(VLOOKUP(C34,'Master Data'!$E$58:$L$146,8,FALSE),0))</f>
        <v/>
      </c>
      <c r="C34" s="454"/>
      <c r="D34" s="451"/>
      <c r="E34" s="306" t="str">
        <f>IFERROR(VLOOKUP(D34,'Master Data'!$B$152:$C$228,2,0),"")</f>
        <v/>
      </c>
      <c r="F34" s="307" t="str">
        <f>IFERROR(VLOOKUP(D34,'Master Data'!H:I,2,FALSE),"")</f>
        <v/>
      </c>
      <c r="G34" s="307" t="str">
        <f>IFERROR(_xlfn.CONCAT(VLOOKUP(D34,'Master Data'!B:F,5,0)," ","Cost"),"")</f>
        <v/>
      </c>
      <c r="H34" s="308"/>
      <c r="I34" s="308"/>
      <c r="J34" s="308"/>
      <c r="K34" s="308"/>
      <c r="L34" s="308"/>
      <c r="M34" s="308"/>
      <c r="N34" s="323"/>
      <c r="O34" s="323"/>
      <c r="P34" s="323"/>
      <c r="Q34" s="323"/>
      <c r="R34" s="323"/>
      <c r="S34" s="323"/>
      <c r="T34" s="309"/>
      <c r="U34" s="309"/>
      <c r="V34" s="310"/>
      <c r="W34" s="310"/>
      <c r="X34" s="310"/>
      <c r="Y34" s="310"/>
      <c r="Z34" s="310"/>
      <c r="AA34" s="310"/>
      <c r="AB34" s="310"/>
      <c r="AC34" s="310"/>
      <c r="AD34" s="310"/>
      <c r="AE34" s="310"/>
      <c r="AF34" s="310"/>
      <c r="AG34" s="310"/>
      <c r="AH34" s="311"/>
      <c r="AI34" s="312"/>
      <c r="AJ34" s="311"/>
      <c r="AK34" s="316"/>
      <c r="AL34" s="314"/>
      <c r="AM34" s="315"/>
      <c r="AN34" s="316"/>
      <c r="AO34" s="317"/>
      <c r="AP34" s="317"/>
      <c r="AQ34" s="318"/>
      <c r="AR34" s="319"/>
      <c r="AS34" s="320"/>
    </row>
    <row r="35" spans="1:45" x14ac:dyDescent="0.25">
      <c r="A35" s="342" t="str">
        <f>IF(C35="","",IFERROR(VLOOKUP(C35,'Master Data'!$E$58:$J$146,6,FALSE),0))</f>
        <v/>
      </c>
      <c r="B35" s="343" t="str">
        <f>IF(C35="","",IFERROR(VLOOKUP(C35,'Master Data'!$E$58:$L$146,8,FALSE),0))</f>
        <v/>
      </c>
      <c r="C35" s="454"/>
      <c r="D35" s="451"/>
      <c r="E35" s="306" t="str">
        <f>IFERROR(VLOOKUP(D35,'Master Data'!$B$152:$C$228,2,0),"")</f>
        <v/>
      </c>
      <c r="F35" s="307" t="str">
        <f>IFERROR(VLOOKUP(D35,'Master Data'!H:I,2,FALSE),"")</f>
        <v/>
      </c>
      <c r="G35" s="307" t="str">
        <f>IFERROR(_xlfn.CONCAT(VLOOKUP(D35,'Master Data'!B:F,5,0)," ","Cost"),"")</f>
        <v/>
      </c>
      <c r="H35" s="308"/>
      <c r="I35" s="308"/>
      <c r="J35" s="308"/>
      <c r="K35" s="308"/>
      <c r="L35" s="308"/>
      <c r="M35" s="308"/>
      <c r="N35" s="323"/>
      <c r="O35" s="323"/>
      <c r="P35" s="323"/>
      <c r="Q35" s="323"/>
      <c r="R35" s="323"/>
      <c r="S35" s="323"/>
      <c r="T35" s="309"/>
      <c r="U35" s="309"/>
      <c r="V35" s="310"/>
      <c r="W35" s="310"/>
      <c r="X35" s="310"/>
      <c r="Y35" s="310"/>
      <c r="Z35" s="310"/>
      <c r="AA35" s="310"/>
      <c r="AB35" s="310"/>
      <c r="AC35" s="310"/>
      <c r="AD35" s="310"/>
      <c r="AE35" s="310"/>
      <c r="AF35" s="310"/>
      <c r="AG35" s="310"/>
      <c r="AH35" s="311"/>
      <c r="AI35" s="312"/>
      <c r="AJ35" s="311"/>
      <c r="AK35" s="316"/>
      <c r="AL35" s="314"/>
      <c r="AM35" s="315"/>
      <c r="AN35" s="316"/>
      <c r="AO35" s="317"/>
      <c r="AP35" s="317"/>
      <c r="AQ35" s="318"/>
      <c r="AR35" s="319"/>
      <c r="AS35" s="320"/>
    </row>
    <row r="36" spans="1:45" x14ac:dyDescent="0.25">
      <c r="A36" s="342" t="str">
        <f>IF(C36="","",IFERROR(VLOOKUP(C36,'Master Data'!$E$58:$J$146,6,FALSE),0))</f>
        <v/>
      </c>
      <c r="B36" s="343" t="str">
        <f>IF(C36="","",IFERROR(VLOOKUP(C36,'Master Data'!$E$58:$L$146,8,FALSE),0))</f>
        <v/>
      </c>
      <c r="C36" s="454"/>
      <c r="D36" s="451"/>
      <c r="E36" s="306" t="str">
        <f>IFERROR(VLOOKUP(D36,'Master Data'!$B$152:$C$228,2,0),"")</f>
        <v/>
      </c>
      <c r="F36" s="307" t="str">
        <f>IFERROR(VLOOKUP(D36,'Master Data'!H:I,2,FALSE),"")</f>
        <v/>
      </c>
      <c r="G36" s="307" t="str">
        <f>IFERROR(_xlfn.CONCAT(VLOOKUP(D36,'Master Data'!B:F,5,0)," ","Cost"),"")</f>
        <v/>
      </c>
      <c r="H36" s="308"/>
      <c r="I36" s="308"/>
      <c r="J36" s="308"/>
      <c r="K36" s="308"/>
      <c r="L36" s="308"/>
      <c r="M36" s="308"/>
      <c r="N36" s="323"/>
      <c r="O36" s="323"/>
      <c r="P36" s="323"/>
      <c r="Q36" s="323"/>
      <c r="R36" s="323"/>
      <c r="S36" s="323"/>
      <c r="T36" s="309"/>
      <c r="U36" s="309"/>
      <c r="V36" s="310"/>
      <c r="W36" s="310"/>
      <c r="X36" s="310"/>
      <c r="Y36" s="310"/>
      <c r="Z36" s="310"/>
      <c r="AA36" s="310"/>
      <c r="AB36" s="310"/>
      <c r="AC36" s="310"/>
      <c r="AD36" s="310"/>
      <c r="AE36" s="310"/>
      <c r="AF36" s="310"/>
      <c r="AG36" s="310"/>
      <c r="AH36" s="311"/>
      <c r="AI36" s="312"/>
      <c r="AJ36" s="311"/>
      <c r="AK36" s="316"/>
      <c r="AL36" s="314"/>
      <c r="AM36" s="315"/>
      <c r="AN36" s="316"/>
      <c r="AO36" s="317"/>
      <c r="AP36" s="317"/>
      <c r="AQ36" s="318"/>
      <c r="AR36" s="319"/>
      <c r="AS36" s="320"/>
    </row>
    <row r="37" spans="1:45" x14ac:dyDescent="0.25">
      <c r="A37" s="342" t="str">
        <f>IF(C37="","",IFERROR(VLOOKUP(C37,'Master Data'!$E$58:$J$146,6,FALSE),0))</f>
        <v/>
      </c>
      <c r="B37" s="343" t="str">
        <f>IF(C37="","",IFERROR(VLOOKUP(C37,'Master Data'!$E$58:$L$146,8,FALSE),0))</f>
        <v/>
      </c>
      <c r="C37" s="454"/>
      <c r="D37" s="451"/>
      <c r="E37" s="306" t="str">
        <f>IFERROR(VLOOKUP(D37,'Master Data'!$B$152:$C$228,2,0),"")</f>
        <v/>
      </c>
      <c r="F37" s="307" t="str">
        <f>IFERROR(VLOOKUP(D37,'Master Data'!H:I,2,FALSE),"")</f>
        <v/>
      </c>
      <c r="G37" s="307" t="str">
        <f>IFERROR(_xlfn.CONCAT(VLOOKUP(D37,'Master Data'!B:F,5,0)," ","Cost"),"")</f>
        <v/>
      </c>
      <c r="H37" s="308"/>
      <c r="I37" s="308"/>
      <c r="J37" s="308"/>
      <c r="K37" s="308"/>
      <c r="L37" s="308"/>
      <c r="M37" s="308"/>
      <c r="N37" s="323"/>
      <c r="O37" s="323"/>
      <c r="P37" s="323"/>
      <c r="Q37" s="323"/>
      <c r="R37" s="323"/>
      <c r="S37" s="323"/>
      <c r="T37" s="309"/>
      <c r="U37" s="309"/>
      <c r="V37" s="310"/>
      <c r="W37" s="310"/>
      <c r="X37" s="310"/>
      <c r="Y37" s="310"/>
      <c r="Z37" s="310"/>
      <c r="AA37" s="310"/>
      <c r="AB37" s="310"/>
      <c r="AC37" s="310"/>
      <c r="AD37" s="310"/>
      <c r="AE37" s="310"/>
      <c r="AF37" s="310"/>
      <c r="AG37" s="310"/>
      <c r="AH37" s="311"/>
      <c r="AI37" s="312"/>
      <c r="AJ37" s="311"/>
      <c r="AK37" s="316"/>
      <c r="AL37" s="314"/>
      <c r="AM37" s="315"/>
      <c r="AN37" s="316"/>
      <c r="AO37" s="317"/>
      <c r="AP37" s="317"/>
      <c r="AQ37" s="318"/>
      <c r="AR37" s="319"/>
      <c r="AS37" s="320"/>
    </row>
    <row r="38" spans="1:45" x14ac:dyDescent="0.25">
      <c r="A38" s="342" t="str">
        <f>IF(C38="","",IFERROR(VLOOKUP(C38,'Master Data'!$E$58:$J$146,6,FALSE),0))</f>
        <v/>
      </c>
      <c r="B38" s="343" t="str">
        <f>IF(C38="","",IFERROR(VLOOKUP(C38,'Master Data'!$E$58:$L$146,8,FALSE),0))</f>
        <v/>
      </c>
      <c r="C38" s="454"/>
      <c r="D38" s="451"/>
      <c r="E38" s="306" t="str">
        <f>IFERROR(VLOOKUP(D38,'Master Data'!$B$152:$C$228,2,0),"")</f>
        <v/>
      </c>
      <c r="F38" s="307" t="str">
        <f>IFERROR(VLOOKUP(D38,'Master Data'!H:I,2,FALSE),"")</f>
        <v/>
      </c>
      <c r="G38" s="307" t="str">
        <f>IFERROR(_xlfn.CONCAT(VLOOKUP(D38,'Master Data'!B:F,5,0)," ","Cost"),"")</f>
        <v/>
      </c>
      <c r="H38" s="308"/>
      <c r="I38" s="308"/>
      <c r="J38" s="308"/>
      <c r="K38" s="308"/>
      <c r="L38" s="308"/>
      <c r="M38" s="308"/>
      <c r="N38" s="323"/>
      <c r="O38" s="323"/>
      <c r="P38" s="323"/>
      <c r="Q38" s="323"/>
      <c r="R38" s="323"/>
      <c r="S38" s="323"/>
      <c r="T38" s="309"/>
      <c r="U38" s="309"/>
      <c r="V38" s="310"/>
      <c r="W38" s="310"/>
      <c r="X38" s="310"/>
      <c r="Y38" s="310"/>
      <c r="Z38" s="310"/>
      <c r="AA38" s="310"/>
      <c r="AB38" s="310"/>
      <c r="AC38" s="310"/>
      <c r="AD38" s="310"/>
      <c r="AE38" s="310"/>
      <c r="AF38" s="310"/>
      <c r="AG38" s="310"/>
      <c r="AH38" s="311"/>
      <c r="AI38" s="312"/>
      <c r="AJ38" s="311"/>
      <c r="AK38" s="316"/>
      <c r="AL38" s="314"/>
      <c r="AM38" s="315"/>
      <c r="AN38" s="316"/>
      <c r="AO38" s="317"/>
      <c r="AP38" s="317"/>
      <c r="AQ38" s="318"/>
      <c r="AR38" s="319"/>
      <c r="AS38" s="320"/>
    </row>
  </sheetData>
  <sheetProtection formatColumns="0" formatRows="0" sort="0" autoFilter="0" pivotTables="0"/>
  <autoFilter ref="A2:AW31" xr:uid="{58445D8E-0644-4170-B564-672F2FE181C9}"/>
  <dataValidations count="3">
    <dataValidation type="list" allowBlank="1" showInputMessage="1" showErrorMessage="1" sqref="AK3:AK38" xr:uid="{D966C206-FB73-4771-9C43-85269FBFD526}">
      <formula1>"Monthly Recurring, Periodically (Quarterly/Yearly) Recurring, One Off, Conditional"</formula1>
    </dataValidation>
    <dataValidation type="list" allowBlank="1" showInputMessage="1" showErrorMessage="1" sqref="AN3:AN38" xr:uid="{3FA636C8-4972-4B96-B9CA-FAD6A3C99C01}">
      <formula1>"Essentials, Moderate, Not Essentials"</formula1>
    </dataValidation>
    <dataValidation type="custom" showInputMessage="1" showErrorMessage="1" sqref="V3:AG38" xr:uid="{3A840FD4-1516-477C-AF1B-364D6E33A5CA}">
      <formula1>ISNUMBER(V3)</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6934A03-745B-483A-A3A2-7FB246401FAF}">
          <x14:formula1>
            <xm:f>'Master Data'!$B$152:$B$228</xm:f>
          </x14:formula1>
          <xm:sqref>D31:D38</xm:sqref>
        </x14:dataValidation>
        <x14:dataValidation type="list" allowBlank="1" showInputMessage="1" showErrorMessage="1" xr:uid="{A1FE120B-F0CE-4C76-A52E-17489FE46E75}">
          <x14:formula1>
            <xm:f>'Master Data'!$E$73:$E$75</xm:f>
          </x14:formula1>
          <xm:sqref>C31:C38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EFEAA-974F-4585-8565-1F0B4E333974}">
  <sheetPr filterMode="1">
    <tabColor theme="5" tint="0.39997558519241921"/>
  </sheetPr>
  <dimension ref="A2:V601"/>
  <sheetViews>
    <sheetView showGridLines="0" topLeftCell="A510" zoomScale="80" zoomScaleNormal="80" workbookViewId="0">
      <selection activeCell="D469" sqref="D469"/>
    </sheetView>
  </sheetViews>
  <sheetFormatPr defaultColWidth="8.7109375" defaultRowHeight="15" x14ac:dyDescent="0.25"/>
  <cols>
    <col min="1" max="1" width="3.140625" style="197" bestFit="1" customWidth="1"/>
    <col min="2" max="2" width="23.140625" style="197" bestFit="1" customWidth="1"/>
    <col min="3" max="3" width="44.140625" style="197" bestFit="1" customWidth="1"/>
    <col min="4" max="4" width="15.7109375" style="197" bestFit="1" customWidth="1"/>
    <col min="5" max="6" width="18.7109375" style="197" customWidth="1"/>
    <col min="7" max="7" width="19" style="197" customWidth="1"/>
    <col min="8" max="8" width="17.42578125" style="197" customWidth="1"/>
    <col min="9" max="9" width="16.140625" style="197" bestFit="1" customWidth="1"/>
    <col min="10" max="10" width="11.85546875" style="197" bestFit="1" customWidth="1"/>
    <col min="11" max="11" width="16.140625" style="197" bestFit="1" customWidth="1"/>
    <col min="12" max="12" width="11.85546875" style="197" bestFit="1" customWidth="1"/>
    <col min="13" max="13" width="16.140625" style="197" bestFit="1" customWidth="1"/>
    <col min="14" max="14" width="11.85546875" style="197" bestFit="1" customWidth="1"/>
    <col min="15" max="15" width="13" style="197" customWidth="1"/>
    <col min="16" max="16" width="8.7109375" style="197"/>
    <col min="17" max="17" width="16.140625" style="197" bestFit="1" customWidth="1"/>
    <col min="18" max="18" width="11.5703125" style="197" bestFit="1" customWidth="1"/>
    <col min="19" max="21" width="8.7109375" style="197"/>
    <col min="22" max="22" width="12.28515625" style="197" bestFit="1" customWidth="1"/>
    <col min="23" max="16384" width="8.7109375" style="197"/>
  </cols>
  <sheetData>
    <row r="2" spans="1:15" x14ac:dyDescent="0.25">
      <c r="B2" s="267"/>
      <c r="C2" s="197" t="s">
        <v>5344</v>
      </c>
    </row>
    <row r="4" spans="1:15" s="269" customFormat="1" x14ac:dyDescent="0.25">
      <c r="A4" s="268"/>
      <c r="B4" s="268" t="s">
        <v>5343</v>
      </c>
    </row>
    <row r="5" spans="1:15" x14ac:dyDescent="0.25">
      <c r="A5" s="270"/>
      <c r="B5" s="270"/>
    </row>
    <row r="6" spans="1:15" s="271" customFormat="1" x14ac:dyDescent="0.25">
      <c r="B6" s="196"/>
      <c r="C6" s="196" t="s">
        <v>4925</v>
      </c>
      <c r="D6" s="272" t="s">
        <v>4926</v>
      </c>
      <c r="E6" s="272" t="s">
        <v>4927</v>
      </c>
      <c r="F6" s="272" t="s">
        <v>4928</v>
      </c>
      <c r="G6" s="272" t="s">
        <v>4929</v>
      </c>
      <c r="H6" s="272" t="s">
        <v>4930</v>
      </c>
      <c r="I6" s="272" t="s">
        <v>4931</v>
      </c>
      <c r="J6" s="272" t="s">
        <v>4932</v>
      </c>
      <c r="K6" s="272" t="s">
        <v>4933</v>
      </c>
      <c r="L6" s="272" t="s">
        <v>4934</v>
      </c>
      <c r="M6" s="272" t="s">
        <v>4935</v>
      </c>
      <c r="N6" s="272" t="s">
        <v>4936</v>
      </c>
      <c r="O6" s="272" t="s">
        <v>4937</v>
      </c>
    </row>
    <row r="7" spans="1:15" x14ac:dyDescent="0.25">
      <c r="B7" s="199" t="s">
        <v>5343</v>
      </c>
      <c r="C7" s="273">
        <v>7426.052333333334</v>
      </c>
      <c r="D7" s="274"/>
      <c r="E7" s="274"/>
      <c r="F7" s="274"/>
      <c r="G7" s="274"/>
      <c r="H7" s="274"/>
      <c r="I7" s="274"/>
      <c r="J7" s="274"/>
      <c r="K7" s="274"/>
      <c r="L7" s="274"/>
      <c r="M7" s="274"/>
      <c r="N7" s="274"/>
      <c r="O7" s="274"/>
    </row>
    <row r="10" spans="1:15" s="269" customFormat="1" x14ac:dyDescent="0.25">
      <c r="A10" s="268"/>
      <c r="B10" s="268" t="s">
        <v>5342</v>
      </c>
    </row>
    <row r="12" spans="1:15" s="194" customFormat="1" x14ac:dyDescent="0.25">
      <c r="A12" s="193" t="s">
        <v>4488</v>
      </c>
      <c r="B12" s="193" t="s">
        <v>4938</v>
      </c>
    </row>
    <row r="14" spans="1:15" x14ac:dyDescent="0.25">
      <c r="B14" s="196" t="s">
        <v>4939</v>
      </c>
      <c r="C14" s="196" t="s">
        <v>4940</v>
      </c>
      <c r="D14" s="196" t="s">
        <v>4941</v>
      </c>
    </row>
    <row r="15" spans="1:15" x14ac:dyDescent="0.25">
      <c r="B15" s="275">
        <v>0.85511776680801899</v>
      </c>
      <c r="C15" s="276"/>
      <c r="D15" s="275">
        <f>C15-B15</f>
        <v>-0.85511776680801899</v>
      </c>
    </row>
    <row r="17" spans="1:16" s="194" customFormat="1" x14ac:dyDescent="0.25">
      <c r="A17" s="193" t="s">
        <v>4489</v>
      </c>
      <c r="B17" s="193" t="s">
        <v>992</v>
      </c>
    </row>
    <row r="19" spans="1:16" s="271" customFormat="1" x14ac:dyDescent="0.25">
      <c r="A19" s="271" t="s">
        <v>5346</v>
      </c>
      <c r="B19" s="196" t="s">
        <v>5345</v>
      </c>
      <c r="C19" s="196" t="s">
        <v>4925</v>
      </c>
      <c r="D19" s="272" t="s">
        <v>4926</v>
      </c>
      <c r="E19" s="272" t="s">
        <v>4927</v>
      </c>
      <c r="F19" s="272" t="s">
        <v>4928</v>
      </c>
      <c r="G19" s="272" t="s">
        <v>4929</v>
      </c>
      <c r="H19" s="272" t="s">
        <v>4930</v>
      </c>
      <c r="I19" s="272" t="s">
        <v>4931</v>
      </c>
      <c r="J19" s="272" t="s">
        <v>4932</v>
      </c>
      <c r="K19" s="272" t="s">
        <v>4933</v>
      </c>
      <c r="L19" s="272" t="s">
        <v>4934</v>
      </c>
      <c r="M19" s="272" t="s">
        <v>4935</v>
      </c>
      <c r="N19" s="272" t="s">
        <v>4936</v>
      </c>
      <c r="O19" s="272" t="s">
        <v>4937</v>
      </c>
    </row>
    <row r="20" spans="1:16" x14ac:dyDescent="0.25">
      <c r="B20" s="199" t="s">
        <v>4942</v>
      </c>
      <c r="C20" s="277">
        <v>195.61972743077501</v>
      </c>
      <c r="D20" s="276"/>
      <c r="E20" s="276"/>
      <c r="F20" s="276"/>
      <c r="G20" s="276"/>
      <c r="H20" s="276"/>
      <c r="I20" s="276"/>
      <c r="J20" s="276"/>
      <c r="K20" s="276"/>
      <c r="L20" s="276"/>
      <c r="M20" s="276"/>
      <c r="N20" s="276"/>
      <c r="O20" s="276"/>
    </row>
    <row r="21" spans="1:16" x14ac:dyDescent="0.25">
      <c r="B21" s="199" t="s">
        <v>4943</v>
      </c>
      <c r="C21" s="273">
        <v>996.74</v>
      </c>
      <c r="D21" s="273">
        <v>996.74</v>
      </c>
      <c r="E21" s="273">
        <v>996.74</v>
      </c>
      <c r="F21" s="273">
        <v>996.74</v>
      </c>
      <c r="G21" s="273">
        <v>996.74</v>
      </c>
      <c r="H21" s="273">
        <v>996.74</v>
      </c>
      <c r="I21" s="273">
        <v>996.74</v>
      </c>
      <c r="J21" s="273">
        <v>996.74</v>
      </c>
      <c r="K21" s="273">
        <v>996.74</v>
      </c>
      <c r="L21" s="273">
        <v>996.74</v>
      </c>
      <c r="M21" s="273">
        <v>996.74</v>
      </c>
      <c r="N21" s="273">
        <v>996.74</v>
      </c>
      <c r="O21" s="273">
        <v>996.74</v>
      </c>
    </row>
    <row r="22" spans="1:16" x14ac:dyDescent="0.25">
      <c r="B22" s="199" t="s">
        <v>4924</v>
      </c>
      <c r="C22" s="273">
        <f t="shared" ref="C22:O22" si="0">C7</f>
        <v>7426.052333333334</v>
      </c>
      <c r="D22" s="273">
        <f t="shared" si="0"/>
        <v>0</v>
      </c>
      <c r="E22" s="273">
        <f t="shared" si="0"/>
        <v>0</v>
      </c>
      <c r="F22" s="273">
        <f t="shared" si="0"/>
        <v>0</v>
      </c>
      <c r="G22" s="273">
        <f t="shared" si="0"/>
        <v>0</v>
      </c>
      <c r="H22" s="273">
        <f t="shared" si="0"/>
        <v>0</v>
      </c>
      <c r="I22" s="273">
        <f t="shared" si="0"/>
        <v>0</v>
      </c>
      <c r="J22" s="273">
        <f t="shared" si="0"/>
        <v>0</v>
      </c>
      <c r="K22" s="273">
        <f t="shared" si="0"/>
        <v>0</v>
      </c>
      <c r="L22" s="273">
        <f t="shared" si="0"/>
        <v>0</v>
      </c>
      <c r="M22" s="273">
        <f t="shared" si="0"/>
        <v>0</v>
      </c>
      <c r="N22" s="273">
        <f t="shared" si="0"/>
        <v>0</v>
      </c>
      <c r="O22" s="273">
        <f t="shared" si="0"/>
        <v>0</v>
      </c>
    </row>
    <row r="23" spans="1:16" x14ac:dyDescent="0.25">
      <c r="B23" s="199" t="s">
        <v>4944</v>
      </c>
      <c r="C23" s="277">
        <f>C21*C20*1.02*C22</f>
        <v>1476905520.7052042</v>
      </c>
      <c r="D23" s="277">
        <f t="shared" ref="D23:O23" si="1">D21*D20*1.02*D22</f>
        <v>0</v>
      </c>
      <c r="E23" s="277">
        <f t="shared" si="1"/>
        <v>0</v>
      </c>
      <c r="F23" s="277">
        <f t="shared" si="1"/>
        <v>0</v>
      </c>
      <c r="G23" s="277">
        <f t="shared" si="1"/>
        <v>0</v>
      </c>
      <c r="H23" s="277">
        <f t="shared" si="1"/>
        <v>0</v>
      </c>
      <c r="I23" s="277">
        <f t="shared" si="1"/>
        <v>0</v>
      </c>
      <c r="J23" s="277">
        <f t="shared" si="1"/>
        <v>0</v>
      </c>
      <c r="K23" s="277">
        <f t="shared" si="1"/>
        <v>0</v>
      </c>
      <c r="L23" s="277">
        <f t="shared" si="1"/>
        <v>0</v>
      </c>
      <c r="M23" s="277">
        <f t="shared" si="1"/>
        <v>0</v>
      </c>
      <c r="N23" s="277">
        <f t="shared" si="1"/>
        <v>0</v>
      </c>
      <c r="O23" s="277">
        <f t="shared" si="1"/>
        <v>0</v>
      </c>
      <c r="P23" s="197" t="s">
        <v>5356</v>
      </c>
    </row>
    <row r="24" spans="1:16" x14ac:dyDescent="0.25">
      <c r="C24" s="278"/>
      <c r="D24" s="279"/>
    </row>
    <row r="25" spans="1:16" x14ac:dyDescent="0.25">
      <c r="C25" s="278"/>
      <c r="D25" s="279"/>
    </row>
    <row r="27" spans="1:16" s="271" customFormat="1" x14ac:dyDescent="0.25">
      <c r="A27" s="271" t="s">
        <v>5347</v>
      </c>
      <c r="B27" s="197" t="s">
        <v>5351</v>
      </c>
      <c r="C27" s="197">
        <v>25.7</v>
      </c>
      <c r="D27" s="197" t="s">
        <v>5301</v>
      </c>
      <c r="E27" s="197"/>
      <c r="F27" s="197"/>
      <c r="G27" s="197"/>
      <c r="H27" s="197"/>
      <c r="I27" s="197"/>
      <c r="J27" s="197"/>
      <c r="K27" s="197"/>
      <c r="L27" s="197"/>
      <c r="M27" s="197"/>
      <c r="N27" s="197"/>
      <c r="O27" s="197"/>
    </row>
    <row r="28" spans="1:16" x14ac:dyDescent="0.25">
      <c r="B28" s="196" t="s">
        <v>5348</v>
      </c>
      <c r="C28" s="196" t="s">
        <v>4925</v>
      </c>
      <c r="D28" s="272" t="s">
        <v>4926</v>
      </c>
      <c r="E28" s="272" t="s">
        <v>4927</v>
      </c>
      <c r="F28" s="272" t="s">
        <v>4928</v>
      </c>
      <c r="G28" s="272" t="s">
        <v>4929</v>
      </c>
      <c r="H28" s="272" t="s">
        <v>4930</v>
      </c>
      <c r="I28" s="272" t="s">
        <v>4931</v>
      </c>
      <c r="J28" s="272" t="s">
        <v>4932</v>
      </c>
      <c r="K28" s="272" t="s">
        <v>4933</v>
      </c>
      <c r="L28" s="272" t="s">
        <v>4934</v>
      </c>
      <c r="M28" s="272" t="s">
        <v>4935</v>
      </c>
      <c r="N28" s="272" t="s">
        <v>4936</v>
      </c>
      <c r="O28" s="272" t="s">
        <v>4937</v>
      </c>
    </row>
    <row r="29" spans="1:16" x14ac:dyDescent="0.25">
      <c r="B29" s="199" t="s">
        <v>5349</v>
      </c>
      <c r="C29" s="277">
        <v>86.900504381937878</v>
      </c>
      <c r="D29" s="280"/>
      <c r="E29" s="280"/>
      <c r="F29" s="280"/>
      <c r="G29" s="280"/>
      <c r="H29" s="280"/>
      <c r="I29" s="280"/>
      <c r="J29" s="280"/>
      <c r="K29" s="280"/>
      <c r="L29" s="280"/>
      <c r="M29" s="280"/>
      <c r="N29" s="280"/>
      <c r="O29" s="280"/>
    </row>
    <row r="30" spans="1:16" x14ac:dyDescent="0.25">
      <c r="B30" s="199" t="s">
        <v>5350</v>
      </c>
      <c r="C30" s="277">
        <f>C29/C27</f>
        <v>3.3813425829547814</v>
      </c>
      <c r="D30" s="277">
        <f t="shared" ref="D30:O30" si="2">D29/$C$27</f>
        <v>0</v>
      </c>
      <c r="E30" s="277">
        <f t="shared" si="2"/>
        <v>0</v>
      </c>
      <c r="F30" s="277">
        <f t="shared" si="2"/>
        <v>0</v>
      </c>
      <c r="G30" s="277">
        <f t="shared" si="2"/>
        <v>0</v>
      </c>
      <c r="H30" s="277">
        <f t="shared" si="2"/>
        <v>0</v>
      </c>
      <c r="I30" s="277">
        <f t="shared" si="2"/>
        <v>0</v>
      </c>
      <c r="J30" s="277">
        <f t="shared" si="2"/>
        <v>0</v>
      </c>
      <c r="K30" s="277">
        <f t="shared" si="2"/>
        <v>0</v>
      </c>
      <c r="L30" s="277">
        <f t="shared" si="2"/>
        <v>0</v>
      </c>
      <c r="M30" s="277">
        <f t="shared" si="2"/>
        <v>0</v>
      </c>
      <c r="N30" s="277">
        <f t="shared" si="2"/>
        <v>0</v>
      </c>
      <c r="O30" s="277">
        <f t="shared" si="2"/>
        <v>0</v>
      </c>
    </row>
    <row r="31" spans="1:16" x14ac:dyDescent="0.25">
      <c r="B31" s="199" t="s">
        <v>4945</v>
      </c>
      <c r="C31" s="199">
        <v>16.77</v>
      </c>
      <c r="D31" s="199">
        <f>C31</f>
        <v>16.77</v>
      </c>
      <c r="E31" s="199">
        <f t="shared" ref="E31:O31" si="3">D31</f>
        <v>16.77</v>
      </c>
      <c r="F31" s="199">
        <f t="shared" si="3"/>
        <v>16.77</v>
      </c>
      <c r="G31" s="199">
        <f t="shared" si="3"/>
        <v>16.77</v>
      </c>
      <c r="H31" s="199">
        <f t="shared" si="3"/>
        <v>16.77</v>
      </c>
      <c r="I31" s="199">
        <f t="shared" si="3"/>
        <v>16.77</v>
      </c>
      <c r="J31" s="199">
        <f t="shared" si="3"/>
        <v>16.77</v>
      </c>
      <c r="K31" s="199">
        <f t="shared" si="3"/>
        <v>16.77</v>
      </c>
      <c r="L31" s="199">
        <f t="shared" si="3"/>
        <v>16.77</v>
      </c>
      <c r="M31" s="199">
        <f t="shared" si="3"/>
        <v>16.77</v>
      </c>
      <c r="N31" s="199">
        <f t="shared" si="3"/>
        <v>16.77</v>
      </c>
      <c r="O31" s="199">
        <f t="shared" si="3"/>
        <v>16.77</v>
      </c>
    </row>
    <row r="32" spans="1:16" x14ac:dyDescent="0.25">
      <c r="B32" s="199" t="s">
        <v>4924</v>
      </c>
      <c r="C32" s="273">
        <f t="shared" ref="C32:O32" si="4">C7</f>
        <v>7426.052333333334</v>
      </c>
      <c r="D32" s="281">
        <f t="shared" si="4"/>
        <v>0</v>
      </c>
      <c r="E32" s="281">
        <f t="shared" si="4"/>
        <v>0</v>
      </c>
      <c r="F32" s="281">
        <f t="shared" si="4"/>
        <v>0</v>
      </c>
      <c r="G32" s="281">
        <f t="shared" si="4"/>
        <v>0</v>
      </c>
      <c r="H32" s="281">
        <f t="shared" si="4"/>
        <v>0</v>
      </c>
      <c r="I32" s="281">
        <f t="shared" si="4"/>
        <v>0</v>
      </c>
      <c r="J32" s="281">
        <f t="shared" si="4"/>
        <v>0</v>
      </c>
      <c r="K32" s="281">
        <f t="shared" si="4"/>
        <v>0</v>
      </c>
      <c r="L32" s="281">
        <f t="shared" si="4"/>
        <v>0</v>
      </c>
      <c r="M32" s="281">
        <f t="shared" si="4"/>
        <v>0</v>
      </c>
      <c r="N32" s="281">
        <f t="shared" si="4"/>
        <v>0</v>
      </c>
      <c r="O32" s="281">
        <f t="shared" si="4"/>
        <v>0</v>
      </c>
    </row>
    <row r="33" spans="1:22" x14ac:dyDescent="0.25">
      <c r="B33" s="199" t="s">
        <v>5352</v>
      </c>
      <c r="C33" s="199"/>
      <c r="D33" s="199">
        <f>D30*D31*D32</f>
        <v>0</v>
      </c>
      <c r="E33" s="199">
        <f t="shared" ref="E33:O33" si="5">E30*E31*E32</f>
        <v>0</v>
      </c>
      <c r="F33" s="199">
        <f t="shared" si="5"/>
        <v>0</v>
      </c>
      <c r="G33" s="199">
        <f t="shared" si="5"/>
        <v>0</v>
      </c>
      <c r="H33" s="199">
        <f t="shared" si="5"/>
        <v>0</v>
      </c>
      <c r="I33" s="199">
        <f t="shared" si="5"/>
        <v>0</v>
      </c>
      <c r="J33" s="199">
        <f t="shared" si="5"/>
        <v>0</v>
      </c>
      <c r="K33" s="199">
        <f t="shared" si="5"/>
        <v>0</v>
      </c>
      <c r="L33" s="199">
        <f t="shared" si="5"/>
        <v>0</v>
      </c>
      <c r="M33" s="199">
        <f t="shared" si="5"/>
        <v>0</v>
      </c>
      <c r="N33" s="199">
        <f t="shared" si="5"/>
        <v>0</v>
      </c>
      <c r="O33" s="199">
        <f t="shared" si="5"/>
        <v>0</v>
      </c>
    </row>
    <row r="34" spans="1:22" x14ac:dyDescent="0.25">
      <c r="B34" s="199" t="s">
        <v>5353</v>
      </c>
      <c r="C34" s="199"/>
      <c r="D34" s="199">
        <f>D33*'Budget COGM Detail'!$U$1</f>
        <v>0</v>
      </c>
      <c r="E34" s="199">
        <f>E33*'Budget COGM Detail'!$U$1</f>
        <v>0</v>
      </c>
      <c r="F34" s="199">
        <f>F33*'Budget COGM Detail'!$U$1</f>
        <v>0</v>
      </c>
      <c r="G34" s="199">
        <f>G33*'Budget COGM Detail'!$U$1</f>
        <v>0</v>
      </c>
      <c r="H34" s="199">
        <f>H33*'Budget COGM Detail'!$U$1</f>
        <v>0</v>
      </c>
      <c r="I34" s="199">
        <f>I33*'Budget COGM Detail'!$U$1</f>
        <v>0</v>
      </c>
      <c r="J34" s="199">
        <f>J33*'Budget COGM Detail'!$U$1</f>
        <v>0</v>
      </c>
      <c r="K34" s="199">
        <f>K33*'Budget COGM Detail'!$U$1</f>
        <v>0</v>
      </c>
      <c r="L34" s="199">
        <f>L33*'Budget COGM Detail'!$U$1</f>
        <v>0</v>
      </c>
      <c r="M34" s="199">
        <f>M33*'Budget COGM Detail'!$U$1</f>
        <v>0</v>
      </c>
      <c r="N34" s="199">
        <f>N33*'Budget COGM Detail'!$U$1</f>
        <v>0</v>
      </c>
      <c r="O34" s="199">
        <f>O33*'Budget COGM Detail'!$U$1</f>
        <v>0</v>
      </c>
    </row>
    <row r="37" spans="1:22" s="271" customFormat="1" x14ac:dyDescent="0.25">
      <c r="A37" s="271" t="s">
        <v>5354</v>
      </c>
      <c r="B37" s="196" t="s">
        <v>5355</v>
      </c>
      <c r="C37" s="196" t="s">
        <v>4925</v>
      </c>
      <c r="D37" s="272" t="s">
        <v>4926</v>
      </c>
      <c r="E37" s="272" t="s">
        <v>4927</v>
      </c>
      <c r="F37" s="272" t="s">
        <v>4928</v>
      </c>
      <c r="G37" s="272" t="s">
        <v>4929</v>
      </c>
      <c r="H37" s="272" t="s">
        <v>4930</v>
      </c>
      <c r="I37" s="272" t="s">
        <v>4931</v>
      </c>
      <c r="J37" s="272" t="s">
        <v>4932</v>
      </c>
      <c r="K37" s="272" t="s">
        <v>4933</v>
      </c>
      <c r="L37" s="272" t="s">
        <v>4934</v>
      </c>
      <c r="M37" s="272" t="s">
        <v>4935</v>
      </c>
      <c r="N37" s="272" t="s">
        <v>4936</v>
      </c>
      <c r="O37" s="272" t="s">
        <v>4937</v>
      </c>
      <c r="R37" s="197" t="s">
        <v>5359</v>
      </c>
    </row>
    <row r="38" spans="1:22" x14ac:dyDescent="0.25">
      <c r="B38" s="199" t="s">
        <v>4942</v>
      </c>
      <c r="C38" s="273">
        <v>20.348945381792579</v>
      </c>
      <c r="D38" s="276"/>
      <c r="E38" s="276"/>
      <c r="F38" s="276"/>
      <c r="G38" s="276"/>
      <c r="H38" s="276"/>
      <c r="I38" s="276"/>
      <c r="J38" s="276"/>
      <c r="K38" s="276"/>
      <c r="L38" s="276"/>
      <c r="M38" s="276"/>
      <c r="N38" s="276"/>
      <c r="O38" s="276"/>
      <c r="Q38" s="197" t="s">
        <v>5358</v>
      </c>
      <c r="R38" s="282">
        <v>1587382</v>
      </c>
      <c r="T38" s="197" t="s">
        <v>5369</v>
      </c>
      <c r="V38" s="282">
        <v>128551</v>
      </c>
    </row>
    <row r="39" spans="1:22" x14ac:dyDescent="0.25">
      <c r="B39" s="199" t="s">
        <v>4946</v>
      </c>
      <c r="C39" s="273">
        <f>V40*50%*850000000</f>
        <v>68219382.913368136</v>
      </c>
      <c r="D39" s="276"/>
      <c r="E39" s="276"/>
      <c r="F39" s="276"/>
      <c r="G39" s="276"/>
      <c r="H39" s="276"/>
      <c r="I39" s="276"/>
      <c r="J39" s="276"/>
      <c r="K39" s="276"/>
      <c r="L39" s="276"/>
      <c r="M39" s="276"/>
      <c r="N39" s="276"/>
      <c r="O39" s="276"/>
      <c r="Q39" s="197" t="s">
        <v>5357</v>
      </c>
      <c r="R39" s="282">
        <v>763105</v>
      </c>
      <c r="T39" s="197" t="s">
        <v>5370</v>
      </c>
      <c r="V39" s="282">
        <v>800860</v>
      </c>
    </row>
    <row r="40" spans="1:22" x14ac:dyDescent="0.25">
      <c r="B40" s="199" t="s">
        <v>4947</v>
      </c>
      <c r="C40" s="273">
        <v>1300</v>
      </c>
      <c r="D40" s="277">
        <f>C40</f>
        <v>1300</v>
      </c>
      <c r="E40" s="277">
        <f t="shared" ref="E40:O40" si="6">D40</f>
        <v>1300</v>
      </c>
      <c r="F40" s="277">
        <f t="shared" si="6"/>
        <v>1300</v>
      </c>
      <c r="G40" s="277">
        <f t="shared" si="6"/>
        <v>1300</v>
      </c>
      <c r="H40" s="277">
        <f t="shared" si="6"/>
        <v>1300</v>
      </c>
      <c r="I40" s="277">
        <f t="shared" si="6"/>
        <v>1300</v>
      </c>
      <c r="J40" s="277">
        <f t="shared" si="6"/>
        <v>1300</v>
      </c>
      <c r="K40" s="277">
        <f t="shared" si="6"/>
        <v>1300</v>
      </c>
      <c r="L40" s="277">
        <f t="shared" si="6"/>
        <v>1300</v>
      </c>
      <c r="M40" s="277">
        <f t="shared" si="6"/>
        <v>1300</v>
      </c>
      <c r="N40" s="277">
        <f t="shared" si="6"/>
        <v>1300</v>
      </c>
      <c r="O40" s="277">
        <f t="shared" si="6"/>
        <v>1300</v>
      </c>
      <c r="R40" s="283">
        <f>R39/R38</f>
        <v>0.48073179612720818</v>
      </c>
      <c r="V40" s="283">
        <f>V38/V39</f>
        <v>0.16051619509027795</v>
      </c>
    </row>
    <row r="41" spans="1:22" x14ac:dyDescent="0.25">
      <c r="B41" s="199" t="s">
        <v>4924</v>
      </c>
      <c r="C41" s="273">
        <f>C7</f>
        <v>7426.052333333334</v>
      </c>
      <c r="D41" s="281">
        <f>D7</f>
        <v>0</v>
      </c>
      <c r="E41" s="281">
        <f t="shared" ref="E41:O41" si="7">E7</f>
        <v>0</v>
      </c>
      <c r="F41" s="281">
        <f t="shared" si="7"/>
        <v>0</v>
      </c>
      <c r="G41" s="281">
        <f t="shared" si="7"/>
        <v>0</v>
      </c>
      <c r="H41" s="281">
        <f t="shared" si="7"/>
        <v>0</v>
      </c>
      <c r="I41" s="281">
        <f t="shared" si="7"/>
        <v>0</v>
      </c>
      <c r="J41" s="281">
        <f t="shared" si="7"/>
        <v>0</v>
      </c>
      <c r="K41" s="281">
        <f t="shared" si="7"/>
        <v>0</v>
      </c>
      <c r="L41" s="281">
        <f t="shared" si="7"/>
        <v>0</v>
      </c>
      <c r="M41" s="281">
        <f t="shared" si="7"/>
        <v>0</v>
      </c>
      <c r="N41" s="281">
        <f t="shared" si="7"/>
        <v>0</v>
      </c>
      <c r="O41" s="281">
        <f t="shared" si="7"/>
        <v>0</v>
      </c>
    </row>
    <row r="42" spans="1:22" x14ac:dyDescent="0.25">
      <c r="B42" s="199" t="s">
        <v>4948</v>
      </c>
      <c r="C42" s="273">
        <f>V40*50.4516241207221%*775829936.039658</f>
        <v>62829056.967909552</v>
      </c>
      <c r="D42" s="273">
        <f>D38*$R$40*D21*1.02*D41</f>
        <v>0</v>
      </c>
      <c r="E42" s="284">
        <f t="shared" ref="E42:O42" si="8">E38*$R$40*E21*1.02*E41</f>
        <v>0</v>
      </c>
      <c r="F42" s="284">
        <f t="shared" si="8"/>
        <v>0</v>
      </c>
      <c r="G42" s="284">
        <f t="shared" si="8"/>
        <v>0</v>
      </c>
      <c r="H42" s="284">
        <f t="shared" si="8"/>
        <v>0</v>
      </c>
      <c r="I42" s="284">
        <f t="shared" si="8"/>
        <v>0</v>
      </c>
      <c r="J42" s="284">
        <f t="shared" si="8"/>
        <v>0</v>
      </c>
      <c r="K42" s="284">
        <f t="shared" si="8"/>
        <v>0</v>
      </c>
      <c r="L42" s="284">
        <f t="shared" si="8"/>
        <v>0</v>
      </c>
      <c r="M42" s="284">
        <f t="shared" si="8"/>
        <v>0</v>
      </c>
      <c r="N42" s="284">
        <f t="shared" si="8"/>
        <v>0</v>
      </c>
      <c r="O42" s="284">
        <f t="shared" si="8"/>
        <v>0</v>
      </c>
    </row>
    <row r="43" spans="1:22" x14ac:dyDescent="0.25">
      <c r="B43" s="199" t="s">
        <v>4949</v>
      </c>
      <c r="C43" s="273">
        <f>(C38*C40*C41)+SUM(C39,C42)</f>
        <v>327494473.21461105</v>
      </c>
      <c r="D43" s="273">
        <f t="shared" ref="D43:O43" si="9">(D38*D40*D41)+SUM(D39,D42)</f>
        <v>0</v>
      </c>
      <c r="E43" s="273">
        <f t="shared" si="9"/>
        <v>0</v>
      </c>
      <c r="F43" s="273">
        <f t="shared" si="9"/>
        <v>0</v>
      </c>
      <c r="G43" s="273">
        <f t="shared" si="9"/>
        <v>0</v>
      </c>
      <c r="H43" s="273">
        <f t="shared" si="9"/>
        <v>0</v>
      </c>
      <c r="I43" s="273">
        <f t="shared" si="9"/>
        <v>0</v>
      </c>
      <c r="J43" s="273">
        <f t="shared" si="9"/>
        <v>0</v>
      </c>
      <c r="K43" s="273">
        <f t="shared" si="9"/>
        <v>0</v>
      </c>
      <c r="L43" s="273">
        <f t="shared" si="9"/>
        <v>0</v>
      </c>
      <c r="M43" s="273">
        <f t="shared" si="9"/>
        <v>0</v>
      </c>
      <c r="N43" s="273">
        <f t="shared" si="9"/>
        <v>0</v>
      </c>
      <c r="O43" s="273">
        <f t="shared" si="9"/>
        <v>0</v>
      </c>
    </row>
    <row r="45" spans="1:22" s="269" customFormat="1" x14ac:dyDescent="0.25">
      <c r="A45" s="268" t="s">
        <v>4490</v>
      </c>
      <c r="B45" s="268" t="s">
        <v>1645</v>
      </c>
    </row>
    <row r="46" spans="1:22" s="286" customFormat="1" x14ac:dyDescent="0.25">
      <c r="A46" s="285"/>
      <c r="B46" s="285"/>
    </row>
    <row r="47" spans="1:22" x14ac:dyDescent="0.25">
      <c r="B47" s="287"/>
      <c r="C47" s="287"/>
      <c r="D47" s="287"/>
      <c r="E47" s="288" t="s">
        <v>5361</v>
      </c>
      <c r="F47" s="288"/>
      <c r="G47" s="288"/>
      <c r="H47" s="288" t="s">
        <v>5362</v>
      </c>
      <c r="I47" s="288"/>
      <c r="J47" s="209"/>
      <c r="K47" s="209"/>
      <c r="L47" s="209"/>
      <c r="M47" s="209"/>
      <c r="N47" s="209"/>
    </row>
    <row r="48" spans="1:22" x14ac:dyDescent="0.25">
      <c r="B48" s="196" t="s">
        <v>80</v>
      </c>
      <c r="C48" s="196" t="s">
        <v>4950</v>
      </c>
      <c r="D48" s="196" t="s">
        <v>4951</v>
      </c>
      <c r="E48" s="196" t="s">
        <v>4952</v>
      </c>
      <c r="F48" s="196" t="s">
        <v>5433</v>
      </c>
      <c r="G48" s="196" t="s">
        <v>5434</v>
      </c>
      <c r="H48" s="196" t="s">
        <v>4952</v>
      </c>
      <c r="I48" s="196" t="s">
        <v>5434</v>
      </c>
      <c r="J48" s="209"/>
      <c r="K48" s="209"/>
      <c r="L48" s="209"/>
      <c r="M48" s="209"/>
      <c r="N48" s="209"/>
    </row>
    <row r="49" spans="2:14" customFormat="1" hidden="1" x14ac:dyDescent="0.25">
      <c r="B49" t="s">
        <v>4953</v>
      </c>
      <c r="C49" t="s">
        <v>4954</v>
      </c>
      <c r="D49" t="s">
        <v>1761</v>
      </c>
      <c r="E49" s="191">
        <v>0</v>
      </c>
      <c r="F49" s="191">
        <v>0</v>
      </c>
      <c r="G49" s="197"/>
      <c r="H49" s="191">
        <v>0</v>
      </c>
      <c r="I49" s="191">
        <v>0</v>
      </c>
      <c r="J49" s="191"/>
      <c r="K49" s="191"/>
      <c r="L49" s="191"/>
      <c r="M49" s="191"/>
      <c r="N49" s="191"/>
    </row>
    <row r="50" spans="2:14" customFormat="1" hidden="1" x14ac:dyDescent="0.25">
      <c r="B50" t="s">
        <v>4955</v>
      </c>
      <c r="C50" t="s">
        <v>4956</v>
      </c>
      <c r="D50" t="s">
        <v>1761</v>
      </c>
      <c r="E50" s="191">
        <v>0</v>
      </c>
      <c r="F50" s="191">
        <v>0</v>
      </c>
      <c r="G50" s="197"/>
      <c r="H50" s="191">
        <v>0</v>
      </c>
      <c r="I50" s="191">
        <v>0</v>
      </c>
      <c r="J50" s="191"/>
      <c r="K50" s="191"/>
      <c r="L50" s="191"/>
      <c r="M50" s="191"/>
      <c r="N50" s="191"/>
    </row>
    <row r="51" spans="2:14" customFormat="1" hidden="1" x14ac:dyDescent="0.25">
      <c r="B51" t="s">
        <v>4953</v>
      </c>
      <c r="C51" t="s">
        <v>4957</v>
      </c>
      <c r="D51" t="s">
        <v>1761</v>
      </c>
      <c r="E51" s="191">
        <v>0</v>
      </c>
      <c r="F51" s="191">
        <v>0</v>
      </c>
      <c r="G51" s="197"/>
      <c r="H51" s="191">
        <v>0</v>
      </c>
      <c r="I51" s="191">
        <v>0</v>
      </c>
      <c r="J51" s="191"/>
      <c r="K51" s="191"/>
      <c r="L51" s="191"/>
      <c r="M51" s="191"/>
      <c r="N51" s="191"/>
    </row>
    <row r="52" spans="2:14" customFormat="1" hidden="1" x14ac:dyDescent="0.25">
      <c r="B52" t="s">
        <v>4958</v>
      </c>
      <c r="C52" t="s">
        <v>4959</v>
      </c>
      <c r="D52" t="s">
        <v>1761</v>
      </c>
      <c r="E52" s="191">
        <v>0</v>
      </c>
      <c r="F52" s="191">
        <v>0</v>
      </c>
      <c r="G52" s="197"/>
      <c r="H52" s="191">
        <v>0</v>
      </c>
      <c r="I52" s="191">
        <v>0</v>
      </c>
      <c r="J52" s="191"/>
      <c r="K52" s="191"/>
      <c r="L52" s="191"/>
      <c r="M52" s="191"/>
      <c r="N52" s="191"/>
    </row>
    <row r="53" spans="2:14" customFormat="1" hidden="1" x14ac:dyDescent="0.25">
      <c r="B53" t="s">
        <v>4953</v>
      </c>
      <c r="C53" t="s">
        <v>4960</v>
      </c>
      <c r="D53" t="s">
        <v>1828</v>
      </c>
      <c r="E53" s="191">
        <v>0</v>
      </c>
      <c r="F53" s="191">
        <v>0</v>
      </c>
      <c r="G53" s="197"/>
      <c r="H53" s="191">
        <v>0</v>
      </c>
      <c r="I53" s="191">
        <v>0</v>
      </c>
      <c r="J53" s="191"/>
      <c r="K53" s="191"/>
      <c r="L53" s="191"/>
      <c r="M53" s="191"/>
      <c r="N53" s="191"/>
    </row>
    <row r="54" spans="2:14" customFormat="1" hidden="1" x14ac:dyDescent="0.25">
      <c r="B54" t="s">
        <v>4958</v>
      </c>
      <c r="C54" t="s">
        <v>4961</v>
      </c>
      <c r="D54" t="s">
        <v>1761</v>
      </c>
      <c r="E54" s="191">
        <v>0</v>
      </c>
      <c r="F54" s="191">
        <v>0</v>
      </c>
      <c r="G54" s="197"/>
      <c r="H54" s="191">
        <v>0</v>
      </c>
      <c r="I54" s="191">
        <v>0</v>
      </c>
      <c r="J54" s="191"/>
      <c r="K54" s="191"/>
      <c r="L54" s="191"/>
      <c r="M54" s="191"/>
      <c r="N54" s="191"/>
    </row>
    <row r="55" spans="2:14" customFormat="1" hidden="1" x14ac:dyDescent="0.25">
      <c r="B55" t="s">
        <v>4953</v>
      </c>
      <c r="C55" t="s">
        <v>4962</v>
      </c>
      <c r="D55" t="s">
        <v>1761</v>
      </c>
      <c r="E55" s="191">
        <v>0</v>
      </c>
      <c r="F55" s="191">
        <v>0</v>
      </c>
      <c r="G55" s="197"/>
      <c r="H55" s="191">
        <v>0</v>
      </c>
      <c r="I55" s="191">
        <v>0</v>
      </c>
      <c r="J55" s="191"/>
      <c r="K55" s="191"/>
      <c r="L55" s="191"/>
      <c r="M55" s="191"/>
      <c r="N55" s="191"/>
    </row>
    <row r="56" spans="2:14" customFormat="1" hidden="1" x14ac:dyDescent="0.25">
      <c r="B56" t="s">
        <v>4963</v>
      </c>
      <c r="C56" t="s">
        <v>4964</v>
      </c>
      <c r="D56" t="s">
        <v>1761</v>
      </c>
      <c r="E56" s="191">
        <v>0</v>
      </c>
      <c r="F56" s="191">
        <v>0</v>
      </c>
      <c r="G56" s="197"/>
      <c r="H56" s="191">
        <v>0</v>
      </c>
      <c r="I56" s="191">
        <v>0</v>
      </c>
      <c r="J56" s="191"/>
      <c r="K56" s="191"/>
      <c r="L56" s="191"/>
      <c r="M56" s="191"/>
      <c r="N56" s="191"/>
    </row>
    <row r="57" spans="2:14" x14ac:dyDescent="0.25">
      <c r="B57" s="199" t="s">
        <v>4965</v>
      </c>
      <c r="C57" s="199" t="s">
        <v>4966</v>
      </c>
      <c r="D57" s="201" t="s">
        <v>1748</v>
      </c>
      <c r="E57" s="289">
        <v>2.693220987714557E-4</v>
      </c>
      <c r="F57" s="289">
        <v>3.7615319795079974E-4</v>
      </c>
      <c r="G57" s="284">
        <f>F57*'Budget COGM Detail'!$U$1</f>
        <v>6.2065277661881959</v>
      </c>
      <c r="H57" s="274"/>
      <c r="I57" s="274"/>
      <c r="J57" s="278"/>
      <c r="K57" s="278"/>
      <c r="L57" s="278"/>
      <c r="M57" s="278"/>
      <c r="N57" s="278"/>
    </row>
    <row r="58" spans="2:14" customFormat="1" hidden="1" x14ac:dyDescent="0.25">
      <c r="C58" t="s">
        <v>4967</v>
      </c>
      <c r="D58" t="s">
        <v>4968</v>
      </c>
      <c r="E58" s="191">
        <v>0</v>
      </c>
      <c r="F58" s="191">
        <v>0</v>
      </c>
      <c r="G58" s="197"/>
      <c r="H58" s="274">
        <v>0</v>
      </c>
      <c r="I58" s="274">
        <v>0</v>
      </c>
      <c r="J58" s="191"/>
      <c r="K58" s="191"/>
      <c r="L58" s="191"/>
      <c r="M58" s="191"/>
      <c r="N58" s="191"/>
    </row>
    <row r="59" spans="2:14" customFormat="1" hidden="1" x14ac:dyDescent="0.25">
      <c r="B59" t="s">
        <v>1644</v>
      </c>
      <c r="C59" t="s">
        <v>4969</v>
      </c>
      <c r="D59" t="s">
        <v>4968</v>
      </c>
      <c r="E59" s="191">
        <v>0</v>
      </c>
      <c r="F59" s="191">
        <v>0</v>
      </c>
      <c r="G59" s="197"/>
      <c r="H59" s="274">
        <v>0</v>
      </c>
      <c r="I59" s="274">
        <v>0</v>
      </c>
      <c r="J59" s="191"/>
      <c r="K59" s="191"/>
      <c r="L59" s="191"/>
      <c r="M59" s="191"/>
      <c r="N59" s="191"/>
    </row>
    <row r="60" spans="2:14" x14ac:dyDescent="0.25">
      <c r="B60" s="199" t="s">
        <v>4965</v>
      </c>
      <c r="C60" s="199" t="s">
        <v>4970</v>
      </c>
      <c r="D60" s="201" t="s">
        <v>1748</v>
      </c>
      <c r="E60" s="289">
        <v>6.7330524692863926E-5</v>
      </c>
      <c r="F60" s="289">
        <v>3.3440827264122417E-5</v>
      </c>
      <c r="G60" s="284">
        <f>F60*'Budget COGM Detail'!$U$1</f>
        <v>0.55177364985801991</v>
      </c>
      <c r="H60" s="274"/>
      <c r="I60" s="274"/>
      <c r="J60" s="278"/>
      <c r="K60" s="278"/>
      <c r="L60" s="278"/>
      <c r="M60" s="278"/>
      <c r="N60" s="278"/>
    </row>
    <row r="61" spans="2:14" customFormat="1" hidden="1" x14ac:dyDescent="0.25">
      <c r="B61" t="s">
        <v>1644</v>
      </c>
      <c r="C61" t="s">
        <v>4971</v>
      </c>
      <c r="D61" t="s">
        <v>4968</v>
      </c>
      <c r="E61" s="191">
        <v>0</v>
      </c>
      <c r="F61" s="191">
        <v>0</v>
      </c>
      <c r="G61" s="197"/>
      <c r="H61" s="274">
        <v>0</v>
      </c>
      <c r="I61" s="274">
        <v>0</v>
      </c>
      <c r="J61" s="191"/>
      <c r="K61" s="191"/>
      <c r="L61" s="191"/>
      <c r="M61" s="191"/>
      <c r="N61" s="191"/>
    </row>
    <row r="62" spans="2:14" customFormat="1" hidden="1" x14ac:dyDescent="0.25">
      <c r="B62" t="s">
        <v>4955</v>
      </c>
      <c r="C62" t="s">
        <v>4972</v>
      </c>
      <c r="D62" t="s">
        <v>1761</v>
      </c>
      <c r="E62" s="191">
        <v>0</v>
      </c>
      <c r="F62" s="191">
        <v>0</v>
      </c>
      <c r="G62" s="197"/>
      <c r="H62" s="274">
        <v>0</v>
      </c>
      <c r="I62" s="274">
        <v>0</v>
      </c>
      <c r="J62" s="191"/>
      <c r="K62" s="191"/>
      <c r="L62" s="191"/>
      <c r="M62" s="191"/>
      <c r="N62" s="191"/>
    </row>
    <row r="63" spans="2:14" customFormat="1" hidden="1" x14ac:dyDescent="0.25">
      <c r="B63" t="s">
        <v>4973</v>
      </c>
      <c r="C63" t="s">
        <v>4974</v>
      </c>
      <c r="D63" t="s">
        <v>1761</v>
      </c>
      <c r="E63" s="191">
        <v>0</v>
      </c>
      <c r="F63" s="191">
        <v>0</v>
      </c>
      <c r="G63" s="197"/>
      <c r="H63" s="274">
        <v>0</v>
      </c>
      <c r="I63" s="274">
        <v>0</v>
      </c>
      <c r="J63" s="191"/>
      <c r="K63" s="191"/>
      <c r="L63" s="191"/>
      <c r="M63" s="191"/>
      <c r="N63" s="191"/>
    </row>
    <row r="64" spans="2:14" customFormat="1" hidden="1" x14ac:dyDescent="0.25">
      <c r="B64" t="s">
        <v>4973</v>
      </c>
      <c r="C64" t="s">
        <v>4975</v>
      </c>
      <c r="D64" t="s">
        <v>1761</v>
      </c>
      <c r="E64" s="191">
        <v>0</v>
      </c>
      <c r="F64" s="191">
        <v>0</v>
      </c>
      <c r="G64" s="197"/>
      <c r="H64" s="274">
        <v>0</v>
      </c>
      <c r="I64" s="274">
        <v>0</v>
      </c>
      <c r="J64" s="191"/>
      <c r="K64" s="191"/>
      <c r="L64" s="191"/>
      <c r="M64" s="191"/>
      <c r="N64" s="191"/>
    </row>
    <row r="65" spans="2:14" customFormat="1" hidden="1" x14ac:dyDescent="0.25">
      <c r="B65" t="s">
        <v>4958</v>
      </c>
      <c r="C65" t="s">
        <v>4976</v>
      </c>
      <c r="D65" t="s">
        <v>1761</v>
      </c>
      <c r="E65" s="191">
        <v>0</v>
      </c>
      <c r="F65" s="191">
        <v>0</v>
      </c>
      <c r="G65" s="197"/>
      <c r="H65" s="274">
        <v>0</v>
      </c>
      <c r="I65" s="274">
        <v>0</v>
      </c>
      <c r="J65" s="191"/>
      <c r="K65" s="191"/>
      <c r="L65" s="191"/>
      <c r="M65" s="191"/>
      <c r="N65" s="191"/>
    </row>
    <row r="66" spans="2:14" customFormat="1" hidden="1" x14ac:dyDescent="0.25">
      <c r="B66" t="s">
        <v>4963</v>
      </c>
      <c r="C66" t="s">
        <v>4977</v>
      </c>
      <c r="D66" t="s">
        <v>1761</v>
      </c>
      <c r="E66" s="191">
        <v>0</v>
      </c>
      <c r="F66" s="191">
        <v>0</v>
      </c>
      <c r="G66" s="197"/>
      <c r="H66" s="274">
        <v>0</v>
      </c>
      <c r="I66" s="274">
        <v>0</v>
      </c>
      <c r="J66" s="191"/>
      <c r="K66" s="191"/>
      <c r="L66" s="191"/>
      <c r="M66" s="191"/>
      <c r="N66" s="191"/>
    </row>
    <row r="67" spans="2:14" customFormat="1" hidden="1" x14ac:dyDescent="0.25">
      <c r="B67" t="s">
        <v>4963</v>
      </c>
      <c r="C67" t="s">
        <v>4978</v>
      </c>
      <c r="D67" t="s">
        <v>1748</v>
      </c>
      <c r="E67" s="191">
        <v>0</v>
      </c>
      <c r="F67" s="191">
        <v>0</v>
      </c>
      <c r="G67" s="197"/>
      <c r="H67" s="274">
        <v>0</v>
      </c>
      <c r="I67" s="274">
        <v>0</v>
      </c>
      <c r="J67" s="191"/>
      <c r="K67" s="191"/>
      <c r="L67" s="191"/>
      <c r="M67" s="191"/>
      <c r="N67" s="191"/>
    </row>
    <row r="68" spans="2:14" customFormat="1" hidden="1" x14ac:dyDescent="0.25">
      <c r="B68" t="s">
        <v>1644</v>
      </c>
      <c r="C68" t="s">
        <v>4980</v>
      </c>
      <c r="D68" t="s">
        <v>4968</v>
      </c>
      <c r="E68" s="191">
        <v>0</v>
      </c>
      <c r="F68" s="191">
        <v>0</v>
      </c>
      <c r="G68" s="197"/>
      <c r="H68" s="274">
        <v>0</v>
      </c>
      <c r="I68" s="274">
        <v>0</v>
      </c>
      <c r="J68" s="191"/>
      <c r="K68" s="191"/>
      <c r="L68" s="191"/>
      <c r="M68" s="191"/>
      <c r="N68" s="191"/>
    </row>
    <row r="69" spans="2:14" customFormat="1" hidden="1" x14ac:dyDescent="0.25">
      <c r="B69" t="s">
        <v>4963</v>
      </c>
      <c r="C69" t="s">
        <v>4981</v>
      </c>
      <c r="D69" t="s">
        <v>1761</v>
      </c>
      <c r="E69" s="191">
        <v>0</v>
      </c>
      <c r="F69" s="191">
        <v>0</v>
      </c>
      <c r="G69" s="197"/>
      <c r="H69" s="274">
        <v>0</v>
      </c>
      <c r="I69" s="274">
        <v>0</v>
      </c>
      <c r="J69" s="191"/>
      <c r="K69" s="191"/>
      <c r="L69" s="191"/>
      <c r="M69" s="191"/>
      <c r="N69" s="191"/>
    </row>
    <row r="70" spans="2:14" customFormat="1" hidden="1" x14ac:dyDescent="0.25">
      <c r="B70" t="s">
        <v>1644</v>
      </c>
      <c r="C70" t="s">
        <v>4982</v>
      </c>
      <c r="D70" t="s">
        <v>4968</v>
      </c>
      <c r="E70" s="191">
        <v>0</v>
      </c>
      <c r="F70" s="191">
        <v>0</v>
      </c>
      <c r="G70" s="197"/>
      <c r="H70" s="274">
        <v>0</v>
      </c>
      <c r="I70" s="274">
        <v>0</v>
      </c>
      <c r="J70" s="191"/>
      <c r="K70" s="191"/>
      <c r="L70" s="191"/>
      <c r="M70" s="191"/>
      <c r="N70" s="191"/>
    </row>
    <row r="71" spans="2:14" customFormat="1" hidden="1" x14ac:dyDescent="0.25">
      <c r="B71" t="s">
        <v>1644</v>
      </c>
      <c r="C71" t="s">
        <v>4984</v>
      </c>
      <c r="D71" t="s">
        <v>4968</v>
      </c>
      <c r="E71" s="191">
        <v>0</v>
      </c>
      <c r="F71" s="191">
        <v>0</v>
      </c>
      <c r="G71" s="197"/>
      <c r="H71" s="274">
        <v>0</v>
      </c>
      <c r="I71" s="274">
        <v>0</v>
      </c>
      <c r="J71" s="191"/>
      <c r="K71" s="191"/>
      <c r="L71" s="191"/>
      <c r="M71" s="191"/>
      <c r="N71" s="191"/>
    </row>
    <row r="72" spans="2:14" x14ac:dyDescent="0.25">
      <c r="B72" s="199" t="s">
        <v>4983</v>
      </c>
      <c r="C72" s="199" t="s">
        <v>1830</v>
      </c>
      <c r="D72" s="201">
        <v>0</v>
      </c>
      <c r="E72" s="289">
        <v>2.9400995782550583E-3</v>
      </c>
      <c r="F72" s="289">
        <v>1.7097989748433851</v>
      </c>
      <c r="G72" s="284">
        <f>F72*'Budget COGM Detail'!$U$1</f>
        <v>28211.683084915854</v>
      </c>
      <c r="H72" s="274"/>
      <c r="I72" s="274"/>
      <c r="J72" s="278"/>
      <c r="K72" s="278"/>
      <c r="L72" s="278"/>
      <c r="M72" s="278"/>
      <c r="N72" s="278"/>
    </row>
    <row r="73" spans="2:14" customFormat="1" hidden="1" x14ac:dyDescent="0.25">
      <c r="B73" t="s">
        <v>4983</v>
      </c>
      <c r="C73" t="s">
        <v>4985</v>
      </c>
      <c r="D73" t="s">
        <v>1828</v>
      </c>
      <c r="E73" s="191">
        <v>0</v>
      </c>
      <c r="F73" s="191">
        <v>0</v>
      </c>
      <c r="G73" s="197"/>
      <c r="H73" s="274">
        <v>0</v>
      </c>
      <c r="I73" s="274">
        <v>0</v>
      </c>
      <c r="J73" s="191"/>
      <c r="K73" s="191"/>
      <c r="L73" s="191"/>
      <c r="M73" s="191"/>
      <c r="N73" s="191"/>
    </row>
    <row r="74" spans="2:14" customFormat="1" hidden="1" x14ac:dyDescent="0.25">
      <c r="B74" t="s">
        <v>4986</v>
      </c>
      <c r="C74" t="s">
        <v>4987</v>
      </c>
      <c r="D74" t="s">
        <v>1748</v>
      </c>
      <c r="E74" s="191">
        <v>0</v>
      </c>
      <c r="F74" s="191">
        <v>0</v>
      </c>
      <c r="G74" s="197"/>
      <c r="H74" s="274">
        <v>0</v>
      </c>
      <c r="I74" s="274">
        <v>0</v>
      </c>
      <c r="J74" s="191"/>
      <c r="K74" s="191"/>
      <c r="L74" s="191"/>
      <c r="M74" s="191"/>
      <c r="N74" s="191"/>
    </row>
    <row r="75" spans="2:14" x14ac:dyDescent="0.25">
      <c r="B75" s="199" t="s">
        <v>4983</v>
      </c>
      <c r="C75" s="199" t="s">
        <v>4988</v>
      </c>
      <c r="D75" s="201" t="s">
        <v>1828</v>
      </c>
      <c r="E75" s="289">
        <v>2.0872462654787818E-3</v>
      </c>
      <c r="F75" s="289">
        <v>0.88544712203976261</v>
      </c>
      <c r="G75" s="284">
        <f>F75*'Budget COGM Detail'!$U$1</f>
        <v>14609.877513656083</v>
      </c>
      <c r="H75" s="274"/>
      <c r="I75" s="274"/>
      <c r="J75" s="278"/>
      <c r="K75" s="278"/>
      <c r="L75" s="278"/>
      <c r="M75" s="278"/>
      <c r="N75" s="278"/>
    </row>
    <row r="76" spans="2:14" x14ac:dyDescent="0.25">
      <c r="B76" s="199" t="s">
        <v>4963</v>
      </c>
      <c r="C76" s="199" t="s">
        <v>1801</v>
      </c>
      <c r="D76" s="201" t="s">
        <v>1761</v>
      </c>
      <c r="E76" s="289">
        <v>0.25810034465597836</v>
      </c>
      <c r="F76" s="289">
        <v>0.19262051165183897</v>
      </c>
      <c r="G76" s="284">
        <f>F76*'Budget COGM Detail'!$U$1</f>
        <v>3178.2384422553428</v>
      </c>
      <c r="H76" s="274"/>
      <c r="I76" s="274"/>
      <c r="J76" s="278"/>
      <c r="K76" s="278"/>
      <c r="L76" s="278"/>
      <c r="M76" s="278"/>
      <c r="N76" s="278"/>
    </row>
    <row r="77" spans="2:14" customFormat="1" hidden="1" x14ac:dyDescent="0.25">
      <c r="B77" t="s">
        <v>4963</v>
      </c>
      <c r="C77" t="s">
        <v>4989</v>
      </c>
      <c r="D77" t="s">
        <v>1761</v>
      </c>
      <c r="E77" s="191">
        <v>0</v>
      </c>
      <c r="F77" s="191">
        <v>0</v>
      </c>
      <c r="G77" s="197"/>
      <c r="H77" s="274">
        <v>0</v>
      </c>
      <c r="I77" s="274">
        <v>0</v>
      </c>
      <c r="J77" s="191"/>
      <c r="K77" s="191"/>
      <c r="L77" s="191"/>
      <c r="M77" s="191"/>
      <c r="N77" s="191"/>
    </row>
    <row r="78" spans="2:14" customFormat="1" hidden="1" x14ac:dyDescent="0.25">
      <c r="B78" t="s">
        <v>4986</v>
      </c>
      <c r="C78" t="s">
        <v>4990</v>
      </c>
      <c r="D78" t="s">
        <v>1748</v>
      </c>
      <c r="E78" s="191">
        <v>0</v>
      </c>
      <c r="F78" s="191">
        <v>0</v>
      </c>
      <c r="G78" s="197"/>
      <c r="H78" s="274">
        <v>0</v>
      </c>
      <c r="I78" s="274">
        <v>0</v>
      </c>
      <c r="J78" s="191"/>
      <c r="K78" s="191"/>
      <c r="L78" s="191"/>
      <c r="M78" s="191"/>
      <c r="N78" s="191"/>
    </row>
    <row r="79" spans="2:14" customFormat="1" hidden="1" x14ac:dyDescent="0.25">
      <c r="B79" t="s">
        <v>4979</v>
      </c>
      <c r="C79" t="s">
        <v>4991</v>
      </c>
      <c r="D79" t="s">
        <v>1748</v>
      </c>
      <c r="E79" s="191">
        <v>0</v>
      </c>
      <c r="F79" s="191">
        <v>0</v>
      </c>
      <c r="G79" s="197"/>
      <c r="H79" s="274">
        <v>0</v>
      </c>
      <c r="I79" s="274">
        <v>0</v>
      </c>
      <c r="J79" s="191"/>
      <c r="K79" s="191"/>
      <c r="L79" s="191"/>
      <c r="M79" s="191"/>
      <c r="N79" s="191"/>
    </row>
    <row r="80" spans="2:14" customFormat="1" hidden="1" x14ac:dyDescent="0.25">
      <c r="B80" t="s">
        <v>1644</v>
      </c>
      <c r="C80" t="s">
        <v>4992</v>
      </c>
      <c r="D80" t="s">
        <v>4968</v>
      </c>
      <c r="E80" s="191">
        <v>0</v>
      </c>
      <c r="F80" s="191">
        <v>0</v>
      </c>
      <c r="G80" s="197"/>
      <c r="H80" s="274">
        <v>0</v>
      </c>
      <c r="I80" s="274">
        <v>0</v>
      </c>
      <c r="J80" s="191"/>
      <c r="K80" s="191"/>
      <c r="L80" s="191"/>
      <c r="M80" s="191"/>
      <c r="N80" s="191"/>
    </row>
    <row r="81" spans="2:14" customFormat="1" hidden="1" x14ac:dyDescent="0.25">
      <c r="B81" t="s">
        <v>4979</v>
      </c>
      <c r="C81" t="s">
        <v>4993</v>
      </c>
      <c r="D81" t="s">
        <v>1748</v>
      </c>
      <c r="E81" s="191">
        <v>0</v>
      </c>
      <c r="F81" s="191">
        <v>0</v>
      </c>
      <c r="G81" s="197"/>
      <c r="H81" s="274">
        <v>0</v>
      </c>
      <c r="I81" s="274">
        <v>0</v>
      </c>
      <c r="J81" s="191"/>
      <c r="K81" s="191"/>
      <c r="L81" s="191"/>
      <c r="M81" s="191"/>
      <c r="N81" s="191"/>
    </row>
    <row r="82" spans="2:14" customFormat="1" hidden="1" x14ac:dyDescent="0.25">
      <c r="B82" t="s">
        <v>1644</v>
      </c>
      <c r="C82" t="s">
        <v>4994</v>
      </c>
      <c r="D82" t="s">
        <v>4968</v>
      </c>
      <c r="E82" s="191">
        <v>0</v>
      </c>
      <c r="F82" s="191">
        <v>0</v>
      </c>
      <c r="G82" s="197"/>
      <c r="H82" s="274">
        <v>0</v>
      </c>
      <c r="I82" s="274">
        <v>0</v>
      </c>
      <c r="J82" s="191"/>
      <c r="K82" s="191"/>
      <c r="L82" s="191"/>
      <c r="M82" s="191"/>
      <c r="N82" s="191"/>
    </row>
    <row r="83" spans="2:14" customFormat="1" hidden="1" x14ac:dyDescent="0.25">
      <c r="B83" t="s">
        <v>1644</v>
      </c>
      <c r="C83" t="s">
        <v>4995</v>
      </c>
      <c r="D83" t="s">
        <v>4968</v>
      </c>
      <c r="E83" s="191">
        <v>0</v>
      </c>
      <c r="F83" s="191">
        <v>0</v>
      </c>
      <c r="G83" s="197"/>
      <c r="H83" s="274">
        <v>0</v>
      </c>
      <c r="I83" s="274">
        <v>0</v>
      </c>
      <c r="J83" s="191"/>
      <c r="K83" s="191"/>
      <c r="L83" s="191"/>
      <c r="M83" s="191"/>
      <c r="N83" s="191"/>
    </row>
    <row r="84" spans="2:14" customFormat="1" hidden="1" x14ac:dyDescent="0.25">
      <c r="B84" t="s">
        <v>4953</v>
      </c>
      <c r="C84" t="s">
        <v>4996</v>
      </c>
      <c r="D84" t="s">
        <v>1761</v>
      </c>
      <c r="E84" s="191">
        <v>0</v>
      </c>
      <c r="F84" s="191">
        <v>0</v>
      </c>
      <c r="G84" s="197"/>
      <c r="H84" s="274">
        <v>0</v>
      </c>
      <c r="I84" s="274">
        <v>0</v>
      </c>
      <c r="J84" s="191"/>
      <c r="K84" s="191"/>
      <c r="L84" s="191"/>
      <c r="M84" s="191"/>
      <c r="N84" s="191"/>
    </row>
    <row r="85" spans="2:14" customFormat="1" hidden="1" x14ac:dyDescent="0.25">
      <c r="B85" t="s">
        <v>4986</v>
      </c>
      <c r="C85" t="s">
        <v>4997</v>
      </c>
      <c r="D85" t="s">
        <v>1748</v>
      </c>
      <c r="E85" s="191">
        <v>0</v>
      </c>
      <c r="F85" s="191">
        <v>0</v>
      </c>
      <c r="G85" s="197"/>
      <c r="H85" s="274">
        <v>0</v>
      </c>
      <c r="I85" s="274">
        <v>0</v>
      </c>
      <c r="J85" s="191"/>
      <c r="K85" s="191"/>
      <c r="L85" s="191"/>
      <c r="M85" s="191"/>
      <c r="N85" s="191"/>
    </row>
    <row r="86" spans="2:14" customFormat="1" hidden="1" x14ac:dyDescent="0.25">
      <c r="B86" t="s">
        <v>4986</v>
      </c>
      <c r="C86" t="s">
        <v>4998</v>
      </c>
      <c r="D86" t="s">
        <v>1748</v>
      </c>
      <c r="E86" s="191">
        <v>0</v>
      </c>
      <c r="F86" s="191">
        <v>0</v>
      </c>
      <c r="G86" s="197"/>
      <c r="H86" s="274">
        <v>0</v>
      </c>
      <c r="I86" s="274">
        <v>0</v>
      </c>
      <c r="J86" s="191"/>
      <c r="K86" s="191"/>
      <c r="L86" s="191"/>
      <c r="M86" s="191"/>
      <c r="N86" s="191"/>
    </row>
    <row r="87" spans="2:14" customFormat="1" hidden="1" x14ac:dyDescent="0.25">
      <c r="B87" t="s">
        <v>1644</v>
      </c>
      <c r="C87" t="s">
        <v>4999</v>
      </c>
      <c r="D87" t="s">
        <v>4968</v>
      </c>
      <c r="E87" s="191">
        <v>0</v>
      </c>
      <c r="F87" s="191">
        <v>0</v>
      </c>
      <c r="G87" s="197"/>
      <c r="H87" s="274">
        <v>0</v>
      </c>
      <c r="I87" s="274">
        <v>0</v>
      </c>
      <c r="J87" s="191"/>
      <c r="K87" s="191"/>
      <c r="L87" s="191"/>
      <c r="M87" s="191"/>
      <c r="N87" s="191"/>
    </row>
    <row r="88" spans="2:14" customFormat="1" hidden="1" x14ac:dyDescent="0.25">
      <c r="B88" t="s">
        <v>1644</v>
      </c>
      <c r="C88" t="s">
        <v>5000</v>
      </c>
      <c r="D88" t="s">
        <v>4968</v>
      </c>
      <c r="E88" s="191">
        <v>0</v>
      </c>
      <c r="F88" s="191">
        <v>0</v>
      </c>
      <c r="G88" s="197"/>
      <c r="H88" s="274">
        <v>0</v>
      </c>
      <c r="I88" s="274">
        <v>0</v>
      </c>
      <c r="J88" s="191"/>
      <c r="K88" s="191"/>
      <c r="L88" s="191"/>
      <c r="M88" s="191"/>
      <c r="N88" s="191"/>
    </row>
    <row r="89" spans="2:14" x14ac:dyDescent="0.25">
      <c r="B89" s="199" t="s">
        <v>4983</v>
      </c>
      <c r="C89" s="199" t="s">
        <v>3338</v>
      </c>
      <c r="D89" s="201" t="s">
        <v>1748</v>
      </c>
      <c r="E89" s="289">
        <v>2.2443508230954641E-5</v>
      </c>
      <c r="F89" s="289">
        <v>5.9235375709040895E-2</v>
      </c>
      <c r="G89" s="284">
        <f>F89*'Budget COGM Detail'!$U$1</f>
        <v>977.38369919917477</v>
      </c>
      <c r="H89" s="274"/>
      <c r="I89" s="274"/>
      <c r="J89" s="278"/>
      <c r="K89" s="278"/>
      <c r="L89" s="278"/>
      <c r="M89" s="278"/>
      <c r="N89" s="278"/>
    </row>
    <row r="90" spans="2:14" customFormat="1" hidden="1" x14ac:dyDescent="0.25">
      <c r="B90" t="s">
        <v>4979</v>
      </c>
      <c r="C90" t="s">
        <v>5001</v>
      </c>
      <c r="D90" t="s">
        <v>1748</v>
      </c>
      <c r="E90" s="191">
        <v>0</v>
      </c>
      <c r="F90" s="191">
        <v>0</v>
      </c>
      <c r="G90" s="197"/>
      <c r="H90" s="274">
        <v>0</v>
      </c>
      <c r="I90" s="274">
        <v>0</v>
      </c>
      <c r="J90" s="191"/>
      <c r="K90" s="191"/>
      <c r="L90" s="191"/>
      <c r="M90" s="191"/>
      <c r="N90" s="191"/>
    </row>
    <row r="91" spans="2:14" customFormat="1" hidden="1" x14ac:dyDescent="0.25">
      <c r="B91" t="s">
        <v>1644</v>
      </c>
      <c r="C91" t="s">
        <v>5002</v>
      </c>
      <c r="D91" t="s">
        <v>4968</v>
      </c>
      <c r="E91" s="191">
        <v>0</v>
      </c>
      <c r="F91" s="191">
        <v>0</v>
      </c>
      <c r="G91" s="197"/>
      <c r="H91" s="274">
        <v>0</v>
      </c>
      <c r="I91" s="274">
        <v>0</v>
      </c>
      <c r="J91" s="191"/>
      <c r="K91" s="191"/>
      <c r="L91" s="191"/>
      <c r="M91" s="191"/>
      <c r="N91" s="191"/>
    </row>
    <row r="92" spans="2:14" customFormat="1" hidden="1" x14ac:dyDescent="0.25">
      <c r="B92" t="s">
        <v>4986</v>
      </c>
      <c r="C92" t="s">
        <v>5003</v>
      </c>
      <c r="D92" t="s">
        <v>1748</v>
      </c>
      <c r="E92" s="191">
        <v>0</v>
      </c>
      <c r="F92" s="191">
        <v>0</v>
      </c>
      <c r="G92" s="197"/>
      <c r="H92" s="274">
        <v>0</v>
      </c>
      <c r="I92" s="274">
        <v>0</v>
      </c>
      <c r="J92" s="191"/>
      <c r="K92" s="191"/>
      <c r="L92" s="191"/>
      <c r="M92" s="191"/>
      <c r="N92" s="191"/>
    </row>
    <row r="93" spans="2:14" customFormat="1" hidden="1" x14ac:dyDescent="0.25">
      <c r="B93" t="s">
        <v>4986</v>
      </c>
      <c r="C93" t="s">
        <v>5004</v>
      </c>
      <c r="D93" t="s">
        <v>1748</v>
      </c>
      <c r="E93" s="191">
        <v>0</v>
      </c>
      <c r="F93" s="191">
        <v>0</v>
      </c>
      <c r="G93" s="197"/>
      <c r="H93" s="274">
        <v>0</v>
      </c>
      <c r="I93" s="274">
        <v>0</v>
      </c>
      <c r="J93" s="191"/>
      <c r="K93" s="191"/>
      <c r="L93" s="191"/>
      <c r="M93" s="191"/>
      <c r="N93" s="191"/>
    </row>
    <row r="94" spans="2:14" customFormat="1" hidden="1" x14ac:dyDescent="0.25">
      <c r="B94" t="s">
        <v>4963</v>
      </c>
      <c r="C94" t="s">
        <v>5005</v>
      </c>
      <c r="D94" t="s">
        <v>1761</v>
      </c>
      <c r="E94" s="191">
        <v>0</v>
      </c>
      <c r="F94" s="191">
        <v>0</v>
      </c>
      <c r="G94" s="197"/>
      <c r="H94" s="274">
        <v>0</v>
      </c>
      <c r="I94" s="274">
        <v>0</v>
      </c>
      <c r="J94" s="191"/>
      <c r="K94" s="191"/>
      <c r="L94" s="191"/>
      <c r="M94" s="191"/>
      <c r="N94" s="191"/>
    </row>
    <row r="95" spans="2:14" customFormat="1" hidden="1" x14ac:dyDescent="0.25">
      <c r="B95" t="s">
        <v>4979</v>
      </c>
      <c r="C95" t="s">
        <v>5006</v>
      </c>
      <c r="D95" t="s">
        <v>1748</v>
      </c>
      <c r="E95" s="191">
        <v>0</v>
      </c>
      <c r="F95" s="191">
        <v>0</v>
      </c>
      <c r="G95" s="197"/>
      <c r="H95" s="274">
        <v>0</v>
      </c>
      <c r="I95" s="274">
        <v>0</v>
      </c>
      <c r="J95" s="191"/>
      <c r="K95" s="191"/>
      <c r="L95" s="191"/>
      <c r="M95" s="191"/>
      <c r="N95" s="191"/>
    </row>
    <row r="96" spans="2:14" customFormat="1" hidden="1" x14ac:dyDescent="0.25">
      <c r="B96" t="s">
        <v>4983</v>
      </c>
      <c r="C96" t="s">
        <v>5007</v>
      </c>
      <c r="D96" t="s">
        <v>1761</v>
      </c>
      <c r="E96" s="191">
        <v>0</v>
      </c>
      <c r="F96" s="191">
        <v>0</v>
      </c>
      <c r="G96" s="197"/>
      <c r="H96" s="274">
        <v>0</v>
      </c>
      <c r="I96" s="274">
        <v>0</v>
      </c>
      <c r="J96" s="191"/>
      <c r="K96" s="191"/>
      <c r="L96" s="191"/>
      <c r="M96" s="191"/>
      <c r="N96" s="191"/>
    </row>
    <row r="97" spans="2:14" x14ac:dyDescent="0.25">
      <c r="B97" s="199" t="s">
        <v>4963</v>
      </c>
      <c r="C97" s="199" t="s">
        <v>1941</v>
      </c>
      <c r="D97" s="201" t="s">
        <v>1761</v>
      </c>
      <c r="E97" s="289">
        <v>6.1719647635125267E-2</v>
      </c>
      <c r="F97" s="289">
        <v>3.9501696661891718E-2</v>
      </c>
      <c r="G97" s="284">
        <f>F97*'Budget COGM Detail'!$U$1</f>
        <v>651.77799492121335</v>
      </c>
      <c r="H97" s="274"/>
      <c r="I97" s="274"/>
      <c r="J97" s="278"/>
      <c r="K97" s="278"/>
      <c r="L97" s="278"/>
      <c r="M97" s="278"/>
      <c r="N97" s="278"/>
    </row>
    <row r="98" spans="2:14" customFormat="1" hidden="1" x14ac:dyDescent="0.25">
      <c r="B98" t="s">
        <v>1644</v>
      </c>
      <c r="C98" t="s">
        <v>5008</v>
      </c>
      <c r="D98" t="s">
        <v>4968</v>
      </c>
      <c r="E98" s="191">
        <v>0</v>
      </c>
      <c r="F98" s="191">
        <v>0</v>
      </c>
      <c r="G98" s="197"/>
      <c r="H98" s="274">
        <v>0</v>
      </c>
      <c r="I98" s="274">
        <v>0</v>
      </c>
      <c r="J98" s="191"/>
      <c r="K98" s="191"/>
      <c r="L98" s="191"/>
      <c r="M98" s="191"/>
      <c r="N98" s="191"/>
    </row>
    <row r="99" spans="2:14" customFormat="1" hidden="1" x14ac:dyDescent="0.25">
      <c r="B99" t="s">
        <v>1644</v>
      </c>
      <c r="C99" t="s">
        <v>5009</v>
      </c>
      <c r="D99" t="s">
        <v>4968</v>
      </c>
      <c r="E99" s="191">
        <v>0</v>
      </c>
      <c r="F99" s="191">
        <v>0</v>
      </c>
      <c r="G99" s="197"/>
      <c r="H99" s="274">
        <v>0</v>
      </c>
      <c r="I99" s="274">
        <v>0</v>
      </c>
      <c r="J99" s="191"/>
      <c r="K99" s="191"/>
      <c r="L99" s="191"/>
      <c r="M99" s="191"/>
      <c r="N99" s="191"/>
    </row>
    <row r="100" spans="2:14" customFormat="1" hidden="1" x14ac:dyDescent="0.25">
      <c r="B100" t="s">
        <v>1644</v>
      </c>
      <c r="C100" t="s">
        <v>5010</v>
      </c>
      <c r="D100" t="s">
        <v>4968</v>
      </c>
      <c r="E100" s="191">
        <v>0</v>
      </c>
      <c r="F100" s="191">
        <v>0</v>
      </c>
      <c r="G100" s="197"/>
      <c r="H100" s="274">
        <v>0</v>
      </c>
      <c r="I100" s="274">
        <v>0</v>
      </c>
      <c r="J100" s="191"/>
      <c r="K100" s="191"/>
      <c r="L100" s="191"/>
      <c r="M100" s="191"/>
      <c r="N100" s="191"/>
    </row>
    <row r="101" spans="2:14" customFormat="1" hidden="1" x14ac:dyDescent="0.25">
      <c r="B101" t="s">
        <v>1644</v>
      </c>
      <c r="C101" t="s">
        <v>5011</v>
      </c>
      <c r="D101" t="s">
        <v>4968</v>
      </c>
      <c r="E101" s="191">
        <v>0</v>
      </c>
      <c r="F101" s="191">
        <v>0</v>
      </c>
      <c r="G101" s="197"/>
      <c r="H101" s="274">
        <v>0</v>
      </c>
      <c r="I101" s="274">
        <v>0</v>
      </c>
      <c r="J101" s="191"/>
      <c r="K101" s="191"/>
      <c r="L101" s="191"/>
      <c r="M101" s="191"/>
      <c r="N101" s="191"/>
    </row>
    <row r="102" spans="2:14" customFormat="1" hidden="1" x14ac:dyDescent="0.25">
      <c r="B102" t="s">
        <v>1644</v>
      </c>
      <c r="C102" t="s">
        <v>5012</v>
      </c>
      <c r="D102" t="s">
        <v>4968</v>
      </c>
      <c r="E102" s="191">
        <v>0</v>
      </c>
      <c r="F102" s="191">
        <v>0</v>
      </c>
      <c r="G102" s="197"/>
      <c r="H102" s="274">
        <v>0</v>
      </c>
      <c r="I102" s="274">
        <v>0</v>
      </c>
      <c r="J102" s="191"/>
      <c r="K102" s="191"/>
      <c r="L102" s="191"/>
      <c r="M102" s="191"/>
      <c r="N102" s="191"/>
    </row>
    <row r="103" spans="2:14" customFormat="1" hidden="1" x14ac:dyDescent="0.25">
      <c r="B103" t="s">
        <v>4963</v>
      </c>
      <c r="C103" t="s">
        <v>5013</v>
      </c>
      <c r="D103" t="s">
        <v>1761</v>
      </c>
      <c r="E103" s="191">
        <v>0</v>
      </c>
      <c r="F103" s="191">
        <v>0</v>
      </c>
      <c r="G103" s="197"/>
      <c r="H103" s="274">
        <v>0</v>
      </c>
      <c r="I103" s="274">
        <v>0</v>
      </c>
      <c r="J103" s="191"/>
      <c r="K103" s="191"/>
      <c r="L103" s="191"/>
      <c r="M103" s="191"/>
      <c r="N103" s="191"/>
    </row>
    <row r="104" spans="2:14" customFormat="1" hidden="1" x14ac:dyDescent="0.25">
      <c r="B104" t="s">
        <v>4983</v>
      </c>
      <c r="C104" t="s">
        <v>5014</v>
      </c>
      <c r="D104" t="s">
        <v>1748</v>
      </c>
      <c r="E104" s="191">
        <v>0</v>
      </c>
      <c r="F104" s="191">
        <v>0</v>
      </c>
      <c r="G104" s="197"/>
      <c r="H104" s="274">
        <v>0</v>
      </c>
      <c r="I104" s="274">
        <v>0</v>
      </c>
      <c r="J104" s="191"/>
      <c r="K104" s="191"/>
      <c r="L104" s="191"/>
      <c r="M104" s="191"/>
      <c r="N104" s="191"/>
    </row>
    <row r="105" spans="2:14" customFormat="1" hidden="1" x14ac:dyDescent="0.25">
      <c r="B105" t="s">
        <v>4983</v>
      </c>
      <c r="C105" t="s">
        <v>5015</v>
      </c>
      <c r="D105" t="s">
        <v>1748</v>
      </c>
      <c r="E105" s="191">
        <v>0</v>
      </c>
      <c r="F105" s="191">
        <v>0</v>
      </c>
      <c r="G105" s="197"/>
      <c r="H105" s="274">
        <v>0</v>
      </c>
      <c r="I105" s="274">
        <v>0</v>
      </c>
      <c r="J105" s="191"/>
      <c r="K105" s="191"/>
      <c r="L105" s="191"/>
      <c r="M105" s="191"/>
      <c r="N105" s="191"/>
    </row>
    <row r="106" spans="2:14" x14ac:dyDescent="0.25">
      <c r="B106" s="199" t="s">
        <v>4983</v>
      </c>
      <c r="C106" s="199" t="s">
        <v>2899</v>
      </c>
      <c r="D106" s="201" t="s">
        <v>1748</v>
      </c>
      <c r="E106" s="289">
        <v>2.2443508230954641E-5</v>
      </c>
      <c r="F106" s="289">
        <v>2.5634750666314085E-2</v>
      </c>
      <c r="G106" s="284">
        <f>F106*'Budget COGM Detail'!$U$1</f>
        <v>422.97338599418242</v>
      </c>
      <c r="H106" s="274"/>
      <c r="I106" s="274"/>
      <c r="J106" s="278"/>
      <c r="K106" s="278"/>
      <c r="L106" s="278"/>
      <c r="M106" s="278"/>
      <c r="N106" s="278"/>
    </row>
    <row r="107" spans="2:14" customFormat="1" hidden="1" x14ac:dyDescent="0.25">
      <c r="B107" t="s">
        <v>4983</v>
      </c>
      <c r="C107" t="s">
        <v>5016</v>
      </c>
      <c r="D107" t="s">
        <v>1828</v>
      </c>
      <c r="E107" s="191">
        <v>0</v>
      </c>
      <c r="F107" s="191">
        <v>0</v>
      </c>
      <c r="G107" s="197"/>
      <c r="H107" s="274">
        <v>0</v>
      </c>
      <c r="I107" s="274">
        <v>0</v>
      </c>
      <c r="J107" s="191"/>
      <c r="K107" s="191"/>
      <c r="L107" s="191"/>
      <c r="M107" s="191"/>
      <c r="N107" s="191"/>
    </row>
    <row r="108" spans="2:14" customFormat="1" hidden="1" x14ac:dyDescent="0.25">
      <c r="B108" t="s">
        <v>4986</v>
      </c>
      <c r="C108" t="s">
        <v>5017</v>
      </c>
      <c r="D108" t="s">
        <v>1748</v>
      </c>
      <c r="E108" s="191">
        <v>0</v>
      </c>
      <c r="F108" s="191">
        <v>0</v>
      </c>
      <c r="G108" s="197"/>
      <c r="H108" s="274">
        <v>0</v>
      </c>
      <c r="I108" s="274">
        <v>0</v>
      </c>
      <c r="J108" s="191"/>
      <c r="K108" s="191"/>
      <c r="L108" s="191"/>
      <c r="M108" s="191"/>
      <c r="N108" s="191"/>
    </row>
    <row r="109" spans="2:14" customFormat="1" hidden="1" x14ac:dyDescent="0.25">
      <c r="B109" t="s">
        <v>1644</v>
      </c>
      <c r="C109" t="s">
        <v>5018</v>
      </c>
      <c r="D109" t="s">
        <v>4968</v>
      </c>
      <c r="E109" s="191">
        <v>0</v>
      </c>
      <c r="F109" s="191">
        <v>0</v>
      </c>
      <c r="G109" s="197"/>
      <c r="H109" s="274">
        <v>0</v>
      </c>
      <c r="I109" s="274">
        <v>0</v>
      </c>
      <c r="J109" s="191"/>
      <c r="K109" s="191"/>
      <c r="L109" s="191"/>
      <c r="M109" s="191"/>
      <c r="N109" s="191"/>
    </row>
    <row r="110" spans="2:14" customFormat="1" hidden="1" x14ac:dyDescent="0.25">
      <c r="B110" t="s">
        <v>4986</v>
      </c>
      <c r="C110" t="s">
        <v>5019</v>
      </c>
      <c r="D110" t="s">
        <v>1761</v>
      </c>
      <c r="E110" s="191">
        <v>0</v>
      </c>
      <c r="F110" s="191">
        <v>0</v>
      </c>
      <c r="G110" s="197"/>
      <c r="H110" s="274">
        <v>0</v>
      </c>
      <c r="I110" s="274">
        <v>0</v>
      </c>
      <c r="J110" s="191"/>
      <c r="K110" s="191"/>
      <c r="L110" s="191"/>
      <c r="M110" s="191"/>
      <c r="N110" s="191"/>
    </row>
    <row r="111" spans="2:14" customFormat="1" hidden="1" x14ac:dyDescent="0.25">
      <c r="B111" t="s">
        <v>4953</v>
      </c>
      <c r="C111" t="s">
        <v>5020</v>
      </c>
      <c r="D111" t="s">
        <v>1761</v>
      </c>
      <c r="E111" s="191">
        <v>0</v>
      </c>
      <c r="F111" s="191">
        <v>0</v>
      </c>
      <c r="G111" s="197"/>
      <c r="H111" s="274">
        <v>0</v>
      </c>
      <c r="I111" s="274">
        <v>0</v>
      </c>
      <c r="J111" s="191"/>
      <c r="K111" s="191"/>
      <c r="L111" s="191"/>
      <c r="M111" s="191"/>
      <c r="N111" s="191"/>
    </row>
    <row r="112" spans="2:14" customFormat="1" hidden="1" x14ac:dyDescent="0.25">
      <c r="B112" t="s">
        <v>4986</v>
      </c>
      <c r="C112" t="s">
        <v>5021</v>
      </c>
      <c r="D112" t="s">
        <v>1761</v>
      </c>
      <c r="E112" s="191">
        <v>0</v>
      </c>
      <c r="F112" s="191">
        <v>0</v>
      </c>
      <c r="G112" s="197"/>
      <c r="H112" s="274">
        <v>0</v>
      </c>
      <c r="I112" s="274">
        <v>0</v>
      </c>
      <c r="J112" s="191"/>
      <c r="K112" s="191"/>
      <c r="L112" s="191"/>
      <c r="M112" s="191"/>
      <c r="N112" s="191"/>
    </row>
    <row r="113" spans="2:14" customFormat="1" hidden="1" x14ac:dyDescent="0.25">
      <c r="B113" t="s">
        <v>1644</v>
      </c>
      <c r="C113" t="s">
        <v>5022</v>
      </c>
      <c r="D113" t="s">
        <v>4968</v>
      </c>
      <c r="E113" s="191">
        <v>0</v>
      </c>
      <c r="F113" s="191">
        <v>0</v>
      </c>
      <c r="G113" s="197"/>
      <c r="H113" s="274">
        <v>0</v>
      </c>
      <c r="I113" s="274">
        <v>0</v>
      </c>
      <c r="J113" s="191"/>
      <c r="K113" s="191"/>
      <c r="L113" s="191"/>
      <c r="M113" s="191"/>
      <c r="N113" s="191"/>
    </row>
    <row r="114" spans="2:14" customFormat="1" hidden="1" x14ac:dyDescent="0.25">
      <c r="B114" t="s">
        <v>4986</v>
      </c>
      <c r="C114" t="s">
        <v>5023</v>
      </c>
      <c r="D114" t="s">
        <v>1761</v>
      </c>
      <c r="E114" s="191">
        <v>0</v>
      </c>
      <c r="F114" s="191">
        <v>0</v>
      </c>
      <c r="G114" s="197"/>
      <c r="H114" s="274">
        <v>0</v>
      </c>
      <c r="I114" s="274">
        <v>0</v>
      </c>
      <c r="J114" s="191"/>
      <c r="K114" s="191"/>
      <c r="L114" s="191"/>
      <c r="M114" s="191"/>
      <c r="N114" s="191"/>
    </row>
    <row r="115" spans="2:14" customFormat="1" hidden="1" x14ac:dyDescent="0.25">
      <c r="B115" t="s">
        <v>4963</v>
      </c>
      <c r="C115" t="s">
        <v>5024</v>
      </c>
      <c r="D115" t="s">
        <v>1761</v>
      </c>
      <c r="E115" s="191">
        <v>0</v>
      </c>
      <c r="F115" s="191">
        <v>0</v>
      </c>
      <c r="G115" s="197"/>
      <c r="H115" s="274">
        <v>0</v>
      </c>
      <c r="I115" s="274">
        <v>0</v>
      </c>
      <c r="J115" s="191"/>
      <c r="K115" s="191"/>
      <c r="L115" s="191"/>
      <c r="M115" s="191"/>
      <c r="N115" s="191"/>
    </row>
    <row r="116" spans="2:14" customFormat="1" hidden="1" x14ac:dyDescent="0.25">
      <c r="B116" t="s">
        <v>1644</v>
      </c>
      <c r="C116" t="s">
        <v>5025</v>
      </c>
      <c r="D116" t="s">
        <v>4968</v>
      </c>
      <c r="E116" s="191">
        <v>0</v>
      </c>
      <c r="F116" s="191">
        <v>0</v>
      </c>
      <c r="G116" s="197"/>
      <c r="H116" s="274">
        <v>0</v>
      </c>
      <c r="I116" s="274">
        <v>0</v>
      </c>
      <c r="J116" s="191"/>
      <c r="K116" s="191"/>
      <c r="L116" s="191"/>
      <c r="M116" s="191"/>
      <c r="N116" s="191"/>
    </row>
    <row r="117" spans="2:14" x14ac:dyDescent="0.25">
      <c r="B117" s="199" t="s">
        <v>4983</v>
      </c>
      <c r="C117" s="199" t="s">
        <v>1861</v>
      </c>
      <c r="D117" s="201" t="s">
        <v>1748</v>
      </c>
      <c r="E117" s="289">
        <v>5.6108770577386604E-4</v>
      </c>
      <c r="F117" s="289">
        <v>6.1567256214237087E-2</v>
      </c>
      <c r="G117" s="284">
        <f>F117*'Budget COGM Detail'!$U$1</f>
        <v>1015.8597275349119</v>
      </c>
      <c r="H117" s="274"/>
      <c r="I117" s="274"/>
      <c r="J117" s="278"/>
      <c r="K117" s="278"/>
      <c r="L117" s="278"/>
      <c r="M117" s="278"/>
      <c r="N117" s="278"/>
    </row>
    <row r="118" spans="2:14" customFormat="1" hidden="1" x14ac:dyDescent="0.25">
      <c r="B118" t="s">
        <v>4963</v>
      </c>
      <c r="C118" t="s">
        <v>5026</v>
      </c>
      <c r="D118" t="s">
        <v>1761</v>
      </c>
      <c r="E118" s="191">
        <v>0</v>
      </c>
      <c r="F118" s="191">
        <v>0</v>
      </c>
      <c r="G118" s="197"/>
      <c r="H118" s="274">
        <v>0</v>
      </c>
      <c r="I118" s="274">
        <v>0</v>
      </c>
      <c r="J118" s="191"/>
      <c r="K118" s="191"/>
      <c r="L118" s="191"/>
      <c r="M118" s="191"/>
      <c r="N118" s="191"/>
    </row>
    <row r="119" spans="2:14" x14ac:dyDescent="0.25">
      <c r="B119" s="199" t="s">
        <v>4983</v>
      </c>
      <c r="C119" s="199" t="s">
        <v>1917</v>
      </c>
      <c r="D119" s="201" t="s">
        <v>1748</v>
      </c>
      <c r="E119" s="289">
        <v>0.19263263114628368</v>
      </c>
      <c r="F119" s="289">
        <v>0.15380985060837837</v>
      </c>
      <c r="G119" s="284">
        <f>F119*'Budget COGM Detail'!$U$1</f>
        <v>2537.8625350382431</v>
      </c>
      <c r="H119" s="274"/>
      <c r="I119" s="274"/>
      <c r="J119" s="278"/>
      <c r="K119" s="278"/>
      <c r="L119" s="278"/>
      <c r="M119" s="278"/>
      <c r="N119" s="278"/>
    </row>
    <row r="120" spans="2:14" x14ac:dyDescent="0.25">
      <c r="B120" s="199" t="s">
        <v>4963</v>
      </c>
      <c r="C120" s="199" t="s">
        <v>3160</v>
      </c>
      <c r="D120" s="201" t="s">
        <v>1761</v>
      </c>
      <c r="E120" s="289">
        <v>4.4887016461909283E-3</v>
      </c>
      <c r="F120" s="289">
        <v>2.1826311754603389E-3</v>
      </c>
      <c r="G120" s="284">
        <f>F120*'Budget COGM Detail'!$U$1</f>
        <v>36.013414395095595</v>
      </c>
      <c r="H120" s="274"/>
      <c r="I120" s="274"/>
      <c r="J120" s="278"/>
      <c r="K120" s="278"/>
      <c r="L120" s="278"/>
      <c r="M120" s="278"/>
      <c r="N120" s="278"/>
    </row>
    <row r="121" spans="2:14" customFormat="1" hidden="1" x14ac:dyDescent="0.25">
      <c r="B121" t="s">
        <v>1644</v>
      </c>
      <c r="C121" t="s">
        <v>5027</v>
      </c>
      <c r="D121" t="s">
        <v>4968</v>
      </c>
      <c r="E121" s="191">
        <v>0</v>
      </c>
      <c r="F121" s="191">
        <v>0</v>
      </c>
      <c r="G121" s="197"/>
      <c r="H121" s="274">
        <v>0</v>
      </c>
      <c r="I121" s="274">
        <v>0</v>
      </c>
      <c r="J121" s="191"/>
      <c r="K121" s="191"/>
      <c r="L121" s="191"/>
      <c r="M121" s="191"/>
      <c r="N121" s="191"/>
    </row>
    <row r="122" spans="2:14" customFormat="1" hidden="1" x14ac:dyDescent="0.25">
      <c r="B122" t="s">
        <v>1644</v>
      </c>
      <c r="C122" t="s">
        <v>5028</v>
      </c>
      <c r="D122" t="s">
        <v>4968</v>
      </c>
      <c r="E122" s="191">
        <v>0</v>
      </c>
      <c r="F122" s="191">
        <v>0</v>
      </c>
      <c r="G122" s="197"/>
      <c r="H122" s="274">
        <v>0</v>
      </c>
      <c r="I122" s="274">
        <v>0</v>
      </c>
      <c r="J122" s="191"/>
      <c r="K122" s="191"/>
      <c r="L122" s="191"/>
      <c r="M122" s="191"/>
      <c r="N122" s="191"/>
    </row>
    <row r="123" spans="2:14" customFormat="1" hidden="1" x14ac:dyDescent="0.25">
      <c r="B123" t="s">
        <v>1644</v>
      </c>
      <c r="C123" t="s">
        <v>5029</v>
      </c>
      <c r="D123" t="s">
        <v>4968</v>
      </c>
      <c r="E123" s="191">
        <v>0</v>
      </c>
      <c r="F123" s="191">
        <v>0</v>
      </c>
      <c r="G123" s="197"/>
      <c r="H123" s="274">
        <v>0</v>
      </c>
      <c r="I123" s="274">
        <v>0</v>
      </c>
      <c r="J123" s="191"/>
      <c r="K123" s="191"/>
      <c r="L123" s="191"/>
      <c r="M123" s="191"/>
      <c r="N123" s="191"/>
    </row>
    <row r="124" spans="2:14" customFormat="1" hidden="1" x14ac:dyDescent="0.25">
      <c r="B124" t="s">
        <v>4983</v>
      </c>
      <c r="C124" t="s">
        <v>5030</v>
      </c>
      <c r="D124" t="s">
        <v>1748</v>
      </c>
      <c r="E124" s="191">
        <v>0</v>
      </c>
      <c r="F124" s="191">
        <v>0</v>
      </c>
      <c r="G124" s="197"/>
      <c r="H124" s="274">
        <v>0</v>
      </c>
      <c r="I124" s="274">
        <v>0</v>
      </c>
      <c r="J124" s="191"/>
      <c r="K124" s="191"/>
      <c r="L124" s="191"/>
      <c r="M124" s="191"/>
      <c r="N124" s="191"/>
    </row>
    <row r="125" spans="2:14" customFormat="1" hidden="1" x14ac:dyDescent="0.25">
      <c r="B125" t="s">
        <v>1644</v>
      </c>
      <c r="C125" t="s">
        <v>5031</v>
      </c>
      <c r="D125" t="s">
        <v>4968</v>
      </c>
      <c r="E125" s="191">
        <v>0</v>
      </c>
      <c r="F125" s="191">
        <v>0</v>
      </c>
      <c r="G125" s="197"/>
      <c r="H125" s="274">
        <v>0</v>
      </c>
      <c r="I125" s="274">
        <v>0</v>
      </c>
      <c r="J125" s="191"/>
      <c r="K125" s="191"/>
      <c r="L125" s="191"/>
      <c r="M125" s="191"/>
      <c r="N125" s="191"/>
    </row>
    <row r="126" spans="2:14" customFormat="1" hidden="1" x14ac:dyDescent="0.25">
      <c r="B126" t="s">
        <v>4979</v>
      </c>
      <c r="C126" t="s">
        <v>5032</v>
      </c>
      <c r="D126" t="s">
        <v>1761</v>
      </c>
      <c r="E126" s="191">
        <v>0</v>
      </c>
      <c r="F126" s="191">
        <v>0</v>
      </c>
      <c r="G126" s="197"/>
      <c r="H126" s="274">
        <v>0</v>
      </c>
      <c r="I126" s="274">
        <v>0</v>
      </c>
      <c r="J126" s="191"/>
      <c r="K126" s="191"/>
      <c r="L126" s="191"/>
      <c r="M126" s="191"/>
      <c r="N126" s="191"/>
    </row>
    <row r="127" spans="2:14" customFormat="1" hidden="1" x14ac:dyDescent="0.25">
      <c r="B127" t="s">
        <v>4986</v>
      </c>
      <c r="C127" t="s">
        <v>5033</v>
      </c>
      <c r="D127" t="s">
        <v>1748</v>
      </c>
      <c r="E127" s="191">
        <v>0</v>
      </c>
      <c r="F127" s="191">
        <v>0</v>
      </c>
      <c r="G127" s="197"/>
      <c r="H127" s="274">
        <v>0</v>
      </c>
      <c r="I127" s="274">
        <v>0</v>
      </c>
      <c r="J127" s="191"/>
      <c r="K127" s="191"/>
      <c r="L127" s="191"/>
      <c r="M127" s="191"/>
      <c r="N127" s="191"/>
    </row>
    <row r="128" spans="2:14" customFormat="1" hidden="1" x14ac:dyDescent="0.25">
      <c r="B128" t="s">
        <v>4979</v>
      </c>
      <c r="C128" t="s">
        <v>5034</v>
      </c>
      <c r="D128" t="s">
        <v>1761</v>
      </c>
      <c r="E128" s="191">
        <v>0</v>
      </c>
      <c r="F128" s="191">
        <v>0</v>
      </c>
      <c r="G128" s="197"/>
      <c r="H128" s="274">
        <v>0</v>
      </c>
      <c r="I128" s="274">
        <v>0</v>
      </c>
      <c r="J128" s="191"/>
      <c r="K128" s="191"/>
      <c r="L128" s="191"/>
      <c r="M128" s="191"/>
      <c r="N128" s="191"/>
    </row>
    <row r="129" spans="2:14" x14ac:dyDescent="0.25">
      <c r="B129" s="199" t="s">
        <v>4983</v>
      </c>
      <c r="C129" s="199" t="s">
        <v>5035</v>
      </c>
      <c r="D129" s="201" t="s">
        <v>1748</v>
      </c>
      <c r="E129" s="289">
        <v>2.2443508230954641E-5</v>
      </c>
      <c r="F129" s="289">
        <v>1.311823056099299E-3</v>
      </c>
      <c r="G129" s="284">
        <f>F129*'Budget COGM Detail'!$U$1</f>
        <v>21.645080425638433</v>
      </c>
      <c r="H129" s="274"/>
      <c r="I129" s="274"/>
      <c r="J129" s="278"/>
      <c r="K129" s="278"/>
      <c r="L129" s="278"/>
      <c r="M129" s="278"/>
      <c r="N129" s="278"/>
    </row>
    <row r="130" spans="2:14" x14ac:dyDescent="0.25">
      <c r="B130" s="199" t="s">
        <v>4983</v>
      </c>
      <c r="C130" s="199" t="s">
        <v>2014</v>
      </c>
      <c r="D130" s="201" t="s">
        <v>1748</v>
      </c>
      <c r="E130" s="289">
        <v>8.304098045453218E-4</v>
      </c>
      <c r="F130" s="289">
        <v>1.2406771350071726E-2</v>
      </c>
      <c r="G130" s="284">
        <f>F130*'Budget COGM Detail'!$U$1</f>
        <v>204.71172727618347</v>
      </c>
      <c r="H130" s="274"/>
      <c r="I130" s="274"/>
      <c r="J130" s="278"/>
      <c r="K130" s="278"/>
      <c r="L130" s="278"/>
      <c r="M130" s="278"/>
      <c r="N130" s="278"/>
    </row>
    <row r="131" spans="2:14" customFormat="1" hidden="1" x14ac:dyDescent="0.25">
      <c r="B131" t="s">
        <v>4983</v>
      </c>
      <c r="C131" t="s">
        <v>5036</v>
      </c>
      <c r="D131" t="s">
        <v>1748</v>
      </c>
      <c r="E131" s="191">
        <v>0</v>
      </c>
      <c r="F131" s="191">
        <v>0</v>
      </c>
      <c r="G131" s="197"/>
      <c r="H131" s="274">
        <v>0</v>
      </c>
      <c r="I131" s="274">
        <v>0</v>
      </c>
      <c r="J131" s="191"/>
      <c r="K131" s="191"/>
      <c r="L131" s="191"/>
      <c r="M131" s="191"/>
      <c r="N131" s="191"/>
    </row>
    <row r="132" spans="2:14" x14ac:dyDescent="0.25">
      <c r="B132" s="199" t="s">
        <v>4983</v>
      </c>
      <c r="C132" s="199" t="s">
        <v>2895</v>
      </c>
      <c r="D132" s="201" t="s">
        <v>1748</v>
      </c>
      <c r="E132" s="289">
        <v>2.2443508230954641E-5</v>
      </c>
      <c r="F132" s="289">
        <v>1.4208985061017385E-3</v>
      </c>
      <c r="G132" s="284">
        <f>F132*'Budget COGM Detail'!$U$1</f>
        <v>23.444825350678684</v>
      </c>
      <c r="H132" s="274"/>
      <c r="I132" s="274"/>
      <c r="J132" s="278"/>
      <c r="K132" s="278"/>
      <c r="L132" s="278"/>
      <c r="M132" s="278"/>
      <c r="N132" s="278"/>
    </row>
    <row r="133" spans="2:14" customFormat="1" hidden="1" x14ac:dyDescent="0.25">
      <c r="B133" t="s">
        <v>4963</v>
      </c>
      <c r="C133" t="s">
        <v>5037</v>
      </c>
      <c r="D133" t="s">
        <v>1748</v>
      </c>
      <c r="E133" s="191">
        <v>0</v>
      </c>
      <c r="F133" s="191">
        <v>0</v>
      </c>
      <c r="G133" s="197"/>
      <c r="H133" s="274">
        <v>0</v>
      </c>
      <c r="I133" s="274">
        <v>0</v>
      </c>
      <c r="J133" s="191"/>
      <c r="K133" s="191"/>
      <c r="L133" s="191"/>
      <c r="M133" s="191"/>
      <c r="N133" s="191"/>
    </row>
    <row r="134" spans="2:14" x14ac:dyDescent="0.25">
      <c r="B134" s="199" t="s">
        <v>4983</v>
      </c>
      <c r="C134" s="199" t="s">
        <v>1980</v>
      </c>
      <c r="D134" s="201" t="s">
        <v>1978</v>
      </c>
      <c r="E134" s="289">
        <v>3.3844810412279602E-2</v>
      </c>
      <c r="F134" s="289">
        <v>1.0341744157741589E-2</v>
      </c>
      <c r="G134" s="284">
        <f>F134*'Budget COGM Detail'!$U$1</f>
        <v>170.63877860273621</v>
      </c>
      <c r="H134" s="274"/>
      <c r="I134" s="274"/>
      <c r="J134" s="278"/>
      <c r="K134" s="278"/>
      <c r="L134" s="278"/>
      <c r="M134" s="278"/>
      <c r="N134" s="278"/>
    </row>
    <row r="135" spans="2:14" customFormat="1" hidden="1" x14ac:dyDescent="0.25">
      <c r="B135" t="s">
        <v>4983</v>
      </c>
      <c r="C135" t="s">
        <v>5038</v>
      </c>
      <c r="D135" t="s">
        <v>1792</v>
      </c>
      <c r="E135" s="191">
        <v>0</v>
      </c>
      <c r="F135" s="191">
        <v>0</v>
      </c>
      <c r="G135" s="197"/>
      <c r="H135" s="274">
        <v>0</v>
      </c>
      <c r="I135" s="274">
        <v>0</v>
      </c>
      <c r="J135" s="191"/>
      <c r="K135" s="191"/>
      <c r="L135" s="191"/>
      <c r="M135" s="191"/>
      <c r="N135" s="191"/>
    </row>
    <row r="136" spans="2:14" x14ac:dyDescent="0.25">
      <c r="B136" s="199" t="s">
        <v>4983</v>
      </c>
      <c r="C136" s="199" t="s">
        <v>5039</v>
      </c>
      <c r="D136" s="201" t="s">
        <v>1748</v>
      </c>
      <c r="E136" s="289">
        <v>3.815396399262289E-3</v>
      </c>
      <c r="F136" s="289">
        <v>3.0419931056235921E-3</v>
      </c>
      <c r="G136" s="284">
        <f>F136*'Budget COGM Detail'!$U$1</f>
        <v>50.192886242789271</v>
      </c>
      <c r="H136" s="274"/>
      <c r="I136" s="274"/>
      <c r="J136" s="278"/>
      <c r="K136" s="278"/>
      <c r="L136" s="278"/>
      <c r="M136" s="278"/>
      <c r="N136" s="278"/>
    </row>
    <row r="137" spans="2:14" customFormat="1" hidden="1" x14ac:dyDescent="0.25">
      <c r="B137" t="s">
        <v>4983</v>
      </c>
      <c r="C137" t="s">
        <v>5040</v>
      </c>
      <c r="D137" t="s">
        <v>1748</v>
      </c>
      <c r="E137" s="191">
        <v>0</v>
      </c>
      <c r="F137" s="191">
        <v>0</v>
      </c>
      <c r="G137" s="197"/>
      <c r="H137" s="274">
        <v>0</v>
      </c>
      <c r="I137" s="274">
        <v>0</v>
      </c>
      <c r="J137" s="191"/>
      <c r="K137" s="191"/>
      <c r="L137" s="191"/>
      <c r="M137" s="191"/>
      <c r="N137" s="191"/>
    </row>
    <row r="138" spans="2:14" customFormat="1" hidden="1" x14ac:dyDescent="0.25">
      <c r="B138" t="s">
        <v>4983</v>
      </c>
      <c r="C138" t="s">
        <v>5041</v>
      </c>
      <c r="D138" t="s">
        <v>1748</v>
      </c>
      <c r="E138" s="191">
        <v>0</v>
      </c>
      <c r="F138" s="191">
        <v>0</v>
      </c>
      <c r="G138" s="197"/>
      <c r="H138" s="274">
        <v>0</v>
      </c>
      <c r="I138" s="274">
        <v>0</v>
      </c>
      <c r="J138" s="191"/>
      <c r="K138" s="191"/>
      <c r="L138" s="191"/>
      <c r="M138" s="191"/>
      <c r="N138" s="191"/>
    </row>
    <row r="139" spans="2:14" x14ac:dyDescent="0.25">
      <c r="B139" s="199" t="s">
        <v>4983</v>
      </c>
      <c r="C139" s="199" t="s">
        <v>1964</v>
      </c>
      <c r="D139" s="201" t="s">
        <v>1748</v>
      </c>
      <c r="E139" s="289">
        <v>8.9774032923818563E-5</v>
      </c>
      <c r="F139" s="289">
        <v>2.3617303711433572E-3</v>
      </c>
      <c r="G139" s="284">
        <f>F139*'Budget COGM Detail'!$U$1</f>
        <v>38.968551123865396</v>
      </c>
      <c r="H139" s="274"/>
      <c r="I139" s="274"/>
      <c r="J139" s="278"/>
      <c r="K139" s="278"/>
      <c r="L139" s="278"/>
      <c r="M139" s="278"/>
      <c r="N139" s="278"/>
    </row>
    <row r="140" spans="2:14" customFormat="1" hidden="1" x14ac:dyDescent="0.25">
      <c r="B140" t="s">
        <v>4983</v>
      </c>
      <c r="C140" t="s">
        <v>5042</v>
      </c>
      <c r="D140" t="s">
        <v>1884</v>
      </c>
      <c r="E140" s="191">
        <v>0</v>
      </c>
      <c r="F140" s="191">
        <v>0</v>
      </c>
      <c r="G140" s="197"/>
      <c r="H140" s="274">
        <v>0</v>
      </c>
      <c r="I140" s="274">
        <v>0</v>
      </c>
      <c r="J140" s="191"/>
      <c r="K140" s="191"/>
      <c r="L140" s="191"/>
      <c r="M140" s="191"/>
      <c r="N140" s="191"/>
    </row>
    <row r="141" spans="2:14" customFormat="1" hidden="1" x14ac:dyDescent="0.25">
      <c r="B141" t="s">
        <v>4983</v>
      </c>
      <c r="C141" t="s">
        <v>5043</v>
      </c>
      <c r="D141" t="s">
        <v>1748</v>
      </c>
      <c r="E141" s="191">
        <v>0</v>
      </c>
      <c r="F141" s="191">
        <v>0</v>
      </c>
      <c r="G141" s="197"/>
      <c r="H141" s="274">
        <v>0</v>
      </c>
      <c r="I141" s="274">
        <v>0</v>
      </c>
      <c r="J141" s="191"/>
      <c r="K141" s="191"/>
      <c r="L141" s="191"/>
      <c r="M141" s="191"/>
      <c r="N141" s="191"/>
    </row>
    <row r="142" spans="2:14" customFormat="1" hidden="1" x14ac:dyDescent="0.25">
      <c r="B142" t="s">
        <v>1644</v>
      </c>
      <c r="C142" t="s">
        <v>5044</v>
      </c>
      <c r="D142" t="s">
        <v>4968</v>
      </c>
      <c r="E142" s="191">
        <v>0</v>
      </c>
      <c r="F142" s="191">
        <v>0</v>
      </c>
      <c r="G142" s="197"/>
      <c r="H142" s="274">
        <v>0</v>
      </c>
      <c r="I142" s="274">
        <v>0</v>
      </c>
      <c r="J142" s="191"/>
      <c r="K142" s="191"/>
      <c r="L142" s="191"/>
      <c r="M142" s="191"/>
      <c r="N142" s="191"/>
    </row>
    <row r="143" spans="2:14" customFormat="1" hidden="1" x14ac:dyDescent="0.25">
      <c r="B143" t="s">
        <v>4983</v>
      </c>
      <c r="C143" t="s">
        <v>5045</v>
      </c>
      <c r="D143" t="s">
        <v>1748</v>
      </c>
      <c r="E143" s="191">
        <v>0</v>
      </c>
      <c r="F143" s="191">
        <v>0</v>
      </c>
      <c r="G143" s="197"/>
      <c r="H143" s="274">
        <v>0</v>
      </c>
      <c r="I143" s="274">
        <v>0</v>
      </c>
      <c r="J143" s="191"/>
      <c r="K143" s="191"/>
      <c r="L143" s="191"/>
      <c r="M143" s="191"/>
      <c r="N143" s="191"/>
    </row>
    <row r="144" spans="2:14" customFormat="1" hidden="1" x14ac:dyDescent="0.25">
      <c r="B144" t="s">
        <v>1644</v>
      </c>
      <c r="C144" t="s">
        <v>5046</v>
      </c>
      <c r="D144" t="s">
        <v>4968</v>
      </c>
      <c r="E144" s="191">
        <v>0</v>
      </c>
      <c r="F144" s="191">
        <v>0</v>
      </c>
      <c r="G144" s="197"/>
      <c r="H144" s="274">
        <v>0</v>
      </c>
      <c r="I144" s="274">
        <v>0</v>
      </c>
      <c r="J144" s="191"/>
      <c r="K144" s="191"/>
      <c r="L144" s="191"/>
      <c r="M144" s="191"/>
      <c r="N144" s="191"/>
    </row>
    <row r="145" spans="2:14" x14ac:dyDescent="0.25">
      <c r="B145" s="199" t="s">
        <v>4983</v>
      </c>
      <c r="C145" s="199" t="s">
        <v>5047</v>
      </c>
      <c r="D145" s="201" t="s">
        <v>1792</v>
      </c>
      <c r="E145" s="289">
        <v>1.1221754115477321E-4</v>
      </c>
      <c r="F145" s="289">
        <v>7.152746073205245E-4</v>
      </c>
      <c r="G145" s="284">
        <f>F145*'Budget COGM Detail'!$U$1</f>
        <v>11.802031020788654</v>
      </c>
      <c r="H145" s="274"/>
      <c r="I145" s="274"/>
      <c r="J145" s="278"/>
      <c r="K145" s="278"/>
      <c r="L145" s="278"/>
      <c r="M145" s="278"/>
      <c r="N145" s="278"/>
    </row>
    <row r="146" spans="2:14" x14ac:dyDescent="0.25">
      <c r="B146" s="199" t="s">
        <v>4983</v>
      </c>
      <c r="C146" s="199" t="s">
        <v>5048</v>
      </c>
      <c r="D146" s="201" t="s">
        <v>1792</v>
      </c>
      <c r="E146" s="289">
        <v>1.1221754115477321E-4</v>
      </c>
      <c r="F146" s="289">
        <v>2.8054385288693302E-4</v>
      </c>
      <c r="G146" s="284">
        <f>F146*'Budget COGM Detail'!$U$1</f>
        <v>4.6289735726343952</v>
      </c>
      <c r="H146" s="274"/>
      <c r="I146" s="274"/>
      <c r="J146" s="278"/>
      <c r="K146" s="278"/>
      <c r="L146" s="278"/>
      <c r="M146" s="278"/>
      <c r="N146" s="278"/>
    </row>
    <row r="147" spans="2:14" customFormat="1" hidden="1" x14ac:dyDescent="0.25">
      <c r="B147" t="s">
        <v>1644</v>
      </c>
      <c r="C147" t="s">
        <v>5049</v>
      </c>
      <c r="D147" t="s">
        <v>4968</v>
      </c>
      <c r="E147" s="191">
        <v>0</v>
      </c>
      <c r="F147" s="191">
        <v>0</v>
      </c>
      <c r="G147" s="197"/>
      <c r="H147" s="274">
        <v>0</v>
      </c>
      <c r="I147" s="274">
        <v>0</v>
      </c>
      <c r="J147" s="191"/>
      <c r="K147" s="191"/>
      <c r="L147" s="191"/>
      <c r="M147" s="191"/>
      <c r="N147" s="191"/>
    </row>
    <row r="148" spans="2:14" customFormat="1" hidden="1" x14ac:dyDescent="0.25">
      <c r="B148" t="s">
        <v>4983</v>
      </c>
      <c r="C148" t="s">
        <v>5050</v>
      </c>
      <c r="D148" t="s">
        <v>1884</v>
      </c>
      <c r="E148" s="191">
        <v>0</v>
      </c>
      <c r="F148" s="191">
        <v>0</v>
      </c>
      <c r="G148" s="197"/>
      <c r="H148" s="274">
        <v>0</v>
      </c>
      <c r="I148" s="274">
        <v>0</v>
      </c>
      <c r="J148" s="191"/>
      <c r="K148" s="191"/>
      <c r="L148" s="191"/>
      <c r="M148" s="191"/>
      <c r="N148" s="191"/>
    </row>
    <row r="149" spans="2:14" x14ac:dyDescent="0.25">
      <c r="B149" s="199" t="s">
        <v>4983</v>
      </c>
      <c r="C149" s="199" t="s">
        <v>2052</v>
      </c>
      <c r="D149" s="201" t="s">
        <v>1978</v>
      </c>
      <c r="E149" s="289">
        <v>3.2767522017193777E-3</v>
      </c>
      <c r="F149" s="289">
        <v>2.3215564914099486E-3</v>
      </c>
      <c r="G149" s="284">
        <f>F149*'Budget COGM Detail'!$U$1</f>
        <v>38.305682108264151</v>
      </c>
      <c r="H149" s="274"/>
      <c r="I149" s="274"/>
      <c r="J149" s="278"/>
      <c r="K149" s="278"/>
      <c r="L149" s="278"/>
      <c r="M149" s="278"/>
      <c r="N149" s="278"/>
    </row>
    <row r="150" spans="2:14" customFormat="1" hidden="1" x14ac:dyDescent="0.25">
      <c r="B150" t="s">
        <v>4983</v>
      </c>
      <c r="C150" t="s">
        <v>5051</v>
      </c>
      <c r="D150" t="s">
        <v>2141</v>
      </c>
      <c r="E150" s="191">
        <v>0</v>
      </c>
      <c r="F150" s="191">
        <v>0</v>
      </c>
      <c r="G150" s="197"/>
      <c r="H150" s="274">
        <v>0</v>
      </c>
      <c r="I150" s="274">
        <v>0</v>
      </c>
      <c r="J150" s="191"/>
      <c r="K150" s="191"/>
      <c r="L150" s="191"/>
      <c r="M150" s="191"/>
      <c r="N150" s="191"/>
    </row>
    <row r="151" spans="2:14" customFormat="1" hidden="1" x14ac:dyDescent="0.25">
      <c r="B151" t="s">
        <v>4983</v>
      </c>
      <c r="C151" t="s">
        <v>5052</v>
      </c>
      <c r="D151" t="s">
        <v>1884</v>
      </c>
      <c r="E151" s="191">
        <v>0</v>
      </c>
      <c r="F151" s="191">
        <v>0</v>
      </c>
      <c r="G151" s="197"/>
      <c r="H151" s="274">
        <v>0</v>
      </c>
      <c r="I151" s="274">
        <v>0</v>
      </c>
      <c r="J151" s="191"/>
      <c r="K151" s="191"/>
      <c r="L151" s="191"/>
      <c r="M151" s="191"/>
      <c r="N151" s="191"/>
    </row>
    <row r="152" spans="2:14" x14ac:dyDescent="0.25">
      <c r="B152" s="199" t="s">
        <v>4983</v>
      </c>
      <c r="C152" s="199" t="s">
        <v>2911</v>
      </c>
      <c r="D152" s="201" t="s">
        <v>1748</v>
      </c>
      <c r="E152" s="289">
        <v>1.5710455761668249E-4</v>
      </c>
      <c r="F152" s="289">
        <v>2.6337456909025273E-3</v>
      </c>
      <c r="G152" s="284">
        <f>F152*'Budget COGM Detail'!$U$1</f>
        <v>43.456803899891703</v>
      </c>
      <c r="H152" s="274"/>
      <c r="I152" s="274"/>
      <c r="J152" s="278"/>
      <c r="K152" s="278"/>
      <c r="L152" s="278"/>
      <c r="M152" s="278"/>
      <c r="N152" s="278"/>
    </row>
    <row r="153" spans="2:14" customFormat="1" hidden="1" x14ac:dyDescent="0.25">
      <c r="B153" t="s">
        <v>1644</v>
      </c>
      <c r="C153" t="s">
        <v>5053</v>
      </c>
      <c r="D153" t="s">
        <v>4968</v>
      </c>
      <c r="E153" s="191">
        <v>0</v>
      </c>
      <c r="F153" s="191">
        <v>0</v>
      </c>
      <c r="G153" s="197"/>
      <c r="H153" s="274">
        <v>0</v>
      </c>
      <c r="I153" s="274">
        <v>0</v>
      </c>
      <c r="J153" s="191"/>
      <c r="K153" s="191"/>
      <c r="L153" s="191"/>
      <c r="M153" s="191"/>
      <c r="N153" s="191"/>
    </row>
    <row r="154" spans="2:14" x14ac:dyDescent="0.25">
      <c r="B154" s="199" t="s">
        <v>4983</v>
      </c>
      <c r="C154" s="199" t="s">
        <v>2086</v>
      </c>
      <c r="D154" s="201" t="s">
        <v>1761</v>
      </c>
      <c r="E154" s="289">
        <v>1.0526005360317727E-2</v>
      </c>
      <c r="F154" s="289">
        <v>3.529017234235308E-3</v>
      </c>
      <c r="G154" s="284">
        <f>F154*'Budget COGM Detail'!$U$1</f>
        <v>58.228784364882578</v>
      </c>
      <c r="H154" s="274"/>
      <c r="I154" s="274"/>
      <c r="J154" s="278"/>
      <c r="K154" s="278"/>
      <c r="L154" s="278"/>
      <c r="M154" s="278"/>
      <c r="N154" s="278"/>
    </row>
    <row r="155" spans="2:14" customFormat="1" hidden="1" x14ac:dyDescent="0.25">
      <c r="B155" t="s">
        <v>4983</v>
      </c>
      <c r="C155" t="s">
        <v>5054</v>
      </c>
      <c r="D155" t="s">
        <v>1748</v>
      </c>
      <c r="E155" s="191">
        <v>0</v>
      </c>
      <c r="F155" s="191">
        <v>0</v>
      </c>
      <c r="G155" s="197"/>
      <c r="H155" s="274">
        <v>0</v>
      </c>
      <c r="I155" s="274">
        <v>0</v>
      </c>
      <c r="J155" s="191"/>
      <c r="K155" s="191"/>
      <c r="L155" s="191"/>
      <c r="M155" s="191"/>
      <c r="N155" s="191"/>
    </row>
    <row r="156" spans="2:14" x14ac:dyDescent="0.25">
      <c r="B156" s="199" t="s">
        <v>4983</v>
      </c>
      <c r="C156" s="199" t="s">
        <v>2050</v>
      </c>
      <c r="D156" s="201" t="s">
        <v>1748</v>
      </c>
      <c r="E156" s="289">
        <v>1.0593335885010591E-2</v>
      </c>
      <c r="F156" s="289">
        <v>5.0080444266552195E-3</v>
      </c>
      <c r="G156" s="284">
        <f>F156*'Budget COGM Detail'!$U$1</f>
        <v>82.632733039811129</v>
      </c>
      <c r="H156" s="274"/>
      <c r="I156" s="274"/>
      <c r="J156" s="278"/>
      <c r="K156" s="278"/>
      <c r="L156" s="278"/>
      <c r="M156" s="278"/>
      <c r="N156" s="278"/>
    </row>
    <row r="157" spans="2:14" x14ac:dyDescent="0.25">
      <c r="B157" s="199" t="s">
        <v>4983</v>
      </c>
      <c r="C157" s="199" t="s">
        <v>5055</v>
      </c>
      <c r="D157" s="201" t="s">
        <v>1761</v>
      </c>
      <c r="E157" s="289">
        <v>1.1221754115477321E-4</v>
      </c>
      <c r="F157" s="289">
        <v>7.9135810022346064E-4</v>
      </c>
      <c r="G157" s="284">
        <f>F157*'Budget COGM Detail'!$U$1</f>
        <v>13.057408653687101</v>
      </c>
      <c r="H157" s="274"/>
      <c r="I157" s="274"/>
      <c r="J157" s="278"/>
      <c r="K157" s="278"/>
      <c r="L157" s="278"/>
      <c r="M157" s="278"/>
      <c r="N157" s="278"/>
    </row>
    <row r="158" spans="2:14" x14ac:dyDescent="0.25">
      <c r="B158" s="199" t="s">
        <v>4983</v>
      </c>
      <c r="C158" s="199" t="s">
        <v>5056</v>
      </c>
      <c r="D158" s="201" t="s">
        <v>1748</v>
      </c>
      <c r="E158" s="289">
        <v>2.4687859054050107E-4</v>
      </c>
      <c r="F158" s="289">
        <v>1.0705553426165363E-4</v>
      </c>
      <c r="G158" s="284">
        <f>F158*'Budget COGM Detail'!$U$1</f>
        <v>1.7664163153172849</v>
      </c>
      <c r="H158" s="274"/>
      <c r="I158" s="274"/>
      <c r="J158" s="278"/>
      <c r="K158" s="278"/>
      <c r="L158" s="278"/>
      <c r="M158" s="278"/>
      <c r="N158" s="278"/>
    </row>
    <row r="159" spans="2:14" x14ac:dyDescent="0.25">
      <c r="B159" s="199" t="s">
        <v>4983</v>
      </c>
      <c r="C159" s="199" t="s">
        <v>5057</v>
      </c>
      <c r="D159" s="201" t="s">
        <v>1792</v>
      </c>
      <c r="E159" s="289">
        <v>4.4887016461909282E-5</v>
      </c>
      <c r="F159" s="289">
        <v>1.0077135195698634E-4</v>
      </c>
      <c r="G159" s="284">
        <f>F159*'Budget COGM Detail'!$U$1</f>
        <v>1.6627273072902746</v>
      </c>
      <c r="H159" s="274"/>
      <c r="I159" s="274"/>
      <c r="J159" s="278"/>
      <c r="K159" s="278"/>
      <c r="L159" s="278"/>
      <c r="M159" s="278"/>
      <c r="N159" s="278"/>
    </row>
    <row r="160" spans="2:14" customFormat="1" hidden="1" x14ac:dyDescent="0.25">
      <c r="B160" t="s">
        <v>4986</v>
      </c>
      <c r="C160" t="s">
        <v>5058</v>
      </c>
      <c r="D160" t="s">
        <v>1748</v>
      </c>
      <c r="E160" s="191">
        <v>0</v>
      </c>
      <c r="F160" s="191">
        <v>0</v>
      </c>
      <c r="G160" s="197"/>
      <c r="H160" s="274">
        <v>0</v>
      </c>
      <c r="I160" s="274">
        <v>0</v>
      </c>
      <c r="J160" s="191"/>
      <c r="K160" s="191"/>
      <c r="L160" s="191"/>
      <c r="M160" s="191"/>
      <c r="N160" s="191"/>
    </row>
    <row r="161" spans="2:14" x14ac:dyDescent="0.25">
      <c r="B161" s="199" t="s">
        <v>4983</v>
      </c>
      <c r="C161" s="199" t="s">
        <v>5059</v>
      </c>
      <c r="D161" s="201" t="s">
        <v>1792</v>
      </c>
      <c r="E161" s="289">
        <v>4.4887016461909282E-5</v>
      </c>
      <c r="F161" s="289">
        <v>8.5734201442246729E-5</v>
      </c>
      <c r="G161" s="284">
        <f>F161*'Budget COGM Detail'!$U$1</f>
        <v>1.414614323797071</v>
      </c>
      <c r="H161" s="274"/>
      <c r="I161" s="274"/>
      <c r="J161" s="278"/>
      <c r="K161" s="278"/>
      <c r="L161" s="278"/>
      <c r="M161" s="278"/>
      <c r="N161" s="278"/>
    </row>
    <row r="162" spans="2:14" customFormat="1" hidden="1" x14ac:dyDescent="0.25">
      <c r="B162" t="s">
        <v>4983</v>
      </c>
      <c r="C162" t="s">
        <v>5060</v>
      </c>
      <c r="D162" t="s">
        <v>1748</v>
      </c>
      <c r="E162" s="191">
        <v>0</v>
      </c>
      <c r="F162" s="191">
        <v>0</v>
      </c>
      <c r="G162" s="197"/>
      <c r="H162" s="274">
        <v>0</v>
      </c>
      <c r="I162" s="274">
        <v>0</v>
      </c>
      <c r="J162" s="191"/>
      <c r="K162" s="191"/>
      <c r="L162" s="191"/>
      <c r="M162" s="191"/>
      <c r="N162" s="191"/>
    </row>
    <row r="163" spans="2:14" x14ac:dyDescent="0.25">
      <c r="B163" s="199" t="s">
        <v>4983</v>
      </c>
      <c r="C163" s="199" t="s">
        <v>2258</v>
      </c>
      <c r="D163" s="201" t="s">
        <v>1994</v>
      </c>
      <c r="E163" s="289">
        <v>1.3466104938572785E-4</v>
      </c>
      <c r="F163" s="289">
        <v>1.4716208347036958E-3</v>
      </c>
      <c r="G163" s="284">
        <f>F163*'Budget COGM Detail'!$U$1</f>
        <v>24.28174377261098</v>
      </c>
      <c r="H163" s="274"/>
      <c r="I163" s="274"/>
      <c r="J163" s="278"/>
      <c r="K163" s="278"/>
      <c r="L163" s="278"/>
      <c r="M163" s="278"/>
      <c r="N163" s="278"/>
    </row>
    <row r="164" spans="2:14" x14ac:dyDescent="0.25">
      <c r="B164" s="199" t="s">
        <v>4983</v>
      </c>
      <c r="C164" s="199" t="s">
        <v>2201</v>
      </c>
      <c r="D164" s="201" t="s">
        <v>1748</v>
      </c>
      <c r="E164" s="289">
        <v>5.1620068931195677E-4</v>
      </c>
      <c r="F164" s="289">
        <v>7.8507391791879345E-4</v>
      </c>
      <c r="G164" s="284">
        <f>F164*'Budget COGM Detail'!$U$1</f>
        <v>12.953719645660092</v>
      </c>
      <c r="H164" s="274"/>
      <c r="I164" s="274"/>
      <c r="J164" s="278"/>
      <c r="K164" s="278"/>
      <c r="L164" s="278"/>
      <c r="M164" s="278"/>
      <c r="N164" s="278"/>
    </row>
    <row r="165" spans="2:14" x14ac:dyDescent="0.25">
      <c r="B165" s="199" t="s">
        <v>4983</v>
      </c>
      <c r="C165" s="199" t="s">
        <v>2075</v>
      </c>
      <c r="D165" s="201" t="s">
        <v>1748</v>
      </c>
      <c r="E165" s="289">
        <v>5.8353121400482068E-4</v>
      </c>
      <c r="F165" s="289">
        <v>1.2927460741029874E-3</v>
      </c>
      <c r="G165" s="284">
        <f>F165*'Budget COGM Detail'!$U$1</f>
        <v>21.330310222699293</v>
      </c>
      <c r="H165" s="274"/>
      <c r="I165" s="274"/>
      <c r="J165" s="278"/>
      <c r="K165" s="278"/>
      <c r="L165" s="278"/>
      <c r="M165" s="278"/>
      <c r="N165" s="278"/>
    </row>
    <row r="166" spans="2:14" x14ac:dyDescent="0.25">
      <c r="B166" s="199" t="s">
        <v>4983</v>
      </c>
      <c r="C166" s="199" t="s">
        <v>2093</v>
      </c>
      <c r="D166" s="201" t="s">
        <v>1748</v>
      </c>
      <c r="E166" s="289">
        <v>2.0423592490168723E-3</v>
      </c>
      <c r="F166" s="289">
        <v>1.2081340480722884E-3</v>
      </c>
      <c r="G166" s="284">
        <f>F166*'Budget COGM Detail'!$U$1</f>
        <v>19.934211793192759</v>
      </c>
      <c r="H166" s="274"/>
      <c r="I166" s="274"/>
      <c r="J166" s="278"/>
      <c r="K166" s="278"/>
      <c r="L166" s="278"/>
      <c r="M166" s="278"/>
      <c r="N166" s="278"/>
    </row>
    <row r="167" spans="2:14" x14ac:dyDescent="0.25">
      <c r="B167" s="199" t="s">
        <v>4983</v>
      </c>
      <c r="C167" s="199" t="s">
        <v>5061</v>
      </c>
      <c r="D167" s="201" t="s">
        <v>1748</v>
      </c>
      <c r="E167" s="289">
        <v>1.7281501337835074E-3</v>
      </c>
      <c r="F167" s="289">
        <v>4.8410647254169169E-4</v>
      </c>
      <c r="G167" s="284">
        <f>F167*'Budget COGM Detail'!$U$1</f>
        <v>7.9877567969379131</v>
      </c>
      <c r="H167" s="274"/>
      <c r="I167" s="274"/>
      <c r="J167" s="278"/>
      <c r="K167" s="278"/>
      <c r="L167" s="278"/>
      <c r="M167" s="278"/>
      <c r="N167" s="278"/>
    </row>
    <row r="168" spans="2:14" customFormat="1" hidden="1" x14ac:dyDescent="0.25">
      <c r="B168" t="s">
        <v>1644</v>
      </c>
      <c r="C168" t="s">
        <v>5062</v>
      </c>
      <c r="D168" t="s">
        <v>4968</v>
      </c>
      <c r="E168" s="191">
        <v>0</v>
      </c>
      <c r="F168" s="191">
        <v>0</v>
      </c>
      <c r="G168" s="197"/>
      <c r="H168" s="274">
        <v>0</v>
      </c>
      <c r="I168" s="274">
        <v>0</v>
      </c>
      <c r="J168" s="191"/>
      <c r="K168" s="191"/>
      <c r="L168" s="191"/>
      <c r="M168" s="191"/>
      <c r="N168" s="191"/>
    </row>
    <row r="169" spans="2:14" customFormat="1" hidden="1" x14ac:dyDescent="0.25">
      <c r="B169" t="s">
        <v>1644</v>
      </c>
      <c r="C169" t="s">
        <v>5063</v>
      </c>
      <c r="D169" t="s">
        <v>4968</v>
      </c>
      <c r="E169" s="191">
        <v>0</v>
      </c>
      <c r="F169" s="191">
        <v>0</v>
      </c>
      <c r="G169" s="197"/>
      <c r="H169" s="274">
        <v>0</v>
      </c>
      <c r="I169" s="274">
        <v>0</v>
      </c>
      <c r="J169" s="191"/>
      <c r="K169" s="191"/>
      <c r="L169" s="191"/>
      <c r="M169" s="191"/>
      <c r="N169" s="191"/>
    </row>
    <row r="170" spans="2:14" x14ac:dyDescent="0.25">
      <c r="B170" s="199" t="s">
        <v>4983</v>
      </c>
      <c r="C170" s="199" t="s">
        <v>5064</v>
      </c>
      <c r="D170" s="201" t="s">
        <v>1748</v>
      </c>
      <c r="E170" s="289">
        <v>6.7330524692863926E-5</v>
      </c>
      <c r="F170" s="289">
        <v>1.1109536574322548E-4</v>
      </c>
      <c r="G170" s="284">
        <f>F170*'Budget COGM Detail'!$U$1</f>
        <v>1.8330735347632203</v>
      </c>
      <c r="H170" s="274"/>
      <c r="I170" s="274"/>
      <c r="J170" s="278"/>
      <c r="K170" s="278"/>
      <c r="L170" s="278"/>
      <c r="M170" s="278"/>
      <c r="N170" s="278"/>
    </row>
    <row r="171" spans="2:14" customFormat="1" hidden="1" x14ac:dyDescent="0.25">
      <c r="B171" t="s">
        <v>4983</v>
      </c>
      <c r="C171" t="s">
        <v>5065</v>
      </c>
      <c r="D171" t="s">
        <v>1748</v>
      </c>
      <c r="E171" s="191">
        <v>0</v>
      </c>
      <c r="F171" s="191">
        <v>0</v>
      </c>
      <c r="G171" s="197"/>
      <c r="H171" s="274">
        <v>0</v>
      </c>
      <c r="I171" s="274">
        <v>0</v>
      </c>
      <c r="J171" s="191"/>
      <c r="K171" s="191"/>
      <c r="L171" s="191"/>
      <c r="M171" s="191"/>
      <c r="N171" s="191"/>
    </row>
    <row r="172" spans="2:14" x14ac:dyDescent="0.25">
      <c r="B172" s="199" t="s">
        <v>4983</v>
      </c>
      <c r="C172" s="199" t="s">
        <v>2123</v>
      </c>
      <c r="D172" s="201" t="s">
        <v>1748</v>
      </c>
      <c r="E172" s="289">
        <v>1.5486020679358703E-3</v>
      </c>
      <c r="F172" s="289">
        <v>4.4303485247904458E-4</v>
      </c>
      <c r="G172" s="284">
        <f>F172*'Budget COGM Detail'!$U$1</f>
        <v>7.3100750659042353</v>
      </c>
      <c r="H172" s="274"/>
      <c r="I172" s="274"/>
      <c r="J172" s="278"/>
      <c r="K172" s="278"/>
      <c r="L172" s="278"/>
      <c r="M172" s="278"/>
      <c r="N172" s="278"/>
    </row>
    <row r="173" spans="2:14" x14ac:dyDescent="0.25">
      <c r="B173" s="199" t="s">
        <v>4983</v>
      </c>
      <c r="C173" s="199" t="s">
        <v>2113</v>
      </c>
      <c r="D173" s="201" t="s">
        <v>1931</v>
      </c>
      <c r="E173" s="289">
        <v>4.4887016461909286E-4</v>
      </c>
      <c r="F173" s="289">
        <v>3.0253849095326853E-4</v>
      </c>
      <c r="G173" s="284">
        <f>F173*'Budget COGM Detail'!$U$1</f>
        <v>4.9918851007289309</v>
      </c>
      <c r="H173" s="274"/>
      <c r="I173" s="274"/>
      <c r="J173" s="278"/>
      <c r="K173" s="278"/>
      <c r="L173" s="278"/>
      <c r="M173" s="278"/>
      <c r="N173" s="278"/>
    </row>
    <row r="174" spans="2:14" x14ac:dyDescent="0.25">
      <c r="B174" s="199" t="s">
        <v>4983</v>
      </c>
      <c r="C174" s="199" t="s">
        <v>2199</v>
      </c>
      <c r="D174" s="201" t="s">
        <v>1748</v>
      </c>
      <c r="E174" s="289">
        <v>1.5710455761668249E-4</v>
      </c>
      <c r="F174" s="289">
        <v>9.7404825722343139E-5</v>
      </c>
      <c r="G174" s="284">
        <f>F174*'Budget COGM Detail'!$U$1</f>
        <v>1.6071796244186618</v>
      </c>
      <c r="H174" s="274"/>
      <c r="I174" s="274"/>
      <c r="J174" s="278"/>
      <c r="K174" s="278"/>
      <c r="L174" s="278"/>
      <c r="M174" s="278"/>
      <c r="N174" s="278"/>
    </row>
    <row r="175" spans="2:14" x14ac:dyDescent="0.25">
      <c r="B175" s="199" t="s">
        <v>4983</v>
      </c>
      <c r="C175" s="199" t="s">
        <v>2172</v>
      </c>
      <c r="D175" s="201" t="s">
        <v>1748</v>
      </c>
      <c r="E175" s="289">
        <v>4.4887016461909286E-4</v>
      </c>
      <c r="F175" s="289">
        <v>2.8076828796924256E-4</v>
      </c>
      <c r="G175" s="284">
        <f>F175*'Budget COGM Detail'!$U$1</f>
        <v>4.632676751492502</v>
      </c>
      <c r="H175" s="274"/>
      <c r="I175" s="274"/>
      <c r="J175" s="278"/>
      <c r="K175" s="278"/>
      <c r="L175" s="278"/>
      <c r="M175" s="278"/>
      <c r="N175" s="278"/>
    </row>
    <row r="176" spans="2:14" x14ac:dyDescent="0.25">
      <c r="B176" s="199" t="s">
        <v>4983</v>
      </c>
      <c r="C176" s="199" t="s">
        <v>2143</v>
      </c>
      <c r="D176" s="201" t="s">
        <v>2141</v>
      </c>
      <c r="E176" s="289">
        <v>2.2443508230954641E-5</v>
      </c>
      <c r="F176" s="289">
        <v>1.9076981996311444E-5</v>
      </c>
      <c r="G176" s="284">
        <f>F176*'Budget COGM Detail'!$U$1</f>
        <v>0.31477020293913882</v>
      </c>
      <c r="H176" s="274"/>
      <c r="I176" s="274"/>
      <c r="J176" s="278"/>
      <c r="K176" s="278"/>
      <c r="L176" s="278"/>
      <c r="M176" s="278"/>
      <c r="N176" s="278"/>
    </row>
    <row r="177" spans="2:14" x14ac:dyDescent="0.25">
      <c r="B177" s="199" t="s">
        <v>4983</v>
      </c>
      <c r="C177" s="199" t="s">
        <v>5066</v>
      </c>
      <c r="D177" s="201" t="s">
        <v>1748</v>
      </c>
      <c r="E177" s="289">
        <v>2.0199157407859176E-3</v>
      </c>
      <c r="F177" s="289">
        <v>2.1882420525180777E-4</v>
      </c>
      <c r="G177" s="284">
        <f>F177*'Budget COGM Detail'!$U$1</f>
        <v>3.6105993866548283</v>
      </c>
      <c r="H177" s="274"/>
      <c r="I177" s="274"/>
      <c r="J177" s="278"/>
      <c r="K177" s="278"/>
      <c r="L177" s="278"/>
      <c r="M177" s="278"/>
      <c r="N177" s="278"/>
    </row>
    <row r="178" spans="2:14" x14ac:dyDescent="0.25">
      <c r="B178" s="199" t="s">
        <v>4983</v>
      </c>
      <c r="C178" s="199" t="s">
        <v>5067</v>
      </c>
      <c r="D178" s="201" t="s">
        <v>2386</v>
      </c>
      <c r="E178" s="289">
        <v>2.2443508230954641E-5</v>
      </c>
      <c r="F178" s="289">
        <v>8.1918805042984435E-5</v>
      </c>
      <c r="G178" s="284">
        <f>F178*'Budget COGM Detail'!$U$1</f>
        <v>1.3516602832092433</v>
      </c>
      <c r="H178" s="274"/>
      <c r="I178" s="274"/>
      <c r="J178" s="278"/>
      <c r="K178" s="278"/>
      <c r="L178" s="278"/>
      <c r="M178" s="278"/>
      <c r="N178" s="278"/>
    </row>
    <row r="179" spans="2:14" x14ac:dyDescent="0.25">
      <c r="B179" s="199" t="s">
        <v>4983</v>
      </c>
      <c r="C179" s="199" t="s">
        <v>2194</v>
      </c>
      <c r="D179" s="201" t="s">
        <v>1978</v>
      </c>
      <c r="E179" s="289">
        <v>5.1620068931195673E-3</v>
      </c>
      <c r="F179" s="289">
        <v>5.4874377624684098E-4</v>
      </c>
      <c r="G179" s="284">
        <f>F179*'Budget COGM Detail'!$U$1</f>
        <v>9.0542723080728766</v>
      </c>
      <c r="H179" s="274"/>
      <c r="I179" s="274"/>
      <c r="J179" s="278"/>
      <c r="K179" s="278"/>
      <c r="L179" s="278"/>
      <c r="M179" s="278"/>
      <c r="N179" s="278"/>
    </row>
    <row r="180" spans="2:14" customFormat="1" hidden="1" x14ac:dyDescent="0.25">
      <c r="B180" t="s">
        <v>1644</v>
      </c>
      <c r="C180" t="s">
        <v>5068</v>
      </c>
      <c r="D180" t="s">
        <v>4968</v>
      </c>
      <c r="E180" s="191">
        <v>0</v>
      </c>
      <c r="F180" s="191">
        <v>0</v>
      </c>
      <c r="G180" s="197"/>
      <c r="H180" s="274">
        <v>0</v>
      </c>
      <c r="I180" s="274">
        <v>0</v>
      </c>
      <c r="J180" s="191"/>
      <c r="K180" s="191"/>
      <c r="L180" s="191"/>
      <c r="M180" s="191"/>
      <c r="N180" s="191"/>
    </row>
    <row r="181" spans="2:14" x14ac:dyDescent="0.25">
      <c r="B181" s="199" t="s">
        <v>4983</v>
      </c>
      <c r="C181" s="199" t="s">
        <v>5069</v>
      </c>
      <c r="D181" s="201" t="s">
        <v>1748</v>
      </c>
      <c r="E181" s="289">
        <v>8.9774032923818563E-5</v>
      </c>
      <c r="F181" s="289">
        <v>1.9301417078620993E-5</v>
      </c>
      <c r="G181" s="284">
        <f>F181*'Budget COGM Detail'!$U$1</f>
        <v>0.31847338179724638</v>
      </c>
      <c r="H181" s="274"/>
      <c r="I181" s="274"/>
      <c r="J181" s="278"/>
      <c r="K181" s="278"/>
      <c r="L181" s="278"/>
      <c r="M181" s="278"/>
      <c r="N181" s="278"/>
    </row>
    <row r="182" spans="2:14" x14ac:dyDescent="0.25">
      <c r="B182" s="199" t="s">
        <v>4983</v>
      </c>
      <c r="C182" s="199" t="s">
        <v>2169</v>
      </c>
      <c r="D182" s="201" t="s">
        <v>1748</v>
      </c>
      <c r="E182" s="289">
        <v>1.1895059362405961E-3</v>
      </c>
      <c r="F182" s="289">
        <v>6.6163462264854289E-4</v>
      </c>
      <c r="G182" s="284">
        <f>F182*'Budget COGM Detail'!$U$1</f>
        <v>10.916971273700957</v>
      </c>
      <c r="H182" s="274"/>
      <c r="I182" s="274"/>
      <c r="J182" s="278"/>
      <c r="K182" s="278"/>
      <c r="L182" s="278"/>
      <c r="M182" s="278"/>
      <c r="N182" s="278"/>
    </row>
    <row r="183" spans="2:14" x14ac:dyDescent="0.25">
      <c r="B183" s="199" t="s">
        <v>4983</v>
      </c>
      <c r="C183" s="199" t="s">
        <v>5070</v>
      </c>
      <c r="D183" s="201" t="s">
        <v>1748</v>
      </c>
      <c r="E183" s="289">
        <v>1.3690540020882332E-3</v>
      </c>
      <c r="F183" s="289">
        <v>2.5697816924443064E-4</v>
      </c>
      <c r="G183" s="284">
        <f>F183*'Budget COGM Detail'!$U$1</f>
        <v>4.2401397925331059</v>
      </c>
      <c r="H183" s="274"/>
      <c r="I183" s="274"/>
      <c r="J183" s="278"/>
      <c r="K183" s="278"/>
      <c r="L183" s="278"/>
      <c r="M183" s="278"/>
      <c r="N183" s="278"/>
    </row>
    <row r="184" spans="2:14" customFormat="1" hidden="1" x14ac:dyDescent="0.25">
      <c r="B184" t="s">
        <v>5071</v>
      </c>
      <c r="C184" t="s">
        <v>5072</v>
      </c>
      <c r="D184" t="s">
        <v>1828</v>
      </c>
      <c r="E184" s="191">
        <v>0</v>
      </c>
      <c r="F184" s="191">
        <v>0</v>
      </c>
      <c r="G184" s="197"/>
      <c r="H184" s="274">
        <v>0</v>
      </c>
      <c r="I184" s="274">
        <v>0</v>
      </c>
      <c r="J184" s="191"/>
      <c r="K184" s="191"/>
      <c r="L184" s="191"/>
      <c r="M184" s="191"/>
      <c r="N184" s="191"/>
    </row>
    <row r="185" spans="2:14" customFormat="1" hidden="1" x14ac:dyDescent="0.25">
      <c r="B185" t="s">
        <v>5071</v>
      </c>
      <c r="C185" t="s">
        <v>5073</v>
      </c>
      <c r="D185" t="s">
        <v>1827</v>
      </c>
      <c r="E185" s="191">
        <v>0</v>
      </c>
      <c r="F185" s="191">
        <v>0</v>
      </c>
      <c r="G185" s="197"/>
      <c r="H185" s="274">
        <v>0</v>
      </c>
      <c r="I185" s="274">
        <v>0</v>
      </c>
      <c r="J185" s="191"/>
      <c r="K185" s="191"/>
      <c r="L185" s="191"/>
      <c r="M185" s="191"/>
      <c r="N185" s="191"/>
    </row>
    <row r="186" spans="2:14" x14ac:dyDescent="0.25">
      <c r="B186" s="199" t="s">
        <v>5071</v>
      </c>
      <c r="C186" s="199" t="s">
        <v>5074</v>
      </c>
      <c r="D186" s="201" t="s">
        <v>1748</v>
      </c>
      <c r="E186" s="289">
        <v>8.9774032923818563E-5</v>
      </c>
      <c r="F186" s="289">
        <v>7.3345384898759768E-4</v>
      </c>
      <c r="G186" s="284">
        <f>F186*'Budget COGM Detail'!$U$1</f>
        <v>12.101988508295362</v>
      </c>
      <c r="H186" s="274"/>
      <c r="I186" s="274"/>
      <c r="J186" s="278"/>
      <c r="K186" s="278"/>
      <c r="L186" s="278"/>
      <c r="M186" s="278"/>
      <c r="N186" s="278"/>
    </row>
    <row r="187" spans="2:14" customFormat="1" hidden="1" x14ac:dyDescent="0.25">
      <c r="B187" t="s">
        <v>5071</v>
      </c>
      <c r="C187" t="s">
        <v>5075</v>
      </c>
      <c r="D187" t="s">
        <v>1748</v>
      </c>
      <c r="E187" s="191">
        <v>0</v>
      </c>
      <c r="F187" s="191">
        <v>0</v>
      </c>
      <c r="G187" s="197"/>
      <c r="H187" s="274">
        <v>0</v>
      </c>
      <c r="I187" s="274">
        <v>0</v>
      </c>
      <c r="J187" s="191"/>
      <c r="K187" s="191"/>
      <c r="L187" s="191"/>
      <c r="M187" s="191"/>
      <c r="N187" s="191"/>
    </row>
    <row r="188" spans="2:14" customFormat="1" hidden="1" x14ac:dyDescent="0.25">
      <c r="B188" t="s">
        <v>5071</v>
      </c>
      <c r="C188" t="s">
        <v>5076</v>
      </c>
      <c r="D188" t="s">
        <v>1934</v>
      </c>
      <c r="E188" s="191">
        <v>0</v>
      </c>
      <c r="F188" s="191">
        <v>0</v>
      </c>
      <c r="G188" s="197"/>
      <c r="H188" s="274">
        <v>0</v>
      </c>
      <c r="I188" s="274">
        <v>0</v>
      </c>
      <c r="J188" s="191"/>
      <c r="K188" s="191"/>
      <c r="L188" s="191"/>
      <c r="M188" s="191"/>
      <c r="N188" s="191"/>
    </row>
    <row r="189" spans="2:14" customFormat="1" hidden="1" x14ac:dyDescent="0.25">
      <c r="B189" t="s">
        <v>5071</v>
      </c>
      <c r="C189" t="s">
        <v>5077</v>
      </c>
      <c r="D189" t="s">
        <v>1748</v>
      </c>
      <c r="E189" s="191">
        <v>0</v>
      </c>
      <c r="F189" s="191">
        <v>0</v>
      </c>
      <c r="G189" s="197"/>
      <c r="H189" s="274">
        <v>0</v>
      </c>
      <c r="I189" s="274">
        <v>0</v>
      </c>
      <c r="J189" s="191"/>
      <c r="K189" s="191"/>
      <c r="L189" s="191"/>
      <c r="M189" s="191"/>
      <c r="N189" s="191"/>
    </row>
    <row r="190" spans="2:14" x14ac:dyDescent="0.25">
      <c r="B190" s="199" t="s">
        <v>5071</v>
      </c>
      <c r="C190" s="199" t="s">
        <v>2475</v>
      </c>
      <c r="D190" s="201" t="s">
        <v>1748</v>
      </c>
      <c r="E190" s="289">
        <v>4.4887016461909286E-4</v>
      </c>
      <c r="F190" s="289">
        <v>6.0126158550727479E-4</v>
      </c>
      <c r="G190" s="284">
        <f>F190*'Budget COGM Detail'!$U$1</f>
        <v>9.920816160870034</v>
      </c>
      <c r="H190" s="274"/>
      <c r="I190" s="274"/>
      <c r="J190" s="278"/>
      <c r="K190" s="278"/>
      <c r="L190" s="278"/>
      <c r="M190" s="278"/>
      <c r="N190" s="278"/>
    </row>
    <row r="191" spans="2:14" x14ac:dyDescent="0.25">
      <c r="B191" s="199" t="s">
        <v>5071</v>
      </c>
      <c r="C191" s="199" t="s">
        <v>3257</v>
      </c>
      <c r="D191" s="201" t="s">
        <v>1748</v>
      </c>
      <c r="E191" s="289">
        <v>3.3665262346431962E-4</v>
      </c>
      <c r="F191" s="289">
        <v>1.5014707006508654E-4</v>
      </c>
      <c r="G191" s="284">
        <f>F191*'Budget COGM Detail'!$U$1</f>
        <v>2.477426656073928</v>
      </c>
      <c r="H191" s="274"/>
      <c r="I191" s="274"/>
      <c r="J191" s="278"/>
      <c r="K191" s="278"/>
      <c r="L191" s="278"/>
      <c r="M191" s="278"/>
      <c r="N191" s="278"/>
    </row>
    <row r="192" spans="2:14" customFormat="1" hidden="1" x14ac:dyDescent="0.25">
      <c r="B192" t="s">
        <v>5071</v>
      </c>
      <c r="C192" t="s">
        <v>5078</v>
      </c>
      <c r="D192" t="s">
        <v>1748</v>
      </c>
      <c r="E192" s="191">
        <v>0</v>
      </c>
      <c r="F192" s="191">
        <v>0</v>
      </c>
      <c r="G192" s="197"/>
      <c r="H192" s="274">
        <v>0</v>
      </c>
      <c r="I192" s="274">
        <v>0</v>
      </c>
      <c r="J192" s="191"/>
      <c r="K192" s="191"/>
      <c r="L192" s="191"/>
      <c r="M192" s="191"/>
      <c r="N192" s="191"/>
    </row>
    <row r="193" spans="2:14" customFormat="1" hidden="1" x14ac:dyDescent="0.25">
      <c r="B193" t="s">
        <v>1644</v>
      </c>
      <c r="C193" t="s">
        <v>5079</v>
      </c>
      <c r="D193" t="s">
        <v>4968</v>
      </c>
      <c r="E193" s="191">
        <v>0</v>
      </c>
      <c r="F193" s="191">
        <v>0</v>
      </c>
      <c r="G193" s="197"/>
      <c r="H193" s="274">
        <v>0</v>
      </c>
      <c r="I193" s="274">
        <v>0</v>
      </c>
      <c r="J193" s="191"/>
      <c r="K193" s="191"/>
      <c r="L193" s="191"/>
      <c r="M193" s="191"/>
      <c r="N193" s="191"/>
    </row>
    <row r="194" spans="2:14" x14ac:dyDescent="0.25">
      <c r="B194" s="199" t="s">
        <v>5071</v>
      </c>
      <c r="C194" s="199" t="s">
        <v>2125</v>
      </c>
      <c r="D194" s="201" t="s">
        <v>1748</v>
      </c>
      <c r="E194" s="289">
        <v>8.9774032923818563E-5</v>
      </c>
      <c r="F194" s="289">
        <v>1.923408655392813E-4</v>
      </c>
      <c r="G194" s="284">
        <f>F194*'Budget COGM Detail'!$U$1</f>
        <v>3.1736242813981415</v>
      </c>
      <c r="H194" s="274"/>
      <c r="I194" s="274"/>
      <c r="J194" s="278"/>
      <c r="K194" s="278"/>
      <c r="L194" s="278"/>
      <c r="M194" s="278"/>
      <c r="N194" s="278"/>
    </row>
    <row r="195" spans="2:14" customFormat="1" hidden="1" x14ac:dyDescent="0.25">
      <c r="B195" t="s">
        <v>1644</v>
      </c>
      <c r="C195" t="s">
        <v>5080</v>
      </c>
      <c r="D195" t="s">
        <v>4968</v>
      </c>
      <c r="E195" s="191">
        <v>0</v>
      </c>
      <c r="F195" s="191">
        <v>0</v>
      </c>
      <c r="G195" s="197"/>
      <c r="H195" s="274">
        <v>0</v>
      </c>
      <c r="I195" s="274">
        <v>0</v>
      </c>
      <c r="J195" s="191"/>
      <c r="K195" s="191"/>
      <c r="L195" s="191"/>
      <c r="M195" s="191"/>
      <c r="N195" s="191"/>
    </row>
    <row r="196" spans="2:14" x14ac:dyDescent="0.25">
      <c r="B196" s="199" t="s">
        <v>5071</v>
      </c>
      <c r="C196" s="199" t="s">
        <v>2920</v>
      </c>
      <c r="D196" s="201" t="s">
        <v>1748</v>
      </c>
      <c r="E196" s="289">
        <v>1.3466104938572785E-4</v>
      </c>
      <c r="F196" s="289">
        <v>2.7156644959455114E-5</v>
      </c>
      <c r="G196" s="284">
        <f>F196*'Budget COGM Detail'!$U$1</f>
        <v>0.44808464183100938</v>
      </c>
      <c r="H196" s="274"/>
      <c r="I196" s="274"/>
      <c r="J196" s="278"/>
      <c r="K196" s="278"/>
      <c r="L196" s="278"/>
      <c r="M196" s="278"/>
      <c r="N196" s="278"/>
    </row>
    <row r="197" spans="2:14" customFormat="1" hidden="1" x14ac:dyDescent="0.25">
      <c r="B197" t="s">
        <v>1644</v>
      </c>
      <c r="C197" t="s">
        <v>5081</v>
      </c>
      <c r="D197" t="s">
        <v>4968</v>
      </c>
      <c r="E197" s="191">
        <v>0</v>
      </c>
      <c r="F197" s="191">
        <v>0</v>
      </c>
      <c r="G197" s="197"/>
      <c r="H197" s="274">
        <v>0</v>
      </c>
      <c r="I197" s="274">
        <v>0</v>
      </c>
      <c r="J197" s="191"/>
      <c r="K197" s="191"/>
      <c r="L197" s="191"/>
      <c r="M197" s="191"/>
      <c r="N197" s="191"/>
    </row>
    <row r="198" spans="2:14" x14ac:dyDescent="0.25">
      <c r="B198" s="199" t="s">
        <v>5071</v>
      </c>
      <c r="C198" s="199" t="s">
        <v>5082</v>
      </c>
      <c r="D198" s="201" t="s">
        <v>1748</v>
      </c>
      <c r="E198" s="289">
        <v>4.0398314815718353E-4</v>
      </c>
      <c r="F198" s="289">
        <v>9.2467253911533123E-5</v>
      </c>
      <c r="G198" s="284">
        <f>F198*'Budget COGM Detail'!$U$1</f>
        <v>1.5257096895402966</v>
      </c>
      <c r="H198" s="274"/>
      <c r="I198" s="274"/>
      <c r="J198" s="278"/>
      <c r="K198" s="278"/>
      <c r="L198" s="278"/>
      <c r="M198" s="278"/>
      <c r="N198" s="278"/>
    </row>
    <row r="199" spans="2:14" x14ac:dyDescent="0.25">
      <c r="B199" s="199" t="s">
        <v>5071</v>
      </c>
      <c r="C199" s="199" t="s">
        <v>3655</v>
      </c>
      <c r="D199" s="201" t="s">
        <v>1748</v>
      </c>
      <c r="E199" s="289">
        <v>2.2443508230954641E-5</v>
      </c>
      <c r="F199" s="289">
        <v>2.1770202984026001E-5</v>
      </c>
      <c r="G199" s="284">
        <f>F199*'Budget COGM Detail'!$U$1</f>
        <v>0.35920834923642903</v>
      </c>
      <c r="H199" s="274"/>
      <c r="I199" s="274"/>
      <c r="J199" s="278"/>
      <c r="K199" s="278"/>
      <c r="L199" s="278"/>
      <c r="M199" s="278"/>
      <c r="N199" s="278"/>
    </row>
    <row r="200" spans="2:14" x14ac:dyDescent="0.25">
      <c r="B200" s="199" t="s">
        <v>5071</v>
      </c>
      <c r="C200" s="199" t="s">
        <v>2630</v>
      </c>
      <c r="D200" s="201" t="s">
        <v>1748</v>
      </c>
      <c r="E200" s="289">
        <v>2.0199157407859176E-4</v>
      </c>
      <c r="F200" s="289">
        <v>4.2642665638813819E-5</v>
      </c>
      <c r="G200" s="284">
        <f>F200*'Budget COGM Detail'!$U$1</f>
        <v>0.70360398304042804</v>
      </c>
      <c r="H200" s="274"/>
      <c r="I200" s="274"/>
      <c r="J200" s="278"/>
      <c r="K200" s="278"/>
      <c r="L200" s="278"/>
      <c r="M200" s="278"/>
      <c r="N200" s="278"/>
    </row>
    <row r="201" spans="2:14" x14ac:dyDescent="0.25">
      <c r="B201" s="199" t="s">
        <v>5071</v>
      </c>
      <c r="C201" s="199" t="s">
        <v>2918</v>
      </c>
      <c r="D201" s="201" t="s">
        <v>1748</v>
      </c>
      <c r="E201" s="289">
        <v>1.3466104938572785E-4</v>
      </c>
      <c r="F201" s="289">
        <v>2.6483339712526474E-5</v>
      </c>
      <c r="G201" s="284">
        <f>F201*'Budget COGM Detail'!$U$1</f>
        <v>0.43697510525668681</v>
      </c>
      <c r="H201" s="274"/>
      <c r="I201" s="274"/>
      <c r="J201" s="278"/>
      <c r="K201" s="278"/>
      <c r="L201" s="278"/>
      <c r="M201" s="278"/>
      <c r="N201" s="278"/>
    </row>
    <row r="202" spans="2:14" x14ac:dyDescent="0.25">
      <c r="B202" s="199" t="s">
        <v>5071</v>
      </c>
      <c r="C202" s="199" t="s">
        <v>2138</v>
      </c>
      <c r="D202" s="201" t="s">
        <v>1748</v>
      </c>
      <c r="E202" s="289">
        <v>6.0597472223577532E-4</v>
      </c>
      <c r="F202" s="289">
        <v>1.2703025658720329E-4</v>
      </c>
      <c r="G202" s="284">
        <f>F202*'Budget COGM Detail'!$U$1</f>
        <v>2.0959992336888544</v>
      </c>
      <c r="H202" s="274"/>
      <c r="I202" s="274"/>
      <c r="J202" s="278"/>
      <c r="K202" s="278"/>
      <c r="L202" s="278"/>
      <c r="M202" s="278"/>
      <c r="N202" s="278"/>
    </row>
    <row r="203" spans="2:14" x14ac:dyDescent="0.25">
      <c r="B203" s="199" t="s">
        <v>5071</v>
      </c>
      <c r="C203" s="199" t="s">
        <v>2147</v>
      </c>
      <c r="D203" s="201" t="s">
        <v>1748</v>
      </c>
      <c r="E203" s="289">
        <v>9.8751436216200426E-4</v>
      </c>
      <c r="F203" s="289">
        <v>9.9873611627748147E-5</v>
      </c>
      <c r="G203" s="284">
        <f>F203*'Budget COGM Detail'!$U$1</f>
        <v>1.6479145918578444</v>
      </c>
      <c r="H203" s="274"/>
      <c r="I203" s="274"/>
      <c r="J203" s="278"/>
      <c r="K203" s="278"/>
      <c r="L203" s="278"/>
      <c r="M203" s="278"/>
      <c r="N203" s="278"/>
    </row>
    <row r="204" spans="2:14" x14ac:dyDescent="0.25">
      <c r="B204" s="199" t="s">
        <v>5071</v>
      </c>
      <c r="C204" s="199" t="s">
        <v>2891</v>
      </c>
      <c r="D204" s="201" t="s">
        <v>1748</v>
      </c>
      <c r="E204" s="289">
        <v>6.7330524692863926E-5</v>
      </c>
      <c r="F204" s="289">
        <v>6.8228265022102108E-5</v>
      </c>
      <c r="G204" s="284">
        <f>F204*'Budget COGM Detail'!$U$1</f>
        <v>1.1257663728646847</v>
      </c>
      <c r="H204" s="274"/>
      <c r="I204" s="274"/>
      <c r="J204" s="278"/>
      <c r="K204" s="278"/>
      <c r="L204" s="278"/>
      <c r="M204" s="278"/>
      <c r="N204" s="278"/>
    </row>
    <row r="205" spans="2:14" x14ac:dyDescent="0.25">
      <c r="B205" s="199" t="s">
        <v>5071</v>
      </c>
      <c r="C205" s="199" t="s">
        <v>5083</v>
      </c>
      <c r="D205" s="201" t="s">
        <v>1748</v>
      </c>
      <c r="E205" s="289">
        <v>2.4687859054050107E-4</v>
      </c>
      <c r="F205" s="289">
        <v>1.054844886854868E-5</v>
      </c>
      <c r="G205" s="284">
        <f>F205*'Budget COGM Detail'!$U$1</f>
        <v>0.17404940633105323</v>
      </c>
      <c r="H205" s="274"/>
      <c r="I205" s="274"/>
      <c r="J205" s="278"/>
      <c r="K205" s="278"/>
      <c r="L205" s="278"/>
      <c r="M205" s="278"/>
      <c r="N205" s="278"/>
    </row>
    <row r="206" spans="2:14" customFormat="1" hidden="1" x14ac:dyDescent="0.25">
      <c r="B206" t="s">
        <v>5084</v>
      </c>
      <c r="C206" t="s">
        <v>5085</v>
      </c>
      <c r="D206" t="s">
        <v>1761</v>
      </c>
      <c r="E206" s="191">
        <v>0</v>
      </c>
      <c r="F206" s="191">
        <v>0</v>
      </c>
      <c r="G206" s="197"/>
      <c r="H206" s="274">
        <v>0</v>
      </c>
      <c r="I206" s="274">
        <v>0</v>
      </c>
      <c r="J206" s="191"/>
      <c r="K206" s="191"/>
      <c r="L206" s="191"/>
      <c r="M206" s="191"/>
      <c r="N206" s="191"/>
    </row>
    <row r="207" spans="2:14" customFormat="1" hidden="1" x14ac:dyDescent="0.25">
      <c r="B207" t="s">
        <v>4963</v>
      </c>
      <c r="C207" t="s">
        <v>5086</v>
      </c>
      <c r="D207" t="s">
        <v>1761</v>
      </c>
      <c r="E207" s="191">
        <v>0</v>
      </c>
      <c r="F207" s="191">
        <v>0</v>
      </c>
      <c r="G207" s="197"/>
      <c r="H207" s="274">
        <v>0</v>
      </c>
      <c r="I207" s="274">
        <v>0</v>
      </c>
      <c r="J207" s="191"/>
      <c r="K207" s="191"/>
      <c r="L207" s="191"/>
      <c r="M207" s="191"/>
      <c r="N207" s="191"/>
    </row>
    <row r="208" spans="2:14" customFormat="1" hidden="1" x14ac:dyDescent="0.25">
      <c r="B208" t="s">
        <v>4963</v>
      </c>
      <c r="C208" t="s">
        <v>5087</v>
      </c>
      <c r="D208" t="s">
        <v>1748</v>
      </c>
      <c r="E208" s="191">
        <v>0</v>
      </c>
      <c r="F208" s="191">
        <v>0</v>
      </c>
      <c r="G208" s="197"/>
      <c r="H208" s="274">
        <v>0</v>
      </c>
      <c r="I208" s="274">
        <v>0</v>
      </c>
      <c r="J208" s="191"/>
      <c r="K208" s="191"/>
      <c r="L208" s="191"/>
      <c r="M208" s="191"/>
      <c r="N208" s="191"/>
    </row>
    <row r="209" spans="2:14" customFormat="1" hidden="1" x14ac:dyDescent="0.25">
      <c r="B209" t="s">
        <v>4963</v>
      </c>
      <c r="C209" t="s">
        <v>5088</v>
      </c>
      <c r="D209" t="s">
        <v>1748</v>
      </c>
      <c r="E209" s="191">
        <v>0</v>
      </c>
      <c r="F209" s="191">
        <v>0</v>
      </c>
      <c r="G209" s="197"/>
      <c r="H209" s="274">
        <v>0</v>
      </c>
      <c r="I209" s="274">
        <v>0</v>
      </c>
      <c r="J209" s="191"/>
      <c r="K209" s="191"/>
      <c r="L209" s="191"/>
      <c r="M209" s="191"/>
      <c r="N209" s="191"/>
    </row>
    <row r="210" spans="2:14" customFormat="1" hidden="1" x14ac:dyDescent="0.25">
      <c r="B210" t="s">
        <v>1644</v>
      </c>
      <c r="C210" t="s">
        <v>5089</v>
      </c>
      <c r="D210" t="s">
        <v>4968</v>
      </c>
      <c r="E210" s="191">
        <v>0</v>
      </c>
      <c r="F210" s="191">
        <v>0</v>
      </c>
      <c r="G210" s="197"/>
      <c r="H210" s="274">
        <v>0</v>
      </c>
      <c r="I210" s="274">
        <v>0</v>
      </c>
      <c r="J210" s="191"/>
      <c r="K210" s="191"/>
      <c r="L210" s="191"/>
      <c r="M210" s="191"/>
      <c r="N210" s="191"/>
    </row>
    <row r="211" spans="2:14" customFormat="1" hidden="1" x14ac:dyDescent="0.25">
      <c r="B211" t="s">
        <v>4963</v>
      </c>
      <c r="C211" t="s">
        <v>5090</v>
      </c>
      <c r="D211" t="s">
        <v>1761</v>
      </c>
      <c r="E211" s="191">
        <v>0</v>
      </c>
      <c r="F211" s="191">
        <v>0</v>
      </c>
      <c r="G211" s="197"/>
      <c r="H211" s="274">
        <v>0</v>
      </c>
      <c r="I211" s="274">
        <v>0</v>
      </c>
      <c r="J211" s="191"/>
      <c r="K211" s="191"/>
      <c r="L211" s="191"/>
      <c r="M211" s="191"/>
      <c r="N211" s="191"/>
    </row>
    <row r="212" spans="2:14" customFormat="1" hidden="1" x14ac:dyDescent="0.25">
      <c r="B212" t="s">
        <v>1644</v>
      </c>
      <c r="C212" t="s">
        <v>5091</v>
      </c>
      <c r="D212" t="s">
        <v>4968</v>
      </c>
      <c r="E212" s="191">
        <v>0</v>
      </c>
      <c r="F212" s="191">
        <v>0</v>
      </c>
      <c r="G212" s="197"/>
      <c r="H212" s="274">
        <v>0</v>
      </c>
      <c r="I212" s="274">
        <v>0</v>
      </c>
      <c r="J212" s="191"/>
      <c r="K212" s="191"/>
      <c r="L212" s="191"/>
      <c r="M212" s="191"/>
      <c r="N212" s="191"/>
    </row>
    <row r="213" spans="2:14" customFormat="1" hidden="1" x14ac:dyDescent="0.25">
      <c r="B213" t="s">
        <v>4963</v>
      </c>
      <c r="C213" t="s">
        <v>5092</v>
      </c>
      <c r="D213" t="s">
        <v>1748</v>
      </c>
      <c r="E213" s="191">
        <v>0</v>
      </c>
      <c r="F213" s="191">
        <v>0</v>
      </c>
      <c r="G213" s="197"/>
      <c r="H213" s="274">
        <v>0</v>
      </c>
      <c r="I213" s="274">
        <v>0</v>
      </c>
      <c r="J213" s="191"/>
      <c r="K213" s="191"/>
      <c r="L213" s="191"/>
      <c r="M213" s="191"/>
      <c r="N213" s="191"/>
    </row>
    <row r="214" spans="2:14" customFormat="1" hidden="1" x14ac:dyDescent="0.25">
      <c r="B214" t="s">
        <v>1644</v>
      </c>
      <c r="C214" t="s">
        <v>5093</v>
      </c>
      <c r="D214" t="s">
        <v>4968</v>
      </c>
      <c r="E214" s="191">
        <v>0</v>
      </c>
      <c r="F214" s="191">
        <v>0</v>
      </c>
      <c r="G214" s="197"/>
      <c r="H214" s="274">
        <v>0</v>
      </c>
      <c r="I214" s="274">
        <v>0</v>
      </c>
      <c r="J214" s="191"/>
      <c r="K214" s="191"/>
      <c r="L214" s="191"/>
      <c r="M214" s="191"/>
      <c r="N214" s="191"/>
    </row>
    <row r="215" spans="2:14" customFormat="1" hidden="1" x14ac:dyDescent="0.25">
      <c r="B215" t="s">
        <v>1644</v>
      </c>
      <c r="C215" t="s">
        <v>5094</v>
      </c>
      <c r="D215" t="s">
        <v>4968</v>
      </c>
      <c r="E215" s="191">
        <v>0</v>
      </c>
      <c r="F215" s="191">
        <v>0</v>
      </c>
      <c r="G215" s="197"/>
      <c r="H215" s="274">
        <v>0</v>
      </c>
      <c r="I215" s="274">
        <v>0</v>
      </c>
      <c r="J215" s="191"/>
      <c r="K215" s="191"/>
      <c r="L215" s="191"/>
      <c r="M215" s="191"/>
      <c r="N215" s="191"/>
    </row>
    <row r="216" spans="2:14" customFormat="1" hidden="1" x14ac:dyDescent="0.25">
      <c r="B216" t="s">
        <v>4963</v>
      </c>
      <c r="C216" t="s">
        <v>5095</v>
      </c>
      <c r="D216" t="s">
        <v>1748</v>
      </c>
      <c r="E216" s="191">
        <v>0</v>
      </c>
      <c r="F216" s="191">
        <v>0</v>
      </c>
      <c r="G216" s="197"/>
      <c r="H216" s="274">
        <v>0</v>
      </c>
      <c r="I216" s="274">
        <v>0</v>
      </c>
      <c r="J216" s="191"/>
      <c r="K216" s="191"/>
      <c r="L216" s="191"/>
      <c r="M216" s="191"/>
      <c r="N216" s="191"/>
    </row>
    <row r="217" spans="2:14" customFormat="1" hidden="1" x14ac:dyDescent="0.25">
      <c r="B217" t="s">
        <v>1644</v>
      </c>
      <c r="C217" t="s">
        <v>5096</v>
      </c>
      <c r="D217" t="s">
        <v>4968</v>
      </c>
      <c r="E217" s="191">
        <v>0</v>
      </c>
      <c r="F217" s="191">
        <v>0</v>
      </c>
      <c r="G217" s="197"/>
      <c r="H217" s="274">
        <v>0</v>
      </c>
      <c r="I217" s="274">
        <v>0</v>
      </c>
      <c r="J217" s="191"/>
      <c r="K217" s="191"/>
      <c r="L217" s="191"/>
      <c r="M217" s="191"/>
      <c r="N217" s="191"/>
    </row>
    <row r="218" spans="2:14" customFormat="1" hidden="1" x14ac:dyDescent="0.25">
      <c r="B218" t="s">
        <v>4963</v>
      </c>
      <c r="C218" t="s">
        <v>5097</v>
      </c>
      <c r="D218" t="s">
        <v>1761</v>
      </c>
      <c r="E218" s="191">
        <v>0</v>
      </c>
      <c r="F218" s="191">
        <v>0</v>
      </c>
      <c r="G218" s="197"/>
      <c r="H218" s="274">
        <v>0</v>
      </c>
      <c r="I218" s="274">
        <v>0</v>
      </c>
      <c r="J218" s="191"/>
      <c r="K218" s="191"/>
      <c r="L218" s="191"/>
      <c r="M218" s="191"/>
      <c r="N218" s="191"/>
    </row>
    <row r="219" spans="2:14" customFormat="1" hidden="1" x14ac:dyDescent="0.25">
      <c r="B219" t="s">
        <v>1644</v>
      </c>
      <c r="C219" t="s">
        <v>5098</v>
      </c>
      <c r="D219" t="s">
        <v>4968</v>
      </c>
      <c r="E219" s="191">
        <v>0</v>
      </c>
      <c r="F219" s="191">
        <v>0</v>
      </c>
      <c r="G219" s="197"/>
      <c r="H219" s="274">
        <v>0</v>
      </c>
      <c r="I219" s="274">
        <v>0</v>
      </c>
      <c r="J219" s="191"/>
      <c r="K219" s="191"/>
      <c r="L219" s="191"/>
      <c r="M219" s="191"/>
      <c r="N219" s="191"/>
    </row>
    <row r="220" spans="2:14" customFormat="1" hidden="1" x14ac:dyDescent="0.25">
      <c r="B220" t="s">
        <v>4963</v>
      </c>
      <c r="C220" t="s">
        <v>5099</v>
      </c>
      <c r="D220" t="s">
        <v>1748</v>
      </c>
      <c r="E220" s="191">
        <v>0</v>
      </c>
      <c r="F220" s="191">
        <v>0</v>
      </c>
      <c r="G220" s="197"/>
      <c r="H220" s="274">
        <v>0</v>
      </c>
      <c r="I220" s="274">
        <v>0</v>
      </c>
      <c r="J220" s="191"/>
      <c r="K220" s="191"/>
      <c r="L220" s="191"/>
      <c r="M220" s="191"/>
      <c r="N220" s="191"/>
    </row>
    <row r="221" spans="2:14" customFormat="1" hidden="1" x14ac:dyDescent="0.25">
      <c r="B221" t="s">
        <v>1644</v>
      </c>
      <c r="C221" t="s">
        <v>5100</v>
      </c>
      <c r="D221" t="s">
        <v>4968</v>
      </c>
      <c r="E221" s="191">
        <v>0</v>
      </c>
      <c r="F221" s="191">
        <v>0</v>
      </c>
      <c r="G221" s="197"/>
      <c r="H221" s="274">
        <v>0</v>
      </c>
      <c r="I221" s="274">
        <v>0</v>
      </c>
      <c r="J221" s="191"/>
      <c r="K221" s="191"/>
      <c r="L221" s="191"/>
      <c r="M221" s="191"/>
      <c r="N221" s="191"/>
    </row>
    <row r="222" spans="2:14" customFormat="1" hidden="1" x14ac:dyDescent="0.25">
      <c r="B222" t="s">
        <v>4963</v>
      </c>
      <c r="C222" t="s">
        <v>5101</v>
      </c>
      <c r="D222" t="s">
        <v>1748</v>
      </c>
      <c r="E222" s="191">
        <v>0</v>
      </c>
      <c r="F222" s="191">
        <v>0</v>
      </c>
      <c r="G222" s="197"/>
      <c r="H222" s="274">
        <v>0</v>
      </c>
      <c r="I222" s="274">
        <v>0</v>
      </c>
      <c r="J222" s="191"/>
      <c r="K222" s="191"/>
      <c r="L222" s="191"/>
      <c r="M222" s="191"/>
      <c r="N222" s="191"/>
    </row>
    <row r="223" spans="2:14" customFormat="1" hidden="1" x14ac:dyDescent="0.25">
      <c r="B223" t="s">
        <v>4963</v>
      </c>
      <c r="C223" t="s">
        <v>5102</v>
      </c>
      <c r="D223" t="s">
        <v>1748</v>
      </c>
      <c r="E223" s="191">
        <v>0</v>
      </c>
      <c r="F223" s="191">
        <v>0</v>
      </c>
      <c r="G223" s="197"/>
      <c r="H223" s="274">
        <v>0</v>
      </c>
      <c r="I223" s="274">
        <v>0</v>
      </c>
      <c r="J223" s="191"/>
      <c r="K223" s="191"/>
      <c r="L223" s="191"/>
      <c r="M223" s="191"/>
      <c r="N223" s="191"/>
    </row>
    <row r="224" spans="2:14" customFormat="1" hidden="1" x14ac:dyDescent="0.25">
      <c r="B224" t="s">
        <v>1644</v>
      </c>
      <c r="C224" t="s">
        <v>5103</v>
      </c>
      <c r="D224" t="s">
        <v>4968</v>
      </c>
      <c r="E224" s="191">
        <v>0</v>
      </c>
      <c r="F224" s="191">
        <v>0</v>
      </c>
      <c r="G224" s="197"/>
      <c r="H224" s="274">
        <v>0</v>
      </c>
      <c r="I224" s="274">
        <v>0</v>
      </c>
      <c r="J224" s="191"/>
      <c r="K224" s="191"/>
      <c r="L224" s="191"/>
      <c r="M224" s="191"/>
      <c r="N224" s="191"/>
    </row>
    <row r="225" spans="2:14" customFormat="1" hidden="1" x14ac:dyDescent="0.25">
      <c r="B225" t="s">
        <v>4963</v>
      </c>
      <c r="C225" t="s">
        <v>5104</v>
      </c>
      <c r="D225" t="s">
        <v>1748</v>
      </c>
      <c r="E225" s="191">
        <v>0</v>
      </c>
      <c r="F225" s="191">
        <v>0</v>
      </c>
      <c r="G225" s="197"/>
      <c r="H225" s="274">
        <v>0</v>
      </c>
      <c r="I225" s="274">
        <v>0</v>
      </c>
      <c r="J225" s="191"/>
      <c r="K225" s="191"/>
      <c r="L225" s="191"/>
      <c r="M225" s="191"/>
      <c r="N225" s="191"/>
    </row>
    <row r="226" spans="2:14" customFormat="1" hidden="1" x14ac:dyDescent="0.25">
      <c r="B226" t="s">
        <v>4963</v>
      </c>
      <c r="C226" t="s">
        <v>5105</v>
      </c>
      <c r="D226" t="s">
        <v>1748</v>
      </c>
      <c r="E226" s="191">
        <v>0</v>
      </c>
      <c r="F226" s="191">
        <v>0</v>
      </c>
      <c r="G226" s="197"/>
      <c r="H226" s="274">
        <v>0</v>
      </c>
      <c r="I226" s="274">
        <v>0</v>
      </c>
      <c r="J226" s="191"/>
      <c r="K226" s="191"/>
      <c r="L226" s="191"/>
      <c r="M226" s="191"/>
      <c r="N226" s="191"/>
    </row>
    <row r="227" spans="2:14" customFormat="1" hidden="1" x14ac:dyDescent="0.25">
      <c r="B227" t="s">
        <v>1644</v>
      </c>
      <c r="C227" t="s">
        <v>5106</v>
      </c>
      <c r="D227" t="s">
        <v>4968</v>
      </c>
      <c r="E227" s="191">
        <v>0</v>
      </c>
      <c r="F227" s="191">
        <v>0</v>
      </c>
      <c r="G227" s="197"/>
      <c r="H227" s="274">
        <v>0</v>
      </c>
      <c r="I227" s="274">
        <v>0</v>
      </c>
      <c r="J227" s="191"/>
      <c r="K227" s="191"/>
      <c r="L227" s="191"/>
      <c r="M227" s="191"/>
      <c r="N227" s="191"/>
    </row>
    <row r="228" spans="2:14" customFormat="1" hidden="1" x14ac:dyDescent="0.25">
      <c r="B228" t="s">
        <v>4963</v>
      </c>
      <c r="C228" t="s">
        <v>5107</v>
      </c>
      <c r="D228" t="s">
        <v>1748</v>
      </c>
      <c r="E228" s="191">
        <v>0</v>
      </c>
      <c r="F228" s="191">
        <v>0</v>
      </c>
      <c r="G228" s="197"/>
      <c r="H228" s="274">
        <v>0</v>
      </c>
      <c r="I228" s="274">
        <v>0</v>
      </c>
      <c r="J228" s="191"/>
      <c r="K228" s="191"/>
      <c r="L228" s="191"/>
      <c r="M228" s="191"/>
      <c r="N228" s="191"/>
    </row>
    <row r="229" spans="2:14" customFormat="1" hidden="1" x14ac:dyDescent="0.25">
      <c r="B229" t="s">
        <v>4963</v>
      </c>
      <c r="C229" t="s">
        <v>5108</v>
      </c>
      <c r="D229" t="s">
        <v>1748</v>
      </c>
      <c r="E229" s="191">
        <v>0</v>
      </c>
      <c r="F229" s="191">
        <v>0</v>
      </c>
      <c r="G229" s="197"/>
      <c r="H229" s="274">
        <v>0</v>
      </c>
      <c r="I229" s="274">
        <v>0</v>
      </c>
      <c r="J229" s="191"/>
      <c r="K229" s="191"/>
      <c r="L229" s="191"/>
      <c r="M229" s="191"/>
      <c r="N229" s="191"/>
    </row>
    <row r="230" spans="2:14" customFormat="1" hidden="1" x14ac:dyDescent="0.25">
      <c r="B230" t="s">
        <v>1644</v>
      </c>
      <c r="C230" t="s">
        <v>5109</v>
      </c>
      <c r="D230" t="s">
        <v>4968</v>
      </c>
      <c r="E230" s="191">
        <v>0</v>
      </c>
      <c r="F230" s="191">
        <v>0</v>
      </c>
      <c r="G230" s="197"/>
      <c r="H230" s="274">
        <v>0</v>
      </c>
      <c r="I230" s="274">
        <v>0</v>
      </c>
      <c r="J230" s="191"/>
      <c r="K230" s="191"/>
      <c r="L230" s="191"/>
      <c r="M230" s="191"/>
      <c r="N230" s="191"/>
    </row>
    <row r="231" spans="2:14" customFormat="1" hidden="1" x14ac:dyDescent="0.25">
      <c r="B231" t="s">
        <v>4963</v>
      </c>
      <c r="C231" t="s">
        <v>5110</v>
      </c>
      <c r="D231" t="s">
        <v>1748</v>
      </c>
      <c r="E231" s="191">
        <v>0</v>
      </c>
      <c r="F231" s="191">
        <v>0</v>
      </c>
      <c r="G231" s="197"/>
      <c r="H231" s="274">
        <v>0</v>
      </c>
      <c r="I231" s="274">
        <v>0</v>
      </c>
      <c r="J231" s="191"/>
      <c r="K231" s="191"/>
      <c r="L231" s="191"/>
      <c r="M231" s="191"/>
      <c r="N231" s="191"/>
    </row>
    <row r="232" spans="2:14" customFormat="1" hidden="1" x14ac:dyDescent="0.25">
      <c r="B232" t="s">
        <v>4963</v>
      </c>
      <c r="C232" t="s">
        <v>5111</v>
      </c>
      <c r="D232" t="s">
        <v>1748</v>
      </c>
      <c r="E232" s="191">
        <v>0</v>
      </c>
      <c r="F232" s="191">
        <v>0</v>
      </c>
      <c r="G232" s="197"/>
      <c r="H232" s="274">
        <v>0</v>
      </c>
      <c r="I232" s="274">
        <v>0</v>
      </c>
      <c r="J232" s="191"/>
      <c r="K232" s="191"/>
      <c r="L232" s="191"/>
      <c r="M232" s="191"/>
      <c r="N232" s="191"/>
    </row>
    <row r="233" spans="2:14" customFormat="1" hidden="1" x14ac:dyDescent="0.25">
      <c r="B233" t="s">
        <v>1644</v>
      </c>
      <c r="C233" t="s">
        <v>5112</v>
      </c>
      <c r="D233" t="s">
        <v>4968</v>
      </c>
      <c r="E233" s="191">
        <v>0</v>
      </c>
      <c r="F233" s="191">
        <v>0</v>
      </c>
      <c r="G233" s="197"/>
      <c r="H233" s="274">
        <v>0</v>
      </c>
      <c r="I233" s="274">
        <v>0</v>
      </c>
      <c r="J233" s="191"/>
      <c r="K233" s="191"/>
      <c r="L233" s="191"/>
      <c r="M233" s="191"/>
      <c r="N233" s="191"/>
    </row>
    <row r="234" spans="2:14" customFormat="1" hidden="1" x14ac:dyDescent="0.25">
      <c r="B234" t="s">
        <v>4963</v>
      </c>
      <c r="C234" t="s">
        <v>5113</v>
      </c>
      <c r="D234" t="s">
        <v>1748</v>
      </c>
      <c r="E234" s="191">
        <v>0</v>
      </c>
      <c r="F234" s="191">
        <v>0</v>
      </c>
      <c r="G234" s="197"/>
      <c r="H234" s="274">
        <v>0</v>
      </c>
      <c r="I234" s="274">
        <v>0</v>
      </c>
      <c r="J234" s="191"/>
      <c r="K234" s="191"/>
      <c r="L234" s="191"/>
      <c r="M234" s="191"/>
      <c r="N234" s="191"/>
    </row>
    <row r="235" spans="2:14" customFormat="1" hidden="1" x14ac:dyDescent="0.25">
      <c r="B235" t="s">
        <v>1644</v>
      </c>
      <c r="C235" t="s">
        <v>5114</v>
      </c>
      <c r="D235" t="s">
        <v>4968</v>
      </c>
      <c r="E235" s="191">
        <v>0</v>
      </c>
      <c r="F235" s="191">
        <v>0</v>
      </c>
      <c r="G235" s="197"/>
      <c r="H235" s="274">
        <v>0</v>
      </c>
      <c r="I235" s="274">
        <v>0</v>
      </c>
      <c r="J235" s="191"/>
      <c r="K235" s="191"/>
      <c r="L235" s="191"/>
      <c r="M235" s="191"/>
      <c r="N235" s="191"/>
    </row>
    <row r="236" spans="2:14" customFormat="1" hidden="1" x14ac:dyDescent="0.25">
      <c r="B236" t="s">
        <v>4963</v>
      </c>
      <c r="C236" t="s">
        <v>5115</v>
      </c>
      <c r="D236" t="s">
        <v>1748</v>
      </c>
      <c r="E236" s="191">
        <v>0</v>
      </c>
      <c r="F236" s="191">
        <v>0</v>
      </c>
      <c r="G236" s="197"/>
      <c r="H236" s="274">
        <v>0</v>
      </c>
      <c r="I236" s="274">
        <v>0</v>
      </c>
      <c r="J236" s="191"/>
      <c r="K236" s="191"/>
      <c r="L236" s="191"/>
      <c r="M236" s="191"/>
      <c r="N236" s="191"/>
    </row>
    <row r="237" spans="2:14" customFormat="1" hidden="1" x14ac:dyDescent="0.25">
      <c r="B237" t="s">
        <v>4963</v>
      </c>
      <c r="C237" t="s">
        <v>5116</v>
      </c>
      <c r="D237" t="s">
        <v>1748</v>
      </c>
      <c r="E237" s="191">
        <v>0</v>
      </c>
      <c r="F237" s="191">
        <v>0</v>
      </c>
      <c r="G237" s="197"/>
      <c r="H237" s="274">
        <v>0</v>
      </c>
      <c r="I237" s="274">
        <v>0</v>
      </c>
      <c r="J237" s="191"/>
      <c r="K237" s="191"/>
      <c r="L237" s="191"/>
      <c r="M237" s="191"/>
      <c r="N237" s="191"/>
    </row>
    <row r="238" spans="2:14" customFormat="1" hidden="1" x14ac:dyDescent="0.25">
      <c r="B238" t="s">
        <v>4963</v>
      </c>
      <c r="C238" t="s">
        <v>5117</v>
      </c>
      <c r="D238" t="s">
        <v>1748</v>
      </c>
      <c r="E238" s="191">
        <v>0</v>
      </c>
      <c r="F238" s="191">
        <v>0</v>
      </c>
      <c r="G238" s="197"/>
      <c r="H238" s="274">
        <v>0</v>
      </c>
      <c r="I238" s="274">
        <v>0</v>
      </c>
      <c r="J238" s="191"/>
      <c r="K238" s="191"/>
      <c r="L238" s="191"/>
      <c r="M238" s="191"/>
      <c r="N238" s="191"/>
    </row>
    <row r="239" spans="2:14" customFormat="1" hidden="1" x14ac:dyDescent="0.25">
      <c r="B239" t="s">
        <v>1644</v>
      </c>
      <c r="C239" t="s">
        <v>5118</v>
      </c>
      <c r="D239" t="s">
        <v>4968</v>
      </c>
      <c r="E239" s="191">
        <v>0</v>
      </c>
      <c r="F239" s="191">
        <v>0</v>
      </c>
      <c r="G239" s="197"/>
      <c r="H239" s="274">
        <v>0</v>
      </c>
      <c r="I239" s="274">
        <v>0</v>
      </c>
      <c r="J239" s="191"/>
      <c r="K239" s="191"/>
      <c r="L239" s="191"/>
      <c r="M239" s="191"/>
      <c r="N239" s="191"/>
    </row>
    <row r="240" spans="2:14" customFormat="1" hidden="1" x14ac:dyDescent="0.25">
      <c r="B240" t="s">
        <v>4963</v>
      </c>
      <c r="C240" t="s">
        <v>5119</v>
      </c>
      <c r="D240" t="s">
        <v>1748</v>
      </c>
      <c r="E240" s="191">
        <v>0</v>
      </c>
      <c r="F240" s="191">
        <v>0</v>
      </c>
      <c r="G240" s="197"/>
      <c r="H240" s="274">
        <v>0</v>
      </c>
      <c r="I240" s="274">
        <v>0</v>
      </c>
      <c r="J240" s="191"/>
      <c r="K240" s="191"/>
      <c r="L240" s="191"/>
      <c r="M240" s="191"/>
      <c r="N240" s="191"/>
    </row>
    <row r="241" spans="2:14" customFormat="1" hidden="1" x14ac:dyDescent="0.25">
      <c r="B241" t="s">
        <v>4963</v>
      </c>
      <c r="C241" t="s">
        <v>5120</v>
      </c>
      <c r="D241" t="s">
        <v>1748</v>
      </c>
      <c r="E241" s="191">
        <v>0</v>
      </c>
      <c r="F241" s="191">
        <v>0</v>
      </c>
      <c r="G241" s="197"/>
      <c r="H241" s="274">
        <v>0</v>
      </c>
      <c r="I241" s="274">
        <v>0</v>
      </c>
      <c r="J241" s="191"/>
      <c r="K241" s="191"/>
      <c r="L241" s="191"/>
      <c r="M241" s="191"/>
      <c r="N241" s="191"/>
    </row>
    <row r="242" spans="2:14" customFormat="1" hidden="1" x14ac:dyDescent="0.25">
      <c r="B242" t="s">
        <v>4963</v>
      </c>
      <c r="C242" t="s">
        <v>5121</v>
      </c>
      <c r="D242" t="s">
        <v>1748</v>
      </c>
      <c r="E242" s="191">
        <v>0</v>
      </c>
      <c r="F242" s="191">
        <v>0</v>
      </c>
      <c r="G242" s="197"/>
      <c r="H242" s="274">
        <v>0</v>
      </c>
      <c r="I242" s="274">
        <v>0</v>
      </c>
      <c r="J242" s="191"/>
      <c r="K242" s="191"/>
      <c r="L242" s="191"/>
      <c r="M242" s="191"/>
      <c r="N242" s="191"/>
    </row>
    <row r="243" spans="2:14" customFormat="1" hidden="1" x14ac:dyDescent="0.25">
      <c r="B243" t="s">
        <v>1644</v>
      </c>
      <c r="C243" t="s">
        <v>5122</v>
      </c>
      <c r="D243" t="s">
        <v>4968</v>
      </c>
      <c r="E243" s="191">
        <v>0</v>
      </c>
      <c r="F243" s="191">
        <v>0</v>
      </c>
      <c r="G243" s="197"/>
      <c r="H243" s="274">
        <v>0</v>
      </c>
      <c r="I243" s="274">
        <v>0</v>
      </c>
      <c r="J243" s="191"/>
      <c r="K243" s="191"/>
      <c r="L243" s="191"/>
      <c r="M243" s="191"/>
      <c r="N243" s="191"/>
    </row>
    <row r="244" spans="2:14" customFormat="1" hidden="1" x14ac:dyDescent="0.25">
      <c r="B244" t="s">
        <v>4963</v>
      </c>
      <c r="C244" t="s">
        <v>5123</v>
      </c>
      <c r="D244" t="s">
        <v>1748</v>
      </c>
      <c r="E244" s="191">
        <v>0</v>
      </c>
      <c r="F244" s="191">
        <v>0</v>
      </c>
      <c r="G244" s="197"/>
      <c r="H244" s="274">
        <v>0</v>
      </c>
      <c r="I244" s="274">
        <v>0</v>
      </c>
      <c r="J244" s="191"/>
      <c r="K244" s="191"/>
      <c r="L244" s="191"/>
      <c r="M244" s="191"/>
      <c r="N244" s="191"/>
    </row>
    <row r="245" spans="2:14" customFormat="1" hidden="1" x14ac:dyDescent="0.25">
      <c r="B245" t="s">
        <v>4963</v>
      </c>
      <c r="C245" t="s">
        <v>5124</v>
      </c>
      <c r="D245" t="s">
        <v>1748</v>
      </c>
      <c r="E245" s="191">
        <v>0</v>
      </c>
      <c r="F245" s="191">
        <v>0</v>
      </c>
      <c r="G245" s="197"/>
      <c r="H245" s="274">
        <v>0</v>
      </c>
      <c r="I245" s="274">
        <v>0</v>
      </c>
      <c r="J245" s="191"/>
      <c r="K245" s="191"/>
      <c r="L245" s="191"/>
      <c r="M245" s="191"/>
      <c r="N245" s="191"/>
    </row>
    <row r="246" spans="2:14" customFormat="1" hidden="1" x14ac:dyDescent="0.25">
      <c r="B246" t="s">
        <v>1644</v>
      </c>
      <c r="C246" t="s">
        <v>5125</v>
      </c>
      <c r="D246" t="s">
        <v>4968</v>
      </c>
      <c r="E246" s="191">
        <v>0</v>
      </c>
      <c r="F246" s="191">
        <v>0</v>
      </c>
      <c r="G246" s="197"/>
      <c r="H246" s="274">
        <v>0</v>
      </c>
      <c r="I246" s="274">
        <v>0</v>
      </c>
      <c r="J246" s="191"/>
      <c r="K246" s="191"/>
      <c r="L246" s="191"/>
      <c r="M246" s="191"/>
      <c r="N246" s="191"/>
    </row>
    <row r="247" spans="2:14" customFormat="1" hidden="1" x14ac:dyDescent="0.25">
      <c r="B247" t="s">
        <v>4986</v>
      </c>
      <c r="C247" t="s">
        <v>5126</v>
      </c>
      <c r="D247" t="s">
        <v>1761</v>
      </c>
      <c r="E247" s="191">
        <v>0</v>
      </c>
      <c r="F247" s="191">
        <v>0</v>
      </c>
      <c r="G247" s="197"/>
      <c r="H247" s="274">
        <v>0</v>
      </c>
      <c r="I247" s="274">
        <v>0</v>
      </c>
      <c r="J247" s="191"/>
      <c r="K247" s="191"/>
      <c r="L247" s="191"/>
      <c r="M247" s="191"/>
      <c r="N247" s="191"/>
    </row>
    <row r="248" spans="2:14" customFormat="1" hidden="1" x14ac:dyDescent="0.25">
      <c r="B248" t="s">
        <v>1644</v>
      </c>
      <c r="C248" t="s">
        <v>5127</v>
      </c>
      <c r="D248" t="s">
        <v>4968</v>
      </c>
      <c r="E248" s="191">
        <v>0</v>
      </c>
      <c r="F248" s="191">
        <v>0</v>
      </c>
      <c r="G248" s="197"/>
      <c r="H248" s="274">
        <v>0</v>
      </c>
      <c r="I248" s="274">
        <v>0</v>
      </c>
      <c r="J248" s="191"/>
      <c r="K248" s="191"/>
      <c r="L248" s="191"/>
      <c r="M248" s="191"/>
      <c r="N248" s="191"/>
    </row>
    <row r="249" spans="2:14" customFormat="1" hidden="1" x14ac:dyDescent="0.25">
      <c r="B249" t="s">
        <v>4963</v>
      </c>
      <c r="C249" t="s">
        <v>5128</v>
      </c>
      <c r="D249" t="s">
        <v>1748</v>
      </c>
      <c r="E249" s="191">
        <v>0</v>
      </c>
      <c r="F249" s="191">
        <v>0</v>
      </c>
      <c r="G249" s="197"/>
      <c r="H249" s="274">
        <v>0</v>
      </c>
      <c r="I249" s="274">
        <v>0</v>
      </c>
      <c r="J249" s="191"/>
      <c r="K249" s="191"/>
      <c r="L249" s="191"/>
      <c r="M249" s="191"/>
      <c r="N249" s="191"/>
    </row>
    <row r="250" spans="2:14" customFormat="1" hidden="1" x14ac:dyDescent="0.25">
      <c r="B250" t="s">
        <v>1644</v>
      </c>
      <c r="C250" t="s">
        <v>5129</v>
      </c>
      <c r="D250" t="s">
        <v>4968</v>
      </c>
      <c r="E250" s="191">
        <v>0</v>
      </c>
      <c r="F250" s="191">
        <v>0</v>
      </c>
      <c r="G250" s="197"/>
      <c r="H250" s="274">
        <v>0</v>
      </c>
      <c r="I250" s="274">
        <v>0</v>
      </c>
      <c r="J250" s="191"/>
      <c r="K250" s="191"/>
      <c r="L250" s="191"/>
      <c r="M250" s="191"/>
      <c r="N250" s="191"/>
    </row>
    <row r="251" spans="2:14" customFormat="1" hidden="1" x14ac:dyDescent="0.25">
      <c r="B251" t="s">
        <v>4963</v>
      </c>
      <c r="C251" t="s">
        <v>5130</v>
      </c>
      <c r="D251" t="s">
        <v>1748</v>
      </c>
      <c r="E251" s="191">
        <v>0</v>
      </c>
      <c r="F251" s="191">
        <v>0</v>
      </c>
      <c r="G251" s="197"/>
      <c r="H251" s="274">
        <v>0</v>
      </c>
      <c r="I251" s="274">
        <v>0</v>
      </c>
      <c r="J251" s="191"/>
      <c r="K251" s="191"/>
      <c r="L251" s="191"/>
      <c r="M251" s="191"/>
      <c r="N251" s="191"/>
    </row>
    <row r="252" spans="2:14" customFormat="1" hidden="1" x14ac:dyDescent="0.25">
      <c r="B252" t="s">
        <v>1644</v>
      </c>
      <c r="C252" t="s">
        <v>5131</v>
      </c>
      <c r="D252" t="s">
        <v>4968</v>
      </c>
      <c r="E252" s="191">
        <v>0</v>
      </c>
      <c r="F252" s="191">
        <v>0</v>
      </c>
      <c r="G252" s="197"/>
      <c r="H252" s="274">
        <v>0</v>
      </c>
      <c r="I252" s="274">
        <v>0</v>
      </c>
      <c r="J252" s="191"/>
      <c r="K252" s="191"/>
      <c r="L252" s="191"/>
      <c r="M252" s="191"/>
      <c r="N252" s="191"/>
    </row>
    <row r="253" spans="2:14" customFormat="1" hidden="1" x14ac:dyDescent="0.25">
      <c r="B253" t="s">
        <v>4963</v>
      </c>
      <c r="C253" t="s">
        <v>5132</v>
      </c>
      <c r="D253" t="s">
        <v>1748</v>
      </c>
      <c r="E253" s="191">
        <v>0</v>
      </c>
      <c r="F253" s="191">
        <v>0</v>
      </c>
      <c r="G253" s="197"/>
      <c r="H253" s="274">
        <v>0</v>
      </c>
      <c r="I253" s="274">
        <v>0</v>
      </c>
      <c r="J253" s="191"/>
      <c r="K253" s="191"/>
      <c r="L253" s="191"/>
      <c r="M253" s="191"/>
      <c r="N253" s="191"/>
    </row>
    <row r="254" spans="2:14" customFormat="1" hidden="1" x14ac:dyDescent="0.25">
      <c r="B254" t="s">
        <v>1644</v>
      </c>
      <c r="C254" t="s">
        <v>5133</v>
      </c>
      <c r="D254" t="s">
        <v>4968</v>
      </c>
      <c r="E254" s="191">
        <v>0</v>
      </c>
      <c r="F254" s="191">
        <v>0</v>
      </c>
      <c r="G254" s="197"/>
      <c r="H254" s="274">
        <v>0</v>
      </c>
      <c r="I254" s="274">
        <v>0</v>
      </c>
      <c r="J254" s="191"/>
      <c r="K254" s="191"/>
      <c r="L254" s="191"/>
      <c r="M254" s="191"/>
      <c r="N254" s="191"/>
    </row>
    <row r="255" spans="2:14" customFormat="1" hidden="1" x14ac:dyDescent="0.25">
      <c r="B255" t="s">
        <v>1644</v>
      </c>
      <c r="C255" t="s">
        <v>5134</v>
      </c>
      <c r="D255" t="s">
        <v>4968</v>
      </c>
      <c r="E255" s="191">
        <v>0</v>
      </c>
      <c r="F255" s="191">
        <v>0</v>
      </c>
      <c r="G255" s="197"/>
      <c r="H255" s="274">
        <v>0</v>
      </c>
      <c r="I255" s="274">
        <v>0</v>
      </c>
      <c r="J255" s="191"/>
      <c r="K255" s="191"/>
      <c r="L255" s="191"/>
      <c r="M255" s="191"/>
      <c r="N255" s="191"/>
    </row>
    <row r="256" spans="2:14" customFormat="1" hidden="1" x14ac:dyDescent="0.25">
      <c r="B256" t="s">
        <v>1644</v>
      </c>
      <c r="C256" t="s">
        <v>5135</v>
      </c>
      <c r="D256" t="s">
        <v>4968</v>
      </c>
      <c r="E256" s="191">
        <v>0</v>
      </c>
      <c r="F256" s="191">
        <v>0</v>
      </c>
      <c r="G256" s="197"/>
      <c r="H256" s="274">
        <v>0</v>
      </c>
      <c r="I256" s="274">
        <v>0</v>
      </c>
      <c r="J256" s="191"/>
      <c r="K256" s="191"/>
      <c r="L256" s="191"/>
      <c r="M256" s="191"/>
      <c r="N256" s="191"/>
    </row>
    <row r="257" spans="2:14" customFormat="1" hidden="1" x14ac:dyDescent="0.25">
      <c r="B257" t="s">
        <v>4963</v>
      </c>
      <c r="C257" t="s">
        <v>5136</v>
      </c>
      <c r="D257" t="s">
        <v>1748</v>
      </c>
      <c r="E257" s="191">
        <v>0</v>
      </c>
      <c r="F257" s="191">
        <v>0</v>
      </c>
      <c r="G257" s="197"/>
      <c r="H257" s="274">
        <v>0</v>
      </c>
      <c r="I257" s="274">
        <v>0</v>
      </c>
      <c r="J257" s="191"/>
      <c r="K257" s="191"/>
      <c r="L257" s="191"/>
      <c r="M257" s="191"/>
      <c r="N257" s="191"/>
    </row>
    <row r="258" spans="2:14" customFormat="1" hidden="1" x14ac:dyDescent="0.25">
      <c r="B258" t="s">
        <v>4986</v>
      </c>
      <c r="C258" t="s">
        <v>5137</v>
      </c>
      <c r="D258" t="s">
        <v>1748</v>
      </c>
      <c r="E258" s="191">
        <v>0</v>
      </c>
      <c r="F258" s="191">
        <v>0</v>
      </c>
      <c r="G258" s="197"/>
      <c r="H258" s="274">
        <v>0</v>
      </c>
      <c r="I258" s="274">
        <v>0</v>
      </c>
      <c r="J258" s="191"/>
      <c r="K258" s="191"/>
      <c r="L258" s="191"/>
      <c r="M258" s="191"/>
      <c r="N258" s="191"/>
    </row>
    <row r="259" spans="2:14" customFormat="1" hidden="1" x14ac:dyDescent="0.25">
      <c r="B259" t="s">
        <v>4953</v>
      </c>
      <c r="C259" t="s">
        <v>5138</v>
      </c>
      <c r="D259" t="s">
        <v>1761</v>
      </c>
      <c r="E259" s="191">
        <v>0</v>
      </c>
      <c r="F259" s="191">
        <v>0</v>
      </c>
      <c r="G259" s="197"/>
      <c r="H259" s="274">
        <v>0</v>
      </c>
      <c r="I259" s="274">
        <v>0</v>
      </c>
      <c r="J259" s="191"/>
      <c r="K259" s="191"/>
      <c r="L259" s="191"/>
      <c r="M259" s="191"/>
      <c r="N259" s="191"/>
    </row>
    <row r="260" spans="2:14" customFormat="1" hidden="1" x14ac:dyDescent="0.25">
      <c r="B260" t="s">
        <v>4955</v>
      </c>
      <c r="C260" t="s">
        <v>5139</v>
      </c>
      <c r="D260" t="s">
        <v>1761</v>
      </c>
      <c r="E260" s="191">
        <v>0</v>
      </c>
      <c r="F260" s="191">
        <v>0</v>
      </c>
      <c r="G260" s="197"/>
      <c r="H260" s="274">
        <v>0</v>
      </c>
      <c r="I260" s="274">
        <v>0</v>
      </c>
      <c r="J260" s="191"/>
      <c r="K260" s="191"/>
      <c r="L260" s="191"/>
      <c r="M260" s="191"/>
      <c r="N260" s="191"/>
    </row>
    <row r="261" spans="2:14" customFormat="1" hidden="1" x14ac:dyDescent="0.25">
      <c r="B261" t="s">
        <v>5140</v>
      </c>
      <c r="C261" t="s">
        <v>5141</v>
      </c>
      <c r="D261" t="s">
        <v>1748</v>
      </c>
      <c r="E261" s="191">
        <v>0</v>
      </c>
      <c r="F261" s="191">
        <v>0</v>
      </c>
      <c r="G261" s="197"/>
      <c r="H261" s="274">
        <v>0</v>
      </c>
      <c r="I261" s="274">
        <v>0</v>
      </c>
      <c r="J261" s="191"/>
      <c r="K261" s="191"/>
      <c r="L261" s="191"/>
      <c r="M261" s="191"/>
      <c r="N261" s="191"/>
    </row>
    <row r="262" spans="2:14" customFormat="1" hidden="1" x14ac:dyDescent="0.25">
      <c r="B262" t="s">
        <v>1644</v>
      </c>
      <c r="C262" t="s">
        <v>5142</v>
      </c>
      <c r="D262" t="s">
        <v>4968</v>
      </c>
      <c r="E262" s="191">
        <v>0</v>
      </c>
      <c r="F262" s="191">
        <v>0</v>
      </c>
      <c r="G262" s="197"/>
      <c r="H262" s="274">
        <v>0</v>
      </c>
      <c r="I262" s="274">
        <v>0</v>
      </c>
      <c r="J262" s="191"/>
      <c r="K262" s="191"/>
      <c r="L262" s="191"/>
      <c r="M262" s="191"/>
      <c r="N262" s="191"/>
    </row>
    <row r="263" spans="2:14" customFormat="1" hidden="1" x14ac:dyDescent="0.25">
      <c r="B263" t="s">
        <v>1644</v>
      </c>
      <c r="C263" t="s">
        <v>5143</v>
      </c>
      <c r="D263" t="s">
        <v>4968</v>
      </c>
      <c r="E263" s="191">
        <v>0</v>
      </c>
      <c r="F263" s="191">
        <v>0</v>
      </c>
      <c r="G263" s="197"/>
      <c r="H263" s="274">
        <v>0</v>
      </c>
      <c r="I263" s="274">
        <v>0</v>
      </c>
      <c r="J263" s="191"/>
      <c r="K263" s="191"/>
      <c r="L263" s="191"/>
      <c r="M263" s="191"/>
      <c r="N263" s="191"/>
    </row>
    <row r="264" spans="2:14" customFormat="1" hidden="1" x14ac:dyDescent="0.25">
      <c r="B264" t="s">
        <v>4986</v>
      </c>
      <c r="C264" t="s">
        <v>5144</v>
      </c>
      <c r="D264" t="s">
        <v>1761</v>
      </c>
      <c r="E264" s="191">
        <v>0</v>
      </c>
      <c r="F264" s="191">
        <v>0</v>
      </c>
      <c r="G264" s="197"/>
      <c r="H264" s="274">
        <v>0</v>
      </c>
      <c r="I264" s="274">
        <v>0</v>
      </c>
      <c r="J264" s="191"/>
      <c r="K264" s="191"/>
      <c r="L264" s="191"/>
      <c r="M264" s="191"/>
      <c r="N264" s="191"/>
    </row>
    <row r="265" spans="2:14" customFormat="1" hidden="1" x14ac:dyDescent="0.25">
      <c r="B265" t="s">
        <v>1644</v>
      </c>
      <c r="C265" t="s">
        <v>5145</v>
      </c>
      <c r="D265" t="s">
        <v>4968</v>
      </c>
      <c r="E265" s="191">
        <v>0</v>
      </c>
      <c r="F265" s="191">
        <v>0</v>
      </c>
      <c r="G265" s="197"/>
      <c r="H265" s="274">
        <v>0</v>
      </c>
      <c r="I265" s="274">
        <v>0</v>
      </c>
      <c r="J265" s="191"/>
      <c r="K265" s="191"/>
      <c r="L265" s="191"/>
      <c r="M265" s="191"/>
      <c r="N265" s="191"/>
    </row>
    <row r="266" spans="2:14" customFormat="1" hidden="1" x14ac:dyDescent="0.25">
      <c r="B266" t="s">
        <v>4986</v>
      </c>
      <c r="C266" t="s">
        <v>5146</v>
      </c>
      <c r="D266" t="s">
        <v>1748</v>
      </c>
      <c r="E266" s="191">
        <v>0</v>
      </c>
      <c r="F266" s="191">
        <v>0</v>
      </c>
      <c r="G266" s="197"/>
      <c r="H266" s="274">
        <v>0</v>
      </c>
      <c r="I266" s="274">
        <v>0</v>
      </c>
      <c r="J266" s="191"/>
      <c r="K266" s="191"/>
      <c r="L266" s="191"/>
      <c r="M266" s="191"/>
      <c r="N266" s="191"/>
    </row>
    <row r="267" spans="2:14" customFormat="1" hidden="1" x14ac:dyDescent="0.25">
      <c r="B267" t="s">
        <v>5140</v>
      </c>
      <c r="C267" t="s">
        <v>5147</v>
      </c>
      <c r="D267" t="s">
        <v>1761</v>
      </c>
      <c r="E267" s="191">
        <v>0</v>
      </c>
      <c r="F267" s="191">
        <v>0</v>
      </c>
      <c r="G267" s="197"/>
      <c r="H267" s="274">
        <v>0</v>
      </c>
      <c r="I267" s="274">
        <v>0</v>
      </c>
      <c r="J267" s="191"/>
      <c r="K267" s="191"/>
      <c r="L267" s="191"/>
      <c r="M267" s="191"/>
      <c r="N267" s="191"/>
    </row>
    <row r="268" spans="2:14" customFormat="1" hidden="1" x14ac:dyDescent="0.25">
      <c r="B268" t="s">
        <v>5140</v>
      </c>
      <c r="C268" t="s">
        <v>5148</v>
      </c>
      <c r="D268" t="s">
        <v>1761</v>
      </c>
      <c r="E268" s="191">
        <v>0</v>
      </c>
      <c r="F268" s="191">
        <v>0</v>
      </c>
      <c r="G268" s="197"/>
      <c r="H268" s="274">
        <v>0</v>
      </c>
      <c r="I268" s="274">
        <v>0</v>
      </c>
      <c r="J268" s="191"/>
      <c r="K268" s="191"/>
      <c r="L268" s="191"/>
      <c r="M268" s="191"/>
      <c r="N268" s="191"/>
    </row>
    <row r="269" spans="2:14" customFormat="1" hidden="1" x14ac:dyDescent="0.25">
      <c r="B269" t="s">
        <v>1644</v>
      </c>
      <c r="C269" t="s">
        <v>5149</v>
      </c>
      <c r="D269" t="s">
        <v>4968</v>
      </c>
      <c r="E269" s="191">
        <v>0</v>
      </c>
      <c r="F269" s="191">
        <v>0</v>
      </c>
      <c r="G269" s="197"/>
      <c r="H269" s="274">
        <v>0</v>
      </c>
      <c r="I269" s="274">
        <v>0</v>
      </c>
      <c r="J269" s="191"/>
      <c r="K269" s="191"/>
      <c r="L269" s="191"/>
      <c r="M269" s="191"/>
      <c r="N269" s="191"/>
    </row>
    <row r="270" spans="2:14" x14ac:dyDescent="0.25">
      <c r="B270" s="199" t="s">
        <v>5140</v>
      </c>
      <c r="C270" s="199" t="s">
        <v>3208</v>
      </c>
      <c r="D270" s="201" t="s">
        <v>1761</v>
      </c>
      <c r="E270" s="289">
        <v>4.4887016461909286E-4</v>
      </c>
      <c r="F270" s="289">
        <v>3.5168977397905922E-3</v>
      </c>
      <c r="G270" s="284">
        <f>F270*'Budget COGM Detail'!$U$1</f>
        <v>58.02881270654477</v>
      </c>
      <c r="H270" s="274"/>
      <c r="I270" s="274"/>
      <c r="J270" s="278"/>
      <c r="K270" s="278"/>
      <c r="L270" s="278"/>
      <c r="M270" s="278"/>
      <c r="N270" s="278"/>
    </row>
    <row r="271" spans="2:14" customFormat="1" hidden="1" x14ac:dyDescent="0.25">
      <c r="B271" t="s">
        <v>4963</v>
      </c>
      <c r="C271" t="s">
        <v>5150</v>
      </c>
      <c r="D271" t="s">
        <v>1748</v>
      </c>
      <c r="E271" s="191">
        <v>0</v>
      </c>
      <c r="F271" s="191">
        <v>0</v>
      </c>
      <c r="G271" s="197"/>
      <c r="H271" s="274">
        <v>0</v>
      </c>
      <c r="I271" s="274">
        <v>0</v>
      </c>
      <c r="J271" s="191"/>
      <c r="K271" s="191"/>
      <c r="L271" s="191"/>
      <c r="M271" s="191"/>
      <c r="N271" s="191"/>
    </row>
    <row r="272" spans="2:14" customFormat="1" hidden="1" x14ac:dyDescent="0.25">
      <c r="B272" t="s">
        <v>1644</v>
      </c>
      <c r="C272" t="s">
        <v>5151</v>
      </c>
      <c r="D272" t="s">
        <v>4968</v>
      </c>
      <c r="E272" s="191">
        <v>0</v>
      </c>
      <c r="F272" s="191">
        <v>0</v>
      </c>
      <c r="G272" s="197"/>
      <c r="H272" s="274">
        <v>0</v>
      </c>
      <c r="I272" s="274">
        <v>0</v>
      </c>
      <c r="J272" s="191"/>
      <c r="K272" s="191"/>
      <c r="L272" s="191"/>
      <c r="M272" s="191"/>
      <c r="N272" s="191"/>
    </row>
    <row r="273" spans="2:14" customFormat="1" hidden="1" x14ac:dyDescent="0.25">
      <c r="B273" t="s">
        <v>1644</v>
      </c>
      <c r="C273" t="s">
        <v>5152</v>
      </c>
      <c r="D273" t="s">
        <v>4968</v>
      </c>
      <c r="E273" s="191">
        <v>0</v>
      </c>
      <c r="F273" s="191">
        <v>0</v>
      </c>
      <c r="G273" s="197"/>
      <c r="H273" s="274">
        <v>0</v>
      </c>
      <c r="I273" s="274">
        <v>0</v>
      </c>
      <c r="J273" s="191"/>
      <c r="K273" s="191"/>
      <c r="L273" s="191"/>
      <c r="M273" s="191"/>
      <c r="N273" s="191"/>
    </row>
    <row r="274" spans="2:14" x14ac:dyDescent="0.25">
      <c r="B274" s="199" t="s">
        <v>5140</v>
      </c>
      <c r="C274" s="199" t="s">
        <v>3138</v>
      </c>
      <c r="D274" s="201" t="s">
        <v>1761</v>
      </c>
      <c r="E274" s="289">
        <v>1.5710455761668249E-4</v>
      </c>
      <c r="F274" s="289">
        <v>5.5926978160715868E-3</v>
      </c>
      <c r="G274" s="284">
        <f>F274*'Budget COGM Detail'!$U$1</f>
        <v>92.279513965181181</v>
      </c>
      <c r="H274" s="274"/>
      <c r="I274" s="274"/>
      <c r="J274" s="278"/>
      <c r="K274" s="278"/>
      <c r="L274" s="278"/>
      <c r="M274" s="278"/>
      <c r="N274" s="278"/>
    </row>
    <row r="275" spans="2:14" customFormat="1" hidden="1" x14ac:dyDescent="0.25">
      <c r="B275" t="s">
        <v>1644</v>
      </c>
      <c r="C275" t="s">
        <v>5153</v>
      </c>
      <c r="D275" t="s">
        <v>4968</v>
      </c>
      <c r="E275" s="191">
        <v>0</v>
      </c>
      <c r="F275" s="191">
        <v>0</v>
      </c>
      <c r="G275" s="197"/>
      <c r="H275" s="274">
        <v>0</v>
      </c>
      <c r="I275" s="274">
        <v>0</v>
      </c>
      <c r="J275" s="191"/>
      <c r="K275" s="191"/>
      <c r="L275" s="191"/>
      <c r="M275" s="191"/>
      <c r="N275" s="191"/>
    </row>
    <row r="276" spans="2:14" customFormat="1" hidden="1" x14ac:dyDescent="0.25">
      <c r="B276" t="s">
        <v>5140</v>
      </c>
      <c r="C276" t="s">
        <v>5154</v>
      </c>
      <c r="D276" t="s">
        <v>1748</v>
      </c>
      <c r="E276" s="191">
        <v>0</v>
      </c>
      <c r="F276" s="191">
        <v>0</v>
      </c>
      <c r="G276" s="197"/>
      <c r="H276" s="274">
        <v>0</v>
      </c>
      <c r="I276" s="274">
        <v>0</v>
      </c>
      <c r="J276" s="191"/>
      <c r="K276" s="191"/>
      <c r="L276" s="191"/>
      <c r="M276" s="191"/>
      <c r="N276" s="191"/>
    </row>
    <row r="277" spans="2:14" customFormat="1" hidden="1" x14ac:dyDescent="0.25">
      <c r="B277" t="s">
        <v>5140</v>
      </c>
      <c r="C277" t="s">
        <v>5155</v>
      </c>
      <c r="D277" t="s">
        <v>1748</v>
      </c>
      <c r="E277" s="191">
        <v>0</v>
      </c>
      <c r="F277" s="191">
        <v>0</v>
      </c>
      <c r="G277" s="197"/>
      <c r="H277" s="274">
        <v>0</v>
      </c>
      <c r="I277" s="274">
        <v>0</v>
      </c>
      <c r="J277" s="191"/>
      <c r="K277" s="191"/>
      <c r="L277" s="191"/>
      <c r="M277" s="191"/>
      <c r="N277" s="191"/>
    </row>
    <row r="278" spans="2:14" x14ac:dyDescent="0.25">
      <c r="B278" s="199" t="s">
        <v>5140</v>
      </c>
      <c r="C278" s="199" t="s">
        <v>5156</v>
      </c>
      <c r="D278" s="201" t="s">
        <v>1761</v>
      </c>
      <c r="E278" s="289">
        <v>4.4887016461909282E-5</v>
      </c>
      <c r="F278" s="289">
        <v>1.5840628109407785E-3</v>
      </c>
      <c r="G278" s="284">
        <f>F278*'Budget COGM Detail'!$U$1</f>
        <v>26.137036380522847</v>
      </c>
      <c r="H278" s="274"/>
      <c r="I278" s="274"/>
      <c r="J278" s="278"/>
      <c r="K278" s="278"/>
      <c r="L278" s="278"/>
      <c r="M278" s="278"/>
      <c r="N278" s="278"/>
    </row>
    <row r="279" spans="2:14" customFormat="1" hidden="1" x14ac:dyDescent="0.25">
      <c r="B279" t="s">
        <v>5140</v>
      </c>
      <c r="C279" t="s">
        <v>5157</v>
      </c>
      <c r="D279" t="s">
        <v>1748</v>
      </c>
      <c r="E279" s="191">
        <v>0</v>
      </c>
      <c r="F279" s="191">
        <v>0</v>
      </c>
      <c r="G279" s="197"/>
      <c r="H279" s="274">
        <v>0</v>
      </c>
      <c r="I279" s="274">
        <v>0</v>
      </c>
      <c r="J279" s="191"/>
      <c r="K279" s="191"/>
      <c r="L279" s="191"/>
      <c r="M279" s="191"/>
      <c r="N279" s="191"/>
    </row>
    <row r="280" spans="2:14" customFormat="1" hidden="1" x14ac:dyDescent="0.25">
      <c r="B280" t="s">
        <v>1644</v>
      </c>
      <c r="C280" t="s">
        <v>5158</v>
      </c>
      <c r="D280" t="s">
        <v>4968</v>
      </c>
      <c r="E280" s="191">
        <v>0</v>
      </c>
      <c r="F280" s="191">
        <v>0</v>
      </c>
      <c r="G280" s="197"/>
      <c r="H280" s="274">
        <v>0</v>
      </c>
      <c r="I280" s="274">
        <v>0</v>
      </c>
      <c r="J280" s="191"/>
      <c r="K280" s="191"/>
      <c r="L280" s="191"/>
      <c r="M280" s="191"/>
      <c r="N280" s="191"/>
    </row>
    <row r="281" spans="2:14" customFormat="1" hidden="1" x14ac:dyDescent="0.25">
      <c r="B281" t="s">
        <v>1644</v>
      </c>
      <c r="C281" t="s">
        <v>5159</v>
      </c>
      <c r="D281" t="s">
        <v>4968</v>
      </c>
      <c r="E281" s="191">
        <v>0</v>
      </c>
      <c r="F281" s="191">
        <v>0</v>
      </c>
      <c r="G281" s="197"/>
      <c r="H281" s="274">
        <v>0</v>
      </c>
      <c r="I281" s="274">
        <v>0</v>
      </c>
      <c r="J281" s="191"/>
      <c r="K281" s="191"/>
      <c r="L281" s="191"/>
      <c r="M281" s="191"/>
      <c r="N281" s="191"/>
    </row>
    <row r="282" spans="2:14" x14ac:dyDescent="0.25">
      <c r="B282" s="199" t="s">
        <v>5140</v>
      </c>
      <c r="C282" s="199" t="s">
        <v>3658</v>
      </c>
      <c r="D282" s="201" t="s">
        <v>1761</v>
      </c>
      <c r="E282" s="289">
        <v>2.2443508230954643E-4</v>
      </c>
      <c r="F282" s="289">
        <v>1.7541846033314148E-3</v>
      </c>
      <c r="G282" s="284">
        <f>F282*'Budget COGM Detail'!$U$1</f>
        <v>28.944045954968345</v>
      </c>
      <c r="H282" s="274"/>
      <c r="I282" s="274"/>
      <c r="J282" s="278"/>
      <c r="K282" s="278"/>
      <c r="L282" s="278"/>
      <c r="M282" s="278"/>
      <c r="N282" s="278"/>
    </row>
    <row r="283" spans="2:14" customFormat="1" hidden="1" x14ac:dyDescent="0.25">
      <c r="B283" t="s">
        <v>5140</v>
      </c>
      <c r="C283" t="s">
        <v>5160</v>
      </c>
      <c r="D283" t="s">
        <v>1748</v>
      </c>
      <c r="E283" s="191">
        <v>0</v>
      </c>
      <c r="F283" s="191">
        <v>0</v>
      </c>
      <c r="G283" s="197"/>
      <c r="H283" s="274">
        <v>0</v>
      </c>
      <c r="I283" s="274">
        <v>0</v>
      </c>
      <c r="J283" s="191"/>
      <c r="K283" s="191"/>
      <c r="L283" s="191"/>
      <c r="M283" s="191"/>
      <c r="N283" s="191"/>
    </row>
    <row r="284" spans="2:14" x14ac:dyDescent="0.25">
      <c r="B284" s="199" t="s">
        <v>5140</v>
      </c>
      <c r="C284" s="199" t="s">
        <v>1936</v>
      </c>
      <c r="D284" s="201" t="s">
        <v>1761</v>
      </c>
      <c r="E284" s="289">
        <v>2.0760245113633044E-2</v>
      </c>
      <c r="F284" s="289">
        <v>2.4345595553528047E-2</v>
      </c>
      <c r="G284" s="284">
        <f>F284*'Budget COGM Detail'!$U$1</f>
        <v>401.70232663321281</v>
      </c>
      <c r="H284" s="274"/>
      <c r="I284" s="274"/>
      <c r="J284" s="278"/>
      <c r="K284" s="278"/>
      <c r="L284" s="278"/>
      <c r="M284" s="278"/>
      <c r="N284" s="278"/>
    </row>
    <row r="285" spans="2:14" customFormat="1" hidden="1" x14ac:dyDescent="0.25">
      <c r="B285" t="s">
        <v>1644</v>
      </c>
      <c r="C285" t="s">
        <v>5161</v>
      </c>
      <c r="D285" t="s">
        <v>4968</v>
      </c>
      <c r="E285" s="191">
        <v>0</v>
      </c>
      <c r="F285" s="191">
        <v>0</v>
      </c>
      <c r="G285" s="197"/>
      <c r="H285" s="274">
        <v>0</v>
      </c>
      <c r="I285" s="274">
        <v>0</v>
      </c>
      <c r="J285" s="191"/>
      <c r="K285" s="191"/>
      <c r="L285" s="191"/>
      <c r="M285" s="191"/>
      <c r="N285" s="191"/>
    </row>
    <row r="286" spans="2:14" customFormat="1" hidden="1" x14ac:dyDescent="0.25">
      <c r="B286" t="s">
        <v>5140</v>
      </c>
      <c r="C286" t="s">
        <v>5162</v>
      </c>
      <c r="D286" t="s">
        <v>1748</v>
      </c>
      <c r="E286" s="191">
        <v>0</v>
      </c>
      <c r="F286" s="191">
        <v>0</v>
      </c>
      <c r="G286" s="197"/>
      <c r="H286" s="274">
        <v>0</v>
      </c>
      <c r="I286" s="274">
        <v>0</v>
      </c>
      <c r="J286" s="191"/>
      <c r="K286" s="191"/>
      <c r="L286" s="191"/>
      <c r="M286" s="191"/>
      <c r="N286" s="191"/>
    </row>
    <row r="287" spans="2:14" customFormat="1" hidden="1" x14ac:dyDescent="0.25">
      <c r="B287" t="s">
        <v>5140</v>
      </c>
      <c r="C287" t="s">
        <v>5163</v>
      </c>
      <c r="D287" t="s">
        <v>1761</v>
      </c>
      <c r="E287" s="191">
        <v>0</v>
      </c>
      <c r="F287" s="191">
        <v>0</v>
      </c>
      <c r="G287" s="197"/>
      <c r="H287" s="274">
        <v>0</v>
      </c>
      <c r="I287" s="274">
        <v>0</v>
      </c>
      <c r="J287" s="191"/>
      <c r="K287" s="191"/>
      <c r="L287" s="191"/>
      <c r="M287" s="191"/>
      <c r="N287" s="191"/>
    </row>
    <row r="288" spans="2:14" customFormat="1" hidden="1" x14ac:dyDescent="0.25">
      <c r="B288" t="s">
        <v>5140</v>
      </c>
      <c r="C288" t="s">
        <v>5164</v>
      </c>
      <c r="D288" t="s">
        <v>1761</v>
      </c>
      <c r="E288" s="191">
        <v>0</v>
      </c>
      <c r="F288" s="191">
        <v>0</v>
      </c>
      <c r="G288" s="197"/>
      <c r="H288" s="274">
        <v>0</v>
      </c>
      <c r="I288" s="274">
        <v>0</v>
      </c>
      <c r="J288" s="191"/>
      <c r="K288" s="191"/>
      <c r="L288" s="191"/>
      <c r="M288" s="191"/>
      <c r="N288" s="191"/>
    </row>
    <row r="289" spans="2:14" customFormat="1" hidden="1" x14ac:dyDescent="0.25">
      <c r="B289" t="s">
        <v>5140</v>
      </c>
      <c r="C289" t="s">
        <v>5165</v>
      </c>
      <c r="D289" t="s">
        <v>1748</v>
      </c>
      <c r="E289" s="191">
        <v>0</v>
      </c>
      <c r="F289" s="191">
        <v>0</v>
      </c>
      <c r="G289" s="197"/>
      <c r="H289" s="274">
        <v>0</v>
      </c>
      <c r="I289" s="274">
        <v>0</v>
      </c>
      <c r="J289" s="191"/>
      <c r="K289" s="191"/>
      <c r="L289" s="191"/>
      <c r="M289" s="191"/>
      <c r="N289" s="191"/>
    </row>
    <row r="290" spans="2:14" x14ac:dyDescent="0.25">
      <c r="B290" s="199" t="s">
        <v>5140</v>
      </c>
      <c r="C290" s="199" t="s">
        <v>1971</v>
      </c>
      <c r="D290" s="201" t="s">
        <v>1761</v>
      </c>
      <c r="E290" s="289">
        <v>2.3677901183657146E-2</v>
      </c>
      <c r="F290" s="289">
        <v>2.2328373033729844E-2</v>
      </c>
      <c r="G290" s="284">
        <f>F290*'Budget COGM Detail'!$U$1</f>
        <v>368.41815505654245</v>
      </c>
      <c r="H290" s="274"/>
      <c r="I290" s="274"/>
      <c r="J290" s="278"/>
      <c r="K290" s="278"/>
      <c r="L290" s="278"/>
      <c r="M290" s="278"/>
      <c r="N290" s="278"/>
    </row>
    <row r="291" spans="2:14" x14ac:dyDescent="0.25">
      <c r="B291" s="199" t="s">
        <v>5140</v>
      </c>
      <c r="C291" s="199" t="s">
        <v>2025</v>
      </c>
      <c r="D291" s="201" t="s">
        <v>1761</v>
      </c>
      <c r="E291" s="289">
        <v>8.9774032923818571E-4</v>
      </c>
      <c r="F291" s="289">
        <v>1.1724488699850705E-3</v>
      </c>
      <c r="G291" s="284">
        <f>F291*'Budget COGM Detail'!$U$1</f>
        <v>19.345406354753663</v>
      </c>
      <c r="H291" s="274"/>
      <c r="I291" s="274"/>
      <c r="J291" s="278"/>
      <c r="K291" s="278"/>
      <c r="L291" s="278"/>
      <c r="M291" s="278"/>
      <c r="N291" s="278"/>
    </row>
    <row r="292" spans="2:14" customFormat="1" hidden="1" x14ac:dyDescent="0.25">
      <c r="B292" t="s">
        <v>1644</v>
      </c>
      <c r="C292" t="s">
        <v>5166</v>
      </c>
      <c r="D292" t="s">
        <v>4968</v>
      </c>
      <c r="E292" s="191">
        <v>0</v>
      </c>
      <c r="F292" s="191">
        <v>0</v>
      </c>
      <c r="G292" s="197"/>
      <c r="H292" s="274">
        <v>0</v>
      </c>
      <c r="I292" s="274">
        <v>0</v>
      </c>
      <c r="J292" s="191"/>
      <c r="K292" s="191"/>
      <c r="L292" s="191"/>
      <c r="M292" s="191"/>
      <c r="N292" s="191"/>
    </row>
    <row r="293" spans="2:14" customFormat="1" hidden="1" x14ac:dyDescent="0.25">
      <c r="B293" t="s">
        <v>1644</v>
      </c>
      <c r="C293" t="s">
        <v>5167</v>
      </c>
      <c r="D293" t="s">
        <v>4968</v>
      </c>
      <c r="E293" s="191">
        <v>0</v>
      </c>
      <c r="F293" s="191">
        <v>0</v>
      </c>
      <c r="G293" s="197"/>
      <c r="H293" s="274">
        <v>0</v>
      </c>
      <c r="I293" s="274">
        <v>0</v>
      </c>
      <c r="J293" s="191"/>
      <c r="K293" s="191"/>
      <c r="L293" s="191"/>
      <c r="M293" s="191"/>
      <c r="N293" s="191"/>
    </row>
    <row r="294" spans="2:14" x14ac:dyDescent="0.25">
      <c r="B294" s="199" t="s">
        <v>5140</v>
      </c>
      <c r="C294" s="199" t="s">
        <v>2070</v>
      </c>
      <c r="D294" s="201" t="s">
        <v>1761</v>
      </c>
      <c r="E294" s="289">
        <v>4.0398314815718352E-3</v>
      </c>
      <c r="F294" s="289">
        <v>3.8407575635632679E-3</v>
      </c>
      <c r="G294" s="284">
        <f>F294*'Budget COGM Detail'!$U$1</f>
        <v>63.372499798793918</v>
      </c>
      <c r="H294" s="274"/>
      <c r="I294" s="274"/>
      <c r="J294" s="278"/>
      <c r="K294" s="278"/>
      <c r="L294" s="278"/>
      <c r="M294" s="278"/>
      <c r="N294" s="278"/>
    </row>
    <row r="295" spans="2:14" customFormat="1" hidden="1" x14ac:dyDescent="0.25">
      <c r="B295" t="s">
        <v>1644</v>
      </c>
      <c r="C295" t="s">
        <v>5168</v>
      </c>
      <c r="D295" t="s">
        <v>4968</v>
      </c>
      <c r="E295" s="191">
        <v>0</v>
      </c>
      <c r="F295" s="191">
        <v>0</v>
      </c>
      <c r="G295" s="197"/>
      <c r="H295" s="274">
        <v>0</v>
      </c>
      <c r="I295" s="274">
        <v>0</v>
      </c>
      <c r="J295" s="191"/>
      <c r="K295" s="191"/>
      <c r="L295" s="191"/>
      <c r="M295" s="191"/>
      <c r="N295" s="191"/>
    </row>
    <row r="296" spans="2:14" x14ac:dyDescent="0.25">
      <c r="B296" s="199" t="s">
        <v>5140</v>
      </c>
      <c r="C296" s="199" t="s">
        <v>2612</v>
      </c>
      <c r="D296" s="201" t="s">
        <v>1761</v>
      </c>
      <c r="E296" s="289">
        <v>1.1221754115477321E-4</v>
      </c>
      <c r="F296" s="289">
        <v>9.5025813849861963E-4</v>
      </c>
      <c r="G296" s="284">
        <f>F296*'Budget COGM Detail'!$U$1</f>
        <v>15.679259285227223</v>
      </c>
      <c r="H296" s="274"/>
      <c r="I296" s="274"/>
      <c r="J296" s="278"/>
      <c r="K296" s="278"/>
      <c r="L296" s="278"/>
      <c r="M296" s="278"/>
      <c r="N296" s="278"/>
    </row>
    <row r="297" spans="2:14" customFormat="1" hidden="1" x14ac:dyDescent="0.25">
      <c r="B297" t="s">
        <v>4986</v>
      </c>
      <c r="C297" t="s">
        <v>5169</v>
      </c>
      <c r="D297" t="s">
        <v>1748</v>
      </c>
      <c r="E297" s="191">
        <v>0</v>
      </c>
      <c r="F297" s="191">
        <v>0</v>
      </c>
      <c r="G297" s="197"/>
      <c r="H297" s="274">
        <v>0</v>
      </c>
      <c r="I297" s="274">
        <v>0</v>
      </c>
      <c r="J297" s="191"/>
      <c r="K297" s="191"/>
      <c r="L297" s="191"/>
      <c r="M297" s="191"/>
      <c r="N297" s="191"/>
    </row>
    <row r="298" spans="2:14" customFormat="1" hidden="1" x14ac:dyDescent="0.25">
      <c r="B298" t="s">
        <v>1644</v>
      </c>
      <c r="C298" t="s">
        <v>5170</v>
      </c>
      <c r="D298" t="s">
        <v>4968</v>
      </c>
      <c r="E298" s="191">
        <v>0</v>
      </c>
      <c r="F298" s="191">
        <v>0</v>
      </c>
      <c r="G298" s="197"/>
      <c r="H298" s="274">
        <v>0</v>
      </c>
      <c r="I298" s="274">
        <v>0</v>
      </c>
      <c r="J298" s="191"/>
      <c r="K298" s="191"/>
      <c r="L298" s="191"/>
      <c r="M298" s="191"/>
      <c r="N298" s="191"/>
    </row>
    <row r="299" spans="2:14" customFormat="1" hidden="1" x14ac:dyDescent="0.25">
      <c r="B299" t="s">
        <v>1644</v>
      </c>
      <c r="C299" t="s">
        <v>5171</v>
      </c>
      <c r="D299" t="s">
        <v>4968</v>
      </c>
      <c r="E299" s="191">
        <v>0</v>
      </c>
      <c r="F299" s="191">
        <v>0</v>
      </c>
      <c r="G299" s="197"/>
      <c r="H299" s="274">
        <v>0</v>
      </c>
      <c r="I299" s="274">
        <v>0</v>
      </c>
      <c r="J299" s="191"/>
      <c r="K299" s="191"/>
      <c r="L299" s="191"/>
      <c r="M299" s="191"/>
      <c r="N299" s="191"/>
    </row>
    <row r="300" spans="2:14" customFormat="1" hidden="1" x14ac:dyDescent="0.25">
      <c r="B300" t="s">
        <v>1644</v>
      </c>
      <c r="C300" t="s">
        <v>5172</v>
      </c>
      <c r="D300" t="s">
        <v>4968</v>
      </c>
      <c r="E300" s="191">
        <v>0</v>
      </c>
      <c r="F300" s="191">
        <v>0</v>
      </c>
      <c r="G300" s="197"/>
      <c r="H300" s="274">
        <v>0</v>
      </c>
      <c r="I300" s="274">
        <v>0</v>
      </c>
      <c r="J300" s="191"/>
      <c r="K300" s="191"/>
      <c r="L300" s="191"/>
      <c r="M300" s="191"/>
      <c r="N300" s="191"/>
    </row>
    <row r="301" spans="2:14" customFormat="1" hidden="1" x14ac:dyDescent="0.25">
      <c r="B301" t="s">
        <v>1644</v>
      </c>
      <c r="C301" t="s">
        <v>5173</v>
      </c>
      <c r="D301" t="s">
        <v>4968</v>
      </c>
      <c r="E301" s="191">
        <v>0</v>
      </c>
      <c r="F301" s="191">
        <v>0</v>
      </c>
      <c r="G301" s="197"/>
      <c r="H301" s="274">
        <v>0</v>
      </c>
      <c r="I301" s="274">
        <v>0</v>
      </c>
      <c r="J301" s="191"/>
      <c r="K301" s="191"/>
      <c r="L301" s="191"/>
      <c r="M301" s="191"/>
      <c r="N301" s="191"/>
    </row>
    <row r="302" spans="2:14" customFormat="1" hidden="1" x14ac:dyDescent="0.25">
      <c r="B302" t="s">
        <v>1644</v>
      </c>
      <c r="C302" t="s">
        <v>5174</v>
      </c>
      <c r="D302" t="s">
        <v>4968</v>
      </c>
      <c r="E302" s="191">
        <v>0</v>
      </c>
      <c r="F302" s="191">
        <v>0</v>
      </c>
      <c r="G302" s="197"/>
      <c r="H302" s="274">
        <v>0</v>
      </c>
      <c r="I302" s="274">
        <v>0</v>
      </c>
      <c r="J302" s="191"/>
      <c r="K302" s="191"/>
      <c r="L302" s="191"/>
      <c r="M302" s="191"/>
      <c r="N302" s="191"/>
    </row>
    <row r="303" spans="2:14" customFormat="1" hidden="1" x14ac:dyDescent="0.25">
      <c r="B303" t="s">
        <v>5140</v>
      </c>
      <c r="C303" t="s">
        <v>5175</v>
      </c>
      <c r="D303" t="s">
        <v>1748</v>
      </c>
      <c r="E303" s="191">
        <v>0</v>
      </c>
      <c r="F303" s="191">
        <v>0</v>
      </c>
      <c r="G303" s="197"/>
      <c r="H303" s="274">
        <v>0</v>
      </c>
      <c r="I303" s="274">
        <v>0</v>
      </c>
      <c r="J303" s="191"/>
      <c r="K303" s="191"/>
      <c r="L303" s="191"/>
      <c r="M303" s="191"/>
      <c r="N303" s="191"/>
    </row>
    <row r="304" spans="2:14" customFormat="1" hidden="1" x14ac:dyDescent="0.25">
      <c r="B304" t="s">
        <v>1644</v>
      </c>
      <c r="C304" t="s">
        <v>5176</v>
      </c>
      <c r="D304" t="s">
        <v>4968</v>
      </c>
      <c r="E304" s="191">
        <v>0</v>
      </c>
      <c r="F304" s="191">
        <v>0</v>
      </c>
      <c r="G304" s="197"/>
      <c r="H304" s="274">
        <v>0</v>
      </c>
      <c r="I304" s="274">
        <v>0</v>
      </c>
      <c r="J304" s="191"/>
      <c r="K304" s="191"/>
      <c r="L304" s="191"/>
      <c r="M304" s="191"/>
      <c r="N304" s="191"/>
    </row>
    <row r="305" spans="2:14" customFormat="1" hidden="1" x14ac:dyDescent="0.25">
      <c r="B305" t="s">
        <v>1644</v>
      </c>
      <c r="C305" t="s">
        <v>5177</v>
      </c>
      <c r="D305" t="s">
        <v>4968</v>
      </c>
      <c r="E305" s="191">
        <v>0</v>
      </c>
      <c r="F305" s="191">
        <v>0</v>
      </c>
      <c r="G305" s="197"/>
      <c r="H305" s="274">
        <v>0</v>
      </c>
      <c r="I305" s="274">
        <v>0</v>
      </c>
      <c r="J305" s="191"/>
      <c r="K305" s="191"/>
      <c r="L305" s="191"/>
      <c r="M305" s="191"/>
      <c r="N305" s="191"/>
    </row>
    <row r="306" spans="2:14" customFormat="1" hidden="1" x14ac:dyDescent="0.25">
      <c r="B306" t="s">
        <v>1644</v>
      </c>
      <c r="C306" t="s">
        <v>5178</v>
      </c>
      <c r="D306" t="s">
        <v>4968</v>
      </c>
      <c r="E306" s="191">
        <v>0</v>
      </c>
      <c r="F306" s="191">
        <v>0</v>
      </c>
      <c r="G306" s="197"/>
      <c r="H306" s="274">
        <v>0</v>
      </c>
      <c r="I306" s="274">
        <v>0</v>
      </c>
      <c r="J306" s="191"/>
      <c r="K306" s="191"/>
      <c r="L306" s="191"/>
      <c r="M306" s="191"/>
      <c r="N306" s="191"/>
    </row>
    <row r="307" spans="2:14" x14ac:dyDescent="0.25">
      <c r="B307" s="199" t="s">
        <v>5140</v>
      </c>
      <c r="C307" s="199" t="s">
        <v>5179</v>
      </c>
      <c r="D307" s="201" t="s">
        <v>1748</v>
      </c>
      <c r="E307" s="289">
        <v>4.4887016461909282E-5</v>
      </c>
      <c r="F307" s="289">
        <v>2.0401148981937769E-4</v>
      </c>
      <c r="G307" s="284">
        <f>F307*'Budget COGM Detail'!$U$1</f>
        <v>3.3661895820197318</v>
      </c>
      <c r="H307" s="274"/>
      <c r="I307" s="274"/>
      <c r="J307" s="278"/>
      <c r="K307" s="278"/>
      <c r="L307" s="278"/>
      <c r="M307" s="278"/>
      <c r="N307" s="278"/>
    </row>
    <row r="308" spans="2:14" x14ac:dyDescent="0.25">
      <c r="B308" s="199" t="s">
        <v>5140</v>
      </c>
      <c r="C308" s="199" t="s">
        <v>2078</v>
      </c>
      <c r="D308" s="201" t="s">
        <v>1748</v>
      </c>
      <c r="E308" s="289">
        <v>1.5710455761668249E-4</v>
      </c>
      <c r="F308" s="289">
        <v>7.0315511287580897E-4</v>
      </c>
      <c r="G308" s="284">
        <f>F308*'Budget COGM Detail'!$U$1</f>
        <v>11.602059362450849</v>
      </c>
      <c r="H308" s="274"/>
      <c r="I308" s="274"/>
      <c r="J308" s="278"/>
      <c r="K308" s="278"/>
      <c r="L308" s="278"/>
      <c r="M308" s="278"/>
      <c r="N308" s="278"/>
    </row>
    <row r="309" spans="2:14" customFormat="1" hidden="1" x14ac:dyDescent="0.25">
      <c r="B309" t="s">
        <v>5140</v>
      </c>
      <c r="C309" t="s">
        <v>5180</v>
      </c>
      <c r="D309" t="s">
        <v>1761</v>
      </c>
      <c r="E309" s="191">
        <v>0</v>
      </c>
      <c r="F309" s="191">
        <v>0</v>
      </c>
      <c r="G309" s="197"/>
      <c r="H309" s="274">
        <v>0</v>
      </c>
      <c r="I309" s="274">
        <v>0</v>
      </c>
      <c r="J309" s="191"/>
      <c r="K309" s="191"/>
      <c r="L309" s="191"/>
      <c r="M309" s="191"/>
      <c r="N309" s="191"/>
    </row>
    <row r="310" spans="2:14" x14ac:dyDescent="0.25">
      <c r="B310" s="199" t="s">
        <v>5140</v>
      </c>
      <c r="C310" s="199" t="s">
        <v>2757</v>
      </c>
      <c r="D310" s="201" t="s">
        <v>1748</v>
      </c>
      <c r="E310" s="289">
        <v>5.3864419754291141E-4</v>
      </c>
      <c r="F310" s="289">
        <v>8.1245499796055805E-4</v>
      </c>
      <c r="G310" s="284">
        <f>F310*'Budget COGM Detail'!$U$1</f>
        <v>13.405507466349208</v>
      </c>
      <c r="H310" s="274"/>
      <c r="I310" s="274"/>
      <c r="J310" s="278"/>
      <c r="K310" s="278"/>
      <c r="L310" s="278"/>
      <c r="M310" s="278"/>
      <c r="N310" s="278"/>
    </row>
    <row r="311" spans="2:14" customFormat="1" hidden="1" x14ac:dyDescent="0.25">
      <c r="B311" t="s">
        <v>1644</v>
      </c>
      <c r="C311" t="s">
        <v>5181</v>
      </c>
      <c r="D311" t="s">
        <v>4968</v>
      </c>
      <c r="E311" s="191">
        <v>0</v>
      </c>
      <c r="F311" s="191">
        <v>0</v>
      </c>
      <c r="G311" s="197"/>
      <c r="H311" s="274">
        <v>0</v>
      </c>
      <c r="I311" s="274">
        <v>0</v>
      </c>
      <c r="J311" s="191"/>
      <c r="K311" s="191"/>
      <c r="L311" s="191"/>
      <c r="M311" s="191"/>
      <c r="N311" s="191"/>
    </row>
    <row r="312" spans="2:14" x14ac:dyDescent="0.25">
      <c r="B312" s="199" t="s">
        <v>5140</v>
      </c>
      <c r="C312" s="199" t="s">
        <v>5182</v>
      </c>
      <c r="D312" s="201" t="s">
        <v>1748</v>
      </c>
      <c r="E312" s="289">
        <v>1.1221754115477321E-4</v>
      </c>
      <c r="F312" s="289">
        <v>5.2450478735740992E-4</v>
      </c>
      <c r="G312" s="284">
        <f>F312*'Budget COGM Detail'!$U$1</f>
        <v>8.6543289913972643</v>
      </c>
      <c r="H312" s="274"/>
      <c r="I312" s="274"/>
      <c r="J312" s="278"/>
      <c r="K312" s="278"/>
      <c r="L312" s="278"/>
      <c r="M312" s="278"/>
      <c r="N312" s="278"/>
    </row>
    <row r="313" spans="2:14" customFormat="1" hidden="1" x14ac:dyDescent="0.25">
      <c r="B313" t="s">
        <v>1644</v>
      </c>
      <c r="C313" t="s">
        <v>5183</v>
      </c>
      <c r="D313" t="s">
        <v>4968</v>
      </c>
      <c r="E313" s="191">
        <v>0</v>
      </c>
      <c r="F313" s="191">
        <v>0</v>
      </c>
      <c r="G313" s="197"/>
      <c r="H313" s="274">
        <v>0</v>
      </c>
      <c r="I313" s="274">
        <v>0</v>
      </c>
      <c r="J313" s="191"/>
      <c r="K313" s="191"/>
      <c r="L313" s="191"/>
      <c r="M313" s="191"/>
      <c r="N313" s="191"/>
    </row>
    <row r="314" spans="2:14" customFormat="1" hidden="1" x14ac:dyDescent="0.25">
      <c r="B314" t="s">
        <v>1644</v>
      </c>
      <c r="C314" t="s">
        <v>5184</v>
      </c>
      <c r="D314" t="s">
        <v>4968</v>
      </c>
      <c r="E314" s="191">
        <v>0</v>
      </c>
      <c r="F314" s="191">
        <v>0</v>
      </c>
      <c r="G314" s="197"/>
      <c r="H314" s="274">
        <v>0</v>
      </c>
      <c r="I314" s="274">
        <v>0</v>
      </c>
      <c r="J314" s="191"/>
      <c r="K314" s="191"/>
      <c r="L314" s="191"/>
      <c r="M314" s="191"/>
      <c r="N314" s="191"/>
    </row>
    <row r="315" spans="2:14" customFormat="1" hidden="1" x14ac:dyDescent="0.25">
      <c r="B315" t="s">
        <v>1644</v>
      </c>
      <c r="C315" t="s">
        <v>5185</v>
      </c>
      <c r="D315" t="s">
        <v>4968</v>
      </c>
      <c r="E315" s="191">
        <v>0</v>
      </c>
      <c r="F315" s="191">
        <v>0</v>
      </c>
      <c r="G315" s="197"/>
      <c r="H315" s="274">
        <v>0</v>
      </c>
      <c r="I315" s="274">
        <v>0</v>
      </c>
      <c r="J315" s="191"/>
      <c r="K315" s="191"/>
      <c r="L315" s="191"/>
      <c r="M315" s="191"/>
      <c r="N315" s="191"/>
    </row>
    <row r="316" spans="2:14" x14ac:dyDescent="0.25">
      <c r="B316" s="199" t="s">
        <v>5140</v>
      </c>
      <c r="C316" s="199" t="s">
        <v>5186</v>
      </c>
      <c r="D316" s="201" t="s">
        <v>1748</v>
      </c>
      <c r="E316" s="289">
        <v>6.7330524692863926E-5</v>
      </c>
      <c r="F316" s="289">
        <v>3.0792493292869767E-4</v>
      </c>
      <c r="G316" s="284">
        <f>F316*'Budget COGM Detail'!$U$1</f>
        <v>5.0807613933235114</v>
      </c>
      <c r="H316" s="274"/>
      <c r="I316" s="274"/>
      <c r="J316" s="278"/>
      <c r="K316" s="278"/>
      <c r="L316" s="278"/>
      <c r="M316" s="278"/>
      <c r="N316" s="278"/>
    </row>
    <row r="317" spans="2:14" customFormat="1" hidden="1" x14ac:dyDescent="0.25">
      <c r="B317" t="s">
        <v>5140</v>
      </c>
      <c r="C317" t="s">
        <v>5187</v>
      </c>
      <c r="D317" t="s">
        <v>1748</v>
      </c>
      <c r="E317" s="191">
        <v>0</v>
      </c>
      <c r="F317" s="191">
        <v>0</v>
      </c>
      <c r="G317" s="197"/>
      <c r="H317" s="274">
        <v>0</v>
      </c>
      <c r="I317" s="274">
        <v>0</v>
      </c>
      <c r="J317" s="191"/>
      <c r="K317" s="191"/>
      <c r="L317" s="191"/>
      <c r="M317" s="191"/>
      <c r="N317" s="191"/>
    </row>
    <row r="318" spans="2:14" x14ac:dyDescent="0.25">
      <c r="B318" s="199" t="s">
        <v>5140</v>
      </c>
      <c r="C318" s="199" t="s">
        <v>5188</v>
      </c>
      <c r="D318" s="201" t="s">
        <v>1748</v>
      </c>
      <c r="E318" s="289">
        <v>4.4887016461909282E-5</v>
      </c>
      <c r="F318" s="289">
        <v>1.9907391800856765E-4</v>
      </c>
      <c r="G318" s="284">
        <f>F318*'Budget COGM Detail'!$U$1</f>
        <v>3.2847196471413662</v>
      </c>
      <c r="H318" s="274"/>
      <c r="I318" s="274"/>
      <c r="J318" s="278"/>
      <c r="K318" s="278"/>
      <c r="L318" s="278"/>
      <c r="M318" s="278"/>
      <c r="N318" s="278"/>
    </row>
    <row r="319" spans="2:14" customFormat="1" hidden="1" x14ac:dyDescent="0.25">
      <c r="B319" t="s">
        <v>1644</v>
      </c>
      <c r="C319" t="s">
        <v>5189</v>
      </c>
      <c r="D319" t="s">
        <v>4968</v>
      </c>
      <c r="E319" s="191">
        <v>0</v>
      </c>
      <c r="F319" s="191">
        <v>0</v>
      </c>
      <c r="G319" s="197"/>
      <c r="H319" s="274">
        <v>0</v>
      </c>
      <c r="I319" s="274">
        <v>0</v>
      </c>
      <c r="J319" s="191"/>
      <c r="K319" s="191"/>
      <c r="L319" s="191"/>
      <c r="M319" s="191"/>
      <c r="N319" s="191"/>
    </row>
    <row r="320" spans="2:14" customFormat="1" hidden="1" x14ac:dyDescent="0.25">
      <c r="B320" t="s">
        <v>1644</v>
      </c>
      <c r="C320" t="s">
        <v>5190</v>
      </c>
      <c r="D320" t="s">
        <v>4968</v>
      </c>
      <c r="E320" s="191">
        <v>0</v>
      </c>
      <c r="F320" s="191">
        <v>0</v>
      </c>
      <c r="G320" s="197"/>
      <c r="H320" s="274">
        <v>0</v>
      </c>
      <c r="I320" s="274">
        <v>0</v>
      </c>
      <c r="J320" s="191"/>
      <c r="K320" s="191"/>
      <c r="L320" s="191"/>
      <c r="M320" s="191"/>
      <c r="N320" s="191"/>
    </row>
    <row r="321" spans="2:14" customFormat="1" hidden="1" x14ac:dyDescent="0.25">
      <c r="B321" t="s">
        <v>1644</v>
      </c>
      <c r="C321" t="s">
        <v>5191</v>
      </c>
      <c r="D321" t="s">
        <v>4968</v>
      </c>
      <c r="E321" s="191">
        <v>0</v>
      </c>
      <c r="F321" s="191">
        <v>0</v>
      </c>
      <c r="G321" s="197"/>
      <c r="H321" s="274">
        <v>0</v>
      </c>
      <c r="I321" s="274">
        <v>0</v>
      </c>
      <c r="J321" s="191"/>
      <c r="K321" s="191"/>
      <c r="L321" s="191"/>
      <c r="M321" s="191"/>
      <c r="N321" s="191"/>
    </row>
    <row r="322" spans="2:14" x14ac:dyDescent="0.25">
      <c r="B322" s="199" t="s">
        <v>5140</v>
      </c>
      <c r="C322" s="199" t="s">
        <v>5192</v>
      </c>
      <c r="D322" s="201" t="s">
        <v>1748</v>
      </c>
      <c r="E322" s="289">
        <v>2.2443508230954643E-4</v>
      </c>
      <c r="F322" s="289">
        <v>7.7205668314483971E-5</v>
      </c>
      <c r="G322" s="284">
        <f>F322*'Budget COGM Detail'!$U$1</f>
        <v>1.2738935271889855</v>
      </c>
      <c r="H322" s="274"/>
      <c r="I322" s="274"/>
      <c r="J322" s="278"/>
      <c r="K322" s="278"/>
      <c r="L322" s="278"/>
      <c r="M322" s="278"/>
      <c r="N322" s="278"/>
    </row>
    <row r="323" spans="2:14" customFormat="1" hidden="1" x14ac:dyDescent="0.25">
      <c r="B323" t="s">
        <v>1644</v>
      </c>
      <c r="C323" t="s">
        <v>5193</v>
      </c>
      <c r="D323" t="s">
        <v>4968</v>
      </c>
      <c r="E323" s="191">
        <v>0</v>
      </c>
      <c r="F323" s="191">
        <v>0</v>
      </c>
      <c r="G323" s="197"/>
      <c r="H323" s="274">
        <v>0</v>
      </c>
      <c r="I323" s="274">
        <v>0</v>
      </c>
      <c r="J323" s="191"/>
      <c r="K323" s="191"/>
      <c r="L323" s="191"/>
      <c r="M323" s="191"/>
      <c r="N323" s="191"/>
    </row>
    <row r="324" spans="2:14" customFormat="1" hidden="1" x14ac:dyDescent="0.25">
      <c r="B324" t="s">
        <v>1644</v>
      </c>
      <c r="C324" t="s">
        <v>5194</v>
      </c>
      <c r="D324" t="s">
        <v>4968</v>
      </c>
      <c r="E324" s="191">
        <v>0</v>
      </c>
      <c r="F324" s="191">
        <v>0</v>
      </c>
      <c r="G324" s="197"/>
      <c r="H324" s="274">
        <v>0</v>
      </c>
      <c r="I324" s="274">
        <v>0</v>
      </c>
      <c r="J324" s="191"/>
      <c r="K324" s="191"/>
      <c r="L324" s="191"/>
      <c r="M324" s="191"/>
      <c r="N324" s="191"/>
    </row>
    <row r="325" spans="2:14" customFormat="1" hidden="1" x14ac:dyDescent="0.25">
      <c r="B325" t="s">
        <v>1644</v>
      </c>
      <c r="C325" t="s">
        <v>5195</v>
      </c>
      <c r="D325" t="s">
        <v>4968</v>
      </c>
      <c r="E325" s="191">
        <v>0</v>
      </c>
      <c r="F325" s="191">
        <v>0</v>
      </c>
      <c r="G325" s="197"/>
      <c r="H325" s="274">
        <v>0</v>
      </c>
      <c r="I325" s="274">
        <v>0</v>
      </c>
      <c r="J325" s="191"/>
      <c r="K325" s="191"/>
      <c r="L325" s="191"/>
      <c r="M325" s="191"/>
      <c r="N325" s="191"/>
    </row>
    <row r="326" spans="2:14" customFormat="1" hidden="1" x14ac:dyDescent="0.25">
      <c r="B326" t="s">
        <v>4986</v>
      </c>
      <c r="C326" t="s">
        <v>5196</v>
      </c>
      <c r="D326" t="s">
        <v>1761</v>
      </c>
      <c r="E326" s="191">
        <v>0</v>
      </c>
      <c r="F326" s="191">
        <v>0</v>
      </c>
      <c r="G326" s="197"/>
      <c r="H326" s="274">
        <v>0</v>
      </c>
      <c r="I326" s="274">
        <v>0</v>
      </c>
      <c r="J326" s="191"/>
      <c r="K326" s="191"/>
      <c r="L326" s="191"/>
      <c r="M326" s="191"/>
      <c r="N326" s="191"/>
    </row>
    <row r="327" spans="2:14" customFormat="1" hidden="1" x14ac:dyDescent="0.25">
      <c r="B327" t="s">
        <v>4986</v>
      </c>
      <c r="C327" t="s">
        <v>5197</v>
      </c>
      <c r="D327" t="s">
        <v>1761</v>
      </c>
      <c r="E327" s="191">
        <v>0</v>
      </c>
      <c r="F327" s="191">
        <v>0</v>
      </c>
      <c r="G327" s="197"/>
      <c r="H327" s="274">
        <v>0</v>
      </c>
      <c r="I327" s="274">
        <v>0</v>
      </c>
      <c r="J327" s="191"/>
      <c r="K327" s="191"/>
      <c r="L327" s="191"/>
      <c r="M327" s="191"/>
      <c r="N327" s="191"/>
    </row>
    <row r="328" spans="2:14" customFormat="1" hidden="1" x14ac:dyDescent="0.25">
      <c r="B328" t="s">
        <v>5198</v>
      </c>
      <c r="C328" t="s">
        <v>5199</v>
      </c>
      <c r="D328" t="s">
        <v>1761</v>
      </c>
      <c r="E328" s="191">
        <v>0</v>
      </c>
      <c r="F328" s="191">
        <v>0</v>
      </c>
      <c r="G328" s="197"/>
      <c r="H328" s="274">
        <v>0</v>
      </c>
      <c r="I328" s="274">
        <v>0</v>
      </c>
      <c r="J328" s="191"/>
      <c r="K328" s="191"/>
      <c r="L328" s="191"/>
      <c r="M328" s="191"/>
      <c r="N328" s="191"/>
    </row>
    <row r="329" spans="2:14" customFormat="1" hidden="1" x14ac:dyDescent="0.25">
      <c r="B329" t="s">
        <v>1644</v>
      </c>
      <c r="C329" t="s">
        <v>5200</v>
      </c>
      <c r="D329" t="s">
        <v>4968</v>
      </c>
      <c r="E329" s="191">
        <v>0</v>
      </c>
      <c r="F329" s="191">
        <v>0</v>
      </c>
      <c r="G329" s="197"/>
      <c r="H329" s="274">
        <v>0</v>
      </c>
      <c r="I329" s="274">
        <v>0</v>
      </c>
      <c r="J329" s="191"/>
      <c r="K329" s="191"/>
      <c r="L329" s="191"/>
      <c r="M329" s="191"/>
      <c r="N329" s="191"/>
    </row>
    <row r="330" spans="2:14" x14ac:dyDescent="0.25">
      <c r="B330" s="199" t="s">
        <v>5198</v>
      </c>
      <c r="C330" s="199" t="s">
        <v>5201</v>
      </c>
      <c r="D330" s="201" t="s">
        <v>5202</v>
      </c>
      <c r="E330" s="289">
        <v>6.7330524692863926E-5</v>
      </c>
      <c r="F330" s="289">
        <v>3.7192932970173412E-2</v>
      </c>
      <c r="G330" s="284">
        <f>F330*'Budget COGM Detail'!$U$1</f>
        <v>613.68339400786124</v>
      </c>
      <c r="H330" s="274"/>
      <c r="I330" s="274"/>
      <c r="J330" s="278"/>
      <c r="K330" s="278"/>
      <c r="L330" s="278"/>
      <c r="M330" s="278"/>
      <c r="N330" s="278"/>
    </row>
    <row r="331" spans="2:14" customFormat="1" hidden="1" x14ac:dyDescent="0.25">
      <c r="B331" t="s">
        <v>1644</v>
      </c>
      <c r="C331" t="s">
        <v>5203</v>
      </c>
      <c r="D331" t="s">
        <v>4968</v>
      </c>
      <c r="E331" s="191">
        <v>0</v>
      </c>
      <c r="F331" s="191">
        <v>0</v>
      </c>
      <c r="G331" s="197"/>
      <c r="H331" s="274">
        <v>0</v>
      </c>
      <c r="I331" s="274">
        <v>0</v>
      </c>
      <c r="J331" s="191"/>
      <c r="K331" s="191"/>
      <c r="L331" s="191"/>
      <c r="M331" s="191"/>
      <c r="N331" s="191"/>
    </row>
    <row r="332" spans="2:14" x14ac:dyDescent="0.25">
      <c r="B332" s="199" t="s">
        <v>5198</v>
      </c>
      <c r="C332" s="199" t="s">
        <v>5204</v>
      </c>
      <c r="D332" s="201" t="s">
        <v>1842</v>
      </c>
      <c r="E332" s="289">
        <v>0.15710455761668249</v>
      </c>
      <c r="F332" s="289">
        <v>0.18926790039229896</v>
      </c>
      <c r="G332" s="284">
        <f>F332*'Budget COGM Detail'!$U$1</f>
        <v>3122.9203564729328</v>
      </c>
      <c r="H332" s="274"/>
      <c r="I332" s="274"/>
      <c r="J332" s="278"/>
      <c r="K332" s="278"/>
      <c r="L332" s="278"/>
      <c r="M332" s="278"/>
      <c r="N332" s="278"/>
    </row>
    <row r="333" spans="2:14" x14ac:dyDescent="0.25">
      <c r="B333" s="199" t="s">
        <v>5198</v>
      </c>
      <c r="C333" s="199" t="s">
        <v>5205</v>
      </c>
      <c r="D333" s="201" t="s">
        <v>1827</v>
      </c>
      <c r="E333" s="289">
        <v>4.4887016461909286E-4</v>
      </c>
      <c r="F333" s="289">
        <v>0.25841994021318715</v>
      </c>
      <c r="G333" s="284">
        <f>F333*'Budget COGM Detail'!$U$1</f>
        <v>4263.9290135175879</v>
      </c>
      <c r="H333" s="274"/>
      <c r="I333" s="274"/>
      <c r="J333" s="278"/>
      <c r="K333" s="278"/>
      <c r="L333" s="278"/>
      <c r="M333" s="278"/>
      <c r="N333" s="278"/>
    </row>
    <row r="334" spans="2:14" x14ac:dyDescent="0.25">
      <c r="B334" s="199" t="s">
        <v>5198</v>
      </c>
      <c r="C334" s="199" t="s">
        <v>5206</v>
      </c>
      <c r="D334" s="201" t="s">
        <v>1842</v>
      </c>
      <c r="E334" s="289">
        <v>0.11221754115477321</v>
      </c>
      <c r="F334" s="289">
        <v>0.16139777630618179</v>
      </c>
      <c r="G334" s="284">
        <f>F334*'Budget COGM Detail'!$U$1</f>
        <v>2663.0633090519996</v>
      </c>
      <c r="H334" s="274"/>
      <c r="I334" s="274"/>
      <c r="J334" s="278"/>
      <c r="K334" s="278"/>
      <c r="L334" s="278"/>
      <c r="M334" s="278"/>
      <c r="N334" s="278"/>
    </row>
    <row r="335" spans="2:14" customFormat="1" hidden="1" x14ac:dyDescent="0.25">
      <c r="B335" t="s">
        <v>5198</v>
      </c>
      <c r="C335" t="s">
        <v>5207</v>
      </c>
      <c r="D335" t="s">
        <v>1828</v>
      </c>
      <c r="E335" s="191">
        <v>0</v>
      </c>
      <c r="F335" s="191">
        <v>0</v>
      </c>
      <c r="G335" s="197"/>
      <c r="H335" s="274">
        <v>0</v>
      </c>
      <c r="I335" s="274">
        <v>0</v>
      </c>
      <c r="J335" s="191"/>
      <c r="K335" s="191"/>
      <c r="L335" s="191"/>
      <c r="M335" s="191"/>
      <c r="N335" s="191"/>
    </row>
    <row r="336" spans="2:14" customFormat="1" hidden="1" x14ac:dyDescent="0.25">
      <c r="B336" t="s">
        <v>1644</v>
      </c>
      <c r="C336" t="s">
        <v>5208</v>
      </c>
      <c r="D336" t="s">
        <v>4968</v>
      </c>
      <c r="E336" s="191">
        <v>0</v>
      </c>
      <c r="F336" s="191">
        <v>0</v>
      </c>
      <c r="G336" s="197"/>
      <c r="H336" s="274">
        <v>0</v>
      </c>
      <c r="I336" s="274">
        <v>0</v>
      </c>
      <c r="J336" s="191"/>
      <c r="K336" s="191"/>
      <c r="L336" s="191"/>
      <c r="M336" s="191"/>
      <c r="N336" s="191"/>
    </row>
    <row r="337" spans="2:14" customFormat="1" hidden="1" x14ac:dyDescent="0.25">
      <c r="B337" t="s">
        <v>5198</v>
      </c>
      <c r="C337" t="s">
        <v>5209</v>
      </c>
      <c r="D337" t="s">
        <v>1842</v>
      </c>
      <c r="E337" s="191">
        <v>0</v>
      </c>
      <c r="F337" s="191">
        <v>0</v>
      </c>
      <c r="G337" s="197"/>
      <c r="H337" s="274">
        <v>0</v>
      </c>
      <c r="I337" s="274">
        <v>0</v>
      </c>
      <c r="J337" s="191"/>
      <c r="K337" s="191"/>
      <c r="L337" s="191"/>
      <c r="M337" s="191"/>
      <c r="N337" s="191"/>
    </row>
    <row r="338" spans="2:14" customFormat="1" hidden="1" x14ac:dyDescent="0.25">
      <c r="B338" t="s">
        <v>1644</v>
      </c>
      <c r="C338" t="s">
        <v>5210</v>
      </c>
      <c r="D338" t="s">
        <v>4968</v>
      </c>
      <c r="E338" s="191">
        <v>0</v>
      </c>
      <c r="F338" s="191">
        <v>0</v>
      </c>
      <c r="G338" s="197"/>
      <c r="H338" s="274">
        <v>0</v>
      </c>
      <c r="I338" s="274">
        <v>0</v>
      </c>
      <c r="J338" s="191"/>
      <c r="K338" s="191"/>
      <c r="L338" s="191"/>
      <c r="M338" s="191"/>
      <c r="N338" s="191"/>
    </row>
    <row r="339" spans="2:14" customFormat="1" hidden="1" x14ac:dyDescent="0.25">
      <c r="B339" t="s">
        <v>4963</v>
      </c>
      <c r="C339" t="s">
        <v>5211</v>
      </c>
      <c r="D339" t="s">
        <v>1761</v>
      </c>
      <c r="E339" s="191">
        <v>0</v>
      </c>
      <c r="F339" s="191">
        <v>0</v>
      </c>
      <c r="G339" s="197"/>
      <c r="H339" s="274">
        <v>0</v>
      </c>
      <c r="I339" s="274">
        <v>0</v>
      </c>
      <c r="J339" s="191"/>
      <c r="K339" s="191"/>
      <c r="L339" s="191"/>
      <c r="M339" s="191"/>
      <c r="N339" s="191"/>
    </row>
    <row r="340" spans="2:14" x14ac:dyDescent="0.25">
      <c r="B340" s="199" t="s">
        <v>5198</v>
      </c>
      <c r="C340" s="199" t="s">
        <v>5212</v>
      </c>
      <c r="D340" s="201" t="s">
        <v>1842</v>
      </c>
      <c r="E340" s="289">
        <v>2.2443508230954642E-2</v>
      </c>
      <c r="F340" s="289">
        <v>2.850998850578168E-2</v>
      </c>
      <c r="G340" s="284">
        <f>F340*'Budget COGM Detail'!$U$1</f>
        <v>470.41481034539771</v>
      </c>
      <c r="H340" s="274"/>
      <c r="I340" s="274"/>
      <c r="J340" s="278"/>
      <c r="K340" s="278"/>
      <c r="L340" s="278"/>
      <c r="M340" s="278"/>
      <c r="N340" s="278"/>
    </row>
    <row r="341" spans="2:14" customFormat="1" hidden="1" x14ac:dyDescent="0.25">
      <c r="B341" t="s">
        <v>4979</v>
      </c>
      <c r="C341" t="s">
        <v>5213</v>
      </c>
      <c r="D341" t="s">
        <v>128</v>
      </c>
      <c r="E341" s="191">
        <v>0</v>
      </c>
      <c r="F341" s="191">
        <v>0</v>
      </c>
      <c r="G341" s="197"/>
      <c r="H341" s="274">
        <v>0</v>
      </c>
      <c r="I341" s="274">
        <v>0</v>
      </c>
      <c r="J341" s="191"/>
      <c r="K341" s="191"/>
      <c r="L341" s="191"/>
      <c r="M341" s="191"/>
      <c r="N341" s="191"/>
    </row>
    <row r="342" spans="2:14" customFormat="1" hidden="1" x14ac:dyDescent="0.25">
      <c r="B342" t="s">
        <v>1644</v>
      </c>
      <c r="C342" t="s">
        <v>5214</v>
      </c>
      <c r="D342" t="s">
        <v>4968</v>
      </c>
      <c r="E342" s="191">
        <v>0</v>
      </c>
      <c r="F342" s="191">
        <v>0</v>
      </c>
      <c r="G342" s="197"/>
      <c r="H342" s="274">
        <v>0</v>
      </c>
      <c r="I342" s="274">
        <v>0</v>
      </c>
      <c r="J342" s="191"/>
      <c r="K342" s="191"/>
      <c r="L342" s="191"/>
      <c r="M342" s="191"/>
      <c r="N342" s="191"/>
    </row>
    <row r="343" spans="2:14" customFormat="1" hidden="1" x14ac:dyDescent="0.25">
      <c r="B343" t="s">
        <v>1644</v>
      </c>
      <c r="C343" t="s">
        <v>5215</v>
      </c>
      <c r="D343" t="s">
        <v>4968</v>
      </c>
      <c r="E343" s="191">
        <v>0</v>
      </c>
      <c r="F343" s="191">
        <v>0</v>
      </c>
      <c r="G343" s="197"/>
      <c r="H343" s="274">
        <v>0</v>
      </c>
      <c r="I343" s="274">
        <v>0</v>
      </c>
      <c r="J343" s="191"/>
      <c r="K343" s="191"/>
      <c r="L343" s="191"/>
      <c r="M343" s="191"/>
      <c r="N343" s="191"/>
    </row>
    <row r="344" spans="2:14" customFormat="1" hidden="1" x14ac:dyDescent="0.25">
      <c r="B344" t="s">
        <v>1644</v>
      </c>
      <c r="C344" t="s">
        <v>5216</v>
      </c>
      <c r="D344" t="s">
        <v>4968</v>
      </c>
      <c r="E344" s="191">
        <v>0</v>
      </c>
      <c r="F344" s="191">
        <v>0</v>
      </c>
      <c r="G344" s="197"/>
      <c r="H344" s="274">
        <v>0</v>
      </c>
      <c r="I344" s="274">
        <v>0</v>
      </c>
      <c r="J344" s="191"/>
      <c r="K344" s="191"/>
      <c r="L344" s="191"/>
      <c r="M344" s="191"/>
      <c r="N344" s="191"/>
    </row>
    <row r="345" spans="2:14" customFormat="1" hidden="1" x14ac:dyDescent="0.25">
      <c r="B345" t="s">
        <v>5198</v>
      </c>
      <c r="C345" t="s">
        <v>5217</v>
      </c>
      <c r="D345" t="s">
        <v>1761</v>
      </c>
      <c r="E345" s="191">
        <v>0</v>
      </c>
      <c r="F345" s="191">
        <v>0</v>
      </c>
      <c r="G345" s="197"/>
      <c r="H345" s="274">
        <v>0</v>
      </c>
      <c r="I345" s="274">
        <v>0</v>
      </c>
      <c r="J345" s="191"/>
      <c r="K345" s="191"/>
      <c r="L345" s="191"/>
      <c r="M345" s="191"/>
      <c r="N345" s="191"/>
    </row>
    <row r="346" spans="2:14" customFormat="1" hidden="1" x14ac:dyDescent="0.25">
      <c r="B346" t="s">
        <v>1644</v>
      </c>
      <c r="C346" t="s">
        <v>5218</v>
      </c>
      <c r="D346" t="s">
        <v>4968</v>
      </c>
      <c r="E346" s="191">
        <v>0</v>
      </c>
      <c r="F346" s="191">
        <v>0</v>
      </c>
      <c r="G346" s="197"/>
      <c r="H346" s="274">
        <v>0</v>
      </c>
      <c r="I346" s="274">
        <v>0</v>
      </c>
      <c r="J346" s="191"/>
      <c r="K346" s="191"/>
      <c r="L346" s="191"/>
      <c r="M346" s="191"/>
      <c r="N346" s="191"/>
    </row>
    <row r="347" spans="2:14" customFormat="1" hidden="1" x14ac:dyDescent="0.25">
      <c r="B347" t="s">
        <v>4986</v>
      </c>
      <c r="C347" t="s">
        <v>5219</v>
      </c>
      <c r="D347" t="s">
        <v>1761</v>
      </c>
      <c r="E347" s="191">
        <v>0</v>
      </c>
      <c r="F347" s="191">
        <v>0</v>
      </c>
      <c r="G347" s="197"/>
      <c r="H347" s="274">
        <v>0</v>
      </c>
      <c r="I347" s="274">
        <v>0</v>
      </c>
      <c r="J347" s="191"/>
      <c r="K347" s="191"/>
      <c r="L347" s="191"/>
      <c r="M347" s="191"/>
      <c r="N347" s="191"/>
    </row>
    <row r="348" spans="2:14" customFormat="1" hidden="1" x14ac:dyDescent="0.25">
      <c r="B348" t="s">
        <v>5198</v>
      </c>
      <c r="C348" t="s">
        <v>5220</v>
      </c>
      <c r="D348" t="s">
        <v>1748</v>
      </c>
      <c r="E348" s="191">
        <v>0</v>
      </c>
      <c r="F348" s="191">
        <v>0</v>
      </c>
      <c r="G348" s="197"/>
      <c r="H348" s="274">
        <v>0</v>
      </c>
      <c r="I348" s="274">
        <v>0</v>
      </c>
      <c r="J348" s="191"/>
      <c r="K348" s="191"/>
      <c r="L348" s="191"/>
      <c r="M348" s="191"/>
      <c r="N348" s="191"/>
    </row>
    <row r="349" spans="2:14" customFormat="1" hidden="1" x14ac:dyDescent="0.25">
      <c r="B349" t="s">
        <v>1644</v>
      </c>
      <c r="C349" t="s">
        <v>5221</v>
      </c>
      <c r="D349" t="s">
        <v>4968</v>
      </c>
      <c r="E349" s="191">
        <v>0</v>
      </c>
      <c r="F349" s="191">
        <v>0</v>
      </c>
      <c r="G349" s="197"/>
      <c r="H349" s="274">
        <v>0</v>
      </c>
      <c r="I349" s="274">
        <v>0</v>
      </c>
      <c r="J349" s="191"/>
      <c r="K349" s="191"/>
      <c r="L349" s="191"/>
      <c r="M349" s="191"/>
      <c r="N349" s="191"/>
    </row>
    <row r="350" spans="2:14" customFormat="1" hidden="1" x14ac:dyDescent="0.25">
      <c r="B350" t="s">
        <v>5198</v>
      </c>
      <c r="C350" t="s">
        <v>5222</v>
      </c>
      <c r="D350" t="s">
        <v>1842</v>
      </c>
      <c r="E350" s="191">
        <v>0</v>
      </c>
      <c r="F350" s="191">
        <v>0</v>
      </c>
      <c r="G350" s="197"/>
      <c r="H350" s="274">
        <v>0</v>
      </c>
      <c r="I350" s="274">
        <v>0</v>
      </c>
      <c r="J350" s="191"/>
      <c r="K350" s="191"/>
      <c r="L350" s="191"/>
      <c r="M350" s="191"/>
      <c r="N350" s="191"/>
    </row>
    <row r="351" spans="2:14" customFormat="1" hidden="1" x14ac:dyDescent="0.25">
      <c r="B351" t="s">
        <v>5198</v>
      </c>
      <c r="C351" t="s">
        <v>5223</v>
      </c>
      <c r="D351" t="s">
        <v>1828</v>
      </c>
      <c r="E351" s="191">
        <v>0</v>
      </c>
      <c r="F351" s="191">
        <v>0</v>
      </c>
      <c r="G351" s="197"/>
      <c r="H351" s="274">
        <v>0</v>
      </c>
      <c r="I351" s="274">
        <v>0</v>
      </c>
      <c r="J351" s="191"/>
      <c r="K351" s="191"/>
      <c r="L351" s="191"/>
      <c r="M351" s="191"/>
      <c r="N351" s="191"/>
    </row>
    <row r="352" spans="2:14" customFormat="1" hidden="1" x14ac:dyDescent="0.25">
      <c r="B352" t="s">
        <v>5198</v>
      </c>
      <c r="C352" t="s">
        <v>5224</v>
      </c>
      <c r="D352" t="s">
        <v>1828</v>
      </c>
      <c r="E352" s="191">
        <v>0</v>
      </c>
      <c r="F352" s="191">
        <v>0</v>
      </c>
      <c r="G352" s="197"/>
      <c r="H352" s="274">
        <v>0</v>
      </c>
      <c r="I352" s="274">
        <v>0</v>
      </c>
      <c r="J352" s="191"/>
      <c r="K352" s="191"/>
      <c r="L352" s="191"/>
      <c r="M352" s="191"/>
      <c r="N352" s="191"/>
    </row>
    <row r="353" spans="2:14" customFormat="1" hidden="1" x14ac:dyDescent="0.25">
      <c r="B353" t="s">
        <v>5198</v>
      </c>
      <c r="C353" t="s">
        <v>5225</v>
      </c>
      <c r="D353" t="s">
        <v>1827</v>
      </c>
      <c r="E353" s="191">
        <v>0</v>
      </c>
      <c r="F353" s="191">
        <v>0</v>
      </c>
      <c r="G353" s="197"/>
      <c r="H353" s="274">
        <v>0</v>
      </c>
      <c r="I353" s="274">
        <v>0</v>
      </c>
      <c r="J353" s="191"/>
      <c r="K353" s="191"/>
      <c r="L353" s="191"/>
      <c r="M353" s="191"/>
      <c r="N353" s="191"/>
    </row>
    <row r="354" spans="2:14" customFormat="1" hidden="1" x14ac:dyDescent="0.25">
      <c r="B354" t="s">
        <v>4953</v>
      </c>
      <c r="C354" t="s">
        <v>5226</v>
      </c>
      <c r="D354" t="s">
        <v>1761</v>
      </c>
      <c r="E354" s="191">
        <v>0</v>
      </c>
      <c r="F354" s="191">
        <v>0</v>
      </c>
      <c r="G354" s="197"/>
      <c r="H354" s="274">
        <v>0</v>
      </c>
      <c r="I354" s="274">
        <v>0</v>
      </c>
      <c r="J354" s="191"/>
      <c r="K354" s="191"/>
      <c r="L354" s="191"/>
      <c r="M354" s="191"/>
      <c r="N354" s="191"/>
    </row>
    <row r="355" spans="2:14" customFormat="1" hidden="1" x14ac:dyDescent="0.25">
      <c r="B355" t="s">
        <v>5198</v>
      </c>
      <c r="C355" t="s">
        <v>5227</v>
      </c>
      <c r="D355" t="s">
        <v>1748</v>
      </c>
      <c r="E355" s="191">
        <v>0</v>
      </c>
      <c r="F355" s="191">
        <v>0</v>
      </c>
      <c r="G355" s="197"/>
      <c r="H355" s="274">
        <v>0</v>
      </c>
      <c r="I355" s="274">
        <v>0</v>
      </c>
      <c r="J355" s="191"/>
      <c r="K355" s="191"/>
      <c r="L355" s="191"/>
      <c r="M355" s="191"/>
      <c r="N355" s="191"/>
    </row>
    <row r="356" spans="2:14" x14ac:dyDescent="0.25">
      <c r="B356" s="199" t="s">
        <v>5198</v>
      </c>
      <c r="C356" s="199" t="s">
        <v>1886</v>
      </c>
      <c r="D356" s="201" t="s">
        <v>1884</v>
      </c>
      <c r="E356" s="289">
        <v>3.3665262346431962E-4</v>
      </c>
      <c r="F356" s="289">
        <v>9.9619999984738375E-3</v>
      </c>
      <c r="G356" s="284">
        <f>F356*'Budget COGM Detail'!$U$1</f>
        <v>164.37299997481833</v>
      </c>
      <c r="H356" s="274"/>
      <c r="I356" s="274"/>
      <c r="J356" s="278"/>
      <c r="K356" s="278"/>
      <c r="L356" s="278"/>
      <c r="M356" s="278"/>
      <c r="N356" s="278"/>
    </row>
    <row r="357" spans="2:14" customFormat="1" hidden="1" x14ac:dyDescent="0.25">
      <c r="B357" t="s">
        <v>1644</v>
      </c>
      <c r="C357" t="s">
        <v>5228</v>
      </c>
      <c r="D357" t="s">
        <v>4968</v>
      </c>
      <c r="E357" s="191">
        <v>0</v>
      </c>
      <c r="F357" s="191">
        <v>0</v>
      </c>
      <c r="G357" s="197"/>
      <c r="H357" s="274">
        <v>0</v>
      </c>
      <c r="I357" s="274">
        <v>0</v>
      </c>
      <c r="J357" s="191"/>
      <c r="K357" s="191"/>
      <c r="L357" s="191"/>
      <c r="M357" s="191"/>
      <c r="N357" s="191"/>
    </row>
    <row r="358" spans="2:14" customFormat="1" hidden="1" x14ac:dyDescent="0.25">
      <c r="B358" t="s">
        <v>1644</v>
      </c>
      <c r="C358" t="s">
        <v>5229</v>
      </c>
      <c r="D358" t="s">
        <v>4968</v>
      </c>
      <c r="E358" s="191">
        <v>0</v>
      </c>
      <c r="F358" s="191">
        <v>0</v>
      </c>
      <c r="G358" s="197"/>
      <c r="H358" s="274">
        <v>0</v>
      </c>
      <c r="I358" s="274">
        <v>0</v>
      </c>
      <c r="J358" s="191"/>
      <c r="K358" s="191"/>
      <c r="L358" s="191"/>
      <c r="M358" s="191"/>
      <c r="N358" s="191"/>
    </row>
    <row r="359" spans="2:14" x14ac:dyDescent="0.25">
      <c r="B359" s="199" t="s">
        <v>5198</v>
      </c>
      <c r="C359" s="199" t="s">
        <v>5230</v>
      </c>
      <c r="D359" s="201" t="s">
        <v>1827</v>
      </c>
      <c r="E359" s="289">
        <v>6.7330524692863926E-5</v>
      </c>
      <c r="F359" s="289">
        <v>3.3586710067623621E-3</v>
      </c>
      <c r="G359" s="284">
        <f>F359*'Budget COGM Detail'!$U$1</f>
        <v>55.418071611578974</v>
      </c>
      <c r="H359" s="274"/>
      <c r="I359" s="274"/>
      <c r="J359" s="278"/>
      <c r="K359" s="278"/>
      <c r="L359" s="278"/>
      <c r="M359" s="278"/>
      <c r="N359" s="278"/>
    </row>
    <row r="360" spans="2:14" x14ac:dyDescent="0.25">
      <c r="B360" s="199" t="s">
        <v>4986</v>
      </c>
      <c r="C360" s="199" t="s">
        <v>1933</v>
      </c>
      <c r="D360" s="201" t="s">
        <v>1931</v>
      </c>
      <c r="E360" s="289">
        <v>2.0199157407859176E-4</v>
      </c>
      <c r="F360" s="289">
        <v>5.2371926456932652E-3</v>
      </c>
      <c r="G360" s="284">
        <f>F360*'Budget COGM Detail'!$U$1</f>
        <v>86.413678653938874</v>
      </c>
      <c r="H360" s="274"/>
      <c r="I360" s="274"/>
      <c r="J360" s="278"/>
      <c r="K360" s="278"/>
      <c r="L360" s="278"/>
      <c r="M360" s="278"/>
      <c r="N360" s="278"/>
    </row>
    <row r="361" spans="2:14" customFormat="1" hidden="1" x14ac:dyDescent="0.25">
      <c r="B361" t="s">
        <v>5198</v>
      </c>
      <c r="C361" t="s">
        <v>5231</v>
      </c>
      <c r="D361" t="s">
        <v>1827</v>
      </c>
      <c r="E361" s="191">
        <v>0</v>
      </c>
      <c r="F361" s="191">
        <v>0</v>
      </c>
      <c r="G361" s="197"/>
      <c r="H361" s="274">
        <v>0</v>
      </c>
      <c r="I361" s="274">
        <v>0</v>
      </c>
      <c r="J361" s="191"/>
      <c r="K361" s="191"/>
      <c r="L361" s="191"/>
      <c r="M361" s="191"/>
      <c r="N361" s="191"/>
    </row>
    <row r="362" spans="2:14" customFormat="1" hidden="1" x14ac:dyDescent="0.25">
      <c r="B362" t="s">
        <v>1644</v>
      </c>
      <c r="C362" t="s">
        <v>5232</v>
      </c>
      <c r="D362" t="s">
        <v>4968</v>
      </c>
      <c r="E362" s="191">
        <v>0</v>
      </c>
      <c r="F362" s="191">
        <v>0</v>
      </c>
      <c r="G362" s="197"/>
      <c r="H362" s="274">
        <v>0</v>
      </c>
      <c r="I362" s="274">
        <v>0</v>
      </c>
      <c r="J362" s="191"/>
      <c r="K362" s="191"/>
      <c r="L362" s="191"/>
      <c r="M362" s="191"/>
      <c r="N362" s="191"/>
    </row>
    <row r="363" spans="2:14" customFormat="1" hidden="1" x14ac:dyDescent="0.25">
      <c r="B363" t="s">
        <v>1644</v>
      </c>
      <c r="C363" t="s">
        <v>5233</v>
      </c>
      <c r="D363" t="s">
        <v>4968</v>
      </c>
      <c r="E363" s="191">
        <v>0</v>
      </c>
      <c r="F363" s="191">
        <v>0</v>
      </c>
      <c r="G363" s="197"/>
      <c r="H363" s="274">
        <v>0</v>
      </c>
      <c r="I363" s="274">
        <v>0</v>
      </c>
      <c r="J363" s="191"/>
      <c r="K363" s="191"/>
      <c r="L363" s="191"/>
      <c r="M363" s="191"/>
      <c r="N363" s="191"/>
    </row>
    <row r="364" spans="2:14" customFormat="1" hidden="1" x14ac:dyDescent="0.25">
      <c r="B364" t="s">
        <v>5198</v>
      </c>
      <c r="C364" t="s">
        <v>5234</v>
      </c>
      <c r="D364" t="s">
        <v>1934</v>
      </c>
      <c r="E364" s="191">
        <v>0</v>
      </c>
      <c r="F364" s="191">
        <v>0</v>
      </c>
      <c r="G364" s="197"/>
      <c r="H364" s="274">
        <v>0</v>
      </c>
      <c r="I364" s="274">
        <v>0</v>
      </c>
      <c r="J364" s="191"/>
      <c r="K364" s="191"/>
      <c r="L364" s="191"/>
      <c r="M364" s="191"/>
      <c r="N364" s="191"/>
    </row>
    <row r="365" spans="2:14" customFormat="1" hidden="1" x14ac:dyDescent="0.25">
      <c r="B365" t="s">
        <v>5198</v>
      </c>
      <c r="C365" t="s">
        <v>5235</v>
      </c>
      <c r="D365" t="s">
        <v>1827</v>
      </c>
      <c r="E365" s="191">
        <v>0</v>
      </c>
      <c r="F365" s="191">
        <v>0</v>
      </c>
      <c r="G365" s="197"/>
      <c r="H365" s="274">
        <v>0</v>
      </c>
      <c r="I365" s="274">
        <v>0</v>
      </c>
      <c r="J365" s="191"/>
      <c r="K365" s="191"/>
      <c r="L365" s="191"/>
      <c r="M365" s="191"/>
      <c r="N365" s="191"/>
    </row>
    <row r="366" spans="2:14" customFormat="1" hidden="1" x14ac:dyDescent="0.25">
      <c r="B366" t="s">
        <v>5198</v>
      </c>
      <c r="C366" t="s">
        <v>5236</v>
      </c>
      <c r="D366" t="s">
        <v>1827</v>
      </c>
      <c r="E366" s="191">
        <v>0</v>
      </c>
      <c r="F366" s="191">
        <v>0</v>
      </c>
      <c r="G366" s="197"/>
      <c r="H366" s="274">
        <v>0</v>
      </c>
      <c r="I366" s="274">
        <v>0</v>
      </c>
      <c r="J366" s="191"/>
      <c r="K366" s="191"/>
      <c r="L366" s="191"/>
      <c r="M366" s="191"/>
      <c r="N366" s="191"/>
    </row>
    <row r="367" spans="2:14" customFormat="1" hidden="1" x14ac:dyDescent="0.25">
      <c r="B367" t="s">
        <v>4973</v>
      </c>
      <c r="C367" t="s">
        <v>5237</v>
      </c>
      <c r="D367" t="s">
        <v>1748</v>
      </c>
      <c r="E367" s="191">
        <v>0</v>
      </c>
      <c r="F367" s="191">
        <v>0</v>
      </c>
      <c r="G367" s="197"/>
      <c r="H367" s="274">
        <v>0</v>
      </c>
      <c r="I367" s="274">
        <v>0</v>
      </c>
      <c r="J367" s="191"/>
      <c r="K367" s="191"/>
      <c r="L367" s="191"/>
      <c r="M367" s="191"/>
      <c r="N367" s="191"/>
    </row>
    <row r="368" spans="2:14" customFormat="1" hidden="1" x14ac:dyDescent="0.25">
      <c r="B368" t="s">
        <v>1644</v>
      </c>
      <c r="C368" t="s">
        <v>5239</v>
      </c>
      <c r="D368" t="s">
        <v>4968</v>
      </c>
      <c r="E368" s="191">
        <v>0</v>
      </c>
      <c r="F368" s="191">
        <v>0</v>
      </c>
      <c r="G368" s="197"/>
      <c r="H368" s="274">
        <v>0</v>
      </c>
      <c r="I368" s="274">
        <v>0</v>
      </c>
      <c r="J368" s="191"/>
      <c r="K368" s="191"/>
      <c r="L368" s="191"/>
      <c r="M368" s="191"/>
      <c r="N368" s="191"/>
    </row>
    <row r="369" spans="2:14" x14ac:dyDescent="0.25">
      <c r="B369" s="199" t="s">
        <v>5238</v>
      </c>
      <c r="C369" s="199" t="s">
        <v>5240</v>
      </c>
      <c r="D369" s="201" t="s">
        <v>1748</v>
      </c>
      <c r="E369" s="289">
        <v>4.4887016461909282E-5</v>
      </c>
      <c r="F369" s="289">
        <v>8.675986976840136E-2</v>
      </c>
      <c r="G369" s="284">
        <f>F369*'Budget COGM Detail'!$U$1</f>
        <v>1431.5378511786225</v>
      </c>
      <c r="H369" s="274"/>
      <c r="I369" s="274"/>
      <c r="J369" s="278"/>
      <c r="K369" s="278"/>
      <c r="L369" s="278"/>
      <c r="M369" s="278"/>
      <c r="N369" s="278"/>
    </row>
    <row r="370" spans="2:14" customFormat="1" hidden="1" x14ac:dyDescent="0.25">
      <c r="B370" t="s">
        <v>5238</v>
      </c>
      <c r="C370" t="s">
        <v>5241</v>
      </c>
      <c r="D370" t="s">
        <v>1748</v>
      </c>
      <c r="E370" s="191">
        <v>0</v>
      </c>
      <c r="F370" s="191">
        <v>0</v>
      </c>
      <c r="G370" s="197"/>
      <c r="H370" s="274">
        <v>0</v>
      </c>
      <c r="I370" s="274">
        <v>0</v>
      </c>
      <c r="J370" s="191"/>
      <c r="K370" s="191"/>
      <c r="L370" s="191"/>
      <c r="M370" s="191"/>
      <c r="N370" s="191"/>
    </row>
    <row r="371" spans="2:14" x14ac:dyDescent="0.25">
      <c r="B371" s="199" t="s">
        <v>5238</v>
      </c>
      <c r="C371" s="199" t="s">
        <v>1891</v>
      </c>
      <c r="D371" s="201" t="s">
        <v>1842</v>
      </c>
      <c r="E371" s="289">
        <v>9.7180390640033601E-2</v>
      </c>
      <c r="F371" s="289">
        <v>7.2469639207587935E-2</v>
      </c>
      <c r="G371" s="284">
        <f>F371*'Budget COGM Detail'!$U$1</f>
        <v>1195.7490469252009</v>
      </c>
      <c r="H371" s="274"/>
      <c r="I371" s="274"/>
      <c r="J371" s="278"/>
      <c r="K371" s="278"/>
      <c r="L371" s="278"/>
      <c r="M371" s="278"/>
      <c r="N371" s="278"/>
    </row>
    <row r="372" spans="2:14" x14ac:dyDescent="0.25">
      <c r="B372" s="199" t="s">
        <v>5238</v>
      </c>
      <c r="C372" s="199" t="s">
        <v>5242</v>
      </c>
      <c r="D372" s="201" t="s">
        <v>1748</v>
      </c>
      <c r="E372" s="289">
        <v>4.4887016461909282E-5</v>
      </c>
      <c r="F372" s="289">
        <v>5.129755571791686E-2</v>
      </c>
      <c r="G372" s="284">
        <f>F372*'Budget COGM Detail'!$U$1</f>
        <v>846.40966934562823</v>
      </c>
      <c r="H372" s="274"/>
      <c r="I372" s="274"/>
      <c r="J372" s="278"/>
      <c r="K372" s="278"/>
      <c r="L372" s="278"/>
      <c r="M372" s="278"/>
      <c r="N372" s="278"/>
    </row>
    <row r="373" spans="2:14" customFormat="1" hidden="1" x14ac:dyDescent="0.25">
      <c r="B373" t="s">
        <v>5238</v>
      </c>
      <c r="C373" t="s">
        <v>5243</v>
      </c>
      <c r="D373" t="s">
        <v>1748</v>
      </c>
      <c r="E373" s="191">
        <v>0</v>
      </c>
      <c r="F373" s="191">
        <v>0</v>
      </c>
      <c r="G373" s="197"/>
      <c r="H373" s="274">
        <v>0</v>
      </c>
      <c r="I373" s="274">
        <v>0</v>
      </c>
      <c r="J373" s="191"/>
      <c r="K373" s="191"/>
      <c r="L373" s="191"/>
      <c r="M373" s="191"/>
      <c r="N373" s="191"/>
    </row>
    <row r="374" spans="2:14" customFormat="1" hidden="1" x14ac:dyDescent="0.25">
      <c r="B374" t="s">
        <v>1644</v>
      </c>
      <c r="C374" t="s">
        <v>5244</v>
      </c>
      <c r="D374" t="s">
        <v>4968</v>
      </c>
      <c r="E374" s="191">
        <v>0</v>
      </c>
      <c r="F374" s="191">
        <v>0</v>
      </c>
      <c r="G374" s="197"/>
      <c r="H374" s="274">
        <v>0</v>
      </c>
      <c r="I374" s="274">
        <v>0</v>
      </c>
      <c r="J374" s="191"/>
      <c r="K374" s="191"/>
      <c r="L374" s="191"/>
      <c r="M374" s="191"/>
      <c r="N374" s="191"/>
    </row>
    <row r="375" spans="2:14" customFormat="1" hidden="1" x14ac:dyDescent="0.25">
      <c r="B375" t="s">
        <v>5238</v>
      </c>
      <c r="C375" t="s">
        <v>5245</v>
      </c>
      <c r="D375" t="s">
        <v>1748</v>
      </c>
      <c r="E375" s="191">
        <v>0</v>
      </c>
      <c r="F375" s="191">
        <v>0</v>
      </c>
      <c r="G375" s="197"/>
      <c r="H375" s="274">
        <v>0</v>
      </c>
      <c r="I375" s="274">
        <v>0</v>
      </c>
      <c r="J375" s="191"/>
      <c r="K375" s="191"/>
      <c r="L375" s="191"/>
      <c r="M375" s="191"/>
      <c r="N375" s="191"/>
    </row>
    <row r="376" spans="2:14" customFormat="1" hidden="1" x14ac:dyDescent="0.25">
      <c r="B376" t="s">
        <v>1644</v>
      </c>
      <c r="C376" t="s">
        <v>5246</v>
      </c>
      <c r="D376" t="s">
        <v>4968</v>
      </c>
      <c r="E376" s="191">
        <v>0</v>
      </c>
      <c r="F376" s="191">
        <v>0</v>
      </c>
      <c r="G376" s="197"/>
      <c r="H376" s="274">
        <v>0</v>
      </c>
      <c r="I376" s="274">
        <v>0</v>
      </c>
      <c r="J376" s="191"/>
      <c r="K376" s="191"/>
      <c r="L376" s="191"/>
      <c r="M376" s="191"/>
      <c r="N376" s="191"/>
    </row>
    <row r="377" spans="2:14" customFormat="1" hidden="1" x14ac:dyDescent="0.25">
      <c r="B377" t="s">
        <v>1644</v>
      </c>
      <c r="C377" t="s">
        <v>5247</v>
      </c>
      <c r="D377" t="s">
        <v>4968</v>
      </c>
      <c r="E377" s="191">
        <v>0</v>
      </c>
      <c r="F377" s="191">
        <v>0</v>
      </c>
      <c r="G377" s="197"/>
      <c r="H377" s="274">
        <v>0</v>
      </c>
      <c r="I377" s="274">
        <v>0</v>
      </c>
      <c r="J377" s="191"/>
      <c r="K377" s="191"/>
      <c r="L377" s="191"/>
      <c r="M377" s="191"/>
      <c r="N377" s="191"/>
    </row>
    <row r="378" spans="2:14" x14ac:dyDescent="0.25">
      <c r="B378" s="199" t="s">
        <v>5238</v>
      </c>
      <c r="C378" s="199" t="s">
        <v>3264</v>
      </c>
      <c r="D378" s="201" t="s">
        <v>1884</v>
      </c>
      <c r="E378" s="289">
        <v>1.1221754115477321E-3</v>
      </c>
      <c r="F378" s="289">
        <v>1.2248544617043496E-2</v>
      </c>
      <c r="G378" s="284">
        <f>F378*'Budget COGM Detail'!$U$1</f>
        <v>202.10098618121768</v>
      </c>
      <c r="H378" s="274"/>
      <c r="I378" s="274"/>
      <c r="J378" s="278"/>
      <c r="K378" s="278"/>
      <c r="L378" s="278"/>
      <c r="M378" s="278"/>
      <c r="N378" s="278"/>
    </row>
    <row r="379" spans="2:14" customFormat="1" hidden="1" x14ac:dyDescent="0.25">
      <c r="B379" t="s">
        <v>1644</v>
      </c>
      <c r="C379" t="s">
        <v>5248</v>
      </c>
      <c r="D379" t="s">
        <v>4968</v>
      </c>
      <c r="E379" s="191">
        <v>0</v>
      </c>
      <c r="F379" s="191">
        <v>0</v>
      </c>
      <c r="G379" s="197"/>
      <c r="H379" s="274">
        <v>0</v>
      </c>
      <c r="I379" s="274">
        <v>0</v>
      </c>
      <c r="J379" s="191"/>
      <c r="K379" s="191"/>
      <c r="L379" s="191"/>
      <c r="M379" s="191"/>
      <c r="N379" s="191"/>
    </row>
    <row r="380" spans="2:14" customFormat="1" hidden="1" x14ac:dyDescent="0.25">
      <c r="B380" t="s">
        <v>1644</v>
      </c>
      <c r="C380" t="s">
        <v>5249</v>
      </c>
      <c r="D380" t="s">
        <v>4968</v>
      </c>
      <c r="E380" s="191">
        <v>0</v>
      </c>
      <c r="F380" s="191">
        <v>0</v>
      </c>
      <c r="G380" s="197"/>
      <c r="H380" s="274">
        <v>0</v>
      </c>
      <c r="I380" s="274">
        <v>0</v>
      </c>
      <c r="J380" s="191"/>
      <c r="K380" s="191"/>
      <c r="L380" s="191"/>
      <c r="M380" s="191"/>
      <c r="N380" s="191"/>
    </row>
    <row r="381" spans="2:14" customFormat="1" hidden="1" x14ac:dyDescent="0.25">
      <c r="B381" t="s">
        <v>1644</v>
      </c>
      <c r="C381" t="s">
        <v>5250</v>
      </c>
      <c r="D381" t="s">
        <v>4968</v>
      </c>
      <c r="E381" s="191">
        <v>0</v>
      </c>
      <c r="F381" s="191">
        <v>0</v>
      </c>
      <c r="G381" s="197"/>
      <c r="H381" s="274">
        <v>0</v>
      </c>
      <c r="I381" s="274">
        <v>0</v>
      </c>
      <c r="J381" s="191"/>
      <c r="K381" s="191"/>
      <c r="L381" s="191"/>
      <c r="M381" s="191"/>
      <c r="N381" s="191"/>
    </row>
    <row r="382" spans="2:14" customFormat="1" hidden="1" x14ac:dyDescent="0.25">
      <c r="B382" t="s">
        <v>1644</v>
      </c>
      <c r="C382" t="s">
        <v>5251</v>
      </c>
      <c r="D382" t="s">
        <v>4968</v>
      </c>
      <c r="E382" s="191">
        <v>0</v>
      </c>
      <c r="F382" s="191">
        <v>0</v>
      </c>
      <c r="G382" s="197"/>
      <c r="H382" s="274">
        <v>0</v>
      </c>
      <c r="I382" s="274">
        <v>0</v>
      </c>
      <c r="J382" s="191"/>
      <c r="K382" s="191"/>
      <c r="L382" s="191"/>
      <c r="M382" s="191"/>
      <c r="N382" s="191"/>
    </row>
    <row r="383" spans="2:14" customFormat="1" hidden="1" x14ac:dyDescent="0.25">
      <c r="B383" t="s">
        <v>1644</v>
      </c>
      <c r="C383" t="s">
        <v>5252</v>
      </c>
      <c r="D383" t="s">
        <v>4968</v>
      </c>
      <c r="E383" s="191">
        <v>0</v>
      </c>
      <c r="F383" s="191">
        <v>0</v>
      </c>
      <c r="G383" s="197"/>
      <c r="H383" s="274">
        <v>0</v>
      </c>
      <c r="I383" s="274">
        <v>0</v>
      </c>
      <c r="J383" s="191"/>
      <c r="K383" s="191"/>
      <c r="L383" s="191"/>
      <c r="M383" s="191"/>
      <c r="N383" s="191"/>
    </row>
    <row r="384" spans="2:14" customFormat="1" hidden="1" x14ac:dyDescent="0.25">
      <c r="B384" t="s">
        <v>1644</v>
      </c>
      <c r="C384" t="s">
        <v>5253</v>
      </c>
      <c r="D384" t="s">
        <v>4968</v>
      </c>
      <c r="E384" s="191">
        <v>0</v>
      </c>
      <c r="F384" s="191">
        <v>0</v>
      </c>
      <c r="G384" s="197"/>
      <c r="H384" s="274">
        <v>0</v>
      </c>
      <c r="I384" s="274">
        <v>0</v>
      </c>
      <c r="J384" s="191"/>
      <c r="K384" s="191"/>
      <c r="L384" s="191"/>
      <c r="M384" s="191"/>
      <c r="N384" s="191"/>
    </row>
    <row r="385" spans="2:14" x14ac:dyDescent="0.25">
      <c r="B385" s="199" t="s">
        <v>5238</v>
      </c>
      <c r="C385" s="199" t="s">
        <v>3572</v>
      </c>
      <c r="D385" s="201" t="s">
        <v>1761</v>
      </c>
      <c r="E385" s="289">
        <v>4.4887016461909286E-4</v>
      </c>
      <c r="F385" s="289">
        <v>6.5759479116697097E-4</v>
      </c>
      <c r="G385" s="284">
        <f>F385*'Budget COGM Detail'!$U$1</f>
        <v>10.850314054255021</v>
      </c>
      <c r="H385" s="274"/>
      <c r="I385" s="274"/>
      <c r="J385" s="278"/>
      <c r="K385" s="278"/>
      <c r="L385" s="278"/>
      <c r="M385" s="278"/>
      <c r="N385" s="278"/>
    </row>
    <row r="386" spans="2:14" x14ac:dyDescent="0.25">
      <c r="B386" s="199" t="s">
        <v>5238</v>
      </c>
      <c r="C386" s="199" t="s">
        <v>5254</v>
      </c>
      <c r="D386" s="201" t="s">
        <v>1748</v>
      </c>
      <c r="E386" s="289">
        <v>4.4887016461909282E-5</v>
      </c>
      <c r="F386" s="289">
        <v>1.0892507849729217E-2</v>
      </c>
      <c r="G386" s="284">
        <f>F386*'Budget COGM Detail'!$U$1</f>
        <v>179.72637952053208</v>
      </c>
      <c r="H386" s="274"/>
      <c r="I386" s="274"/>
      <c r="J386" s="278"/>
      <c r="K386" s="278"/>
      <c r="L386" s="278"/>
      <c r="M386" s="278"/>
      <c r="N386" s="278"/>
    </row>
    <row r="387" spans="2:14" customFormat="1" hidden="1" x14ac:dyDescent="0.25">
      <c r="B387" t="s">
        <v>1644</v>
      </c>
      <c r="C387" t="s">
        <v>5255</v>
      </c>
      <c r="D387" t="s">
        <v>4968</v>
      </c>
      <c r="E387" s="191">
        <v>0</v>
      </c>
      <c r="F387" s="191">
        <v>0</v>
      </c>
      <c r="G387" s="197"/>
      <c r="H387" s="274">
        <v>0</v>
      </c>
      <c r="I387" s="274">
        <v>0</v>
      </c>
      <c r="J387" s="191"/>
      <c r="K387" s="191"/>
      <c r="L387" s="191"/>
      <c r="M387" s="191"/>
      <c r="N387" s="191"/>
    </row>
    <row r="388" spans="2:14" customFormat="1" hidden="1" x14ac:dyDescent="0.25">
      <c r="B388" t="s">
        <v>1644</v>
      </c>
      <c r="C388" t="s">
        <v>5256</v>
      </c>
      <c r="D388" t="s">
        <v>4968</v>
      </c>
      <c r="E388" s="191">
        <v>0</v>
      </c>
      <c r="F388" s="191">
        <v>0</v>
      </c>
      <c r="G388" s="197"/>
      <c r="H388" s="274">
        <v>0</v>
      </c>
      <c r="I388" s="274">
        <v>0</v>
      </c>
      <c r="J388" s="191"/>
      <c r="K388" s="191"/>
      <c r="L388" s="191"/>
      <c r="M388" s="191"/>
      <c r="N388" s="191"/>
    </row>
    <row r="389" spans="2:14" customFormat="1" hidden="1" x14ac:dyDescent="0.25">
      <c r="B389" t="s">
        <v>1644</v>
      </c>
      <c r="C389" t="s">
        <v>5257</v>
      </c>
      <c r="D389" t="s">
        <v>4968</v>
      </c>
      <c r="E389" s="191">
        <v>0</v>
      </c>
      <c r="F389" s="191">
        <v>0</v>
      </c>
      <c r="G389" s="197"/>
      <c r="H389" s="274">
        <v>0</v>
      </c>
      <c r="I389" s="274">
        <v>0</v>
      </c>
      <c r="J389" s="191"/>
      <c r="K389" s="191"/>
      <c r="L389" s="191"/>
      <c r="M389" s="191"/>
      <c r="N389" s="191"/>
    </row>
    <row r="390" spans="2:14" x14ac:dyDescent="0.25">
      <c r="B390" s="199" t="s">
        <v>5238</v>
      </c>
      <c r="C390" s="199" t="s">
        <v>1999</v>
      </c>
      <c r="D390" s="201" t="s">
        <v>1761</v>
      </c>
      <c r="E390" s="289">
        <v>5.745538107124388E-3</v>
      </c>
      <c r="F390" s="289">
        <v>8.6248157780735579E-3</v>
      </c>
      <c r="G390" s="284">
        <f>F390*'Budget COGM Detail'!$U$1</f>
        <v>142.30946033821371</v>
      </c>
      <c r="H390" s="274"/>
      <c r="I390" s="274"/>
      <c r="J390" s="278"/>
      <c r="K390" s="278"/>
      <c r="L390" s="278"/>
      <c r="M390" s="278"/>
      <c r="N390" s="278"/>
    </row>
    <row r="391" spans="2:14" customFormat="1" hidden="1" x14ac:dyDescent="0.25">
      <c r="B391" t="s">
        <v>1644</v>
      </c>
      <c r="C391" t="s">
        <v>5258</v>
      </c>
      <c r="D391" t="s">
        <v>4968</v>
      </c>
      <c r="E391" s="191">
        <v>0</v>
      </c>
      <c r="F391" s="191">
        <v>0</v>
      </c>
      <c r="G391" s="197"/>
      <c r="H391" s="274">
        <v>0</v>
      </c>
      <c r="I391" s="274">
        <v>0</v>
      </c>
      <c r="J391" s="191"/>
      <c r="K391" s="191"/>
      <c r="L391" s="191"/>
      <c r="M391" s="191"/>
      <c r="N391" s="191"/>
    </row>
    <row r="392" spans="2:14" x14ac:dyDescent="0.25">
      <c r="B392" s="199" t="s">
        <v>5238</v>
      </c>
      <c r="C392" s="199" t="s">
        <v>2003</v>
      </c>
      <c r="D392" s="201" t="s">
        <v>1761</v>
      </c>
      <c r="E392" s="289">
        <v>2.3341248560192827E-3</v>
      </c>
      <c r="F392" s="289">
        <v>3.8041746451468119E-3</v>
      </c>
      <c r="G392" s="284">
        <f>F392*'Budget COGM Detail'!$U$1</f>
        <v>62.768881644922395</v>
      </c>
      <c r="H392" s="274"/>
      <c r="I392" s="274"/>
      <c r="J392" s="278"/>
      <c r="K392" s="278"/>
      <c r="L392" s="278"/>
      <c r="M392" s="278"/>
      <c r="N392" s="278"/>
    </row>
    <row r="393" spans="2:14" customFormat="1" hidden="1" x14ac:dyDescent="0.25">
      <c r="B393" t="s">
        <v>5238</v>
      </c>
      <c r="C393" t="s">
        <v>5259</v>
      </c>
      <c r="D393" t="s">
        <v>1761</v>
      </c>
      <c r="E393" s="191">
        <v>0</v>
      </c>
      <c r="F393" s="191">
        <v>0</v>
      </c>
      <c r="G393" s="197"/>
      <c r="H393" s="274">
        <v>0</v>
      </c>
      <c r="I393" s="274">
        <v>0</v>
      </c>
      <c r="J393" s="191"/>
      <c r="K393" s="191"/>
      <c r="L393" s="191"/>
      <c r="M393" s="191"/>
      <c r="N393" s="191"/>
    </row>
    <row r="394" spans="2:14" x14ac:dyDescent="0.25">
      <c r="B394" s="199" t="s">
        <v>5238</v>
      </c>
      <c r="C394" s="199" t="s">
        <v>2220</v>
      </c>
      <c r="D394" s="201" t="s">
        <v>1761</v>
      </c>
      <c r="E394" s="289">
        <v>1.88525469140019E-3</v>
      </c>
      <c r="F394" s="289">
        <v>2.7571849861727778E-3</v>
      </c>
      <c r="G394" s="284">
        <f>F394*'Budget COGM Detail'!$U$1</f>
        <v>45.493552271850831</v>
      </c>
      <c r="H394" s="274"/>
      <c r="I394" s="274"/>
      <c r="J394" s="278"/>
      <c r="K394" s="278"/>
      <c r="L394" s="278"/>
      <c r="M394" s="278"/>
      <c r="N394" s="278"/>
    </row>
    <row r="395" spans="2:14" x14ac:dyDescent="0.25">
      <c r="B395" s="199" t="s">
        <v>5238</v>
      </c>
      <c r="C395" s="199" t="s">
        <v>5260</v>
      </c>
      <c r="D395" s="201" t="s">
        <v>1761</v>
      </c>
      <c r="E395" s="289">
        <v>6.0597472223577536E-3</v>
      </c>
      <c r="F395" s="289">
        <v>7.4328410559275568E-3</v>
      </c>
      <c r="G395" s="284">
        <f>F395*'Budget COGM Detail'!$U$1</f>
        <v>122.64187742280468</v>
      </c>
      <c r="H395" s="274"/>
      <c r="I395" s="274"/>
      <c r="J395" s="278"/>
      <c r="K395" s="278"/>
      <c r="L395" s="278"/>
      <c r="M395" s="278"/>
      <c r="N395" s="278"/>
    </row>
    <row r="396" spans="2:14" x14ac:dyDescent="0.25">
      <c r="B396" s="199" t="s">
        <v>5238</v>
      </c>
      <c r="C396" s="199" t="s">
        <v>5261</v>
      </c>
      <c r="D396" s="201" t="s">
        <v>1761</v>
      </c>
      <c r="E396" s="289">
        <v>7.0697050927507124E-3</v>
      </c>
      <c r="F396" s="289">
        <v>8.5801531966939598E-3</v>
      </c>
      <c r="G396" s="284">
        <f>F396*'Budget COGM Detail'!$U$1</f>
        <v>141.57252774545034</v>
      </c>
      <c r="H396" s="274"/>
      <c r="I396" s="274"/>
      <c r="J396" s="278"/>
      <c r="K396" s="278"/>
      <c r="L396" s="278"/>
      <c r="M396" s="278"/>
      <c r="N396" s="278"/>
    </row>
    <row r="397" spans="2:14" x14ac:dyDescent="0.25">
      <c r="B397" s="199" t="s">
        <v>5238</v>
      </c>
      <c r="C397" s="199" t="s">
        <v>5262</v>
      </c>
      <c r="D397" s="201" t="s">
        <v>1761</v>
      </c>
      <c r="E397" s="289">
        <v>4.7131367285004749E-3</v>
      </c>
      <c r="F397" s="289">
        <v>5.3112562228554159E-3</v>
      </c>
      <c r="G397" s="284">
        <f>F397*'Budget COGM Detail'!$U$1</f>
        <v>87.63572767711436</v>
      </c>
      <c r="H397" s="274"/>
      <c r="I397" s="274"/>
      <c r="J397" s="278"/>
      <c r="K397" s="278"/>
      <c r="L397" s="278"/>
      <c r="M397" s="278"/>
      <c r="N397" s="278"/>
    </row>
    <row r="398" spans="2:14" x14ac:dyDescent="0.25">
      <c r="B398" s="199" t="s">
        <v>5238</v>
      </c>
      <c r="C398" s="199" t="s">
        <v>2167</v>
      </c>
      <c r="D398" s="201" t="s">
        <v>1761</v>
      </c>
      <c r="E398" s="289">
        <v>2.7829950206383755E-3</v>
      </c>
      <c r="F398" s="289">
        <v>4.046564534041122E-3</v>
      </c>
      <c r="G398" s="284">
        <f>F398*'Budget COGM Detail'!$U$1</f>
        <v>66.768314811678508</v>
      </c>
      <c r="H398" s="274"/>
      <c r="I398" s="274"/>
      <c r="J398" s="278"/>
      <c r="K398" s="278"/>
      <c r="L398" s="278"/>
      <c r="M398" s="278"/>
      <c r="N398" s="278"/>
    </row>
    <row r="399" spans="2:14" x14ac:dyDescent="0.25">
      <c r="B399" s="199" t="s">
        <v>5238</v>
      </c>
      <c r="C399" s="199" t="s">
        <v>5263</v>
      </c>
      <c r="D399" s="201" t="s">
        <v>2141</v>
      </c>
      <c r="E399" s="289">
        <v>2.2443508230954641E-5</v>
      </c>
      <c r="F399" s="289">
        <v>1.1749176558904755E-3</v>
      </c>
      <c r="G399" s="284">
        <f>F399*'Budget COGM Detail'!$U$1</f>
        <v>19.386141322192845</v>
      </c>
      <c r="H399" s="274"/>
      <c r="I399" s="274"/>
      <c r="J399" s="278"/>
      <c r="K399" s="278"/>
      <c r="L399" s="278"/>
      <c r="M399" s="278"/>
      <c r="N399" s="278"/>
    </row>
    <row r="400" spans="2:14" customFormat="1" hidden="1" x14ac:dyDescent="0.25">
      <c r="B400" t="s">
        <v>1644</v>
      </c>
      <c r="C400" t="s">
        <v>5264</v>
      </c>
      <c r="D400" t="s">
        <v>4968</v>
      </c>
      <c r="E400" s="191">
        <v>0</v>
      </c>
      <c r="F400" s="191">
        <v>0</v>
      </c>
      <c r="G400" s="197"/>
      <c r="H400" s="274">
        <v>0</v>
      </c>
      <c r="I400" s="274">
        <v>0</v>
      </c>
      <c r="J400" s="191"/>
      <c r="K400" s="191"/>
      <c r="L400" s="191"/>
      <c r="M400" s="191"/>
      <c r="N400" s="191"/>
    </row>
    <row r="401" spans="2:14" x14ac:dyDescent="0.25">
      <c r="B401" s="199" t="s">
        <v>5238</v>
      </c>
      <c r="C401" s="199" t="s">
        <v>2670</v>
      </c>
      <c r="D401" s="201" t="s">
        <v>1761</v>
      </c>
      <c r="E401" s="289">
        <v>1.9750287243240085E-3</v>
      </c>
      <c r="F401" s="289">
        <v>3.2078506314503472E-3</v>
      </c>
      <c r="G401" s="284">
        <f>F401*'Budget COGM Detail'!$U$1</f>
        <v>52.929535418930726</v>
      </c>
      <c r="H401" s="274"/>
      <c r="I401" s="274"/>
      <c r="J401" s="278"/>
      <c r="K401" s="278"/>
      <c r="L401" s="278"/>
      <c r="M401" s="278"/>
      <c r="N401" s="278"/>
    </row>
    <row r="402" spans="2:14" customFormat="1" hidden="1" x14ac:dyDescent="0.25">
      <c r="B402" t="s">
        <v>1644</v>
      </c>
      <c r="C402" t="s">
        <v>5265</v>
      </c>
      <c r="D402" t="s">
        <v>4968</v>
      </c>
      <c r="E402" s="191">
        <v>0</v>
      </c>
      <c r="F402" s="191">
        <v>0</v>
      </c>
      <c r="G402" s="197"/>
      <c r="H402" s="274">
        <v>0</v>
      </c>
      <c r="I402" s="274">
        <v>0</v>
      </c>
      <c r="J402" s="191"/>
      <c r="K402" s="191"/>
      <c r="L402" s="191"/>
      <c r="M402" s="191"/>
      <c r="N402" s="191"/>
    </row>
    <row r="403" spans="2:14" x14ac:dyDescent="0.25">
      <c r="B403" s="199" t="s">
        <v>5238</v>
      </c>
      <c r="C403" s="199" t="s">
        <v>5266</v>
      </c>
      <c r="D403" s="201" t="s">
        <v>1761</v>
      </c>
      <c r="E403" s="289">
        <v>1.7954806584763714E-3</v>
      </c>
      <c r="F403" s="289">
        <v>2.9533412481113209E-3</v>
      </c>
      <c r="G403" s="284">
        <f>F403*'Budget COGM Detail'!$U$1</f>
        <v>48.730130593836797</v>
      </c>
      <c r="H403" s="274"/>
      <c r="I403" s="274"/>
      <c r="J403" s="278"/>
      <c r="K403" s="278"/>
      <c r="L403" s="278"/>
      <c r="M403" s="278"/>
      <c r="N403" s="278"/>
    </row>
    <row r="404" spans="2:14" customFormat="1" hidden="1" x14ac:dyDescent="0.25">
      <c r="B404" t="s">
        <v>5238</v>
      </c>
      <c r="C404" t="s">
        <v>5267</v>
      </c>
      <c r="D404" t="s">
        <v>1934</v>
      </c>
      <c r="E404" s="191">
        <v>0</v>
      </c>
      <c r="F404" s="191">
        <v>0</v>
      </c>
      <c r="G404" s="197"/>
      <c r="H404" s="274">
        <v>0</v>
      </c>
      <c r="I404" s="274">
        <v>0</v>
      </c>
      <c r="J404" s="191"/>
      <c r="K404" s="191"/>
      <c r="L404" s="191"/>
      <c r="M404" s="191"/>
      <c r="N404" s="191"/>
    </row>
    <row r="405" spans="2:14" customFormat="1" hidden="1" x14ac:dyDescent="0.25">
      <c r="B405" t="s">
        <v>1644</v>
      </c>
      <c r="C405" t="s">
        <v>5268</v>
      </c>
      <c r="D405" t="s">
        <v>4968</v>
      </c>
      <c r="E405" s="191">
        <v>0</v>
      </c>
      <c r="F405" s="191">
        <v>0</v>
      </c>
      <c r="G405" s="197"/>
      <c r="H405" s="274">
        <v>0</v>
      </c>
      <c r="I405" s="274">
        <v>0</v>
      </c>
      <c r="J405" s="191"/>
      <c r="K405" s="191"/>
      <c r="L405" s="191"/>
      <c r="M405" s="191"/>
      <c r="N405" s="191"/>
    </row>
    <row r="406" spans="2:14" x14ac:dyDescent="0.25">
      <c r="B406" s="199" t="s">
        <v>5238</v>
      </c>
      <c r="C406" s="199" t="s">
        <v>1976</v>
      </c>
      <c r="D406" s="201" t="s">
        <v>1842</v>
      </c>
      <c r="E406" s="289">
        <v>6.2841823046672993E-3</v>
      </c>
      <c r="F406" s="289">
        <v>5.7762857134007967E-3</v>
      </c>
      <c r="G406" s="284">
        <f>F406*'Budget COGM Detail'!$U$1</f>
        <v>95.308714271113146</v>
      </c>
      <c r="H406" s="274"/>
      <c r="I406" s="274"/>
      <c r="J406" s="278"/>
      <c r="K406" s="278"/>
      <c r="L406" s="278"/>
      <c r="M406" s="278"/>
      <c r="N406" s="278"/>
    </row>
    <row r="407" spans="2:14" x14ac:dyDescent="0.25">
      <c r="B407" s="199" t="s">
        <v>5238</v>
      </c>
      <c r="C407" s="199" t="s">
        <v>2264</v>
      </c>
      <c r="D407" s="201" t="s">
        <v>1994</v>
      </c>
      <c r="E407" s="289">
        <v>6.7330524692863926E-5</v>
      </c>
      <c r="F407" s="289">
        <v>1.7205193409849829E-3</v>
      </c>
      <c r="G407" s="284">
        <f>F407*'Budget COGM Detail'!$U$1</f>
        <v>28.388569126252218</v>
      </c>
      <c r="H407" s="274"/>
      <c r="I407" s="274"/>
      <c r="J407" s="278"/>
      <c r="K407" s="278"/>
      <c r="L407" s="278"/>
      <c r="M407" s="278"/>
      <c r="N407" s="278"/>
    </row>
    <row r="408" spans="2:14" customFormat="1" hidden="1" x14ac:dyDescent="0.25">
      <c r="B408" t="s">
        <v>5238</v>
      </c>
      <c r="C408" t="s">
        <v>5269</v>
      </c>
      <c r="D408" t="s">
        <v>1934</v>
      </c>
      <c r="E408" s="191">
        <v>0</v>
      </c>
      <c r="F408" s="191">
        <v>0</v>
      </c>
      <c r="G408" s="197"/>
      <c r="H408" s="274">
        <v>0</v>
      </c>
      <c r="I408" s="274">
        <v>0</v>
      </c>
      <c r="J408" s="191"/>
      <c r="K408" s="191"/>
      <c r="L408" s="191"/>
      <c r="M408" s="191"/>
      <c r="N408" s="191"/>
    </row>
    <row r="409" spans="2:14" customFormat="1" hidden="1" x14ac:dyDescent="0.25">
      <c r="B409" t="s">
        <v>5238</v>
      </c>
      <c r="C409" t="s">
        <v>5270</v>
      </c>
      <c r="D409" t="s">
        <v>1934</v>
      </c>
      <c r="E409" s="191">
        <v>0</v>
      </c>
      <c r="F409" s="191">
        <v>0</v>
      </c>
      <c r="G409" s="197"/>
      <c r="H409" s="274">
        <v>0</v>
      </c>
      <c r="I409" s="274">
        <v>0</v>
      </c>
      <c r="J409" s="191"/>
      <c r="K409" s="191"/>
      <c r="L409" s="191"/>
      <c r="M409" s="191"/>
      <c r="N409" s="191"/>
    </row>
    <row r="410" spans="2:14" customFormat="1" hidden="1" x14ac:dyDescent="0.25">
      <c r="B410" t="s">
        <v>5238</v>
      </c>
      <c r="C410" t="s">
        <v>5271</v>
      </c>
      <c r="D410" t="s">
        <v>1934</v>
      </c>
      <c r="E410" s="191">
        <v>0</v>
      </c>
      <c r="F410" s="191">
        <v>0</v>
      </c>
      <c r="G410" s="197"/>
      <c r="H410" s="274">
        <v>0</v>
      </c>
      <c r="I410" s="274">
        <v>0</v>
      </c>
      <c r="J410" s="191"/>
      <c r="K410" s="191"/>
      <c r="L410" s="191"/>
      <c r="M410" s="191"/>
      <c r="N410" s="191"/>
    </row>
    <row r="411" spans="2:14" x14ac:dyDescent="0.25">
      <c r="B411" s="199" t="s">
        <v>5238</v>
      </c>
      <c r="C411" s="199" t="s">
        <v>5272</v>
      </c>
      <c r="D411" s="201" t="s">
        <v>1934</v>
      </c>
      <c r="E411" s="289">
        <v>3.1420911523336498E-4</v>
      </c>
      <c r="F411" s="289">
        <v>1.2348418228671242E-3</v>
      </c>
      <c r="G411" s="284">
        <f>F411*'Budget COGM Detail'!$U$1</f>
        <v>20.374890077307551</v>
      </c>
      <c r="H411" s="274"/>
      <c r="I411" s="274"/>
      <c r="J411" s="278"/>
      <c r="K411" s="278"/>
      <c r="L411" s="278"/>
      <c r="M411" s="278"/>
      <c r="N411" s="278"/>
    </row>
    <row r="412" spans="2:14" x14ac:dyDescent="0.25">
      <c r="B412" s="199" t="s">
        <v>5238</v>
      </c>
      <c r="C412" s="199" t="s">
        <v>2262</v>
      </c>
      <c r="D412" s="201" t="s">
        <v>1994</v>
      </c>
      <c r="E412" s="289">
        <v>8.9774032923818563E-5</v>
      </c>
      <c r="F412" s="289">
        <v>1.8071512827564681E-3</v>
      </c>
      <c r="G412" s="284">
        <f>F412*'Budget COGM Detail'!$U$1</f>
        <v>29.817996165481723</v>
      </c>
      <c r="H412" s="274"/>
      <c r="I412" s="274"/>
      <c r="J412" s="278"/>
      <c r="K412" s="278"/>
      <c r="L412" s="278"/>
      <c r="M412" s="278"/>
      <c r="N412" s="278"/>
    </row>
    <row r="413" spans="2:14" x14ac:dyDescent="0.25">
      <c r="B413" s="199" t="s">
        <v>5238</v>
      </c>
      <c r="C413" s="199" t="s">
        <v>2260</v>
      </c>
      <c r="D413" s="201" t="s">
        <v>1994</v>
      </c>
      <c r="E413" s="289">
        <v>6.7330524692863926E-5</v>
      </c>
      <c r="F413" s="289">
        <v>9.8639218675045668E-4</v>
      </c>
      <c r="G413" s="284">
        <f>F413*'Budget COGM Detail'!$U$1</f>
        <v>16.275471081382534</v>
      </c>
      <c r="H413" s="274"/>
      <c r="I413" s="274"/>
      <c r="J413" s="278"/>
      <c r="K413" s="278"/>
      <c r="L413" s="278"/>
      <c r="M413" s="278"/>
      <c r="N413" s="278"/>
    </row>
    <row r="414" spans="2:14" x14ac:dyDescent="0.25">
      <c r="B414" s="199" t="s">
        <v>5238</v>
      </c>
      <c r="C414" s="199" t="s">
        <v>5273</v>
      </c>
      <c r="D414" s="201" t="s">
        <v>1934</v>
      </c>
      <c r="E414" s="289">
        <v>2.0199157407859176E-4</v>
      </c>
      <c r="F414" s="289">
        <v>6.5086173869768459E-4</v>
      </c>
      <c r="G414" s="284">
        <f>F414*'Budget COGM Detail'!$U$1</f>
        <v>10.739218688511796</v>
      </c>
      <c r="H414" s="274"/>
      <c r="I414" s="274"/>
      <c r="J414" s="278"/>
      <c r="K414" s="278"/>
      <c r="L414" s="278"/>
      <c r="M414" s="278"/>
      <c r="N414" s="278"/>
    </row>
    <row r="415" spans="2:14" customFormat="1" hidden="1" x14ac:dyDescent="0.25">
      <c r="B415" t="s">
        <v>1644</v>
      </c>
      <c r="C415" t="s">
        <v>5274</v>
      </c>
      <c r="D415" t="s">
        <v>4968</v>
      </c>
      <c r="E415" s="191">
        <v>0</v>
      </c>
      <c r="F415" s="191">
        <v>0</v>
      </c>
      <c r="G415" s="197"/>
      <c r="H415" s="274">
        <v>0</v>
      </c>
      <c r="I415" s="274">
        <v>0</v>
      </c>
      <c r="J415" s="191"/>
      <c r="K415" s="191"/>
      <c r="L415" s="191"/>
      <c r="M415" s="191"/>
      <c r="N415" s="191"/>
    </row>
    <row r="416" spans="2:14" customFormat="1" hidden="1" x14ac:dyDescent="0.25">
      <c r="B416" t="s">
        <v>5238</v>
      </c>
      <c r="C416" t="s">
        <v>5275</v>
      </c>
      <c r="D416" t="s">
        <v>1761</v>
      </c>
      <c r="E416" s="191">
        <v>0</v>
      </c>
      <c r="F416" s="191">
        <v>0</v>
      </c>
      <c r="G416" s="197"/>
      <c r="H416" s="274">
        <v>0</v>
      </c>
      <c r="I416" s="274">
        <v>0</v>
      </c>
      <c r="J416" s="191"/>
      <c r="K416" s="191"/>
      <c r="L416" s="191"/>
      <c r="M416" s="191"/>
      <c r="N416" s="191"/>
    </row>
    <row r="417" spans="2:14" customFormat="1" hidden="1" x14ac:dyDescent="0.25">
      <c r="B417" t="s">
        <v>1644</v>
      </c>
      <c r="C417" t="s">
        <v>5276</v>
      </c>
      <c r="D417" t="s">
        <v>4968</v>
      </c>
      <c r="E417" s="191">
        <v>0</v>
      </c>
      <c r="F417" s="191">
        <v>0</v>
      </c>
      <c r="G417" s="197"/>
      <c r="H417" s="274">
        <v>0</v>
      </c>
      <c r="I417" s="274">
        <v>0</v>
      </c>
      <c r="J417" s="191"/>
      <c r="K417" s="191"/>
      <c r="L417" s="191"/>
      <c r="M417" s="191"/>
      <c r="N417" s="191"/>
    </row>
    <row r="418" spans="2:14" customFormat="1" hidden="1" x14ac:dyDescent="0.25">
      <c r="B418" t="s">
        <v>1644</v>
      </c>
      <c r="C418" t="s">
        <v>5278</v>
      </c>
      <c r="D418" t="s">
        <v>4968</v>
      </c>
      <c r="E418" s="191">
        <v>0</v>
      </c>
      <c r="F418" s="191">
        <v>0</v>
      </c>
      <c r="G418" s="197"/>
      <c r="H418" s="274">
        <v>0</v>
      </c>
      <c r="I418" s="274">
        <v>0</v>
      </c>
      <c r="J418" s="191"/>
      <c r="K418" s="191"/>
      <c r="L418" s="191"/>
      <c r="M418" s="191"/>
      <c r="N418" s="191"/>
    </row>
    <row r="419" spans="2:14" customFormat="1" hidden="1" x14ac:dyDescent="0.25">
      <c r="B419" t="s">
        <v>1644</v>
      </c>
      <c r="C419" t="s">
        <v>5279</v>
      </c>
      <c r="D419" t="s">
        <v>4968</v>
      </c>
      <c r="E419" s="191">
        <v>0</v>
      </c>
      <c r="F419" s="191">
        <v>0</v>
      </c>
      <c r="G419" s="197"/>
      <c r="H419" s="274">
        <v>0</v>
      </c>
      <c r="I419" s="274">
        <v>0</v>
      </c>
      <c r="J419" s="191"/>
      <c r="K419" s="191"/>
      <c r="L419" s="191"/>
      <c r="M419" s="191"/>
      <c r="N419" s="191"/>
    </row>
    <row r="420" spans="2:14" customFormat="1" hidden="1" x14ac:dyDescent="0.25">
      <c r="B420" t="s">
        <v>1644</v>
      </c>
      <c r="C420" t="s">
        <v>5280</v>
      </c>
      <c r="D420" t="s">
        <v>4968</v>
      </c>
      <c r="E420" s="191">
        <v>0</v>
      </c>
      <c r="F420" s="191">
        <v>0</v>
      </c>
      <c r="G420" s="197"/>
      <c r="H420" s="274">
        <v>0</v>
      </c>
      <c r="I420" s="274">
        <v>0</v>
      </c>
      <c r="J420" s="191"/>
      <c r="K420" s="191"/>
      <c r="L420" s="191"/>
      <c r="M420" s="191"/>
      <c r="N420" s="191"/>
    </row>
    <row r="421" spans="2:14" customFormat="1" hidden="1" x14ac:dyDescent="0.25">
      <c r="B421" t="s">
        <v>1644</v>
      </c>
      <c r="C421" t="s">
        <v>5281</v>
      </c>
      <c r="D421" t="s">
        <v>4968</v>
      </c>
      <c r="E421" s="191">
        <v>0</v>
      </c>
      <c r="F421" s="191">
        <v>0</v>
      </c>
      <c r="G421" s="197"/>
      <c r="H421" s="274">
        <v>0</v>
      </c>
      <c r="I421" s="274">
        <v>0</v>
      </c>
      <c r="J421" s="191"/>
      <c r="K421" s="191"/>
      <c r="L421" s="191"/>
      <c r="M421" s="191"/>
      <c r="N421" s="191"/>
    </row>
    <row r="422" spans="2:14" customFormat="1" hidden="1" x14ac:dyDescent="0.25">
      <c r="B422" t="s">
        <v>1644</v>
      </c>
      <c r="C422" t="s">
        <v>5282</v>
      </c>
      <c r="D422" t="s">
        <v>4968</v>
      </c>
      <c r="E422" s="191">
        <v>0</v>
      </c>
      <c r="F422" s="191">
        <v>0</v>
      </c>
      <c r="G422" s="197"/>
      <c r="H422" s="274">
        <v>0</v>
      </c>
      <c r="I422" s="274">
        <v>0</v>
      </c>
      <c r="J422" s="191"/>
      <c r="K422" s="191"/>
      <c r="L422" s="191"/>
      <c r="M422" s="191"/>
      <c r="N422" s="191"/>
    </row>
    <row r="423" spans="2:14" customFormat="1" hidden="1" x14ac:dyDescent="0.25">
      <c r="B423" t="s">
        <v>5140</v>
      </c>
      <c r="C423" t="s">
        <v>5283</v>
      </c>
      <c r="D423" t="s">
        <v>1748</v>
      </c>
      <c r="E423" s="191">
        <v>0</v>
      </c>
      <c r="F423" s="191">
        <v>0</v>
      </c>
      <c r="G423" s="197"/>
      <c r="H423" s="274">
        <v>0</v>
      </c>
      <c r="I423" s="274">
        <v>0</v>
      </c>
      <c r="J423" s="191"/>
      <c r="K423" s="191"/>
      <c r="L423" s="191"/>
      <c r="M423" s="191"/>
      <c r="N423" s="191"/>
    </row>
    <row r="424" spans="2:14" customFormat="1" hidden="1" x14ac:dyDescent="0.25">
      <c r="B424" t="s">
        <v>1644</v>
      </c>
      <c r="C424" t="s">
        <v>5284</v>
      </c>
      <c r="D424" t="s">
        <v>4968</v>
      </c>
      <c r="E424" s="191">
        <v>0</v>
      </c>
      <c r="F424" s="191">
        <v>0</v>
      </c>
      <c r="G424" s="197"/>
      <c r="H424" s="274">
        <v>0</v>
      </c>
      <c r="I424" s="274">
        <v>0</v>
      </c>
      <c r="J424" s="191"/>
      <c r="K424" s="191"/>
      <c r="L424" s="191"/>
      <c r="M424" s="191"/>
      <c r="N424" s="191"/>
    </row>
    <row r="425" spans="2:14" customFormat="1" hidden="1" x14ac:dyDescent="0.25">
      <c r="B425" t="s">
        <v>1644</v>
      </c>
      <c r="C425" t="s">
        <v>5285</v>
      </c>
      <c r="D425" t="s">
        <v>4968</v>
      </c>
      <c r="E425" s="191">
        <v>0</v>
      </c>
      <c r="F425" s="191">
        <v>0</v>
      </c>
      <c r="G425" s="197"/>
      <c r="H425" s="274">
        <v>0</v>
      </c>
      <c r="I425" s="274">
        <v>0</v>
      </c>
      <c r="J425" s="191"/>
      <c r="K425" s="191"/>
      <c r="L425" s="191"/>
      <c r="M425" s="191"/>
      <c r="N425" s="191"/>
    </row>
    <row r="426" spans="2:14" x14ac:dyDescent="0.25">
      <c r="B426" s="199" t="s">
        <v>5238</v>
      </c>
      <c r="C426" s="199" t="s">
        <v>2054</v>
      </c>
      <c r="D426" s="201" t="s">
        <v>1934</v>
      </c>
      <c r="E426" s="289">
        <v>6.0597472223577532E-4</v>
      </c>
      <c r="F426" s="289">
        <v>1.3807246263683297E-3</v>
      </c>
      <c r="G426" s="284">
        <f>F426*'Budget COGM Detail'!$U$1</f>
        <v>22.781956335077439</v>
      </c>
      <c r="H426" s="274"/>
      <c r="I426" s="274"/>
      <c r="J426" s="278"/>
      <c r="K426" s="278"/>
      <c r="L426" s="278"/>
      <c r="M426" s="278"/>
      <c r="N426" s="278"/>
    </row>
    <row r="427" spans="2:14" customFormat="1" hidden="1" x14ac:dyDescent="0.25">
      <c r="B427" t="s">
        <v>4983</v>
      </c>
      <c r="C427" t="s">
        <v>5286</v>
      </c>
      <c r="D427" t="s">
        <v>1748</v>
      </c>
      <c r="E427" s="191">
        <v>0</v>
      </c>
      <c r="F427" s="191">
        <v>0</v>
      </c>
      <c r="G427" s="197"/>
      <c r="H427" s="274">
        <v>0</v>
      </c>
      <c r="I427" s="274">
        <v>0</v>
      </c>
      <c r="J427" s="191"/>
      <c r="K427" s="191"/>
      <c r="L427" s="191"/>
      <c r="M427" s="191"/>
      <c r="N427" s="191"/>
    </row>
    <row r="428" spans="2:14" x14ac:dyDescent="0.25">
      <c r="B428" s="199" t="s">
        <v>4983</v>
      </c>
      <c r="C428" s="199" t="s">
        <v>1791</v>
      </c>
      <c r="D428" s="201" t="s">
        <v>1748</v>
      </c>
      <c r="E428" s="289">
        <v>2.2443508230954641E-5</v>
      </c>
      <c r="F428" s="289">
        <v>0.11639921560836468</v>
      </c>
      <c r="G428" s="284">
        <f>F428*'Budget COGM Detail'!$U$1</f>
        <v>1920.5870575380172</v>
      </c>
      <c r="H428" s="274"/>
      <c r="I428" s="274"/>
      <c r="J428" s="278"/>
      <c r="K428" s="278"/>
      <c r="L428" s="278"/>
      <c r="M428" s="278"/>
      <c r="N428" s="278"/>
    </row>
    <row r="429" spans="2:14" customFormat="1" hidden="1" x14ac:dyDescent="0.25">
      <c r="B429" t="s">
        <v>1644</v>
      </c>
      <c r="C429" t="s">
        <v>5330</v>
      </c>
      <c r="D429" t="s">
        <v>4968</v>
      </c>
      <c r="E429" s="191">
        <v>0</v>
      </c>
      <c r="F429" s="191">
        <v>0</v>
      </c>
      <c r="G429" s="197"/>
      <c r="H429" s="274">
        <v>0</v>
      </c>
      <c r="I429" s="274">
        <v>0</v>
      </c>
      <c r="J429" s="191"/>
      <c r="K429" s="191"/>
      <c r="L429" s="191"/>
      <c r="M429" s="191"/>
      <c r="N429" s="191"/>
    </row>
    <row r="430" spans="2:14" x14ac:dyDescent="0.25">
      <c r="B430" s="199" t="s">
        <v>5140</v>
      </c>
      <c r="C430" s="199" t="s">
        <v>3489</v>
      </c>
      <c r="D430" s="201" t="s">
        <v>1748</v>
      </c>
      <c r="E430" s="289">
        <v>1.1221754115477321E-3</v>
      </c>
      <c r="F430" s="289">
        <v>6.3945370346389044E-2</v>
      </c>
      <c r="G430" s="284">
        <f>F430*'Budget COGM Detail'!$U$1</f>
        <v>1055.0986107154192</v>
      </c>
      <c r="H430" s="274"/>
      <c r="I430" s="274"/>
      <c r="J430" s="278"/>
      <c r="K430" s="278"/>
      <c r="L430" s="278"/>
      <c r="M430" s="278"/>
      <c r="N430" s="278"/>
    </row>
    <row r="431" spans="2:14" x14ac:dyDescent="0.25">
      <c r="B431" s="199" t="s">
        <v>4983</v>
      </c>
      <c r="C431" s="199" t="s">
        <v>1996</v>
      </c>
      <c r="D431" s="201" t="s">
        <v>1994</v>
      </c>
      <c r="E431" s="289">
        <v>4.4887016461909282E-5</v>
      </c>
      <c r="F431" s="289">
        <v>1.5461332820304653E-3</v>
      </c>
      <c r="G431" s="284">
        <f>F431*'Budget COGM Detail'!$U$1</f>
        <v>25.511199153502677</v>
      </c>
      <c r="H431" s="274"/>
      <c r="I431" s="274"/>
      <c r="J431" s="278"/>
      <c r="K431" s="278"/>
      <c r="L431" s="278"/>
      <c r="M431" s="278"/>
      <c r="N431" s="278"/>
    </row>
    <row r="432" spans="2:14" x14ac:dyDescent="0.25">
      <c r="B432" s="199" t="s">
        <v>5238</v>
      </c>
      <c r="C432" s="199" t="s">
        <v>5290</v>
      </c>
      <c r="D432" s="201" t="s">
        <v>1934</v>
      </c>
      <c r="E432" s="289">
        <v>2.2443508230954643E-4</v>
      </c>
      <c r="F432" s="289">
        <v>5.0430562994955078E-4</v>
      </c>
      <c r="G432" s="284">
        <f>F432*'Budget COGM Detail'!$U$1</f>
        <v>8.3210428941675882</v>
      </c>
      <c r="H432" s="274"/>
      <c r="I432" s="274"/>
      <c r="J432" s="278"/>
      <c r="K432" s="278"/>
      <c r="L432" s="278"/>
      <c r="M432" s="278"/>
      <c r="N432" s="278"/>
    </row>
    <row r="433" spans="2:14" customFormat="1" hidden="1" x14ac:dyDescent="0.25">
      <c r="B433" t="s">
        <v>5140</v>
      </c>
      <c r="C433" t="s">
        <v>5295</v>
      </c>
      <c r="D433" t="s">
        <v>1748</v>
      </c>
      <c r="E433" s="191">
        <v>0</v>
      </c>
      <c r="F433" s="191">
        <v>0</v>
      </c>
      <c r="G433" s="197"/>
      <c r="H433" s="274">
        <v>0</v>
      </c>
      <c r="I433" s="274">
        <v>0</v>
      </c>
      <c r="J433" s="191"/>
      <c r="K433" s="191"/>
      <c r="L433" s="191"/>
      <c r="M433" s="191"/>
      <c r="N433" s="191"/>
    </row>
    <row r="434" spans="2:14" customFormat="1" hidden="1" x14ac:dyDescent="0.25">
      <c r="B434" t="s">
        <v>1644</v>
      </c>
      <c r="C434" t="s">
        <v>5277</v>
      </c>
      <c r="D434" t="s">
        <v>4968</v>
      </c>
      <c r="E434" s="191">
        <v>0</v>
      </c>
      <c r="F434" s="191">
        <v>0</v>
      </c>
      <c r="G434" s="197"/>
      <c r="H434" s="274">
        <v>0</v>
      </c>
      <c r="I434" s="274">
        <v>0</v>
      </c>
      <c r="J434" s="191"/>
      <c r="K434" s="191"/>
      <c r="L434" s="191"/>
      <c r="M434" s="191"/>
      <c r="N434" s="191"/>
    </row>
    <row r="435" spans="2:14" x14ac:dyDescent="0.25">
      <c r="B435" s="199" t="s">
        <v>5238</v>
      </c>
      <c r="C435" s="199" t="s">
        <v>5331</v>
      </c>
      <c r="D435" s="201" t="s">
        <v>1761</v>
      </c>
      <c r="E435" s="289">
        <v>2.3341248560192827E-3</v>
      </c>
      <c r="F435" s="289">
        <v>3.5851260048126946E-3</v>
      </c>
      <c r="G435" s="284">
        <f>F435*'Budget COGM Detail'!$U$1</f>
        <v>59.154579079409459</v>
      </c>
      <c r="H435" s="274"/>
      <c r="I435" s="274"/>
      <c r="J435" s="278"/>
      <c r="K435" s="278"/>
      <c r="L435" s="278"/>
      <c r="M435" s="278"/>
      <c r="N435" s="278"/>
    </row>
    <row r="436" spans="2:14" customFormat="1" hidden="1" x14ac:dyDescent="0.25">
      <c r="B436" t="s">
        <v>4965</v>
      </c>
      <c r="C436" t="s">
        <v>5289</v>
      </c>
      <c r="D436" t="s">
        <v>1748</v>
      </c>
      <c r="E436" s="191">
        <v>0</v>
      </c>
      <c r="F436" s="191">
        <v>0</v>
      </c>
      <c r="G436" s="197"/>
      <c r="H436" s="274">
        <v>0</v>
      </c>
      <c r="I436" s="274">
        <v>0</v>
      </c>
      <c r="J436" s="191"/>
      <c r="K436" s="191"/>
      <c r="L436" s="191"/>
      <c r="M436" s="191"/>
      <c r="N436" s="191"/>
    </row>
    <row r="437" spans="2:14" x14ac:dyDescent="0.25">
      <c r="B437" s="199" t="s">
        <v>4983</v>
      </c>
      <c r="C437" s="199" t="s">
        <v>5288</v>
      </c>
      <c r="D437" s="201" t="s">
        <v>1748</v>
      </c>
      <c r="E437" s="289">
        <v>1.6608196090906436E-3</v>
      </c>
      <c r="F437" s="289">
        <v>9.3948525454776144E-4</v>
      </c>
      <c r="G437" s="284">
        <f>F437*'Budget COGM Detail'!$U$1</f>
        <v>15.501506700038064</v>
      </c>
      <c r="H437" s="274"/>
      <c r="I437" s="274"/>
      <c r="J437" s="278"/>
      <c r="K437" s="278"/>
      <c r="L437" s="278"/>
      <c r="M437" s="278"/>
      <c r="N437" s="278"/>
    </row>
    <row r="438" spans="2:14" x14ac:dyDescent="0.25">
      <c r="B438" s="199" t="s">
        <v>5238</v>
      </c>
      <c r="C438" s="199" t="s">
        <v>2132</v>
      </c>
      <c r="D438" s="201" t="s">
        <v>1748</v>
      </c>
      <c r="E438" s="289">
        <v>1.7954806584763713E-4</v>
      </c>
      <c r="F438" s="289">
        <v>5.5211030248148418E-5</v>
      </c>
      <c r="G438" s="284">
        <f>F438*'Budget COGM Detail'!$U$1</f>
        <v>0.91098199909444888</v>
      </c>
      <c r="H438" s="274"/>
      <c r="I438" s="274"/>
      <c r="J438" s="278"/>
      <c r="K438" s="278"/>
      <c r="L438" s="278"/>
      <c r="M438" s="278"/>
      <c r="N438" s="278"/>
    </row>
    <row r="439" spans="2:14" x14ac:dyDescent="0.25">
      <c r="B439" s="199" t="s">
        <v>4983</v>
      </c>
      <c r="C439" s="199" t="s">
        <v>5332</v>
      </c>
      <c r="D439" s="201" t="s">
        <v>1761</v>
      </c>
      <c r="E439" s="289">
        <v>3.8189873605792425E-3</v>
      </c>
      <c r="F439" s="289">
        <v>8.4780801212595777E-2</v>
      </c>
      <c r="G439" s="284">
        <f>F439*'Budget COGM Detail'!$U$1</f>
        <v>1398.8832200078302</v>
      </c>
      <c r="H439" s="274"/>
      <c r="I439" s="274"/>
      <c r="J439" s="278"/>
      <c r="K439" s="278"/>
      <c r="L439" s="278"/>
      <c r="M439" s="278"/>
      <c r="N439" s="278"/>
    </row>
    <row r="440" spans="2:14" x14ac:dyDescent="0.25">
      <c r="B440" s="199" t="s">
        <v>4965</v>
      </c>
      <c r="C440" s="199" t="s">
        <v>5333</v>
      </c>
      <c r="D440" s="201" t="s">
        <v>1748</v>
      </c>
      <c r="E440" s="289">
        <v>4.4887016461909282E-5</v>
      </c>
      <c r="F440" s="289">
        <v>2.2991129831789938E-2</v>
      </c>
      <c r="G440" s="284">
        <f>F440*'Budget COGM Detail'!$U$1</f>
        <v>379.35364222453398</v>
      </c>
      <c r="H440" s="274"/>
      <c r="I440" s="274"/>
      <c r="J440" s="278"/>
      <c r="K440" s="278"/>
      <c r="L440" s="278"/>
      <c r="M440" s="278"/>
      <c r="N440" s="278"/>
    </row>
    <row r="441" spans="2:14" x14ac:dyDescent="0.25">
      <c r="B441" s="199" t="s">
        <v>4983</v>
      </c>
      <c r="C441" s="199" t="s">
        <v>5334</v>
      </c>
      <c r="D441" s="201" t="s">
        <v>1748</v>
      </c>
      <c r="E441" s="289">
        <v>8.9774032923818563E-5</v>
      </c>
      <c r="F441" s="289">
        <v>5.579905016379943E-3</v>
      </c>
      <c r="G441" s="284">
        <f>F441*'Budget COGM Detail'!$U$1</f>
        <v>92.068432770269055</v>
      </c>
      <c r="H441" s="274"/>
      <c r="I441" s="274"/>
      <c r="J441" s="278"/>
      <c r="K441" s="278"/>
      <c r="L441" s="278"/>
      <c r="M441" s="278"/>
      <c r="N441" s="278"/>
    </row>
    <row r="442" spans="2:14" x14ac:dyDescent="0.25">
      <c r="B442" s="199" t="s">
        <v>4983</v>
      </c>
      <c r="C442" s="199" t="s">
        <v>2005</v>
      </c>
      <c r="D442" s="201" t="s">
        <v>1748</v>
      </c>
      <c r="E442" s="289">
        <v>2.1321332819406909E-2</v>
      </c>
      <c r="F442" s="289">
        <v>3.0323423970842821E-3</v>
      </c>
      <c r="G442" s="284">
        <f>F442*'Budget COGM Detail'!$U$1</f>
        <v>50.033649551890655</v>
      </c>
      <c r="H442" s="274"/>
      <c r="I442" s="274"/>
      <c r="J442" s="278"/>
      <c r="K442" s="278"/>
      <c r="L442" s="278"/>
      <c r="M442" s="278"/>
      <c r="N442" s="278"/>
    </row>
    <row r="443" spans="2:14" x14ac:dyDescent="0.25">
      <c r="B443" s="199" t="s">
        <v>5238</v>
      </c>
      <c r="C443" s="199" t="s">
        <v>5335</v>
      </c>
      <c r="D443" s="201" t="s">
        <v>1934</v>
      </c>
      <c r="E443" s="289">
        <v>3.3665262346431962E-4</v>
      </c>
      <c r="F443" s="289">
        <v>6.6500114888318597E-4</v>
      </c>
      <c r="G443" s="284">
        <f>F443*'Budget COGM Detail'!$U$1</f>
        <v>10.972518956572568</v>
      </c>
      <c r="H443" s="274"/>
      <c r="I443" s="274"/>
      <c r="J443" s="278"/>
      <c r="K443" s="278"/>
      <c r="L443" s="278"/>
      <c r="M443" s="278"/>
      <c r="N443" s="278"/>
    </row>
    <row r="444" spans="2:14" x14ac:dyDescent="0.25">
      <c r="B444" s="199" t="s">
        <v>5140</v>
      </c>
      <c r="C444" s="199" t="s">
        <v>5291</v>
      </c>
      <c r="D444" s="201" t="s">
        <v>1748</v>
      </c>
      <c r="E444" s="289">
        <v>8.9774032923818563E-5</v>
      </c>
      <c r="F444" s="289">
        <v>2.7942167747538527E-4</v>
      </c>
      <c r="G444" s="284">
        <f>F444*'Budget COGM Detail'!$U$1</f>
        <v>4.6104576783438569</v>
      </c>
      <c r="H444" s="274"/>
      <c r="I444" s="274"/>
      <c r="J444" s="278"/>
      <c r="K444" s="278"/>
      <c r="L444" s="278"/>
      <c r="M444" s="278"/>
      <c r="N444" s="278"/>
    </row>
    <row r="445" spans="2:14" x14ac:dyDescent="0.25">
      <c r="B445" s="199" t="s">
        <v>5071</v>
      </c>
      <c r="C445" s="199" t="s">
        <v>5336</v>
      </c>
      <c r="D445" s="201" t="s">
        <v>1827</v>
      </c>
      <c r="E445" s="289">
        <v>4.4887016461909282E-5</v>
      </c>
      <c r="F445" s="289">
        <v>2.7246418992378935E-4</v>
      </c>
      <c r="G445" s="284">
        <f>F445*'Budget COGM Detail'!$U$1</f>
        <v>4.4956591337425245</v>
      </c>
      <c r="H445" s="274"/>
      <c r="I445" s="274"/>
      <c r="J445" s="278"/>
      <c r="K445" s="278"/>
      <c r="L445" s="278"/>
      <c r="M445" s="278"/>
      <c r="N445" s="278"/>
    </row>
    <row r="446" spans="2:14" x14ac:dyDescent="0.25">
      <c r="B446" s="199" t="s">
        <v>4983</v>
      </c>
      <c r="C446" s="199" t="s">
        <v>5337</v>
      </c>
      <c r="D446" s="201" t="s">
        <v>1748</v>
      </c>
      <c r="E446" s="289">
        <v>8.9774032923818563E-5</v>
      </c>
      <c r="F446" s="289">
        <v>8.4495319787898041E-3</v>
      </c>
      <c r="G446" s="284">
        <f>F446*'Budget COGM Detail'!$U$1</f>
        <v>139.41727765003176</v>
      </c>
      <c r="H446" s="274"/>
      <c r="I446" s="274"/>
      <c r="J446" s="278"/>
      <c r="K446" s="278"/>
      <c r="L446" s="278"/>
      <c r="M446" s="278"/>
      <c r="N446" s="278"/>
    </row>
    <row r="447" spans="2:14" x14ac:dyDescent="0.25">
      <c r="B447" s="199" t="s">
        <v>5140</v>
      </c>
      <c r="C447" s="199" t="s">
        <v>5293</v>
      </c>
      <c r="D447" s="201" t="s">
        <v>1748</v>
      </c>
      <c r="E447" s="289">
        <v>8.9774032923818563E-5</v>
      </c>
      <c r="F447" s="289">
        <v>1.1087093066091594E-4</v>
      </c>
      <c r="G447" s="284">
        <f>F447*'Budget COGM Detail'!$U$1</f>
        <v>1.8293703559051131</v>
      </c>
      <c r="H447" s="274"/>
      <c r="I447" s="274"/>
      <c r="J447" s="278"/>
      <c r="K447" s="278"/>
      <c r="L447" s="278"/>
      <c r="M447" s="278"/>
      <c r="N447" s="278"/>
    </row>
    <row r="448" spans="2:14" x14ac:dyDescent="0.25">
      <c r="B448" s="199" t="s">
        <v>5071</v>
      </c>
      <c r="C448" s="199" t="s">
        <v>2602</v>
      </c>
      <c r="D448" s="201" t="s">
        <v>1761</v>
      </c>
      <c r="E448" s="289">
        <v>4.4887016461909286E-4</v>
      </c>
      <c r="F448" s="289">
        <v>5.4762160083529328E-3</v>
      </c>
      <c r="G448" s="284">
        <f>F448*'Budget COGM Detail'!$U$1</f>
        <v>90.357564137823388</v>
      </c>
      <c r="H448" s="274"/>
      <c r="I448" s="274"/>
      <c r="J448" s="278"/>
      <c r="K448" s="278"/>
      <c r="L448" s="278"/>
      <c r="M448" s="278"/>
      <c r="N448" s="278"/>
    </row>
    <row r="449" spans="2:15" x14ac:dyDescent="0.25">
      <c r="B449" s="199" t="s">
        <v>5140</v>
      </c>
      <c r="C449" s="199" t="s">
        <v>5292</v>
      </c>
      <c r="D449" s="201" t="s">
        <v>1842</v>
      </c>
      <c r="E449" s="289">
        <v>6.7330524692863923E-4</v>
      </c>
      <c r="F449" s="289">
        <v>2.6124243580831204E-4</v>
      </c>
      <c r="G449" s="284">
        <f>F449*'Budget COGM Detail'!$U$1</f>
        <v>4.310500190837149</v>
      </c>
      <c r="H449" s="274"/>
      <c r="I449" s="274"/>
      <c r="J449" s="278"/>
      <c r="K449" s="278"/>
      <c r="L449" s="278"/>
      <c r="M449" s="278"/>
      <c r="N449" s="278"/>
    </row>
    <row r="450" spans="2:15" x14ac:dyDescent="0.25">
      <c r="B450" s="199" t="s">
        <v>5140</v>
      </c>
      <c r="C450" s="199" t="s">
        <v>5338</v>
      </c>
      <c r="D450" s="201" t="s">
        <v>1748</v>
      </c>
      <c r="E450" s="289">
        <v>4.4887016461909282E-5</v>
      </c>
      <c r="F450" s="289">
        <v>7.7625361918402819E-3</v>
      </c>
      <c r="G450" s="284">
        <f>F450*'Budget COGM Detail'!$U$1</f>
        <v>128.08184716536465</v>
      </c>
      <c r="H450" s="274"/>
      <c r="I450" s="274"/>
      <c r="J450" s="278"/>
      <c r="K450" s="278"/>
      <c r="L450" s="278"/>
      <c r="M450" s="278"/>
      <c r="N450" s="278"/>
    </row>
    <row r="451" spans="2:15" x14ac:dyDescent="0.25">
      <c r="B451" s="199" t="s">
        <v>5238</v>
      </c>
      <c r="C451" s="199" t="s">
        <v>5294</v>
      </c>
      <c r="D451" s="201" t="s">
        <v>1748</v>
      </c>
      <c r="E451" s="289">
        <v>4.4887016461909286E-4</v>
      </c>
      <c r="F451" s="289">
        <v>2.5046955185745379E-4</v>
      </c>
      <c r="G451" s="284">
        <f>F451*'Budget COGM Detail'!$U$1</f>
        <v>4.1327476056479879</v>
      </c>
      <c r="H451" s="274"/>
      <c r="I451" s="274"/>
      <c r="J451" s="278"/>
      <c r="K451" s="278"/>
      <c r="L451" s="278"/>
      <c r="M451" s="278"/>
      <c r="N451" s="278"/>
    </row>
    <row r="452" spans="2:15" x14ac:dyDescent="0.25">
      <c r="B452" s="199" t="s">
        <v>5238</v>
      </c>
      <c r="C452" s="199" t="s">
        <v>2902</v>
      </c>
      <c r="D452" s="201" t="s">
        <v>1748</v>
      </c>
      <c r="E452" s="289">
        <v>4.4887016461909286E-4</v>
      </c>
      <c r="F452" s="289">
        <v>4.0398314815718353E-6</v>
      </c>
      <c r="G452" s="284">
        <f>F452*'Budget COGM Detail'!$U$1</f>
        <v>6.6657219445935278E-2</v>
      </c>
      <c r="H452" s="274"/>
      <c r="I452" s="274"/>
      <c r="J452" s="278"/>
      <c r="K452" s="278"/>
      <c r="L452" s="278"/>
      <c r="M452" s="278"/>
      <c r="N452" s="278"/>
    </row>
    <row r="453" spans="2:15" x14ac:dyDescent="0.25">
      <c r="B453" s="199" t="s">
        <v>5140</v>
      </c>
      <c r="C453" s="199" t="s">
        <v>2145</v>
      </c>
      <c r="D453" s="201" t="s">
        <v>1748</v>
      </c>
      <c r="E453" s="289">
        <v>2.2443508230954643E-4</v>
      </c>
      <c r="F453" s="289">
        <v>1.6383761008596887E-5</v>
      </c>
      <c r="G453" s="284">
        <f>F453*'Budget COGM Detail'!$U$1</f>
        <v>0.27033205664184862</v>
      </c>
      <c r="H453" s="274"/>
      <c r="I453" s="274"/>
      <c r="J453" s="278"/>
      <c r="K453" s="278"/>
      <c r="L453" s="278"/>
      <c r="M453" s="278"/>
      <c r="N453" s="278"/>
    </row>
    <row r="454" spans="2:15" x14ac:dyDescent="0.25">
      <c r="B454" s="199" t="s">
        <v>5238</v>
      </c>
      <c r="C454" s="199" t="s">
        <v>5287</v>
      </c>
      <c r="D454" s="201" t="s">
        <v>1934</v>
      </c>
      <c r="E454" s="289">
        <v>2.2443508230954643E-4</v>
      </c>
      <c r="F454" s="289">
        <v>5.0071466863259805E-4</v>
      </c>
      <c r="G454" s="284">
        <f>F454*'Budget COGM Detail'!$U$1</f>
        <v>8.2617920324378673</v>
      </c>
      <c r="H454" s="274"/>
      <c r="I454" s="274"/>
      <c r="J454" s="278"/>
      <c r="K454" s="278"/>
      <c r="L454" s="278"/>
      <c r="M454" s="278"/>
      <c r="N454" s="278"/>
    </row>
    <row r="455" spans="2:15" x14ac:dyDescent="0.25">
      <c r="B455" s="199" t="s">
        <v>4983</v>
      </c>
      <c r="C455" s="199" t="s">
        <v>5339</v>
      </c>
      <c r="D455" s="201" t="s">
        <v>1748</v>
      </c>
      <c r="E455" s="289">
        <v>6.7330524692863926E-5</v>
      </c>
      <c r="F455" s="289">
        <v>5.3913795472399243E-3</v>
      </c>
      <c r="G455" s="284">
        <f>F455*'Budget COGM Detail'!$U$1</f>
        <v>88.957762529458748</v>
      </c>
      <c r="H455" s="274"/>
      <c r="I455" s="274"/>
      <c r="J455" s="278"/>
      <c r="K455" s="278"/>
      <c r="L455" s="278"/>
      <c r="M455" s="278"/>
      <c r="N455" s="278"/>
    </row>
    <row r="456" spans="2:15" x14ac:dyDescent="0.25">
      <c r="B456" s="199" t="s">
        <v>5238</v>
      </c>
      <c r="C456" s="199" t="s">
        <v>5340</v>
      </c>
      <c r="D456" s="201" t="s">
        <v>1748</v>
      </c>
      <c r="E456" s="289">
        <v>8.9774032923818571E-4</v>
      </c>
      <c r="F456" s="289">
        <v>1.9099425504542401E-4</v>
      </c>
      <c r="G456" s="284">
        <f>F456*'Budget COGM Detail'!$U$1</f>
        <v>3.1514052082494963</v>
      </c>
      <c r="H456" s="274"/>
      <c r="I456" s="274"/>
      <c r="J456" s="278"/>
      <c r="K456" s="278"/>
      <c r="L456" s="278"/>
      <c r="M456" s="278"/>
      <c r="N456" s="278"/>
    </row>
    <row r="457" spans="2:15" x14ac:dyDescent="0.25">
      <c r="B457" s="199" t="s">
        <v>5238</v>
      </c>
      <c r="C457" s="199" t="s">
        <v>5341</v>
      </c>
      <c r="D457" s="201" t="s">
        <v>1748</v>
      </c>
      <c r="E457" s="289">
        <v>4.4887016461909286E-4</v>
      </c>
      <c r="F457" s="289">
        <v>1.3421217922110877E-4</v>
      </c>
      <c r="G457" s="284">
        <f>F457*'Budget COGM Detail'!$U$1</f>
        <v>2.214500957148295</v>
      </c>
      <c r="H457" s="274"/>
      <c r="I457" s="274"/>
      <c r="J457" s="278"/>
      <c r="K457" s="278"/>
      <c r="L457" s="278"/>
      <c r="M457" s="278"/>
      <c r="N457" s="278"/>
    </row>
    <row r="458" spans="2:15" x14ac:dyDescent="0.25">
      <c r="B458" s="199" t="s">
        <v>5198</v>
      </c>
      <c r="C458" s="199" t="s">
        <v>3534</v>
      </c>
      <c r="D458" s="201" t="s">
        <v>1748</v>
      </c>
      <c r="E458" s="289">
        <v>0.92018383746914034</v>
      </c>
      <c r="F458" s="289">
        <v>3.513104786899561E-2</v>
      </c>
      <c r="G458" s="284">
        <f>F458*'Budget COGM Detail'!$U$1</f>
        <v>579.66228983842757</v>
      </c>
      <c r="H458" s="274"/>
      <c r="I458" s="274"/>
      <c r="J458" s="278"/>
      <c r="K458" s="278"/>
      <c r="L458" s="278"/>
      <c r="M458" s="278"/>
      <c r="N458" s="278"/>
    </row>
    <row r="459" spans="2:15" x14ac:dyDescent="0.25">
      <c r="B459" s="199" t="s">
        <v>5238</v>
      </c>
      <c r="C459" s="199" t="s">
        <v>3549</v>
      </c>
      <c r="D459" s="201" t="s">
        <v>1934</v>
      </c>
      <c r="E459" s="289">
        <v>3.1420911523336498E-4</v>
      </c>
      <c r="F459" s="289">
        <v>3.6223822284760796E-4</v>
      </c>
      <c r="G459" s="284">
        <f>F459*'Budget COGM Detail'!$U$1</f>
        <v>5.976930676985531</v>
      </c>
      <c r="H459" s="274"/>
      <c r="I459" s="274"/>
      <c r="J459" s="278"/>
      <c r="K459" s="278"/>
      <c r="L459" s="278"/>
      <c r="M459" s="278"/>
      <c r="N459" s="278"/>
    </row>
    <row r="460" spans="2:15" ht="15.75" thickBot="1" x14ac:dyDescent="0.3">
      <c r="B460" s="441" t="s">
        <v>5435</v>
      </c>
      <c r="C460" s="440"/>
      <c r="D460" s="440"/>
      <c r="E460" s="442">
        <f>SUM(E57:E459)</f>
        <v>2.0493652145462473</v>
      </c>
      <c r="F460" s="442">
        <f>SUM(F57:F459)</f>
        <v>4.6127956185962757</v>
      </c>
      <c r="G460" s="442">
        <f>SUM(G57:G459)</f>
        <v>76111.127706838524</v>
      </c>
      <c r="H460" s="442">
        <f>SUM(H57:H459)</f>
        <v>0</v>
      </c>
      <c r="I460" s="442">
        <f>SUM(I57:I459)</f>
        <v>0</v>
      </c>
      <c r="J460" s="278"/>
      <c r="K460" s="278"/>
      <c r="L460" s="278"/>
      <c r="M460" s="278"/>
      <c r="N460" s="278"/>
    </row>
    <row r="461" spans="2:15" ht="15.75" thickTop="1" x14ac:dyDescent="0.25">
      <c r="E461" s="278"/>
      <c r="F461" s="278"/>
      <c r="G461" s="278"/>
      <c r="H461" s="278"/>
      <c r="I461" s="278"/>
      <c r="J461" s="278"/>
      <c r="K461" s="278"/>
      <c r="L461" s="278"/>
      <c r="M461" s="278"/>
      <c r="N461" s="278"/>
    </row>
    <row r="462" spans="2:15" x14ac:dyDescent="0.25">
      <c r="C462" s="272"/>
      <c r="D462" s="272" t="s">
        <v>4926</v>
      </c>
      <c r="E462" s="272" t="s">
        <v>4927</v>
      </c>
      <c r="F462" s="272" t="s">
        <v>4928</v>
      </c>
      <c r="G462" s="272" t="s">
        <v>4929</v>
      </c>
      <c r="H462" s="272" t="s">
        <v>4930</v>
      </c>
      <c r="I462" s="272" t="s">
        <v>4931</v>
      </c>
      <c r="J462" s="272" t="s">
        <v>4932</v>
      </c>
      <c r="K462" s="272" t="s">
        <v>4933</v>
      </c>
      <c r="L462" s="272" t="s">
        <v>4934</v>
      </c>
      <c r="M462" s="272" t="s">
        <v>4935</v>
      </c>
      <c r="N462" s="272" t="s">
        <v>4936</v>
      </c>
      <c r="O462" s="272" t="s">
        <v>4937</v>
      </c>
    </row>
    <row r="463" spans="2:15" x14ac:dyDescent="0.25">
      <c r="C463" s="199" t="s">
        <v>5432</v>
      </c>
      <c r="D463" s="284">
        <f>$I$460*D7</f>
        <v>0</v>
      </c>
      <c r="E463" s="284">
        <f t="shared" ref="E463:O463" si="10">$I$460*E7</f>
        <v>0</v>
      </c>
      <c r="F463" s="284">
        <f t="shared" si="10"/>
        <v>0</v>
      </c>
      <c r="G463" s="284">
        <f t="shared" si="10"/>
        <v>0</v>
      </c>
      <c r="H463" s="284">
        <f t="shared" si="10"/>
        <v>0</v>
      </c>
      <c r="I463" s="284">
        <f t="shared" si="10"/>
        <v>0</v>
      </c>
      <c r="J463" s="284">
        <f t="shared" si="10"/>
        <v>0</v>
      </c>
      <c r="K463" s="284">
        <f t="shared" si="10"/>
        <v>0</v>
      </c>
      <c r="L463" s="284">
        <f t="shared" si="10"/>
        <v>0</v>
      </c>
      <c r="M463" s="284">
        <f t="shared" si="10"/>
        <v>0</v>
      </c>
      <c r="N463" s="284">
        <f t="shared" si="10"/>
        <v>0</v>
      </c>
      <c r="O463" s="284">
        <f t="shared" si="10"/>
        <v>0</v>
      </c>
    </row>
    <row r="464" spans="2:15" x14ac:dyDescent="0.25">
      <c r="E464" s="278"/>
      <c r="F464" s="278"/>
      <c r="G464" s="278"/>
      <c r="H464" s="278"/>
      <c r="I464" s="278"/>
      <c r="J464" s="278"/>
      <c r="K464" s="278"/>
      <c r="L464" s="278"/>
      <c r="M464" s="278"/>
      <c r="N464" s="278"/>
    </row>
    <row r="465" spans="1:17" s="269" customFormat="1" x14ac:dyDescent="0.25">
      <c r="A465" s="268" t="s">
        <v>5363</v>
      </c>
      <c r="B465" s="268" t="s">
        <v>1652</v>
      </c>
    </row>
    <row r="466" spans="1:17" x14ac:dyDescent="0.25">
      <c r="E466" s="278"/>
      <c r="F466" s="278"/>
      <c r="G466" s="278"/>
      <c r="H466" s="278"/>
      <c r="I466" s="278"/>
      <c r="J466" s="278"/>
      <c r="K466" s="278"/>
      <c r="L466" s="278"/>
      <c r="M466" s="278"/>
      <c r="N466" s="278"/>
    </row>
    <row r="467" spans="1:17" s="290" customFormat="1" ht="45" x14ac:dyDescent="0.25">
      <c r="B467" s="291" t="s">
        <v>4427</v>
      </c>
      <c r="C467" s="291" t="s">
        <v>5365</v>
      </c>
      <c r="D467" s="291" t="s">
        <v>3753</v>
      </c>
      <c r="E467" s="291" t="s">
        <v>5366</v>
      </c>
      <c r="F467" s="292" t="s">
        <v>5367</v>
      </c>
      <c r="G467" s="292" t="s">
        <v>5371</v>
      </c>
      <c r="H467" s="292" t="s">
        <v>5368</v>
      </c>
      <c r="I467" s="292" t="s">
        <v>221</v>
      </c>
      <c r="J467" s="293"/>
      <c r="K467" s="293"/>
      <c r="L467" s="293"/>
      <c r="M467" s="293"/>
      <c r="N467" s="293"/>
      <c r="O467" s="293"/>
    </row>
    <row r="468" spans="1:17" x14ac:dyDescent="0.25">
      <c r="B468" s="199" t="s">
        <v>5364</v>
      </c>
      <c r="C468" s="199"/>
      <c r="D468" s="199" t="s">
        <v>1408</v>
      </c>
      <c r="E468" s="199"/>
      <c r="F468" s="289"/>
      <c r="G468" s="289"/>
      <c r="H468" s="289"/>
      <c r="I468" s="289"/>
      <c r="J468" s="278"/>
      <c r="K468" s="278"/>
      <c r="L468" s="278"/>
      <c r="M468" s="278"/>
      <c r="N468" s="278"/>
      <c r="O468" s="278"/>
    </row>
    <row r="469" spans="1:17" x14ac:dyDescent="0.25">
      <c r="B469" s="199"/>
      <c r="C469" s="199"/>
      <c r="D469" s="199"/>
      <c r="E469" s="199"/>
      <c r="F469" s="289"/>
      <c r="G469" s="289"/>
      <c r="H469" s="289"/>
      <c r="I469" s="289"/>
      <c r="J469" s="278"/>
      <c r="K469" s="278"/>
      <c r="L469" s="278"/>
      <c r="M469" s="278"/>
      <c r="N469" s="278"/>
      <c r="O469" s="278"/>
    </row>
    <row r="470" spans="1:17" x14ac:dyDescent="0.25">
      <c r="B470" s="199"/>
      <c r="C470" s="199"/>
      <c r="D470" s="199"/>
      <c r="E470" s="199"/>
      <c r="F470" s="289"/>
      <c r="G470" s="289"/>
      <c r="H470" s="289"/>
      <c r="I470" s="289"/>
      <c r="J470" s="278"/>
      <c r="K470" s="278"/>
      <c r="L470" s="278"/>
      <c r="M470" s="278"/>
      <c r="N470" s="278"/>
      <c r="O470" s="278"/>
    </row>
    <row r="471" spans="1:17" x14ac:dyDescent="0.25">
      <c r="F471" s="278"/>
      <c r="G471" s="278"/>
      <c r="H471" s="278"/>
      <c r="I471" s="278"/>
      <c r="J471" s="278"/>
      <c r="K471" s="278"/>
      <c r="L471" s="278"/>
      <c r="M471" s="278"/>
      <c r="N471" s="278"/>
      <c r="O471" s="278"/>
    </row>
    <row r="472" spans="1:17" x14ac:dyDescent="0.25">
      <c r="F472" s="278"/>
      <c r="G472" s="278"/>
      <c r="H472" s="278"/>
      <c r="I472" s="278"/>
      <c r="J472" s="278"/>
      <c r="K472" s="278"/>
      <c r="L472" s="278"/>
      <c r="M472" s="278"/>
      <c r="N472" s="278"/>
      <c r="O472" s="278"/>
    </row>
    <row r="473" spans="1:17" x14ac:dyDescent="0.25">
      <c r="F473" s="278"/>
      <c r="G473" s="278"/>
      <c r="H473" s="278"/>
      <c r="I473" s="278"/>
      <c r="J473" s="278"/>
      <c r="K473" s="278"/>
      <c r="L473" s="278"/>
      <c r="M473" s="278"/>
      <c r="N473" s="278"/>
      <c r="O473" s="278"/>
    </row>
    <row r="474" spans="1:17" x14ac:dyDescent="0.25">
      <c r="B474" s="209" t="s">
        <v>5372</v>
      </c>
      <c r="F474" s="278"/>
      <c r="G474" s="278"/>
      <c r="H474" s="278"/>
      <c r="I474" s="278"/>
      <c r="J474" s="278"/>
      <c r="K474" s="278"/>
      <c r="L474" s="278"/>
      <c r="M474" s="278"/>
      <c r="N474" s="278"/>
      <c r="O474" s="278"/>
    </row>
    <row r="475" spans="1:17" x14ac:dyDescent="0.25">
      <c r="B475" s="291" t="s">
        <v>4427</v>
      </c>
      <c r="C475" s="291" t="s">
        <v>5365</v>
      </c>
      <c r="D475" s="291" t="s">
        <v>3753</v>
      </c>
      <c r="E475" s="291" t="s">
        <v>5366</v>
      </c>
      <c r="F475" s="272" t="s">
        <v>4926</v>
      </c>
      <c r="G475" s="272" t="s">
        <v>4927</v>
      </c>
      <c r="H475" s="272" t="s">
        <v>4928</v>
      </c>
      <c r="I475" s="272" t="s">
        <v>4929</v>
      </c>
      <c r="J475" s="272" t="s">
        <v>4930</v>
      </c>
      <c r="K475" s="272" t="s">
        <v>4931</v>
      </c>
      <c r="L475" s="272" t="s">
        <v>4932</v>
      </c>
      <c r="M475" s="272" t="s">
        <v>4933</v>
      </c>
      <c r="N475" s="272" t="s">
        <v>4934</v>
      </c>
      <c r="O475" s="272" t="s">
        <v>4935</v>
      </c>
      <c r="P475" s="272" t="s">
        <v>4936</v>
      </c>
      <c r="Q475" s="272" t="s">
        <v>4937</v>
      </c>
    </row>
    <row r="476" spans="1:17" x14ac:dyDescent="0.25">
      <c r="B476" s="199"/>
      <c r="C476" s="273"/>
      <c r="D476" s="199" t="s">
        <v>1408</v>
      </c>
      <c r="E476" s="199"/>
      <c r="F476" s="276"/>
      <c r="G476" s="276"/>
      <c r="H476" s="276"/>
      <c r="I476" s="276"/>
      <c r="J476" s="276"/>
      <c r="K476" s="276"/>
      <c r="L476" s="276"/>
      <c r="M476" s="276"/>
      <c r="N476" s="276"/>
      <c r="O476" s="276"/>
      <c r="P476" s="276"/>
      <c r="Q476" s="276"/>
    </row>
    <row r="477" spans="1:17" x14ac:dyDescent="0.25">
      <c r="B477" s="199"/>
      <c r="C477" s="273"/>
      <c r="D477" s="199"/>
      <c r="E477" s="199"/>
      <c r="F477" s="276"/>
      <c r="G477" s="276"/>
      <c r="H477" s="276"/>
      <c r="I477" s="276"/>
      <c r="J477" s="276"/>
      <c r="K477" s="276"/>
      <c r="L477" s="276"/>
      <c r="M477" s="276"/>
      <c r="N477" s="276"/>
      <c r="O477" s="276"/>
      <c r="P477" s="276"/>
      <c r="Q477" s="276"/>
    </row>
    <row r="478" spans="1:17" x14ac:dyDescent="0.25">
      <c r="B478" s="199"/>
      <c r="C478" s="273"/>
      <c r="D478" s="199"/>
      <c r="E478" s="199"/>
      <c r="F478" s="276"/>
      <c r="G478" s="276"/>
      <c r="H478" s="276"/>
      <c r="I478" s="276"/>
      <c r="J478" s="276"/>
      <c r="K478" s="276"/>
      <c r="L478" s="276"/>
      <c r="M478" s="276"/>
      <c r="N478" s="276"/>
      <c r="O478" s="276"/>
      <c r="P478" s="276"/>
      <c r="Q478" s="276"/>
    </row>
    <row r="479" spans="1:17" x14ac:dyDescent="0.25">
      <c r="B479" s="199"/>
      <c r="C479" s="273"/>
      <c r="D479" s="199"/>
      <c r="E479" s="199"/>
      <c r="F479" s="276"/>
      <c r="G479" s="276"/>
      <c r="H479" s="276"/>
      <c r="I479" s="276"/>
      <c r="J479" s="276"/>
      <c r="K479" s="276"/>
      <c r="L479" s="276"/>
      <c r="M479" s="276"/>
      <c r="N479" s="276"/>
      <c r="O479" s="276"/>
      <c r="P479" s="276"/>
      <c r="Q479" s="276"/>
    </row>
    <row r="480" spans="1:17" x14ac:dyDescent="0.25">
      <c r="B480" s="199"/>
      <c r="C480" s="273"/>
      <c r="D480" s="199"/>
      <c r="E480" s="199"/>
      <c r="F480" s="276"/>
      <c r="G480" s="276"/>
      <c r="H480" s="276"/>
      <c r="I480" s="276"/>
      <c r="J480" s="276"/>
      <c r="K480" s="276"/>
      <c r="L480" s="276"/>
      <c r="M480" s="276"/>
      <c r="N480" s="276"/>
      <c r="O480" s="276"/>
      <c r="P480" s="276"/>
      <c r="Q480" s="276"/>
    </row>
    <row r="481" spans="1:17" x14ac:dyDescent="0.25">
      <c r="B481" s="199"/>
      <c r="C481" s="273"/>
      <c r="D481" s="199"/>
      <c r="E481" s="199"/>
      <c r="F481" s="276"/>
      <c r="G481" s="276"/>
      <c r="H481" s="276"/>
      <c r="I481" s="276"/>
      <c r="J481" s="276"/>
      <c r="K481" s="276"/>
      <c r="L481" s="276"/>
      <c r="M481" s="276"/>
      <c r="N481" s="276"/>
      <c r="O481" s="276"/>
      <c r="P481" s="276"/>
      <c r="Q481" s="276"/>
    </row>
    <row r="482" spans="1:17" x14ac:dyDescent="0.25">
      <c r="B482" s="391" t="s">
        <v>5389</v>
      </c>
      <c r="C482" s="273"/>
      <c r="D482" s="199"/>
      <c r="E482" s="199"/>
      <c r="F482" s="276"/>
      <c r="G482" s="276"/>
      <c r="H482" s="276"/>
      <c r="I482" s="276"/>
      <c r="J482" s="276"/>
      <c r="K482" s="276"/>
      <c r="L482" s="276"/>
      <c r="M482" s="276"/>
      <c r="N482" s="276"/>
      <c r="O482" s="276"/>
      <c r="P482" s="276"/>
      <c r="Q482" s="276"/>
    </row>
    <row r="483" spans="1:17" x14ac:dyDescent="0.25">
      <c r="E483" s="278"/>
      <c r="F483" s="278"/>
      <c r="G483" s="278"/>
      <c r="H483" s="278"/>
      <c r="I483" s="278"/>
      <c r="J483" s="278"/>
      <c r="K483" s="278"/>
      <c r="L483" s="278"/>
      <c r="M483" s="278"/>
      <c r="N483" s="278"/>
    </row>
    <row r="484" spans="1:17" x14ac:dyDescent="0.25">
      <c r="E484" s="278"/>
      <c r="F484" s="278"/>
      <c r="G484" s="278"/>
      <c r="H484" s="278"/>
      <c r="I484" s="278"/>
      <c r="J484" s="278"/>
      <c r="K484" s="278"/>
      <c r="L484" s="278"/>
      <c r="M484" s="278"/>
      <c r="N484" s="278"/>
    </row>
    <row r="485" spans="1:17" s="269" customFormat="1" x14ac:dyDescent="0.25">
      <c r="A485" s="268" t="s">
        <v>5399</v>
      </c>
      <c r="B485" s="268" t="s">
        <v>5398</v>
      </c>
    </row>
    <row r="486" spans="1:17" x14ac:dyDescent="0.25">
      <c r="E486" s="278"/>
      <c r="F486" s="278"/>
      <c r="G486" s="278"/>
      <c r="H486" s="278"/>
      <c r="I486" s="278"/>
      <c r="J486" s="278"/>
      <c r="K486" s="278"/>
      <c r="L486" s="278"/>
      <c r="M486" s="278"/>
      <c r="N486" s="278"/>
    </row>
    <row r="487" spans="1:17" s="194" customFormat="1" x14ac:dyDescent="0.25">
      <c r="A487" s="193" t="s">
        <v>4488</v>
      </c>
      <c r="B487" s="193" t="s">
        <v>5400</v>
      </c>
    </row>
    <row r="488" spans="1:17" x14ac:dyDescent="0.25">
      <c r="E488" s="278"/>
      <c r="F488" s="278"/>
      <c r="G488" s="278"/>
      <c r="H488" s="278"/>
      <c r="I488" s="278"/>
      <c r="J488" s="278"/>
      <c r="K488" s="278"/>
      <c r="L488" s="278"/>
      <c r="M488" s="278"/>
      <c r="N488" s="278"/>
    </row>
    <row r="489" spans="1:17" ht="30" x14ac:dyDescent="0.25">
      <c r="B489" s="396" t="s">
        <v>5360</v>
      </c>
      <c r="C489" s="397" t="s">
        <v>5395</v>
      </c>
      <c r="D489" s="272" t="s">
        <v>4926</v>
      </c>
      <c r="E489" s="272" t="s">
        <v>4927</v>
      </c>
      <c r="F489" s="272" t="s">
        <v>4928</v>
      </c>
      <c r="G489" s="272" t="s">
        <v>4929</v>
      </c>
      <c r="H489" s="272" t="s">
        <v>4930</v>
      </c>
      <c r="I489" s="272" t="s">
        <v>4931</v>
      </c>
      <c r="J489" s="272" t="s">
        <v>4932</v>
      </c>
      <c r="K489" s="272" t="s">
        <v>4933</v>
      </c>
      <c r="L489" s="272" t="s">
        <v>4934</v>
      </c>
      <c r="M489" s="272" t="s">
        <v>4935</v>
      </c>
      <c r="N489" s="272" t="s">
        <v>4936</v>
      </c>
      <c r="O489" s="272" t="s">
        <v>4937</v>
      </c>
    </row>
    <row r="490" spans="1:17" x14ac:dyDescent="0.25">
      <c r="B490" s="394" t="s">
        <v>4924</v>
      </c>
      <c r="C490" s="394"/>
      <c r="D490" s="395">
        <f t="shared" ref="D490:O490" si="11">D7</f>
        <v>0</v>
      </c>
      <c r="E490" s="395">
        <f t="shared" si="11"/>
        <v>0</v>
      </c>
      <c r="F490" s="395">
        <f t="shared" si="11"/>
        <v>0</v>
      </c>
      <c r="G490" s="395">
        <f t="shared" si="11"/>
        <v>0</v>
      </c>
      <c r="H490" s="395">
        <f t="shared" si="11"/>
        <v>0</v>
      </c>
      <c r="I490" s="395">
        <f t="shared" si="11"/>
        <v>0</v>
      </c>
      <c r="J490" s="395">
        <f t="shared" si="11"/>
        <v>0</v>
      </c>
      <c r="K490" s="395">
        <f t="shared" si="11"/>
        <v>0</v>
      </c>
      <c r="L490" s="395">
        <f t="shared" si="11"/>
        <v>0</v>
      </c>
      <c r="M490" s="395">
        <f t="shared" si="11"/>
        <v>0</v>
      </c>
      <c r="N490" s="395">
        <f t="shared" si="11"/>
        <v>0</v>
      </c>
      <c r="O490" s="395">
        <f t="shared" si="11"/>
        <v>0</v>
      </c>
    </row>
    <row r="491" spans="1:17" x14ac:dyDescent="0.25">
      <c r="B491" s="398" t="s">
        <v>5396</v>
      </c>
      <c r="C491" s="398" t="s">
        <v>1645</v>
      </c>
      <c r="D491" s="273">
        <f>SUMIFS('Budget COGM Detail'!V:V,'Budget COGM Detail'!$G:$G,'Production Target'!$B491,'Budget COGM Detail'!$F:$F,'Production Target'!$C491)</f>
        <v>0</v>
      </c>
      <c r="E491" s="273">
        <f>SUMIFS('Budget COGM Detail'!W:W,'Budget COGM Detail'!$G:$G,'Production Target'!$B491,'Budget COGM Detail'!$F:$F,'Production Target'!$C491)</f>
        <v>0</v>
      </c>
      <c r="F491" s="273">
        <f>SUMIFS('Budget COGM Detail'!X:X,'Budget COGM Detail'!$G:$G,'Production Target'!$B491,'Budget COGM Detail'!$F:$F,'Production Target'!$C491)</f>
        <v>0</v>
      </c>
      <c r="G491" s="273">
        <f>SUMIFS('Budget COGM Detail'!Y:Y,'Budget COGM Detail'!$G:$G,'Production Target'!$B491,'Budget COGM Detail'!$F:$F,'Production Target'!$C491)</f>
        <v>0</v>
      </c>
      <c r="H491" s="273">
        <f>SUMIFS('Budget COGM Detail'!Z:Z,'Budget COGM Detail'!$G:$G,'Production Target'!$B491,'Budget COGM Detail'!$F:$F,'Production Target'!$C491)</f>
        <v>0</v>
      </c>
      <c r="I491" s="273">
        <f>SUMIFS('Budget COGM Detail'!AA:AA,'Budget COGM Detail'!$G:$G,'Production Target'!$B491,'Budget COGM Detail'!$F:$F,'Production Target'!$C491)</f>
        <v>0</v>
      </c>
      <c r="J491" s="273">
        <f>SUMIFS('Budget COGM Detail'!AB:AB,'Budget COGM Detail'!$G:$G,'Production Target'!$B491,'Budget COGM Detail'!$F:$F,'Production Target'!$C491)</f>
        <v>0</v>
      </c>
      <c r="K491" s="273">
        <f>SUMIFS('Budget COGM Detail'!AC:AC,'Budget COGM Detail'!$G:$G,'Production Target'!$B491,'Budget COGM Detail'!$F:$F,'Production Target'!$C491)</f>
        <v>0</v>
      </c>
      <c r="L491" s="273">
        <f>SUMIFS('Budget COGM Detail'!AD:AD,'Budget COGM Detail'!$G:$G,'Production Target'!$B491,'Budget COGM Detail'!$F:$F,'Production Target'!$C491)</f>
        <v>0</v>
      </c>
      <c r="M491" s="273">
        <f>SUMIFS('Budget COGM Detail'!AE:AE,'Budget COGM Detail'!$G:$G,'Production Target'!$B491,'Budget COGM Detail'!$F:$F,'Production Target'!$C491)</f>
        <v>0</v>
      </c>
      <c r="N491" s="273">
        <f>SUMIFS('Budget COGM Detail'!AF:AF,'Budget COGM Detail'!$G:$G,'Production Target'!$B491,'Budget COGM Detail'!$F:$F,'Production Target'!$C491)</f>
        <v>0</v>
      </c>
      <c r="O491" s="273">
        <f>SUMIFS('Budget COGM Detail'!AG:AG,'Budget COGM Detail'!$G:$G,'Production Target'!$B491,'Budget COGM Detail'!$F:$F,'Production Target'!$C491)</f>
        <v>0</v>
      </c>
    </row>
    <row r="492" spans="1:17" x14ac:dyDescent="0.25">
      <c r="B492" s="398" t="s">
        <v>5396</v>
      </c>
      <c r="C492" s="398" t="s">
        <v>1656</v>
      </c>
      <c r="D492" s="273">
        <f>SUMIFS('Budget COGM Detail'!V:V,'Budget COGM Detail'!$G:$G,'Production Target'!$B492,'Budget COGM Detail'!$F:$F,'Production Target'!$C492)</f>
        <v>0</v>
      </c>
      <c r="E492" s="273">
        <f>SUMIFS('Budget COGM Detail'!W:W,'Budget COGM Detail'!$G:$G,'Production Target'!$B492,'Budget COGM Detail'!$F:$F,'Production Target'!$C492)</f>
        <v>0</v>
      </c>
      <c r="F492" s="273">
        <f>SUMIFS('Budget COGM Detail'!X:X,'Budget COGM Detail'!$G:$G,'Production Target'!$B492,'Budget COGM Detail'!$F:$F,'Production Target'!$C492)</f>
        <v>0</v>
      </c>
      <c r="G492" s="273">
        <f>SUMIFS('Budget COGM Detail'!Y:Y,'Budget COGM Detail'!$G:$G,'Production Target'!$B492,'Budget COGM Detail'!$F:$F,'Production Target'!$C492)</f>
        <v>0</v>
      </c>
      <c r="H492" s="273">
        <f>SUMIFS('Budget COGM Detail'!Z:Z,'Budget COGM Detail'!$G:$G,'Production Target'!$B492,'Budget COGM Detail'!$F:$F,'Production Target'!$C492)</f>
        <v>0</v>
      </c>
      <c r="I492" s="273">
        <f>SUMIFS('Budget COGM Detail'!AA:AA,'Budget COGM Detail'!$G:$G,'Production Target'!$B492,'Budget COGM Detail'!$F:$F,'Production Target'!$C492)</f>
        <v>0</v>
      </c>
      <c r="J492" s="273">
        <f>SUMIFS('Budget COGM Detail'!AB:AB,'Budget COGM Detail'!$G:$G,'Production Target'!$B492,'Budget COGM Detail'!$F:$F,'Production Target'!$C492)</f>
        <v>0</v>
      </c>
      <c r="K492" s="273">
        <f>SUMIFS('Budget COGM Detail'!AC:AC,'Budget COGM Detail'!$G:$G,'Production Target'!$B492,'Budget COGM Detail'!$F:$F,'Production Target'!$C492)</f>
        <v>0</v>
      </c>
      <c r="L492" s="273">
        <f>SUMIFS('Budget COGM Detail'!AD:AD,'Budget COGM Detail'!$G:$G,'Production Target'!$B492,'Budget COGM Detail'!$F:$F,'Production Target'!$C492)</f>
        <v>0</v>
      </c>
      <c r="M492" s="273">
        <f>SUMIFS('Budget COGM Detail'!AE:AE,'Budget COGM Detail'!$G:$G,'Production Target'!$B492,'Budget COGM Detail'!$F:$F,'Production Target'!$C492)</f>
        <v>0</v>
      </c>
      <c r="N492" s="273">
        <f>SUMIFS('Budget COGM Detail'!AF:AF,'Budget COGM Detail'!$G:$G,'Production Target'!$B492,'Budget COGM Detail'!$F:$F,'Production Target'!$C492)</f>
        <v>0</v>
      </c>
      <c r="O492" s="273">
        <f>SUMIFS('Budget COGM Detail'!AG:AG,'Budget COGM Detail'!$G:$G,'Production Target'!$B492,'Budget COGM Detail'!$F:$F,'Production Target'!$C492)</f>
        <v>0</v>
      </c>
    </row>
    <row r="493" spans="1:17" x14ac:dyDescent="0.25">
      <c r="B493" s="398" t="s">
        <v>5396</v>
      </c>
      <c r="C493" s="398" t="s">
        <v>460</v>
      </c>
      <c r="D493" s="273">
        <f>SUMIFS('Budget COGM Detail'!V:V,'Budget COGM Detail'!$G:$G,'Production Target'!$B493,'Budget COGM Detail'!$F:$F,'Production Target'!$C493)</f>
        <v>0</v>
      </c>
      <c r="E493" s="273">
        <f>SUMIFS('Budget COGM Detail'!W:W,'Budget COGM Detail'!$G:$G,'Production Target'!$B493,'Budget COGM Detail'!$F:$F,'Production Target'!$C493)</f>
        <v>0</v>
      </c>
      <c r="F493" s="273">
        <f>SUMIFS('Budget COGM Detail'!X:X,'Budget COGM Detail'!$G:$G,'Production Target'!$B493,'Budget COGM Detail'!$F:$F,'Production Target'!$C493)</f>
        <v>0</v>
      </c>
      <c r="G493" s="273">
        <f>SUMIFS('Budget COGM Detail'!Y:Y,'Budget COGM Detail'!$G:$G,'Production Target'!$B493,'Budget COGM Detail'!$F:$F,'Production Target'!$C493)</f>
        <v>0</v>
      </c>
      <c r="H493" s="273">
        <f>SUMIFS('Budget COGM Detail'!Z:Z,'Budget COGM Detail'!$G:$G,'Production Target'!$B493,'Budget COGM Detail'!$F:$F,'Production Target'!$C493)</f>
        <v>0</v>
      </c>
      <c r="I493" s="273">
        <f>SUMIFS('Budget COGM Detail'!AA:AA,'Budget COGM Detail'!$G:$G,'Production Target'!$B493,'Budget COGM Detail'!$F:$F,'Production Target'!$C493)</f>
        <v>0</v>
      </c>
      <c r="J493" s="273">
        <f>SUMIFS('Budget COGM Detail'!AB:AB,'Budget COGM Detail'!$G:$G,'Production Target'!$B493,'Budget COGM Detail'!$F:$F,'Production Target'!$C493)</f>
        <v>0</v>
      </c>
      <c r="K493" s="273">
        <f>SUMIFS('Budget COGM Detail'!AC:AC,'Budget COGM Detail'!$G:$G,'Production Target'!$B493,'Budget COGM Detail'!$F:$F,'Production Target'!$C493)</f>
        <v>0</v>
      </c>
      <c r="L493" s="273">
        <f>SUMIFS('Budget COGM Detail'!AD:AD,'Budget COGM Detail'!$G:$G,'Production Target'!$B493,'Budget COGM Detail'!$F:$F,'Production Target'!$C493)</f>
        <v>0</v>
      </c>
      <c r="M493" s="273">
        <f>SUMIFS('Budget COGM Detail'!AE:AE,'Budget COGM Detail'!$G:$G,'Production Target'!$B493,'Budget COGM Detail'!$F:$F,'Production Target'!$C493)</f>
        <v>0</v>
      </c>
      <c r="N493" s="273">
        <f>SUMIFS('Budget COGM Detail'!AF:AF,'Budget COGM Detail'!$G:$G,'Production Target'!$B493,'Budget COGM Detail'!$F:$F,'Production Target'!$C493)</f>
        <v>0</v>
      </c>
      <c r="O493" s="273">
        <f>SUMIFS('Budget COGM Detail'!AG:AG,'Budget COGM Detail'!$G:$G,'Production Target'!$B493,'Budget COGM Detail'!$F:$F,'Production Target'!$C493)</f>
        <v>0</v>
      </c>
    </row>
    <row r="494" spans="1:17" x14ac:dyDescent="0.25">
      <c r="B494" s="398" t="s">
        <v>5396</v>
      </c>
      <c r="C494" s="398" t="s">
        <v>1661</v>
      </c>
      <c r="D494" s="273">
        <f>SUMIFS('Budget COGM Detail'!V:V,'Budget COGM Detail'!$G:$G,'Production Target'!$B494,'Budget COGM Detail'!$F:$F,'Production Target'!$C494)</f>
        <v>0</v>
      </c>
      <c r="E494" s="273">
        <f>SUMIFS('Budget COGM Detail'!W:W,'Budget COGM Detail'!$G:$G,'Production Target'!$B494,'Budget COGM Detail'!$F:$F,'Production Target'!$C494)</f>
        <v>0</v>
      </c>
      <c r="F494" s="273">
        <f>SUMIFS('Budget COGM Detail'!X:X,'Budget COGM Detail'!$G:$G,'Production Target'!$B494,'Budget COGM Detail'!$F:$F,'Production Target'!$C494)</f>
        <v>0</v>
      </c>
      <c r="G494" s="273">
        <f>SUMIFS('Budget COGM Detail'!Y:Y,'Budget COGM Detail'!$G:$G,'Production Target'!$B494,'Budget COGM Detail'!$F:$F,'Production Target'!$C494)</f>
        <v>0</v>
      </c>
      <c r="H494" s="273">
        <f>SUMIFS('Budget COGM Detail'!Z:Z,'Budget COGM Detail'!$G:$G,'Production Target'!$B494,'Budget COGM Detail'!$F:$F,'Production Target'!$C494)</f>
        <v>0</v>
      </c>
      <c r="I494" s="273">
        <f>SUMIFS('Budget COGM Detail'!AA:AA,'Budget COGM Detail'!$G:$G,'Production Target'!$B494,'Budget COGM Detail'!$F:$F,'Production Target'!$C494)</f>
        <v>0</v>
      </c>
      <c r="J494" s="273">
        <f>SUMIFS('Budget COGM Detail'!AB:AB,'Budget COGM Detail'!$G:$G,'Production Target'!$B494,'Budget COGM Detail'!$F:$F,'Production Target'!$C494)</f>
        <v>0</v>
      </c>
      <c r="K494" s="273">
        <f>SUMIFS('Budget COGM Detail'!AC:AC,'Budget COGM Detail'!$G:$G,'Production Target'!$B494,'Budget COGM Detail'!$F:$F,'Production Target'!$C494)</f>
        <v>0</v>
      </c>
      <c r="L494" s="273">
        <f>SUMIFS('Budget COGM Detail'!AD:AD,'Budget COGM Detail'!$G:$G,'Production Target'!$B494,'Budget COGM Detail'!$F:$F,'Production Target'!$C494)</f>
        <v>0</v>
      </c>
      <c r="M494" s="273">
        <f>SUMIFS('Budget COGM Detail'!AE:AE,'Budget COGM Detail'!$G:$G,'Production Target'!$B494,'Budget COGM Detail'!$F:$F,'Production Target'!$C494)</f>
        <v>0</v>
      </c>
      <c r="N494" s="273">
        <f>SUMIFS('Budget COGM Detail'!AF:AF,'Budget COGM Detail'!$G:$G,'Production Target'!$B494,'Budget COGM Detail'!$F:$F,'Production Target'!$C494)</f>
        <v>0</v>
      </c>
      <c r="O494" s="273">
        <f>SUMIFS('Budget COGM Detail'!AG:AG,'Budget COGM Detail'!$G:$G,'Production Target'!$B494,'Budget COGM Detail'!$F:$F,'Production Target'!$C494)</f>
        <v>0</v>
      </c>
    </row>
    <row r="495" spans="1:17" x14ac:dyDescent="0.25">
      <c r="B495" s="398" t="s">
        <v>5396</v>
      </c>
      <c r="C495" s="398" t="s">
        <v>1660</v>
      </c>
      <c r="D495" s="273">
        <f>SUMIFS('Budget COGM Detail'!V:V,'Budget COGM Detail'!$G:$G,'Production Target'!$B495,'Budget COGM Detail'!$F:$F,'Production Target'!$C495)</f>
        <v>0</v>
      </c>
      <c r="E495" s="273">
        <f>SUMIFS('Budget COGM Detail'!W:W,'Budget COGM Detail'!$G:$G,'Production Target'!$B495,'Budget COGM Detail'!$F:$F,'Production Target'!$C495)</f>
        <v>0</v>
      </c>
      <c r="F495" s="273">
        <f>SUMIFS('Budget COGM Detail'!X:X,'Budget COGM Detail'!$G:$G,'Production Target'!$B495,'Budget COGM Detail'!$F:$F,'Production Target'!$C495)</f>
        <v>0</v>
      </c>
      <c r="G495" s="273">
        <f>SUMIFS('Budget COGM Detail'!Y:Y,'Budget COGM Detail'!$G:$G,'Production Target'!$B495,'Budget COGM Detail'!$F:$F,'Production Target'!$C495)</f>
        <v>0</v>
      </c>
      <c r="H495" s="273">
        <f>SUMIFS('Budget COGM Detail'!Z:Z,'Budget COGM Detail'!$G:$G,'Production Target'!$B495,'Budget COGM Detail'!$F:$F,'Production Target'!$C495)</f>
        <v>0</v>
      </c>
      <c r="I495" s="273">
        <f>SUMIFS('Budget COGM Detail'!AA:AA,'Budget COGM Detail'!$G:$G,'Production Target'!$B495,'Budget COGM Detail'!$F:$F,'Production Target'!$C495)</f>
        <v>0</v>
      </c>
      <c r="J495" s="273">
        <f>SUMIFS('Budget COGM Detail'!AB:AB,'Budget COGM Detail'!$G:$G,'Production Target'!$B495,'Budget COGM Detail'!$F:$F,'Production Target'!$C495)</f>
        <v>0</v>
      </c>
      <c r="K495" s="273">
        <f>SUMIFS('Budget COGM Detail'!AC:AC,'Budget COGM Detail'!$G:$G,'Production Target'!$B495,'Budget COGM Detail'!$F:$F,'Production Target'!$C495)</f>
        <v>0</v>
      </c>
      <c r="L495" s="273">
        <f>SUMIFS('Budget COGM Detail'!AD:AD,'Budget COGM Detail'!$G:$G,'Production Target'!$B495,'Budget COGM Detail'!$F:$F,'Production Target'!$C495)</f>
        <v>0</v>
      </c>
      <c r="M495" s="273">
        <f>SUMIFS('Budget COGM Detail'!AE:AE,'Budget COGM Detail'!$G:$G,'Production Target'!$B495,'Budget COGM Detail'!$F:$F,'Production Target'!$C495)</f>
        <v>0</v>
      </c>
      <c r="N495" s="273">
        <f>SUMIFS('Budget COGM Detail'!AF:AF,'Budget COGM Detail'!$G:$G,'Production Target'!$B495,'Budget COGM Detail'!$F:$F,'Production Target'!$C495)</f>
        <v>0</v>
      </c>
      <c r="O495" s="273">
        <f>SUMIFS('Budget COGM Detail'!AG:AG,'Budget COGM Detail'!$G:$G,'Production Target'!$B495,'Budget COGM Detail'!$F:$F,'Production Target'!$C495)</f>
        <v>0</v>
      </c>
    </row>
    <row r="496" spans="1:17" x14ac:dyDescent="0.25">
      <c r="B496" s="398" t="s">
        <v>5396</v>
      </c>
      <c r="C496" s="398" t="s">
        <v>468</v>
      </c>
      <c r="D496" s="273">
        <f>SUMIFS('Budget COGM Detail'!V:V,'Budget COGM Detail'!$G:$G,'Production Target'!$B496,'Budget COGM Detail'!$F:$F,'Production Target'!$C496)</f>
        <v>0</v>
      </c>
      <c r="E496" s="273">
        <f>SUMIFS('Budget COGM Detail'!W:W,'Budget COGM Detail'!$G:$G,'Production Target'!$B496,'Budget COGM Detail'!$F:$F,'Production Target'!$C496)</f>
        <v>0</v>
      </c>
      <c r="F496" s="273">
        <f>SUMIFS('Budget COGM Detail'!X:X,'Budget COGM Detail'!$G:$G,'Production Target'!$B496,'Budget COGM Detail'!$F:$F,'Production Target'!$C496)</f>
        <v>0</v>
      </c>
      <c r="G496" s="273">
        <f>SUMIFS('Budget COGM Detail'!Y:Y,'Budget COGM Detail'!$G:$G,'Production Target'!$B496,'Budget COGM Detail'!$F:$F,'Production Target'!$C496)</f>
        <v>0</v>
      </c>
      <c r="H496" s="273">
        <f>SUMIFS('Budget COGM Detail'!Z:Z,'Budget COGM Detail'!$G:$G,'Production Target'!$B496,'Budget COGM Detail'!$F:$F,'Production Target'!$C496)</f>
        <v>0</v>
      </c>
      <c r="I496" s="273">
        <f>SUMIFS('Budget COGM Detail'!AA:AA,'Budget COGM Detail'!$G:$G,'Production Target'!$B496,'Budget COGM Detail'!$F:$F,'Production Target'!$C496)</f>
        <v>0</v>
      </c>
      <c r="J496" s="273">
        <f>SUMIFS('Budget COGM Detail'!AB:AB,'Budget COGM Detail'!$G:$G,'Production Target'!$B496,'Budget COGM Detail'!$F:$F,'Production Target'!$C496)</f>
        <v>0</v>
      </c>
      <c r="K496" s="273">
        <f>SUMIFS('Budget COGM Detail'!AC:AC,'Budget COGM Detail'!$G:$G,'Production Target'!$B496,'Budget COGM Detail'!$F:$F,'Production Target'!$C496)</f>
        <v>0</v>
      </c>
      <c r="L496" s="273">
        <f>SUMIFS('Budget COGM Detail'!AD:AD,'Budget COGM Detail'!$G:$G,'Production Target'!$B496,'Budget COGM Detail'!$F:$F,'Production Target'!$C496)</f>
        <v>0</v>
      </c>
      <c r="M496" s="273">
        <f>SUMIFS('Budget COGM Detail'!AE:AE,'Budget COGM Detail'!$G:$G,'Production Target'!$B496,'Budget COGM Detail'!$F:$F,'Production Target'!$C496)</f>
        <v>0</v>
      </c>
      <c r="N496" s="273">
        <f>SUMIFS('Budget COGM Detail'!AF:AF,'Budget COGM Detail'!$G:$G,'Production Target'!$B496,'Budget COGM Detail'!$F:$F,'Production Target'!$C496)</f>
        <v>0</v>
      </c>
      <c r="O496" s="273">
        <f>SUMIFS('Budget COGM Detail'!AG:AG,'Budget COGM Detail'!$G:$G,'Production Target'!$B496,'Budget COGM Detail'!$F:$F,'Production Target'!$C496)</f>
        <v>0</v>
      </c>
    </row>
    <row r="497" spans="1:15" x14ac:dyDescent="0.25">
      <c r="B497" s="398" t="s">
        <v>5396</v>
      </c>
      <c r="C497" s="398" t="s">
        <v>1652</v>
      </c>
      <c r="D497" s="273">
        <f>SUMIFS('Budget COGM Detail'!V:V,'Budget COGM Detail'!$G:$G,'Production Target'!$B497,'Budget COGM Detail'!$F:$F,'Production Target'!$C497)</f>
        <v>0</v>
      </c>
      <c r="E497" s="273">
        <f>SUMIFS('Budget COGM Detail'!W:W,'Budget COGM Detail'!$G:$G,'Production Target'!$B497,'Budget COGM Detail'!$F:$F,'Production Target'!$C497)</f>
        <v>0</v>
      </c>
      <c r="F497" s="273">
        <f>SUMIFS('Budget COGM Detail'!X:X,'Budget COGM Detail'!$G:$G,'Production Target'!$B497,'Budget COGM Detail'!$F:$F,'Production Target'!$C497)</f>
        <v>0</v>
      </c>
      <c r="G497" s="273">
        <f>SUMIFS('Budget COGM Detail'!Y:Y,'Budget COGM Detail'!$G:$G,'Production Target'!$B497,'Budget COGM Detail'!$F:$F,'Production Target'!$C497)</f>
        <v>0</v>
      </c>
      <c r="H497" s="273">
        <f>SUMIFS('Budget COGM Detail'!Z:Z,'Budget COGM Detail'!$G:$G,'Production Target'!$B497,'Budget COGM Detail'!$F:$F,'Production Target'!$C497)</f>
        <v>0</v>
      </c>
      <c r="I497" s="273">
        <f>SUMIFS('Budget COGM Detail'!AA:AA,'Budget COGM Detail'!$G:$G,'Production Target'!$B497,'Budget COGM Detail'!$F:$F,'Production Target'!$C497)</f>
        <v>0</v>
      </c>
      <c r="J497" s="273">
        <f>SUMIFS('Budget COGM Detail'!AB:AB,'Budget COGM Detail'!$G:$G,'Production Target'!$B497,'Budget COGM Detail'!$F:$F,'Production Target'!$C497)</f>
        <v>0</v>
      </c>
      <c r="K497" s="273">
        <f>SUMIFS('Budget COGM Detail'!AC:AC,'Budget COGM Detail'!$G:$G,'Production Target'!$B497,'Budget COGM Detail'!$F:$F,'Production Target'!$C497)</f>
        <v>0</v>
      </c>
      <c r="L497" s="273">
        <f>SUMIFS('Budget COGM Detail'!AD:AD,'Budget COGM Detail'!$G:$G,'Production Target'!$B497,'Budget COGM Detail'!$F:$F,'Production Target'!$C497)</f>
        <v>0</v>
      </c>
      <c r="M497" s="273">
        <f>SUMIFS('Budget COGM Detail'!AE:AE,'Budget COGM Detail'!$G:$G,'Production Target'!$B497,'Budget COGM Detail'!$F:$F,'Production Target'!$C497)</f>
        <v>0</v>
      </c>
      <c r="N497" s="273">
        <f>SUMIFS('Budget COGM Detail'!AF:AF,'Budget COGM Detail'!$G:$G,'Production Target'!$B497,'Budget COGM Detail'!$F:$F,'Production Target'!$C497)</f>
        <v>0</v>
      </c>
      <c r="O497" s="273">
        <f>SUMIFS('Budget COGM Detail'!AG:AG,'Budget COGM Detail'!$G:$G,'Production Target'!$B497,'Budget COGM Detail'!$F:$F,'Production Target'!$C497)</f>
        <v>0</v>
      </c>
    </row>
    <row r="498" spans="1:15" x14ac:dyDescent="0.25">
      <c r="B498" s="398"/>
      <c r="C498" s="398"/>
      <c r="D498" s="199"/>
      <c r="E498" s="399"/>
      <c r="F498" s="399"/>
      <c r="G498" s="399"/>
      <c r="H498" s="399"/>
      <c r="I498" s="399"/>
      <c r="J498" s="399"/>
      <c r="K498" s="399"/>
      <c r="L498" s="399"/>
      <c r="M498" s="399"/>
      <c r="N498" s="399"/>
      <c r="O498" s="199"/>
    </row>
    <row r="499" spans="1:15" x14ac:dyDescent="0.25">
      <c r="B499" s="398" t="s">
        <v>5397</v>
      </c>
      <c r="C499" s="398" t="s">
        <v>1466</v>
      </c>
      <c r="D499" s="273">
        <f>SUMIFS('Budget COGM Detail'!V:V,'Budget COGM Detail'!$G:$G,'Production Target'!$B499,'Budget COGM Detail'!$F:$F,'Production Target'!$C499)</f>
        <v>0</v>
      </c>
      <c r="E499" s="273">
        <f>SUMIFS('Budget COGM Detail'!W:W,'Budget COGM Detail'!$G:$G,'Production Target'!$B499,'Budget COGM Detail'!$F:$F,'Production Target'!$C499)</f>
        <v>0</v>
      </c>
      <c r="F499" s="273">
        <f>SUMIFS('Budget COGM Detail'!X:X,'Budget COGM Detail'!$G:$G,'Production Target'!$B499,'Budget COGM Detail'!$F:$F,'Production Target'!$C499)</f>
        <v>0</v>
      </c>
      <c r="G499" s="273">
        <f>SUMIFS('Budget COGM Detail'!Y:Y,'Budget COGM Detail'!$G:$G,'Production Target'!$B499,'Budget COGM Detail'!$F:$F,'Production Target'!$C499)</f>
        <v>0</v>
      </c>
      <c r="H499" s="273">
        <f>SUMIFS('Budget COGM Detail'!Z:Z,'Budget COGM Detail'!$G:$G,'Production Target'!$B499,'Budget COGM Detail'!$F:$F,'Production Target'!$C499)</f>
        <v>0</v>
      </c>
      <c r="I499" s="273">
        <f>SUMIFS('Budget COGM Detail'!AA:AA,'Budget COGM Detail'!$G:$G,'Production Target'!$B499,'Budget COGM Detail'!$F:$F,'Production Target'!$C499)</f>
        <v>0</v>
      </c>
      <c r="J499" s="273">
        <f>SUMIFS('Budget COGM Detail'!AB:AB,'Budget COGM Detail'!$G:$G,'Production Target'!$B499,'Budget COGM Detail'!$F:$F,'Production Target'!$C499)</f>
        <v>0</v>
      </c>
      <c r="K499" s="273">
        <f>SUMIFS('Budget COGM Detail'!AC:AC,'Budget COGM Detail'!$G:$G,'Production Target'!$B499,'Budget COGM Detail'!$F:$F,'Production Target'!$C499)</f>
        <v>0</v>
      </c>
      <c r="L499" s="273">
        <f>SUMIFS('Budget COGM Detail'!AD:AD,'Budget COGM Detail'!$G:$G,'Production Target'!$B499,'Budget COGM Detail'!$F:$F,'Production Target'!$C499)</f>
        <v>0</v>
      </c>
      <c r="M499" s="273">
        <f>SUMIFS('Budget COGM Detail'!AE:AE,'Budget COGM Detail'!$G:$G,'Production Target'!$B499,'Budget COGM Detail'!$F:$F,'Production Target'!$C499)</f>
        <v>0</v>
      </c>
      <c r="N499" s="273">
        <f>SUMIFS('Budget COGM Detail'!AF:AF,'Budget COGM Detail'!$G:$G,'Production Target'!$B499,'Budget COGM Detail'!$F:$F,'Production Target'!$C499)</f>
        <v>0</v>
      </c>
      <c r="O499" s="273">
        <f>SUMIFS('Budget COGM Detail'!AG:AG,'Budget COGM Detail'!$G:$G,'Production Target'!$B499,'Budget COGM Detail'!$F:$F,'Production Target'!$C499)</f>
        <v>0</v>
      </c>
    </row>
    <row r="500" spans="1:15" x14ac:dyDescent="0.25">
      <c r="B500" s="398" t="s">
        <v>5397</v>
      </c>
      <c r="C500" s="398" t="s">
        <v>1470</v>
      </c>
      <c r="D500" s="273">
        <f>SUMIFS('Budget COGM Detail'!V:V,'Budget COGM Detail'!$G:$G,'Production Target'!$B500,'Budget COGM Detail'!$F:$F,'Production Target'!$C500)</f>
        <v>0</v>
      </c>
      <c r="E500" s="273">
        <f>SUMIFS('Budget COGM Detail'!W:W,'Budget COGM Detail'!$G:$G,'Production Target'!$B500,'Budget COGM Detail'!$F:$F,'Production Target'!$C500)</f>
        <v>0</v>
      </c>
      <c r="F500" s="273">
        <f>SUMIFS('Budget COGM Detail'!X:X,'Budget COGM Detail'!$G:$G,'Production Target'!$B500,'Budget COGM Detail'!$F:$F,'Production Target'!$C500)</f>
        <v>0</v>
      </c>
      <c r="G500" s="273">
        <f>SUMIFS('Budget COGM Detail'!Y:Y,'Budget COGM Detail'!$G:$G,'Production Target'!$B500,'Budget COGM Detail'!$F:$F,'Production Target'!$C500)</f>
        <v>0</v>
      </c>
      <c r="H500" s="273">
        <f>SUMIFS('Budget COGM Detail'!Z:Z,'Budget COGM Detail'!$G:$G,'Production Target'!$B500,'Budget COGM Detail'!$F:$F,'Production Target'!$C500)</f>
        <v>0</v>
      </c>
      <c r="I500" s="273">
        <f>SUMIFS('Budget COGM Detail'!AA:AA,'Budget COGM Detail'!$G:$G,'Production Target'!$B500,'Budget COGM Detail'!$F:$F,'Production Target'!$C500)</f>
        <v>0</v>
      </c>
      <c r="J500" s="273">
        <f>SUMIFS('Budget COGM Detail'!AB:AB,'Budget COGM Detail'!$G:$G,'Production Target'!$B500,'Budget COGM Detail'!$F:$F,'Production Target'!$C500)</f>
        <v>0</v>
      </c>
      <c r="K500" s="273">
        <f>SUMIFS('Budget COGM Detail'!AC:AC,'Budget COGM Detail'!$G:$G,'Production Target'!$B500,'Budget COGM Detail'!$F:$F,'Production Target'!$C500)</f>
        <v>0</v>
      </c>
      <c r="L500" s="273">
        <f>SUMIFS('Budget COGM Detail'!AD:AD,'Budget COGM Detail'!$G:$G,'Production Target'!$B500,'Budget COGM Detail'!$F:$F,'Production Target'!$C500)</f>
        <v>0</v>
      </c>
      <c r="M500" s="273">
        <f>SUMIFS('Budget COGM Detail'!AE:AE,'Budget COGM Detail'!$G:$G,'Production Target'!$B500,'Budget COGM Detail'!$F:$F,'Production Target'!$C500)</f>
        <v>0</v>
      </c>
      <c r="N500" s="273">
        <f>SUMIFS('Budget COGM Detail'!AF:AF,'Budget COGM Detail'!$G:$G,'Production Target'!$B500,'Budget COGM Detail'!$F:$F,'Production Target'!$C500)</f>
        <v>0</v>
      </c>
      <c r="O500" s="273">
        <f>SUMIFS('Budget COGM Detail'!AG:AG,'Budget COGM Detail'!$G:$G,'Production Target'!$B500,'Budget COGM Detail'!$F:$F,'Production Target'!$C500)</f>
        <v>0</v>
      </c>
    </row>
    <row r="501" spans="1:15" x14ac:dyDescent="0.25">
      <c r="B501" s="398" t="s">
        <v>5397</v>
      </c>
      <c r="C501" s="398" t="s">
        <v>1664</v>
      </c>
      <c r="D501" s="273">
        <f>SUMIFS('Budget COGM Detail'!V:V,'Budget COGM Detail'!$G:$G,'Production Target'!$B501,'Budget COGM Detail'!$F:$F,'Production Target'!$C501)</f>
        <v>0</v>
      </c>
      <c r="E501" s="273">
        <f>SUMIFS('Budget COGM Detail'!W:W,'Budget COGM Detail'!$G:$G,'Production Target'!$B501,'Budget COGM Detail'!$F:$F,'Production Target'!$C501)</f>
        <v>0</v>
      </c>
      <c r="F501" s="273">
        <f>SUMIFS('Budget COGM Detail'!X:X,'Budget COGM Detail'!$G:$G,'Production Target'!$B501,'Budget COGM Detail'!$F:$F,'Production Target'!$C501)</f>
        <v>0</v>
      </c>
      <c r="G501" s="273">
        <f>SUMIFS('Budget COGM Detail'!Y:Y,'Budget COGM Detail'!$G:$G,'Production Target'!$B501,'Budget COGM Detail'!$F:$F,'Production Target'!$C501)</f>
        <v>0</v>
      </c>
      <c r="H501" s="273">
        <f>SUMIFS('Budget COGM Detail'!Z:Z,'Budget COGM Detail'!$G:$G,'Production Target'!$B501,'Budget COGM Detail'!$F:$F,'Production Target'!$C501)</f>
        <v>0</v>
      </c>
      <c r="I501" s="273">
        <f>SUMIFS('Budget COGM Detail'!AA:AA,'Budget COGM Detail'!$G:$G,'Production Target'!$B501,'Budget COGM Detail'!$F:$F,'Production Target'!$C501)</f>
        <v>0</v>
      </c>
      <c r="J501" s="273">
        <f>SUMIFS('Budget COGM Detail'!AB:AB,'Budget COGM Detail'!$G:$G,'Production Target'!$B501,'Budget COGM Detail'!$F:$F,'Production Target'!$C501)</f>
        <v>0</v>
      </c>
      <c r="K501" s="273">
        <f>SUMIFS('Budget COGM Detail'!AC:AC,'Budget COGM Detail'!$G:$G,'Production Target'!$B501,'Budget COGM Detail'!$F:$F,'Production Target'!$C501)</f>
        <v>0</v>
      </c>
      <c r="L501" s="273">
        <f>SUMIFS('Budget COGM Detail'!AD:AD,'Budget COGM Detail'!$G:$G,'Production Target'!$B501,'Budget COGM Detail'!$F:$F,'Production Target'!$C501)</f>
        <v>0</v>
      </c>
      <c r="M501" s="273">
        <f>SUMIFS('Budget COGM Detail'!AE:AE,'Budget COGM Detail'!$G:$G,'Production Target'!$B501,'Budget COGM Detail'!$F:$F,'Production Target'!$C501)</f>
        <v>0</v>
      </c>
      <c r="N501" s="273">
        <f>SUMIFS('Budget COGM Detail'!AF:AF,'Budget COGM Detail'!$G:$G,'Production Target'!$B501,'Budget COGM Detail'!$F:$F,'Production Target'!$C501)</f>
        <v>0</v>
      </c>
      <c r="O501" s="273">
        <f>SUMIFS('Budget COGM Detail'!AG:AG,'Budget COGM Detail'!$G:$G,'Production Target'!$B501,'Budget COGM Detail'!$F:$F,'Production Target'!$C501)</f>
        <v>0</v>
      </c>
    </row>
    <row r="502" spans="1:15" x14ac:dyDescent="0.25">
      <c r="B502" s="398" t="s">
        <v>5397</v>
      </c>
      <c r="C502" s="398" t="s">
        <v>1665</v>
      </c>
      <c r="D502" s="273">
        <f>SUMIFS('Budget COGM Detail'!V:V,'Budget COGM Detail'!$G:$G,'Production Target'!$B502,'Budget COGM Detail'!$F:$F,'Production Target'!$C502)</f>
        <v>0</v>
      </c>
      <c r="E502" s="273">
        <f>SUMIFS('Budget COGM Detail'!W:W,'Budget COGM Detail'!$G:$G,'Production Target'!$B502,'Budget COGM Detail'!$F:$F,'Production Target'!$C502)</f>
        <v>0</v>
      </c>
      <c r="F502" s="273">
        <f>SUMIFS('Budget COGM Detail'!X:X,'Budget COGM Detail'!$G:$G,'Production Target'!$B502,'Budget COGM Detail'!$F:$F,'Production Target'!$C502)</f>
        <v>0</v>
      </c>
      <c r="G502" s="273">
        <f>SUMIFS('Budget COGM Detail'!Y:Y,'Budget COGM Detail'!$G:$G,'Production Target'!$B502,'Budget COGM Detail'!$F:$F,'Production Target'!$C502)</f>
        <v>0</v>
      </c>
      <c r="H502" s="273">
        <f>SUMIFS('Budget COGM Detail'!Z:Z,'Budget COGM Detail'!$G:$G,'Production Target'!$B502,'Budget COGM Detail'!$F:$F,'Production Target'!$C502)</f>
        <v>0</v>
      </c>
      <c r="I502" s="273">
        <f>SUMIFS('Budget COGM Detail'!AA:AA,'Budget COGM Detail'!$G:$G,'Production Target'!$B502,'Budget COGM Detail'!$F:$F,'Production Target'!$C502)</f>
        <v>0</v>
      </c>
      <c r="J502" s="273">
        <f>SUMIFS('Budget COGM Detail'!AB:AB,'Budget COGM Detail'!$G:$G,'Production Target'!$B502,'Budget COGM Detail'!$F:$F,'Production Target'!$C502)</f>
        <v>0</v>
      </c>
      <c r="K502" s="273">
        <f>SUMIFS('Budget COGM Detail'!AC:AC,'Budget COGM Detail'!$G:$G,'Production Target'!$B502,'Budget COGM Detail'!$F:$F,'Production Target'!$C502)</f>
        <v>0</v>
      </c>
      <c r="L502" s="273">
        <f>SUMIFS('Budget COGM Detail'!AD:AD,'Budget COGM Detail'!$G:$G,'Production Target'!$B502,'Budget COGM Detail'!$F:$F,'Production Target'!$C502)</f>
        <v>0</v>
      </c>
      <c r="M502" s="273">
        <f>SUMIFS('Budget COGM Detail'!AE:AE,'Budget COGM Detail'!$G:$G,'Production Target'!$B502,'Budget COGM Detail'!$F:$F,'Production Target'!$C502)</f>
        <v>0</v>
      </c>
      <c r="N502" s="273">
        <f>SUMIFS('Budget COGM Detail'!AF:AF,'Budget COGM Detail'!$G:$G,'Production Target'!$B502,'Budget COGM Detail'!$F:$F,'Production Target'!$C502)</f>
        <v>0</v>
      </c>
      <c r="O502" s="273">
        <f>SUMIFS('Budget COGM Detail'!AG:AG,'Budget COGM Detail'!$G:$G,'Production Target'!$B502,'Budget COGM Detail'!$F:$F,'Production Target'!$C502)</f>
        <v>0</v>
      </c>
    </row>
    <row r="503" spans="1:15" x14ac:dyDescent="0.25">
      <c r="B503" s="398" t="s">
        <v>5397</v>
      </c>
      <c r="C503" s="398" t="s">
        <v>1666</v>
      </c>
      <c r="D503" s="273">
        <f>SUMIFS('Budget COGM Detail'!V:V,'Budget COGM Detail'!$G:$G,'Production Target'!$B503,'Budget COGM Detail'!$F:$F,'Production Target'!$C503)</f>
        <v>0</v>
      </c>
      <c r="E503" s="273">
        <f>SUMIFS('Budget COGM Detail'!W:W,'Budget COGM Detail'!$G:$G,'Production Target'!$B503,'Budget COGM Detail'!$F:$F,'Production Target'!$C503)</f>
        <v>0</v>
      </c>
      <c r="F503" s="273">
        <f>SUMIFS('Budget COGM Detail'!X:X,'Budget COGM Detail'!$G:$G,'Production Target'!$B503,'Budget COGM Detail'!$F:$F,'Production Target'!$C503)</f>
        <v>0</v>
      </c>
      <c r="G503" s="273">
        <f>SUMIFS('Budget COGM Detail'!Y:Y,'Budget COGM Detail'!$G:$G,'Production Target'!$B503,'Budget COGM Detail'!$F:$F,'Production Target'!$C503)</f>
        <v>0</v>
      </c>
      <c r="H503" s="273">
        <f>SUMIFS('Budget COGM Detail'!Z:Z,'Budget COGM Detail'!$G:$G,'Production Target'!$B503,'Budget COGM Detail'!$F:$F,'Production Target'!$C503)</f>
        <v>0</v>
      </c>
      <c r="I503" s="273">
        <f>SUMIFS('Budget COGM Detail'!AA:AA,'Budget COGM Detail'!$G:$G,'Production Target'!$B503,'Budget COGM Detail'!$F:$F,'Production Target'!$C503)</f>
        <v>0</v>
      </c>
      <c r="J503" s="273">
        <f>SUMIFS('Budget COGM Detail'!AB:AB,'Budget COGM Detail'!$G:$G,'Production Target'!$B503,'Budget COGM Detail'!$F:$F,'Production Target'!$C503)</f>
        <v>0</v>
      </c>
      <c r="K503" s="273">
        <f>SUMIFS('Budget COGM Detail'!AC:AC,'Budget COGM Detail'!$G:$G,'Production Target'!$B503,'Budget COGM Detail'!$F:$F,'Production Target'!$C503)</f>
        <v>0</v>
      </c>
      <c r="L503" s="273">
        <f>SUMIFS('Budget COGM Detail'!AD:AD,'Budget COGM Detail'!$G:$G,'Production Target'!$B503,'Budget COGM Detail'!$F:$F,'Production Target'!$C503)</f>
        <v>0</v>
      </c>
      <c r="M503" s="273">
        <f>SUMIFS('Budget COGM Detail'!AE:AE,'Budget COGM Detail'!$G:$G,'Production Target'!$B503,'Budget COGM Detail'!$F:$F,'Production Target'!$C503)</f>
        <v>0</v>
      </c>
      <c r="N503" s="273">
        <f>SUMIFS('Budget COGM Detail'!AF:AF,'Budget COGM Detail'!$G:$G,'Production Target'!$B503,'Budget COGM Detail'!$F:$F,'Production Target'!$C503)</f>
        <v>0</v>
      </c>
      <c r="O503" s="273">
        <f>SUMIFS('Budget COGM Detail'!AG:AG,'Budget COGM Detail'!$G:$G,'Production Target'!$B503,'Budget COGM Detail'!$F:$F,'Production Target'!$C503)</f>
        <v>0</v>
      </c>
    </row>
    <row r="504" spans="1:15" x14ac:dyDescent="0.25">
      <c r="B504" s="398" t="s">
        <v>5397</v>
      </c>
      <c r="C504" s="398" t="s">
        <v>1485</v>
      </c>
      <c r="D504" s="273">
        <f>SUMIFS('Budget COGM Detail'!V:V,'Budget COGM Detail'!$G:$G,'Production Target'!$B504,'Budget COGM Detail'!$F:$F,'Production Target'!$C504)</f>
        <v>0</v>
      </c>
      <c r="E504" s="273">
        <f>SUMIFS('Budget COGM Detail'!W:W,'Budget COGM Detail'!$G:$G,'Production Target'!$B504,'Budget COGM Detail'!$F:$F,'Production Target'!$C504)</f>
        <v>0</v>
      </c>
      <c r="F504" s="273">
        <f>SUMIFS('Budget COGM Detail'!X:X,'Budget COGM Detail'!$G:$G,'Production Target'!$B504,'Budget COGM Detail'!$F:$F,'Production Target'!$C504)</f>
        <v>0</v>
      </c>
      <c r="G504" s="273">
        <f>SUMIFS('Budget COGM Detail'!Y:Y,'Budget COGM Detail'!$G:$G,'Production Target'!$B504,'Budget COGM Detail'!$F:$F,'Production Target'!$C504)</f>
        <v>0</v>
      </c>
      <c r="H504" s="273">
        <f>SUMIFS('Budget COGM Detail'!Z:Z,'Budget COGM Detail'!$G:$G,'Production Target'!$B504,'Budget COGM Detail'!$F:$F,'Production Target'!$C504)</f>
        <v>0</v>
      </c>
      <c r="I504" s="273">
        <f>SUMIFS('Budget COGM Detail'!AA:AA,'Budget COGM Detail'!$G:$G,'Production Target'!$B504,'Budget COGM Detail'!$F:$F,'Production Target'!$C504)</f>
        <v>0</v>
      </c>
      <c r="J504" s="273">
        <f>SUMIFS('Budget COGM Detail'!AB:AB,'Budget COGM Detail'!$G:$G,'Production Target'!$B504,'Budget COGM Detail'!$F:$F,'Production Target'!$C504)</f>
        <v>0</v>
      </c>
      <c r="K504" s="273">
        <f>SUMIFS('Budget COGM Detail'!AC:AC,'Budget COGM Detail'!$G:$G,'Production Target'!$B504,'Budget COGM Detail'!$F:$F,'Production Target'!$C504)</f>
        <v>0</v>
      </c>
      <c r="L504" s="273">
        <f>SUMIFS('Budget COGM Detail'!AD:AD,'Budget COGM Detail'!$G:$G,'Production Target'!$B504,'Budget COGM Detail'!$F:$F,'Production Target'!$C504)</f>
        <v>0</v>
      </c>
      <c r="M504" s="273">
        <f>SUMIFS('Budget COGM Detail'!AE:AE,'Budget COGM Detail'!$G:$G,'Production Target'!$B504,'Budget COGM Detail'!$F:$F,'Production Target'!$C504)</f>
        <v>0</v>
      </c>
      <c r="N504" s="273">
        <f>SUMIFS('Budget COGM Detail'!AF:AF,'Budget COGM Detail'!$G:$G,'Production Target'!$B504,'Budget COGM Detail'!$F:$F,'Production Target'!$C504)</f>
        <v>0</v>
      </c>
      <c r="O504" s="273">
        <f>SUMIFS('Budget COGM Detail'!AG:AG,'Budget COGM Detail'!$G:$G,'Production Target'!$B504,'Budget COGM Detail'!$F:$F,'Production Target'!$C504)</f>
        <v>0</v>
      </c>
    </row>
    <row r="505" spans="1:15" x14ac:dyDescent="0.25">
      <c r="B505" s="398" t="s">
        <v>5397</v>
      </c>
      <c r="C505" s="398" t="s">
        <v>1655</v>
      </c>
      <c r="D505" s="273">
        <f>SUMIFS('Budget COGM Detail'!V:V,'Budget COGM Detail'!$G:$G,'Production Target'!$B505,'Budget COGM Detail'!$F:$F,'Production Target'!$C505)</f>
        <v>0</v>
      </c>
      <c r="E505" s="273">
        <f>SUMIFS('Budget COGM Detail'!W:W,'Budget COGM Detail'!$G:$G,'Production Target'!$B505,'Budget COGM Detail'!$F:$F,'Production Target'!$C505)</f>
        <v>0</v>
      </c>
      <c r="F505" s="273">
        <f>SUMIFS('Budget COGM Detail'!X:X,'Budget COGM Detail'!$G:$G,'Production Target'!$B505,'Budget COGM Detail'!$F:$F,'Production Target'!$C505)</f>
        <v>0</v>
      </c>
      <c r="G505" s="273">
        <f>SUMIFS('Budget COGM Detail'!Y:Y,'Budget COGM Detail'!$G:$G,'Production Target'!$B505,'Budget COGM Detail'!$F:$F,'Production Target'!$C505)</f>
        <v>0</v>
      </c>
      <c r="H505" s="273">
        <f>SUMIFS('Budget COGM Detail'!Z:Z,'Budget COGM Detail'!$G:$G,'Production Target'!$B505,'Budget COGM Detail'!$F:$F,'Production Target'!$C505)</f>
        <v>0</v>
      </c>
      <c r="I505" s="273">
        <f>SUMIFS('Budget COGM Detail'!AA:AA,'Budget COGM Detail'!$G:$G,'Production Target'!$B505,'Budget COGM Detail'!$F:$F,'Production Target'!$C505)</f>
        <v>0</v>
      </c>
      <c r="J505" s="273">
        <f>SUMIFS('Budget COGM Detail'!AB:AB,'Budget COGM Detail'!$G:$G,'Production Target'!$B505,'Budget COGM Detail'!$F:$F,'Production Target'!$C505)</f>
        <v>0</v>
      </c>
      <c r="K505" s="273">
        <f>SUMIFS('Budget COGM Detail'!AC:AC,'Budget COGM Detail'!$G:$G,'Production Target'!$B505,'Budget COGM Detail'!$F:$F,'Production Target'!$C505)</f>
        <v>0</v>
      </c>
      <c r="L505" s="273">
        <f>SUMIFS('Budget COGM Detail'!AD:AD,'Budget COGM Detail'!$G:$G,'Production Target'!$B505,'Budget COGM Detail'!$F:$F,'Production Target'!$C505)</f>
        <v>0</v>
      </c>
      <c r="M505" s="273">
        <f>SUMIFS('Budget COGM Detail'!AE:AE,'Budget COGM Detail'!$G:$G,'Production Target'!$B505,'Budget COGM Detail'!$F:$F,'Production Target'!$C505)</f>
        <v>0</v>
      </c>
      <c r="N505" s="273">
        <f>SUMIFS('Budget COGM Detail'!AF:AF,'Budget COGM Detail'!$G:$G,'Production Target'!$B505,'Budget COGM Detail'!$F:$F,'Production Target'!$C505)</f>
        <v>0</v>
      </c>
      <c r="O505" s="273">
        <f>SUMIFS('Budget COGM Detail'!AG:AG,'Budget COGM Detail'!$G:$G,'Production Target'!$B505,'Budget COGM Detail'!$F:$F,'Production Target'!$C505)</f>
        <v>0</v>
      </c>
    </row>
    <row r="506" spans="1:15" x14ac:dyDescent="0.25">
      <c r="B506" s="398" t="s">
        <v>5397</v>
      </c>
      <c r="C506" s="398" t="s">
        <v>1481</v>
      </c>
      <c r="D506" s="273">
        <f>SUMIFS('Budget COGM Detail'!V:V,'Budget COGM Detail'!$G:$G,'Production Target'!$B506,'Budget COGM Detail'!$F:$F,'Production Target'!$C506)</f>
        <v>0</v>
      </c>
      <c r="E506" s="273">
        <f>SUMIFS('Budget COGM Detail'!W:W,'Budget COGM Detail'!$G:$G,'Production Target'!$B506,'Budget COGM Detail'!$F:$F,'Production Target'!$C506)</f>
        <v>0</v>
      </c>
      <c r="F506" s="273">
        <f>SUMIFS('Budget COGM Detail'!X:X,'Budget COGM Detail'!$G:$G,'Production Target'!$B506,'Budget COGM Detail'!$F:$F,'Production Target'!$C506)</f>
        <v>0</v>
      </c>
      <c r="G506" s="273">
        <f>SUMIFS('Budget COGM Detail'!Y:Y,'Budget COGM Detail'!$G:$G,'Production Target'!$B506,'Budget COGM Detail'!$F:$F,'Production Target'!$C506)</f>
        <v>0</v>
      </c>
      <c r="H506" s="273">
        <f>SUMIFS('Budget COGM Detail'!Z:Z,'Budget COGM Detail'!$G:$G,'Production Target'!$B506,'Budget COGM Detail'!$F:$F,'Production Target'!$C506)</f>
        <v>0</v>
      </c>
      <c r="I506" s="273">
        <f>SUMIFS('Budget COGM Detail'!AA:AA,'Budget COGM Detail'!$G:$G,'Production Target'!$B506,'Budget COGM Detail'!$F:$F,'Production Target'!$C506)</f>
        <v>0</v>
      </c>
      <c r="J506" s="273">
        <f>SUMIFS('Budget COGM Detail'!AB:AB,'Budget COGM Detail'!$G:$G,'Production Target'!$B506,'Budget COGM Detail'!$F:$F,'Production Target'!$C506)</f>
        <v>0</v>
      </c>
      <c r="K506" s="273">
        <f>SUMIFS('Budget COGM Detail'!AC:AC,'Budget COGM Detail'!$G:$G,'Production Target'!$B506,'Budget COGM Detail'!$F:$F,'Production Target'!$C506)</f>
        <v>0</v>
      </c>
      <c r="L506" s="273">
        <f>SUMIFS('Budget COGM Detail'!AD:AD,'Budget COGM Detail'!$G:$G,'Production Target'!$B506,'Budget COGM Detail'!$F:$F,'Production Target'!$C506)</f>
        <v>0</v>
      </c>
      <c r="M506" s="273">
        <f>SUMIFS('Budget COGM Detail'!AE:AE,'Budget COGM Detail'!$G:$G,'Production Target'!$B506,'Budget COGM Detail'!$F:$F,'Production Target'!$C506)</f>
        <v>0</v>
      </c>
      <c r="N506" s="273">
        <f>SUMIFS('Budget COGM Detail'!AF:AF,'Budget COGM Detail'!$G:$G,'Production Target'!$B506,'Budget COGM Detail'!$F:$F,'Production Target'!$C506)</f>
        <v>0</v>
      </c>
      <c r="O506" s="273">
        <f>SUMIFS('Budget COGM Detail'!AG:AG,'Budget COGM Detail'!$G:$G,'Production Target'!$B506,'Budget COGM Detail'!$F:$F,'Production Target'!$C506)</f>
        <v>0</v>
      </c>
    </row>
    <row r="507" spans="1:15" x14ac:dyDescent="0.25">
      <c r="E507" s="278"/>
      <c r="F507" s="278"/>
      <c r="G507" s="278"/>
      <c r="H507" s="278"/>
      <c r="I507" s="278"/>
      <c r="J507" s="278"/>
      <c r="K507" s="278"/>
      <c r="L507" s="278"/>
      <c r="M507" s="278"/>
      <c r="N507" s="278"/>
    </row>
    <row r="508" spans="1:15" x14ac:dyDescent="0.25">
      <c r="E508" s="278"/>
      <c r="F508" s="278"/>
      <c r="G508" s="278"/>
      <c r="H508" s="278"/>
      <c r="I508" s="278"/>
      <c r="J508" s="278"/>
      <c r="K508" s="278"/>
      <c r="L508" s="278"/>
      <c r="M508" s="278"/>
      <c r="N508" s="278"/>
    </row>
    <row r="509" spans="1:15" s="194" customFormat="1" x14ac:dyDescent="0.25">
      <c r="A509" s="193" t="s">
        <v>4489</v>
      </c>
      <c r="B509" s="193" t="s">
        <v>5401</v>
      </c>
    </row>
    <row r="510" spans="1:15" x14ac:dyDescent="0.25">
      <c r="E510" s="278"/>
      <c r="F510" s="278"/>
      <c r="G510" s="278"/>
      <c r="H510" s="278"/>
      <c r="I510" s="278"/>
      <c r="J510" s="278"/>
      <c r="K510" s="278"/>
      <c r="L510" s="278"/>
      <c r="M510" s="278"/>
      <c r="N510" s="278"/>
    </row>
    <row r="511" spans="1:15" ht="30" x14ac:dyDescent="0.25">
      <c r="B511" s="396" t="s">
        <v>5360</v>
      </c>
      <c r="C511" s="397" t="s">
        <v>5395</v>
      </c>
      <c r="D511" s="272" t="s">
        <v>4926</v>
      </c>
      <c r="E511" s="272" t="s">
        <v>4927</v>
      </c>
      <c r="F511" s="272" t="s">
        <v>4928</v>
      </c>
      <c r="G511" s="272" t="s">
        <v>4929</v>
      </c>
      <c r="H511" s="272" t="s">
        <v>4930</v>
      </c>
      <c r="I511" s="272" t="s">
        <v>4931</v>
      </c>
      <c r="J511" s="272" t="s">
        <v>4932</v>
      </c>
      <c r="K511" s="272" t="s">
        <v>4933</v>
      </c>
      <c r="L511" s="272" t="s">
        <v>4934</v>
      </c>
      <c r="M511" s="272" t="s">
        <v>4935</v>
      </c>
      <c r="N511" s="272" t="s">
        <v>4936</v>
      </c>
      <c r="O511" s="272" t="s">
        <v>4937</v>
      </c>
    </row>
    <row r="512" spans="1:15" x14ac:dyDescent="0.25">
      <c r="B512" s="394" t="s">
        <v>4924</v>
      </c>
      <c r="C512" s="394"/>
      <c r="D512" s="395">
        <f>D490</f>
        <v>0</v>
      </c>
      <c r="E512" s="395">
        <f t="shared" ref="E512:O512" si="12">E490</f>
        <v>0</v>
      </c>
      <c r="F512" s="395">
        <f t="shared" si="12"/>
        <v>0</v>
      </c>
      <c r="G512" s="395">
        <f t="shared" si="12"/>
        <v>0</v>
      </c>
      <c r="H512" s="395">
        <f t="shared" si="12"/>
        <v>0</v>
      </c>
      <c r="I512" s="395">
        <f t="shared" si="12"/>
        <v>0</v>
      </c>
      <c r="J512" s="395">
        <f t="shared" si="12"/>
        <v>0</v>
      </c>
      <c r="K512" s="395">
        <f t="shared" si="12"/>
        <v>0</v>
      </c>
      <c r="L512" s="395">
        <f t="shared" si="12"/>
        <v>0</v>
      </c>
      <c r="M512" s="395">
        <f t="shared" si="12"/>
        <v>0</v>
      </c>
      <c r="N512" s="395">
        <f t="shared" si="12"/>
        <v>0</v>
      </c>
      <c r="O512" s="395">
        <f t="shared" si="12"/>
        <v>0</v>
      </c>
    </row>
    <row r="513" spans="2:15" x14ac:dyDescent="0.25">
      <c r="B513" s="398" t="s">
        <v>5396</v>
      </c>
      <c r="C513" s="398" t="s">
        <v>1645</v>
      </c>
      <c r="D513" s="400" t="e">
        <f>D491/D$512</f>
        <v>#DIV/0!</v>
      </c>
      <c r="E513" s="400" t="e">
        <f t="shared" ref="E513:O513" si="13">E491/E$512</f>
        <v>#DIV/0!</v>
      </c>
      <c r="F513" s="400" t="e">
        <f t="shared" si="13"/>
        <v>#DIV/0!</v>
      </c>
      <c r="G513" s="400" t="e">
        <f t="shared" si="13"/>
        <v>#DIV/0!</v>
      </c>
      <c r="H513" s="400" t="e">
        <f t="shared" si="13"/>
        <v>#DIV/0!</v>
      </c>
      <c r="I513" s="400" t="e">
        <f t="shared" si="13"/>
        <v>#DIV/0!</v>
      </c>
      <c r="J513" s="400" t="e">
        <f t="shared" si="13"/>
        <v>#DIV/0!</v>
      </c>
      <c r="K513" s="400" t="e">
        <f t="shared" si="13"/>
        <v>#DIV/0!</v>
      </c>
      <c r="L513" s="400" t="e">
        <f t="shared" si="13"/>
        <v>#DIV/0!</v>
      </c>
      <c r="M513" s="400" t="e">
        <f t="shared" si="13"/>
        <v>#DIV/0!</v>
      </c>
      <c r="N513" s="400" t="e">
        <f t="shared" si="13"/>
        <v>#DIV/0!</v>
      </c>
      <c r="O513" s="400" t="e">
        <f t="shared" si="13"/>
        <v>#DIV/0!</v>
      </c>
    </row>
    <row r="514" spans="2:15" x14ac:dyDescent="0.25">
      <c r="B514" s="398" t="s">
        <v>5396</v>
      </c>
      <c r="C514" s="398" t="s">
        <v>1656</v>
      </c>
      <c r="D514" s="400" t="e">
        <f t="shared" ref="D514:O514" si="14">D492/D$512</f>
        <v>#DIV/0!</v>
      </c>
      <c r="E514" s="400" t="e">
        <f t="shared" si="14"/>
        <v>#DIV/0!</v>
      </c>
      <c r="F514" s="400" t="e">
        <f t="shared" si="14"/>
        <v>#DIV/0!</v>
      </c>
      <c r="G514" s="400" t="e">
        <f t="shared" si="14"/>
        <v>#DIV/0!</v>
      </c>
      <c r="H514" s="400" t="e">
        <f t="shared" si="14"/>
        <v>#DIV/0!</v>
      </c>
      <c r="I514" s="400" t="e">
        <f t="shared" si="14"/>
        <v>#DIV/0!</v>
      </c>
      <c r="J514" s="400" t="e">
        <f t="shared" si="14"/>
        <v>#DIV/0!</v>
      </c>
      <c r="K514" s="400" t="e">
        <f t="shared" si="14"/>
        <v>#DIV/0!</v>
      </c>
      <c r="L514" s="400" t="e">
        <f t="shared" si="14"/>
        <v>#DIV/0!</v>
      </c>
      <c r="M514" s="400" t="e">
        <f t="shared" si="14"/>
        <v>#DIV/0!</v>
      </c>
      <c r="N514" s="400" t="e">
        <f t="shared" si="14"/>
        <v>#DIV/0!</v>
      </c>
      <c r="O514" s="400" t="e">
        <f t="shared" si="14"/>
        <v>#DIV/0!</v>
      </c>
    </row>
    <row r="515" spans="2:15" x14ac:dyDescent="0.25">
      <c r="B515" s="398" t="s">
        <v>5396</v>
      </c>
      <c r="C515" s="398" t="s">
        <v>460</v>
      </c>
      <c r="D515" s="400" t="e">
        <f t="shared" ref="D515:O515" si="15">D493/D$512</f>
        <v>#DIV/0!</v>
      </c>
      <c r="E515" s="400" t="e">
        <f t="shared" si="15"/>
        <v>#DIV/0!</v>
      </c>
      <c r="F515" s="400" t="e">
        <f t="shared" si="15"/>
        <v>#DIV/0!</v>
      </c>
      <c r="G515" s="400" t="e">
        <f t="shared" si="15"/>
        <v>#DIV/0!</v>
      </c>
      <c r="H515" s="400" t="e">
        <f t="shared" si="15"/>
        <v>#DIV/0!</v>
      </c>
      <c r="I515" s="400" t="e">
        <f t="shared" si="15"/>
        <v>#DIV/0!</v>
      </c>
      <c r="J515" s="400" t="e">
        <f t="shared" si="15"/>
        <v>#DIV/0!</v>
      </c>
      <c r="K515" s="400" t="e">
        <f t="shared" si="15"/>
        <v>#DIV/0!</v>
      </c>
      <c r="L515" s="400" t="e">
        <f t="shared" si="15"/>
        <v>#DIV/0!</v>
      </c>
      <c r="M515" s="400" t="e">
        <f t="shared" si="15"/>
        <v>#DIV/0!</v>
      </c>
      <c r="N515" s="400" t="e">
        <f t="shared" si="15"/>
        <v>#DIV/0!</v>
      </c>
      <c r="O515" s="400" t="e">
        <f t="shared" si="15"/>
        <v>#DIV/0!</v>
      </c>
    </row>
    <row r="516" spans="2:15" x14ac:dyDescent="0.25">
      <c r="B516" s="398" t="s">
        <v>5396</v>
      </c>
      <c r="C516" s="398" t="s">
        <v>1661</v>
      </c>
      <c r="D516" s="400" t="e">
        <f t="shared" ref="D516:O516" si="16">D494/D$512</f>
        <v>#DIV/0!</v>
      </c>
      <c r="E516" s="400" t="e">
        <f t="shared" si="16"/>
        <v>#DIV/0!</v>
      </c>
      <c r="F516" s="400" t="e">
        <f t="shared" si="16"/>
        <v>#DIV/0!</v>
      </c>
      <c r="G516" s="400" t="e">
        <f t="shared" si="16"/>
        <v>#DIV/0!</v>
      </c>
      <c r="H516" s="400" t="e">
        <f t="shared" si="16"/>
        <v>#DIV/0!</v>
      </c>
      <c r="I516" s="400" t="e">
        <f t="shared" si="16"/>
        <v>#DIV/0!</v>
      </c>
      <c r="J516" s="400" t="e">
        <f t="shared" si="16"/>
        <v>#DIV/0!</v>
      </c>
      <c r="K516" s="400" t="e">
        <f t="shared" si="16"/>
        <v>#DIV/0!</v>
      </c>
      <c r="L516" s="400" t="e">
        <f t="shared" si="16"/>
        <v>#DIV/0!</v>
      </c>
      <c r="M516" s="400" t="e">
        <f t="shared" si="16"/>
        <v>#DIV/0!</v>
      </c>
      <c r="N516" s="400" t="e">
        <f t="shared" si="16"/>
        <v>#DIV/0!</v>
      </c>
      <c r="O516" s="400" t="e">
        <f t="shared" si="16"/>
        <v>#DIV/0!</v>
      </c>
    </row>
    <row r="517" spans="2:15" x14ac:dyDescent="0.25">
      <c r="B517" s="398" t="s">
        <v>5396</v>
      </c>
      <c r="C517" s="398" t="s">
        <v>1660</v>
      </c>
      <c r="D517" s="400" t="e">
        <f t="shared" ref="D517:O517" si="17">D495/D$512</f>
        <v>#DIV/0!</v>
      </c>
      <c r="E517" s="400" t="e">
        <f t="shared" si="17"/>
        <v>#DIV/0!</v>
      </c>
      <c r="F517" s="400" t="e">
        <f t="shared" si="17"/>
        <v>#DIV/0!</v>
      </c>
      <c r="G517" s="400" t="e">
        <f t="shared" si="17"/>
        <v>#DIV/0!</v>
      </c>
      <c r="H517" s="400" t="e">
        <f t="shared" si="17"/>
        <v>#DIV/0!</v>
      </c>
      <c r="I517" s="400" t="e">
        <f t="shared" si="17"/>
        <v>#DIV/0!</v>
      </c>
      <c r="J517" s="400" t="e">
        <f t="shared" si="17"/>
        <v>#DIV/0!</v>
      </c>
      <c r="K517" s="400" t="e">
        <f t="shared" si="17"/>
        <v>#DIV/0!</v>
      </c>
      <c r="L517" s="400" t="e">
        <f t="shared" si="17"/>
        <v>#DIV/0!</v>
      </c>
      <c r="M517" s="400" t="e">
        <f t="shared" si="17"/>
        <v>#DIV/0!</v>
      </c>
      <c r="N517" s="400" t="e">
        <f t="shared" si="17"/>
        <v>#DIV/0!</v>
      </c>
      <c r="O517" s="400" t="e">
        <f t="shared" si="17"/>
        <v>#DIV/0!</v>
      </c>
    </row>
    <row r="518" spans="2:15" x14ac:dyDescent="0.25">
      <c r="B518" s="398" t="s">
        <v>5396</v>
      </c>
      <c r="C518" s="398" t="s">
        <v>468</v>
      </c>
      <c r="D518" s="400" t="e">
        <f t="shared" ref="D518:O518" si="18">D496/D$512</f>
        <v>#DIV/0!</v>
      </c>
      <c r="E518" s="400" t="e">
        <f t="shared" si="18"/>
        <v>#DIV/0!</v>
      </c>
      <c r="F518" s="400" t="e">
        <f t="shared" si="18"/>
        <v>#DIV/0!</v>
      </c>
      <c r="G518" s="400" t="e">
        <f t="shared" si="18"/>
        <v>#DIV/0!</v>
      </c>
      <c r="H518" s="400" t="e">
        <f t="shared" si="18"/>
        <v>#DIV/0!</v>
      </c>
      <c r="I518" s="400" t="e">
        <f t="shared" si="18"/>
        <v>#DIV/0!</v>
      </c>
      <c r="J518" s="400" t="e">
        <f t="shared" si="18"/>
        <v>#DIV/0!</v>
      </c>
      <c r="K518" s="400" t="e">
        <f t="shared" si="18"/>
        <v>#DIV/0!</v>
      </c>
      <c r="L518" s="400" t="e">
        <f t="shared" si="18"/>
        <v>#DIV/0!</v>
      </c>
      <c r="M518" s="400" t="e">
        <f t="shared" si="18"/>
        <v>#DIV/0!</v>
      </c>
      <c r="N518" s="400" t="e">
        <f t="shared" si="18"/>
        <v>#DIV/0!</v>
      </c>
      <c r="O518" s="400" t="e">
        <f t="shared" si="18"/>
        <v>#DIV/0!</v>
      </c>
    </row>
    <row r="519" spans="2:15" x14ac:dyDescent="0.25">
      <c r="B519" s="398" t="s">
        <v>5396</v>
      </c>
      <c r="C519" s="398" t="s">
        <v>1652</v>
      </c>
      <c r="D519" s="400" t="e">
        <f t="shared" ref="D519:O519" si="19">D497/D$512</f>
        <v>#DIV/0!</v>
      </c>
      <c r="E519" s="400" t="e">
        <f t="shared" si="19"/>
        <v>#DIV/0!</v>
      </c>
      <c r="F519" s="400" t="e">
        <f t="shared" si="19"/>
        <v>#DIV/0!</v>
      </c>
      <c r="G519" s="400" t="e">
        <f t="shared" si="19"/>
        <v>#DIV/0!</v>
      </c>
      <c r="H519" s="400" t="e">
        <f t="shared" si="19"/>
        <v>#DIV/0!</v>
      </c>
      <c r="I519" s="400" t="e">
        <f t="shared" si="19"/>
        <v>#DIV/0!</v>
      </c>
      <c r="J519" s="400" t="e">
        <f t="shared" si="19"/>
        <v>#DIV/0!</v>
      </c>
      <c r="K519" s="400" t="e">
        <f t="shared" si="19"/>
        <v>#DIV/0!</v>
      </c>
      <c r="L519" s="400" t="e">
        <f t="shared" si="19"/>
        <v>#DIV/0!</v>
      </c>
      <c r="M519" s="400" t="e">
        <f t="shared" si="19"/>
        <v>#DIV/0!</v>
      </c>
      <c r="N519" s="400" t="e">
        <f t="shared" si="19"/>
        <v>#DIV/0!</v>
      </c>
      <c r="O519" s="400" t="e">
        <f t="shared" si="19"/>
        <v>#DIV/0!</v>
      </c>
    </row>
    <row r="520" spans="2:15" x14ac:dyDescent="0.25">
      <c r="B520" s="398"/>
      <c r="C520" s="398"/>
      <c r="D520" s="199"/>
      <c r="E520" s="399"/>
      <c r="F520" s="399"/>
      <c r="G520" s="399"/>
      <c r="H520" s="399"/>
      <c r="I520" s="399"/>
      <c r="J520" s="399"/>
      <c r="K520" s="399"/>
      <c r="L520" s="399"/>
      <c r="M520" s="399"/>
      <c r="N520" s="399"/>
      <c r="O520" s="199"/>
    </row>
    <row r="521" spans="2:15" x14ac:dyDescent="0.25">
      <c r="B521" s="398" t="s">
        <v>5397</v>
      </c>
      <c r="C521" s="398" t="s">
        <v>1466</v>
      </c>
      <c r="D521" s="400" t="e">
        <f t="shared" ref="D521:O521" si="20">D499/D$512</f>
        <v>#DIV/0!</v>
      </c>
      <c r="E521" s="400" t="e">
        <f t="shared" si="20"/>
        <v>#DIV/0!</v>
      </c>
      <c r="F521" s="400" t="e">
        <f t="shared" si="20"/>
        <v>#DIV/0!</v>
      </c>
      <c r="G521" s="400" t="e">
        <f t="shared" si="20"/>
        <v>#DIV/0!</v>
      </c>
      <c r="H521" s="400" t="e">
        <f t="shared" si="20"/>
        <v>#DIV/0!</v>
      </c>
      <c r="I521" s="400" t="e">
        <f t="shared" si="20"/>
        <v>#DIV/0!</v>
      </c>
      <c r="J521" s="400" t="e">
        <f t="shared" si="20"/>
        <v>#DIV/0!</v>
      </c>
      <c r="K521" s="400" t="e">
        <f t="shared" si="20"/>
        <v>#DIV/0!</v>
      </c>
      <c r="L521" s="400" t="e">
        <f t="shared" si="20"/>
        <v>#DIV/0!</v>
      </c>
      <c r="M521" s="400" t="e">
        <f t="shared" si="20"/>
        <v>#DIV/0!</v>
      </c>
      <c r="N521" s="400" t="e">
        <f t="shared" si="20"/>
        <v>#DIV/0!</v>
      </c>
      <c r="O521" s="400" t="e">
        <f t="shared" si="20"/>
        <v>#DIV/0!</v>
      </c>
    </row>
    <row r="522" spans="2:15" x14ac:dyDescent="0.25">
      <c r="B522" s="398" t="s">
        <v>5397</v>
      </c>
      <c r="C522" s="398" t="s">
        <v>1470</v>
      </c>
      <c r="D522" s="400" t="e">
        <f t="shared" ref="D522:O522" si="21">D500/D$512</f>
        <v>#DIV/0!</v>
      </c>
      <c r="E522" s="400" t="e">
        <f t="shared" si="21"/>
        <v>#DIV/0!</v>
      </c>
      <c r="F522" s="400" t="e">
        <f t="shared" si="21"/>
        <v>#DIV/0!</v>
      </c>
      <c r="G522" s="400" t="e">
        <f t="shared" si="21"/>
        <v>#DIV/0!</v>
      </c>
      <c r="H522" s="400" t="e">
        <f t="shared" si="21"/>
        <v>#DIV/0!</v>
      </c>
      <c r="I522" s="400" t="e">
        <f t="shared" si="21"/>
        <v>#DIV/0!</v>
      </c>
      <c r="J522" s="400" t="e">
        <f t="shared" si="21"/>
        <v>#DIV/0!</v>
      </c>
      <c r="K522" s="400" t="e">
        <f t="shared" si="21"/>
        <v>#DIV/0!</v>
      </c>
      <c r="L522" s="400" t="e">
        <f t="shared" si="21"/>
        <v>#DIV/0!</v>
      </c>
      <c r="M522" s="400" t="e">
        <f t="shared" si="21"/>
        <v>#DIV/0!</v>
      </c>
      <c r="N522" s="400" t="e">
        <f t="shared" si="21"/>
        <v>#DIV/0!</v>
      </c>
      <c r="O522" s="400" t="e">
        <f t="shared" si="21"/>
        <v>#DIV/0!</v>
      </c>
    </row>
    <row r="523" spans="2:15" x14ac:dyDescent="0.25">
      <c r="B523" s="398" t="s">
        <v>5397</v>
      </c>
      <c r="C523" s="398" t="s">
        <v>1664</v>
      </c>
      <c r="D523" s="400" t="e">
        <f t="shared" ref="D523:O523" si="22">D501/D$512</f>
        <v>#DIV/0!</v>
      </c>
      <c r="E523" s="400" t="e">
        <f t="shared" si="22"/>
        <v>#DIV/0!</v>
      </c>
      <c r="F523" s="400" t="e">
        <f t="shared" si="22"/>
        <v>#DIV/0!</v>
      </c>
      <c r="G523" s="400" t="e">
        <f t="shared" si="22"/>
        <v>#DIV/0!</v>
      </c>
      <c r="H523" s="400" t="e">
        <f t="shared" si="22"/>
        <v>#DIV/0!</v>
      </c>
      <c r="I523" s="400" t="e">
        <f t="shared" si="22"/>
        <v>#DIV/0!</v>
      </c>
      <c r="J523" s="400" t="e">
        <f t="shared" si="22"/>
        <v>#DIV/0!</v>
      </c>
      <c r="K523" s="400" t="e">
        <f t="shared" si="22"/>
        <v>#DIV/0!</v>
      </c>
      <c r="L523" s="400" t="e">
        <f t="shared" si="22"/>
        <v>#DIV/0!</v>
      </c>
      <c r="M523" s="400" t="e">
        <f t="shared" si="22"/>
        <v>#DIV/0!</v>
      </c>
      <c r="N523" s="400" t="e">
        <f t="shared" si="22"/>
        <v>#DIV/0!</v>
      </c>
      <c r="O523" s="400" t="e">
        <f t="shared" si="22"/>
        <v>#DIV/0!</v>
      </c>
    </row>
    <row r="524" spans="2:15" x14ac:dyDescent="0.25">
      <c r="B524" s="398" t="s">
        <v>5397</v>
      </c>
      <c r="C524" s="398" t="s">
        <v>1665</v>
      </c>
      <c r="D524" s="400" t="e">
        <f t="shared" ref="D524:O524" si="23">D502/D$512</f>
        <v>#DIV/0!</v>
      </c>
      <c r="E524" s="400" t="e">
        <f t="shared" si="23"/>
        <v>#DIV/0!</v>
      </c>
      <c r="F524" s="400" t="e">
        <f t="shared" si="23"/>
        <v>#DIV/0!</v>
      </c>
      <c r="G524" s="400" t="e">
        <f t="shared" si="23"/>
        <v>#DIV/0!</v>
      </c>
      <c r="H524" s="400" t="e">
        <f t="shared" si="23"/>
        <v>#DIV/0!</v>
      </c>
      <c r="I524" s="400" t="e">
        <f t="shared" si="23"/>
        <v>#DIV/0!</v>
      </c>
      <c r="J524" s="400" t="e">
        <f t="shared" si="23"/>
        <v>#DIV/0!</v>
      </c>
      <c r="K524" s="400" t="e">
        <f t="shared" si="23"/>
        <v>#DIV/0!</v>
      </c>
      <c r="L524" s="400" t="e">
        <f t="shared" si="23"/>
        <v>#DIV/0!</v>
      </c>
      <c r="M524" s="400" t="e">
        <f t="shared" si="23"/>
        <v>#DIV/0!</v>
      </c>
      <c r="N524" s="400" t="e">
        <f t="shared" si="23"/>
        <v>#DIV/0!</v>
      </c>
      <c r="O524" s="400" t="e">
        <f t="shared" si="23"/>
        <v>#DIV/0!</v>
      </c>
    </row>
    <row r="525" spans="2:15" x14ac:dyDescent="0.25">
      <c r="B525" s="398" t="s">
        <v>5397</v>
      </c>
      <c r="C525" s="398" t="s">
        <v>1666</v>
      </c>
      <c r="D525" s="400" t="e">
        <f t="shared" ref="D525:O525" si="24">D503/D$512</f>
        <v>#DIV/0!</v>
      </c>
      <c r="E525" s="400" t="e">
        <f t="shared" si="24"/>
        <v>#DIV/0!</v>
      </c>
      <c r="F525" s="400" t="e">
        <f t="shared" si="24"/>
        <v>#DIV/0!</v>
      </c>
      <c r="G525" s="400" t="e">
        <f t="shared" si="24"/>
        <v>#DIV/0!</v>
      </c>
      <c r="H525" s="400" t="e">
        <f t="shared" si="24"/>
        <v>#DIV/0!</v>
      </c>
      <c r="I525" s="400" t="e">
        <f t="shared" si="24"/>
        <v>#DIV/0!</v>
      </c>
      <c r="J525" s="400" t="e">
        <f t="shared" si="24"/>
        <v>#DIV/0!</v>
      </c>
      <c r="K525" s="400" t="e">
        <f t="shared" si="24"/>
        <v>#DIV/0!</v>
      </c>
      <c r="L525" s="400" t="e">
        <f t="shared" si="24"/>
        <v>#DIV/0!</v>
      </c>
      <c r="M525" s="400" t="e">
        <f t="shared" si="24"/>
        <v>#DIV/0!</v>
      </c>
      <c r="N525" s="400" t="e">
        <f t="shared" si="24"/>
        <v>#DIV/0!</v>
      </c>
      <c r="O525" s="400" t="e">
        <f t="shared" si="24"/>
        <v>#DIV/0!</v>
      </c>
    </row>
    <row r="526" spans="2:15" x14ac:dyDescent="0.25">
      <c r="B526" s="398" t="s">
        <v>5397</v>
      </c>
      <c r="C526" s="398" t="s">
        <v>1485</v>
      </c>
      <c r="D526" s="400" t="e">
        <f t="shared" ref="D526:O526" si="25">D504/D$512</f>
        <v>#DIV/0!</v>
      </c>
      <c r="E526" s="400" t="e">
        <f t="shared" si="25"/>
        <v>#DIV/0!</v>
      </c>
      <c r="F526" s="400" t="e">
        <f t="shared" si="25"/>
        <v>#DIV/0!</v>
      </c>
      <c r="G526" s="400" t="e">
        <f t="shared" si="25"/>
        <v>#DIV/0!</v>
      </c>
      <c r="H526" s="400" t="e">
        <f t="shared" si="25"/>
        <v>#DIV/0!</v>
      </c>
      <c r="I526" s="400" t="e">
        <f t="shared" si="25"/>
        <v>#DIV/0!</v>
      </c>
      <c r="J526" s="400" t="e">
        <f t="shared" si="25"/>
        <v>#DIV/0!</v>
      </c>
      <c r="K526" s="400" t="e">
        <f t="shared" si="25"/>
        <v>#DIV/0!</v>
      </c>
      <c r="L526" s="400" t="e">
        <f t="shared" si="25"/>
        <v>#DIV/0!</v>
      </c>
      <c r="M526" s="400" t="e">
        <f t="shared" si="25"/>
        <v>#DIV/0!</v>
      </c>
      <c r="N526" s="400" t="e">
        <f t="shared" si="25"/>
        <v>#DIV/0!</v>
      </c>
      <c r="O526" s="400" t="e">
        <f t="shared" si="25"/>
        <v>#DIV/0!</v>
      </c>
    </row>
    <row r="527" spans="2:15" x14ac:dyDescent="0.25">
      <c r="B527" s="398" t="s">
        <v>5397</v>
      </c>
      <c r="C527" s="398" t="s">
        <v>1655</v>
      </c>
      <c r="D527" s="400" t="e">
        <f t="shared" ref="D527:O527" si="26">D505/D$512</f>
        <v>#DIV/0!</v>
      </c>
      <c r="E527" s="400" t="e">
        <f t="shared" si="26"/>
        <v>#DIV/0!</v>
      </c>
      <c r="F527" s="400" t="e">
        <f t="shared" si="26"/>
        <v>#DIV/0!</v>
      </c>
      <c r="G527" s="400" t="e">
        <f t="shared" si="26"/>
        <v>#DIV/0!</v>
      </c>
      <c r="H527" s="400" t="e">
        <f t="shared" si="26"/>
        <v>#DIV/0!</v>
      </c>
      <c r="I527" s="400" t="e">
        <f t="shared" si="26"/>
        <v>#DIV/0!</v>
      </c>
      <c r="J527" s="400" t="e">
        <f t="shared" si="26"/>
        <v>#DIV/0!</v>
      </c>
      <c r="K527" s="400" t="e">
        <f t="shared" si="26"/>
        <v>#DIV/0!</v>
      </c>
      <c r="L527" s="400" t="e">
        <f t="shared" si="26"/>
        <v>#DIV/0!</v>
      </c>
      <c r="M527" s="400" t="e">
        <f t="shared" si="26"/>
        <v>#DIV/0!</v>
      </c>
      <c r="N527" s="400" t="e">
        <f t="shared" si="26"/>
        <v>#DIV/0!</v>
      </c>
      <c r="O527" s="400" t="e">
        <f t="shared" si="26"/>
        <v>#DIV/0!</v>
      </c>
    </row>
    <row r="528" spans="2:15" x14ac:dyDescent="0.25">
      <c r="B528" s="398" t="s">
        <v>5397</v>
      </c>
      <c r="C528" s="398" t="s">
        <v>1481</v>
      </c>
      <c r="D528" s="400" t="e">
        <f t="shared" ref="D528:O528" si="27">D506/D$512</f>
        <v>#DIV/0!</v>
      </c>
      <c r="E528" s="400" t="e">
        <f t="shared" si="27"/>
        <v>#DIV/0!</v>
      </c>
      <c r="F528" s="400" t="e">
        <f t="shared" si="27"/>
        <v>#DIV/0!</v>
      </c>
      <c r="G528" s="400" t="e">
        <f t="shared" si="27"/>
        <v>#DIV/0!</v>
      </c>
      <c r="H528" s="400" t="e">
        <f t="shared" si="27"/>
        <v>#DIV/0!</v>
      </c>
      <c r="I528" s="400" t="e">
        <f t="shared" si="27"/>
        <v>#DIV/0!</v>
      </c>
      <c r="J528" s="400" t="e">
        <f t="shared" si="27"/>
        <v>#DIV/0!</v>
      </c>
      <c r="K528" s="400" t="e">
        <f t="shared" si="27"/>
        <v>#DIV/0!</v>
      </c>
      <c r="L528" s="400" t="e">
        <f t="shared" si="27"/>
        <v>#DIV/0!</v>
      </c>
      <c r="M528" s="400" t="e">
        <f t="shared" si="27"/>
        <v>#DIV/0!</v>
      </c>
      <c r="N528" s="400" t="e">
        <f t="shared" si="27"/>
        <v>#DIV/0!</v>
      </c>
      <c r="O528" s="400" t="e">
        <f t="shared" si="27"/>
        <v>#DIV/0!</v>
      </c>
    </row>
    <row r="529" spans="5:14" x14ac:dyDescent="0.25">
      <c r="E529" s="278"/>
      <c r="F529" s="278"/>
      <c r="G529" s="278"/>
      <c r="H529" s="278"/>
      <c r="I529" s="278"/>
      <c r="J529" s="278"/>
      <c r="K529" s="278"/>
      <c r="L529" s="278"/>
      <c r="M529" s="278"/>
      <c r="N529" s="278"/>
    </row>
    <row r="530" spans="5:14" x14ac:dyDescent="0.25">
      <c r="E530" s="278"/>
      <c r="F530" s="278"/>
      <c r="G530" s="278"/>
      <c r="H530" s="278"/>
      <c r="I530" s="278"/>
      <c r="J530" s="278"/>
      <c r="K530" s="278"/>
      <c r="L530" s="278"/>
      <c r="M530" s="278"/>
      <c r="N530" s="278"/>
    </row>
    <row r="531" spans="5:14" x14ac:dyDescent="0.25">
      <c r="E531" s="278"/>
      <c r="F531" s="278"/>
      <c r="G531" s="278"/>
      <c r="H531" s="278"/>
      <c r="I531" s="278"/>
      <c r="J531" s="278"/>
      <c r="K531" s="278"/>
      <c r="L531" s="278"/>
      <c r="M531" s="278"/>
      <c r="N531" s="278"/>
    </row>
    <row r="532" spans="5:14" x14ac:dyDescent="0.25">
      <c r="E532" s="278"/>
      <c r="F532" s="278"/>
      <c r="G532" s="278"/>
      <c r="H532" s="278"/>
      <c r="I532" s="278"/>
      <c r="J532" s="278"/>
      <c r="K532" s="278"/>
      <c r="L532" s="278"/>
      <c r="M532" s="278"/>
      <c r="N532" s="278"/>
    </row>
    <row r="533" spans="5:14" x14ac:dyDescent="0.25">
      <c r="E533" s="278"/>
      <c r="F533" s="278"/>
      <c r="G533" s="278"/>
      <c r="H533" s="278"/>
      <c r="I533" s="278"/>
      <c r="J533" s="278"/>
      <c r="K533" s="278"/>
      <c r="L533" s="278"/>
      <c r="M533" s="278"/>
      <c r="N533" s="278"/>
    </row>
    <row r="534" spans="5:14" x14ac:dyDescent="0.25">
      <c r="E534" s="278"/>
      <c r="F534" s="278"/>
      <c r="G534" s="278"/>
      <c r="H534" s="278"/>
      <c r="I534" s="278"/>
      <c r="J534" s="278"/>
      <c r="K534" s="278"/>
      <c r="L534" s="278"/>
      <c r="M534" s="278"/>
      <c r="N534" s="278"/>
    </row>
    <row r="535" spans="5:14" x14ac:dyDescent="0.25">
      <c r="E535" s="278"/>
      <c r="F535" s="278"/>
      <c r="G535" s="278"/>
      <c r="H535" s="278"/>
      <c r="I535" s="278"/>
      <c r="J535" s="278"/>
      <c r="K535" s="278"/>
      <c r="L535" s="278"/>
      <c r="M535" s="278"/>
      <c r="N535" s="278"/>
    </row>
    <row r="536" spans="5:14" x14ac:dyDescent="0.25">
      <c r="E536" s="278"/>
      <c r="F536" s="278"/>
      <c r="G536" s="278"/>
      <c r="H536" s="278"/>
      <c r="I536" s="278"/>
      <c r="J536" s="278"/>
      <c r="K536" s="278"/>
      <c r="L536" s="278"/>
      <c r="M536" s="278"/>
      <c r="N536" s="278"/>
    </row>
    <row r="537" spans="5:14" x14ac:dyDescent="0.25">
      <c r="E537" s="278"/>
      <c r="F537" s="278"/>
      <c r="G537" s="278"/>
      <c r="H537" s="278"/>
      <c r="I537" s="278"/>
      <c r="J537" s="278"/>
      <c r="K537" s="278"/>
      <c r="L537" s="278"/>
      <c r="M537" s="278"/>
      <c r="N537" s="278"/>
    </row>
    <row r="538" spans="5:14" x14ac:dyDescent="0.25">
      <c r="E538" s="278"/>
      <c r="F538" s="278"/>
      <c r="G538" s="278"/>
      <c r="H538" s="278"/>
      <c r="I538" s="278"/>
      <c r="J538" s="278"/>
      <c r="K538" s="278"/>
      <c r="L538" s="278"/>
      <c r="M538" s="278"/>
      <c r="N538" s="278"/>
    </row>
    <row r="539" spans="5:14" x14ac:dyDescent="0.25">
      <c r="E539" s="278"/>
      <c r="F539" s="278"/>
      <c r="G539" s="278"/>
      <c r="H539" s="278"/>
      <c r="I539" s="278"/>
      <c r="J539" s="278"/>
      <c r="K539" s="278"/>
      <c r="L539" s="278"/>
      <c r="M539" s="278"/>
      <c r="N539" s="278"/>
    </row>
    <row r="540" spans="5:14" x14ac:dyDescent="0.25">
      <c r="E540" s="278"/>
      <c r="F540" s="278"/>
      <c r="G540" s="278"/>
      <c r="H540" s="278"/>
      <c r="I540" s="278"/>
      <c r="J540" s="278"/>
      <c r="K540" s="278"/>
      <c r="L540" s="278"/>
      <c r="M540" s="278"/>
      <c r="N540" s="278"/>
    </row>
    <row r="541" spans="5:14" x14ac:dyDescent="0.25">
      <c r="E541" s="278"/>
      <c r="F541" s="278"/>
      <c r="G541" s="278"/>
      <c r="H541" s="278"/>
      <c r="I541" s="278"/>
      <c r="J541" s="278"/>
      <c r="K541" s="278"/>
      <c r="L541" s="278"/>
      <c r="M541" s="278"/>
      <c r="N541" s="278"/>
    </row>
    <row r="542" spans="5:14" x14ac:dyDescent="0.25">
      <c r="E542" s="278"/>
      <c r="F542" s="278"/>
      <c r="G542" s="278"/>
      <c r="H542" s="278"/>
      <c r="I542" s="278"/>
      <c r="J542" s="278"/>
      <c r="K542" s="278"/>
      <c r="L542" s="278"/>
      <c r="M542" s="278"/>
      <c r="N542" s="278"/>
    </row>
    <row r="543" spans="5:14" x14ac:dyDescent="0.25">
      <c r="E543" s="278"/>
      <c r="F543" s="278"/>
      <c r="G543" s="278"/>
      <c r="H543" s="278"/>
      <c r="I543" s="278"/>
      <c r="J543" s="278"/>
      <c r="K543" s="278"/>
      <c r="L543" s="278"/>
      <c r="M543" s="278"/>
      <c r="N543" s="278"/>
    </row>
    <row r="544" spans="5:14" x14ac:dyDescent="0.25">
      <c r="E544" s="278"/>
      <c r="F544" s="278"/>
      <c r="G544" s="278"/>
      <c r="H544" s="278"/>
      <c r="I544" s="278"/>
      <c r="J544" s="278"/>
      <c r="K544" s="278"/>
      <c r="L544" s="278"/>
      <c r="M544" s="278"/>
      <c r="N544" s="278"/>
    </row>
    <row r="545" spans="5:14" x14ac:dyDescent="0.25">
      <c r="E545" s="278"/>
      <c r="F545" s="278"/>
      <c r="G545" s="278"/>
      <c r="H545" s="278"/>
      <c r="I545" s="278"/>
      <c r="J545" s="278"/>
      <c r="K545" s="278"/>
      <c r="L545" s="278"/>
      <c r="M545" s="278"/>
      <c r="N545" s="278"/>
    </row>
    <row r="546" spans="5:14" x14ac:dyDescent="0.25">
      <c r="E546" s="278"/>
      <c r="F546" s="278"/>
      <c r="G546" s="278"/>
      <c r="H546" s="278"/>
      <c r="I546" s="278"/>
      <c r="J546" s="278"/>
      <c r="K546" s="278"/>
      <c r="L546" s="278"/>
      <c r="M546" s="278"/>
      <c r="N546" s="278"/>
    </row>
    <row r="547" spans="5:14" x14ac:dyDescent="0.25">
      <c r="E547" s="278"/>
      <c r="F547" s="278"/>
      <c r="G547" s="278"/>
      <c r="H547" s="278"/>
      <c r="I547" s="278"/>
      <c r="J547" s="278"/>
      <c r="K547" s="278"/>
      <c r="L547" s="278"/>
      <c r="M547" s="278"/>
      <c r="N547" s="278"/>
    </row>
    <row r="548" spans="5:14" x14ac:dyDescent="0.25">
      <c r="E548" s="278"/>
      <c r="F548" s="278"/>
      <c r="G548" s="278"/>
      <c r="H548" s="278"/>
      <c r="I548" s="278"/>
      <c r="J548" s="278"/>
      <c r="K548" s="278"/>
      <c r="L548" s="278"/>
      <c r="M548" s="278"/>
      <c r="N548" s="278"/>
    </row>
    <row r="549" spans="5:14" x14ac:dyDescent="0.25">
      <c r="E549" s="278"/>
      <c r="F549" s="278"/>
      <c r="G549" s="278"/>
      <c r="H549" s="278"/>
      <c r="I549" s="278"/>
      <c r="J549" s="278"/>
      <c r="K549" s="278"/>
      <c r="L549" s="278"/>
      <c r="M549" s="278"/>
      <c r="N549" s="278"/>
    </row>
    <row r="550" spans="5:14" x14ac:dyDescent="0.25">
      <c r="E550" s="278"/>
      <c r="F550" s="278"/>
      <c r="G550" s="278"/>
      <c r="H550" s="278"/>
      <c r="I550" s="278"/>
      <c r="J550" s="278"/>
      <c r="K550" s="278"/>
      <c r="L550" s="278"/>
      <c r="M550" s="278"/>
      <c r="N550" s="278"/>
    </row>
    <row r="551" spans="5:14" x14ac:dyDescent="0.25">
      <c r="E551" s="278"/>
      <c r="F551" s="278"/>
      <c r="G551" s="278"/>
      <c r="H551" s="278"/>
      <c r="I551" s="278"/>
      <c r="J551" s="278"/>
      <c r="K551" s="278"/>
      <c r="L551" s="278"/>
      <c r="M551" s="278"/>
      <c r="N551" s="278"/>
    </row>
    <row r="552" spans="5:14" x14ac:dyDescent="0.25">
      <c r="E552" s="278"/>
      <c r="F552" s="278"/>
      <c r="G552" s="278"/>
      <c r="H552" s="278"/>
      <c r="I552" s="278"/>
      <c r="J552" s="278"/>
      <c r="K552" s="278"/>
      <c r="L552" s="278"/>
      <c r="M552" s="278"/>
      <c r="N552" s="278"/>
    </row>
    <row r="553" spans="5:14" x14ac:dyDescent="0.25">
      <c r="E553" s="278"/>
      <c r="F553" s="278"/>
      <c r="G553" s="278"/>
      <c r="H553" s="278"/>
      <c r="I553" s="278"/>
      <c r="J553" s="278"/>
      <c r="K553" s="278"/>
      <c r="L553" s="278"/>
      <c r="M553" s="278"/>
      <c r="N553" s="278"/>
    </row>
    <row r="554" spans="5:14" x14ac:dyDescent="0.25">
      <c r="E554" s="278"/>
      <c r="F554" s="278"/>
      <c r="G554" s="278"/>
      <c r="H554" s="278"/>
      <c r="I554" s="278"/>
      <c r="J554" s="278"/>
      <c r="K554" s="278"/>
      <c r="L554" s="278"/>
      <c r="M554" s="278"/>
      <c r="N554" s="278"/>
    </row>
    <row r="555" spans="5:14" x14ac:dyDescent="0.25">
      <c r="E555" s="278"/>
      <c r="F555" s="278"/>
      <c r="G555" s="278"/>
      <c r="H555" s="278"/>
      <c r="I555" s="278"/>
      <c r="J555" s="278"/>
      <c r="K555" s="278"/>
      <c r="L555" s="278"/>
      <c r="M555" s="278"/>
      <c r="N555" s="278"/>
    </row>
    <row r="556" spans="5:14" x14ac:dyDescent="0.25">
      <c r="E556" s="278"/>
      <c r="F556" s="278"/>
      <c r="G556" s="278"/>
      <c r="H556" s="278"/>
      <c r="I556" s="278"/>
      <c r="J556" s="278"/>
      <c r="K556" s="278"/>
      <c r="L556" s="278"/>
      <c r="M556" s="278"/>
      <c r="N556" s="278"/>
    </row>
    <row r="557" spans="5:14" x14ac:dyDescent="0.25">
      <c r="E557" s="278"/>
      <c r="F557" s="278"/>
      <c r="G557" s="278"/>
      <c r="H557" s="278"/>
      <c r="I557" s="278"/>
      <c r="J557" s="278"/>
      <c r="K557" s="278"/>
      <c r="L557" s="278"/>
      <c r="M557" s="278"/>
      <c r="N557" s="278"/>
    </row>
    <row r="558" spans="5:14" x14ac:dyDescent="0.25">
      <c r="E558" s="278"/>
      <c r="F558" s="278"/>
      <c r="G558" s="278"/>
      <c r="H558" s="278"/>
      <c r="I558" s="278"/>
      <c r="J558" s="278"/>
      <c r="K558" s="278"/>
      <c r="L558" s="278"/>
      <c r="M558" s="278"/>
      <c r="N558" s="278"/>
    </row>
    <row r="559" spans="5:14" x14ac:dyDescent="0.25">
      <c r="E559" s="278"/>
      <c r="F559" s="278"/>
      <c r="G559" s="278"/>
      <c r="H559" s="278"/>
      <c r="I559" s="278"/>
      <c r="J559" s="278"/>
      <c r="K559" s="278"/>
      <c r="L559" s="278"/>
      <c r="M559" s="278"/>
      <c r="N559" s="278"/>
    </row>
    <row r="560" spans="5:14" x14ac:dyDescent="0.25">
      <c r="E560" s="278"/>
      <c r="F560" s="278"/>
      <c r="G560" s="278"/>
      <c r="H560" s="278"/>
      <c r="I560" s="278"/>
      <c r="J560" s="278"/>
      <c r="K560" s="278"/>
      <c r="L560" s="278"/>
      <c r="M560" s="278"/>
      <c r="N560" s="278"/>
    </row>
    <row r="561" spans="5:14" x14ac:dyDescent="0.25">
      <c r="E561" s="278"/>
      <c r="F561" s="278"/>
      <c r="G561" s="278"/>
      <c r="H561" s="278"/>
      <c r="I561" s="278"/>
      <c r="J561" s="278"/>
      <c r="K561" s="278"/>
      <c r="L561" s="278"/>
      <c r="M561" s="278"/>
      <c r="N561" s="278"/>
    </row>
    <row r="562" spans="5:14" x14ac:dyDescent="0.25">
      <c r="E562" s="278"/>
      <c r="F562" s="278"/>
      <c r="G562" s="278"/>
      <c r="H562" s="278"/>
      <c r="I562" s="278"/>
      <c r="J562" s="278"/>
      <c r="K562" s="278"/>
      <c r="L562" s="278"/>
      <c r="M562" s="278"/>
      <c r="N562" s="278"/>
    </row>
    <row r="563" spans="5:14" x14ac:dyDescent="0.25">
      <c r="E563" s="278"/>
      <c r="F563" s="278"/>
      <c r="G563" s="278"/>
      <c r="H563" s="278"/>
      <c r="I563" s="278"/>
      <c r="J563" s="278"/>
      <c r="K563" s="278"/>
      <c r="L563" s="278"/>
      <c r="M563" s="278"/>
      <c r="N563" s="278"/>
    </row>
    <row r="564" spans="5:14" x14ac:dyDescent="0.25">
      <c r="E564" s="278"/>
      <c r="F564" s="278"/>
      <c r="G564" s="278"/>
      <c r="H564" s="278"/>
      <c r="I564" s="278"/>
      <c r="J564" s="278"/>
      <c r="K564" s="278"/>
      <c r="L564" s="278"/>
      <c r="M564" s="278"/>
      <c r="N564" s="278"/>
    </row>
    <row r="565" spans="5:14" x14ac:dyDescent="0.25">
      <c r="E565" s="278"/>
      <c r="F565" s="278"/>
      <c r="G565" s="278"/>
      <c r="H565" s="278"/>
      <c r="I565" s="278"/>
      <c r="J565" s="278"/>
      <c r="K565" s="278"/>
      <c r="L565" s="278"/>
      <c r="M565" s="278"/>
      <c r="N565" s="278"/>
    </row>
    <row r="566" spans="5:14" x14ac:dyDescent="0.25">
      <c r="E566" s="278"/>
      <c r="F566" s="278"/>
      <c r="G566" s="278"/>
      <c r="H566" s="278"/>
      <c r="I566" s="278"/>
      <c r="J566" s="278"/>
      <c r="K566" s="278"/>
      <c r="L566" s="278"/>
      <c r="M566" s="278"/>
      <c r="N566" s="278"/>
    </row>
    <row r="567" spans="5:14" x14ac:dyDescent="0.25">
      <c r="E567" s="278"/>
      <c r="F567" s="278"/>
      <c r="G567" s="278"/>
      <c r="H567" s="278"/>
      <c r="I567" s="278"/>
      <c r="J567" s="278"/>
      <c r="K567" s="278"/>
      <c r="L567" s="278"/>
      <c r="M567" s="278"/>
      <c r="N567" s="278"/>
    </row>
    <row r="568" spans="5:14" x14ac:dyDescent="0.25">
      <c r="E568" s="278"/>
      <c r="F568" s="278"/>
      <c r="G568" s="278"/>
      <c r="H568" s="278"/>
      <c r="I568" s="278"/>
      <c r="J568" s="278"/>
      <c r="K568" s="278"/>
      <c r="L568" s="278"/>
      <c r="M568" s="278"/>
      <c r="N568" s="278"/>
    </row>
    <row r="569" spans="5:14" x14ac:dyDescent="0.25">
      <c r="E569" s="278"/>
      <c r="F569" s="278"/>
      <c r="G569" s="278"/>
      <c r="H569" s="278"/>
      <c r="I569" s="278"/>
      <c r="J569" s="278"/>
      <c r="K569" s="278"/>
      <c r="L569" s="278"/>
      <c r="M569" s="278"/>
      <c r="N569" s="278"/>
    </row>
    <row r="570" spans="5:14" x14ac:dyDescent="0.25">
      <c r="E570" s="278"/>
      <c r="F570" s="278"/>
      <c r="G570" s="278"/>
      <c r="H570" s="278"/>
      <c r="I570" s="278"/>
      <c r="J570" s="278"/>
      <c r="K570" s="278"/>
      <c r="L570" s="278"/>
      <c r="M570" s="278"/>
      <c r="N570" s="278"/>
    </row>
    <row r="571" spans="5:14" x14ac:dyDescent="0.25">
      <c r="E571" s="278"/>
      <c r="F571" s="278"/>
      <c r="G571" s="278"/>
      <c r="H571" s="278"/>
      <c r="I571" s="278"/>
      <c r="J571" s="278"/>
      <c r="K571" s="278"/>
      <c r="L571" s="278"/>
      <c r="M571" s="278"/>
      <c r="N571" s="278"/>
    </row>
    <row r="572" spans="5:14" x14ac:dyDescent="0.25">
      <c r="E572" s="278"/>
      <c r="F572" s="278"/>
      <c r="G572" s="278"/>
      <c r="H572" s="278"/>
      <c r="I572" s="278"/>
      <c r="J572" s="278"/>
      <c r="K572" s="278"/>
      <c r="L572" s="278"/>
      <c r="M572" s="278"/>
      <c r="N572" s="278"/>
    </row>
    <row r="573" spans="5:14" x14ac:dyDescent="0.25">
      <c r="E573" s="278"/>
      <c r="F573" s="278"/>
      <c r="G573" s="278"/>
      <c r="H573" s="278"/>
      <c r="I573" s="278"/>
      <c r="J573" s="278"/>
      <c r="K573" s="278"/>
      <c r="L573" s="278"/>
      <c r="M573" s="278"/>
      <c r="N573" s="278"/>
    </row>
    <row r="574" spans="5:14" x14ac:dyDescent="0.25">
      <c r="E574" s="278"/>
      <c r="F574" s="278"/>
      <c r="G574" s="278"/>
      <c r="H574" s="278"/>
      <c r="I574" s="278"/>
      <c r="J574" s="278"/>
      <c r="K574" s="278"/>
      <c r="L574" s="278"/>
      <c r="M574" s="278"/>
      <c r="N574" s="278"/>
    </row>
    <row r="575" spans="5:14" x14ac:dyDescent="0.25">
      <c r="E575" s="278"/>
      <c r="F575" s="278"/>
      <c r="G575" s="278"/>
      <c r="H575" s="278"/>
      <c r="I575" s="278"/>
      <c r="J575" s="278"/>
      <c r="K575" s="278"/>
      <c r="L575" s="278"/>
      <c r="M575" s="278"/>
      <c r="N575" s="278"/>
    </row>
    <row r="576" spans="5:14" x14ac:dyDescent="0.25">
      <c r="E576" s="278"/>
      <c r="F576" s="278"/>
      <c r="G576" s="278"/>
      <c r="H576" s="278"/>
      <c r="I576" s="278"/>
      <c r="J576" s="278"/>
      <c r="K576" s="278"/>
      <c r="L576" s="278"/>
      <c r="M576" s="278"/>
      <c r="N576" s="278"/>
    </row>
    <row r="577" spans="5:14" x14ac:dyDescent="0.25">
      <c r="E577" s="278"/>
      <c r="F577" s="278"/>
      <c r="G577" s="278"/>
      <c r="H577" s="278"/>
      <c r="I577" s="278"/>
      <c r="J577" s="278"/>
      <c r="K577" s="278"/>
      <c r="L577" s="278"/>
      <c r="M577" s="278"/>
      <c r="N577" s="278"/>
    </row>
    <row r="578" spans="5:14" x14ac:dyDescent="0.25">
      <c r="E578" s="278"/>
      <c r="F578" s="278"/>
      <c r="G578" s="278"/>
      <c r="H578" s="278"/>
      <c r="I578" s="278"/>
      <c r="J578" s="278"/>
      <c r="K578" s="278"/>
      <c r="L578" s="278"/>
      <c r="M578" s="278"/>
      <c r="N578" s="278"/>
    </row>
    <row r="579" spans="5:14" x14ac:dyDescent="0.25">
      <c r="E579" s="278"/>
      <c r="F579" s="278"/>
      <c r="G579" s="278"/>
      <c r="H579" s="278"/>
      <c r="I579" s="278"/>
      <c r="J579" s="278"/>
      <c r="K579" s="278"/>
      <c r="L579" s="278"/>
      <c r="M579" s="278"/>
      <c r="N579" s="278"/>
    </row>
    <row r="580" spans="5:14" x14ac:dyDescent="0.25">
      <c r="E580" s="278"/>
      <c r="F580" s="278"/>
      <c r="G580" s="278"/>
      <c r="H580" s="278"/>
      <c r="I580" s="278"/>
      <c r="J580" s="278"/>
      <c r="K580" s="278"/>
      <c r="L580" s="278"/>
      <c r="M580" s="278"/>
      <c r="N580" s="278"/>
    </row>
    <row r="581" spans="5:14" x14ac:dyDescent="0.25">
      <c r="E581" s="278"/>
      <c r="F581" s="278"/>
      <c r="G581" s="278"/>
      <c r="H581" s="278"/>
      <c r="I581" s="278"/>
      <c r="J581" s="278"/>
      <c r="K581" s="278"/>
      <c r="L581" s="278"/>
      <c r="M581" s="278"/>
      <c r="N581" s="278"/>
    </row>
    <row r="582" spans="5:14" x14ac:dyDescent="0.25">
      <c r="E582" s="278"/>
      <c r="F582" s="278"/>
      <c r="G582" s="278"/>
      <c r="H582" s="278"/>
      <c r="I582" s="278"/>
      <c r="J582" s="278"/>
      <c r="K582" s="278"/>
      <c r="L582" s="278"/>
      <c r="M582" s="278"/>
      <c r="N582" s="278"/>
    </row>
    <row r="583" spans="5:14" x14ac:dyDescent="0.25">
      <c r="E583" s="278"/>
      <c r="F583" s="278"/>
      <c r="G583" s="278"/>
      <c r="H583" s="278"/>
      <c r="I583" s="278"/>
      <c r="J583" s="278"/>
      <c r="K583" s="278"/>
      <c r="L583" s="278"/>
      <c r="M583" s="278"/>
      <c r="N583" s="278"/>
    </row>
    <row r="584" spans="5:14" x14ac:dyDescent="0.25">
      <c r="E584" s="278"/>
      <c r="F584" s="278"/>
      <c r="G584" s="278"/>
      <c r="H584" s="278"/>
      <c r="I584" s="278"/>
      <c r="J584" s="278"/>
      <c r="K584" s="278"/>
      <c r="L584" s="278"/>
      <c r="M584" s="278"/>
      <c r="N584" s="278"/>
    </row>
    <row r="585" spans="5:14" x14ac:dyDescent="0.25">
      <c r="E585" s="278"/>
      <c r="F585" s="278"/>
      <c r="G585" s="278"/>
      <c r="H585" s="278"/>
      <c r="I585" s="278"/>
      <c r="J585" s="278"/>
      <c r="K585" s="278"/>
      <c r="L585" s="278"/>
      <c r="M585" s="278"/>
      <c r="N585" s="278"/>
    </row>
    <row r="586" spans="5:14" x14ac:dyDescent="0.25">
      <c r="E586" s="278"/>
      <c r="F586" s="278"/>
      <c r="G586" s="278"/>
      <c r="H586" s="278"/>
      <c r="I586" s="278"/>
      <c r="J586" s="278"/>
      <c r="K586" s="278"/>
      <c r="L586" s="278"/>
      <c r="M586" s="278"/>
      <c r="N586" s="278"/>
    </row>
    <row r="587" spans="5:14" x14ac:dyDescent="0.25">
      <c r="E587" s="278"/>
      <c r="F587" s="278"/>
      <c r="G587" s="278"/>
      <c r="H587" s="278"/>
      <c r="I587" s="278"/>
      <c r="J587" s="278"/>
      <c r="K587" s="278"/>
      <c r="L587" s="278"/>
      <c r="M587" s="278"/>
      <c r="N587" s="278"/>
    </row>
    <row r="588" spans="5:14" x14ac:dyDescent="0.25">
      <c r="E588" s="278"/>
      <c r="F588" s="278"/>
      <c r="G588" s="278"/>
      <c r="H588" s="278"/>
      <c r="I588" s="278"/>
      <c r="J588" s="278"/>
      <c r="K588" s="278"/>
      <c r="L588" s="278"/>
      <c r="M588" s="278"/>
      <c r="N588" s="278"/>
    </row>
    <row r="589" spans="5:14" x14ac:dyDescent="0.25">
      <c r="E589" s="278"/>
      <c r="F589" s="278"/>
      <c r="G589" s="278"/>
      <c r="H589" s="278"/>
      <c r="I589" s="278"/>
      <c r="J589" s="278"/>
      <c r="K589" s="278"/>
      <c r="L589" s="278"/>
      <c r="M589" s="278"/>
      <c r="N589" s="278"/>
    </row>
    <row r="590" spans="5:14" x14ac:dyDescent="0.25">
      <c r="E590" s="278"/>
      <c r="F590" s="278"/>
      <c r="G590" s="278"/>
      <c r="H590" s="278"/>
      <c r="I590" s="278"/>
      <c r="J590" s="278"/>
      <c r="K590" s="278"/>
      <c r="L590" s="278"/>
      <c r="M590" s="278"/>
      <c r="N590" s="278"/>
    </row>
    <row r="591" spans="5:14" x14ac:dyDescent="0.25">
      <c r="E591" s="278"/>
      <c r="F591" s="278"/>
      <c r="G591" s="278"/>
      <c r="H591" s="278"/>
      <c r="I591" s="278"/>
      <c r="J591" s="278"/>
      <c r="K591" s="278"/>
      <c r="L591" s="278"/>
      <c r="M591" s="278"/>
      <c r="N591" s="278"/>
    </row>
    <row r="592" spans="5:14" x14ac:dyDescent="0.25">
      <c r="E592" s="278"/>
      <c r="F592" s="278"/>
      <c r="G592" s="278"/>
      <c r="H592" s="278"/>
      <c r="I592" s="278"/>
      <c r="J592" s="278"/>
      <c r="K592" s="278"/>
      <c r="L592" s="278"/>
      <c r="M592" s="278"/>
      <c r="N592" s="278"/>
    </row>
    <row r="593" spans="5:14" x14ac:dyDescent="0.25">
      <c r="E593" s="278"/>
      <c r="F593" s="278"/>
      <c r="G593" s="278"/>
      <c r="H593" s="278"/>
      <c r="I593" s="278"/>
      <c r="J593" s="278"/>
      <c r="K593" s="278"/>
      <c r="L593" s="278"/>
      <c r="M593" s="278"/>
      <c r="N593" s="278"/>
    </row>
    <row r="594" spans="5:14" x14ac:dyDescent="0.25">
      <c r="E594" s="278"/>
      <c r="F594" s="278"/>
      <c r="G594" s="278"/>
      <c r="H594" s="278"/>
      <c r="I594" s="278"/>
      <c r="J594" s="278"/>
      <c r="K594" s="278"/>
      <c r="L594" s="278"/>
      <c r="M594" s="278"/>
      <c r="N594" s="278"/>
    </row>
    <row r="595" spans="5:14" x14ac:dyDescent="0.25">
      <c r="E595" s="278"/>
      <c r="F595" s="278"/>
      <c r="G595" s="278"/>
      <c r="H595" s="278"/>
      <c r="I595" s="278"/>
      <c r="J595" s="278"/>
      <c r="K595" s="278"/>
      <c r="L595" s="278"/>
      <c r="M595" s="278"/>
      <c r="N595" s="278"/>
    </row>
    <row r="596" spans="5:14" x14ac:dyDescent="0.25">
      <c r="E596" s="278"/>
      <c r="F596" s="278"/>
      <c r="G596" s="278"/>
      <c r="H596" s="278"/>
      <c r="I596" s="278"/>
      <c r="J596" s="278"/>
      <c r="K596" s="278"/>
      <c r="L596" s="278"/>
      <c r="M596" s="278"/>
      <c r="N596" s="278"/>
    </row>
    <row r="597" spans="5:14" x14ac:dyDescent="0.25">
      <c r="E597" s="278"/>
      <c r="F597" s="278"/>
      <c r="G597" s="278"/>
      <c r="H597" s="278"/>
      <c r="I597" s="278"/>
      <c r="J597" s="278"/>
      <c r="K597" s="278"/>
      <c r="L597" s="278"/>
      <c r="M597" s="278"/>
      <c r="N597" s="278"/>
    </row>
    <row r="598" spans="5:14" x14ac:dyDescent="0.25">
      <c r="E598" s="278"/>
      <c r="F598" s="278"/>
      <c r="G598" s="278"/>
      <c r="H598" s="278"/>
      <c r="I598" s="278"/>
      <c r="J598" s="278"/>
      <c r="K598" s="278"/>
      <c r="L598" s="278"/>
      <c r="M598" s="278"/>
      <c r="N598" s="278"/>
    </row>
    <row r="599" spans="5:14" x14ac:dyDescent="0.25">
      <c r="E599" s="278"/>
      <c r="F599" s="278"/>
      <c r="G599" s="278"/>
      <c r="H599" s="278"/>
      <c r="I599" s="278"/>
      <c r="J599" s="278"/>
      <c r="K599" s="278"/>
      <c r="L599" s="278"/>
      <c r="M599" s="278"/>
      <c r="N599" s="278"/>
    </row>
    <row r="600" spans="5:14" x14ac:dyDescent="0.25">
      <c r="E600" s="278"/>
      <c r="F600" s="278"/>
      <c r="G600" s="278"/>
      <c r="H600" s="278"/>
      <c r="I600" s="278"/>
      <c r="J600" s="278"/>
      <c r="K600" s="278"/>
      <c r="L600" s="278"/>
      <c r="M600" s="278"/>
      <c r="N600" s="278"/>
    </row>
    <row r="601" spans="5:14" x14ac:dyDescent="0.25">
      <c r="E601" s="278"/>
      <c r="F601" s="278"/>
      <c r="G601" s="278"/>
      <c r="H601" s="278"/>
      <c r="I601" s="278"/>
      <c r="J601" s="278"/>
      <c r="K601" s="278"/>
      <c r="L601" s="278"/>
      <c r="M601" s="278"/>
      <c r="N601" s="278"/>
    </row>
  </sheetData>
  <autoFilter ref="B48:H460" xr:uid="{5D7EFEAA-974F-4585-8565-1F0B4E333974}">
    <filterColumn colId="3">
      <filters>
        <filter val="0,00"/>
        <filter val="0,01"/>
        <filter val="0,02"/>
        <filter val="0,03"/>
        <filter val="0,06"/>
        <filter val="0,10"/>
        <filter val="0,11"/>
        <filter val="0,16"/>
        <filter val="0,19"/>
        <filter val="0,26"/>
        <filter val="0,92"/>
        <filter val="2,05"/>
      </filters>
    </filterColumn>
  </autoFilter>
  <dataValidations count="1">
    <dataValidation type="list" allowBlank="1" showInputMessage="1" showErrorMessage="1" sqref="D468:D470 D476:D481" xr:uid="{67F0FC43-7384-4D4F-9082-D8B5F3CEA517}">
      <formula1>"RM Exp - Building,RM Exp - Machinery,RM Exp - Office Eq,RM Exp - Heavy Eq"</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CBF9A68-643A-4FF1-963B-B394F5D2A5EF}">
          <x14:formula1>
            <xm:f>'Budget COGM Detail'!$E$10:$E$12</xm:f>
          </x14:formula1>
          <xm:sqref>D482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A0D44-93B5-4B2D-818F-ADD278D8B339}">
  <dimension ref="A2:T138"/>
  <sheetViews>
    <sheetView topLeftCell="A52" zoomScale="80" zoomScaleNormal="80" workbookViewId="0">
      <selection activeCell="AU2" sqref="AU2:AU963"/>
    </sheetView>
  </sheetViews>
  <sheetFormatPr defaultRowHeight="15" outlineLevelRow="1" outlineLevelCol="1" x14ac:dyDescent="0.25"/>
  <cols>
    <col min="1" max="1" width="3.42578125" bestFit="1" customWidth="1"/>
    <col min="2" max="2" width="10.7109375" customWidth="1"/>
    <col min="3" max="4" width="15.28515625" bestFit="1" customWidth="1"/>
    <col min="5" max="5" width="13.42578125" bestFit="1" customWidth="1"/>
    <col min="6" max="6" width="15.140625" bestFit="1" customWidth="1" outlineLevel="1"/>
    <col min="7" max="7" width="14.85546875" style="191" bestFit="1" customWidth="1"/>
    <col min="8" max="13" width="14.85546875" bestFit="1" customWidth="1"/>
    <col min="14" max="14" width="15" bestFit="1" customWidth="1"/>
    <col min="15" max="15" width="15.140625" bestFit="1" customWidth="1"/>
    <col min="16" max="18" width="11.28515625" bestFit="1" customWidth="1"/>
    <col min="19" max="20" width="12.28515625" bestFit="1" customWidth="1"/>
  </cols>
  <sheetData>
    <row r="2" spans="2:20" s="214" customFormat="1" x14ac:dyDescent="0.25">
      <c r="B2" s="214" t="s">
        <v>5296</v>
      </c>
      <c r="C2" s="215"/>
      <c r="G2" s="216"/>
    </row>
    <row r="3" spans="2:20" x14ac:dyDescent="0.25">
      <c r="B3" t="s">
        <v>5297</v>
      </c>
      <c r="C3" s="217"/>
    </row>
    <row r="4" spans="2:20" x14ac:dyDescent="0.25">
      <c r="B4" t="s">
        <v>5298</v>
      </c>
      <c r="C4" s="217">
        <v>71500000</v>
      </c>
    </row>
    <row r="5" spans="2:20" x14ac:dyDescent="0.25">
      <c r="B5" t="s">
        <v>5299</v>
      </c>
      <c r="C5" s="217">
        <v>55000000</v>
      </c>
    </row>
    <row r="6" spans="2:20" x14ac:dyDescent="0.25">
      <c r="C6" s="217"/>
      <c r="D6" s="218" t="s">
        <v>89</v>
      </c>
    </row>
    <row r="7" spans="2:20" x14ac:dyDescent="0.25">
      <c r="B7" t="s">
        <v>5300</v>
      </c>
      <c r="C7" s="217">
        <v>14300000</v>
      </c>
      <c r="D7">
        <v>9.16</v>
      </c>
      <c r="E7" s="219">
        <f>C7*D7</f>
        <v>130988000</v>
      </c>
    </row>
    <row r="8" spans="2:20" x14ac:dyDescent="0.25">
      <c r="B8" t="s">
        <v>5300</v>
      </c>
      <c r="C8" s="217">
        <f>C5-C7</f>
        <v>40700000</v>
      </c>
      <c r="D8">
        <v>16.77</v>
      </c>
      <c r="E8" s="219">
        <f>C8*D8</f>
        <v>682539000</v>
      </c>
    </row>
    <row r="9" spans="2:20" x14ac:dyDescent="0.25">
      <c r="C9" s="217"/>
      <c r="E9" s="220">
        <f>SUM(E7:E8)</f>
        <v>813527000</v>
      </c>
      <c r="F9">
        <f>E9/C5</f>
        <v>14.791399999999999</v>
      </c>
    </row>
    <row r="10" spans="2:20" x14ac:dyDescent="0.25">
      <c r="B10" s="218" t="s">
        <v>5301</v>
      </c>
      <c r="C10" s="221" t="s">
        <v>5300</v>
      </c>
      <c r="D10" s="218"/>
      <c r="E10" s="218"/>
    </row>
    <row r="11" spans="2:20" x14ac:dyDescent="0.25">
      <c r="B11">
        <v>1</v>
      </c>
      <c r="C11" s="222">
        <f>0.0333</f>
        <v>3.3300000000000003E-2</v>
      </c>
    </row>
    <row r="12" spans="2:20" x14ac:dyDescent="0.25">
      <c r="C12" s="223"/>
    </row>
    <row r="13" spans="2:20" x14ac:dyDescent="0.25">
      <c r="C13" s="223"/>
    </row>
    <row r="14" spans="2:20" x14ac:dyDescent="0.25">
      <c r="C14" s="217"/>
      <c r="G14" s="224" t="s">
        <v>5302</v>
      </c>
      <c r="H14" s="225"/>
      <c r="I14" s="226"/>
      <c r="J14" s="227"/>
    </row>
    <row r="15" spans="2:20" s="230" customFormat="1" ht="30" x14ac:dyDescent="0.25">
      <c r="B15" s="228" t="s">
        <v>15</v>
      </c>
      <c r="C15" s="229" t="s">
        <v>5303</v>
      </c>
      <c r="D15" s="228" t="s">
        <v>5304</v>
      </c>
      <c r="E15" s="228" t="s">
        <v>5300</v>
      </c>
      <c r="G15" s="231" t="s">
        <v>5305</v>
      </c>
      <c r="H15" s="231" t="s">
        <v>5306</v>
      </c>
      <c r="I15" s="232" t="s">
        <v>5307</v>
      </c>
      <c r="J15" s="233" t="s">
        <v>5308</v>
      </c>
    </row>
    <row r="16" spans="2:20" x14ac:dyDescent="0.25">
      <c r="B16" s="16" t="s">
        <v>18</v>
      </c>
      <c r="C16" s="234">
        <v>58520.971302428254</v>
      </c>
      <c r="D16" s="235">
        <v>18.108261930002417</v>
      </c>
      <c r="E16" s="235">
        <f>C16*D16*$C$11</f>
        <v>35288.445455526104</v>
      </c>
      <c r="F16" s="211">
        <f>($C$5/$E$19*E16)*$E$9/$C$5</f>
        <v>180357175.71298525</v>
      </c>
      <c r="G16" s="235">
        <f>F16/C16/1000</f>
        <v>3.0819238248955987</v>
      </c>
      <c r="H16" s="235">
        <v>5.5869072046888029</v>
      </c>
      <c r="I16" s="236">
        <f>G16-H16</f>
        <v>-2.5049833797932042</v>
      </c>
      <c r="J16" s="237">
        <f>I16/H16</f>
        <v>-0.44836674174414443</v>
      </c>
      <c r="L16" s="234">
        <v>24100</v>
      </c>
      <c r="M16" s="211">
        <f t="shared" ref="M16:S18" si="0">M$19/$L$19*$L16</f>
        <v>26600.441501103756</v>
      </c>
      <c r="N16" s="211">
        <f t="shared" si="0"/>
        <v>31920.529801324505</v>
      </c>
      <c r="O16" s="211">
        <f t="shared" si="0"/>
        <v>37240.618101545253</v>
      </c>
      <c r="P16" s="211">
        <f t="shared" si="0"/>
        <v>42560.706401766001</v>
      </c>
      <c r="Q16" s="211">
        <f t="shared" si="0"/>
        <v>47880.79470198675</v>
      </c>
      <c r="R16" s="211">
        <f t="shared" si="0"/>
        <v>53200.883002207513</v>
      </c>
      <c r="S16" s="211">
        <f t="shared" si="0"/>
        <v>58520.971302428254</v>
      </c>
      <c r="T16" s="211"/>
    </row>
    <row r="17" spans="2:20" x14ac:dyDescent="0.25">
      <c r="B17" s="16" t="s">
        <v>16</v>
      </c>
      <c r="C17" s="234">
        <v>33995.584988962473</v>
      </c>
      <c r="D17" s="235">
        <v>85.566147593644715</v>
      </c>
      <c r="E17" s="235">
        <f t="shared" ref="E17:E18" si="1">C17*D17*$C$11</f>
        <v>96865.412381838614</v>
      </c>
      <c r="F17" s="211">
        <f>($C$5/$E$19*E17)*$E$9/$C$5</f>
        <v>495073443.3309024</v>
      </c>
      <c r="G17" s="235">
        <f t="shared" ref="G17:G18" si="2">F17/C17/1000</f>
        <v>14.562874664214206</v>
      </c>
      <c r="H17" s="235">
        <v>27.675635417500658</v>
      </c>
      <c r="I17" s="236">
        <f t="shared" ref="I17:I18" si="3">G17-H17</f>
        <v>-13.112760753286452</v>
      </c>
      <c r="J17" s="237">
        <f t="shared" ref="J17:J18" si="4">I17/H17</f>
        <v>-0.47380161486715539</v>
      </c>
      <c r="L17" s="234">
        <v>14000</v>
      </c>
      <c r="M17" s="211">
        <f t="shared" si="0"/>
        <v>15452.538631346579</v>
      </c>
      <c r="N17" s="211">
        <f t="shared" si="0"/>
        <v>18543.046357615895</v>
      </c>
      <c r="O17" s="211">
        <f t="shared" si="0"/>
        <v>21633.554083885207</v>
      </c>
      <c r="P17" s="211">
        <f t="shared" si="0"/>
        <v>24724.061810154522</v>
      </c>
      <c r="Q17" s="211">
        <f t="shared" si="0"/>
        <v>27814.569536423842</v>
      </c>
      <c r="R17" s="211">
        <f t="shared" si="0"/>
        <v>30905.077262693158</v>
      </c>
      <c r="S17" s="211">
        <f t="shared" si="0"/>
        <v>33995.584988962473</v>
      </c>
      <c r="T17" s="211"/>
    </row>
    <row r="18" spans="2:20" x14ac:dyDescent="0.25">
      <c r="B18" s="16" t="s">
        <v>17</v>
      </c>
      <c r="C18" s="234">
        <v>17483.443708609273</v>
      </c>
      <c r="D18" s="235">
        <v>46.409852203364345</v>
      </c>
      <c r="E18" s="235">
        <f t="shared" si="1"/>
        <v>27019.754482795808</v>
      </c>
      <c r="F18" s="211">
        <f>($C$5/$E$19*E18)*$E$9/$C$5</f>
        <v>138096380.95611235</v>
      </c>
      <c r="G18" s="235">
        <f t="shared" si="2"/>
        <v>7.8986945168079412</v>
      </c>
      <c r="H18" s="235">
        <v>14.734463110584604</v>
      </c>
      <c r="I18" s="236">
        <f t="shared" si="3"/>
        <v>-6.8357685937766632</v>
      </c>
      <c r="J18" s="237">
        <f t="shared" si="4"/>
        <v>-0.46393061915273598</v>
      </c>
      <c r="L18" s="234">
        <v>7200</v>
      </c>
      <c r="M18" s="211">
        <f t="shared" si="0"/>
        <v>7947.0198675496695</v>
      </c>
      <c r="N18" s="211">
        <f t="shared" si="0"/>
        <v>9536.4238410596026</v>
      </c>
      <c r="O18" s="211">
        <f t="shared" si="0"/>
        <v>11125.827814569535</v>
      </c>
      <c r="P18" s="211">
        <f t="shared" si="0"/>
        <v>12715.231788079469</v>
      </c>
      <c r="Q18" s="211">
        <f t="shared" si="0"/>
        <v>14304.635761589403</v>
      </c>
      <c r="R18" s="211">
        <f t="shared" si="0"/>
        <v>15894.039735099339</v>
      </c>
      <c r="S18" s="211">
        <f t="shared" si="0"/>
        <v>17483.443708609273</v>
      </c>
      <c r="T18" s="211"/>
    </row>
    <row r="19" spans="2:20" x14ac:dyDescent="0.25">
      <c r="C19" s="212"/>
      <c r="E19" s="213">
        <f>SUM(E16:E18)</f>
        <v>159173.61232016052</v>
      </c>
      <c r="L19" s="219">
        <f>SUM(L16:L18)</f>
        <v>45300</v>
      </c>
      <c r="M19" s="211">
        <v>50000</v>
      </c>
      <c r="N19" s="211">
        <v>60000</v>
      </c>
      <c r="O19" s="211">
        <v>70000</v>
      </c>
      <c r="P19" s="211">
        <v>80000</v>
      </c>
      <c r="Q19" s="211">
        <v>90000</v>
      </c>
      <c r="R19" s="211">
        <v>100000</v>
      </c>
      <c r="S19" s="211">
        <v>110000</v>
      </c>
      <c r="T19" s="211"/>
    </row>
    <row r="20" spans="2:20" x14ac:dyDescent="0.25">
      <c r="C20" s="212">
        <f>C17/84%</f>
        <v>40470.934510669613</v>
      </c>
      <c r="H20" s="212">
        <f>F$62-($C$7/1000)</f>
        <v>65668.625691454683</v>
      </c>
      <c r="L20" s="219">
        <f>L19*12</f>
        <v>543600</v>
      </c>
      <c r="M20" s="219">
        <f>M19*12</f>
        <v>600000</v>
      </c>
      <c r="N20" s="219">
        <f>N19*12</f>
        <v>720000</v>
      </c>
      <c r="O20" s="219">
        <f>O19*12</f>
        <v>840000</v>
      </c>
    </row>
    <row r="21" spans="2:20" x14ac:dyDescent="0.25">
      <c r="C21" s="212">
        <f>C18/97%</f>
        <v>18024.168771762139</v>
      </c>
      <c r="F21" s="212">
        <f>$C$5/$E$19*E16</f>
        <v>12193380.99929589</v>
      </c>
    </row>
    <row r="22" spans="2:20" s="214" customFormat="1" x14ac:dyDescent="0.25">
      <c r="B22" s="214" t="s">
        <v>5309</v>
      </c>
      <c r="C22" s="215"/>
      <c r="G22" s="216"/>
    </row>
    <row r="23" spans="2:20" x14ac:dyDescent="0.25">
      <c r="B23" t="s">
        <v>5297</v>
      </c>
      <c r="C23" s="217"/>
    </row>
    <row r="24" spans="2:20" x14ac:dyDescent="0.25">
      <c r="B24" t="s">
        <v>5298</v>
      </c>
      <c r="C24" s="217">
        <v>71500000</v>
      </c>
    </row>
    <row r="25" spans="2:20" x14ac:dyDescent="0.25">
      <c r="B25" t="s">
        <v>5299</v>
      </c>
      <c r="C25" s="217">
        <v>55000000</v>
      </c>
    </row>
    <row r="26" spans="2:20" x14ac:dyDescent="0.25">
      <c r="C26" s="217"/>
      <c r="D26" s="218" t="s">
        <v>89</v>
      </c>
    </row>
    <row r="27" spans="2:20" x14ac:dyDescent="0.25">
      <c r="B27" t="s">
        <v>5300</v>
      </c>
      <c r="C27" s="217">
        <f>C7</f>
        <v>14300000</v>
      </c>
      <c r="D27" s="191">
        <f>D7</f>
        <v>9.16</v>
      </c>
      <c r="E27" s="219">
        <f>C27*D27</f>
        <v>130988000</v>
      </c>
    </row>
    <row r="28" spans="2:20" x14ac:dyDescent="0.25">
      <c r="B28" t="s">
        <v>5300</v>
      </c>
      <c r="C28" s="217">
        <f>C25-C27</f>
        <v>40700000</v>
      </c>
      <c r="D28">
        <v>16.77</v>
      </c>
      <c r="E28" s="219">
        <f>C28*D28</f>
        <v>682539000</v>
      </c>
    </row>
    <row r="29" spans="2:20" x14ac:dyDescent="0.25">
      <c r="C29" s="217"/>
      <c r="E29" s="220">
        <f>SUM(E27:E28)</f>
        <v>813527000</v>
      </c>
      <c r="F29">
        <f>E29/C25</f>
        <v>14.791399999999999</v>
      </c>
    </row>
    <row r="30" spans="2:20" x14ac:dyDescent="0.25">
      <c r="B30" s="218" t="s">
        <v>5301</v>
      </c>
      <c r="C30" s="221" t="s">
        <v>5300</v>
      </c>
      <c r="D30" s="218"/>
      <c r="E30" s="238">
        <v>748519</v>
      </c>
    </row>
    <row r="31" spans="2:20" x14ac:dyDescent="0.25">
      <c r="B31">
        <v>1</v>
      </c>
      <c r="C31" s="222">
        <f>C11</f>
        <v>3.3300000000000003E-2</v>
      </c>
    </row>
    <row r="32" spans="2:20" x14ac:dyDescent="0.25">
      <c r="C32" s="223"/>
    </row>
    <row r="33" spans="2:10" x14ac:dyDescent="0.25">
      <c r="C33" s="223"/>
    </row>
    <row r="34" spans="2:10" x14ac:dyDescent="0.25">
      <c r="C34" s="217"/>
      <c r="G34" s="224" t="s">
        <v>5302</v>
      </c>
      <c r="H34" s="225"/>
      <c r="I34" s="226"/>
      <c r="J34" s="227"/>
    </row>
    <row r="35" spans="2:10" s="230" customFormat="1" ht="30" x14ac:dyDescent="0.25">
      <c r="B35" s="228" t="s">
        <v>15</v>
      </c>
      <c r="C35" s="229" t="s">
        <v>5303</v>
      </c>
      <c r="D35" s="228" t="s">
        <v>5304</v>
      </c>
      <c r="E35" s="228" t="s">
        <v>5300</v>
      </c>
      <c r="G35" s="231" t="s">
        <v>5305</v>
      </c>
      <c r="H35" s="231" t="s">
        <v>5306</v>
      </c>
      <c r="I35" s="232" t="s">
        <v>5307</v>
      </c>
      <c r="J35" s="233" t="s">
        <v>5308</v>
      </c>
    </row>
    <row r="36" spans="2:10" x14ac:dyDescent="0.25">
      <c r="B36" s="16" t="s">
        <v>18</v>
      </c>
      <c r="C36" s="234">
        <f>C16</f>
        <v>58520.971302428254</v>
      </c>
      <c r="D36" s="235">
        <f>D16</f>
        <v>18.108261930002417</v>
      </c>
      <c r="E36" s="235">
        <f>C36*D36*$C$11</f>
        <v>35288.445455526104</v>
      </c>
      <c r="F36" s="211">
        <f>($C$5/$E$19*E36)*$E$9/$C$5</f>
        <v>180357175.71298525</v>
      </c>
      <c r="G36" s="235">
        <f>F36/C36/1000</f>
        <v>3.0819238248955987</v>
      </c>
      <c r="H36" s="235">
        <v>5.5869072046888029</v>
      </c>
      <c r="I36" s="236">
        <f>G36-H36</f>
        <v>-2.5049833797932042</v>
      </c>
      <c r="J36" s="237">
        <f>I36/H36</f>
        <v>-0.44836674174414443</v>
      </c>
    </row>
    <row r="37" spans="2:10" x14ac:dyDescent="0.25">
      <c r="B37" s="16" t="s">
        <v>16</v>
      </c>
      <c r="C37" s="234">
        <f t="shared" ref="C37:D38" si="5">C17</f>
        <v>33995.584988962473</v>
      </c>
      <c r="D37" s="235">
        <f t="shared" si="5"/>
        <v>85.566147593644715</v>
      </c>
      <c r="E37" s="235">
        <f t="shared" ref="E37:E38" si="6">C37*D37*$C$11</f>
        <v>96865.412381838614</v>
      </c>
      <c r="F37" s="211">
        <f>($C$5/$E$19*E37)*$E$9/$C$5</f>
        <v>495073443.3309024</v>
      </c>
      <c r="G37" s="235">
        <f t="shared" ref="G37:G38" si="7">F37/C37/1000</f>
        <v>14.562874664214206</v>
      </c>
      <c r="H37" s="235">
        <v>27.675635417500658</v>
      </c>
      <c r="I37" s="236">
        <f t="shared" ref="I37:I38" si="8">G37-H37</f>
        <v>-13.112760753286452</v>
      </c>
      <c r="J37" s="237">
        <f t="shared" ref="J37:J38" si="9">I37/H37</f>
        <v>-0.47380161486715539</v>
      </c>
    </row>
    <row r="38" spans="2:10" x14ac:dyDescent="0.25">
      <c r="B38" s="16" t="s">
        <v>17</v>
      </c>
      <c r="C38" s="234">
        <f t="shared" si="5"/>
        <v>17483.443708609273</v>
      </c>
      <c r="D38" s="235">
        <f t="shared" si="5"/>
        <v>46.409852203364345</v>
      </c>
      <c r="E38" s="235">
        <f t="shared" si="6"/>
        <v>27019.754482795808</v>
      </c>
      <c r="F38" s="211">
        <f>($C$5/$E$19*E38)*$E$9/$C$5</f>
        <v>138096380.95611235</v>
      </c>
      <c r="G38" s="235">
        <f t="shared" si="7"/>
        <v>7.8986945168079412</v>
      </c>
      <c r="H38" s="235">
        <v>14.734463110584604</v>
      </c>
      <c r="I38" s="236">
        <f t="shared" si="8"/>
        <v>-6.8357685937766632</v>
      </c>
      <c r="J38" s="237">
        <f t="shared" si="9"/>
        <v>-0.46393061915273598</v>
      </c>
    </row>
    <row r="39" spans="2:10" x14ac:dyDescent="0.25">
      <c r="C39" s="212"/>
      <c r="E39" s="213">
        <f>SUM(E36:E38)</f>
        <v>159173.61232016052</v>
      </c>
    </row>
    <row r="40" spans="2:10" x14ac:dyDescent="0.25">
      <c r="C40" s="212">
        <f>C37/84%</f>
        <v>40470.934510669613</v>
      </c>
      <c r="H40" s="212">
        <f>F$62-($C$7/1000)</f>
        <v>65668.625691454683</v>
      </c>
    </row>
    <row r="41" spans="2:10" x14ac:dyDescent="0.25">
      <c r="C41" s="212">
        <f>C38/97%</f>
        <v>18024.168771762139</v>
      </c>
      <c r="F41" s="212">
        <f>$C$5/$E$19*E36</f>
        <v>12193380.99929589</v>
      </c>
    </row>
    <row r="42" spans="2:10" x14ac:dyDescent="0.25">
      <c r="C42" s="212"/>
      <c r="F42" s="212"/>
    </row>
    <row r="43" spans="2:10" s="214" customFormat="1" x14ac:dyDescent="0.25">
      <c r="B43" s="214" t="s">
        <v>5310</v>
      </c>
      <c r="C43" s="215"/>
      <c r="G43" s="216"/>
    </row>
    <row r="44" spans="2:10" x14ac:dyDescent="0.25">
      <c r="C44" s="212"/>
      <c r="F44" s="212"/>
    </row>
    <row r="45" spans="2:10" x14ac:dyDescent="0.25">
      <c r="B45" t="s">
        <v>5311</v>
      </c>
      <c r="C45" s="212">
        <f>C24</f>
        <v>71500000</v>
      </c>
      <c r="F45" s="212"/>
    </row>
    <row r="46" spans="2:10" x14ac:dyDescent="0.25">
      <c r="B46" t="s">
        <v>5312</v>
      </c>
      <c r="C46" s="212">
        <f>D28*120%</f>
        <v>20.123999999999999</v>
      </c>
      <c r="D46" s="212">
        <f>C46-F9</f>
        <v>5.3325999999999993</v>
      </c>
      <c r="E46" s="239">
        <f>D46/F9</f>
        <v>0.36052030233784493</v>
      </c>
      <c r="F46" s="212"/>
    </row>
    <row r="47" spans="2:10" x14ac:dyDescent="0.25">
      <c r="C47" s="212"/>
      <c r="F47" s="212"/>
    </row>
    <row r="48" spans="2:10" x14ac:dyDescent="0.25">
      <c r="C48" s="212"/>
      <c r="F48" s="212"/>
    </row>
    <row r="49" spans="1:18" s="214" customFormat="1" outlineLevel="1" x14ac:dyDescent="0.25">
      <c r="A49" s="214" t="s">
        <v>4488</v>
      </c>
      <c r="B49" s="214" t="s">
        <v>1581</v>
      </c>
      <c r="F49" s="240"/>
      <c r="G49" s="216"/>
    </row>
    <row r="50" spans="1:18" outlineLevel="1" x14ac:dyDescent="0.25">
      <c r="F50" s="212"/>
    </row>
    <row r="51" spans="1:18" outlineLevel="1" x14ac:dyDescent="0.25">
      <c r="B51" t="s">
        <v>5313</v>
      </c>
    </row>
    <row r="52" spans="1:18" outlineLevel="1" x14ac:dyDescent="0.25">
      <c r="B52" s="241" t="s">
        <v>15</v>
      </c>
      <c r="C52" s="241" t="s">
        <v>5314</v>
      </c>
      <c r="D52" s="241" t="s">
        <v>5315</v>
      </c>
      <c r="E52" s="241" t="s">
        <v>5316</v>
      </c>
      <c r="F52" s="241" t="s">
        <v>5317</v>
      </c>
      <c r="G52" s="241" t="s">
        <v>5318</v>
      </c>
      <c r="H52" s="241" t="s">
        <v>5319</v>
      </c>
      <c r="I52" s="241" t="s">
        <v>5320</v>
      </c>
      <c r="J52" s="241" t="s">
        <v>5321</v>
      </c>
      <c r="K52" s="241" t="s">
        <v>5322</v>
      </c>
      <c r="L52" s="241" t="s">
        <v>5323</v>
      </c>
      <c r="M52" s="241" t="s">
        <v>5324</v>
      </c>
      <c r="N52" s="241" t="s">
        <v>5325</v>
      </c>
    </row>
    <row r="53" spans="1:18" outlineLevel="1" x14ac:dyDescent="0.25">
      <c r="B53" s="16" t="s">
        <v>18</v>
      </c>
      <c r="C53" s="242">
        <v>12500</v>
      </c>
      <c r="D53" s="242">
        <v>21763.22957778984</v>
      </c>
      <c r="E53" s="242">
        <v>24979.018034852561</v>
      </c>
      <c r="F53" s="242">
        <v>29637.88747341773</v>
      </c>
      <c r="G53" s="242">
        <v>30821.730021923977</v>
      </c>
      <c r="H53" s="242">
        <v>31455.889971458753</v>
      </c>
      <c r="I53" s="242">
        <v>33453.450661131632</v>
      </c>
      <c r="J53" s="242">
        <v>35731.972365106703</v>
      </c>
      <c r="K53" s="242">
        <v>38669.70214015917</v>
      </c>
      <c r="L53" s="242">
        <v>38880.370275979731</v>
      </c>
      <c r="M53" s="242">
        <v>35245.840284122671</v>
      </c>
      <c r="N53" s="242">
        <v>37608.834201413396</v>
      </c>
    </row>
    <row r="54" spans="1:18" outlineLevel="1" x14ac:dyDescent="0.25">
      <c r="B54" s="16" t="s">
        <v>16</v>
      </c>
      <c r="C54" s="242">
        <v>9500</v>
      </c>
      <c r="D54" s="242">
        <v>12332.749233771639</v>
      </c>
      <c r="E54" s="242">
        <v>13929.504161481482</v>
      </c>
      <c r="F54" s="242">
        <v>15686.44658124435</v>
      </c>
      <c r="G54" s="242">
        <v>13728.042493630875</v>
      </c>
      <c r="H54" s="242">
        <v>13470.948036863256</v>
      </c>
      <c r="I54" s="242">
        <v>14764.608642834377</v>
      </c>
      <c r="J54" s="242">
        <v>15916.302491844423</v>
      </c>
      <c r="K54" s="242">
        <v>17343.453901344961</v>
      </c>
      <c r="L54" s="242">
        <v>17319.412267101347</v>
      </c>
      <c r="M54" s="242">
        <v>15258.239659332885</v>
      </c>
      <c r="N54" s="242">
        <v>16648.670526052028</v>
      </c>
    </row>
    <row r="55" spans="1:18" outlineLevel="1" x14ac:dyDescent="0.25">
      <c r="B55" s="16" t="s">
        <v>17</v>
      </c>
      <c r="C55" s="242">
        <v>6000</v>
      </c>
      <c r="D55" s="242">
        <v>7360.0260734923631</v>
      </c>
      <c r="E55" s="242">
        <v>8699.0508999713111</v>
      </c>
      <c r="F55" s="242">
        <v>11259.264431046207</v>
      </c>
      <c r="G55" s="242">
        <v>14591.099708827236</v>
      </c>
      <c r="H55" s="242">
        <v>15492.880403628373</v>
      </c>
      <c r="I55" s="242">
        <v>15988.15704526395</v>
      </c>
      <c r="J55" s="242">
        <v>16914.250645775246</v>
      </c>
      <c r="K55" s="242">
        <v>18172.656726178975</v>
      </c>
      <c r="L55" s="242">
        <v>18403.809858403434</v>
      </c>
      <c r="M55" s="242">
        <v>17176.404765768071</v>
      </c>
      <c r="N55" s="242">
        <v>17918.25835896816</v>
      </c>
    </row>
    <row r="56" spans="1:18" outlineLevel="1" x14ac:dyDescent="0.25">
      <c r="C56" s="210">
        <f>SUM(C53:C55)</f>
        <v>28000</v>
      </c>
      <c r="D56" s="210">
        <f t="shared" ref="D56:N56" si="10">SUM(D53:D55)</f>
        <v>41456.004885053844</v>
      </c>
      <c r="E56" s="210">
        <f t="shared" si="10"/>
        <v>47607.573096305357</v>
      </c>
      <c r="F56" s="210">
        <f t="shared" si="10"/>
        <v>56583.598485708288</v>
      </c>
      <c r="G56" s="210">
        <f t="shared" si="10"/>
        <v>59140.872224382088</v>
      </c>
      <c r="H56" s="210">
        <f t="shared" si="10"/>
        <v>60419.71841195038</v>
      </c>
      <c r="I56" s="210">
        <f t="shared" si="10"/>
        <v>64206.216349229959</v>
      </c>
      <c r="J56" s="210">
        <f t="shared" si="10"/>
        <v>68562.525502726377</v>
      </c>
      <c r="K56" s="210">
        <f t="shared" si="10"/>
        <v>74185.812767683106</v>
      </c>
      <c r="L56" s="210">
        <f t="shared" si="10"/>
        <v>74603.592401484508</v>
      </c>
      <c r="M56" s="210">
        <f t="shared" si="10"/>
        <v>67680.484709223616</v>
      </c>
      <c r="N56" s="210">
        <f t="shared" si="10"/>
        <v>72175.763086433581</v>
      </c>
      <c r="O56" s="210">
        <f>AVERAGE(C56:N56)</f>
        <v>59551.846826681773</v>
      </c>
    </row>
    <row r="57" spans="1:18" outlineLevel="1" x14ac:dyDescent="0.25">
      <c r="B57" t="s">
        <v>5300</v>
      </c>
    </row>
    <row r="58" spans="1:18" s="218" customFormat="1" outlineLevel="1" x14ac:dyDescent="0.25">
      <c r="B58" s="241" t="s">
        <v>15</v>
      </c>
      <c r="C58" s="241" t="s">
        <v>5314</v>
      </c>
      <c r="D58" s="241" t="s">
        <v>5315</v>
      </c>
      <c r="E58" s="241" t="s">
        <v>5316</v>
      </c>
      <c r="F58" s="241" t="s">
        <v>5317</v>
      </c>
      <c r="G58" s="241" t="s">
        <v>5318</v>
      </c>
      <c r="H58" s="241" t="s">
        <v>5319</v>
      </c>
      <c r="I58" s="241" t="s">
        <v>5320</v>
      </c>
      <c r="J58" s="241" t="s">
        <v>5321</v>
      </c>
      <c r="K58" s="241" t="s">
        <v>5322</v>
      </c>
      <c r="L58" s="241" t="s">
        <v>5323</v>
      </c>
      <c r="M58" s="241" t="s">
        <v>5324</v>
      </c>
      <c r="N58" s="241" t="s">
        <v>5325</v>
      </c>
    </row>
    <row r="59" spans="1:18" outlineLevel="1" x14ac:dyDescent="0.25">
      <c r="B59" s="16" t="s">
        <v>18</v>
      </c>
      <c r="C59" s="242">
        <f t="shared" ref="C59:N59" si="11">C53*$D$16*$C$11</f>
        <v>7537.5640283635066</v>
      </c>
      <c r="D59" s="242">
        <f t="shared" si="11"/>
        <v>13123.338912525232</v>
      </c>
      <c r="E59" s="242">
        <f t="shared" si="11"/>
        <v>15062.475824267836</v>
      </c>
      <c r="F59" s="242">
        <f t="shared" si="11"/>
        <v>17871.797959705509</v>
      </c>
      <c r="G59" s="242">
        <f t="shared" si="11"/>
        <v>18585.661080414859</v>
      </c>
      <c r="H59" s="242">
        <f t="shared" si="11"/>
        <v>18968.06277832223</v>
      </c>
      <c r="I59" s="242">
        <f t="shared" si="11"/>
        <v>20172.602106238333</v>
      </c>
      <c r="J59" s="242">
        <f t="shared" si="11"/>
        <v>21546.562364936573</v>
      </c>
      <c r="K59" s="242">
        <f t="shared" si="11"/>
        <v>23318.028467135606</v>
      </c>
      <c r="L59" s="242">
        <f t="shared" si="11"/>
        <v>23445.06243213428</v>
      </c>
      <c r="M59" s="242">
        <f t="shared" si="11"/>
        <v>21253.422230003875</v>
      </c>
      <c r="N59" s="242">
        <f t="shared" si="11"/>
        <v>22678.319666020863</v>
      </c>
    </row>
    <row r="60" spans="1:18" outlineLevel="1" x14ac:dyDescent="0.25">
      <c r="B60" s="16" t="s">
        <v>16</v>
      </c>
      <c r="C60" s="242">
        <f t="shared" ref="C60:N60" si="12">C54*$D$17*$C$11</f>
        <v>27068.850791249508</v>
      </c>
      <c r="D60" s="242">
        <f t="shared" si="12"/>
        <v>35140.352511038021</v>
      </c>
      <c r="E60" s="242">
        <f t="shared" si="12"/>
        <v>39690.070499287511</v>
      </c>
      <c r="F60" s="242">
        <f t="shared" si="12"/>
        <v>44696.21915290624</v>
      </c>
      <c r="G60" s="242">
        <f t="shared" si="12"/>
        <v>39116.035149055468</v>
      </c>
      <c r="H60" s="242">
        <f t="shared" si="12"/>
        <v>38383.482360687049</v>
      </c>
      <c r="I60" s="242">
        <f t="shared" si="12"/>
        <v>42069.577720429123</v>
      </c>
      <c r="J60" s="242">
        <f t="shared" si="12"/>
        <v>45351.1597158031</v>
      </c>
      <c r="K60" s="242">
        <f t="shared" si="12"/>
        <v>49417.617458991677</v>
      </c>
      <c r="L60" s="242">
        <f t="shared" si="12"/>
        <v>49349.114363189758</v>
      </c>
      <c r="M60" s="242">
        <f t="shared" si="12"/>
        <v>43476.106597432379</v>
      </c>
      <c r="N60" s="242">
        <f t="shared" si="12"/>
        <v>47437.934562355345</v>
      </c>
    </row>
    <row r="61" spans="1:18" outlineLevel="1" x14ac:dyDescent="0.25">
      <c r="B61" s="16" t="s">
        <v>17</v>
      </c>
      <c r="C61" s="242">
        <f t="shared" ref="C61:N61" si="13">C55*$D$18*$C$11</f>
        <v>9272.6884702321968</v>
      </c>
      <c r="D61" s="242">
        <f t="shared" si="13"/>
        <v>11374.538152046829</v>
      </c>
      <c r="E61" s="242">
        <f t="shared" si="13"/>
        <v>13443.931497021167</v>
      </c>
      <c r="F61" s="242">
        <f t="shared" si="13"/>
        <v>17400.608578842941</v>
      </c>
      <c r="G61" s="242">
        <f t="shared" si="13"/>
        <v>22549.787006341779</v>
      </c>
      <c r="H61" s="242">
        <f t="shared" si="13"/>
        <v>23943.442248235195</v>
      </c>
      <c r="I61" s="242">
        <f t="shared" si="13"/>
        <v>24708.866582313447</v>
      </c>
      <c r="J61" s="242">
        <f t="shared" si="13"/>
        <v>26140.09615761627</v>
      </c>
      <c r="K61" s="242">
        <f t="shared" si="13"/>
        <v>28084.897416387896</v>
      </c>
      <c r="L61" s="242">
        <f t="shared" si="13"/>
        <v>28442.13258039386</v>
      </c>
      <c r="M61" s="242">
        <f t="shared" si="13"/>
        <v>26545.241738596495</v>
      </c>
      <c r="N61" s="242">
        <f t="shared" si="13"/>
        <v>27691.737948640959</v>
      </c>
    </row>
    <row r="62" spans="1:18" outlineLevel="1" x14ac:dyDescent="0.25">
      <c r="C62" s="243">
        <f>SUM(C59:C61)</f>
        <v>43879.10328984521</v>
      </c>
      <c r="D62" s="210">
        <f t="shared" ref="D62:N62" si="14">SUM(D59:D61)</f>
        <v>59638.229575610087</v>
      </c>
      <c r="E62" s="243">
        <f t="shared" si="14"/>
        <v>68196.477820576518</v>
      </c>
      <c r="F62" s="210">
        <f t="shared" si="14"/>
        <v>79968.625691454683</v>
      </c>
      <c r="G62" s="210">
        <f t="shared" si="14"/>
        <v>80251.483235812106</v>
      </c>
      <c r="H62" s="210">
        <f t="shared" si="14"/>
        <v>81294.987387244473</v>
      </c>
      <c r="I62" s="210">
        <f t="shared" si="14"/>
        <v>86951.04640898091</v>
      </c>
      <c r="J62" s="210">
        <f t="shared" si="14"/>
        <v>93037.818238355947</v>
      </c>
      <c r="K62" s="210">
        <f t="shared" si="14"/>
        <v>100820.54334251519</v>
      </c>
      <c r="L62" s="210">
        <f t="shared" si="14"/>
        <v>101236.30937571789</v>
      </c>
      <c r="M62" s="210">
        <f t="shared" si="14"/>
        <v>91274.770566032748</v>
      </c>
      <c r="N62" s="210">
        <f t="shared" si="14"/>
        <v>97807.992177017164</v>
      </c>
      <c r="O62" s="210">
        <f>AVERAGE(C62:N62)</f>
        <v>82029.782259096915</v>
      </c>
      <c r="P62" s="191"/>
    </row>
    <row r="63" spans="1:18" outlineLevel="1" x14ac:dyDescent="0.25">
      <c r="C63" s="219">
        <f>((C$62-($C$7/1000))*$D$8*1000)+($C$7*$D$7)+(MAX((C62*1000)-($C$24),0)*$C$46)</f>
        <v>627029562.17070413</v>
      </c>
      <c r="D63" s="219">
        <f t="shared" ref="D63:G63" si="15">((D$62-($C$7/1000))*$D$8*1000)+($C$7*$D$7)+(MAX((D62*1000)-($C$24),0)*$C$46)</f>
        <v>891310109.98298109</v>
      </c>
      <c r="E63" s="219">
        <f t="shared" si="15"/>
        <v>1034831933.0510682</v>
      </c>
      <c r="F63" s="219">
        <f t="shared" si="15"/>
        <v>1402673476.260529</v>
      </c>
      <c r="G63" s="219">
        <f t="shared" si="15"/>
        <v>1413109222.5020518</v>
      </c>
      <c r="H63" s="219">
        <f>((H$62-($C$7/1000))*$D$8*1000)+($C$7*$D$7)+(MAX((H62*1000)-($C$24),0)*$C$46)</f>
        <v>1451608264.6649976</v>
      </c>
      <c r="I63" s="219">
        <f>((MIN($C$24/1000,I$62)-($C$27/1000))*$D$28*1000)+($C$27*$D$27)+(MAX((I62*1000)-($C$24),0)*$C$46)</f>
        <v>1401168857.9343317</v>
      </c>
      <c r="J63" s="219">
        <f t="shared" ref="J63:N63" si="16">((MIN($C$24/1000,J$62)-($C$27/1000))*$D$28*1000)+($C$27*$D$27)+(MAX((J62*1000)-($C$24),0)*$C$46)</f>
        <v>1523659054.2286751</v>
      </c>
      <c r="K63" s="219">
        <f t="shared" si="16"/>
        <v>1680278614.2247756</v>
      </c>
      <c r="L63" s="219">
        <f t="shared" si="16"/>
        <v>1688645489.8769469</v>
      </c>
      <c r="M63" s="219">
        <f t="shared" si="16"/>
        <v>1488179482.8708432</v>
      </c>
      <c r="N63" s="219">
        <f t="shared" si="16"/>
        <v>1619654034.5702934</v>
      </c>
      <c r="O63" s="219">
        <f>AVERAGE(C63:N63)</f>
        <v>1351845675.19485</v>
      </c>
      <c r="P63" s="191">
        <f>O63/O62/1000</f>
        <v>16.479937383290242</v>
      </c>
      <c r="Q63" s="212">
        <f>P63-D27</f>
        <v>7.3199373832902417</v>
      </c>
      <c r="R63" s="239">
        <f>Q63/9.16</f>
        <v>0.79911980166924035</v>
      </c>
    </row>
    <row r="64" spans="1:18" outlineLevel="1" x14ac:dyDescent="0.25">
      <c r="C64" s="219"/>
      <c r="D64" s="219"/>
      <c r="E64" s="219"/>
      <c r="F64" s="219"/>
      <c r="G64" s="219"/>
      <c r="H64" s="219"/>
      <c r="I64" s="219">
        <f>(I$62-MAX(85150,($C$27/1000)))</f>
        <v>1801.0464089809102</v>
      </c>
      <c r="J64" s="219"/>
      <c r="K64" s="219"/>
      <c r="L64" s="219"/>
      <c r="M64" s="219"/>
      <c r="N64" s="219"/>
    </row>
    <row r="65" spans="1:16" outlineLevel="1" x14ac:dyDescent="0.25">
      <c r="B65" t="s">
        <v>5326</v>
      </c>
    </row>
    <row r="66" spans="1:16" outlineLevel="1" x14ac:dyDescent="0.25">
      <c r="B66" s="241" t="s">
        <v>15</v>
      </c>
      <c r="C66" s="241" t="s">
        <v>5314</v>
      </c>
      <c r="D66" s="241" t="s">
        <v>5315</v>
      </c>
      <c r="E66" s="241" t="s">
        <v>5316</v>
      </c>
      <c r="F66" s="241" t="s">
        <v>5317</v>
      </c>
      <c r="G66" s="241" t="s">
        <v>5318</v>
      </c>
      <c r="H66" s="241" t="s">
        <v>5319</v>
      </c>
      <c r="I66" s="241" t="s">
        <v>5320</v>
      </c>
      <c r="J66" s="241" t="s">
        <v>5321</v>
      </c>
      <c r="K66" s="241" t="s">
        <v>5322</v>
      </c>
      <c r="L66" s="241" t="s">
        <v>5323</v>
      </c>
      <c r="M66" s="241" t="s">
        <v>5324</v>
      </c>
      <c r="N66" s="241" t="s">
        <v>5325</v>
      </c>
    </row>
    <row r="67" spans="1:16" outlineLevel="1" x14ac:dyDescent="0.25">
      <c r="B67" s="16" t="s">
        <v>18</v>
      </c>
      <c r="C67" s="242">
        <f t="shared" ref="C67:H69" si="17">IF(C$62&lt;=$C$5/1000,($C$5/C$62*C59)*$E$9/$C$5,(C$63/C$62*C59))</f>
        <v>139747884.33567622</v>
      </c>
      <c r="D67" s="242">
        <f t="shared" si="17"/>
        <v>196131990.04570121</v>
      </c>
      <c r="E67" s="242">
        <f t="shared" si="17"/>
        <v>228562111.59132698</v>
      </c>
      <c r="F67" s="242">
        <f t="shared" si="17"/>
        <v>313476651.05422354</v>
      </c>
      <c r="G67" s="242">
        <f t="shared" si="17"/>
        <v>327265840.08246225</v>
      </c>
      <c r="H67" s="242">
        <f t="shared" si="17"/>
        <v>338694888.56107867</v>
      </c>
      <c r="I67" s="242">
        <f t="shared" ref="I67:N69" si="18">IF(I$62&lt;=$C$25/1000,($C$25/I$62*I59)*$E$29/$C$25,(I$63/I$62*I59))</f>
        <v>325070519.81656462</v>
      </c>
      <c r="J67" s="242">
        <f t="shared" si="18"/>
        <v>352863120.14251453</v>
      </c>
      <c r="K67" s="242">
        <f t="shared" si="18"/>
        <v>388619057.78571892</v>
      </c>
      <c r="L67" s="242">
        <f t="shared" si="18"/>
        <v>391069164.61143714</v>
      </c>
      <c r="M67" s="242">
        <f t="shared" si="18"/>
        <v>346524091.02032101</v>
      </c>
      <c r="N67" s="242">
        <f t="shared" si="18"/>
        <v>375542234.60459244</v>
      </c>
    </row>
    <row r="68" spans="1:16" outlineLevel="1" x14ac:dyDescent="0.25">
      <c r="B68" s="16" t="s">
        <v>16</v>
      </c>
      <c r="C68" s="242">
        <f t="shared" si="17"/>
        <v>501861691.02387142</v>
      </c>
      <c r="D68" s="242">
        <f t="shared" si="17"/>
        <v>525182448.98173803</v>
      </c>
      <c r="E68" s="242">
        <f t="shared" si="17"/>
        <v>602267942.42617452</v>
      </c>
      <c r="F68" s="242">
        <f t="shared" si="17"/>
        <v>783984976.01802385</v>
      </c>
      <c r="G68" s="242">
        <f t="shared" si="17"/>
        <v>688775182.5648278</v>
      </c>
      <c r="H68" s="242">
        <f t="shared" si="17"/>
        <v>685377807.56380105</v>
      </c>
      <c r="I68" s="242">
        <f t="shared" si="18"/>
        <v>677928381.57523155</v>
      </c>
      <c r="J68" s="242">
        <f t="shared" si="18"/>
        <v>742705562.4168427</v>
      </c>
      <c r="K68" s="242">
        <f t="shared" si="18"/>
        <v>823595698.15241504</v>
      </c>
      <c r="L68" s="242">
        <f t="shared" si="18"/>
        <v>823154853.35946059</v>
      </c>
      <c r="M68" s="242">
        <f t="shared" si="18"/>
        <v>708851410.22181118</v>
      </c>
      <c r="N68" s="242">
        <f t="shared" si="18"/>
        <v>785549732.64909291</v>
      </c>
    </row>
    <row r="69" spans="1:16" outlineLevel="1" x14ac:dyDescent="0.25">
      <c r="B69" s="16" t="s">
        <v>17</v>
      </c>
      <c r="C69" s="242">
        <f t="shared" si="17"/>
        <v>171917424.64045236</v>
      </c>
      <c r="D69" s="242">
        <f t="shared" si="17"/>
        <v>169995670.95554179</v>
      </c>
      <c r="E69" s="242">
        <f t="shared" si="17"/>
        <v>204001879.03356653</v>
      </c>
      <c r="F69" s="242">
        <f t="shared" si="17"/>
        <v>305211849.1882816</v>
      </c>
      <c r="G69" s="242">
        <f t="shared" si="17"/>
        <v>397068199.85476178</v>
      </c>
      <c r="H69" s="242">
        <f t="shared" si="17"/>
        <v>427535568.54011792</v>
      </c>
      <c r="I69" s="242">
        <f t="shared" si="18"/>
        <v>398169956.54253536</v>
      </c>
      <c r="J69" s="242">
        <f t="shared" si="18"/>
        <v>428090371.66931778</v>
      </c>
      <c r="K69" s="242">
        <f t="shared" si="18"/>
        <v>468063858.2866416</v>
      </c>
      <c r="L69" s="242">
        <f t="shared" si="18"/>
        <v>474421471.90604931</v>
      </c>
      <c r="M69" s="242">
        <f t="shared" si="18"/>
        <v>432803981.62871104</v>
      </c>
      <c r="N69" s="242">
        <f t="shared" si="18"/>
        <v>458562067.31660813</v>
      </c>
    </row>
    <row r="70" spans="1:16" outlineLevel="1" x14ac:dyDescent="0.25">
      <c r="C70" s="210">
        <f t="shared" ref="C70:M70" si="19">SUM(C67:C69)</f>
        <v>813527000</v>
      </c>
      <c r="D70" s="210">
        <f t="shared" si="19"/>
        <v>891310109.98298097</v>
      </c>
      <c r="E70" s="210">
        <f t="shared" si="19"/>
        <v>1034831933.0510681</v>
      </c>
      <c r="F70" s="210">
        <f t="shared" si="19"/>
        <v>1402673476.260529</v>
      </c>
      <c r="G70" s="210">
        <f t="shared" si="19"/>
        <v>1413109222.5020518</v>
      </c>
      <c r="H70" s="210">
        <f t="shared" si="19"/>
        <v>1451608264.6649976</v>
      </c>
      <c r="I70" s="210">
        <f t="shared" si="19"/>
        <v>1401168857.9343314</v>
      </c>
      <c r="J70" s="210">
        <f t="shared" si="19"/>
        <v>1523659054.2286749</v>
      </c>
      <c r="K70" s="210">
        <f t="shared" si="19"/>
        <v>1680278614.2247756</v>
      </c>
      <c r="L70" s="210">
        <f t="shared" si="19"/>
        <v>1688645489.8769469</v>
      </c>
      <c r="M70" s="210">
        <f t="shared" si="19"/>
        <v>1488179482.8708432</v>
      </c>
      <c r="N70" s="210">
        <f>SUM(N67:N69)</f>
        <v>1619654034.5702937</v>
      </c>
      <c r="O70" s="211">
        <f>AVERAGE(C70:N70)/1000</f>
        <v>1367387.1283472911</v>
      </c>
      <c r="P70" s="191">
        <f>O70/O56</f>
        <v>22.961288376612416</v>
      </c>
    </row>
    <row r="71" spans="1:16" outlineLevel="1" x14ac:dyDescent="0.25">
      <c r="B71" t="s">
        <v>5302</v>
      </c>
    </row>
    <row r="72" spans="1:16" outlineLevel="1" x14ac:dyDescent="0.25">
      <c r="B72" s="241" t="s">
        <v>15</v>
      </c>
      <c r="C72" s="241" t="s">
        <v>5314</v>
      </c>
      <c r="D72" s="241" t="s">
        <v>5315</v>
      </c>
      <c r="E72" s="241" t="s">
        <v>5316</v>
      </c>
      <c r="F72" s="241" t="s">
        <v>5317</v>
      </c>
      <c r="G72" s="241" t="s">
        <v>5318</v>
      </c>
      <c r="H72" s="241" t="s">
        <v>5319</v>
      </c>
      <c r="I72" s="241" t="s">
        <v>5320</v>
      </c>
      <c r="J72" s="241" t="s">
        <v>5321</v>
      </c>
      <c r="K72" s="241" t="s">
        <v>5322</v>
      </c>
      <c r="L72" s="241" t="s">
        <v>5323</v>
      </c>
      <c r="M72" s="241" t="s">
        <v>5324</v>
      </c>
      <c r="N72" s="241" t="s">
        <v>5325</v>
      </c>
      <c r="O72" s="241" t="s">
        <v>5327</v>
      </c>
    </row>
    <row r="73" spans="1:16" outlineLevel="1" x14ac:dyDescent="0.25">
      <c r="B73" s="16" t="s">
        <v>18</v>
      </c>
      <c r="C73" s="235">
        <f>C67/C53/1000</f>
        <v>11.179830746854098</v>
      </c>
      <c r="D73" s="235">
        <f t="shared" ref="D73:N73" si="20">D67/D53/1000</f>
        <v>9.0120811042613358</v>
      </c>
      <c r="E73" s="235">
        <f t="shared" si="20"/>
        <v>9.1501640005391849</v>
      </c>
      <c r="F73" s="235">
        <f t="shared" si="20"/>
        <v>10.576889170504518</v>
      </c>
      <c r="G73" s="235">
        <f t="shared" si="20"/>
        <v>10.618023058721004</v>
      </c>
      <c r="H73" s="235">
        <f t="shared" si="20"/>
        <v>10.76729632728213</v>
      </c>
      <c r="I73" s="235">
        <f t="shared" si="20"/>
        <v>9.7170998325219848</v>
      </c>
      <c r="J73" s="235">
        <f t="shared" si="20"/>
        <v>9.8752768679261465</v>
      </c>
      <c r="K73" s="235">
        <f t="shared" si="20"/>
        <v>10.049703935581421</v>
      </c>
      <c r="L73" s="235">
        <f t="shared" si="20"/>
        <v>10.058267496825756</v>
      </c>
      <c r="M73" s="235">
        <f t="shared" si="20"/>
        <v>9.8316308598952897</v>
      </c>
      <c r="N73" s="235">
        <f t="shared" si="20"/>
        <v>9.9854792784424848</v>
      </c>
      <c r="O73" s="235">
        <f>AVERAGE(C73:N73)</f>
        <v>10.068478556612947</v>
      </c>
    </row>
    <row r="74" spans="1:16" outlineLevel="1" x14ac:dyDescent="0.25">
      <c r="B74" s="16" t="s">
        <v>16</v>
      </c>
      <c r="C74" s="235">
        <f t="shared" ref="C74:N75" si="21">C68/C54/1000</f>
        <v>52.827546423565416</v>
      </c>
      <c r="D74" s="235">
        <f t="shared" si="21"/>
        <v>42.584377499835462</v>
      </c>
      <c r="E74" s="235">
        <f t="shared" si="21"/>
        <v>43.23685433768663</v>
      </c>
      <c r="F74" s="235">
        <f t="shared" si="21"/>
        <v>49.978493979344115</v>
      </c>
      <c r="G74" s="235">
        <f t="shared" si="21"/>
        <v>50.172862072971071</v>
      </c>
      <c r="H74" s="235">
        <f t="shared" si="21"/>
        <v>50.878216268689059</v>
      </c>
      <c r="I74" s="235">
        <f t="shared" si="21"/>
        <v>45.915770473486049</v>
      </c>
      <c r="J74" s="235">
        <f t="shared" si="21"/>
        <v>46.663197234245075</v>
      </c>
      <c r="K74" s="235">
        <f t="shared" si="21"/>
        <v>47.487409534299644</v>
      </c>
      <c r="L74" s="235">
        <f t="shared" si="21"/>
        <v>47.527874541277811</v>
      </c>
      <c r="M74" s="235">
        <f t="shared" si="21"/>
        <v>46.456958734963493</v>
      </c>
      <c r="N74" s="235">
        <f t="shared" si="21"/>
        <v>47.183931679100489</v>
      </c>
      <c r="O74" s="235">
        <f t="shared" ref="O74:O75" si="22">AVERAGE(C74:N74)</f>
        <v>47.576124398288698</v>
      </c>
    </row>
    <row r="75" spans="1:16" outlineLevel="1" x14ac:dyDescent="0.25">
      <c r="B75" s="16" t="s">
        <v>17</v>
      </c>
      <c r="C75" s="235">
        <f t="shared" si="21"/>
        <v>28.65290410674206</v>
      </c>
      <c r="D75" s="235">
        <f t="shared" si="21"/>
        <v>23.097156077719998</v>
      </c>
      <c r="E75" s="235">
        <f t="shared" si="21"/>
        <v>23.451050163902284</v>
      </c>
      <c r="F75" s="235">
        <f t="shared" si="21"/>
        <v>27.107618890865805</v>
      </c>
      <c r="G75" s="235">
        <f t="shared" si="21"/>
        <v>27.213041359353184</v>
      </c>
      <c r="H75" s="235">
        <f t="shared" si="21"/>
        <v>27.595615366655174</v>
      </c>
      <c r="I75" s="235">
        <f t="shared" si="21"/>
        <v>24.904055884319838</v>
      </c>
      <c r="J75" s="235">
        <f t="shared" si="21"/>
        <v>25.309449447956716</v>
      </c>
      <c r="K75" s="235">
        <f t="shared" si="21"/>
        <v>25.756490387691255</v>
      </c>
      <c r="L75" s="235">
        <f t="shared" si="21"/>
        <v>25.778438027570793</v>
      </c>
      <c r="M75" s="235">
        <f t="shared" si="21"/>
        <v>25.197588641557463</v>
      </c>
      <c r="N75" s="235">
        <f t="shared" si="21"/>
        <v>25.591888348182902</v>
      </c>
      <c r="O75" s="235">
        <f t="shared" si="22"/>
        <v>25.804608058543124</v>
      </c>
    </row>
    <row r="76" spans="1:16" outlineLevel="1" x14ac:dyDescent="0.25"/>
    <row r="77" spans="1:16" outlineLevel="1" x14ac:dyDescent="0.25"/>
    <row r="78" spans="1:16" s="214" customFormat="1" outlineLevel="1" x14ac:dyDescent="0.25">
      <c r="A78" s="214" t="s">
        <v>4489</v>
      </c>
      <c r="B78" s="214" t="s">
        <v>5328</v>
      </c>
      <c r="F78" s="240"/>
      <c r="G78" s="216"/>
    </row>
    <row r="79" spans="1:16" outlineLevel="1" x14ac:dyDescent="0.25">
      <c r="F79" s="212"/>
    </row>
    <row r="80" spans="1:16" outlineLevel="1" x14ac:dyDescent="0.25">
      <c r="B80" t="s">
        <v>5313</v>
      </c>
    </row>
    <row r="81" spans="2:14" outlineLevel="1" x14ac:dyDescent="0.25">
      <c r="B81" s="241" t="s">
        <v>15</v>
      </c>
      <c r="C81" s="241" t="s">
        <v>5314</v>
      </c>
      <c r="D81" s="241" t="s">
        <v>5315</v>
      </c>
      <c r="E81" s="241" t="s">
        <v>5316</v>
      </c>
      <c r="F81" s="241" t="s">
        <v>5317</v>
      </c>
      <c r="G81" s="241" t="s">
        <v>5318</v>
      </c>
      <c r="H81" s="241" t="s">
        <v>5319</v>
      </c>
      <c r="I81" s="241" t="s">
        <v>5320</v>
      </c>
      <c r="J81" s="241" t="s">
        <v>5321</v>
      </c>
      <c r="K81" s="241" t="s">
        <v>5322</v>
      </c>
      <c r="L81" s="241" t="s">
        <v>5323</v>
      </c>
      <c r="M81" s="241" t="s">
        <v>5324</v>
      </c>
      <c r="N81" s="241" t="s">
        <v>5325</v>
      </c>
    </row>
    <row r="82" spans="2:14" outlineLevel="1" x14ac:dyDescent="0.25">
      <c r="B82" s="16" t="s">
        <v>18</v>
      </c>
      <c r="C82" s="242">
        <v>30352.3981441</v>
      </c>
      <c r="D82" s="242">
        <v>23386.392222450006</v>
      </c>
      <c r="E82" s="242">
        <v>23357.848265249999</v>
      </c>
      <c r="F82" s="242">
        <v>13552.56474285</v>
      </c>
      <c r="G82" s="242">
        <v>24766.955028800003</v>
      </c>
      <c r="H82" s="242">
        <v>29492.232815099997</v>
      </c>
      <c r="I82" s="242">
        <v>30018.826401849994</v>
      </c>
      <c r="J82" s="242">
        <v>23686.122345</v>
      </c>
      <c r="K82" s="242">
        <v>23086.509335400002</v>
      </c>
      <c r="L82" s="242">
        <v>20837.063964000001</v>
      </c>
      <c r="M82" s="242">
        <v>28720.616206999999</v>
      </c>
      <c r="N82" s="242">
        <v>23595.24</v>
      </c>
    </row>
    <row r="83" spans="2:14" outlineLevel="1" x14ac:dyDescent="0.25">
      <c r="B83" s="16" t="s">
        <v>16</v>
      </c>
      <c r="C83" s="242">
        <v>21454.174900000002</v>
      </c>
      <c r="D83" s="242">
        <v>13524.0749</v>
      </c>
      <c r="E83" s="242">
        <v>16210.028899999999</v>
      </c>
      <c r="F83" s="242">
        <v>4666.5659999999989</v>
      </c>
      <c r="G83" s="242">
        <v>16038.193700000002</v>
      </c>
      <c r="H83" s="242">
        <v>22728.898899999997</v>
      </c>
      <c r="I83" s="242">
        <v>20888.075963271553</v>
      </c>
      <c r="J83" s="242">
        <v>14833.291000000001</v>
      </c>
      <c r="K83" s="242">
        <v>16686.563999999998</v>
      </c>
      <c r="L83" s="242">
        <v>12772.123000000007</v>
      </c>
      <c r="M83" s="242">
        <v>12903.946</v>
      </c>
      <c r="N83" s="242">
        <v>9370.5190000000021</v>
      </c>
    </row>
    <row r="84" spans="2:14" outlineLevel="1" x14ac:dyDescent="0.25">
      <c r="B84" s="16" t="s">
        <v>17</v>
      </c>
      <c r="C84" s="242">
        <v>9185.8583999999992</v>
      </c>
      <c r="D84" s="242">
        <v>6436.022899999999</v>
      </c>
      <c r="E84" s="242">
        <v>6328.2780999999995</v>
      </c>
      <c r="F84" s="242">
        <v>4305.9800000000005</v>
      </c>
      <c r="G84" s="242">
        <v>6158.6440799999991</v>
      </c>
      <c r="H84" s="242">
        <v>6736.0232999999998</v>
      </c>
      <c r="I84" s="242">
        <v>8078.4039999999914</v>
      </c>
      <c r="J84" s="242">
        <v>5879.8760000000057</v>
      </c>
      <c r="K84" s="242">
        <v>5199.3350000000028</v>
      </c>
      <c r="L84" s="242">
        <v>6906.4380000000128</v>
      </c>
      <c r="M84" s="242">
        <v>4067.8339999999989</v>
      </c>
      <c r="N84" s="242">
        <v>5406.4409999999925</v>
      </c>
    </row>
    <row r="85" spans="2:14" outlineLevel="1" x14ac:dyDescent="0.25">
      <c r="C85" s="210">
        <f>SUM(C82:C84)</f>
        <v>60992.431444100002</v>
      </c>
      <c r="D85" s="210">
        <f t="shared" ref="D85:N85" si="23">SUM(D82:D84)</f>
        <v>43346.490022450002</v>
      </c>
      <c r="E85" s="210">
        <f t="shared" si="23"/>
        <v>45896.155265249996</v>
      </c>
      <c r="F85" s="210">
        <f t="shared" si="23"/>
        <v>22525.11074285</v>
      </c>
      <c r="G85" s="210">
        <f t="shared" si="23"/>
        <v>46963.792808800004</v>
      </c>
      <c r="H85" s="210">
        <f t="shared" si="23"/>
        <v>58957.155015099997</v>
      </c>
      <c r="I85" s="210">
        <f t="shared" si="23"/>
        <v>58985.306365121534</v>
      </c>
      <c r="J85" s="210">
        <f t="shared" si="23"/>
        <v>44399.289345000005</v>
      </c>
      <c r="K85" s="210">
        <f t="shared" si="23"/>
        <v>44972.408335400003</v>
      </c>
      <c r="L85" s="210">
        <f t="shared" si="23"/>
        <v>40515.624964000017</v>
      </c>
      <c r="M85" s="210">
        <f t="shared" si="23"/>
        <v>45692.396206999998</v>
      </c>
      <c r="N85" s="210">
        <f t="shared" si="23"/>
        <v>38372.199999999997</v>
      </c>
    </row>
    <row r="86" spans="2:14" outlineLevel="1" x14ac:dyDescent="0.25">
      <c r="B86" t="s">
        <v>5300</v>
      </c>
    </row>
    <row r="87" spans="2:14" s="218" customFormat="1" outlineLevel="1" x14ac:dyDescent="0.25">
      <c r="B87" s="241" t="s">
        <v>15</v>
      </c>
      <c r="C87" s="241" t="s">
        <v>5314</v>
      </c>
      <c r="D87" s="241" t="s">
        <v>5315</v>
      </c>
      <c r="E87" s="241" t="s">
        <v>5316</v>
      </c>
      <c r="F87" s="241" t="s">
        <v>5317</v>
      </c>
      <c r="G87" s="241" t="s">
        <v>5318</v>
      </c>
      <c r="H87" s="241" t="s">
        <v>5319</v>
      </c>
      <c r="I87" s="241" t="s">
        <v>5320</v>
      </c>
      <c r="J87" s="241" t="s">
        <v>5321</v>
      </c>
      <c r="K87" s="241" t="s">
        <v>5322</v>
      </c>
      <c r="L87" s="241" t="s">
        <v>5323</v>
      </c>
      <c r="M87" s="241" t="s">
        <v>5324</v>
      </c>
      <c r="N87" s="241" t="s">
        <v>5325</v>
      </c>
    </row>
    <row r="88" spans="2:14" outlineLevel="1" x14ac:dyDescent="0.25">
      <c r="B88" s="16" t="s">
        <v>18</v>
      </c>
      <c r="C88" s="242">
        <f t="shared" ref="C88:N88" si="24">C82*$D$16*$C$11</f>
        <v>18302.651554042834</v>
      </c>
      <c r="D88" s="242">
        <f t="shared" si="24"/>
        <v>14102.114301531141</v>
      </c>
      <c r="E88" s="242">
        <f t="shared" si="24"/>
        <v>14084.902149129706</v>
      </c>
      <c r="F88" s="242">
        <f t="shared" si="24"/>
        <v>8172.2659598218943</v>
      </c>
      <c r="G88" s="242">
        <f t="shared" si="24"/>
        <v>14934.600745374366</v>
      </c>
      <c r="H88" s="242">
        <f t="shared" si="24"/>
        <v>17783.967454657562</v>
      </c>
      <c r="I88" s="242">
        <f t="shared" si="24"/>
        <v>18101.50608482186</v>
      </c>
      <c r="J88" s="242">
        <f t="shared" si="24"/>
        <v>14282.853100727125</v>
      </c>
      <c r="K88" s="242">
        <f t="shared" si="24"/>
        <v>13921.283384559147</v>
      </c>
      <c r="L88" s="242">
        <f t="shared" si="24"/>
        <v>12564.856303340472</v>
      </c>
      <c r="M88" s="242">
        <f t="shared" si="24"/>
        <v>17318.678687545369</v>
      </c>
      <c r="N88" s="242">
        <f t="shared" si="24"/>
        <v>14228.050581168302</v>
      </c>
    </row>
    <row r="89" spans="2:14" outlineLevel="1" x14ac:dyDescent="0.25">
      <c r="B89" s="16" t="s">
        <v>16</v>
      </c>
      <c r="C89" s="242">
        <f t="shared" ref="C89:N89" si="25">C83*$D$17*$C$11</f>
        <v>61130.511496575833</v>
      </c>
      <c r="D89" s="242">
        <f t="shared" si="25"/>
        <v>38534.859532398172</v>
      </c>
      <c r="E89" s="242">
        <f t="shared" si="25"/>
        <v>46188.089854309728</v>
      </c>
      <c r="F89" s="242">
        <f t="shared" si="25"/>
        <v>13296.692501212423</v>
      </c>
      <c r="G89" s="242">
        <f t="shared" si="25"/>
        <v>45698.470760679782</v>
      </c>
      <c r="H89" s="242">
        <f t="shared" si="25"/>
        <v>64762.64978668368</v>
      </c>
      <c r="I89" s="242">
        <f t="shared" si="25"/>
        <v>59517.495954324528</v>
      </c>
      <c r="J89" s="242">
        <f t="shared" si="25"/>
        <v>42265.277981282547</v>
      </c>
      <c r="K89" s="242">
        <f t="shared" si="25"/>
        <v>47545.906435224795</v>
      </c>
      <c r="L89" s="242">
        <f t="shared" si="25"/>
        <v>36392.283344682757</v>
      </c>
      <c r="M89" s="242">
        <f t="shared" si="25"/>
        <v>36767.893567614832</v>
      </c>
      <c r="N89" s="242">
        <f t="shared" si="25"/>
        <v>26699.913752375644</v>
      </c>
    </row>
    <row r="90" spans="2:14" outlineLevel="1" x14ac:dyDescent="0.25">
      <c r="B90" s="16" t="s">
        <v>17</v>
      </c>
      <c r="C90" s="242">
        <f t="shared" ref="C90:N90" si="26">C84*$D$18*$C$11</f>
        <v>14196.267212477596</v>
      </c>
      <c r="D90" s="242">
        <f t="shared" si="26"/>
        <v>9946.5392231633959</v>
      </c>
      <c r="E90" s="242">
        <f t="shared" si="26"/>
        <v>9780.0252290488188</v>
      </c>
      <c r="F90" s="242">
        <f t="shared" si="26"/>
        <v>6654.6685165084073</v>
      </c>
      <c r="G90" s="242">
        <f t="shared" si="26"/>
        <v>9517.8646588132942</v>
      </c>
      <c r="H90" s="242">
        <f t="shared" si="26"/>
        <v>10410.174264854239</v>
      </c>
      <c r="I90" s="242">
        <f t="shared" si="26"/>
        <v>12484.753938112932</v>
      </c>
      <c r="J90" s="242">
        <f t="shared" si="26"/>
        <v>9087.0430652658433</v>
      </c>
      <c r="K90" s="242">
        <f t="shared" si="26"/>
        <v>8035.3022845624582</v>
      </c>
      <c r="L90" s="242">
        <f t="shared" si="26"/>
        <v>10673.541335495605</v>
      </c>
      <c r="M90" s="242">
        <f t="shared" si="26"/>
        <v>6286.6262384364181</v>
      </c>
      <c r="N90" s="242">
        <f t="shared" si="26"/>
        <v>8355.3738542817609</v>
      </c>
    </row>
    <row r="91" spans="2:14" outlineLevel="1" x14ac:dyDescent="0.25">
      <c r="C91" s="243">
        <f>SUM(C88:C90)</f>
        <v>93629.430263096263</v>
      </c>
      <c r="D91" s="210">
        <f t="shared" ref="D91:N91" si="27">SUM(D88:D90)</f>
        <v>62583.513057092707</v>
      </c>
      <c r="E91" s="243">
        <f t="shared" si="27"/>
        <v>70053.017232488244</v>
      </c>
      <c r="F91" s="210">
        <f t="shared" si="27"/>
        <v>28123.626977542721</v>
      </c>
      <c r="G91" s="210">
        <f t="shared" si="27"/>
        <v>70150.936164867438</v>
      </c>
      <c r="H91" s="210">
        <f t="shared" si="27"/>
        <v>92956.791506195485</v>
      </c>
      <c r="I91" s="210">
        <f t="shared" si="27"/>
        <v>90103.755977259323</v>
      </c>
      <c r="J91" s="210">
        <f t="shared" si="27"/>
        <v>65635.174147275509</v>
      </c>
      <c r="K91" s="210">
        <f t="shared" si="27"/>
        <v>69502.492104346398</v>
      </c>
      <c r="L91" s="210">
        <f t="shared" si="27"/>
        <v>59630.680983518832</v>
      </c>
      <c r="M91" s="210">
        <f t="shared" si="27"/>
        <v>60373.198493596617</v>
      </c>
      <c r="N91" s="210">
        <f t="shared" si="27"/>
        <v>49283.338187825706</v>
      </c>
    </row>
    <row r="92" spans="2:14" outlineLevel="1" x14ac:dyDescent="0.25">
      <c r="C92" s="219">
        <f t="shared" ref="C92:G92" si="28">((C$91-($C$7/1000))*$D$8*1000)+($C$7*$D$7)+(MAX((C91*1000)-($C$24),0)*$C$46)</f>
        <v>1906675200.1266732</v>
      </c>
      <c r="D92" s="219">
        <f t="shared" si="28"/>
        <v>940702513.96744466</v>
      </c>
      <c r="E92" s="219">
        <f t="shared" si="28"/>
        <v>1065966098.9888278</v>
      </c>
      <c r="F92" s="219">
        <f t="shared" si="28"/>
        <v>362810224.41339147</v>
      </c>
      <c r="G92" s="219">
        <f t="shared" si="28"/>
        <v>1067608199.4848269</v>
      </c>
      <c r="H92" s="219">
        <f>((H$91-($C$7/1000))*$D$8*1000)+($C$7*$D$7)+(MAX((H91*1000)-($C$24),0)*$C$46)</f>
        <v>1881858865.829576</v>
      </c>
      <c r="I92" s="219">
        <f>((MIN($C$24/1000,I$91)-($C$27/1000))*$D$28*1000)+($C$27*$D$27)+(MAX((I91*1000)-($C$24),0)*$C$46)</f>
        <v>1464613985.2863665</v>
      </c>
      <c r="J92" s="219">
        <f t="shared" ref="J92:N92" si="29">((MIN($C$24/1000,J$91)-($C$27/1000))*$D$28*1000)+($C$27*$D$27)+(MAX((J91*1000)-($C$24),0)*$C$46)</f>
        <v>991878870.44981027</v>
      </c>
      <c r="K92" s="219">
        <f t="shared" si="29"/>
        <v>1056733792.589889</v>
      </c>
      <c r="L92" s="219">
        <f t="shared" si="29"/>
        <v>891183520.09361076</v>
      </c>
      <c r="M92" s="219">
        <f t="shared" si="29"/>
        <v>903635538.73761523</v>
      </c>
      <c r="N92" s="219">
        <f t="shared" si="29"/>
        <v>717658581.40983713</v>
      </c>
    </row>
    <row r="93" spans="2:14" outlineLevel="1" x14ac:dyDescent="0.25">
      <c r="C93" s="219"/>
      <c r="D93" s="219"/>
      <c r="E93" s="219"/>
      <c r="F93" s="219"/>
      <c r="G93" s="219"/>
      <c r="H93" s="219"/>
      <c r="I93" s="219"/>
      <c r="J93" s="219"/>
      <c r="K93" s="219"/>
      <c r="L93" s="219"/>
      <c r="M93" s="219"/>
      <c r="N93" s="219"/>
    </row>
    <row r="94" spans="2:14" outlineLevel="1" x14ac:dyDescent="0.25">
      <c r="B94" t="s">
        <v>5326</v>
      </c>
    </row>
    <row r="95" spans="2:14" outlineLevel="1" x14ac:dyDescent="0.25">
      <c r="B95" s="241" t="s">
        <v>15</v>
      </c>
      <c r="C95" s="241" t="s">
        <v>5314</v>
      </c>
      <c r="D95" s="241" t="s">
        <v>5315</v>
      </c>
      <c r="E95" s="241" t="s">
        <v>5316</v>
      </c>
      <c r="F95" s="241" t="s">
        <v>5317</v>
      </c>
      <c r="G95" s="241" t="s">
        <v>5318</v>
      </c>
      <c r="H95" s="241" t="s">
        <v>5319</v>
      </c>
      <c r="I95" s="241" t="s">
        <v>5320</v>
      </c>
      <c r="J95" s="241" t="s">
        <v>5321</v>
      </c>
      <c r="K95" s="241" t="s">
        <v>5322</v>
      </c>
      <c r="L95" s="241" t="s">
        <v>5323</v>
      </c>
      <c r="M95" s="241" t="s">
        <v>5324</v>
      </c>
      <c r="N95" s="241" t="s">
        <v>5325</v>
      </c>
    </row>
    <row r="96" spans="2:14" outlineLevel="1" x14ac:dyDescent="0.25">
      <c r="B96" s="16" t="s">
        <v>18</v>
      </c>
      <c r="C96" s="242">
        <f t="shared" ref="C96:H98" si="30">IF(C$91&lt;=$C$5/1000,($C$5/C$91*C88)*$E$9/$C$5,(C$92/C$91*C88))</f>
        <v>372716267.91483325</v>
      </c>
      <c r="D96" s="242">
        <f t="shared" si="30"/>
        <v>211971072.3749975</v>
      </c>
      <c r="E96" s="242">
        <f t="shared" si="30"/>
        <v>214323790.63301995</v>
      </c>
      <c r="F96" s="242">
        <f t="shared" si="30"/>
        <v>236397638.7115671</v>
      </c>
      <c r="G96" s="242">
        <f t="shared" si="30"/>
        <v>227285665.50162458</v>
      </c>
      <c r="H96" s="242">
        <f t="shared" si="30"/>
        <v>360026591.73043245</v>
      </c>
      <c r="I96" s="242">
        <f t="shared" ref="I96:N98" si="31">IF(I$91&lt;=$C$25/1000,($C$25/I$91*I88)*$E$29/$C$25,(I$92/I$91*I88))</f>
        <v>294235447.5574522</v>
      </c>
      <c r="J96" s="242">
        <f t="shared" si="31"/>
        <v>215842501.89633805</v>
      </c>
      <c r="K96" s="242">
        <f t="shared" si="31"/>
        <v>211662778.45976436</v>
      </c>
      <c r="L96" s="242">
        <f t="shared" si="31"/>
        <v>187782408.06903124</v>
      </c>
      <c r="M96" s="242">
        <f t="shared" si="31"/>
        <v>259217234.41078877</v>
      </c>
      <c r="N96" s="242">
        <f t="shared" si="31"/>
        <v>234864433.51366597</v>
      </c>
    </row>
    <row r="97" spans="1:15" outlineLevel="1" x14ac:dyDescent="0.25">
      <c r="B97" s="16" t="s">
        <v>16</v>
      </c>
      <c r="C97" s="242">
        <f t="shared" si="30"/>
        <v>1244865315.4682262</v>
      </c>
      <c r="D97" s="242">
        <f t="shared" si="30"/>
        <v>579223464.24432695</v>
      </c>
      <c r="E97" s="242">
        <f t="shared" si="30"/>
        <v>702823945.44614244</v>
      </c>
      <c r="F97" s="242">
        <f t="shared" si="30"/>
        <v>384630985.50807846</v>
      </c>
      <c r="G97" s="242">
        <f t="shared" si="30"/>
        <v>695472715.76474106</v>
      </c>
      <c r="H97" s="242">
        <f t="shared" si="30"/>
        <v>1311084049.9218798</v>
      </c>
      <c r="I97" s="242">
        <f t="shared" si="31"/>
        <v>967441989.49851465</v>
      </c>
      <c r="J97" s="242">
        <f t="shared" si="31"/>
        <v>638712957.31241596</v>
      </c>
      <c r="K97" s="242">
        <f t="shared" si="31"/>
        <v>722900208.44126105</v>
      </c>
      <c r="L97" s="242">
        <f t="shared" si="31"/>
        <v>543884501.07290089</v>
      </c>
      <c r="M97" s="242">
        <f t="shared" si="31"/>
        <v>550323258.35350358</v>
      </c>
      <c r="N97" s="242">
        <f t="shared" si="31"/>
        <v>440739234.27115959</v>
      </c>
    </row>
    <row r="98" spans="1:15" outlineLevel="1" x14ac:dyDescent="0.25">
      <c r="B98" s="16" t="s">
        <v>17</v>
      </c>
      <c r="C98" s="242">
        <f t="shared" si="30"/>
        <v>289093616.7436136</v>
      </c>
      <c r="D98" s="242">
        <f t="shared" si="30"/>
        <v>149507977.34812018</v>
      </c>
      <c r="E98" s="242">
        <f t="shared" si="30"/>
        <v>148818362.9096655</v>
      </c>
      <c r="F98" s="242">
        <f t="shared" si="30"/>
        <v>192498375.78035456</v>
      </c>
      <c r="G98" s="242">
        <f t="shared" si="30"/>
        <v>144849818.21846125</v>
      </c>
      <c r="H98" s="242">
        <f t="shared" si="30"/>
        <v>210748224.17726359</v>
      </c>
      <c r="I98" s="242">
        <f t="shared" si="31"/>
        <v>202936548.23039955</v>
      </c>
      <c r="J98" s="242">
        <f t="shared" si="31"/>
        <v>137323411.24105638</v>
      </c>
      <c r="K98" s="242">
        <f t="shared" si="31"/>
        <v>122170805.68886368</v>
      </c>
      <c r="L98" s="242">
        <f t="shared" si="31"/>
        <v>159516610.9516786</v>
      </c>
      <c r="M98" s="242">
        <f t="shared" si="31"/>
        <v>94095045.973322868</v>
      </c>
      <c r="N98" s="242">
        <f t="shared" si="31"/>
        <v>137923332.21517444</v>
      </c>
    </row>
    <row r="99" spans="1:15" outlineLevel="1" x14ac:dyDescent="0.25"/>
    <row r="100" spans="1:15" outlineLevel="1" x14ac:dyDescent="0.25">
      <c r="B100" t="s">
        <v>5302</v>
      </c>
    </row>
    <row r="101" spans="1:15" outlineLevel="1" x14ac:dyDescent="0.25">
      <c r="B101" s="241" t="s">
        <v>15</v>
      </c>
      <c r="C101" s="241" t="s">
        <v>5314</v>
      </c>
      <c r="D101" s="241" t="s">
        <v>5315</v>
      </c>
      <c r="E101" s="241" t="s">
        <v>5316</v>
      </c>
      <c r="F101" s="241" t="s">
        <v>5317</v>
      </c>
      <c r="G101" s="241" t="s">
        <v>5318</v>
      </c>
      <c r="H101" s="241" t="s">
        <v>5319</v>
      </c>
      <c r="I101" s="241" t="s">
        <v>5320</v>
      </c>
      <c r="J101" s="241" t="s">
        <v>5321</v>
      </c>
      <c r="K101" s="241" t="s">
        <v>5322</v>
      </c>
      <c r="L101" s="241" t="s">
        <v>5323</v>
      </c>
      <c r="M101" s="241" t="s">
        <v>5324</v>
      </c>
      <c r="N101" s="241" t="s">
        <v>5325</v>
      </c>
      <c r="O101" s="241" t="s">
        <v>5327</v>
      </c>
    </row>
    <row r="102" spans="1:15" outlineLevel="1" x14ac:dyDescent="0.25">
      <c r="B102" s="16" t="s">
        <v>18</v>
      </c>
      <c r="C102" s="235">
        <f>C96/C82/1000</f>
        <v>12.279631617420749</v>
      </c>
      <c r="D102" s="235">
        <f t="shared" ref="D102:N102" si="32">D96/D82/1000</f>
        <v>9.0638637357460254</v>
      </c>
      <c r="E102" s="235">
        <f t="shared" si="32"/>
        <v>9.1756649927328411</v>
      </c>
      <c r="F102" s="235">
        <f t="shared" si="32"/>
        <v>17.443018587037901</v>
      </c>
      <c r="G102" s="235">
        <f t="shared" si="32"/>
        <v>9.1769725118541121</v>
      </c>
      <c r="H102" s="235">
        <f t="shared" si="32"/>
        <v>12.207505412953987</v>
      </c>
      <c r="I102" s="235">
        <f t="shared" si="32"/>
        <v>9.8016972288869724</v>
      </c>
      <c r="J102" s="235">
        <f t="shared" si="32"/>
        <v>9.1126144985863906</v>
      </c>
      <c r="K102" s="235">
        <f t="shared" si="32"/>
        <v>9.1682452026304588</v>
      </c>
      <c r="L102" s="235">
        <f t="shared" si="32"/>
        <v>9.0119418164411798</v>
      </c>
      <c r="M102" s="235">
        <f t="shared" si="32"/>
        <v>9.0254760741383553</v>
      </c>
      <c r="N102" s="235">
        <f t="shared" si="32"/>
        <v>9.9538904250885327</v>
      </c>
      <c r="O102" s="235">
        <v>0</v>
      </c>
    </row>
    <row r="103" spans="1:15" outlineLevel="1" x14ac:dyDescent="0.25">
      <c r="B103" s="16" t="s">
        <v>16</v>
      </c>
      <c r="C103" s="235">
        <f t="shared" ref="C103:N104" si="33">C97/C83/1000</f>
        <v>58.024385522662357</v>
      </c>
      <c r="D103" s="235">
        <f t="shared" si="33"/>
        <v>42.829063616345913</v>
      </c>
      <c r="E103" s="235">
        <f t="shared" si="33"/>
        <v>43.357353017806311</v>
      </c>
      <c r="F103" s="235">
        <f t="shared" si="33"/>
        <v>82.422703441476784</v>
      </c>
      <c r="G103" s="235">
        <f t="shared" si="33"/>
        <v>43.36353137852057</v>
      </c>
      <c r="H103" s="235">
        <f t="shared" si="33"/>
        <v>57.683570844775062</v>
      </c>
      <c r="I103" s="235">
        <f t="shared" si="33"/>
        <v>46.315514707989941</v>
      </c>
      <c r="J103" s="235">
        <f t="shared" si="33"/>
        <v>43.059423381663308</v>
      </c>
      <c r="K103" s="235">
        <f t="shared" si="33"/>
        <v>43.322292620653428</v>
      </c>
      <c r="L103" s="235">
        <f t="shared" si="33"/>
        <v>42.583719329425548</v>
      </c>
      <c r="M103" s="235">
        <f t="shared" si="33"/>
        <v>42.647672142575885</v>
      </c>
      <c r="N103" s="235">
        <f t="shared" si="33"/>
        <v>47.034666305159782</v>
      </c>
      <c r="O103" s="235">
        <v>0</v>
      </c>
    </row>
    <row r="104" spans="1:15" outlineLevel="1" x14ac:dyDescent="0.25">
      <c r="B104" s="16" t="s">
        <v>17</v>
      </c>
      <c r="C104" s="235">
        <f t="shared" si="33"/>
        <v>31.471595158010885</v>
      </c>
      <c r="D104" s="235">
        <f t="shared" si="33"/>
        <v>23.229870320710049</v>
      </c>
      <c r="E104" s="235">
        <f t="shared" si="33"/>
        <v>23.516406921128436</v>
      </c>
      <c r="F104" s="235">
        <f t="shared" si="33"/>
        <v>44.70489314403563</v>
      </c>
      <c r="G104" s="235">
        <f t="shared" si="33"/>
        <v>23.51975797543755</v>
      </c>
      <c r="H104" s="235">
        <f t="shared" si="33"/>
        <v>31.286742160951789</v>
      </c>
      <c r="I104" s="235">
        <f t="shared" si="33"/>
        <v>25.120871428366268</v>
      </c>
      <c r="J104" s="235">
        <f t="shared" si="33"/>
        <v>23.354814156124423</v>
      </c>
      <c r="K104" s="235">
        <f t="shared" si="33"/>
        <v>23.497390664164477</v>
      </c>
      <c r="L104" s="235">
        <f t="shared" si="33"/>
        <v>23.096799095521931</v>
      </c>
      <c r="M104" s="235">
        <f t="shared" si="33"/>
        <v>23.131486184864695</v>
      </c>
      <c r="N104" s="235">
        <f t="shared" si="33"/>
        <v>25.510928948484711</v>
      </c>
      <c r="O104" s="235">
        <v>0</v>
      </c>
    </row>
    <row r="105" spans="1:15" outlineLevel="1" x14ac:dyDescent="0.25"/>
    <row r="106" spans="1:15" outlineLevel="1" x14ac:dyDescent="0.25">
      <c r="B106" t="s">
        <v>5302</v>
      </c>
    </row>
    <row r="107" spans="1:15" outlineLevel="1" x14ac:dyDescent="0.25">
      <c r="B107" s="241" t="s">
        <v>15</v>
      </c>
      <c r="C107" s="241" t="s">
        <v>5314</v>
      </c>
      <c r="D107" s="241" t="s">
        <v>5315</v>
      </c>
      <c r="E107" s="241" t="s">
        <v>5316</v>
      </c>
      <c r="F107" s="241" t="s">
        <v>5317</v>
      </c>
      <c r="G107" s="241" t="s">
        <v>5318</v>
      </c>
      <c r="H107" s="241" t="s">
        <v>5319</v>
      </c>
      <c r="I107" s="241" t="s">
        <v>5320</v>
      </c>
      <c r="J107" s="241" t="s">
        <v>5321</v>
      </c>
      <c r="K107" s="241" t="s">
        <v>5322</v>
      </c>
      <c r="L107" s="241" t="s">
        <v>5323</v>
      </c>
      <c r="M107" s="241" t="s">
        <v>5324</v>
      </c>
      <c r="N107" s="241" t="s">
        <v>5325</v>
      </c>
      <c r="O107" s="241" t="s">
        <v>5327</v>
      </c>
    </row>
    <row r="108" spans="1:15" outlineLevel="1" x14ac:dyDescent="0.25">
      <c r="B108" s="16" t="s">
        <v>18</v>
      </c>
      <c r="C108" s="235">
        <f>C102*C82</f>
        <v>372716.26791483321</v>
      </c>
      <c r="D108" s="235">
        <f t="shared" ref="D108:N108" si="34">D102*D82</f>
        <v>211971.07237499751</v>
      </c>
      <c r="E108" s="235">
        <f t="shared" si="34"/>
        <v>214323.79063301993</v>
      </c>
      <c r="F108" s="235">
        <f t="shared" si="34"/>
        <v>236397.63871156707</v>
      </c>
      <c r="G108" s="235">
        <f t="shared" si="34"/>
        <v>227285.66550162461</v>
      </c>
      <c r="H108" s="235">
        <f t="shared" si="34"/>
        <v>360026.59173043241</v>
      </c>
      <c r="I108" s="235">
        <f t="shared" si="34"/>
        <v>294235.44755745219</v>
      </c>
      <c r="J108" s="235">
        <f t="shared" si="34"/>
        <v>215842.50189633807</v>
      </c>
      <c r="K108" s="235">
        <f t="shared" si="34"/>
        <v>211662.77845976438</v>
      </c>
      <c r="L108" s="235">
        <f t="shared" si="34"/>
        <v>187782.40806903123</v>
      </c>
      <c r="M108" s="235">
        <f t="shared" si="34"/>
        <v>259217.23441078878</v>
      </c>
      <c r="N108" s="235">
        <f t="shared" si="34"/>
        <v>234864.43351366598</v>
      </c>
      <c r="O108" s="235" t="e">
        <v>#DIV/0!</v>
      </c>
    </row>
    <row r="109" spans="1:15" outlineLevel="1" x14ac:dyDescent="0.25">
      <c r="B109" s="16" t="s">
        <v>16</v>
      </c>
      <c r="C109" s="235">
        <f t="shared" ref="C109:N110" si="35">C103*C83</f>
        <v>1244865.3154682263</v>
      </c>
      <c r="D109" s="235">
        <f t="shared" si="35"/>
        <v>579223.46424432693</v>
      </c>
      <c r="E109" s="235">
        <f t="shared" si="35"/>
        <v>702823.94544614246</v>
      </c>
      <c r="F109" s="235">
        <f t="shared" si="35"/>
        <v>384630.98550807848</v>
      </c>
      <c r="G109" s="235">
        <f t="shared" si="35"/>
        <v>695472.71576474095</v>
      </c>
      <c r="H109" s="235">
        <f t="shared" si="35"/>
        <v>1311084.0499218798</v>
      </c>
      <c r="I109" s="235">
        <f t="shared" si="35"/>
        <v>967441.9894985148</v>
      </c>
      <c r="J109" s="235">
        <f t="shared" si="35"/>
        <v>638712.95731241594</v>
      </c>
      <c r="K109" s="235">
        <f t="shared" si="35"/>
        <v>722900.20844126109</v>
      </c>
      <c r="L109" s="235">
        <f t="shared" si="35"/>
        <v>543884.50107290095</v>
      </c>
      <c r="M109" s="235">
        <f t="shared" si="35"/>
        <v>550323.25835350354</v>
      </c>
      <c r="N109" s="235">
        <f t="shared" si="35"/>
        <v>440739.23427115963</v>
      </c>
      <c r="O109" s="235" t="e">
        <v>#DIV/0!</v>
      </c>
    </row>
    <row r="110" spans="1:15" outlineLevel="1" x14ac:dyDescent="0.25">
      <c r="B110" s="16" t="s">
        <v>17</v>
      </c>
      <c r="C110" s="235">
        <f t="shared" si="35"/>
        <v>289093.61674361362</v>
      </c>
      <c r="D110" s="235">
        <f t="shared" si="35"/>
        <v>149507.97734812018</v>
      </c>
      <c r="E110" s="235">
        <f t="shared" si="35"/>
        <v>148818.36290966551</v>
      </c>
      <c r="F110" s="235">
        <f t="shared" si="35"/>
        <v>192498.37578035457</v>
      </c>
      <c r="G110" s="235">
        <f t="shared" si="35"/>
        <v>144849.81821846124</v>
      </c>
      <c r="H110" s="235">
        <f t="shared" si="35"/>
        <v>210748.22417726359</v>
      </c>
      <c r="I110" s="235">
        <f t="shared" si="35"/>
        <v>202936.54823039955</v>
      </c>
      <c r="J110" s="235">
        <f t="shared" si="35"/>
        <v>137323.41124105637</v>
      </c>
      <c r="K110" s="235">
        <f t="shared" si="35"/>
        <v>122170.80568886368</v>
      </c>
      <c r="L110" s="235">
        <f t="shared" si="35"/>
        <v>159516.61095167859</v>
      </c>
      <c r="M110" s="235">
        <f t="shared" si="35"/>
        <v>94095.045973322864</v>
      </c>
      <c r="N110" s="235">
        <f t="shared" si="35"/>
        <v>137923.33221517445</v>
      </c>
      <c r="O110" s="235" t="e">
        <v>#DIV/0!</v>
      </c>
    </row>
    <row r="111" spans="1:15" outlineLevel="1" x14ac:dyDescent="0.25"/>
    <row r="112" spans="1:15" s="214" customFormat="1" x14ac:dyDescent="0.25">
      <c r="A112" s="214" t="s">
        <v>4490</v>
      </c>
      <c r="B112" s="214" t="s">
        <v>5329</v>
      </c>
      <c r="F112" s="240"/>
      <c r="G112" s="216"/>
    </row>
    <row r="113" spans="2:14" x14ac:dyDescent="0.25">
      <c r="C113" s="212">
        <f>C117/90%</f>
        <v>37772.872209958303</v>
      </c>
      <c r="F113" s="212"/>
    </row>
    <row r="114" spans="2:14" x14ac:dyDescent="0.25">
      <c r="B114" t="s">
        <v>5313</v>
      </c>
      <c r="C114" s="212">
        <f>C118/90%</f>
        <v>19426.048565121415</v>
      </c>
    </row>
    <row r="115" spans="2:14" x14ac:dyDescent="0.25">
      <c r="B115" s="241" t="s">
        <v>15</v>
      </c>
      <c r="C115" s="241" t="s">
        <v>5314</v>
      </c>
      <c r="D115" s="241" t="s">
        <v>5315</v>
      </c>
      <c r="E115" s="241" t="s">
        <v>5316</v>
      </c>
      <c r="F115" s="241" t="s">
        <v>5317</v>
      </c>
      <c r="G115" s="241" t="s">
        <v>5318</v>
      </c>
      <c r="H115" s="241" t="s">
        <v>5319</v>
      </c>
      <c r="I115" s="241" t="s">
        <v>5320</v>
      </c>
      <c r="J115" s="241" t="s">
        <v>5321</v>
      </c>
      <c r="K115" s="241" t="s">
        <v>5322</v>
      </c>
      <c r="L115" s="241" t="s">
        <v>5323</v>
      </c>
      <c r="M115" s="241" t="s">
        <v>5324</v>
      </c>
      <c r="N115" s="241" t="s">
        <v>5325</v>
      </c>
    </row>
    <row r="116" spans="2:14" x14ac:dyDescent="0.25">
      <c r="B116" s="16" t="s">
        <v>18</v>
      </c>
      <c r="C116" s="242">
        <f>$C$16</f>
        <v>58520.971302428254</v>
      </c>
      <c r="D116" s="242">
        <f t="shared" ref="D116:N116" si="36">$C$16</f>
        <v>58520.971302428254</v>
      </c>
      <c r="E116" s="242">
        <f t="shared" si="36"/>
        <v>58520.971302428254</v>
      </c>
      <c r="F116" s="242">
        <f t="shared" si="36"/>
        <v>58520.971302428254</v>
      </c>
      <c r="G116" s="242">
        <f t="shared" si="36"/>
        <v>58520.971302428254</v>
      </c>
      <c r="H116" s="242">
        <f t="shared" si="36"/>
        <v>58520.971302428254</v>
      </c>
      <c r="I116" s="242">
        <f t="shared" si="36"/>
        <v>58520.971302428254</v>
      </c>
      <c r="J116" s="242">
        <f t="shared" si="36"/>
        <v>58520.971302428254</v>
      </c>
      <c r="K116" s="242">
        <f t="shared" si="36"/>
        <v>58520.971302428254</v>
      </c>
      <c r="L116" s="242">
        <f t="shared" si="36"/>
        <v>58520.971302428254</v>
      </c>
      <c r="M116" s="242">
        <f t="shared" si="36"/>
        <v>58520.971302428254</v>
      </c>
      <c r="N116" s="242">
        <f t="shared" si="36"/>
        <v>58520.971302428254</v>
      </c>
    </row>
    <row r="117" spans="2:14" x14ac:dyDescent="0.25">
      <c r="B117" s="16" t="s">
        <v>16</v>
      </c>
      <c r="C117" s="242">
        <f>$C$17</f>
        <v>33995.584988962473</v>
      </c>
      <c r="D117" s="242">
        <f t="shared" ref="D117:N117" si="37">$C$17</f>
        <v>33995.584988962473</v>
      </c>
      <c r="E117" s="242">
        <f t="shared" si="37"/>
        <v>33995.584988962473</v>
      </c>
      <c r="F117" s="242">
        <f t="shared" si="37"/>
        <v>33995.584988962473</v>
      </c>
      <c r="G117" s="242">
        <f t="shared" si="37"/>
        <v>33995.584988962473</v>
      </c>
      <c r="H117" s="242">
        <f t="shared" si="37"/>
        <v>33995.584988962473</v>
      </c>
      <c r="I117" s="242">
        <f t="shared" si="37"/>
        <v>33995.584988962473</v>
      </c>
      <c r="J117" s="242">
        <f t="shared" si="37"/>
        <v>33995.584988962473</v>
      </c>
      <c r="K117" s="242">
        <f t="shared" si="37"/>
        <v>33995.584988962473</v>
      </c>
      <c r="L117" s="242">
        <f t="shared" si="37"/>
        <v>33995.584988962473</v>
      </c>
      <c r="M117" s="242">
        <f t="shared" si="37"/>
        <v>33995.584988962473</v>
      </c>
      <c r="N117" s="242">
        <f t="shared" si="37"/>
        <v>33995.584988962473</v>
      </c>
    </row>
    <row r="118" spans="2:14" x14ac:dyDescent="0.25">
      <c r="B118" s="16" t="s">
        <v>17</v>
      </c>
      <c r="C118" s="242">
        <f>$C$18</f>
        <v>17483.443708609273</v>
      </c>
      <c r="D118" s="242">
        <f t="shared" ref="D118:N118" si="38">$C$18</f>
        <v>17483.443708609273</v>
      </c>
      <c r="E118" s="242">
        <f t="shared" si="38"/>
        <v>17483.443708609273</v>
      </c>
      <c r="F118" s="242">
        <f t="shared" si="38"/>
        <v>17483.443708609273</v>
      </c>
      <c r="G118" s="242">
        <f t="shared" si="38"/>
        <v>17483.443708609273</v>
      </c>
      <c r="H118" s="242">
        <f t="shared" si="38"/>
        <v>17483.443708609273</v>
      </c>
      <c r="I118" s="242">
        <f t="shared" si="38"/>
        <v>17483.443708609273</v>
      </c>
      <c r="J118" s="242">
        <f t="shared" si="38"/>
        <v>17483.443708609273</v>
      </c>
      <c r="K118" s="242">
        <f t="shared" si="38"/>
        <v>17483.443708609273</v>
      </c>
      <c r="L118" s="242">
        <f t="shared" si="38"/>
        <v>17483.443708609273</v>
      </c>
      <c r="M118" s="242">
        <f t="shared" si="38"/>
        <v>17483.443708609273</v>
      </c>
      <c r="N118" s="242">
        <f t="shared" si="38"/>
        <v>17483.443708609273</v>
      </c>
    </row>
    <row r="119" spans="2:14" x14ac:dyDescent="0.25">
      <c r="C119" s="210">
        <f>SUM(C116:C118)</f>
        <v>110000</v>
      </c>
      <c r="D119" s="210">
        <f t="shared" ref="D119:N119" si="39">SUM(D116:D118)</f>
        <v>110000</v>
      </c>
      <c r="E119" s="210">
        <f t="shared" si="39"/>
        <v>110000</v>
      </c>
      <c r="F119" s="210">
        <f t="shared" si="39"/>
        <v>110000</v>
      </c>
      <c r="G119" s="210">
        <f t="shared" si="39"/>
        <v>110000</v>
      </c>
      <c r="H119" s="210">
        <f t="shared" si="39"/>
        <v>110000</v>
      </c>
      <c r="I119" s="210">
        <f t="shared" si="39"/>
        <v>110000</v>
      </c>
      <c r="J119" s="210">
        <f t="shared" si="39"/>
        <v>110000</v>
      </c>
      <c r="K119" s="210">
        <f t="shared" si="39"/>
        <v>110000</v>
      </c>
      <c r="L119" s="210">
        <f t="shared" si="39"/>
        <v>110000</v>
      </c>
      <c r="M119" s="210">
        <f t="shared" si="39"/>
        <v>110000</v>
      </c>
      <c r="N119" s="210">
        <f t="shared" si="39"/>
        <v>110000</v>
      </c>
    </row>
    <row r="120" spans="2:14" x14ac:dyDescent="0.25">
      <c r="B120" t="s">
        <v>5300</v>
      </c>
    </row>
    <row r="121" spans="2:14" s="218" customFormat="1" x14ac:dyDescent="0.25">
      <c r="B121" s="241" t="s">
        <v>15</v>
      </c>
      <c r="C121" s="241" t="s">
        <v>5314</v>
      </c>
      <c r="D121" s="241" t="s">
        <v>5315</v>
      </c>
      <c r="E121" s="241" t="s">
        <v>5316</v>
      </c>
      <c r="F121" s="241" t="s">
        <v>5317</v>
      </c>
      <c r="G121" s="241" t="s">
        <v>5318</v>
      </c>
      <c r="H121" s="241" t="s">
        <v>5319</v>
      </c>
      <c r="I121" s="241" t="s">
        <v>5320</v>
      </c>
      <c r="J121" s="241" t="s">
        <v>5321</v>
      </c>
      <c r="K121" s="241" t="s">
        <v>5322</v>
      </c>
      <c r="L121" s="241" t="s">
        <v>5323</v>
      </c>
      <c r="M121" s="241" t="s">
        <v>5324</v>
      </c>
      <c r="N121" s="241" t="s">
        <v>5325</v>
      </c>
    </row>
    <row r="122" spans="2:14" x14ac:dyDescent="0.25">
      <c r="B122" s="16" t="s">
        <v>18</v>
      </c>
      <c r="C122" s="242">
        <f t="shared" ref="C122:N122" si="40">C116*$D$16*$C$11</f>
        <v>35288.445455526104</v>
      </c>
      <c r="D122" s="242">
        <f t="shared" si="40"/>
        <v>35288.445455526104</v>
      </c>
      <c r="E122" s="242">
        <f t="shared" si="40"/>
        <v>35288.445455526104</v>
      </c>
      <c r="F122" s="242">
        <f t="shared" si="40"/>
        <v>35288.445455526104</v>
      </c>
      <c r="G122" s="242">
        <f t="shared" si="40"/>
        <v>35288.445455526104</v>
      </c>
      <c r="H122" s="242">
        <f t="shared" si="40"/>
        <v>35288.445455526104</v>
      </c>
      <c r="I122" s="242">
        <f t="shared" si="40"/>
        <v>35288.445455526104</v>
      </c>
      <c r="J122" s="242">
        <f t="shared" si="40"/>
        <v>35288.445455526104</v>
      </c>
      <c r="K122" s="242">
        <f t="shared" si="40"/>
        <v>35288.445455526104</v>
      </c>
      <c r="L122" s="242">
        <f t="shared" si="40"/>
        <v>35288.445455526104</v>
      </c>
      <c r="M122" s="242">
        <f t="shared" si="40"/>
        <v>35288.445455526104</v>
      </c>
      <c r="N122" s="242">
        <f t="shared" si="40"/>
        <v>35288.445455526104</v>
      </c>
    </row>
    <row r="123" spans="2:14" x14ac:dyDescent="0.25">
      <c r="B123" s="16" t="s">
        <v>16</v>
      </c>
      <c r="C123" s="242">
        <f t="shared" ref="C123:N123" si="41">C117*$D$17*$C$11</f>
        <v>96865.412381838614</v>
      </c>
      <c r="D123" s="242">
        <f t="shared" si="41"/>
        <v>96865.412381838614</v>
      </c>
      <c r="E123" s="242">
        <f t="shared" si="41"/>
        <v>96865.412381838614</v>
      </c>
      <c r="F123" s="242">
        <f t="shared" si="41"/>
        <v>96865.412381838614</v>
      </c>
      <c r="G123" s="242">
        <f t="shared" si="41"/>
        <v>96865.412381838614</v>
      </c>
      <c r="H123" s="242">
        <f t="shared" si="41"/>
        <v>96865.412381838614</v>
      </c>
      <c r="I123" s="242">
        <f t="shared" si="41"/>
        <v>96865.412381838614</v>
      </c>
      <c r="J123" s="242">
        <f t="shared" si="41"/>
        <v>96865.412381838614</v>
      </c>
      <c r="K123" s="242">
        <f t="shared" si="41"/>
        <v>96865.412381838614</v>
      </c>
      <c r="L123" s="242">
        <f t="shared" si="41"/>
        <v>96865.412381838614</v>
      </c>
      <c r="M123" s="242">
        <f t="shared" si="41"/>
        <v>96865.412381838614</v>
      </c>
      <c r="N123" s="242">
        <f t="shared" si="41"/>
        <v>96865.412381838614</v>
      </c>
    </row>
    <row r="124" spans="2:14" x14ac:dyDescent="0.25">
      <c r="B124" s="16" t="s">
        <v>17</v>
      </c>
      <c r="C124" s="242">
        <f t="shared" ref="C124:N124" si="42">C118*$D$18*$C$11</f>
        <v>27019.754482795808</v>
      </c>
      <c r="D124" s="242">
        <f t="shared" si="42"/>
        <v>27019.754482795808</v>
      </c>
      <c r="E124" s="242">
        <f t="shared" si="42"/>
        <v>27019.754482795808</v>
      </c>
      <c r="F124" s="242">
        <f t="shared" si="42"/>
        <v>27019.754482795808</v>
      </c>
      <c r="G124" s="242">
        <f t="shared" si="42"/>
        <v>27019.754482795808</v>
      </c>
      <c r="H124" s="242">
        <f t="shared" si="42"/>
        <v>27019.754482795808</v>
      </c>
      <c r="I124" s="242">
        <f t="shared" si="42"/>
        <v>27019.754482795808</v>
      </c>
      <c r="J124" s="242">
        <f t="shared" si="42"/>
        <v>27019.754482795808</v>
      </c>
      <c r="K124" s="242">
        <f t="shared" si="42"/>
        <v>27019.754482795808</v>
      </c>
      <c r="L124" s="242">
        <f t="shared" si="42"/>
        <v>27019.754482795808</v>
      </c>
      <c r="M124" s="242">
        <f t="shared" si="42"/>
        <v>27019.754482795808</v>
      </c>
      <c r="N124" s="242">
        <f t="shared" si="42"/>
        <v>27019.754482795808</v>
      </c>
    </row>
    <row r="125" spans="2:14" x14ac:dyDescent="0.25">
      <c r="C125" s="243">
        <f>SUM(C122:C124)</f>
        <v>159173.61232016052</v>
      </c>
      <c r="D125" s="210">
        <f t="shared" ref="D125:N125" si="43">SUM(D122:D124)</f>
        <v>159173.61232016052</v>
      </c>
      <c r="E125" s="243">
        <f t="shared" si="43"/>
        <v>159173.61232016052</v>
      </c>
      <c r="F125" s="210">
        <f t="shared" si="43"/>
        <v>159173.61232016052</v>
      </c>
      <c r="G125" s="210">
        <f t="shared" si="43"/>
        <v>159173.61232016052</v>
      </c>
      <c r="H125" s="210">
        <f t="shared" si="43"/>
        <v>159173.61232016052</v>
      </c>
      <c r="I125" s="210">
        <f t="shared" si="43"/>
        <v>159173.61232016052</v>
      </c>
      <c r="J125" s="210">
        <f t="shared" si="43"/>
        <v>159173.61232016052</v>
      </c>
      <c r="K125" s="210">
        <f t="shared" si="43"/>
        <v>159173.61232016052</v>
      </c>
      <c r="L125" s="210">
        <f t="shared" si="43"/>
        <v>159173.61232016052</v>
      </c>
      <c r="M125" s="210">
        <f t="shared" si="43"/>
        <v>159173.61232016052</v>
      </c>
      <c r="N125" s="210">
        <f t="shared" si="43"/>
        <v>159173.61232016052</v>
      </c>
    </row>
    <row r="126" spans="2:14" x14ac:dyDescent="0.25">
      <c r="C126" s="219">
        <f t="shared" ref="C126:G126" si="44">((C$125-($C$7/1000))*$D$8*1000)+($C$7*$D$7)+(MAX((C125*1000)-($C$24),0)*$C$46)</f>
        <v>4324862252.9400024</v>
      </c>
      <c r="D126" s="219">
        <f t="shared" si="44"/>
        <v>4324862252.9400024</v>
      </c>
      <c r="E126" s="219">
        <f t="shared" si="44"/>
        <v>4324862252.9400024</v>
      </c>
      <c r="F126" s="219">
        <f t="shared" si="44"/>
        <v>4324862252.9400024</v>
      </c>
      <c r="G126" s="219">
        <f t="shared" si="44"/>
        <v>4324862252.9400024</v>
      </c>
      <c r="H126" s="219">
        <f>((H$125-($C$7/1000))*$D$8*1000)+($C$7*$D$7)+(MAX((H125*1000)-($C$24),0)*$C$46)</f>
        <v>4324862252.9400024</v>
      </c>
      <c r="I126" s="219">
        <f>((MAX($C$24/1000,I$125)-($C$27/1000))*$D$28*1000)+($C$27*$D$27)+(MAX((I125*1000)-($C$24),0)*$C$46)</f>
        <v>4324862252.9400024</v>
      </c>
      <c r="J126" s="219">
        <f t="shared" ref="J126:N126" si="45">((MAX($C$24/1000,J$125)-($C$27/1000))*$D$28*1000)+($C$27*$D$27)+(MAX((J125*1000)-($C$24),0)*$C$46)</f>
        <v>4324862252.9400024</v>
      </c>
      <c r="K126" s="219">
        <f t="shared" si="45"/>
        <v>4324862252.9400024</v>
      </c>
      <c r="L126" s="219">
        <f t="shared" si="45"/>
        <v>4324862252.9400024</v>
      </c>
      <c r="M126" s="219">
        <f t="shared" si="45"/>
        <v>4324862252.9400024</v>
      </c>
      <c r="N126" s="219">
        <f t="shared" si="45"/>
        <v>4324862252.9400024</v>
      </c>
    </row>
    <row r="127" spans="2:14" x14ac:dyDescent="0.25">
      <c r="C127" s="219"/>
      <c r="D127" s="219"/>
      <c r="E127" s="219"/>
      <c r="F127" s="219"/>
      <c r="G127" s="219"/>
      <c r="H127" s="219"/>
      <c r="I127" s="219"/>
      <c r="J127" s="219"/>
      <c r="K127" s="219"/>
      <c r="L127" s="219"/>
      <c r="M127" s="219"/>
      <c r="N127" s="219"/>
    </row>
    <row r="128" spans="2:14" x14ac:dyDescent="0.25">
      <c r="B128" t="s">
        <v>5326</v>
      </c>
    </row>
    <row r="129" spans="2:15" x14ac:dyDescent="0.25">
      <c r="B129" s="241" t="s">
        <v>15</v>
      </c>
      <c r="C129" s="241" t="s">
        <v>5314</v>
      </c>
      <c r="D129" s="241" t="s">
        <v>5315</v>
      </c>
      <c r="E129" s="241" t="s">
        <v>5316</v>
      </c>
      <c r="F129" s="241" t="s">
        <v>5317</v>
      </c>
      <c r="G129" s="241" t="s">
        <v>5318</v>
      </c>
      <c r="H129" s="241" t="s">
        <v>5319</v>
      </c>
      <c r="I129" s="241" t="s">
        <v>5320</v>
      </c>
      <c r="J129" s="241" t="s">
        <v>5321</v>
      </c>
      <c r="K129" s="241" t="s">
        <v>5322</v>
      </c>
      <c r="L129" s="241" t="s">
        <v>5323</v>
      </c>
      <c r="M129" s="241" t="s">
        <v>5324</v>
      </c>
      <c r="N129" s="241" t="s">
        <v>5325</v>
      </c>
    </row>
    <row r="130" spans="2:15" x14ac:dyDescent="0.25">
      <c r="B130" s="16" t="s">
        <v>18</v>
      </c>
      <c r="C130" s="242">
        <f t="shared" ref="C130:H132" si="46">IF(C$125&lt;=$C$5/1000,($C$5/C$125*C122)*$E$9/$C$5,(C$126/C$125*C122))</f>
        <v>958812603.99219358</v>
      </c>
      <c r="D130" s="242">
        <f t="shared" si="46"/>
        <v>958812603.99219358</v>
      </c>
      <c r="E130" s="242">
        <f t="shared" si="46"/>
        <v>958812603.99219358</v>
      </c>
      <c r="F130" s="242">
        <f t="shared" si="46"/>
        <v>958812603.99219358</v>
      </c>
      <c r="G130" s="242">
        <f t="shared" si="46"/>
        <v>958812603.99219358</v>
      </c>
      <c r="H130" s="242">
        <f t="shared" si="46"/>
        <v>958812603.99219358</v>
      </c>
      <c r="I130" s="242">
        <f t="shared" ref="I130:N132" si="47">IF(I$125&lt;=$C$25/1000,($C$25/I$125*I122)*$E$29/$C$25,(I$126/I$125*I122))</f>
        <v>958812603.99219358</v>
      </c>
      <c r="J130" s="242">
        <f t="shared" si="47"/>
        <v>958812603.99219358</v>
      </c>
      <c r="K130" s="242">
        <f t="shared" si="47"/>
        <v>958812603.99219358</v>
      </c>
      <c r="L130" s="242">
        <f t="shared" si="47"/>
        <v>958812603.99219358</v>
      </c>
      <c r="M130" s="242">
        <f t="shared" si="47"/>
        <v>958812603.99219358</v>
      </c>
      <c r="N130" s="242">
        <f t="shared" si="47"/>
        <v>958812603.99219358</v>
      </c>
    </row>
    <row r="131" spans="2:15" x14ac:dyDescent="0.25">
      <c r="B131" s="16" t="s">
        <v>16</v>
      </c>
      <c r="C131" s="242">
        <f t="shared" si="46"/>
        <v>2631903363.3731289</v>
      </c>
      <c r="D131" s="242">
        <f t="shared" si="46"/>
        <v>2631903363.3731289</v>
      </c>
      <c r="E131" s="242">
        <f t="shared" si="46"/>
        <v>2631903363.3731289</v>
      </c>
      <c r="F131" s="242">
        <f t="shared" si="46"/>
        <v>2631903363.3731289</v>
      </c>
      <c r="G131" s="242">
        <f t="shared" si="46"/>
        <v>2631903363.3731289</v>
      </c>
      <c r="H131" s="242">
        <f t="shared" si="46"/>
        <v>2631903363.3731289</v>
      </c>
      <c r="I131" s="242">
        <f t="shared" si="47"/>
        <v>2631903363.3731289</v>
      </c>
      <c r="J131" s="242">
        <f t="shared" si="47"/>
        <v>2631903363.3731289</v>
      </c>
      <c r="K131" s="242">
        <f t="shared" si="47"/>
        <v>2631903363.3731289</v>
      </c>
      <c r="L131" s="242">
        <f t="shared" si="47"/>
        <v>2631903363.3731289</v>
      </c>
      <c r="M131" s="242">
        <f t="shared" si="47"/>
        <v>2631903363.3731289</v>
      </c>
      <c r="N131" s="242">
        <f t="shared" si="47"/>
        <v>2631903363.3731289</v>
      </c>
    </row>
    <row r="132" spans="2:15" x14ac:dyDescent="0.25">
      <c r="B132" s="16" t="s">
        <v>17</v>
      </c>
      <c r="C132" s="242">
        <f t="shared" si="46"/>
        <v>734146285.57468021</v>
      </c>
      <c r="D132" s="242">
        <f t="shared" si="46"/>
        <v>734146285.57468021</v>
      </c>
      <c r="E132" s="242">
        <f t="shared" si="46"/>
        <v>734146285.57468021</v>
      </c>
      <c r="F132" s="242">
        <f t="shared" si="46"/>
        <v>734146285.57468021</v>
      </c>
      <c r="G132" s="242">
        <f t="shared" si="46"/>
        <v>734146285.57468021</v>
      </c>
      <c r="H132" s="242">
        <f t="shared" si="46"/>
        <v>734146285.57468021</v>
      </c>
      <c r="I132" s="242">
        <f t="shared" si="47"/>
        <v>734146285.57468021</v>
      </c>
      <c r="J132" s="242">
        <f t="shared" si="47"/>
        <v>734146285.57468021</v>
      </c>
      <c r="K132" s="242">
        <f t="shared" si="47"/>
        <v>734146285.57468021</v>
      </c>
      <c r="L132" s="242">
        <f t="shared" si="47"/>
        <v>734146285.57468021</v>
      </c>
      <c r="M132" s="242">
        <f t="shared" si="47"/>
        <v>734146285.57468021</v>
      </c>
      <c r="N132" s="242">
        <f t="shared" si="47"/>
        <v>734146285.57468021</v>
      </c>
    </row>
    <row r="134" spans="2:15" x14ac:dyDescent="0.25">
      <c r="B134" t="s">
        <v>5302</v>
      </c>
    </row>
    <row r="135" spans="2:15" x14ac:dyDescent="0.25">
      <c r="B135" s="241" t="s">
        <v>15</v>
      </c>
      <c r="C135" s="241" t="s">
        <v>5314</v>
      </c>
      <c r="D135" s="241" t="s">
        <v>5315</v>
      </c>
      <c r="E135" s="241" t="s">
        <v>5316</v>
      </c>
      <c r="F135" s="241" t="s">
        <v>5317</v>
      </c>
      <c r="G135" s="241" t="s">
        <v>5318</v>
      </c>
      <c r="H135" s="241" t="s">
        <v>5319</v>
      </c>
      <c r="I135" s="241" t="s">
        <v>5320</v>
      </c>
      <c r="J135" s="241" t="s">
        <v>5321</v>
      </c>
      <c r="K135" s="241" t="s">
        <v>5322</v>
      </c>
      <c r="L135" s="241" t="s">
        <v>5323</v>
      </c>
      <c r="M135" s="241" t="s">
        <v>5324</v>
      </c>
      <c r="N135" s="244" t="s">
        <v>5325</v>
      </c>
      <c r="O135" s="245"/>
    </row>
    <row r="136" spans="2:15" x14ac:dyDescent="0.25">
      <c r="B136" s="16" t="s">
        <v>18</v>
      </c>
      <c r="C136" s="235">
        <f>C130/C116/1000</f>
        <v>16.3840856132955</v>
      </c>
      <c r="D136" s="235">
        <f t="shared" ref="D136:N136" si="48">D130/D116/1000</f>
        <v>16.3840856132955</v>
      </c>
      <c r="E136" s="235">
        <f t="shared" si="48"/>
        <v>16.3840856132955</v>
      </c>
      <c r="F136" s="235">
        <f t="shared" si="48"/>
        <v>16.3840856132955</v>
      </c>
      <c r="G136" s="235">
        <f t="shared" si="48"/>
        <v>16.3840856132955</v>
      </c>
      <c r="H136" s="235">
        <f t="shared" si="48"/>
        <v>16.3840856132955</v>
      </c>
      <c r="I136" s="235">
        <f t="shared" si="48"/>
        <v>16.3840856132955</v>
      </c>
      <c r="J136" s="235">
        <f t="shared" si="48"/>
        <v>16.3840856132955</v>
      </c>
      <c r="K136" s="235">
        <f t="shared" si="48"/>
        <v>16.3840856132955</v>
      </c>
      <c r="L136" s="235">
        <f t="shared" si="48"/>
        <v>16.3840856132955</v>
      </c>
      <c r="M136" s="235">
        <f t="shared" si="48"/>
        <v>16.3840856132955</v>
      </c>
      <c r="N136" s="246">
        <f t="shared" si="48"/>
        <v>16.3840856132955</v>
      </c>
      <c r="O136" s="247"/>
    </row>
    <row r="137" spans="2:15" x14ac:dyDescent="0.25">
      <c r="B137" s="16" t="s">
        <v>16</v>
      </c>
      <c r="C137" s="235">
        <f t="shared" ref="C137:N138" si="49">C131/C117/1000</f>
        <v>77.418975558962813</v>
      </c>
      <c r="D137" s="235">
        <f t="shared" si="49"/>
        <v>77.418975558962813</v>
      </c>
      <c r="E137" s="235">
        <f t="shared" si="49"/>
        <v>77.418975558962813</v>
      </c>
      <c r="F137" s="235">
        <f t="shared" si="49"/>
        <v>77.418975558962813</v>
      </c>
      <c r="G137" s="235">
        <f t="shared" si="49"/>
        <v>77.418975558962813</v>
      </c>
      <c r="H137" s="235">
        <f t="shared" si="49"/>
        <v>77.418975558962813</v>
      </c>
      <c r="I137" s="235">
        <f t="shared" si="49"/>
        <v>77.418975558962813</v>
      </c>
      <c r="J137" s="235">
        <f t="shared" si="49"/>
        <v>77.418975558962813</v>
      </c>
      <c r="K137" s="235">
        <f t="shared" si="49"/>
        <v>77.418975558962813</v>
      </c>
      <c r="L137" s="235">
        <f t="shared" si="49"/>
        <v>77.418975558962813</v>
      </c>
      <c r="M137" s="235">
        <f t="shared" si="49"/>
        <v>77.418975558962813</v>
      </c>
      <c r="N137" s="246">
        <f t="shared" si="49"/>
        <v>77.418975558962813</v>
      </c>
      <c r="O137" s="247"/>
    </row>
    <row r="138" spans="2:15" x14ac:dyDescent="0.25">
      <c r="B138" s="16" t="s">
        <v>17</v>
      </c>
      <c r="C138" s="235">
        <f t="shared" si="49"/>
        <v>41.990942849157847</v>
      </c>
      <c r="D138" s="235">
        <f t="shared" si="49"/>
        <v>41.990942849157847</v>
      </c>
      <c r="E138" s="235">
        <f t="shared" si="49"/>
        <v>41.990942849157847</v>
      </c>
      <c r="F138" s="235">
        <f t="shared" si="49"/>
        <v>41.990942849157847</v>
      </c>
      <c r="G138" s="235">
        <f t="shared" si="49"/>
        <v>41.990942849157847</v>
      </c>
      <c r="H138" s="235">
        <f t="shared" si="49"/>
        <v>41.990942849157847</v>
      </c>
      <c r="I138" s="235">
        <f t="shared" si="49"/>
        <v>41.990942849157847</v>
      </c>
      <c r="J138" s="235">
        <f t="shared" si="49"/>
        <v>41.990942849157847</v>
      </c>
      <c r="K138" s="235">
        <f t="shared" si="49"/>
        <v>41.990942849157847</v>
      </c>
      <c r="L138" s="235">
        <f t="shared" si="49"/>
        <v>41.990942849157847</v>
      </c>
      <c r="M138" s="235">
        <f t="shared" si="49"/>
        <v>41.990942849157847</v>
      </c>
      <c r="N138" s="246">
        <f t="shared" si="49"/>
        <v>41.990942849157847</v>
      </c>
      <c r="O138" s="247"/>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15D19-D4DD-456D-A05A-847635E4AB8C}">
  <sheetPr filterMode="1"/>
  <dimension ref="A1:AX3686"/>
  <sheetViews>
    <sheetView topLeftCell="AK1" zoomScale="85" zoomScaleNormal="85" workbookViewId="0">
      <pane ySplit="1" topLeftCell="A938" activePane="bottomLeft" state="frozen"/>
      <selection activeCell="AU2" sqref="AU2:AU963"/>
      <selection pane="bottomLeft" activeCell="AU2" sqref="AU2:AU963"/>
    </sheetView>
  </sheetViews>
  <sheetFormatPr defaultRowHeight="15" x14ac:dyDescent="0.25"/>
  <cols>
    <col min="1" max="1" width="11.7109375" bestFit="1" customWidth="1"/>
    <col min="2" max="2" width="9.140625" bestFit="1" customWidth="1"/>
    <col min="3" max="3" width="15.85546875" bestFit="1" customWidth="1"/>
    <col min="4" max="4" width="10" bestFit="1" customWidth="1"/>
    <col min="5" max="5" width="13.42578125" bestFit="1" customWidth="1"/>
    <col min="6" max="6" width="52.140625" bestFit="1" customWidth="1"/>
    <col min="7" max="7" width="26" bestFit="1" customWidth="1"/>
    <col min="8" max="8" width="13.140625" bestFit="1" customWidth="1"/>
    <col min="9" max="9" width="19.140625" bestFit="1" customWidth="1"/>
    <col min="10" max="10" width="19" bestFit="1" customWidth="1"/>
    <col min="11" max="11" width="42" bestFit="1" customWidth="1"/>
    <col min="12" max="12" width="16.140625" bestFit="1" customWidth="1"/>
    <col min="13" max="13" width="17.85546875" bestFit="1" customWidth="1"/>
    <col min="14" max="14" width="17.28515625" bestFit="1" customWidth="1"/>
    <col min="15" max="15" width="14.140625" bestFit="1" customWidth="1"/>
    <col min="16" max="16" width="13.5703125" bestFit="1" customWidth="1"/>
    <col min="17" max="17" width="10.5703125" bestFit="1" customWidth="1"/>
    <col min="18" max="18" width="12.42578125" bestFit="1" customWidth="1"/>
    <col min="19" max="19" width="11" bestFit="1" customWidth="1"/>
    <col min="20" max="20" width="13.42578125" bestFit="1" customWidth="1"/>
    <col min="21" max="21" width="12.7109375" bestFit="1" customWidth="1"/>
    <col min="22" max="22" width="29.42578125" bestFit="1" customWidth="1"/>
    <col min="23" max="23" width="15.28515625" bestFit="1" customWidth="1"/>
    <col min="24" max="24" width="16.42578125" bestFit="1" customWidth="1"/>
    <col min="25" max="25" width="18.85546875" bestFit="1" customWidth="1"/>
    <col min="26" max="26" width="19" bestFit="1" customWidth="1"/>
    <col min="27" max="27" width="9.85546875" bestFit="1" customWidth="1"/>
    <col min="28" max="28" width="17.42578125" bestFit="1" customWidth="1"/>
    <col min="29" max="29" width="11.85546875" bestFit="1" customWidth="1"/>
    <col min="30" max="30" width="14.140625" bestFit="1" customWidth="1"/>
    <col min="31" max="31" width="10.140625" bestFit="1" customWidth="1"/>
    <col min="32" max="32" width="12.5703125" bestFit="1" customWidth="1"/>
    <col min="33" max="33" width="21.42578125" bestFit="1" customWidth="1"/>
    <col min="34" max="34" width="22.7109375" bestFit="1" customWidth="1"/>
    <col min="35" max="35" width="17.5703125" bestFit="1" customWidth="1"/>
    <col min="36" max="36" width="10.28515625" bestFit="1" customWidth="1"/>
    <col min="37" max="37" width="10.42578125" bestFit="1" customWidth="1"/>
    <col min="38" max="38" width="10.28515625" bestFit="1" customWidth="1"/>
    <col min="39" max="39" width="19.85546875" bestFit="1" customWidth="1"/>
    <col min="40" max="40" width="41.85546875" bestFit="1" customWidth="1"/>
    <col min="41" max="42" width="10.85546875" bestFit="1" customWidth="1"/>
    <col min="43" max="44" width="10.42578125" bestFit="1" customWidth="1"/>
    <col min="45" max="45" width="24.85546875" bestFit="1" customWidth="1"/>
    <col min="46" max="46" width="19" bestFit="1" customWidth="1"/>
    <col min="47" max="47" width="19" style="191" customWidth="1"/>
  </cols>
  <sheetData>
    <row r="1" spans="1:50" ht="60" x14ac:dyDescent="0.25">
      <c r="A1" s="15" t="s">
        <v>1676</v>
      </c>
      <c r="B1" s="50" t="s">
        <v>1677</v>
      </c>
      <c r="C1" s="15" t="s">
        <v>1678</v>
      </c>
      <c r="D1" s="50" t="s">
        <v>1679</v>
      </c>
      <c r="E1" s="15" t="s">
        <v>1680</v>
      </c>
      <c r="F1" s="15" t="s">
        <v>1681</v>
      </c>
      <c r="G1" s="15" t="s">
        <v>1682</v>
      </c>
      <c r="H1" s="15" t="s">
        <v>1358</v>
      </c>
      <c r="I1" s="15" t="s">
        <v>1683</v>
      </c>
      <c r="J1" s="15" t="s">
        <v>1684</v>
      </c>
      <c r="K1" s="15" t="s">
        <v>1685</v>
      </c>
      <c r="L1" s="51" t="s">
        <v>1686</v>
      </c>
      <c r="M1" s="15" t="s">
        <v>1687</v>
      </c>
      <c r="N1" s="15" t="s">
        <v>1688</v>
      </c>
      <c r="O1" s="15" t="s">
        <v>1689</v>
      </c>
      <c r="P1" s="15" t="s">
        <v>215</v>
      </c>
      <c r="Q1" s="50" t="s">
        <v>1690</v>
      </c>
      <c r="R1" s="50" t="s">
        <v>1691</v>
      </c>
      <c r="S1" s="50" t="s">
        <v>1692</v>
      </c>
      <c r="T1" s="50" t="s">
        <v>1693</v>
      </c>
      <c r="U1" s="15" t="s">
        <v>76</v>
      </c>
      <c r="V1" s="15" t="s">
        <v>1694</v>
      </c>
      <c r="W1" s="15" t="s">
        <v>1695</v>
      </c>
      <c r="X1" s="15" t="s">
        <v>1696</v>
      </c>
      <c r="Y1" s="15" t="s">
        <v>1697</v>
      </c>
      <c r="Z1" s="15" t="s">
        <v>1698</v>
      </c>
      <c r="AA1" s="50" t="s">
        <v>1699</v>
      </c>
      <c r="AB1" s="15" t="s">
        <v>1700</v>
      </c>
      <c r="AC1" s="15" t="s">
        <v>1701</v>
      </c>
      <c r="AD1" s="15" t="s">
        <v>1702</v>
      </c>
      <c r="AE1" s="15" t="s">
        <v>1703</v>
      </c>
      <c r="AF1" s="15" t="s">
        <v>1704</v>
      </c>
      <c r="AG1" s="15" t="s">
        <v>1705</v>
      </c>
      <c r="AH1" s="15" t="s">
        <v>1706</v>
      </c>
      <c r="AI1" s="50" t="s">
        <v>1707</v>
      </c>
      <c r="AJ1" s="15" t="s">
        <v>1708</v>
      </c>
      <c r="AK1" s="50" t="s">
        <v>1709</v>
      </c>
      <c r="AL1" s="50" t="s">
        <v>1710</v>
      </c>
      <c r="AM1" s="15" t="s">
        <v>1711</v>
      </c>
      <c r="AN1" s="15" t="s">
        <v>1712</v>
      </c>
      <c r="AO1" s="15" t="s">
        <v>1713</v>
      </c>
      <c r="AP1" s="52" t="s">
        <v>1714</v>
      </c>
      <c r="AQ1" s="53" t="s">
        <v>1715</v>
      </c>
      <c r="AR1" s="53" t="s">
        <v>1716</v>
      </c>
      <c r="AS1" s="54" t="s">
        <v>80</v>
      </c>
      <c r="AT1" t="s">
        <v>3841</v>
      </c>
      <c r="AU1" s="192" t="s">
        <v>4894</v>
      </c>
      <c r="AW1" t="s">
        <v>4895</v>
      </c>
      <c r="AX1" t="s">
        <v>5377</v>
      </c>
    </row>
    <row r="2" spans="1:50" x14ac:dyDescent="0.25">
      <c r="A2" s="55" t="s">
        <v>1717</v>
      </c>
      <c r="B2" s="55" t="s">
        <v>1718</v>
      </c>
      <c r="C2" s="55" t="s">
        <v>1719</v>
      </c>
      <c r="D2" s="55" t="s">
        <v>1720</v>
      </c>
      <c r="E2" s="56">
        <v>45688</v>
      </c>
      <c r="F2" s="55" t="s">
        <v>1721</v>
      </c>
      <c r="G2" s="55" t="s">
        <v>1722</v>
      </c>
      <c r="H2" s="55">
        <v>50600040</v>
      </c>
      <c r="I2" s="55" t="s">
        <v>1723</v>
      </c>
      <c r="J2" s="55" t="s">
        <v>1644</v>
      </c>
      <c r="K2" s="55" t="s">
        <v>466</v>
      </c>
      <c r="L2" s="56">
        <v>45691</v>
      </c>
      <c r="M2" s="55" t="s">
        <v>1724</v>
      </c>
      <c r="N2" s="55" t="s">
        <v>1725</v>
      </c>
      <c r="O2" s="56"/>
      <c r="P2" s="55" t="s">
        <v>1726</v>
      </c>
      <c r="Q2" s="55" t="s">
        <v>89</v>
      </c>
      <c r="R2" s="57">
        <v>487678.13</v>
      </c>
      <c r="S2" s="55" t="s">
        <v>89</v>
      </c>
      <c r="T2" s="57">
        <v>487678.13</v>
      </c>
      <c r="U2" s="55" t="s">
        <v>329</v>
      </c>
      <c r="V2" s="55" t="s">
        <v>330</v>
      </c>
      <c r="W2" s="55"/>
      <c r="X2" s="55" t="s">
        <v>1644</v>
      </c>
      <c r="Y2" s="55" t="s">
        <v>1644</v>
      </c>
      <c r="Z2" s="55" t="s">
        <v>1644</v>
      </c>
      <c r="AA2" s="55" t="s">
        <v>1727</v>
      </c>
      <c r="AB2" s="55" t="s">
        <v>1644</v>
      </c>
      <c r="AC2" s="56">
        <v>45693</v>
      </c>
      <c r="AD2" s="55"/>
      <c r="AE2" s="55"/>
      <c r="AF2" s="55" t="s">
        <v>1644</v>
      </c>
      <c r="AG2" s="55" t="s">
        <v>1644</v>
      </c>
      <c r="AH2" s="55" t="s">
        <v>1728</v>
      </c>
      <c r="AI2" s="55" t="s">
        <v>1729</v>
      </c>
      <c r="AJ2" s="58">
        <v>0</v>
      </c>
      <c r="AK2" s="55" t="s">
        <v>1644</v>
      </c>
      <c r="AL2" s="55" t="s">
        <v>1644</v>
      </c>
      <c r="AM2" s="55" t="s">
        <v>1644</v>
      </c>
      <c r="AN2" s="55" t="s">
        <v>1644</v>
      </c>
      <c r="AO2" s="55" t="s">
        <v>1644</v>
      </c>
      <c r="AP2" t="s">
        <v>1730</v>
      </c>
      <c r="AQ2" s="55" t="s">
        <v>1644</v>
      </c>
      <c r="AR2" t="s">
        <v>1731</v>
      </c>
      <c r="AS2" t="s">
        <v>1660</v>
      </c>
      <c r="AT2" t="s">
        <v>3842</v>
      </c>
      <c r="AU2" s="191">
        <f>IF(Q2="USD",R2*16500,IF(Q2="IDR",R2,T2*16500))</f>
        <v>8046689145</v>
      </c>
    </row>
    <row r="3" spans="1:50" x14ac:dyDescent="0.25">
      <c r="A3" s="55" t="s">
        <v>1717</v>
      </c>
      <c r="B3" s="55" t="s">
        <v>1718</v>
      </c>
      <c r="C3" s="55" t="s">
        <v>1719</v>
      </c>
      <c r="D3" s="55" t="s">
        <v>1732</v>
      </c>
      <c r="E3" s="56">
        <v>45688</v>
      </c>
      <c r="F3" s="55" t="s">
        <v>1733</v>
      </c>
      <c r="G3" s="55" t="s">
        <v>1734</v>
      </c>
      <c r="H3" s="55">
        <v>50600010</v>
      </c>
      <c r="I3" s="55" t="s">
        <v>1735</v>
      </c>
      <c r="J3" s="55" t="s">
        <v>1644</v>
      </c>
      <c r="K3" s="55" t="s">
        <v>460</v>
      </c>
      <c r="L3" s="56">
        <v>45688</v>
      </c>
      <c r="M3" s="55" t="s">
        <v>1736</v>
      </c>
      <c r="N3" s="55" t="s">
        <v>1737</v>
      </c>
      <c r="O3" s="56"/>
      <c r="P3" s="55" t="s">
        <v>1726</v>
      </c>
      <c r="Q3" s="55" t="s">
        <v>1554</v>
      </c>
      <c r="R3" s="59">
        <v>1840323718</v>
      </c>
      <c r="S3" s="55" t="s">
        <v>89</v>
      </c>
      <c r="T3" s="57">
        <v>113188</v>
      </c>
      <c r="U3" s="55" t="s">
        <v>329</v>
      </c>
      <c r="V3" s="55" t="s">
        <v>330</v>
      </c>
      <c r="W3" s="55" t="s">
        <v>1644</v>
      </c>
      <c r="X3" s="55" t="s">
        <v>1644</v>
      </c>
      <c r="Y3" s="55" t="s">
        <v>1644</v>
      </c>
      <c r="Z3" s="55" t="s">
        <v>1644</v>
      </c>
      <c r="AA3" s="55" t="s">
        <v>1727</v>
      </c>
      <c r="AB3" s="55" t="s">
        <v>1644</v>
      </c>
      <c r="AC3" s="56">
        <v>45693</v>
      </c>
      <c r="AD3" s="55"/>
      <c r="AE3" s="55"/>
      <c r="AF3" s="55" t="s">
        <v>1644</v>
      </c>
      <c r="AG3" s="55" t="s">
        <v>1644</v>
      </c>
      <c r="AH3" s="55" t="s">
        <v>1728</v>
      </c>
      <c r="AI3" s="55" t="s">
        <v>1729</v>
      </c>
      <c r="AJ3" s="58">
        <v>0</v>
      </c>
      <c r="AK3" s="55" t="s">
        <v>1644</v>
      </c>
      <c r="AL3" s="55" t="s">
        <v>1644</v>
      </c>
      <c r="AM3" s="55" t="s">
        <v>1644</v>
      </c>
      <c r="AN3" s="55" t="s">
        <v>1644</v>
      </c>
      <c r="AO3" s="55" t="s">
        <v>1644</v>
      </c>
      <c r="AP3" t="s">
        <v>1730</v>
      </c>
      <c r="AQ3" s="55" t="s">
        <v>1644</v>
      </c>
      <c r="AR3" t="s">
        <v>1731</v>
      </c>
      <c r="AS3" t="s">
        <v>460</v>
      </c>
      <c r="AT3" t="s">
        <v>3842</v>
      </c>
      <c r="AU3" s="191">
        <f t="shared" ref="AU3:AU54" si="0">IF(Q3="USD",R3*16500,IF(Q3="IDR",R3,T3*16500))</f>
        <v>1840323718</v>
      </c>
    </row>
    <row r="4" spans="1:50" hidden="1" x14ac:dyDescent="0.25">
      <c r="A4" s="55" t="s">
        <v>1717</v>
      </c>
      <c r="B4" s="55" t="s">
        <v>1718</v>
      </c>
      <c r="C4" s="55" t="s">
        <v>1719</v>
      </c>
      <c r="D4" s="55" t="s">
        <v>1720</v>
      </c>
      <c r="E4" s="56">
        <v>45681</v>
      </c>
      <c r="F4" s="55" t="s">
        <v>1738</v>
      </c>
      <c r="G4" s="55" t="s">
        <v>1739</v>
      </c>
      <c r="H4" s="55">
        <v>50300010</v>
      </c>
      <c r="I4" s="55" t="s">
        <v>1740</v>
      </c>
      <c r="J4" s="55" t="s">
        <v>1644</v>
      </c>
      <c r="K4" s="55" t="s">
        <v>1389</v>
      </c>
      <c r="L4" s="56">
        <v>45681</v>
      </c>
      <c r="M4" s="55" t="s">
        <v>1724</v>
      </c>
      <c r="N4" s="55" t="s">
        <v>1741</v>
      </c>
      <c r="O4" s="56"/>
      <c r="P4" s="55" t="s">
        <v>1726</v>
      </c>
      <c r="Q4" s="55" t="s">
        <v>1554</v>
      </c>
      <c r="R4" s="59">
        <v>976042905</v>
      </c>
      <c r="S4" s="55" t="s">
        <v>89</v>
      </c>
      <c r="T4" s="57">
        <v>59799.22</v>
      </c>
      <c r="U4" s="55" t="s">
        <v>329</v>
      </c>
      <c r="V4" s="55" t="s">
        <v>330</v>
      </c>
      <c r="W4" s="55" t="s">
        <v>1644</v>
      </c>
      <c r="X4" s="55" t="s">
        <v>1644</v>
      </c>
      <c r="Y4" s="55" t="s">
        <v>1644</v>
      </c>
      <c r="Z4" s="55" t="s">
        <v>1644</v>
      </c>
      <c r="AA4" s="55" t="s">
        <v>1727</v>
      </c>
      <c r="AB4" s="55" t="s">
        <v>1644</v>
      </c>
      <c r="AC4" s="56">
        <v>45681</v>
      </c>
      <c r="AD4" s="55"/>
      <c r="AE4" s="55"/>
      <c r="AF4" s="55" t="s">
        <v>1644</v>
      </c>
      <c r="AG4" s="55" t="s">
        <v>1644</v>
      </c>
      <c r="AH4" s="55" t="s">
        <v>1728</v>
      </c>
      <c r="AI4" s="55" t="s">
        <v>1729</v>
      </c>
      <c r="AJ4" s="58">
        <v>0</v>
      </c>
      <c r="AK4" s="55" t="s">
        <v>1644</v>
      </c>
      <c r="AL4" s="55" t="s">
        <v>1644</v>
      </c>
      <c r="AM4" s="55" t="s">
        <v>1644</v>
      </c>
      <c r="AN4" s="55" t="s">
        <v>1644</v>
      </c>
      <c r="AO4" s="55" t="s">
        <v>1644</v>
      </c>
      <c r="AP4" t="s">
        <v>1730</v>
      </c>
      <c r="AQ4" s="55" t="s">
        <v>1644</v>
      </c>
      <c r="AR4" t="s">
        <v>1731</v>
      </c>
      <c r="AS4" t="s">
        <v>1647</v>
      </c>
      <c r="AT4" t="s">
        <v>3842</v>
      </c>
      <c r="AU4" s="191">
        <f t="shared" si="0"/>
        <v>976042905</v>
      </c>
    </row>
    <row r="5" spans="1:50" x14ac:dyDescent="0.25">
      <c r="A5" s="55" t="s">
        <v>1717</v>
      </c>
      <c r="B5" s="55" t="s">
        <v>1718</v>
      </c>
      <c r="C5" s="55" t="s">
        <v>1719</v>
      </c>
      <c r="D5" s="55" t="s">
        <v>1743</v>
      </c>
      <c r="E5" s="56">
        <v>45677</v>
      </c>
      <c r="F5" s="55" t="s">
        <v>1644</v>
      </c>
      <c r="G5" s="55" t="s">
        <v>1644</v>
      </c>
      <c r="H5" s="55">
        <v>50800010</v>
      </c>
      <c r="I5" s="55" t="s">
        <v>1744</v>
      </c>
      <c r="J5" s="55" t="s">
        <v>1644</v>
      </c>
      <c r="K5" s="55" t="s">
        <v>1653</v>
      </c>
      <c r="L5" s="56">
        <v>45677</v>
      </c>
      <c r="M5" s="55" t="s">
        <v>1745</v>
      </c>
      <c r="N5" s="55" t="s">
        <v>1746</v>
      </c>
      <c r="O5" s="56"/>
      <c r="P5" s="55" t="s">
        <v>1726</v>
      </c>
      <c r="Q5" s="55" t="s">
        <v>1554</v>
      </c>
      <c r="R5" s="59">
        <v>472500000</v>
      </c>
      <c r="S5" s="55" t="s">
        <v>89</v>
      </c>
      <c r="T5" s="57">
        <v>29168.47</v>
      </c>
      <c r="U5" s="55" t="s">
        <v>329</v>
      </c>
      <c r="V5" s="55" t="s">
        <v>330</v>
      </c>
      <c r="W5" s="55" t="s">
        <v>1644</v>
      </c>
      <c r="X5" s="55" t="s">
        <v>1644</v>
      </c>
      <c r="Y5" s="55" t="s">
        <v>1644</v>
      </c>
      <c r="Z5" s="55" t="s">
        <v>1644</v>
      </c>
      <c r="AA5" s="55" t="s">
        <v>1727</v>
      </c>
      <c r="AB5" s="55" t="s">
        <v>1644</v>
      </c>
      <c r="AC5" s="56">
        <v>45677</v>
      </c>
      <c r="AD5" s="55"/>
      <c r="AE5" s="55"/>
      <c r="AF5" s="55" t="s">
        <v>1644</v>
      </c>
      <c r="AG5" s="55" t="s">
        <v>1747</v>
      </c>
      <c r="AH5" s="55" t="s">
        <v>1728</v>
      </c>
      <c r="AI5" s="55" t="s">
        <v>1729</v>
      </c>
      <c r="AJ5" s="59">
        <v>600</v>
      </c>
      <c r="AK5" s="55" t="s">
        <v>1748</v>
      </c>
      <c r="AL5" s="60" t="s">
        <v>1749</v>
      </c>
      <c r="AM5" s="55" t="s">
        <v>1644</v>
      </c>
      <c r="AN5" s="55" t="s">
        <v>1644</v>
      </c>
      <c r="AO5" s="55" t="s">
        <v>1644</v>
      </c>
      <c r="AP5" t="s">
        <v>1730</v>
      </c>
      <c r="AQ5" s="55" t="s">
        <v>1644</v>
      </c>
      <c r="AR5" t="s">
        <v>1731</v>
      </c>
      <c r="AS5" t="s">
        <v>1652</v>
      </c>
      <c r="AT5" t="s">
        <v>3842</v>
      </c>
      <c r="AU5" s="191">
        <f t="shared" si="0"/>
        <v>472500000</v>
      </c>
    </row>
    <row r="6" spans="1:50" hidden="1" x14ac:dyDescent="0.25">
      <c r="A6" s="55" t="s">
        <v>1717</v>
      </c>
      <c r="B6" s="55" t="s">
        <v>1718</v>
      </c>
      <c r="C6" s="55" t="s">
        <v>1719</v>
      </c>
      <c r="D6" s="55" t="s">
        <v>1750</v>
      </c>
      <c r="E6" s="56">
        <v>45688</v>
      </c>
      <c r="F6" s="55" t="s">
        <v>1751</v>
      </c>
      <c r="G6" s="55" t="s">
        <v>1752</v>
      </c>
      <c r="H6" s="55">
        <v>50300090</v>
      </c>
      <c r="I6" s="55" t="s">
        <v>1753</v>
      </c>
      <c r="J6" s="55" t="s">
        <v>1644</v>
      </c>
      <c r="K6" s="55" t="s">
        <v>1396</v>
      </c>
      <c r="L6" s="56">
        <v>45688</v>
      </c>
      <c r="M6" s="55" t="s">
        <v>1754</v>
      </c>
      <c r="N6" s="55" t="s">
        <v>1755</v>
      </c>
      <c r="O6" s="56"/>
      <c r="P6" s="55" t="s">
        <v>1726</v>
      </c>
      <c r="Q6" s="55" t="s">
        <v>1554</v>
      </c>
      <c r="R6" s="59">
        <v>351861474</v>
      </c>
      <c r="S6" s="55" t="s">
        <v>89</v>
      </c>
      <c r="T6" s="57">
        <v>22700.74</v>
      </c>
      <c r="U6" s="55" t="s">
        <v>329</v>
      </c>
      <c r="V6" s="55" t="s">
        <v>330</v>
      </c>
      <c r="W6" s="55" t="s">
        <v>1644</v>
      </c>
      <c r="X6" s="55" t="s">
        <v>1644</v>
      </c>
      <c r="Y6" s="55" t="s">
        <v>1644</v>
      </c>
      <c r="Z6" s="55" t="s">
        <v>1644</v>
      </c>
      <c r="AA6" s="55" t="s">
        <v>1727</v>
      </c>
      <c r="AB6" s="55" t="s">
        <v>1644</v>
      </c>
      <c r="AC6" s="56">
        <v>45693</v>
      </c>
      <c r="AD6" s="55"/>
      <c r="AE6" s="55"/>
      <c r="AF6" s="55" t="s">
        <v>1644</v>
      </c>
      <c r="AG6" s="55" t="s">
        <v>1644</v>
      </c>
      <c r="AH6" s="55" t="s">
        <v>1728</v>
      </c>
      <c r="AI6" s="55" t="s">
        <v>1729</v>
      </c>
      <c r="AJ6" s="58">
        <v>0</v>
      </c>
      <c r="AK6" s="55" t="s">
        <v>1644</v>
      </c>
      <c r="AL6" s="55" t="s">
        <v>1644</v>
      </c>
      <c r="AM6" s="55" t="s">
        <v>1644</v>
      </c>
      <c r="AN6" s="55" t="s">
        <v>1644</v>
      </c>
      <c r="AO6" s="55" t="s">
        <v>1644</v>
      </c>
      <c r="AP6" t="s">
        <v>1730</v>
      </c>
      <c r="AQ6" s="55" t="s">
        <v>1644</v>
      </c>
      <c r="AR6" t="s">
        <v>1731</v>
      </c>
      <c r="AS6" t="s">
        <v>1647</v>
      </c>
      <c r="AT6" t="s">
        <v>3842</v>
      </c>
      <c r="AU6" s="191">
        <f t="shared" si="0"/>
        <v>351861474</v>
      </c>
    </row>
    <row r="7" spans="1:50" x14ac:dyDescent="0.25">
      <c r="A7" s="55" t="s">
        <v>1717</v>
      </c>
      <c r="B7" s="55" t="s">
        <v>1718</v>
      </c>
      <c r="C7" s="55" t="s">
        <v>1719</v>
      </c>
      <c r="D7" s="55" t="s">
        <v>1732</v>
      </c>
      <c r="E7" s="56">
        <v>45688</v>
      </c>
      <c r="F7" s="55" t="s">
        <v>1756</v>
      </c>
      <c r="G7" s="55" t="s">
        <v>1734</v>
      </c>
      <c r="H7" s="55">
        <v>50600010</v>
      </c>
      <c r="I7" s="55" t="s">
        <v>1735</v>
      </c>
      <c r="J7" s="55" t="s">
        <v>1644</v>
      </c>
      <c r="K7" s="55" t="s">
        <v>460</v>
      </c>
      <c r="L7" s="56">
        <v>45688</v>
      </c>
      <c r="M7" s="55" t="s">
        <v>1736</v>
      </c>
      <c r="N7" s="55" t="s">
        <v>1737</v>
      </c>
      <c r="O7" s="56"/>
      <c r="P7" s="55" t="s">
        <v>1726</v>
      </c>
      <c r="Q7" s="55" t="s">
        <v>1554</v>
      </c>
      <c r="R7" s="59">
        <v>296956521</v>
      </c>
      <c r="S7" s="55" t="s">
        <v>89</v>
      </c>
      <c r="T7" s="57">
        <v>18264.13</v>
      </c>
      <c r="U7" s="55" t="s">
        <v>329</v>
      </c>
      <c r="V7" s="55" t="s">
        <v>330</v>
      </c>
      <c r="W7" s="55" t="s">
        <v>1644</v>
      </c>
      <c r="X7" s="55" t="s">
        <v>1644</v>
      </c>
      <c r="Y7" s="55" t="s">
        <v>1644</v>
      </c>
      <c r="Z7" s="55" t="s">
        <v>1644</v>
      </c>
      <c r="AA7" s="55" t="s">
        <v>1727</v>
      </c>
      <c r="AB7" s="55" t="s">
        <v>1644</v>
      </c>
      <c r="AC7" s="56">
        <v>45693</v>
      </c>
      <c r="AD7" s="55"/>
      <c r="AE7" s="55"/>
      <c r="AF7" s="55" t="s">
        <v>1644</v>
      </c>
      <c r="AG7" s="55" t="s">
        <v>1644</v>
      </c>
      <c r="AH7" s="55" t="s">
        <v>1728</v>
      </c>
      <c r="AI7" s="55" t="s">
        <v>1729</v>
      </c>
      <c r="AJ7" s="58">
        <v>0</v>
      </c>
      <c r="AK7" s="55" t="s">
        <v>1644</v>
      </c>
      <c r="AL7" s="55" t="s">
        <v>1644</v>
      </c>
      <c r="AM7" s="55" t="s">
        <v>1644</v>
      </c>
      <c r="AN7" s="55" t="s">
        <v>1644</v>
      </c>
      <c r="AO7" s="55" t="s">
        <v>1644</v>
      </c>
      <c r="AP7" t="s">
        <v>1730</v>
      </c>
      <c r="AQ7" s="55" t="s">
        <v>1644</v>
      </c>
      <c r="AR7" t="s">
        <v>1731</v>
      </c>
      <c r="AS7" t="s">
        <v>460</v>
      </c>
      <c r="AT7" t="s">
        <v>3842</v>
      </c>
      <c r="AU7" s="191">
        <f t="shared" si="0"/>
        <v>296956521</v>
      </c>
    </row>
    <row r="8" spans="1:50" x14ac:dyDescent="0.25">
      <c r="A8" s="55" t="s">
        <v>1717</v>
      </c>
      <c r="B8" s="55" t="s">
        <v>1718</v>
      </c>
      <c r="C8" s="55" t="s">
        <v>1719</v>
      </c>
      <c r="D8" s="55" t="s">
        <v>1743</v>
      </c>
      <c r="E8" s="56">
        <v>45679</v>
      </c>
      <c r="F8" s="55" t="s">
        <v>1644</v>
      </c>
      <c r="G8" s="55" t="s">
        <v>1644</v>
      </c>
      <c r="H8" s="55">
        <v>50800020</v>
      </c>
      <c r="I8" s="55" t="s">
        <v>1757</v>
      </c>
      <c r="J8" s="55" t="s">
        <v>1644</v>
      </c>
      <c r="K8" s="55" t="s">
        <v>474</v>
      </c>
      <c r="L8" s="56">
        <v>45679</v>
      </c>
      <c r="M8" s="55" t="s">
        <v>1758</v>
      </c>
      <c r="N8" s="55" t="s">
        <v>1759</v>
      </c>
      <c r="O8" s="56"/>
      <c r="P8" s="55" t="s">
        <v>1726</v>
      </c>
      <c r="Q8" s="55" t="s">
        <v>1554</v>
      </c>
      <c r="R8" s="59">
        <v>219114000</v>
      </c>
      <c r="S8" s="55" t="s">
        <v>89</v>
      </c>
      <c r="T8" s="57">
        <v>13424.46</v>
      </c>
      <c r="U8" s="55" t="s">
        <v>329</v>
      </c>
      <c r="V8" s="55" t="s">
        <v>330</v>
      </c>
      <c r="W8" s="55" t="s">
        <v>1644</v>
      </c>
      <c r="X8" s="55" t="s">
        <v>1644</v>
      </c>
      <c r="Y8" s="55" t="s">
        <v>1644</v>
      </c>
      <c r="Z8" s="55" t="s">
        <v>1644</v>
      </c>
      <c r="AA8" s="55" t="s">
        <v>1727</v>
      </c>
      <c r="AB8" s="55" t="s">
        <v>1644</v>
      </c>
      <c r="AC8" s="56">
        <v>45679</v>
      </c>
      <c r="AD8" s="55"/>
      <c r="AE8" s="55"/>
      <c r="AF8" s="55" t="s">
        <v>1644</v>
      </c>
      <c r="AG8" s="55" t="s">
        <v>1760</v>
      </c>
      <c r="AH8" s="55" t="s">
        <v>1728</v>
      </c>
      <c r="AI8" s="55" t="s">
        <v>1729</v>
      </c>
      <c r="AJ8" s="59">
        <v>12820</v>
      </c>
      <c r="AK8" s="55" t="s">
        <v>1761</v>
      </c>
      <c r="AL8" s="60" t="s">
        <v>1749</v>
      </c>
      <c r="AM8" s="55" t="s">
        <v>1644</v>
      </c>
      <c r="AN8" s="55" t="s">
        <v>1644</v>
      </c>
      <c r="AO8" s="55" t="s">
        <v>1644</v>
      </c>
      <c r="AP8" t="s">
        <v>1730</v>
      </c>
      <c r="AQ8" s="55" t="s">
        <v>1644</v>
      </c>
      <c r="AR8" t="s">
        <v>1731</v>
      </c>
      <c r="AS8" t="s">
        <v>1652</v>
      </c>
      <c r="AT8" t="s">
        <v>3842</v>
      </c>
      <c r="AU8" s="191">
        <f t="shared" si="0"/>
        <v>219114000</v>
      </c>
    </row>
    <row r="9" spans="1:50" hidden="1" x14ac:dyDescent="0.25">
      <c r="A9" s="55" t="s">
        <v>1717</v>
      </c>
      <c r="B9" s="55" t="s">
        <v>1718</v>
      </c>
      <c r="C9" s="55" t="s">
        <v>1719</v>
      </c>
      <c r="D9" s="55" t="s">
        <v>1720</v>
      </c>
      <c r="E9" s="56">
        <v>45670</v>
      </c>
      <c r="F9" s="55" t="s">
        <v>1762</v>
      </c>
      <c r="G9" s="55" t="s">
        <v>1739</v>
      </c>
      <c r="H9" s="55">
        <v>50300100</v>
      </c>
      <c r="I9" s="55" t="s">
        <v>1763</v>
      </c>
      <c r="J9" s="55" t="s">
        <v>1644</v>
      </c>
      <c r="K9" s="55" t="s">
        <v>1397</v>
      </c>
      <c r="L9" s="56">
        <v>45670</v>
      </c>
      <c r="M9" s="55" t="s">
        <v>1724</v>
      </c>
      <c r="N9" s="55" t="s">
        <v>1764</v>
      </c>
      <c r="O9" s="56"/>
      <c r="P9" s="55" t="s">
        <v>1726</v>
      </c>
      <c r="Q9" s="55" t="s">
        <v>1554</v>
      </c>
      <c r="R9" s="59">
        <v>173157648</v>
      </c>
      <c r="S9" s="55" t="s">
        <v>89</v>
      </c>
      <c r="T9" s="57">
        <v>10693.36</v>
      </c>
      <c r="U9" s="55" t="s">
        <v>329</v>
      </c>
      <c r="V9" s="55" t="s">
        <v>330</v>
      </c>
      <c r="W9" s="55" t="s">
        <v>1644</v>
      </c>
      <c r="X9" s="55" t="s">
        <v>1644</v>
      </c>
      <c r="Y9" s="55" t="s">
        <v>1644</v>
      </c>
      <c r="Z9" s="55" t="s">
        <v>1644</v>
      </c>
      <c r="AA9" s="55" t="s">
        <v>1727</v>
      </c>
      <c r="AB9" s="55" t="s">
        <v>1644</v>
      </c>
      <c r="AC9" s="56">
        <v>45670</v>
      </c>
      <c r="AD9" s="55"/>
      <c r="AE9" s="55"/>
      <c r="AF9" s="55" t="s">
        <v>1644</v>
      </c>
      <c r="AG9" s="55" t="s">
        <v>1644</v>
      </c>
      <c r="AH9" s="55" t="s">
        <v>1728</v>
      </c>
      <c r="AI9" s="55" t="s">
        <v>1729</v>
      </c>
      <c r="AJ9" s="58">
        <v>0</v>
      </c>
      <c r="AK9" s="55" t="s">
        <v>1644</v>
      </c>
      <c r="AL9" s="55" t="s">
        <v>1644</v>
      </c>
      <c r="AM9" s="55" t="s">
        <v>1644</v>
      </c>
      <c r="AN9" s="55" t="s">
        <v>1644</v>
      </c>
      <c r="AO9" s="55" t="s">
        <v>1644</v>
      </c>
      <c r="AP9" t="s">
        <v>1730</v>
      </c>
      <c r="AQ9" s="55" t="s">
        <v>1644</v>
      </c>
      <c r="AR9" t="s">
        <v>1731</v>
      </c>
      <c r="AS9" t="s">
        <v>1647</v>
      </c>
      <c r="AT9" t="s">
        <v>3842</v>
      </c>
      <c r="AU9" s="191">
        <f t="shared" si="0"/>
        <v>173157648</v>
      </c>
    </row>
    <row r="10" spans="1:50" hidden="1" x14ac:dyDescent="0.25">
      <c r="A10" s="55" t="s">
        <v>1717</v>
      </c>
      <c r="B10" s="55" t="s">
        <v>1718</v>
      </c>
      <c r="C10" s="55" t="s">
        <v>1719</v>
      </c>
      <c r="D10" s="55" t="s">
        <v>1732</v>
      </c>
      <c r="E10" s="56">
        <v>45688</v>
      </c>
      <c r="F10" s="55" t="s">
        <v>1765</v>
      </c>
      <c r="G10" s="55" t="s">
        <v>1765</v>
      </c>
      <c r="H10" s="55">
        <v>50400010</v>
      </c>
      <c r="I10" s="55" t="s">
        <v>1766</v>
      </c>
      <c r="J10" s="55" t="s">
        <v>1644</v>
      </c>
      <c r="K10" s="55" t="s">
        <v>1649</v>
      </c>
      <c r="L10" s="56">
        <v>45688</v>
      </c>
      <c r="M10" s="55" t="s">
        <v>1736</v>
      </c>
      <c r="N10" s="55" t="s">
        <v>1755</v>
      </c>
      <c r="O10" s="56"/>
      <c r="P10" s="55" t="s">
        <v>1726</v>
      </c>
      <c r="Q10" s="55" t="s">
        <v>1554</v>
      </c>
      <c r="R10" s="59">
        <v>162462688</v>
      </c>
      <c r="S10" s="55" t="s">
        <v>89</v>
      </c>
      <c r="T10" s="57">
        <v>9992.17</v>
      </c>
      <c r="U10" s="55" t="s">
        <v>329</v>
      </c>
      <c r="V10" s="55" t="s">
        <v>330</v>
      </c>
      <c r="W10" s="55" t="s">
        <v>1644</v>
      </c>
      <c r="X10" s="55" t="s">
        <v>1644</v>
      </c>
      <c r="Y10" s="55" t="s">
        <v>1644</v>
      </c>
      <c r="Z10" s="55" t="s">
        <v>1644</v>
      </c>
      <c r="AA10" s="55" t="s">
        <v>1727</v>
      </c>
      <c r="AB10" s="55" t="s">
        <v>1644</v>
      </c>
      <c r="AC10" s="56">
        <v>45693</v>
      </c>
      <c r="AD10" s="55"/>
      <c r="AE10" s="55"/>
      <c r="AF10" s="55" t="s">
        <v>1644</v>
      </c>
      <c r="AG10" s="55" t="s">
        <v>1644</v>
      </c>
      <c r="AH10" s="55" t="s">
        <v>1728</v>
      </c>
      <c r="AI10" s="55" t="s">
        <v>1729</v>
      </c>
      <c r="AJ10" s="58">
        <v>0</v>
      </c>
      <c r="AK10" s="55" t="s">
        <v>1644</v>
      </c>
      <c r="AL10" s="55" t="s">
        <v>1644</v>
      </c>
      <c r="AM10" s="55" t="s">
        <v>1644</v>
      </c>
      <c r="AN10" s="55" t="s">
        <v>1644</v>
      </c>
      <c r="AO10" s="55" t="s">
        <v>1644</v>
      </c>
      <c r="AP10" t="s">
        <v>1730</v>
      </c>
      <c r="AQ10" s="55" t="s">
        <v>1644</v>
      </c>
      <c r="AR10" t="s">
        <v>1731</v>
      </c>
      <c r="AS10" t="s">
        <v>1647</v>
      </c>
      <c r="AT10" t="s">
        <v>3842</v>
      </c>
      <c r="AU10" s="191">
        <f t="shared" si="0"/>
        <v>162462688</v>
      </c>
    </row>
    <row r="11" spans="1:50" x14ac:dyDescent="0.25">
      <c r="A11" s="55" t="s">
        <v>1717</v>
      </c>
      <c r="B11" s="55" t="s">
        <v>1718</v>
      </c>
      <c r="C11" s="55" t="s">
        <v>1719</v>
      </c>
      <c r="D11" s="55" t="s">
        <v>1767</v>
      </c>
      <c r="E11" s="56">
        <v>45672</v>
      </c>
      <c r="F11" s="55" t="s">
        <v>1768</v>
      </c>
      <c r="G11" s="55" t="s">
        <v>1644</v>
      </c>
      <c r="H11" s="55">
        <v>53100010</v>
      </c>
      <c r="I11" s="55" t="s">
        <v>1769</v>
      </c>
      <c r="J11" s="55" t="s">
        <v>1644</v>
      </c>
      <c r="K11" s="55" t="s">
        <v>664</v>
      </c>
      <c r="L11" s="56">
        <v>45672</v>
      </c>
      <c r="M11" s="55" t="s">
        <v>1770</v>
      </c>
      <c r="N11" s="55" t="s">
        <v>1644</v>
      </c>
      <c r="O11" s="56"/>
      <c r="P11" s="55" t="s">
        <v>1726</v>
      </c>
      <c r="Q11" s="55" t="s">
        <v>89</v>
      </c>
      <c r="R11" s="57">
        <v>10405.44</v>
      </c>
      <c r="S11" s="55" t="s">
        <v>89</v>
      </c>
      <c r="T11" s="57">
        <v>10405.44</v>
      </c>
      <c r="U11" s="55" t="s">
        <v>329</v>
      </c>
      <c r="V11" s="55" t="s">
        <v>330</v>
      </c>
      <c r="W11" s="55" t="s">
        <v>1644</v>
      </c>
      <c r="X11" s="55" t="s">
        <v>1644</v>
      </c>
      <c r="Y11" s="55" t="s">
        <v>1644</v>
      </c>
      <c r="Z11" s="55" t="s">
        <v>1644</v>
      </c>
      <c r="AA11" s="55" t="s">
        <v>1727</v>
      </c>
      <c r="AB11" s="55" t="s">
        <v>1644</v>
      </c>
      <c r="AC11" s="56">
        <v>45672</v>
      </c>
      <c r="AD11" s="55"/>
      <c r="AE11" s="55"/>
      <c r="AF11" s="55" t="s">
        <v>1644</v>
      </c>
      <c r="AG11" s="55" t="s">
        <v>1644</v>
      </c>
      <c r="AH11" s="55" t="s">
        <v>1728</v>
      </c>
      <c r="AI11" s="55" t="s">
        <v>1729</v>
      </c>
      <c r="AJ11" s="59">
        <v>1</v>
      </c>
      <c r="AK11" s="55" t="s">
        <v>1748</v>
      </c>
      <c r="AL11" s="60" t="s">
        <v>1749</v>
      </c>
      <c r="AM11" s="55" t="s">
        <v>1771</v>
      </c>
      <c r="AN11" s="55" t="s">
        <v>1772</v>
      </c>
      <c r="AO11" s="55" t="s">
        <v>1644</v>
      </c>
      <c r="AP11" t="s">
        <v>1730</v>
      </c>
      <c r="AQ11" s="55" t="s">
        <v>1644</v>
      </c>
      <c r="AR11" t="s">
        <v>1731</v>
      </c>
      <c r="AS11" t="s">
        <v>1652</v>
      </c>
      <c r="AT11" t="s">
        <v>3842</v>
      </c>
      <c r="AU11" s="191">
        <f t="shared" si="0"/>
        <v>171689760</v>
      </c>
    </row>
    <row r="12" spans="1:50" hidden="1" x14ac:dyDescent="0.25">
      <c r="A12" s="55" t="s">
        <v>1717</v>
      </c>
      <c r="B12" s="55" t="s">
        <v>1718</v>
      </c>
      <c r="C12" s="55" t="s">
        <v>1719</v>
      </c>
      <c r="D12" s="55" t="s">
        <v>1720</v>
      </c>
      <c r="E12" s="56">
        <v>45681</v>
      </c>
      <c r="F12" s="55" t="s">
        <v>1738</v>
      </c>
      <c r="G12" s="55" t="s">
        <v>1739</v>
      </c>
      <c r="H12" s="55">
        <v>50300020</v>
      </c>
      <c r="I12" s="55" t="s">
        <v>1740</v>
      </c>
      <c r="J12" s="55" t="s">
        <v>1644</v>
      </c>
      <c r="K12" s="55" t="s">
        <v>1390</v>
      </c>
      <c r="L12" s="56">
        <v>45681</v>
      </c>
      <c r="M12" s="55" t="s">
        <v>1724</v>
      </c>
      <c r="N12" s="55" t="s">
        <v>1741</v>
      </c>
      <c r="O12" s="56"/>
      <c r="P12" s="55" t="s">
        <v>1726</v>
      </c>
      <c r="Q12" s="55" t="s">
        <v>1554</v>
      </c>
      <c r="R12" s="59">
        <v>161815527</v>
      </c>
      <c r="S12" s="55" t="s">
        <v>89</v>
      </c>
      <c r="T12" s="57">
        <v>9913.9500000000007</v>
      </c>
      <c r="U12" s="55" t="s">
        <v>329</v>
      </c>
      <c r="V12" s="55" t="s">
        <v>330</v>
      </c>
      <c r="W12" s="55" t="s">
        <v>1644</v>
      </c>
      <c r="X12" s="55" t="s">
        <v>1644</v>
      </c>
      <c r="Y12" s="55" t="s">
        <v>1644</v>
      </c>
      <c r="Z12" s="55" t="s">
        <v>1644</v>
      </c>
      <c r="AA12" s="55" t="s">
        <v>1727</v>
      </c>
      <c r="AB12" s="55" t="s">
        <v>1644</v>
      </c>
      <c r="AC12" s="56">
        <v>45681</v>
      </c>
      <c r="AD12" s="55"/>
      <c r="AE12" s="55"/>
      <c r="AF12" s="55" t="s">
        <v>1644</v>
      </c>
      <c r="AG12" s="55" t="s">
        <v>1644</v>
      </c>
      <c r="AH12" s="55" t="s">
        <v>1728</v>
      </c>
      <c r="AI12" s="55" t="s">
        <v>1729</v>
      </c>
      <c r="AJ12" s="58">
        <v>0</v>
      </c>
      <c r="AK12" s="55" t="s">
        <v>1644</v>
      </c>
      <c r="AL12" s="55" t="s">
        <v>1644</v>
      </c>
      <c r="AM12" s="55" t="s">
        <v>1644</v>
      </c>
      <c r="AN12" s="55" t="s">
        <v>1644</v>
      </c>
      <c r="AO12" s="55" t="s">
        <v>1644</v>
      </c>
      <c r="AP12" t="s">
        <v>1730</v>
      </c>
      <c r="AQ12" s="55" t="s">
        <v>1644</v>
      </c>
      <c r="AR12" t="s">
        <v>1731</v>
      </c>
      <c r="AS12" t="s">
        <v>1651</v>
      </c>
      <c r="AT12" t="s">
        <v>3842</v>
      </c>
      <c r="AU12" s="191">
        <f t="shared" si="0"/>
        <v>161815527</v>
      </c>
    </row>
    <row r="13" spans="1:50" x14ac:dyDescent="0.25">
      <c r="A13" s="55" t="s">
        <v>1717</v>
      </c>
      <c r="B13" s="55" t="s">
        <v>1718</v>
      </c>
      <c r="C13" s="55" t="s">
        <v>1719</v>
      </c>
      <c r="D13" s="55" t="s">
        <v>1743</v>
      </c>
      <c r="E13" s="56">
        <v>45687</v>
      </c>
      <c r="F13" s="55" t="s">
        <v>1773</v>
      </c>
      <c r="G13" s="55" t="s">
        <v>1644</v>
      </c>
      <c r="H13" s="55">
        <v>50500030</v>
      </c>
      <c r="I13" s="55" t="s">
        <v>1774</v>
      </c>
      <c r="J13" s="55" t="s">
        <v>1644</v>
      </c>
      <c r="K13" s="55" t="s">
        <v>1659</v>
      </c>
      <c r="L13" s="56">
        <v>45687</v>
      </c>
      <c r="M13" s="55" t="s">
        <v>1775</v>
      </c>
      <c r="N13" s="55" t="s">
        <v>1776</v>
      </c>
      <c r="O13" s="56"/>
      <c r="P13" s="55" t="s">
        <v>1726</v>
      </c>
      <c r="Q13" s="55" t="s">
        <v>1554</v>
      </c>
      <c r="R13" s="59">
        <v>145637026</v>
      </c>
      <c r="S13" s="55" t="s">
        <v>89</v>
      </c>
      <c r="T13" s="57">
        <v>8903.65</v>
      </c>
      <c r="U13" s="55" t="s">
        <v>329</v>
      </c>
      <c r="V13" s="55" t="s">
        <v>330</v>
      </c>
      <c r="W13" s="55" t="s">
        <v>1644</v>
      </c>
      <c r="X13" s="55" t="s">
        <v>1644</v>
      </c>
      <c r="Y13" s="55" t="s">
        <v>1644</v>
      </c>
      <c r="Z13" s="55" t="s">
        <v>1644</v>
      </c>
      <c r="AA13" s="55" t="s">
        <v>1727</v>
      </c>
      <c r="AB13" s="55" t="s">
        <v>1644</v>
      </c>
      <c r="AC13" s="56">
        <v>45687</v>
      </c>
      <c r="AD13" s="55"/>
      <c r="AE13" s="55"/>
      <c r="AF13" s="55" t="s">
        <v>1644</v>
      </c>
      <c r="AG13" s="55" t="s">
        <v>1777</v>
      </c>
      <c r="AH13" s="55" t="s">
        <v>1728</v>
      </c>
      <c r="AI13" s="55" t="s">
        <v>1729</v>
      </c>
      <c r="AJ13" s="59">
        <v>1</v>
      </c>
      <c r="AK13" s="55" t="s">
        <v>1778</v>
      </c>
      <c r="AL13" s="60" t="s">
        <v>1749</v>
      </c>
      <c r="AM13" s="55" t="s">
        <v>1644</v>
      </c>
      <c r="AN13" s="55" t="s">
        <v>1644</v>
      </c>
      <c r="AO13" s="55" t="s">
        <v>1644</v>
      </c>
      <c r="AP13" t="s">
        <v>1730</v>
      </c>
      <c r="AQ13" s="55" t="s">
        <v>1644</v>
      </c>
      <c r="AR13" t="s">
        <v>1731</v>
      </c>
      <c r="AS13" t="s">
        <v>1656</v>
      </c>
      <c r="AT13" t="s">
        <v>3842</v>
      </c>
      <c r="AU13" s="191">
        <f t="shared" si="0"/>
        <v>145637026</v>
      </c>
    </row>
    <row r="14" spans="1:50" hidden="1" x14ac:dyDescent="0.25">
      <c r="A14" s="55" t="s">
        <v>1717</v>
      </c>
      <c r="B14" s="55" t="s">
        <v>1718</v>
      </c>
      <c r="C14" s="55" t="s">
        <v>1719</v>
      </c>
      <c r="D14" s="55" t="s">
        <v>1720</v>
      </c>
      <c r="E14" s="56">
        <v>45681</v>
      </c>
      <c r="F14" s="55" t="s">
        <v>1738</v>
      </c>
      <c r="G14" s="55" t="s">
        <v>1739</v>
      </c>
      <c r="H14" s="55">
        <v>50300070</v>
      </c>
      <c r="I14" s="55" t="s">
        <v>1740</v>
      </c>
      <c r="J14" s="55" t="s">
        <v>1644</v>
      </c>
      <c r="K14" s="55" t="s">
        <v>1394</v>
      </c>
      <c r="L14" s="56">
        <v>45681</v>
      </c>
      <c r="M14" s="55" t="s">
        <v>1724</v>
      </c>
      <c r="N14" s="55" t="s">
        <v>1741</v>
      </c>
      <c r="O14" s="56"/>
      <c r="P14" s="55" t="s">
        <v>1726</v>
      </c>
      <c r="Q14" s="55" t="s">
        <v>1554</v>
      </c>
      <c r="R14" s="59">
        <v>131540023</v>
      </c>
      <c r="S14" s="55" t="s">
        <v>89</v>
      </c>
      <c r="T14" s="57">
        <v>8059.06</v>
      </c>
      <c r="U14" s="55" t="s">
        <v>329</v>
      </c>
      <c r="V14" s="55" t="s">
        <v>330</v>
      </c>
      <c r="W14" s="55" t="s">
        <v>1644</v>
      </c>
      <c r="X14" s="55" t="s">
        <v>1644</v>
      </c>
      <c r="Y14" s="55" t="s">
        <v>1644</v>
      </c>
      <c r="Z14" s="55" t="s">
        <v>1644</v>
      </c>
      <c r="AA14" s="55" t="s">
        <v>1727</v>
      </c>
      <c r="AB14" s="55" t="s">
        <v>1644</v>
      </c>
      <c r="AC14" s="56">
        <v>45681</v>
      </c>
      <c r="AD14" s="55"/>
      <c r="AE14" s="55"/>
      <c r="AF14" s="55" t="s">
        <v>1644</v>
      </c>
      <c r="AG14" s="55" t="s">
        <v>1644</v>
      </c>
      <c r="AH14" s="55" t="s">
        <v>1728</v>
      </c>
      <c r="AI14" s="55" t="s">
        <v>1729</v>
      </c>
      <c r="AJ14" s="58">
        <v>0</v>
      </c>
      <c r="AK14" s="55" t="s">
        <v>1644</v>
      </c>
      <c r="AL14" s="55" t="s">
        <v>1644</v>
      </c>
      <c r="AM14" s="55" t="s">
        <v>1644</v>
      </c>
      <c r="AN14" s="55" t="s">
        <v>1644</v>
      </c>
      <c r="AO14" s="55" t="s">
        <v>1644</v>
      </c>
      <c r="AP14" t="s">
        <v>1730</v>
      </c>
      <c r="AQ14" s="55" t="s">
        <v>1644</v>
      </c>
      <c r="AR14" t="s">
        <v>1731</v>
      </c>
      <c r="AS14" t="s">
        <v>1651</v>
      </c>
      <c r="AT14" t="s">
        <v>3842</v>
      </c>
      <c r="AU14" s="191">
        <f t="shared" si="0"/>
        <v>131540023</v>
      </c>
    </row>
    <row r="15" spans="1:50" hidden="1" x14ac:dyDescent="0.25">
      <c r="A15" s="55" t="s">
        <v>1717</v>
      </c>
      <c r="B15" s="55" t="s">
        <v>1718</v>
      </c>
      <c r="C15" s="55" t="s">
        <v>1719</v>
      </c>
      <c r="D15" s="55" t="s">
        <v>1720</v>
      </c>
      <c r="E15" s="56">
        <v>45680</v>
      </c>
      <c r="F15" s="55" t="s">
        <v>1779</v>
      </c>
      <c r="G15" s="55" t="s">
        <v>1739</v>
      </c>
      <c r="H15" s="55">
        <v>50300050</v>
      </c>
      <c r="I15" s="55" t="s">
        <v>1780</v>
      </c>
      <c r="J15" s="55" t="s">
        <v>1644</v>
      </c>
      <c r="K15" s="55" t="s">
        <v>1393</v>
      </c>
      <c r="L15" s="56">
        <v>45680</v>
      </c>
      <c r="M15" s="55" t="s">
        <v>1724</v>
      </c>
      <c r="N15" s="55" t="s">
        <v>1781</v>
      </c>
      <c r="O15" s="56"/>
      <c r="P15" s="55" t="s">
        <v>1726</v>
      </c>
      <c r="Q15" s="55" t="s">
        <v>1554</v>
      </c>
      <c r="R15" s="59">
        <v>102618722</v>
      </c>
      <c r="S15" s="55" t="s">
        <v>89</v>
      </c>
      <c r="T15" s="57">
        <v>6287.14</v>
      </c>
      <c r="U15" s="55" t="s">
        <v>329</v>
      </c>
      <c r="V15" s="55" t="s">
        <v>330</v>
      </c>
      <c r="W15" s="55" t="s">
        <v>1644</v>
      </c>
      <c r="X15" s="55" t="s">
        <v>1644</v>
      </c>
      <c r="Y15" s="55" t="s">
        <v>1644</v>
      </c>
      <c r="Z15" s="55" t="s">
        <v>1644</v>
      </c>
      <c r="AA15" s="55" t="s">
        <v>1727</v>
      </c>
      <c r="AB15" s="55" t="s">
        <v>1644</v>
      </c>
      <c r="AC15" s="56">
        <v>45680</v>
      </c>
      <c r="AD15" s="55"/>
      <c r="AE15" s="55"/>
      <c r="AF15" s="55" t="s">
        <v>1644</v>
      </c>
      <c r="AG15" s="55" t="s">
        <v>1644</v>
      </c>
      <c r="AH15" s="55" t="s">
        <v>1728</v>
      </c>
      <c r="AI15" s="55" t="s">
        <v>1729</v>
      </c>
      <c r="AJ15" s="58">
        <v>0</v>
      </c>
      <c r="AK15" s="55" t="s">
        <v>1644</v>
      </c>
      <c r="AL15" s="55" t="s">
        <v>1644</v>
      </c>
      <c r="AM15" s="55" t="s">
        <v>1644</v>
      </c>
      <c r="AN15" s="55" t="s">
        <v>1644</v>
      </c>
      <c r="AO15" s="55" t="s">
        <v>1644</v>
      </c>
      <c r="AP15" t="s">
        <v>1730</v>
      </c>
      <c r="AQ15" s="55" t="s">
        <v>1644</v>
      </c>
      <c r="AR15" t="s">
        <v>1731</v>
      </c>
      <c r="AS15" t="s">
        <v>1647</v>
      </c>
      <c r="AT15" t="s">
        <v>3842</v>
      </c>
      <c r="AU15" s="191">
        <f t="shared" si="0"/>
        <v>102618722</v>
      </c>
    </row>
    <row r="16" spans="1:50" x14ac:dyDescent="0.25">
      <c r="A16" s="55" t="s">
        <v>1717</v>
      </c>
      <c r="B16" s="55" t="s">
        <v>1718</v>
      </c>
      <c r="C16" s="55" t="s">
        <v>1719</v>
      </c>
      <c r="D16" s="55" t="s">
        <v>1743</v>
      </c>
      <c r="E16" s="56">
        <v>45679</v>
      </c>
      <c r="F16" s="55" t="s">
        <v>1644</v>
      </c>
      <c r="G16" s="55" t="s">
        <v>1644</v>
      </c>
      <c r="H16" s="55">
        <v>50800020</v>
      </c>
      <c r="I16" s="55" t="s">
        <v>1757</v>
      </c>
      <c r="J16" s="55" t="s">
        <v>1644</v>
      </c>
      <c r="K16" s="55" t="s">
        <v>474</v>
      </c>
      <c r="L16" s="56">
        <v>45679</v>
      </c>
      <c r="M16" s="55" t="s">
        <v>1758</v>
      </c>
      <c r="N16" s="55" t="s">
        <v>1759</v>
      </c>
      <c r="O16" s="56"/>
      <c r="P16" s="55" t="s">
        <v>1726</v>
      </c>
      <c r="Q16" s="55" t="s">
        <v>1554</v>
      </c>
      <c r="R16" s="59">
        <v>92688000</v>
      </c>
      <c r="S16" s="55" t="s">
        <v>89</v>
      </c>
      <c r="T16" s="57">
        <v>5678.72</v>
      </c>
      <c r="U16" s="55" t="s">
        <v>329</v>
      </c>
      <c r="V16" s="55" t="s">
        <v>330</v>
      </c>
      <c r="W16" s="55" t="s">
        <v>1644</v>
      </c>
      <c r="X16" s="55" t="s">
        <v>1644</v>
      </c>
      <c r="Y16" s="55" t="s">
        <v>1644</v>
      </c>
      <c r="Z16" s="55" t="s">
        <v>1644</v>
      </c>
      <c r="AA16" s="55" t="s">
        <v>1727</v>
      </c>
      <c r="AB16" s="55" t="s">
        <v>1644</v>
      </c>
      <c r="AC16" s="56">
        <v>45679</v>
      </c>
      <c r="AD16" s="55"/>
      <c r="AE16" s="55"/>
      <c r="AF16" s="55" t="s">
        <v>1644</v>
      </c>
      <c r="AG16" s="55" t="s">
        <v>1760</v>
      </c>
      <c r="AH16" s="55" t="s">
        <v>1728</v>
      </c>
      <c r="AI16" s="55" t="s">
        <v>1729</v>
      </c>
      <c r="AJ16" s="59">
        <v>1686</v>
      </c>
      <c r="AK16" s="55" t="s">
        <v>1748</v>
      </c>
      <c r="AL16" s="60" t="s">
        <v>1749</v>
      </c>
      <c r="AM16" s="55" t="s">
        <v>1644</v>
      </c>
      <c r="AN16" s="55" t="s">
        <v>1644</v>
      </c>
      <c r="AO16" s="55" t="s">
        <v>1644</v>
      </c>
      <c r="AP16" t="s">
        <v>1730</v>
      </c>
      <c r="AQ16" s="55" t="s">
        <v>1644</v>
      </c>
      <c r="AR16" t="s">
        <v>1731</v>
      </c>
      <c r="AS16" t="s">
        <v>1652</v>
      </c>
      <c r="AT16" t="s">
        <v>3842</v>
      </c>
      <c r="AU16" s="191">
        <f t="shared" si="0"/>
        <v>92688000</v>
      </c>
    </row>
    <row r="17" spans="1:47" hidden="1" x14ac:dyDescent="0.25">
      <c r="A17" s="55" t="s">
        <v>1717</v>
      </c>
      <c r="B17" s="55" t="s">
        <v>1718</v>
      </c>
      <c r="C17" s="55" t="s">
        <v>1719</v>
      </c>
      <c r="D17" s="55" t="s">
        <v>1750</v>
      </c>
      <c r="E17" s="56">
        <v>45688</v>
      </c>
      <c r="F17" s="55" t="s">
        <v>1782</v>
      </c>
      <c r="G17" s="55" t="s">
        <v>1783</v>
      </c>
      <c r="H17" s="55">
        <v>50300030</v>
      </c>
      <c r="I17" s="55" t="s">
        <v>1784</v>
      </c>
      <c r="J17" s="55" t="s">
        <v>1644</v>
      </c>
      <c r="K17" s="55" t="s">
        <v>1391</v>
      </c>
      <c r="L17" s="56">
        <v>45688</v>
      </c>
      <c r="M17" s="60" t="s">
        <v>1785</v>
      </c>
      <c r="N17" s="60" t="s">
        <v>1785</v>
      </c>
      <c r="O17" s="56"/>
      <c r="P17" s="55" t="s">
        <v>1726</v>
      </c>
      <c r="Q17" s="55" t="s">
        <v>89</v>
      </c>
      <c r="R17" s="57">
        <v>5581.99</v>
      </c>
      <c r="S17" s="55" t="s">
        <v>89</v>
      </c>
      <c r="T17" s="57">
        <v>5581.99</v>
      </c>
      <c r="U17" s="55" t="s">
        <v>329</v>
      </c>
      <c r="V17" s="55" t="s">
        <v>330</v>
      </c>
      <c r="W17" s="55" t="s">
        <v>1644</v>
      </c>
      <c r="X17" s="55" t="s">
        <v>1644</v>
      </c>
      <c r="Y17" s="55" t="s">
        <v>1644</v>
      </c>
      <c r="Z17" s="55" t="s">
        <v>1644</v>
      </c>
      <c r="AA17" s="55" t="s">
        <v>1727</v>
      </c>
      <c r="AB17" s="55" t="s">
        <v>1644</v>
      </c>
      <c r="AC17" s="56">
        <v>45685</v>
      </c>
      <c r="AD17" s="55"/>
      <c r="AE17" s="55"/>
      <c r="AF17" s="55" t="s">
        <v>1644</v>
      </c>
      <c r="AG17" s="55" t="s">
        <v>1644</v>
      </c>
      <c r="AH17" s="55" t="s">
        <v>1728</v>
      </c>
      <c r="AI17" s="55" t="s">
        <v>1729</v>
      </c>
      <c r="AJ17" s="58">
        <v>0</v>
      </c>
      <c r="AK17" s="55" t="s">
        <v>1644</v>
      </c>
      <c r="AL17" s="55" t="s">
        <v>1644</v>
      </c>
      <c r="AM17" s="55" t="s">
        <v>1644</v>
      </c>
      <c r="AN17" s="55" t="s">
        <v>1644</v>
      </c>
      <c r="AO17" s="55" t="s">
        <v>1644</v>
      </c>
      <c r="AP17" t="s">
        <v>1730</v>
      </c>
      <c r="AQ17" s="55" t="s">
        <v>1644</v>
      </c>
      <c r="AR17" t="s">
        <v>1731</v>
      </c>
      <c r="AS17" t="s">
        <v>1647</v>
      </c>
      <c r="AT17" t="s">
        <v>3842</v>
      </c>
      <c r="AU17" s="191">
        <f t="shared" si="0"/>
        <v>92102835</v>
      </c>
    </row>
    <row r="18" spans="1:47" x14ac:dyDescent="0.25">
      <c r="A18" s="55" t="s">
        <v>1717</v>
      </c>
      <c r="B18" s="55" t="s">
        <v>1718</v>
      </c>
      <c r="C18" s="55" t="s">
        <v>1719</v>
      </c>
      <c r="D18" s="55" t="s">
        <v>1767</v>
      </c>
      <c r="E18" s="56">
        <v>45660</v>
      </c>
      <c r="F18" s="55" t="s">
        <v>1787</v>
      </c>
      <c r="G18" s="55" t="s">
        <v>1644</v>
      </c>
      <c r="H18" s="55">
        <v>50200010</v>
      </c>
      <c r="I18" s="55" t="s">
        <v>1788</v>
      </c>
      <c r="J18" s="55" t="s">
        <v>1644</v>
      </c>
      <c r="K18" s="55" t="s">
        <v>1646</v>
      </c>
      <c r="L18" s="56">
        <v>45660</v>
      </c>
      <c r="M18" s="55" t="s">
        <v>1789</v>
      </c>
      <c r="N18" s="55" t="s">
        <v>1644</v>
      </c>
      <c r="O18" s="56"/>
      <c r="P18" s="55" t="s">
        <v>1726</v>
      </c>
      <c r="Q18" s="55" t="s">
        <v>89</v>
      </c>
      <c r="R18" s="57">
        <v>5186.32</v>
      </c>
      <c r="S18" s="55" t="s">
        <v>89</v>
      </c>
      <c r="T18" s="57">
        <v>5186.32</v>
      </c>
      <c r="U18" s="55" t="s">
        <v>329</v>
      </c>
      <c r="V18" s="55" t="s">
        <v>330</v>
      </c>
      <c r="W18" s="55" t="s">
        <v>1644</v>
      </c>
      <c r="X18" s="55" t="s">
        <v>1644</v>
      </c>
      <c r="Y18" s="55" t="s">
        <v>1644</v>
      </c>
      <c r="Z18" s="55" t="s">
        <v>1644</v>
      </c>
      <c r="AA18" s="55" t="s">
        <v>1727</v>
      </c>
      <c r="AB18" s="55" t="s">
        <v>1644</v>
      </c>
      <c r="AC18" s="56">
        <v>45660</v>
      </c>
      <c r="AD18" s="55"/>
      <c r="AE18" s="55"/>
      <c r="AF18" s="55" t="s">
        <v>1644</v>
      </c>
      <c r="AG18" s="55" t="s">
        <v>1644</v>
      </c>
      <c r="AH18" s="55" t="s">
        <v>1728</v>
      </c>
      <c r="AI18" s="55" t="s">
        <v>1729</v>
      </c>
      <c r="AJ18" s="59">
        <v>1</v>
      </c>
      <c r="AK18" s="55" t="s">
        <v>1748</v>
      </c>
      <c r="AL18" s="60" t="s">
        <v>1749</v>
      </c>
      <c r="AM18" s="55" t="s">
        <v>1790</v>
      </c>
      <c r="AN18" s="55" t="s">
        <v>1791</v>
      </c>
      <c r="AO18" s="55" t="s">
        <v>1644</v>
      </c>
      <c r="AP18" t="s">
        <v>1730</v>
      </c>
      <c r="AQ18" s="55" t="s">
        <v>1644</v>
      </c>
      <c r="AR18" t="s">
        <v>1731</v>
      </c>
      <c r="AS18" t="s">
        <v>1645</v>
      </c>
      <c r="AT18" t="s">
        <v>3842</v>
      </c>
      <c r="AU18" s="191">
        <f t="shared" si="0"/>
        <v>85574280</v>
      </c>
    </row>
    <row r="19" spans="1:47" hidden="1" x14ac:dyDescent="0.25">
      <c r="A19" s="55" t="s">
        <v>1717</v>
      </c>
      <c r="B19" s="55" t="s">
        <v>1718</v>
      </c>
      <c r="C19" s="55" t="s">
        <v>1719</v>
      </c>
      <c r="D19" s="55" t="s">
        <v>1732</v>
      </c>
      <c r="E19" s="56">
        <v>45688</v>
      </c>
      <c r="F19" s="55" t="s">
        <v>1793</v>
      </c>
      <c r="G19" s="55" t="s">
        <v>1794</v>
      </c>
      <c r="H19" s="55">
        <v>50300080</v>
      </c>
      <c r="I19" s="55" t="s">
        <v>1795</v>
      </c>
      <c r="J19" s="55" t="s">
        <v>1644</v>
      </c>
      <c r="K19" s="55" t="s">
        <v>1597</v>
      </c>
      <c r="L19" s="56">
        <v>45688</v>
      </c>
      <c r="M19" s="55" t="s">
        <v>1736</v>
      </c>
      <c r="N19" s="55" t="s">
        <v>1796</v>
      </c>
      <c r="O19" s="56"/>
      <c r="P19" s="55" t="s">
        <v>1726</v>
      </c>
      <c r="Q19" s="55" t="s">
        <v>1554</v>
      </c>
      <c r="R19" s="59">
        <v>66794759</v>
      </c>
      <c r="S19" s="55" t="s">
        <v>89</v>
      </c>
      <c r="T19" s="57">
        <v>4108.17</v>
      </c>
      <c r="U19" s="55" t="s">
        <v>329</v>
      </c>
      <c r="V19" s="55" t="s">
        <v>330</v>
      </c>
      <c r="W19" s="55" t="s">
        <v>1644</v>
      </c>
      <c r="X19" s="55" t="s">
        <v>1644</v>
      </c>
      <c r="Y19" s="55" t="s">
        <v>1644</v>
      </c>
      <c r="Z19" s="55" t="s">
        <v>1644</v>
      </c>
      <c r="AA19" s="55" t="s">
        <v>1727</v>
      </c>
      <c r="AB19" s="55" t="s">
        <v>1644</v>
      </c>
      <c r="AC19" s="56">
        <v>45693</v>
      </c>
      <c r="AD19" s="55"/>
      <c r="AE19" s="55"/>
      <c r="AF19" s="55" t="s">
        <v>1644</v>
      </c>
      <c r="AG19" s="55" t="s">
        <v>1644</v>
      </c>
      <c r="AH19" s="55" t="s">
        <v>1728</v>
      </c>
      <c r="AI19" s="55" t="s">
        <v>1729</v>
      </c>
      <c r="AJ19" s="58">
        <v>0</v>
      </c>
      <c r="AK19" s="55" t="s">
        <v>1644</v>
      </c>
      <c r="AL19" s="55" t="s">
        <v>1644</v>
      </c>
      <c r="AM19" s="55" t="s">
        <v>1644</v>
      </c>
      <c r="AN19" s="55" t="s">
        <v>1644</v>
      </c>
      <c r="AO19" s="55" t="s">
        <v>1644</v>
      </c>
      <c r="AP19" t="s">
        <v>1730</v>
      </c>
      <c r="AQ19" s="55" t="s">
        <v>1644</v>
      </c>
      <c r="AR19" t="s">
        <v>1731</v>
      </c>
      <c r="AS19" t="s">
        <v>1647</v>
      </c>
      <c r="AT19" t="s">
        <v>3842</v>
      </c>
      <c r="AU19" s="191">
        <f t="shared" si="0"/>
        <v>66794759</v>
      </c>
    </row>
    <row r="20" spans="1:47" x14ac:dyDescent="0.25">
      <c r="A20" s="55" t="s">
        <v>1717</v>
      </c>
      <c r="B20" s="55" t="s">
        <v>1718</v>
      </c>
      <c r="C20" s="55" t="s">
        <v>1719</v>
      </c>
      <c r="D20" s="55" t="s">
        <v>1767</v>
      </c>
      <c r="E20" s="56">
        <v>45663</v>
      </c>
      <c r="F20" s="55" t="s">
        <v>1797</v>
      </c>
      <c r="G20" s="55" t="s">
        <v>1644</v>
      </c>
      <c r="H20" s="55">
        <v>50200010</v>
      </c>
      <c r="I20" s="55" t="s">
        <v>1798</v>
      </c>
      <c r="J20" s="55" t="s">
        <v>1644</v>
      </c>
      <c r="K20" s="55" t="s">
        <v>1646</v>
      </c>
      <c r="L20" s="56">
        <v>45663</v>
      </c>
      <c r="M20" s="55" t="s">
        <v>1799</v>
      </c>
      <c r="N20" s="55" t="s">
        <v>1644</v>
      </c>
      <c r="O20" s="56"/>
      <c r="P20" s="55" t="s">
        <v>1726</v>
      </c>
      <c r="Q20" s="55" t="s">
        <v>89</v>
      </c>
      <c r="R20" s="57">
        <v>3806.13</v>
      </c>
      <c r="S20" s="55" t="s">
        <v>89</v>
      </c>
      <c r="T20" s="57">
        <v>3806.13</v>
      </c>
      <c r="U20" s="55" t="s">
        <v>329</v>
      </c>
      <c r="V20" s="55" t="s">
        <v>330</v>
      </c>
      <c r="W20" s="55" t="s">
        <v>1644</v>
      </c>
      <c r="X20" s="55" t="s">
        <v>1644</v>
      </c>
      <c r="Y20" s="55" t="s">
        <v>1644</v>
      </c>
      <c r="Z20" s="55" t="s">
        <v>1644</v>
      </c>
      <c r="AA20" s="55" t="s">
        <v>1727</v>
      </c>
      <c r="AB20" s="55" t="s">
        <v>1644</v>
      </c>
      <c r="AC20" s="56">
        <v>45663</v>
      </c>
      <c r="AD20" s="55"/>
      <c r="AE20" s="55"/>
      <c r="AF20" s="55" t="s">
        <v>1644</v>
      </c>
      <c r="AG20" s="55" t="s">
        <v>1644</v>
      </c>
      <c r="AH20" s="55" t="s">
        <v>1728</v>
      </c>
      <c r="AI20" s="55" t="s">
        <v>1729</v>
      </c>
      <c r="AJ20" s="59">
        <v>5100</v>
      </c>
      <c r="AK20" s="55" t="s">
        <v>1761</v>
      </c>
      <c r="AL20" s="60" t="s">
        <v>1749</v>
      </c>
      <c r="AM20" s="55" t="s">
        <v>1800</v>
      </c>
      <c r="AN20" s="55" t="s">
        <v>1801</v>
      </c>
      <c r="AO20" s="55" t="s">
        <v>1644</v>
      </c>
      <c r="AP20" t="s">
        <v>1730</v>
      </c>
      <c r="AQ20" s="55" t="s">
        <v>1644</v>
      </c>
      <c r="AR20" t="s">
        <v>1731</v>
      </c>
      <c r="AS20" t="s">
        <v>1645</v>
      </c>
      <c r="AT20" t="s">
        <v>3842</v>
      </c>
      <c r="AU20" s="191">
        <f t="shared" si="0"/>
        <v>62801145</v>
      </c>
    </row>
    <row r="21" spans="1:47" x14ac:dyDescent="0.25">
      <c r="A21" s="55" t="s">
        <v>1717</v>
      </c>
      <c r="B21" s="55" t="s">
        <v>1718</v>
      </c>
      <c r="C21" s="55" t="s">
        <v>1719</v>
      </c>
      <c r="D21" s="55" t="s">
        <v>1802</v>
      </c>
      <c r="E21" s="56">
        <v>45688</v>
      </c>
      <c r="F21" s="55" t="s">
        <v>1803</v>
      </c>
      <c r="G21" s="55" t="s">
        <v>1804</v>
      </c>
      <c r="H21" s="55">
        <v>50600010</v>
      </c>
      <c r="I21" s="55" t="s">
        <v>1805</v>
      </c>
      <c r="J21" s="55" t="s">
        <v>1644</v>
      </c>
      <c r="K21" s="55" t="s">
        <v>460</v>
      </c>
      <c r="L21" s="56">
        <v>45688</v>
      </c>
      <c r="M21" s="55" t="s">
        <v>1736</v>
      </c>
      <c r="N21" s="55" t="s">
        <v>1806</v>
      </c>
      <c r="O21" s="56"/>
      <c r="P21" s="55" t="s">
        <v>1726</v>
      </c>
      <c r="Q21" s="55" t="s">
        <v>1554</v>
      </c>
      <c r="R21" s="59">
        <v>57125795</v>
      </c>
      <c r="S21" s="55" t="s">
        <v>89</v>
      </c>
      <c r="T21" s="57">
        <v>3492.44</v>
      </c>
      <c r="U21" s="55" t="s">
        <v>329</v>
      </c>
      <c r="V21" s="55" t="s">
        <v>330</v>
      </c>
      <c r="W21" s="55" t="s">
        <v>1807</v>
      </c>
      <c r="X21" s="55" t="s">
        <v>1644</v>
      </c>
      <c r="Y21" s="55" t="s">
        <v>1644</v>
      </c>
      <c r="Z21" s="55" t="s">
        <v>1644</v>
      </c>
      <c r="AA21" s="55" t="s">
        <v>1727</v>
      </c>
      <c r="AB21" s="55" t="s">
        <v>1644</v>
      </c>
      <c r="AC21" s="56">
        <v>45699</v>
      </c>
      <c r="AD21" s="55"/>
      <c r="AE21" s="55"/>
      <c r="AF21" s="55" t="s">
        <v>1644</v>
      </c>
      <c r="AG21" s="55" t="s">
        <v>1644</v>
      </c>
      <c r="AH21" s="55" t="s">
        <v>1728</v>
      </c>
      <c r="AI21" s="55" t="s">
        <v>1729</v>
      </c>
      <c r="AJ21" s="58">
        <v>0</v>
      </c>
      <c r="AK21" s="55" t="s">
        <v>1644</v>
      </c>
      <c r="AL21" s="55" t="s">
        <v>1644</v>
      </c>
      <c r="AM21" s="55" t="s">
        <v>1644</v>
      </c>
      <c r="AN21" s="55" t="s">
        <v>1644</v>
      </c>
      <c r="AO21" s="55" t="s">
        <v>1644</v>
      </c>
      <c r="AP21" t="s">
        <v>1730</v>
      </c>
      <c r="AQ21" s="55" t="s">
        <v>1644</v>
      </c>
      <c r="AR21" t="s">
        <v>1731</v>
      </c>
      <c r="AS21" t="s">
        <v>460</v>
      </c>
      <c r="AT21" t="s">
        <v>3842</v>
      </c>
      <c r="AU21" s="191">
        <f t="shared" si="0"/>
        <v>57125795</v>
      </c>
    </row>
    <row r="22" spans="1:47" x14ac:dyDescent="0.25">
      <c r="A22" s="55" t="s">
        <v>1717</v>
      </c>
      <c r="B22" s="55" t="s">
        <v>1718</v>
      </c>
      <c r="C22" s="55" t="s">
        <v>1719</v>
      </c>
      <c r="D22" s="55" t="s">
        <v>1732</v>
      </c>
      <c r="E22" s="56">
        <v>45688</v>
      </c>
      <c r="F22" s="55" t="s">
        <v>1803</v>
      </c>
      <c r="G22" s="55" t="s">
        <v>1804</v>
      </c>
      <c r="H22" s="55">
        <v>50600010</v>
      </c>
      <c r="I22" s="55" t="s">
        <v>1808</v>
      </c>
      <c r="J22" s="55" t="s">
        <v>1644</v>
      </c>
      <c r="K22" s="55" t="s">
        <v>460</v>
      </c>
      <c r="L22" s="56">
        <v>45688</v>
      </c>
      <c r="M22" s="55" t="s">
        <v>1809</v>
      </c>
      <c r="N22" s="55" t="s">
        <v>1755</v>
      </c>
      <c r="O22" s="56"/>
      <c r="P22" s="55" t="s">
        <v>1726</v>
      </c>
      <c r="Q22" s="55" t="s">
        <v>1554</v>
      </c>
      <c r="R22" s="59">
        <v>57125795</v>
      </c>
      <c r="S22" s="55" t="s">
        <v>89</v>
      </c>
      <c r="T22" s="57">
        <v>3492.44</v>
      </c>
      <c r="U22" s="55" t="s">
        <v>329</v>
      </c>
      <c r="V22" s="55" t="s">
        <v>330</v>
      </c>
      <c r="W22" s="55" t="s">
        <v>1644</v>
      </c>
      <c r="X22" s="55" t="s">
        <v>1644</v>
      </c>
      <c r="Y22" s="55" t="s">
        <v>1644</v>
      </c>
      <c r="Z22" s="55" t="s">
        <v>1644</v>
      </c>
      <c r="AA22" s="55" t="s">
        <v>1727</v>
      </c>
      <c r="AB22" s="55" t="s">
        <v>1644</v>
      </c>
      <c r="AC22" s="56">
        <v>45699</v>
      </c>
      <c r="AD22" s="55"/>
      <c r="AE22" s="55"/>
      <c r="AF22" s="55" t="s">
        <v>1644</v>
      </c>
      <c r="AG22" s="55" t="s">
        <v>1644</v>
      </c>
      <c r="AH22" s="55" t="s">
        <v>1728</v>
      </c>
      <c r="AI22" s="55" t="s">
        <v>1729</v>
      </c>
      <c r="AJ22" s="58">
        <v>0</v>
      </c>
      <c r="AK22" s="55" t="s">
        <v>1644</v>
      </c>
      <c r="AL22" s="55" t="s">
        <v>1644</v>
      </c>
      <c r="AM22" s="55" t="s">
        <v>1644</v>
      </c>
      <c r="AN22" s="55" t="s">
        <v>1644</v>
      </c>
      <c r="AO22" s="55" t="s">
        <v>1644</v>
      </c>
      <c r="AP22" t="s">
        <v>1730</v>
      </c>
      <c r="AQ22" s="55" t="s">
        <v>1644</v>
      </c>
      <c r="AR22" t="s">
        <v>1731</v>
      </c>
      <c r="AS22" t="s">
        <v>460</v>
      </c>
      <c r="AT22" t="s">
        <v>3842</v>
      </c>
      <c r="AU22" s="191">
        <f t="shared" si="0"/>
        <v>57125795</v>
      </c>
    </row>
    <row r="23" spans="1:47" hidden="1" x14ac:dyDescent="0.25">
      <c r="A23" s="55" t="s">
        <v>1717</v>
      </c>
      <c r="B23" s="55" t="s">
        <v>1718</v>
      </c>
      <c r="C23" s="55" t="s">
        <v>1719</v>
      </c>
      <c r="D23" s="55" t="s">
        <v>1720</v>
      </c>
      <c r="E23" s="56">
        <v>45663</v>
      </c>
      <c r="F23" s="55" t="s">
        <v>1810</v>
      </c>
      <c r="G23" s="55" t="s">
        <v>1739</v>
      </c>
      <c r="H23" s="55">
        <v>50300050</v>
      </c>
      <c r="I23" s="55" t="s">
        <v>1811</v>
      </c>
      <c r="J23" s="55" t="s">
        <v>1644</v>
      </c>
      <c r="K23" s="55" t="s">
        <v>1393</v>
      </c>
      <c r="L23" s="56">
        <v>45656</v>
      </c>
      <c r="M23" s="55" t="s">
        <v>1724</v>
      </c>
      <c r="N23" s="55" t="s">
        <v>1812</v>
      </c>
      <c r="O23" s="56"/>
      <c r="P23" s="55" t="s">
        <v>1726</v>
      </c>
      <c r="Q23" s="55" t="s">
        <v>1554</v>
      </c>
      <c r="R23" s="59">
        <v>47146086</v>
      </c>
      <c r="S23" s="55" t="s">
        <v>89</v>
      </c>
      <c r="T23" s="57">
        <v>2909.17</v>
      </c>
      <c r="U23" s="55" t="s">
        <v>329</v>
      </c>
      <c r="V23" s="55" t="s">
        <v>330</v>
      </c>
      <c r="W23" s="55" t="s">
        <v>1644</v>
      </c>
      <c r="X23" s="55" t="s">
        <v>1644</v>
      </c>
      <c r="Y23" s="55" t="s">
        <v>1644</v>
      </c>
      <c r="Z23" s="55" t="s">
        <v>1644</v>
      </c>
      <c r="AA23" s="55" t="s">
        <v>1727</v>
      </c>
      <c r="AB23" s="55" t="s">
        <v>1644</v>
      </c>
      <c r="AC23" s="56">
        <v>45663</v>
      </c>
      <c r="AD23" s="55"/>
      <c r="AE23" s="55"/>
      <c r="AF23" s="55" t="s">
        <v>1644</v>
      </c>
      <c r="AG23" s="55" t="s">
        <v>1644</v>
      </c>
      <c r="AH23" s="55" t="s">
        <v>1728</v>
      </c>
      <c r="AI23" s="55" t="s">
        <v>1729</v>
      </c>
      <c r="AJ23" s="58">
        <v>0</v>
      </c>
      <c r="AK23" s="55" t="s">
        <v>1644</v>
      </c>
      <c r="AL23" s="55" t="s">
        <v>1644</v>
      </c>
      <c r="AM23" s="55" t="s">
        <v>1644</v>
      </c>
      <c r="AN23" s="55" t="s">
        <v>1644</v>
      </c>
      <c r="AO23" s="55" t="s">
        <v>1644</v>
      </c>
      <c r="AP23" t="s">
        <v>1730</v>
      </c>
      <c r="AQ23" s="55" t="s">
        <v>1644</v>
      </c>
      <c r="AR23" t="s">
        <v>1731</v>
      </c>
      <c r="AS23" t="s">
        <v>1647</v>
      </c>
      <c r="AT23" t="s">
        <v>3842</v>
      </c>
      <c r="AU23" s="191">
        <f t="shared" si="0"/>
        <v>47146086</v>
      </c>
    </row>
    <row r="24" spans="1:47" hidden="1" x14ac:dyDescent="0.25">
      <c r="A24" s="55" t="s">
        <v>1717</v>
      </c>
      <c r="B24" s="55" t="s">
        <v>1718</v>
      </c>
      <c r="C24" s="55" t="s">
        <v>1719</v>
      </c>
      <c r="D24" s="55" t="s">
        <v>1743</v>
      </c>
      <c r="E24" s="56">
        <v>45680</v>
      </c>
      <c r="F24" s="55" t="s">
        <v>1813</v>
      </c>
      <c r="G24" s="55" t="s">
        <v>1644</v>
      </c>
      <c r="H24" s="55">
        <v>50600050</v>
      </c>
      <c r="I24" s="55" t="s">
        <v>1814</v>
      </c>
      <c r="J24" s="55" t="s">
        <v>1644</v>
      </c>
      <c r="K24" s="55" t="s">
        <v>468</v>
      </c>
      <c r="L24" s="56">
        <v>45680</v>
      </c>
      <c r="M24" s="55" t="s">
        <v>1815</v>
      </c>
      <c r="N24" s="55" t="s">
        <v>1816</v>
      </c>
      <c r="O24" s="56"/>
      <c r="P24" s="55" t="s">
        <v>1726</v>
      </c>
      <c r="Q24" s="55" t="s">
        <v>1554</v>
      </c>
      <c r="R24" s="59">
        <v>43063298</v>
      </c>
      <c r="S24" s="55" t="s">
        <v>89</v>
      </c>
      <c r="T24" s="57">
        <v>2638.37</v>
      </c>
      <c r="U24" s="55" t="s">
        <v>329</v>
      </c>
      <c r="V24" s="55" t="s">
        <v>330</v>
      </c>
      <c r="W24" s="55" t="s">
        <v>1644</v>
      </c>
      <c r="X24" s="55" t="s">
        <v>1644</v>
      </c>
      <c r="Y24" s="55" t="s">
        <v>1644</v>
      </c>
      <c r="Z24" s="55" t="s">
        <v>1644</v>
      </c>
      <c r="AA24" s="55" t="s">
        <v>1727</v>
      </c>
      <c r="AB24" s="55" t="s">
        <v>1644</v>
      </c>
      <c r="AC24" s="56">
        <v>45680</v>
      </c>
      <c r="AD24" s="55"/>
      <c r="AE24" s="55"/>
      <c r="AF24" s="55" t="s">
        <v>1644</v>
      </c>
      <c r="AG24" s="55" t="s">
        <v>1817</v>
      </c>
      <c r="AH24" s="55" t="s">
        <v>1728</v>
      </c>
      <c r="AI24" s="55" t="s">
        <v>1729</v>
      </c>
      <c r="AJ24" s="59">
        <v>1</v>
      </c>
      <c r="AK24" s="55" t="s">
        <v>1818</v>
      </c>
      <c r="AL24" s="60" t="s">
        <v>1749</v>
      </c>
      <c r="AM24" s="55" t="s">
        <v>1644</v>
      </c>
      <c r="AN24" s="55" t="s">
        <v>1644</v>
      </c>
      <c r="AO24" s="55" t="s">
        <v>1644</v>
      </c>
      <c r="AP24" t="s">
        <v>1730</v>
      </c>
      <c r="AQ24" s="55" t="s">
        <v>1644</v>
      </c>
      <c r="AR24" t="s">
        <v>1731</v>
      </c>
      <c r="AS24" t="s">
        <v>468</v>
      </c>
      <c r="AT24" t="s">
        <v>3842</v>
      </c>
      <c r="AU24" s="191">
        <f t="shared" si="0"/>
        <v>43063298</v>
      </c>
    </row>
    <row r="25" spans="1:47" x14ac:dyDescent="0.25">
      <c r="A25" s="55" t="s">
        <v>1717</v>
      </c>
      <c r="B25" s="55" t="s">
        <v>1718</v>
      </c>
      <c r="C25" s="55" t="s">
        <v>1719</v>
      </c>
      <c r="D25" s="55" t="s">
        <v>1767</v>
      </c>
      <c r="E25" s="56">
        <v>45668</v>
      </c>
      <c r="F25" s="55" t="s">
        <v>1820</v>
      </c>
      <c r="G25" s="55" t="s">
        <v>1644</v>
      </c>
      <c r="H25" s="55">
        <v>53100010</v>
      </c>
      <c r="I25" s="55" t="s">
        <v>1821</v>
      </c>
      <c r="J25" s="55" t="s">
        <v>1644</v>
      </c>
      <c r="K25" s="55" t="s">
        <v>664</v>
      </c>
      <c r="L25" s="56">
        <v>45668</v>
      </c>
      <c r="M25" s="55" t="s">
        <v>1822</v>
      </c>
      <c r="N25" s="55" t="s">
        <v>1644</v>
      </c>
      <c r="O25" s="56"/>
      <c r="P25" s="55" t="s">
        <v>1726</v>
      </c>
      <c r="Q25" s="55" t="s">
        <v>89</v>
      </c>
      <c r="R25" s="57">
        <v>2511.98</v>
      </c>
      <c r="S25" s="55" t="s">
        <v>89</v>
      </c>
      <c r="T25" s="57">
        <v>2511.98</v>
      </c>
      <c r="U25" s="55" t="s">
        <v>329</v>
      </c>
      <c r="V25" s="55" t="s">
        <v>330</v>
      </c>
      <c r="W25" s="55" t="s">
        <v>1644</v>
      </c>
      <c r="X25" s="55" t="s">
        <v>1644</v>
      </c>
      <c r="Y25" s="55" t="s">
        <v>1644</v>
      </c>
      <c r="Z25" s="55" t="s">
        <v>1644</v>
      </c>
      <c r="AA25" s="55" t="s">
        <v>1727</v>
      </c>
      <c r="AB25" s="55" t="s">
        <v>1644</v>
      </c>
      <c r="AC25" s="56">
        <v>45668</v>
      </c>
      <c r="AD25" s="55"/>
      <c r="AE25" s="55"/>
      <c r="AF25" s="55" t="s">
        <v>1644</v>
      </c>
      <c r="AG25" s="55" t="s">
        <v>1644</v>
      </c>
      <c r="AH25" s="55" t="s">
        <v>1728</v>
      </c>
      <c r="AI25" s="55" t="s">
        <v>1729</v>
      </c>
      <c r="AJ25" s="59">
        <v>6</v>
      </c>
      <c r="AK25" s="55" t="s">
        <v>1748</v>
      </c>
      <c r="AL25" s="60" t="s">
        <v>1749</v>
      </c>
      <c r="AM25" s="55" t="s">
        <v>1823</v>
      </c>
      <c r="AN25" s="55" t="s">
        <v>1824</v>
      </c>
      <c r="AO25" s="55" t="s">
        <v>1644</v>
      </c>
      <c r="AP25" t="s">
        <v>1730</v>
      </c>
      <c r="AQ25" s="55" t="s">
        <v>1644</v>
      </c>
      <c r="AR25" t="s">
        <v>1731</v>
      </c>
      <c r="AS25" t="s">
        <v>1652</v>
      </c>
      <c r="AT25" t="s">
        <v>3842</v>
      </c>
      <c r="AU25" s="191">
        <f t="shared" si="0"/>
        <v>41447670</v>
      </c>
    </row>
    <row r="26" spans="1:47" x14ac:dyDescent="0.25">
      <c r="A26" s="55" t="s">
        <v>1717</v>
      </c>
      <c r="B26" s="55" t="s">
        <v>1718</v>
      </c>
      <c r="C26" s="55" t="s">
        <v>1719</v>
      </c>
      <c r="D26" s="55" t="s">
        <v>1743</v>
      </c>
      <c r="E26" s="56">
        <v>45672</v>
      </c>
      <c r="F26" s="55" t="s">
        <v>1644</v>
      </c>
      <c r="G26" s="55" t="s">
        <v>1644</v>
      </c>
      <c r="H26" s="55">
        <v>50800010</v>
      </c>
      <c r="I26" s="55" t="s">
        <v>1832</v>
      </c>
      <c r="J26" s="55" t="s">
        <v>1644</v>
      </c>
      <c r="K26" s="55" t="s">
        <v>1653</v>
      </c>
      <c r="L26" s="56">
        <v>45672</v>
      </c>
      <c r="M26" s="55" t="s">
        <v>1770</v>
      </c>
      <c r="N26" s="55" t="s">
        <v>1833</v>
      </c>
      <c r="O26" s="56"/>
      <c r="P26" s="55" t="s">
        <v>1726</v>
      </c>
      <c r="Q26" s="55" t="s">
        <v>1554</v>
      </c>
      <c r="R26" s="59">
        <v>27939600</v>
      </c>
      <c r="S26" s="55" t="s">
        <v>89</v>
      </c>
      <c r="T26" s="57">
        <v>1724.77</v>
      </c>
      <c r="U26" s="55" t="s">
        <v>329</v>
      </c>
      <c r="V26" s="55" t="s">
        <v>330</v>
      </c>
      <c r="W26" s="55" t="s">
        <v>1644</v>
      </c>
      <c r="X26" s="55" t="s">
        <v>1644</v>
      </c>
      <c r="Y26" s="55" t="s">
        <v>1644</v>
      </c>
      <c r="Z26" s="55" t="s">
        <v>1644</v>
      </c>
      <c r="AA26" s="55" t="s">
        <v>1727</v>
      </c>
      <c r="AB26" s="55" t="s">
        <v>1644</v>
      </c>
      <c r="AC26" s="56">
        <v>45672</v>
      </c>
      <c r="AD26" s="55"/>
      <c r="AE26" s="55"/>
      <c r="AF26" s="55" t="s">
        <v>1644</v>
      </c>
      <c r="AG26" s="55" t="s">
        <v>1834</v>
      </c>
      <c r="AH26" s="55" t="s">
        <v>1728</v>
      </c>
      <c r="AI26" s="55" t="s">
        <v>1729</v>
      </c>
      <c r="AJ26" s="58">
        <v>2149.1999999999998</v>
      </c>
      <c r="AK26" s="55" t="s">
        <v>1761</v>
      </c>
      <c r="AL26" s="60" t="s">
        <v>1749</v>
      </c>
      <c r="AM26" s="55" t="s">
        <v>1644</v>
      </c>
      <c r="AN26" s="55" t="s">
        <v>1644</v>
      </c>
      <c r="AO26" s="55" t="s">
        <v>1644</v>
      </c>
      <c r="AP26" t="s">
        <v>1730</v>
      </c>
      <c r="AQ26" s="55" t="s">
        <v>1644</v>
      </c>
      <c r="AR26" t="s">
        <v>1731</v>
      </c>
      <c r="AS26" t="s">
        <v>1652</v>
      </c>
      <c r="AT26" t="s">
        <v>3842</v>
      </c>
      <c r="AU26" s="191">
        <f t="shared" si="0"/>
        <v>27939600</v>
      </c>
    </row>
    <row r="27" spans="1:47" x14ac:dyDescent="0.25">
      <c r="A27" s="55" t="s">
        <v>1717</v>
      </c>
      <c r="B27" s="55" t="s">
        <v>1718</v>
      </c>
      <c r="C27" s="55" t="s">
        <v>1719</v>
      </c>
      <c r="D27" s="55" t="s">
        <v>1743</v>
      </c>
      <c r="E27" s="56">
        <v>45680</v>
      </c>
      <c r="F27" s="55" t="s">
        <v>1644</v>
      </c>
      <c r="G27" s="55" t="s">
        <v>1644</v>
      </c>
      <c r="H27" s="55">
        <v>50800020</v>
      </c>
      <c r="I27" s="55" t="s">
        <v>1835</v>
      </c>
      <c r="J27" s="55" t="s">
        <v>1644</v>
      </c>
      <c r="K27" s="55" t="s">
        <v>474</v>
      </c>
      <c r="L27" s="56">
        <v>45680</v>
      </c>
      <c r="M27" s="55" t="s">
        <v>1815</v>
      </c>
      <c r="N27" s="55" t="s">
        <v>1836</v>
      </c>
      <c r="O27" s="56"/>
      <c r="P27" s="55" t="s">
        <v>1726</v>
      </c>
      <c r="Q27" s="55" t="s">
        <v>1554</v>
      </c>
      <c r="R27" s="59">
        <v>27890000</v>
      </c>
      <c r="S27" s="55" t="s">
        <v>89</v>
      </c>
      <c r="T27" s="57">
        <v>1708.73</v>
      </c>
      <c r="U27" s="55" t="s">
        <v>329</v>
      </c>
      <c r="V27" s="55" t="s">
        <v>330</v>
      </c>
      <c r="W27" s="55" t="s">
        <v>1644</v>
      </c>
      <c r="X27" s="55" t="s">
        <v>1644</v>
      </c>
      <c r="Y27" s="55" t="s">
        <v>1644</v>
      </c>
      <c r="Z27" s="55" t="s">
        <v>1644</v>
      </c>
      <c r="AA27" s="55" t="s">
        <v>1727</v>
      </c>
      <c r="AB27" s="55" t="s">
        <v>1644</v>
      </c>
      <c r="AC27" s="56">
        <v>45680</v>
      </c>
      <c r="AD27" s="55"/>
      <c r="AE27" s="55"/>
      <c r="AF27" s="55" t="s">
        <v>1644</v>
      </c>
      <c r="AG27" s="55" t="s">
        <v>1837</v>
      </c>
      <c r="AH27" s="55" t="s">
        <v>1728</v>
      </c>
      <c r="AI27" s="55" t="s">
        <v>1729</v>
      </c>
      <c r="AJ27" s="59">
        <v>128</v>
      </c>
      <c r="AK27" s="55" t="s">
        <v>1748</v>
      </c>
      <c r="AL27" s="60" t="s">
        <v>1749</v>
      </c>
      <c r="AM27" s="55" t="s">
        <v>1644</v>
      </c>
      <c r="AN27" s="55" t="s">
        <v>1644</v>
      </c>
      <c r="AO27" s="55" t="s">
        <v>1644</v>
      </c>
      <c r="AP27" t="s">
        <v>1730</v>
      </c>
      <c r="AQ27" s="55" t="s">
        <v>1644</v>
      </c>
      <c r="AR27" t="s">
        <v>1731</v>
      </c>
      <c r="AS27" t="s">
        <v>1652</v>
      </c>
      <c r="AT27" t="s">
        <v>3842</v>
      </c>
      <c r="AU27" s="191">
        <f t="shared" si="0"/>
        <v>27890000</v>
      </c>
    </row>
    <row r="28" spans="1:47" hidden="1" x14ac:dyDescent="0.25">
      <c r="A28" s="55" t="s">
        <v>1717</v>
      </c>
      <c r="B28" s="55" t="s">
        <v>1718</v>
      </c>
      <c r="C28" s="55" t="s">
        <v>1719</v>
      </c>
      <c r="D28" s="55" t="s">
        <v>1720</v>
      </c>
      <c r="E28" s="56">
        <v>45681</v>
      </c>
      <c r="F28" s="55" t="s">
        <v>1738</v>
      </c>
      <c r="G28" s="55" t="s">
        <v>1739</v>
      </c>
      <c r="H28" s="55">
        <v>50300040</v>
      </c>
      <c r="I28" s="55" t="s">
        <v>1740</v>
      </c>
      <c r="J28" s="55" t="s">
        <v>1644</v>
      </c>
      <c r="K28" s="55" t="s">
        <v>1392</v>
      </c>
      <c r="L28" s="56">
        <v>45681</v>
      </c>
      <c r="M28" s="55" t="s">
        <v>1724</v>
      </c>
      <c r="N28" s="55" t="s">
        <v>1741</v>
      </c>
      <c r="O28" s="56"/>
      <c r="P28" s="55" t="s">
        <v>1726</v>
      </c>
      <c r="Q28" s="55" t="s">
        <v>1554</v>
      </c>
      <c r="R28" s="59">
        <v>26650934</v>
      </c>
      <c r="S28" s="55" t="s">
        <v>89</v>
      </c>
      <c r="T28" s="57">
        <v>1632.82</v>
      </c>
      <c r="U28" s="55" t="s">
        <v>329</v>
      </c>
      <c r="V28" s="55" t="s">
        <v>330</v>
      </c>
      <c r="W28" s="55" t="s">
        <v>1644</v>
      </c>
      <c r="X28" s="55" t="s">
        <v>1644</v>
      </c>
      <c r="Y28" s="55" t="s">
        <v>1644</v>
      </c>
      <c r="Z28" s="55" t="s">
        <v>1644</v>
      </c>
      <c r="AA28" s="55" t="s">
        <v>1727</v>
      </c>
      <c r="AB28" s="55" t="s">
        <v>1644</v>
      </c>
      <c r="AC28" s="56">
        <v>45681</v>
      </c>
      <c r="AD28" s="55"/>
      <c r="AE28" s="55"/>
      <c r="AF28" s="55" t="s">
        <v>1644</v>
      </c>
      <c r="AG28" s="55" t="s">
        <v>1644</v>
      </c>
      <c r="AH28" s="55" t="s">
        <v>1728</v>
      </c>
      <c r="AI28" s="55" t="s">
        <v>1729</v>
      </c>
      <c r="AJ28" s="58">
        <v>0</v>
      </c>
      <c r="AK28" s="55" t="s">
        <v>1644</v>
      </c>
      <c r="AL28" s="55" t="s">
        <v>1644</v>
      </c>
      <c r="AM28" s="55" t="s">
        <v>1644</v>
      </c>
      <c r="AN28" s="55" t="s">
        <v>1644</v>
      </c>
      <c r="AO28" s="55" t="s">
        <v>1644</v>
      </c>
      <c r="AP28" t="s">
        <v>1730</v>
      </c>
      <c r="AQ28" s="55" t="s">
        <v>1644</v>
      </c>
      <c r="AR28" t="s">
        <v>1731</v>
      </c>
      <c r="AS28" t="s">
        <v>1647</v>
      </c>
      <c r="AT28" t="s">
        <v>3842</v>
      </c>
      <c r="AU28" s="191">
        <f t="shared" si="0"/>
        <v>26650934</v>
      </c>
    </row>
    <row r="29" spans="1:47" hidden="1" x14ac:dyDescent="0.25">
      <c r="A29" s="55" t="s">
        <v>1717</v>
      </c>
      <c r="B29" s="55" t="s">
        <v>1718</v>
      </c>
      <c r="C29" s="55" t="s">
        <v>1719</v>
      </c>
      <c r="D29" s="55" t="s">
        <v>1720</v>
      </c>
      <c r="E29" s="56">
        <v>45667</v>
      </c>
      <c r="F29" s="55" t="s">
        <v>1838</v>
      </c>
      <c r="G29" s="55" t="s">
        <v>1739</v>
      </c>
      <c r="H29" s="55">
        <v>50300070</v>
      </c>
      <c r="I29" s="55" t="s">
        <v>1839</v>
      </c>
      <c r="J29" s="55" t="s">
        <v>1644</v>
      </c>
      <c r="K29" s="55" t="s">
        <v>1394</v>
      </c>
      <c r="L29" s="56">
        <v>45667</v>
      </c>
      <c r="M29" s="55" t="s">
        <v>1724</v>
      </c>
      <c r="N29" s="55" t="s">
        <v>1840</v>
      </c>
      <c r="O29" s="56"/>
      <c r="P29" s="55" t="s">
        <v>1726</v>
      </c>
      <c r="Q29" s="55" t="s">
        <v>1554</v>
      </c>
      <c r="R29" s="59">
        <v>26006570</v>
      </c>
      <c r="S29" s="55" t="s">
        <v>89</v>
      </c>
      <c r="T29" s="57">
        <v>1606.04</v>
      </c>
      <c r="U29" s="55" t="s">
        <v>329</v>
      </c>
      <c r="V29" s="55" t="s">
        <v>330</v>
      </c>
      <c r="W29" s="55" t="s">
        <v>1644</v>
      </c>
      <c r="X29" s="55" t="s">
        <v>1644</v>
      </c>
      <c r="Y29" s="55" t="s">
        <v>1644</v>
      </c>
      <c r="Z29" s="55" t="s">
        <v>1644</v>
      </c>
      <c r="AA29" s="55" t="s">
        <v>1727</v>
      </c>
      <c r="AB29" s="55" t="s">
        <v>1644</v>
      </c>
      <c r="AC29" s="56">
        <v>45667</v>
      </c>
      <c r="AD29" s="55"/>
      <c r="AE29" s="55"/>
      <c r="AF29" s="55" t="s">
        <v>1644</v>
      </c>
      <c r="AG29" s="55" t="s">
        <v>1644</v>
      </c>
      <c r="AH29" s="55" t="s">
        <v>1728</v>
      </c>
      <c r="AI29" s="55" t="s">
        <v>1729</v>
      </c>
      <c r="AJ29" s="58">
        <v>0</v>
      </c>
      <c r="AK29" s="55" t="s">
        <v>1644</v>
      </c>
      <c r="AL29" s="55" t="s">
        <v>1644</v>
      </c>
      <c r="AM29" s="55" t="s">
        <v>1644</v>
      </c>
      <c r="AN29" s="55" t="s">
        <v>1644</v>
      </c>
      <c r="AO29" s="55" t="s">
        <v>1644</v>
      </c>
      <c r="AP29" t="s">
        <v>1730</v>
      </c>
      <c r="AQ29" s="55" t="s">
        <v>1644</v>
      </c>
      <c r="AR29" t="s">
        <v>1731</v>
      </c>
      <c r="AS29" t="s">
        <v>1651</v>
      </c>
      <c r="AT29" t="s">
        <v>3842</v>
      </c>
      <c r="AU29" s="191">
        <f t="shared" si="0"/>
        <v>26006570</v>
      </c>
    </row>
    <row r="30" spans="1:47" hidden="1" x14ac:dyDescent="0.25">
      <c r="A30" s="55" t="s">
        <v>1717</v>
      </c>
      <c r="B30" s="55" t="s">
        <v>1718</v>
      </c>
      <c r="C30" s="55" t="s">
        <v>1719</v>
      </c>
      <c r="D30" s="55" t="s">
        <v>1844</v>
      </c>
      <c r="E30" s="56">
        <v>45673</v>
      </c>
      <c r="F30" s="55" t="s">
        <v>1845</v>
      </c>
      <c r="G30" s="55" t="s">
        <v>1739</v>
      </c>
      <c r="H30" s="55">
        <v>51300040</v>
      </c>
      <c r="I30" s="55" t="s">
        <v>1846</v>
      </c>
      <c r="J30" s="55" t="s">
        <v>1644</v>
      </c>
      <c r="K30" s="55" t="s">
        <v>545</v>
      </c>
      <c r="L30" s="56">
        <v>45671</v>
      </c>
      <c r="M30" s="55" t="s">
        <v>1847</v>
      </c>
      <c r="N30" s="55" t="s">
        <v>1848</v>
      </c>
      <c r="O30" s="56"/>
      <c r="P30" s="55" t="s">
        <v>1726</v>
      </c>
      <c r="Q30" s="55" t="s">
        <v>1554</v>
      </c>
      <c r="R30" s="59">
        <v>22497000</v>
      </c>
      <c r="S30" s="55" t="s">
        <v>89</v>
      </c>
      <c r="T30" s="57">
        <v>1388.79</v>
      </c>
      <c r="U30" s="55" t="s">
        <v>329</v>
      </c>
      <c r="V30" s="55" t="s">
        <v>330</v>
      </c>
      <c r="W30" s="55" t="s">
        <v>1644</v>
      </c>
      <c r="X30" s="55" t="s">
        <v>1644</v>
      </c>
      <c r="Y30" s="55" t="s">
        <v>1644</v>
      </c>
      <c r="Z30" s="55" t="s">
        <v>1644</v>
      </c>
      <c r="AA30" s="55" t="s">
        <v>1727</v>
      </c>
      <c r="AB30" s="55" t="s">
        <v>1644</v>
      </c>
      <c r="AC30" s="56">
        <v>45673</v>
      </c>
      <c r="AD30" s="55"/>
      <c r="AE30" s="55"/>
      <c r="AF30" s="55" t="s">
        <v>1644</v>
      </c>
      <c r="AG30" s="55" t="s">
        <v>1644</v>
      </c>
      <c r="AH30" s="55" t="s">
        <v>1728</v>
      </c>
      <c r="AI30" s="55" t="s">
        <v>1729</v>
      </c>
      <c r="AJ30" s="58">
        <v>0</v>
      </c>
      <c r="AK30" s="55" t="s">
        <v>1644</v>
      </c>
      <c r="AL30" s="55" t="s">
        <v>1644</v>
      </c>
      <c r="AM30" s="55" t="s">
        <v>1644</v>
      </c>
      <c r="AN30" s="55" t="s">
        <v>1644</v>
      </c>
      <c r="AO30" s="55" t="s">
        <v>1644</v>
      </c>
      <c r="AP30" t="s">
        <v>1730</v>
      </c>
      <c r="AQ30" s="55" t="s">
        <v>1644</v>
      </c>
      <c r="AR30" t="s">
        <v>1731</v>
      </c>
      <c r="AS30" t="s">
        <v>1458</v>
      </c>
      <c r="AT30" t="s">
        <v>3842</v>
      </c>
      <c r="AU30" s="191">
        <f t="shared" si="0"/>
        <v>22497000</v>
      </c>
    </row>
    <row r="31" spans="1:47" x14ac:dyDescent="0.25">
      <c r="A31" s="55" t="s">
        <v>1717</v>
      </c>
      <c r="B31" s="55" t="s">
        <v>1718</v>
      </c>
      <c r="C31" s="55" t="s">
        <v>1719</v>
      </c>
      <c r="D31" s="55" t="s">
        <v>1743</v>
      </c>
      <c r="E31" s="56">
        <v>45688</v>
      </c>
      <c r="F31" s="55" t="s">
        <v>1644</v>
      </c>
      <c r="G31" s="55" t="s">
        <v>1644</v>
      </c>
      <c r="H31" s="55">
        <v>50800020</v>
      </c>
      <c r="I31" s="55" t="s">
        <v>1852</v>
      </c>
      <c r="J31" s="55" t="s">
        <v>1644</v>
      </c>
      <c r="K31" s="55" t="s">
        <v>474</v>
      </c>
      <c r="L31" s="56">
        <v>45688</v>
      </c>
      <c r="M31" s="55" t="s">
        <v>1736</v>
      </c>
      <c r="N31" s="55" t="s">
        <v>1853</v>
      </c>
      <c r="O31" s="56"/>
      <c r="P31" s="55" t="s">
        <v>1726</v>
      </c>
      <c r="Q31" s="55" t="s">
        <v>1554</v>
      </c>
      <c r="R31" s="59">
        <v>10350000</v>
      </c>
      <c r="S31" s="55" t="s">
        <v>89</v>
      </c>
      <c r="T31" s="57">
        <v>632.75</v>
      </c>
      <c r="U31" s="55" t="s">
        <v>329</v>
      </c>
      <c r="V31" s="55" t="s">
        <v>330</v>
      </c>
      <c r="W31" s="55" t="s">
        <v>1644</v>
      </c>
      <c r="X31" s="55" t="s">
        <v>1644</v>
      </c>
      <c r="Y31" s="55" t="s">
        <v>1644</v>
      </c>
      <c r="Z31" s="55" t="s">
        <v>1644</v>
      </c>
      <c r="AA31" s="55" t="s">
        <v>1727</v>
      </c>
      <c r="AB31" s="55" t="s">
        <v>1644</v>
      </c>
      <c r="AC31" s="56">
        <v>45688</v>
      </c>
      <c r="AD31" s="55"/>
      <c r="AE31" s="55"/>
      <c r="AF31" s="55" t="s">
        <v>1644</v>
      </c>
      <c r="AG31" s="55" t="s">
        <v>1854</v>
      </c>
      <c r="AH31" s="55" t="s">
        <v>1728</v>
      </c>
      <c r="AI31" s="55" t="s">
        <v>1729</v>
      </c>
      <c r="AJ31" s="59">
        <v>70</v>
      </c>
      <c r="AK31" s="55" t="s">
        <v>1748</v>
      </c>
      <c r="AL31" s="60" t="s">
        <v>1749</v>
      </c>
      <c r="AM31" s="55" t="s">
        <v>1644</v>
      </c>
      <c r="AN31" s="55" t="s">
        <v>1644</v>
      </c>
      <c r="AO31" s="55" t="s">
        <v>1644</v>
      </c>
      <c r="AP31" t="s">
        <v>1730</v>
      </c>
      <c r="AQ31" s="55" t="s">
        <v>1644</v>
      </c>
      <c r="AR31" t="s">
        <v>1731</v>
      </c>
      <c r="AS31" t="s">
        <v>1652</v>
      </c>
      <c r="AT31" t="s">
        <v>3842</v>
      </c>
      <c r="AU31" s="191">
        <f t="shared" si="0"/>
        <v>10350000</v>
      </c>
    </row>
    <row r="32" spans="1:47" x14ac:dyDescent="0.25">
      <c r="A32" s="55" t="s">
        <v>1717</v>
      </c>
      <c r="B32" s="55" t="s">
        <v>1718</v>
      </c>
      <c r="C32" s="55" t="s">
        <v>1719</v>
      </c>
      <c r="D32" s="55" t="s">
        <v>1743</v>
      </c>
      <c r="E32" s="56">
        <v>45672</v>
      </c>
      <c r="F32" s="55" t="s">
        <v>1644</v>
      </c>
      <c r="G32" s="55" t="s">
        <v>1644</v>
      </c>
      <c r="H32" s="55">
        <v>50800010</v>
      </c>
      <c r="I32" s="55" t="s">
        <v>1855</v>
      </c>
      <c r="J32" s="55" t="s">
        <v>1644</v>
      </c>
      <c r="K32" s="55" t="s">
        <v>1653</v>
      </c>
      <c r="L32" s="56">
        <v>45672</v>
      </c>
      <c r="M32" s="55" t="s">
        <v>1770</v>
      </c>
      <c r="N32" s="55" t="s">
        <v>1856</v>
      </c>
      <c r="O32" s="56"/>
      <c r="P32" s="55" t="s">
        <v>1726</v>
      </c>
      <c r="Q32" s="55" t="s">
        <v>1554</v>
      </c>
      <c r="R32" s="59">
        <v>10281600</v>
      </c>
      <c r="S32" s="55" t="s">
        <v>89</v>
      </c>
      <c r="T32" s="57">
        <v>634.71</v>
      </c>
      <c r="U32" s="55" t="s">
        <v>329</v>
      </c>
      <c r="V32" s="55" t="s">
        <v>330</v>
      </c>
      <c r="W32" s="55" t="s">
        <v>1644</v>
      </c>
      <c r="X32" s="55" t="s">
        <v>1644</v>
      </c>
      <c r="Y32" s="55" t="s">
        <v>1644</v>
      </c>
      <c r="Z32" s="55" t="s">
        <v>1644</v>
      </c>
      <c r="AA32" s="55" t="s">
        <v>1727</v>
      </c>
      <c r="AB32" s="55" t="s">
        <v>1644</v>
      </c>
      <c r="AC32" s="56">
        <v>45672</v>
      </c>
      <c r="AD32" s="55"/>
      <c r="AE32" s="55"/>
      <c r="AF32" s="55" t="s">
        <v>1644</v>
      </c>
      <c r="AG32" s="55" t="s">
        <v>1857</v>
      </c>
      <c r="AH32" s="55" t="s">
        <v>1728</v>
      </c>
      <c r="AI32" s="55" t="s">
        <v>1729</v>
      </c>
      <c r="AJ32" s="59">
        <v>12</v>
      </c>
      <c r="AK32" s="55" t="s">
        <v>1748</v>
      </c>
      <c r="AL32" s="60" t="s">
        <v>1749</v>
      </c>
      <c r="AM32" s="55" t="s">
        <v>1644</v>
      </c>
      <c r="AN32" s="55" t="s">
        <v>1644</v>
      </c>
      <c r="AO32" s="55" t="s">
        <v>1644</v>
      </c>
      <c r="AP32" t="s">
        <v>1730</v>
      </c>
      <c r="AQ32" s="55" t="s">
        <v>1644</v>
      </c>
      <c r="AR32" t="s">
        <v>1731</v>
      </c>
      <c r="AS32" t="s">
        <v>1652</v>
      </c>
      <c r="AT32" t="s">
        <v>3842</v>
      </c>
      <c r="AU32" s="191">
        <f t="shared" si="0"/>
        <v>10281600</v>
      </c>
    </row>
    <row r="33" spans="1:47" x14ac:dyDescent="0.25">
      <c r="A33" s="55" t="s">
        <v>1717</v>
      </c>
      <c r="B33" s="55" t="s">
        <v>1718</v>
      </c>
      <c r="C33" s="55" t="s">
        <v>1719</v>
      </c>
      <c r="D33" s="55" t="s">
        <v>1767</v>
      </c>
      <c r="E33" s="56">
        <v>45673</v>
      </c>
      <c r="F33" s="55" t="s">
        <v>1858</v>
      </c>
      <c r="G33" s="55" t="s">
        <v>1644</v>
      </c>
      <c r="H33" s="55">
        <v>50200010</v>
      </c>
      <c r="I33" s="55" t="s">
        <v>1859</v>
      </c>
      <c r="J33" s="55" t="s">
        <v>1644</v>
      </c>
      <c r="K33" s="55" t="s">
        <v>1646</v>
      </c>
      <c r="L33" s="56">
        <v>45673</v>
      </c>
      <c r="M33" s="55" t="s">
        <v>1843</v>
      </c>
      <c r="N33" s="55" t="s">
        <v>1644</v>
      </c>
      <c r="O33" s="56"/>
      <c r="P33" s="55" t="s">
        <v>1726</v>
      </c>
      <c r="Q33" s="55" t="s">
        <v>89</v>
      </c>
      <c r="R33" s="57">
        <v>554.83000000000004</v>
      </c>
      <c r="S33" s="55" t="s">
        <v>89</v>
      </c>
      <c r="T33" s="57">
        <v>554.83000000000004</v>
      </c>
      <c r="U33" s="55" t="s">
        <v>329</v>
      </c>
      <c r="V33" s="55" t="s">
        <v>330</v>
      </c>
      <c r="W33" s="55" t="s">
        <v>1644</v>
      </c>
      <c r="X33" s="55" t="s">
        <v>1644</v>
      </c>
      <c r="Y33" s="55" t="s">
        <v>1644</v>
      </c>
      <c r="Z33" s="55" t="s">
        <v>1644</v>
      </c>
      <c r="AA33" s="55" t="s">
        <v>1727</v>
      </c>
      <c r="AB33" s="55" t="s">
        <v>1644</v>
      </c>
      <c r="AC33" s="56">
        <v>45673</v>
      </c>
      <c r="AD33" s="55"/>
      <c r="AE33" s="55"/>
      <c r="AF33" s="55" t="s">
        <v>1644</v>
      </c>
      <c r="AG33" s="55" t="s">
        <v>1644</v>
      </c>
      <c r="AH33" s="55" t="s">
        <v>1728</v>
      </c>
      <c r="AI33" s="55" t="s">
        <v>1729</v>
      </c>
      <c r="AJ33" s="59">
        <v>5</v>
      </c>
      <c r="AK33" s="55" t="s">
        <v>1748</v>
      </c>
      <c r="AL33" s="60" t="s">
        <v>1749</v>
      </c>
      <c r="AM33" s="55" t="s">
        <v>1860</v>
      </c>
      <c r="AN33" s="55" t="s">
        <v>1861</v>
      </c>
      <c r="AO33" s="55" t="s">
        <v>1644</v>
      </c>
      <c r="AP33" t="s">
        <v>1730</v>
      </c>
      <c r="AQ33" s="55" t="s">
        <v>1644</v>
      </c>
      <c r="AR33" t="s">
        <v>1731</v>
      </c>
      <c r="AS33" t="s">
        <v>1645</v>
      </c>
      <c r="AT33" t="s">
        <v>3842</v>
      </c>
      <c r="AU33" s="191">
        <f t="shared" si="0"/>
        <v>9154695</v>
      </c>
    </row>
    <row r="34" spans="1:47" x14ac:dyDescent="0.25">
      <c r="A34" s="55" t="s">
        <v>1717</v>
      </c>
      <c r="B34" s="55" t="s">
        <v>1718</v>
      </c>
      <c r="C34" s="55" t="s">
        <v>1719</v>
      </c>
      <c r="D34" s="55" t="s">
        <v>1743</v>
      </c>
      <c r="E34" s="56">
        <v>45685</v>
      </c>
      <c r="F34" s="55" t="s">
        <v>1644</v>
      </c>
      <c r="G34" s="55" t="s">
        <v>1644</v>
      </c>
      <c r="H34" s="55">
        <v>50800020</v>
      </c>
      <c r="I34" s="55" t="s">
        <v>1862</v>
      </c>
      <c r="J34" s="55" t="s">
        <v>1644</v>
      </c>
      <c r="K34" s="55" t="s">
        <v>474</v>
      </c>
      <c r="L34" s="56">
        <v>45685</v>
      </c>
      <c r="M34" s="55" t="s">
        <v>1863</v>
      </c>
      <c r="N34" s="55" t="s">
        <v>1864</v>
      </c>
      <c r="O34" s="56"/>
      <c r="P34" s="55" t="s">
        <v>1726</v>
      </c>
      <c r="Q34" s="55" t="s">
        <v>1554</v>
      </c>
      <c r="R34" s="59">
        <v>8250000</v>
      </c>
      <c r="S34" s="55" t="s">
        <v>89</v>
      </c>
      <c r="T34" s="57">
        <v>505.45</v>
      </c>
      <c r="U34" s="55" t="s">
        <v>329</v>
      </c>
      <c r="V34" s="55" t="s">
        <v>330</v>
      </c>
      <c r="W34" s="55" t="s">
        <v>1644</v>
      </c>
      <c r="X34" s="55" t="s">
        <v>1644</v>
      </c>
      <c r="Y34" s="55" t="s">
        <v>1644</v>
      </c>
      <c r="Z34" s="55" t="s">
        <v>1644</v>
      </c>
      <c r="AA34" s="55" t="s">
        <v>1727</v>
      </c>
      <c r="AB34" s="55" t="s">
        <v>1644</v>
      </c>
      <c r="AC34" s="56">
        <v>45685</v>
      </c>
      <c r="AD34" s="55"/>
      <c r="AE34" s="55"/>
      <c r="AF34" s="55" t="s">
        <v>1644</v>
      </c>
      <c r="AG34" s="55" t="s">
        <v>1865</v>
      </c>
      <c r="AH34" s="55" t="s">
        <v>1728</v>
      </c>
      <c r="AI34" s="55" t="s">
        <v>1729</v>
      </c>
      <c r="AJ34" s="59">
        <v>50</v>
      </c>
      <c r="AK34" s="55" t="s">
        <v>1792</v>
      </c>
      <c r="AL34" s="60" t="s">
        <v>1749</v>
      </c>
      <c r="AM34" s="55" t="s">
        <v>1644</v>
      </c>
      <c r="AN34" s="55" t="s">
        <v>1644</v>
      </c>
      <c r="AO34" s="55" t="s">
        <v>1644</v>
      </c>
      <c r="AP34" t="s">
        <v>1730</v>
      </c>
      <c r="AQ34" s="55" t="s">
        <v>1644</v>
      </c>
      <c r="AR34" t="s">
        <v>1731</v>
      </c>
      <c r="AS34" t="s">
        <v>1652</v>
      </c>
      <c r="AT34" t="s">
        <v>3842</v>
      </c>
      <c r="AU34" s="191">
        <f t="shared" si="0"/>
        <v>8250000</v>
      </c>
    </row>
    <row r="35" spans="1:47" x14ac:dyDescent="0.25">
      <c r="A35" s="55" t="s">
        <v>1717</v>
      </c>
      <c r="B35" s="55" t="s">
        <v>1718</v>
      </c>
      <c r="C35" s="55" t="s">
        <v>1719</v>
      </c>
      <c r="D35" s="55" t="s">
        <v>1743</v>
      </c>
      <c r="E35" s="56">
        <v>45685</v>
      </c>
      <c r="F35" s="55" t="s">
        <v>1644</v>
      </c>
      <c r="G35" s="55" t="s">
        <v>1644</v>
      </c>
      <c r="H35" s="55">
        <v>50800020</v>
      </c>
      <c r="I35" s="55" t="s">
        <v>1866</v>
      </c>
      <c r="J35" s="55" t="s">
        <v>1644</v>
      </c>
      <c r="K35" s="55" t="s">
        <v>474</v>
      </c>
      <c r="L35" s="56">
        <v>45685</v>
      </c>
      <c r="M35" s="55" t="s">
        <v>1863</v>
      </c>
      <c r="N35" s="55" t="s">
        <v>1867</v>
      </c>
      <c r="O35" s="56"/>
      <c r="P35" s="55" t="s">
        <v>1726</v>
      </c>
      <c r="Q35" s="55" t="s">
        <v>1554</v>
      </c>
      <c r="R35" s="59">
        <v>7920000</v>
      </c>
      <c r="S35" s="55" t="s">
        <v>89</v>
      </c>
      <c r="T35" s="57">
        <v>485.23</v>
      </c>
      <c r="U35" s="55" t="s">
        <v>329</v>
      </c>
      <c r="V35" s="55" t="s">
        <v>330</v>
      </c>
      <c r="W35" s="55" t="s">
        <v>1644</v>
      </c>
      <c r="X35" s="55" t="s">
        <v>1644</v>
      </c>
      <c r="Y35" s="55" t="s">
        <v>1644</v>
      </c>
      <c r="Z35" s="55" t="s">
        <v>1644</v>
      </c>
      <c r="AA35" s="55" t="s">
        <v>1727</v>
      </c>
      <c r="AB35" s="55" t="s">
        <v>1644</v>
      </c>
      <c r="AC35" s="56">
        <v>45685</v>
      </c>
      <c r="AD35" s="55"/>
      <c r="AE35" s="55"/>
      <c r="AF35" s="55" t="s">
        <v>1644</v>
      </c>
      <c r="AG35" s="55" t="s">
        <v>1868</v>
      </c>
      <c r="AH35" s="55" t="s">
        <v>1728</v>
      </c>
      <c r="AI35" s="55" t="s">
        <v>1729</v>
      </c>
      <c r="AJ35" s="59">
        <v>4</v>
      </c>
      <c r="AK35" s="55" t="s">
        <v>1818</v>
      </c>
      <c r="AL35" s="60" t="s">
        <v>1749</v>
      </c>
      <c r="AM35" s="55" t="s">
        <v>1644</v>
      </c>
      <c r="AN35" s="55" t="s">
        <v>1644</v>
      </c>
      <c r="AO35" s="55" t="s">
        <v>1644</v>
      </c>
      <c r="AP35" t="s">
        <v>1730</v>
      </c>
      <c r="AQ35" s="55" t="s">
        <v>1644</v>
      </c>
      <c r="AR35" t="s">
        <v>1731</v>
      </c>
      <c r="AS35" t="s">
        <v>1652</v>
      </c>
      <c r="AT35" t="s">
        <v>3842</v>
      </c>
      <c r="AU35" s="191">
        <f t="shared" si="0"/>
        <v>7920000</v>
      </c>
    </row>
    <row r="36" spans="1:47" hidden="1" x14ac:dyDescent="0.25">
      <c r="A36" s="55" t="s">
        <v>1717</v>
      </c>
      <c r="B36" s="55" t="s">
        <v>1718</v>
      </c>
      <c r="C36" s="55" t="s">
        <v>1719</v>
      </c>
      <c r="D36" s="55" t="s">
        <v>1743</v>
      </c>
      <c r="E36" s="56">
        <v>45688</v>
      </c>
      <c r="F36" s="55" t="s">
        <v>1869</v>
      </c>
      <c r="G36" s="55" t="s">
        <v>1644</v>
      </c>
      <c r="H36" s="55">
        <v>50800010</v>
      </c>
      <c r="I36" s="55" t="s">
        <v>1870</v>
      </c>
      <c r="J36" s="55" t="s">
        <v>1644</v>
      </c>
      <c r="K36" s="55" t="s">
        <v>1653</v>
      </c>
      <c r="L36" s="56">
        <v>45688</v>
      </c>
      <c r="M36" s="55" t="s">
        <v>1736</v>
      </c>
      <c r="N36" s="55" t="s">
        <v>1871</v>
      </c>
      <c r="O36" s="56"/>
      <c r="P36" s="55" t="s">
        <v>1726</v>
      </c>
      <c r="Q36" s="55" t="s">
        <v>1554</v>
      </c>
      <c r="R36" s="59">
        <v>7360000</v>
      </c>
      <c r="S36" s="55" t="s">
        <v>89</v>
      </c>
      <c r="T36" s="57">
        <v>449.96</v>
      </c>
      <c r="U36" s="55" t="s">
        <v>352</v>
      </c>
      <c r="V36" s="55" t="s">
        <v>353</v>
      </c>
      <c r="W36" s="55" t="s">
        <v>1644</v>
      </c>
      <c r="X36" s="55" t="s">
        <v>1644</v>
      </c>
      <c r="Y36" s="55" t="s">
        <v>1644</v>
      </c>
      <c r="Z36" s="55" t="s">
        <v>1644</v>
      </c>
      <c r="AA36" s="55" t="s">
        <v>1727</v>
      </c>
      <c r="AB36" s="55" t="s">
        <v>1644</v>
      </c>
      <c r="AC36" s="56">
        <v>45691</v>
      </c>
      <c r="AD36" s="55"/>
      <c r="AE36" s="55"/>
      <c r="AF36" s="55" t="s">
        <v>1644</v>
      </c>
      <c r="AG36" s="55" t="s">
        <v>1872</v>
      </c>
      <c r="AH36" s="55" t="s">
        <v>1728</v>
      </c>
      <c r="AI36" s="55" t="s">
        <v>1729</v>
      </c>
      <c r="AJ36" s="59">
        <v>8</v>
      </c>
      <c r="AK36" s="55" t="s">
        <v>1873</v>
      </c>
      <c r="AL36" s="60" t="s">
        <v>1749</v>
      </c>
      <c r="AM36" s="55" t="s">
        <v>1644</v>
      </c>
      <c r="AN36" s="55" t="s">
        <v>1644</v>
      </c>
      <c r="AO36" s="55" t="s">
        <v>1644</v>
      </c>
      <c r="AP36" t="s">
        <v>1730</v>
      </c>
      <c r="AQ36" s="55" t="s">
        <v>1644</v>
      </c>
      <c r="AR36" t="s">
        <v>1731</v>
      </c>
      <c r="AS36" t="s">
        <v>1652</v>
      </c>
      <c r="AT36" t="s">
        <v>271</v>
      </c>
      <c r="AU36" s="191">
        <f t="shared" si="0"/>
        <v>7360000</v>
      </c>
    </row>
    <row r="37" spans="1:47" x14ac:dyDescent="0.25">
      <c r="A37" s="55" t="s">
        <v>1717</v>
      </c>
      <c r="B37" s="55" t="s">
        <v>1718</v>
      </c>
      <c r="C37" s="55" t="s">
        <v>1719</v>
      </c>
      <c r="D37" s="55" t="s">
        <v>1743</v>
      </c>
      <c r="E37" s="56">
        <v>45687</v>
      </c>
      <c r="F37" s="55" t="s">
        <v>1773</v>
      </c>
      <c r="G37" s="55" t="s">
        <v>1644</v>
      </c>
      <c r="H37" s="55">
        <v>50500030</v>
      </c>
      <c r="I37" s="55" t="s">
        <v>1874</v>
      </c>
      <c r="J37" s="55" t="s">
        <v>1644</v>
      </c>
      <c r="K37" s="55" t="s">
        <v>1659</v>
      </c>
      <c r="L37" s="56">
        <v>45687</v>
      </c>
      <c r="M37" s="55" t="s">
        <v>1775</v>
      </c>
      <c r="N37" s="55" t="s">
        <v>1776</v>
      </c>
      <c r="O37" s="56"/>
      <c r="P37" s="55" t="s">
        <v>1726</v>
      </c>
      <c r="Q37" s="55" t="s">
        <v>1554</v>
      </c>
      <c r="R37" s="59">
        <v>7281851</v>
      </c>
      <c r="S37" s="55" t="s">
        <v>89</v>
      </c>
      <c r="T37" s="57">
        <v>445.18</v>
      </c>
      <c r="U37" s="55" t="s">
        <v>329</v>
      </c>
      <c r="V37" s="55" t="s">
        <v>330</v>
      </c>
      <c r="W37" s="55" t="s">
        <v>1644</v>
      </c>
      <c r="X37" s="55" t="s">
        <v>1644</v>
      </c>
      <c r="Y37" s="55" t="s">
        <v>1644</v>
      </c>
      <c r="Z37" s="55" t="s">
        <v>1644</v>
      </c>
      <c r="AA37" s="55" t="s">
        <v>1727</v>
      </c>
      <c r="AB37" s="55" t="s">
        <v>1644</v>
      </c>
      <c r="AC37" s="56">
        <v>45687</v>
      </c>
      <c r="AD37" s="55"/>
      <c r="AE37" s="55"/>
      <c r="AF37" s="55" t="s">
        <v>1644</v>
      </c>
      <c r="AG37" s="55" t="s">
        <v>1777</v>
      </c>
      <c r="AH37" s="55" t="s">
        <v>1728</v>
      </c>
      <c r="AI37" s="55" t="s">
        <v>1729</v>
      </c>
      <c r="AJ37" s="59">
        <v>1</v>
      </c>
      <c r="AK37" s="55" t="s">
        <v>1778</v>
      </c>
      <c r="AL37" s="60" t="s">
        <v>1749</v>
      </c>
      <c r="AM37" s="55" t="s">
        <v>1644</v>
      </c>
      <c r="AN37" s="55" t="s">
        <v>1644</v>
      </c>
      <c r="AO37" s="55" t="s">
        <v>1644</v>
      </c>
      <c r="AP37" t="s">
        <v>1730</v>
      </c>
      <c r="AQ37" s="55" t="s">
        <v>1644</v>
      </c>
      <c r="AR37" t="s">
        <v>1731</v>
      </c>
      <c r="AS37" t="s">
        <v>1656</v>
      </c>
      <c r="AT37" t="s">
        <v>3842</v>
      </c>
      <c r="AU37" s="191">
        <f t="shared" si="0"/>
        <v>7281851</v>
      </c>
    </row>
    <row r="38" spans="1:47" hidden="1" x14ac:dyDescent="0.25">
      <c r="A38" s="55" t="s">
        <v>1717</v>
      </c>
      <c r="B38" s="55" t="s">
        <v>1718</v>
      </c>
      <c r="C38" s="55" t="s">
        <v>1719</v>
      </c>
      <c r="D38" s="55" t="s">
        <v>1720</v>
      </c>
      <c r="E38" s="56">
        <v>45687</v>
      </c>
      <c r="F38" s="55" t="s">
        <v>1875</v>
      </c>
      <c r="G38" s="55" t="s">
        <v>1739</v>
      </c>
      <c r="H38" s="55">
        <v>50300010</v>
      </c>
      <c r="I38" s="55" t="s">
        <v>1876</v>
      </c>
      <c r="J38" s="55" t="s">
        <v>1644</v>
      </c>
      <c r="K38" s="55" t="s">
        <v>1389</v>
      </c>
      <c r="L38" s="56">
        <v>45687</v>
      </c>
      <c r="M38" s="55" t="s">
        <v>1724</v>
      </c>
      <c r="N38" s="55" t="s">
        <v>1877</v>
      </c>
      <c r="O38" s="56"/>
      <c r="P38" s="55" t="s">
        <v>1726</v>
      </c>
      <c r="Q38" s="55" t="s">
        <v>1554</v>
      </c>
      <c r="R38" s="59">
        <v>7204692</v>
      </c>
      <c r="S38" s="55" t="s">
        <v>89</v>
      </c>
      <c r="T38" s="57">
        <v>440.47</v>
      </c>
      <c r="U38" s="55" t="s">
        <v>329</v>
      </c>
      <c r="V38" s="55" t="s">
        <v>330</v>
      </c>
      <c r="W38" s="55" t="s">
        <v>1644</v>
      </c>
      <c r="X38" s="55" t="s">
        <v>1644</v>
      </c>
      <c r="Y38" s="55" t="s">
        <v>1644</v>
      </c>
      <c r="Z38" s="55" t="s">
        <v>1644</v>
      </c>
      <c r="AA38" s="55" t="s">
        <v>1727</v>
      </c>
      <c r="AB38" s="55" t="s">
        <v>1644</v>
      </c>
      <c r="AC38" s="56">
        <v>45687</v>
      </c>
      <c r="AD38" s="55"/>
      <c r="AE38" s="55"/>
      <c r="AF38" s="55" t="s">
        <v>1644</v>
      </c>
      <c r="AG38" s="55" t="s">
        <v>1644</v>
      </c>
      <c r="AH38" s="55" t="s">
        <v>1728</v>
      </c>
      <c r="AI38" s="55" t="s">
        <v>1729</v>
      </c>
      <c r="AJ38" s="58">
        <v>0</v>
      </c>
      <c r="AK38" s="55" t="s">
        <v>1644</v>
      </c>
      <c r="AL38" s="55" t="s">
        <v>1644</v>
      </c>
      <c r="AM38" s="55" t="s">
        <v>1644</v>
      </c>
      <c r="AN38" s="55" t="s">
        <v>1644</v>
      </c>
      <c r="AO38" s="55" t="s">
        <v>1644</v>
      </c>
      <c r="AP38" t="s">
        <v>1730</v>
      </c>
      <c r="AQ38" s="55" t="s">
        <v>1644</v>
      </c>
      <c r="AR38" t="s">
        <v>1731</v>
      </c>
      <c r="AS38" t="s">
        <v>1647</v>
      </c>
      <c r="AT38" t="s">
        <v>3842</v>
      </c>
      <c r="AU38" s="191">
        <f t="shared" si="0"/>
        <v>7204692</v>
      </c>
    </row>
    <row r="39" spans="1:47" x14ac:dyDescent="0.25">
      <c r="A39" s="55" t="s">
        <v>1717</v>
      </c>
      <c r="B39" s="55" t="s">
        <v>1718</v>
      </c>
      <c r="C39" s="55" t="s">
        <v>1719</v>
      </c>
      <c r="D39" s="55" t="s">
        <v>1844</v>
      </c>
      <c r="E39" s="56">
        <v>45688</v>
      </c>
      <c r="F39" s="55" t="s">
        <v>1644</v>
      </c>
      <c r="G39" s="55" t="s">
        <v>1739</v>
      </c>
      <c r="H39" s="55">
        <v>50800020</v>
      </c>
      <c r="I39" s="55" t="s">
        <v>1878</v>
      </c>
      <c r="J39" s="55" t="s">
        <v>1644</v>
      </c>
      <c r="K39" s="55" t="s">
        <v>474</v>
      </c>
      <c r="L39" s="56">
        <v>45681</v>
      </c>
      <c r="M39" s="55" t="s">
        <v>1865</v>
      </c>
      <c r="N39" s="55" t="s">
        <v>1879</v>
      </c>
      <c r="O39" s="56"/>
      <c r="P39" s="55" t="s">
        <v>1726</v>
      </c>
      <c r="Q39" s="55" t="s">
        <v>1554</v>
      </c>
      <c r="R39" s="59">
        <v>6250000</v>
      </c>
      <c r="S39" s="55" t="s">
        <v>89</v>
      </c>
      <c r="T39" s="57">
        <v>382.92</v>
      </c>
      <c r="U39" s="55" t="s">
        <v>329</v>
      </c>
      <c r="V39" s="55" t="s">
        <v>330</v>
      </c>
      <c r="W39" s="55" t="s">
        <v>1644</v>
      </c>
      <c r="X39" s="55" t="s">
        <v>1644</v>
      </c>
      <c r="Y39" s="55" t="s">
        <v>1644</v>
      </c>
      <c r="Z39" s="55" t="s">
        <v>1880</v>
      </c>
      <c r="AA39" s="55" t="s">
        <v>1727</v>
      </c>
      <c r="AB39" s="55" t="s">
        <v>1644</v>
      </c>
      <c r="AC39" s="56">
        <v>45691</v>
      </c>
      <c r="AD39" s="55"/>
      <c r="AE39" s="55"/>
      <c r="AF39" s="55" t="s">
        <v>1644</v>
      </c>
      <c r="AG39" s="55" t="s">
        <v>1865</v>
      </c>
      <c r="AH39" s="55" t="s">
        <v>1728</v>
      </c>
      <c r="AI39" s="55" t="s">
        <v>1729</v>
      </c>
      <c r="AJ39" s="59">
        <v>50</v>
      </c>
      <c r="AK39" s="55" t="s">
        <v>1792</v>
      </c>
      <c r="AL39" s="55" t="s">
        <v>1881</v>
      </c>
      <c r="AM39" s="55" t="s">
        <v>1644</v>
      </c>
      <c r="AN39" s="55" t="s">
        <v>1644</v>
      </c>
      <c r="AO39" s="55" t="s">
        <v>1644</v>
      </c>
      <c r="AP39" t="s">
        <v>1730</v>
      </c>
      <c r="AQ39" s="55" t="s">
        <v>1644</v>
      </c>
      <c r="AR39" t="s">
        <v>1731</v>
      </c>
      <c r="AS39" t="s">
        <v>1652</v>
      </c>
      <c r="AT39" t="s">
        <v>3842</v>
      </c>
      <c r="AU39" s="191">
        <f t="shared" si="0"/>
        <v>6250000</v>
      </c>
    </row>
    <row r="40" spans="1:47" x14ac:dyDescent="0.25">
      <c r="A40" s="55" t="s">
        <v>1717</v>
      </c>
      <c r="B40" s="55" t="s">
        <v>1718</v>
      </c>
      <c r="C40" s="55" t="s">
        <v>1719</v>
      </c>
      <c r="D40" s="55" t="s">
        <v>1767</v>
      </c>
      <c r="E40" s="56">
        <v>45687</v>
      </c>
      <c r="F40" s="55" t="s">
        <v>1882</v>
      </c>
      <c r="G40" s="55" t="s">
        <v>1644</v>
      </c>
      <c r="H40" s="55">
        <v>50200010</v>
      </c>
      <c r="I40" s="55" t="s">
        <v>1883</v>
      </c>
      <c r="J40" s="55" t="s">
        <v>1644</v>
      </c>
      <c r="K40" s="55" t="s">
        <v>1646</v>
      </c>
      <c r="L40" s="56">
        <v>45687</v>
      </c>
      <c r="M40" s="55" t="s">
        <v>1775</v>
      </c>
      <c r="N40" s="55" t="s">
        <v>1644</v>
      </c>
      <c r="O40" s="56"/>
      <c r="P40" s="55" t="s">
        <v>1726</v>
      </c>
      <c r="Q40" s="55" t="s">
        <v>89</v>
      </c>
      <c r="R40" s="57">
        <v>384.69</v>
      </c>
      <c r="S40" s="55" t="s">
        <v>89</v>
      </c>
      <c r="T40" s="57">
        <v>384.69</v>
      </c>
      <c r="U40" s="55" t="s">
        <v>329</v>
      </c>
      <c r="V40" s="55" t="s">
        <v>330</v>
      </c>
      <c r="W40" s="55" t="s">
        <v>1644</v>
      </c>
      <c r="X40" s="55" t="s">
        <v>1644</v>
      </c>
      <c r="Y40" s="55" t="s">
        <v>1644</v>
      </c>
      <c r="Z40" s="55" t="s">
        <v>1644</v>
      </c>
      <c r="AA40" s="55" t="s">
        <v>1727</v>
      </c>
      <c r="AB40" s="55" t="s">
        <v>1644</v>
      </c>
      <c r="AC40" s="56">
        <v>45687</v>
      </c>
      <c r="AD40" s="55"/>
      <c r="AE40" s="55"/>
      <c r="AF40" s="55" t="s">
        <v>1644</v>
      </c>
      <c r="AG40" s="55" t="s">
        <v>1644</v>
      </c>
      <c r="AH40" s="55" t="s">
        <v>1728</v>
      </c>
      <c r="AI40" s="55" t="s">
        <v>1729</v>
      </c>
      <c r="AJ40" s="59">
        <v>13</v>
      </c>
      <c r="AK40" s="55" t="s">
        <v>1884</v>
      </c>
      <c r="AL40" s="60" t="s">
        <v>1749</v>
      </c>
      <c r="AM40" s="55" t="s">
        <v>1885</v>
      </c>
      <c r="AN40" s="55" t="s">
        <v>1886</v>
      </c>
      <c r="AO40" s="55" t="s">
        <v>1644</v>
      </c>
      <c r="AP40" t="s">
        <v>1730</v>
      </c>
      <c r="AQ40" s="55" t="s">
        <v>1644</v>
      </c>
      <c r="AR40" t="s">
        <v>1731</v>
      </c>
      <c r="AS40" t="s">
        <v>1645</v>
      </c>
      <c r="AT40" t="s">
        <v>3842</v>
      </c>
      <c r="AU40" s="191">
        <f t="shared" si="0"/>
        <v>6347385</v>
      </c>
    </row>
    <row r="41" spans="1:47" x14ac:dyDescent="0.25">
      <c r="A41" s="55" t="s">
        <v>1717</v>
      </c>
      <c r="B41" s="55" t="s">
        <v>1718</v>
      </c>
      <c r="C41" s="55" t="s">
        <v>1719</v>
      </c>
      <c r="D41" s="55" t="s">
        <v>1743</v>
      </c>
      <c r="E41" s="56">
        <v>45685</v>
      </c>
      <c r="F41" s="55" t="s">
        <v>1644</v>
      </c>
      <c r="G41" s="55" t="s">
        <v>1644</v>
      </c>
      <c r="H41" s="55">
        <v>50800020</v>
      </c>
      <c r="I41" s="55" t="s">
        <v>1887</v>
      </c>
      <c r="J41" s="55" t="s">
        <v>1644</v>
      </c>
      <c r="K41" s="55" t="s">
        <v>474</v>
      </c>
      <c r="L41" s="56">
        <v>45685</v>
      </c>
      <c r="M41" s="55" t="s">
        <v>1863</v>
      </c>
      <c r="N41" s="55" t="s">
        <v>1888</v>
      </c>
      <c r="O41" s="56"/>
      <c r="P41" s="55" t="s">
        <v>1726</v>
      </c>
      <c r="Q41" s="55" t="s">
        <v>1554</v>
      </c>
      <c r="R41" s="59">
        <v>6050000</v>
      </c>
      <c r="S41" s="55" t="s">
        <v>89</v>
      </c>
      <c r="T41" s="57">
        <v>370.67</v>
      </c>
      <c r="U41" s="55" t="s">
        <v>329</v>
      </c>
      <c r="V41" s="55" t="s">
        <v>330</v>
      </c>
      <c r="W41" s="55" t="s">
        <v>1644</v>
      </c>
      <c r="X41" s="55" t="s">
        <v>1644</v>
      </c>
      <c r="Y41" s="55" t="s">
        <v>1644</v>
      </c>
      <c r="Z41" s="55" t="s">
        <v>1644</v>
      </c>
      <c r="AA41" s="55" t="s">
        <v>1727</v>
      </c>
      <c r="AB41" s="55" t="s">
        <v>1644</v>
      </c>
      <c r="AC41" s="56">
        <v>45685</v>
      </c>
      <c r="AD41" s="55"/>
      <c r="AE41" s="55"/>
      <c r="AF41" s="55" t="s">
        <v>1644</v>
      </c>
      <c r="AG41" s="55" t="s">
        <v>1889</v>
      </c>
      <c r="AH41" s="55" t="s">
        <v>1728</v>
      </c>
      <c r="AI41" s="55" t="s">
        <v>1729</v>
      </c>
      <c r="AJ41" s="59">
        <v>1</v>
      </c>
      <c r="AK41" s="55" t="s">
        <v>1748</v>
      </c>
      <c r="AL41" s="60" t="s">
        <v>1749</v>
      </c>
      <c r="AM41" s="55" t="s">
        <v>1644</v>
      </c>
      <c r="AN41" s="55" t="s">
        <v>1644</v>
      </c>
      <c r="AO41" s="55" t="s">
        <v>1644</v>
      </c>
      <c r="AP41" t="s">
        <v>1730</v>
      </c>
      <c r="AQ41" s="55" t="s">
        <v>1644</v>
      </c>
      <c r="AR41" t="s">
        <v>1731</v>
      </c>
      <c r="AS41" t="s">
        <v>1652</v>
      </c>
      <c r="AT41" t="s">
        <v>3842</v>
      </c>
      <c r="AU41" s="191">
        <f t="shared" si="0"/>
        <v>6050000</v>
      </c>
    </row>
    <row r="42" spans="1:47" x14ac:dyDescent="0.25">
      <c r="A42" s="55" t="s">
        <v>1717</v>
      </c>
      <c r="B42" s="55" t="s">
        <v>1718</v>
      </c>
      <c r="C42" s="55" t="s">
        <v>1719</v>
      </c>
      <c r="D42" s="55" t="s">
        <v>1767</v>
      </c>
      <c r="E42" s="56">
        <v>45681</v>
      </c>
      <c r="F42" s="55" t="s">
        <v>1892</v>
      </c>
      <c r="G42" s="55" t="s">
        <v>1644</v>
      </c>
      <c r="H42" s="55">
        <v>50200010</v>
      </c>
      <c r="I42" s="55" t="s">
        <v>1893</v>
      </c>
      <c r="J42" s="55" t="s">
        <v>1644</v>
      </c>
      <c r="K42" s="55" t="s">
        <v>1646</v>
      </c>
      <c r="L42" s="56">
        <v>45681</v>
      </c>
      <c r="M42" s="55" t="s">
        <v>1851</v>
      </c>
      <c r="N42" s="55" t="s">
        <v>1644</v>
      </c>
      <c r="O42" s="56"/>
      <c r="P42" s="55" t="s">
        <v>1726</v>
      </c>
      <c r="Q42" s="55" t="s">
        <v>89</v>
      </c>
      <c r="R42" s="57">
        <v>292.81</v>
      </c>
      <c r="S42" s="55" t="s">
        <v>89</v>
      </c>
      <c r="T42" s="57">
        <v>292.81</v>
      </c>
      <c r="U42" s="55" t="s">
        <v>329</v>
      </c>
      <c r="V42" s="55" t="s">
        <v>330</v>
      </c>
      <c r="W42" s="55" t="s">
        <v>1644</v>
      </c>
      <c r="X42" s="55" t="s">
        <v>1644</v>
      </c>
      <c r="Y42" s="55" t="s">
        <v>1644</v>
      </c>
      <c r="Z42" s="55" t="s">
        <v>1644</v>
      </c>
      <c r="AA42" s="55" t="s">
        <v>1727</v>
      </c>
      <c r="AB42" s="55" t="s">
        <v>1644</v>
      </c>
      <c r="AC42" s="56">
        <v>45681</v>
      </c>
      <c r="AD42" s="55"/>
      <c r="AE42" s="55"/>
      <c r="AF42" s="55" t="s">
        <v>1644</v>
      </c>
      <c r="AG42" s="55" t="s">
        <v>1644</v>
      </c>
      <c r="AH42" s="55" t="s">
        <v>1728</v>
      </c>
      <c r="AI42" s="55" t="s">
        <v>1729</v>
      </c>
      <c r="AJ42" s="59">
        <v>400</v>
      </c>
      <c r="AK42" s="55" t="s">
        <v>1842</v>
      </c>
      <c r="AL42" s="60" t="s">
        <v>1749</v>
      </c>
      <c r="AM42" s="55" t="s">
        <v>1890</v>
      </c>
      <c r="AN42" s="55" t="s">
        <v>1891</v>
      </c>
      <c r="AO42" s="55" t="s">
        <v>1644</v>
      </c>
      <c r="AP42" t="s">
        <v>1730</v>
      </c>
      <c r="AQ42" s="55" t="s">
        <v>1644</v>
      </c>
      <c r="AR42" t="s">
        <v>1731</v>
      </c>
      <c r="AS42" t="s">
        <v>1645</v>
      </c>
      <c r="AT42" t="s">
        <v>3842</v>
      </c>
      <c r="AU42" s="191">
        <f t="shared" si="0"/>
        <v>4831365</v>
      </c>
    </row>
    <row r="43" spans="1:47" hidden="1" x14ac:dyDescent="0.25">
      <c r="A43" s="55" t="s">
        <v>1717</v>
      </c>
      <c r="B43" s="55" t="s">
        <v>1718</v>
      </c>
      <c r="C43" s="55" t="s">
        <v>1719</v>
      </c>
      <c r="D43" s="55" t="s">
        <v>1844</v>
      </c>
      <c r="E43" s="56">
        <v>45680</v>
      </c>
      <c r="F43" s="55" t="s">
        <v>1895</v>
      </c>
      <c r="G43" s="55" t="s">
        <v>1896</v>
      </c>
      <c r="H43" s="55">
        <v>51300010</v>
      </c>
      <c r="I43" s="55" t="s">
        <v>1897</v>
      </c>
      <c r="J43" s="55" t="s">
        <v>1644</v>
      </c>
      <c r="K43" s="55" t="s">
        <v>538</v>
      </c>
      <c r="L43" s="56">
        <v>45665</v>
      </c>
      <c r="M43" s="55" t="s">
        <v>1898</v>
      </c>
      <c r="N43" s="55" t="s">
        <v>1899</v>
      </c>
      <c r="O43" s="56"/>
      <c r="P43" s="55" t="s">
        <v>1726</v>
      </c>
      <c r="Q43" s="55" t="s">
        <v>1554</v>
      </c>
      <c r="R43" s="59">
        <v>4521906</v>
      </c>
      <c r="S43" s="55" t="s">
        <v>89</v>
      </c>
      <c r="T43" s="57">
        <v>277.04000000000002</v>
      </c>
      <c r="U43" s="55" t="s">
        <v>329</v>
      </c>
      <c r="V43" s="55" t="s">
        <v>330</v>
      </c>
      <c r="W43" s="55" t="s">
        <v>1644</v>
      </c>
      <c r="X43" s="55" t="s">
        <v>1644</v>
      </c>
      <c r="Y43" s="55" t="s">
        <v>1644</v>
      </c>
      <c r="Z43" s="55" t="s">
        <v>1644</v>
      </c>
      <c r="AA43" s="55" t="s">
        <v>1727</v>
      </c>
      <c r="AB43" s="55" t="s">
        <v>1644</v>
      </c>
      <c r="AC43" s="56">
        <v>45680</v>
      </c>
      <c r="AD43" s="55"/>
      <c r="AE43" s="55"/>
      <c r="AF43" s="55" t="s">
        <v>1644</v>
      </c>
      <c r="AG43" s="55" t="s">
        <v>1644</v>
      </c>
      <c r="AH43" s="55" t="s">
        <v>1728</v>
      </c>
      <c r="AI43" s="55" t="s">
        <v>1729</v>
      </c>
      <c r="AJ43" s="58">
        <v>0</v>
      </c>
      <c r="AK43" s="55" t="s">
        <v>1644</v>
      </c>
      <c r="AL43" s="55" t="s">
        <v>1644</v>
      </c>
      <c r="AM43" s="55" t="s">
        <v>1644</v>
      </c>
      <c r="AN43" s="55" t="s">
        <v>1644</v>
      </c>
      <c r="AO43" s="55" t="s">
        <v>1644</v>
      </c>
      <c r="AP43" t="s">
        <v>1730</v>
      </c>
      <c r="AQ43" s="55" t="s">
        <v>1644</v>
      </c>
      <c r="AR43" t="s">
        <v>1731</v>
      </c>
      <c r="AS43" t="s">
        <v>1458</v>
      </c>
      <c r="AT43" t="s">
        <v>3842</v>
      </c>
      <c r="AU43" s="191">
        <f t="shared" si="0"/>
        <v>4521906</v>
      </c>
    </row>
    <row r="44" spans="1:47" x14ac:dyDescent="0.25">
      <c r="A44" s="55" t="s">
        <v>1717</v>
      </c>
      <c r="B44" s="55" t="s">
        <v>1718</v>
      </c>
      <c r="C44" s="55" t="s">
        <v>1719</v>
      </c>
      <c r="D44" s="55" t="s">
        <v>1767</v>
      </c>
      <c r="E44" s="56">
        <v>45659</v>
      </c>
      <c r="F44" s="55" t="s">
        <v>1892</v>
      </c>
      <c r="G44" s="55" t="s">
        <v>1644</v>
      </c>
      <c r="H44" s="55">
        <v>50200010</v>
      </c>
      <c r="I44" s="55" t="s">
        <v>1900</v>
      </c>
      <c r="J44" s="55" t="s">
        <v>1644</v>
      </c>
      <c r="K44" s="55" t="s">
        <v>1646</v>
      </c>
      <c r="L44" s="56">
        <v>45659</v>
      </c>
      <c r="M44" s="55" t="s">
        <v>1901</v>
      </c>
      <c r="N44" s="55" t="s">
        <v>1644</v>
      </c>
      <c r="O44" s="56"/>
      <c r="P44" s="55" t="s">
        <v>1726</v>
      </c>
      <c r="Q44" s="55" t="s">
        <v>89</v>
      </c>
      <c r="R44" s="57">
        <v>254.44</v>
      </c>
      <c r="S44" s="55" t="s">
        <v>89</v>
      </c>
      <c r="T44" s="57">
        <v>254.44</v>
      </c>
      <c r="U44" s="55" t="s">
        <v>329</v>
      </c>
      <c r="V44" s="55" t="s">
        <v>330</v>
      </c>
      <c r="W44" s="55" t="s">
        <v>1644</v>
      </c>
      <c r="X44" s="55" t="s">
        <v>1644</v>
      </c>
      <c r="Y44" s="55" t="s">
        <v>1644</v>
      </c>
      <c r="Z44" s="55" t="s">
        <v>1644</v>
      </c>
      <c r="AA44" s="55" t="s">
        <v>1727</v>
      </c>
      <c r="AB44" s="55" t="s">
        <v>1644</v>
      </c>
      <c r="AC44" s="56">
        <v>45659</v>
      </c>
      <c r="AD44" s="55"/>
      <c r="AE44" s="55"/>
      <c r="AF44" s="55" t="s">
        <v>1644</v>
      </c>
      <c r="AG44" s="55" t="s">
        <v>1644</v>
      </c>
      <c r="AH44" s="55" t="s">
        <v>1728</v>
      </c>
      <c r="AI44" s="55" t="s">
        <v>1729</v>
      </c>
      <c r="AJ44" s="59">
        <v>400</v>
      </c>
      <c r="AK44" s="55" t="s">
        <v>1842</v>
      </c>
      <c r="AL44" s="60" t="s">
        <v>1749</v>
      </c>
      <c r="AM44" s="55" t="s">
        <v>1890</v>
      </c>
      <c r="AN44" s="55" t="s">
        <v>1891</v>
      </c>
      <c r="AO44" s="55" t="s">
        <v>1644</v>
      </c>
      <c r="AP44" t="s">
        <v>1730</v>
      </c>
      <c r="AQ44" s="55" t="s">
        <v>1644</v>
      </c>
      <c r="AR44" t="s">
        <v>1731</v>
      </c>
      <c r="AS44" t="s">
        <v>1645</v>
      </c>
      <c r="AT44" t="s">
        <v>3842</v>
      </c>
      <c r="AU44" s="191">
        <f t="shared" si="0"/>
        <v>4198260</v>
      </c>
    </row>
    <row r="45" spans="1:47" x14ac:dyDescent="0.25">
      <c r="A45" s="55" t="s">
        <v>1717</v>
      </c>
      <c r="B45" s="55" t="s">
        <v>1718</v>
      </c>
      <c r="C45" s="55" t="s">
        <v>1719</v>
      </c>
      <c r="D45" s="55" t="s">
        <v>1743</v>
      </c>
      <c r="E45" s="56">
        <v>45679</v>
      </c>
      <c r="F45" s="55" t="s">
        <v>1644</v>
      </c>
      <c r="G45" s="55" t="s">
        <v>1644</v>
      </c>
      <c r="H45" s="55">
        <v>50800020</v>
      </c>
      <c r="I45" s="55" t="s">
        <v>1757</v>
      </c>
      <c r="J45" s="55" t="s">
        <v>1644</v>
      </c>
      <c r="K45" s="55" t="s">
        <v>474</v>
      </c>
      <c r="L45" s="56">
        <v>45679</v>
      </c>
      <c r="M45" s="55" t="s">
        <v>1758</v>
      </c>
      <c r="N45" s="55" t="s">
        <v>1759</v>
      </c>
      <c r="O45" s="56"/>
      <c r="P45" s="55" t="s">
        <v>1726</v>
      </c>
      <c r="Q45" s="55" t="s">
        <v>1554</v>
      </c>
      <c r="R45" s="59">
        <v>3940000</v>
      </c>
      <c r="S45" s="55" t="s">
        <v>89</v>
      </c>
      <c r="T45" s="57">
        <v>241.39</v>
      </c>
      <c r="U45" s="55" t="s">
        <v>329</v>
      </c>
      <c r="V45" s="55" t="s">
        <v>330</v>
      </c>
      <c r="W45" s="55" t="s">
        <v>1644</v>
      </c>
      <c r="X45" s="55" t="s">
        <v>1644</v>
      </c>
      <c r="Y45" s="55" t="s">
        <v>1644</v>
      </c>
      <c r="Z45" s="55" t="s">
        <v>1644</v>
      </c>
      <c r="AA45" s="55" t="s">
        <v>1727</v>
      </c>
      <c r="AB45" s="55" t="s">
        <v>1644</v>
      </c>
      <c r="AC45" s="56">
        <v>45679</v>
      </c>
      <c r="AD45" s="55"/>
      <c r="AE45" s="55"/>
      <c r="AF45" s="55" t="s">
        <v>1644</v>
      </c>
      <c r="AG45" s="55" t="s">
        <v>1760</v>
      </c>
      <c r="AH45" s="55" t="s">
        <v>1728</v>
      </c>
      <c r="AI45" s="55" t="s">
        <v>1729</v>
      </c>
      <c r="AJ45" s="59">
        <v>2</v>
      </c>
      <c r="AK45" s="55" t="s">
        <v>1884</v>
      </c>
      <c r="AL45" s="60" t="s">
        <v>1749</v>
      </c>
      <c r="AM45" s="55" t="s">
        <v>1644</v>
      </c>
      <c r="AN45" s="55" t="s">
        <v>1644</v>
      </c>
      <c r="AO45" s="55" t="s">
        <v>1644</v>
      </c>
      <c r="AP45" t="s">
        <v>1730</v>
      </c>
      <c r="AQ45" s="55" t="s">
        <v>1644</v>
      </c>
      <c r="AR45" t="s">
        <v>1731</v>
      </c>
      <c r="AS45" t="s">
        <v>1652</v>
      </c>
      <c r="AT45" t="s">
        <v>3842</v>
      </c>
      <c r="AU45" s="191">
        <f t="shared" si="0"/>
        <v>3940000</v>
      </c>
    </row>
    <row r="46" spans="1:47" x14ac:dyDescent="0.25">
      <c r="A46" s="55" t="s">
        <v>1717</v>
      </c>
      <c r="B46" s="55" t="s">
        <v>1718</v>
      </c>
      <c r="C46" s="55" t="s">
        <v>1719</v>
      </c>
      <c r="D46" s="55" t="s">
        <v>1743</v>
      </c>
      <c r="E46" s="56">
        <v>45666</v>
      </c>
      <c r="F46" s="55" t="s">
        <v>1644</v>
      </c>
      <c r="G46" s="55" t="s">
        <v>1644</v>
      </c>
      <c r="H46" s="55">
        <v>50800020</v>
      </c>
      <c r="I46" s="55" t="s">
        <v>1902</v>
      </c>
      <c r="J46" s="55" t="s">
        <v>1644</v>
      </c>
      <c r="K46" s="55" t="s">
        <v>474</v>
      </c>
      <c r="L46" s="56">
        <v>45666</v>
      </c>
      <c r="M46" s="55" t="s">
        <v>1826</v>
      </c>
      <c r="N46" s="55" t="s">
        <v>1903</v>
      </c>
      <c r="O46" s="56"/>
      <c r="P46" s="55" t="s">
        <v>1726</v>
      </c>
      <c r="Q46" s="55" t="s">
        <v>1554</v>
      </c>
      <c r="R46" s="59">
        <v>3445000</v>
      </c>
      <c r="S46" s="55" t="s">
        <v>89</v>
      </c>
      <c r="T46" s="57">
        <v>212.75</v>
      </c>
      <c r="U46" s="55" t="s">
        <v>329</v>
      </c>
      <c r="V46" s="55" t="s">
        <v>330</v>
      </c>
      <c r="W46" s="55" t="s">
        <v>1644</v>
      </c>
      <c r="X46" s="55" t="s">
        <v>1644</v>
      </c>
      <c r="Y46" s="55" t="s">
        <v>1644</v>
      </c>
      <c r="Z46" s="55" t="s">
        <v>1644</v>
      </c>
      <c r="AA46" s="55" t="s">
        <v>1727</v>
      </c>
      <c r="AB46" s="55" t="s">
        <v>1644</v>
      </c>
      <c r="AC46" s="56">
        <v>45666</v>
      </c>
      <c r="AD46" s="55"/>
      <c r="AE46" s="55"/>
      <c r="AF46" s="55" t="s">
        <v>1644</v>
      </c>
      <c r="AG46" s="55" t="s">
        <v>1904</v>
      </c>
      <c r="AH46" s="55" t="s">
        <v>1728</v>
      </c>
      <c r="AI46" s="55" t="s">
        <v>1729</v>
      </c>
      <c r="AJ46" s="59">
        <v>20</v>
      </c>
      <c r="AK46" s="55" t="s">
        <v>1792</v>
      </c>
      <c r="AL46" s="60" t="s">
        <v>1749</v>
      </c>
      <c r="AM46" s="55" t="s">
        <v>1644</v>
      </c>
      <c r="AN46" s="55" t="s">
        <v>1644</v>
      </c>
      <c r="AO46" s="55" t="s">
        <v>1644</v>
      </c>
      <c r="AP46" t="s">
        <v>1730</v>
      </c>
      <c r="AQ46" s="55" t="s">
        <v>1644</v>
      </c>
      <c r="AR46" t="s">
        <v>1731</v>
      </c>
      <c r="AS46" t="s">
        <v>1652</v>
      </c>
      <c r="AT46" t="s">
        <v>3842</v>
      </c>
      <c r="AU46" s="191">
        <f t="shared" si="0"/>
        <v>3445000</v>
      </c>
    </row>
    <row r="47" spans="1:47" x14ac:dyDescent="0.25">
      <c r="A47" s="55" t="s">
        <v>1717</v>
      </c>
      <c r="B47" s="55" t="s">
        <v>1718</v>
      </c>
      <c r="C47" s="55" t="s">
        <v>1719</v>
      </c>
      <c r="D47" s="55" t="s">
        <v>1743</v>
      </c>
      <c r="E47" s="56">
        <v>45680</v>
      </c>
      <c r="F47" s="55" t="s">
        <v>1644</v>
      </c>
      <c r="G47" s="55" t="s">
        <v>1644</v>
      </c>
      <c r="H47" s="55">
        <v>52600030</v>
      </c>
      <c r="I47" s="55" t="s">
        <v>1905</v>
      </c>
      <c r="J47" s="55" t="s">
        <v>1644</v>
      </c>
      <c r="K47" s="55" t="s">
        <v>650</v>
      </c>
      <c r="L47" s="56">
        <v>45680</v>
      </c>
      <c r="M47" s="55" t="s">
        <v>1815</v>
      </c>
      <c r="N47" s="55" t="s">
        <v>1906</v>
      </c>
      <c r="O47" s="56"/>
      <c r="P47" s="55" t="s">
        <v>1726</v>
      </c>
      <c r="Q47" s="55" t="s">
        <v>1554</v>
      </c>
      <c r="R47" s="59">
        <v>3100000</v>
      </c>
      <c r="S47" s="55" t="s">
        <v>89</v>
      </c>
      <c r="T47" s="57">
        <v>189.93</v>
      </c>
      <c r="U47" s="55" t="s">
        <v>329</v>
      </c>
      <c r="V47" s="55" t="s">
        <v>330</v>
      </c>
      <c r="W47" s="55" t="s">
        <v>1644</v>
      </c>
      <c r="X47" s="55" t="s">
        <v>1644</v>
      </c>
      <c r="Y47" s="55" t="s">
        <v>1644</v>
      </c>
      <c r="Z47" s="55" t="s">
        <v>1644</v>
      </c>
      <c r="AA47" s="55" t="s">
        <v>1727</v>
      </c>
      <c r="AB47" s="55" t="s">
        <v>1644</v>
      </c>
      <c r="AC47" s="56">
        <v>45680</v>
      </c>
      <c r="AD47" s="55"/>
      <c r="AE47" s="55"/>
      <c r="AF47" s="55" t="s">
        <v>1644</v>
      </c>
      <c r="AG47" s="55" t="s">
        <v>1907</v>
      </c>
      <c r="AH47" s="55" t="s">
        <v>1728</v>
      </c>
      <c r="AI47" s="55" t="s">
        <v>1729</v>
      </c>
      <c r="AJ47" s="59">
        <v>2</v>
      </c>
      <c r="AK47" s="55" t="s">
        <v>1884</v>
      </c>
      <c r="AL47" s="60" t="s">
        <v>1749</v>
      </c>
      <c r="AM47" s="55" t="s">
        <v>1644</v>
      </c>
      <c r="AN47" s="55" t="s">
        <v>1644</v>
      </c>
      <c r="AO47" s="55" t="s">
        <v>1644</v>
      </c>
      <c r="AP47" t="s">
        <v>1730</v>
      </c>
      <c r="AQ47" s="55" t="s">
        <v>1644</v>
      </c>
      <c r="AR47" t="s">
        <v>1731</v>
      </c>
      <c r="AS47" t="s">
        <v>1655</v>
      </c>
      <c r="AT47" t="s">
        <v>3842</v>
      </c>
      <c r="AU47" s="191">
        <f t="shared" si="0"/>
        <v>3100000</v>
      </c>
    </row>
    <row r="48" spans="1:47" hidden="1" x14ac:dyDescent="0.25">
      <c r="A48" s="55" t="s">
        <v>1717</v>
      </c>
      <c r="B48" s="55" t="s">
        <v>1718</v>
      </c>
      <c r="C48" s="55" t="s">
        <v>1719</v>
      </c>
      <c r="D48" s="55" t="s">
        <v>1844</v>
      </c>
      <c r="E48" s="56">
        <v>45664</v>
      </c>
      <c r="F48" s="55" t="s">
        <v>1908</v>
      </c>
      <c r="G48" s="55" t="s">
        <v>1909</v>
      </c>
      <c r="H48" s="55">
        <v>51300090</v>
      </c>
      <c r="I48" s="55" t="s">
        <v>1910</v>
      </c>
      <c r="J48" s="55" t="s">
        <v>1644</v>
      </c>
      <c r="K48" s="55" t="s">
        <v>555</v>
      </c>
      <c r="L48" s="56">
        <v>45637</v>
      </c>
      <c r="M48" s="55" t="s">
        <v>1911</v>
      </c>
      <c r="N48" s="55" t="s">
        <v>1912</v>
      </c>
      <c r="O48" s="56"/>
      <c r="P48" s="55" t="s">
        <v>1726</v>
      </c>
      <c r="Q48" s="55" t="s">
        <v>1554</v>
      </c>
      <c r="R48" s="59">
        <v>2750000</v>
      </c>
      <c r="S48" s="55" t="s">
        <v>89</v>
      </c>
      <c r="T48" s="57">
        <v>169.69</v>
      </c>
      <c r="U48" s="55" t="s">
        <v>329</v>
      </c>
      <c r="V48" s="55" t="s">
        <v>330</v>
      </c>
      <c r="W48" s="55" t="s">
        <v>1644</v>
      </c>
      <c r="X48" s="55" t="s">
        <v>1644</v>
      </c>
      <c r="Y48" s="55" t="s">
        <v>1644</v>
      </c>
      <c r="Z48" s="55" t="s">
        <v>1644</v>
      </c>
      <c r="AA48" s="55" t="s">
        <v>1727</v>
      </c>
      <c r="AB48" s="55" t="s">
        <v>1644</v>
      </c>
      <c r="AC48" s="56">
        <v>45664</v>
      </c>
      <c r="AD48" s="55"/>
      <c r="AE48" s="55"/>
      <c r="AF48" s="55" t="s">
        <v>1644</v>
      </c>
      <c r="AG48" s="55" t="s">
        <v>1644</v>
      </c>
      <c r="AH48" s="55" t="s">
        <v>1728</v>
      </c>
      <c r="AI48" s="55" t="s">
        <v>1729</v>
      </c>
      <c r="AJ48" s="58">
        <v>0</v>
      </c>
      <c r="AK48" s="55" t="s">
        <v>1644</v>
      </c>
      <c r="AL48" s="55" t="s">
        <v>1644</v>
      </c>
      <c r="AM48" s="55" t="s">
        <v>1644</v>
      </c>
      <c r="AN48" s="55" t="s">
        <v>1644</v>
      </c>
      <c r="AO48" s="55" t="s">
        <v>1644</v>
      </c>
      <c r="AP48" t="s">
        <v>1730</v>
      </c>
      <c r="AQ48" s="55" t="s">
        <v>1644</v>
      </c>
      <c r="AR48" t="s">
        <v>1731</v>
      </c>
      <c r="AS48" t="s">
        <v>1458</v>
      </c>
      <c r="AT48" t="s">
        <v>3842</v>
      </c>
      <c r="AU48" s="191">
        <f t="shared" si="0"/>
        <v>2750000</v>
      </c>
    </row>
    <row r="49" spans="1:47" x14ac:dyDescent="0.25">
      <c r="A49" s="55" t="s">
        <v>1717</v>
      </c>
      <c r="B49" s="55" t="s">
        <v>1718</v>
      </c>
      <c r="C49" s="55" t="s">
        <v>1719</v>
      </c>
      <c r="D49" s="55" t="s">
        <v>1767</v>
      </c>
      <c r="E49" s="56">
        <v>45673</v>
      </c>
      <c r="F49" s="55" t="s">
        <v>1914</v>
      </c>
      <c r="G49" s="55" t="s">
        <v>1644</v>
      </c>
      <c r="H49" s="55">
        <v>50200010</v>
      </c>
      <c r="I49" s="55" t="s">
        <v>1915</v>
      </c>
      <c r="J49" s="55" t="s">
        <v>1644</v>
      </c>
      <c r="K49" s="55" t="s">
        <v>1646</v>
      </c>
      <c r="L49" s="56">
        <v>45673</v>
      </c>
      <c r="M49" s="55" t="s">
        <v>1843</v>
      </c>
      <c r="N49" s="55" t="s">
        <v>1644</v>
      </c>
      <c r="O49" s="56"/>
      <c r="P49" s="55" t="s">
        <v>1726</v>
      </c>
      <c r="Q49" s="55" t="s">
        <v>89</v>
      </c>
      <c r="R49" s="57">
        <v>151.86000000000001</v>
      </c>
      <c r="S49" s="55" t="s">
        <v>89</v>
      </c>
      <c r="T49" s="57">
        <v>151.86000000000001</v>
      </c>
      <c r="U49" s="55" t="s">
        <v>329</v>
      </c>
      <c r="V49" s="55" t="s">
        <v>330</v>
      </c>
      <c r="W49" s="55" t="s">
        <v>1644</v>
      </c>
      <c r="X49" s="55" t="s">
        <v>1644</v>
      </c>
      <c r="Y49" s="55" t="s">
        <v>1644</v>
      </c>
      <c r="Z49" s="55" t="s">
        <v>1644</v>
      </c>
      <c r="AA49" s="55" t="s">
        <v>1727</v>
      </c>
      <c r="AB49" s="55" t="s">
        <v>1644</v>
      </c>
      <c r="AC49" s="56">
        <v>45673</v>
      </c>
      <c r="AD49" s="55"/>
      <c r="AE49" s="55"/>
      <c r="AF49" s="55" t="s">
        <v>1644</v>
      </c>
      <c r="AG49" s="55" t="s">
        <v>1644</v>
      </c>
      <c r="AH49" s="55" t="s">
        <v>1728</v>
      </c>
      <c r="AI49" s="55" t="s">
        <v>1729</v>
      </c>
      <c r="AJ49" s="59">
        <v>200</v>
      </c>
      <c r="AK49" s="55" t="s">
        <v>1748</v>
      </c>
      <c r="AL49" s="60" t="s">
        <v>1749</v>
      </c>
      <c r="AM49" s="55" t="s">
        <v>1916</v>
      </c>
      <c r="AN49" s="55" t="s">
        <v>1917</v>
      </c>
      <c r="AO49" s="55" t="s">
        <v>1644</v>
      </c>
      <c r="AP49" t="s">
        <v>1730</v>
      </c>
      <c r="AQ49" s="55" t="s">
        <v>1644</v>
      </c>
      <c r="AR49" t="s">
        <v>1731</v>
      </c>
      <c r="AS49" t="s">
        <v>1645</v>
      </c>
      <c r="AT49" t="s">
        <v>3842</v>
      </c>
      <c r="AU49" s="191">
        <f t="shared" si="0"/>
        <v>2505690</v>
      </c>
    </row>
    <row r="50" spans="1:47" hidden="1" x14ac:dyDescent="0.25">
      <c r="A50" s="55" t="s">
        <v>1717</v>
      </c>
      <c r="B50" s="55" t="s">
        <v>1718</v>
      </c>
      <c r="C50" s="55" t="s">
        <v>1719</v>
      </c>
      <c r="D50" s="55" t="s">
        <v>1844</v>
      </c>
      <c r="E50" s="56">
        <v>45670</v>
      </c>
      <c r="F50" s="55" t="s">
        <v>1918</v>
      </c>
      <c r="G50" s="55" t="s">
        <v>1919</v>
      </c>
      <c r="H50" s="55">
        <v>51300090</v>
      </c>
      <c r="I50" s="55" t="s">
        <v>1920</v>
      </c>
      <c r="J50" s="55" t="s">
        <v>1644</v>
      </c>
      <c r="K50" s="55" t="s">
        <v>555</v>
      </c>
      <c r="L50" s="56">
        <v>45657</v>
      </c>
      <c r="M50" s="55" t="s">
        <v>1921</v>
      </c>
      <c r="N50" s="55" t="s">
        <v>1922</v>
      </c>
      <c r="O50" s="56"/>
      <c r="P50" s="55" t="s">
        <v>1726</v>
      </c>
      <c r="Q50" s="55" t="s">
        <v>1554</v>
      </c>
      <c r="R50" s="59">
        <v>2444000</v>
      </c>
      <c r="S50" s="55" t="s">
        <v>89</v>
      </c>
      <c r="T50" s="57">
        <v>150.93</v>
      </c>
      <c r="U50" s="55" t="s">
        <v>329</v>
      </c>
      <c r="V50" s="55" t="s">
        <v>330</v>
      </c>
      <c r="W50" s="55" t="s">
        <v>1644</v>
      </c>
      <c r="X50" s="55" t="s">
        <v>1644</v>
      </c>
      <c r="Y50" s="55" t="s">
        <v>1644</v>
      </c>
      <c r="Z50" s="55" t="s">
        <v>1644</v>
      </c>
      <c r="AA50" s="55" t="s">
        <v>1727</v>
      </c>
      <c r="AB50" s="55" t="s">
        <v>1644</v>
      </c>
      <c r="AC50" s="56">
        <v>45670</v>
      </c>
      <c r="AD50" s="55"/>
      <c r="AE50" s="55"/>
      <c r="AF50" s="55" t="s">
        <v>1644</v>
      </c>
      <c r="AG50" s="55" t="s">
        <v>1644</v>
      </c>
      <c r="AH50" s="55" t="s">
        <v>1728</v>
      </c>
      <c r="AI50" s="55" t="s">
        <v>1729</v>
      </c>
      <c r="AJ50" s="58">
        <v>0</v>
      </c>
      <c r="AK50" s="55" t="s">
        <v>1644</v>
      </c>
      <c r="AL50" s="55" t="s">
        <v>1644</v>
      </c>
      <c r="AM50" s="55" t="s">
        <v>1644</v>
      </c>
      <c r="AN50" s="55" t="s">
        <v>1644</v>
      </c>
      <c r="AO50" s="55" t="s">
        <v>1644</v>
      </c>
      <c r="AP50" t="s">
        <v>1730</v>
      </c>
      <c r="AQ50" s="55" t="s">
        <v>1644</v>
      </c>
      <c r="AR50" t="s">
        <v>1731</v>
      </c>
      <c r="AS50" t="s">
        <v>1458</v>
      </c>
      <c r="AT50" t="s">
        <v>3842</v>
      </c>
      <c r="AU50" s="191">
        <f t="shared" si="0"/>
        <v>2444000</v>
      </c>
    </row>
    <row r="51" spans="1:47" x14ac:dyDescent="0.25">
      <c r="A51" s="55" t="s">
        <v>1717</v>
      </c>
      <c r="B51" s="55" t="s">
        <v>1718</v>
      </c>
      <c r="C51" s="55" t="s">
        <v>1719</v>
      </c>
      <c r="D51" s="55" t="s">
        <v>1767</v>
      </c>
      <c r="E51" s="56">
        <v>45674</v>
      </c>
      <c r="F51" s="55" t="s">
        <v>1914</v>
      </c>
      <c r="G51" s="55" t="s">
        <v>1644</v>
      </c>
      <c r="H51" s="55">
        <v>50200010</v>
      </c>
      <c r="I51" s="55" t="s">
        <v>1923</v>
      </c>
      <c r="J51" s="55" t="s">
        <v>1644</v>
      </c>
      <c r="K51" s="55" t="s">
        <v>1646</v>
      </c>
      <c r="L51" s="56">
        <v>45674</v>
      </c>
      <c r="M51" s="55" t="s">
        <v>1825</v>
      </c>
      <c r="N51" s="55" t="s">
        <v>1644</v>
      </c>
      <c r="O51" s="56"/>
      <c r="P51" s="55" t="s">
        <v>1726</v>
      </c>
      <c r="Q51" s="55" t="s">
        <v>89</v>
      </c>
      <c r="R51" s="57">
        <v>149.58000000000001</v>
      </c>
      <c r="S51" s="55" t="s">
        <v>89</v>
      </c>
      <c r="T51" s="57">
        <v>149.58000000000001</v>
      </c>
      <c r="U51" s="55" t="s">
        <v>329</v>
      </c>
      <c r="V51" s="55" t="s">
        <v>330</v>
      </c>
      <c r="W51" s="55" t="s">
        <v>1644</v>
      </c>
      <c r="X51" s="55" t="s">
        <v>1644</v>
      </c>
      <c r="Y51" s="55" t="s">
        <v>1644</v>
      </c>
      <c r="Z51" s="55" t="s">
        <v>1644</v>
      </c>
      <c r="AA51" s="55" t="s">
        <v>1727</v>
      </c>
      <c r="AB51" s="55" t="s">
        <v>1644</v>
      </c>
      <c r="AC51" s="56">
        <v>45674</v>
      </c>
      <c r="AD51" s="55"/>
      <c r="AE51" s="55"/>
      <c r="AF51" s="55" t="s">
        <v>1644</v>
      </c>
      <c r="AG51" s="55" t="s">
        <v>1644</v>
      </c>
      <c r="AH51" s="55" t="s">
        <v>1728</v>
      </c>
      <c r="AI51" s="55" t="s">
        <v>1729</v>
      </c>
      <c r="AJ51" s="59">
        <v>197</v>
      </c>
      <c r="AK51" s="55" t="s">
        <v>1748</v>
      </c>
      <c r="AL51" s="60" t="s">
        <v>1749</v>
      </c>
      <c r="AM51" s="55" t="s">
        <v>1916</v>
      </c>
      <c r="AN51" s="55" t="s">
        <v>1917</v>
      </c>
      <c r="AO51" s="55" t="s">
        <v>1644</v>
      </c>
      <c r="AP51" t="s">
        <v>1730</v>
      </c>
      <c r="AQ51" s="55" t="s">
        <v>1644</v>
      </c>
      <c r="AR51" t="s">
        <v>1731</v>
      </c>
      <c r="AS51" t="s">
        <v>1645</v>
      </c>
      <c r="AT51" t="s">
        <v>3842</v>
      </c>
      <c r="AU51" s="191">
        <f t="shared" si="0"/>
        <v>2468070</v>
      </c>
    </row>
    <row r="52" spans="1:47" hidden="1" x14ac:dyDescent="0.25">
      <c r="A52" s="55" t="s">
        <v>1717</v>
      </c>
      <c r="B52" s="55" t="s">
        <v>1718</v>
      </c>
      <c r="C52" s="55" t="s">
        <v>1719</v>
      </c>
      <c r="D52" s="55" t="s">
        <v>1844</v>
      </c>
      <c r="E52" s="56">
        <v>45670</v>
      </c>
      <c r="F52" s="55" t="s">
        <v>1644</v>
      </c>
      <c r="G52" s="55" t="s">
        <v>1919</v>
      </c>
      <c r="H52" s="55">
        <v>51300090</v>
      </c>
      <c r="I52" s="55" t="s">
        <v>1924</v>
      </c>
      <c r="J52" s="55" t="s">
        <v>1644</v>
      </c>
      <c r="K52" s="55" t="s">
        <v>555</v>
      </c>
      <c r="L52" s="56">
        <v>45657</v>
      </c>
      <c r="M52" s="55" t="s">
        <v>1921</v>
      </c>
      <c r="N52" s="55" t="s">
        <v>1922</v>
      </c>
      <c r="O52" s="56"/>
      <c r="P52" s="55" t="s">
        <v>1726</v>
      </c>
      <c r="Q52" s="55" t="s">
        <v>1554</v>
      </c>
      <c r="R52" s="59">
        <v>2091227</v>
      </c>
      <c r="S52" s="55" t="s">
        <v>89</v>
      </c>
      <c r="T52" s="57">
        <v>129.13999999999999</v>
      </c>
      <c r="U52" s="55" t="s">
        <v>329</v>
      </c>
      <c r="V52" s="55" t="s">
        <v>330</v>
      </c>
      <c r="W52" s="55" t="s">
        <v>1644</v>
      </c>
      <c r="X52" s="55" t="s">
        <v>1644</v>
      </c>
      <c r="Y52" s="55" t="s">
        <v>1644</v>
      </c>
      <c r="Z52" s="55" t="s">
        <v>1644</v>
      </c>
      <c r="AA52" s="55" t="s">
        <v>1727</v>
      </c>
      <c r="AB52" s="55" t="s">
        <v>1644</v>
      </c>
      <c r="AC52" s="56">
        <v>45670</v>
      </c>
      <c r="AD52" s="55"/>
      <c r="AE52" s="55"/>
      <c r="AF52" s="55" t="s">
        <v>1644</v>
      </c>
      <c r="AG52" s="55" t="s">
        <v>1644</v>
      </c>
      <c r="AH52" s="55" t="s">
        <v>1728</v>
      </c>
      <c r="AI52" s="55" t="s">
        <v>1729</v>
      </c>
      <c r="AJ52" s="58">
        <v>0</v>
      </c>
      <c r="AK52" s="55" t="s">
        <v>1644</v>
      </c>
      <c r="AL52" s="55" t="s">
        <v>1644</v>
      </c>
      <c r="AM52" s="55" t="s">
        <v>1644</v>
      </c>
      <c r="AN52" s="55" t="s">
        <v>1644</v>
      </c>
      <c r="AO52" s="55" t="s">
        <v>1644</v>
      </c>
      <c r="AP52" t="s">
        <v>1730</v>
      </c>
      <c r="AQ52" s="55" t="s">
        <v>1644</v>
      </c>
      <c r="AR52" t="s">
        <v>1731</v>
      </c>
      <c r="AS52" t="s">
        <v>1458</v>
      </c>
      <c r="AT52" t="s">
        <v>3842</v>
      </c>
      <c r="AU52" s="191">
        <f t="shared" si="0"/>
        <v>2091227</v>
      </c>
    </row>
    <row r="53" spans="1:47" x14ac:dyDescent="0.25">
      <c r="A53" s="55" t="s">
        <v>1717</v>
      </c>
      <c r="B53" s="55" t="s">
        <v>1718</v>
      </c>
      <c r="C53" s="55" t="s">
        <v>1719</v>
      </c>
      <c r="D53" s="55" t="s">
        <v>1720</v>
      </c>
      <c r="E53" s="56">
        <v>45663</v>
      </c>
      <c r="F53" s="55" t="s">
        <v>1925</v>
      </c>
      <c r="G53" s="55" t="s">
        <v>1926</v>
      </c>
      <c r="H53" s="55">
        <v>52400060</v>
      </c>
      <c r="I53" s="55" t="s">
        <v>1927</v>
      </c>
      <c r="J53" s="55" t="s">
        <v>1644</v>
      </c>
      <c r="K53" s="55" t="s">
        <v>642</v>
      </c>
      <c r="L53" s="56">
        <v>45638</v>
      </c>
      <c r="M53" s="55" t="s">
        <v>1724</v>
      </c>
      <c r="N53" s="55" t="s">
        <v>1928</v>
      </c>
      <c r="O53" s="56"/>
      <c r="P53" s="55" t="s">
        <v>1726</v>
      </c>
      <c r="Q53" s="55" t="s">
        <v>1554</v>
      </c>
      <c r="R53" s="59">
        <v>2000000</v>
      </c>
      <c r="S53" s="55" t="s">
        <v>89</v>
      </c>
      <c r="T53" s="57">
        <v>123.42</v>
      </c>
      <c r="U53" s="55" t="s">
        <v>329</v>
      </c>
      <c r="V53" s="55" t="s">
        <v>330</v>
      </c>
      <c r="W53" s="55" t="s">
        <v>1644</v>
      </c>
      <c r="X53" s="55" t="s">
        <v>1644</v>
      </c>
      <c r="Y53" s="55" t="s">
        <v>1644</v>
      </c>
      <c r="Z53" s="55" t="s">
        <v>1644</v>
      </c>
      <c r="AA53" s="55" t="s">
        <v>1727</v>
      </c>
      <c r="AB53" s="55" t="s">
        <v>1644</v>
      </c>
      <c r="AC53" s="56">
        <v>45664</v>
      </c>
      <c r="AD53" s="55"/>
      <c r="AE53" s="55"/>
      <c r="AF53" s="55" t="s">
        <v>1644</v>
      </c>
      <c r="AG53" s="55" t="s">
        <v>1644</v>
      </c>
      <c r="AH53" s="55" t="s">
        <v>1728</v>
      </c>
      <c r="AI53" s="55" t="s">
        <v>1729</v>
      </c>
      <c r="AJ53" s="58">
        <v>0</v>
      </c>
      <c r="AK53" s="55" t="s">
        <v>1644</v>
      </c>
      <c r="AL53" s="55" t="s">
        <v>1644</v>
      </c>
      <c r="AM53" s="55" t="s">
        <v>1644</v>
      </c>
      <c r="AN53" s="55" t="s">
        <v>1644</v>
      </c>
      <c r="AO53" s="55" t="s">
        <v>1644</v>
      </c>
      <c r="AP53" t="s">
        <v>1730</v>
      </c>
      <c r="AQ53" s="55" t="s">
        <v>1644</v>
      </c>
      <c r="AR53" t="s">
        <v>1731</v>
      </c>
      <c r="AS53" t="s">
        <v>1485</v>
      </c>
      <c r="AT53" t="s">
        <v>3842</v>
      </c>
      <c r="AU53" s="191">
        <f t="shared" si="0"/>
        <v>2000000</v>
      </c>
    </row>
    <row r="54" spans="1:47" x14ac:dyDescent="0.25">
      <c r="A54" s="55" t="s">
        <v>1717</v>
      </c>
      <c r="B54" s="55" t="s">
        <v>1718</v>
      </c>
      <c r="C54" s="55" t="s">
        <v>1719</v>
      </c>
      <c r="D54" s="55" t="s">
        <v>1720</v>
      </c>
      <c r="E54" s="56">
        <v>45663</v>
      </c>
      <c r="F54" s="55" t="s">
        <v>1929</v>
      </c>
      <c r="G54" s="55" t="s">
        <v>1926</v>
      </c>
      <c r="H54" s="55">
        <v>52400060</v>
      </c>
      <c r="I54" s="55" t="s">
        <v>1927</v>
      </c>
      <c r="J54" s="55" t="s">
        <v>1644</v>
      </c>
      <c r="K54" s="55" t="s">
        <v>642</v>
      </c>
      <c r="L54" s="56">
        <v>45638</v>
      </c>
      <c r="M54" s="55" t="s">
        <v>1724</v>
      </c>
      <c r="N54" s="55" t="s">
        <v>1928</v>
      </c>
      <c r="O54" s="56"/>
      <c r="P54" s="55" t="s">
        <v>1726</v>
      </c>
      <c r="Q54" s="55" t="s">
        <v>1554</v>
      </c>
      <c r="R54" s="59">
        <v>2000000</v>
      </c>
      <c r="S54" s="55" t="s">
        <v>89</v>
      </c>
      <c r="T54" s="57">
        <v>123.41</v>
      </c>
      <c r="U54" s="55" t="s">
        <v>329</v>
      </c>
      <c r="V54" s="55" t="s">
        <v>330</v>
      </c>
      <c r="W54" s="55" t="s">
        <v>1644</v>
      </c>
      <c r="X54" s="55" t="s">
        <v>1644</v>
      </c>
      <c r="Y54" s="55" t="s">
        <v>1644</v>
      </c>
      <c r="Z54" s="55" t="s">
        <v>1644</v>
      </c>
      <c r="AA54" s="55" t="s">
        <v>1727</v>
      </c>
      <c r="AB54" s="55" t="s">
        <v>1644</v>
      </c>
      <c r="AC54" s="56">
        <v>45664</v>
      </c>
      <c r="AD54" s="55"/>
      <c r="AE54" s="55"/>
      <c r="AF54" s="55" t="s">
        <v>1644</v>
      </c>
      <c r="AG54" s="55" t="s">
        <v>1644</v>
      </c>
      <c r="AH54" s="55" t="s">
        <v>1728</v>
      </c>
      <c r="AI54" s="55" t="s">
        <v>1729</v>
      </c>
      <c r="AJ54" s="58">
        <v>0</v>
      </c>
      <c r="AK54" s="55" t="s">
        <v>1644</v>
      </c>
      <c r="AL54" s="55" t="s">
        <v>1644</v>
      </c>
      <c r="AM54" s="55" t="s">
        <v>1644</v>
      </c>
      <c r="AN54" s="55" t="s">
        <v>1644</v>
      </c>
      <c r="AO54" s="55" t="s">
        <v>1644</v>
      </c>
      <c r="AP54" t="s">
        <v>1730</v>
      </c>
      <c r="AQ54" s="55" t="s">
        <v>1644</v>
      </c>
      <c r="AR54" t="s">
        <v>1731</v>
      </c>
      <c r="AS54" t="s">
        <v>1485</v>
      </c>
      <c r="AT54" t="s">
        <v>3842</v>
      </c>
      <c r="AU54" s="191">
        <f t="shared" si="0"/>
        <v>2000000</v>
      </c>
    </row>
    <row r="55" spans="1:47" x14ac:dyDescent="0.25">
      <c r="A55" s="55" t="s">
        <v>1717</v>
      </c>
      <c r="B55" s="55" t="s">
        <v>1718</v>
      </c>
      <c r="C55" s="55" t="s">
        <v>1719</v>
      </c>
      <c r="D55" s="55" t="s">
        <v>1767</v>
      </c>
      <c r="E55" s="56">
        <v>45682</v>
      </c>
      <c r="F55" s="55" t="s">
        <v>1797</v>
      </c>
      <c r="G55" s="55" t="s">
        <v>1644</v>
      </c>
      <c r="H55" s="55">
        <v>50200010</v>
      </c>
      <c r="I55" s="55" t="s">
        <v>1930</v>
      </c>
      <c r="J55" s="55" t="s">
        <v>1644</v>
      </c>
      <c r="K55" s="55" t="s">
        <v>1646</v>
      </c>
      <c r="L55" s="56">
        <v>45682</v>
      </c>
      <c r="M55" s="55" t="s">
        <v>1894</v>
      </c>
      <c r="N55" s="55" t="s">
        <v>1644</v>
      </c>
      <c r="O55" s="56"/>
      <c r="P55" s="55" t="s">
        <v>1726</v>
      </c>
      <c r="Q55" s="55" t="s">
        <v>89</v>
      </c>
      <c r="R55" s="57">
        <v>129.63999999999999</v>
      </c>
      <c r="S55" s="55" t="s">
        <v>89</v>
      </c>
      <c r="T55" s="57">
        <v>129.63999999999999</v>
      </c>
      <c r="U55" s="55" t="s">
        <v>329</v>
      </c>
      <c r="V55" s="55" t="s">
        <v>330</v>
      </c>
      <c r="W55" s="55" t="s">
        <v>1644</v>
      </c>
      <c r="X55" s="55" t="s">
        <v>1644</v>
      </c>
      <c r="Y55" s="55" t="s">
        <v>1644</v>
      </c>
      <c r="Z55" s="55" t="s">
        <v>1644</v>
      </c>
      <c r="AA55" s="55" t="s">
        <v>1727</v>
      </c>
      <c r="AB55" s="55" t="s">
        <v>1644</v>
      </c>
      <c r="AC55" s="56">
        <v>45682</v>
      </c>
      <c r="AD55" s="55"/>
      <c r="AE55" s="55"/>
      <c r="AF55" s="55" t="s">
        <v>1644</v>
      </c>
      <c r="AG55" s="55" t="s">
        <v>1644</v>
      </c>
      <c r="AH55" s="55" t="s">
        <v>1728</v>
      </c>
      <c r="AI55" s="55" t="s">
        <v>1729</v>
      </c>
      <c r="AJ55" s="59">
        <v>5</v>
      </c>
      <c r="AK55" s="55" t="s">
        <v>1931</v>
      </c>
      <c r="AL55" s="60" t="s">
        <v>1749</v>
      </c>
      <c r="AM55" s="55" t="s">
        <v>1932</v>
      </c>
      <c r="AN55" s="55" t="s">
        <v>1933</v>
      </c>
      <c r="AO55" s="55" t="s">
        <v>1644</v>
      </c>
      <c r="AP55" t="s">
        <v>1730</v>
      </c>
      <c r="AQ55" s="55" t="s">
        <v>1644</v>
      </c>
      <c r="AR55" t="s">
        <v>1731</v>
      </c>
      <c r="AS55" t="s">
        <v>1645</v>
      </c>
      <c r="AT55" t="s">
        <v>3842</v>
      </c>
      <c r="AU55" s="191">
        <f t="shared" ref="AU55:AU117" si="1">IF(Q55="USD",R55*16500,IF(Q55="IDR",R55,T55*16500))</f>
        <v>2139060</v>
      </c>
    </row>
    <row r="56" spans="1:47" hidden="1" x14ac:dyDescent="0.25">
      <c r="A56" s="55" t="s">
        <v>1717</v>
      </c>
      <c r="B56" s="55" t="s">
        <v>1718</v>
      </c>
      <c r="C56" s="55" t="s">
        <v>1719</v>
      </c>
      <c r="D56" s="55" t="s">
        <v>1720</v>
      </c>
      <c r="E56" s="56">
        <v>45681</v>
      </c>
      <c r="F56" s="55" t="s">
        <v>1738</v>
      </c>
      <c r="G56" s="55" t="s">
        <v>1739</v>
      </c>
      <c r="H56" s="55">
        <v>50300990</v>
      </c>
      <c r="I56" s="55" t="s">
        <v>1740</v>
      </c>
      <c r="J56" s="55" t="s">
        <v>1644</v>
      </c>
      <c r="K56" s="55" t="s">
        <v>1399</v>
      </c>
      <c r="L56" s="56">
        <v>45681</v>
      </c>
      <c r="M56" s="55" t="s">
        <v>1724</v>
      </c>
      <c r="N56" s="55" t="s">
        <v>1741</v>
      </c>
      <c r="O56" s="56"/>
      <c r="P56" s="55" t="s">
        <v>1726</v>
      </c>
      <c r="Q56" s="55" t="s">
        <v>1554</v>
      </c>
      <c r="R56" s="59">
        <v>1975211</v>
      </c>
      <c r="S56" s="55" t="s">
        <v>89</v>
      </c>
      <c r="T56" s="57">
        <v>121.02</v>
      </c>
      <c r="U56" s="55" t="s">
        <v>329</v>
      </c>
      <c r="V56" s="55" t="s">
        <v>330</v>
      </c>
      <c r="W56" s="55" t="s">
        <v>1644</v>
      </c>
      <c r="X56" s="55" t="s">
        <v>1644</v>
      </c>
      <c r="Y56" s="55" t="s">
        <v>1644</v>
      </c>
      <c r="Z56" s="55" t="s">
        <v>1644</v>
      </c>
      <c r="AA56" s="55" t="s">
        <v>1727</v>
      </c>
      <c r="AB56" s="55" t="s">
        <v>1644</v>
      </c>
      <c r="AC56" s="56">
        <v>45681</v>
      </c>
      <c r="AD56" s="55"/>
      <c r="AE56" s="55"/>
      <c r="AF56" s="55" t="s">
        <v>1644</v>
      </c>
      <c r="AG56" s="55" t="s">
        <v>1644</v>
      </c>
      <c r="AH56" s="55" t="s">
        <v>1728</v>
      </c>
      <c r="AI56" s="55" t="s">
        <v>1729</v>
      </c>
      <c r="AJ56" s="58">
        <v>0</v>
      </c>
      <c r="AK56" s="55" t="s">
        <v>1644</v>
      </c>
      <c r="AL56" s="55" t="s">
        <v>1644</v>
      </c>
      <c r="AM56" s="55" t="s">
        <v>1644</v>
      </c>
      <c r="AN56" s="55" t="s">
        <v>1644</v>
      </c>
      <c r="AO56" s="55" t="s">
        <v>1644</v>
      </c>
      <c r="AP56" t="s">
        <v>1730</v>
      </c>
      <c r="AQ56" s="55" t="s">
        <v>1644</v>
      </c>
      <c r="AR56" t="s">
        <v>1731</v>
      </c>
      <c r="AS56" t="s">
        <v>1647</v>
      </c>
      <c r="AT56" t="s">
        <v>3842</v>
      </c>
      <c r="AU56" s="191">
        <f t="shared" si="1"/>
        <v>1975211</v>
      </c>
    </row>
    <row r="57" spans="1:47" x14ac:dyDescent="0.25">
      <c r="A57" s="55" t="s">
        <v>1717</v>
      </c>
      <c r="B57" s="55" t="s">
        <v>1718</v>
      </c>
      <c r="C57" s="55" t="s">
        <v>1719</v>
      </c>
      <c r="D57" s="55" t="s">
        <v>1767</v>
      </c>
      <c r="E57" s="56">
        <v>45687</v>
      </c>
      <c r="F57" s="55" t="s">
        <v>1882</v>
      </c>
      <c r="G57" s="55" t="s">
        <v>1644</v>
      </c>
      <c r="H57" s="55">
        <v>50200010</v>
      </c>
      <c r="I57" s="55" t="s">
        <v>1883</v>
      </c>
      <c r="J57" s="55" t="s">
        <v>1644</v>
      </c>
      <c r="K57" s="55" t="s">
        <v>1646</v>
      </c>
      <c r="L57" s="56">
        <v>45687</v>
      </c>
      <c r="M57" s="55" t="s">
        <v>1775</v>
      </c>
      <c r="N57" s="55" t="s">
        <v>1644</v>
      </c>
      <c r="O57" s="56"/>
      <c r="P57" s="55" t="s">
        <v>1726</v>
      </c>
      <c r="Q57" s="55" t="s">
        <v>89</v>
      </c>
      <c r="R57" s="57">
        <v>103.71</v>
      </c>
      <c r="S57" s="55" t="s">
        <v>89</v>
      </c>
      <c r="T57" s="57">
        <v>103.71</v>
      </c>
      <c r="U57" s="55" t="s">
        <v>329</v>
      </c>
      <c r="V57" s="55" t="s">
        <v>330</v>
      </c>
      <c r="W57" s="55" t="s">
        <v>1644</v>
      </c>
      <c r="X57" s="55" t="s">
        <v>1644</v>
      </c>
      <c r="Y57" s="55" t="s">
        <v>1644</v>
      </c>
      <c r="Z57" s="55" t="s">
        <v>1644</v>
      </c>
      <c r="AA57" s="55" t="s">
        <v>1727</v>
      </c>
      <c r="AB57" s="55" t="s">
        <v>1644</v>
      </c>
      <c r="AC57" s="56">
        <v>45687</v>
      </c>
      <c r="AD57" s="55"/>
      <c r="AE57" s="55"/>
      <c r="AF57" s="55" t="s">
        <v>1644</v>
      </c>
      <c r="AG57" s="55" t="s">
        <v>1644</v>
      </c>
      <c r="AH57" s="55" t="s">
        <v>1728</v>
      </c>
      <c r="AI57" s="55" t="s">
        <v>1729</v>
      </c>
      <c r="AJ57" s="59">
        <v>4</v>
      </c>
      <c r="AK57" s="55" t="s">
        <v>1931</v>
      </c>
      <c r="AL57" s="60" t="s">
        <v>1749</v>
      </c>
      <c r="AM57" s="55" t="s">
        <v>1932</v>
      </c>
      <c r="AN57" s="55" t="s">
        <v>1933</v>
      </c>
      <c r="AO57" s="55" t="s">
        <v>1644</v>
      </c>
      <c r="AP57" t="s">
        <v>1730</v>
      </c>
      <c r="AQ57" s="55" t="s">
        <v>1644</v>
      </c>
      <c r="AR57" t="s">
        <v>1731</v>
      </c>
      <c r="AS57" t="s">
        <v>1645</v>
      </c>
      <c r="AT57" t="s">
        <v>3842</v>
      </c>
      <c r="AU57" s="191">
        <f t="shared" si="1"/>
        <v>1711215</v>
      </c>
    </row>
    <row r="58" spans="1:47" x14ac:dyDescent="0.25">
      <c r="A58" s="55" t="s">
        <v>1717</v>
      </c>
      <c r="B58" s="55" t="s">
        <v>1718</v>
      </c>
      <c r="C58" s="55" t="s">
        <v>1719</v>
      </c>
      <c r="D58" s="55" t="s">
        <v>1743</v>
      </c>
      <c r="E58" s="56">
        <v>45679</v>
      </c>
      <c r="F58" s="55" t="s">
        <v>1644</v>
      </c>
      <c r="G58" s="55" t="s">
        <v>1644</v>
      </c>
      <c r="H58" s="55">
        <v>50800020</v>
      </c>
      <c r="I58" s="55" t="s">
        <v>1937</v>
      </c>
      <c r="J58" s="55" t="s">
        <v>1644</v>
      </c>
      <c r="K58" s="55" t="s">
        <v>474</v>
      </c>
      <c r="L58" s="56">
        <v>45679</v>
      </c>
      <c r="M58" s="55" t="s">
        <v>1758</v>
      </c>
      <c r="N58" s="55" t="s">
        <v>1938</v>
      </c>
      <c r="O58" s="56"/>
      <c r="P58" s="55" t="s">
        <v>1726</v>
      </c>
      <c r="Q58" s="55" t="s">
        <v>1554</v>
      </c>
      <c r="R58" s="59">
        <v>1500000</v>
      </c>
      <c r="S58" s="55" t="s">
        <v>89</v>
      </c>
      <c r="T58" s="57">
        <v>91.9</v>
      </c>
      <c r="U58" s="55" t="s">
        <v>329</v>
      </c>
      <c r="V58" s="55" t="s">
        <v>330</v>
      </c>
      <c r="W58" s="55" t="s">
        <v>1644</v>
      </c>
      <c r="X58" s="55" t="s">
        <v>1644</v>
      </c>
      <c r="Y58" s="55" t="s">
        <v>1644</v>
      </c>
      <c r="Z58" s="55" t="s">
        <v>1644</v>
      </c>
      <c r="AA58" s="55" t="s">
        <v>1727</v>
      </c>
      <c r="AB58" s="55" t="s">
        <v>1644</v>
      </c>
      <c r="AC58" s="56">
        <v>45679</v>
      </c>
      <c r="AD58" s="55"/>
      <c r="AE58" s="55"/>
      <c r="AF58" s="55" t="s">
        <v>1644</v>
      </c>
      <c r="AG58" s="55" t="s">
        <v>1939</v>
      </c>
      <c r="AH58" s="55" t="s">
        <v>1728</v>
      </c>
      <c r="AI58" s="55" t="s">
        <v>1729</v>
      </c>
      <c r="AJ58" s="59">
        <v>1</v>
      </c>
      <c r="AK58" s="55" t="s">
        <v>1873</v>
      </c>
      <c r="AL58" s="60" t="s">
        <v>1749</v>
      </c>
      <c r="AM58" s="55" t="s">
        <v>1644</v>
      </c>
      <c r="AN58" s="55" t="s">
        <v>1644</v>
      </c>
      <c r="AO58" s="55" t="s">
        <v>1644</v>
      </c>
      <c r="AP58" t="s">
        <v>1730</v>
      </c>
      <c r="AQ58" s="55" t="s">
        <v>1644</v>
      </c>
      <c r="AR58" t="s">
        <v>1731</v>
      </c>
      <c r="AS58" t="s">
        <v>1652</v>
      </c>
      <c r="AT58" t="s">
        <v>3842</v>
      </c>
      <c r="AU58" s="191">
        <f t="shared" si="1"/>
        <v>1500000</v>
      </c>
    </row>
    <row r="59" spans="1:47" x14ac:dyDescent="0.25">
      <c r="A59" s="55" t="s">
        <v>1717</v>
      </c>
      <c r="B59" s="55" t="s">
        <v>1718</v>
      </c>
      <c r="C59" s="55" t="s">
        <v>1719</v>
      </c>
      <c r="D59" s="55" t="s">
        <v>1767</v>
      </c>
      <c r="E59" s="56">
        <v>45663</v>
      </c>
      <c r="F59" s="55" t="s">
        <v>1797</v>
      </c>
      <c r="G59" s="55" t="s">
        <v>1644</v>
      </c>
      <c r="H59" s="55">
        <v>50200010</v>
      </c>
      <c r="I59" s="55" t="s">
        <v>1798</v>
      </c>
      <c r="J59" s="55" t="s">
        <v>1644</v>
      </c>
      <c r="K59" s="55" t="s">
        <v>1646</v>
      </c>
      <c r="L59" s="56">
        <v>45663</v>
      </c>
      <c r="M59" s="55" t="s">
        <v>1799</v>
      </c>
      <c r="N59" s="55" t="s">
        <v>1644</v>
      </c>
      <c r="O59" s="56"/>
      <c r="P59" s="55" t="s">
        <v>1726</v>
      </c>
      <c r="Q59" s="55" t="s">
        <v>89</v>
      </c>
      <c r="R59" s="57">
        <v>96</v>
      </c>
      <c r="S59" s="55" t="s">
        <v>89</v>
      </c>
      <c r="T59" s="57">
        <v>96</v>
      </c>
      <c r="U59" s="55" t="s">
        <v>329</v>
      </c>
      <c r="V59" s="55" t="s">
        <v>330</v>
      </c>
      <c r="W59" s="55" t="s">
        <v>1644</v>
      </c>
      <c r="X59" s="55" t="s">
        <v>1644</v>
      </c>
      <c r="Y59" s="55" t="s">
        <v>1644</v>
      </c>
      <c r="Z59" s="55" t="s">
        <v>1644</v>
      </c>
      <c r="AA59" s="55" t="s">
        <v>1727</v>
      </c>
      <c r="AB59" s="55" t="s">
        <v>1644</v>
      </c>
      <c r="AC59" s="56">
        <v>45663</v>
      </c>
      <c r="AD59" s="55"/>
      <c r="AE59" s="55"/>
      <c r="AF59" s="55" t="s">
        <v>1644</v>
      </c>
      <c r="AG59" s="55" t="s">
        <v>1644</v>
      </c>
      <c r="AH59" s="55" t="s">
        <v>1728</v>
      </c>
      <c r="AI59" s="55" t="s">
        <v>1729</v>
      </c>
      <c r="AJ59" s="59">
        <v>150</v>
      </c>
      <c r="AK59" s="55" t="s">
        <v>1761</v>
      </c>
      <c r="AL59" s="60" t="s">
        <v>1749</v>
      </c>
      <c r="AM59" s="55" t="s">
        <v>1940</v>
      </c>
      <c r="AN59" s="55" t="s">
        <v>1941</v>
      </c>
      <c r="AO59" s="55" t="s">
        <v>1644</v>
      </c>
      <c r="AP59" t="s">
        <v>1730</v>
      </c>
      <c r="AQ59" s="55" t="s">
        <v>1644</v>
      </c>
      <c r="AR59" t="s">
        <v>1731</v>
      </c>
      <c r="AS59" t="s">
        <v>1645</v>
      </c>
      <c r="AT59" t="s">
        <v>3842</v>
      </c>
      <c r="AU59" s="191">
        <f t="shared" si="1"/>
        <v>1584000</v>
      </c>
    </row>
    <row r="60" spans="1:47" hidden="1" x14ac:dyDescent="0.25">
      <c r="A60" s="55" t="s">
        <v>1717</v>
      </c>
      <c r="B60" s="55" t="s">
        <v>1718</v>
      </c>
      <c r="C60" s="55" t="s">
        <v>1719</v>
      </c>
      <c r="D60" s="55" t="s">
        <v>1743</v>
      </c>
      <c r="E60" s="56">
        <v>45685</v>
      </c>
      <c r="F60" s="55" t="s">
        <v>1644</v>
      </c>
      <c r="G60" s="55" t="s">
        <v>1644</v>
      </c>
      <c r="H60" s="55">
        <v>52200020</v>
      </c>
      <c r="I60" s="55" t="s">
        <v>1942</v>
      </c>
      <c r="J60" s="55" t="s">
        <v>1644</v>
      </c>
      <c r="K60" s="55" t="s">
        <v>632</v>
      </c>
      <c r="L60" s="56">
        <v>45685</v>
      </c>
      <c r="M60" s="55" t="s">
        <v>1863</v>
      </c>
      <c r="N60" s="55" t="s">
        <v>1943</v>
      </c>
      <c r="O60" s="56"/>
      <c r="P60" s="55" t="s">
        <v>1726</v>
      </c>
      <c r="Q60" s="55" t="s">
        <v>1554</v>
      </c>
      <c r="R60" s="59">
        <v>1485000</v>
      </c>
      <c r="S60" s="55" t="s">
        <v>89</v>
      </c>
      <c r="T60" s="57">
        <v>90.99</v>
      </c>
      <c r="U60" s="55" t="s">
        <v>352</v>
      </c>
      <c r="V60" s="55" t="s">
        <v>353</v>
      </c>
      <c r="W60" s="55" t="s">
        <v>1644</v>
      </c>
      <c r="X60" s="55" t="s">
        <v>1644</v>
      </c>
      <c r="Y60" s="55" t="s">
        <v>1644</v>
      </c>
      <c r="Z60" s="55" t="s">
        <v>1644</v>
      </c>
      <c r="AA60" s="55" t="s">
        <v>1727</v>
      </c>
      <c r="AB60" s="55" t="s">
        <v>1644</v>
      </c>
      <c r="AC60" s="56">
        <v>45685</v>
      </c>
      <c r="AD60" s="55"/>
      <c r="AE60" s="55"/>
      <c r="AF60" s="55" t="s">
        <v>1644</v>
      </c>
      <c r="AG60" s="55" t="s">
        <v>1944</v>
      </c>
      <c r="AH60" s="55" t="s">
        <v>1728</v>
      </c>
      <c r="AI60" s="55" t="s">
        <v>1729</v>
      </c>
      <c r="AJ60" s="59">
        <v>1540</v>
      </c>
      <c r="AK60" s="55" t="s">
        <v>1748</v>
      </c>
      <c r="AL60" s="60" t="s">
        <v>1749</v>
      </c>
      <c r="AM60" s="55" t="s">
        <v>1644</v>
      </c>
      <c r="AN60" s="55" t="s">
        <v>1644</v>
      </c>
      <c r="AO60" s="55" t="s">
        <v>1644</v>
      </c>
      <c r="AP60" t="s">
        <v>1730</v>
      </c>
      <c r="AQ60" s="55" t="s">
        <v>1644</v>
      </c>
      <c r="AR60" t="s">
        <v>1731</v>
      </c>
      <c r="AS60" t="s">
        <v>1666</v>
      </c>
      <c r="AT60" t="s">
        <v>271</v>
      </c>
      <c r="AU60" s="191">
        <f t="shared" si="1"/>
        <v>1485000</v>
      </c>
    </row>
    <row r="61" spans="1:47" x14ac:dyDescent="0.25">
      <c r="A61" s="55" t="s">
        <v>1717</v>
      </c>
      <c r="B61" s="55" t="s">
        <v>1718</v>
      </c>
      <c r="C61" s="55" t="s">
        <v>1719</v>
      </c>
      <c r="D61" s="55" t="s">
        <v>1767</v>
      </c>
      <c r="E61" s="56">
        <v>45663</v>
      </c>
      <c r="F61" s="55" t="s">
        <v>1797</v>
      </c>
      <c r="G61" s="55" t="s">
        <v>1644</v>
      </c>
      <c r="H61" s="55">
        <v>53100010</v>
      </c>
      <c r="I61" s="55" t="s">
        <v>1798</v>
      </c>
      <c r="J61" s="55" t="s">
        <v>1644</v>
      </c>
      <c r="K61" s="55" t="s">
        <v>664</v>
      </c>
      <c r="L61" s="56">
        <v>45663</v>
      </c>
      <c r="M61" s="55" t="s">
        <v>1799</v>
      </c>
      <c r="N61" s="55" t="s">
        <v>1644</v>
      </c>
      <c r="O61" s="56"/>
      <c r="P61" s="55" t="s">
        <v>1726</v>
      </c>
      <c r="Q61" s="55" t="s">
        <v>89</v>
      </c>
      <c r="R61" s="57">
        <v>93.75</v>
      </c>
      <c r="S61" s="55" t="s">
        <v>89</v>
      </c>
      <c r="T61" s="57">
        <v>93.75</v>
      </c>
      <c r="U61" s="55" t="s">
        <v>329</v>
      </c>
      <c r="V61" s="55" t="s">
        <v>330</v>
      </c>
      <c r="W61" s="55" t="s">
        <v>1644</v>
      </c>
      <c r="X61" s="55" t="s">
        <v>1644</v>
      </c>
      <c r="Y61" s="55" t="s">
        <v>1644</v>
      </c>
      <c r="Z61" s="55" t="s">
        <v>1644</v>
      </c>
      <c r="AA61" s="55" t="s">
        <v>1727</v>
      </c>
      <c r="AB61" s="55" t="s">
        <v>1644</v>
      </c>
      <c r="AC61" s="56">
        <v>45663</v>
      </c>
      <c r="AD61" s="55"/>
      <c r="AE61" s="55"/>
      <c r="AF61" s="55" t="s">
        <v>1644</v>
      </c>
      <c r="AG61" s="55" t="s">
        <v>1644</v>
      </c>
      <c r="AH61" s="55" t="s">
        <v>1728</v>
      </c>
      <c r="AI61" s="55" t="s">
        <v>1729</v>
      </c>
      <c r="AJ61" s="59">
        <v>75</v>
      </c>
      <c r="AK61" s="55" t="s">
        <v>1761</v>
      </c>
      <c r="AL61" s="60" t="s">
        <v>1749</v>
      </c>
      <c r="AM61" s="55" t="s">
        <v>1945</v>
      </c>
      <c r="AN61" s="55" t="s">
        <v>1946</v>
      </c>
      <c r="AO61" s="55" t="s">
        <v>1644</v>
      </c>
      <c r="AP61" t="s">
        <v>1730</v>
      </c>
      <c r="AQ61" s="55" t="s">
        <v>1644</v>
      </c>
      <c r="AR61" t="s">
        <v>1731</v>
      </c>
      <c r="AS61" t="s">
        <v>1652</v>
      </c>
      <c r="AT61" t="s">
        <v>3842</v>
      </c>
      <c r="AU61" s="191">
        <f t="shared" si="1"/>
        <v>1546875</v>
      </c>
    </row>
    <row r="62" spans="1:47" hidden="1" x14ac:dyDescent="0.25">
      <c r="A62" s="55" t="s">
        <v>1717</v>
      </c>
      <c r="B62" s="55" t="s">
        <v>1718</v>
      </c>
      <c r="C62" s="55" t="s">
        <v>1719</v>
      </c>
      <c r="D62" s="55" t="s">
        <v>1743</v>
      </c>
      <c r="E62" s="56">
        <v>45685</v>
      </c>
      <c r="F62" s="55" t="s">
        <v>1644</v>
      </c>
      <c r="G62" s="55" t="s">
        <v>1644</v>
      </c>
      <c r="H62" s="55">
        <v>50800010</v>
      </c>
      <c r="I62" s="55" t="s">
        <v>1947</v>
      </c>
      <c r="J62" s="55" t="s">
        <v>1644</v>
      </c>
      <c r="K62" s="55" t="s">
        <v>1653</v>
      </c>
      <c r="L62" s="56">
        <v>45685</v>
      </c>
      <c r="M62" s="55" t="s">
        <v>1863</v>
      </c>
      <c r="N62" s="55" t="s">
        <v>1948</v>
      </c>
      <c r="O62" s="56"/>
      <c r="P62" s="55" t="s">
        <v>1726</v>
      </c>
      <c r="Q62" s="55" t="s">
        <v>1554</v>
      </c>
      <c r="R62" s="59">
        <v>1419000</v>
      </c>
      <c r="S62" s="55" t="s">
        <v>89</v>
      </c>
      <c r="T62" s="57">
        <v>86.94</v>
      </c>
      <c r="U62" s="55" t="s">
        <v>352</v>
      </c>
      <c r="V62" s="55" t="s">
        <v>353</v>
      </c>
      <c r="W62" s="55" t="s">
        <v>1644</v>
      </c>
      <c r="X62" s="55" t="s">
        <v>1644</v>
      </c>
      <c r="Y62" s="55" t="s">
        <v>1644</v>
      </c>
      <c r="Z62" s="55" t="s">
        <v>1644</v>
      </c>
      <c r="AA62" s="55" t="s">
        <v>1727</v>
      </c>
      <c r="AB62" s="55" t="s">
        <v>1644</v>
      </c>
      <c r="AC62" s="56">
        <v>45685</v>
      </c>
      <c r="AD62" s="55"/>
      <c r="AE62" s="55"/>
      <c r="AF62" s="55" t="s">
        <v>1644</v>
      </c>
      <c r="AG62" s="55" t="s">
        <v>1949</v>
      </c>
      <c r="AH62" s="55" t="s">
        <v>1728</v>
      </c>
      <c r="AI62" s="55" t="s">
        <v>1729</v>
      </c>
      <c r="AJ62" s="59">
        <v>1500</v>
      </c>
      <c r="AK62" s="55" t="s">
        <v>1748</v>
      </c>
      <c r="AL62" s="60" t="s">
        <v>1749</v>
      </c>
      <c r="AM62" s="55" t="s">
        <v>1644</v>
      </c>
      <c r="AN62" s="55" t="s">
        <v>1644</v>
      </c>
      <c r="AO62" s="55" t="s">
        <v>1644</v>
      </c>
      <c r="AP62" t="s">
        <v>1730</v>
      </c>
      <c r="AQ62" s="55" t="s">
        <v>1644</v>
      </c>
      <c r="AR62" t="s">
        <v>1731</v>
      </c>
      <c r="AS62" t="s">
        <v>1652</v>
      </c>
      <c r="AT62" t="s">
        <v>271</v>
      </c>
      <c r="AU62" s="191">
        <f t="shared" si="1"/>
        <v>1419000</v>
      </c>
    </row>
    <row r="63" spans="1:47" hidden="1" x14ac:dyDescent="0.25">
      <c r="A63" s="55" t="s">
        <v>1717</v>
      </c>
      <c r="B63" s="55" t="s">
        <v>1718</v>
      </c>
      <c r="C63" s="55" t="s">
        <v>1719</v>
      </c>
      <c r="D63" s="55" t="s">
        <v>1844</v>
      </c>
      <c r="E63" s="56">
        <v>45663</v>
      </c>
      <c r="F63" s="55" t="s">
        <v>1950</v>
      </c>
      <c r="G63" s="55" t="s">
        <v>1909</v>
      </c>
      <c r="H63" s="55">
        <v>51300090</v>
      </c>
      <c r="I63" s="55" t="s">
        <v>1951</v>
      </c>
      <c r="J63" s="55" t="s">
        <v>1644</v>
      </c>
      <c r="K63" s="55" t="s">
        <v>555</v>
      </c>
      <c r="L63" s="56">
        <v>45650</v>
      </c>
      <c r="M63" s="55" t="s">
        <v>1952</v>
      </c>
      <c r="N63" s="55" t="s">
        <v>1953</v>
      </c>
      <c r="O63" s="56"/>
      <c r="P63" s="55" t="s">
        <v>1726</v>
      </c>
      <c r="Q63" s="55" t="s">
        <v>1554</v>
      </c>
      <c r="R63" s="59">
        <v>1328334</v>
      </c>
      <c r="S63" s="55" t="s">
        <v>89</v>
      </c>
      <c r="T63" s="57">
        <v>81.97</v>
      </c>
      <c r="U63" s="55" t="s">
        <v>329</v>
      </c>
      <c r="V63" s="55" t="s">
        <v>330</v>
      </c>
      <c r="W63" s="55" t="s">
        <v>1644</v>
      </c>
      <c r="X63" s="55" t="s">
        <v>1644</v>
      </c>
      <c r="Y63" s="55" t="s">
        <v>1644</v>
      </c>
      <c r="Z63" s="55" t="s">
        <v>1644</v>
      </c>
      <c r="AA63" s="55" t="s">
        <v>1727</v>
      </c>
      <c r="AB63" s="55" t="s">
        <v>1644</v>
      </c>
      <c r="AC63" s="56">
        <v>45663</v>
      </c>
      <c r="AD63" s="55"/>
      <c r="AE63" s="55"/>
      <c r="AF63" s="55" t="s">
        <v>1644</v>
      </c>
      <c r="AG63" s="55" t="s">
        <v>1644</v>
      </c>
      <c r="AH63" s="55" t="s">
        <v>1728</v>
      </c>
      <c r="AI63" s="55" t="s">
        <v>1729</v>
      </c>
      <c r="AJ63" s="58">
        <v>0</v>
      </c>
      <c r="AK63" s="55" t="s">
        <v>1644</v>
      </c>
      <c r="AL63" s="55" t="s">
        <v>1644</v>
      </c>
      <c r="AM63" s="55" t="s">
        <v>1644</v>
      </c>
      <c r="AN63" s="55" t="s">
        <v>1644</v>
      </c>
      <c r="AO63" s="55" t="s">
        <v>1644</v>
      </c>
      <c r="AP63" t="s">
        <v>1730</v>
      </c>
      <c r="AQ63" s="55" t="s">
        <v>1644</v>
      </c>
      <c r="AR63" t="s">
        <v>1731</v>
      </c>
      <c r="AS63" t="s">
        <v>1458</v>
      </c>
      <c r="AT63" t="s">
        <v>3842</v>
      </c>
      <c r="AU63" s="191">
        <f t="shared" si="1"/>
        <v>1328334</v>
      </c>
    </row>
    <row r="64" spans="1:47" hidden="1" x14ac:dyDescent="0.25">
      <c r="A64" s="55" t="s">
        <v>1717</v>
      </c>
      <c r="B64" s="55" t="s">
        <v>1718</v>
      </c>
      <c r="C64" s="55" t="s">
        <v>1719</v>
      </c>
      <c r="D64" s="55" t="s">
        <v>1844</v>
      </c>
      <c r="E64" s="56">
        <v>45663</v>
      </c>
      <c r="F64" s="55" t="s">
        <v>1954</v>
      </c>
      <c r="G64" s="55" t="s">
        <v>1909</v>
      </c>
      <c r="H64" s="55">
        <v>51300090</v>
      </c>
      <c r="I64" s="55" t="s">
        <v>1951</v>
      </c>
      <c r="J64" s="55" t="s">
        <v>1644</v>
      </c>
      <c r="K64" s="55" t="s">
        <v>555</v>
      </c>
      <c r="L64" s="56">
        <v>45650</v>
      </c>
      <c r="M64" s="55" t="s">
        <v>1952</v>
      </c>
      <c r="N64" s="55" t="s">
        <v>1953</v>
      </c>
      <c r="O64" s="56"/>
      <c r="P64" s="55" t="s">
        <v>1726</v>
      </c>
      <c r="Q64" s="55" t="s">
        <v>1554</v>
      </c>
      <c r="R64" s="59">
        <v>1328333</v>
      </c>
      <c r="S64" s="55" t="s">
        <v>89</v>
      </c>
      <c r="T64" s="57">
        <v>81.97</v>
      </c>
      <c r="U64" s="55" t="s">
        <v>329</v>
      </c>
      <c r="V64" s="55" t="s">
        <v>330</v>
      </c>
      <c r="W64" s="55" t="s">
        <v>1644</v>
      </c>
      <c r="X64" s="55" t="s">
        <v>1644</v>
      </c>
      <c r="Y64" s="55" t="s">
        <v>1644</v>
      </c>
      <c r="Z64" s="55" t="s">
        <v>1644</v>
      </c>
      <c r="AA64" s="55" t="s">
        <v>1727</v>
      </c>
      <c r="AB64" s="55" t="s">
        <v>1644</v>
      </c>
      <c r="AC64" s="56">
        <v>45663</v>
      </c>
      <c r="AD64" s="55"/>
      <c r="AE64" s="55"/>
      <c r="AF64" s="55" t="s">
        <v>1644</v>
      </c>
      <c r="AG64" s="55" t="s">
        <v>1644</v>
      </c>
      <c r="AH64" s="55" t="s">
        <v>1728</v>
      </c>
      <c r="AI64" s="55" t="s">
        <v>1729</v>
      </c>
      <c r="AJ64" s="58">
        <v>0</v>
      </c>
      <c r="AK64" s="55" t="s">
        <v>1644</v>
      </c>
      <c r="AL64" s="55" t="s">
        <v>1644</v>
      </c>
      <c r="AM64" s="55" t="s">
        <v>1644</v>
      </c>
      <c r="AN64" s="55" t="s">
        <v>1644</v>
      </c>
      <c r="AO64" s="55" t="s">
        <v>1644</v>
      </c>
      <c r="AP64" t="s">
        <v>1730</v>
      </c>
      <c r="AQ64" s="55" t="s">
        <v>1644</v>
      </c>
      <c r="AR64" t="s">
        <v>1731</v>
      </c>
      <c r="AS64" t="s">
        <v>1458</v>
      </c>
      <c r="AT64" t="s">
        <v>3842</v>
      </c>
      <c r="AU64" s="191">
        <f t="shared" si="1"/>
        <v>1328333</v>
      </c>
    </row>
    <row r="65" spans="1:47" hidden="1" x14ac:dyDescent="0.25">
      <c r="A65" s="55" t="s">
        <v>1717</v>
      </c>
      <c r="B65" s="55" t="s">
        <v>1718</v>
      </c>
      <c r="C65" s="55" t="s">
        <v>1719</v>
      </c>
      <c r="D65" s="55" t="s">
        <v>1844</v>
      </c>
      <c r="E65" s="56">
        <v>45663</v>
      </c>
      <c r="F65" s="55" t="s">
        <v>1955</v>
      </c>
      <c r="G65" s="55" t="s">
        <v>1909</v>
      </c>
      <c r="H65" s="55">
        <v>51300090</v>
      </c>
      <c r="I65" s="55" t="s">
        <v>1951</v>
      </c>
      <c r="J65" s="55" t="s">
        <v>1644</v>
      </c>
      <c r="K65" s="55" t="s">
        <v>555</v>
      </c>
      <c r="L65" s="56">
        <v>45650</v>
      </c>
      <c r="M65" s="55" t="s">
        <v>1952</v>
      </c>
      <c r="N65" s="55" t="s">
        <v>1953</v>
      </c>
      <c r="O65" s="56"/>
      <c r="P65" s="55" t="s">
        <v>1726</v>
      </c>
      <c r="Q65" s="55" t="s">
        <v>1554</v>
      </c>
      <c r="R65" s="59">
        <v>1328333</v>
      </c>
      <c r="S65" s="55" t="s">
        <v>89</v>
      </c>
      <c r="T65" s="57">
        <v>81.97</v>
      </c>
      <c r="U65" s="55" t="s">
        <v>329</v>
      </c>
      <c r="V65" s="55" t="s">
        <v>330</v>
      </c>
      <c r="W65" s="55" t="s">
        <v>1644</v>
      </c>
      <c r="X65" s="55" t="s">
        <v>1644</v>
      </c>
      <c r="Y65" s="55" t="s">
        <v>1644</v>
      </c>
      <c r="Z65" s="55" t="s">
        <v>1644</v>
      </c>
      <c r="AA65" s="55" t="s">
        <v>1727</v>
      </c>
      <c r="AB65" s="55" t="s">
        <v>1644</v>
      </c>
      <c r="AC65" s="56">
        <v>45663</v>
      </c>
      <c r="AD65" s="55"/>
      <c r="AE65" s="55"/>
      <c r="AF65" s="55" t="s">
        <v>1644</v>
      </c>
      <c r="AG65" s="55" t="s">
        <v>1644</v>
      </c>
      <c r="AH65" s="55" t="s">
        <v>1728</v>
      </c>
      <c r="AI65" s="55" t="s">
        <v>1729</v>
      </c>
      <c r="AJ65" s="58">
        <v>0</v>
      </c>
      <c r="AK65" s="55" t="s">
        <v>1644</v>
      </c>
      <c r="AL65" s="55" t="s">
        <v>1644</v>
      </c>
      <c r="AM65" s="55" t="s">
        <v>1644</v>
      </c>
      <c r="AN65" s="55" t="s">
        <v>1644</v>
      </c>
      <c r="AO65" s="55" t="s">
        <v>1644</v>
      </c>
      <c r="AP65" t="s">
        <v>1730</v>
      </c>
      <c r="AQ65" s="55" t="s">
        <v>1644</v>
      </c>
      <c r="AR65" t="s">
        <v>1731</v>
      </c>
      <c r="AS65" t="s">
        <v>1458</v>
      </c>
      <c r="AT65" t="s">
        <v>3842</v>
      </c>
      <c r="AU65" s="191">
        <f t="shared" si="1"/>
        <v>1328333</v>
      </c>
    </row>
    <row r="66" spans="1:47" hidden="1" x14ac:dyDescent="0.25">
      <c r="A66" s="55" t="s">
        <v>1717</v>
      </c>
      <c r="B66" s="55" t="s">
        <v>1718</v>
      </c>
      <c r="C66" s="55" t="s">
        <v>1719</v>
      </c>
      <c r="D66" s="55" t="s">
        <v>1743</v>
      </c>
      <c r="E66" s="56">
        <v>45680</v>
      </c>
      <c r="F66" s="55" t="s">
        <v>1956</v>
      </c>
      <c r="G66" s="55" t="s">
        <v>1644</v>
      </c>
      <c r="H66" s="55">
        <v>50600050</v>
      </c>
      <c r="I66" s="55" t="s">
        <v>1957</v>
      </c>
      <c r="J66" s="55" t="s">
        <v>1644</v>
      </c>
      <c r="K66" s="55" t="s">
        <v>468</v>
      </c>
      <c r="L66" s="56">
        <v>45680</v>
      </c>
      <c r="M66" s="55" t="s">
        <v>1815</v>
      </c>
      <c r="N66" s="55" t="s">
        <v>1816</v>
      </c>
      <c r="O66" s="56"/>
      <c r="P66" s="55" t="s">
        <v>1726</v>
      </c>
      <c r="Q66" s="55" t="s">
        <v>1554</v>
      </c>
      <c r="R66" s="59">
        <v>1291899</v>
      </c>
      <c r="S66" s="55" t="s">
        <v>89</v>
      </c>
      <c r="T66" s="57">
        <v>79.16</v>
      </c>
      <c r="U66" s="55" t="s">
        <v>329</v>
      </c>
      <c r="V66" s="55" t="s">
        <v>330</v>
      </c>
      <c r="W66" s="55" t="s">
        <v>1644</v>
      </c>
      <c r="X66" s="55" t="s">
        <v>1644</v>
      </c>
      <c r="Y66" s="55" t="s">
        <v>1644</v>
      </c>
      <c r="Z66" s="55" t="s">
        <v>1644</v>
      </c>
      <c r="AA66" s="55" t="s">
        <v>1727</v>
      </c>
      <c r="AB66" s="55" t="s">
        <v>1644</v>
      </c>
      <c r="AC66" s="56">
        <v>45680</v>
      </c>
      <c r="AD66" s="55"/>
      <c r="AE66" s="55"/>
      <c r="AF66" s="55" t="s">
        <v>1644</v>
      </c>
      <c r="AG66" s="55" t="s">
        <v>1817</v>
      </c>
      <c r="AH66" s="55" t="s">
        <v>1728</v>
      </c>
      <c r="AI66" s="55" t="s">
        <v>1729</v>
      </c>
      <c r="AJ66" s="59">
        <v>1</v>
      </c>
      <c r="AK66" s="55" t="s">
        <v>1818</v>
      </c>
      <c r="AL66" s="60" t="s">
        <v>1749</v>
      </c>
      <c r="AM66" s="55" t="s">
        <v>1644</v>
      </c>
      <c r="AN66" s="55" t="s">
        <v>1644</v>
      </c>
      <c r="AO66" s="55" t="s">
        <v>1644</v>
      </c>
      <c r="AP66" t="s">
        <v>1730</v>
      </c>
      <c r="AQ66" s="55" t="s">
        <v>1644</v>
      </c>
      <c r="AR66" t="s">
        <v>1731</v>
      </c>
      <c r="AS66" t="s">
        <v>468</v>
      </c>
      <c r="AT66" t="s">
        <v>3842</v>
      </c>
      <c r="AU66" s="191">
        <f t="shared" si="1"/>
        <v>1291899</v>
      </c>
    </row>
    <row r="67" spans="1:47" hidden="1" x14ac:dyDescent="0.25">
      <c r="A67" s="55" t="s">
        <v>1717</v>
      </c>
      <c r="B67" s="55" t="s">
        <v>1718</v>
      </c>
      <c r="C67" s="55" t="s">
        <v>1719</v>
      </c>
      <c r="D67" s="55" t="s">
        <v>1844</v>
      </c>
      <c r="E67" s="56">
        <v>45663</v>
      </c>
      <c r="F67" s="55" t="s">
        <v>1958</v>
      </c>
      <c r="G67" s="55" t="s">
        <v>1909</v>
      </c>
      <c r="H67" s="55">
        <v>51300090</v>
      </c>
      <c r="I67" s="55" t="s">
        <v>1951</v>
      </c>
      <c r="J67" s="55" t="s">
        <v>1644</v>
      </c>
      <c r="K67" s="55" t="s">
        <v>555</v>
      </c>
      <c r="L67" s="56">
        <v>45650</v>
      </c>
      <c r="M67" s="55" t="s">
        <v>1952</v>
      </c>
      <c r="N67" s="55" t="s">
        <v>1953</v>
      </c>
      <c r="O67" s="56"/>
      <c r="P67" s="55" t="s">
        <v>1726</v>
      </c>
      <c r="Q67" s="55" t="s">
        <v>1554</v>
      </c>
      <c r="R67" s="59">
        <v>1274804</v>
      </c>
      <c r="S67" s="55" t="s">
        <v>89</v>
      </c>
      <c r="T67" s="57">
        <v>78.66</v>
      </c>
      <c r="U67" s="55" t="s">
        <v>329</v>
      </c>
      <c r="V67" s="55" t="s">
        <v>330</v>
      </c>
      <c r="W67" s="55" t="s">
        <v>1644</v>
      </c>
      <c r="X67" s="55" t="s">
        <v>1644</v>
      </c>
      <c r="Y67" s="55" t="s">
        <v>1644</v>
      </c>
      <c r="Z67" s="55" t="s">
        <v>1644</v>
      </c>
      <c r="AA67" s="55" t="s">
        <v>1727</v>
      </c>
      <c r="AB67" s="55" t="s">
        <v>1644</v>
      </c>
      <c r="AC67" s="56">
        <v>45663</v>
      </c>
      <c r="AD67" s="55"/>
      <c r="AE67" s="55"/>
      <c r="AF67" s="55" t="s">
        <v>1644</v>
      </c>
      <c r="AG67" s="55" t="s">
        <v>1644</v>
      </c>
      <c r="AH67" s="55" t="s">
        <v>1728</v>
      </c>
      <c r="AI67" s="55" t="s">
        <v>1729</v>
      </c>
      <c r="AJ67" s="58">
        <v>0</v>
      </c>
      <c r="AK67" s="55" t="s">
        <v>1644</v>
      </c>
      <c r="AL67" s="55" t="s">
        <v>1644</v>
      </c>
      <c r="AM67" s="55" t="s">
        <v>1644</v>
      </c>
      <c r="AN67" s="55" t="s">
        <v>1644</v>
      </c>
      <c r="AO67" s="55" t="s">
        <v>1644</v>
      </c>
      <c r="AP67" t="s">
        <v>1730</v>
      </c>
      <c r="AQ67" s="55" t="s">
        <v>1644</v>
      </c>
      <c r="AR67" t="s">
        <v>1731</v>
      </c>
      <c r="AS67" t="s">
        <v>1458</v>
      </c>
      <c r="AT67" t="s">
        <v>3842</v>
      </c>
      <c r="AU67" s="191">
        <f t="shared" si="1"/>
        <v>1274804</v>
      </c>
    </row>
    <row r="68" spans="1:47" hidden="1" x14ac:dyDescent="0.25">
      <c r="A68" s="55" t="s">
        <v>1717</v>
      </c>
      <c r="B68" s="55" t="s">
        <v>1718</v>
      </c>
      <c r="C68" s="55" t="s">
        <v>1719</v>
      </c>
      <c r="D68" s="55" t="s">
        <v>1844</v>
      </c>
      <c r="E68" s="56">
        <v>45663</v>
      </c>
      <c r="F68" s="55" t="s">
        <v>1959</v>
      </c>
      <c r="G68" s="55" t="s">
        <v>1909</v>
      </c>
      <c r="H68" s="55">
        <v>51300090</v>
      </c>
      <c r="I68" s="55" t="s">
        <v>1951</v>
      </c>
      <c r="J68" s="55" t="s">
        <v>1644</v>
      </c>
      <c r="K68" s="55" t="s">
        <v>555</v>
      </c>
      <c r="L68" s="56">
        <v>45650</v>
      </c>
      <c r="M68" s="55" t="s">
        <v>1952</v>
      </c>
      <c r="N68" s="55" t="s">
        <v>1953</v>
      </c>
      <c r="O68" s="56"/>
      <c r="P68" s="55" t="s">
        <v>1726</v>
      </c>
      <c r="Q68" s="55" t="s">
        <v>1554</v>
      </c>
      <c r="R68" s="59">
        <v>1274804</v>
      </c>
      <c r="S68" s="55" t="s">
        <v>89</v>
      </c>
      <c r="T68" s="57">
        <v>78.66</v>
      </c>
      <c r="U68" s="55" t="s">
        <v>329</v>
      </c>
      <c r="V68" s="55" t="s">
        <v>330</v>
      </c>
      <c r="W68" s="55" t="s">
        <v>1644</v>
      </c>
      <c r="X68" s="55" t="s">
        <v>1644</v>
      </c>
      <c r="Y68" s="55" t="s">
        <v>1644</v>
      </c>
      <c r="Z68" s="55" t="s">
        <v>1644</v>
      </c>
      <c r="AA68" s="55" t="s">
        <v>1727</v>
      </c>
      <c r="AB68" s="55" t="s">
        <v>1644</v>
      </c>
      <c r="AC68" s="56">
        <v>45663</v>
      </c>
      <c r="AD68" s="55"/>
      <c r="AE68" s="55"/>
      <c r="AF68" s="55" t="s">
        <v>1644</v>
      </c>
      <c r="AG68" s="55" t="s">
        <v>1644</v>
      </c>
      <c r="AH68" s="55" t="s">
        <v>1728</v>
      </c>
      <c r="AI68" s="55" t="s">
        <v>1729</v>
      </c>
      <c r="AJ68" s="58">
        <v>0</v>
      </c>
      <c r="AK68" s="55" t="s">
        <v>1644</v>
      </c>
      <c r="AL68" s="55" t="s">
        <v>1644</v>
      </c>
      <c r="AM68" s="55" t="s">
        <v>1644</v>
      </c>
      <c r="AN68" s="55" t="s">
        <v>1644</v>
      </c>
      <c r="AO68" s="55" t="s">
        <v>1644</v>
      </c>
      <c r="AP68" t="s">
        <v>1730</v>
      </c>
      <c r="AQ68" s="55" t="s">
        <v>1644</v>
      </c>
      <c r="AR68" t="s">
        <v>1731</v>
      </c>
      <c r="AS68" t="s">
        <v>1458</v>
      </c>
      <c r="AT68" t="s">
        <v>3842</v>
      </c>
      <c r="AU68" s="191">
        <f t="shared" si="1"/>
        <v>1274804</v>
      </c>
    </row>
    <row r="69" spans="1:47" hidden="1" x14ac:dyDescent="0.25">
      <c r="A69" s="55" t="s">
        <v>1717</v>
      </c>
      <c r="B69" s="55" t="s">
        <v>1718</v>
      </c>
      <c r="C69" s="55" t="s">
        <v>1719</v>
      </c>
      <c r="D69" s="55" t="s">
        <v>1844</v>
      </c>
      <c r="E69" s="56">
        <v>45663</v>
      </c>
      <c r="F69" s="55" t="s">
        <v>1960</v>
      </c>
      <c r="G69" s="55" t="s">
        <v>1909</v>
      </c>
      <c r="H69" s="55">
        <v>51300090</v>
      </c>
      <c r="I69" s="55" t="s">
        <v>1951</v>
      </c>
      <c r="J69" s="55" t="s">
        <v>1644</v>
      </c>
      <c r="K69" s="55" t="s">
        <v>555</v>
      </c>
      <c r="L69" s="56">
        <v>45650</v>
      </c>
      <c r="M69" s="55" t="s">
        <v>1952</v>
      </c>
      <c r="N69" s="55" t="s">
        <v>1953</v>
      </c>
      <c r="O69" s="56"/>
      <c r="P69" s="55" t="s">
        <v>1726</v>
      </c>
      <c r="Q69" s="55" t="s">
        <v>1554</v>
      </c>
      <c r="R69" s="59">
        <v>1274804</v>
      </c>
      <c r="S69" s="55" t="s">
        <v>89</v>
      </c>
      <c r="T69" s="57">
        <v>78.66</v>
      </c>
      <c r="U69" s="55" t="s">
        <v>329</v>
      </c>
      <c r="V69" s="55" t="s">
        <v>330</v>
      </c>
      <c r="W69" s="55" t="s">
        <v>1644</v>
      </c>
      <c r="X69" s="55" t="s">
        <v>1644</v>
      </c>
      <c r="Y69" s="55" t="s">
        <v>1644</v>
      </c>
      <c r="Z69" s="55" t="s">
        <v>1644</v>
      </c>
      <c r="AA69" s="55" t="s">
        <v>1727</v>
      </c>
      <c r="AB69" s="55" t="s">
        <v>1644</v>
      </c>
      <c r="AC69" s="56">
        <v>45663</v>
      </c>
      <c r="AD69" s="55"/>
      <c r="AE69" s="55"/>
      <c r="AF69" s="55" t="s">
        <v>1644</v>
      </c>
      <c r="AG69" s="55" t="s">
        <v>1644</v>
      </c>
      <c r="AH69" s="55" t="s">
        <v>1728</v>
      </c>
      <c r="AI69" s="55" t="s">
        <v>1729</v>
      </c>
      <c r="AJ69" s="58">
        <v>0</v>
      </c>
      <c r="AK69" s="55" t="s">
        <v>1644</v>
      </c>
      <c r="AL69" s="55" t="s">
        <v>1644</v>
      </c>
      <c r="AM69" s="55" t="s">
        <v>1644</v>
      </c>
      <c r="AN69" s="55" t="s">
        <v>1644</v>
      </c>
      <c r="AO69" s="55" t="s">
        <v>1644</v>
      </c>
      <c r="AP69" t="s">
        <v>1730</v>
      </c>
      <c r="AQ69" s="55" t="s">
        <v>1644</v>
      </c>
      <c r="AR69" t="s">
        <v>1731</v>
      </c>
      <c r="AS69" t="s">
        <v>1458</v>
      </c>
      <c r="AT69" t="s">
        <v>3842</v>
      </c>
      <c r="AU69" s="191">
        <f t="shared" si="1"/>
        <v>1274804</v>
      </c>
    </row>
    <row r="70" spans="1:47" x14ac:dyDescent="0.25">
      <c r="A70" s="55" t="s">
        <v>1717</v>
      </c>
      <c r="B70" s="55" t="s">
        <v>1718</v>
      </c>
      <c r="C70" s="55" t="s">
        <v>1719</v>
      </c>
      <c r="D70" s="55" t="s">
        <v>1767</v>
      </c>
      <c r="E70" s="56">
        <v>45663</v>
      </c>
      <c r="F70" s="55" t="s">
        <v>1961</v>
      </c>
      <c r="G70" s="55" t="s">
        <v>1644</v>
      </c>
      <c r="H70" s="55">
        <v>50200010</v>
      </c>
      <c r="I70" s="55" t="s">
        <v>1962</v>
      </c>
      <c r="J70" s="55" t="s">
        <v>1644</v>
      </c>
      <c r="K70" s="55" t="s">
        <v>1646</v>
      </c>
      <c r="L70" s="56">
        <v>45663</v>
      </c>
      <c r="M70" s="55" t="s">
        <v>1799</v>
      </c>
      <c r="N70" s="55" t="s">
        <v>1644</v>
      </c>
      <c r="O70" s="56"/>
      <c r="P70" s="55" t="s">
        <v>1726</v>
      </c>
      <c r="Q70" s="55" t="s">
        <v>89</v>
      </c>
      <c r="R70" s="57">
        <v>78.92</v>
      </c>
      <c r="S70" s="55" t="s">
        <v>89</v>
      </c>
      <c r="T70" s="57">
        <v>78.92</v>
      </c>
      <c r="U70" s="55" t="s">
        <v>329</v>
      </c>
      <c r="V70" s="55" t="s">
        <v>330</v>
      </c>
      <c r="W70" s="55" t="s">
        <v>1644</v>
      </c>
      <c r="X70" s="55" t="s">
        <v>1644</v>
      </c>
      <c r="Y70" s="55" t="s">
        <v>1644</v>
      </c>
      <c r="Z70" s="55" t="s">
        <v>1644</v>
      </c>
      <c r="AA70" s="55" t="s">
        <v>1727</v>
      </c>
      <c r="AB70" s="55" t="s">
        <v>1644</v>
      </c>
      <c r="AC70" s="56">
        <v>45663</v>
      </c>
      <c r="AD70" s="55"/>
      <c r="AE70" s="55"/>
      <c r="AF70" s="55" t="s">
        <v>1644</v>
      </c>
      <c r="AG70" s="55" t="s">
        <v>1644</v>
      </c>
      <c r="AH70" s="55" t="s">
        <v>1728</v>
      </c>
      <c r="AI70" s="55" t="s">
        <v>1729</v>
      </c>
      <c r="AJ70" s="59">
        <v>3</v>
      </c>
      <c r="AK70" s="55" t="s">
        <v>1748</v>
      </c>
      <c r="AL70" s="60" t="s">
        <v>1749</v>
      </c>
      <c r="AM70" s="55" t="s">
        <v>1963</v>
      </c>
      <c r="AN70" s="55" t="s">
        <v>1964</v>
      </c>
      <c r="AO70" s="55" t="s">
        <v>1644</v>
      </c>
      <c r="AP70" t="s">
        <v>1730</v>
      </c>
      <c r="AQ70" s="55" t="s">
        <v>1644</v>
      </c>
      <c r="AR70" t="s">
        <v>1731</v>
      </c>
      <c r="AS70" t="s">
        <v>1645</v>
      </c>
      <c r="AT70" t="s">
        <v>3842</v>
      </c>
      <c r="AU70" s="191">
        <f t="shared" si="1"/>
        <v>1302180</v>
      </c>
    </row>
    <row r="71" spans="1:47" x14ac:dyDescent="0.25">
      <c r="A71" s="55" t="s">
        <v>1717</v>
      </c>
      <c r="B71" s="55" t="s">
        <v>1718</v>
      </c>
      <c r="C71" s="55" t="s">
        <v>1719</v>
      </c>
      <c r="D71" s="55" t="s">
        <v>1767</v>
      </c>
      <c r="E71" s="56">
        <v>45661</v>
      </c>
      <c r="F71" s="55" t="s">
        <v>1965</v>
      </c>
      <c r="G71" s="55" t="s">
        <v>1644</v>
      </c>
      <c r="H71" s="55">
        <v>50200010</v>
      </c>
      <c r="I71" s="55" t="s">
        <v>1966</v>
      </c>
      <c r="J71" s="55" t="s">
        <v>1644</v>
      </c>
      <c r="K71" s="55" t="s">
        <v>1646</v>
      </c>
      <c r="L71" s="56">
        <v>45661</v>
      </c>
      <c r="M71" s="55" t="s">
        <v>1967</v>
      </c>
      <c r="N71" s="55" t="s">
        <v>1644</v>
      </c>
      <c r="O71" s="56"/>
      <c r="P71" s="55" t="s">
        <v>1726</v>
      </c>
      <c r="Q71" s="55" t="s">
        <v>89</v>
      </c>
      <c r="R71" s="57">
        <v>76.16</v>
      </c>
      <c r="S71" s="55" t="s">
        <v>89</v>
      </c>
      <c r="T71" s="57">
        <v>76.16</v>
      </c>
      <c r="U71" s="55" t="s">
        <v>329</v>
      </c>
      <c r="V71" s="55" t="s">
        <v>330</v>
      </c>
      <c r="W71" s="55" t="s">
        <v>1644</v>
      </c>
      <c r="X71" s="55" t="s">
        <v>1644</v>
      </c>
      <c r="Y71" s="55" t="s">
        <v>1644</v>
      </c>
      <c r="Z71" s="55" t="s">
        <v>1644</v>
      </c>
      <c r="AA71" s="55" t="s">
        <v>1727</v>
      </c>
      <c r="AB71" s="55" t="s">
        <v>1644</v>
      </c>
      <c r="AC71" s="56">
        <v>45661</v>
      </c>
      <c r="AD71" s="55"/>
      <c r="AE71" s="55"/>
      <c r="AF71" s="55" t="s">
        <v>1644</v>
      </c>
      <c r="AG71" s="55" t="s">
        <v>1644</v>
      </c>
      <c r="AH71" s="55" t="s">
        <v>1728</v>
      </c>
      <c r="AI71" s="55" t="s">
        <v>1729</v>
      </c>
      <c r="AJ71" s="59">
        <v>60</v>
      </c>
      <c r="AK71" s="55" t="s">
        <v>1761</v>
      </c>
      <c r="AL71" s="60" t="s">
        <v>1749</v>
      </c>
      <c r="AM71" s="55" t="s">
        <v>1935</v>
      </c>
      <c r="AN71" s="55" t="s">
        <v>1936</v>
      </c>
      <c r="AO71" s="55" t="s">
        <v>1644</v>
      </c>
      <c r="AP71" t="s">
        <v>1730</v>
      </c>
      <c r="AQ71" s="55" t="s">
        <v>1644</v>
      </c>
      <c r="AR71" t="s">
        <v>1731</v>
      </c>
      <c r="AS71" t="s">
        <v>1645</v>
      </c>
      <c r="AT71" t="s">
        <v>3842</v>
      </c>
      <c r="AU71" s="191">
        <f t="shared" si="1"/>
        <v>1256640</v>
      </c>
    </row>
    <row r="72" spans="1:47" x14ac:dyDescent="0.25">
      <c r="A72" s="55" t="s">
        <v>1717</v>
      </c>
      <c r="B72" s="55" t="s">
        <v>1718</v>
      </c>
      <c r="C72" s="55" t="s">
        <v>1719</v>
      </c>
      <c r="D72" s="55" t="s">
        <v>1767</v>
      </c>
      <c r="E72" s="56">
        <v>45681</v>
      </c>
      <c r="F72" s="55" t="s">
        <v>1644</v>
      </c>
      <c r="G72" s="55" t="s">
        <v>1644</v>
      </c>
      <c r="H72" s="55">
        <v>50200010</v>
      </c>
      <c r="I72" s="55" t="s">
        <v>1968</v>
      </c>
      <c r="J72" s="55" t="s">
        <v>1644</v>
      </c>
      <c r="K72" s="55" t="s">
        <v>1646</v>
      </c>
      <c r="L72" s="56">
        <v>45681</v>
      </c>
      <c r="M72" s="55" t="s">
        <v>1851</v>
      </c>
      <c r="N72" s="55" t="s">
        <v>1644</v>
      </c>
      <c r="O72" s="56"/>
      <c r="P72" s="55" t="s">
        <v>1726</v>
      </c>
      <c r="Q72" s="55" t="s">
        <v>89</v>
      </c>
      <c r="R72" s="57">
        <v>69.48</v>
      </c>
      <c r="S72" s="55" t="s">
        <v>89</v>
      </c>
      <c r="T72" s="57">
        <v>69.48</v>
      </c>
      <c r="U72" s="55" t="s">
        <v>329</v>
      </c>
      <c r="V72" s="55" t="s">
        <v>330</v>
      </c>
      <c r="W72" s="55" t="s">
        <v>1644</v>
      </c>
      <c r="X72" s="55" t="s">
        <v>1644</v>
      </c>
      <c r="Y72" s="55" t="s">
        <v>1644</v>
      </c>
      <c r="Z72" s="55" t="s">
        <v>1644</v>
      </c>
      <c r="AA72" s="55" t="s">
        <v>1727</v>
      </c>
      <c r="AB72" s="55" t="s">
        <v>1644</v>
      </c>
      <c r="AC72" s="56">
        <v>45681</v>
      </c>
      <c r="AD72" s="55"/>
      <c r="AE72" s="55"/>
      <c r="AF72" s="55" t="s">
        <v>1644</v>
      </c>
      <c r="AG72" s="55" t="s">
        <v>1644</v>
      </c>
      <c r="AH72" s="55" t="s">
        <v>1728</v>
      </c>
      <c r="AI72" s="55" t="s">
        <v>1729</v>
      </c>
      <c r="AJ72" s="59">
        <v>60</v>
      </c>
      <c r="AK72" s="55" t="s">
        <v>1761</v>
      </c>
      <c r="AL72" s="60" t="s">
        <v>1749</v>
      </c>
      <c r="AM72" s="55" t="s">
        <v>1935</v>
      </c>
      <c r="AN72" s="55" t="s">
        <v>1936</v>
      </c>
      <c r="AO72" s="55" t="s">
        <v>1644</v>
      </c>
      <c r="AP72" t="s">
        <v>1730</v>
      </c>
      <c r="AQ72" s="55" t="s">
        <v>1644</v>
      </c>
      <c r="AR72" t="s">
        <v>1731</v>
      </c>
      <c r="AS72" t="s">
        <v>1645</v>
      </c>
      <c r="AT72" t="s">
        <v>3842</v>
      </c>
      <c r="AU72" s="191">
        <f t="shared" si="1"/>
        <v>1146420</v>
      </c>
    </row>
    <row r="73" spans="1:47" x14ac:dyDescent="0.25">
      <c r="A73" s="55" t="s">
        <v>1717</v>
      </c>
      <c r="B73" s="55" t="s">
        <v>1718</v>
      </c>
      <c r="C73" s="55" t="s">
        <v>1719</v>
      </c>
      <c r="D73" s="55" t="s">
        <v>1767</v>
      </c>
      <c r="E73" s="56">
        <v>45664</v>
      </c>
      <c r="F73" s="55" t="s">
        <v>1914</v>
      </c>
      <c r="G73" s="55" t="s">
        <v>1644</v>
      </c>
      <c r="H73" s="55">
        <v>50200010</v>
      </c>
      <c r="I73" s="55" t="s">
        <v>1969</v>
      </c>
      <c r="J73" s="55" t="s">
        <v>1644</v>
      </c>
      <c r="K73" s="55" t="s">
        <v>1646</v>
      </c>
      <c r="L73" s="56">
        <v>45664</v>
      </c>
      <c r="M73" s="55" t="s">
        <v>1831</v>
      </c>
      <c r="N73" s="55" t="s">
        <v>1644</v>
      </c>
      <c r="O73" s="56"/>
      <c r="P73" s="55" t="s">
        <v>1726</v>
      </c>
      <c r="Q73" s="55" t="s">
        <v>89</v>
      </c>
      <c r="R73" s="57">
        <v>62.61</v>
      </c>
      <c r="S73" s="55" t="s">
        <v>89</v>
      </c>
      <c r="T73" s="57">
        <v>62.61</v>
      </c>
      <c r="U73" s="55" t="s">
        <v>329</v>
      </c>
      <c r="V73" s="55" t="s">
        <v>330</v>
      </c>
      <c r="W73" s="55" t="s">
        <v>1644</v>
      </c>
      <c r="X73" s="55" t="s">
        <v>1644</v>
      </c>
      <c r="Y73" s="55" t="s">
        <v>1644</v>
      </c>
      <c r="Z73" s="55" t="s">
        <v>1644</v>
      </c>
      <c r="AA73" s="55" t="s">
        <v>1727</v>
      </c>
      <c r="AB73" s="55" t="s">
        <v>1644</v>
      </c>
      <c r="AC73" s="56">
        <v>45664</v>
      </c>
      <c r="AD73" s="55"/>
      <c r="AE73" s="55"/>
      <c r="AF73" s="55" t="s">
        <v>1644</v>
      </c>
      <c r="AG73" s="55" t="s">
        <v>1644</v>
      </c>
      <c r="AH73" s="55" t="s">
        <v>1728</v>
      </c>
      <c r="AI73" s="55" t="s">
        <v>1729</v>
      </c>
      <c r="AJ73" s="59">
        <v>81</v>
      </c>
      <c r="AK73" s="55" t="s">
        <v>1748</v>
      </c>
      <c r="AL73" s="60" t="s">
        <v>1749</v>
      </c>
      <c r="AM73" s="55" t="s">
        <v>1916</v>
      </c>
      <c r="AN73" s="55" t="s">
        <v>1917</v>
      </c>
      <c r="AO73" s="55" t="s">
        <v>1644</v>
      </c>
      <c r="AP73" t="s">
        <v>1730</v>
      </c>
      <c r="AQ73" s="55" t="s">
        <v>1644</v>
      </c>
      <c r="AR73" t="s">
        <v>1731</v>
      </c>
      <c r="AS73" t="s">
        <v>1645</v>
      </c>
      <c r="AT73" t="s">
        <v>3842</v>
      </c>
      <c r="AU73" s="191">
        <f t="shared" si="1"/>
        <v>1033065</v>
      </c>
    </row>
    <row r="74" spans="1:47" x14ac:dyDescent="0.25">
      <c r="A74" s="55" t="s">
        <v>1717</v>
      </c>
      <c r="B74" s="55" t="s">
        <v>1718</v>
      </c>
      <c r="C74" s="55" t="s">
        <v>1719</v>
      </c>
      <c r="D74" s="55" t="s">
        <v>1767</v>
      </c>
      <c r="E74" s="56">
        <v>45682</v>
      </c>
      <c r="F74" s="55" t="s">
        <v>1797</v>
      </c>
      <c r="G74" s="55" t="s">
        <v>1644</v>
      </c>
      <c r="H74" s="55">
        <v>50200010</v>
      </c>
      <c r="I74" s="55" t="s">
        <v>1930</v>
      </c>
      <c r="J74" s="55" t="s">
        <v>1644</v>
      </c>
      <c r="K74" s="55" t="s">
        <v>1646</v>
      </c>
      <c r="L74" s="56">
        <v>45682</v>
      </c>
      <c r="M74" s="55" t="s">
        <v>1894</v>
      </c>
      <c r="N74" s="55" t="s">
        <v>1644</v>
      </c>
      <c r="O74" s="56"/>
      <c r="P74" s="55" t="s">
        <v>1726</v>
      </c>
      <c r="Q74" s="55" t="s">
        <v>89</v>
      </c>
      <c r="R74" s="57">
        <v>59.18</v>
      </c>
      <c r="S74" s="55" t="s">
        <v>89</v>
      </c>
      <c r="T74" s="57">
        <v>59.18</v>
      </c>
      <c r="U74" s="55" t="s">
        <v>329</v>
      </c>
      <c r="V74" s="55" t="s">
        <v>330</v>
      </c>
      <c r="W74" s="55" t="s">
        <v>1644</v>
      </c>
      <c r="X74" s="55" t="s">
        <v>1644</v>
      </c>
      <c r="Y74" s="55" t="s">
        <v>1644</v>
      </c>
      <c r="Z74" s="55" t="s">
        <v>1644</v>
      </c>
      <c r="AA74" s="55" t="s">
        <v>1727</v>
      </c>
      <c r="AB74" s="55" t="s">
        <v>1644</v>
      </c>
      <c r="AC74" s="56">
        <v>45682</v>
      </c>
      <c r="AD74" s="55"/>
      <c r="AE74" s="55"/>
      <c r="AF74" s="55" t="s">
        <v>1644</v>
      </c>
      <c r="AG74" s="55" t="s">
        <v>1644</v>
      </c>
      <c r="AH74" s="55" t="s">
        <v>1728</v>
      </c>
      <c r="AI74" s="55" t="s">
        <v>1729</v>
      </c>
      <c r="AJ74" s="59">
        <v>2</v>
      </c>
      <c r="AK74" s="55" t="s">
        <v>1884</v>
      </c>
      <c r="AL74" s="60" t="s">
        <v>1749</v>
      </c>
      <c r="AM74" s="55" t="s">
        <v>1885</v>
      </c>
      <c r="AN74" s="55" t="s">
        <v>1886</v>
      </c>
      <c r="AO74" s="55" t="s">
        <v>1644</v>
      </c>
      <c r="AP74" t="s">
        <v>1730</v>
      </c>
      <c r="AQ74" s="55" t="s">
        <v>1644</v>
      </c>
      <c r="AR74" t="s">
        <v>1731</v>
      </c>
      <c r="AS74" t="s">
        <v>1645</v>
      </c>
      <c r="AT74" t="s">
        <v>3842</v>
      </c>
      <c r="AU74" s="191">
        <f t="shared" si="1"/>
        <v>976470</v>
      </c>
    </row>
    <row r="75" spans="1:47" x14ac:dyDescent="0.25">
      <c r="A75" s="55" t="s">
        <v>1717</v>
      </c>
      <c r="B75" s="55" t="s">
        <v>1718</v>
      </c>
      <c r="C75" s="55" t="s">
        <v>1719</v>
      </c>
      <c r="D75" s="55" t="s">
        <v>1767</v>
      </c>
      <c r="E75" s="56">
        <v>45681</v>
      </c>
      <c r="F75" s="55" t="s">
        <v>1965</v>
      </c>
      <c r="G75" s="55" t="s">
        <v>1644</v>
      </c>
      <c r="H75" s="55">
        <v>50200010</v>
      </c>
      <c r="I75" s="55" t="s">
        <v>1968</v>
      </c>
      <c r="J75" s="55" t="s">
        <v>1644</v>
      </c>
      <c r="K75" s="55" t="s">
        <v>1646</v>
      </c>
      <c r="L75" s="56">
        <v>45681</v>
      </c>
      <c r="M75" s="55" t="s">
        <v>1851</v>
      </c>
      <c r="N75" s="55" t="s">
        <v>1644</v>
      </c>
      <c r="O75" s="56"/>
      <c r="P75" s="55" t="s">
        <v>1726</v>
      </c>
      <c r="Q75" s="55" t="s">
        <v>89</v>
      </c>
      <c r="R75" s="57">
        <v>57.82</v>
      </c>
      <c r="S75" s="55" t="s">
        <v>89</v>
      </c>
      <c r="T75" s="57">
        <v>57.82</v>
      </c>
      <c r="U75" s="55" t="s">
        <v>329</v>
      </c>
      <c r="V75" s="55" t="s">
        <v>330</v>
      </c>
      <c r="W75" s="55" t="s">
        <v>1644</v>
      </c>
      <c r="X75" s="55" t="s">
        <v>1644</v>
      </c>
      <c r="Y75" s="55" t="s">
        <v>1644</v>
      </c>
      <c r="Z75" s="55" t="s">
        <v>1644</v>
      </c>
      <c r="AA75" s="55" t="s">
        <v>1727</v>
      </c>
      <c r="AB75" s="55" t="s">
        <v>1644</v>
      </c>
      <c r="AC75" s="56">
        <v>45681</v>
      </c>
      <c r="AD75" s="55"/>
      <c r="AE75" s="55"/>
      <c r="AF75" s="55" t="s">
        <v>1644</v>
      </c>
      <c r="AG75" s="55" t="s">
        <v>1644</v>
      </c>
      <c r="AH75" s="55" t="s">
        <v>1728</v>
      </c>
      <c r="AI75" s="55" t="s">
        <v>1729</v>
      </c>
      <c r="AJ75" s="59">
        <v>60</v>
      </c>
      <c r="AK75" s="55" t="s">
        <v>1761</v>
      </c>
      <c r="AL75" s="60" t="s">
        <v>1749</v>
      </c>
      <c r="AM75" s="55" t="s">
        <v>1970</v>
      </c>
      <c r="AN75" s="55" t="s">
        <v>1971</v>
      </c>
      <c r="AO75" s="55" t="s">
        <v>1644</v>
      </c>
      <c r="AP75" t="s">
        <v>1730</v>
      </c>
      <c r="AQ75" s="55" t="s">
        <v>1644</v>
      </c>
      <c r="AR75" t="s">
        <v>1731</v>
      </c>
      <c r="AS75" t="s">
        <v>1645</v>
      </c>
      <c r="AT75" t="s">
        <v>3842</v>
      </c>
      <c r="AU75" s="191">
        <f t="shared" si="1"/>
        <v>954030</v>
      </c>
    </row>
    <row r="76" spans="1:47" hidden="1" x14ac:dyDescent="0.25">
      <c r="A76" s="55" t="s">
        <v>1717</v>
      </c>
      <c r="B76" s="55" t="s">
        <v>1718</v>
      </c>
      <c r="C76" s="55" t="s">
        <v>1719</v>
      </c>
      <c r="D76" s="55" t="s">
        <v>1743</v>
      </c>
      <c r="E76" s="56">
        <v>45685</v>
      </c>
      <c r="F76" s="55" t="s">
        <v>1644</v>
      </c>
      <c r="G76" s="55" t="s">
        <v>1644</v>
      </c>
      <c r="H76" s="55">
        <v>50800010</v>
      </c>
      <c r="I76" s="55" t="s">
        <v>1972</v>
      </c>
      <c r="J76" s="55" t="s">
        <v>1644</v>
      </c>
      <c r="K76" s="55" t="s">
        <v>1653</v>
      </c>
      <c r="L76" s="56">
        <v>45685</v>
      </c>
      <c r="M76" s="55" t="s">
        <v>1863</v>
      </c>
      <c r="N76" s="55" t="s">
        <v>1973</v>
      </c>
      <c r="O76" s="56"/>
      <c r="P76" s="55" t="s">
        <v>1726</v>
      </c>
      <c r="Q76" s="55" t="s">
        <v>1554</v>
      </c>
      <c r="R76" s="59">
        <v>740000</v>
      </c>
      <c r="S76" s="55" t="s">
        <v>89</v>
      </c>
      <c r="T76" s="57">
        <v>45.34</v>
      </c>
      <c r="U76" s="55" t="s">
        <v>352</v>
      </c>
      <c r="V76" s="55" t="s">
        <v>353</v>
      </c>
      <c r="W76" s="55" t="s">
        <v>1644</v>
      </c>
      <c r="X76" s="55" t="s">
        <v>1644</v>
      </c>
      <c r="Y76" s="55" t="s">
        <v>1644</v>
      </c>
      <c r="Z76" s="55" t="s">
        <v>1644</v>
      </c>
      <c r="AA76" s="55" t="s">
        <v>1727</v>
      </c>
      <c r="AB76" s="55" t="s">
        <v>1644</v>
      </c>
      <c r="AC76" s="56">
        <v>45685</v>
      </c>
      <c r="AD76" s="55"/>
      <c r="AE76" s="55"/>
      <c r="AF76" s="55" t="s">
        <v>1644</v>
      </c>
      <c r="AG76" s="55" t="s">
        <v>1974</v>
      </c>
      <c r="AH76" s="55" t="s">
        <v>1728</v>
      </c>
      <c r="AI76" s="55" t="s">
        <v>1729</v>
      </c>
      <c r="AJ76" s="59">
        <v>20</v>
      </c>
      <c r="AK76" s="55" t="s">
        <v>1934</v>
      </c>
      <c r="AL76" s="60" t="s">
        <v>1749</v>
      </c>
      <c r="AM76" s="55" t="s">
        <v>1644</v>
      </c>
      <c r="AN76" s="55" t="s">
        <v>1644</v>
      </c>
      <c r="AO76" s="55" t="s">
        <v>1644</v>
      </c>
      <c r="AP76" t="s">
        <v>1730</v>
      </c>
      <c r="AQ76" s="55" t="s">
        <v>1644</v>
      </c>
      <c r="AR76" t="s">
        <v>1731</v>
      </c>
      <c r="AS76" t="s">
        <v>1652</v>
      </c>
      <c r="AT76" t="s">
        <v>271</v>
      </c>
      <c r="AU76" s="191">
        <f t="shared" si="1"/>
        <v>740000</v>
      </c>
    </row>
    <row r="77" spans="1:47" x14ac:dyDescent="0.25">
      <c r="A77" s="55" t="s">
        <v>1717</v>
      </c>
      <c r="B77" s="55" t="s">
        <v>1718</v>
      </c>
      <c r="C77" s="55" t="s">
        <v>1719</v>
      </c>
      <c r="D77" s="55" t="s">
        <v>1767</v>
      </c>
      <c r="E77" s="56">
        <v>45663</v>
      </c>
      <c r="F77" s="55" t="s">
        <v>1965</v>
      </c>
      <c r="G77" s="55" t="s">
        <v>1644</v>
      </c>
      <c r="H77" s="55">
        <v>50200010</v>
      </c>
      <c r="I77" s="55" t="s">
        <v>1977</v>
      </c>
      <c r="J77" s="55" t="s">
        <v>1644</v>
      </c>
      <c r="K77" s="55" t="s">
        <v>1646</v>
      </c>
      <c r="L77" s="56">
        <v>45663</v>
      </c>
      <c r="M77" s="55" t="s">
        <v>1799</v>
      </c>
      <c r="N77" s="55" t="s">
        <v>1644</v>
      </c>
      <c r="O77" s="56"/>
      <c r="P77" s="55" t="s">
        <v>1726</v>
      </c>
      <c r="Q77" s="55" t="s">
        <v>89</v>
      </c>
      <c r="R77" s="57">
        <v>41.58</v>
      </c>
      <c r="S77" s="55" t="s">
        <v>89</v>
      </c>
      <c r="T77" s="57">
        <v>41.58</v>
      </c>
      <c r="U77" s="55" t="s">
        <v>329</v>
      </c>
      <c r="V77" s="55" t="s">
        <v>330</v>
      </c>
      <c r="W77" s="55" t="s">
        <v>1644</v>
      </c>
      <c r="X77" s="55" t="s">
        <v>1644</v>
      </c>
      <c r="Y77" s="55" t="s">
        <v>1644</v>
      </c>
      <c r="Z77" s="55" t="s">
        <v>1644</v>
      </c>
      <c r="AA77" s="55" t="s">
        <v>1727</v>
      </c>
      <c r="AB77" s="55" t="s">
        <v>1644</v>
      </c>
      <c r="AC77" s="56">
        <v>45663</v>
      </c>
      <c r="AD77" s="55"/>
      <c r="AE77" s="55"/>
      <c r="AF77" s="55" t="s">
        <v>1644</v>
      </c>
      <c r="AG77" s="55" t="s">
        <v>1644</v>
      </c>
      <c r="AH77" s="55" t="s">
        <v>1728</v>
      </c>
      <c r="AI77" s="55" t="s">
        <v>1729</v>
      </c>
      <c r="AJ77" s="59">
        <v>132</v>
      </c>
      <c r="AK77" s="55" t="s">
        <v>1978</v>
      </c>
      <c r="AL77" s="60" t="s">
        <v>1749</v>
      </c>
      <c r="AM77" s="55" t="s">
        <v>1979</v>
      </c>
      <c r="AN77" s="55" t="s">
        <v>1980</v>
      </c>
      <c r="AO77" s="55" t="s">
        <v>1644</v>
      </c>
      <c r="AP77" t="s">
        <v>1730</v>
      </c>
      <c r="AQ77" s="55" t="s">
        <v>1644</v>
      </c>
      <c r="AR77" t="s">
        <v>1731</v>
      </c>
      <c r="AS77" t="s">
        <v>1645</v>
      </c>
      <c r="AT77" t="s">
        <v>3842</v>
      </c>
      <c r="AU77" s="191">
        <f t="shared" si="1"/>
        <v>686070</v>
      </c>
    </row>
    <row r="78" spans="1:47" x14ac:dyDescent="0.25">
      <c r="A78" s="55" t="s">
        <v>1717</v>
      </c>
      <c r="B78" s="55" t="s">
        <v>1718</v>
      </c>
      <c r="C78" s="55" t="s">
        <v>1719</v>
      </c>
      <c r="D78" s="55" t="s">
        <v>1767</v>
      </c>
      <c r="E78" s="56">
        <v>45668</v>
      </c>
      <c r="F78" s="55" t="s">
        <v>1914</v>
      </c>
      <c r="G78" s="55" t="s">
        <v>1644</v>
      </c>
      <c r="H78" s="55">
        <v>50200010</v>
      </c>
      <c r="I78" s="55" t="s">
        <v>1981</v>
      </c>
      <c r="J78" s="55" t="s">
        <v>1644</v>
      </c>
      <c r="K78" s="55" t="s">
        <v>1646</v>
      </c>
      <c r="L78" s="56">
        <v>45668</v>
      </c>
      <c r="M78" s="55" t="s">
        <v>1822</v>
      </c>
      <c r="N78" s="55" t="s">
        <v>1644</v>
      </c>
      <c r="O78" s="56"/>
      <c r="P78" s="55" t="s">
        <v>1726</v>
      </c>
      <c r="Q78" s="55" t="s">
        <v>89</v>
      </c>
      <c r="R78" s="57">
        <v>37.979999999999997</v>
      </c>
      <c r="S78" s="55" t="s">
        <v>89</v>
      </c>
      <c r="T78" s="57">
        <v>37.979999999999997</v>
      </c>
      <c r="U78" s="55" t="s">
        <v>329</v>
      </c>
      <c r="V78" s="55" t="s">
        <v>330</v>
      </c>
      <c r="W78" s="55" t="s">
        <v>1644</v>
      </c>
      <c r="X78" s="55" t="s">
        <v>1644</v>
      </c>
      <c r="Y78" s="55" t="s">
        <v>1644</v>
      </c>
      <c r="Z78" s="55" t="s">
        <v>1644</v>
      </c>
      <c r="AA78" s="55" t="s">
        <v>1727</v>
      </c>
      <c r="AB78" s="55" t="s">
        <v>1644</v>
      </c>
      <c r="AC78" s="56">
        <v>45668</v>
      </c>
      <c r="AD78" s="55"/>
      <c r="AE78" s="55"/>
      <c r="AF78" s="55" t="s">
        <v>1644</v>
      </c>
      <c r="AG78" s="55" t="s">
        <v>1644</v>
      </c>
      <c r="AH78" s="55" t="s">
        <v>1728</v>
      </c>
      <c r="AI78" s="55" t="s">
        <v>1729</v>
      </c>
      <c r="AJ78" s="59">
        <v>50</v>
      </c>
      <c r="AK78" s="55" t="s">
        <v>1748</v>
      </c>
      <c r="AL78" s="60" t="s">
        <v>1749</v>
      </c>
      <c r="AM78" s="55" t="s">
        <v>1916</v>
      </c>
      <c r="AN78" s="55" t="s">
        <v>1917</v>
      </c>
      <c r="AO78" s="55" t="s">
        <v>1644</v>
      </c>
      <c r="AP78" t="s">
        <v>1730</v>
      </c>
      <c r="AQ78" s="55" t="s">
        <v>1644</v>
      </c>
      <c r="AR78" t="s">
        <v>1731</v>
      </c>
      <c r="AS78" t="s">
        <v>1645</v>
      </c>
      <c r="AT78" t="s">
        <v>3842</v>
      </c>
      <c r="AU78" s="191">
        <f t="shared" si="1"/>
        <v>626670</v>
      </c>
    </row>
    <row r="79" spans="1:47" x14ac:dyDescent="0.25">
      <c r="A79" s="55" t="s">
        <v>1717</v>
      </c>
      <c r="B79" s="55" t="s">
        <v>1718</v>
      </c>
      <c r="C79" s="55" t="s">
        <v>1719</v>
      </c>
      <c r="D79" s="55" t="s">
        <v>1767</v>
      </c>
      <c r="E79" s="56">
        <v>45661</v>
      </c>
      <c r="F79" s="55" t="s">
        <v>1644</v>
      </c>
      <c r="G79" s="55" t="s">
        <v>1644</v>
      </c>
      <c r="H79" s="55">
        <v>50200010</v>
      </c>
      <c r="I79" s="55" t="s">
        <v>1966</v>
      </c>
      <c r="J79" s="55" t="s">
        <v>1644</v>
      </c>
      <c r="K79" s="55" t="s">
        <v>1646</v>
      </c>
      <c r="L79" s="56">
        <v>45661</v>
      </c>
      <c r="M79" s="55" t="s">
        <v>1967</v>
      </c>
      <c r="N79" s="55" t="s">
        <v>1644</v>
      </c>
      <c r="O79" s="56"/>
      <c r="P79" s="55" t="s">
        <v>1726</v>
      </c>
      <c r="Q79" s="55" t="s">
        <v>89</v>
      </c>
      <c r="R79" s="57">
        <v>38.54</v>
      </c>
      <c r="S79" s="55" t="s">
        <v>89</v>
      </c>
      <c r="T79" s="57">
        <v>38.54</v>
      </c>
      <c r="U79" s="55" t="s">
        <v>329</v>
      </c>
      <c r="V79" s="55" t="s">
        <v>330</v>
      </c>
      <c r="W79" s="55" t="s">
        <v>1644</v>
      </c>
      <c r="X79" s="55" t="s">
        <v>1644</v>
      </c>
      <c r="Y79" s="55" t="s">
        <v>1644</v>
      </c>
      <c r="Z79" s="55" t="s">
        <v>1644</v>
      </c>
      <c r="AA79" s="55" t="s">
        <v>1727</v>
      </c>
      <c r="AB79" s="55" t="s">
        <v>1644</v>
      </c>
      <c r="AC79" s="56">
        <v>45661</v>
      </c>
      <c r="AD79" s="55"/>
      <c r="AE79" s="55"/>
      <c r="AF79" s="55" t="s">
        <v>1644</v>
      </c>
      <c r="AG79" s="55" t="s">
        <v>1644</v>
      </c>
      <c r="AH79" s="55" t="s">
        <v>1728</v>
      </c>
      <c r="AI79" s="55" t="s">
        <v>1729</v>
      </c>
      <c r="AJ79" s="59">
        <v>40</v>
      </c>
      <c r="AK79" s="55" t="s">
        <v>1761</v>
      </c>
      <c r="AL79" s="60" t="s">
        <v>1749</v>
      </c>
      <c r="AM79" s="55" t="s">
        <v>1970</v>
      </c>
      <c r="AN79" s="55" t="s">
        <v>1971</v>
      </c>
      <c r="AO79" s="55" t="s">
        <v>1644</v>
      </c>
      <c r="AP79" t="s">
        <v>1730</v>
      </c>
      <c r="AQ79" s="55" t="s">
        <v>1644</v>
      </c>
      <c r="AR79" t="s">
        <v>1731</v>
      </c>
      <c r="AS79" t="s">
        <v>1645</v>
      </c>
      <c r="AT79" t="s">
        <v>3842</v>
      </c>
      <c r="AU79" s="191">
        <f t="shared" si="1"/>
        <v>635910</v>
      </c>
    </row>
    <row r="80" spans="1:47" x14ac:dyDescent="0.25">
      <c r="A80" s="55" t="s">
        <v>1717</v>
      </c>
      <c r="B80" s="55" t="s">
        <v>1718</v>
      </c>
      <c r="C80" s="55" t="s">
        <v>1719</v>
      </c>
      <c r="D80" s="55" t="s">
        <v>1767</v>
      </c>
      <c r="E80" s="56">
        <v>45679</v>
      </c>
      <c r="F80" s="55" t="s">
        <v>1982</v>
      </c>
      <c r="G80" s="55" t="s">
        <v>1644</v>
      </c>
      <c r="H80" s="55">
        <v>50200010</v>
      </c>
      <c r="I80" s="55" t="s">
        <v>1983</v>
      </c>
      <c r="J80" s="55" t="s">
        <v>1644</v>
      </c>
      <c r="K80" s="55" t="s">
        <v>1646</v>
      </c>
      <c r="L80" s="56">
        <v>45679</v>
      </c>
      <c r="M80" s="55" t="s">
        <v>1758</v>
      </c>
      <c r="N80" s="55" t="s">
        <v>1644</v>
      </c>
      <c r="O80" s="56"/>
      <c r="P80" s="55" t="s">
        <v>1726</v>
      </c>
      <c r="Q80" s="55" t="s">
        <v>89</v>
      </c>
      <c r="R80" s="57">
        <v>38.54</v>
      </c>
      <c r="S80" s="55" t="s">
        <v>89</v>
      </c>
      <c r="T80" s="57">
        <v>38.54</v>
      </c>
      <c r="U80" s="55" t="s">
        <v>329</v>
      </c>
      <c r="V80" s="55" t="s">
        <v>330</v>
      </c>
      <c r="W80" s="55" t="s">
        <v>1644</v>
      </c>
      <c r="X80" s="55" t="s">
        <v>1644</v>
      </c>
      <c r="Y80" s="55" t="s">
        <v>1644</v>
      </c>
      <c r="Z80" s="55" t="s">
        <v>1644</v>
      </c>
      <c r="AA80" s="55" t="s">
        <v>1727</v>
      </c>
      <c r="AB80" s="55" t="s">
        <v>1644</v>
      </c>
      <c r="AC80" s="56">
        <v>45679</v>
      </c>
      <c r="AD80" s="55"/>
      <c r="AE80" s="55"/>
      <c r="AF80" s="55" t="s">
        <v>1644</v>
      </c>
      <c r="AG80" s="55" t="s">
        <v>1644</v>
      </c>
      <c r="AH80" s="55" t="s">
        <v>1728</v>
      </c>
      <c r="AI80" s="55" t="s">
        <v>1729</v>
      </c>
      <c r="AJ80" s="59">
        <v>40</v>
      </c>
      <c r="AK80" s="55" t="s">
        <v>1761</v>
      </c>
      <c r="AL80" s="60" t="s">
        <v>1749</v>
      </c>
      <c r="AM80" s="55" t="s">
        <v>1970</v>
      </c>
      <c r="AN80" s="55" t="s">
        <v>1971</v>
      </c>
      <c r="AO80" s="55" t="s">
        <v>1644</v>
      </c>
      <c r="AP80" t="s">
        <v>1730</v>
      </c>
      <c r="AQ80" s="55" t="s">
        <v>1644</v>
      </c>
      <c r="AR80" t="s">
        <v>1731</v>
      </c>
      <c r="AS80" t="s">
        <v>1645</v>
      </c>
      <c r="AT80" t="s">
        <v>3842</v>
      </c>
      <c r="AU80" s="191">
        <f t="shared" si="1"/>
        <v>635910</v>
      </c>
    </row>
    <row r="81" spans="1:47" hidden="1" x14ac:dyDescent="0.25">
      <c r="A81" s="55" t="s">
        <v>1717</v>
      </c>
      <c r="B81" s="55" t="s">
        <v>1718</v>
      </c>
      <c r="C81" s="55" t="s">
        <v>1719</v>
      </c>
      <c r="D81" s="55" t="s">
        <v>1844</v>
      </c>
      <c r="E81" s="56">
        <v>45664</v>
      </c>
      <c r="F81" s="55" t="s">
        <v>1984</v>
      </c>
      <c r="G81" s="55" t="s">
        <v>1909</v>
      </c>
      <c r="H81" s="55">
        <v>51300090</v>
      </c>
      <c r="I81" s="55" t="s">
        <v>1910</v>
      </c>
      <c r="J81" s="55" t="s">
        <v>1644</v>
      </c>
      <c r="K81" s="55" t="s">
        <v>555</v>
      </c>
      <c r="L81" s="56">
        <v>45637</v>
      </c>
      <c r="M81" s="55" t="s">
        <v>1911</v>
      </c>
      <c r="N81" s="55" t="s">
        <v>1912</v>
      </c>
      <c r="O81" s="56"/>
      <c r="P81" s="55" t="s">
        <v>1726</v>
      </c>
      <c r="Q81" s="55" t="s">
        <v>1554</v>
      </c>
      <c r="R81" s="59">
        <v>600000</v>
      </c>
      <c r="S81" s="55" t="s">
        <v>89</v>
      </c>
      <c r="T81" s="57">
        <v>37.020000000000003</v>
      </c>
      <c r="U81" s="55" t="s">
        <v>329</v>
      </c>
      <c r="V81" s="55" t="s">
        <v>330</v>
      </c>
      <c r="W81" s="55" t="s">
        <v>1644</v>
      </c>
      <c r="X81" s="55" t="s">
        <v>1644</v>
      </c>
      <c r="Y81" s="55" t="s">
        <v>1644</v>
      </c>
      <c r="Z81" s="55" t="s">
        <v>1644</v>
      </c>
      <c r="AA81" s="55" t="s">
        <v>1727</v>
      </c>
      <c r="AB81" s="55" t="s">
        <v>1644</v>
      </c>
      <c r="AC81" s="56">
        <v>45664</v>
      </c>
      <c r="AD81" s="55"/>
      <c r="AE81" s="55"/>
      <c r="AF81" s="55" t="s">
        <v>1644</v>
      </c>
      <c r="AG81" s="55" t="s">
        <v>1644</v>
      </c>
      <c r="AH81" s="55" t="s">
        <v>1728</v>
      </c>
      <c r="AI81" s="55" t="s">
        <v>1729</v>
      </c>
      <c r="AJ81" s="58">
        <v>0</v>
      </c>
      <c r="AK81" s="55" t="s">
        <v>1644</v>
      </c>
      <c r="AL81" s="55" t="s">
        <v>1644</v>
      </c>
      <c r="AM81" s="55" t="s">
        <v>1644</v>
      </c>
      <c r="AN81" s="55" t="s">
        <v>1644</v>
      </c>
      <c r="AO81" s="55" t="s">
        <v>1644</v>
      </c>
      <c r="AP81" t="s">
        <v>1730</v>
      </c>
      <c r="AQ81" s="55" t="s">
        <v>1644</v>
      </c>
      <c r="AR81" t="s">
        <v>1731</v>
      </c>
      <c r="AS81" t="s">
        <v>1458</v>
      </c>
      <c r="AT81" t="s">
        <v>3842</v>
      </c>
      <c r="AU81" s="191">
        <f t="shared" si="1"/>
        <v>600000</v>
      </c>
    </row>
    <row r="82" spans="1:47" hidden="1" x14ac:dyDescent="0.25">
      <c r="A82" s="55" t="s">
        <v>1717</v>
      </c>
      <c r="B82" s="55" t="s">
        <v>1718</v>
      </c>
      <c r="C82" s="55" t="s">
        <v>1719</v>
      </c>
      <c r="D82" s="55" t="s">
        <v>1844</v>
      </c>
      <c r="E82" s="56">
        <v>45664</v>
      </c>
      <c r="F82" s="55" t="s">
        <v>1985</v>
      </c>
      <c r="G82" s="55" t="s">
        <v>1909</v>
      </c>
      <c r="H82" s="55">
        <v>51300090</v>
      </c>
      <c r="I82" s="55" t="s">
        <v>1986</v>
      </c>
      <c r="J82" s="55" t="s">
        <v>1644</v>
      </c>
      <c r="K82" s="55" t="s">
        <v>555</v>
      </c>
      <c r="L82" s="56">
        <v>45650</v>
      </c>
      <c r="M82" s="55" t="s">
        <v>1952</v>
      </c>
      <c r="N82" s="55" t="s">
        <v>1987</v>
      </c>
      <c r="O82" s="56"/>
      <c r="P82" s="55" t="s">
        <v>1726</v>
      </c>
      <c r="Q82" s="55" t="s">
        <v>1554</v>
      </c>
      <c r="R82" s="59">
        <v>600000</v>
      </c>
      <c r="S82" s="55" t="s">
        <v>89</v>
      </c>
      <c r="T82" s="57">
        <v>37.020000000000003</v>
      </c>
      <c r="U82" s="55" t="s">
        <v>329</v>
      </c>
      <c r="V82" s="55" t="s">
        <v>330</v>
      </c>
      <c r="W82" s="55" t="s">
        <v>1644</v>
      </c>
      <c r="X82" s="55" t="s">
        <v>1644</v>
      </c>
      <c r="Y82" s="55" t="s">
        <v>1644</v>
      </c>
      <c r="Z82" s="55" t="s">
        <v>1644</v>
      </c>
      <c r="AA82" s="55" t="s">
        <v>1727</v>
      </c>
      <c r="AB82" s="55" t="s">
        <v>1644</v>
      </c>
      <c r="AC82" s="56">
        <v>45664</v>
      </c>
      <c r="AD82" s="55"/>
      <c r="AE82" s="55"/>
      <c r="AF82" s="55" t="s">
        <v>1644</v>
      </c>
      <c r="AG82" s="55" t="s">
        <v>1644</v>
      </c>
      <c r="AH82" s="55" t="s">
        <v>1728</v>
      </c>
      <c r="AI82" s="55" t="s">
        <v>1729</v>
      </c>
      <c r="AJ82" s="58">
        <v>0</v>
      </c>
      <c r="AK82" s="55" t="s">
        <v>1644</v>
      </c>
      <c r="AL82" s="55" t="s">
        <v>1644</v>
      </c>
      <c r="AM82" s="55" t="s">
        <v>1644</v>
      </c>
      <c r="AN82" s="55" t="s">
        <v>1644</v>
      </c>
      <c r="AO82" s="55" t="s">
        <v>1644</v>
      </c>
      <c r="AP82" t="s">
        <v>1730</v>
      </c>
      <c r="AQ82" s="55" t="s">
        <v>1644</v>
      </c>
      <c r="AR82" t="s">
        <v>1731</v>
      </c>
      <c r="AS82" t="s">
        <v>1458</v>
      </c>
      <c r="AT82" t="s">
        <v>3842</v>
      </c>
      <c r="AU82" s="191">
        <f t="shared" si="1"/>
        <v>600000</v>
      </c>
    </row>
    <row r="83" spans="1:47" hidden="1" x14ac:dyDescent="0.25">
      <c r="A83" s="55" t="s">
        <v>1717</v>
      </c>
      <c r="B83" s="55" t="s">
        <v>1718</v>
      </c>
      <c r="C83" s="55" t="s">
        <v>1719</v>
      </c>
      <c r="D83" s="55" t="s">
        <v>1844</v>
      </c>
      <c r="E83" s="56">
        <v>45664</v>
      </c>
      <c r="F83" s="55" t="s">
        <v>1988</v>
      </c>
      <c r="G83" s="55" t="s">
        <v>1909</v>
      </c>
      <c r="H83" s="55">
        <v>51300090</v>
      </c>
      <c r="I83" s="55" t="s">
        <v>1986</v>
      </c>
      <c r="J83" s="55" t="s">
        <v>1644</v>
      </c>
      <c r="K83" s="55" t="s">
        <v>555</v>
      </c>
      <c r="L83" s="56">
        <v>45650</v>
      </c>
      <c r="M83" s="55" t="s">
        <v>1952</v>
      </c>
      <c r="N83" s="55" t="s">
        <v>1987</v>
      </c>
      <c r="O83" s="56"/>
      <c r="P83" s="55" t="s">
        <v>1726</v>
      </c>
      <c r="Q83" s="55" t="s">
        <v>1554</v>
      </c>
      <c r="R83" s="59">
        <v>600000</v>
      </c>
      <c r="S83" s="55" t="s">
        <v>89</v>
      </c>
      <c r="T83" s="57">
        <v>37.020000000000003</v>
      </c>
      <c r="U83" s="55" t="s">
        <v>329</v>
      </c>
      <c r="V83" s="55" t="s">
        <v>330</v>
      </c>
      <c r="W83" s="55" t="s">
        <v>1644</v>
      </c>
      <c r="X83" s="55" t="s">
        <v>1644</v>
      </c>
      <c r="Y83" s="55" t="s">
        <v>1644</v>
      </c>
      <c r="Z83" s="55" t="s">
        <v>1644</v>
      </c>
      <c r="AA83" s="55" t="s">
        <v>1727</v>
      </c>
      <c r="AB83" s="55" t="s">
        <v>1644</v>
      </c>
      <c r="AC83" s="56">
        <v>45664</v>
      </c>
      <c r="AD83" s="55"/>
      <c r="AE83" s="55"/>
      <c r="AF83" s="55" t="s">
        <v>1644</v>
      </c>
      <c r="AG83" s="55" t="s">
        <v>1644</v>
      </c>
      <c r="AH83" s="55" t="s">
        <v>1728</v>
      </c>
      <c r="AI83" s="55" t="s">
        <v>1729</v>
      </c>
      <c r="AJ83" s="58">
        <v>0</v>
      </c>
      <c r="AK83" s="55" t="s">
        <v>1644</v>
      </c>
      <c r="AL83" s="55" t="s">
        <v>1644</v>
      </c>
      <c r="AM83" s="55" t="s">
        <v>1644</v>
      </c>
      <c r="AN83" s="55" t="s">
        <v>1644</v>
      </c>
      <c r="AO83" s="55" t="s">
        <v>1644</v>
      </c>
      <c r="AP83" t="s">
        <v>1730</v>
      </c>
      <c r="AQ83" s="55" t="s">
        <v>1644</v>
      </c>
      <c r="AR83" t="s">
        <v>1731</v>
      </c>
      <c r="AS83" t="s">
        <v>1458</v>
      </c>
      <c r="AT83" t="s">
        <v>3842</v>
      </c>
      <c r="AU83" s="191">
        <f t="shared" si="1"/>
        <v>600000</v>
      </c>
    </row>
    <row r="84" spans="1:47" hidden="1" x14ac:dyDescent="0.25">
      <c r="A84" s="55" t="s">
        <v>1717</v>
      </c>
      <c r="B84" s="55" t="s">
        <v>1718</v>
      </c>
      <c r="C84" s="55" t="s">
        <v>1719</v>
      </c>
      <c r="D84" s="55" t="s">
        <v>1844</v>
      </c>
      <c r="E84" s="56">
        <v>45677</v>
      </c>
      <c r="F84" s="55" t="s">
        <v>1989</v>
      </c>
      <c r="G84" s="55" t="s">
        <v>1909</v>
      </c>
      <c r="H84" s="55">
        <v>51300090</v>
      </c>
      <c r="I84" s="55" t="s">
        <v>1990</v>
      </c>
      <c r="J84" s="55" t="s">
        <v>1644</v>
      </c>
      <c r="K84" s="55" t="s">
        <v>555</v>
      </c>
      <c r="L84" s="56">
        <v>45657</v>
      </c>
      <c r="M84" s="55" t="s">
        <v>1921</v>
      </c>
      <c r="N84" s="55" t="s">
        <v>1991</v>
      </c>
      <c r="O84" s="56"/>
      <c r="P84" s="55" t="s">
        <v>1726</v>
      </c>
      <c r="Q84" s="55" t="s">
        <v>1554</v>
      </c>
      <c r="R84" s="59">
        <v>600000</v>
      </c>
      <c r="S84" s="55" t="s">
        <v>89</v>
      </c>
      <c r="T84" s="57">
        <v>37.04</v>
      </c>
      <c r="U84" s="55" t="s">
        <v>329</v>
      </c>
      <c r="V84" s="55" t="s">
        <v>330</v>
      </c>
      <c r="W84" s="55" t="s">
        <v>1644</v>
      </c>
      <c r="X84" s="55" t="s">
        <v>1644</v>
      </c>
      <c r="Y84" s="55" t="s">
        <v>1644</v>
      </c>
      <c r="Z84" s="55" t="s">
        <v>1644</v>
      </c>
      <c r="AA84" s="55" t="s">
        <v>1727</v>
      </c>
      <c r="AB84" s="55" t="s">
        <v>1644</v>
      </c>
      <c r="AC84" s="56">
        <v>45677</v>
      </c>
      <c r="AD84" s="55"/>
      <c r="AE84" s="55"/>
      <c r="AF84" s="55" t="s">
        <v>1644</v>
      </c>
      <c r="AG84" s="55" t="s">
        <v>1644</v>
      </c>
      <c r="AH84" s="55" t="s">
        <v>1728</v>
      </c>
      <c r="AI84" s="55" t="s">
        <v>1729</v>
      </c>
      <c r="AJ84" s="58">
        <v>0</v>
      </c>
      <c r="AK84" s="55" t="s">
        <v>1644</v>
      </c>
      <c r="AL84" s="55" t="s">
        <v>1644</v>
      </c>
      <c r="AM84" s="55" t="s">
        <v>1644</v>
      </c>
      <c r="AN84" s="55" t="s">
        <v>1644</v>
      </c>
      <c r="AO84" s="55" t="s">
        <v>1644</v>
      </c>
      <c r="AP84" t="s">
        <v>1730</v>
      </c>
      <c r="AQ84" s="55" t="s">
        <v>1644</v>
      </c>
      <c r="AR84" t="s">
        <v>1731</v>
      </c>
      <c r="AS84" t="s">
        <v>1458</v>
      </c>
      <c r="AT84" t="s">
        <v>3842</v>
      </c>
      <c r="AU84" s="191">
        <f t="shared" si="1"/>
        <v>600000</v>
      </c>
    </row>
    <row r="85" spans="1:47" x14ac:dyDescent="0.25">
      <c r="A85" s="55" t="s">
        <v>1717</v>
      </c>
      <c r="B85" s="55" t="s">
        <v>1718</v>
      </c>
      <c r="C85" s="55" t="s">
        <v>1719</v>
      </c>
      <c r="D85" s="55" t="s">
        <v>1767</v>
      </c>
      <c r="E85" s="56">
        <v>45670</v>
      </c>
      <c r="F85" s="55" t="s">
        <v>1992</v>
      </c>
      <c r="G85" s="55" t="s">
        <v>1644</v>
      </c>
      <c r="H85" s="55">
        <v>50200010</v>
      </c>
      <c r="I85" s="55" t="s">
        <v>1993</v>
      </c>
      <c r="J85" s="55" t="s">
        <v>1644</v>
      </c>
      <c r="K85" s="55" t="s">
        <v>1646</v>
      </c>
      <c r="L85" s="56">
        <v>45670</v>
      </c>
      <c r="M85" s="55" t="s">
        <v>1913</v>
      </c>
      <c r="N85" s="55" t="s">
        <v>1644</v>
      </c>
      <c r="O85" s="56"/>
      <c r="P85" s="55" t="s">
        <v>1726</v>
      </c>
      <c r="Q85" s="55" t="s">
        <v>89</v>
      </c>
      <c r="R85" s="57">
        <v>34.450000000000003</v>
      </c>
      <c r="S85" s="55" t="s">
        <v>89</v>
      </c>
      <c r="T85" s="57">
        <v>34.450000000000003</v>
      </c>
      <c r="U85" s="55" t="s">
        <v>329</v>
      </c>
      <c r="V85" s="55" t="s">
        <v>330</v>
      </c>
      <c r="W85" s="55" t="s">
        <v>1644</v>
      </c>
      <c r="X85" s="55" t="s">
        <v>1644</v>
      </c>
      <c r="Y85" s="55" t="s">
        <v>1644</v>
      </c>
      <c r="Z85" s="55" t="s">
        <v>1644</v>
      </c>
      <c r="AA85" s="55" t="s">
        <v>1727</v>
      </c>
      <c r="AB85" s="55" t="s">
        <v>1644</v>
      </c>
      <c r="AC85" s="56">
        <v>45670</v>
      </c>
      <c r="AD85" s="55"/>
      <c r="AE85" s="55"/>
      <c r="AF85" s="55" t="s">
        <v>1644</v>
      </c>
      <c r="AG85" s="55" t="s">
        <v>1644</v>
      </c>
      <c r="AH85" s="55" t="s">
        <v>1728</v>
      </c>
      <c r="AI85" s="55" t="s">
        <v>1729</v>
      </c>
      <c r="AJ85" s="59">
        <v>1</v>
      </c>
      <c r="AK85" s="55" t="s">
        <v>1994</v>
      </c>
      <c r="AL85" s="60" t="s">
        <v>1749</v>
      </c>
      <c r="AM85" s="55" t="s">
        <v>1995</v>
      </c>
      <c r="AN85" s="55" t="s">
        <v>1996</v>
      </c>
      <c r="AO85" s="55" t="s">
        <v>1644</v>
      </c>
      <c r="AP85" t="s">
        <v>1730</v>
      </c>
      <c r="AQ85" s="55" t="s">
        <v>1644</v>
      </c>
      <c r="AR85" t="s">
        <v>1731</v>
      </c>
      <c r="AS85" t="s">
        <v>1645</v>
      </c>
      <c r="AT85" t="s">
        <v>3842</v>
      </c>
      <c r="AU85" s="191">
        <f t="shared" si="1"/>
        <v>568425</v>
      </c>
    </row>
    <row r="86" spans="1:47" x14ac:dyDescent="0.25">
      <c r="A86" s="55" t="s">
        <v>1717</v>
      </c>
      <c r="B86" s="55" t="s">
        <v>1718</v>
      </c>
      <c r="C86" s="55" t="s">
        <v>1719</v>
      </c>
      <c r="D86" s="55" t="s">
        <v>1767</v>
      </c>
      <c r="E86" s="56">
        <v>45672</v>
      </c>
      <c r="F86" s="55" t="s">
        <v>1644</v>
      </c>
      <c r="G86" s="55" t="s">
        <v>1644</v>
      </c>
      <c r="H86" s="55">
        <v>50200010</v>
      </c>
      <c r="I86" s="55" t="s">
        <v>1997</v>
      </c>
      <c r="J86" s="55" t="s">
        <v>1644</v>
      </c>
      <c r="K86" s="55" t="s">
        <v>1646</v>
      </c>
      <c r="L86" s="56">
        <v>45672</v>
      </c>
      <c r="M86" s="55" t="s">
        <v>1770</v>
      </c>
      <c r="N86" s="55" t="s">
        <v>1644</v>
      </c>
      <c r="O86" s="56"/>
      <c r="P86" s="55" t="s">
        <v>1726</v>
      </c>
      <c r="Q86" s="55" t="s">
        <v>89</v>
      </c>
      <c r="R86" s="57">
        <v>32.72</v>
      </c>
      <c r="S86" s="55" t="s">
        <v>89</v>
      </c>
      <c r="T86" s="57">
        <v>32.72</v>
      </c>
      <c r="U86" s="55" t="s">
        <v>329</v>
      </c>
      <c r="V86" s="55" t="s">
        <v>330</v>
      </c>
      <c r="W86" s="55" t="s">
        <v>1644</v>
      </c>
      <c r="X86" s="55" t="s">
        <v>1644</v>
      </c>
      <c r="Y86" s="55" t="s">
        <v>1644</v>
      </c>
      <c r="Z86" s="55" t="s">
        <v>1644</v>
      </c>
      <c r="AA86" s="55" t="s">
        <v>1727</v>
      </c>
      <c r="AB86" s="55" t="s">
        <v>1644</v>
      </c>
      <c r="AC86" s="56">
        <v>45672</v>
      </c>
      <c r="AD86" s="55"/>
      <c r="AE86" s="55"/>
      <c r="AF86" s="55" t="s">
        <v>1644</v>
      </c>
      <c r="AG86" s="55" t="s">
        <v>1644</v>
      </c>
      <c r="AH86" s="55" t="s">
        <v>1728</v>
      </c>
      <c r="AI86" s="55" t="s">
        <v>1729</v>
      </c>
      <c r="AJ86" s="59">
        <v>20</v>
      </c>
      <c r="AK86" s="55" t="s">
        <v>1761</v>
      </c>
      <c r="AL86" s="60" t="s">
        <v>1749</v>
      </c>
      <c r="AM86" s="55" t="s">
        <v>1998</v>
      </c>
      <c r="AN86" s="55" t="s">
        <v>1999</v>
      </c>
      <c r="AO86" s="55" t="s">
        <v>1644</v>
      </c>
      <c r="AP86" t="s">
        <v>1730</v>
      </c>
      <c r="AQ86" s="55" t="s">
        <v>1644</v>
      </c>
      <c r="AR86" t="s">
        <v>1731</v>
      </c>
      <c r="AS86" t="s">
        <v>1645</v>
      </c>
      <c r="AT86" t="s">
        <v>3842</v>
      </c>
      <c r="AU86" s="191">
        <f t="shared" si="1"/>
        <v>539880</v>
      </c>
    </row>
    <row r="87" spans="1:47" hidden="1" x14ac:dyDescent="0.25">
      <c r="A87" s="55" t="s">
        <v>1717</v>
      </c>
      <c r="B87" s="55" t="s">
        <v>1718</v>
      </c>
      <c r="C87" s="55" t="s">
        <v>1719</v>
      </c>
      <c r="D87" s="55" t="s">
        <v>1767</v>
      </c>
      <c r="E87" s="56">
        <v>45677</v>
      </c>
      <c r="F87" s="55" t="s">
        <v>2000</v>
      </c>
      <c r="G87" s="55" t="s">
        <v>1644</v>
      </c>
      <c r="H87" s="55">
        <v>50200010</v>
      </c>
      <c r="I87" s="55" t="s">
        <v>2001</v>
      </c>
      <c r="J87" s="55" t="s">
        <v>1644</v>
      </c>
      <c r="K87" s="55" t="s">
        <v>1646</v>
      </c>
      <c r="L87" s="56">
        <v>45677</v>
      </c>
      <c r="M87" s="55" t="s">
        <v>1745</v>
      </c>
      <c r="N87" s="55" t="s">
        <v>1644</v>
      </c>
      <c r="O87" s="56"/>
      <c r="P87" s="55" t="s">
        <v>1726</v>
      </c>
      <c r="Q87" s="55" t="s">
        <v>89</v>
      </c>
      <c r="R87" s="57">
        <v>32.590000000000003</v>
      </c>
      <c r="S87" s="55" t="s">
        <v>89</v>
      </c>
      <c r="T87" s="57">
        <v>32.590000000000003</v>
      </c>
      <c r="U87" s="55" t="s">
        <v>352</v>
      </c>
      <c r="V87" s="55" t="s">
        <v>353</v>
      </c>
      <c r="W87" s="55" t="s">
        <v>1644</v>
      </c>
      <c r="X87" s="55" t="s">
        <v>1644</v>
      </c>
      <c r="Y87" s="55" t="s">
        <v>1644</v>
      </c>
      <c r="Z87" s="55" t="s">
        <v>1644</v>
      </c>
      <c r="AA87" s="55" t="s">
        <v>1727</v>
      </c>
      <c r="AB87" s="55" t="s">
        <v>1644</v>
      </c>
      <c r="AC87" s="56">
        <v>45677</v>
      </c>
      <c r="AD87" s="55"/>
      <c r="AE87" s="55"/>
      <c r="AF87" s="55" t="s">
        <v>1644</v>
      </c>
      <c r="AG87" s="55" t="s">
        <v>1644</v>
      </c>
      <c r="AH87" s="55" t="s">
        <v>1728</v>
      </c>
      <c r="AI87" s="55" t="s">
        <v>1729</v>
      </c>
      <c r="AJ87" s="59">
        <v>20</v>
      </c>
      <c r="AK87" s="55" t="s">
        <v>1761</v>
      </c>
      <c r="AL87" s="60" t="s">
        <v>1749</v>
      </c>
      <c r="AM87" s="55" t="s">
        <v>2002</v>
      </c>
      <c r="AN87" s="55" t="s">
        <v>2003</v>
      </c>
      <c r="AO87" s="55" t="s">
        <v>1644</v>
      </c>
      <c r="AP87" t="s">
        <v>1730</v>
      </c>
      <c r="AQ87" s="55" t="s">
        <v>1644</v>
      </c>
      <c r="AR87" t="s">
        <v>1731</v>
      </c>
      <c r="AS87" t="s">
        <v>1645</v>
      </c>
      <c r="AT87" t="s">
        <v>271</v>
      </c>
      <c r="AU87" s="191">
        <f t="shared" si="1"/>
        <v>537735</v>
      </c>
    </row>
    <row r="88" spans="1:47" x14ac:dyDescent="0.25">
      <c r="A88" s="55" t="s">
        <v>1717</v>
      </c>
      <c r="B88" s="55" t="s">
        <v>1718</v>
      </c>
      <c r="C88" s="55" t="s">
        <v>1719</v>
      </c>
      <c r="D88" s="55" t="s">
        <v>1767</v>
      </c>
      <c r="E88" s="56">
        <v>45663</v>
      </c>
      <c r="F88" s="55" t="s">
        <v>1644</v>
      </c>
      <c r="G88" s="55" t="s">
        <v>1644</v>
      </c>
      <c r="H88" s="55">
        <v>50200010</v>
      </c>
      <c r="I88" s="55" t="s">
        <v>1977</v>
      </c>
      <c r="J88" s="55" t="s">
        <v>1644</v>
      </c>
      <c r="K88" s="55" t="s">
        <v>1646</v>
      </c>
      <c r="L88" s="56">
        <v>45663</v>
      </c>
      <c r="M88" s="55" t="s">
        <v>1799</v>
      </c>
      <c r="N88" s="55" t="s">
        <v>1644</v>
      </c>
      <c r="O88" s="56"/>
      <c r="P88" s="55" t="s">
        <v>1726</v>
      </c>
      <c r="Q88" s="55" t="s">
        <v>89</v>
      </c>
      <c r="R88" s="57">
        <v>32.520000000000003</v>
      </c>
      <c r="S88" s="55" t="s">
        <v>89</v>
      </c>
      <c r="T88" s="57">
        <v>32.520000000000003</v>
      </c>
      <c r="U88" s="55" t="s">
        <v>329</v>
      </c>
      <c r="V88" s="55" t="s">
        <v>330</v>
      </c>
      <c r="W88" s="55" t="s">
        <v>1644</v>
      </c>
      <c r="X88" s="55" t="s">
        <v>1644</v>
      </c>
      <c r="Y88" s="55" t="s">
        <v>1644</v>
      </c>
      <c r="Z88" s="55" t="s">
        <v>1644</v>
      </c>
      <c r="AA88" s="55" t="s">
        <v>1727</v>
      </c>
      <c r="AB88" s="55" t="s">
        <v>1644</v>
      </c>
      <c r="AC88" s="56">
        <v>45663</v>
      </c>
      <c r="AD88" s="55"/>
      <c r="AE88" s="55"/>
      <c r="AF88" s="55" t="s">
        <v>1644</v>
      </c>
      <c r="AG88" s="55" t="s">
        <v>1644</v>
      </c>
      <c r="AH88" s="55" t="s">
        <v>1728</v>
      </c>
      <c r="AI88" s="55" t="s">
        <v>1729</v>
      </c>
      <c r="AJ88" s="59">
        <v>225</v>
      </c>
      <c r="AK88" s="55" t="s">
        <v>1748</v>
      </c>
      <c r="AL88" s="60" t="s">
        <v>1749</v>
      </c>
      <c r="AM88" s="55" t="s">
        <v>2004</v>
      </c>
      <c r="AN88" s="55" t="s">
        <v>2005</v>
      </c>
      <c r="AO88" s="55" t="s">
        <v>1644</v>
      </c>
      <c r="AP88" t="s">
        <v>1730</v>
      </c>
      <c r="AQ88" s="55" t="s">
        <v>1644</v>
      </c>
      <c r="AR88" t="s">
        <v>1731</v>
      </c>
      <c r="AS88" t="s">
        <v>1645</v>
      </c>
      <c r="AT88" t="s">
        <v>3842</v>
      </c>
      <c r="AU88" s="191">
        <f t="shared" si="1"/>
        <v>536580</v>
      </c>
    </row>
    <row r="89" spans="1:47" hidden="1" x14ac:dyDescent="0.25">
      <c r="A89" s="55" t="s">
        <v>1717</v>
      </c>
      <c r="B89" s="55" t="s">
        <v>1718</v>
      </c>
      <c r="C89" s="55" t="s">
        <v>1719</v>
      </c>
      <c r="D89" s="55" t="s">
        <v>1844</v>
      </c>
      <c r="E89" s="56">
        <v>45688</v>
      </c>
      <c r="F89" s="55" t="s">
        <v>2006</v>
      </c>
      <c r="G89" s="55" t="s">
        <v>1739</v>
      </c>
      <c r="H89" s="55">
        <v>51300060</v>
      </c>
      <c r="I89" s="55" t="s">
        <v>2007</v>
      </c>
      <c r="J89" s="55" t="s">
        <v>1644</v>
      </c>
      <c r="K89" s="55" t="s">
        <v>549</v>
      </c>
      <c r="L89" s="56">
        <v>45664</v>
      </c>
      <c r="M89" s="55" t="s">
        <v>2008</v>
      </c>
      <c r="N89" s="55" t="s">
        <v>2009</v>
      </c>
      <c r="O89" s="56"/>
      <c r="P89" s="55" t="s">
        <v>1726</v>
      </c>
      <c r="Q89" s="55" t="s">
        <v>1554</v>
      </c>
      <c r="R89" s="59">
        <v>492014</v>
      </c>
      <c r="S89" s="55" t="s">
        <v>89</v>
      </c>
      <c r="T89" s="57">
        <v>30.08</v>
      </c>
      <c r="U89" s="55" t="s">
        <v>329</v>
      </c>
      <c r="V89" s="55" t="s">
        <v>330</v>
      </c>
      <c r="W89" s="55" t="s">
        <v>1644</v>
      </c>
      <c r="X89" s="55" t="s">
        <v>1644</v>
      </c>
      <c r="Y89" s="55" t="s">
        <v>1644</v>
      </c>
      <c r="Z89" s="55" t="s">
        <v>1644</v>
      </c>
      <c r="AA89" s="55" t="s">
        <v>1727</v>
      </c>
      <c r="AB89" s="55" t="s">
        <v>1644</v>
      </c>
      <c r="AC89" s="56">
        <v>45692</v>
      </c>
      <c r="AD89" s="55"/>
      <c r="AE89" s="55"/>
      <c r="AF89" s="55" t="s">
        <v>1644</v>
      </c>
      <c r="AG89" s="55" t="s">
        <v>1644</v>
      </c>
      <c r="AH89" s="55" t="s">
        <v>1728</v>
      </c>
      <c r="AI89" s="55" t="s">
        <v>1729</v>
      </c>
      <c r="AJ89" s="58">
        <v>0</v>
      </c>
      <c r="AK89" s="55" t="s">
        <v>1644</v>
      </c>
      <c r="AL89" s="55" t="s">
        <v>1644</v>
      </c>
      <c r="AM89" s="55" t="s">
        <v>1644</v>
      </c>
      <c r="AN89" s="55" t="s">
        <v>1644</v>
      </c>
      <c r="AO89" s="55" t="s">
        <v>1644</v>
      </c>
      <c r="AP89" t="s">
        <v>1730</v>
      </c>
      <c r="AQ89" s="55" t="s">
        <v>1644</v>
      </c>
      <c r="AR89" t="s">
        <v>1731</v>
      </c>
      <c r="AS89" t="s">
        <v>1458</v>
      </c>
      <c r="AT89" t="s">
        <v>3842</v>
      </c>
      <c r="AU89" s="191">
        <f t="shared" si="1"/>
        <v>492014</v>
      </c>
    </row>
    <row r="90" spans="1:47" hidden="1" x14ac:dyDescent="0.25">
      <c r="A90" s="55" t="s">
        <v>1717</v>
      </c>
      <c r="B90" s="55" t="s">
        <v>1718</v>
      </c>
      <c r="C90" s="55" t="s">
        <v>1719</v>
      </c>
      <c r="D90" s="55" t="s">
        <v>1720</v>
      </c>
      <c r="E90" s="56">
        <v>45687</v>
      </c>
      <c r="F90" s="55" t="s">
        <v>2010</v>
      </c>
      <c r="G90" s="55" t="s">
        <v>1739</v>
      </c>
      <c r="H90" s="55">
        <v>50300010</v>
      </c>
      <c r="I90" s="55" t="s">
        <v>2011</v>
      </c>
      <c r="J90" s="55" t="s">
        <v>1644</v>
      </c>
      <c r="K90" s="55" t="s">
        <v>1389</v>
      </c>
      <c r="L90" s="56">
        <v>45687</v>
      </c>
      <c r="M90" s="55" t="s">
        <v>1724</v>
      </c>
      <c r="N90" s="55" t="s">
        <v>2012</v>
      </c>
      <c r="O90" s="56"/>
      <c r="P90" s="55" t="s">
        <v>1726</v>
      </c>
      <c r="Q90" s="55" t="s">
        <v>1554</v>
      </c>
      <c r="R90" s="59">
        <v>491228</v>
      </c>
      <c r="S90" s="55" t="s">
        <v>89</v>
      </c>
      <c r="T90" s="57">
        <v>30.03</v>
      </c>
      <c r="U90" s="55" t="s">
        <v>329</v>
      </c>
      <c r="V90" s="55" t="s">
        <v>330</v>
      </c>
      <c r="W90" s="55" t="s">
        <v>1644</v>
      </c>
      <c r="X90" s="55" t="s">
        <v>1644</v>
      </c>
      <c r="Y90" s="55" t="s">
        <v>1644</v>
      </c>
      <c r="Z90" s="55" t="s">
        <v>1644</v>
      </c>
      <c r="AA90" s="55" t="s">
        <v>1727</v>
      </c>
      <c r="AB90" s="55" t="s">
        <v>1644</v>
      </c>
      <c r="AC90" s="56">
        <v>45687</v>
      </c>
      <c r="AD90" s="55"/>
      <c r="AE90" s="55"/>
      <c r="AF90" s="55" t="s">
        <v>1644</v>
      </c>
      <c r="AG90" s="55" t="s">
        <v>1644</v>
      </c>
      <c r="AH90" s="55" t="s">
        <v>1728</v>
      </c>
      <c r="AI90" s="55" t="s">
        <v>1729</v>
      </c>
      <c r="AJ90" s="58">
        <v>0</v>
      </c>
      <c r="AK90" s="55" t="s">
        <v>1644</v>
      </c>
      <c r="AL90" s="55" t="s">
        <v>1644</v>
      </c>
      <c r="AM90" s="55" t="s">
        <v>1644</v>
      </c>
      <c r="AN90" s="55" t="s">
        <v>1644</v>
      </c>
      <c r="AO90" s="55" t="s">
        <v>1644</v>
      </c>
      <c r="AP90" t="s">
        <v>1730</v>
      </c>
      <c r="AQ90" s="55" t="s">
        <v>1644</v>
      </c>
      <c r="AR90" t="s">
        <v>1731</v>
      </c>
      <c r="AS90" t="s">
        <v>1647</v>
      </c>
      <c r="AT90" t="s">
        <v>3842</v>
      </c>
      <c r="AU90" s="191">
        <f t="shared" si="1"/>
        <v>491228</v>
      </c>
    </row>
    <row r="91" spans="1:47" x14ac:dyDescent="0.25">
      <c r="A91" s="55" t="s">
        <v>1717</v>
      </c>
      <c r="B91" s="55" t="s">
        <v>1718</v>
      </c>
      <c r="C91" s="55" t="s">
        <v>1719</v>
      </c>
      <c r="D91" s="55" t="s">
        <v>1767</v>
      </c>
      <c r="E91" s="56">
        <v>45681</v>
      </c>
      <c r="F91" s="55" t="s">
        <v>1644</v>
      </c>
      <c r="G91" s="55" t="s">
        <v>1644</v>
      </c>
      <c r="H91" s="55">
        <v>50200010</v>
      </c>
      <c r="I91" s="55" t="s">
        <v>1968</v>
      </c>
      <c r="J91" s="55" t="s">
        <v>1644</v>
      </c>
      <c r="K91" s="55" t="s">
        <v>1646</v>
      </c>
      <c r="L91" s="56">
        <v>45681</v>
      </c>
      <c r="M91" s="55" t="s">
        <v>1851</v>
      </c>
      <c r="N91" s="55" t="s">
        <v>1644</v>
      </c>
      <c r="O91" s="56"/>
      <c r="P91" s="55" t="s">
        <v>1726</v>
      </c>
      <c r="Q91" s="55" t="s">
        <v>89</v>
      </c>
      <c r="R91" s="57">
        <v>30.18</v>
      </c>
      <c r="S91" s="55" t="s">
        <v>89</v>
      </c>
      <c r="T91" s="57">
        <v>30.18</v>
      </c>
      <c r="U91" s="55" t="s">
        <v>329</v>
      </c>
      <c r="V91" s="55" t="s">
        <v>330</v>
      </c>
      <c r="W91" s="55" t="s">
        <v>1644</v>
      </c>
      <c r="X91" s="55" t="s">
        <v>1644</v>
      </c>
      <c r="Y91" s="55" t="s">
        <v>1644</v>
      </c>
      <c r="Z91" s="55" t="s">
        <v>1644</v>
      </c>
      <c r="AA91" s="55" t="s">
        <v>1727</v>
      </c>
      <c r="AB91" s="55" t="s">
        <v>1644</v>
      </c>
      <c r="AC91" s="56">
        <v>45681</v>
      </c>
      <c r="AD91" s="55"/>
      <c r="AE91" s="55"/>
      <c r="AF91" s="55" t="s">
        <v>1644</v>
      </c>
      <c r="AG91" s="55" t="s">
        <v>1644</v>
      </c>
      <c r="AH91" s="55" t="s">
        <v>1728</v>
      </c>
      <c r="AI91" s="55" t="s">
        <v>1729</v>
      </c>
      <c r="AJ91" s="59">
        <v>2</v>
      </c>
      <c r="AK91" s="55" t="s">
        <v>1748</v>
      </c>
      <c r="AL91" s="60" t="s">
        <v>1749</v>
      </c>
      <c r="AM91" s="55" t="s">
        <v>2013</v>
      </c>
      <c r="AN91" s="55" t="s">
        <v>2014</v>
      </c>
      <c r="AO91" s="55" t="s">
        <v>1644</v>
      </c>
      <c r="AP91" t="s">
        <v>1730</v>
      </c>
      <c r="AQ91" s="55" t="s">
        <v>1644</v>
      </c>
      <c r="AR91" t="s">
        <v>1731</v>
      </c>
      <c r="AS91" t="s">
        <v>1645</v>
      </c>
      <c r="AT91" t="s">
        <v>3842</v>
      </c>
      <c r="AU91" s="191">
        <f t="shared" si="1"/>
        <v>497970</v>
      </c>
    </row>
    <row r="92" spans="1:47" x14ac:dyDescent="0.25">
      <c r="A92" s="55" t="s">
        <v>1717</v>
      </c>
      <c r="B92" s="55" t="s">
        <v>1718</v>
      </c>
      <c r="C92" s="55" t="s">
        <v>1719</v>
      </c>
      <c r="D92" s="55" t="s">
        <v>1767</v>
      </c>
      <c r="E92" s="56">
        <v>45679</v>
      </c>
      <c r="F92" s="55" t="s">
        <v>2015</v>
      </c>
      <c r="G92" s="55" t="s">
        <v>1644</v>
      </c>
      <c r="H92" s="55">
        <v>53100010</v>
      </c>
      <c r="I92" s="55" t="s">
        <v>1983</v>
      </c>
      <c r="J92" s="55" t="s">
        <v>1644</v>
      </c>
      <c r="K92" s="55" t="s">
        <v>664</v>
      </c>
      <c r="L92" s="56">
        <v>45679</v>
      </c>
      <c r="M92" s="55" t="s">
        <v>1758</v>
      </c>
      <c r="N92" s="55" t="s">
        <v>1644</v>
      </c>
      <c r="O92" s="56"/>
      <c r="P92" s="55" t="s">
        <v>1726</v>
      </c>
      <c r="Q92" s="55" t="s">
        <v>89</v>
      </c>
      <c r="R92" s="57">
        <v>29.02</v>
      </c>
      <c r="S92" s="55" t="s">
        <v>89</v>
      </c>
      <c r="T92" s="57">
        <v>29.02</v>
      </c>
      <c r="U92" s="55" t="s">
        <v>329</v>
      </c>
      <c r="V92" s="55" t="s">
        <v>330</v>
      </c>
      <c r="W92" s="55" t="s">
        <v>1644</v>
      </c>
      <c r="X92" s="55" t="s">
        <v>1644</v>
      </c>
      <c r="Y92" s="55" t="s">
        <v>1644</v>
      </c>
      <c r="Z92" s="55" t="s">
        <v>1644</v>
      </c>
      <c r="AA92" s="55" t="s">
        <v>1727</v>
      </c>
      <c r="AB92" s="55" t="s">
        <v>1644</v>
      </c>
      <c r="AC92" s="56">
        <v>45679</v>
      </c>
      <c r="AD92" s="55"/>
      <c r="AE92" s="55"/>
      <c r="AF92" s="55" t="s">
        <v>1644</v>
      </c>
      <c r="AG92" s="55" t="s">
        <v>1644</v>
      </c>
      <c r="AH92" s="55" t="s">
        <v>1728</v>
      </c>
      <c r="AI92" s="55" t="s">
        <v>1729</v>
      </c>
      <c r="AJ92" s="59">
        <v>1000</v>
      </c>
      <c r="AK92" s="55" t="s">
        <v>1748</v>
      </c>
      <c r="AL92" s="60" t="s">
        <v>1749</v>
      </c>
      <c r="AM92" s="55" t="s">
        <v>2016</v>
      </c>
      <c r="AN92" s="55" t="s">
        <v>2017</v>
      </c>
      <c r="AO92" s="55" t="s">
        <v>1644</v>
      </c>
      <c r="AP92" t="s">
        <v>1730</v>
      </c>
      <c r="AQ92" s="55" t="s">
        <v>1644</v>
      </c>
      <c r="AR92" t="s">
        <v>1731</v>
      </c>
      <c r="AS92" t="s">
        <v>1652</v>
      </c>
      <c r="AT92" t="s">
        <v>3842</v>
      </c>
      <c r="AU92" s="191">
        <f t="shared" si="1"/>
        <v>478830</v>
      </c>
    </row>
    <row r="93" spans="1:47" x14ac:dyDescent="0.25">
      <c r="A93" s="55" t="s">
        <v>1717</v>
      </c>
      <c r="B93" s="55" t="s">
        <v>1718</v>
      </c>
      <c r="C93" s="55" t="s">
        <v>1719</v>
      </c>
      <c r="D93" s="55" t="s">
        <v>1767</v>
      </c>
      <c r="E93" s="56">
        <v>45670</v>
      </c>
      <c r="F93" s="55" t="s">
        <v>2018</v>
      </c>
      <c r="G93" s="55" t="s">
        <v>1644</v>
      </c>
      <c r="H93" s="55">
        <v>50200010</v>
      </c>
      <c r="I93" s="55" t="s">
        <v>2019</v>
      </c>
      <c r="J93" s="55" t="s">
        <v>1644</v>
      </c>
      <c r="K93" s="55" t="s">
        <v>1646</v>
      </c>
      <c r="L93" s="56">
        <v>45670</v>
      </c>
      <c r="M93" s="55" t="s">
        <v>1913</v>
      </c>
      <c r="N93" s="55" t="s">
        <v>1644</v>
      </c>
      <c r="O93" s="56"/>
      <c r="P93" s="55" t="s">
        <v>1726</v>
      </c>
      <c r="Q93" s="55" t="s">
        <v>89</v>
      </c>
      <c r="R93" s="57">
        <v>28.91</v>
      </c>
      <c r="S93" s="55" t="s">
        <v>89</v>
      </c>
      <c r="T93" s="57">
        <v>28.91</v>
      </c>
      <c r="U93" s="55" t="s">
        <v>329</v>
      </c>
      <c r="V93" s="55" t="s">
        <v>330</v>
      </c>
      <c r="W93" s="55" t="s">
        <v>1644</v>
      </c>
      <c r="X93" s="55" t="s">
        <v>1644</v>
      </c>
      <c r="Y93" s="55" t="s">
        <v>1644</v>
      </c>
      <c r="Z93" s="55" t="s">
        <v>1644</v>
      </c>
      <c r="AA93" s="55" t="s">
        <v>1727</v>
      </c>
      <c r="AB93" s="55" t="s">
        <v>1644</v>
      </c>
      <c r="AC93" s="56">
        <v>45670</v>
      </c>
      <c r="AD93" s="55"/>
      <c r="AE93" s="55"/>
      <c r="AF93" s="55" t="s">
        <v>1644</v>
      </c>
      <c r="AG93" s="55" t="s">
        <v>1644</v>
      </c>
      <c r="AH93" s="55" t="s">
        <v>1728</v>
      </c>
      <c r="AI93" s="55" t="s">
        <v>1729</v>
      </c>
      <c r="AJ93" s="59">
        <v>30</v>
      </c>
      <c r="AK93" s="55" t="s">
        <v>1761</v>
      </c>
      <c r="AL93" s="60" t="s">
        <v>1749</v>
      </c>
      <c r="AM93" s="55" t="s">
        <v>1970</v>
      </c>
      <c r="AN93" s="55" t="s">
        <v>1971</v>
      </c>
      <c r="AO93" s="55" t="s">
        <v>1644</v>
      </c>
      <c r="AP93" t="s">
        <v>1730</v>
      </c>
      <c r="AQ93" s="55" t="s">
        <v>1644</v>
      </c>
      <c r="AR93" t="s">
        <v>1731</v>
      </c>
      <c r="AS93" t="s">
        <v>1645</v>
      </c>
      <c r="AT93" t="s">
        <v>3842</v>
      </c>
      <c r="AU93" s="191">
        <f t="shared" si="1"/>
        <v>477015</v>
      </c>
    </row>
    <row r="94" spans="1:47" x14ac:dyDescent="0.25">
      <c r="A94" s="55" t="s">
        <v>1717</v>
      </c>
      <c r="B94" s="55" t="s">
        <v>1718</v>
      </c>
      <c r="C94" s="55" t="s">
        <v>1719</v>
      </c>
      <c r="D94" s="55" t="s">
        <v>1767</v>
      </c>
      <c r="E94" s="56">
        <v>45672</v>
      </c>
      <c r="F94" s="55" t="s">
        <v>1644</v>
      </c>
      <c r="G94" s="55" t="s">
        <v>1644</v>
      </c>
      <c r="H94" s="55">
        <v>50200010</v>
      </c>
      <c r="I94" s="55" t="s">
        <v>1997</v>
      </c>
      <c r="J94" s="55" t="s">
        <v>1644</v>
      </c>
      <c r="K94" s="55" t="s">
        <v>1646</v>
      </c>
      <c r="L94" s="56">
        <v>45672</v>
      </c>
      <c r="M94" s="55" t="s">
        <v>1770</v>
      </c>
      <c r="N94" s="55" t="s">
        <v>1644</v>
      </c>
      <c r="O94" s="56"/>
      <c r="P94" s="55" t="s">
        <v>1726</v>
      </c>
      <c r="Q94" s="55" t="s">
        <v>89</v>
      </c>
      <c r="R94" s="57">
        <v>27.79</v>
      </c>
      <c r="S94" s="55" t="s">
        <v>89</v>
      </c>
      <c r="T94" s="57">
        <v>27.79</v>
      </c>
      <c r="U94" s="55" t="s">
        <v>329</v>
      </c>
      <c r="V94" s="55" t="s">
        <v>330</v>
      </c>
      <c r="W94" s="55" t="s">
        <v>1644</v>
      </c>
      <c r="X94" s="55" t="s">
        <v>1644</v>
      </c>
      <c r="Y94" s="55" t="s">
        <v>1644</v>
      </c>
      <c r="Z94" s="55" t="s">
        <v>1644</v>
      </c>
      <c r="AA94" s="55" t="s">
        <v>1727</v>
      </c>
      <c r="AB94" s="55" t="s">
        <v>1644</v>
      </c>
      <c r="AC94" s="56">
        <v>45672</v>
      </c>
      <c r="AD94" s="55"/>
      <c r="AE94" s="55"/>
      <c r="AF94" s="55" t="s">
        <v>1644</v>
      </c>
      <c r="AG94" s="55" t="s">
        <v>1644</v>
      </c>
      <c r="AH94" s="55" t="s">
        <v>1728</v>
      </c>
      <c r="AI94" s="55" t="s">
        <v>1729</v>
      </c>
      <c r="AJ94" s="59">
        <v>90</v>
      </c>
      <c r="AK94" s="55" t="s">
        <v>1978</v>
      </c>
      <c r="AL94" s="60" t="s">
        <v>1749</v>
      </c>
      <c r="AM94" s="55" t="s">
        <v>1979</v>
      </c>
      <c r="AN94" s="55" t="s">
        <v>1980</v>
      </c>
      <c r="AO94" s="55" t="s">
        <v>1644</v>
      </c>
      <c r="AP94" t="s">
        <v>1730</v>
      </c>
      <c r="AQ94" s="55" t="s">
        <v>1644</v>
      </c>
      <c r="AR94" t="s">
        <v>1731</v>
      </c>
      <c r="AS94" t="s">
        <v>1645</v>
      </c>
      <c r="AT94" t="s">
        <v>3842</v>
      </c>
      <c r="AU94" s="191">
        <f t="shared" si="1"/>
        <v>458535</v>
      </c>
    </row>
    <row r="95" spans="1:47" x14ac:dyDescent="0.25">
      <c r="A95" s="55" t="s">
        <v>1717</v>
      </c>
      <c r="B95" s="55" t="s">
        <v>1718</v>
      </c>
      <c r="C95" s="55" t="s">
        <v>1719</v>
      </c>
      <c r="D95" s="55" t="s">
        <v>1767</v>
      </c>
      <c r="E95" s="56">
        <v>45667</v>
      </c>
      <c r="F95" s="55" t="s">
        <v>2020</v>
      </c>
      <c r="G95" s="55" t="s">
        <v>1644</v>
      </c>
      <c r="H95" s="55">
        <v>53100010</v>
      </c>
      <c r="I95" s="55" t="s">
        <v>2021</v>
      </c>
      <c r="J95" s="55" t="s">
        <v>1644</v>
      </c>
      <c r="K95" s="55" t="s">
        <v>664</v>
      </c>
      <c r="L95" s="56">
        <v>45667</v>
      </c>
      <c r="M95" s="55" t="s">
        <v>1819</v>
      </c>
      <c r="N95" s="55" t="s">
        <v>1644</v>
      </c>
      <c r="O95" s="56"/>
      <c r="P95" s="55" t="s">
        <v>1726</v>
      </c>
      <c r="Q95" s="55" t="s">
        <v>89</v>
      </c>
      <c r="R95" s="57">
        <v>28.12</v>
      </c>
      <c r="S95" s="55" t="s">
        <v>89</v>
      </c>
      <c r="T95" s="57">
        <v>28.12</v>
      </c>
      <c r="U95" s="55" t="s">
        <v>329</v>
      </c>
      <c r="V95" s="55" t="s">
        <v>330</v>
      </c>
      <c r="W95" s="55" t="s">
        <v>1644</v>
      </c>
      <c r="X95" s="55" t="s">
        <v>1644</v>
      </c>
      <c r="Y95" s="55" t="s">
        <v>1644</v>
      </c>
      <c r="Z95" s="55" t="s">
        <v>1644</v>
      </c>
      <c r="AA95" s="55" t="s">
        <v>1727</v>
      </c>
      <c r="AB95" s="55" t="s">
        <v>1644</v>
      </c>
      <c r="AC95" s="56">
        <v>45667</v>
      </c>
      <c r="AD95" s="55"/>
      <c r="AE95" s="55"/>
      <c r="AF95" s="55" t="s">
        <v>1644</v>
      </c>
      <c r="AG95" s="55" t="s">
        <v>1644</v>
      </c>
      <c r="AH95" s="55" t="s">
        <v>1728</v>
      </c>
      <c r="AI95" s="55" t="s">
        <v>1729</v>
      </c>
      <c r="AJ95" s="59">
        <v>5</v>
      </c>
      <c r="AK95" s="55" t="s">
        <v>1748</v>
      </c>
      <c r="AL95" s="60" t="s">
        <v>1749</v>
      </c>
      <c r="AM95" s="55" t="s">
        <v>2022</v>
      </c>
      <c r="AN95" s="55" t="s">
        <v>2023</v>
      </c>
      <c r="AO95" s="55" t="s">
        <v>1644</v>
      </c>
      <c r="AP95" t="s">
        <v>1730</v>
      </c>
      <c r="AQ95" s="55" t="s">
        <v>1644</v>
      </c>
      <c r="AR95" t="s">
        <v>1731</v>
      </c>
      <c r="AS95" t="s">
        <v>1652</v>
      </c>
      <c r="AT95" t="s">
        <v>3842</v>
      </c>
      <c r="AU95" s="191">
        <f t="shared" si="1"/>
        <v>463980</v>
      </c>
    </row>
    <row r="96" spans="1:47" x14ac:dyDescent="0.25">
      <c r="A96" s="55" t="s">
        <v>1717</v>
      </c>
      <c r="B96" s="55" t="s">
        <v>1718</v>
      </c>
      <c r="C96" s="55" t="s">
        <v>1719</v>
      </c>
      <c r="D96" s="55" t="s">
        <v>1767</v>
      </c>
      <c r="E96" s="56">
        <v>45672</v>
      </c>
      <c r="F96" s="55" t="s">
        <v>1965</v>
      </c>
      <c r="G96" s="55" t="s">
        <v>1644</v>
      </c>
      <c r="H96" s="55">
        <v>50200010</v>
      </c>
      <c r="I96" s="55" t="s">
        <v>1997</v>
      </c>
      <c r="J96" s="55" t="s">
        <v>1644</v>
      </c>
      <c r="K96" s="55" t="s">
        <v>1646</v>
      </c>
      <c r="L96" s="56">
        <v>45672</v>
      </c>
      <c r="M96" s="55" t="s">
        <v>1770</v>
      </c>
      <c r="N96" s="55" t="s">
        <v>1644</v>
      </c>
      <c r="O96" s="56"/>
      <c r="P96" s="55" t="s">
        <v>1726</v>
      </c>
      <c r="Q96" s="55" t="s">
        <v>89</v>
      </c>
      <c r="R96" s="57">
        <v>26.12</v>
      </c>
      <c r="S96" s="55" t="s">
        <v>89</v>
      </c>
      <c r="T96" s="57">
        <v>26.12</v>
      </c>
      <c r="U96" s="55" t="s">
        <v>329</v>
      </c>
      <c r="V96" s="55" t="s">
        <v>330</v>
      </c>
      <c r="W96" s="55" t="s">
        <v>1644</v>
      </c>
      <c r="X96" s="55" t="s">
        <v>1644</v>
      </c>
      <c r="Y96" s="55" t="s">
        <v>1644</v>
      </c>
      <c r="Z96" s="55" t="s">
        <v>1644</v>
      </c>
      <c r="AA96" s="55" t="s">
        <v>1727</v>
      </c>
      <c r="AB96" s="55" t="s">
        <v>1644</v>
      </c>
      <c r="AC96" s="56">
        <v>45672</v>
      </c>
      <c r="AD96" s="55"/>
      <c r="AE96" s="55"/>
      <c r="AF96" s="55" t="s">
        <v>1644</v>
      </c>
      <c r="AG96" s="55" t="s">
        <v>1644</v>
      </c>
      <c r="AH96" s="55" t="s">
        <v>1728</v>
      </c>
      <c r="AI96" s="55" t="s">
        <v>1729</v>
      </c>
      <c r="AJ96" s="59">
        <v>20</v>
      </c>
      <c r="AK96" s="55" t="s">
        <v>1761</v>
      </c>
      <c r="AL96" s="60" t="s">
        <v>1749</v>
      </c>
      <c r="AM96" s="55" t="s">
        <v>2024</v>
      </c>
      <c r="AN96" s="55" t="s">
        <v>2025</v>
      </c>
      <c r="AO96" s="55" t="s">
        <v>1644</v>
      </c>
      <c r="AP96" t="s">
        <v>1730</v>
      </c>
      <c r="AQ96" s="55" t="s">
        <v>1644</v>
      </c>
      <c r="AR96" t="s">
        <v>1731</v>
      </c>
      <c r="AS96" t="s">
        <v>1645</v>
      </c>
      <c r="AT96" t="s">
        <v>3842</v>
      </c>
      <c r="AU96" s="191">
        <f t="shared" si="1"/>
        <v>430980</v>
      </c>
    </row>
    <row r="97" spans="1:47" x14ac:dyDescent="0.25">
      <c r="A97" s="55" t="s">
        <v>1717</v>
      </c>
      <c r="B97" s="55" t="s">
        <v>1718</v>
      </c>
      <c r="C97" s="55" t="s">
        <v>1719</v>
      </c>
      <c r="D97" s="55" t="s">
        <v>1743</v>
      </c>
      <c r="E97" s="56">
        <v>45670</v>
      </c>
      <c r="F97" s="55" t="s">
        <v>1644</v>
      </c>
      <c r="G97" s="55" t="s">
        <v>1644</v>
      </c>
      <c r="H97" s="55">
        <v>52200020</v>
      </c>
      <c r="I97" s="55" t="s">
        <v>2026</v>
      </c>
      <c r="J97" s="55" t="s">
        <v>1644</v>
      </c>
      <c r="K97" s="55" t="s">
        <v>632</v>
      </c>
      <c r="L97" s="56">
        <v>45670</v>
      </c>
      <c r="M97" s="55" t="s">
        <v>1913</v>
      </c>
      <c r="N97" s="55" t="s">
        <v>2027</v>
      </c>
      <c r="O97" s="56"/>
      <c r="P97" s="55" t="s">
        <v>1726</v>
      </c>
      <c r="Q97" s="55" t="s">
        <v>1554</v>
      </c>
      <c r="R97" s="59">
        <v>400000</v>
      </c>
      <c r="S97" s="55" t="s">
        <v>89</v>
      </c>
      <c r="T97" s="57">
        <v>24.7</v>
      </c>
      <c r="U97" s="55" t="s">
        <v>329</v>
      </c>
      <c r="V97" s="55" t="s">
        <v>330</v>
      </c>
      <c r="W97" s="55" t="s">
        <v>1644</v>
      </c>
      <c r="X97" s="55" t="s">
        <v>1644</v>
      </c>
      <c r="Y97" s="55" t="s">
        <v>1644</v>
      </c>
      <c r="Z97" s="55" t="s">
        <v>1644</v>
      </c>
      <c r="AA97" s="55" t="s">
        <v>1727</v>
      </c>
      <c r="AB97" s="55" t="s">
        <v>1644</v>
      </c>
      <c r="AC97" s="56">
        <v>45670</v>
      </c>
      <c r="AD97" s="55"/>
      <c r="AE97" s="55"/>
      <c r="AF97" s="55" t="s">
        <v>1644</v>
      </c>
      <c r="AG97" s="55" t="s">
        <v>2028</v>
      </c>
      <c r="AH97" s="55" t="s">
        <v>1728</v>
      </c>
      <c r="AI97" s="55" t="s">
        <v>1729</v>
      </c>
      <c r="AJ97" s="59">
        <v>10</v>
      </c>
      <c r="AK97" s="55" t="s">
        <v>2029</v>
      </c>
      <c r="AL97" s="60" t="s">
        <v>1749</v>
      </c>
      <c r="AM97" s="55" t="s">
        <v>1644</v>
      </c>
      <c r="AN97" s="55" t="s">
        <v>1644</v>
      </c>
      <c r="AO97" s="55" t="s">
        <v>1644</v>
      </c>
      <c r="AP97" t="s">
        <v>1730</v>
      </c>
      <c r="AQ97" s="55" t="s">
        <v>1644</v>
      </c>
      <c r="AR97" t="s">
        <v>1731</v>
      </c>
      <c r="AS97" t="s">
        <v>1666</v>
      </c>
      <c r="AT97" t="s">
        <v>3842</v>
      </c>
      <c r="AU97" s="191">
        <f t="shared" si="1"/>
        <v>400000</v>
      </c>
    </row>
    <row r="98" spans="1:47" hidden="1" x14ac:dyDescent="0.25">
      <c r="A98" s="55" t="s">
        <v>1717</v>
      </c>
      <c r="B98" s="55" t="s">
        <v>1718</v>
      </c>
      <c r="C98" s="55" t="s">
        <v>1719</v>
      </c>
      <c r="D98" s="55" t="s">
        <v>1743</v>
      </c>
      <c r="E98" s="56">
        <v>45685</v>
      </c>
      <c r="F98" s="55" t="s">
        <v>1644</v>
      </c>
      <c r="G98" s="55" t="s">
        <v>1644</v>
      </c>
      <c r="H98" s="55">
        <v>52200020</v>
      </c>
      <c r="I98" s="55" t="s">
        <v>1942</v>
      </c>
      <c r="J98" s="55" t="s">
        <v>1644</v>
      </c>
      <c r="K98" s="55" t="s">
        <v>632</v>
      </c>
      <c r="L98" s="56">
        <v>45685</v>
      </c>
      <c r="M98" s="55" t="s">
        <v>1863</v>
      </c>
      <c r="N98" s="55" t="s">
        <v>1943</v>
      </c>
      <c r="O98" s="56"/>
      <c r="P98" s="55" t="s">
        <v>1726</v>
      </c>
      <c r="Q98" s="55" t="s">
        <v>1554</v>
      </c>
      <c r="R98" s="59">
        <v>400000</v>
      </c>
      <c r="S98" s="55" t="s">
        <v>89</v>
      </c>
      <c r="T98" s="57">
        <v>24.5</v>
      </c>
      <c r="U98" s="55" t="s">
        <v>352</v>
      </c>
      <c r="V98" s="55" t="s">
        <v>353</v>
      </c>
      <c r="W98" s="55" t="s">
        <v>1644</v>
      </c>
      <c r="X98" s="55" t="s">
        <v>1644</v>
      </c>
      <c r="Y98" s="55" t="s">
        <v>1644</v>
      </c>
      <c r="Z98" s="55" t="s">
        <v>1644</v>
      </c>
      <c r="AA98" s="55" t="s">
        <v>1727</v>
      </c>
      <c r="AB98" s="55" t="s">
        <v>1644</v>
      </c>
      <c r="AC98" s="56">
        <v>45685</v>
      </c>
      <c r="AD98" s="55"/>
      <c r="AE98" s="55"/>
      <c r="AF98" s="55" t="s">
        <v>1644</v>
      </c>
      <c r="AG98" s="55" t="s">
        <v>1944</v>
      </c>
      <c r="AH98" s="55" t="s">
        <v>1728</v>
      </c>
      <c r="AI98" s="55" t="s">
        <v>1729</v>
      </c>
      <c r="AJ98" s="59">
        <v>10</v>
      </c>
      <c r="AK98" s="55" t="s">
        <v>2029</v>
      </c>
      <c r="AL98" s="60" t="s">
        <v>1749</v>
      </c>
      <c r="AM98" s="55" t="s">
        <v>1644</v>
      </c>
      <c r="AN98" s="55" t="s">
        <v>1644</v>
      </c>
      <c r="AO98" s="55" t="s">
        <v>1644</v>
      </c>
      <c r="AP98" t="s">
        <v>1730</v>
      </c>
      <c r="AQ98" s="55" t="s">
        <v>1644</v>
      </c>
      <c r="AR98" t="s">
        <v>1731</v>
      </c>
      <c r="AS98" t="s">
        <v>1666</v>
      </c>
      <c r="AT98" t="s">
        <v>271</v>
      </c>
      <c r="AU98" s="191">
        <f t="shared" si="1"/>
        <v>400000</v>
      </c>
    </row>
    <row r="99" spans="1:47" x14ac:dyDescent="0.25">
      <c r="A99" s="55" t="s">
        <v>1717</v>
      </c>
      <c r="B99" s="55" t="s">
        <v>1718</v>
      </c>
      <c r="C99" s="55" t="s">
        <v>1719</v>
      </c>
      <c r="D99" s="55" t="s">
        <v>1767</v>
      </c>
      <c r="E99" s="56">
        <v>45667</v>
      </c>
      <c r="F99" s="55" t="s">
        <v>2030</v>
      </c>
      <c r="G99" s="55" t="s">
        <v>1644</v>
      </c>
      <c r="H99" s="55">
        <v>53100010</v>
      </c>
      <c r="I99" s="55" t="s">
        <v>2021</v>
      </c>
      <c r="J99" s="55" t="s">
        <v>1644</v>
      </c>
      <c r="K99" s="55" t="s">
        <v>664</v>
      </c>
      <c r="L99" s="56">
        <v>45667</v>
      </c>
      <c r="M99" s="55" t="s">
        <v>1819</v>
      </c>
      <c r="N99" s="55" t="s">
        <v>1644</v>
      </c>
      <c r="O99" s="56"/>
      <c r="P99" s="55" t="s">
        <v>1726</v>
      </c>
      <c r="Q99" s="55" t="s">
        <v>89</v>
      </c>
      <c r="R99" s="57">
        <v>22.86</v>
      </c>
      <c r="S99" s="55" t="s">
        <v>89</v>
      </c>
      <c r="T99" s="57">
        <v>22.86</v>
      </c>
      <c r="U99" s="55" t="s">
        <v>329</v>
      </c>
      <c r="V99" s="55" t="s">
        <v>330</v>
      </c>
      <c r="W99" s="55" t="s">
        <v>1644</v>
      </c>
      <c r="X99" s="55" t="s">
        <v>1644</v>
      </c>
      <c r="Y99" s="55" t="s">
        <v>1644</v>
      </c>
      <c r="Z99" s="55" t="s">
        <v>1644</v>
      </c>
      <c r="AA99" s="55" t="s">
        <v>1727</v>
      </c>
      <c r="AB99" s="55" t="s">
        <v>1644</v>
      </c>
      <c r="AC99" s="56">
        <v>45667</v>
      </c>
      <c r="AD99" s="55"/>
      <c r="AE99" s="55"/>
      <c r="AF99" s="55" t="s">
        <v>1644</v>
      </c>
      <c r="AG99" s="55" t="s">
        <v>1644</v>
      </c>
      <c r="AH99" s="55" t="s">
        <v>1728</v>
      </c>
      <c r="AI99" s="55" t="s">
        <v>1729</v>
      </c>
      <c r="AJ99" s="59">
        <v>2</v>
      </c>
      <c r="AK99" s="55" t="s">
        <v>1748</v>
      </c>
      <c r="AL99" s="60" t="s">
        <v>1749</v>
      </c>
      <c r="AM99" s="55" t="s">
        <v>2031</v>
      </c>
      <c r="AN99" s="55" t="s">
        <v>2032</v>
      </c>
      <c r="AO99" s="55" t="s">
        <v>1644</v>
      </c>
      <c r="AP99" t="s">
        <v>1730</v>
      </c>
      <c r="AQ99" s="55" t="s">
        <v>1644</v>
      </c>
      <c r="AR99" t="s">
        <v>1731</v>
      </c>
      <c r="AS99" t="s">
        <v>1652</v>
      </c>
      <c r="AT99" t="s">
        <v>3842</v>
      </c>
      <c r="AU99" s="191">
        <f t="shared" si="1"/>
        <v>377190</v>
      </c>
    </row>
    <row r="100" spans="1:47" x14ac:dyDescent="0.25">
      <c r="A100" s="55" t="s">
        <v>1717</v>
      </c>
      <c r="B100" s="55" t="s">
        <v>1718</v>
      </c>
      <c r="C100" s="55" t="s">
        <v>1719</v>
      </c>
      <c r="D100" s="55" t="s">
        <v>1767</v>
      </c>
      <c r="E100" s="56">
        <v>45681</v>
      </c>
      <c r="F100" s="55" t="s">
        <v>1644</v>
      </c>
      <c r="G100" s="55" t="s">
        <v>1644</v>
      </c>
      <c r="H100" s="55">
        <v>50200010</v>
      </c>
      <c r="I100" s="55" t="s">
        <v>1968</v>
      </c>
      <c r="J100" s="55" t="s">
        <v>1644</v>
      </c>
      <c r="K100" s="55" t="s">
        <v>1646</v>
      </c>
      <c r="L100" s="56">
        <v>45681</v>
      </c>
      <c r="M100" s="55" t="s">
        <v>1851</v>
      </c>
      <c r="N100" s="55" t="s">
        <v>1644</v>
      </c>
      <c r="O100" s="56"/>
      <c r="P100" s="55" t="s">
        <v>1726</v>
      </c>
      <c r="Q100" s="55" t="s">
        <v>89</v>
      </c>
      <c r="R100" s="57">
        <v>20.8</v>
      </c>
      <c r="S100" s="55" t="s">
        <v>89</v>
      </c>
      <c r="T100" s="57">
        <v>20.8</v>
      </c>
      <c r="U100" s="55" t="s">
        <v>329</v>
      </c>
      <c r="V100" s="55" t="s">
        <v>330</v>
      </c>
      <c r="W100" s="55" t="s">
        <v>1644</v>
      </c>
      <c r="X100" s="55" t="s">
        <v>1644</v>
      </c>
      <c r="Y100" s="55" t="s">
        <v>1644</v>
      </c>
      <c r="Z100" s="55" t="s">
        <v>1644</v>
      </c>
      <c r="AA100" s="55" t="s">
        <v>1727</v>
      </c>
      <c r="AB100" s="55" t="s">
        <v>1644</v>
      </c>
      <c r="AC100" s="56">
        <v>45681</v>
      </c>
      <c r="AD100" s="55"/>
      <c r="AE100" s="55"/>
      <c r="AF100" s="55" t="s">
        <v>1644</v>
      </c>
      <c r="AG100" s="55" t="s">
        <v>1644</v>
      </c>
      <c r="AH100" s="55" t="s">
        <v>1728</v>
      </c>
      <c r="AI100" s="55" t="s">
        <v>1729</v>
      </c>
      <c r="AJ100" s="59">
        <v>20</v>
      </c>
      <c r="AK100" s="55" t="s">
        <v>1842</v>
      </c>
      <c r="AL100" s="60" t="s">
        <v>1749</v>
      </c>
      <c r="AM100" s="55" t="s">
        <v>1975</v>
      </c>
      <c r="AN100" s="55" t="s">
        <v>1976</v>
      </c>
      <c r="AO100" s="55" t="s">
        <v>1644</v>
      </c>
      <c r="AP100" t="s">
        <v>1730</v>
      </c>
      <c r="AQ100" s="55" t="s">
        <v>1644</v>
      </c>
      <c r="AR100" t="s">
        <v>1731</v>
      </c>
      <c r="AS100" t="s">
        <v>1645</v>
      </c>
      <c r="AT100" t="s">
        <v>3842</v>
      </c>
      <c r="AU100" s="191">
        <f t="shared" si="1"/>
        <v>343200</v>
      </c>
    </row>
    <row r="101" spans="1:47" hidden="1" x14ac:dyDescent="0.25">
      <c r="A101" s="55" t="s">
        <v>1717</v>
      </c>
      <c r="B101" s="55" t="s">
        <v>1718</v>
      </c>
      <c r="C101" s="55" t="s">
        <v>1719</v>
      </c>
      <c r="D101" s="55" t="s">
        <v>1743</v>
      </c>
      <c r="E101" s="56">
        <v>45688</v>
      </c>
      <c r="F101" s="55" t="s">
        <v>1644</v>
      </c>
      <c r="G101" s="55" t="s">
        <v>1644</v>
      </c>
      <c r="H101" s="55">
        <v>50600050</v>
      </c>
      <c r="I101" s="55" t="s">
        <v>2033</v>
      </c>
      <c r="J101" s="55" t="s">
        <v>1644</v>
      </c>
      <c r="K101" s="55" t="s">
        <v>468</v>
      </c>
      <c r="L101" s="56">
        <v>45688</v>
      </c>
      <c r="M101" s="55" t="s">
        <v>1736</v>
      </c>
      <c r="N101" s="55" t="s">
        <v>2034</v>
      </c>
      <c r="O101" s="56"/>
      <c r="P101" s="55" t="s">
        <v>1726</v>
      </c>
      <c r="Q101" s="55" t="s">
        <v>1554</v>
      </c>
      <c r="R101" s="59">
        <v>317520</v>
      </c>
      <c r="S101" s="55" t="s">
        <v>89</v>
      </c>
      <c r="T101" s="57">
        <v>19.41</v>
      </c>
      <c r="U101" s="55" t="s">
        <v>329</v>
      </c>
      <c r="V101" s="55" t="s">
        <v>330</v>
      </c>
      <c r="W101" s="55" t="s">
        <v>1644</v>
      </c>
      <c r="X101" s="55" t="s">
        <v>1644</v>
      </c>
      <c r="Y101" s="55" t="s">
        <v>1644</v>
      </c>
      <c r="Z101" s="55" t="s">
        <v>1644</v>
      </c>
      <c r="AA101" s="55" t="s">
        <v>1727</v>
      </c>
      <c r="AB101" s="55" t="s">
        <v>1644</v>
      </c>
      <c r="AC101" s="56">
        <v>45688</v>
      </c>
      <c r="AD101" s="55"/>
      <c r="AE101" s="55"/>
      <c r="AF101" s="55" t="s">
        <v>1644</v>
      </c>
      <c r="AG101" s="55" t="s">
        <v>2035</v>
      </c>
      <c r="AH101" s="55" t="s">
        <v>1728</v>
      </c>
      <c r="AI101" s="55" t="s">
        <v>1729</v>
      </c>
      <c r="AJ101" s="59">
        <v>6</v>
      </c>
      <c r="AK101" s="55" t="s">
        <v>1827</v>
      </c>
      <c r="AL101" s="60" t="s">
        <v>1749</v>
      </c>
      <c r="AM101" s="55" t="s">
        <v>1644</v>
      </c>
      <c r="AN101" s="55" t="s">
        <v>1644</v>
      </c>
      <c r="AO101" s="55" t="s">
        <v>1644</v>
      </c>
      <c r="AP101" t="s">
        <v>1730</v>
      </c>
      <c r="AQ101" s="55" t="s">
        <v>1644</v>
      </c>
      <c r="AR101" t="s">
        <v>1731</v>
      </c>
      <c r="AS101" t="s">
        <v>468</v>
      </c>
      <c r="AT101" t="s">
        <v>3842</v>
      </c>
      <c r="AU101" s="191">
        <f t="shared" si="1"/>
        <v>317520</v>
      </c>
    </row>
    <row r="102" spans="1:47" x14ac:dyDescent="0.25">
      <c r="A102" s="55" t="s">
        <v>1717</v>
      </c>
      <c r="B102" s="55" t="s">
        <v>1718</v>
      </c>
      <c r="C102" s="55" t="s">
        <v>1719</v>
      </c>
      <c r="D102" s="55" t="s">
        <v>1767</v>
      </c>
      <c r="E102" s="56">
        <v>45667</v>
      </c>
      <c r="F102" s="55" t="s">
        <v>2036</v>
      </c>
      <c r="G102" s="55" t="s">
        <v>1644</v>
      </c>
      <c r="H102" s="55">
        <v>53100010</v>
      </c>
      <c r="I102" s="55" t="s">
        <v>2037</v>
      </c>
      <c r="J102" s="55" t="s">
        <v>1644</v>
      </c>
      <c r="K102" s="55" t="s">
        <v>664</v>
      </c>
      <c r="L102" s="56">
        <v>45667</v>
      </c>
      <c r="M102" s="55" t="s">
        <v>1819</v>
      </c>
      <c r="N102" s="55" t="s">
        <v>1644</v>
      </c>
      <c r="O102" s="56"/>
      <c r="P102" s="55" t="s">
        <v>1726</v>
      </c>
      <c r="Q102" s="55" t="s">
        <v>89</v>
      </c>
      <c r="R102" s="57">
        <v>19.190000000000001</v>
      </c>
      <c r="S102" s="55" t="s">
        <v>89</v>
      </c>
      <c r="T102" s="57">
        <v>19.190000000000001</v>
      </c>
      <c r="U102" s="55" t="s">
        <v>329</v>
      </c>
      <c r="V102" s="55" t="s">
        <v>330</v>
      </c>
      <c r="W102" s="55" t="s">
        <v>1644</v>
      </c>
      <c r="X102" s="55" t="s">
        <v>1644</v>
      </c>
      <c r="Y102" s="55" t="s">
        <v>1644</v>
      </c>
      <c r="Z102" s="55" t="s">
        <v>1644</v>
      </c>
      <c r="AA102" s="55" t="s">
        <v>1727</v>
      </c>
      <c r="AB102" s="55" t="s">
        <v>1644</v>
      </c>
      <c r="AC102" s="56">
        <v>45667</v>
      </c>
      <c r="AD102" s="55"/>
      <c r="AE102" s="55"/>
      <c r="AF102" s="55" t="s">
        <v>1644</v>
      </c>
      <c r="AG102" s="55" t="s">
        <v>1644</v>
      </c>
      <c r="AH102" s="55" t="s">
        <v>1728</v>
      </c>
      <c r="AI102" s="55" t="s">
        <v>1729</v>
      </c>
      <c r="AJ102" s="59">
        <v>40</v>
      </c>
      <c r="AK102" s="55" t="s">
        <v>1748</v>
      </c>
      <c r="AL102" s="60" t="s">
        <v>1749</v>
      </c>
      <c r="AM102" s="55" t="s">
        <v>2038</v>
      </c>
      <c r="AN102" s="55" t="s">
        <v>2039</v>
      </c>
      <c r="AO102" s="55" t="s">
        <v>1644</v>
      </c>
      <c r="AP102" t="s">
        <v>1730</v>
      </c>
      <c r="AQ102" s="55" t="s">
        <v>1644</v>
      </c>
      <c r="AR102" t="s">
        <v>1731</v>
      </c>
      <c r="AS102" t="s">
        <v>1652</v>
      </c>
      <c r="AT102" t="s">
        <v>3842</v>
      </c>
      <c r="AU102" s="191">
        <f t="shared" si="1"/>
        <v>316635</v>
      </c>
    </row>
    <row r="103" spans="1:47" x14ac:dyDescent="0.25">
      <c r="A103" s="55" t="s">
        <v>1717</v>
      </c>
      <c r="B103" s="55" t="s">
        <v>1718</v>
      </c>
      <c r="C103" s="55" t="s">
        <v>1719</v>
      </c>
      <c r="D103" s="55" t="s">
        <v>1743</v>
      </c>
      <c r="E103" s="56">
        <v>45666</v>
      </c>
      <c r="F103" s="55" t="s">
        <v>1644</v>
      </c>
      <c r="G103" s="55" t="s">
        <v>1644</v>
      </c>
      <c r="H103" s="55">
        <v>50800020</v>
      </c>
      <c r="I103" s="55" t="s">
        <v>1902</v>
      </c>
      <c r="J103" s="55" t="s">
        <v>1644</v>
      </c>
      <c r="K103" s="55" t="s">
        <v>474</v>
      </c>
      <c r="L103" s="56">
        <v>45666</v>
      </c>
      <c r="M103" s="55" t="s">
        <v>1826</v>
      </c>
      <c r="N103" s="55" t="s">
        <v>1903</v>
      </c>
      <c r="O103" s="56"/>
      <c r="P103" s="55" t="s">
        <v>1726</v>
      </c>
      <c r="Q103" s="55" t="s">
        <v>1554</v>
      </c>
      <c r="R103" s="59">
        <v>300000</v>
      </c>
      <c r="S103" s="55" t="s">
        <v>89</v>
      </c>
      <c r="T103" s="57">
        <v>18.52</v>
      </c>
      <c r="U103" s="55" t="s">
        <v>329</v>
      </c>
      <c r="V103" s="55" t="s">
        <v>330</v>
      </c>
      <c r="W103" s="55" t="s">
        <v>1644</v>
      </c>
      <c r="X103" s="55" t="s">
        <v>1644</v>
      </c>
      <c r="Y103" s="55" t="s">
        <v>1644</v>
      </c>
      <c r="Z103" s="55" t="s">
        <v>1644</v>
      </c>
      <c r="AA103" s="55" t="s">
        <v>1727</v>
      </c>
      <c r="AB103" s="55" t="s">
        <v>1644</v>
      </c>
      <c r="AC103" s="56">
        <v>45666</v>
      </c>
      <c r="AD103" s="55"/>
      <c r="AE103" s="55"/>
      <c r="AF103" s="55" t="s">
        <v>1644</v>
      </c>
      <c r="AG103" s="55" t="s">
        <v>1904</v>
      </c>
      <c r="AH103" s="55" t="s">
        <v>1728</v>
      </c>
      <c r="AI103" s="55" t="s">
        <v>1729</v>
      </c>
      <c r="AJ103" s="59">
        <v>25</v>
      </c>
      <c r="AK103" s="55" t="s">
        <v>1748</v>
      </c>
      <c r="AL103" s="60" t="s">
        <v>1749</v>
      </c>
      <c r="AM103" s="55" t="s">
        <v>1644</v>
      </c>
      <c r="AN103" s="55" t="s">
        <v>1644</v>
      </c>
      <c r="AO103" s="55" t="s">
        <v>1644</v>
      </c>
      <c r="AP103" t="s">
        <v>1730</v>
      </c>
      <c r="AQ103" s="55" t="s">
        <v>1644</v>
      </c>
      <c r="AR103" t="s">
        <v>1731</v>
      </c>
      <c r="AS103" t="s">
        <v>1652</v>
      </c>
      <c r="AT103" t="s">
        <v>3842</v>
      </c>
      <c r="AU103" s="191">
        <f t="shared" si="1"/>
        <v>300000</v>
      </c>
    </row>
    <row r="104" spans="1:47" hidden="1" x14ac:dyDescent="0.25">
      <c r="A104" s="55" t="s">
        <v>1717</v>
      </c>
      <c r="B104" s="55" t="s">
        <v>1718</v>
      </c>
      <c r="C104" s="55" t="s">
        <v>1719</v>
      </c>
      <c r="D104" s="55" t="s">
        <v>1844</v>
      </c>
      <c r="E104" s="56">
        <v>45670</v>
      </c>
      <c r="F104" s="55" t="s">
        <v>2040</v>
      </c>
      <c r="G104" s="55" t="s">
        <v>1919</v>
      </c>
      <c r="H104" s="55">
        <v>51300090</v>
      </c>
      <c r="I104" s="55" t="s">
        <v>1920</v>
      </c>
      <c r="J104" s="55" t="s">
        <v>1644</v>
      </c>
      <c r="K104" s="55" t="s">
        <v>555</v>
      </c>
      <c r="L104" s="56">
        <v>45657</v>
      </c>
      <c r="M104" s="55" t="s">
        <v>1921</v>
      </c>
      <c r="N104" s="55" t="s">
        <v>1922</v>
      </c>
      <c r="O104" s="56"/>
      <c r="P104" s="55" t="s">
        <v>1726</v>
      </c>
      <c r="Q104" s="55" t="s">
        <v>1554</v>
      </c>
      <c r="R104" s="59">
        <v>300000</v>
      </c>
      <c r="S104" s="55" t="s">
        <v>89</v>
      </c>
      <c r="T104" s="57">
        <v>18.53</v>
      </c>
      <c r="U104" s="55" t="s">
        <v>329</v>
      </c>
      <c r="V104" s="55" t="s">
        <v>330</v>
      </c>
      <c r="W104" s="55" t="s">
        <v>1644</v>
      </c>
      <c r="X104" s="55" t="s">
        <v>1644</v>
      </c>
      <c r="Y104" s="55" t="s">
        <v>1644</v>
      </c>
      <c r="Z104" s="55" t="s">
        <v>1644</v>
      </c>
      <c r="AA104" s="55" t="s">
        <v>1727</v>
      </c>
      <c r="AB104" s="55" t="s">
        <v>1644</v>
      </c>
      <c r="AC104" s="56">
        <v>45670</v>
      </c>
      <c r="AD104" s="55"/>
      <c r="AE104" s="55"/>
      <c r="AF104" s="55" t="s">
        <v>1644</v>
      </c>
      <c r="AG104" s="55" t="s">
        <v>1644</v>
      </c>
      <c r="AH104" s="55" t="s">
        <v>1728</v>
      </c>
      <c r="AI104" s="55" t="s">
        <v>1729</v>
      </c>
      <c r="AJ104" s="58">
        <v>0</v>
      </c>
      <c r="AK104" s="55" t="s">
        <v>1644</v>
      </c>
      <c r="AL104" s="55" t="s">
        <v>1644</v>
      </c>
      <c r="AM104" s="55" t="s">
        <v>1644</v>
      </c>
      <c r="AN104" s="55" t="s">
        <v>1644</v>
      </c>
      <c r="AO104" s="55" t="s">
        <v>1644</v>
      </c>
      <c r="AP104" t="s">
        <v>1730</v>
      </c>
      <c r="AQ104" s="55" t="s">
        <v>1644</v>
      </c>
      <c r="AR104" t="s">
        <v>1731</v>
      </c>
      <c r="AS104" t="s">
        <v>1458</v>
      </c>
      <c r="AT104" t="s">
        <v>3842</v>
      </c>
      <c r="AU104" s="191">
        <f t="shared" si="1"/>
        <v>300000</v>
      </c>
    </row>
    <row r="105" spans="1:47" x14ac:dyDescent="0.25">
      <c r="A105" s="55" t="s">
        <v>1717</v>
      </c>
      <c r="B105" s="55" t="s">
        <v>1718</v>
      </c>
      <c r="C105" s="55" t="s">
        <v>1719</v>
      </c>
      <c r="D105" s="55" t="s">
        <v>1767</v>
      </c>
      <c r="E105" s="56">
        <v>45674</v>
      </c>
      <c r="F105" s="55" t="s">
        <v>2041</v>
      </c>
      <c r="G105" s="55" t="s">
        <v>1644</v>
      </c>
      <c r="H105" s="55">
        <v>53100010</v>
      </c>
      <c r="I105" s="55" t="s">
        <v>2042</v>
      </c>
      <c r="J105" s="55" t="s">
        <v>1644</v>
      </c>
      <c r="K105" s="55" t="s">
        <v>664</v>
      </c>
      <c r="L105" s="56">
        <v>45674</v>
      </c>
      <c r="M105" s="55" t="s">
        <v>1825</v>
      </c>
      <c r="N105" s="55" t="s">
        <v>1644</v>
      </c>
      <c r="O105" s="56"/>
      <c r="P105" s="55" t="s">
        <v>1726</v>
      </c>
      <c r="Q105" s="55" t="s">
        <v>89</v>
      </c>
      <c r="R105" s="57">
        <v>16.600000000000001</v>
      </c>
      <c r="S105" s="55" t="s">
        <v>89</v>
      </c>
      <c r="T105" s="57">
        <v>16.600000000000001</v>
      </c>
      <c r="U105" s="55" t="s">
        <v>329</v>
      </c>
      <c r="V105" s="55" t="s">
        <v>330</v>
      </c>
      <c r="W105" s="55" t="s">
        <v>1644</v>
      </c>
      <c r="X105" s="55" t="s">
        <v>1644</v>
      </c>
      <c r="Y105" s="55" t="s">
        <v>1644</v>
      </c>
      <c r="Z105" s="55" t="s">
        <v>1644</v>
      </c>
      <c r="AA105" s="55" t="s">
        <v>1727</v>
      </c>
      <c r="AB105" s="55" t="s">
        <v>1644</v>
      </c>
      <c r="AC105" s="56">
        <v>45674</v>
      </c>
      <c r="AD105" s="55"/>
      <c r="AE105" s="55"/>
      <c r="AF105" s="55" t="s">
        <v>1644</v>
      </c>
      <c r="AG105" s="55" t="s">
        <v>1644</v>
      </c>
      <c r="AH105" s="55" t="s">
        <v>1728</v>
      </c>
      <c r="AI105" s="55" t="s">
        <v>1729</v>
      </c>
      <c r="AJ105" s="59">
        <v>35</v>
      </c>
      <c r="AK105" s="55" t="s">
        <v>1748</v>
      </c>
      <c r="AL105" s="60" t="s">
        <v>1749</v>
      </c>
      <c r="AM105" s="55" t="s">
        <v>2043</v>
      </c>
      <c r="AN105" s="55" t="s">
        <v>2044</v>
      </c>
      <c r="AO105" s="55" t="s">
        <v>1644</v>
      </c>
      <c r="AP105" t="s">
        <v>1730</v>
      </c>
      <c r="AQ105" s="55" t="s">
        <v>1644</v>
      </c>
      <c r="AR105" t="s">
        <v>1731</v>
      </c>
      <c r="AS105" t="s">
        <v>1652</v>
      </c>
      <c r="AT105" t="s">
        <v>3842</v>
      </c>
      <c r="AU105" s="191">
        <f t="shared" si="1"/>
        <v>273900</v>
      </c>
    </row>
    <row r="106" spans="1:47" x14ac:dyDescent="0.25">
      <c r="A106" s="55" t="s">
        <v>1717</v>
      </c>
      <c r="B106" s="55" t="s">
        <v>1718</v>
      </c>
      <c r="C106" s="55" t="s">
        <v>1719</v>
      </c>
      <c r="D106" s="55" t="s">
        <v>1767</v>
      </c>
      <c r="E106" s="56">
        <v>45664</v>
      </c>
      <c r="F106" s="55" t="s">
        <v>2045</v>
      </c>
      <c r="G106" s="55" t="s">
        <v>1644</v>
      </c>
      <c r="H106" s="55">
        <v>53100010</v>
      </c>
      <c r="I106" s="55" t="s">
        <v>2046</v>
      </c>
      <c r="J106" s="55" t="s">
        <v>1644</v>
      </c>
      <c r="K106" s="55" t="s">
        <v>664</v>
      </c>
      <c r="L106" s="56">
        <v>45664</v>
      </c>
      <c r="M106" s="55" t="s">
        <v>1831</v>
      </c>
      <c r="N106" s="55" t="s">
        <v>1644</v>
      </c>
      <c r="O106" s="56"/>
      <c r="P106" s="55" t="s">
        <v>1726</v>
      </c>
      <c r="Q106" s="55" t="s">
        <v>89</v>
      </c>
      <c r="R106" s="57">
        <v>15.78</v>
      </c>
      <c r="S106" s="55" t="s">
        <v>89</v>
      </c>
      <c r="T106" s="57">
        <v>15.78</v>
      </c>
      <c r="U106" s="55" t="s">
        <v>329</v>
      </c>
      <c r="V106" s="55" t="s">
        <v>330</v>
      </c>
      <c r="W106" s="55" t="s">
        <v>1644</v>
      </c>
      <c r="X106" s="55" t="s">
        <v>1644</v>
      </c>
      <c r="Y106" s="55" t="s">
        <v>1644</v>
      </c>
      <c r="Z106" s="55" t="s">
        <v>1644</v>
      </c>
      <c r="AA106" s="55" t="s">
        <v>1727</v>
      </c>
      <c r="AB106" s="55" t="s">
        <v>1644</v>
      </c>
      <c r="AC106" s="56">
        <v>45664</v>
      </c>
      <c r="AD106" s="55"/>
      <c r="AE106" s="55"/>
      <c r="AF106" s="55" t="s">
        <v>1644</v>
      </c>
      <c r="AG106" s="55" t="s">
        <v>1644</v>
      </c>
      <c r="AH106" s="55" t="s">
        <v>1728</v>
      </c>
      <c r="AI106" s="55" t="s">
        <v>1729</v>
      </c>
      <c r="AJ106" s="59">
        <v>2</v>
      </c>
      <c r="AK106" s="55" t="s">
        <v>1748</v>
      </c>
      <c r="AL106" s="60" t="s">
        <v>1749</v>
      </c>
      <c r="AM106" s="55" t="s">
        <v>2047</v>
      </c>
      <c r="AN106" s="55" t="s">
        <v>2048</v>
      </c>
      <c r="AO106" s="55" t="s">
        <v>1644</v>
      </c>
      <c r="AP106" t="s">
        <v>1730</v>
      </c>
      <c r="AQ106" s="55" t="s">
        <v>1644</v>
      </c>
      <c r="AR106" t="s">
        <v>1731</v>
      </c>
      <c r="AS106" t="s">
        <v>1652</v>
      </c>
      <c r="AT106" t="s">
        <v>3842</v>
      </c>
      <c r="AU106" s="191">
        <f t="shared" si="1"/>
        <v>260370</v>
      </c>
    </row>
    <row r="107" spans="1:47" x14ac:dyDescent="0.25">
      <c r="A107" s="55" t="s">
        <v>1717</v>
      </c>
      <c r="B107" s="55" t="s">
        <v>1718</v>
      </c>
      <c r="C107" s="55" t="s">
        <v>1719</v>
      </c>
      <c r="D107" s="55" t="s">
        <v>1767</v>
      </c>
      <c r="E107" s="56">
        <v>45670</v>
      </c>
      <c r="F107" s="55" t="s">
        <v>1965</v>
      </c>
      <c r="G107" s="55" t="s">
        <v>1644</v>
      </c>
      <c r="H107" s="55">
        <v>50200010</v>
      </c>
      <c r="I107" s="55" t="s">
        <v>2019</v>
      </c>
      <c r="J107" s="55" t="s">
        <v>1644</v>
      </c>
      <c r="K107" s="55" t="s">
        <v>1646</v>
      </c>
      <c r="L107" s="56">
        <v>45670</v>
      </c>
      <c r="M107" s="55" t="s">
        <v>1913</v>
      </c>
      <c r="N107" s="55" t="s">
        <v>1644</v>
      </c>
      <c r="O107" s="56"/>
      <c r="P107" s="55" t="s">
        <v>1726</v>
      </c>
      <c r="Q107" s="55" t="s">
        <v>89</v>
      </c>
      <c r="R107" s="57">
        <v>14.73</v>
      </c>
      <c r="S107" s="55" t="s">
        <v>89</v>
      </c>
      <c r="T107" s="57">
        <v>14.73</v>
      </c>
      <c r="U107" s="55" t="s">
        <v>329</v>
      </c>
      <c r="V107" s="55" t="s">
        <v>330</v>
      </c>
      <c r="W107" s="55" t="s">
        <v>1644</v>
      </c>
      <c r="X107" s="55" t="s">
        <v>1644</v>
      </c>
      <c r="Y107" s="55" t="s">
        <v>1644</v>
      </c>
      <c r="Z107" s="55" t="s">
        <v>1644</v>
      </c>
      <c r="AA107" s="55" t="s">
        <v>1727</v>
      </c>
      <c r="AB107" s="55" t="s">
        <v>1644</v>
      </c>
      <c r="AC107" s="56">
        <v>45670</v>
      </c>
      <c r="AD107" s="55"/>
      <c r="AE107" s="55"/>
      <c r="AF107" s="55" t="s">
        <v>1644</v>
      </c>
      <c r="AG107" s="55" t="s">
        <v>1644</v>
      </c>
      <c r="AH107" s="55" t="s">
        <v>1728</v>
      </c>
      <c r="AI107" s="55" t="s">
        <v>1729</v>
      </c>
      <c r="AJ107" s="59">
        <v>30</v>
      </c>
      <c r="AK107" s="55" t="s">
        <v>1748</v>
      </c>
      <c r="AL107" s="60" t="s">
        <v>1749</v>
      </c>
      <c r="AM107" s="55" t="s">
        <v>2049</v>
      </c>
      <c r="AN107" s="55" t="s">
        <v>2050</v>
      </c>
      <c r="AO107" s="55" t="s">
        <v>1644</v>
      </c>
      <c r="AP107" t="s">
        <v>1730</v>
      </c>
      <c r="AQ107" s="55" t="s">
        <v>1644</v>
      </c>
      <c r="AR107" t="s">
        <v>1731</v>
      </c>
      <c r="AS107" t="s">
        <v>1645</v>
      </c>
      <c r="AT107" t="s">
        <v>3842</v>
      </c>
      <c r="AU107" s="191">
        <f t="shared" si="1"/>
        <v>243045</v>
      </c>
    </row>
    <row r="108" spans="1:47" x14ac:dyDescent="0.25">
      <c r="A108" s="55" t="s">
        <v>1717</v>
      </c>
      <c r="B108" s="55" t="s">
        <v>1718</v>
      </c>
      <c r="C108" s="55" t="s">
        <v>1719</v>
      </c>
      <c r="D108" s="55" t="s">
        <v>1767</v>
      </c>
      <c r="E108" s="56">
        <v>45663</v>
      </c>
      <c r="F108" s="55" t="s">
        <v>1644</v>
      </c>
      <c r="G108" s="55" t="s">
        <v>1644</v>
      </c>
      <c r="H108" s="55">
        <v>50200010</v>
      </c>
      <c r="I108" s="55" t="s">
        <v>1977</v>
      </c>
      <c r="J108" s="55" t="s">
        <v>1644</v>
      </c>
      <c r="K108" s="55" t="s">
        <v>1646</v>
      </c>
      <c r="L108" s="56">
        <v>45663</v>
      </c>
      <c r="M108" s="55" t="s">
        <v>1799</v>
      </c>
      <c r="N108" s="55" t="s">
        <v>1644</v>
      </c>
      <c r="O108" s="56"/>
      <c r="P108" s="55" t="s">
        <v>1726</v>
      </c>
      <c r="Q108" s="55" t="s">
        <v>89</v>
      </c>
      <c r="R108" s="57">
        <v>14.7</v>
      </c>
      <c r="S108" s="55" t="s">
        <v>89</v>
      </c>
      <c r="T108" s="57">
        <v>14.7</v>
      </c>
      <c r="U108" s="55" t="s">
        <v>329</v>
      </c>
      <c r="V108" s="55" t="s">
        <v>330</v>
      </c>
      <c r="W108" s="55" t="s">
        <v>1644</v>
      </c>
      <c r="X108" s="55" t="s">
        <v>1644</v>
      </c>
      <c r="Y108" s="55" t="s">
        <v>1644</v>
      </c>
      <c r="Z108" s="55" t="s">
        <v>1644</v>
      </c>
      <c r="AA108" s="55" t="s">
        <v>1727</v>
      </c>
      <c r="AB108" s="55" t="s">
        <v>1644</v>
      </c>
      <c r="AC108" s="56">
        <v>45663</v>
      </c>
      <c r="AD108" s="55"/>
      <c r="AE108" s="55"/>
      <c r="AF108" s="55" t="s">
        <v>1644</v>
      </c>
      <c r="AG108" s="55" t="s">
        <v>1644</v>
      </c>
      <c r="AH108" s="55" t="s">
        <v>1728</v>
      </c>
      <c r="AI108" s="55" t="s">
        <v>1729</v>
      </c>
      <c r="AJ108" s="59">
        <v>20</v>
      </c>
      <c r="AK108" s="55" t="s">
        <v>1978</v>
      </c>
      <c r="AL108" s="60" t="s">
        <v>1749</v>
      </c>
      <c r="AM108" s="55" t="s">
        <v>2051</v>
      </c>
      <c r="AN108" s="55" t="s">
        <v>2052</v>
      </c>
      <c r="AO108" s="55" t="s">
        <v>1644</v>
      </c>
      <c r="AP108" t="s">
        <v>1730</v>
      </c>
      <c r="AQ108" s="55" t="s">
        <v>1644</v>
      </c>
      <c r="AR108" t="s">
        <v>1731</v>
      </c>
      <c r="AS108" t="s">
        <v>1645</v>
      </c>
      <c r="AT108" t="s">
        <v>3842</v>
      </c>
      <c r="AU108" s="191">
        <f t="shared" si="1"/>
        <v>242550</v>
      </c>
    </row>
    <row r="109" spans="1:47" x14ac:dyDescent="0.25">
      <c r="A109" s="55" t="s">
        <v>1717</v>
      </c>
      <c r="B109" s="55" t="s">
        <v>1718</v>
      </c>
      <c r="C109" s="55" t="s">
        <v>1719</v>
      </c>
      <c r="D109" s="55" t="s">
        <v>1767</v>
      </c>
      <c r="E109" s="56">
        <v>45672</v>
      </c>
      <c r="F109" s="55" t="s">
        <v>1644</v>
      </c>
      <c r="G109" s="55" t="s">
        <v>1644</v>
      </c>
      <c r="H109" s="55">
        <v>50200010</v>
      </c>
      <c r="I109" s="55" t="s">
        <v>1997</v>
      </c>
      <c r="J109" s="55" t="s">
        <v>1644</v>
      </c>
      <c r="K109" s="55" t="s">
        <v>1646</v>
      </c>
      <c r="L109" s="56">
        <v>45672</v>
      </c>
      <c r="M109" s="55" t="s">
        <v>1770</v>
      </c>
      <c r="N109" s="55" t="s">
        <v>1644</v>
      </c>
      <c r="O109" s="56"/>
      <c r="P109" s="55" t="s">
        <v>1726</v>
      </c>
      <c r="Q109" s="55" t="s">
        <v>89</v>
      </c>
      <c r="R109" s="57">
        <v>13.79</v>
      </c>
      <c r="S109" s="55" t="s">
        <v>89</v>
      </c>
      <c r="T109" s="57">
        <v>13.79</v>
      </c>
      <c r="U109" s="55" t="s">
        <v>329</v>
      </c>
      <c r="V109" s="55" t="s">
        <v>330</v>
      </c>
      <c r="W109" s="55" t="s">
        <v>1644</v>
      </c>
      <c r="X109" s="55" t="s">
        <v>1644</v>
      </c>
      <c r="Y109" s="55" t="s">
        <v>1644</v>
      </c>
      <c r="Z109" s="55" t="s">
        <v>1644</v>
      </c>
      <c r="AA109" s="55" t="s">
        <v>1727</v>
      </c>
      <c r="AB109" s="55" t="s">
        <v>1644</v>
      </c>
      <c r="AC109" s="56">
        <v>45672</v>
      </c>
      <c r="AD109" s="55"/>
      <c r="AE109" s="55"/>
      <c r="AF109" s="55" t="s">
        <v>1644</v>
      </c>
      <c r="AG109" s="55" t="s">
        <v>1644</v>
      </c>
      <c r="AH109" s="55" t="s">
        <v>1728</v>
      </c>
      <c r="AI109" s="55" t="s">
        <v>1729</v>
      </c>
      <c r="AJ109" s="59">
        <v>6</v>
      </c>
      <c r="AK109" s="55" t="s">
        <v>1934</v>
      </c>
      <c r="AL109" s="60" t="s">
        <v>1749</v>
      </c>
      <c r="AM109" s="55" t="s">
        <v>2053</v>
      </c>
      <c r="AN109" s="55" t="s">
        <v>2054</v>
      </c>
      <c r="AO109" s="55" t="s">
        <v>1644</v>
      </c>
      <c r="AP109" t="s">
        <v>1730</v>
      </c>
      <c r="AQ109" s="55" t="s">
        <v>1644</v>
      </c>
      <c r="AR109" t="s">
        <v>1731</v>
      </c>
      <c r="AS109" t="s">
        <v>1645</v>
      </c>
      <c r="AT109" t="s">
        <v>3842</v>
      </c>
      <c r="AU109" s="191">
        <f t="shared" si="1"/>
        <v>227535</v>
      </c>
    </row>
    <row r="110" spans="1:47" hidden="1" x14ac:dyDescent="0.25">
      <c r="A110" s="55" t="s">
        <v>1717</v>
      </c>
      <c r="B110" s="55" t="s">
        <v>1718</v>
      </c>
      <c r="C110" s="55" t="s">
        <v>1719</v>
      </c>
      <c r="D110" s="55" t="s">
        <v>1844</v>
      </c>
      <c r="E110" s="56">
        <v>45663</v>
      </c>
      <c r="F110" s="55" t="s">
        <v>2055</v>
      </c>
      <c r="G110" s="55" t="s">
        <v>1909</v>
      </c>
      <c r="H110" s="55">
        <v>51300090</v>
      </c>
      <c r="I110" s="55" t="s">
        <v>1951</v>
      </c>
      <c r="J110" s="55" t="s">
        <v>1644</v>
      </c>
      <c r="K110" s="55" t="s">
        <v>555</v>
      </c>
      <c r="L110" s="56">
        <v>45650</v>
      </c>
      <c r="M110" s="55" t="s">
        <v>1952</v>
      </c>
      <c r="N110" s="55" t="s">
        <v>1953</v>
      </c>
      <c r="O110" s="56"/>
      <c r="P110" s="55" t="s">
        <v>1726</v>
      </c>
      <c r="Q110" s="55" t="s">
        <v>1554</v>
      </c>
      <c r="R110" s="59">
        <v>220000</v>
      </c>
      <c r="S110" s="55" t="s">
        <v>89</v>
      </c>
      <c r="T110" s="57">
        <v>13.58</v>
      </c>
      <c r="U110" s="55" t="s">
        <v>329</v>
      </c>
      <c r="V110" s="55" t="s">
        <v>330</v>
      </c>
      <c r="W110" s="55" t="s">
        <v>1644</v>
      </c>
      <c r="X110" s="55" t="s">
        <v>1644</v>
      </c>
      <c r="Y110" s="55" t="s">
        <v>1644</v>
      </c>
      <c r="Z110" s="55" t="s">
        <v>1644</v>
      </c>
      <c r="AA110" s="55" t="s">
        <v>1727</v>
      </c>
      <c r="AB110" s="55" t="s">
        <v>1644</v>
      </c>
      <c r="AC110" s="56">
        <v>45663</v>
      </c>
      <c r="AD110" s="55"/>
      <c r="AE110" s="55"/>
      <c r="AF110" s="55" t="s">
        <v>1644</v>
      </c>
      <c r="AG110" s="55" t="s">
        <v>1644</v>
      </c>
      <c r="AH110" s="55" t="s">
        <v>1728</v>
      </c>
      <c r="AI110" s="55" t="s">
        <v>1729</v>
      </c>
      <c r="AJ110" s="58">
        <v>0</v>
      </c>
      <c r="AK110" s="55" t="s">
        <v>1644</v>
      </c>
      <c r="AL110" s="55" t="s">
        <v>1644</v>
      </c>
      <c r="AM110" s="55" t="s">
        <v>1644</v>
      </c>
      <c r="AN110" s="55" t="s">
        <v>1644</v>
      </c>
      <c r="AO110" s="55" t="s">
        <v>1644</v>
      </c>
      <c r="AP110" t="s">
        <v>1730</v>
      </c>
      <c r="AQ110" s="55" t="s">
        <v>1644</v>
      </c>
      <c r="AR110" t="s">
        <v>1731</v>
      </c>
      <c r="AS110" t="s">
        <v>1458</v>
      </c>
      <c r="AT110" t="s">
        <v>3842</v>
      </c>
      <c r="AU110" s="191">
        <f t="shared" si="1"/>
        <v>220000</v>
      </c>
    </row>
    <row r="111" spans="1:47" hidden="1" x14ac:dyDescent="0.25">
      <c r="A111" s="55" t="s">
        <v>1717</v>
      </c>
      <c r="B111" s="55" t="s">
        <v>1718</v>
      </c>
      <c r="C111" s="55" t="s">
        <v>1719</v>
      </c>
      <c r="D111" s="55" t="s">
        <v>1844</v>
      </c>
      <c r="E111" s="56">
        <v>45663</v>
      </c>
      <c r="F111" s="55" t="s">
        <v>2056</v>
      </c>
      <c r="G111" s="55" t="s">
        <v>1909</v>
      </c>
      <c r="H111" s="55">
        <v>51300090</v>
      </c>
      <c r="I111" s="55" t="s">
        <v>1951</v>
      </c>
      <c r="J111" s="55" t="s">
        <v>1644</v>
      </c>
      <c r="K111" s="55" t="s">
        <v>555</v>
      </c>
      <c r="L111" s="56">
        <v>45650</v>
      </c>
      <c r="M111" s="55" t="s">
        <v>1952</v>
      </c>
      <c r="N111" s="55" t="s">
        <v>1953</v>
      </c>
      <c r="O111" s="56"/>
      <c r="P111" s="55" t="s">
        <v>1726</v>
      </c>
      <c r="Q111" s="55" t="s">
        <v>1554</v>
      </c>
      <c r="R111" s="59">
        <v>220000</v>
      </c>
      <c r="S111" s="55" t="s">
        <v>89</v>
      </c>
      <c r="T111" s="57">
        <v>13.58</v>
      </c>
      <c r="U111" s="55" t="s">
        <v>329</v>
      </c>
      <c r="V111" s="55" t="s">
        <v>330</v>
      </c>
      <c r="W111" s="55" t="s">
        <v>1644</v>
      </c>
      <c r="X111" s="55" t="s">
        <v>1644</v>
      </c>
      <c r="Y111" s="55" t="s">
        <v>1644</v>
      </c>
      <c r="Z111" s="55" t="s">
        <v>1644</v>
      </c>
      <c r="AA111" s="55" t="s">
        <v>1727</v>
      </c>
      <c r="AB111" s="55" t="s">
        <v>1644</v>
      </c>
      <c r="AC111" s="56">
        <v>45663</v>
      </c>
      <c r="AD111" s="55"/>
      <c r="AE111" s="55"/>
      <c r="AF111" s="55" t="s">
        <v>1644</v>
      </c>
      <c r="AG111" s="55" t="s">
        <v>1644</v>
      </c>
      <c r="AH111" s="55" t="s">
        <v>1728</v>
      </c>
      <c r="AI111" s="55" t="s">
        <v>1729</v>
      </c>
      <c r="AJ111" s="58">
        <v>0</v>
      </c>
      <c r="AK111" s="55" t="s">
        <v>1644</v>
      </c>
      <c r="AL111" s="55" t="s">
        <v>1644</v>
      </c>
      <c r="AM111" s="55" t="s">
        <v>1644</v>
      </c>
      <c r="AN111" s="55" t="s">
        <v>1644</v>
      </c>
      <c r="AO111" s="55" t="s">
        <v>1644</v>
      </c>
      <c r="AP111" t="s">
        <v>1730</v>
      </c>
      <c r="AQ111" s="55" t="s">
        <v>1644</v>
      </c>
      <c r="AR111" t="s">
        <v>1731</v>
      </c>
      <c r="AS111" t="s">
        <v>1458</v>
      </c>
      <c r="AT111" t="s">
        <v>3842</v>
      </c>
      <c r="AU111" s="191">
        <f t="shared" si="1"/>
        <v>220000</v>
      </c>
    </row>
    <row r="112" spans="1:47" hidden="1" x14ac:dyDescent="0.25">
      <c r="A112" s="55" t="s">
        <v>1717</v>
      </c>
      <c r="B112" s="55" t="s">
        <v>1718</v>
      </c>
      <c r="C112" s="55" t="s">
        <v>1719</v>
      </c>
      <c r="D112" s="55" t="s">
        <v>1844</v>
      </c>
      <c r="E112" s="56">
        <v>45663</v>
      </c>
      <c r="F112" s="55" t="s">
        <v>2057</v>
      </c>
      <c r="G112" s="55" t="s">
        <v>1909</v>
      </c>
      <c r="H112" s="55">
        <v>51300090</v>
      </c>
      <c r="I112" s="55" t="s">
        <v>1951</v>
      </c>
      <c r="J112" s="55" t="s">
        <v>1644</v>
      </c>
      <c r="K112" s="55" t="s">
        <v>555</v>
      </c>
      <c r="L112" s="56">
        <v>45650</v>
      </c>
      <c r="M112" s="55" t="s">
        <v>1952</v>
      </c>
      <c r="N112" s="55" t="s">
        <v>1953</v>
      </c>
      <c r="O112" s="56"/>
      <c r="P112" s="55" t="s">
        <v>1726</v>
      </c>
      <c r="Q112" s="55" t="s">
        <v>1554</v>
      </c>
      <c r="R112" s="59">
        <v>220000</v>
      </c>
      <c r="S112" s="55" t="s">
        <v>89</v>
      </c>
      <c r="T112" s="57">
        <v>13.58</v>
      </c>
      <c r="U112" s="55" t="s">
        <v>329</v>
      </c>
      <c r="V112" s="55" t="s">
        <v>330</v>
      </c>
      <c r="W112" s="55" t="s">
        <v>1644</v>
      </c>
      <c r="X112" s="55" t="s">
        <v>1644</v>
      </c>
      <c r="Y112" s="55" t="s">
        <v>1644</v>
      </c>
      <c r="Z112" s="55" t="s">
        <v>1644</v>
      </c>
      <c r="AA112" s="55" t="s">
        <v>1727</v>
      </c>
      <c r="AB112" s="55" t="s">
        <v>1644</v>
      </c>
      <c r="AC112" s="56">
        <v>45663</v>
      </c>
      <c r="AD112" s="55"/>
      <c r="AE112" s="55"/>
      <c r="AF112" s="55" t="s">
        <v>1644</v>
      </c>
      <c r="AG112" s="55" t="s">
        <v>1644</v>
      </c>
      <c r="AH112" s="55" t="s">
        <v>1728</v>
      </c>
      <c r="AI112" s="55" t="s">
        <v>1729</v>
      </c>
      <c r="AJ112" s="58">
        <v>0</v>
      </c>
      <c r="AK112" s="55" t="s">
        <v>1644</v>
      </c>
      <c r="AL112" s="55" t="s">
        <v>1644</v>
      </c>
      <c r="AM112" s="55" t="s">
        <v>1644</v>
      </c>
      <c r="AN112" s="55" t="s">
        <v>1644</v>
      </c>
      <c r="AO112" s="55" t="s">
        <v>1644</v>
      </c>
      <c r="AP112" t="s">
        <v>1730</v>
      </c>
      <c r="AQ112" s="55" t="s">
        <v>1644</v>
      </c>
      <c r="AR112" t="s">
        <v>1731</v>
      </c>
      <c r="AS112" t="s">
        <v>1458</v>
      </c>
      <c r="AT112" t="s">
        <v>3842</v>
      </c>
      <c r="AU112" s="191">
        <f t="shared" si="1"/>
        <v>220000</v>
      </c>
    </row>
    <row r="113" spans="1:47" x14ac:dyDescent="0.25">
      <c r="A113" s="55" t="s">
        <v>1717</v>
      </c>
      <c r="B113" s="55" t="s">
        <v>1718</v>
      </c>
      <c r="C113" s="55" t="s">
        <v>1719</v>
      </c>
      <c r="D113" s="55" t="s">
        <v>1767</v>
      </c>
      <c r="E113" s="56">
        <v>45674</v>
      </c>
      <c r="F113" s="55" t="s">
        <v>2058</v>
      </c>
      <c r="G113" s="55" t="s">
        <v>1644</v>
      </c>
      <c r="H113" s="55">
        <v>53100010</v>
      </c>
      <c r="I113" s="55" t="s">
        <v>2042</v>
      </c>
      <c r="J113" s="55" t="s">
        <v>1644</v>
      </c>
      <c r="K113" s="55" t="s">
        <v>664</v>
      </c>
      <c r="L113" s="56">
        <v>45674</v>
      </c>
      <c r="M113" s="55" t="s">
        <v>1825</v>
      </c>
      <c r="N113" s="55" t="s">
        <v>1644</v>
      </c>
      <c r="O113" s="56"/>
      <c r="P113" s="55" t="s">
        <v>1726</v>
      </c>
      <c r="Q113" s="55" t="s">
        <v>89</v>
      </c>
      <c r="R113" s="57">
        <v>13.88</v>
      </c>
      <c r="S113" s="55" t="s">
        <v>89</v>
      </c>
      <c r="T113" s="57">
        <v>13.88</v>
      </c>
      <c r="U113" s="55" t="s">
        <v>329</v>
      </c>
      <c r="V113" s="55" t="s">
        <v>330</v>
      </c>
      <c r="W113" s="55" t="s">
        <v>1644</v>
      </c>
      <c r="X113" s="55" t="s">
        <v>1644</v>
      </c>
      <c r="Y113" s="55" t="s">
        <v>1644</v>
      </c>
      <c r="Z113" s="55" t="s">
        <v>1644</v>
      </c>
      <c r="AA113" s="55" t="s">
        <v>1727</v>
      </c>
      <c r="AB113" s="55" t="s">
        <v>1644</v>
      </c>
      <c r="AC113" s="56">
        <v>45674</v>
      </c>
      <c r="AD113" s="55"/>
      <c r="AE113" s="55"/>
      <c r="AF113" s="55" t="s">
        <v>1644</v>
      </c>
      <c r="AG113" s="55" t="s">
        <v>1644</v>
      </c>
      <c r="AH113" s="55" t="s">
        <v>1728</v>
      </c>
      <c r="AI113" s="55" t="s">
        <v>1729</v>
      </c>
      <c r="AJ113" s="59">
        <v>28</v>
      </c>
      <c r="AK113" s="55" t="s">
        <v>1748</v>
      </c>
      <c r="AL113" s="60" t="s">
        <v>1749</v>
      </c>
      <c r="AM113" s="55" t="s">
        <v>2059</v>
      </c>
      <c r="AN113" s="55" t="s">
        <v>2060</v>
      </c>
      <c r="AO113" s="55" t="s">
        <v>1644</v>
      </c>
      <c r="AP113" t="s">
        <v>1730</v>
      </c>
      <c r="AQ113" s="55" t="s">
        <v>1644</v>
      </c>
      <c r="AR113" t="s">
        <v>1731</v>
      </c>
      <c r="AS113" t="s">
        <v>1652</v>
      </c>
      <c r="AT113" t="s">
        <v>3842</v>
      </c>
      <c r="AU113" s="191">
        <f t="shared" si="1"/>
        <v>229020</v>
      </c>
    </row>
    <row r="114" spans="1:47" hidden="1" x14ac:dyDescent="0.25">
      <c r="A114" s="55" t="s">
        <v>1717</v>
      </c>
      <c r="B114" s="55" t="s">
        <v>1718</v>
      </c>
      <c r="C114" s="55" t="s">
        <v>1719</v>
      </c>
      <c r="D114" s="55" t="s">
        <v>1844</v>
      </c>
      <c r="E114" s="56">
        <v>45688</v>
      </c>
      <c r="F114" s="55" t="s">
        <v>2061</v>
      </c>
      <c r="G114" s="55" t="s">
        <v>1739</v>
      </c>
      <c r="H114" s="55">
        <v>51300060</v>
      </c>
      <c r="I114" s="55" t="s">
        <v>2062</v>
      </c>
      <c r="J114" s="55" t="s">
        <v>1644</v>
      </c>
      <c r="K114" s="55" t="s">
        <v>549</v>
      </c>
      <c r="L114" s="56">
        <v>45673</v>
      </c>
      <c r="M114" s="55" t="s">
        <v>1898</v>
      </c>
      <c r="N114" s="55" t="s">
        <v>2063</v>
      </c>
      <c r="O114" s="56"/>
      <c r="P114" s="55" t="s">
        <v>1726</v>
      </c>
      <c r="Q114" s="55" t="s">
        <v>1554</v>
      </c>
      <c r="R114" s="59">
        <v>198016</v>
      </c>
      <c r="S114" s="55" t="s">
        <v>89</v>
      </c>
      <c r="T114" s="57">
        <v>12.11</v>
      </c>
      <c r="U114" s="55" t="s">
        <v>329</v>
      </c>
      <c r="V114" s="55" t="s">
        <v>330</v>
      </c>
      <c r="W114" s="55" t="s">
        <v>1644</v>
      </c>
      <c r="X114" s="55" t="s">
        <v>1644</v>
      </c>
      <c r="Y114" s="55" t="s">
        <v>1644</v>
      </c>
      <c r="Z114" s="55" t="s">
        <v>1644</v>
      </c>
      <c r="AA114" s="55" t="s">
        <v>1727</v>
      </c>
      <c r="AB114" s="55" t="s">
        <v>1644</v>
      </c>
      <c r="AC114" s="56">
        <v>45692</v>
      </c>
      <c r="AD114" s="55"/>
      <c r="AE114" s="55"/>
      <c r="AF114" s="55" t="s">
        <v>1644</v>
      </c>
      <c r="AG114" s="55" t="s">
        <v>1644</v>
      </c>
      <c r="AH114" s="55" t="s">
        <v>1728</v>
      </c>
      <c r="AI114" s="55" t="s">
        <v>1729</v>
      </c>
      <c r="AJ114" s="58">
        <v>0</v>
      </c>
      <c r="AK114" s="55" t="s">
        <v>1644</v>
      </c>
      <c r="AL114" s="55" t="s">
        <v>1644</v>
      </c>
      <c r="AM114" s="55" t="s">
        <v>1644</v>
      </c>
      <c r="AN114" s="55" t="s">
        <v>1644</v>
      </c>
      <c r="AO114" s="55" t="s">
        <v>1644</v>
      </c>
      <c r="AP114" t="s">
        <v>1730</v>
      </c>
      <c r="AQ114" s="55" t="s">
        <v>1644</v>
      </c>
      <c r="AR114" t="s">
        <v>1731</v>
      </c>
      <c r="AS114" t="s">
        <v>1458</v>
      </c>
      <c r="AT114" t="s">
        <v>3842</v>
      </c>
      <c r="AU114" s="191">
        <f t="shared" si="1"/>
        <v>198016</v>
      </c>
    </row>
    <row r="115" spans="1:47" hidden="1" x14ac:dyDescent="0.25">
      <c r="A115" s="55" t="s">
        <v>1717</v>
      </c>
      <c r="B115" s="55" t="s">
        <v>1718</v>
      </c>
      <c r="C115" s="55" t="s">
        <v>1719</v>
      </c>
      <c r="D115" s="55" t="s">
        <v>1844</v>
      </c>
      <c r="E115" s="56">
        <v>45688</v>
      </c>
      <c r="F115" s="55" t="s">
        <v>2064</v>
      </c>
      <c r="G115" s="55" t="s">
        <v>1739</v>
      </c>
      <c r="H115" s="55">
        <v>51300060</v>
      </c>
      <c r="I115" s="55" t="s">
        <v>2062</v>
      </c>
      <c r="J115" s="55" t="s">
        <v>1644</v>
      </c>
      <c r="K115" s="55" t="s">
        <v>549</v>
      </c>
      <c r="L115" s="56">
        <v>45673</v>
      </c>
      <c r="M115" s="55" t="s">
        <v>1898</v>
      </c>
      <c r="N115" s="55" t="s">
        <v>2063</v>
      </c>
      <c r="O115" s="56"/>
      <c r="P115" s="55" t="s">
        <v>1726</v>
      </c>
      <c r="Q115" s="55" t="s">
        <v>1554</v>
      </c>
      <c r="R115" s="59">
        <v>198015</v>
      </c>
      <c r="S115" s="55" t="s">
        <v>89</v>
      </c>
      <c r="T115" s="57">
        <v>12.11</v>
      </c>
      <c r="U115" s="55" t="s">
        <v>329</v>
      </c>
      <c r="V115" s="55" t="s">
        <v>330</v>
      </c>
      <c r="W115" s="55" t="s">
        <v>1644</v>
      </c>
      <c r="X115" s="55" t="s">
        <v>1644</v>
      </c>
      <c r="Y115" s="55" t="s">
        <v>1644</v>
      </c>
      <c r="Z115" s="55" t="s">
        <v>1644</v>
      </c>
      <c r="AA115" s="55" t="s">
        <v>1727</v>
      </c>
      <c r="AB115" s="55" t="s">
        <v>1644</v>
      </c>
      <c r="AC115" s="56">
        <v>45692</v>
      </c>
      <c r="AD115" s="55"/>
      <c r="AE115" s="55"/>
      <c r="AF115" s="55" t="s">
        <v>1644</v>
      </c>
      <c r="AG115" s="55" t="s">
        <v>1644</v>
      </c>
      <c r="AH115" s="55" t="s">
        <v>1728</v>
      </c>
      <c r="AI115" s="55" t="s">
        <v>1729</v>
      </c>
      <c r="AJ115" s="58">
        <v>0</v>
      </c>
      <c r="AK115" s="55" t="s">
        <v>1644</v>
      </c>
      <c r="AL115" s="55" t="s">
        <v>1644</v>
      </c>
      <c r="AM115" s="55" t="s">
        <v>1644</v>
      </c>
      <c r="AN115" s="55" t="s">
        <v>1644</v>
      </c>
      <c r="AO115" s="55" t="s">
        <v>1644</v>
      </c>
      <c r="AP115" t="s">
        <v>1730</v>
      </c>
      <c r="AQ115" s="55" t="s">
        <v>1644</v>
      </c>
      <c r="AR115" t="s">
        <v>1731</v>
      </c>
      <c r="AS115" t="s">
        <v>1458</v>
      </c>
      <c r="AT115" t="s">
        <v>3842</v>
      </c>
      <c r="AU115" s="191">
        <f t="shared" si="1"/>
        <v>198015</v>
      </c>
    </row>
    <row r="116" spans="1:47" hidden="1" x14ac:dyDescent="0.25">
      <c r="A116" s="55" t="s">
        <v>1717</v>
      </c>
      <c r="B116" s="55" t="s">
        <v>1718</v>
      </c>
      <c r="C116" s="55" t="s">
        <v>1719</v>
      </c>
      <c r="D116" s="55" t="s">
        <v>1844</v>
      </c>
      <c r="E116" s="56">
        <v>45688</v>
      </c>
      <c r="F116" s="55" t="s">
        <v>2065</v>
      </c>
      <c r="G116" s="55" t="s">
        <v>1739</v>
      </c>
      <c r="H116" s="55">
        <v>51300060</v>
      </c>
      <c r="I116" s="55" t="s">
        <v>2062</v>
      </c>
      <c r="J116" s="55" t="s">
        <v>1644</v>
      </c>
      <c r="K116" s="55" t="s">
        <v>549</v>
      </c>
      <c r="L116" s="56">
        <v>45673</v>
      </c>
      <c r="M116" s="55" t="s">
        <v>1898</v>
      </c>
      <c r="N116" s="55" t="s">
        <v>2063</v>
      </c>
      <c r="O116" s="56"/>
      <c r="P116" s="55" t="s">
        <v>1726</v>
      </c>
      <c r="Q116" s="55" t="s">
        <v>1554</v>
      </c>
      <c r="R116" s="59">
        <v>198015</v>
      </c>
      <c r="S116" s="55" t="s">
        <v>89</v>
      </c>
      <c r="T116" s="57">
        <v>12.11</v>
      </c>
      <c r="U116" s="55" t="s">
        <v>329</v>
      </c>
      <c r="V116" s="55" t="s">
        <v>330</v>
      </c>
      <c r="W116" s="55" t="s">
        <v>1644</v>
      </c>
      <c r="X116" s="55" t="s">
        <v>1644</v>
      </c>
      <c r="Y116" s="55" t="s">
        <v>1644</v>
      </c>
      <c r="Z116" s="55" t="s">
        <v>1644</v>
      </c>
      <c r="AA116" s="55" t="s">
        <v>1727</v>
      </c>
      <c r="AB116" s="55" t="s">
        <v>1644</v>
      </c>
      <c r="AC116" s="56">
        <v>45692</v>
      </c>
      <c r="AD116" s="55"/>
      <c r="AE116" s="55"/>
      <c r="AF116" s="55" t="s">
        <v>1644</v>
      </c>
      <c r="AG116" s="55" t="s">
        <v>1644</v>
      </c>
      <c r="AH116" s="55" t="s">
        <v>1728</v>
      </c>
      <c r="AI116" s="55" t="s">
        <v>1729</v>
      </c>
      <c r="AJ116" s="58">
        <v>0</v>
      </c>
      <c r="AK116" s="55" t="s">
        <v>1644</v>
      </c>
      <c r="AL116" s="55" t="s">
        <v>1644</v>
      </c>
      <c r="AM116" s="55" t="s">
        <v>1644</v>
      </c>
      <c r="AN116" s="55" t="s">
        <v>1644</v>
      </c>
      <c r="AO116" s="55" t="s">
        <v>1644</v>
      </c>
      <c r="AP116" t="s">
        <v>1730</v>
      </c>
      <c r="AQ116" s="55" t="s">
        <v>1644</v>
      </c>
      <c r="AR116" t="s">
        <v>1731</v>
      </c>
      <c r="AS116" t="s">
        <v>1458</v>
      </c>
      <c r="AT116" t="s">
        <v>3842</v>
      </c>
      <c r="AU116" s="191">
        <f t="shared" si="1"/>
        <v>198015</v>
      </c>
    </row>
    <row r="117" spans="1:47" x14ac:dyDescent="0.25">
      <c r="A117" s="55" t="s">
        <v>1717</v>
      </c>
      <c r="B117" s="55" t="s">
        <v>1718</v>
      </c>
      <c r="C117" s="55" t="s">
        <v>1719</v>
      </c>
      <c r="D117" s="55" t="s">
        <v>1767</v>
      </c>
      <c r="E117" s="56">
        <v>45687</v>
      </c>
      <c r="F117" s="55" t="s">
        <v>1644</v>
      </c>
      <c r="G117" s="55" t="s">
        <v>1644</v>
      </c>
      <c r="H117" s="55">
        <v>50200010</v>
      </c>
      <c r="I117" s="55" t="s">
        <v>2066</v>
      </c>
      <c r="J117" s="55" t="s">
        <v>1644</v>
      </c>
      <c r="K117" s="55" t="s">
        <v>1646</v>
      </c>
      <c r="L117" s="56">
        <v>45687</v>
      </c>
      <c r="M117" s="55" t="s">
        <v>1775</v>
      </c>
      <c r="N117" s="55" t="s">
        <v>1644</v>
      </c>
      <c r="O117" s="56"/>
      <c r="P117" s="55" t="s">
        <v>1726</v>
      </c>
      <c r="Q117" s="55" t="s">
        <v>89</v>
      </c>
      <c r="R117" s="57">
        <v>11.58</v>
      </c>
      <c r="S117" s="55" t="s">
        <v>89</v>
      </c>
      <c r="T117" s="57">
        <v>11.58</v>
      </c>
      <c r="U117" s="55" t="s">
        <v>329</v>
      </c>
      <c r="V117" s="55" t="s">
        <v>330</v>
      </c>
      <c r="W117" s="55" t="s">
        <v>1644</v>
      </c>
      <c r="X117" s="55" t="s">
        <v>1644</v>
      </c>
      <c r="Y117" s="55" t="s">
        <v>1644</v>
      </c>
      <c r="Z117" s="55" t="s">
        <v>1644</v>
      </c>
      <c r="AA117" s="55" t="s">
        <v>1727</v>
      </c>
      <c r="AB117" s="55" t="s">
        <v>1644</v>
      </c>
      <c r="AC117" s="56">
        <v>45687</v>
      </c>
      <c r="AD117" s="55"/>
      <c r="AE117" s="55"/>
      <c r="AF117" s="55" t="s">
        <v>1644</v>
      </c>
      <c r="AG117" s="55" t="s">
        <v>1644</v>
      </c>
      <c r="AH117" s="55" t="s">
        <v>1728</v>
      </c>
      <c r="AI117" s="55" t="s">
        <v>1729</v>
      </c>
      <c r="AJ117" s="59">
        <v>10</v>
      </c>
      <c r="AK117" s="55" t="s">
        <v>1761</v>
      </c>
      <c r="AL117" s="60" t="s">
        <v>1749</v>
      </c>
      <c r="AM117" s="55" t="s">
        <v>1935</v>
      </c>
      <c r="AN117" s="55" t="s">
        <v>1936</v>
      </c>
      <c r="AO117" s="55" t="s">
        <v>1644</v>
      </c>
      <c r="AP117" t="s">
        <v>1730</v>
      </c>
      <c r="AQ117" s="55" t="s">
        <v>1644</v>
      </c>
      <c r="AR117" t="s">
        <v>1731</v>
      </c>
      <c r="AS117" t="s">
        <v>1645</v>
      </c>
      <c r="AT117" t="s">
        <v>3842</v>
      </c>
      <c r="AU117" s="191">
        <f t="shared" si="1"/>
        <v>191070</v>
      </c>
    </row>
    <row r="118" spans="1:47" hidden="1" x14ac:dyDescent="0.25">
      <c r="A118" s="55" t="s">
        <v>1717</v>
      </c>
      <c r="B118" s="55" t="s">
        <v>1718</v>
      </c>
      <c r="C118" s="55" t="s">
        <v>1719</v>
      </c>
      <c r="D118" s="55" t="s">
        <v>1844</v>
      </c>
      <c r="E118" s="56">
        <v>45670</v>
      </c>
      <c r="F118" s="55" t="s">
        <v>2067</v>
      </c>
      <c r="G118" s="55" t="s">
        <v>1919</v>
      </c>
      <c r="H118" s="55">
        <v>51300090</v>
      </c>
      <c r="I118" s="55" t="s">
        <v>1920</v>
      </c>
      <c r="J118" s="55" t="s">
        <v>1644</v>
      </c>
      <c r="K118" s="55" t="s">
        <v>555</v>
      </c>
      <c r="L118" s="56">
        <v>45657</v>
      </c>
      <c r="M118" s="55" t="s">
        <v>1921</v>
      </c>
      <c r="N118" s="55" t="s">
        <v>1922</v>
      </c>
      <c r="O118" s="56"/>
      <c r="P118" s="55" t="s">
        <v>1726</v>
      </c>
      <c r="Q118" s="55" t="s">
        <v>1554</v>
      </c>
      <c r="R118" s="59">
        <v>180000</v>
      </c>
      <c r="S118" s="55" t="s">
        <v>89</v>
      </c>
      <c r="T118" s="57">
        <v>11.12</v>
      </c>
      <c r="U118" s="55" t="s">
        <v>329</v>
      </c>
      <c r="V118" s="55" t="s">
        <v>330</v>
      </c>
      <c r="W118" s="55" t="s">
        <v>1644</v>
      </c>
      <c r="X118" s="55" t="s">
        <v>1644</v>
      </c>
      <c r="Y118" s="55" t="s">
        <v>1644</v>
      </c>
      <c r="Z118" s="55" t="s">
        <v>1644</v>
      </c>
      <c r="AA118" s="55" t="s">
        <v>1727</v>
      </c>
      <c r="AB118" s="55" t="s">
        <v>1644</v>
      </c>
      <c r="AC118" s="56">
        <v>45670</v>
      </c>
      <c r="AD118" s="55"/>
      <c r="AE118" s="55"/>
      <c r="AF118" s="55" t="s">
        <v>1644</v>
      </c>
      <c r="AG118" s="55" t="s">
        <v>1644</v>
      </c>
      <c r="AH118" s="55" t="s">
        <v>1728</v>
      </c>
      <c r="AI118" s="55" t="s">
        <v>1729</v>
      </c>
      <c r="AJ118" s="58">
        <v>0</v>
      </c>
      <c r="AK118" s="55" t="s">
        <v>1644</v>
      </c>
      <c r="AL118" s="55" t="s">
        <v>1644</v>
      </c>
      <c r="AM118" s="55" t="s">
        <v>1644</v>
      </c>
      <c r="AN118" s="55" t="s">
        <v>1644</v>
      </c>
      <c r="AO118" s="55" t="s">
        <v>1644</v>
      </c>
      <c r="AP118" t="s">
        <v>1730</v>
      </c>
      <c r="AQ118" s="55" t="s">
        <v>1644</v>
      </c>
      <c r="AR118" t="s">
        <v>1731</v>
      </c>
      <c r="AS118" t="s">
        <v>1458</v>
      </c>
      <c r="AT118" t="s">
        <v>3842</v>
      </c>
      <c r="AU118" s="191">
        <f t="shared" ref="AU118:AU179" si="2">IF(Q118="USD",R118*16500,IF(Q118="IDR",R118,T118*16500))</f>
        <v>180000</v>
      </c>
    </row>
    <row r="119" spans="1:47" hidden="1" x14ac:dyDescent="0.25">
      <c r="A119" s="55" t="s">
        <v>1717</v>
      </c>
      <c r="B119" s="55" t="s">
        <v>1718</v>
      </c>
      <c r="C119" s="55" t="s">
        <v>1719</v>
      </c>
      <c r="D119" s="55" t="s">
        <v>1767</v>
      </c>
      <c r="E119" s="56">
        <v>45677</v>
      </c>
      <c r="F119" s="55" t="s">
        <v>2000</v>
      </c>
      <c r="G119" s="55" t="s">
        <v>1644</v>
      </c>
      <c r="H119" s="55">
        <v>50200010</v>
      </c>
      <c r="I119" s="55" t="s">
        <v>2001</v>
      </c>
      <c r="J119" s="55" t="s">
        <v>1644</v>
      </c>
      <c r="K119" s="55" t="s">
        <v>1646</v>
      </c>
      <c r="L119" s="56">
        <v>45677</v>
      </c>
      <c r="M119" s="55" t="s">
        <v>1745</v>
      </c>
      <c r="N119" s="55" t="s">
        <v>1644</v>
      </c>
      <c r="O119" s="56"/>
      <c r="P119" s="55" t="s">
        <v>1726</v>
      </c>
      <c r="Q119" s="55" t="s">
        <v>89</v>
      </c>
      <c r="R119" s="57">
        <v>10.4</v>
      </c>
      <c r="S119" s="55" t="s">
        <v>89</v>
      </c>
      <c r="T119" s="57">
        <v>10.4</v>
      </c>
      <c r="U119" s="55" t="s">
        <v>352</v>
      </c>
      <c r="V119" s="55" t="s">
        <v>353</v>
      </c>
      <c r="W119" s="55" t="s">
        <v>1644</v>
      </c>
      <c r="X119" s="55" t="s">
        <v>1644</v>
      </c>
      <c r="Y119" s="55" t="s">
        <v>1644</v>
      </c>
      <c r="Z119" s="55" t="s">
        <v>1644</v>
      </c>
      <c r="AA119" s="55" t="s">
        <v>1727</v>
      </c>
      <c r="AB119" s="55" t="s">
        <v>1644</v>
      </c>
      <c r="AC119" s="56">
        <v>45677</v>
      </c>
      <c r="AD119" s="55"/>
      <c r="AE119" s="55"/>
      <c r="AF119" s="55" t="s">
        <v>1644</v>
      </c>
      <c r="AG119" s="55" t="s">
        <v>1644</v>
      </c>
      <c r="AH119" s="55" t="s">
        <v>1728</v>
      </c>
      <c r="AI119" s="55" t="s">
        <v>1729</v>
      </c>
      <c r="AJ119" s="59">
        <v>10</v>
      </c>
      <c r="AK119" s="55" t="s">
        <v>1842</v>
      </c>
      <c r="AL119" s="60" t="s">
        <v>1749</v>
      </c>
      <c r="AM119" s="55" t="s">
        <v>1975</v>
      </c>
      <c r="AN119" s="55" t="s">
        <v>1976</v>
      </c>
      <c r="AO119" s="55" t="s">
        <v>1644</v>
      </c>
      <c r="AP119" t="s">
        <v>1730</v>
      </c>
      <c r="AQ119" s="55" t="s">
        <v>1644</v>
      </c>
      <c r="AR119" t="s">
        <v>1731</v>
      </c>
      <c r="AS119" t="s">
        <v>1645</v>
      </c>
      <c r="AT119" t="s">
        <v>271</v>
      </c>
      <c r="AU119" s="191">
        <f t="shared" si="2"/>
        <v>171600</v>
      </c>
    </row>
    <row r="120" spans="1:47" x14ac:dyDescent="0.25">
      <c r="A120" s="55" t="s">
        <v>1717</v>
      </c>
      <c r="B120" s="55" t="s">
        <v>1718</v>
      </c>
      <c r="C120" s="55" t="s">
        <v>1719</v>
      </c>
      <c r="D120" s="55" t="s">
        <v>1767</v>
      </c>
      <c r="E120" s="56">
        <v>45679</v>
      </c>
      <c r="F120" s="55" t="s">
        <v>2068</v>
      </c>
      <c r="G120" s="55" t="s">
        <v>1644</v>
      </c>
      <c r="H120" s="55">
        <v>50200010</v>
      </c>
      <c r="I120" s="55" t="s">
        <v>1983</v>
      </c>
      <c r="J120" s="55" t="s">
        <v>1644</v>
      </c>
      <c r="K120" s="55" t="s">
        <v>1646</v>
      </c>
      <c r="L120" s="56">
        <v>45679</v>
      </c>
      <c r="M120" s="55" t="s">
        <v>1758</v>
      </c>
      <c r="N120" s="55" t="s">
        <v>1644</v>
      </c>
      <c r="O120" s="56"/>
      <c r="P120" s="55" t="s">
        <v>1726</v>
      </c>
      <c r="Q120" s="55" t="s">
        <v>89</v>
      </c>
      <c r="R120" s="57">
        <v>9.82</v>
      </c>
      <c r="S120" s="55" t="s">
        <v>89</v>
      </c>
      <c r="T120" s="57">
        <v>9.82</v>
      </c>
      <c r="U120" s="55" t="s">
        <v>329</v>
      </c>
      <c r="V120" s="55" t="s">
        <v>330</v>
      </c>
      <c r="W120" s="55" t="s">
        <v>1644</v>
      </c>
      <c r="X120" s="55" t="s">
        <v>1644</v>
      </c>
      <c r="Y120" s="55" t="s">
        <v>1644</v>
      </c>
      <c r="Z120" s="55" t="s">
        <v>1644</v>
      </c>
      <c r="AA120" s="55" t="s">
        <v>1727</v>
      </c>
      <c r="AB120" s="55" t="s">
        <v>1644</v>
      </c>
      <c r="AC120" s="56">
        <v>45679</v>
      </c>
      <c r="AD120" s="55"/>
      <c r="AE120" s="55"/>
      <c r="AF120" s="55" t="s">
        <v>1644</v>
      </c>
      <c r="AG120" s="55" t="s">
        <v>1644</v>
      </c>
      <c r="AH120" s="55" t="s">
        <v>1728</v>
      </c>
      <c r="AI120" s="55" t="s">
        <v>1729</v>
      </c>
      <c r="AJ120" s="59">
        <v>20</v>
      </c>
      <c r="AK120" s="55" t="s">
        <v>1748</v>
      </c>
      <c r="AL120" s="60" t="s">
        <v>1749</v>
      </c>
      <c r="AM120" s="55" t="s">
        <v>2049</v>
      </c>
      <c r="AN120" s="55" t="s">
        <v>2050</v>
      </c>
      <c r="AO120" s="55" t="s">
        <v>1644</v>
      </c>
      <c r="AP120" t="s">
        <v>1730</v>
      </c>
      <c r="AQ120" s="55" t="s">
        <v>1644</v>
      </c>
      <c r="AR120" t="s">
        <v>1731</v>
      </c>
      <c r="AS120" t="s">
        <v>1645</v>
      </c>
      <c r="AT120" t="s">
        <v>3842</v>
      </c>
      <c r="AU120" s="191">
        <f t="shared" si="2"/>
        <v>162030</v>
      </c>
    </row>
    <row r="121" spans="1:47" hidden="1" x14ac:dyDescent="0.25">
      <c r="A121" s="55" t="s">
        <v>1717</v>
      </c>
      <c r="B121" s="55" t="s">
        <v>1718</v>
      </c>
      <c r="C121" s="55" t="s">
        <v>1719</v>
      </c>
      <c r="D121" s="55" t="s">
        <v>1844</v>
      </c>
      <c r="E121" s="56">
        <v>45680</v>
      </c>
      <c r="F121" s="55" t="s">
        <v>2071</v>
      </c>
      <c r="G121" s="55" t="s">
        <v>1909</v>
      </c>
      <c r="H121" s="55">
        <v>51300090</v>
      </c>
      <c r="I121" s="55" t="s">
        <v>2072</v>
      </c>
      <c r="J121" s="55" t="s">
        <v>1644</v>
      </c>
      <c r="K121" s="55" t="s">
        <v>555</v>
      </c>
      <c r="L121" s="56">
        <v>45657</v>
      </c>
      <c r="M121" s="55" t="s">
        <v>1921</v>
      </c>
      <c r="N121" s="55" t="s">
        <v>2073</v>
      </c>
      <c r="O121" s="56"/>
      <c r="P121" s="55" t="s">
        <v>1726</v>
      </c>
      <c r="Q121" s="55" t="s">
        <v>1554</v>
      </c>
      <c r="R121" s="59">
        <v>152500</v>
      </c>
      <c r="S121" s="55" t="s">
        <v>89</v>
      </c>
      <c r="T121" s="57">
        <v>9.34</v>
      </c>
      <c r="U121" s="55" t="s">
        <v>329</v>
      </c>
      <c r="V121" s="55" t="s">
        <v>330</v>
      </c>
      <c r="W121" s="55" t="s">
        <v>1644</v>
      </c>
      <c r="X121" s="55" t="s">
        <v>1644</v>
      </c>
      <c r="Y121" s="55" t="s">
        <v>1644</v>
      </c>
      <c r="Z121" s="55" t="s">
        <v>1644</v>
      </c>
      <c r="AA121" s="55" t="s">
        <v>1727</v>
      </c>
      <c r="AB121" s="55" t="s">
        <v>1644</v>
      </c>
      <c r="AC121" s="56">
        <v>45680</v>
      </c>
      <c r="AD121" s="55"/>
      <c r="AE121" s="55"/>
      <c r="AF121" s="55" t="s">
        <v>1644</v>
      </c>
      <c r="AG121" s="55" t="s">
        <v>1644</v>
      </c>
      <c r="AH121" s="55" t="s">
        <v>1728</v>
      </c>
      <c r="AI121" s="55" t="s">
        <v>1729</v>
      </c>
      <c r="AJ121" s="58">
        <v>0</v>
      </c>
      <c r="AK121" s="55" t="s">
        <v>1644</v>
      </c>
      <c r="AL121" s="55" t="s">
        <v>1644</v>
      </c>
      <c r="AM121" s="55" t="s">
        <v>1644</v>
      </c>
      <c r="AN121" s="55" t="s">
        <v>1644</v>
      </c>
      <c r="AO121" s="55" t="s">
        <v>1644</v>
      </c>
      <c r="AP121" t="s">
        <v>1730</v>
      </c>
      <c r="AQ121" s="55" t="s">
        <v>1644</v>
      </c>
      <c r="AR121" t="s">
        <v>1731</v>
      </c>
      <c r="AS121" t="s">
        <v>1458</v>
      </c>
      <c r="AT121" t="s">
        <v>3842</v>
      </c>
      <c r="AU121" s="191">
        <f t="shared" si="2"/>
        <v>152500</v>
      </c>
    </row>
    <row r="122" spans="1:47" hidden="1" x14ac:dyDescent="0.25">
      <c r="A122" s="55" t="s">
        <v>1717</v>
      </c>
      <c r="B122" s="55" t="s">
        <v>1718</v>
      </c>
      <c r="C122" s="55" t="s">
        <v>1719</v>
      </c>
      <c r="D122" s="55" t="s">
        <v>1844</v>
      </c>
      <c r="E122" s="56">
        <v>45677</v>
      </c>
      <c r="F122" s="55" t="s">
        <v>2076</v>
      </c>
      <c r="G122" s="55" t="s">
        <v>1909</v>
      </c>
      <c r="H122" s="55">
        <v>51300090</v>
      </c>
      <c r="I122" s="55" t="s">
        <v>1990</v>
      </c>
      <c r="J122" s="55" t="s">
        <v>1644</v>
      </c>
      <c r="K122" s="55" t="s">
        <v>555</v>
      </c>
      <c r="L122" s="56">
        <v>45657</v>
      </c>
      <c r="M122" s="55" t="s">
        <v>1921</v>
      </c>
      <c r="N122" s="55" t="s">
        <v>1991</v>
      </c>
      <c r="O122" s="56"/>
      <c r="P122" s="55" t="s">
        <v>1726</v>
      </c>
      <c r="Q122" s="55" t="s">
        <v>1554</v>
      </c>
      <c r="R122" s="59">
        <v>150000</v>
      </c>
      <c r="S122" s="55" t="s">
        <v>89</v>
      </c>
      <c r="T122" s="57">
        <v>9.26</v>
      </c>
      <c r="U122" s="55" t="s">
        <v>329</v>
      </c>
      <c r="V122" s="55" t="s">
        <v>330</v>
      </c>
      <c r="W122" s="55" t="s">
        <v>1644</v>
      </c>
      <c r="X122" s="55" t="s">
        <v>1644</v>
      </c>
      <c r="Y122" s="55" t="s">
        <v>1644</v>
      </c>
      <c r="Z122" s="55" t="s">
        <v>1644</v>
      </c>
      <c r="AA122" s="55" t="s">
        <v>1727</v>
      </c>
      <c r="AB122" s="55" t="s">
        <v>1644</v>
      </c>
      <c r="AC122" s="56">
        <v>45677</v>
      </c>
      <c r="AD122" s="55"/>
      <c r="AE122" s="55"/>
      <c r="AF122" s="55" t="s">
        <v>1644</v>
      </c>
      <c r="AG122" s="55" t="s">
        <v>1644</v>
      </c>
      <c r="AH122" s="55" t="s">
        <v>1728</v>
      </c>
      <c r="AI122" s="55" t="s">
        <v>1729</v>
      </c>
      <c r="AJ122" s="58">
        <v>0</v>
      </c>
      <c r="AK122" s="55" t="s">
        <v>1644</v>
      </c>
      <c r="AL122" s="55" t="s">
        <v>1644</v>
      </c>
      <c r="AM122" s="55" t="s">
        <v>1644</v>
      </c>
      <c r="AN122" s="55" t="s">
        <v>1644</v>
      </c>
      <c r="AO122" s="55" t="s">
        <v>1644</v>
      </c>
      <c r="AP122" t="s">
        <v>1730</v>
      </c>
      <c r="AQ122" s="55" t="s">
        <v>1644</v>
      </c>
      <c r="AR122" t="s">
        <v>1731</v>
      </c>
      <c r="AS122" t="s">
        <v>1458</v>
      </c>
      <c r="AT122" t="s">
        <v>3842</v>
      </c>
      <c r="AU122" s="191">
        <f t="shared" si="2"/>
        <v>150000</v>
      </c>
    </row>
    <row r="123" spans="1:47" x14ac:dyDescent="0.25">
      <c r="A123" s="55" t="s">
        <v>1717</v>
      </c>
      <c r="B123" s="55" t="s">
        <v>1718</v>
      </c>
      <c r="C123" s="55" t="s">
        <v>1719</v>
      </c>
      <c r="D123" s="55" t="s">
        <v>1767</v>
      </c>
      <c r="E123" s="56">
        <v>45661</v>
      </c>
      <c r="F123" s="55" t="s">
        <v>1644</v>
      </c>
      <c r="G123" s="55" t="s">
        <v>1644</v>
      </c>
      <c r="H123" s="55">
        <v>50200010</v>
      </c>
      <c r="I123" s="55" t="s">
        <v>1966</v>
      </c>
      <c r="J123" s="55" t="s">
        <v>1644</v>
      </c>
      <c r="K123" s="55" t="s">
        <v>1646</v>
      </c>
      <c r="L123" s="56">
        <v>45661</v>
      </c>
      <c r="M123" s="55" t="s">
        <v>1967</v>
      </c>
      <c r="N123" s="55" t="s">
        <v>1644</v>
      </c>
      <c r="O123" s="56"/>
      <c r="P123" s="55" t="s">
        <v>1726</v>
      </c>
      <c r="Q123" s="55" t="s">
        <v>89</v>
      </c>
      <c r="R123" s="57">
        <v>9.2799999999999994</v>
      </c>
      <c r="S123" s="55" t="s">
        <v>89</v>
      </c>
      <c r="T123" s="57">
        <v>9.2799999999999994</v>
      </c>
      <c r="U123" s="55" t="s">
        <v>329</v>
      </c>
      <c r="V123" s="55" t="s">
        <v>330</v>
      </c>
      <c r="W123" s="55" t="s">
        <v>1644</v>
      </c>
      <c r="X123" s="55" t="s">
        <v>1644</v>
      </c>
      <c r="Y123" s="55" t="s">
        <v>1644</v>
      </c>
      <c r="Z123" s="55" t="s">
        <v>1644</v>
      </c>
      <c r="AA123" s="55" t="s">
        <v>1727</v>
      </c>
      <c r="AB123" s="55" t="s">
        <v>1644</v>
      </c>
      <c r="AC123" s="56">
        <v>45661</v>
      </c>
      <c r="AD123" s="55"/>
      <c r="AE123" s="55"/>
      <c r="AF123" s="55" t="s">
        <v>1644</v>
      </c>
      <c r="AG123" s="55" t="s">
        <v>1644</v>
      </c>
      <c r="AH123" s="55" t="s">
        <v>1728</v>
      </c>
      <c r="AI123" s="55" t="s">
        <v>1729</v>
      </c>
      <c r="AJ123" s="59">
        <v>12</v>
      </c>
      <c r="AK123" s="55" t="s">
        <v>1748</v>
      </c>
      <c r="AL123" s="60" t="s">
        <v>1749</v>
      </c>
      <c r="AM123" s="55" t="s">
        <v>1916</v>
      </c>
      <c r="AN123" s="55" t="s">
        <v>1917</v>
      </c>
      <c r="AO123" s="55" t="s">
        <v>1644</v>
      </c>
      <c r="AP123" t="s">
        <v>1730</v>
      </c>
      <c r="AQ123" s="55" t="s">
        <v>1644</v>
      </c>
      <c r="AR123" t="s">
        <v>1731</v>
      </c>
      <c r="AS123" t="s">
        <v>1645</v>
      </c>
      <c r="AT123" t="s">
        <v>3842</v>
      </c>
      <c r="AU123" s="191">
        <f t="shared" si="2"/>
        <v>153120</v>
      </c>
    </row>
    <row r="124" spans="1:47" x14ac:dyDescent="0.25">
      <c r="A124" s="55" t="s">
        <v>1717</v>
      </c>
      <c r="B124" s="55" t="s">
        <v>1718</v>
      </c>
      <c r="C124" s="55" t="s">
        <v>1719</v>
      </c>
      <c r="D124" s="55" t="s">
        <v>1743</v>
      </c>
      <c r="E124" s="56">
        <v>45664</v>
      </c>
      <c r="F124" s="55" t="s">
        <v>1644</v>
      </c>
      <c r="G124" s="55" t="s">
        <v>1644</v>
      </c>
      <c r="H124" s="55">
        <v>50800020</v>
      </c>
      <c r="I124" s="55" t="s">
        <v>2079</v>
      </c>
      <c r="J124" s="55" t="s">
        <v>1644</v>
      </c>
      <c r="K124" s="55" t="s">
        <v>474</v>
      </c>
      <c r="L124" s="56">
        <v>45664</v>
      </c>
      <c r="M124" s="55" t="s">
        <v>1831</v>
      </c>
      <c r="N124" s="55" t="s">
        <v>2080</v>
      </c>
      <c r="O124" s="56"/>
      <c r="P124" s="55" t="s">
        <v>1726</v>
      </c>
      <c r="Q124" s="55" t="s">
        <v>1554</v>
      </c>
      <c r="R124" s="59">
        <v>140000</v>
      </c>
      <c r="S124" s="55" t="s">
        <v>89</v>
      </c>
      <c r="T124" s="57">
        <v>8.64</v>
      </c>
      <c r="U124" s="55" t="s">
        <v>329</v>
      </c>
      <c r="V124" s="55" t="s">
        <v>330</v>
      </c>
      <c r="W124" s="55" t="s">
        <v>1644</v>
      </c>
      <c r="X124" s="55" t="s">
        <v>1644</v>
      </c>
      <c r="Y124" s="55" t="s">
        <v>1644</v>
      </c>
      <c r="Z124" s="55" t="s">
        <v>1644</v>
      </c>
      <c r="AA124" s="55" t="s">
        <v>1727</v>
      </c>
      <c r="AB124" s="55" t="s">
        <v>1644</v>
      </c>
      <c r="AC124" s="56">
        <v>45664</v>
      </c>
      <c r="AD124" s="55"/>
      <c r="AE124" s="55"/>
      <c r="AF124" s="55" t="s">
        <v>1644</v>
      </c>
      <c r="AG124" s="55" t="s">
        <v>1865</v>
      </c>
      <c r="AH124" s="55" t="s">
        <v>1728</v>
      </c>
      <c r="AI124" s="55" t="s">
        <v>1729</v>
      </c>
      <c r="AJ124" s="59">
        <v>1</v>
      </c>
      <c r="AK124" s="55" t="s">
        <v>1748</v>
      </c>
      <c r="AL124" s="60" t="s">
        <v>1749</v>
      </c>
      <c r="AM124" s="55" t="s">
        <v>1644</v>
      </c>
      <c r="AN124" s="55" t="s">
        <v>1644</v>
      </c>
      <c r="AO124" s="55" t="s">
        <v>1644</v>
      </c>
      <c r="AP124" t="s">
        <v>1730</v>
      </c>
      <c r="AQ124" s="55" t="s">
        <v>1644</v>
      </c>
      <c r="AR124" t="s">
        <v>1731</v>
      </c>
      <c r="AS124" t="s">
        <v>1652</v>
      </c>
      <c r="AT124" t="s">
        <v>3842</v>
      </c>
      <c r="AU124" s="191">
        <f t="shared" si="2"/>
        <v>140000</v>
      </c>
    </row>
    <row r="125" spans="1:47" x14ac:dyDescent="0.25">
      <c r="A125" s="55" t="s">
        <v>1717</v>
      </c>
      <c r="B125" s="55" t="s">
        <v>1718</v>
      </c>
      <c r="C125" s="55" t="s">
        <v>1719</v>
      </c>
      <c r="D125" s="55" t="s">
        <v>1767</v>
      </c>
      <c r="E125" s="56">
        <v>45680</v>
      </c>
      <c r="F125" s="55" t="s">
        <v>2081</v>
      </c>
      <c r="G125" s="55" t="s">
        <v>1644</v>
      </c>
      <c r="H125" s="55">
        <v>53100010</v>
      </c>
      <c r="I125" s="55" t="s">
        <v>2082</v>
      </c>
      <c r="J125" s="55" t="s">
        <v>1644</v>
      </c>
      <c r="K125" s="55" t="s">
        <v>664</v>
      </c>
      <c r="L125" s="56">
        <v>45680</v>
      </c>
      <c r="M125" s="55" t="s">
        <v>1815</v>
      </c>
      <c r="N125" s="55" t="s">
        <v>1644</v>
      </c>
      <c r="O125" s="56"/>
      <c r="P125" s="55" t="s">
        <v>1726</v>
      </c>
      <c r="Q125" s="55" t="s">
        <v>89</v>
      </c>
      <c r="R125" s="57">
        <v>8.7200000000000006</v>
      </c>
      <c r="S125" s="55" t="s">
        <v>89</v>
      </c>
      <c r="T125" s="57">
        <v>8.7200000000000006</v>
      </c>
      <c r="U125" s="55" t="s">
        <v>329</v>
      </c>
      <c r="V125" s="55" t="s">
        <v>330</v>
      </c>
      <c r="W125" s="55" t="s">
        <v>1644</v>
      </c>
      <c r="X125" s="55" t="s">
        <v>1644</v>
      </c>
      <c r="Y125" s="55" t="s">
        <v>1644</v>
      </c>
      <c r="Z125" s="55" t="s">
        <v>1644</v>
      </c>
      <c r="AA125" s="55" t="s">
        <v>1727</v>
      </c>
      <c r="AB125" s="55" t="s">
        <v>1644</v>
      </c>
      <c r="AC125" s="56">
        <v>45680</v>
      </c>
      <c r="AD125" s="55"/>
      <c r="AE125" s="55"/>
      <c r="AF125" s="55" t="s">
        <v>1644</v>
      </c>
      <c r="AG125" s="55" t="s">
        <v>1644</v>
      </c>
      <c r="AH125" s="55" t="s">
        <v>1728</v>
      </c>
      <c r="AI125" s="55" t="s">
        <v>1729</v>
      </c>
      <c r="AJ125" s="59">
        <v>2</v>
      </c>
      <c r="AK125" s="55" t="s">
        <v>1748</v>
      </c>
      <c r="AL125" s="60" t="s">
        <v>1749</v>
      </c>
      <c r="AM125" s="55" t="s">
        <v>2083</v>
      </c>
      <c r="AN125" s="55" t="s">
        <v>2084</v>
      </c>
      <c r="AO125" s="55" t="s">
        <v>1644</v>
      </c>
      <c r="AP125" t="s">
        <v>1730</v>
      </c>
      <c r="AQ125" s="55" t="s">
        <v>1644</v>
      </c>
      <c r="AR125" t="s">
        <v>1731</v>
      </c>
      <c r="AS125" t="s">
        <v>1652</v>
      </c>
      <c r="AT125" t="s">
        <v>3842</v>
      </c>
      <c r="AU125" s="191">
        <f t="shared" si="2"/>
        <v>143880</v>
      </c>
    </row>
    <row r="126" spans="1:47" x14ac:dyDescent="0.25">
      <c r="A126" s="55" t="s">
        <v>1717</v>
      </c>
      <c r="B126" s="55" t="s">
        <v>1718</v>
      </c>
      <c r="C126" s="55" t="s">
        <v>1719</v>
      </c>
      <c r="D126" s="55" t="s">
        <v>1767</v>
      </c>
      <c r="E126" s="56">
        <v>45663</v>
      </c>
      <c r="F126" s="55" t="s">
        <v>1644</v>
      </c>
      <c r="G126" s="55" t="s">
        <v>1644</v>
      </c>
      <c r="H126" s="55">
        <v>50200010</v>
      </c>
      <c r="I126" s="55" t="s">
        <v>1977</v>
      </c>
      <c r="J126" s="55" t="s">
        <v>1644</v>
      </c>
      <c r="K126" s="55" t="s">
        <v>1646</v>
      </c>
      <c r="L126" s="56">
        <v>45663</v>
      </c>
      <c r="M126" s="55" t="s">
        <v>1799</v>
      </c>
      <c r="N126" s="55" t="s">
        <v>1644</v>
      </c>
      <c r="O126" s="56"/>
      <c r="P126" s="55" t="s">
        <v>1726</v>
      </c>
      <c r="Q126" s="55" t="s">
        <v>89</v>
      </c>
      <c r="R126" s="57">
        <v>8.64</v>
      </c>
      <c r="S126" s="55" t="s">
        <v>89</v>
      </c>
      <c r="T126" s="57">
        <v>8.64</v>
      </c>
      <c r="U126" s="55" t="s">
        <v>329</v>
      </c>
      <c r="V126" s="55" t="s">
        <v>330</v>
      </c>
      <c r="W126" s="55" t="s">
        <v>1644</v>
      </c>
      <c r="X126" s="55" t="s">
        <v>1644</v>
      </c>
      <c r="Y126" s="55" t="s">
        <v>1644</v>
      </c>
      <c r="Z126" s="55" t="s">
        <v>1644</v>
      </c>
      <c r="AA126" s="55" t="s">
        <v>1727</v>
      </c>
      <c r="AB126" s="55" t="s">
        <v>1644</v>
      </c>
      <c r="AC126" s="56">
        <v>45663</v>
      </c>
      <c r="AD126" s="55"/>
      <c r="AE126" s="55"/>
      <c r="AF126" s="55" t="s">
        <v>1644</v>
      </c>
      <c r="AG126" s="55" t="s">
        <v>1644</v>
      </c>
      <c r="AH126" s="55" t="s">
        <v>1728</v>
      </c>
      <c r="AI126" s="55" t="s">
        <v>1729</v>
      </c>
      <c r="AJ126" s="59">
        <v>25</v>
      </c>
      <c r="AK126" s="55" t="s">
        <v>1761</v>
      </c>
      <c r="AL126" s="60" t="s">
        <v>1749</v>
      </c>
      <c r="AM126" s="55" t="s">
        <v>2085</v>
      </c>
      <c r="AN126" s="55" t="s">
        <v>2086</v>
      </c>
      <c r="AO126" s="55" t="s">
        <v>1644</v>
      </c>
      <c r="AP126" t="s">
        <v>1730</v>
      </c>
      <c r="AQ126" s="55" t="s">
        <v>1644</v>
      </c>
      <c r="AR126" t="s">
        <v>1731</v>
      </c>
      <c r="AS126" t="s">
        <v>1645</v>
      </c>
      <c r="AT126" t="s">
        <v>3842</v>
      </c>
      <c r="AU126" s="191">
        <f t="shared" si="2"/>
        <v>142560</v>
      </c>
    </row>
    <row r="127" spans="1:47" x14ac:dyDescent="0.25">
      <c r="A127" s="55" t="s">
        <v>1717</v>
      </c>
      <c r="B127" s="55" t="s">
        <v>1718</v>
      </c>
      <c r="C127" s="55" t="s">
        <v>1719</v>
      </c>
      <c r="D127" s="55" t="s">
        <v>1767</v>
      </c>
      <c r="E127" s="56">
        <v>45672</v>
      </c>
      <c r="F127" s="55" t="s">
        <v>1644</v>
      </c>
      <c r="G127" s="55" t="s">
        <v>1644</v>
      </c>
      <c r="H127" s="55">
        <v>50200010</v>
      </c>
      <c r="I127" s="55" t="s">
        <v>1997</v>
      </c>
      <c r="J127" s="55" t="s">
        <v>1644</v>
      </c>
      <c r="K127" s="55" t="s">
        <v>1646</v>
      </c>
      <c r="L127" s="56">
        <v>45672</v>
      </c>
      <c r="M127" s="55" t="s">
        <v>1770</v>
      </c>
      <c r="N127" s="55" t="s">
        <v>1644</v>
      </c>
      <c r="O127" s="56"/>
      <c r="P127" s="55" t="s">
        <v>1726</v>
      </c>
      <c r="Q127" s="55" t="s">
        <v>89</v>
      </c>
      <c r="R127" s="57">
        <v>8.64</v>
      </c>
      <c r="S127" s="55" t="s">
        <v>89</v>
      </c>
      <c r="T127" s="57">
        <v>8.64</v>
      </c>
      <c r="U127" s="55" t="s">
        <v>329</v>
      </c>
      <c r="V127" s="55" t="s">
        <v>330</v>
      </c>
      <c r="W127" s="55" t="s">
        <v>1644</v>
      </c>
      <c r="X127" s="55" t="s">
        <v>1644</v>
      </c>
      <c r="Y127" s="55" t="s">
        <v>1644</v>
      </c>
      <c r="Z127" s="55" t="s">
        <v>1644</v>
      </c>
      <c r="AA127" s="55" t="s">
        <v>1727</v>
      </c>
      <c r="AB127" s="55" t="s">
        <v>1644</v>
      </c>
      <c r="AC127" s="56">
        <v>45672</v>
      </c>
      <c r="AD127" s="55"/>
      <c r="AE127" s="55"/>
      <c r="AF127" s="55" t="s">
        <v>1644</v>
      </c>
      <c r="AG127" s="55" t="s">
        <v>1644</v>
      </c>
      <c r="AH127" s="55" t="s">
        <v>1728</v>
      </c>
      <c r="AI127" s="55" t="s">
        <v>1729</v>
      </c>
      <c r="AJ127" s="59">
        <v>25</v>
      </c>
      <c r="AK127" s="55" t="s">
        <v>1761</v>
      </c>
      <c r="AL127" s="60" t="s">
        <v>1749</v>
      </c>
      <c r="AM127" s="55" t="s">
        <v>2085</v>
      </c>
      <c r="AN127" s="55" t="s">
        <v>2086</v>
      </c>
      <c r="AO127" s="55" t="s">
        <v>1644</v>
      </c>
      <c r="AP127" t="s">
        <v>1730</v>
      </c>
      <c r="AQ127" s="55" t="s">
        <v>1644</v>
      </c>
      <c r="AR127" t="s">
        <v>1731</v>
      </c>
      <c r="AS127" t="s">
        <v>1645</v>
      </c>
      <c r="AT127" t="s">
        <v>3842</v>
      </c>
      <c r="AU127" s="191">
        <f t="shared" si="2"/>
        <v>142560</v>
      </c>
    </row>
    <row r="128" spans="1:47" x14ac:dyDescent="0.25">
      <c r="A128" s="55" t="s">
        <v>1717</v>
      </c>
      <c r="B128" s="55" t="s">
        <v>1718</v>
      </c>
      <c r="C128" s="55" t="s">
        <v>1719</v>
      </c>
      <c r="D128" s="55" t="s">
        <v>1767</v>
      </c>
      <c r="E128" s="56">
        <v>45680</v>
      </c>
      <c r="F128" s="55" t="s">
        <v>2081</v>
      </c>
      <c r="G128" s="55" t="s">
        <v>1644</v>
      </c>
      <c r="H128" s="55">
        <v>53100010</v>
      </c>
      <c r="I128" s="55" t="s">
        <v>2082</v>
      </c>
      <c r="J128" s="55" t="s">
        <v>1644</v>
      </c>
      <c r="K128" s="55" t="s">
        <v>664</v>
      </c>
      <c r="L128" s="56">
        <v>45680</v>
      </c>
      <c r="M128" s="55" t="s">
        <v>1815</v>
      </c>
      <c r="N128" s="55" t="s">
        <v>1644</v>
      </c>
      <c r="O128" s="56"/>
      <c r="P128" s="55" t="s">
        <v>1726</v>
      </c>
      <c r="Q128" s="55" t="s">
        <v>89</v>
      </c>
      <c r="R128" s="57">
        <v>8.23</v>
      </c>
      <c r="S128" s="55" t="s">
        <v>89</v>
      </c>
      <c r="T128" s="57">
        <v>8.23</v>
      </c>
      <c r="U128" s="55" t="s">
        <v>329</v>
      </c>
      <c r="V128" s="55" t="s">
        <v>330</v>
      </c>
      <c r="W128" s="55" t="s">
        <v>1644</v>
      </c>
      <c r="X128" s="55" t="s">
        <v>1644</v>
      </c>
      <c r="Y128" s="55" t="s">
        <v>1644</v>
      </c>
      <c r="Z128" s="55" t="s">
        <v>1644</v>
      </c>
      <c r="AA128" s="55" t="s">
        <v>1727</v>
      </c>
      <c r="AB128" s="55" t="s">
        <v>1644</v>
      </c>
      <c r="AC128" s="56">
        <v>45680</v>
      </c>
      <c r="AD128" s="55"/>
      <c r="AE128" s="55"/>
      <c r="AF128" s="55" t="s">
        <v>1644</v>
      </c>
      <c r="AG128" s="55" t="s">
        <v>1644</v>
      </c>
      <c r="AH128" s="55" t="s">
        <v>1728</v>
      </c>
      <c r="AI128" s="55" t="s">
        <v>1729</v>
      </c>
      <c r="AJ128" s="59">
        <v>2</v>
      </c>
      <c r="AK128" s="55" t="s">
        <v>1978</v>
      </c>
      <c r="AL128" s="60" t="s">
        <v>1749</v>
      </c>
      <c r="AM128" s="55" t="s">
        <v>2087</v>
      </c>
      <c r="AN128" s="55" t="s">
        <v>2088</v>
      </c>
      <c r="AO128" s="55" t="s">
        <v>1644</v>
      </c>
      <c r="AP128" t="s">
        <v>1730</v>
      </c>
      <c r="AQ128" s="55" t="s">
        <v>1644</v>
      </c>
      <c r="AR128" t="s">
        <v>1731</v>
      </c>
      <c r="AS128" t="s">
        <v>1652</v>
      </c>
      <c r="AT128" t="s">
        <v>3842</v>
      </c>
      <c r="AU128" s="191">
        <f t="shared" si="2"/>
        <v>135795</v>
      </c>
    </row>
    <row r="129" spans="1:47" hidden="1" x14ac:dyDescent="0.25">
      <c r="A129" s="55" t="s">
        <v>1717</v>
      </c>
      <c r="B129" s="55" t="s">
        <v>1718</v>
      </c>
      <c r="C129" s="55" t="s">
        <v>1719</v>
      </c>
      <c r="D129" s="55" t="s">
        <v>1844</v>
      </c>
      <c r="E129" s="56">
        <v>45680</v>
      </c>
      <c r="F129" s="55" t="s">
        <v>2089</v>
      </c>
      <c r="G129" s="55" t="s">
        <v>1896</v>
      </c>
      <c r="H129" s="55">
        <v>51300010</v>
      </c>
      <c r="I129" s="55" t="s">
        <v>1897</v>
      </c>
      <c r="J129" s="55" t="s">
        <v>1644</v>
      </c>
      <c r="K129" s="55" t="s">
        <v>538</v>
      </c>
      <c r="L129" s="56">
        <v>45665</v>
      </c>
      <c r="M129" s="55" t="s">
        <v>1898</v>
      </c>
      <c r="N129" s="55" t="s">
        <v>1899</v>
      </c>
      <c r="O129" s="56"/>
      <c r="P129" s="55" t="s">
        <v>1726</v>
      </c>
      <c r="Q129" s="55" t="s">
        <v>1554</v>
      </c>
      <c r="R129" s="59">
        <v>123013</v>
      </c>
      <c r="S129" s="55" t="s">
        <v>89</v>
      </c>
      <c r="T129" s="57">
        <v>7.54</v>
      </c>
      <c r="U129" s="55" t="s">
        <v>329</v>
      </c>
      <c r="V129" s="55" t="s">
        <v>330</v>
      </c>
      <c r="W129" s="55" t="s">
        <v>1644</v>
      </c>
      <c r="X129" s="55" t="s">
        <v>1644</v>
      </c>
      <c r="Y129" s="55" t="s">
        <v>1644</v>
      </c>
      <c r="Z129" s="55" t="s">
        <v>1644</v>
      </c>
      <c r="AA129" s="55" t="s">
        <v>1727</v>
      </c>
      <c r="AB129" s="55" t="s">
        <v>1644</v>
      </c>
      <c r="AC129" s="56">
        <v>45680</v>
      </c>
      <c r="AD129" s="55"/>
      <c r="AE129" s="55"/>
      <c r="AF129" s="55" t="s">
        <v>1644</v>
      </c>
      <c r="AG129" s="55" t="s">
        <v>1644</v>
      </c>
      <c r="AH129" s="55" t="s">
        <v>1728</v>
      </c>
      <c r="AI129" s="55" t="s">
        <v>1729</v>
      </c>
      <c r="AJ129" s="58">
        <v>0</v>
      </c>
      <c r="AK129" s="55" t="s">
        <v>1644</v>
      </c>
      <c r="AL129" s="55" t="s">
        <v>1644</v>
      </c>
      <c r="AM129" s="55" t="s">
        <v>1644</v>
      </c>
      <c r="AN129" s="55" t="s">
        <v>1644</v>
      </c>
      <c r="AO129" s="55" t="s">
        <v>1644</v>
      </c>
      <c r="AP129" t="s">
        <v>1730</v>
      </c>
      <c r="AQ129" s="55" t="s">
        <v>1644</v>
      </c>
      <c r="AR129" t="s">
        <v>1731</v>
      </c>
      <c r="AS129" t="s">
        <v>1458</v>
      </c>
      <c r="AT129" t="s">
        <v>3842</v>
      </c>
      <c r="AU129" s="191">
        <f t="shared" si="2"/>
        <v>123013</v>
      </c>
    </row>
    <row r="130" spans="1:47" x14ac:dyDescent="0.25">
      <c r="A130" s="55" t="s">
        <v>1717</v>
      </c>
      <c r="B130" s="55" t="s">
        <v>1718</v>
      </c>
      <c r="C130" s="55" t="s">
        <v>1719</v>
      </c>
      <c r="D130" s="55" t="s">
        <v>1767</v>
      </c>
      <c r="E130" s="56">
        <v>45661</v>
      </c>
      <c r="F130" s="55" t="s">
        <v>2090</v>
      </c>
      <c r="G130" s="55" t="s">
        <v>1644</v>
      </c>
      <c r="H130" s="55">
        <v>50200010</v>
      </c>
      <c r="I130" s="55" t="s">
        <v>2091</v>
      </c>
      <c r="J130" s="55" t="s">
        <v>1644</v>
      </c>
      <c r="K130" s="55" t="s">
        <v>1646</v>
      </c>
      <c r="L130" s="56">
        <v>45661</v>
      </c>
      <c r="M130" s="55" t="s">
        <v>1967</v>
      </c>
      <c r="N130" s="55" t="s">
        <v>1644</v>
      </c>
      <c r="O130" s="56"/>
      <c r="P130" s="55" t="s">
        <v>1726</v>
      </c>
      <c r="Q130" s="55" t="s">
        <v>89</v>
      </c>
      <c r="R130" s="57">
        <v>7.36</v>
      </c>
      <c r="S130" s="55" t="s">
        <v>89</v>
      </c>
      <c r="T130" s="57">
        <v>7.36</v>
      </c>
      <c r="U130" s="55" t="s">
        <v>329</v>
      </c>
      <c r="V130" s="55" t="s">
        <v>330</v>
      </c>
      <c r="W130" s="55" t="s">
        <v>1644</v>
      </c>
      <c r="X130" s="55" t="s">
        <v>1644</v>
      </c>
      <c r="Y130" s="55" t="s">
        <v>1644</v>
      </c>
      <c r="Z130" s="55" t="s">
        <v>1644</v>
      </c>
      <c r="AA130" s="55" t="s">
        <v>1727</v>
      </c>
      <c r="AB130" s="55" t="s">
        <v>1644</v>
      </c>
      <c r="AC130" s="56">
        <v>45661</v>
      </c>
      <c r="AD130" s="55"/>
      <c r="AE130" s="55"/>
      <c r="AF130" s="55" t="s">
        <v>1644</v>
      </c>
      <c r="AG130" s="55" t="s">
        <v>1644</v>
      </c>
      <c r="AH130" s="55" t="s">
        <v>1728</v>
      </c>
      <c r="AI130" s="55" t="s">
        <v>1729</v>
      </c>
      <c r="AJ130" s="59">
        <v>15</v>
      </c>
      <c r="AK130" s="55" t="s">
        <v>1748</v>
      </c>
      <c r="AL130" s="60" t="s">
        <v>1749</v>
      </c>
      <c r="AM130" s="55" t="s">
        <v>2049</v>
      </c>
      <c r="AN130" s="55" t="s">
        <v>2050</v>
      </c>
      <c r="AO130" s="55" t="s">
        <v>1644</v>
      </c>
      <c r="AP130" t="s">
        <v>1730</v>
      </c>
      <c r="AQ130" s="55" t="s">
        <v>1644</v>
      </c>
      <c r="AR130" t="s">
        <v>1731</v>
      </c>
      <c r="AS130" t="s">
        <v>1645</v>
      </c>
      <c r="AT130" t="s">
        <v>3842</v>
      </c>
      <c r="AU130" s="191">
        <f t="shared" si="2"/>
        <v>121440</v>
      </c>
    </row>
    <row r="131" spans="1:47" x14ac:dyDescent="0.25">
      <c r="A131" s="55" t="s">
        <v>1717</v>
      </c>
      <c r="B131" s="55" t="s">
        <v>1718</v>
      </c>
      <c r="C131" s="55" t="s">
        <v>1719</v>
      </c>
      <c r="D131" s="55" t="s">
        <v>1767</v>
      </c>
      <c r="E131" s="56">
        <v>45661</v>
      </c>
      <c r="F131" s="55" t="s">
        <v>1644</v>
      </c>
      <c r="G131" s="55" t="s">
        <v>1644</v>
      </c>
      <c r="H131" s="55">
        <v>50200010</v>
      </c>
      <c r="I131" s="55" t="s">
        <v>1966</v>
      </c>
      <c r="J131" s="55" t="s">
        <v>1644</v>
      </c>
      <c r="K131" s="55" t="s">
        <v>1646</v>
      </c>
      <c r="L131" s="56">
        <v>45661</v>
      </c>
      <c r="M131" s="55" t="s">
        <v>1967</v>
      </c>
      <c r="N131" s="55" t="s">
        <v>1644</v>
      </c>
      <c r="O131" s="56"/>
      <c r="P131" s="55" t="s">
        <v>1726</v>
      </c>
      <c r="Q131" s="55" t="s">
        <v>89</v>
      </c>
      <c r="R131" s="57">
        <v>7.16</v>
      </c>
      <c r="S131" s="55" t="s">
        <v>89</v>
      </c>
      <c r="T131" s="57">
        <v>7.16</v>
      </c>
      <c r="U131" s="55" t="s">
        <v>329</v>
      </c>
      <c r="V131" s="55" t="s">
        <v>330</v>
      </c>
      <c r="W131" s="55" t="s">
        <v>1644</v>
      </c>
      <c r="X131" s="55" t="s">
        <v>1644</v>
      </c>
      <c r="Y131" s="55" t="s">
        <v>1644</v>
      </c>
      <c r="Z131" s="55" t="s">
        <v>1644</v>
      </c>
      <c r="AA131" s="55" t="s">
        <v>1727</v>
      </c>
      <c r="AB131" s="55" t="s">
        <v>1644</v>
      </c>
      <c r="AC131" s="56">
        <v>45661</v>
      </c>
      <c r="AD131" s="55"/>
      <c r="AE131" s="55"/>
      <c r="AF131" s="55" t="s">
        <v>1644</v>
      </c>
      <c r="AG131" s="55" t="s">
        <v>1644</v>
      </c>
      <c r="AH131" s="55" t="s">
        <v>1728</v>
      </c>
      <c r="AI131" s="55" t="s">
        <v>1729</v>
      </c>
      <c r="AJ131" s="59">
        <v>12</v>
      </c>
      <c r="AK131" s="55" t="s">
        <v>1748</v>
      </c>
      <c r="AL131" s="60" t="s">
        <v>1749</v>
      </c>
      <c r="AM131" s="55" t="s">
        <v>2092</v>
      </c>
      <c r="AN131" s="55" t="s">
        <v>2093</v>
      </c>
      <c r="AO131" s="55" t="s">
        <v>1644</v>
      </c>
      <c r="AP131" t="s">
        <v>1730</v>
      </c>
      <c r="AQ131" s="55" t="s">
        <v>1644</v>
      </c>
      <c r="AR131" t="s">
        <v>1731</v>
      </c>
      <c r="AS131" t="s">
        <v>1645</v>
      </c>
      <c r="AT131" t="s">
        <v>3842</v>
      </c>
      <c r="AU131" s="191">
        <f t="shared" si="2"/>
        <v>118140</v>
      </c>
    </row>
    <row r="132" spans="1:47" x14ac:dyDescent="0.25">
      <c r="A132" s="55" t="s">
        <v>1717</v>
      </c>
      <c r="B132" s="55" t="s">
        <v>1718</v>
      </c>
      <c r="C132" s="55" t="s">
        <v>1719</v>
      </c>
      <c r="D132" s="55" t="s">
        <v>1767</v>
      </c>
      <c r="E132" s="56">
        <v>45667</v>
      </c>
      <c r="F132" s="55" t="s">
        <v>2094</v>
      </c>
      <c r="G132" s="55" t="s">
        <v>1644</v>
      </c>
      <c r="H132" s="55">
        <v>53100010</v>
      </c>
      <c r="I132" s="55" t="s">
        <v>2021</v>
      </c>
      <c r="J132" s="55" t="s">
        <v>1644</v>
      </c>
      <c r="K132" s="55" t="s">
        <v>664</v>
      </c>
      <c r="L132" s="56">
        <v>45667</v>
      </c>
      <c r="M132" s="55" t="s">
        <v>1819</v>
      </c>
      <c r="N132" s="55" t="s">
        <v>1644</v>
      </c>
      <c r="O132" s="56"/>
      <c r="P132" s="55" t="s">
        <v>1726</v>
      </c>
      <c r="Q132" s="55" t="s">
        <v>89</v>
      </c>
      <c r="R132" s="57">
        <v>7.1</v>
      </c>
      <c r="S132" s="55" t="s">
        <v>89</v>
      </c>
      <c r="T132" s="57">
        <v>7.1</v>
      </c>
      <c r="U132" s="55" t="s">
        <v>329</v>
      </c>
      <c r="V132" s="55" t="s">
        <v>330</v>
      </c>
      <c r="W132" s="55" t="s">
        <v>1644</v>
      </c>
      <c r="X132" s="55" t="s">
        <v>1644</v>
      </c>
      <c r="Y132" s="55" t="s">
        <v>1644</v>
      </c>
      <c r="Z132" s="55" t="s">
        <v>1644</v>
      </c>
      <c r="AA132" s="55" t="s">
        <v>1727</v>
      </c>
      <c r="AB132" s="55" t="s">
        <v>1644</v>
      </c>
      <c r="AC132" s="56">
        <v>45667</v>
      </c>
      <c r="AD132" s="55"/>
      <c r="AE132" s="55"/>
      <c r="AF132" s="55" t="s">
        <v>1644</v>
      </c>
      <c r="AG132" s="55" t="s">
        <v>1644</v>
      </c>
      <c r="AH132" s="55" t="s">
        <v>1728</v>
      </c>
      <c r="AI132" s="55" t="s">
        <v>1729</v>
      </c>
      <c r="AJ132" s="59">
        <v>3</v>
      </c>
      <c r="AK132" s="55" t="s">
        <v>1748</v>
      </c>
      <c r="AL132" s="60" t="s">
        <v>1749</v>
      </c>
      <c r="AM132" s="55" t="s">
        <v>2095</v>
      </c>
      <c r="AN132" s="55" t="s">
        <v>2096</v>
      </c>
      <c r="AO132" s="55" t="s">
        <v>1644</v>
      </c>
      <c r="AP132" t="s">
        <v>1730</v>
      </c>
      <c r="AQ132" s="55" t="s">
        <v>1644</v>
      </c>
      <c r="AR132" t="s">
        <v>1731</v>
      </c>
      <c r="AS132" t="s">
        <v>1652</v>
      </c>
      <c r="AT132" t="s">
        <v>3842</v>
      </c>
      <c r="AU132" s="191">
        <f t="shared" si="2"/>
        <v>117150</v>
      </c>
    </row>
    <row r="133" spans="1:47" hidden="1" x14ac:dyDescent="0.25">
      <c r="A133" s="55" t="s">
        <v>1717</v>
      </c>
      <c r="B133" s="55" t="s">
        <v>1718</v>
      </c>
      <c r="C133" s="55" t="s">
        <v>1719</v>
      </c>
      <c r="D133" s="55" t="s">
        <v>1743</v>
      </c>
      <c r="E133" s="56">
        <v>45672</v>
      </c>
      <c r="F133" s="55" t="s">
        <v>1644</v>
      </c>
      <c r="G133" s="55" t="s">
        <v>1644</v>
      </c>
      <c r="H133" s="55">
        <v>50600050</v>
      </c>
      <c r="I133" s="55" t="s">
        <v>2097</v>
      </c>
      <c r="J133" s="55" t="s">
        <v>1644</v>
      </c>
      <c r="K133" s="55" t="s">
        <v>468</v>
      </c>
      <c r="L133" s="56">
        <v>45672</v>
      </c>
      <c r="M133" s="55" t="s">
        <v>1770</v>
      </c>
      <c r="N133" s="55" t="s">
        <v>2098</v>
      </c>
      <c r="O133" s="56"/>
      <c r="P133" s="55" t="s">
        <v>1726</v>
      </c>
      <c r="Q133" s="55" t="s">
        <v>1554</v>
      </c>
      <c r="R133" s="59">
        <v>105840</v>
      </c>
      <c r="S133" s="55" t="s">
        <v>89</v>
      </c>
      <c r="T133" s="57">
        <v>6.53</v>
      </c>
      <c r="U133" s="55" t="s">
        <v>329</v>
      </c>
      <c r="V133" s="55" t="s">
        <v>330</v>
      </c>
      <c r="W133" s="55" t="s">
        <v>1644</v>
      </c>
      <c r="X133" s="55" t="s">
        <v>1644</v>
      </c>
      <c r="Y133" s="55" t="s">
        <v>1644</v>
      </c>
      <c r="Z133" s="55" t="s">
        <v>1644</v>
      </c>
      <c r="AA133" s="55" t="s">
        <v>1727</v>
      </c>
      <c r="AB133" s="55" t="s">
        <v>1644</v>
      </c>
      <c r="AC133" s="56">
        <v>45672</v>
      </c>
      <c r="AD133" s="55"/>
      <c r="AE133" s="55"/>
      <c r="AF133" s="55" t="s">
        <v>1644</v>
      </c>
      <c r="AG133" s="55" t="s">
        <v>2099</v>
      </c>
      <c r="AH133" s="55" t="s">
        <v>1728</v>
      </c>
      <c r="AI133" s="55" t="s">
        <v>1729</v>
      </c>
      <c r="AJ133" s="59">
        <v>2</v>
      </c>
      <c r="AK133" s="55" t="s">
        <v>1748</v>
      </c>
      <c r="AL133" s="60" t="s">
        <v>1749</v>
      </c>
      <c r="AM133" s="55" t="s">
        <v>1644</v>
      </c>
      <c r="AN133" s="55" t="s">
        <v>1644</v>
      </c>
      <c r="AO133" s="55" t="s">
        <v>1644</v>
      </c>
      <c r="AP133" t="s">
        <v>1730</v>
      </c>
      <c r="AQ133" s="55" t="s">
        <v>1644</v>
      </c>
      <c r="AR133" t="s">
        <v>1731</v>
      </c>
      <c r="AS133" t="s">
        <v>468</v>
      </c>
      <c r="AT133" t="s">
        <v>3842</v>
      </c>
      <c r="AU133" s="191">
        <f t="shared" si="2"/>
        <v>105840</v>
      </c>
    </row>
    <row r="134" spans="1:47" hidden="1" x14ac:dyDescent="0.25">
      <c r="A134" s="55" t="s">
        <v>1717</v>
      </c>
      <c r="B134" s="55" t="s">
        <v>1718</v>
      </c>
      <c r="C134" s="55" t="s">
        <v>1719</v>
      </c>
      <c r="D134" s="55" t="s">
        <v>1844</v>
      </c>
      <c r="E134" s="56">
        <v>45664</v>
      </c>
      <c r="F134" s="55" t="s">
        <v>2100</v>
      </c>
      <c r="G134" s="55" t="s">
        <v>1909</v>
      </c>
      <c r="H134" s="55">
        <v>51300090</v>
      </c>
      <c r="I134" s="55" t="s">
        <v>1910</v>
      </c>
      <c r="J134" s="55" t="s">
        <v>1644</v>
      </c>
      <c r="K134" s="55" t="s">
        <v>555</v>
      </c>
      <c r="L134" s="56">
        <v>45637</v>
      </c>
      <c r="M134" s="55" t="s">
        <v>1911</v>
      </c>
      <c r="N134" s="55" t="s">
        <v>1912</v>
      </c>
      <c r="O134" s="56"/>
      <c r="P134" s="55" t="s">
        <v>1726</v>
      </c>
      <c r="Q134" s="55" t="s">
        <v>1554</v>
      </c>
      <c r="R134" s="59">
        <v>100000</v>
      </c>
      <c r="S134" s="55" t="s">
        <v>89</v>
      </c>
      <c r="T134" s="57">
        <v>6.17</v>
      </c>
      <c r="U134" s="55" t="s">
        <v>329</v>
      </c>
      <c r="V134" s="55" t="s">
        <v>330</v>
      </c>
      <c r="W134" s="55" t="s">
        <v>1644</v>
      </c>
      <c r="X134" s="55" t="s">
        <v>1644</v>
      </c>
      <c r="Y134" s="55" t="s">
        <v>1644</v>
      </c>
      <c r="Z134" s="55" t="s">
        <v>1644</v>
      </c>
      <c r="AA134" s="55" t="s">
        <v>1727</v>
      </c>
      <c r="AB134" s="55" t="s">
        <v>1644</v>
      </c>
      <c r="AC134" s="56">
        <v>45664</v>
      </c>
      <c r="AD134" s="55"/>
      <c r="AE134" s="55"/>
      <c r="AF134" s="55" t="s">
        <v>1644</v>
      </c>
      <c r="AG134" s="55" t="s">
        <v>1644</v>
      </c>
      <c r="AH134" s="55" t="s">
        <v>1728</v>
      </c>
      <c r="AI134" s="55" t="s">
        <v>1729</v>
      </c>
      <c r="AJ134" s="58">
        <v>0</v>
      </c>
      <c r="AK134" s="55" t="s">
        <v>1644</v>
      </c>
      <c r="AL134" s="55" t="s">
        <v>1644</v>
      </c>
      <c r="AM134" s="55" t="s">
        <v>1644</v>
      </c>
      <c r="AN134" s="55" t="s">
        <v>1644</v>
      </c>
      <c r="AO134" s="55" t="s">
        <v>1644</v>
      </c>
      <c r="AP134" t="s">
        <v>1730</v>
      </c>
      <c r="AQ134" s="55" t="s">
        <v>1644</v>
      </c>
      <c r="AR134" t="s">
        <v>1731</v>
      </c>
      <c r="AS134" t="s">
        <v>1458</v>
      </c>
      <c r="AT134" t="s">
        <v>3842</v>
      </c>
      <c r="AU134" s="191">
        <f t="shared" si="2"/>
        <v>100000</v>
      </c>
    </row>
    <row r="135" spans="1:47" hidden="1" x14ac:dyDescent="0.25">
      <c r="A135" s="55" t="s">
        <v>1717</v>
      </c>
      <c r="B135" s="55" t="s">
        <v>1718</v>
      </c>
      <c r="C135" s="55" t="s">
        <v>1719</v>
      </c>
      <c r="D135" s="55" t="s">
        <v>1844</v>
      </c>
      <c r="E135" s="56">
        <v>45664</v>
      </c>
      <c r="F135" s="55" t="s">
        <v>2101</v>
      </c>
      <c r="G135" s="55" t="s">
        <v>1909</v>
      </c>
      <c r="H135" s="55">
        <v>51300090</v>
      </c>
      <c r="I135" s="55" t="s">
        <v>1986</v>
      </c>
      <c r="J135" s="55" t="s">
        <v>1644</v>
      </c>
      <c r="K135" s="55" t="s">
        <v>555</v>
      </c>
      <c r="L135" s="56">
        <v>45650</v>
      </c>
      <c r="M135" s="55" t="s">
        <v>1952</v>
      </c>
      <c r="N135" s="55" t="s">
        <v>1987</v>
      </c>
      <c r="O135" s="56"/>
      <c r="P135" s="55" t="s">
        <v>1726</v>
      </c>
      <c r="Q135" s="55" t="s">
        <v>1554</v>
      </c>
      <c r="R135" s="59">
        <v>100000</v>
      </c>
      <c r="S135" s="55" t="s">
        <v>89</v>
      </c>
      <c r="T135" s="57">
        <v>6.17</v>
      </c>
      <c r="U135" s="55" t="s">
        <v>329</v>
      </c>
      <c r="V135" s="55" t="s">
        <v>330</v>
      </c>
      <c r="W135" s="55" t="s">
        <v>1644</v>
      </c>
      <c r="X135" s="55" t="s">
        <v>1644</v>
      </c>
      <c r="Y135" s="55" t="s">
        <v>1644</v>
      </c>
      <c r="Z135" s="55" t="s">
        <v>1644</v>
      </c>
      <c r="AA135" s="55" t="s">
        <v>1727</v>
      </c>
      <c r="AB135" s="55" t="s">
        <v>1644</v>
      </c>
      <c r="AC135" s="56">
        <v>45664</v>
      </c>
      <c r="AD135" s="55"/>
      <c r="AE135" s="55"/>
      <c r="AF135" s="55" t="s">
        <v>1644</v>
      </c>
      <c r="AG135" s="55" t="s">
        <v>1644</v>
      </c>
      <c r="AH135" s="55" t="s">
        <v>1728</v>
      </c>
      <c r="AI135" s="55" t="s">
        <v>1729</v>
      </c>
      <c r="AJ135" s="58">
        <v>0</v>
      </c>
      <c r="AK135" s="55" t="s">
        <v>1644</v>
      </c>
      <c r="AL135" s="55" t="s">
        <v>1644</v>
      </c>
      <c r="AM135" s="55" t="s">
        <v>1644</v>
      </c>
      <c r="AN135" s="55" t="s">
        <v>1644</v>
      </c>
      <c r="AO135" s="55" t="s">
        <v>1644</v>
      </c>
      <c r="AP135" t="s">
        <v>1730</v>
      </c>
      <c r="AQ135" s="55" t="s">
        <v>1644</v>
      </c>
      <c r="AR135" t="s">
        <v>1731</v>
      </c>
      <c r="AS135" t="s">
        <v>1458</v>
      </c>
      <c r="AT135" t="s">
        <v>3842</v>
      </c>
      <c r="AU135" s="191">
        <f t="shared" si="2"/>
        <v>100000</v>
      </c>
    </row>
    <row r="136" spans="1:47" hidden="1" x14ac:dyDescent="0.25">
      <c r="A136" s="55" t="s">
        <v>1717</v>
      </c>
      <c r="B136" s="55" t="s">
        <v>1718</v>
      </c>
      <c r="C136" s="55" t="s">
        <v>1719</v>
      </c>
      <c r="D136" s="55" t="s">
        <v>1844</v>
      </c>
      <c r="E136" s="56">
        <v>45664</v>
      </c>
      <c r="F136" s="55" t="s">
        <v>2102</v>
      </c>
      <c r="G136" s="55" t="s">
        <v>1909</v>
      </c>
      <c r="H136" s="55">
        <v>51300090</v>
      </c>
      <c r="I136" s="55" t="s">
        <v>1986</v>
      </c>
      <c r="J136" s="55" t="s">
        <v>1644</v>
      </c>
      <c r="K136" s="55" t="s">
        <v>555</v>
      </c>
      <c r="L136" s="56">
        <v>45650</v>
      </c>
      <c r="M136" s="55" t="s">
        <v>1952</v>
      </c>
      <c r="N136" s="55" t="s">
        <v>1987</v>
      </c>
      <c r="O136" s="56"/>
      <c r="P136" s="55" t="s">
        <v>1726</v>
      </c>
      <c r="Q136" s="55" t="s">
        <v>1554</v>
      </c>
      <c r="R136" s="59">
        <v>100000</v>
      </c>
      <c r="S136" s="55" t="s">
        <v>89</v>
      </c>
      <c r="T136" s="57">
        <v>6.17</v>
      </c>
      <c r="U136" s="55" t="s">
        <v>329</v>
      </c>
      <c r="V136" s="55" t="s">
        <v>330</v>
      </c>
      <c r="W136" s="55" t="s">
        <v>1644</v>
      </c>
      <c r="X136" s="55" t="s">
        <v>1644</v>
      </c>
      <c r="Y136" s="55" t="s">
        <v>1644</v>
      </c>
      <c r="Z136" s="55" t="s">
        <v>1644</v>
      </c>
      <c r="AA136" s="55" t="s">
        <v>1727</v>
      </c>
      <c r="AB136" s="55" t="s">
        <v>1644</v>
      </c>
      <c r="AC136" s="56">
        <v>45664</v>
      </c>
      <c r="AD136" s="55"/>
      <c r="AE136" s="55"/>
      <c r="AF136" s="55" t="s">
        <v>1644</v>
      </c>
      <c r="AG136" s="55" t="s">
        <v>1644</v>
      </c>
      <c r="AH136" s="55" t="s">
        <v>1728</v>
      </c>
      <c r="AI136" s="55" t="s">
        <v>1729</v>
      </c>
      <c r="AJ136" s="58">
        <v>0</v>
      </c>
      <c r="AK136" s="55" t="s">
        <v>1644</v>
      </c>
      <c r="AL136" s="55" t="s">
        <v>1644</v>
      </c>
      <c r="AM136" s="55" t="s">
        <v>1644</v>
      </c>
      <c r="AN136" s="55" t="s">
        <v>1644</v>
      </c>
      <c r="AO136" s="55" t="s">
        <v>1644</v>
      </c>
      <c r="AP136" t="s">
        <v>1730</v>
      </c>
      <c r="AQ136" s="55" t="s">
        <v>1644</v>
      </c>
      <c r="AR136" t="s">
        <v>1731</v>
      </c>
      <c r="AS136" t="s">
        <v>1458</v>
      </c>
      <c r="AT136" t="s">
        <v>3842</v>
      </c>
      <c r="AU136" s="191">
        <f t="shared" si="2"/>
        <v>100000</v>
      </c>
    </row>
    <row r="137" spans="1:47" hidden="1" x14ac:dyDescent="0.25">
      <c r="A137" s="55" t="s">
        <v>1717</v>
      </c>
      <c r="B137" s="55" t="s">
        <v>1718</v>
      </c>
      <c r="C137" s="55" t="s">
        <v>1719</v>
      </c>
      <c r="D137" s="55" t="s">
        <v>1844</v>
      </c>
      <c r="E137" s="56">
        <v>45680</v>
      </c>
      <c r="F137" s="55" t="s">
        <v>2103</v>
      </c>
      <c r="G137" s="55" t="s">
        <v>1896</v>
      </c>
      <c r="H137" s="55">
        <v>51300010</v>
      </c>
      <c r="I137" s="55" t="s">
        <v>1897</v>
      </c>
      <c r="J137" s="55" t="s">
        <v>1644</v>
      </c>
      <c r="K137" s="55" t="s">
        <v>538</v>
      </c>
      <c r="L137" s="56">
        <v>45665</v>
      </c>
      <c r="M137" s="55" t="s">
        <v>1898</v>
      </c>
      <c r="N137" s="55" t="s">
        <v>1899</v>
      </c>
      <c r="O137" s="56"/>
      <c r="P137" s="55" t="s">
        <v>1726</v>
      </c>
      <c r="Q137" s="55" t="s">
        <v>1554</v>
      </c>
      <c r="R137" s="59">
        <v>99945</v>
      </c>
      <c r="S137" s="55" t="s">
        <v>89</v>
      </c>
      <c r="T137" s="57">
        <v>6.12</v>
      </c>
      <c r="U137" s="55" t="s">
        <v>329</v>
      </c>
      <c r="V137" s="55" t="s">
        <v>330</v>
      </c>
      <c r="W137" s="55" t="s">
        <v>1644</v>
      </c>
      <c r="X137" s="55" t="s">
        <v>1644</v>
      </c>
      <c r="Y137" s="55" t="s">
        <v>1644</v>
      </c>
      <c r="Z137" s="55" t="s">
        <v>1644</v>
      </c>
      <c r="AA137" s="55" t="s">
        <v>1727</v>
      </c>
      <c r="AB137" s="55" t="s">
        <v>1644</v>
      </c>
      <c r="AC137" s="56">
        <v>45680</v>
      </c>
      <c r="AD137" s="55"/>
      <c r="AE137" s="55"/>
      <c r="AF137" s="55" t="s">
        <v>1644</v>
      </c>
      <c r="AG137" s="55" t="s">
        <v>1644</v>
      </c>
      <c r="AH137" s="55" t="s">
        <v>1728</v>
      </c>
      <c r="AI137" s="55" t="s">
        <v>1729</v>
      </c>
      <c r="AJ137" s="58">
        <v>0</v>
      </c>
      <c r="AK137" s="55" t="s">
        <v>1644</v>
      </c>
      <c r="AL137" s="55" t="s">
        <v>1644</v>
      </c>
      <c r="AM137" s="55" t="s">
        <v>1644</v>
      </c>
      <c r="AN137" s="55" t="s">
        <v>1644</v>
      </c>
      <c r="AO137" s="55" t="s">
        <v>1644</v>
      </c>
      <c r="AP137" t="s">
        <v>1730</v>
      </c>
      <c r="AQ137" s="55" t="s">
        <v>1644</v>
      </c>
      <c r="AR137" t="s">
        <v>1731</v>
      </c>
      <c r="AS137" t="s">
        <v>1458</v>
      </c>
      <c r="AT137" t="s">
        <v>3842</v>
      </c>
      <c r="AU137" s="191">
        <f t="shared" si="2"/>
        <v>99945</v>
      </c>
    </row>
    <row r="138" spans="1:47" x14ac:dyDescent="0.25">
      <c r="A138" s="55" t="s">
        <v>1717</v>
      </c>
      <c r="B138" s="55" t="s">
        <v>1718</v>
      </c>
      <c r="C138" s="55" t="s">
        <v>1719</v>
      </c>
      <c r="D138" s="55" t="s">
        <v>1767</v>
      </c>
      <c r="E138" s="56">
        <v>45681</v>
      </c>
      <c r="F138" s="55" t="s">
        <v>1644</v>
      </c>
      <c r="G138" s="55" t="s">
        <v>1644</v>
      </c>
      <c r="H138" s="55">
        <v>50200010</v>
      </c>
      <c r="I138" s="55" t="s">
        <v>1968</v>
      </c>
      <c r="J138" s="55" t="s">
        <v>1644</v>
      </c>
      <c r="K138" s="55" t="s">
        <v>1646</v>
      </c>
      <c r="L138" s="56">
        <v>45681</v>
      </c>
      <c r="M138" s="55" t="s">
        <v>1851</v>
      </c>
      <c r="N138" s="55" t="s">
        <v>1644</v>
      </c>
      <c r="O138" s="56"/>
      <c r="P138" s="55" t="s">
        <v>1726</v>
      </c>
      <c r="Q138" s="55" t="s">
        <v>89</v>
      </c>
      <c r="R138" s="57">
        <v>5.81</v>
      </c>
      <c r="S138" s="55" t="s">
        <v>89</v>
      </c>
      <c r="T138" s="57">
        <v>5.81</v>
      </c>
      <c r="U138" s="55" t="s">
        <v>329</v>
      </c>
      <c r="V138" s="55" t="s">
        <v>330</v>
      </c>
      <c r="W138" s="55" t="s">
        <v>1644</v>
      </c>
      <c r="X138" s="55" t="s">
        <v>1644</v>
      </c>
      <c r="Y138" s="55" t="s">
        <v>1644</v>
      </c>
      <c r="Z138" s="55" t="s">
        <v>1644</v>
      </c>
      <c r="AA138" s="55" t="s">
        <v>1727</v>
      </c>
      <c r="AB138" s="55" t="s">
        <v>1644</v>
      </c>
      <c r="AC138" s="56">
        <v>45681</v>
      </c>
      <c r="AD138" s="55"/>
      <c r="AE138" s="55"/>
      <c r="AF138" s="55" t="s">
        <v>1644</v>
      </c>
      <c r="AG138" s="55" t="s">
        <v>1644</v>
      </c>
      <c r="AH138" s="55" t="s">
        <v>1728</v>
      </c>
      <c r="AI138" s="55" t="s">
        <v>1729</v>
      </c>
      <c r="AJ138" s="59">
        <v>10</v>
      </c>
      <c r="AK138" s="55" t="s">
        <v>1748</v>
      </c>
      <c r="AL138" s="60" t="s">
        <v>1749</v>
      </c>
      <c r="AM138" s="55" t="s">
        <v>2092</v>
      </c>
      <c r="AN138" s="55" t="s">
        <v>2093</v>
      </c>
      <c r="AO138" s="55" t="s">
        <v>1644</v>
      </c>
      <c r="AP138" t="s">
        <v>1730</v>
      </c>
      <c r="AQ138" s="55" t="s">
        <v>1644</v>
      </c>
      <c r="AR138" t="s">
        <v>1731</v>
      </c>
      <c r="AS138" t="s">
        <v>1645</v>
      </c>
      <c r="AT138" t="s">
        <v>3842</v>
      </c>
      <c r="AU138" s="191">
        <f t="shared" si="2"/>
        <v>95865</v>
      </c>
    </row>
    <row r="139" spans="1:47" hidden="1" x14ac:dyDescent="0.25">
      <c r="A139" s="55" t="s">
        <v>1717</v>
      </c>
      <c r="B139" s="55" t="s">
        <v>1718</v>
      </c>
      <c r="C139" s="55" t="s">
        <v>1719</v>
      </c>
      <c r="D139" s="55" t="s">
        <v>1743</v>
      </c>
      <c r="E139" s="56">
        <v>45672</v>
      </c>
      <c r="F139" s="55" t="s">
        <v>1644</v>
      </c>
      <c r="G139" s="55" t="s">
        <v>1644</v>
      </c>
      <c r="H139" s="55">
        <v>50600050</v>
      </c>
      <c r="I139" s="55" t="s">
        <v>2104</v>
      </c>
      <c r="J139" s="55" t="s">
        <v>1644</v>
      </c>
      <c r="K139" s="55" t="s">
        <v>468</v>
      </c>
      <c r="L139" s="56">
        <v>45672</v>
      </c>
      <c r="M139" s="55" t="s">
        <v>1770</v>
      </c>
      <c r="N139" s="55" t="s">
        <v>2105</v>
      </c>
      <c r="O139" s="56"/>
      <c r="P139" s="55" t="s">
        <v>1726</v>
      </c>
      <c r="Q139" s="55" t="s">
        <v>1554</v>
      </c>
      <c r="R139" s="59">
        <v>79380</v>
      </c>
      <c r="S139" s="55" t="s">
        <v>89</v>
      </c>
      <c r="T139" s="57">
        <v>4.9000000000000004</v>
      </c>
      <c r="U139" s="55" t="s">
        <v>329</v>
      </c>
      <c r="V139" s="55" t="s">
        <v>330</v>
      </c>
      <c r="W139" s="55" t="s">
        <v>1644</v>
      </c>
      <c r="X139" s="55" t="s">
        <v>1644</v>
      </c>
      <c r="Y139" s="55" t="s">
        <v>1644</v>
      </c>
      <c r="Z139" s="55" t="s">
        <v>1644</v>
      </c>
      <c r="AA139" s="55" t="s">
        <v>1727</v>
      </c>
      <c r="AB139" s="55" t="s">
        <v>1644</v>
      </c>
      <c r="AC139" s="56">
        <v>45672</v>
      </c>
      <c r="AD139" s="55"/>
      <c r="AE139" s="55"/>
      <c r="AF139" s="55" t="s">
        <v>1644</v>
      </c>
      <c r="AG139" s="55" t="s">
        <v>2106</v>
      </c>
      <c r="AH139" s="55" t="s">
        <v>1728</v>
      </c>
      <c r="AI139" s="55" t="s">
        <v>1729</v>
      </c>
      <c r="AJ139" s="59">
        <v>1</v>
      </c>
      <c r="AK139" s="55" t="s">
        <v>1748</v>
      </c>
      <c r="AL139" s="60" t="s">
        <v>1749</v>
      </c>
      <c r="AM139" s="55" t="s">
        <v>1644</v>
      </c>
      <c r="AN139" s="55" t="s">
        <v>1644</v>
      </c>
      <c r="AO139" s="55" t="s">
        <v>1644</v>
      </c>
      <c r="AP139" t="s">
        <v>1730</v>
      </c>
      <c r="AQ139" s="55" t="s">
        <v>1644</v>
      </c>
      <c r="AR139" t="s">
        <v>1731</v>
      </c>
      <c r="AS139" t="s">
        <v>468</v>
      </c>
      <c r="AT139" t="s">
        <v>3842</v>
      </c>
      <c r="AU139" s="191">
        <f t="shared" si="2"/>
        <v>79380</v>
      </c>
    </row>
    <row r="140" spans="1:47" hidden="1" x14ac:dyDescent="0.25">
      <c r="A140" s="55" t="s">
        <v>1717</v>
      </c>
      <c r="B140" s="55" t="s">
        <v>1718</v>
      </c>
      <c r="C140" s="55" t="s">
        <v>1719</v>
      </c>
      <c r="D140" s="55" t="s">
        <v>1844</v>
      </c>
      <c r="E140" s="56">
        <v>45670</v>
      </c>
      <c r="F140" s="55" t="s">
        <v>2107</v>
      </c>
      <c r="G140" s="55" t="s">
        <v>1919</v>
      </c>
      <c r="H140" s="55">
        <v>51300090</v>
      </c>
      <c r="I140" s="55" t="s">
        <v>1920</v>
      </c>
      <c r="J140" s="55" t="s">
        <v>1644</v>
      </c>
      <c r="K140" s="55" t="s">
        <v>555</v>
      </c>
      <c r="L140" s="56">
        <v>45657</v>
      </c>
      <c r="M140" s="55" t="s">
        <v>1921</v>
      </c>
      <c r="N140" s="55" t="s">
        <v>1922</v>
      </c>
      <c r="O140" s="56"/>
      <c r="P140" s="55" t="s">
        <v>1726</v>
      </c>
      <c r="Q140" s="55" t="s">
        <v>1554</v>
      </c>
      <c r="R140" s="59">
        <v>76500</v>
      </c>
      <c r="S140" s="55" t="s">
        <v>89</v>
      </c>
      <c r="T140" s="57">
        <v>4.72</v>
      </c>
      <c r="U140" s="55" t="s">
        <v>329</v>
      </c>
      <c r="V140" s="55" t="s">
        <v>330</v>
      </c>
      <c r="W140" s="55" t="s">
        <v>1644</v>
      </c>
      <c r="X140" s="55" t="s">
        <v>1644</v>
      </c>
      <c r="Y140" s="55" t="s">
        <v>1644</v>
      </c>
      <c r="Z140" s="55" t="s">
        <v>1644</v>
      </c>
      <c r="AA140" s="55" t="s">
        <v>1727</v>
      </c>
      <c r="AB140" s="55" t="s">
        <v>1644</v>
      </c>
      <c r="AC140" s="56">
        <v>45670</v>
      </c>
      <c r="AD140" s="55"/>
      <c r="AE140" s="55"/>
      <c r="AF140" s="55" t="s">
        <v>1644</v>
      </c>
      <c r="AG140" s="55" t="s">
        <v>1644</v>
      </c>
      <c r="AH140" s="55" t="s">
        <v>1728</v>
      </c>
      <c r="AI140" s="55" t="s">
        <v>1729</v>
      </c>
      <c r="AJ140" s="58">
        <v>0</v>
      </c>
      <c r="AK140" s="55" t="s">
        <v>1644</v>
      </c>
      <c r="AL140" s="55" t="s">
        <v>1644</v>
      </c>
      <c r="AM140" s="55" t="s">
        <v>1644</v>
      </c>
      <c r="AN140" s="55" t="s">
        <v>1644</v>
      </c>
      <c r="AO140" s="55" t="s">
        <v>1644</v>
      </c>
      <c r="AP140" t="s">
        <v>1730</v>
      </c>
      <c r="AQ140" s="55" t="s">
        <v>1644</v>
      </c>
      <c r="AR140" t="s">
        <v>1731</v>
      </c>
      <c r="AS140" t="s">
        <v>1458</v>
      </c>
      <c r="AT140" t="s">
        <v>3842</v>
      </c>
      <c r="AU140" s="191">
        <f t="shared" si="2"/>
        <v>76500</v>
      </c>
    </row>
    <row r="141" spans="1:47" x14ac:dyDescent="0.25">
      <c r="A141" s="55" t="s">
        <v>1717</v>
      </c>
      <c r="B141" s="55" t="s">
        <v>1718</v>
      </c>
      <c r="C141" s="55" t="s">
        <v>1719</v>
      </c>
      <c r="D141" s="55" t="s">
        <v>1767</v>
      </c>
      <c r="E141" s="56">
        <v>45673</v>
      </c>
      <c r="F141" s="55" t="s">
        <v>1644</v>
      </c>
      <c r="G141" s="55" t="s">
        <v>1644</v>
      </c>
      <c r="H141" s="55">
        <v>50200010</v>
      </c>
      <c r="I141" s="55" t="s">
        <v>2108</v>
      </c>
      <c r="J141" s="55" t="s">
        <v>1644</v>
      </c>
      <c r="K141" s="55" t="s">
        <v>1646</v>
      </c>
      <c r="L141" s="56">
        <v>45673</v>
      </c>
      <c r="M141" s="55" t="s">
        <v>1843</v>
      </c>
      <c r="N141" s="55" t="s">
        <v>1644</v>
      </c>
      <c r="O141" s="56"/>
      <c r="P141" s="55" t="s">
        <v>1726</v>
      </c>
      <c r="Q141" s="55" t="s">
        <v>89</v>
      </c>
      <c r="R141" s="57">
        <v>4.68</v>
      </c>
      <c r="S141" s="55" t="s">
        <v>89</v>
      </c>
      <c r="T141" s="57">
        <v>4.68</v>
      </c>
      <c r="U141" s="55" t="s">
        <v>329</v>
      </c>
      <c r="V141" s="55" t="s">
        <v>330</v>
      </c>
      <c r="W141" s="55" t="s">
        <v>1644</v>
      </c>
      <c r="X141" s="55" t="s">
        <v>1644</v>
      </c>
      <c r="Y141" s="55" t="s">
        <v>1644</v>
      </c>
      <c r="Z141" s="55" t="s">
        <v>1644</v>
      </c>
      <c r="AA141" s="55" t="s">
        <v>1727</v>
      </c>
      <c r="AB141" s="55" t="s">
        <v>1644</v>
      </c>
      <c r="AC141" s="56">
        <v>45673</v>
      </c>
      <c r="AD141" s="55"/>
      <c r="AE141" s="55"/>
      <c r="AF141" s="55" t="s">
        <v>1644</v>
      </c>
      <c r="AG141" s="55" t="s">
        <v>1644</v>
      </c>
      <c r="AH141" s="55" t="s">
        <v>1728</v>
      </c>
      <c r="AI141" s="55" t="s">
        <v>1729</v>
      </c>
      <c r="AJ141" s="59">
        <v>2</v>
      </c>
      <c r="AK141" s="55" t="s">
        <v>1748</v>
      </c>
      <c r="AL141" s="60" t="s">
        <v>1749</v>
      </c>
      <c r="AM141" s="55" t="s">
        <v>2074</v>
      </c>
      <c r="AN141" s="55" t="s">
        <v>2075</v>
      </c>
      <c r="AO141" s="55" t="s">
        <v>1644</v>
      </c>
      <c r="AP141" t="s">
        <v>1730</v>
      </c>
      <c r="AQ141" s="55" t="s">
        <v>1644</v>
      </c>
      <c r="AR141" t="s">
        <v>1731</v>
      </c>
      <c r="AS141" t="s">
        <v>1645</v>
      </c>
      <c r="AT141" t="s">
        <v>3842</v>
      </c>
      <c r="AU141" s="191">
        <f t="shared" si="2"/>
        <v>77220</v>
      </c>
    </row>
    <row r="142" spans="1:47" x14ac:dyDescent="0.25">
      <c r="A142" s="55" t="s">
        <v>1717</v>
      </c>
      <c r="B142" s="55" t="s">
        <v>1718</v>
      </c>
      <c r="C142" s="55" t="s">
        <v>1719</v>
      </c>
      <c r="D142" s="55" t="s">
        <v>1767</v>
      </c>
      <c r="E142" s="56">
        <v>45672</v>
      </c>
      <c r="F142" s="55" t="s">
        <v>2109</v>
      </c>
      <c r="G142" s="55" t="s">
        <v>1644</v>
      </c>
      <c r="H142" s="55">
        <v>50200010</v>
      </c>
      <c r="I142" s="55" t="s">
        <v>2110</v>
      </c>
      <c r="J142" s="55" t="s">
        <v>1644</v>
      </c>
      <c r="K142" s="55" t="s">
        <v>1646</v>
      </c>
      <c r="L142" s="56">
        <v>45672</v>
      </c>
      <c r="M142" s="55" t="s">
        <v>1770</v>
      </c>
      <c r="N142" s="55" t="s">
        <v>1644</v>
      </c>
      <c r="O142" s="56"/>
      <c r="P142" s="55" t="s">
        <v>1726</v>
      </c>
      <c r="Q142" s="55" t="s">
        <v>89</v>
      </c>
      <c r="R142" s="57">
        <v>4.34</v>
      </c>
      <c r="S142" s="55" t="s">
        <v>89</v>
      </c>
      <c r="T142" s="57">
        <v>4.34</v>
      </c>
      <c r="U142" s="55" t="s">
        <v>329</v>
      </c>
      <c r="V142" s="55" t="s">
        <v>330</v>
      </c>
      <c r="W142" s="55" t="s">
        <v>1644</v>
      </c>
      <c r="X142" s="55" t="s">
        <v>1644</v>
      </c>
      <c r="Y142" s="55" t="s">
        <v>1644</v>
      </c>
      <c r="Z142" s="55" t="s">
        <v>1644</v>
      </c>
      <c r="AA142" s="55" t="s">
        <v>1727</v>
      </c>
      <c r="AB142" s="55" t="s">
        <v>1644</v>
      </c>
      <c r="AC142" s="56">
        <v>45672</v>
      </c>
      <c r="AD142" s="55"/>
      <c r="AE142" s="55"/>
      <c r="AF142" s="55" t="s">
        <v>1644</v>
      </c>
      <c r="AG142" s="55" t="s">
        <v>1644</v>
      </c>
      <c r="AH142" s="55" t="s">
        <v>1728</v>
      </c>
      <c r="AI142" s="55" t="s">
        <v>1729</v>
      </c>
      <c r="AJ142" s="59">
        <v>30</v>
      </c>
      <c r="AK142" s="55" t="s">
        <v>1748</v>
      </c>
      <c r="AL142" s="60" t="s">
        <v>1749</v>
      </c>
      <c r="AM142" s="55" t="s">
        <v>2004</v>
      </c>
      <c r="AN142" s="55" t="s">
        <v>2005</v>
      </c>
      <c r="AO142" s="55" t="s">
        <v>1644</v>
      </c>
      <c r="AP142" t="s">
        <v>1730</v>
      </c>
      <c r="AQ142" s="55" t="s">
        <v>1644</v>
      </c>
      <c r="AR142" t="s">
        <v>1731</v>
      </c>
      <c r="AS142" t="s">
        <v>1645</v>
      </c>
      <c r="AT142" t="s">
        <v>3842</v>
      </c>
      <c r="AU142" s="191">
        <f t="shared" si="2"/>
        <v>71610</v>
      </c>
    </row>
    <row r="143" spans="1:47" x14ac:dyDescent="0.25">
      <c r="A143" s="55" t="s">
        <v>1717</v>
      </c>
      <c r="B143" s="55" t="s">
        <v>1718</v>
      </c>
      <c r="C143" s="55" t="s">
        <v>1719</v>
      </c>
      <c r="D143" s="55" t="s">
        <v>1767</v>
      </c>
      <c r="E143" s="56">
        <v>45672</v>
      </c>
      <c r="F143" s="55" t="s">
        <v>2111</v>
      </c>
      <c r="G143" s="55" t="s">
        <v>1644</v>
      </c>
      <c r="H143" s="55">
        <v>50200010</v>
      </c>
      <c r="I143" s="55" t="s">
        <v>2110</v>
      </c>
      <c r="J143" s="55" t="s">
        <v>1644</v>
      </c>
      <c r="K143" s="55" t="s">
        <v>1646</v>
      </c>
      <c r="L143" s="56">
        <v>45672</v>
      </c>
      <c r="M143" s="55" t="s">
        <v>1770</v>
      </c>
      <c r="N143" s="55" t="s">
        <v>1644</v>
      </c>
      <c r="O143" s="56"/>
      <c r="P143" s="55" t="s">
        <v>1726</v>
      </c>
      <c r="Q143" s="55" t="s">
        <v>89</v>
      </c>
      <c r="R143" s="57">
        <v>4.07</v>
      </c>
      <c r="S143" s="55" t="s">
        <v>89</v>
      </c>
      <c r="T143" s="57">
        <v>4.07</v>
      </c>
      <c r="U143" s="55" t="s">
        <v>329</v>
      </c>
      <c r="V143" s="55" t="s">
        <v>330</v>
      </c>
      <c r="W143" s="55" t="s">
        <v>1644</v>
      </c>
      <c r="X143" s="55" t="s">
        <v>1644</v>
      </c>
      <c r="Y143" s="55" t="s">
        <v>1644</v>
      </c>
      <c r="Z143" s="55" t="s">
        <v>1644</v>
      </c>
      <c r="AA143" s="55" t="s">
        <v>1727</v>
      </c>
      <c r="AB143" s="55" t="s">
        <v>1644</v>
      </c>
      <c r="AC143" s="56">
        <v>45672</v>
      </c>
      <c r="AD143" s="55"/>
      <c r="AE143" s="55"/>
      <c r="AF143" s="55" t="s">
        <v>1644</v>
      </c>
      <c r="AG143" s="55" t="s">
        <v>1644</v>
      </c>
      <c r="AH143" s="55" t="s">
        <v>1728</v>
      </c>
      <c r="AI143" s="55" t="s">
        <v>1729</v>
      </c>
      <c r="AJ143" s="59">
        <v>6</v>
      </c>
      <c r="AK143" s="55" t="s">
        <v>1931</v>
      </c>
      <c r="AL143" s="60" t="s">
        <v>1749</v>
      </c>
      <c r="AM143" s="55" t="s">
        <v>2112</v>
      </c>
      <c r="AN143" s="55" t="s">
        <v>2113</v>
      </c>
      <c r="AO143" s="55" t="s">
        <v>1644</v>
      </c>
      <c r="AP143" t="s">
        <v>1730</v>
      </c>
      <c r="AQ143" s="55" t="s">
        <v>1644</v>
      </c>
      <c r="AR143" t="s">
        <v>1731</v>
      </c>
      <c r="AS143" t="s">
        <v>1645</v>
      </c>
      <c r="AT143" t="s">
        <v>3842</v>
      </c>
      <c r="AU143" s="191">
        <f t="shared" si="2"/>
        <v>67155</v>
      </c>
    </row>
    <row r="144" spans="1:47" x14ac:dyDescent="0.25">
      <c r="A144" s="55" t="s">
        <v>1717</v>
      </c>
      <c r="B144" s="55" t="s">
        <v>1718</v>
      </c>
      <c r="C144" s="55" t="s">
        <v>1719</v>
      </c>
      <c r="D144" s="55" t="s">
        <v>1767</v>
      </c>
      <c r="E144" s="56">
        <v>45664</v>
      </c>
      <c r="F144" s="55" t="s">
        <v>2114</v>
      </c>
      <c r="G144" s="55" t="s">
        <v>1644</v>
      </c>
      <c r="H144" s="55">
        <v>53100010</v>
      </c>
      <c r="I144" s="55" t="s">
        <v>2046</v>
      </c>
      <c r="J144" s="55" t="s">
        <v>1644</v>
      </c>
      <c r="K144" s="55" t="s">
        <v>664</v>
      </c>
      <c r="L144" s="56">
        <v>45664</v>
      </c>
      <c r="M144" s="55" t="s">
        <v>1831</v>
      </c>
      <c r="N144" s="55" t="s">
        <v>1644</v>
      </c>
      <c r="O144" s="56"/>
      <c r="P144" s="55" t="s">
        <v>1726</v>
      </c>
      <c r="Q144" s="55" t="s">
        <v>89</v>
      </c>
      <c r="R144" s="57">
        <v>3.67</v>
      </c>
      <c r="S144" s="55" t="s">
        <v>89</v>
      </c>
      <c r="T144" s="57">
        <v>3.67</v>
      </c>
      <c r="U144" s="55" t="s">
        <v>329</v>
      </c>
      <c r="V144" s="55" t="s">
        <v>330</v>
      </c>
      <c r="W144" s="55" t="s">
        <v>1644</v>
      </c>
      <c r="X144" s="55" t="s">
        <v>1644</v>
      </c>
      <c r="Y144" s="55" t="s">
        <v>1644</v>
      </c>
      <c r="Z144" s="55" t="s">
        <v>1644</v>
      </c>
      <c r="AA144" s="55" t="s">
        <v>1727</v>
      </c>
      <c r="AB144" s="55" t="s">
        <v>1644</v>
      </c>
      <c r="AC144" s="56">
        <v>45664</v>
      </c>
      <c r="AD144" s="55"/>
      <c r="AE144" s="55"/>
      <c r="AF144" s="55" t="s">
        <v>1644</v>
      </c>
      <c r="AG144" s="55" t="s">
        <v>1644</v>
      </c>
      <c r="AH144" s="55" t="s">
        <v>1728</v>
      </c>
      <c r="AI144" s="55" t="s">
        <v>1729</v>
      </c>
      <c r="AJ144" s="59">
        <v>20</v>
      </c>
      <c r="AK144" s="55" t="s">
        <v>1748</v>
      </c>
      <c r="AL144" s="60" t="s">
        <v>1749</v>
      </c>
      <c r="AM144" s="55" t="s">
        <v>2115</v>
      </c>
      <c r="AN144" s="55" t="s">
        <v>2116</v>
      </c>
      <c r="AO144" s="55" t="s">
        <v>1644</v>
      </c>
      <c r="AP144" t="s">
        <v>1730</v>
      </c>
      <c r="AQ144" s="55" t="s">
        <v>1644</v>
      </c>
      <c r="AR144" t="s">
        <v>1731</v>
      </c>
      <c r="AS144" t="s">
        <v>1652</v>
      </c>
      <c r="AT144" t="s">
        <v>3842</v>
      </c>
      <c r="AU144" s="191">
        <f t="shared" si="2"/>
        <v>60555</v>
      </c>
    </row>
    <row r="145" spans="1:47" x14ac:dyDescent="0.25">
      <c r="A145" s="55" t="s">
        <v>1717</v>
      </c>
      <c r="B145" s="55" t="s">
        <v>1718</v>
      </c>
      <c r="C145" s="55" t="s">
        <v>1719</v>
      </c>
      <c r="D145" s="55" t="s">
        <v>1767</v>
      </c>
      <c r="E145" s="56">
        <v>45667</v>
      </c>
      <c r="F145" s="55" t="s">
        <v>2117</v>
      </c>
      <c r="G145" s="55" t="s">
        <v>1644</v>
      </c>
      <c r="H145" s="55">
        <v>50200010</v>
      </c>
      <c r="I145" s="55" t="s">
        <v>2021</v>
      </c>
      <c r="J145" s="55" t="s">
        <v>1644</v>
      </c>
      <c r="K145" s="55" t="s">
        <v>1646</v>
      </c>
      <c r="L145" s="56">
        <v>45667</v>
      </c>
      <c r="M145" s="55" t="s">
        <v>1819</v>
      </c>
      <c r="N145" s="55" t="s">
        <v>1644</v>
      </c>
      <c r="O145" s="56"/>
      <c r="P145" s="55" t="s">
        <v>1726</v>
      </c>
      <c r="Q145" s="55" t="s">
        <v>89</v>
      </c>
      <c r="R145" s="57">
        <v>3.46</v>
      </c>
      <c r="S145" s="55" t="s">
        <v>89</v>
      </c>
      <c r="T145" s="57">
        <v>3.46</v>
      </c>
      <c r="U145" s="55" t="s">
        <v>329</v>
      </c>
      <c r="V145" s="55" t="s">
        <v>330</v>
      </c>
      <c r="W145" s="55" t="s">
        <v>1644</v>
      </c>
      <c r="X145" s="55" t="s">
        <v>1644</v>
      </c>
      <c r="Y145" s="55" t="s">
        <v>1644</v>
      </c>
      <c r="Z145" s="55" t="s">
        <v>1644</v>
      </c>
      <c r="AA145" s="55" t="s">
        <v>1727</v>
      </c>
      <c r="AB145" s="55" t="s">
        <v>1644</v>
      </c>
      <c r="AC145" s="56">
        <v>45667</v>
      </c>
      <c r="AD145" s="55"/>
      <c r="AE145" s="55"/>
      <c r="AF145" s="55" t="s">
        <v>1644</v>
      </c>
      <c r="AG145" s="55" t="s">
        <v>1644</v>
      </c>
      <c r="AH145" s="55" t="s">
        <v>1728</v>
      </c>
      <c r="AI145" s="55" t="s">
        <v>1729</v>
      </c>
      <c r="AJ145" s="59">
        <v>10</v>
      </c>
      <c r="AK145" s="55" t="s">
        <v>1761</v>
      </c>
      <c r="AL145" s="60" t="s">
        <v>1749</v>
      </c>
      <c r="AM145" s="55" t="s">
        <v>2085</v>
      </c>
      <c r="AN145" s="55" t="s">
        <v>2086</v>
      </c>
      <c r="AO145" s="55" t="s">
        <v>1644</v>
      </c>
      <c r="AP145" t="s">
        <v>1730</v>
      </c>
      <c r="AQ145" s="55" t="s">
        <v>1644</v>
      </c>
      <c r="AR145" t="s">
        <v>1731</v>
      </c>
      <c r="AS145" t="s">
        <v>1645</v>
      </c>
      <c r="AT145" t="s">
        <v>3842</v>
      </c>
      <c r="AU145" s="191">
        <f t="shared" si="2"/>
        <v>57090</v>
      </c>
    </row>
    <row r="146" spans="1:47" x14ac:dyDescent="0.25">
      <c r="A146" s="55" t="s">
        <v>1717</v>
      </c>
      <c r="B146" s="55" t="s">
        <v>1718</v>
      </c>
      <c r="C146" s="55" t="s">
        <v>1719</v>
      </c>
      <c r="D146" s="55" t="s">
        <v>1767</v>
      </c>
      <c r="E146" s="56">
        <v>45664</v>
      </c>
      <c r="F146" s="55" t="s">
        <v>2118</v>
      </c>
      <c r="G146" s="55" t="s">
        <v>1644</v>
      </c>
      <c r="H146" s="55">
        <v>53100010</v>
      </c>
      <c r="I146" s="55" t="s">
        <v>2046</v>
      </c>
      <c r="J146" s="55" t="s">
        <v>1644</v>
      </c>
      <c r="K146" s="55" t="s">
        <v>664</v>
      </c>
      <c r="L146" s="56">
        <v>45664</v>
      </c>
      <c r="M146" s="55" t="s">
        <v>1831</v>
      </c>
      <c r="N146" s="55" t="s">
        <v>1644</v>
      </c>
      <c r="O146" s="56"/>
      <c r="P146" s="55" t="s">
        <v>1726</v>
      </c>
      <c r="Q146" s="55" t="s">
        <v>89</v>
      </c>
      <c r="R146" s="57">
        <v>3.45</v>
      </c>
      <c r="S146" s="55" t="s">
        <v>89</v>
      </c>
      <c r="T146" s="57">
        <v>3.45</v>
      </c>
      <c r="U146" s="55" t="s">
        <v>329</v>
      </c>
      <c r="V146" s="55" t="s">
        <v>330</v>
      </c>
      <c r="W146" s="55" t="s">
        <v>1644</v>
      </c>
      <c r="X146" s="55" t="s">
        <v>1644</v>
      </c>
      <c r="Y146" s="55" t="s">
        <v>1644</v>
      </c>
      <c r="Z146" s="55" t="s">
        <v>1644</v>
      </c>
      <c r="AA146" s="55" t="s">
        <v>1727</v>
      </c>
      <c r="AB146" s="55" t="s">
        <v>1644</v>
      </c>
      <c r="AC146" s="56">
        <v>45664</v>
      </c>
      <c r="AD146" s="55"/>
      <c r="AE146" s="55"/>
      <c r="AF146" s="55" t="s">
        <v>1644</v>
      </c>
      <c r="AG146" s="55" t="s">
        <v>1644</v>
      </c>
      <c r="AH146" s="55" t="s">
        <v>1728</v>
      </c>
      <c r="AI146" s="55" t="s">
        <v>1729</v>
      </c>
      <c r="AJ146" s="59">
        <v>20</v>
      </c>
      <c r="AK146" s="55" t="s">
        <v>1748</v>
      </c>
      <c r="AL146" s="60" t="s">
        <v>1749</v>
      </c>
      <c r="AM146" s="55" t="s">
        <v>2119</v>
      </c>
      <c r="AN146" s="55" t="s">
        <v>2120</v>
      </c>
      <c r="AO146" s="55" t="s">
        <v>1644</v>
      </c>
      <c r="AP146" t="s">
        <v>1730</v>
      </c>
      <c r="AQ146" s="55" t="s">
        <v>1644</v>
      </c>
      <c r="AR146" t="s">
        <v>1731</v>
      </c>
      <c r="AS146" t="s">
        <v>1652</v>
      </c>
      <c r="AT146" t="s">
        <v>3842</v>
      </c>
      <c r="AU146" s="191">
        <f t="shared" si="2"/>
        <v>56925</v>
      </c>
    </row>
    <row r="147" spans="1:47" hidden="1" x14ac:dyDescent="0.25">
      <c r="A147" s="55" t="s">
        <v>1717</v>
      </c>
      <c r="B147" s="55" t="s">
        <v>1718</v>
      </c>
      <c r="C147" s="55" t="s">
        <v>1719</v>
      </c>
      <c r="D147" s="55" t="s">
        <v>1844</v>
      </c>
      <c r="E147" s="56">
        <v>45677</v>
      </c>
      <c r="F147" s="55" t="s">
        <v>2121</v>
      </c>
      <c r="G147" s="55" t="s">
        <v>1909</v>
      </c>
      <c r="H147" s="55">
        <v>51300090</v>
      </c>
      <c r="I147" s="55" t="s">
        <v>1990</v>
      </c>
      <c r="J147" s="55" t="s">
        <v>1644</v>
      </c>
      <c r="K147" s="55" t="s">
        <v>555</v>
      </c>
      <c r="L147" s="56">
        <v>45657</v>
      </c>
      <c r="M147" s="55" t="s">
        <v>1921</v>
      </c>
      <c r="N147" s="55" t="s">
        <v>1991</v>
      </c>
      <c r="O147" s="56"/>
      <c r="P147" s="55" t="s">
        <v>1726</v>
      </c>
      <c r="Q147" s="55" t="s">
        <v>1554</v>
      </c>
      <c r="R147" s="59">
        <v>50000</v>
      </c>
      <c r="S147" s="55" t="s">
        <v>89</v>
      </c>
      <c r="T147" s="57">
        <v>3.09</v>
      </c>
      <c r="U147" s="55" t="s">
        <v>329</v>
      </c>
      <c r="V147" s="55" t="s">
        <v>330</v>
      </c>
      <c r="W147" s="55" t="s">
        <v>1644</v>
      </c>
      <c r="X147" s="55" t="s">
        <v>1644</v>
      </c>
      <c r="Y147" s="55" t="s">
        <v>1644</v>
      </c>
      <c r="Z147" s="55" t="s">
        <v>1644</v>
      </c>
      <c r="AA147" s="55" t="s">
        <v>1727</v>
      </c>
      <c r="AB147" s="55" t="s">
        <v>1644</v>
      </c>
      <c r="AC147" s="56">
        <v>45677</v>
      </c>
      <c r="AD147" s="55"/>
      <c r="AE147" s="55"/>
      <c r="AF147" s="55" t="s">
        <v>1644</v>
      </c>
      <c r="AG147" s="55" t="s">
        <v>1644</v>
      </c>
      <c r="AH147" s="55" t="s">
        <v>1728</v>
      </c>
      <c r="AI147" s="55" t="s">
        <v>1729</v>
      </c>
      <c r="AJ147" s="58">
        <v>0</v>
      </c>
      <c r="AK147" s="55" t="s">
        <v>1644</v>
      </c>
      <c r="AL147" s="55" t="s">
        <v>1644</v>
      </c>
      <c r="AM147" s="55" t="s">
        <v>1644</v>
      </c>
      <c r="AN147" s="55" t="s">
        <v>1644</v>
      </c>
      <c r="AO147" s="55" t="s">
        <v>1644</v>
      </c>
      <c r="AP147" t="s">
        <v>1730</v>
      </c>
      <c r="AQ147" s="55" t="s">
        <v>1644</v>
      </c>
      <c r="AR147" t="s">
        <v>1731</v>
      </c>
      <c r="AS147" t="s">
        <v>1458</v>
      </c>
      <c r="AT147" t="s">
        <v>3842</v>
      </c>
      <c r="AU147" s="191">
        <f t="shared" si="2"/>
        <v>50000</v>
      </c>
    </row>
    <row r="148" spans="1:47" hidden="1" x14ac:dyDescent="0.25">
      <c r="A148" s="55" t="s">
        <v>1717</v>
      </c>
      <c r="B148" s="55" t="s">
        <v>1718</v>
      </c>
      <c r="C148" s="55" t="s">
        <v>1719</v>
      </c>
      <c r="D148" s="55" t="s">
        <v>1844</v>
      </c>
      <c r="E148" s="56">
        <v>45664</v>
      </c>
      <c r="F148" s="55" t="s">
        <v>2126</v>
      </c>
      <c r="G148" s="55" t="s">
        <v>1909</v>
      </c>
      <c r="H148" s="55">
        <v>51300090</v>
      </c>
      <c r="I148" s="55" t="s">
        <v>1986</v>
      </c>
      <c r="J148" s="55" t="s">
        <v>1644</v>
      </c>
      <c r="K148" s="55" t="s">
        <v>555</v>
      </c>
      <c r="L148" s="56">
        <v>45650</v>
      </c>
      <c r="M148" s="55" t="s">
        <v>1952</v>
      </c>
      <c r="N148" s="55" t="s">
        <v>1987</v>
      </c>
      <c r="O148" s="56"/>
      <c r="P148" s="55" t="s">
        <v>1726</v>
      </c>
      <c r="Q148" s="55" t="s">
        <v>1554</v>
      </c>
      <c r="R148" s="59">
        <v>33333</v>
      </c>
      <c r="S148" s="55" t="s">
        <v>89</v>
      </c>
      <c r="T148" s="57">
        <v>2.06</v>
      </c>
      <c r="U148" s="55" t="s">
        <v>329</v>
      </c>
      <c r="V148" s="55" t="s">
        <v>330</v>
      </c>
      <c r="W148" s="55" t="s">
        <v>1644</v>
      </c>
      <c r="X148" s="55" t="s">
        <v>1644</v>
      </c>
      <c r="Y148" s="55" t="s">
        <v>1644</v>
      </c>
      <c r="Z148" s="55" t="s">
        <v>1644</v>
      </c>
      <c r="AA148" s="55" t="s">
        <v>1727</v>
      </c>
      <c r="AB148" s="55" t="s">
        <v>1644</v>
      </c>
      <c r="AC148" s="56">
        <v>45664</v>
      </c>
      <c r="AD148" s="55"/>
      <c r="AE148" s="55"/>
      <c r="AF148" s="55" t="s">
        <v>1644</v>
      </c>
      <c r="AG148" s="55" t="s">
        <v>1644</v>
      </c>
      <c r="AH148" s="55" t="s">
        <v>1728</v>
      </c>
      <c r="AI148" s="55" t="s">
        <v>1729</v>
      </c>
      <c r="AJ148" s="58">
        <v>0</v>
      </c>
      <c r="AK148" s="55" t="s">
        <v>1644</v>
      </c>
      <c r="AL148" s="55" t="s">
        <v>1644</v>
      </c>
      <c r="AM148" s="55" t="s">
        <v>1644</v>
      </c>
      <c r="AN148" s="55" t="s">
        <v>1644</v>
      </c>
      <c r="AO148" s="55" t="s">
        <v>1644</v>
      </c>
      <c r="AP148" t="s">
        <v>1730</v>
      </c>
      <c r="AQ148" s="55" t="s">
        <v>1644</v>
      </c>
      <c r="AR148" t="s">
        <v>1731</v>
      </c>
      <c r="AS148" t="s">
        <v>1458</v>
      </c>
      <c r="AT148" t="s">
        <v>3842</v>
      </c>
      <c r="AU148" s="191">
        <f t="shared" si="2"/>
        <v>33333</v>
      </c>
    </row>
    <row r="149" spans="1:47" hidden="1" x14ac:dyDescent="0.25">
      <c r="A149" s="55" t="s">
        <v>1717</v>
      </c>
      <c r="B149" s="55" t="s">
        <v>1718</v>
      </c>
      <c r="C149" s="55" t="s">
        <v>1719</v>
      </c>
      <c r="D149" s="55" t="s">
        <v>1844</v>
      </c>
      <c r="E149" s="56">
        <v>45664</v>
      </c>
      <c r="F149" s="55" t="s">
        <v>2127</v>
      </c>
      <c r="G149" s="55" t="s">
        <v>1909</v>
      </c>
      <c r="H149" s="55">
        <v>51300090</v>
      </c>
      <c r="I149" s="55" t="s">
        <v>1986</v>
      </c>
      <c r="J149" s="55" t="s">
        <v>1644</v>
      </c>
      <c r="K149" s="55" t="s">
        <v>555</v>
      </c>
      <c r="L149" s="56">
        <v>45650</v>
      </c>
      <c r="M149" s="55" t="s">
        <v>1952</v>
      </c>
      <c r="N149" s="55" t="s">
        <v>1987</v>
      </c>
      <c r="O149" s="56"/>
      <c r="P149" s="55" t="s">
        <v>1726</v>
      </c>
      <c r="Q149" s="55" t="s">
        <v>1554</v>
      </c>
      <c r="R149" s="59">
        <v>33333</v>
      </c>
      <c r="S149" s="55" t="s">
        <v>89</v>
      </c>
      <c r="T149" s="57">
        <v>2.06</v>
      </c>
      <c r="U149" s="55" t="s">
        <v>329</v>
      </c>
      <c r="V149" s="55" t="s">
        <v>330</v>
      </c>
      <c r="W149" s="55" t="s">
        <v>1644</v>
      </c>
      <c r="X149" s="55" t="s">
        <v>1644</v>
      </c>
      <c r="Y149" s="55" t="s">
        <v>1644</v>
      </c>
      <c r="Z149" s="55" t="s">
        <v>1644</v>
      </c>
      <c r="AA149" s="55" t="s">
        <v>1727</v>
      </c>
      <c r="AB149" s="55" t="s">
        <v>1644</v>
      </c>
      <c r="AC149" s="56">
        <v>45664</v>
      </c>
      <c r="AD149" s="55"/>
      <c r="AE149" s="55"/>
      <c r="AF149" s="55" t="s">
        <v>1644</v>
      </c>
      <c r="AG149" s="55" t="s">
        <v>1644</v>
      </c>
      <c r="AH149" s="55" t="s">
        <v>1728</v>
      </c>
      <c r="AI149" s="55" t="s">
        <v>1729</v>
      </c>
      <c r="AJ149" s="58">
        <v>0</v>
      </c>
      <c r="AK149" s="55" t="s">
        <v>1644</v>
      </c>
      <c r="AL149" s="55" t="s">
        <v>1644</v>
      </c>
      <c r="AM149" s="55" t="s">
        <v>1644</v>
      </c>
      <c r="AN149" s="55" t="s">
        <v>1644</v>
      </c>
      <c r="AO149" s="55" t="s">
        <v>1644</v>
      </c>
      <c r="AP149" t="s">
        <v>1730</v>
      </c>
      <c r="AQ149" s="55" t="s">
        <v>1644</v>
      </c>
      <c r="AR149" t="s">
        <v>1731</v>
      </c>
      <c r="AS149" t="s">
        <v>1458</v>
      </c>
      <c r="AT149" t="s">
        <v>3842</v>
      </c>
      <c r="AU149" s="191">
        <f t="shared" si="2"/>
        <v>33333</v>
      </c>
    </row>
    <row r="150" spans="1:47" x14ac:dyDescent="0.25">
      <c r="A150" s="55" t="s">
        <v>1717</v>
      </c>
      <c r="B150" s="55" t="s">
        <v>1718</v>
      </c>
      <c r="C150" s="55" t="s">
        <v>1719</v>
      </c>
      <c r="D150" s="55" t="s">
        <v>1767</v>
      </c>
      <c r="E150" s="56">
        <v>45674</v>
      </c>
      <c r="F150" s="55" t="s">
        <v>2128</v>
      </c>
      <c r="G150" s="55" t="s">
        <v>1644</v>
      </c>
      <c r="H150" s="55">
        <v>53100010</v>
      </c>
      <c r="I150" s="55" t="s">
        <v>2042</v>
      </c>
      <c r="J150" s="55" t="s">
        <v>1644</v>
      </c>
      <c r="K150" s="55" t="s">
        <v>664</v>
      </c>
      <c r="L150" s="56">
        <v>45674</v>
      </c>
      <c r="M150" s="55" t="s">
        <v>1825</v>
      </c>
      <c r="N150" s="55" t="s">
        <v>1644</v>
      </c>
      <c r="O150" s="56"/>
      <c r="P150" s="55" t="s">
        <v>1726</v>
      </c>
      <c r="Q150" s="55" t="s">
        <v>89</v>
      </c>
      <c r="R150" s="57">
        <v>2.0299999999999998</v>
      </c>
      <c r="S150" s="55" t="s">
        <v>89</v>
      </c>
      <c r="T150" s="57">
        <v>2.0299999999999998</v>
      </c>
      <c r="U150" s="55" t="s">
        <v>329</v>
      </c>
      <c r="V150" s="55" t="s">
        <v>330</v>
      </c>
      <c r="W150" s="55" t="s">
        <v>1644</v>
      </c>
      <c r="X150" s="55" t="s">
        <v>1644</v>
      </c>
      <c r="Y150" s="55" t="s">
        <v>1644</v>
      </c>
      <c r="Z150" s="55" t="s">
        <v>1644</v>
      </c>
      <c r="AA150" s="55" t="s">
        <v>1727</v>
      </c>
      <c r="AB150" s="55" t="s">
        <v>1644</v>
      </c>
      <c r="AC150" s="56">
        <v>45674</v>
      </c>
      <c r="AD150" s="55"/>
      <c r="AE150" s="55"/>
      <c r="AF150" s="55" t="s">
        <v>1644</v>
      </c>
      <c r="AG150" s="55" t="s">
        <v>1644</v>
      </c>
      <c r="AH150" s="55" t="s">
        <v>1728</v>
      </c>
      <c r="AI150" s="55" t="s">
        <v>1729</v>
      </c>
      <c r="AJ150" s="59">
        <v>21</v>
      </c>
      <c r="AK150" s="55" t="s">
        <v>1748</v>
      </c>
      <c r="AL150" s="60" t="s">
        <v>1749</v>
      </c>
      <c r="AM150" s="55" t="s">
        <v>2129</v>
      </c>
      <c r="AN150" s="55" t="s">
        <v>2130</v>
      </c>
      <c r="AO150" s="55" t="s">
        <v>1644</v>
      </c>
      <c r="AP150" t="s">
        <v>1730</v>
      </c>
      <c r="AQ150" s="55" t="s">
        <v>1644</v>
      </c>
      <c r="AR150" t="s">
        <v>1731</v>
      </c>
      <c r="AS150" t="s">
        <v>1652</v>
      </c>
      <c r="AT150" t="s">
        <v>3842</v>
      </c>
      <c r="AU150" s="191">
        <f t="shared" si="2"/>
        <v>33495</v>
      </c>
    </row>
    <row r="151" spans="1:47" x14ac:dyDescent="0.25">
      <c r="A151" s="55" t="s">
        <v>1717</v>
      </c>
      <c r="B151" s="55" t="s">
        <v>1718</v>
      </c>
      <c r="C151" s="55" t="s">
        <v>1719</v>
      </c>
      <c r="D151" s="55" t="s">
        <v>1767</v>
      </c>
      <c r="E151" s="56">
        <v>45673</v>
      </c>
      <c r="F151" s="55" t="s">
        <v>1644</v>
      </c>
      <c r="G151" s="55" t="s">
        <v>1644</v>
      </c>
      <c r="H151" s="55">
        <v>50200010</v>
      </c>
      <c r="I151" s="55" t="s">
        <v>2108</v>
      </c>
      <c r="J151" s="55" t="s">
        <v>1644</v>
      </c>
      <c r="K151" s="55" t="s">
        <v>1646</v>
      </c>
      <c r="L151" s="56">
        <v>45673</v>
      </c>
      <c r="M151" s="55" t="s">
        <v>1843</v>
      </c>
      <c r="N151" s="55" t="s">
        <v>1644</v>
      </c>
      <c r="O151" s="56"/>
      <c r="P151" s="55" t="s">
        <v>1726</v>
      </c>
      <c r="Q151" s="55" t="s">
        <v>89</v>
      </c>
      <c r="R151" s="57">
        <v>1.85</v>
      </c>
      <c r="S151" s="55" t="s">
        <v>89</v>
      </c>
      <c r="T151" s="57">
        <v>1.85</v>
      </c>
      <c r="U151" s="55" t="s">
        <v>329</v>
      </c>
      <c r="V151" s="55" t="s">
        <v>330</v>
      </c>
      <c r="W151" s="55" t="s">
        <v>1644</v>
      </c>
      <c r="X151" s="55" t="s">
        <v>1644</v>
      </c>
      <c r="Y151" s="55" t="s">
        <v>1644</v>
      </c>
      <c r="Z151" s="55" t="s">
        <v>1644</v>
      </c>
      <c r="AA151" s="55" t="s">
        <v>1727</v>
      </c>
      <c r="AB151" s="55" t="s">
        <v>1644</v>
      </c>
      <c r="AC151" s="56">
        <v>45673</v>
      </c>
      <c r="AD151" s="55"/>
      <c r="AE151" s="55"/>
      <c r="AF151" s="55" t="s">
        <v>1644</v>
      </c>
      <c r="AG151" s="55" t="s">
        <v>1644</v>
      </c>
      <c r="AH151" s="55" t="s">
        <v>1728</v>
      </c>
      <c r="AI151" s="55" t="s">
        <v>1729</v>
      </c>
      <c r="AJ151" s="59">
        <v>6</v>
      </c>
      <c r="AK151" s="55" t="s">
        <v>1748</v>
      </c>
      <c r="AL151" s="60" t="s">
        <v>1749</v>
      </c>
      <c r="AM151" s="55" t="s">
        <v>2131</v>
      </c>
      <c r="AN151" s="55" t="s">
        <v>2132</v>
      </c>
      <c r="AO151" s="55" t="s">
        <v>1644</v>
      </c>
      <c r="AP151" t="s">
        <v>1730</v>
      </c>
      <c r="AQ151" s="55" t="s">
        <v>1644</v>
      </c>
      <c r="AR151" t="s">
        <v>1731</v>
      </c>
      <c r="AS151" t="s">
        <v>1645</v>
      </c>
      <c r="AT151" t="s">
        <v>3842</v>
      </c>
      <c r="AU151" s="191">
        <f t="shared" si="2"/>
        <v>30525</v>
      </c>
    </row>
    <row r="152" spans="1:47" hidden="1" x14ac:dyDescent="0.25">
      <c r="A152" s="55" t="s">
        <v>1717</v>
      </c>
      <c r="B152" s="55" t="s">
        <v>1718</v>
      </c>
      <c r="C152" s="55" t="s">
        <v>1719</v>
      </c>
      <c r="D152" s="55" t="s">
        <v>1844</v>
      </c>
      <c r="E152" s="56">
        <v>45670</v>
      </c>
      <c r="F152" s="55" t="s">
        <v>2133</v>
      </c>
      <c r="G152" s="55" t="s">
        <v>1919</v>
      </c>
      <c r="H152" s="55">
        <v>51300010</v>
      </c>
      <c r="I152" s="55" t="s">
        <v>1920</v>
      </c>
      <c r="J152" s="55" t="s">
        <v>1644</v>
      </c>
      <c r="K152" s="55" t="s">
        <v>538</v>
      </c>
      <c r="L152" s="56">
        <v>45657</v>
      </c>
      <c r="M152" s="55" t="s">
        <v>1921</v>
      </c>
      <c r="N152" s="55" t="s">
        <v>1922</v>
      </c>
      <c r="O152" s="56"/>
      <c r="P152" s="55" t="s">
        <v>1726</v>
      </c>
      <c r="Q152" s="55" t="s">
        <v>1554</v>
      </c>
      <c r="R152" s="59">
        <v>25500</v>
      </c>
      <c r="S152" s="55" t="s">
        <v>89</v>
      </c>
      <c r="T152" s="57">
        <v>1.57</v>
      </c>
      <c r="U152" s="55" t="s">
        <v>329</v>
      </c>
      <c r="V152" s="55" t="s">
        <v>330</v>
      </c>
      <c r="W152" s="55" t="s">
        <v>1644</v>
      </c>
      <c r="X152" s="55" t="s">
        <v>1644</v>
      </c>
      <c r="Y152" s="55" t="s">
        <v>1644</v>
      </c>
      <c r="Z152" s="55" t="s">
        <v>1644</v>
      </c>
      <c r="AA152" s="55" t="s">
        <v>1727</v>
      </c>
      <c r="AB152" s="55" t="s">
        <v>1644</v>
      </c>
      <c r="AC152" s="56">
        <v>45670</v>
      </c>
      <c r="AD152" s="55"/>
      <c r="AE152" s="55"/>
      <c r="AF152" s="55" t="s">
        <v>1644</v>
      </c>
      <c r="AG152" s="55" t="s">
        <v>1644</v>
      </c>
      <c r="AH152" s="55" t="s">
        <v>1728</v>
      </c>
      <c r="AI152" s="55" t="s">
        <v>1729</v>
      </c>
      <c r="AJ152" s="58">
        <v>0</v>
      </c>
      <c r="AK152" s="55" t="s">
        <v>1644</v>
      </c>
      <c r="AL152" s="55" t="s">
        <v>1644</v>
      </c>
      <c r="AM152" s="55" t="s">
        <v>1644</v>
      </c>
      <c r="AN152" s="55" t="s">
        <v>1644</v>
      </c>
      <c r="AO152" s="55" t="s">
        <v>1644</v>
      </c>
      <c r="AP152" t="s">
        <v>1730</v>
      </c>
      <c r="AQ152" s="55" t="s">
        <v>1644</v>
      </c>
      <c r="AR152" t="s">
        <v>1731</v>
      </c>
      <c r="AS152" t="s">
        <v>1458</v>
      </c>
      <c r="AT152" t="s">
        <v>3842</v>
      </c>
      <c r="AU152" s="191">
        <f t="shared" si="2"/>
        <v>25500</v>
      </c>
    </row>
    <row r="153" spans="1:47" x14ac:dyDescent="0.25">
      <c r="A153" s="55" t="s">
        <v>1717</v>
      </c>
      <c r="B153" s="55" t="s">
        <v>1718</v>
      </c>
      <c r="C153" s="55" t="s">
        <v>1719</v>
      </c>
      <c r="D153" s="55" t="s">
        <v>1767</v>
      </c>
      <c r="E153" s="56">
        <v>45667</v>
      </c>
      <c r="F153" s="55" t="s">
        <v>2134</v>
      </c>
      <c r="G153" s="55" t="s">
        <v>1644</v>
      </c>
      <c r="H153" s="55">
        <v>53100010</v>
      </c>
      <c r="I153" s="55" t="s">
        <v>2021</v>
      </c>
      <c r="J153" s="55" t="s">
        <v>1644</v>
      </c>
      <c r="K153" s="55" t="s">
        <v>664</v>
      </c>
      <c r="L153" s="56">
        <v>45667</v>
      </c>
      <c r="M153" s="55" t="s">
        <v>1819</v>
      </c>
      <c r="N153" s="55" t="s">
        <v>1644</v>
      </c>
      <c r="O153" s="56"/>
      <c r="P153" s="55" t="s">
        <v>1726</v>
      </c>
      <c r="Q153" s="55" t="s">
        <v>89</v>
      </c>
      <c r="R153" s="57">
        <v>1.2</v>
      </c>
      <c r="S153" s="55" t="s">
        <v>89</v>
      </c>
      <c r="T153" s="57">
        <v>1.2</v>
      </c>
      <c r="U153" s="55" t="s">
        <v>329</v>
      </c>
      <c r="V153" s="55" t="s">
        <v>330</v>
      </c>
      <c r="W153" s="55" t="s">
        <v>1644</v>
      </c>
      <c r="X153" s="55" t="s">
        <v>1644</v>
      </c>
      <c r="Y153" s="55" t="s">
        <v>1644</v>
      </c>
      <c r="Z153" s="55" t="s">
        <v>1644</v>
      </c>
      <c r="AA153" s="55" t="s">
        <v>1727</v>
      </c>
      <c r="AB153" s="55" t="s">
        <v>1644</v>
      </c>
      <c r="AC153" s="56">
        <v>45667</v>
      </c>
      <c r="AD153" s="55"/>
      <c r="AE153" s="55"/>
      <c r="AF153" s="55" t="s">
        <v>1644</v>
      </c>
      <c r="AG153" s="55" t="s">
        <v>1644</v>
      </c>
      <c r="AH153" s="55" t="s">
        <v>1728</v>
      </c>
      <c r="AI153" s="55" t="s">
        <v>1729</v>
      </c>
      <c r="AJ153" s="59">
        <v>1</v>
      </c>
      <c r="AK153" s="55" t="s">
        <v>1748</v>
      </c>
      <c r="AL153" s="60" t="s">
        <v>1749</v>
      </c>
      <c r="AM153" s="55" t="s">
        <v>2135</v>
      </c>
      <c r="AN153" s="55" t="s">
        <v>2136</v>
      </c>
      <c r="AO153" s="55" t="s">
        <v>1644</v>
      </c>
      <c r="AP153" t="s">
        <v>1730</v>
      </c>
      <c r="AQ153" s="55" t="s">
        <v>1644</v>
      </c>
      <c r="AR153" t="s">
        <v>1731</v>
      </c>
      <c r="AS153" t="s">
        <v>1652</v>
      </c>
      <c r="AT153" t="s">
        <v>3842</v>
      </c>
      <c r="AU153" s="191">
        <f t="shared" si="2"/>
        <v>19800</v>
      </c>
    </row>
    <row r="154" spans="1:47" hidden="1" x14ac:dyDescent="0.25">
      <c r="A154" s="55" t="s">
        <v>1717</v>
      </c>
      <c r="B154" s="55" t="s">
        <v>1718</v>
      </c>
      <c r="C154" s="55" t="s">
        <v>1719</v>
      </c>
      <c r="D154" s="55" t="s">
        <v>1844</v>
      </c>
      <c r="E154" s="56">
        <v>45670</v>
      </c>
      <c r="F154" s="55" t="s">
        <v>1644</v>
      </c>
      <c r="G154" s="55" t="s">
        <v>1919</v>
      </c>
      <c r="H154" s="55">
        <v>51300010</v>
      </c>
      <c r="I154" s="55" t="s">
        <v>1924</v>
      </c>
      <c r="J154" s="55" t="s">
        <v>1644</v>
      </c>
      <c r="K154" s="55" t="s">
        <v>538</v>
      </c>
      <c r="L154" s="56">
        <v>45657</v>
      </c>
      <c r="M154" s="55" t="s">
        <v>1921</v>
      </c>
      <c r="N154" s="55" t="s">
        <v>1922</v>
      </c>
      <c r="O154" s="56"/>
      <c r="P154" s="55" t="s">
        <v>1726</v>
      </c>
      <c r="Q154" s="55" t="s">
        <v>1554</v>
      </c>
      <c r="R154" s="59">
        <v>17772</v>
      </c>
      <c r="S154" s="55" t="s">
        <v>89</v>
      </c>
      <c r="T154" s="57">
        <v>1.1000000000000001</v>
      </c>
      <c r="U154" s="55" t="s">
        <v>329</v>
      </c>
      <c r="V154" s="55" t="s">
        <v>330</v>
      </c>
      <c r="W154" s="55" t="s">
        <v>1644</v>
      </c>
      <c r="X154" s="55" t="s">
        <v>1644</v>
      </c>
      <c r="Y154" s="55" t="s">
        <v>1644</v>
      </c>
      <c r="Z154" s="55" t="s">
        <v>1644</v>
      </c>
      <c r="AA154" s="55" t="s">
        <v>1727</v>
      </c>
      <c r="AB154" s="55" t="s">
        <v>1644</v>
      </c>
      <c r="AC154" s="56">
        <v>45670</v>
      </c>
      <c r="AD154" s="55"/>
      <c r="AE154" s="55"/>
      <c r="AF154" s="55" t="s">
        <v>1644</v>
      </c>
      <c r="AG154" s="55" t="s">
        <v>1644</v>
      </c>
      <c r="AH154" s="55" t="s">
        <v>1728</v>
      </c>
      <c r="AI154" s="55" t="s">
        <v>1729</v>
      </c>
      <c r="AJ154" s="58">
        <v>0</v>
      </c>
      <c r="AK154" s="55" t="s">
        <v>1644</v>
      </c>
      <c r="AL154" s="55" t="s">
        <v>1644</v>
      </c>
      <c r="AM154" s="55" t="s">
        <v>1644</v>
      </c>
      <c r="AN154" s="55" t="s">
        <v>1644</v>
      </c>
      <c r="AO154" s="55" t="s">
        <v>1644</v>
      </c>
      <c r="AP154" t="s">
        <v>1730</v>
      </c>
      <c r="AQ154" s="55" t="s">
        <v>1644</v>
      </c>
      <c r="AR154" t="s">
        <v>1731</v>
      </c>
      <c r="AS154" t="s">
        <v>1458</v>
      </c>
      <c r="AT154" t="s">
        <v>3842</v>
      </c>
      <c r="AU154" s="191">
        <f t="shared" si="2"/>
        <v>17772</v>
      </c>
    </row>
    <row r="155" spans="1:47" x14ac:dyDescent="0.25">
      <c r="A155" s="55" t="s">
        <v>1717</v>
      </c>
      <c r="B155" s="55" t="s">
        <v>1718</v>
      </c>
      <c r="C155" s="55" t="s">
        <v>1719</v>
      </c>
      <c r="D155" s="55" t="s">
        <v>1767</v>
      </c>
      <c r="E155" s="56">
        <v>45665</v>
      </c>
      <c r="F155" s="55" t="s">
        <v>2139</v>
      </c>
      <c r="G155" s="55" t="s">
        <v>1644</v>
      </c>
      <c r="H155" s="55">
        <v>50200010</v>
      </c>
      <c r="I155" s="55" t="s">
        <v>2140</v>
      </c>
      <c r="J155" s="55" t="s">
        <v>1644</v>
      </c>
      <c r="K155" s="55" t="s">
        <v>1646</v>
      </c>
      <c r="L155" s="56">
        <v>45665</v>
      </c>
      <c r="M155" s="55" t="s">
        <v>1849</v>
      </c>
      <c r="N155" s="55" t="s">
        <v>1644</v>
      </c>
      <c r="O155" s="56"/>
      <c r="P155" s="55" t="s">
        <v>1726</v>
      </c>
      <c r="Q155" s="55" t="s">
        <v>89</v>
      </c>
      <c r="R155" s="57">
        <v>0.85</v>
      </c>
      <c r="S155" s="55" t="s">
        <v>89</v>
      </c>
      <c r="T155" s="57">
        <v>0.85</v>
      </c>
      <c r="U155" s="55" t="s">
        <v>329</v>
      </c>
      <c r="V155" s="55" t="s">
        <v>330</v>
      </c>
      <c r="W155" s="55" t="s">
        <v>1644</v>
      </c>
      <c r="X155" s="55" t="s">
        <v>1644</v>
      </c>
      <c r="Y155" s="55" t="s">
        <v>1644</v>
      </c>
      <c r="Z155" s="55" t="s">
        <v>1644</v>
      </c>
      <c r="AA155" s="55" t="s">
        <v>1727</v>
      </c>
      <c r="AB155" s="55" t="s">
        <v>1644</v>
      </c>
      <c r="AC155" s="56">
        <v>45665</v>
      </c>
      <c r="AD155" s="55"/>
      <c r="AE155" s="55"/>
      <c r="AF155" s="55" t="s">
        <v>1644</v>
      </c>
      <c r="AG155" s="55" t="s">
        <v>1644</v>
      </c>
      <c r="AH155" s="55" t="s">
        <v>1728</v>
      </c>
      <c r="AI155" s="55" t="s">
        <v>1729</v>
      </c>
      <c r="AJ155" s="59">
        <v>1</v>
      </c>
      <c r="AK155" s="55" t="s">
        <v>2141</v>
      </c>
      <c r="AL155" s="60" t="s">
        <v>1749</v>
      </c>
      <c r="AM155" s="55" t="s">
        <v>2142</v>
      </c>
      <c r="AN155" s="55" t="s">
        <v>2143</v>
      </c>
      <c r="AO155" s="55" t="s">
        <v>1644</v>
      </c>
      <c r="AP155" t="s">
        <v>1730</v>
      </c>
      <c r="AQ155" s="55" t="s">
        <v>1644</v>
      </c>
      <c r="AR155" t="s">
        <v>1731</v>
      </c>
      <c r="AS155" t="s">
        <v>1645</v>
      </c>
      <c r="AT155" t="s">
        <v>4370</v>
      </c>
      <c r="AU155" s="191">
        <f t="shared" si="2"/>
        <v>14025</v>
      </c>
    </row>
    <row r="156" spans="1:47" x14ac:dyDescent="0.25">
      <c r="A156" s="55" t="s">
        <v>1717</v>
      </c>
      <c r="B156" s="55" t="s">
        <v>1718</v>
      </c>
      <c r="C156" s="55" t="s">
        <v>1719</v>
      </c>
      <c r="D156" s="55" t="s">
        <v>1767</v>
      </c>
      <c r="E156" s="56">
        <v>45673</v>
      </c>
      <c r="F156" s="55" t="s">
        <v>1965</v>
      </c>
      <c r="G156" s="55" t="s">
        <v>1644</v>
      </c>
      <c r="H156" s="55">
        <v>53100010</v>
      </c>
      <c r="I156" s="55" t="s">
        <v>2108</v>
      </c>
      <c r="J156" s="55" t="s">
        <v>1644</v>
      </c>
      <c r="K156" s="55" t="s">
        <v>664</v>
      </c>
      <c r="L156" s="56">
        <v>45673</v>
      </c>
      <c r="M156" s="55" t="s">
        <v>1843</v>
      </c>
      <c r="N156" s="55" t="s">
        <v>1644</v>
      </c>
      <c r="O156" s="56"/>
      <c r="P156" s="55" t="s">
        <v>1726</v>
      </c>
      <c r="Q156" s="55" t="s">
        <v>89</v>
      </c>
      <c r="R156" s="57">
        <v>0.76</v>
      </c>
      <c r="S156" s="55" t="s">
        <v>89</v>
      </c>
      <c r="T156" s="57">
        <v>0.76</v>
      </c>
      <c r="U156" s="55" t="s">
        <v>329</v>
      </c>
      <c r="V156" s="55" t="s">
        <v>330</v>
      </c>
      <c r="W156" s="55" t="s">
        <v>1644</v>
      </c>
      <c r="X156" s="55" t="s">
        <v>1644</v>
      </c>
      <c r="Y156" s="55" t="s">
        <v>1644</v>
      </c>
      <c r="Z156" s="55" t="s">
        <v>1644</v>
      </c>
      <c r="AA156" s="55" t="s">
        <v>1727</v>
      </c>
      <c r="AB156" s="55" t="s">
        <v>1644</v>
      </c>
      <c r="AC156" s="56">
        <v>45673</v>
      </c>
      <c r="AD156" s="55"/>
      <c r="AE156" s="55"/>
      <c r="AF156" s="55" t="s">
        <v>1644</v>
      </c>
      <c r="AG156" s="55" t="s">
        <v>1644</v>
      </c>
      <c r="AH156" s="55" t="s">
        <v>1728</v>
      </c>
      <c r="AI156" s="55" t="s">
        <v>1729</v>
      </c>
      <c r="AJ156" s="59">
        <v>10</v>
      </c>
      <c r="AK156" s="55" t="s">
        <v>1748</v>
      </c>
      <c r="AL156" s="60" t="s">
        <v>1749</v>
      </c>
      <c r="AM156" s="55" t="s">
        <v>2144</v>
      </c>
      <c r="AN156" s="55" t="s">
        <v>2145</v>
      </c>
      <c r="AO156" s="55" t="s">
        <v>1644</v>
      </c>
      <c r="AP156" t="s">
        <v>1730</v>
      </c>
      <c r="AQ156" s="55" t="s">
        <v>1644</v>
      </c>
      <c r="AR156" t="s">
        <v>1731</v>
      </c>
      <c r="AS156" t="s">
        <v>1652</v>
      </c>
      <c r="AT156" t="s">
        <v>3842</v>
      </c>
      <c r="AU156" s="191">
        <f t="shared" si="2"/>
        <v>12540</v>
      </c>
    </row>
    <row r="157" spans="1:47" x14ac:dyDescent="0.25">
      <c r="A157" s="55" t="s">
        <v>1717</v>
      </c>
      <c r="B157" s="55" t="s">
        <v>1718</v>
      </c>
      <c r="C157" s="55" t="s">
        <v>1719</v>
      </c>
      <c r="D157" s="55" t="s">
        <v>1767</v>
      </c>
      <c r="E157" s="56">
        <v>45663</v>
      </c>
      <c r="F157" s="55" t="s">
        <v>1644</v>
      </c>
      <c r="G157" s="55" t="s">
        <v>1644</v>
      </c>
      <c r="H157" s="55">
        <v>50200010</v>
      </c>
      <c r="I157" s="55" t="s">
        <v>1977</v>
      </c>
      <c r="J157" s="55" t="s">
        <v>1644</v>
      </c>
      <c r="K157" s="55" t="s">
        <v>1646</v>
      </c>
      <c r="L157" s="56">
        <v>45663</v>
      </c>
      <c r="M157" s="55" t="s">
        <v>1799</v>
      </c>
      <c r="N157" s="55" t="s">
        <v>1644</v>
      </c>
      <c r="O157" s="56"/>
      <c r="P157" s="55" t="s">
        <v>1726</v>
      </c>
      <c r="Q157" s="55" t="s">
        <v>89</v>
      </c>
      <c r="R157" s="57">
        <v>0.62</v>
      </c>
      <c r="S157" s="55" t="s">
        <v>89</v>
      </c>
      <c r="T157" s="57">
        <v>0.62</v>
      </c>
      <c r="U157" s="55" t="s">
        <v>329</v>
      </c>
      <c r="V157" s="55" t="s">
        <v>330</v>
      </c>
      <c r="W157" s="55" t="s">
        <v>1644</v>
      </c>
      <c r="X157" s="55" t="s">
        <v>1644</v>
      </c>
      <c r="Y157" s="55" t="s">
        <v>1644</v>
      </c>
      <c r="Z157" s="55" t="s">
        <v>1644</v>
      </c>
      <c r="AA157" s="55" t="s">
        <v>1727</v>
      </c>
      <c r="AB157" s="55" t="s">
        <v>1644</v>
      </c>
      <c r="AC157" s="56">
        <v>45663</v>
      </c>
      <c r="AD157" s="55"/>
      <c r="AE157" s="55"/>
      <c r="AF157" s="55" t="s">
        <v>1644</v>
      </c>
      <c r="AG157" s="55" t="s">
        <v>1644</v>
      </c>
      <c r="AH157" s="55" t="s">
        <v>1728</v>
      </c>
      <c r="AI157" s="55" t="s">
        <v>1729</v>
      </c>
      <c r="AJ157" s="59">
        <v>6</v>
      </c>
      <c r="AK157" s="55" t="s">
        <v>1748</v>
      </c>
      <c r="AL157" s="60" t="s">
        <v>1749</v>
      </c>
      <c r="AM157" s="55" t="s">
        <v>2146</v>
      </c>
      <c r="AN157" s="55" t="s">
        <v>2147</v>
      </c>
      <c r="AO157" s="55" t="s">
        <v>1644</v>
      </c>
      <c r="AP157" t="s">
        <v>1730</v>
      </c>
      <c r="AQ157" s="55" t="s">
        <v>1644</v>
      </c>
      <c r="AR157" t="s">
        <v>1731</v>
      </c>
      <c r="AS157" t="s">
        <v>1645</v>
      </c>
      <c r="AT157" t="s">
        <v>3842</v>
      </c>
      <c r="AU157" s="191">
        <f t="shared" si="2"/>
        <v>10230</v>
      </c>
    </row>
    <row r="158" spans="1:47" hidden="1" x14ac:dyDescent="0.25">
      <c r="A158" s="55" t="s">
        <v>1717</v>
      </c>
      <c r="B158" s="55" t="s">
        <v>1718</v>
      </c>
      <c r="C158" s="55" t="s">
        <v>1719</v>
      </c>
      <c r="D158" s="55" t="s">
        <v>1767</v>
      </c>
      <c r="E158" s="56">
        <v>45677</v>
      </c>
      <c r="F158" s="55" t="s">
        <v>2000</v>
      </c>
      <c r="G158" s="55" t="s">
        <v>1644</v>
      </c>
      <c r="H158" s="55">
        <v>50200010</v>
      </c>
      <c r="I158" s="55" t="s">
        <v>2001</v>
      </c>
      <c r="J158" s="55" t="s">
        <v>1644</v>
      </c>
      <c r="K158" s="55" t="s">
        <v>1646</v>
      </c>
      <c r="L158" s="56">
        <v>45677</v>
      </c>
      <c r="M158" s="55" t="s">
        <v>1745</v>
      </c>
      <c r="N158" s="55" t="s">
        <v>1644</v>
      </c>
      <c r="O158" s="56"/>
      <c r="P158" s="55" t="s">
        <v>1726</v>
      </c>
      <c r="Q158" s="55" t="s">
        <v>89</v>
      </c>
      <c r="R158" s="57">
        <v>0.59</v>
      </c>
      <c r="S158" s="55" t="s">
        <v>89</v>
      </c>
      <c r="T158" s="57">
        <v>0.59</v>
      </c>
      <c r="U158" s="55" t="s">
        <v>352</v>
      </c>
      <c r="V158" s="55" t="s">
        <v>353</v>
      </c>
      <c r="W158" s="55" t="s">
        <v>1644</v>
      </c>
      <c r="X158" s="55" t="s">
        <v>1644</v>
      </c>
      <c r="Y158" s="55" t="s">
        <v>1644</v>
      </c>
      <c r="Z158" s="55" t="s">
        <v>1644</v>
      </c>
      <c r="AA158" s="55" t="s">
        <v>1727</v>
      </c>
      <c r="AB158" s="55" t="s">
        <v>1644</v>
      </c>
      <c r="AC158" s="56">
        <v>45677</v>
      </c>
      <c r="AD158" s="55"/>
      <c r="AE158" s="55"/>
      <c r="AF158" s="55" t="s">
        <v>1644</v>
      </c>
      <c r="AG158" s="55" t="s">
        <v>1644</v>
      </c>
      <c r="AH158" s="55" t="s">
        <v>1728</v>
      </c>
      <c r="AI158" s="55" t="s">
        <v>1729</v>
      </c>
      <c r="AJ158" s="59">
        <v>2</v>
      </c>
      <c r="AK158" s="55" t="s">
        <v>1748</v>
      </c>
      <c r="AL158" s="60" t="s">
        <v>1749</v>
      </c>
      <c r="AM158" s="55" t="s">
        <v>2122</v>
      </c>
      <c r="AN158" s="55" t="s">
        <v>2123</v>
      </c>
      <c r="AO158" s="55" t="s">
        <v>1644</v>
      </c>
      <c r="AP158" t="s">
        <v>1730</v>
      </c>
      <c r="AQ158" s="55" t="s">
        <v>1644</v>
      </c>
      <c r="AR158" t="s">
        <v>1731</v>
      </c>
      <c r="AS158" t="s">
        <v>1645</v>
      </c>
      <c r="AT158" t="s">
        <v>271</v>
      </c>
      <c r="AU158" s="191">
        <f t="shared" si="2"/>
        <v>9735</v>
      </c>
    </row>
    <row r="159" spans="1:47" hidden="1" x14ac:dyDescent="0.25">
      <c r="A159" s="55" t="s">
        <v>1717</v>
      </c>
      <c r="B159" s="55" t="s">
        <v>1718</v>
      </c>
      <c r="C159" s="55" t="s">
        <v>1719</v>
      </c>
      <c r="D159" s="55" t="s">
        <v>1844</v>
      </c>
      <c r="E159" s="56">
        <v>45681</v>
      </c>
      <c r="F159" s="55" t="s">
        <v>1644</v>
      </c>
      <c r="G159" s="55" t="s">
        <v>1739</v>
      </c>
      <c r="H159" s="55">
        <v>50600050</v>
      </c>
      <c r="I159" s="55" t="s">
        <v>2148</v>
      </c>
      <c r="J159" s="55" t="s">
        <v>1644</v>
      </c>
      <c r="K159" s="55" t="s">
        <v>468</v>
      </c>
      <c r="L159" s="56">
        <v>45665</v>
      </c>
      <c r="M159" s="55" t="s">
        <v>1817</v>
      </c>
      <c r="N159" s="55" t="s">
        <v>1816</v>
      </c>
      <c r="O159" s="56"/>
      <c r="P159" s="55" t="s">
        <v>1726</v>
      </c>
      <c r="Q159" s="55" t="s">
        <v>1554</v>
      </c>
      <c r="R159" s="59">
        <v>0</v>
      </c>
      <c r="S159" s="55" t="s">
        <v>89</v>
      </c>
      <c r="T159" s="57">
        <v>-0.01</v>
      </c>
      <c r="U159" s="55" t="s">
        <v>329</v>
      </c>
      <c r="V159" s="55" t="s">
        <v>330</v>
      </c>
      <c r="W159" s="55" t="s">
        <v>1644</v>
      </c>
      <c r="X159" s="55" t="s">
        <v>1644</v>
      </c>
      <c r="Y159" s="55" t="s">
        <v>1644</v>
      </c>
      <c r="Z159" s="55" t="s">
        <v>2149</v>
      </c>
      <c r="AA159" s="55" t="s">
        <v>1727</v>
      </c>
      <c r="AB159" s="55" t="s">
        <v>1644</v>
      </c>
      <c r="AC159" s="56">
        <v>45681</v>
      </c>
      <c r="AD159" s="55"/>
      <c r="AE159" s="55"/>
      <c r="AF159" s="55" t="s">
        <v>1644</v>
      </c>
      <c r="AG159" s="55" t="s">
        <v>1817</v>
      </c>
      <c r="AH159" s="55" t="s">
        <v>1728</v>
      </c>
      <c r="AI159" s="55" t="s">
        <v>1729</v>
      </c>
      <c r="AJ159" s="59">
        <v>-1</v>
      </c>
      <c r="AK159" s="55" t="s">
        <v>1818</v>
      </c>
      <c r="AL159" s="55" t="s">
        <v>1881</v>
      </c>
      <c r="AM159" s="55" t="s">
        <v>1644</v>
      </c>
      <c r="AN159" s="55" t="s">
        <v>1644</v>
      </c>
      <c r="AO159" s="55" t="s">
        <v>1644</v>
      </c>
      <c r="AP159" t="s">
        <v>1730</v>
      </c>
      <c r="AQ159" s="55" t="s">
        <v>1644</v>
      </c>
      <c r="AR159" t="s">
        <v>1731</v>
      </c>
      <c r="AS159" t="s">
        <v>468</v>
      </c>
      <c r="AT159" t="s">
        <v>3842</v>
      </c>
      <c r="AU159" s="191">
        <f t="shared" si="2"/>
        <v>0</v>
      </c>
    </row>
    <row r="160" spans="1:47" hidden="1" x14ac:dyDescent="0.25">
      <c r="A160" s="55" t="s">
        <v>1717</v>
      </c>
      <c r="B160" s="55" t="s">
        <v>1718</v>
      </c>
      <c r="C160" s="55" t="s">
        <v>1719</v>
      </c>
      <c r="D160" s="55" t="s">
        <v>1844</v>
      </c>
      <c r="E160" s="56">
        <v>45681</v>
      </c>
      <c r="F160" s="55" t="s">
        <v>1644</v>
      </c>
      <c r="G160" s="55" t="s">
        <v>1739</v>
      </c>
      <c r="H160" s="55">
        <v>50600050</v>
      </c>
      <c r="I160" s="55" t="s">
        <v>2148</v>
      </c>
      <c r="J160" s="55" t="s">
        <v>1644</v>
      </c>
      <c r="K160" s="55" t="s">
        <v>468</v>
      </c>
      <c r="L160" s="56">
        <v>45665</v>
      </c>
      <c r="M160" s="55" t="s">
        <v>1817</v>
      </c>
      <c r="N160" s="55" t="s">
        <v>1816</v>
      </c>
      <c r="O160" s="56"/>
      <c r="P160" s="55" t="s">
        <v>1726</v>
      </c>
      <c r="Q160" s="55" t="s">
        <v>1554</v>
      </c>
      <c r="R160" s="59">
        <v>0</v>
      </c>
      <c r="S160" s="55" t="s">
        <v>89</v>
      </c>
      <c r="T160" s="57">
        <v>-0.01</v>
      </c>
      <c r="U160" s="55" t="s">
        <v>329</v>
      </c>
      <c r="V160" s="55" t="s">
        <v>330</v>
      </c>
      <c r="W160" s="55" t="s">
        <v>1644</v>
      </c>
      <c r="X160" s="55" t="s">
        <v>1644</v>
      </c>
      <c r="Y160" s="55" t="s">
        <v>1644</v>
      </c>
      <c r="Z160" s="55" t="s">
        <v>2150</v>
      </c>
      <c r="AA160" s="55" t="s">
        <v>1727</v>
      </c>
      <c r="AB160" s="55" t="s">
        <v>1644</v>
      </c>
      <c r="AC160" s="56">
        <v>45681</v>
      </c>
      <c r="AD160" s="55"/>
      <c r="AE160" s="55"/>
      <c r="AF160" s="55" t="s">
        <v>1644</v>
      </c>
      <c r="AG160" s="55" t="s">
        <v>1817</v>
      </c>
      <c r="AH160" s="55" t="s">
        <v>1728</v>
      </c>
      <c r="AI160" s="55" t="s">
        <v>1729</v>
      </c>
      <c r="AJ160" s="59">
        <v>-1</v>
      </c>
      <c r="AK160" s="55" t="s">
        <v>1818</v>
      </c>
      <c r="AL160" s="55" t="s">
        <v>1881</v>
      </c>
      <c r="AM160" s="55" t="s">
        <v>1644</v>
      </c>
      <c r="AN160" s="55" t="s">
        <v>1644</v>
      </c>
      <c r="AO160" s="55" t="s">
        <v>1644</v>
      </c>
      <c r="AP160" t="s">
        <v>1730</v>
      </c>
      <c r="AQ160" s="55" t="s">
        <v>1644</v>
      </c>
      <c r="AR160" t="s">
        <v>1731</v>
      </c>
      <c r="AS160" t="s">
        <v>468</v>
      </c>
      <c r="AT160" t="s">
        <v>3842</v>
      </c>
      <c r="AU160" s="191">
        <f t="shared" si="2"/>
        <v>0</v>
      </c>
    </row>
    <row r="161" spans="1:47" hidden="1" x14ac:dyDescent="0.25">
      <c r="A161" s="55" t="s">
        <v>1717</v>
      </c>
      <c r="B161" s="55" t="s">
        <v>1718</v>
      </c>
      <c r="C161" s="55" t="s">
        <v>1719</v>
      </c>
      <c r="D161" s="55" t="s">
        <v>2151</v>
      </c>
      <c r="E161" s="56">
        <v>45670</v>
      </c>
      <c r="F161" s="55" t="s">
        <v>2133</v>
      </c>
      <c r="G161" s="55" t="s">
        <v>1919</v>
      </c>
      <c r="H161" s="55">
        <v>51300010</v>
      </c>
      <c r="I161" s="55" t="s">
        <v>2152</v>
      </c>
      <c r="J161" s="55" t="s">
        <v>1644</v>
      </c>
      <c r="K161" s="55" t="s">
        <v>538</v>
      </c>
      <c r="L161" s="56">
        <v>45657</v>
      </c>
      <c r="M161" s="55" t="s">
        <v>1921</v>
      </c>
      <c r="N161" s="55" t="s">
        <v>1922</v>
      </c>
      <c r="O161" s="56"/>
      <c r="P161" s="55" t="s">
        <v>1726</v>
      </c>
      <c r="Q161" s="55" t="s">
        <v>1554</v>
      </c>
      <c r="R161" s="59">
        <v>-25500</v>
      </c>
      <c r="S161" s="55" t="s">
        <v>89</v>
      </c>
      <c r="T161" s="57">
        <v>-1.57</v>
      </c>
      <c r="U161" s="55" t="s">
        <v>329</v>
      </c>
      <c r="V161" s="55" t="s">
        <v>330</v>
      </c>
      <c r="W161" s="55" t="s">
        <v>1644</v>
      </c>
      <c r="X161" s="55" t="s">
        <v>1644</v>
      </c>
      <c r="Y161" s="55" t="s">
        <v>1644</v>
      </c>
      <c r="Z161" s="55" t="s">
        <v>1644</v>
      </c>
      <c r="AA161" s="55" t="s">
        <v>1727</v>
      </c>
      <c r="AB161" s="55" t="s">
        <v>1644</v>
      </c>
      <c r="AC161" s="56">
        <v>45670</v>
      </c>
      <c r="AD161" s="55"/>
      <c r="AE161" s="55"/>
      <c r="AF161" s="55" t="s">
        <v>1644</v>
      </c>
      <c r="AG161" s="55" t="s">
        <v>1644</v>
      </c>
      <c r="AH161" s="55" t="s">
        <v>1728</v>
      </c>
      <c r="AI161" s="55" t="s">
        <v>1729</v>
      </c>
      <c r="AJ161" s="58">
        <v>0</v>
      </c>
      <c r="AK161" s="55" t="s">
        <v>1644</v>
      </c>
      <c r="AL161" s="55" t="s">
        <v>1644</v>
      </c>
      <c r="AM161" s="55" t="s">
        <v>1644</v>
      </c>
      <c r="AN161" s="55" t="s">
        <v>1644</v>
      </c>
      <c r="AO161" s="55" t="s">
        <v>1644</v>
      </c>
      <c r="AP161" t="s">
        <v>1730</v>
      </c>
      <c r="AQ161" s="55" t="s">
        <v>1644</v>
      </c>
      <c r="AR161" t="s">
        <v>1731</v>
      </c>
      <c r="AS161" t="s">
        <v>1458</v>
      </c>
      <c r="AT161" t="s">
        <v>3842</v>
      </c>
      <c r="AU161" s="191">
        <f t="shared" si="2"/>
        <v>-25500</v>
      </c>
    </row>
    <row r="162" spans="1:47" hidden="1" x14ac:dyDescent="0.25">
      <c r="A162" s="55" t="s">
        <v>1717</v>
      </c>
      <c r="B162" s="55" t="s">
        <v>1718</v>
      </c>
      <c r="C162" s="55" t="s">
        <v>1719</v>
      </c>
      <c r="D162" s="55" t="s">
        <v>2151</v>
      </c>
      <c r="E162" s="56">
        <v>45670</v>
      </c>
      <c r="F162" s="55" t="s">
        <v>2107</v>
      </c>
      <c r="G162" s="55" t="s">
        <v>1919</v>
      </c>
      <c r="H162" s="55">
        <v>51300090</v>
      </c>
      <c r="I162" s="55" t="s">
        <v>2152</v>
      </c>
      <c r="J162" s="55" t="s">
        <v>1644</v>
      </c>
      <c r="K162" s="55" t="s">
        <v>555</v>
      </c>
      <c r="L162" s="56">
        <v>45657</v>
      </c>
      <c r="M162" s="55" t="s">
        <v>1921</v>
      </c>
      <c r="N162" s="55" t="s">
        <v>1922</v>
      </c>
      <c r="O162" s="56"/>
      <c r="P162" s="55" t="s">
        <v>1726</v>
      </c>
      <c r="Q162" s="55" t="s">
        <v>1554</v>
      </c>
      <c r="R162" s="59">
        <v>-76500</v>
      </c>
      <c r="S162" s="55" t="s">
        <v>89</v>
      </c>
      <c r="T162" s="57">
        <v>-4.72</v>
      </c>
      <c r="U162" s="55" t="s">
        <v>329</v>
      </c>
      <c r="V162" s="55" t="s">
        <v>330</v>
      </c>
      <c r="W162" s="55" t="s">
        <v>1644</v>
      </c>
      <c r="X162" s="55" t="s">
        <v>1644</v>
      </c>
      <c r="Y162" s="55" t="s">
        <v>1644</v>
      </c>
      <c r="Z162" s="55" t="s">
        <v>1644</v>
      </c>
      <c r="AA162" s="55" t="s">
        <v>1727</v>
      </c>
      <c r="AB162" s="55" t="s">
        <v>1644</v>
      </c>
      <c r="AC162" s="56">
        <v>45670</v>
      </c>
      <c r="AD162" s="55"/>
      <c r="AE162" s="55"/>
      <c r="AF162" s="55" t="s">
        <v>1644</v>
      </c>
      <c r="AG162" s="55" t="s">
        <v>1644</v>
      </c>
      <c r="AH162" s="55" t="s">
        <v>1728</v>
      </c>
      <c r="AI162" s="55" t="s">
        <v>1729</v>
      </c>
      <c r="AJ162" s="58">
        <v>0</v>
      </c>
      <c r="AK162" s="55" t="s">
        <v>1644</v>
      </c>
      <c r="AL162" s="55" t="s">
        <v>1644</v>
      </c>
      <c r="AM162" s="55" t="s">
        <v>1644</v>
      </c>
      <c r="AN162" s="55" t="s">
        <v>1644</v>
      </c>
      <c r="AO162" s="55" t="s">
        <v>1644</v>
      </c>
      <c r="AP162" t="s">
        <v>1730</v>
      </c>
      <c r="AQ162" s="55" t="s">
        <v>1644</v>
      </c>
      <c r="AR162" t="s">
        <v>1731</v>
      </c>
      <c r="AS162" t="s">
        <v>1458</v>
      </c>
      <c r="AT162" t="s">
        <v>3842</v>
      </c>
      <c r="AU162" s="191">
        <f t="shared" si="2"/>
        <v>-76500</v>
      </c>
    </row>
    <row r="163" spans="1:47" hidden="1" x14ac:dyDescent="0.25">
      <c r="A163" s="55" t="s">
        <v>1717</v>
      </c>
      <c r="B163" s="55" t="s">
        <v>1718</v>
      </c>
      <c r="C163" s="55" t="s">
        <v>1719</v>
      </c>
      <c r="D163" s="55" t="s">
        <v>2151</v>
      </c>
      <c r="E163" s="56">
        <v>45670</v>
      </c>
      <c r="F163" s="55" t="s">
        <v>2067</v>
      </c>
      <c r="G163" s="55" t="s">
        <v>1919</v>
      </c>
      <c r="H163" s="55">
        <v>51300090</v>
      </c>
      <c r="I163" s="55" t="s">
        <v>2152</v>
      </c>
      <c r="J163" s="55" t="s">
        <v>1644</v>
      </c>
      <c r="K163" s="55" t="s">
        <v>555</v>
      </c>
      <c r="L163" s="56">
        <v>45657</v>
      </c>
      <c r="M163" s="55" t="s">
        <v>1921</v>
      </c>
      <c r="N163" s="55" t="s">
        <v>1922</v>
      </c>
      <c r="O163" s="56"/>
      <c r="P163" s="55" t="s">
        <v>1726</v>
      </c>
      <c r="Q163" s="55" t="s">
        <v>1554</v>
      </c>
      <c r="R163" s="59">
        <v>-180000</v>
      </c>
      <c r="S163" s="55" t="s">
        <v>89</v>
      </c>
      <c r="T163" s="57">
        <v>-11.12</v>
      </c>
      <c r="U163" s="55" t="s">
        <v>329</v>
      </c>
      <c r="V163" s="55" t="s">
        <v>330</v>
      </c>
      <c r="W163" s="55" t="s">
        <v>1644</v>
      </c>
      <c r="X163" s="55" t="s">
        <v>1644</v>
      </c>
      <c r="Y163" s="55" t="s">
        <v>1644</v>
      </c>
      <c r="Z163" s="55" t="s">
        <v>1644</v>
      </c>
      <c r="AA163" s="55" t="s">
        <v>1727</v>
      </c>
      <c r="AB163" s="55" t="s">
        <v>1644</v>
      </c>
      <c r="AC163" s="56">
        <v>45670</v>
      </c>
      <c r="AD163" s="55"/>
      <c r="AE163" s="55"/>
      <c r="AF163" s="55" t="s">
        <v>1644</v>
      </c>
      <c r="AG163" s="55" t="s">
        <v>1644</v>
      </c>
      <c r="AH163" s="55" t="s">
        <v>1728</v>
      </c>
      <c r="AI163" s="55" t="s">
        <v>1729</v>
      </c>
      <c r="AJ163" s="58">
        <v>0</v>
      </c>
      <c r="AK163" s="55" t="s">
        <v>1644</v>
      </c>
      <c r="AL163" s="55" t="s">
        <v>1644</v>
      </c>
      <c r="AM163" s="55" t="s">
        <v>1644</v>
      </c>
      <c r="AN163" s="55" t="s">
        <v>1644</v>
      </c>
      <c r="AO163" s="55" t="s">
        <v>1644</v>
      </c>
      <c r="AP163" t="s">
        <v>1730</v>
      </c>
      <c r="AQ163" s="55" t="s">
        <v>1644</v>
      </c>
      <c r="AR163" t="s">
        <v>1731</v>
      </c>
      <c r="AS163" t="s">
        <v>1458</v>
      </c>
      <c r="AT163" t="s">
        <v>3842</v>
      </c>
      <c r="AU163" s="191">
        <f t="shared" si="2"/>
        <v>-180000</v>
      </c>
    </row>
    <row r="164" spans="1:47" hidden="1" x14ac:dyDescent="0.25">
      <c r="A164" s="55" t="s">
        <v>1717</v>
      </c>
      <c r="B164" s="55" t="s">
        <v>1718</v>
      </c>
      <c r="C164" s="55" t="s">
        <v>1719</v>
      </c>
      <c r="D164" s="55" t="s">
        <v>2151</v>
      </c>
      <c r="E164" s="56">
        <v>45670</v>
      </c>
      <c r="F164" s="55" t="s">
        <v>2040</v>
      </c>
      <c r="G164" s="55" t="s">
        <v>1919</v>
      </c>
      <c r="H164" s="55">
        <v>51300090</v>
      </c>
      <c r="I164" s="55" t="s">
        <v>2152</v>
      </c>
      <c r="J164" s="55" t="s">
        <v>1644</v>
      </c>
      <c r="K164" s="55" t="s">
        <v>555</v>
      </c>
      <c r="L164" s="56">
        <v>45657</v>
      </c>
      <c r="M164" s="55" t="s">
        <v>1921</v>
      </c>
      <c r="N164" s="55" t="s">
        <v>1922</v>
      </c>
      <c r="O164" s="56"/>
      <c r="P164" s="55" t="s">
        <v>1726</v>
      </c>
      <c r="Q164" s="55" t="s">
        <v>1554</v>
      </c>
      <c r="R164" s="59">
        <v>-300000</v>
      </c>
      <c r="S164" s="55" t="s">
        <v>89</v>
      </c>
      <c r="T164" s="57">
        <v>-18.53</v>
      </c>
      <c r="U164" s="55" t="s">
        <v>329</v>
      </c>
      <c r="V164" s="55" t="s">
        <v>330</v>
      </c>
      <c r="W164" s="55" t="s">
        <v>1644</v>
      </c>
      <c r="X164" s="55" t="s">
        <v>1644</v>
      </c>
      <c r="Y164" s="55" t="s">
        <v>1644</v>
      </c>
      <c r="Z164" s="55" t="s">
        <v>1644</v>
      </c>
      <c r="AA164" s="55" t="s">
        <v>1727</v>
      </c>
      <c r="AB164" s="55" t="s">
        <v>1644</v>
      </c>
      <c r="AC164" s="56">
        <v>45670</v>
      </c>
      <c r="AD164" s="55"/>
      <c r="AE164" s="55"/>
      <c r="AF164" s="55" t="s">
        <v>1644</v>
      </c>
      <c r="AG164" s="55" t="s">
        <v>1644</v>
      </c>
      <c r="AH164" s="55" t="s">
        <v>1728</v>
      </c>
      <c r="AI164" s="55" t="s">
        <v>1729</v>
      </c>
      <c r="AJ164" s="58">
        <v>0</v>
      </c>
      <c r="AK164" s="55" t="s">
        <v>1644</v>
      </c>
      <c r="AL164" s="55" t="s">
        <v>1644</v>
      </c>
      <c r="AM164" s="55" t="s">
        <v>1644</v>
      </c>
      <c r="AN164" s="55" t="s">
        <v>1644</v>
      </c>
      <c r="AO164" s="55" t="s">
        <v>1644</v>
      </c>
      <c r="AP164" t="s">
        <v>1730</v>
      </c>
      <c r="AQ164" s="55" t="s">
        <v>1644</v>
      </c>
      <c r="AR164" t="s">
        <v>1731</v>
      </c>
      <c r="AS164" t="s">
        <v>1458</v>
      </c>
      <c r="AT164" t="s">
        <v>3842</v>
      </c>
      <c r="AU164" s="191">
        <f t="shared" si="2"/>
        <v>-300000</v>
      </c>
    </row>
    <row r="165" spans="1:47" hidden="1" x14ac:dyDescent="0.25">
      <c r="A165" s="55" t="s">
        <v>1717</v>
      </c>
      <c r="B165" s="55" t="s">
        <v>1718</v>
      </c>
      <c r="C165" s="55" t="s">
        <v>1719</v>
      </c>
      <c r="D165" s="55" t="s">
        <v>1802</v>
      </c>
      <c r="E165" s="56">
        <v>45688</v>
      </c>
      <c r="F165" s="55" t="s">
        <v>2153</v>
      </c>
      <c r="G165" s="55" t="s">
        <v>2154</v>
      </c>
      <c r="H165" s="55">
        <v>50600050</v>
      </c>
      <c r="I165" s="55" t="s">
        <v>2155</v>
      </c>
      <c r="J165" s="55" t="s">
        <v>1644</v>
      </c>
      <c r="K165" s="55" t="s">
        <v>468</v>
      </c>
      <c r="L165" s="56">
        <v>45657</v>
      </c>
      <c r="M165" s="55" t="s">
        <v>1736</v>
      </c>
      <c r="N165" s="55" t="s">
        <v>1644</v>
      </c>
      <c r="O165" s="56"/>
      <c r="P165" s="55" t="s">
        <v>1726</v>
      </c>
      <c r="Q165" s="55" t="s">
        <v>1554</v>
      </c>
      <c r="R165" s="59">
        <v>-1291899</v>
      </c>
      <c r="S165" s="55" t="s">
        <v>89</v>
      </c>
      <c r="T165" s="57">
        <v>-80.02</v>
      </c>
      <c r="U165" s="55" t="s">
        <v>329</v>
      </c>
      <c r="V165" s="55" t="s">
        <v>330</v>
      </c>
      <c r="W165" s="55" t="s">
        <v>2156</v>
      </c>
      <c r="X165" s="55" t="s">
        <v>1644</v>
      </c>
      <c r="Y165" s="55" t="s">
        <v>1644</v>
      </c>
      <c r="Z165" s="55" t="s">
        <v>1644</v>
      </c>
      <c r="AA165" s="55" t="s">
        <v>1727</v>
      </c>
      <c r="AB165" s="55" t="s">
        <v>1644</v>
      </c>
      <c r="AC165" s="56">
        <v>45681</v>
      </c>
      <c r="AD165" s="55"/>
      <c r="AE165" s="55"/>
      <c r="AF165" s="55" t="s">
        <v>1644</v>
      </c>
      <c r="AG165" s="55" t="s">
        <v>1644</v>
      </c>
      <c r="AH165" s="55" t="s">
        <v>1728</v>
      </c>
      <c r="AI165" s="55" t="s">
        <v>1729</v>
      </c>
      <c r="AJ165" s="58">
        <v>0</v>
      </c>
      <c r="AK165" s="55" t="s">
        <v>1644</v>
      </c>
      <c r="AL165" s="55" t="s">
        <v>1644</v>
      </c>
      <c r="AM165" s="55" t="s">
        <v>1644</v>
      </c>
      <c r="AN165" s="55" t="s">
        <v>1644</v>
      </c>
      <c r="AO165" s="55" t="s">
        <v>1644</v>
      </c>
      <c r="AP165" t="s">
        <v>1730</v>
      </c>
      <c r="AQ165" s="55" t="s">
        <v>1644</v>
      </c>
      <c r="AR165" t="s">
        <v>1731</v>
      </c>
      <c r="AS165" t="s">
        <v>468</v>
      </c>
      <c r="AT165" t="s">
        <v>3842</v>
      </c>
      <c r="AU165" s="191">
        <f t="shared" si="2"/>
        <v>-1291899</v>
      </c>
    </row>
    <row r="166" spans="1:47" hidden="1" x14ac:dyDescent="0.25">
      <c r="A166" s="55" t="s">
        <v>1717</v>
      </c>
      <c r="B166" s="55" t="s">
        <v>1718</v>
      </c>
      <c r="C166" s="55" t="s">
        <v>1719</v>
      </c>
      <c r="D166" s="55" t="s">
        <v>2151</v>
      </c>
      <c r="E166" s="56">
        <v>45670</v>
      </c>
      <c r="F166" s="55" t="s">
        <v>1918</v>
      </c>
      <c r="G166" s="55" t="s">
        <v>1919</v>
      </c>
      <c r="H166" s="55">
        <v>51300090</v>
      </c>
      <c r="I166" s="55" t="s">
        <v>2152</v>
      </c>
      <c r="J166" s="55" t="s">
        <v>1644</v>
      </c>
      <c r="K166" s="55" t="s">
        <v>555</v>
      </c>
      <c r="L166" s="56">
        <v>45657</v>
      </c>
      <c r="M166" s="55" t="s">
        <v>1921</v>
      </c>
      <c r="N166" s="55" t="s">
        <v>1922</v>
      </c>
      <c r="O166" s="56"/>
      <c r="P166" s="55" t="s">
        <v>1726</v>
      </c>
      <c r="Q166" s="55" t="s">
        <v>1554</v>
      </c>
      <c r="R166" s="59">
        <v>-2444000</v>
      </c>
      <c r="S166" s="55" t="s">
        <v>89</v>
      </c>
      <c r="T166" s="57">
        <v>-150.93</v>
      </c>
      <c r="U166" s="55" t="s">
        <v>329</v>
      </c>
      <c r="V166" s="55" t="s">
        <v>330</v>
      </c>
      <c r="W166" s="55" t="s">
        <v>1644</v>
      </c>
      <c r="X166" s="55" t="s">
        <v>1644</v>
      </c>
      <c r="Y166" s="55" t="s">
        <v>1644</v>
      </c>
      <c r="Z166" s="55" t="s">
        <v>1644</v>
      </c>
      <c r="AA166" s="55" t="s">
        <v>1727</v>
      </c>
      <c r="AB166" s="55" t="s">
        <v>1644</v>
      </c>
      <c r="AC166" s="56">
        <v>45670</v>
      </c>
      <c r="AD166" s="55"/>
      <c r="AE166" s="55"/>
      <c r="AF166" s="55" t="s">
        <v>1644</v>
      </c>
      <c r="AG166" s="55" t="s">
        <v>1644</v>
      </c>
      <c r="AH166" s="55" t="s">
        <v>1728</v>
      </c>
      <c r="AI166" s="55" t="s">
        <v>1729</v>
      </c>
      <c r="AJ166" s="58">
        <v>0</v>
      </c>
      <c r="AK166" s="55" t="s">
        <v>1644</v>
      </c>
      <c r="AL166" s="55" t="s">
        <v>1644</v>
      </c>
      <c r="AM166" s="55" t="s">
        <v>1644</v>
      </c>
      <c r="AN166" s="55" t="s">
        <v>1644</v>
      </c>
      <c r="AO166" s="55" t="s">
        <v>1644</v>
      </c>
      <c r="AP166" t="s">
        <v>1730</v>
      </c>
      <c r="AQ166" s="55" t="s">
        <v>1644</v>
      </c>
      <c r="AR166" t="s">
        <v>1731</v>
      </c>
      <c r="AS166" t="s">
        <v>1458</v>
      </c>
      <c r="AT166" t="s">
        <v>3842</v>
      </c>
      <c r="AU166" s="191">
        <f t="shared" si="2"/>
        <v>-2444000</v>
      </c>
    </row>
    <row r="167" spans="1:47" hidden="1" x14ac:dyDescent="0.25">
      <c r="A167" s="55" t="s">
        <v>1717</v>
      </c>
      <c r="B167" s="55" t="s">
        <v>1718</v>
      </c>
      <c r="C167" s="55" t="s">
        <v>1719</v>
      </c>
      <c r="D167" s="55" t="s">
        <v>1802</v>
      </c>
      <c r="E167" s="56">
        <v>45688</v>
      </c>
      <c r="F167" s="55" t="s">
        <v>2154</v>
      </c>
      <c r="G167" s="55" t="s">
        <v>2154</v>
      </c>
      <c r="H167" s="55">
        <v>50600050</v>
      </c>
      <c r="I167" s="55" t="s">
        <v>2155</v>
      </c>
      <c r="J167" s="55" t="s">
        <v>1644</v>
      </c>
      <c r="K167" s="55" t="s">
        <v>468</v>
      </c>
      <c r="L167" s="56">
        <v>45657</v>
      </c>
      <c r="M167" s="55" t="s">
        <v>1736</v>
      </c>
      <c r="N167" s="55" t="s">
        <v>1644</v>
      </c>
      <c r="O167" s="56"/>
      <c r="P167" s="55" t="s">
        <v>1726</v>
      </c>
      <c r="Q167" s="55" t="s">
        <v>1554</v>
      </c>
      <c r="R167" s="59">
        <v>-43063298</v>
      </c>
      <c r="S167" s="55" t="s">
        <v>89</v>
      </c>
      <c r="T167" s="57">
        <v>-2667.46</v>
      </c>
      <c r="U167" s="55" t="s">
        <v>329</v>
      </c>
      <c r="V167" s="55" t="s">
        <v>330</v>
      </c>
      <c r="W167" s="55" t="s">
        <v>2156</v>
      </c>
      <c r="X167" s="55" t="s">
        <v>1644</v>
      </c>
      <c r="Y167" s="55" t="s">
        <v>1644</v>
      </c>
      <c r="Z167" s="55" t="s">
        <v>1644</v>
      </c>
      <c r="AA167" s="55" t="s">
        <v>1727</v>
      </c>
      <c r="AB167" s="55" t="s">
        <v>1644</v>
      </c>
      <c r="AC167" s="56">
        <v>45681</v>
      </c>
      <c r="AD167" s="55"/>
      <c r="AE167" s="55"/>
      <c r="AF167" s="55" t="s">
        <v>1644</v>
      </c>
      <c r="AG167" s="55" t="s">
        <v>1644</v>
      </c>
      <c r="AH167" s="55" t="s">
        <v>1728</v>
      </c>
      <c r="AI167" s="55" t="s">
        <v>1729</v>
      </c>
      <c r="AJ167" s="58">
        <v>0</v>
      </c>
      <c r="AK167" s="55" t="s">
        <v>1644</v>
      </c>
      <c r="AL167" s="55" t="s">
        <v>1644</v>
      </c>
      <c r="AM167" s="55" t="s">
        <v>1644</v>
      </c>
      <c r="AN167" s="55" t="s">
        <v>1644</v>
      </c>
      <c r="AO167" s="55" t="s">
        <v>1644</v>
      </c>
      <c r="AP167" t="s">
        <v>1730</v>
      </c>
      <c r="AQ167" s="55" t="s">
        <v>1644</v>
      </c>
      <c r="AR167" t="s">
        <v>1731</v>
      </c>
      <c r="AS167" t="s">
        <v>468</v>
      </c>
      <c r="AT167" t="s">
        <v>3842</v>
      </c>
      <c r="AU167" s="191">
        <f t="shared" si="2"/>
        <v>-43063298</v>
      </c>
    </row>
    <row r="168" spans="1:47" x14ac:dyDescent="0.25">
      <c r="A168" s="55" t="s">
        <v>1717</v>
      </c>
      <c r="B168" s="55" t="s">
        <v>1718</v>
      </c>
      <c r="C168" s="55" t="s">
        <v>1719</v>
      </c>
      <c r="D168" s="55" t="s">
        <v>1732</v>
      </c>
      <c r="E168" s="56">
        <v>45688</v>
      </c>
      <c r="F168" s="55" t="s">
        <v>1803</v>
      </c>
      <c r="G168" s="55" t="s">
        <v>1804</v>
      </c>
      <c r="H168" s="55">
        <v>50600010</v>
      </c>
      <c r="I168" s="55" t="s">
        <v>1807</v>
      </c>
      <c r="J168" s="55" t="s">
        <v>1644</v>
      </c>
      <c r="K168" s="55" t="s">
        <v>460</v>
      </c>
      <c r="L168" s="56">
        <v>45688</v>
      </c>
      <c r="M168" s="55" t="s">
        <v>1809</v>
      </c>
      <c r="N168" s="55" t="s">
        <v>1806</v>
      </c>
      <c r="O168" s="56"/>
      <c r="P168" s="55" t="s">
        <v>1726</v>
      </c>
      <c r="Q168" s="55" t="s">
        <v>1554</v>
      </c>
      <c r="R168" s="59">
        <v>-57125795</v>
      </c>
      <c r="S168" s="55" t="s">
        <v>89</v>
      </c>
      <c r="T168" s="57">
        <v>-3492.44</v>
      </c>
      <c r="U168" s="55" t="s">
        <v>329</v>
      </c>
      <c r="V168" s="55" t="s">
        <v>330</v>
      </c>
      <c r="W168" s="55" t="s">
        <v>1805</v>
      </c>
      <c r="X168" s="55" t="s">
        <v>1644</v>
      </c>
      <c r="Y168" s="55" t="s">
        <v>1644</v>
      </c>
      <c r="Z168" s="55" t="s">
        <v>1644</v>
      </c>
      <c r="AA168" s="55" t="s">
        <v>1727</v>
      </c>
      <c r="AB168" s="55" t="s">
        <v>1644</v>
      </c>
      <c r="AC168" s="56">
        <v>45693</v>
      </c>
      <c r="AD168" s="55"/>
      <c r="AE168" s="55"/>
      <c r="AF168" s="55" t="s">
        <v>1644</v>
      </c>
      <c r="AG168" s="55" t="s">
        <v>1644</v>
      </c>
      <c r="AH168" s="55" t="s">
        <v>1728</v>
      </c>
      <c r="AI168" s="55" t="s">
        <v>1729</v>
      </c>
      <c r="AJ168" s="58">
        <v>0</v>
      </c>
      <c r="AK168" s="55" t="s">
        <v>1644</v>
      </c>
      <c r="AL168" s="55" t="s">
        <v>1644</v>
      </c>
      <c r="AM168" s="55" t="s">
        <v>1644</v>
      </c>
      <c r="AN168" s="55" t="s">
        <v>1644</v>
      </c>
      <c r="AO168" s="55" t="s">
        <v>1644</v>
      </c>
      <c r="AP168" t="s">
        <v>1730</v>
      </c>
      <c r="AQ168" s="55" t="s">
        <v>1644</v>
      </c>
      <c r="AR168" t="s">
        <v>1731</v>
      </c>
      <c r="AS168" t="s">
        <v>460</v>
      </c>
      <c r="AT168" t="s">
        <v>3842</v>
      </c>
      <c r="AU168" s="191">
        <f t="shared" si="2"/>
        <v>-57125795</v>
      </c>
    </row>
    <row r="169" spans="1:47" x14ac:dyDescent="0.25">
      <c r="A169" s="55" t="s">
        <v>1717</v>
      </c>
      <c r="B169" s="55" t="s">
        <v>1718</v>
      </c>
      <c r="C169" s="55" t="s">
        <v>1719</v>
      </c>
      <c r="D169" s="55" t="s">
        <v>1750</v>
      </c>
      <c r="E169" s="56">
        <v>45678</v>
      </c>
      <c r="F169" s="55" t="s">
        <v>2157</v>
      </c>
      <c r="G169" s="55" t="s">
        <v>1644</v>
      </c>
      <c r="H169" s="55">
        <v>50600040</v>
      </c>
      <c r="I169" s="55" t="s">
        <v>2158</v>
      </c>
      <c r="J169" s="55" t="s">
        <v>1644</v>
      </c>
      <c r="K169" s="55" t="s">
        <v>466</v>
      </c>
      <c r="L169" s="56">
        <v>45678</v>
      </c>
      <c r="M169" s="55" t="s">
        <v>1841</v>
      </c>
      <c r="N169" s="55" t="s">
        <v>1644</v>
      </c>
      <c r="O169" s="56"/>
      <c r="P169" s="55" t="s">
        <v>1726</v>
      </c>
      <c r="Q169" s="55" t="s">
        <v>89</v>
      </c>
      <c r="R169" s="57">
        <v>-48808.36</v>
      </c>
      <c r="S169" s="55" t="s">
        <v>89</v>
      </c>
      <c r="T169" s="57">
        <v>-48808.36</v>
      </c>
      <c r="U169" s="55" t="s">
        <v>329</v>
      </c>
      <c r="V169" s="55" t="s">
        <v>330</v>
      </c>
      <c r="W169" s="55" t="s">
        <v>1644</v>
      </c>
      <c r="X169" s="55" t="s">
        <v>1644</v>
      </c>
      <c r="Y169" s="55" t="s">
        <v>1644</v>
      </c>
      <c r="Z169" s="55" t="s">
        <v>1644</v>
      </c>
      <c r="AA169" s="55" t="s">
        <v>1727</v>
      </c>
      <c r="AB169" s="55" t="s">
        <v>1644</v>
      </c>
      <c r="AC169" s="56">
        <v>45694</v>
      </c>
      <c r="AD169" s="55"/>
      <c r="AE169" s="55"/>
      <c r="AF169" s="55" t="s">
        <v>1644</v>
      </c>
      <c r="AG169" s="55" t="s">
        <v>1644</v>
      </c>
      <c r="AH169" s="55" t="s">
        <v>1728</v>
      </c>
      <c r="AI169" s="55" t="s">
        <v>1729</v>
      </c>
      <c r="AJ169" s="58">
        <v>0</v>
      </c>
      <c r="AK169" s="55" t="s">
        <v>1644</v>
      </c>
      <c r="AL169" s="55" t="s">
        <v>1644</v>
      </c>
      <c r="AM169" s="55" t="s">
        <v>1644</v>
      </c>
      <c r="AN169" s="55" t="s">
        <v>1644</v>
      </c>
      <c r="AO169" s="55" t="s">
        <v>1644</v>
      </c>
      <c r="AP169" t="s">
        <v>1730</v>
      </c>
      <c r="AQ169" s="55" t="s">
        <v>1644</v>
      </c>
      <c r="AR169" t="s">
        <v>1731</v>
      </c>
      <c r="AS169" t="s">
        <v>1660</v>
      </c>
      <c r="AT169" t="s">
        <v>3842</v>
      </c>
      <c r="AU169" s="191">
        <f t="shared" si="2"/>
        <v>-805337940</v>
      </c>
    </row>
    <row r="170" spans="1:47" x14ac:dyDescent="0.25">
      <c r="A170" s="55" t="s">
        <v>1717</v>
      </c>
      <c r="B170" s="55" t="s">
        <v>2159</v>
      </c>
      <c r="C170" s="55" t="s">
        <v>1719</v>
      </c>
      <c r="D170" s="55" t="s">
        <v>1767</v>
      </c>
      <c r="E170" s="56">
        <v>45691</v>
      </c>
      <c r="F170" s="55" t="s">
        <v>2160</v>
      </c>
      <c r="G170" s="55" t="s">
        <v>1644</v>
      </c>
      <c r="H170" s="55">
        <v>50200010</v>
      </c>
      <c r="I170" s="55" t="s">
        <v>2161</v>
      </c>
      <c r="J170" s="55" t="s">
        <v>1644</v>
      </c>
      <c r="K170" s="55" t="s">
        <v>1646</v>
      </c>
      <c r="L170" s="56">
        <v>45691</v>
      </c>
      <c r="M170" s="55" t="s">
        <v>2162</v>
      </c>
      <c r="N170" s="55" t="s">
        <v>1644</v>
      </c>
      <c r="O170" s="56"/>
      <c r="P170" s="55" t="s">
        <v>1726</v>
      </c>
      <c r="Q170" s="55" t="s">
        <v>89</v>
      </c>
      <c r="R170" s="57">
        <v>1176.33</v>
      </c>
      <c r="S170" s="55" t="s">
        <v>89</v>
      </c>
      <c r="T170" s="57">
        <v>1176.33</v>
      </c>
      <c r="U170" s="55" t="s">
        <v>329</v>
      </c>
      <c r="V170" s="55" t="s">
        <v>330</v>
      </c>
      <c r="W170" s="55" t="s">
        <v>1644</v>
      </c>
      <c r="X170" s="55" t="s">
        <v>1644</v>
      </c>
      <c r="Y170" s="55" t="s">
        <v>1644</v>
      </c>
      <c r="Z170" s="55" t="s">
        <v>1644</v>
      </c>
      <c r="AA170" s="55" t="s">
        <v>1727</v>
      </c>
      <c r="AB170" s="55" t="s">
        <v>1644</v>
      </c>
      <c r="AC170" s="56">
        <v>45691</v>
      </c>
      <c r="AD170" s="55"/>
      <c r="AE170" s="55"/>
      <c r="AF170" s="55" t="s">
        <v>1644</v>
      </c>
      <c r="AG170" s="55" t="s">
        <v>1644</v>
      </c>
      <c r="AH170" s="55" t="s">
        <v>1728</v>
      </c>
      <c r="AI170" s="55" t="s">
        <v>1729</v>
      </c>
      <c r="AJ170" s="59">
        <v>2</v>
      </c>
      <c r="AK170" s="55" t="s">
        <v>1828</v>
      </c>
      <c r="AL170" s="60" t="s">
        <v>1749</v>
      </c>
      <c r="AM170" s="55" t="s">
        <v>1829</v>
      </c>
      <c r="AN170" s="55" t="s">
        <v>1830</v>
      </c>
      <c r="AO170" s="55" t="s">
        <v>1644</v>
      </c>
      <c r="AP170" t="s">
        <v>1730</v>
      </c>
      <c r="AQ170" t="s">
        <v>2163</v>
      </c>
      <c r="AS170" t="s">
        <v>1645</v>
      </c>
      <c r="AT170" t="s">
        <v>3842</v>
      </c>
      <c r="AU170" s="191">
        <f t="shared" si="2"/>
        <v>19409445</v>
      </c>
    </row>
    <row r="171" spans="1:47" hidden="1" x14ac:dyDescent="0.25">
      <c r="A171" s="55" t="s">
        <v>1717</v>
      </c>
      <c r="B171" s="55" t="s">
        <v>2159</v>
      </c>
      <c r="C171" s="55" t="s">
        <v>1719</v>
      </c>
      <c r="D171" s="55" t="s">
        <v>1767</v>
      </c>
      <c r="E171" s="56">
        <v>45691</v>
      </c>
      <c r="F171" s="55" t="s">
        <v>2164</v>
      </c>
      <c r="G171" s="55" t="s">
        <v>1644</v>
      </c>
      <c r="H171" s="55">
        <v>50200010</v>
      </c>
      <c r="I171" s="55" t="s">
        <v>2165</v>
      </c>
      <c r="J171" s="55" t="s">
        <v>1644</v>
      </c>
      <c r="K171" s="55" t="s">
        <v>1646</v>
      </c>
      <c r="L171" s="56">
        <v>45691</v>
      </c>
      <c r="M171" s="55" t="s">
        <v>2162</v>
      </c>
      <c r="N171" s="55" t="s">
        <v>1644</v>
      </c>
      <c r="O171" s="56"/>
      <c r="P171" s="55" t="s">
        <v>1726</v>
      </c>
      <c r="Q171" s="55" t="s">
        <v>89</v>
      </c>
      <c r="R171" s="57">
        <v>29.1</v>
      </c>
      <c r="S171" s="55" t="s">
        <v>89</v>
      </c>
      <c r="T171" s="57">
        <v>29.1</v>
      </c>
      <c r="U171" s="55" t="s">
        <v>352</v>
      </c>
      <c r="V171" s="55" t="s">
        <v>353</v>
      </c>
      <c r="W171" s="55" t="s">
        <v>1644</v>
      </c>
      <c r="X171" s="55" t="s">
        <v>1644</v>
      </c>
      <c r="Y171" s="55" t="s">
        <v>1644</v>
      </c>
      <c r="Z171" s="55" t="s">
        <v>1644</v>
      </c>
      <c r="AA171" s="55" t="s">
        <v>1727</v>
      </c>
      <c r="AB171" s="55" t="s">
        <v>1644</v>
      </c>
      <c r="AC171" s="56">
        <v>45691</v>
      </c>
      <c r="AD171" s="55"/>
      <c r="AE171" s="55"/>
      <c r="AF171" s="55" t="s">
        <v>1644</v>
      </c>
      <c r="AG171" s="55" t="s">
        <v>1644</v>
      </c>
      <c r="AH171" s="55" t="s">
        <v>1728</v>
      </c>
      <c r="AI171" s="55" t="s">
        <v>1729</v>
      </c>
      <c r="AJ171" s="59">
        <v>20</v>
      </c>
      <c r="AK171" s="55" t="s">
        <v>1761</v>
      </c>
      <c r="AL171" s="60" t="s">
        <v>1749</v>
      </c>
      <c r="AM171" s="55" t="s">
        <v>2166</v>
      </c>
      <c r="AN171" s="55" t="s">
        <v>2167</v>
      </c>
      <c r="AO171" s="55" t="s">
        <v>1644</v>
      </c>
      <c r="AP171" t="s">
        <v>1730</v>
      </c>
      <c r="AQ171" t="s">
        <v>2163</v>
      </c>
      <c r="AS171" t="s">
        <v>1645</v>
      </c>
      <c r="AT171" t="s">
        <v>271</v>
      </c>
      <c r="AU171" s="191">
        <f t="shared" si="2"/>
        <v>480150</v>
      </c>
    </row>
    <row r="172" spans="1:47" hidden="1" x14ac:dyDescent="0.25">
      <c r="A172" s="55" t="s">
        <v>1717</v>
      </c>
      <c r="B172" s="55" t="s">
        <v>2159</v>
      </c>
      <c r="C172" s="55" t="s">
        <v>1719</v>
      </c>
      <c r="D172" s="55" t="s">
        <v>1767</v>
      </c>
      <c r="E172" s="56">
        <v>45691</v>
      </c>
      <c r="F172" s="55" t="s">
        <v>2164</v>
      </c>
      <c r="G172" s="55" t="s">
        <v>1644</v>
      </c>
      <c r="H172" s="55">
        <v>50200010</v>
      </c>
      <c r="I172" s="55" t="s">
        <v>2165</v>
      </c>
      <c r="J172" s="55" t="s">
        <v>1644</v>
      </c>
      <c r="K172" s="55" t="s">
        <v>1646</v>
      </c>
      <c r="L172" s="56">
        <v>45691</v>
      </c>
      <c r="M172" s="55" t="s">
        <v>2162</v>
      </c>
      <c r="N172" s="55" t="s">
        <v>1644</v>
      </c>
      <c r="O172" s="56"/>
      <c r="P172" s="55" t="s">
        <v>1726</v>
      </c>
      <c r="Q172" s="55" t="s">
        <v>89</v>
      </c>
      <c r="R172" s="57">
        <v>2.23</v>
      </c>
      <c r="S172" s="55" t="s">
        <v>89</v>
      </c>
      <c r="T172" s="57">
        <v>2.23</v>
      </c>
      <c r="U172" s="55" t="s">
        <v>352</v>
      </c>
      <c r="V172" s="55" t="s">
        <v>353</v>
      </c>
      <c r="W172" s="55" t="s">
        <v>1644</v>
      </c>
      <c r="X172" s="55" t="s">
        <v>1644</v>
      </c>
      <c r="Y172" s="55" t="s">
        <v>1644</v>
      </c>
      <c r="Z172" s="55" t="s">
        <v>1644</v>
      </c>
      <c r="AA172" s="55" t="s">
        <v>1727</v>
      </c>
      <c r="AB172" s="55" t="s">
        <v>1644</v>
      </c>
      <c r="AC172" s="56">
        <v>45691</v>
      </c>
      <c r="AD172" s="55"/>
      <c r="AE172" s="55"/>
      <c r="AF172" s="55" t="s">
        <v>1644</v>
      </c>
      <c r="AG172" s="55" t="s">
        <v>1644</v>
      </c>
      <c r="AH172" s="55" t="s">
        <v>1728</v>
      </c>
      <c r="AI172" s="55" t="s">
        <v>1729</v>
      </c>
      <c r="AJ172" s="59">
        <v>4</v>
      </c>
      <c r="AK172" s="55" t="s">
        <v>1748</v>
      </c>
      <c r="AL172" s="60" t="s">
        <v>1749</v>
      </c>
      <c r="AM172" s="55" t="s">
        <v>2168</v>
      </c>
      <c r="AN172" s="55" t="s">
        <v>2169</v>
      </c>
      <c r="AO172" s="55" t="s">
        <v>1644</v>
      </c>
      <c r="AP172" t="s">
        <v>1730</v>
      </c>
      <c r="AQ172" t="s">
        <v>2163</v>
      </c>
      <c r="AS172" t="s">
        <v>1645</v>
      </c>
      <c r="AT172" t="s">
        <v>271</v>
      </c>
      <c r="AU172" s="191">
        <f t="shared" si="2"/>
        <v>36795</v>
      </c>
    </row>
    <row r="173" spans="1:47" hidden="1" x14ac:dyDescent="0.25">
      <c r="A173" s="55" t="s">
        <v>1717</v>
      </c>
      <c r="B173" s="55" t="s">
        <v>2159</v>
      </c>
      <c r="C173" s="55" t="s">
        <v>1719</v>
      </c>
      <c r="D173" s="55" t="s">
        <v>1767</v>
      </c>
      <c r="E173" s="56">
        <v>45691</v>
      </c>
      <c r="F173" s="55" t="s">
        <v>2164</v>
      </c>
      <c r="G173" s="55" t="s">
        <v>1644</v>
      </c>
      <c r="H173" s="55">
        <v>50200010</v>
      </c>
      <c r="I173" s="55" t="s">
        <v>2170</v>
      </c>
      <c r="J173" s="55" t="s">
        <v>1644</v>
      </c>
      <c r="K173" s="55" t="s">
        <v>1646</v>
      </c>
      <c r="L173" s="56">
        <v>45691</v>
      </c>
      <c r="M173" s="55" t="s">
        <v>2162</v>
      </c>
      <c r="N173" s="55" t="s">
        <v>1644</v>
      </c>
      <c r="O173" s="56"/>
      <c r="P173" s="55" t="s">
        <v>1726</v>
      </c>
      <c r="Q173" s="55" t="s">
        <v>89</v>
      </c>
      <c r="R173" s="57">
        <v>2.5099999999999998</v>
      </c>
      <c r="S173" s="55" t="s">
        <v>89</v>
      </c>
      <c r="T173" s="57">
        <v>2.5099999999999998</v>
      </c>
      <c r="U173" s="55" t="s">
        <v>352</v>
      </c>
      <c r="V173" s="55" t="s">
        <v>353</v>
      </c>
      <c r="W173" s="55" t="s">
        <v>1644</v>
      </c>
      <c r="X173" s="55" t="s">
        <v>1644</v>
      </c>
      <c r="Y173" s="55" t="s">
        <v>1644</v>
      </c>
      <c r="Z173" s="55" t="s">
        <v>1644</v>
      </c>
      <c r="AA173" s="55" t="s">
        <v>1727</v>
      </c>
      <c r="AB173" s="55" t="s">
        <v>1644</v>
      </c>
      <c r="AC173" s="56">
        <v>45691</v>
      </c>
      <c r="AD173" s="55"/>
      <c r="AE173" s="55"/>
      <c r="AF173" s="55" t="s">
        <v>1644</v>
      </c>
      <c r="AG173" s="55" t="s">
        <v>1644</v>
      </c>
      <c r="AH173" s="55" t="s">
        <v>1728</v>
      </c>
      <c r="AI173" s="55" t="s">
        <v>1729</v>
      </c>
      <c r="AJ173" s="59">
        <v>4</v>
      </c>
      <c r="AK173" s="55" t="s">
        <v>1748</v>
      </c>
      <c r="AL173" s="60" t="s">
        <v>1749</v>
      </c>
      <c r="AM173" s="55" t="s">
        <v>2171</v>
      </c>
      <c r="AN173" s="55" t="s">
        <v>2172</v>
      </c>
      <c r="AO173" s="55" t="s">
        <v>1644</v>
      </c>
      <c r="AP173" t="s">
        <v>1730</v>
      </c>
      <c r="AQ173" t="s">
        <v>2163</v>
      </c>
      <c r="AS173" t="s">
        <v>1645</v>
      </c>
      <c r="AT173" t="s">
        <v>271</v>
      </c>
      <c r="AU173" s="191">
        <f t="shared" si="2"/>
        <v>41415</v>
      </c>
    </row>
    <row r="174" spans="1:47" x14ac:dyDescent="0.25">
      <c r="A174" s="55" t="s">
        <v>1717</v>
      </c>
      <c r="B174" s="55" t="s">
        <v>2159</v>
      </c>
      <c r="C174" s="55" t="s">
        <v>1719</v>
      </c>
      <c r="D174" s="55" t="s">
        <v>1743</v>
      </c>
      <c r="E174" s="56">
        <v>45691</v>
      </c>
      <c r="F174" s="55" t="s">
        <v>1644</v>
      </c>
      <c r="G174" s="55" t="s">
        <v>1644</v>
      </c>
      <c r="H174" s="55">
        <v>50800020</v>
      </c>
      <c r="I174" s="55" t="s">
        <v>2173</v>
      </c>
      <c r="J174" s="55" t="s">
        <v>1644</v>
      </c>
      <c r="K174" s="55" t="s">
        <v>474</v>
      </c>
      <c r="L174" s="56">
        <v>45691</v>
      </c>
      <c r="M174" s="55" t="s">
        <v>2162</v>
      </c>
      <c r="N174" s="55" t="s">
        <v>2174</v>
      </c>
      <c r="O174" s="56"/>
      <c r="P174" s="55" t="s">
        <v>1726</v>
      </c>
      <c r="Q174" s="55" t="s">
        <v>1554</v>
      </c>
      <c r="R174" s="59">
        <v>57600000</v>
      </c>
      <c r="S174" s="55" t="s">
        <v>89</v>
      </c>
      <c r="T174" s="57">
        <v>3521.43</v>
      </c>
      <c r="U174" s="55" t="s">
        <v>329</v>
      </c>
      <c r="V174" s="55" t="s">
        <v>330</v>
      </c>
      <c r="W174" s="55" t="s">
        <v>1644</v>
      </c>
      <c r="X174" s="55" t="s">
        <v>1644</v>
      </c>
      <c r="Y174" s="55" t="s">
        <v>1644</v>
      </c>
      <c r="Z174" s="55" t="s">
        <v>1644</v>
      </c>
      <c r="AA174" s="55" t="s">
        <v>1727</v>
      </c>
      <c r="AB174" s="55" t="s">
        <v>1644</v>
      </c>
      <c r="AC174" s="56">
        <v>45691</v>
      </c>
      <c r="AD174" s="55"/>
      <c r="AE174" s="55"/>
      <c r="AF174" s="55" t="s">
        <v>1644</v>
      </c>
      <c r="AG174" s="55" t="s">
        <v>2175</v>
      </c>
      <c r="AH174" s="55" t="s">
        <v>1728</v>
      </c>
      <c r="AI174" s="55" t="s">
        <v>1729</v>
      </c>
      <c r="AJ174" s="59">
        <v>64</v>
      </c>
      <c r="AK174" s="55" t="s">
        <v>1748</v>
      </c>
      <c r="AL174" s="60" t="s">
        <v>1749</v>
      </c>
      <c r="AM174" s="55" t="s">
        <v>1644</v>
      </c>
      <c r="AN174" s="55" t="s">
        <v>1644</v>
      </c>
      <c r="AO174" s="55" t="s">
        <v>1644</v>
      </c>
      <c r="AP174" t="s">
        <v>1730</v>
      </c>
      <c r="AQ174" t="s">
        <v>2163</v>
      </c>
      <c r="AS174" t="s">
        <v>1652</v>
      </c>
      <c r="AT174" t="s">
        <v>3842</v>
      </c>
      <c r="AU174" s="191">
        <f t="shared" si="2"/>
        <v>57600000</v>
      </c>
    </row>
    <row r="175" spans="1:47" x14ac:dyDescent="0.25">
      <c r="A175" s="55" t="s">
        <v>1717</v>
      </c>
      <c r="B175" s="55" t="s">
        <v>2159</v>
      </c>
      <c r="C175" s="55" t="s">
        <v>1719</v>
      </c>
      <c r="D175" s="55" t="s">
        <v>1743</v>
      </c>
      <c r="E175" s="56">
        <v>45691</v>
      </c>
      <c r="F175" s="55" t="s">
        <v>1644</v>
      </c>
      <c r="G175" s="55" t="s">
        <v>1644</v>
      </c>
      <c r="H175" s="55">
        <v>50800020</v>
      </c>
      <c r="I175" s="55" t="s">
        <v>2178</v>
      </c>
      <c r="J175" s="55" t="s">
        <v>1644</v>
      </c>
      <c r="K175" s="55" t="s">
        <v>474</v>
      </c>
      <c r="L175" s="56">
        <v>45691</v>
      </c>
      <c r="M175" s="55" t="s">
        <v>2162</v>
      </c>
      <c r="N175" s="55" t="s">
        <v>2176</v>
      </c>
      <c r="O175" s="56"/>
      <c r="P175" s="55" t="s">
        <v>1726</v>
      </c>
      <c r="Q175" s="55" t="s">
        <v>1554</v>
      </c>
      <c r="R175" s="59">
        <v>95000</v>
      </c>
      <c r="S175" s="55" t="s">
        <v>89</v>
      </c>
      <c r="T175" s="57">
        <v>5.81</v>
      </c>
      <c r="U175" s="55" t="s">
        <v>329</v>
      </c>
      <c r="V175" s="55" t="s">
        <v>330</v>
      </c>
      <c r="W175" s="55" t="s">
        <v>1644</v>
      </c>
      <c r="X175" s="55" t="s">
        <v>1644</v>
      </c>
      <c r="Y175" s="55" t="s">
        <v>1644</v>
      </c>
      <c r="Z175" s="55" t="s">
        <v>1644</v>
      </c>
      <c r="AA175" s="55" t="s">
        <v>1727</v>
      </c>
      <c r="AB175" s="55" t="s">
        <v>1644</v>
      </c>
      <c r="AC175" s="56">
        <v>45691</v>
      </c>
      <c r="AD175" s="55"/>
      <c r="AE175" s="55"/>
      <c r="AF175" s="55" t="s">
        <v>1644</v>
      </c>
      <c r="AG175" s="55" t="s">
        <v>2177</v>
      </c>
      <c r="AH175" s="55" t="s">
        <v>1728</v>
      </c>
      <c r="AI175" s="55" t="s">
        <v>1729</v>
      </c>
      <c r="AJ175" s="59">
        <v>1</v>
      </c>
      <c r="AK175" s="55" t="s">
        <v>1748</v>
      </c>
      <c r="AL175" s="60" t="s">
        <v>1749</v>
      </c>
      <c r="AM175" s="55" t="s">
        <v>1644</v>
      </c>
      <c r="AN175" s="55" t="s">
        <v>1644</v>
      </c>
      <c r="AO175" s="55" t="s">
        <v>1644</v>
      </c>
      <c r="AP175" t="s">
        <v>1730</v>
      </c>
      <c r="AQ175" t="s">
        <v>2163</v>
      </c>
      <c r="AS175" t="s">
        <v>1652</v>
      </c>
      <c r="AT175" t="s">
        <v>3842</v>
      </c>
      <c r="AU175" s="191">
        <f t="shared" si="2"/>
        <v>95000</v>
      </c>
    </row>
    <row r="176" spans="1:47" hidden="1" x14ac:dyDescent="0.25">
      <c r="A176" s="55" t="s">
        <v>1717</v>
      </c>
      <c r="B176" s="55" t="s">
        <v>2159</v>
      </c>
      <c r="C176" s="55" t="s">
        <v>1719</v>
      </c>
      <c r="D176" s="55" t="s">
        <v>1743</v>
      </c>
      <c r="E176" s="56">
        <v>45691</v>
      </c>
      <c r="F176" s="55" t="s">
        <v>1644</v>
      </c>
      <c r="G176" s="55" t="s">
        <v>1644</v>
      </c>
      <c r="H176" s="55">
        <v>52200020</v>
      </c>
      <c r="I176" s="55" t="s">
        <v>2179</v>
      </c>
      <c r="J176" s="55" t="s">
        <v>1644</v>
      </c>
      <c r="K176" s="55" t="s">
        <v>632</v>
      </c>
      <c r="L176" s="56">
        <v>45691</v>
      </c>
      <c r="M176" s="55" t="s">
        <v>2162</v>
      </c>
      <c r="N176" s="55" t="s">
        <v>2180</v>
      </c>
      <c r="O176" s="56"/>
      <c r="P176" s="55" t="s">
        <v>1726</v>
      </c>
      <c r="Q176" s="55" t="s">
        <v>1554</v>
      </c>
      <c r="R176" s="59">
        <v>320000</v>
      </c>
      <c r="S176" s="55" t="s">
        <v>89</v>
      </c>
      <c r="T176" s="57">
        <v>19.559999999999999</v>
      </c>
      <c r="U176" s="55" t="s">
        <v>352</v>
      </c>
      <c r="V176" s="55" t="s">
        <v>353</v>
      </c>
      <c r="W176" s="55" t="s">
        <v>1644</v>
      </c>
      <c r="X176" s="55" t="s">
        <v>1644</v>
      </c>
      <c r="Y176" s="55" t="s">
        <v>1644</v>
      </c>
      <c r="Z176" s="55" t="s">
        <v>1644</v>
      </c>
      <c r="AA176" s="55" t="s">
        <v>1727</v>
      </c>
      <c r="AB176" s="55" t="s">
        <v>1644</v>
      </c>
      <c r="AC176" s="56">
        <v>45691</v>
      </c>
      <c r="AD176" s="55"/>
      <c r="AE176" s="55"/>
      <c r="AF176" s="55" t="s">
        <v>1644</v>
      </c>
      <c r="AG176" s="55" t="s">
        <v>1944</v>
      </c>
      <c r="AH176" s="55" t="s">
        <v>1728</v>
      </c>
      <c r="AI176" s="55" t="s">
        <v>1729</v>
      </c>
      <c r="AJ176" s="59">
        <v>8</v>
      </c>
      <c r="AK176" s="55" t="s">
        <v>2029</v>
      </c>
      <c r="AL176" s="60" t="s">
        <v>1749</v>
      </c>
      <c r="AM176" s="55" t="s">
        <v>1644</v>
      </c>
      <c r="AN176" s="55" t="s">
        <v>1644</v>
      </c>
      <c r="AO176" s="55" t="s">
        <v>1644</v>
      </c>
      <c r="AP176" t="s">
        <v>1730</v>
      </c>
      <c r="AQ176" t="s">
        <v>2163</v>
      </c>
      <c r="AS176" t="s">
        <v>1666</v>
      </c>
      <c r="AT176" t="s">
        <v>271</v>
      </c>
      <c r="AU176" s="191">
        <f t="shared" si="2"/>
        <v>320000</v>
      </c>
    </row>
    <row r="177" spans="1:47" x14ac:dyDescent="0.25">
      <c r="A177" s="55" t="s">
        <v>1717</v>
      </c>
      <c r="B177" s="55" t="s">
        <v>2159</v>
      </c>
      <c r="C177" s="55" t="s">
        <v>1719</v>
      </c>
      <c r="D177" s="55" t="s">
        <v>1767</v>
      </c>
      <c r="E177" s="56">
        <v>45692</v>
      </c>
      <c r="F177" s="55" t="s">
        <v>1965</v>
      </c>
      <c r="G177" s="55" t="s">
        <v>1644</v>
      </c>
      <c r="H177" s="55">
        <v>50200010</v>
      </c>
      <c r="I177" s="55" t="s">
        <v>2181</v>
      </c>
      <c r="J177" s="55" t="s">
        <v>1644</v>
      </c>
      <c r="K177" s="55" t="s">
        <v>1646</v>
      </c>
      <c r="L177" s="56">
        <v>45692</v>
      </c>
      <c r="M177" s="55" t="s">
        <v>2182</v>
      </c>
      <c r="N177" s="55" t="s">
        <v>1644</v>
      </c>
      <c r="O177" s="56"/>
      <c r="P177" s="55" t="s">
        <v>1726</v>
      </c>
      <c r="Q177" s="55" t="s">
        <v>89</v>
      </c>
      <c r="R177" s="57">
        <v>69.47</v>
      </c>
      <c r="S177" s="55" t="s">
        <v>89</v>
      </c>
      <c r="T177" s="57">
        <v>69.47</v>
      </c>
      <c r="U177" s="55" t="s">
        <v>329</v>
      </c>
      <c r="V177" s="55" t="s">
        <v>330</v>
      </c>
      <c r="W177" s="55" t="s">
        <v>1644</v>
      </c>
      <c r="X177" s="55" t="s">
        <v>1644</v>
      </c>
      <c r="Y177" s="55" t="s">
        <v>1644</v>
      </c>
      <c r="Z177" s="55" t="s">
        <v>1644</v>
      </c>
      <c r="AA177" s="55" t="s">
        <v>1727</v>
      </c>
      <c r="AB177" s="55" t="s">
        <v>1644</v>
      </c>
      <c r="AC177" s="56">
        <v>45692</v>
      </c>
      <c r="AD177" s="55"/>
      <c r="AE177" s="55"/>
      <c r="AF177" s="55" t="s">
        <v>1644</v>
      </c>
      <c r="AG177" s="55" t="s">
        <v>1644</v>
      </c>
      <c r="AH177" s="55" t="s">
        <v>1728</v>
      </c>
      <c r="AI177" s="55" t="s">
        <v>1729</v>
      </c>
      <c r="AJ177" s="59">
        <v>225</v>
      </c>
      <c r="AK177" s="55" t="s">
        <v>1978</v>
      </c>
      <c r="AL177" s="60" t="s">
        <v>1749</v>
      </c>
      <c r="AM177" s="55" t="s">
        <v>1979</v>
      </c>
      <c r="AN177" s="55" t="s">
        <v>1980</v>
      </c>
      <c r="AO177" s="55" t="s">
        <v>1644</v>
      </c>
      <c r="AP177" t="s">
        <v>1730</v>
      </c>
      <c r="AQ177" t="s">
        <v>2163</v>
      </c>
      <c r="AS177" t="s">
        <v>1645</v>
      </c>
      <c r="AT177" t="s">
        <v>3842</v>
      </c>
      <c r="AU177" s="191">
        <f t="shared" si="2"/>
        <v>1146255</v>
      </c>
    </row>
    <row r="178" spans="1:47" x14ac:dyDescent="0.25">
      <c r="A178" s="55" t="s">
        <v>1717</v>
      </c>
      <c r="B178" s="55" t="s">
        <v>2159</v>
      </c>
      <c r="C178" s="55" t="s">
        <v>1719</v>
      </c>
      <c r="D178" s="55" t="s">
        <v>1767</v>
      </c>
      <c r="E178" s="56">
        <v>45692</v>
      </c>
      <c r="F178" s="55" t="s">
        <v>1644</v>
      </c>
      <c r="G178" s="55" t="s">
        <v>1644</v>
      </c>
      <c r="H178" s="55">
        <v>50200010</v>
      </c>
      <c r="I178" s="55" t="s">
        <v>2181</v>
      </c>
      <c r="J178" s="55" t="s">
        <v>1644</v>
      </c>
      <c r="K178" s="55" t="s">
        <v>1646</v>
      </c>
      <c r="L178" s="56">
        <v>45692</v>
      </c>
      <c r="M178" s="55" t="s">
        <v>2182</v>
      </c>
      <c r="N178" s="55" t="s">
        <v>1644</v>
      </c>
      <c r="O178" s="56"/>
      <c r="P178" s="55" t="s">
        <v>1726</v>
      </c>
      <c r="Q178" s="55" t="s">
        <v>89</v>
      </c>
      <c r="R178" s="57">
        <v>4.41</v>
      </c>
      <c r="S178" s="55" t="s">
        <v>89</v>
      </c>
      <c r="T178" s="57">
        <v>4.41</v>
      </c>
      <c r="U178" s="55" t="s">
        <v>329</v>
      </c>
      <c r="V178" s="55" t="s">
        <v>330</v>
      </c>
      <c r="W178" s="55" t="s">
        <v>1644</v>
      </c>
      <c r="X178" s="55" t="s">
        <v>1644</v>
      </c>
      <c r="Y178" s="55" t="s">
        <v>1644</v>
      </c>
      <c r="Z178" s="55" t="s">
        <v>1644</v>
      </c>
      <c r="AA178" s="55" t="s">
        <v>1727</v>
      </c>
      <c r="AB178" s="55" t="s">
        <v>1644</v>
      </c>
      <c r="AC178" s="56">
        <v>45692</v>
      </c>
      <c r="AD178" s="55"/>
      <c r="AE178" s="55"/>
      <c r="AF178" s="55" t="s">
        <v>1644</v>
      </c>
      <c r="AG178" s="55" t="s">
        <v>1644</v>
      </c>
      <c r="AH178" s="55" t="s">
        <v>1728</v>
      </c>
      <c r="AI178" s="55" t="s">
        <v>1729</v>
      </c>
      <c r="AJ178" s="59">
        <v>6</v>
      </c>
      <c r="AK178" s="55" t="s">
        <v>1978</v>
      </c>
      <c r="AL178" s="60" t="s">
        <v>1749</v>
      </c>
      <c r="AM178" s="55" t="s">
        <v>2051</v>
      </c>
      <c r="AN178" s="55" t="s">
        <v>2052</v>
      </c>
      <c r="AO178" s="55" t="s">
        <v>1644</v>
      </c>
      <c r="AP178" t="s">
        <v>1730</v>
      </c>
      <c r="AQ178" t="s">
        <v>2163</v>
      </c>
      <c r="AS178" t="s">
        <v>1645</v>
      </c>
      <c r="AT178" t="s">
        <v>3842</v>
      </c>
      <c r="AU178" s="191">
        <f t="shared" si="2"/>
        <v>72765</v>
      </c>
    </row>
    <row r="179" spans="1:47" x14ac:dyDescent="0.25">
      <c r="A179" s="55" t="s">
        <v>1717</v>
      </c>
      <c r="B179" s="55" t="s">
        <v>2159</v>
      </c>
      <c r="C179" s="55" t="s">
        <v>1719</v>
      </c>
      <c r="D179" s="55" t="s">
        <v>1767</v>
      </c>
      <c r="E179" s="56">
        <v>45692</v>
      </c>
      <c r="F179" s="55" t="s">
        <v>1644</v>
      </c>
      <c r="G179" s="55" t="s">
        <v>1644</v>
      </c>
      <c r="H179" s="55">
        <v>50200010</v>
      </c>
      <c r="I179" s="55" t="s">
        <v>2181</v>
      </c>
      <c r="J179" s="55" t="s">
        <v>1644</v>
      </c>
      <c r="K179" s="55" t="s">
        <v>1646</v>
      </c>
      <c r="L179" s="56">
        <v>45692</v>
      </c>
      <c r="M179" s="55" t="s">
        <v>2182</v>
      </c>
      <c r="N179" s="55" t="s">
        <v>1644</v>
      </c>
      <c r="O179" s="56"/>
      <c r="P179" s="55" t="s">
        <v>1726</v>
      </c>
      <c r="Q179" s="55" t="s">
        <v>89</v>
      </c>
      <c r="R179" s="57">
        <v>8.64</v>
      </c>
      <c r="S179" s="55" t="s">
        <v>89</v>
      </c>
      <c r="T179" s="57">
        <v>8.64</v>
      </c>
      <c r="U179" s="55" t="s">
        <v>329</v>
      </c>
      <c r="V179" s="55" t="s">
        <v>330</v>
      </c>
      <c r="W179" s="55" t="s">
        <v>1644</v>
      </c>
      <c r="X179" s="55" t="s">
        <v>1644</v>
      </c>
      <c r="Y179" s="55" t="s">
        <v>1644</v>
      </c>
      <c r="Z179" s="55" t="s">
        <v>1644</v>
      </c>
      <c r="AA179" s="55" t="s">
        <v>1727</v>
      </c>
      <c r="AB179" s="55" t="s">
        <v>1644</v>
      </c>
      <c r="AC179" s="56">
        <v>45692</v>
      </c>
      <c r="AD179" s="55"/>
      <c r="AE179" s="55"/>
      <c r="AF179" s="55" t="s">
        <v>1644</v>
      </c>
      <c r="AG179" s="55" t="s">
        <v>1644</v>
      </c>
      <c r="AH179" s="55" t="s">
        <v>1728</v>
      </c>
      <c r="AI179" s="55" t="s">
        <v>1729</v>
      </c>
      <c r="AJ179" s="59">
        <v>25</v>
      </c>
      <c r="AK179" s="55" t="s">
        <v>1761</v>
      </c>
      <c r="AL179" s="60" t="s">
        <v>1749</v>
      </c>
      <c r="AM179" s="55" t="s">
        <v>2085</v>
      </c>
      <c r="AN179" s="55" t="s">
        <v>2086</v>
      </c>
      <c r="AO179" s="55" t="s">
        <v>1644</v>
      </c>
      <c r="AP179" t="s">
        <v>1730</v>
      </c>
      <c r="AQ179" t="s">
        <v>2163</v>
      </c>
      <c r="AS179" t="s">
        <v>1645</v>
      </c>
      <c r="AT179" t="s">
        <v>3842</v>
      </c>
      <c r="AU179" s="191">
        <f t="shared" si="2"/>
        <v>142560</v>
      </c>
    </row>
    <row r="180" spans="1:47" x14ac:dyDescent="0.25">
      <c r="A180" s="55" t="s">
        <v>1717</v>
      </c>
      <c r="B180" s="55" t="s">
        <v>2159</v>
      </c>
      <c r="C180" s="55" t="s">
        <v>1719</v>
      </c>
      <c r="D180" s="55" t="s">
        <v>1767</v>
      </c>
      <c r="E180" s="56">
        <v>45692</v>
      </c>
      <c r="F180" s="55" t="s">
        <v>1644</v>
      </c>
      <c r="G180" s="55" t="s">
        <v>1644</v>
      </c>
      <c r="H180" s="55">
        <v>50200010</v>
      </c>
      <c r="I180" s="55" t="s">
        <v>2181</v>
      </c>
      <c r="J180" s="55" t="s">
        <v>1644</v>
      </c>
      <c r="K180" s="55" t="s">
        <v>1646</v>
      </c>
      <c r="L180" s="56">
        <v>45692</v>
      </c>
      <c r="M180" s="55" t="s">
        <v>2182</v>
      </c>
      <c r="N180" s="55" t="s">
        <v>1644</v>
      </c>
      <c r="O180" s="56"/>
      <c r="P180" s="55" t="s">
        <v>1726</v>
      </c>
      <c r="Q180" s="55" t="s">
        <v>89</v>
      </c>
      <c r="R180" s="57">
        <v>6.36</v>
      </c>
      <c r="S180" s="55" t="s">
        <v>89</v>
      </c>
      <c r="T180" s="57">
        <v>6.36</v>
      </c>
      <c r="U180" s="55" t="s">
        <v>329</v>
      </c>
      <c r="V180" s="55" t="s">
        <v>330</v>
      </c>
      <c r="W180" s="55" t="s">
        <v>1644</v>
      </c>
      <c r="X180" s="55" t="s">
        <v>1644</v>
      </c>
      <c r="Y180" s="55" t="s">
        <v>1644</v>
      </c>
      <c r="Z180" s="55" t="s">
        <v>1644</v>
      </c>
      <c r="AA180" s="55" t="s">
        <v>1727</v>
      </c>
      <c r="AB180" s="55" t="s">
        <v>1644</v>
      </c>
      <c r="AC180" s="56">
        <v>45692</v>
      </c>
      <c r="AD180" s="55"/>
      <c r="AE180" s="55"/>
      <c r="AF180" s="55" t="s">
        <v>1644</v>
      </c>
      <c r="AG180" s="55" t="s">
        <v>1644</v>
      </c>
      <c r="AH180" s="55" t="s">
        <v>1728</v>
      </c>
      <c r="AI180" s="55" t="s">
        <v>1729</v>
      </c>
      <c r="AJ180" s="59">
        <v>44</v>
      </c>
      <c r="AK180" s="55" t="s">
        <v>1748</v>
      </c>
      <c r="AL180" s="60" t="s">
        <v>1749</v>
      </c>
      <c r="AM180" s="55" t="s">
        <v>2004</v>
      </c>
      <c r="AN180" s="55" t="s">
        <v>2005</v>
      </c>
      <c r="AO180" s="55" t="s">
        <v>1644</v>
      </c>
      <c r="AP180" t="s">
        <v>1730</v>
      </c>
      <c r="AQ180" t="s">
        <v>2163</v>
      </c>
      <c r="AS180" t="s">
        <v>1645</v>
      </c>
      <c r="AT180" t="s">
        <v>3842</v>
      </c>
      <c r="AU180" s="191">
        <f t="shared" ref="AU180:AU243" si="3">IF(Q180="USD",R180*16500,IF(Q180="IDR",R180,T180*16500))</f>
        <v>104940</v>
      </c>
    </row>
    <row r="181" spans="1:47" hidden="1" x14ac:dyDescent="0.25">
      <c r="A181" s="55" t="s">
        <v>1717</v>
      </c>
      <c r="B181" s="55" t="s">
        <v>2159</v>
      </c>
      <c r="C181" s="55" t="s">
        <v>1719</v>
      </c>
      <c r="D181" s="55" t="s">
        <v>1767</v>
      </c>
      <c r="E181" s="56">
        <v>45692</v>
      </c>
      <c r="F181" s="55" t="s">
        <v>2164</v>
      </c>
      <c r="G181" s="55" t="s">
        <v>1644</v>
      </c>
      <c r="H181" s="55">
        <v>50200010</v>
      </c>
      <c r="I181" s="55" t="s">
        <v>2183</v>
      </c>
      <c r="J181" s="55" t="s">
        <v>1644</v>
      </c>
      <c r="K181" s="55" t="s">
        <v>1646</v>
      </c>
      <c r="L181" s="56">
        <v>45692</v>
      </c>
      <c r="M181" s="55" t="s">
        <v>2182</v>
      </c>
      <c r="N181" s="55" t="s">
        <v>1644</v>
      </c>
      <c r="O181" s="56"/>
      <c r="P181" s="55" t="s">
        <v>1726</v>
      </c>
      <c r="Q181" s="55" t="s">
        <v>89</v>
      </c>
      <c r="R181" s="57">
        <v>29.1</v>
      </c>
      <c r="S181" s="55" t="s">
        <v>89</v>
      </c>
      <c r="T181" s="57">
        <v>29.1</v>
      </c>
      <c r="U181" s="55" t="s">
        <v>352</v>
      </c>
      <c r="V181" s="55" t="s">
        <v>353</v>
      </c>
      <c r="W181" s="55" t="s">
        <v>1644</v>
      </c>
      <c r="X181" s="55" t="s">
        <v>1644</v>
      </c>
      <c r="Y181" s="55" t="s">
        <v>1644</v>
      </c>
      <c r="Z181" s="55" t="s">
        <v>1644</v>
      </c>
      <c r="AA181" s="55" t="s">
        <v>1727</v>
      </c>
      <c r="AB181" s="55" t="s">
        <v>1644</v>
      </c>
      <c r="AC181" s="56">
        <v>45692</v>
      </c>
      <c r="AD181" s="55"/>
      <c r="AE181" s="55"/>
      <c r="AF181" s="55" t="s">
        <v>1644</v>
      </c>
      <c r="AG181" s="55" t="s">
        <v>1644</v>
      </c>
      <c r="AH181" s="55" t="s">
        <v>1728</v>
      </c>
      <c r="AI181" s="55" t="s">
        <v>1729</v>
      </c>
      <c r="AJ181" s="59">
        <v>20</v>
      </c>
      <c r="AK181" s="55" t="s">
        <v>1761</v>
      </c>
      <c r="AL181" s="60" t="s">
        <v>1749</v>
      </c>
      <c r="AM181" s="55" t="s">
        <v>2166</v>
      </c>
      <c r="AN181" s="55" t="s">
        <v>2167</v>
      </c>
      <c r="AO181" s="55" t="s">
        <v>1644</v>
      </c>
      <c r="AP181" t="s">
        <v>1730</v>
      </c>
      <c r="AQ181" t="s">
        <v>2163</v>
      </c>
      <c r="AS181" t="s">
        <v>1645</v>
      </c>
      <c r="AT181" t="s">
        <v>271</v>
      </c>
      <c r="AU181" s="191">
        <f t="shared" si="3"/>
        <v>480150</v>
      </c>
    </row>
    <row r="182" spans="1:47" x14ac:dyDescent="0.25">
      <c r="A182" s="55" t="s">
        <v>1717</v>
      </c>
      <c r="B182" s="55" t="s">
        <v>2159</v>
      </c>
      <c r="C182" s="55" t="s">
        <v>1719</v>
      </c>
      <c r="D182" s="55" t="s">
        <v>1767</v>
      </c>
      <c r="E182" s="56">
        <v>45692</v>
      </c>
      <c r="F182" s="55" t="s">
        <v>2184</v>
      </c>
      <c r="G182" s="55" t="s">
        <v>1644</v>
      </c>
      <c r="H182" s="55">
        <v>50200010</v>
      </c>
      <c r="I182" s="55" t="s">
        <v>2185</v>
      </c>
      <c r="J182" s="55" t="s">
        <v>1644</v>
      </c>
      <c r="K182" s="55" t="s">
        <v>1646</v>
      </c>
      <c r="L182" s="56">
        <v>45692</v>
      </c>
      <c r="M182" s="55" t="s">
        <v>2182</v>
      </c>
      <c r="N182" s="55" t="s">
        <v>1644</v>
      </c>
      <c r="O182" s="56"/>
      <c r="P182" s="55" t="s">
        <v>1726</v>
      </c>
      <c r="Q182" s="55" t="s">
        <v>89</v>
      </c>
      <c r="R182" s="57">
        <v>4.1100000000000003</v>
      </c>
      <c r="S182" s="55" t="s">
        <v>89</v>
      </c>
      <c r="T182" s="57">
        <v>4.1100000000000003</v>
      </c>
      <c r="U182" s="55" t="s">
        <v>329</v>
      </c>
      <c r="V182" s="55" t="s">
        <v>330</v>
      </c>
      <c r="W182" s="55" t="s">
        <v>1644</v>
      </c>
      <c r="X182" s="55" t="s">
        <v>1644</v>
      </c>
      <c r="Y182" s="55" t="s">
        <v>1644</v>
      </c>
      <c r="Z182" s="55" t="s">
        <v>1644</v>
      </c>
      <c r="AA182" s="55" t="s">
        <v>1727</v>
      </c>
      <c r="AB182" s="55" t="s">
        <v>1644</v>
      </c>
      <c r="AC182" s="56">
        <v>45692</v>
      </c>
      <c r="AD182" s="55"/>
      <c r="AE182" s="55"/>
      <c r="AF182" s="55" t="s">
        <v>1644</v>
      </c>
      <c r="AG182" s="55" t="s">
        <v>1644</v>
      </c>
      <c r="AH182" s="55" t="s">
        <v>1728</v>
      </c>
      <c r="AI182" s="55" t="s">
        <v>1729</v>
      </c>
      <c r="AJ182" s="59">
        <v>1</v>
      </c>
      <c r="AK182" s="55" t="s">
        <v>1978</v>
      </c>
      <c r="AL182" s="60" t="s">
        <v>1749</v>
      </c>
      <c r="AM182" s="55" t="s">
        <v>2087</v>
      </c>
      <c r="AN182" s="55" t="s">
        <v>2088</v>
      </c>
      <c r="AO182" s="55" t="s">
        <v>1644</v>
      </c>
      <c r="AP182" t="s">
        <v>1730</v>
      </c>
      <c r="AQ182" t="s">
        <v>2163</v>
      </c>
      <c r="AS182" t="s">
        <v>1645</v>
      </c>
      <c r="AT182" t="s">
        <v>3842</v>
      </c>
      <c r="AU182" s="191">
        <f t="shared" si="3"/>
        <v>67815</v>
      </c>
    </row>
    <row r="183" spans="1:47" x14ac:dyDescent="0.25">
      <c r="A183" s="55" t="s">
        <v>1717</v>
      </c>
      <c r="B183" s="55" t="s">
        <v>2159</v>
      </c>
      <c r="C183" s="55" t="s">
        <v>1719</v>
      </c>
      <c r="D183" s="55" t="s">
        <v>1767</v>
      </c>
      <c r="E183" s="56">
        <v>45692</v>
      </c>
      <c r="F183" s="55" t="s">
        <v>2184</v>
      </c>
      <c r="G183" s="55" t="s">
        <v>1644</v>
      </c>
      <c r="H183" s="55">
        <v>50200010</v>
      </c>
      <c r="I183" s="55" t="s">
        <v>2185</v>
      </c>
      <c r="J183" s="55" t="s">
        <v>1644</v>
      </c>
      <c r="K183" s="55" t="s">
        <v>1646</v>
      </c>
      <c r="L183" s="56">
        <v>45692</v>
      </c>
      <c r="M183" s="55" t="s">
        <v>2182</v>
      </c>
      <c r="N183" s="55" t="s">
        <v>1644</v>
      </c>
      <c r="O183" s="56"/>
      <c r="P183" s="55" t="s">
        <v>1726</v>
      </c>
      <c r="Q183" s="55" t="s">
        <v>89</v>
      </c>
      <c r="R183" s="57">
        <v>4.3600000000000003</v>
      </c>
      <c r="S183" s="55" t="s">
        <v>89</v>
      </c>
      <c r="T183" s="57">
        <v>4.3600000000000003</v>
      </c>
      <c r="U183" s="55" t="s">
        <v>329</v>
      </c>
      <c r="V183" s="55" t="s">
        <v>330</v>
      </c>
      <c r="W183" s="55" t="s">
        <v>1644</v>
      </c>
      <c r="X183" s="55" t="s">
        <v>1644</v>
      </c>
      <c r="Y183" s="55" t="s">
        <v>1644</v>
      </c>
      <c r="Z183" s="55" t="s">
        <v>1644</v>
      </c>
      <c r="AA183" s="55" t="s">
        <v>1727</v>
      </c>
      <c r="AB183" s="55" t="s">
        <v>1644</v>
      </c>
      <c r="AC183" s="56">
        <v>45692</v>
      </c>
      <c r="AD183" s="55"/>
      <c r="AE183" s="55"/>
      <c r="AF183" s="55" t="s">
        <v>1644</v>
      </c>
      <c r="AG183" s="55" t="s">
        <v>1644</v>
      </c>
      <c r="AH183" s="55" t="s">
        <v>1728</v>
      </c>
      <c r="AI183" s="55" t="s">
        <v>1729</v>
      </c>
      <c r="AJ183" s="59">
        <v>1</v>
      </c>
      <c r="AK183" s="55" t="s">
        <v>1748</v>
      </c>
      <c r="AL183" s="60" t="s">
        <v>1749</v>
      </c>
      <c r="AM183" s="55" t="s">
        <v>2083</v>
      </c>
      <c r="AN183" s="55" t="s">
        <v>2084</v>
      </c>
      <c r="AO183" s="55" t="s">
        <v>1644</v>
      </c>
      <c r="AP183" t="s">
        <v>1730</v>
      </c>
      <c r="AQ183" t="s">
        <v>2163</v>
      </c>
      <c r="AS183" t="s">
        <v>1645</v>
      </c>
      <c r="AT183" t="s">
        <v>3842</v>
      </c>
      <c r="AU183" s="191">
        <f t="shared" si="3"/>
        <v>71940</v>
      </c>
    </row>
    <row r="184" spans="1:47" x14ac:dyDescent="0.25">
      <c r="A184" s="55" t="s">
        <v>1717</v>
      </c>
      <c r="B184" s="55" t="s">
        <v>2159</v>
      </c>
      <c r="C184" s="55" t="s">
        <v>1719</v>
      </c>
      <c r="D184" s="55" t="s">
        <v>1767</v>
      </c>
      <c r="E184" s="56">
        <v>45692</v>
      </c>
      <c r="F184" s="55" t="s">
        <v>2186</v>
      </c>
      <c r="G184" s="55" t="s">
        <v>1644</v>
      </c>
      <c r="H184" s="55">
        <v>50200010</v>
      </c>
      <c r="I184" s="55" t="s">
        <v>2185</v>
      </c>
      <c r="J184" s="55" t="s">
        <v>1644</v>
      </c>
      <c r="K184" s="55" t="s">
        <v>1646</v>
      </c>
      <c r="L184" s="56">
        <v>45692</v>
      </c>
      <c r="M184" s="55" t="s">
        <v>2182</v>
      </c>
      <c r="N184" s="55" t="s">
        <v>1644</v>
      </c>
      <c r="O184" s="56"/>
      <c r="P184" s="55" t="s">
        <v>1726</v>
      </c>
      <c r="Q184" s="55" t="s">
        <v>89</v>
      </c>
      <c r="R184" s="57">
        <v>0.6</v>
      </c>
      <c r="S184" s="55" t="s">
        <v>89</v>
      </c>
      <c r="T184" s="57">
        <v>0.6</v>
      </c>
      <c r="U184" s="55" t="s">
        <v>329</v>
      </c>
      <c r="V184" s="55" t="s">
        <v>330</v>
      </c>
      <c r="W184" s="55" t="s">
        <v>1644</v>
      </c>
      <c r="X184" s="55" t="s">
        <v>1644</v>
      </c>
      <c r="Y184" s="55" t="s">
        <v>1644</v>
      </c>
      <c r="Z184" s="55" t="s">
        <v>1644</v>
      </c>
      <c r="AA184" s="55" t="s">
        <v>1727</v>
      </c>
      <c r="AB184" s="55" t="s">
        <v>1644</v>
      </c>
      <c r="AC184" s="56">
        <v>45692</v>
      </c>
      <c r="AD184" s="55"/>
      <c r="AE184" s="55"/>
      <c r="AF184" s="55" t="s">
        <v>1644</v>
      </c>
      <c r="AG184" s="55" t="s">
        <v>1644</v>
      </c>
      <c r="AH184" s="55" t="s">
        <v>1728</v>
      </c>
      <c r="AI184" s="55" t="s">
        <v>1729</v>
      </c>
      <c r="AJ184" s="59">
        <v>6</v>
      </c>
      <c r="AK184" s="55" t="s">
        <v>1748</v>
      </c>
      <c r="AL184" s="60" t="s">
        <v>1749</v>
      </c>
      <c r="AM184" s="55" t="s">
        <v>2146</v>
      </c>
      <c r="AN184" s="55" t="s">
        <v>2147</v>
      </c>
      <c r="AO184" s="55" t="s">
        <v>1644</v>
      </c>
      <c r="AP184" t="s">
        <v>1730</v>
      </c>
      <c r="AQ184" t="s">
        <v>2163</v>
      </c>
      <c r="AS184" t="s">
        <v>1645</v>
      </c>
      <c r="AT184" t="s">
        <v>3842</v>
      </c>
      <c r="AU184" s="191">
        <f t="shared" si="3"/>
        <v>9900</v>
      </c>
    </row>
    <row r="185" spans="1:47" x14ac:dyDescent="0.25">
      <c r="A185" s="55" t="s">
        <v>1717</v>
      </c>
      <c r="B185" s="55" t="s">
        <v>2159</v>
      </c>
      <c r="C185" s="55" t="s">
        <v>1719</v>
      </c>
      <c r="D185" s="55" t="s">
        <v>1767</v>
      </c>
      <c r="E185" s="56">
        <v>45692</v>
      </c>
      <c r="F185" s="55" t="s">
        <v>2187</v>
      </c>
      <c r="G185" s="55" t="s">
        <v>1644</v>
      </c>
      <c r="H185" s="55">
        <v>50200010</v>
      </c>
      <c r="I185" s="55" t="s">
        <v>2185</v>
      </c>
      <c r="J185" s="55" t="s">
        <v>1644</v>
      </c>
      <c r="K185" s="55" t="s">
        <v>1646</v>
      </c>
      <c r="L185" s="56">
        <v>45692</v>
      </c>
      <c r="M185" s="55" t="s">
        <v>2182</v>
      </c>
      <c r="N185" s="55" t="s">
        <v>1644</v>
      </c>
      <c r="O185" s="56"/>
      <c r="P185" s="55" t="s">
        <v>1726</v>
      </c>
      <c r="Q185" s="55" t="s">
        <v>89</v>
      </c>
      <c r="R185" s="57">
        <v>2.27</v>
      </c>
      <c r="S185" s="55" t="s">
        <v>89</v>
      </c>
      <c r="T185" s="57">
        <v>2.27</v>
      </c>
      <c r="U185" s="55" t="s">
        <v>329</v>
      </c>
      <c r="V185" s="55" t="s">
        <v>330</v>
      </c>
      <c r="W185" s="55" t="s">
        <v>1644</v>
      </c>
      <c r="X185" s="55" t="s">
        <v>1644</v>
      </c>
      <c r="Y185" s="55" t="s">
        <v>1644</v>
      </c>
      <c r="Z185" s="55" t="s">
        <v>1644</v>
      </c>
      <c r="AA185" s="55" t="s">
        <v>1727</v>
      </c>
      <c r="AB185" s="55" t="s">
        <v>1644</v>
      </c>
      <c r="AC185" s="56">
        <v>45692</v>
      </c>
      <c r="AD185" s="55"/>
      <c r="AE185" s="55"/>
      <c r="AF185" s="55" t="s">
        <v>1644</v>
      </c>
      <c r="AG185" s="55" t="s">
        <v>1644</v>
      </c>
      <c r="AH185" s="55" t="s">
        <v>1728</v>
      </c>
      <c r="AI185" s="55" t="s">
        <v>1729</v>
      </c>
      <c r="AJ185" s="59">
        <v>1</v>
      </c>
      <c r="AK185" s="55" t="s">
        <v>1748</v>
      </c>
      <c r="AL185" s="60" t="s">
        <v>1749</v>
      </c>
      <c r="AM185" s="55" t="s">
        <v>2188</v>
      </c>
      <c r="AN185" s="55" t="s">
        <v>2189</v>
      </c>
      <c r="AO185" s="55" t="s">
        <v>1644</v>
      </c>
      <c r="AP185" t="s">
        <v>1730</v>
      </c>
      <c r="AQ185" t="s">
        <v>2163</v>
      </c>
      <c r="AS185" t="s">
        <v>1645</v>
      </c>
      <c r="AT185" t="s">
        <v>3842</v>
      </c>
      <c r="AU185" s="191">
        <f t="shared" si="3"/>
        <v>37455</v>
      </c>
    </row>
    <row r="186" spans="1:47" x14ac:dyDescent="0.25">
      <c r="A186" s="55" t="s">
        <v>1717</v>
      </c>
      <c r="B186" s="55" t="s">
        <v>2159</v>
      </c>
      <c r="C186" s="55" t="s">
        <v>1719</v>
      </c>
      <c r="D186" s="55" t="s">
        <v>1767</v>
      </c>
      <c r="E186" s="56">
        <v>45692</v>
      </c>
      <c r="F186" s="55" t="s">
        <v>2187</v>
      </c>
      <c r="G186" s="55" t="s">
        <v>1644</v>
      </c>
      <c r="H186" s="55">
        <v>50200010</v>
      </c>
      <c r="I186" s="55" t="s">
        <v>2185</v>
      </c>
      <c r="J186" s="55" t="s">
        <v>1644</v>
      </c>
      <c r="K186" s="55" t="s">
        <v>1646</v>
      </c>
      <c r="L186" s="56">
        <v>45692</v>
      </c>
      <c r="M186" s="55" t="s">
        <v>2182</v>
      </c>
      <c r="N186" s="55" t="s">
        <v>1644</v>
      </c>
      <c r="O186" s="56"/>
      <c r="P186" s="55" t="s">
        <v>1726</v>
      </c>
      <c r="Q186" s="55" t="s">
        <v>89</v>
      </c>
      <c r="R186" s="57">
        <v>2.94</v>
      </c>
      <c r="S186" s="55" t="s">
        <v>89</v>
      </c>
      <c r="T186" s="57">
        <v>2.94</v>
      </c>
      <c r="U186" s="55" t="s">
        <v>329</v>
      </c>
      <c r="V186" s="55" t="s">
        <v>330</v>
      </c>
      <c r="W186" s="55" t="s">
        <v>1644</v>
      </c>
      <c r="X186" s="55" t="s">
        <v>1644</v>
      </c>
      <c r="Y186" s="55" t="s">
        <v>1644</v>
      </c>
      <c r="Z186" s="55" t="s">
        <v>1644</v>
      </c>
      <c r="AA186" s="55" t="s">
        <v>1727</v>
      </c>
      <c r="AB186" s="55" t="s">
        <v>1644</v>
      </c>
      <c r="AC186" s="56">
        <v>45692</v>
      </c>
      <c r="AD186" s="55"/>
      <c r="AE186" s="55"/>
      <c r="AF186" s="55" t="s">
        <v>1644</v>
      </c>
      <c r="AG186" s="55" t="s">
        <v>1644</v>
      </c>
      <c r="AH186" s="55" t="s">
        <v>1728</v>
      </c>
      <c r="AI186" s="55" t="s">
        <v>1729</v>
      </c>
      <c r="AJ186" s="59">
        <v>5</v>
      </c>
      <c r="AK186" s="55" t="s">
        <v>1748</v>
      </c>
      <c r="AL186" s="60" t="s">
        <v>1749</v>
      </c>
      <c r="AM186" s="55" t="s">
        <v>2190</v>
      </c>
      <c r="AN186" s="55" t="s">
        <v>2191</v>
      </c>
      <c r="AO186" s="55" t="s">
        <v>1644</v>
      </c>
      <c r="AP186" t="s">
        <v>1730</v>
      </c>
      <c r="AQ186" t="s">
        <v>2163</v>
      </c>
      <c r="AS186" t="s">
        <v>1645</v>
      </c>
      <c r="AT186" t="s">
        <v>3842</v>
      </c>
      <c r="AU186" s="191">
        <f t="shared" si="3"/>
        <v>48510</v>
      </c>
    </row>
    <row r="187" spans="1:47" x14ac:dyDescent="0.25">
      <c r="A187" s="55" t="s">
        <v>1717</v>
      </c>
      <c r="B187" s="55" t="s">
        <v>2159</v>
      </c>
      <c r="C187" s="55" t="s">
        <v>1719</v>
      </c>
      <c r="D187" s="55" t="s">
        <v>1767</v>
      </c>
      <c r="E187" s="56">
        <v>45693</v>
      </c>
      <c r="F187" s="55" t="s">
        <v>2195</v>
      </c>
      <c r="G187" s="55" t="s">
        <v>1644</v>
      </c>
      <c r="H187" s="55">
        <v>50200010</v>
      </c>
      <c r="I187" s="55" t="s">
        <v>2196</v>
      </c>
      <c r="J187" s="55" t="s">
        <v>1644</v>
      </c>
      <c r="K187" s="55" t="s">
        <v>1646</v>
      </c>
      <c r="L187" s="56">
        <v>45693</v>
      </c>
      <c r="M187" s="55" t="s">
        <v>2192</v>
      </c>
      <c r="N187" s="55" t="s">
        <v>1644</v>
      </c>
      <c r="O187" s="56"/>
      <c r="P187" s="55" t="s">
        <v>1726</v>
      </c>
      <c r="Q187" s="55" t="s">
        <v>89</v>
      </c>
      <c r="R187" s="57">
        <v>90.54</v>
      </c>
      <c r="S187" s="55" t="s">
        <v>89</v>
      </c>
      <c r="T187" s="57">
        <v>90.54</v>
      </c>
      <c r="U187" s="55" t="s">
        <v>329</v>
      </c>
      <c r="V187" s="55" t="s">
        <v>330</v>
      </c>
      <c r="W187" s="55" t="s">
        <v>1644</v>
      </c>
      <c r="X187" s="55" t="s">
        <v>1644</v>
      </c>
      <c r="Y187" s="55" t="s">
        <v>1644</v>
      </c>
      <c r="Z187" s="55" t="s">
        <v>1644</v>
      </c>
      <c r="AA187" s="55" t="s">
        <v>1727</v>
      </c>
      <c r="AB187" s="55" t="s">
        <v>1644</v>
      </c>
      <c r="AC187" s="56">
        <v>45693</v>
      </c>
      <c r="AD187" s="55"/>
      <c r="AE187" s="55"/>
      <c r="AF187" s="55" t="s">
        <v>1644</v>
      </c>
      <c r="AG187" s="55" t="s">
        <v>1644</v>
      </c>
      <c r="AH187" s="55" t="s">
        <v>1728</v>
      </c>
      <c r="AI187" s="55" t="s">
        <v>1729</v>
      </c>
      <c r="AJ187" s="59">
        <v>6</v>
      </c>
      <c r="AK187" s="55" t="s">
        <v>1748</v>
      </c>
      <c r="AL187" s="60" t="s">
        <v>1749</v>
      </c>
      <c r="AM187" s="55" t="s">
        <v>2013</v>
      </c>
      <c r="AN187" s="55" t="s">
        <v>2014</v>
      </c>
      <c r="AO187" s="55" t="s">
        <v>1644</v>
      </c>
      <c r="AP187" t="s">
        <v>1730</v>
      </c>
      <c r="AQ187" t="s">
        <v>2163</v>
      </c>
      <c r="AS187" t="s">
        <v>1645</v>
      </c>
      <c r="AT187" t="s">
        <v>3842</v>
      </c>
      <c r="AU187" s="191">
        <f t="shared" si="3"/>
        <v>1493910</v>
      </c>
    </row>
    <row r="188" spans="1:47" x14ac:dyDescent="0.25">
      <c r="A188" s="55" t="s">
        <v>1717</v>
      </c>
      <c r="B188" s="55" t="s">
        <v>2159</v>
      </c>
      <c r="C188" s="55" t="s">
        <v>1719</v>
      </c>
      <c r="D188" s="55" t="s">
        <v>1767</v>
      </c>
      <c r="E188" s="56">
        <v>45693</v>
      </c>
      <c r="F188" s="55" t="s">
        <v>2197</v>
      </c>
      <c r="G188" s="55" t="s">
        <v>1644</v>
      </c>
      <c r="H188" s="55">
        <v>50200010</v>
      </c>
      <c r="I188" s="55" t="s">
        <v>2196</v>
      </c>
      <c r="J188" s="55" t="s">
        <v>1644</v>
      </c>
      <c r="K188" s="55" t="s">
        <v>1646</v>
      </c>
      <c r="L188" s="56">
        <v>45693</v>
      </c>
      <c r="M188" s="55" t="s">
        <v>2192</v>
      </c>
      <c r="N188" s="55" t="s">
        <v>1644</v>
      </c>
      <c r="O188" s="56"/>
      <c r="P188" s="55" t="s">
        <v>1726</v>
      </c>
      <c r="Q188" s="55" t="s">
        <v>89</v>
      </c>
      <c r="R188" s="57">
        <v>1.86</v>
      </c>
      <c r="S188" s="55" t="s">
        <v>89</v>
      </c>
      <c r="T188" s="57">
        <v>1.86</v>
      </c>
      <c r="U188" s="55" t="s">
        <v>329</v>
      </c>
      <c r="V188" s="55" t="s">
        <v>330</v>
      </c>
      <c r="W188" s="55" t="s">
        <v>1644</v>
      </c>
      <c r="X188" s="55" t="s">
        <v>1644</v>
      </c>
      <c r="Y188" s="55" t="s">
        <v>1644</v>
      </c>
      <c r="Z188" s="55" t="s">
        <v>1644</v>
      </c>
      <c r="AA188" s="55" t="s">
        <v>1727</v>
      </c>
      <c r="AB188" s="55" t="s">
        <v>1644</v>
      </c>
      <c r="AC188" s="56">
        <v>45693</v>
      </c>
      <c r="AD188" s="55"/>
      <c r="AE188" s="55"/>
      <c r="AF188" s="55" t="s">
        <v>1644</v>
      </c>
      <c r="AG188" s="55" t="s">
        <v>1644</v>
      </c>
      <c r="AH188" s="55" t="s">
        <v>1728</v>
      </c>
      <c r="AI188" s="55" t="s">
        <v>1729</v>
      </c>
      <c r="AJ188" s="59">
        <v>3</v>
      </c>
      <c r="AK188" s="55" t="s">
        <v>1748</v>
      </c>
      <c r="AL188" s="60" t="s">
        <v>1749</v>
      </c>
      <c r="AM188" s="55" t="s">
        <v>2198</v>
      </c>
      <c r="AN188" s="55" t="s">
        <v>2199</v>
      </c>
      <c r="AO188" s="55" t="s">
        <v>1644</v>
      </c>
      <c r="AP188" t="s">
        <v>1730</v>
      </c>
      <c r="AQ188" t="s">
        <v>2163</v>
      </c>
      <c r="AS188" t="s">
        <v>1645</v>
      </c>
      <c r="AT188" t="s">
        <v>3842</v>
      </c>
      <c r="AU188" s="191">
        <f t="shared" si="3"/>
        <v>30690</v>
      </c>
    </row>
    <row r="189" spans="1:47" x14ac:dyDescent="0.25">
      <c r="A189" s="55" t="s">
        <v>1717</v>
      </c>
      <c r="B189" s="55" t="s">
        <v>2159</v>
      </c>
      <c r="C189" s="55" t="s">
        <v>1719</v>
      </c>
      <c r="D189" s="55" t="s">
        <v>1767</v>
      </c>
      <c r="E189" s="56">
        <v>45693</v>
      </c>
      <c r="F189" s="55" t="s">
        <v>2197</v>
      </c>
      <c r="G189" s="55" t="s">
        <v>1644</v>
      </c>
      <c r="H189" s="55">
        <v>50200010</v>
      </c>
      <c r="I189" s="55" t="s">
        <v>2196</v>
      </c>
      <c r="J189" s="55" t="s">
        <v>1644</v>
      </c>
      <c r="K189" s="55" t="s">
        <v>1646</v>
      </c>
      <c r="L189" s="56">
        <v>45693</v>
      </c>
      <c r="M189" s="55" t="s">
        <v>2192</v>
      </c>
      <c r="N189" s="55" t="s">
        <v>1644</v>
      </c>
      <c r="O189" s="56"/>
      <c r="P189" s="55" t="s">
        <v>1726</v>
      </c>
      <c r="Q189" s="55" t="s">
        <v>89</v>
      </c>
      <c r="R189" s="57">
        <v>7.72</v>
      </c>
      <c r="S189" s="55" t="s">
        <v>89</v>
      </c>
      <c r="T189" s="57">
        <v>7.72</v>
      </c>
      <c r="U189" s="55" t="s">
        <v>329</v>
      </c>
      <c r="V189" s="55" t="s">
        <v>330</v>
      </c>
      <c r="W189" s="55" t="s">
        <v>1644</v>
      </c>
      <c r="X189" s="55" t="s">
        <v>1644</v>
      </c>
      <c r="Y189" s="55" t="s">
        <v>1644</v>
      </c>
      <c r="Z189" s="55" t="s">
        <v>1644</v>
      </c>
      <c r="AA189" s="55" t="s">
        <v>1727</v>
      </c>
      <c r="AB189" s="55" t="s">
        <v>1644</v>
      </c>
      <c r="AC189" s="56">
        <v>45693</v>
      </c>
      <c r="AD189" s="55"/>
      <c r="AE189" s="55"/>
      <c r="AF189" s="55" t="s">
        <v>1644</v>
      </c>
      <c r="AG189" s="55" t="s">
        <v>1644</v>
      </c>
      <c r="AH189" s="55" t="s">
        <v>1728</v>
      </c>
      <c r="AI189" s="55" t="s">
        <v>1729</v>
      </c>
      <c r="AJ189" s="59">
        <v>5</v>
      </c>
      <c r="AK189" s="55" t="s">
        <v>1748</v>
      </c>
      <c r="AL189" s="60" t="s">
        <v>1749</v>
      </c>
      <c r="AM189" s="55" t="s">
        <v>2200</v>
      </c>
      <c r="AN189" s="55" t="s">
        <v>2201</v>
      </c>
      <c r="AO189" s="55" t="s">
        <v>1644</v>
      </c>
      <c r="AP189" t="s">
        <v>1730</v>
      </c>
      <c r="AQ189" t="s">
        <v>2163</v>
      </c>
      <c r="AS189" t="s">
        <v>1645</v>
      </c>
      <c r="AT189" t="s">
        <v>3842</v>
      </c>
      <c r="AU189" s="191">
        <f t="shared" si="3"/>
        <v>127380</v>
      </c>
    </row>
    <row r="190" spans="1:47" x14ac:dyDescent="0.25">
      <c r="A190" s="55" t="s">
        <v>1717</v>
      </c>
      <c r="B190" s="55" t="s">
        <v>2159</v>
      </c>
      <c r="C190" s="55" t="s">
        <v>1719</v>
      </c>
      <c r="D190" s="55" t="s">
        <v>1767</v>
      </c>
      <c r="E190" s="56">
        <v>45693</v>
      </c>
      <c r="F190" s="55" t="s">
        <v>2202</v>
      </c>
      <c r="G190" s="55" t="s">
        <v>1644</v>
      </c>
      <c r="H190" s="55">
        <v>50200010</v>
      </c>
      <c r="I190" s="55" t="s">
        <v>2203</v>
      </c>
      <c r="J190" s="55" t="s">
        <v>1644</v>
      </c>
      <c r="K190" s="55" t="s">
        <v>1646</v>
      </c>
      <c r="L190" s="56">
        <v>45693</v>
      </c>
      <c r="M190" s="55" t="s">
        <v>2192</v>
      </c>
      <c r="N190" s="55" t="s">
        <v>1644</v>
      </c>
      <c r="O190" s="56"/>
      <c r="P190" s="55" t="s">
        <v>1726</v>
      </c>
      <c r="Q190" s="55" t="s">
        <v>89</v>
      </c>
      <c r="R190" s="57">
        <v>7348.8</v>
      </c>
      <c r="S190" s="55" t="s">
        <v>89</v>
      </c>
      <c r="T190" s="57">
        <v>7348.8</v>
      </c>
      <c r="U190" s="55" t="s">
        <v>329</v>
      </c>
      <c r="V190" s="55" t="s">
        <v>330</v>
      </c>
      <c r="W190" s="55" t="s">
        <v>1644</v>
      </c>
      <c r="X190" s="55" t="s">
        <v>1644</v>
      </c>
      <c r="Y190" s="55" t="s">
        <v>1644</v>
      </c>
      <c r="Z190" s="55" t="s">
        <v>1644</v>
      </c>
      <c r="AA190" s="55" t="s">
        <v>1727</v>
      </c>
      <c r="AB190" s="55" t="s">
        <v>1644</v>
      </c>
      <c r="AC190" s="56">
        <v>45693</v>
      </c>
      <c r="AD190" s="55"/>
      <c r="AE190" s="55"/>
      <c r="AF190" s="55" t="s">
        <v>1644</v>
      </c>
      <c r="AG190" s="55" t="s">
        <v>1644</v>
      </c>
      <c r="AH190" s="55" t="s">
        <v>1728</v>
      </c>
      <c r="AI190" s="55" t="s">
        <v>1729</v>
      </c>
      <c r="AJ190" s="59">
        <v>6</v>
      </c>
      <c r="AK190" s="55" t="s">
        <v>1748</v>
      </c>
      <c r="AL190" s="60" t="s">
        <v>1749</v>
      </c>
      <c r="AM190" s="55" t="s">
        <v>2204</v>
      </c>
      <c r="AN190" s="55" t="s">
        <v>2205</v>
      </c>
      <c r="AO190" s="55" t="s">
        <v>1644</v>
      </c>
      <c r="AP190" t="s">
        <v>1730</v>
      </c>
      <c r="AQ190" t="s">
        <v>2163</v>
      </c>
      <c r="AS190" t="s">
        <v>1645</v>
      </c>
      <c r="AT190" t="s">
        <v>3842</v>
      </c>
      <c r="AU190" s="191">
        <f t="shared" si="3"/>
        <v>121255200</v>
      </c>
    </row>
    <row r="191" spans="1:47" x14ac:dyDescent="0.25">
      <c r="A191" s="55" t="s">
        <v>1717</v>
      </c>
      <c r="B191" s="55" t="s">
        <v>2159</v>
      </c>
      <c r="C191" s="55" t="s">
        <v>1719</v>
      </c>
      <c r="D191" s="55" t="s">
        <v>1767</v>
      </c>
      <c r="E191" s="56">
        <v>45693</v>
      </c>
      <c r="F191" s="55" t="s">
        <v>2206</v>
      </c>
      <c r="G191" s="55" t="s">
        <v>1644</v>
      </c>
      <c r="H191" s="55">
        <v>50200010</v>
      </c>
      <c r="I191" s="55" t="s">
        <v>2203</v>
      </c>
      <c r="J191" s="55" t="s">
        <v>1644</v>
      </c>
      <c r="K191" s="55" t="s">
        <v>1646</v>
      </c>
      <c r="L191" s="56">
        <v>45693</v>
      </c>
      <c r="M191" s="55" t="s">
        <v>2192</v>
      </c>
      <c r="N191" s="55" t="s">
        <v>1644</v>
      </c>
      <c r="O191" s="56"/>
      <c r="P191" s="55" t="s">
        <v>1726</v>
      </c>
      <c r="Q191" s="55" t="s">
        <v>89</v>
      </c>
      <c r="R191" s="57">
        <v>2511.9899999999998</v>
      </c>
      <c r="S191" s="55" t="s">
        <v>89</v>
      </c>
      <c r="T191" s="57">
        <v>2511.9899999999998</v>
      </c>
      <c r="U191" s="55" t="s">
        <v>329</v>
      </c>
      <c r="V191" s="55" t="s">
        <v>330</v>
      </c>
      <c r="W191" s="55" t="s">
        <v>1644</v>
      </c>
      <c r="X191" s="55" t="s">
        <v>1644</v>
      </c>
      <c r="Y191" s="55" t="s">
        <v>1644</v>
      </c>
      <c r="Z191" s="55" t="s">
        <v>1644</v>
      </c>
      <c r="AA191" s="55" t="s">
        <v>1727</v>
      </c>
      <c r="AB191" s="55" t="s">
        <v>1644</v>
      </c>
      <c r="AC191" s="56">
        <v>45693</v>
      </c>
      <c r="AD191" s="55"/>
      <c r="AE191" s="55"/>
      <c r="AF191" s="55" t="s">
        <v>1644</v>
      </c>
      <c r="AG191" s="55" t="s">
        <v>1644</v>
      </c>
      <c r="AH191" s="55" t="s">
        <v>1728</v>
      </c>
      <c r="AI191" s="55" t="s">
        <v>1729</v>
      </c>
      <c r="AJ191" s="59">
        <v>6</v>
      </c>
      <c r="AK191" s="55" t="s">
        <v>1748</v>
      </c>
      <c r="AL191" s="60" t="s">
        <v>1749</v>
      </c>
      <c r="AM191" s="55" t="s">
        <v>1823</v>
      </c>
      <c r="AN191" s="55" t="s">
        <v>1824</v>
      </c>
      <c r="AO191" s="55" t="s">
        <v>1644</v>
      </c>
      <c r="AP191" t="s">
        <v>1730</v>
      </c>
      <c r="AQ191" t="s">
        <v>2163</v>
      </c>
      <c r="AS191" t="s">
        <v>1645</v>
      </c>
      <c r="AT191" t="s">
        <v>3842</v>
      </c>
      <c r="AU191" s="191">
        <f t="shared" si="3"/>
        <v>41447835</v>
      </c>
    </row>
    <row r="192" spans="1:47" x14ac:dyDescent="0.25">
      <c r="A192" s="55" t="s">
        <v>1717</v>
      </c>
      <c r="B192" s="55" t="s">
        <v>2159</v>
      </c>
      <c r="C192" s="55" t="s">
        <v>1719</v>
      </c>
      <c r="D192" s="55" t="s">
        <v>1743</v>
      </c>
      <c r="E192" s="56">
        <v>45693</v>
      </c>
      <c r="F192" s="55" t="s">
        <v>2207</v>
      </c>
      <c r="G192" s="55" t="s">
        <v>1644</v>
      </c>
      <c r="H192" s="55">
        <v>50500010</v>
      </c>
      <c r="I192" s="55" t="s">
        <v>2208</v>
      </c>
      <c r="J192" s="55" t="s">
        <v>1644</v>
      </c>
      <c r="K192" s="55" t="s">
        <v>1658</v>
      </c>
      <c r="L192" s="56">
        <v>45693</v>
      </c>
      <c r="M192" s="55" t="s">
        <v>2192</v>
      </c>
      <c r="N192" s="55" t="s">
        <v>2209</v>
      </c>
      <c r="O192" s="56"/>
      <c r="P192" s="55" t="s">
        <v>1726</v>
      </c>
      <c r="Q192" s="55" t="s">
        <v>1554</v>
      </c>
      <c r="R192" s="59">
        <v>9732000</v>
      </c>
      <c r="S192" s="55" t="s">
        <v>89</v>
      </c>
      <c r="T192" s="57">
        <v>597.57000000000005</v>
      </c>
      <c r="U192" s="55" t="s">
        <v>329</v>
      </c>
      <c r="V192" s="55" t="s">
        <v>330</v>
      </c>
      <c r="W192" s="55" t="s">
        <v>1644</v>
      </c>
      <c r="X192" s="55" t="s">
        <v>1644</v>
      </c>
      <c r="Y192" s="55" t="s">
        <v>1644</v>
      </c>
      <c r="Z192" s="55" t="s">
        <v>1644</v>
      </c>
      <c r="AA192" s="55" t="s">
        <v>1727</v>
      </c>
      <c r="AB192" s="55" t="s">
        <v>1644</v>
      </c>
      <c r="AC192" s="56">
        <v>45693</v>
      </c>
      <c r="AD192" s="55"/>
      <c r="AE192" s="55"/>
      <c r="AF192" s="55" t="s">
        <v>1644</v>
      </c>
      <c r="AG192" s="55" t="s">
        <v>2210</v>
      </c>
      <c r="AH192" s="55" t="s">
        <v>1728</v>
      </c>
      <c r="AI192" s="55" t="s">
        <v>1729</v>
      </c>
      <c r="AJ192" s="59">
        <v>16220</v>
      </c>
      <c r="AK192" s="55" t="s">
        <v>2211</v>
      </c>
      <c r="AL192" s="60" t="s">
        <v>1749</v>
      </c>
      <c r="AM192" s="55" t="s">
        <v>1644</v>
      </c>
      <c r="AN192" s="55" t="s">
        <v>1644</v>
      </c>
      <c r="AO192" s="55" t="s">
        <v>1644</v>
      </c>
      <c r="AP192" t="s">
        <v>1730</v>
      </c>
      <c r="AQ192" t="s">
        <v>2163</v>
      </c>
      <c r="AS192" t="s">
        <v>1656</v>
      </c>
      <c r="AT192" t="s">
        <v>3842</v>
      </c>
      <c r="AU192" s="191">
        <f t="shared" si="3"/>
        <v>9732000</v>
      </c>
    </row>
    <row r="193" spans="1:47" hidden="1" x14ac:dyDescent="0.25">
      <c r="A193" s="55" t="s">
        <v>1717</v>
      </c>
      <c r="B193" s="55" t="s">
        <v>2159</v>
      </c>
      <c r="C193" s="55" t="s">
        <v>1719</v>
      </c>
      <c r="D193" s="55" t="s">
        <v>1720</v>
      </c>
      <c r="E193" s="56">
        <v>45693</v>
      </c>
      <c r="F193" s="55" t="s">
        <v>2212</v>
      </c>
      <c r="G193" s="55" t="s">
        <v>1739</v>
      </c>
      <c r="H193" s="55">
        <v>50300050</v>
      </c>
      <c r="I193" s="55" t="s">
        <v>2213</v>
      </c>
      <c r="J193" s="55" t="s">
        <v>1644</v>
      </c>
      <c r="K193" s="55" t="s">
        <v>1393</v>
      </c>
      <c r="L193" s="56">
        <v>45693</v>
      </c>
      <c r="M193" s="55" t="s">
        <v>1724</v>
      </c>
      <c r="N193" s="55" t="s">
        <v>1812</v>
      </c>
      <c r="O193" s="56"/>
      <c r="P193" s="55" t="s">
        <v>1726</v>
      </c>
      <c r="Q193" s="55" t="s">
        <v>1554</v>
      </c>
      <c r="R193" s="59">
        <v>48577927</v>
      </c>
      <c r="S193" s="55" t="s">
        <v>89</v>
      </c>
      <c r="T193" s="57">
        <v>2982.8</v>
      </c>
      <c r="U193" s="55" t="s">
        <v>329</v>
      </c>
      <c r="V193" s="55" t="s">
        <v>330</v>
      </c>
      <c r="W193" s="55" t="s">
        <v>2214</v>
      </c>
      <c r="X193" s="55" t="s">
        <v>1644</v>
      </c>
      <c r="Y193" s="55" t="s">
        <v>1644</v>
      </c>
      <c r="Z193" s="55" t="s">
        <v>1644</v>
      </c>
      <c r="AA193" s="55" t="s">
        <v>1727</v>
      </c>
      <c r="AB193" s="55" t="s">
        <v>1644</v>
      </c>
      <c r="AC193" s="56">
        <v>45693</v>
      </c>
      <c r="AD193" s="55"/>
      <c r="AE193" s="55"/>
      <c r="AF193" s="55" t="s">
        <v>1644</v>
      </c>
      <c r="AG193" s="55" t="s">
        <v>1644</v>
      </c>
      <c r="AH193" s="55" t="s">
        <v>1728</v>
      </c>
      <c r="AI193" s="55" t="s">
        <v>1729</v>
      </c>
      <c r="AJ193" s="58">
        <v>0</v>
      </c>
      <c r="AK193" s="55" t="s">
        <v>1644</v>
      </c>
      <c r="AL193" s="55" t="s">
        <v>1644</v>
      </c>
      <c r="AM193" s="55" t="s">
        <v>1644</v>
      </c>
      <c r="AN193" s="55" t="s">
        <v>1644</v>
      </c>
      <c r="AO193" s="55" t="s">
        <v>1644</v>
      </c>
      <c r="AP193" t="s">
        <v>1730</v>
      </c>
      <c r="AQ193" t="s">
        <v>2163</v>
      </c>
      <c r="AS193" t="s">
        <v>1647</v>
      </c>
      <c r="AT193" t="s">
        <v>3842</v>
      </c>
      <c r="AU193" s="191">
        <f t="shared" si="3"/>
        <v>48577927</v>
      </c>
    </row>
    <row r="194" spans="1:47" hidden="1" x14ac:dyDescent="0.25">
      <c r="A194" s="55" t="s">
        <v>1717</v>
      </c>
      <c r="B194" s="55" t="s">
        <v>2159</v>
      </c>
      <c r="C194" s="55" t="s">
        <v>1719</v>
      </c>
      <c r="D194" s="55" t="s">
        <v>2151</v>
      </c>
      <c r="E194" s="56">
        <v>45693</v>
      </c>
      <c r="F194" s="55" t="s">
        <v>2212</v>
      </c>
      <c r="G194" s="55" t="s">
        <v>1739</v>
      </c>
      <c r="H194" s="55">
        <v>50300050</v>
      </c>
      <c r="I194" s="55" t="s">
        <v>2214</v>
      </c>
      <c r="J194" s="55" t="s">
        <v>1644</v>
      </c>
      <c r="K194" s="55" t="s">
        <v>1393</v>
      </c>
      <c r="L194" s="56">
        <v>45693</v>
      </c>
      <c r="M194" s="55" t="s">
        <v>1724</v>
      </c>
      <c r="N194" s="55" t="s">
        <v>1812</v>
      </c>
      <c r="O194" s="56"/>
      <c r="P194" s="55" t="s">
        <v>1726</v>
      </c>
      <c r="Q194" s="55" t="s">
        <v>1554</v>
      </c>
      <c r="R194" s="59">
        <v>-48577927</v>
      </c>
      <c r="S194" s="55" t="s">
        <v>89</v>
      </c>
      <c r="T194" s="57">
        <v>-2982.8</v>
      </c>
      <c r="U194" s="55" t="s">
        <v>329</v>
      </c>
      <c r="V194" s="55" t="s">
        <v>330</v>
      </c>
      <c r="W194" s="55" t="s">
        <v>2213</v>
      </c>
      <c r="X194" s="55" t="s">
        <v>1644</v>
      </c>
      <c r="Y194" s="55" t="s">
        <v>1644</v>
      </c>
      <c r="Z194" s="55" t="s">
        <v>1644</v>
      </c>
      <c r="AA194" s="55" t="s">
        <v>1727</v>
      </c>
      <c r="AB194" s="55" t="s">
        <v>1644</v>
      </c>
      <c r="AC194" s="56">
        <v>45693</v>
      </c>
      <c r="AD194" s="55"/>
      <c r="AE194" s="55"/>
      <c r="AF194" s="55" t="s">
        <v>1644</v>
      </c>
      <c r="AG194" s="55" t="s">
        <v>1644</v>
      </c>
      <c r="AH194" s="55" t="s">
        <v>1728</v>
      </c>
      <c r="AI194" s="55" t="s">
        <v>1729</v>
      </c>
      <c r="AJ194" s="58">
        <v>0</v>
      </c>
      <c r="AK194" s="55" t="s">
        <v>1644</v>
      </c>
      <c r="AL194" s="55" t="s">
        <v>1644</v>
      </c>
      <c r="AM194" s="55" t="s">
        <v>1644</v>
      </c>
      <c r="AN194" s="55" t="s">
        <v>1644</v>
      </c>
      <c r="AO194" s="55" t="s">
        <v>1644</v>
      </c>
      <c r="AP194" t="s">
        <v>1730</v>
      </c>
      <c r="AQ194" t="s">
        <v>2163</v>
      </c>
      <c r="AS194" t="s">
        <v>1647</v>
      </c>
      <c r="AT194" t="s">
        <v>3842</v>
      </c>
      <c r="AU194" s="191">
        <f t="shared" si="3"/>
        <v>-48577927</v>
      </c>
    </row>
    <row r="195" spans="1:47" hidden="1" x14ac:dyDescent="0.25">
      <c r="A195" s="55" t="s">
        <v>1717</v>
      </c>
      <c r="B195" s="55" t="s">
        <v>2159</v>
      </c>
      <c r="C195" s="55" t="s">
        <v>1719</v>
      </c>
      <c r="D195" s="55" t="s">
        <v>1720</v>
      </c>
      <c r="E195" s="56">
        <v>45693</v>
      </c>
      <c r="F195" s="55" t="s">
        <v>2212</v>
      </c>
      <c r="G195" s="55" t="s">
        <v>1739</v>
      </c>
      <c r="H195" s="55">
        <v>50300050</v>
      </c>
      <c r="I195" s="55" t="s">
        <v>2215</v>
      </c>
      <c r="J195" s="55" t="s">
        <v>1644</v>
      </c>
      <c r="K195" s="55" t="s">
        <v>1393</v>
      </c>
      <c r="L195" s="56">
        <v>45693</v>
      </c>
      <c r="M195" s="55" t="s">
        <v>1724</v>
      </c>
      <c r="N195" s="55" t="s">
        <v>1812</v>
      </c>
      <c r="O195" s="56"/>
      <c r="P195" s="55" t="s">
        <v>1726</v>
      </c>
      <c r="Q195" s="55" t="s">
        <v>1554</v>
      </c>
      <c r="R195" s="59">
        <v>48577927</v>
      </c>
      <c r="S195" s="55" t="s">
        <v>89</v>
      </c>
      <c r="T195" s="57">
        <v>2982.8</v>
      </c>
      <c r="U195" s="55" t="s">
        <v>329</v>
      </c>
      <c r="V195" s="55" t="s">
        <v>330</v>
      </c>
      <c r="W195" s="55" t="s">
        <v>1644</v>
      </c>
      <c r="X195" s="55" t="s">
        <v>1644</v>
      </c>
      <c r="Y195" s="55" t="s">
        <v>1644</v>
      </c>
      <c r="Z195" s="55" t="s">
        <v>1644</v>
      </c>
      <c r="AA195" s="55" t="s">
        <v>1727</v>
      </c>
      <c r="AB195" s="55" t="s">
        <v>1644</v>
      </c>
      <c r="AC195" s="56">
        <v>45693</v>
      </c>
      <c r="AD195" s="55"/>
      <c r="AE195" s="55"/>
      <c r="AF195" s="55" t="s">
        <v>1644</v>
      </c>
      <c r="AG195" s="55" t="s">
        <v>1644</v>
      </c>
      <c r="AH195" s="55" t="s">
        <v>1728</v>
      </c>
      <c r="AI195" s="55" t="s">
        <v>1729</v>
      </c>
      <c r="AJ195" s="58">
        <v>0</v>
      </c>
      <c r="AK195" s="55" t="s">
        <v>1644</v>
      </c>
      <c r="AL195" s="55" t="s">
        <v>1644</v>
      </c>
      <c r="AM195" s="55" t="s">
        <v>1644</v>
      </c>
      <c r="AN195" s="55" t="s">
        <v>1644</v>
      </c>
      <c r="AO195" s="55" t="s">
        <v>1644</v>
      </c>
      <c r="AP195" t="s">
        <v>1730</v>
      </c>
      <c r="AQ195" t="s">
        <v>2163</v>
      </c>
      <c r="AS195" t="s">
        <v>1647</v>
      </c>
      <c r="AT195" t="s">
        <v>3842</v>
      </c>
      <c r="AU195" s="191">
        <f t="shared" si="3"/>
        <v>48577927</v>
      </c>
    </row>
    <row r="196" spans="1:47" hidden="1" x14ac:dyDescent="0.25">
      <c r="A196" s="55" t="s">
        <v>1717</v>
      </c>
      <c r="B196" s="55" t="s">
        <v>2159</v>
      </c>
      <c r="C196" s="55" t="s">
        <v>1719</v>
      </c>
      <c r="D196" s="55" t="s">
        <v>1767</v>
      </c>
      <c r="E196" s="56">
        <v>45693</v>
      </c>
      <c r="F196" s="55" t="s">
        <v>2216</v>
      </c>
      <c r="G196" s="55" t="s">
        <v>1644</v>
      </c>
      <c r="H196" s="55">
        <v>50200010</v>
      </c>
      <c r="I196" s="55" t="s">
        <v>2217</v>
      </c>
      <c r="J196" s="55" t="s">
        <v>1644</v>
      </c>
      <c r="K196" s="55" t="s">
        <v>1646</v>
      </c>
      <c r="L196" s="56">
        <v>45693</v>
      </c>
      <c r="M196" s="55" t="s">
        <v>2192</v>
      </c>
      <c r="N196" s="55" t="s">
        <v>1644</v>
      </c>
      <c r="O196" s="56"/>
      <c r="P196" s="55" t="s">
        <v>1726</v>
      </c>
      <c r="Q196" s="55" t="s">
        <v>89</v>
      </c>
      <c r="R196" s="57">
        <v>65.45</v>
      </c>
      <c r="S196" s="55" t="s">
        <v>89</v>
      </c>
      <c r="T196" s="57">
        <v>65.45</v>
      </c>
      <c r="U196" s="55" t="s">
        <v>352</v>
      </c>
      <c r="V196" s="55" t="s">
        <v>353</v>
      </c>
      <c r="W196" s="55" t="s">
        <v>1644</v>
      </c>
      <c r="X196" s="55" t="s">
        <v>1644</v>
      </c>
      <c r="Y196" s="55" t="s">
        <v>1644</v>
      </c>
      <c r="Z196" s="55" t="s">
        <v>1644</v>
      </c>
      <c r="AA196" s="55" t="s">
        <v>1727</v>
      </c>
      <c r="AB196" s="55" t="s">
        <v>1644</v>
      </c>
      <c r="AC196" s="56">
        <v>45693</v>
      </c>
      <c r="AD196" s="55"/>
      <c r="AE196" s="55"/>
      <c r="AF196" s="55" t="s">
        <v>1644</v>
      </c>
      <c r="AG196" s="55" t="s">
        <v>1644</v>
      </c>
      <c r="AH196" s="55" t="s">
        <v>1728</v>
      </c>
      <c r="AI196" s="55" t="s">
        <v>1729</v>
      </c>
      <c r="AJ196" s="59">
        <v>40</v>
      </c>
      <c r="AK196" s="55" t="s">
        <v>1761</v>
      </c>
      <c r="AL196" s="60" t="s">
        <v>1749</v>
      </c>
      <c r="AM196" s="55" t="s">
        <v>1998</v>
      </c>
      <c r="AN196" s="55" t="s">
        <v>1999</v>
      </c>
      <c r="AO196" s="55" t="s">
        <v>1644</v>
      </c>
      <c r="AP196" t="s">
        <v>1730</v>
      </c>
      <c r="AQ196" t="s">
        <v>2163</v>
      </c>
      <c r="AS196" t="s">
        <v>1645</v>
      </c>
      <c r="AT196" t="s">
        <v>271</v>
      </c>
      <c r="AU196" s="191">
        <f t="shared" si="3"/>
        <v>1079925</v>
      </c>
    </row>
    <row r="197" spans="1:47" hidden="1" x14ac:dyDescent="0.25">
      <c r="A197" s="55" t="s">
        <v>1717</v>
      </c>
      <c r="B197" s="55" t="s">
        <v>2159</v>
      </c>
      <c r="C197" s="55" t="s">
        <v>1719</v>
      </c>
      <c r="D197" s="55" t="s">
        <v>1767</v>
      </c>
      <c r="E197" s="56">
        <v>45693</v>
      </c>
      <c r="F197" s="55" t="s">
        <v>2218</v>
      </c>
      <c r="G197" s="55" t="s">
        <v>1644</v>
      </c>
      <c r="H197" s="55">
        <v>50200010</v>
      </c>
      <c r="I197" s="55" t="s">
        <v>2217</v>
      </c>
      <c r="J197" s="55" t="s">
        <v>1644</v>
      </c>
      <c r="K197" s="55" t="s">
        <v>1646</v>
      </c>
      <c r="L197" s="56">
        <v>45693</v>
      </c>
      <c r="M197" s="55" t="s">
        <v>2192</v>
      </c>
      <c r="N197" s="55" t="s">
        <v>1644</v>
      </c>
      <c r="O197" s="56"/>
      <c r="P197" s="55" t="s">
        <v>1726</v>
      </c>
      <c r="Q197" s="55" t="s">
        <v>89</v>
      </c>
      <c r="R197" s="57">
        <v>31.33</v>
      </c>
      <c r="S197" s="55" t="s">
        <v>89</v>
      </c>
      <c r="T197" s="57">
        <v>31.33</v>
      </c>
      <c r="U197" s="55" t="s">
        <v>352</v>
      </c>
      <c r="V197" s="55" t="s">
        <v>353</v>
      </c>
      <c r="W197" s="55" t="s">
        <v>1644</v>
      </c>
      <c r="X197" s="55" t="s">
        <v>1644</v>
      </c>
      <c r="Y197" s="55" t="s">
        <v>1644</v>
      </c>
      <c r="Z197" s="55" t="s">
        <v>1644</v>
      </c>
      <c r="AA197" s="55" t="s">
        <v>1727</v>
      </c>
      <c r="AB197" s="55" t="s">
        <v>1644</v>
      </c>
      <c r="AC197" s="56">
        <v>45693</v>
      </c>
      <c r="AD197" s="55"/>
      <c r="AE197" s="55"/>
      <c r="AF197" s="55" t="s">
        <v>1644</v>
      </c>
      <c r="AG197" s="55" t="s">
        <v>1644</v>
      </c>
      <c r="AH197" s="55" t="s">
        <v>1728</v>
      </c>
      <c r="AI197" s="55" t="s">
        <v>1729</v>
      </c>
      <c r="AJ197" s="59">
        <v>20</v>
      </c>
      <c r="AK197" s="55" t="s">
        <v>1761</v>
      </c>
      <c r="AL197" s="60" t="s">
        <v>1749</v>
      </c>
      <c r="AM197" s="55" t="s">
        <v>2219</v>
      </c>
      <c r="AN197" s="55" t="s">
        <v>2220</v>
      </c>
      <c r="AO197" s="55" t="s">
        <v>1644</v>
      </c>
      <c r="AP197" t="s">
        <v>1730</v>
      </c>
      <c r="AQ197" t="s">
        <v>2163</v>
      </c>
      <c r="AS197" t="s">
        <v>1645</v>
      </c>
      <c r="AT197" t="s">
        <v>271</v>
      </c>
      <c r="AU197" s="191">
        <f t="shared" si="3"/>
        <v>516945</v>
      </c>
    </row>
    <row r="198" spans="1:47" hidden="1" x14ac:dyDescent="0.25">
      <c r="A198" s="55" t="s">
        <v>1717</v>
      </c>
      <c r="B198" s="55" t="s">
        <v>2159</v>
      </c>
      <c r="C198" s="55" t="s">
        <v>1719</v>
      </c>
      <c r="D198" s="55" t="s">
        <v>1767</v>
      </c>
      <c r="E198" s="56">
        <v>45693</v>
      </c>
      <c r="F198" s="55" t="s">
        <v>2221</v>
      </c>
      <c r="G198" s="55" t="s">
        <v>1644</v>
      </c>
      <c r="H198" s="55">
        <v>50200010</v>
      </c>
      <c r="I198" s="55" t="s">
        <v>2217</v>
      </c>
      <c r="J198" s="55" t="s">
        <v>1644</v>
      </c>
      <c r="K198" s="55" t="s">
        <v>1646</v>
      </c>
      <c r="L198" s="56">
        <v>45693</v>
      </c>
      <c r="M198" s="55" t="s">
        <v>2192</v>
      </c>
      <c r="N198" s="55" t="s">
        <v>1644</v>
      </c>
      <c r="O198" s="56"/>
      <c r="P198" s="55" t="s">
        <v>1726</v>
      </c>
      <c r="Q198" s="55" t="s">
        <v>89</v>
      </c>
      <c r="R198" s="57">
        <v>17.809999999999999</v>
      </c>
      <c r="S198" s="55" t="s">
        <v>89</v>
      </c>
      <c r="T198" s="57">
        <v>17.809999999999999</v>
      </c>
      <c r="U198" s="55" t="s">
        <v>352</v>
      </c>
      <c r="V198" s="55" t="s">
        <v>353</v>
      </c>
      <c r="W198" s="55" t="s">
        <v>1644</v>
      </c>
      <c r="X198" s="55" t="s">
        <v>1644</v>
      </c>
      <c r="Y198" s="55" t="s">
        <v>1644</v>
      </c>
      <c r="Z198" s="55" t="s">
        <v>1644</v>
      </c>
      <c r="AA198" s="55" t="s">
        <v>1727</v>
      </c>
      <c r="AB198" s="55" t="s">
        <v>1644</v>
      </c>
      <c r="AC198" s="56">
        <v>45693</v>
      </c>
      <c r="AD198" s="55"/>
      <c r="AE198" s="55"/>
      <c r="AF198" s="55" t="s">
        <v>1644</v>
      </c>
      <c r="AG198" s="55" t="s">
        <v>1644</v>
      </c>
      <c r="AH198" s="55" t="s">
        <v>1728</v>
      </c>
      <c r="AI198" s="55" t="s">
        <v>1729</v>
      </c>
      <c r="AJ198" s="59">
        <v>20</v>
      </c>
      <c r="AK198" s="55" t="s">
        <v>1842</v>
      </c>
      <c r="AL198" s="60" t="s">
        <v>1749</v>
      </c>
      <c r="AM198" s="55" t="s">
        <v>1975</v>
      </c>
      <c r="AN198" s="55" t="s">
        <v>1976</v>
      </c>
      <c r="AO198" s="55" t="s">
        <v>1644</v>
      </c>
      <c r="AP198" t="s">
        <v>1730</v>
      </c>
      <c r="AQ198" t="s">
        <v>2163</v>
      </c>
      <c r="AS198" t="s">
        <v>1645</v>
      </c>
      <c r="AT198" t="s">
        <v>271</v>
      </c>
      <c r="AU198" s="191">
        <f t="shared" si="3"/>
        <v>293865</v>
      </c>
    </row>
    <row r="199" spans="1:47" x14ac:dyDescent="0.25">
      <c r="A199" s="55" t="s">
        <v>1717</v>
      </c>
      <c r="B199" s="55" t="s">
        <v>2159</v>
      </c>
      <c r="C199" s="55" t="s">
        <v>1719</v>
      </c>
      <c r="D199" s="55" t="s">
        <v>1743</v>
      </c>
      <c r="E199" s="56">
        <v>45694</v>
      </c>
      <c r="F199" s="55" t="s">
        <v>1644</v>
      </c>
      <c r="G199" s="55" t="s">
        <v>1644</v>
      </c>
      <c r="H199" s="55">
        <v>50800060</v>
      </c>
      <c r="I199" s="55" t="s">
        <v>2223</v>
      </c>
      <c r="J199" s="55" t="s">
        <v>1644</v>
      </c>
      <c r="K199" s="55" t="s">
        <v>482</v>
      </c>
      <c r="L199" s="56">
        <v>45694</v>
      </c>
      <c r="M199" s="55" t="s">
        <v>2222</v>
      </c>
      <c r="N199" s="55" t="s">
        <v>2224</v>
      </c>
      <c r="O199" s="56"/>
      <c r="P199" s="55" t="s">
        <v>1726</v>
      </c>
      <c r="Q199" s="55" t="s">
        <v>1554</v>
      </c>
      <c r="R199" s="59">
        <v>240000</v>
      </c>
      <c r="S199" s="55" t="s">
        <v>89</v>
      </c>
      <c r="T199" s="57">
        <v>14.74</v>
      </c>
      <c r="U199" s="55" t="s">
        <v>329</v>
      </c>
      <c r="V199" s="55" t="s">
        <v>330</v>
      </c>
      <c r="W199" s="55" t="s">
        <v>1644</v>
      </c>
      <c r="X199" s="55" t="s">
        <v>1644</v>
      </c>
      <c r="Y199" s="55" t="s">
        <v>1644</v>
      </c>
      <c r="Z199" s="55" t="s">
        <v>1644</v>
      </c>
      <c r="AA199" s="55" t="s">
        <v>1727</v>
      </c>
      <c r="AB199" s="55" t="s">
        <v>1644</v>
      </c>
      <c r="AC199" s="56">
        <v>45694</v>
      </c>
      <c r="AD199" s="55"/>
      <c r="AE199" s="55"/>
      <c r="AF199" s="55" t="s">
        <v>1644</v>
      </c>
      <c r="AG199" s="55" t="s">
        <v>2225</v>
      </c>
      <c r="AH199" s="55" t="s">
        <v>1728</v>
      </c>
      <c r="AI199" s="55" t="s">
        <v>1729</v>
      </c>
      <c r="AJ199" s="59">
        <v>4</v>
      </c>
      <c r="AK199" s="55" t="s">
        <v>1748</v>
      </c>
      <c r="AL199" s="60" t="s">
        <v>1749</v>
      </c>
      <c r="AM199" s="55" t="s">
        <v>1644</v>
      </c>
      <c r="AN199" s="55" t="s">
        <v>1644</v>
      </c>
      <c r="AO199" s="55" t="s">
        <v>1644</v>
      </c>
      <c r="AP199" t="s">
        <v>1730</v>
      </c>
      <c r="AQ199" t="s">
        <v>2163</v>
      </c>
      <c r="AS199" t="s">
        <v>1652</v>
      </c>
      <c r="AT199" t="s">
        <v>4370</v>
      </c>
      <c r="AU199" s="191">
        <f t="shared" si="3"/>
        <v>240000</v>
      </c>
    </row>
    <row r="200" spans="1:47" hidden="1" x14ac:dyDescent="0.25">
      <c r="A200" s="55" t="s">
        <v>1717</v>
      </c>
      <c r="B200" s="55" t="s">
        <v>2159</v>
      </c>
      <c r="C200" s="55" t="s">
        <v>1719</v>
      </c>
      <c r="D200" s="55" t="s">
        <v>1767</v>
      </c>
      <c r="E200" s="56">
        <v>45694</v>
      </c>
      <c r="F200" s="55" t="s">
        <v>1644</v>
      </c>
      <c r="G200" s="55" t="s">
        <v>2226</v>
      </c>
      <c r="H200" s="55">
        <v>50100020</v>
      </c>
      <c r="I200" s="55" t="s">
        <v>2227</v>
      </c>
      <c r="J200" s="55" t="s">
        <v>1644</v>
      </c>
      <c r="K200" s="55" t="s">
        <v>660</v>
      </c>
      <c r="L200" s="56">
        <v>45694</v>
      </c>
      <c r="M200" s="55" t="s">
        <v>2222</v>
      </c>
      <c r="N200" s="55" t="s">
        <v>1644</v>
      </c>
      <c r="O200" s="56"/>
      <c r="P200" s="55" t="s">
        <v>1726</v>
      </c>
      <c r="Q200" s="55" t="s">
        <v>89</v>
      </c>
      <c r="R200" s="57">
        <v>178.39</v>
      </c>
      <c r="S200" s="55" t="s">
        <v>89</v>
      </c>
      <c r="T200" s="57">
        <v>178.39</v>
      </c>
      <c r="U200" s="55" t="s">
        <v>352</v>
      </c>
      <c r="V200" s="55" t="s">
        <v>353</v>
      </c>
      <c r="W200" s="55" t="s">
        <v>1644</v>
      </c>
      <c r="X200" s="55" t="s">
        <v>1644</v>
      </c>
      <c r="Y200" s="55" t="s">
        <v>1644</v>
      </c>
      <c r="Z200" s="55" t="s">
        <v>1644</v>
      </c>
      <c r="AA200" s="55" t="s">
        <v>1727</v>
      </c>
      <c r="AB200" s="55" t="s">
        <v>1644</v>
      </c>
      <c r="AC200" s="56">
        <v>45694</v>
      </c>
      <c r="AD200" s="55"/>
      <c r="AE200" s="55"/>
      <c r="AF200" s="55" t="s">
        <v>1644</v>
      </c>
      <c r="AG200" s="55" t="s">
        <v>1644</v>
      </c>
      <c r="AH200" s="55" t="s">
        <v>1728</v>
      </c>
      <c r="AI200" s="55" t="s">
        <v>1729</v>
      </c>
      <c r="AJ200" s="58">
        <v>0.373</v>
      </c>
      <c r="AK200" s="55" t="s">
        <v>128</v>
      </c>
      <c r="AL200" s="60" t="s">
        <v>1749</v>
      </c>
      <c r="AM200" s="55" t="s">
        <v>2228</v>
      </c>
      <c r="AN200" s="55" t="s">
        <v>2229</v>
      </c>
      <c r="AO200" s="55" t="s">
        <v>2230</v>
      </c>
      <c r="AP200" t="s">
        <v>1730</v>
      </c>
      <c r="AQ200" t="s">
        <v>1730</v>
      </c>
      <c r="AS200" t="s">
        <v>1667</v>
      </c>
      <c r="AT200" t="s">
        <v>271</v>
      </c>
      <c r="AU200" s="191">
        <f t="shared" si="3"/>
        <v>2943435</v>
      </c>
    </row>
    <row r="201" spans="1:47" hidden="1" x14ac:dyDescent="0.25">
      <c r="A201" s="55" t="s">
        <v>1717</v>
      </c>
      <c r="B201" s="55" t="s">
        <v>2159</v>
      </c>
      <c r="C201" s="55" t="s">
        <v>1719</v>
      </c>
      <c r="D201" s="55" t="s">
        <v>1767</v>
      </c>
      <c r="E201" s="56">
        <v>45694</v>
      </c>
      <c r="F201" s="55" t="s">
        <v>1644</v>
      </c>
      <c r="G201" s="55" t="s">
        <v>2226</v>
      </c>
      <c r="H201" s="55">
        <v>50100020</v>
      </c>
      <c r="I201" s="55" t="s">
        <v>2227</v>
      </c>
      <c r="J201" s="55" t="s">
        <v>1644</v>
      </c>
      <c r="K201" s="55" t="s">
        <v>660</v>
      </c>
      <c r="L201" s="56">
        <v>45694</v>
      </c>
      <c r="M201" s="55" t="s">
        <v>2222</v>
      </c>
      <c r="N201" s="55" t="s">
        <v>1644</v>
      </c>
      <c r="O201" s="56"/>
      <c r="P201" s="55" t="s">
        <v>1726</v>
      </c>
      <c r="Q201" s="55" t="s">
        <v>89</v>
      </c>
      <c r="R201" s="57">
        <v>1525.63</v>
      </c>
      <c r="S201" s="55" t="s">
        <v>89</v>
      </c>
      <c r="T201" s="57">
        <v>1525.63</v>
      </c>
      <c r="U201" s="55" t="s">
        <v>352</v>
      </c>
      <c r="V201" s="55" t="s">
        <v>353</v>
      </c>
      <c r="W201" s="55" t="s">
        <v>1644</v>
      </c>
      <c r="X201" s="55" t="s">
        <v>1644</v>
      </c>
      <c r="Y201" s="55" t="s">
        <v>1644</v>
      </c>
      <c r="Z201" s="55" t="s">
        <v>1644</v>
      </c>
      <c r="AA201" s="55" t="s">
        <v>1727</v>
      </c>
      <c r="AB201" s="55" t="s">
        <v>1644</v>
      </c>
      <c r="AC201" s="56">
        <v>45694</v>
      </c>
      <c r="AD201" s="55"/>
      <c r="AE201" s="55"/>
      <c r="AF201" s="55" t="s">
        <v>1644</v>
      </c>
      <c r="AG201" s="55" t="s">
        <v>1644</v>
      </c>
      <c r="AH201" s="55" t="s">
        <v>1728</v>
      </c>
      <c r="AI201" s="55" t="s">
        <v>1729</v>
      </c>
      <c r="AJ201" s="58">
        <v>1.492</v>
      </c>
      <c r="AK201" s="55" t="s">
        <v>128</v>
      </c>
      <c r="AL201" s="60" t="s">
        <v>1749</v>
      </c>
      <c r="AM201" s="55" t="s">
        <v>2231</v>
      </c>
      <c r="AN201" s="55" t="s">
        <v>2232</v>
      </c>
      <c r="AO201" s="55" t="s">
        <v>2230</v>
      </c>
      <c r="AP201" t="s">
        <v>1730</v>
      </c>
      <c r="AQ201" t="s">
        <v>1730</v>
      </c>
      <c r="AS201" t="s">
        <v>1667</v>
      </c>
      <c r="AT201" t="s">
        <v>271</v>
      </c>
      <c r="AU201" s="191">
        <f t="shared" si="3"/>
        <v>25172895</v>
      </c>
    </row>
    <row r="202" spans="1:47" hidden="1" x14ac:dyDescent="0.25">
      <c r="A202" s="55" t="s">
        <v>1717</v>
      </c>
      <c r="B202" s="55" t="s">
        <v>2159</v>
      </c>
      <c r="C202" s="55" t="s">
        <v>1719</v>
      </c>
      <c r="D202" s="55" t="s">
        <v>1767</v>
      </c>
      <c r="E202" s="56">
        <v>45694</v>
      </c>
      <c r="F202" s="55" t="s">
        <v>1644</v>
      </c>
      <c r="G202" s="55" t="s">
        <v>2226</v>
      </c>
      <c r="H202" s="55">
        <v>50100020</v>
      </c>
      <c r="I202" s="55" t="s">
        <v>2233</v>
      </c>
      <c r="J202" s="55" t="s">
        <v>1644</v>
      </c>
      <c r="K202" s="55" t="s">
        <v>660</v>
      </c>
      <c r="L202" s="56">
        <v>45694</v>
      </c>
      <c r="M202" s="55" t="s">
        <v>2222</v>
      </c>
      <c r="N202" s="55" t="s">
        <v>1644</v>
      </c>
      <c r="O202" s="56"/>
      <c r="P202" s="55" t="s">
        <v>1726</v>
      </c>
      <c r="Q202" s="55" t="s">
        <v>89</v>
      </c>
      <c r="R202" s="57">
        <v>-178.39</v>
      </c>
      <c r="S202" s="55" t="s">
        <v>89</v>
      </c>
      <c r="T202" s="57">
        <v>-178.39</v>
      </c>
      <c r="U202" s="55" t="s">
        <v>352</v>
      </c>
      <c r="V202" s="55" t="s">
        <v>353</v>
      </c>
      <c r="W202" s="55" t="s">
        <v>1644</v>
      </c>
      <c r="X202" s="55" t="s">
        <v>1644</v>
      </c>
      <c r="Y202" s="55" t="s">
        <v>1644</v>
      </c>
      <c r="Z202" s="55" t="s">
        <v>1644</v>
      </c>
      <c r="AA202" s="55" t="s">
        <v>1727</v>
      </c>
      <c r="AB202" s="55" t="s">
        <v>1644</v>
      </c>
      <c r="AC202" s="56">
        <v>45694</v>
      </c>
      <c r="AD202" s="55"/>
      <c r="AE202" s="55"/>
      <c r="AF202" s="55" t="s">
        <v>1644</v>
      </c>
      <c r="AG202" s="55" t="s">
        <v>1644</v>
      </c>
      <c r="AH202" s="55" t="s">
        <v>1728</v>
      </c>
      <c r="AI202" s="55" t="s">
        <v>1729</v>
      </c>
      <c r="AJ202" s="58">
        <v>-0.373</v>
      </c>
      <c r="AK202" s="55" t="s">
        <v>128</v>
      </c>
      <c r="AL202" s="60" t="s">
        <v>1785</v>
      </c>
      <c r="AM202" s="55" t="s">
        <v>2228</v>
      </c>
      <c r="AN202" s="55" t="s">
        <v>2229</v>
      </c>
      <c r="AO202" s="55" t="s">
        <v>2230</v>
      </c>
      <c r="AP202" t="s">
        <v>1730</v>
      </c>
      <c r="AQ202" t="s">
        <v>1730</v>
      </c>
      <c r="AS202" t="s">
        <v>1667</v>
      </c>
      <c r="AT202" t="s">
        <v>271</v>
      </c>
      <c r="AU202" s="191">
        <f t="shared" si="3"/>
        <v>-2943435</v>
      </c>
    </row>
    <row r="203" spans="1:47" hidden="1" x14ac:dyDescent="0.25">
      <c r="A203" s="55" t="s">
        <v>1717</v>
      </c>
      <c r="B203" s="55" t="s">
        <v>2159</v>
      </c>
      <c r="C203" s="55" t="s">
        <v>1719</v>
      </c>
      <c r="D203" s="55" t="s">
        <v>1767</v>
      </c>
      <c r="E203" s="56">
        <v>45694</v>
      </c>
      <c r="F203" s="55" t="s">
        <v>1644</v>
      </c>
      <c r="G203" s="55" t="s">
        <v>2226</v>
      </c>
      <c r="H203" s="55">
        <v>50100020</v>
      </c>
      <c r="I203" s="55" t="s">
        <v>2233</v>
      </c>
      <c r="J203" s="55" t="s">
        <v>1644</v>
      </c>
      <c r="K203" s="55" t="s">
        <v>660</v>
      </c>
      <c r="L203" s="56">
        <v>45694</v>
      </c>
      <c r="M203" s="55" t="s">
        <v>2222</v>
      </c>
      <c r="N203" s="55" t="s">
        <v>1644</v>
      </c>
      <c r="O203" s="56"/>
      <c r="P203" s="55" t="s">
        <v>1726</v>
      </c>
      <c r="Q203" s="55" t="s">
        <v>89</v>
      </c>
      <c r="R203" s="57">
        <v>-1525.63</v>
      </c>
      <c r="S203" s="55" t="s">
        <v>89</v>
      </c>
      <c r="T203" s="57">
        <v>-1525.63</v>
      </c>
      <c r="U203" s="55" t="s">
        <v>352</v>
      </c>
      <c r="V203" s="55" t="s">
        <v>353</v>
      </c>
      <c r="W203" s="55" t="s">
        <v>1644</v>
      </c>
      <c r="X203" s="55" t="s">
        <v>1644</v>
      </c>
      <c r="Y203" s="55" t="s">
        <v>1644</v>
      </c>
      <c r="Z203" s="55" t="s">
        <v>1644</v>
      </c>
      <c r="AA203" s="55" t="s">
        <v>1727</v>
      </c>
      <c r="AB203" s="55" t="s">
        <v>1644</v>
      </c>
      <c r="AC203" s="56">
        <v>45694</v>
      </c>
      <c r="AD203" s="55"/>
      <c r="AE203" s="55"/>
      <c r="AF203" s="55" t="s">
        <v>1644</v>
      </c>
      <c r="AG203" s="55" t="s">
        <v>1644</v>
      </c>
      <c r="AH203" s="55" t="s">
        <v>1728</v>
      </c>
      <c r="AI203" s="55" t="s">
        <v>1729</v>
      </c>
      <c r="AJ203" s="58">
        <v>-1.492</v>
      </c>
      <c r="AK203" s="55" t="s">
        <v>128</v>
      </c>
      <c r="AL203" s="60" t="s">
        <v>1785</v>
      </c>
      <c r="AM203" s="55" t="s">
        <v>2231</v>
      </c>
      <c r="AN203" s="55" t="s">
        <v>2232</v>
      </c>
      <c r="AO203" s="55" t="s">
        <v>2230</v>
      </c>
      <c r="AP203" t="s">
        <v>1730</v>
      </c>
      <c r="AQ203" t="s">
        <v>1730</v>
      </c>
      <c r="AS203" t="s">
        <v>1667</v>
      </c>
      <c r="AT203" t="s">
        <v>271</v>
      </c>
      <c r="AU203" s="191">
        <f t="shared" si="3"/>
        <v>-25172895</v>
      </c>
    </row>
    <row r="204" spans="1:47" x14ac:dyDescent="0.25">
      <c r="A204" s="55" t="s">
        <v>1717</v>
      </c>
      <c r="B204" s="55" t="s">
        <v>2159</v>
      </c>
      <c r="C204" s="55" t="s">
        <v>1719</v>
      </c>
      <c r="D204" s="55" t="s">
        <v>1767</v>
      </c>
      <c r="E204" s="56">
        <v>45694</v>
      </c>
      <c r="F204" s="55" t="s">
        <v>2234</v>
      </c>
      <c r="G204" s="55" t="s">
        <v>1644</v>
      </c>
      <c r="H204" s="55">
        <v>50200010</v>
      </c>
      <c r="I204" s="55" t="s">
        <v>2235</v>
      </c>
      <c r="J204" s="55" t="s">
        <v>1644</v>
      </c>
      <c r="K204" s="55" t="s">
        <v>1646</v>
      </c>
      <c r="L204" s="56">
        <v>45694</v>
      </c>
      <c r="M204" s="55" t="s">
        <v>2222</v>
      </c>
      <c r="N204" s="55" t="s">
        <v>1644</v>
      </c>
      <c r="O204" s="56"/>
      <c r="P204" s="55" t="s">
        <v>1726</v>
      </c>
      <c r="Q204" s="55" t="s">
        <v>89</v>
      </c>
      <c r="R204" s="57">
        <v>42.51</v>
      </c>
      <c r="S204" s="55" t="s">
        <v>89</v>
      </c>
      <c r="T204" s="57">
        <v>42.51</v>
      </c>
      <c r="U204" s="55" t="s">
        <v>329</v>
      </c>
      <c r="V204" s="55" t="s">
        <v>330</v>
      </c>
      <c r="W204" s="55" t="s">
        <v>1644</v>
      </c>
      <c r="X204" s="55" t="s">
        <v>1644</v>
      </c>
      <c r="Y204" s="55" t="s">
        <v>1644</v>
      </c>
      <c r="Z204" s="55" t="s">
        <v>1644</v>
      </c>
      <c r="AA204" s="55" t="s">
        <v>1727</v>
      </c>
      <c r="AB204" s="55" t="s">
        <v>1644</v>
      </c>
      <c r="AC204" s="56">
        <v>45694</v>
      </c>
      <c r="AD204" s="55"/>
      <c r="AE204" s="55"/>
      <c r="AF204" s="55" t="s">
        <v>1644</v>
      </c>
      <c r="AG204" s="55" t="s">
        <v>1644</v>
      </c>
      <c r="AH204" s="55" t="s">
        <v>1728</v>
      </c>
      <c r="AI204" s="55" t="s">
        <v>1729</v>
      </c>
      <c r="AJ204" s="59">
        <v>1</v>
      </c>
      <c r="AK204" s="55" t="s">
        <v>1748</v>
      </c>
      <c r="AL204" s="60" t="s">
        <v>1749</v>
      </c>
      <c r="AM204" s="55" t="s">
        <v>2236</v>
      </c>
      <c r="AN204" s="55" t="s">
        <v>2237</v>
      </c>
      <c r="AO204" s="55" t="s">
        <v>1644</v>
      </c>
      <c r="AP204" t="s">
        <v>1730</v>
      </c>
      <c r="AQ204" t="s">
        <v>2163</v>
      </c>
      <c r="AS204" t="s">
        <v>1645</v>
      </c>
      <c r="AT204" t="s">
        <v>3842</v>
      </c>
      <c r="AU204" s="191">
        <f t="shared" si="3"/>
        <v>701415</v>
      </c>
    </row>
    <row r="205" spans="1:47" x14ac:dyDescent="0.25">
      <c r="A205" s="55" t="s">
        <v>1717</v>
      </c>
      <c r="B205" s="55" t="s">
        <v>2159</v>
      </c>
      <c r="C205" s="55" t="s">
        <v>1719</v>
      </c>
      <c r="D205" s="55" t="s">
        <v>1767</v>
      </c>
      <c r="E205" s="56">
        <v>45694</v>
      </c>
      <c r="F205" s="55" t="s">
        <v>2234</v>
      </c>
      <c r="G205" s="55" t="s">
        <v>1644</v>
      </c>
      <c r="H205" s="55">
        <v>50200010</v>
      </c>
      <c r="I205" s="55" t="s">
        <v>2235</v>
      </c>
      <c r="J205" s="55" t="s">
        <v>1644</v>
      </c>
      <c r="K205" s="55" t="s">
        <v>1646</v>
      </c>
      <c r="L205" s="56">
        <v>45694</v>
      </c>
      <c r="M205" s="55" t="s">
        <v>2222</v>
      </c>
      <c r="N205" s="55" t="s">
        <v>1644</v>
      </c>
      <c r="O205" s="56"/>
      <c r="P205" s="55" t="s">
        <v>1726</v>
      </c>
      <c r="Q205" s="55" t="s">
        <v>89</v>
      </c>
      <c r="R205" s="57">
        <v>141.47</v>
      </c>
      <c r="S205" s="55" t="s">
        <v>89</v>
      </c>
      <c r="T205" s="57">
        <v>141.47</v>
      </c>
      <c r="U205" s="55" t="s">
        <v>329</v>
      </c>
      <c r="V205" s="55" t="s">
        <v>330</v>
      </c>
      <c r="W205" s="55" t="s">
        <v>1644</v>
      </c>
      <c r="X205" s="55" t="s">
        <v>1644</v>
      </c>
      <c r="Y205" s="55" t="s">
        <v>1644</v>
      </c>
      <c r="Z205" s="55" t="s">
        <v>1644</v>
      </c>
      <c r="AA205" s="55" t="s">
        <v>1727</v>
      </c>
      <c r="AB205" s="55" t="s">
        <v>1644</v>
      </c>
      <c r="AC205" s="56">
        <v>45694</v>
      </c>
      <c r="AD205" s="55"/>
      <c r="AE205" s="55"/>
      <c r="AF205" s="55" t="s">
        <v>1644</v>
      </c>
      <c r="AG205" s="55" t="s">
        <v>1644</v>
      </c>
      <c r="AH205" s="55" t="s">
        <v>1728</v>
      </c>
      <c r="AI205" s="55" t="s">
        <v>1729</v>
      </c>
      <c r="AJ205" s="59">
        <v>1</v>
      </c>
      <c r="AK205" s="55" t="s">
        <v>1748</v>
      </c>
      <c r="AL205" s="60" t="s">
        <v>1749</v>
      </c>
      <c r="AM205" s="55" t="s">
        <v>2238</v>
      </c>
      <c r="AN205" s="55" t="s">
        <v>2239</v>
      </c>
      <c r="AO205" s="55" t="s">
        <v>1644</v>
      </c>
      <c r="AP205" t="s">
        <v>1730</v>
      </c>
      <c r="AQ205" t="s">
        <v>2163</v>
      </c>
      <c r="AS205" t="s">
        <v>1645</v>
      </c>
      <c r="AT205" t="s">
        <v>3842</v>
      </c>
      <c r="AU205" s="191">
        <f t="shared" si="3"/>
        <v>2334255</v>
      </c>
    </row>
    <row r="206" spans="1:47" hidden="1" x14ac:dyDescent="0.25">
      <c r="A206" s="55" t="s">
        <v>1717</v>
      </c>
      <c r="B206" s="55" t="s">
        <v>2159</v>
      </c>
      <c r="C206" s="55" t="s">
        <v>1719</v>
      </c>
      <c r="D206" s="55" t="s">
        <v>1767</v>
      </c>
      <c r="E206" s="56">
        <v>45694</v>
      </c>
      <c r="F206" s="55" t="s">
        <v>1644</v>
      </c>
      <c r="G206" s="55" t="s">
        <v>1644</v>
      </c>
      <c r="H206" s="55">
        <v>50100020</v>
      </c>
      <c r="I206" s="55" t="s">
        <v>2240</v>
      </c>
      <c r="J206" s="55" t="s">
        <v>1644</v>
      </c>
      <c r="K206" s="55" t="s">
        <v>660</v>
      </c>
      <c r="L206" s="56">
        <v>45694</v>
      </c>
      <c r="M206" s="55" t="s">
        <v>2222</v>
      </c>
      <c r="N206" s="55" t="s">
        <v>1644</v>
      </c>
      <c r="O206" s="56"/>
      <c r="P206" s="55" t="s">
        <v>1726</v>
      </c>
      <c r="Q206" s="55" t="s">
        <v>89</v>
      </c>
      <c r="R206" s="57">
        <v>178.39</v>
      </c>
      <c r="S206" s="55" t="s">
        <v>89</v>
      </c>
      <c r="T206" s="57">
        <v>178.39</v>
      </c>
      <c r="U206" s="55" t="s">
        <v>352</v>
      </c>
      <c r="V206" s="55" t="s">
        <v>353</v>
      </c>
      <c r="W206" s="55" t="s">
        <v>1644</v>
      </c>
      <c r="X206" s="55" t="s">
        <v>1644</v>
      </c>
      <c r="Y206" s="55" t="s">
        <v>1644</v>
      </c>
      <c r="Z206" s="55" t="s">
        <v>1644</v>
      </c>
      <c r="AA206" s="55" t="s">
        <v>1727</v>
      </c>
      <c r="AB206" s="55" t="s">
        <v>1644</v>
      </c>
      <c r="AC206" s="56">
        <v>45694</v>
      </c>
      <c r="AD206" s="55"/>
      <c r="AE206" s="55"/>
      <c r="AF206" s="55" t="s">
        <v>1644</v>
      </c>
      <c r="AG206" s="55" t="s">
        <v>1644</v>
      </c>
      <c r="AH206" s="55" t="s">
        <v>1728</v>
      </c>
      <c r="AI206" s="55" t="s">
        <v>1729</v>
      </c>
      <c r="AJ206" s="58">
        <v>0.373</v>
      </c>
      <c r="AK206" s="55" t="s">
        <v>128</v>
      </c>
      <c r="AL206" s="60" t="s">
        <v>1749</v>
      </c>
      <c r="AM206" s="55" t="s">
        <v>2228</v>
      </c>
      <c r="AN206" s="55" t="s">
        <v>2229</v>
      </c>
      <c r="AO206" s="55" t="s">
        <v>2230</v>
      </c>
      <c r="AP206" t="s">
        <v>1730</v>
      </c>
      <c r="AQ206" t="s">
        <v>1730</v>
      </c>
      <c r="AS206" t="s">
        <v>1667</v>
      </c>
      <c r="AT206" t="s">
        <v>271</v>
      </c>
      <c r="AU206" s="191">
        <f t="shared" si="3"/>
        <v>2943435</v>
      </c>
    </row>
    <row r="207" spans="1:47" hidden="1" x14ac:dyDescent="0.25">
      <c r="A207" s="55" t="s">
        <v>1717</v>
      </c>
      <c r="B207" s="55" t="s">
        <v>2159</v>
      </c>
      <c r="C207" s="55" t="s">
        <v>1719</v>
      </c>
      <c r="D207" s="55" t="s">
        <v>1767</v>
      </c>
      <c r="E207" s="56">
        <v>45694</v>
      </c>
      <c r="F207" s="55" t="s">
        <v>1644</v>
      </c>
      <c r="G207" s="55" t="s">
        <v>1644</v>
      </c>
      <c r="H207" s="55">
        <v>50100020</v>
      </c>
      <c r="I207" s="55" t="s">
        <v>2240</v>
      </c>
      <c r="J207" s="55" t="s">
        <v>1644</v>
      </c>
      <c r="K207" s="55" t="s">
        <v>660</v>
      </c>
      <c r="L207" s="56">
        <v>45694</v>
      </c>
      <c r="M207" s="55" t="s">
        <v>2222</v>
      </c>
      <c r="N207" s="55" t="s">
        <v>1644</v>
      </c>
      <c r="O207" s="56"/>
      <c r="P207" s="55" t="s">
        <v>1726</v>
      </c>
      <c r="Q207" s="55" t="s">
        <v>89</v>
      </c>
      <c r="R207" s="57">
        <v>1525.63</v>
      </c>
      <c r="S207" s="55" t="s">
        <v>89</v>
      </c>
      <c r="T207" s="57">
        <v>1525.63</v>
      </c>
      <c r="U207" s="55" t="s">
        <v>352</v>
      </c>
      <c r="V207" s="55" t="s">
        <v>353</v>
      </c>
      <c r="W207" s="55" t="s">
        <v>1644</v>
      </c>
      <c r="X207" s="55" t="s">
        <v>1644</v>
      </c>
      <c r="Y207" s="55" t="s">
        <v>1644</v>
      </c>
      <c r="Z207" s="55" t="s">
        <v>1644</v>
      </c>
      <c r="AA207" s="55" t="s">
        <v>1727</v>
      </c>
      <c r="AB207" s="55" t="s">
        <v>1644</v>
      </c>
      <c r="AC207" s="56">
        <v>45694</v>
      </c>
      <c r="AD207" s="55"/>
      <c r="AE207" s="55"/>
      <c r="AF207" s="55" t="s">
        <v>1644</v>
      </c>
      <c r="AG207" s="55" t="s">
        <v>1644</v>
      </c>
      <c r="AH207" s="55" t="s">
        <v>1728</v>
      </c>
      <c r="AI207" s="55" t="s">
        <v>1729</v>
      </c>
      <c r="AJ207" s="58">
        <v>1.492</v>
      </c>
      <c r="AK207" s="55" t="s">
        <v>128</v>
      </c>
      <c r="AL207" s="60" t="s">
        <v>1749</v>
      </c>
      <c r="AM207" s="55" t="s">
        <v>2231</v>
      </c>
      <c r="AN207" s="55" t="s">
        <v>2232</v>
      </c>
      <c r="AO207" s="55" t="s">
        <v>2230</v>
      </c>
      <c r="AP207" t="s">
        <v>1730</v>
      </c>
      <c r="AQ207" t="s">
        <v>1730</v>
      </c>
      <c r="AS207" t="s">
        <v>1667</v>
      </c>
      <c r="AT207" t="s">
        <v>271</v>
      </c>
      <c r="AU207" s="191">
        <f t="shared" si="3"/>
        <v>25172895</v>
      </c>
    </row>
    <row r="208" spans="1:47" x14ac:dyDescent="0.25">
      <c r="A208" s="55" t="s">
        <v>1717</v>
      </c>
      <c r="B208" s="55" t="s">
        <v>2159</v>
      </c>
      <c r="C208" s="55" t="s">
        <v>1719</v>
      </c>
      <c r="D208" s="55" t="s">
        <v>1743</v>
      </c>
      <c r="E208" s="56">
        <v>45695</v>
      </c>
      <c r="F208" s="55" t="s">
        <v>2241</v>
      </c>
      <c r="G208" s="55" t="s">
        <v>1644</v>
      </c>
      <c r="H208" s="55">
        <v>52400030</v>
      </c>
      <c r="I208" s="55" t="s">
        <v>2242</v>
      </c>
      <c r="J208" s="55" t="s">
        <v>1644</v>
      </c>
      <c r="K208" s="55" t="s">
        <v>638</v>
      </c>
      <c r="L208" s="56">
        <v>45695</v>
      </c>
      <c r="M208" s="55" t="s">
        <v>2243</v>
      </c>
      <c r="N208" s="55" t="s">
        <v>2244</v>
      </c>
      <c r="O208" s="56"/>
      <c r="P208" s="55" t="s">
        <v>1726</v>
      </c>
      <c r="Q208" s="55" t="s">
        <v>1554</v>
      </c>
      <c r="R208" s="59">
        <v>4522600</v>
      </c>
      <c r="S208" s="55" t="s">
        <v>89</v>
      </c>
      <c r="T208" s="57">
        <v>277.68</v>
      </c>
      <c r="U208" s="55" t="s">
        <v>329</v>
      </c>
      <c r="V208" s="55" t="s">
        <v>330</v>
      </c>
      <c r="W208" s="55" t="s">
        <v>1644</v>
      </c>
      <c r="X208" s="55" t="s">
        <v>1644</v>
      </c>
      <c r="Y208" s="55" t="s">
        <v>1644</v>
      </c>
      <c r="Z208" s="55" t="s">
        <v>1644</v>
      </c>
      <c r="AA208" s="55" t="s">
        <v>1727</v>
      </c>
      <c r="AB208" s="55" t="s">
        <v>1644</v>
      </c>
      <c r="AC208" s="56">
        <v>45695</v>
      </c>
      <c r="AD208" s="55"/>
      <c r="AE208" s="55"/>
      <c r="AF208" s="55" t="s">
        <v>1644</v>
      </c>
      <c r="AG208" s="55" t="s">
        <v>2245</v>
      </c>
      <c r="AH208" s="55" t="s">
        <v>1728</v>
      </c>
      <c r="AI208" s="55" t="s">
        <v>1729</v>
      </c>
      <c r="AJ208" s="59">
        <v>1</v>
      </c>
      <c r="AK208" s="55" t="s">
        <v>1778</v>
      </c>
      <c r="AL208" s="60" t="s">
        <v>1749</v>
      </c>
      <c r="AM208" s="55" t="s">
        <v>1644</v>
      </c>
      <c r="AN208" s="55" t="s">
        <v>1644</v>
      </c>
      <c r="AO208" s="55" t="s">
        <v>1644</v>
      </c>
      <c r="AP208" t="s">
        <v>1730</v>
      </c>
      <c r="AQ208" t="s">
        <v>2163</v>
      </c>
      <c r="AS208" t="s">
        <v>1485</v>
      </c>
      <c r="AT208" t="s">
        <v>3842</v>
      </c>
      <c r="AU208" s="191">
        <f t="shared" si="3"/>
        <v>4522600</v>
      </c>
    </row>
    <row r="209" spans="1:47" x14ac:dyDescent="0.25">
      <c r="A209" s="55" t="s">
        <v>1717</v>
      </c>
      <c r="B209" s="55" t="s">
        <v>2159</v>
      </c>
      <c r="C209" s="55" t="s">
        <v>1719</v>
      </c>
      <c r="D209" s="55" t="s">
        <v>1743</v>
      </c>
      <c r="E209" s="56">
        <v>45695</v>
      </c>
      <c r="F209" s="55" t="s">
        <v>2246</v>
      </c>
      <c r="G209" s="55" t="s">
        <v>1644</v>
      </c>
      <c r="H209" s="55">
        <v>52400030</v>
      </c>
      <c r="I209" s="55" t="s">
        <v>2242</v>
      </c>
      <c r="J209" s="55" t="s">
        <v>1644</v>
      </c>
      <c r="K209" s="55" t="s">
        <v>638</v>
      </c>
      <c r="L209" s="56">
        <v>45695</v>
      </c>
      <c r="M209" s="55" t="s">
        <v>2243</v>
      </c>
      <c r="N209" s="55" t="s">
        <v>2244</v>
      </c>
      <c r="O209" s="56"/>
      <c r="P209" s="55" t="s">
        <v>1726</v>
      </c>
      <c r="Q209" s="55" t="s">
        <v>1554</v>
      </c>
      <c r="R209" s="59">
        <v>4522600</v>
      </c>
      <c r="S209" s="55" t="s">
        <v>89</v>
      </c>
      <c r="T209" s="57">
        <v>277.7</v>
      </c>
      <c r="U209" s="55" t="s">
        <v>329</v>
      </c>
      <c r="V209" s="55" t="s">
        <v>330</v>
      </c>
      <c r="W209" s="55" t="s">
        <v>1644</v>
      </c>
      <c r="X209" s="55" t="s">
        <v>1644</v>
      </c>
      <c r="Y209" s="55" t="s">
        <v>1644</v>
      </c>
      <c r="Z209" s="55" t="s">
        <v>1644</v>
      </c>
      <c r="AA209" s="55" t="s">
        <v>1727</v>
      </c>
      <c r="AB209" s="55" t="s">
        <v>1644</v>
      </c>
      <c r="AC209" s="56">
        <v>45695</v>
      </c>
      <c r="AD209" s="55"/>
      <c r="AE209" s="55"/>
      <c r="AF209" s="55" t="s">
        <v>1644</v>
      </c>
      <c r="AG209" s="55" t="s">
        <v>2245</v>
      </c>
      <c r="AH209" s="55" t="s">
        <v>1728</v>
      </c>
      <c r="AI209" s="55" t="s">
        <v>1729</v>
      </c>
      <c r="AJ209" s="59">
        <v>1</v>
      </c>
      <c r="AK209" s="55" t="s">
        <v>1778</v>
      </c>
      <c r="AL209" s="60" t="s">
        <v>1749</v>
      </c>
      <c r="AM209" s="55" t="s">
        <v>1644</v>
      </c>
      <c r="AN209" s="55" t="s">
        <v>1644</v>
      </c>
      <c r="AO209" s="55" t="s">
        <v>1644</v>
      </c>
      <c r="AP209" t="s">
        <v>1730</v>
      </c>
      <c r="AQ209" t="s">
        <v>2163</v>
      </c>
      <c r="AS209" t="s">
        <v>1485</v>
      </c>
      <c r="AT209" t="s">
        <v>3842</v>
      </c>
      <c r="AU209" s="191">
        <f t="shared" si="3"/>
        <v>4522600</v>
      </c>
    </row>
    <row r="210" spans="1:47" x14ac:dyDescent="0.25">
      <c r="A210" s="55" t="s">
        <v>1717</v>
      </c>
      <c r="B210" s="55" t="s">
        <v>2159</v>
      </c>
      <c r="C210" s="55" t="s">
        <v>1719</v>
      </c>
      <c r="D210" s="55" t="s">
        <v>1743</v>
      </c>
      <c r="E210" s="56">
        <v>45695</v>
      </c>
      <c r="F210" s="55" t="s">
        <v>2247</v>
      </c>
      <c r="G210" s="55" t="s">
        <v>1644</v>
      </c>
      <c r="H210" s="55">
        <v>52400030</v>
      </c>
      <c r="I210" s="55" t="s">
        <v>2242</v>
      </c>
      <c r="J210" s="55" t="s">
        <v>1644</v>
      </c>
      <c r="K210" s="55" t="s">
        <v>638</v>
      </c>
      <c r="L210" s="56">
        <v>45695</v>
      </c>
      <c r="M210" s="55" t="s">
        <v>2243</v>
      </c>
      <c r="N210" s="55" t="s">
        <v>2244</v>
      </c>
      <c r="O210" s="56"/>
      <c r="P210" s="55" t="s">
        <v>1726</v>
      </c>
      <c r="Q210" s="55" t="s">
        <v>1554</v>
      </c>
      <c r="R210" s="59">
        <v>3784800</v>
      </c>
      <c r="S210" s="55" t="s">
        <v>89</v>
      </c>
      <c r="T210" s="57">
        <v>232.4</v>
      </c>
      <c r="U210" s="55" t="s">
        <v>329</v>
      </c>
      <c r="V210" s="55" t="s">
        <v>330</v>
      </c>
      <c r="W210" s="55" t="s">
        <v>1644</v>
      </c>
      <c r="X210" s="55" t="s">
        <v>1644</v>
      </c>
      <c r="Y210" s="55" t="s">
        <v>1644</v>
      </c>
      <c r="Z210" s="55" t="s">
        <v>1644</v>
      </c>
      <c r="AA210" s="55" t="s">
        <v>1727</v>
      </c>
      <c r="AB210" s="55" t="s">
        <v>1644</v>
      </c>
      <c r="AC210" s="56">
        <v>45695</v>
      </c>
      <c r="AD210" s="55"/>
      <c r="AE210" s="55"/>
      <c r="AF210" s="55" t="s">
        <v>1644</v>
      </c>
      <c r="AG210" s="55" t="s">
        <v>2245</v>
      </c>
      <c r="AH210" s="55" t="s">
        <v>1728</v>
      </c>
      <c r="AI210" s="55" t="s">
        <v>1729</v>
      </c>
      <c r="AJ210" s="59">
        <v>1</v>
      </c>
      <c r="AK210" s="55" t="s">
        <v>1778</v>
      </c>
      <c r="AL210" s="60" t="s">
        <v>1749</v>
      </c>
      <c r="AM210" s="55" t="s">
        <v>1644</v>
      </c>
      <c r="AN210" s="55" t="s">
        <v>1644</v>
      </c>
      <c r="AO210" s="55" t="s">
        <v>1644</v>
      </c>
      <c r="AP210" t="s">
        <v>1730</v>
      </c>
      <c r="AQ210" t="s">
        <v>2163</v>
      </c>
      <c r="AS210" t="s">
        <v>1485</v>
      </c>
      <c r="AT210" t="s">
        <v>3842</v>
      </c>
      <c r="AU210" s="191">
        <f t="shared" si="3"/>
        <v>3784800</v>
      </c>
    </row>
    <row r="211" spans="1:47" x14ac:dyDescent="0.25">
      <c r="A211" s="55" t="s">
        <v>1717</v>
      </c>
      <c r="B211" s="55" t="s">
        <v>2159</v>
      </c>
      <c r="C211" s="55" t="s">
        <v>1719</v>
      </c>
      <c r="D211" s="55" t="s">
        <v>1743</v>
      </c>
      <c r="E211" s="56">
        <v>45695</v>
      </c>
      <c r="F211" s="55" t="s">
        <v>2248</v>
      </c>
      <c r="G211" s="55" t="s">
        <v>1644</v>
      </c>
      <c r="H211" s="55">
        <v>52400030</v>
      </c>
      <c r="I211" s="55" t="s">
        <v>2242</v>
      </c>
      <c r="J211" s="55" t="s">
        <v>1644</v>
      </c>
      <c r="K211" s="55" t="s">
        <v>638</v>
      </c>
      <c r="L211" s="56">
        <v>45695</v>
      </c>
      <c r="M211" s="55" t="s">
        <v>2243</v>
      </c>
      <c r="N211" s="55" t="s">
        <v>2244</v>
      </c>
      <c r="O211" s="56"/>
      <c r="P211" s="55" t="s">
        <v>1726</v>
      </c>
      <c r="Q211" s="55" t="s">
        <v>1554</v>
      </c>
      <c r="R211" s="59">
        <v>3784800</v>
      </c>
      <c r="S211" s="55" t="s">
        <v>89</v>
      </c>
      <c r="T211" s="57">
        <v>232.4</v>
      </c>
      <c r="U211" s="55" t="s">
        <v>329</v>
      </c>
      <c r="V211" s="55" t="s">
        <v>330</v>
      </c>
      <c r="W211" s="55" t="s">
        <v>1644</v>
      </c>
      <c r="X211" s="55" t="s">
        <v>1644</v>
      </c>
      <c r="Y211" s="55" t="s">
        <v>1644</v>
      </c>
      <c r="Z211" s="55" t="s">
        <v>1644</v>
      </c>
      <c r="AA211" s="55" t="s">
        <v>1727</v>
      </c>
      <c r="AB211" s="55" t="s">
        <v>1644</v>
      </c>
      <c r="AC211" s="56">
        <v>45695</v>
      </c>
      <c r="AD211" s="55"/>
      <c r="AE211" s="55"/>
      <c r="AF211" s="55" t="s">
        <v>1644</v>
      </c>
      <c r="AG211" s="55" t="s">
        <v>2245</v>
      </c>
      <c r="AH211" s="55" t="s">
        <v>1728</v>
      </c>
      <c r="AI211" s="55" t="s">
        <v>1729</v>
      </c>
      <c r="AJ211" s="59">
        <v>1</v>
      </c>
      <c r="AK211" s="55" t="s">
        <v>1778</v>
      </c>
      <c r="AL211" s="60" t="s">
        <v>1749</v>
      </c>
      <c r="AM211" s="55" t="s">
        <v>1644</v>
      </c>
      <c r="AN211" s="55" t="s">
        <v>1644</v>
      </c>
      <c r="AO211" s="55" t="s">
        <v>1644</v>
      </c>
      <c r="AP211" t="s">
        <v>1730</v>
      </c>
      <c r="AQ211" t="s">
        <v>2163</v>
      </c>
      <c r="AS211" t="s">
        <v>1485</v>
      </c>
      <c r="AT211" t="s">
        <v>3842</v>
      </c>
      <c r="AU211" s="191">
        <f t="shared" si="3"/>
        <v>3784800</v>
      </c>
    </row>
    <row r="212" spans="1:47" x14ac:dyDescent="0.25">
      <c r="A212" s="55" t="s">
        <v>1717</v>
      </c>
      <c r="B212" s="55" t="s">
        <v>2159</v>
      </c>
      <c r="C212" s="55" t="s">
        <v>1719</v>
      </c>
      <c r="D212" s="55" t="s">
        <v>1743</v>
      </c>
      <c r="E212" s="56">
        <v>45695</v>
      </c>
      <c r="F212" s="55" t="s">
        <v>2249</v>
      </c>
      <c r="G212" s="55" t="s">
        <v>1644</v>
      </c>
      <c r="H212" s="55">
        <v>52400030</v>
      </c>
      <c r="I212" s="55" t="s">
        <v>2250</v>
      </c>
      <c r="J212" s="55" t="s">
        <v>1644</v>
      </c>
      <c r="K212" s="55" t="s">
        <v>638</v>
      </c>
      <c r="L212" s="56">
        <v>45695</v>
      </c>
      <c r="M212" s="55" t="s">
        <v>2243</v>
      </c>
      <c r="N212" s="55" t="s">
        <v>2251</v>
      </c>
      <c r="O212" s="56"/>
      <c r="P212" s="55" t="s">
        <v>1726</v>
      </c>
      <c r="Q212" s="55" t="s">
        <v>1554</v>
      </c>
      <c r="R212" s="59">
        <v>1540700</v>
      </c>
      <c r="S212" s="55" t="s">
        <v>89</v>
      </c>
      <c r="T212" s="57">
        <v>94.61</v>
      </c>
      <c r="U212" s="55" t="s">
        <v>329</v>
      </c>
      <c r="V212" s="55" t="s">
        <v>330</v>
      </c>
      <c r="W212" s="55" t="s">
        <v>1644</v>
      </c>
      <c r="X212" s="55" t="s">
        <v>1644</v>
      </c>
      <c r="Y212" s="55" t="s">
        <v>1644</v>
      </c>
      <c r="Z212" s="55" t="s">
        <v>1644</v>
      </c>
      <c r="AA212" s="55" t="s">
        <v>1727</v>
      </c>
      <c r="AB212" s="55" t="s">
        <v>1644</v>
      </c>
      <c r="AC212" s="56">
        <v>45695</v>
      </c>
      <c r="AD212" s="55"/>
      <c r="AE212" s="55"/>
      <c r="AF212" s="55" t="s">
        <v>1644</v>
      </c>
      <c r="AG212" s="55" t="s">
        <v>2245</v>
      </c>
      <c r="AH212" s="55" t="s">
        <v>1728</v>
      </c>
      <c r="AI212" s="55" t="s">
        <v>1729</v>
      </c>
      <c r="AJ212" s="59">
        <v>1</v>
      </c>
      <c r="AK212" s="55" t="s">
        <v>1778</v>
      </c>
      <c r="AL212" s="60" t="s">
        <v>1749</v>
      </c>
      <c r="AM212" s="55" t="s">
        <v>1644</v>
      </c>
      <c r="AN212" s="55" t="s">
        <v>1644</v>
      </c>
      <c r="AO212" s="55" t="s">
        <v>1644</v>
      </c>
      <c r="AP212" t="s">
        <v>1730</v>
      </c>
      <c r="AQ212" t="s">
        <v>2163</v>
      </c>
      <c r="AS212" t="s">
        <v>1485</v>
      </c>
      <c r="AT212" t="s">
        <v>3842</v>
      </c>
      <c r="AU212" s="191">
        <f t="shared" si="3"/>
        <v>1540700</v>
      </c>
    </row>
    <row r="213" spans="1:47" x14ac:dyDescent="0.25">
      <c r="A213" s="55" t="s">
        <v>1717</v>
      </c>
      <c r="B213" s="55" t="s">
        <v>2159</v>
      </c>
      <c r="C213" s="55" t="s">
        <v>1719</v>
      </c>
      <c r="D213" s="55" t="s">
        <v>1743</v>
      </c>
      <c r="E213" s="56">
        <v>45695</v>
      </c>
      <c r="F213" s="55" t="s">
        <v>2252</v>
      </c>
      <c r="G213" s="55" t="s">
        <v>1644</v>
      </c>
      <c r="H213" s="55">
        <v>52400030</v>
      </c>
      <c r="I213" s="55" t="s">
        <v>2253</v>
      </c>
      <c r="J213" s="55" t="s">
        <v>1644</v>
      </c>
      <c r="K213" s="55" t="s">
        <v>638</v>
      </c>
      <c r="L213" s="56">
        <v>45695</v>
      </c>
      <c r="M213" s="55" t="s">
        <v>2243</v>
      </c>
      <c r="N213" s="55" t="s">
        <v>2254</v>
      </c>
      <c r="O213" s="56"/>
      <c r="P213" s="55" t="s">
        <v>1726</v>
      </c>
      <c r="Q213" s="55" t="s">
        <v>1554</v>
      </c>
      <c r="R213" s="59">
        <v>6149500</v>
      </c>
      <c r="S213" s="55" t="s">
        <v>89</v>
      </c>
      <c r="T213" s="57">
        <v>377.59</v>
      </c>
      <c r="U213" s="55" t="s">
        <v>329</v>
      </c>
      <c r="V213" s="55" t="s">
        <v>330</v>
      </c>
      <c r="W213" s="55" t="s">
        <v>1644</v>
      </c>
      <c r="X213" s="55" t="s">
        <v>1644</v>
      </c>
      <c r="Y213" s="55" t="s">
        <v>1644</v>
      </c>
      <c r="Z213" s="55" t="s">
        <v>1644</v>
      </c>
      <c r="AA213" s="55" t="s">
        <v>1727</v>
      </c>
      <c r="AB213" s="55" t="s">
        <v>1644</v>
      </c>
      <c r="AC213" s="56">
        <v>45695</v>
      </c>
      <c r="AD213" s="55"/>
      <c r="AE213" s="55"/>
      <c r="AF213" s="55" t="s">
        <v>1644</v>
      </c>
      <c r="AG213" s="55" t="s">
        <v>2245</v>
      </c>
      <c r="AH213" s="55" t="s">
        <v>1728</v>
      </c>
      <c r="AI213" s="55" t="s">
        <v>1729</v>
      </c>
      <c r="AJ213" s="59">
        <v>1</v>
      </c>
      <c r="AK213" s="55" t="s">
        <v>1778</v>
      </c>
      <c r="AL213" s="60" t="s">
        <v>1749</v>
      </c>
      <c r="AM213" s="55" t="s">
        <v>1644</v>
      </c>
      <c r="AN213" s="55" t="s">
        <v>1644</v>
      </c>
      <c r="AO213" s="55" t="s">
        <v>1644</v>
      </c>
      <c r="AP213" t="s">
        <v>1730</v>
      </c>
      <c r="AQ213" t="s">
        <v>2163</v>
      </c>
      <c r="AS213" t="s">
        <v>1485</v>
      </c>
      <c r="AT213" t="s">
        <v>3842</v>
      </c>
      <c r="AU213" s="191">
        <f t="shared" si="3"/>
        <v>6149500</v>
      </c>
    </row>
    <row r="214" spans="1:47" x14ac:dyDescent="0.25">
      <c r="A214" s="55" t="s">
        <v>1717</v>
      </c>
      <c r="B214" s="55" t="s">
        <v>2159</v>
      </c>
      <c r="C214" s="55" t="s">
        <v>1719</v>
      </c>
      <c r="D214" s="55" t="s">
        <v>1767</v>
      </c>
      <c r="E214" s="56">
        <v>45695</v>
      </c>
      <c r="F214" s="55" t="s">
        <v>2255</v>
      </c>
      <c r="G214" s="55" t="s">
        <v>1644</v>
      </c>
      <c r="H214" s="55">
        <v>50200010</v>
      </c>
      <c r="I214" s="55" t="s">
        <v>2256</v>
      </c>
      <c r="J214" s="55" t="s">
        <v>1644</v>
      </c>
      <c r="K214" s="55" t="s">
        <v>1646</v>
      </c>
      <c r="L214" s="56">
        <v>45695</v>
      </c>
      <c r="M214" s="55" t="s">
        <v>2243</v>
      </c>
      <c r="N214" s="55" t="s">
        <v>1644</v>
      </c>
      <c r="O214" s="56"/>
      <c r="P214" s="55" t="s">
        <v>1726</v>
      </c>
      <c r="Q214" s="55" t="s">
        <v>89</v>
      </c>
      <c r="R214" s="57">
        <v>22.38</v>
      </c>
      <c r="S214" s="55" t="s">
        <v>89</v>
      </c>
      <c r="T214" s="57">
        <v>22.38</v>
      </c>
      <c r="U214" s="55" t="s">
        <v>329</v>
      </c>
      <c r="V214" s="55" t="s">
        <v>330</v>
      </c>
      <c r="W214" s="55" t="s">
        <v>1644</v>
      </c>
      <c r="X214" s="55" t="s">
        <v>1644</v>
      </c>
      <c r="Y214" s="55" t="s">
        <v>1644</v>
      </c>
      <c r="Z214" s="55" t="s">
        <v>1644</v>
      </c>
      <c r="AA214" s="55" t="s">
        <v>1727</v>
      </c>
      <c r="AB214" s="55" t="s">
        <v>1644</v>
      </c>
      <c r="AC214" s="56">
        <v>45695</v>
      </c>
      <c r="AD214" s="55"/>
      <c r="AE214" s="55"/>
      <c r="AF214" s="55" t="s">
        <v>1644</v>
      </c>
      <c r="AG214" s="55" t="s">
        <v>1644</v>
      </c>
      <c r="AH214" s="55" t="s">
        <v>1728</v>
      </c>
      <c r="AI214" s="55" t="s">
        <v>1729</v>
      </c>
      <c r="AJ214" s="59">
        <v>2</v>
      </c>
      <c r="AK214" s="55" t="s">
        <v>1994</v>
      </c>
      <c r="AL214" s="60" t="s">
        <v>1749</v>
      </c>
      <c r="AM214" s="55" t="s">
        <v>2257</v>
      </c>
      <c r="AN214" s="55" t="s">
        <v>2258</v>
      </c>
      <c r="AO214" s="55" t="s">
        <v>1644</v>
      </c>
      <c r="AP214" t="s">
        <v>1730</v>
      </c>
      <c r="AQ214" t="s">
        <v>2163</v>
      </c>
      <c r="AS214" t="s">
        <v>1645</v>
      </c>
      <c r="AT214" t="s">
        <v>3842</v>
      </c>
      <c r="AU214" s="191">
        <f t="shared" si="3"/>
        <v>369270</v>
      </c>
    </row>
    <row r="215" spans="1:47" x14ac:dyDescent="0.25">
      <c r="A215" s="55" t="s">
        <v>1717</v>
      </c>
      <c r="B215" s="55" t="s">
        <v>2159</v>
      </c>
      <c r="C215" s="55" t="s">
        <v>1719</v>
      </c>
      <c r="D215" s="55" t="s">
        <v>1767</v>
      </c>
      <c r="E215" s="56">
        <v>45695</v>
      </c>
      <c r="F215" s="55" t="s">
        <v>1644</v>
      </c>
      <c r="G215" s="55" t="s">
        <v>1644</v>
      </c>
      <c r="H215" s="55">
        <v>50200010</v>
      </c>
      <c r="I215" s="55" t="s">
        <v>2256</v>
      </c>
      <c r="J215" s="55" t="s">
        <v>1644</v>
      </c>
      <c r="K215" s="55" t="s">
        <v>1646</v>
      </c>
      <c r="L215" s="56">
        <v>45695</v>
      </c>
      <c r="M215" s="55" t="s">
        <v>2243</v>
      </c>
      <c r="N215" s="55" t="s">
        <v>1644</v>
      </c>
      <c r="O215" s="56"/>
      <c r="P215" s="55" t="s">
        <v>1726</v>
      </c>
      <c r="Q215" s="55" t="s">
        <v>89</v>
      </c>
      <c r="R215" s="57">
        <v>15.22</v>
      </c>
      <c r="S215" s="55" t="s">
        <v>89</v>
      </c>
      <c r="T215" s="57">
        <v>15.22</v>
      </c>
      <c r="U215" s="55" t="s">
        <v>329</v>
      </c>
      <c r="V215" s="55" t="s">
        <v>330</v>
      </c>
      <c r="W215" s="55" t="s">
        <v>1644</v>
      </c>
      <c r="X215" s="55" t="s">
        <v>1644</v>
      </c>
      <c r="Y215" s="55" t="s">
        <v>1644</v>
      </c>
      <c r="Z215" s="55" t="s">
        <v>1644</v>
      </c>
      <c r="AA215" s="55" t="s">
        <v>1727</v>
      </c>
      <c r="AB215" s="55" t="s">
        <v>1644</v>
      </c>
      <c r="AC215" s="56">
        <v>45695</v>
      </c>
      <c r="AD215" s="55"/>
      <c r="AE215" s="55"/>
      <c r="AF215" s="55" t="s">
        <v>1644</v>
      </c>
      <c r="AG215" s="55" t="s">
        <v>1644</v>
      </c>
      <c r="AH215" s="55" t="s">
        <v>1728</v>
      </c>
      <c r="AI215" s="55" t="s">
        <v>1729</v>
      </c>
      <c r="AJ215" s="59">
        <v>1</v>
      </c>
      <c r="AK215" s="55" t="s">
        <v>1994</v>
      </c>
      <c r="AL215" s="60" t="s">
        <v>1749</v>
      </c>
      <c r="AM215" s="55" t="s">
        <v>2259</v>
      </c>
      <c r="AN215" s="55" t="s">
        <v>2260</v>
      </c>
      <c r="AO215" s="55" t="s">
        <v>1644</v>
      </c>
      <c r="AP215" t="s">
        <v>1730</v>
      </c>
      <c r="AQ215" t="s">
        <v>2163</v>
      </c>
      <c r="AS215" t="s">
        <v>1645</v>
      </c>
      <c r="AT215" t="s">
        <v>3842</v>
      </c>
      <c r="AU215" s="191">
        <f t="shared" si="3"/>
        <v>251130</v>
      </c>
    </row>
    <row r="216" spans="1:47" x14ac:dyDescent="0.25">
      <c r="A216" s="55" t="s">
        <v>1717</v>
      </c>
      <c r="B216" s="55" t="s">
        <v>2159</v>
      </c>
      <c r="C216" s="55" t="s">
        <v>1719</v>
      </c>
      <c r="D216" s="55" t="s">
        <v>1767</v>
      </c>
      <c r="E216" s="56">
        <v>45695</v>
      </c>
      <c r="F216" s="55" t="s">
        <v>1644</v>
      </c>
      <c r="G216" s="55" t="s">
        <v>1644</v>
      </c>
      <c r="H216" s="55">
        <v>50200010</v>
      </c>
      <c r="I216" s="55" t="s">
        <v>2256</v>
      </c>
      <c r="J216" s="55" t="s">
        <v>1644</v>
      </c>
      <c r="K216" s="55" t="s">
        <v>1646</v>
      </c>
      <c r="L216" s="56">
        <v>45695</v>
      </c>
      <c r="M216" s="55" t="s">
        <v>2243</v>
      </c>
      <c r="N216" s="55" t="s">
        <v>1644</v>
      </c>
      <c r="O216" s="56"/>
      <c r="P216" s="55" t="s">
        <v>1726</v>
      </c>
      <c r="Q216" s="55" t="s">
        <v>89</v>
      </c>
      <c r="R216" s="57">
        <v>43.95</v>
      </c>
      <c r="S216" s="55" t="s">
        <v>89</v>
      </c>
      <c r="T216" s="57">
        <v>43.95</v>
      </c>
      <c r="U216" s="55" t="s">
        <v>329</v>
      </c>
      <c r="V216" s="55" t="s">
        <v>330</v>
      </c>
      <c r="W216" s="55" t="s">
        <v>1644</v>
      </c>
      <c r="X216" s="55" t="s">
        <v>1644</v>
      </c>
      <c r="Y216" s="55" t="s">
        <v>1644</v>
      </c>
      <c r="Z216" s="55" t="s">
        <v>1644</v>
      </c>
      <c r="AA216" s="55" t="s">
        <v>1727</v>
      </c>
      <c r="AB216" s="55" t="s">
        <v>1644</v>
      </c>
      <c r="AC216" s="56">
        <v>45695</v>
      </c>
      <c r="AD216" s="55"/>
      <c r="AE216" s="55"/>
      <c r="AF216" s="55" t="s">
        <v>1644</v>
      </c>
      <c r="AG216" s="55" t="s">
        <v>1644</v>
      </c>
      <c r="AH216" s="55" t="s">
        <v>1728</v>
      </c>
      <c r="AI216" s="55" t="s">
        <v>1729</v>
      </c>
      <c r="AJ216" s="59">
        <v>2</v>
      </c>
      <c r="AK216" s="55" t="s">
        <v>1994</v>
      </c>
      <c r="AL216" s="60" t="s">
        <v>1749</v>
      </c>
      <c r="AM216" s="55" t="s">
        <v>2261</v>
      </c>
      <c r="AN216" s="55" t="s">
        <v>2262</v>
      </c>
      <c r="AO216" s="55" t="s">
        <v>1644</v>
      </c>
      <c r="AP216" t="s">
        <v>1730</v>
      </c>
      <c r="AQ216" t="s">
        <v>2163</v>
      </c>
      <c r="AS216" t="s">
        <v>1645</v>
      </c>
      <c r="AT216" t="s">
        <v>3842</v>
      </c>
      <c r="AU216" s="191">
        <f t="shared" si="3"/>
        <v>725175</v>
      </c>
    </row>
    <row r="217" spans="1:47" x14ac:dyDescent="0.25">
      <c r="A217" s="55" t="s">
        <v>1717</v>
      </c>
      <c r="B217" s="55" t="s">
        <v>2159</v>
      </c>
      <c r="C217" s="55" t="s">
        <v>1719</v>
      </c>
      <c r="D217" s="55" t="s">
        <v>1767</v>
      </c>
      <c r="E217" s="56">
        <v>45695</v>
      </c>
      <c r="F217" s="55" t="s">
        <v>1644</v>
      </c>
      <c r="G217" s="55" t="s">
        <v>1644</v>
      </c>
      <c r="H217" s="55">
        <v>50200010</v>
      </c>
      <c r="I217" s="55" t="s">
        <v>2256</v>
      </c>
      <c r="J217" s="55" t="s">
        <v>1644</v>
      </c>
      <c r="K217" s="55" t="s">
        <v>1646</v>
      </c>
      <c r="L217" s="56">
        <v>45695</v>
      </c>
      <c r="M217" s="55" t="s">
        <v>2243</v>
      </c>
      <c r="N217" s="55" t="s">
        <v>1644</v>
      </c>
      <c r="O217" s="56"/>
      <c r="P217" s="55" t="s">
        <v>1726</v>
      </c>
      <c r="Q217" s="55" t="s">
        <v>89</v>
      </c>
      <c r="R217" s="57">
        <v>27.9</v>
      </c>
      <c r="S217" s="55" t="s">
        <v>89</v>
      </c>
      <c r="T217" s="57">
        <v>27.9</v>
      </c>
      <c r="U217" s="55" t="s">
        <v>329</v>
      </c>
      <c r="V217" s="55" t="s">
        <v>330</v>
      </c>
      <c r="W217" s="55" t="s">
        <v>1644</v>
      </c>
      <c r="X217" s="55" t="s">
        <v>1644</v>
      </c>
      <c r="Y217" s="55" t="s">
        <v>1644</v>
      </c>
      <c r="Z217" s="55" t="s">
        <v>1644</v>
      </c>
      <c r="AA217" s="55" t="s">
        <v>1727</v>
      </c>
      <c r="AB217" s="55" t="s">
        <v>1644</v>
      </c>
      <c r="AC217" s="56">
        <v>45695</v>
      </c>
      <c r="AD217" s="55"/>
      <c r="AE217" s="55"/>
      <c r="AF217" s="55" t="s">
        <v>1644</v>
      </c>
      <c r="AG217" s="55" t="s">
        <v>1644</v>
      </c>
      <c r="AH217" s="55" t="s">
        <v>1728</v>
      </c>
      <c r="AI217" s="55" t="s">
        <v>1729</v>
      </c>
      <c r="AJ217" s="59">
        <v>1</v>
      </c>
      <c r="AK217" s="55" t="s">
        <v>1994</v>
      </c>
      <c r="AL217" s="60" t="s">
        <v>1749</v>
      </c>
      <c r="AM217" s="55" t="s">
        <v>2263</v>
      </c>
      <c r="AN217" s="55" t="s">
        <v>2264</v>
      </c>
      <c r="AO217" s="55" t="s">
        <v>1644</v>
      </c>
      <c r="AP217" t="s">
        <v>1730</v>
      </c>
      <c r="AQ217" t="s">
        <v>2163</v>
      </c>
      <c r="AS217" t="s">
        <v>1645</v>
      </c>
      <c r="AT217" t="s">
        <v>3842</v>
      </c>
      <c r="AU217" s="191">
        <f t="shared" si="3"/>
        <v>460350</v>
      </c>
    </row>
    <row r="218" spans="1:47" x14ac:dyDescent="0.25">
      <c r="A218" s="55" t="s">
        <v>1717</v>
      </c>
      <c r="B218" s="55" t="s">
        <v>2159</v>
      </c>
      <c r="C218" s="55" t="s">
        <v>1719</v>
      </c>
      <c r="D218" s="55" t="s">
        <v>1844</v>
      </c>
      <c r="E218" s="56">
        <v>45695</v>
      </c>
      <c r="F218" s="55" t="s">
        <v>1644</v>
      </c>
      <c r="G218" s="55" t="s">
        <v>1739</v>
      </c>
      <c r="H218" s="55">
        <v>52400030</v>
      </c>
      <c r="I218" s="55" t="s">
        <v>2265</v>
      </c>
      <c r="J218" s="55" t="s">
        <v>1644</v>
      </c>
      <c r="K218" s="55" t="s">
        <v>638</v>
      </c>
      <c r="L218" s="56">
        <v>45680</v>
      </c>
      <c r="M218" s="55" t="s">
        <v>2245</v>
      </c>
      <c r="N218" s="55" t="s">
        <v>2251</v>
      </c>
      <c r="O218" s="56"/>
      <c r="P218" s="55" t="s">
        <v>1726</v>
      </c>
      <c r="Q218" s="55" t="s">
        <v>1554</v>
      </c>
      <c r="R218" s="59">
        <v>0</v>
      </c>
      <c r="S218" s="55" t="s">
        <v>89</v>
      </c>
      <c r="T218" s="57">
        <v>-0.01</v>
      </c>
      <c r="U218" s="55" t="s">
        <v>329</v>
      </c>
      <c r="V218" s="55" t="s">
        <v>330</v>
      </c>
      <c r="W218" s="55" t="s">
        <v>1644</v>
      </c>
      <c r="X218" s="55" t="s">
        <v>1644</v>
      </c>
      <c r="Y218" s="55" t="s">
        <v>1644</v>
      </c>
      <c r="Z218" s="55" t="s">
        <v>2266</v>
      </c>
      <c r="AA218" s="55" t="s">
        <v>1727</v>
      </c>
      <c r="AB218" s="55" t="s">
        <v>1644</v>
      </c>
      <c r="AC218" s="56">
        <v>45695</v>
      </c>
      <c r="AD218" s="55"/>
      <c r="AE218" s="55"/>
      <c r="AF218" s="55" t="s">
        <v>1644</v>
      </c>
      <c r="AG218" s="55" t="s">
        <v>2245</v>
      </c>
      <c r="AH218" s="55" t="s">
        <v>1728</v>
      </c>
      <c r="AI218" s="55" t="s">
        <v>1729</v>
      </c>
      <c r="AJ218" s="59">
        <v>-1</v>
      </c>
      <c r="AK218" s="55" t="s">
        <v>1778</v>
      </c>
      <c r="AL218" s="55" t="s">
        <v>1881</v>
      </c>
      <c r="AM218" s="55" t="s">
        <v>1644</v>
      </c>
      <c r="AN218" s="55" t="s">
        <v>1644</v>
      </c>
      <c r="AO218" s="55" t="s">
        <v>1644</v>
      </c>
      <c r="AP218" t="s">
        <v>1730</v>
      </c>
      <c r="AQ218" t="s">
        <v>2163</v>
      </c>
      <c r="AS218" t="s">
        <v>1485</v>
      </c>
      <c r="AT218" t="s">
        <v>3842</v>
      </c>
      <c r="AU218" s="191">
        <f t="shared" si="3"/>
        <v>0</v>
      </c>
    </row>
    <row r="219" spans="1:47" x14ac:dyDescent="0.25">
      <c r="A219" s="55" t="s">
        <v>1717</v>
      </c>
      <c r="B219" s="55" t="s">
        <v>2159</v>
      </c>
      <c r="C219" s="55" t="s">
        <v>1719</v>
      </c>
      <c r="D219" s="55" t="s">
        <v>1844</v>
      </c>
      <c r="E219" s="56">
        <v>45695</v>
      </c>
      <c r="F219" s="55" t="s">
        <v>1644</v>
      </c>
      <c r="G219" s="55" t="s">
        <v>1739</v>
      </c>
      <c r="H219" s="55">
        <v>52400030</v>
      </c>
      <c r="I219" s="55" t="s">
        <v>2267</v>
      </c>
      <c r="J219" s="55" t="s">
        <v>1644</v>
      </c>
      <c r="K219" s="55" t="s">
        <v>638</v>
      </c>
      <c r="L219" s="56">
        <v>45680</v>
      </c>
      <c r="M219" s="55" t="s">
        <v>2245</v>
      </c>
      <c r="N219" s="55" t="s">
        <v>2244</v>
      </c>
      <c r="O219" s="56"/>
      <c r="P219" s="55" t="s">
        <v>1726</v>
      </c>
      <c r="Q219" s="55" t="s">
        <v>1554</v>
      </c>
      <c r="R219" s="59">
        <v>0</v>
      </c>
      <c r="S219" s="55" t="s">
        <v>89</v>
      </c>
      <c r="T219" s="57">
        <v>0.02</v>
      </c>
      <c r="U219" s="55" t="s">
        <v>329</v>
      </c>
      <c r="V219" s="55" t="s">
        <v>330</v>
      </c>
      <c r="W219" s="55" t="s">
        <v>1644</v>
      </c>
      <c r="X219" s="55" t="s">
        <v>1644</v>
      </c>
      <c r="Y219" s="55" t="s">
        <v>1644</v>
      </c>
      <c r="Z219" s="55" t="s">
        <v>2268</v>
      </c>
      <c r="AA219" s="55" t="s">
        <v>1727</v>
      </c>
      <c r="AB219" s="55" t="s">
        <v>1644</v>
      </c>
      <c r="AC219" s="56">
        <v>45695</v>
      </c>
      <c r="AD219" s="55"/>
      <c r="AE219" s="55"/>
      <c r="AF219" s="55" t="s">
        <v>1644</v>
      </c>
      <c r="AG219" s="55" t="s">
        <v>2245</v>
      </c>
      <c r="AH219" s="55" t="s">
        <v>1728</v>
      </c>
      <c r="AI219" s="55" t="s">
        <v>1729</v>
      </c>
      <c r="AJ219" s="59">
        <v>1</v>
      </c>
      <c r="AK219" s="55" t="s">
        <v>1778</v>
      </c>
      <c r="AL219" s="55" t="s">
        <v>1881</v>
      </c>
      <c r="AM219" s="55" t="s">
        <v>1644</v>
      </c>
      <c r="AN219" s="55" t="s">
        <v>1644</v>
      </c>
      <c r="AO219" s="55" t="s">
        <v>1644</v>
      </c>
      <c r="AP219" t="s">
        <v>1730</v>
      </c>
      <c r="AQ219" t="s">
        <v>2163</v>
      </c>
      <c r="AS219" t="s">
        <v>1485</v>
      </c>
      <c r="AT219" t="s">
        <v>3842</v>
      </c>
      <c r="AU219" s="191">
        <f t="shared" si="3"/>
        <v>0</v>
      </c>
    </row>
    <row r="220" spans="1:47" x14ac:dyDescent="0.25">
      <c r="A220" s="55" t="s">
        <v>1717</v>
      </c>
      <c r="B220" s="55" t="s">
        <v>2159</v>
      </c>
      <c r="C220" s="55" t="s">
        <v>1719</v>
      </c>
      <c r="D220" s="55" t="s">
        <v>1767</v>
      </c>
      <c r="E220" s="56">
        <v>45696</v>
      </c>
      <c r="F220" s="55" t="s">
        <v>2269</v>
      </c>
      <c r="G220" s="55" t="s">
        <v>1644</v>
      </c>
      <c r="H220" s="55">
        <v>50200010</v>
      </c>
      <c r="I220" s="55" t="s">
        <v>2270</v>
      </c>
      <c r="J220" s="55" t="s">
        <v>1644</v>
      </c>
      <c r="K220" s="55" t="s">
        <v>1646</v>
      </c>
      <c r="L220" s="56">
        <v>45696</v>
      </c>
      <c r="M220" s="55" t="s">
        <v>2271</v>
      </c>
      <c r="N220" s="55" t="s">
        <v>1644</v>
      </c>
      <c r="O220" s="56"/>
      <c r="P220" s="55" t="s">
        <v>1726</v>
      </c>
      <c r="Q220" s="55" t="s">
        <v>89</v>
      </c>
      <c r="R220" s="57">
        <v>34.44</v>
      </c>
      <c r="S220" s="55" t="s">
        <v>89</v>
      </c>
      <c r="T220" s="57">
        <v>34.44</v>
      </c>
      <c r="U220" s="55" t="s">
        <v>329</v>
      </c>
      <c r="V220" s="55" t="s">
        <v>330</v>
      </c>
      <c r="W220" s="55" t="s">
        <v>1644</v>
      </c>
      <c r="X220" s="55" t="s">
        <v>1644</v>
      </c>
      <c r="Y220" s="55" t="s">
        <v>1644</v>
      </c>
      <c r="Z220" s="55" t="s">
        <v>1644</v>
      </c>
      <c r="AA220" s="55" t="s">
        <v>1727</v>
      </c>
      <c r="AB220" s="55" t="s">
        <v>1644</v>
      </c>
      <c r="AC220" s="56">
        <v>45696</v>
      </c>
      <c r="AD220" s="55"/>
      <c r="AE220" s="55"/>
      <c r="AF220" s="55" t="s">
        <v>1644</v>
      </c>
      <c r="AG220" s="55" t="s">
        <v>1644</v>
      </c>
      <c r="AH220" s="55" t="s">
        <v>1728</v>
      </c>
      <c r="AI220" s="55" t="s">
        <v>1729</v>
      </c>
      <c r="AJ220" s="59">
        <v>1</v>
      </c>
      <c r="AK220" s="55" t="s">
        <v>1994</v>
      </c>
      <c r="AL220" s="60" t="s">
        <v>1749</v>
      </c>
      <c r="AM220" s="55" t="s">
        <v>1995</v>
      </c>
      <c r="AN220" s="55" t="s">
        <v>1996</v>
      </c>
      <c r="AO220" s="55" t="s">
        <v>1644</v>
      </c>
      <c r="AP220" t="s">
        <v>1730</v>
      </c>
      <c r="AQ220" t="s">
        <v>2163</v>
      </c>
      <c r="AS220" t="s">
        <v>1645</v>
      </c>
      <c r="AT220" t="s">
        <v>3842</v>
      </c>
      <c r="AU220" s="191">
        <f t="shared" si="3"/>
        <v>568260</v>
      </c>
    </row>
    <row r="221" spans="1:47" x14ac:dyDescent="0.25">
      <c r="A221" s="55" t="s">
        <v>1717</v>
      </c>
      <c r="B221" s="55" t="s">
        <v>2159</v>
      </c>
      <c r="C221" s="55" t="s">
        <v>1719</v>
      </c>
      <c r="D221" s="55" t="s">
        <v>1767</v>
      </c>
      <c r="E221" s="56">
        <v>45696</v>
      </c>
      <c r="F221" s="55" t="s">
        <v>2272</v>
      </c>
      <c r="G221" s="55" t="s">
        <v>1644</v>
      </c>
      <c r="H221" s="55">
        <v>50200010</v>
      </c>
      <c r="I221" s="55" t="s">
        <v>2273</v>
      </c>
      <c r="J221" s="55" t="s">
        <v>1644</v>
      </c>
      <c r="K221" s="55" t="s">
        <v>1646</v>
      </c>
      <c r="L221" s="56">
        <v>45696</v>
      </c>
      <c r="M221" s="55" t="s">
        <v>2271</v>
      </c>
      <c r="N221" s="55" t="s">
        <v>1644</v>
      </c>
      <c r="O221" s="56"/>
      <c r="P221" s="55" t="s">
        <v>1726</v>
      </c>
      <c r="Q221" s="55" t="s">
        <v>89</v>
      </c>
      <c r="R221" s="57">
        <v>4.09</v>
      </c>
      <c r="S221" s="55" t="s">
        <v>89</v>
      </c>
      <c r="T221" s="57">
        <v>4.09</v>
      </c>
      <c r="U221" s="55" t="s">
        <v>329</v>
      </c>
      <c r="V221" s="55" t="s">
        <v>330</v>
      </c>
      <c r="W221" s="55" t="s">
        <v>1644</v>
      </c>
      <c r="X221" s="55" t="s">
        <v>1644</v>
      </c>
      <c r="Y221" s="55" t="s">
        <v>1644</v>
      </c>
      <c r="Z221" s="55" t="s">
        <v>1644</v>
      </c>
      <c r="AA221" s="55" t="s">
        <v>1727</v>
      </c>
      <c r="AB221" s="55" t="s">
        <v>1644</v>
      </c>
      <c r="AC221" s="56">
        <v>45696</v>
      </c>
      <c r="AD221" s="55"/>
      <c r="AE221" s="55"/>
      <c r="AF221" s="55" t="s">
        <v>1644</v>
      </c>
      <c r="AG221" s="55" t="s">
        <v>1644</v>
      </c>
      <c r="AH221" s="55" t="s">
        <v>1728</v>
      </c>
      <c r="AI221" s="55" t="s">
        <v>1729</v>
      </c>
      <c r="AJ221" s="59">
        <v>20</v>
      </c>
      <c r="AK221" s="55" t="s">
        <v>1748</v>
      </c>
      <c r="AL221" s="60" t="s">
        <v>1749</v>
      </c>
      <c r="AM221" s="55" t="s">
        <v>2274</v>
      </c>
      <c r="AN221" s="55" t="s">
        <v>2275</v>
      </c>
      <c r="AO221" s="55" t="s">
        <v>1644</v>
      </c>
      <c r="AP221" t="s">
        <v>1730</v>
      </c>
      <c r="AQ221" t="s">
        <v>2163</v>
      </c>
      <c r="AS221" t="s">
        <v>1645</v>
      </c>
      <c r="AT221" t="s">
        <v>3842</v>
      </c>
      <c r="AU221" s="191">
        <f t="shared" si="3"/>
        <v>67485</v>
      </c>
    </row>
    <row r="222" spans="1:47" x14ac:dyDescent="0.25">
      <c r="A222" s="55" t="s">
        <v>1717</v>
      </c>
      <c r="B222" s="55" t="s">
        <v>2159</v>
      </c>
      <c r="C222" s="55" t="s">
        <v>1719</v>
      </c>
      <c r="D222" s="55" t="s">
        <v>1767</v>
      </c>
      <c r="E222" s="56">
        <v>45696</v>
      </c>
      <c r="F222" s="55" t="s">
        <v>2276</v>
      </c>
      <c r="G222" s="55" t="s">
        <v>1644</v>
      </c>
      <c r="H222" s="55">
        <v>50200010</v>
      </c>
      <c r="I222" s="55" t="s">
        <v>2273</v>
      </c>
      <c r="J222" s="55" t="s">
        <v>1644</v>
      </c>
      <c r="K222" s="55" t="s">
        <v>1646</v>
      </c>
      <c r="L222" s="56">
        <v>45696</v>
      </c>
      <c r="M222" s="55" t="s">
        <v>2271</v>
      </c>
      <c r="N222" s="55" t="s">
        <v>1644</v>
      </c>
      <c r="O222" s="56"/>
      <c r="P222" s="55" t="s">
        <v>1726</v>
      </c>
      <c r="Q222" s="55" t="s">
        <v>89</v>
      </c>
      <c r="R222" s="57">
        <v>0.43</v>
      </c>
      <c r="S222" s="55" t="s">
        <v>89</v>
      </c>
      <c r="T222" s="57">
        <v>0.43</v>
      </c>
      <c r="U222" s="55" t="s">
        <v>329</v>
      </c>
      <c r="V222" s="55" t="s">
        <v>330</v>
      </c>
      <c r="W222" s="55" t="s">
        <v>1644</v>
      </c>
      <c r="X222" s="55" t="s">
        <v>1644</v>
      </c>
      <c r="Y222" s="55" t="s">
        <v>1644</v>
      </c>
      <c r="Z222" s="55" t="s">
        <v>1644</v>
      </c>
      <c r="AA222" s="55" t="s">
        <v>1727</v>
      </c>
      <c r="AB222" s="55" t="s">
        <v>1644</v>
      </c>
      <c r="AC222" s="56">
        <v>45696</v>
      </c>
      <c r="AD222" s="55"/>
      <c r="AE222" s="55"/>
      <c r="AF222" s="55" t="s">
        <v>1644</v>
      </c>
      <c r="AG222" s="55" t="s">
        <v>1644</v>
      </c>
      <c r="AH222" s="55" t="s">
        <v>1728</v>
      </c>
      <c r="AI222" s="55" t="s">
        <v>1729</v>
      </c>
      <c r="AJ222" s="59">
        <v>10</v>
      </c>
      <c r="AK222" s="55" t="s">
        <v>1748</v>
      </c>
      <c r="AL222" s="60" t="s">
        <v>1749</v>
      </c>
      <c r="AM222" s="55" t="s">
        <v>2277</v>
      </c>
      <c r="AN222" s="55" t="s">
        <v>2278</v>
      </c>
      <c r="AO222" s="55" t="s">
        <v>1644</v>
      </c>
      <c r="AP222" t="s">
        <v>1730</v>
      </c>
      <c r="AQ222" t="s">
        <v>2163</v>
      </c>
      <c r="AS222" t="s">
        <v>1645</v>
      </c>
      <c r="AT222" t="s">
        <v>3842</v>
      </c>
      <c r="AU222" s="191">
        <f t="shared" si="3"/>
        <v>7095</v>
      </c>
    </row>
    <row r="223" spans="1:47" x14ac:dyDescent="0.25">
      <c r="A223" s="55" t="s">
        <v>1717</v>
      </c>
      <c r="B223" s="55" t="s">
        <v>2159</v>
      </c>
      <c r="C223" s="55" t="s">
        <v>1719</v>
      </c>
      <c r="D223" s="55" t="s">
        <v>1767</v>
      </c>
      <c r="E223" s="56">
        <v>45696</v>
      </c>
      <c r="F223" s="55" t="s">
        <v>2276</v>
      </c>
      <c r="G223" s="55" t="s">
        <v>1644</v>
      </c>
      <c r="H223" s="55">
        <v>50200010</v>
      </c>
      <c r="I223" s="55" t="s">
        <v>2273</v>
      </c>
      <c r="J223" s="55" t="s">
        <v>1644</v>
      </c>
      <c r="K223" s="55" t="s">
        <v>1646</v>
      </c>
      <c r="L223" s="56">
        <v>45696</v>
      </c>
      <c r="M223" s="55" t="s">
        <v>2271</v>
      </c>
      <c r="N223" s="55" t="s">
        <v>1644</v>
      </c>
      <c r="O223" s="56"/>
      <c r="P223" s="55" t="s">
        <v>1726</v>
      </c>
      <c r="Q223" s="55" t="s">
        <v>89</v>
      </c>
      <c r="R223" s="57">
        <v>0.46</v>
      </c>
      <c r="S223" s="55" t="s">
        <v>89</v>
      </c>
      <c r="T223" s="57">
        <v>0.46</v>
      </c>
      <c r="U223" s="55" t="s">
        <v>329</v>
      </c>
      <c r="V223" s="55" t="s">
        <v>330</v>
      </c>
      <c r="W223" s="55" t="s">
        <v>1644</v>
      </c>
      <c r="X223" s="55" t="s">
        <v>1644</v>
      </c>
      <c r="Y223" s="55" t="s">
        <v>1644</v>
      </c>
      <c r="Z223" s="55" t="s">
        <v>1644</v>
      </c>
      <c r="AA223" s="55" t="s">
        <v>1727</v>
      </c>
      <c r="AB223" s="55" t="s">
        <v>1644</v>
      </c>
      <c r="AC223" s="56">
        <v>45696</v>
      </c>
      <c r="AD223" s="55"/>
      <c r="AE223" s="55"/>
      <c r="AF223" s="55" t="s">
        <v>1644</v>
      </c>
      <c r="AG223" s="55" t="s">
        <v>1644</v>
      </c>
      <c r="AH223" s="55" t="s">
        <v>1728</v>
      </c>
      <c r="AI223" s="55" t="s">
        <v>1729</v>
      </c>
      <c r="AJ223" s="59">
        <v>10</v>
      </c>
      <c r="AK223" s="55" t="s">
        <v>1748</v>
      </c>
      <c r="AL223" s="60" t="s">
        <v>1749</v>
      </c>
      <c r="AM223" s="55" t="s">
        <v>2279</v>
      </c>
      <c r="AN223" s="55" t="s">
        <v>2280</v>
      </c>
      <c r="AO223" s="55" t="s">
        <v>1644</v>
      </c>
      <c r="AP223" t="s">
        <v>1730</v>
      </c>
      <c r="AQ223" t="s">
        <v>2163</v>
      </c>
      <c r="AS223" t="s">
        <v>1645</v>
      </c>
      <c r="AT223" t="s">
        <v>3842</v>
      </c>
      <c r="AU223" s="191">
        <f t="shared" si="3"/>
        <v>7590</v>
      </c>
    </row>
    <row r="224" spans="1:47" x14ac:dyDescent="0.25">
      <c r="A224" s="55" t="s">
        <v>1717</v>
      </c>
      <c r="B224" s="55" t="s">
        <v>2159</v>
      </c>
      <c r="C224" s="55" t="s">
        <v>1719</v>
      </c>
      <c r="D224" s="55" t="s">
        <v>1767</v>
      </c>
      <c r="E224" s="56">
        <v>45698</v>
      </c>
      <c r="F224" s="55" t="s">
        <v>1965</v>
      </c>
      <c r="G224" s="55" t="s">
        <v>1644</v>
      </c>
      <c r="H224" s="55">
        <v>50200010</v>
      </c>
      <c r="I224" s="55" t="s">
        <v>2281</v>
      </c>
      <c r="J224" s="55" t="s">
        <v>1644</v>
      </c>
      <c r="K224" s="55" t="s">
        <v>1646</v>
      </c>
      <c r="L224" s="56">
        <v>45698</v>
      </c>
      <c r="M224" s="55" t="s">
        <v>2282</v>
      </c>
      <c r="N224" s="55" t="s">
        <v>1644</v>
      </c>
      <c r="O224" s="56"/>
      <c r="P224" s="55" t="s">
        <v>1726</v>
      </c>
      <c r="Q224" s="55" t="s">
        <v>89</v>
      </c>
      <c r="R224" s="57">
        <v>38.54</v>
      </c>
      <c r="S224" s="55" t="s">
        <v>89</v>
      </c>
      <c r="T224" s="57">
        <v>38.54</v>
      </c>
      <c r="U224" s="55" t="s">
        <v>329</v>
      </c>
      <c r="V224" s="55" t="s">
        <v>330</v>
      </c>
      <c r="W224" s="55" t="s">
        <v>1644</v>
      </c>
      <c r="X224" s="55" t="s">
        <v>1644</v>
      </c>
      <c r="Y224" s="55" t="s">
        <v>1644</v>
      </c>
      <c r="Z224" s="55" t="s">
        <v>1644</v>
      </c>
      <c r="AA224" s="55" t="s">
        <v>1727</v>
      </c>
      <c r="AB224" s="55" t="s">
        <v>1644</v>
      </c>
      <c r="AC224" s="56">
        <v>45698</v>
      </c>
      <c r="AD224" s="55"/>
      <c r="AE224" s="55"/>
      <c r="AF224" s="55" t="s">
        <v>1644</v>
      </c>
      <c r="AG224" s="55" t="s">
        <v>1644</v>
      </c>
      <c r="AH224" s="55" t="s">
        <v>1728</v>
      </c>
      <c r="AI224" s="55" t="s">
        <v>1729</v>
      </c>
      <c r="AJ224" s="59">
        <v>40</v>
      </c>
      <c r="AK224" s="55" t="s">
        <v>1761</v>
      </c>
      <c r="AL224" s="60" t="s">
        <v>1749</v>
      </c>
      <c r="AM224" s="55" t="s">
        <v>1970</v>
      </c>
      <c r="AN224" s="55" t="s">
        <v>1971</v>
      </c>
      <c r="AO224" s="55" t="s">
        <v>1644</v>
      </c>
      <c r="AP224" t="s">
        <v>1730</v>
      </c>
      <c r="AQ224" t="s">
        <v>2163</v>
      </c>
      <c r="AS224" t="s">
        <v>1645</v>
      </c>
      <c r="AT224" t="s">
        <v>3842</v>
      </c>
      <c r="AU224" s="191">
        <f t="shared" si="3"/>
        <v>635910</v>
      </c>
    </row>
    <row r="225" spans="1:47" x14ac:dyDescent="0.25">
      <c r="A225" s="55" t="s">
        <v>1717</v>
      </c>
      <c r="B225" s="55" t="s">
        <v>2159</v>
      </c>
      <c r="C225" s="55" t="s">
        <v>1719</v>
      </c>
      <c r="D225" s="55" t="s">
        <v>1767</v>
      </c>
      <c r="E225" s="56">
        <v>45698</v>
      </c>
      <c r="F225" s="55" t="s">
        <v>1644</v>
      </c>
      <c r="G225" s="55" t="s">
        <v>1644</v>
      </c>
      <c r="H225" s="55">
        <v>50200010</v>
      </c>
      <c r="I225" s="55" t="s">
        <v>2281</v>
      </c>
      <c r="J225" s="55" t="s">
        <v>1644</v>
      </c>
      <c r="K225" s="55" t="s">
        <v>1646</v>
      </c>
      <c r="L225" s="56">
        <v>45698</v>
      </c>
      <c r="M225" s="55" t="s">
        <v>2282</v>
      </c>
      <c r="N225" s="55" t="s">
        <v>1644</v>
      </c>
      <c r="O225" s="56"/>
      <c r="P225" s="55" t="s">
        <v>1726</v>
      </c>
      <c r="Q225" s="55" t="s">
        <v>89</v>
      </c>
      <c r="R225" s="57">
        <v>29.36</v>
      </c>
      <c r="S225" s="55" t="s">
        <v>89</v>
      </c>
      <c r="T225" s="57">
        <v>29.36</v>
      </c>
      <c r="U225" s="55" t="s">
        <v>329</v>
      </c>
      <c r="V225" s="55" t="s">
        <v>330</v>
      </c>
      <c r="W225" s="55" t="s">
        <v>1644</v>
      </c>
      <c r="X225" s="55" t="s">
        <v>1644</v>
      </c>
      <c r="Y225" s="55" t="s">
        <v>1644</v>
      </c>
      <c r="Z225" s="55" t="s">
        <v>1644</v>
      </c>
      <c r="AA225" s="55" t="s">
        <v>1727</v>
      </c>
      <c r="AB225" s="55" t="s">
        <v>1644</v>
      </c>
      <c r="AC225" s="56">
        <v>45698</v>
      </c>
      <c r="AD225" s="55"/>
      <c r="AE225" s="55"/>
      <c r="AF225" s="55" t="s">
        <v>1644</v>
      </c>
      <c r="AG225" s="55" t="s">
        <v>1644</v>
      </c>
      <c r="AH225" s="55" t="s">
        <v>1728</v>
      </c>
      <c r="AI225" s="55" t="s">
        <v>1729</v>
      </c>
      <c r="AJ225" s="59">
        <v>30</v>
      </c>
      <c r="AK225" s="55" t="s">
        <v>1761</v>
      </c>
      <c r="AL225" s="60" t="s">
        <v>1749</v>
      </c>
      <c r="AM225" s="55" t="s">
        <v>2069</v>
      </c>
      <c r="AN225" s="55" t="s">
        <v>2070</v>
      </c>
      <c r="AO225" s="55" t="s">
        <v>1644</v>
      </c>
      <c r="AP225" t="s">
        <v>1730</v>
      </c>
      <c r="AQ225" t="s">
        <v>2163</v>
      </c>
      <c r="AS225" t="s">
        <v>1645</v>
      </c>
      <c r="AT225" t="s">
        <v>3842</v>
      </c>
      <c r="AU225" s="191">
        <f t="shared" si="3"/>
        <v>484440</v>
      </c>
    </row>
    <row r="226" spans="1:47" x14ac:dyDescent="0.25">
      <c r="A226" s="55" t="s">
        <v>1717</v>
      </c>
      <c r="B226" s="55" t="s">
        <v>2159</v>
      </c>
      <c r="C226" s="55" t="s">
        <v>1719</v>
      </c>
      <c r="D226" s="55" t="s">
        <v>1767</v>
      </c>
      <c r="E226" s="56">
        <v>45698</v>
      </c>
      <c r="F226" s="55" t="s">
        <v>2068</v>
      </c>
      <c r="G226" s="55" t="s">
        <v>1644</v>
      </c>
      <c r="H226" s="55">
        <v>50200010</v>
      </c>
      <c r="I226" s="55" t="s">
        <v>2283</v>
      </c>
      <c r="J226" s="55" t="s">
        <v>1644</v>
      </c>
      <c r="K226" s="55" t="s">
        <v>1646</v>
      </c>
      <c r="L226" s="56">
        <v>45698</v>
      </c>
      <c r="M226" s="55" t="s">
        <v>2282</v>
      </c>
      <c r="N226" s="55" t="s">
        <v>1644</v>
      </c>
      <c r="O226" s="56"/>
      <c r="P226" s="55" t="s">
        <v>1726</v>
      </c>
      <c r="Q226" s="55" t="s">
        <v>89</v>
      </c>
      <c r="R226" s="57">
        <v>9.82</v>
      </c>
      <c r="S226" s="55" t="s">
        <v>89</v>
      </c>
      <c r="T226" s="57">
        <v>9.82</v>
      </c>
      <c r="U226" s="55" t="s">
        <v>329</v>
      </c>
      <c r="V226" s="55" t="s">
        <v>330</v>
      </c>
      <c r="W226" s="55" t="s">
        <v>1644</v>
      </c>
      <c r="X226" s="55" t="s">
        <v>1644</v>
      </c>
      <c r="Y226" s="55" t="s">
        <v>1644</v>
      </c>
      <c r="Z226" s="55" t="s">
        <v>1644</v>
      </c>
      <c r="AA226" s="55" t="s">
        <v>1727</v>
      </c>
      <c r="AB226" s="55" t="s">
        <v>1644</v>
      </c>
      <c r="AC226" s="56">
        <v>45698</v>
      </c>
      <c r="AD226" s="55"/>
      <c r="AE226" s="55"/>
      <c r="AF226" s="55" t="s">
        <v>1644</v>
      </c>
      <c r="AG226" s="55" t="s">
        <v>1644</v>
      </c>
      <c r="AH226" s="55" t="s">
        <v>1728</v>
      </c>
      <c r="AI226" s="55" t="s">
        <v>1729</v>
      </c>
      <c r="AJ226" s="59">
        <v>20</v>
      </c>
      <c r="AK226" s="55" t="s">
        <v>1748</v>
      </c>
      <c r="AL226" s="60" t="s">
        <v>1749</v>
      </c>
      <c r="AM226" s="55" t="s">
        <v>2049</v>
      </c>
      <c r="AN226" s="55" t="s">
        <v>2050</v>
      </c>
      <c r="AO226" s="55" t="s">
        <v>1644</v>
      </c>
      <c r="AP226" t="s">
        <v>1730</v>
      </c>
      <c r="AQ226" t="s">
        <v>2163</v>
      </c>
      <c r="AS226" t="s">
        <v>1645</v>
      </c>
      <c r="AT226" t="s">
        <v>3842</v>
      </c>
      <c r="AU226" s="191">
        <f t="shared" si="3"/>
        <v>162030</v>
      </c>
    </row>
    <row r="227" spans="1:47" x14ac:dyDescent="0.25">
      <c r="A227" s="55" t="s">
        <v>1717</v>
      </c>
      <c r="B227" s="55" t="s">
        <v>2159</v>
      </c>
      <c r="C227" s="55" t="s">
        <v>1719</v>
      </c>
      <c r="D227" s="55" t="s">
        <v>1767</v>
      </c>
      <c r="E227" s="56">
        <v>45698</v>
      </c>
      <c r="F227" s="55" t="s">
        <v>2068</v>
      </c>
      <c r="G227" s="55" t="s">
        <v>1644</v>
      </c>
      <c r="H227" s="55">
        <v>50200010</v>
      </c>
      <c r="I227" s="55" t="s">
        <v>2283</v>
      </c>
      <c r="J227" s="55" t="s">
        <v>1644</v>
      </c>
      <c r="K227" s="55" t="s">
        <v>1646</v>
      </c>
      <c r="L227" s="56">
        <v>45698</v>
      </c>
      <c r="M227" s="55" t="s">
        <v>2282</v>
      </c>
      <c r="N227" s="55" t="s">
        <v>1644</v>
      </c>
      <c r="O227" s="56"/>
      <c r="P227" s="55" t="s">
        <v>1726</v>
      </c>
      <c r="Q227" s="55" t="s">
        <v>89</v>
      </c>
      <c r="R227" s="57">
        <v>13.66</v>
      </c>
      <c r="S227" s="55" t="s">
        <v>89</v>
      </c>
      <c r="T227" s="57">
        <v>13.66</v>
      </c>
      <c r="U227" s="55" t="s">
        <v>329</v>
      </c>
      <c r="V227" s="55" t="s">
        <v>330</v>
      </c>
      <c r="W227" s="55" t="s">
        <v>1644</v>
      </c>
      <c r="X227" s="55" t="s">
        <v>1644</v>
      </c>
      <c r="Y227" s="55" t="s">
        <v>1644</v>
      </c>
      <c r="Z227" s="55" t="s">
        <v>1644</v>
      </c>
      <c r="AA227" s="55" t="s">
        <v>1727</v>
      </c>
      <c r="AB227" s="55" t="s">
        <v>1644</v>
      </c>
      <c r="AC227" s="56">
        <v>45698</v>
      </c>
      <c r="AD227" s="55"/>
      <c r="AE227" s="55"/>
      <c r="AF227" s="55" t="s">
        <v>1644</v>
      </c>
      <c r="AG227" s="55" t="s">
        <v>1644</v>
      </c>
      <c r="AH227" s="55" t="s">
        <v>1728</v>
      </c>
      <c r="AI227" s="55" t="s">
        <v>1729</v>
      </c>
      <c r="AJ227" s="59">
        <v>6</v>
      </c>
      <c r="AK227" s="55" t="s">
        <v>1934</v>
      </c>
      <c r="AL227" s="60" t="s">
        <v>1749</v>
      </c>
      <c r="AM227" s="55" t="s">
        <v>2053</v>
      </c>
      <c r="AN227" s="55" t="s">
        <v>2054</v>
      </c>
      <c r="AO227" s="55" t="s">
        <v>1644</v>
      </c>
      <c r="AP227" t="s">
        <v>1730</v>
      </c>
      <c r="AQ227" t="s">
        <v>2163</v>
      </c>
      <c r="AS227" t="s">
        <v>1645</v>
      </c>
      <c r="AT227" t="s">
        <v>3842</v>
      </c>
      <c r="AU227" s="191">
        <f t="shared" si="3"/>
        <v>225390</v>
      </c>
    </row>
    <row r="228" spans="1:47" x14ac:dyDescent="0.25">
      <c r="A228" s="55" t="s">
        <v>1717</v>
      </c>
      <c r="B228" s="55" t="s">
        <v>2159</v>
      </c>
      <c r="C228" s="55" t="s">
        <v>1719</v>
      </c>
      <c r="D228" s="55" t="s">
        <v>1767</v>
      </c>
      <c r="E228" s="56">
        <v>45698</v>
      </c>
      <c r="F228" s="55" t="s">
        <v>2284</v>
      </c>
      <c r="G228" s="55" t="s">
        <v>1644</v>
      </c>
      <c r="H228" s="55">
        <v>50200010</v>
      </c>
      <c r="I228" s="55" t="s">
        <v>2283</v>
      </c>
      <c r="J228" s="55" t="s">
        <v>1644</v>
      </c>
      <c r="K228" s="55" t="s">
        <v>1646</v>
      </c>
      <c r="L228" s="56">
        <v>45698</v>
      </c>
      <c r="M228" s="55" t="s">
        <v>2282</v>
      </c>
      <c r="N228" s="55" t="s">
        <v>1644</v>
      </c>
      <c r="O228" s="56"/>
      <c r="P228" s="55" t="s">
        <v>1726</v>
      </c>
      <c r="Q228" s="55" t="s">
        <v>89</v>
      </c>
      <c r="R228" s="57">
        <v>1.28</v>
      </c>
      <c r="S228" s="55" t="s">
        <v>89</v>
      </c>
      <c r="T228" s="57">
        <v>1.28</v>
      </c>
      <c r="U228" s="55" t="s">
        <v>329</v>
      </c>
      <c r="V228" s="55" t="s">
        <v>330</v>
      </c>
      <c r="W228" s="55" t="s">
        <v>1644</v>
      </c>
      <c r="X228" s="55" t="s">
        <v>1644</v>
      </c>
      <c r="Y228" s="55" t="s">
        <v>1644</v>
      </c>
      <c r="Z228" s="55" t="s">
        <v>1644</v>
      </c>
      <c r="AA228" s="55" t="s">
        <v>1727</v>
      </c>
      <c r="AB228" s="55" t="s">
        <v>1644</v>
      </c>
      <c r="AC228" s="56">
        <v>45698</v>
      </c>
      <c r="AD228" s="55"/>
      <c r="AE228" s="55"/>
      <c r="AF228" s="55" t="s">
        <v>1644</v>
      </c>
      <c r="AG228" s="55" t="s">
        <v>1644</v>
      </c>
      <c r="AH228" s="55" t="s">
        <v>1728</v>
      </c>
      <c r="AI228" s="55" t="s">
        <v>1729</v>
      </c>
      <c r="AJ228" s="59">
        <v>12</v>
      </c>
      <c r="AK228" s="55" t="s">
        <v>1978</v>
      </c>
      <c r="AL228" s="60" t="s">
        <v>1749</v>
      </c>
      <c r="AM228" s="55" t="s">
        <v>2193</v>
      </c>
      <c r="AN228" s="55" t="s">
        <v>2194</v>
      </c>
      <c r="AO228" s="55" t="s">
        <v>1644</v>
      </c>
      <c r="AP228" t="s">
        <v>1730</v>
      </c>
      <c r="AQ228" t="s">
        <v>2163</v>
      </c>
      <c r="AS228" t="s">
        <v>1645</v>
      </c>
      <c r="AT228" t="s">
        <v>3842</v>
      </c>
      <c r="AU228" s="191">
        <f t="shared" si="3"/>
        <v>21120</v>
      </c>
    </row>
    <row r="229" spans="1:47" hidden="1" x14ac:dyDescent="0.25">
      <c r="A229" s="55" t="s">
        <v>1717</v>
      </c>
      <c r="B229" s="55" t="s">
        <v>2159</v>
      </c>
      <c r="C229" s="55" t="s">
        <v>1719</v>
      </c>
      <c r="D229" s="55" t="s">
        <v>1844</v>
      </c>
      <c r="E229" s="56">
        <v>45699</v>
      </c>
      <c r="F229" s="55" t="s">
        <v>2285</v>
      </c>
      <c r="G229" s="55" t="s">
        <v>1739</v>
      </c>
      <c r="H229" s="55">
        <v>51300040</v>
      </c>
      <c r="I229" s="55" t="s">
        <v>2286</v>
      </c>
      <c r="J229" s="55" t="s">
        <v>1644</v>
      </c>
      <c r="K229" s="55" t="s">
        <v>545</v>
      </c>
      <c r="L229" s="56">
        <v>45698</v>
      </c>
      <c r="M229" s="55" t="s">
        <v>2287</v>
      </c>
      <c r="N229" s="55" t="s">
        <v>2288</v>
      </c>
      <c r="O229" s="56"/>
      <c r="P229" s="55" t="s">
        <v>1726</v>
      </c>
      <c r="Q229" s="55" t="s">
        <v>1554</v>
      </c>
      <c r="R229" s="59">
        <v>883000</v>
      </c>
      <c r="S229" s="55" t="s">
        <v>89</v>
      </c>
      <c r="T229" s="57">
        <v>54.22</v>
      </c>
      <c r="U229" s="55" t="s">
        <v>329</v>
      </c>
      <c r="V229" s="55" t="s">
        <v>330</v>
      </c>
      <c r="W229" s="55" t="s">
        <v>1644</v>
      </c>
      <c r="X229" s="55" t="s">
        <v>1644</v>
      </c>
      <c r="Y229" s="55" t="s">
        <v>1644</v>
      </c>
      <c r="Z229" s="55" t="s">
        <v>1644</v>
      </c>
      <c r="AA229" s="55" t="s">
        <v>1727</v>
      </c>
      <c r="AB229" s="55" t="s">
        <v>1644</v>
      </c>
      <c r="AC229" s="56">
        <v>45699</v>
      </c>
      <c r="AD229" s="55"/>
      <c r="AE229" s="55"/>
      <c r="AF229" s="55" t="s">
        <v>1644</v>
      </c>
      <c r="AG229" s="55" t="s">
        <v>1644</v>
      </c>
      <c r="AH229" s="55" t="s">
        <v>1728</v>
      </c>
      <c r="AI229" s="55" t="s">
        <v>1729</v>
      </c>
      <c r="AJ229" s="58">
        <v>0</v>
      </c>
      <c r="AK229" s="55" t="s">
        <v>1644</v>
      </c>
      <c r="AL229" s="55" t="s">
        <v>1644</v>
      </c>
      <c r="AM229" s="55" t="s">
        <v>1644</v>
      </c>
      <c r="AN229" s="55" t="s">
        <v>1644</v>
      </c>
      <c r="AO229" s="55" t="s">
        <v>1644</v>
      </c>
      <c r="AP229" t="s">
        <v>1730</v>
      </c>
      <c r="AQ229" t="s">
        <v>2163</v>
      </c>
      <c r="AS229" t="s">
        <v>1458</v>
      </c>
      <c r="AT229" t="s">
        <v>3842</v>
      </c>
      <c r="AU229" s="191">
        <f t="shared" si="3"/>
        <v>883000</v>
      </c>
    </row>
    <row r="230" spans="1:47" hidden="1" x14ac:dyDescent="0.25">
      <c r="A230" s="55" t="s">
        <v>1717</v>
      </c>
      <c r="B230" s="55" t="s">
        <v>2159</v>
      </c>
      <c r="C230" s="55" t="s">
        <v>1719</v>
      </c>
      <c r="D230" s="55" t="s">
        <v>1743</v>
      </c>
      <c r="E230" s="56">
        <v>45700</v>
      </c>
      <c r="F230" s="55" t="s">
        <v>1644</v>
      </c>
      <c r="G230" s="55" t="s">
        <v>1644</v>
      </c>
      <c r="H230" s="55">
        <v>50800010</v>
      </c>
      <c r="I230" s="55" t="s">
        <v>2290</v>
      </c>
      <c r="J230" s="55" t="s">
        <v>1644</v>
      </c>
      <c r="K230" s="55" t="s">
        <v>1653</v>
      </c>
      <c r="L230" s="56">
        <v>45700</v>
      </c>
      <c r="M230" s="55" t="s">
        <v>2289</v>
      </c>
      <c r="N230" s="55" t="s">
        <v>2291</v>
      </c>
      <c r="O230" s="56"/>
      <c r="P230" s="55" t="s">
        <v>1726</v>
      </c>
      <c r="Q230" s="55" t="s">
        <v>1554</v>
      </c>
      <c r="R230" s="59">
        <v>116550000</v>
      </c>
      <c r="S230" s="55" t="s">
        <v>89</v>
      </c>
      <c r="T230" s="57">
        <v>7125.39</v>
      </c>
      <c r="U230" s="55" t="s">
        <v>352</v>
      </c>
      <c r="V230" s="55" t="s">
        <v>353</v>
      </c>
      <c r="W230" s="55" t="s">
        <v>1644</v>
      </c>
      <c r="X230" s="55" t="s">
        <v>1644</v>
      </c>
      <c r="Y230" s="55" t="s">
        <v>1644</v>
      </c>
      <c r="Z230" s="55" t="s">
        <v>1644</v>
      </c>
      <c r="AA230" s="55" t="s">
        <v>1727</v>
      </c>
      <c r="AB230" s="55" t="s">
        <v>1644</v>
      </c>
      <c r="AC230" s="56">
        <v>45700</v>
      </c>
      <c r="AD230" s="55"/>
      <c r="AE230" s="55"/>
      <c r="AF230" s="55" t="s">
        <v>1644</v>
      </c>
      <c r="AG230" s="55" t="s">
        <v>2292</v>
      </c>
      <c r="AH230" s="55" t="s">
        <v>1728</v>
      </c>
      <c r="AI230" s="55" t="s">
        <v>1729</v>
      </c>
      <c r="AJ230" s="59">
        <v>148</v>
      </c>
      <c r="AK230" s="55" t="s">
        <v>1748</v>
      </c>
      <c r="AL230" s="60" t="s">
        <v>1749</v>
      </c>
      <c r="AM230" s="55" t="s">
        <v>1644</v>
      </c>
      <c r="AN230" s="55" t="s">
        <v>1644</v>
      </c>
      <c r="AO230" s="55" t="s">
        <v>1644</v>
      </c>
      <c r="AP230" t="s">
        <v>1730</v>
      </c>
      <c r="AQ230" t="s">
        <v>2163</v>
      </c>
      <c r="AS230" t="s">
        <v>1652</v>
      </c>
      <c r="AT230" t="s">
        <v>271</v>
      </c>
      <c r="AU230" s="191">
        <f t="shared" si="3"/>
        <v>116550000</v>
      </c>
    </row>
    <row r="231" spans="1:47" x14ac:dyDescent="0.25">
      <c r="A231" s="55" t="s">
        <v>1717</v>
      </c>
      <c r="B231" s="55" t="s">
        <v>2159</v>
      </c>
      <c r="C231" s="55" t="s">
        <v>1719</v>
      </c>
      <c r="D231" s="55" t="s">
        <v>1743</v>
      </c>
      <c r="E231" s="56">
        <v>45700</v>
      </c>
      <c r="F231" s="55" t="s">
        <v>1644</v>
      </c>
      <c r="G231" s="55" t="s">
        <v>1644</v>
      </c>
      <c r="H231" s="55">
        <v>50800020</v>
      </c>
      <c r="I231" s="55" t="s">
        <v>2293</v>
      </c>
      <c r="J231" s="55" t="s">
        <v>1644</v>
      </c>
      <c r="K231" s="55" t="s">
        <v>474</v>
      </c>
      <c r="L231" s="56">
        <v>45700</v>
      </c>
      <c r="M231" s="55" t="s">
        <v>2289</v>
      </c>
      <c r="N231" s="55" t="s">
        <v>2294</v>
      </c>
      <c r="O231" s="56"/>
      <c r="P231" s="55" t="s">
        <v>1726</v>
      </c>
      <c r="Q231" s="55" t="s">
        <v>1554</v>
      </c>
      <c r="R231" s="59">
        <v>52265</v>
      </c>
      <c r="S231" s="55" t="s">
        <v>89</v>
      </c>
      <c r="T231" s="57">
        <v>3.2</v>
      </c>
      <c r="U231" s="55" t="s">
        <v>329</v>
      </c>
      <c r="V231" s="55" t="s">
        <v>330</v>
      </c>
      <c r="W231" s="55" t="s">
        <v>1644</v>
      </c>
      <c r="X231" s="55" t="s">
        <v>1644</v>
      </c>
      <c r="Y231" s="55" t="s">
        <v>1644</v>
      </c>
      <c r="Z231" s="55" t="s">
        <v>1644</v>
      </c>
      <c r="AA231" s="55" t="s">
        <v>1727</v>
      </c>
      <c r="AB231" s="55" t="s">
        <v>1644</v>
      </c>
      <c r="AC231" s="56">
        <v>45700</v>
      </c>
      <c r="AD231" s="55"/>
      <c r="AE231" s="55"/>
      <c r="AF231" s="55" t="s">
        <v>1644</v>
      </c>
      <c r="AG231" s="55" t="s">
        <v>2295</v>
      </c>
      <c r="AH231" s="55" t="s">
        <v>1728</v>
      </c>
      <c r="AI231" s="55" t="s">
        <v>1729</v>
      </c>
      <c r="AJ231" s="59">
        <v>1</v>
      </c>
      <c r="AK231" s="55" t="s">
        <v>1748</v>
      </c>
      <c r="AL231" s="60" t="s">
        <v>1749</v>
      </c>
      <c r="AM231" s="55" t="s">
        <v>1644</v>
      </c>
      <c r="AN231" s="55" t="s">
        <v>1644</v>
      </c>
      <c r="AO231" s="55" t="s">
        <v>1644</v>
      </c>
      <c r="AP231" t="s">
        <v>1730</v>
      </c>
      <c r="AQ231" t="s">
        <v>2163</v>
      </c>
      <c r="AS231" t="s">
        <v>1652</v>
      </c>
      <c r="AT231" t="s">
        <v>3842</v>
      </c>
      <c r="AU231" s="191">
        <f t="shared" si="3"/>
        <v>52265</v>
      </c>
    </row>
    <row r="232" spans="1:47" x14ac:dyDescent="0.25">
      <c r="A232" s="55" t="s">
        <v>1717</v>
      </c>
      <c r="B232" s="55" t="s">
        <v>2159</v>
      </c>
      <c r="C232" s="55" t="s">
        <v>1719</v>
      </c>
      <c r="D232" s="55" t="s">
        <v>1743</v>
      </c>
      <c r="E232" s="56">
        <v>45700</v>
      </c>
      <c r="F232" s="55" t="s">
        <v>2296</v>
      </c>
      <c r="G232" s="55" t="s">
        <v>1644</v>
      </c>
      <c r="H232" s="55">
        <v>50500010</v>
      </c>
      <c r="I232" s="55" t="s">
        <v>2297</v>
      </c>
      <c r="J232" s="55" t="s">
        <v>1644</v>
      </c>
      <c r="K232" s="55" t="s">
        <v>1658</v>
      </c>
      <c r="L232" s="56">
        <v>45700</v>
      </c>
      <c r="M232" s="55" t="s">
        <v>2289</v>
      </c>
      <c r="N232" s="55" t="s">
        <v>1644</v>
      </c>
      <c r="O232" s="56"/>
      <c r="P232" s="55" t="s">
        <v>1726</v>
      </c>
      <c r="Q232" s="55" t="s">
        <v>1554</v>
      </c>
      <c r="R232" s="59">
        <v>3500000</v>
      </c>
      <c r="S232" s="55" t="s">
        <v>89</v>
      </c>
      <c r="T232" s="57">
        <v>213.98</v>
      </c>
      <c r="U232" s="55" t="s">
        <v>329</v>
      </c>
      <c r="V232" s="55" t="s">
        <v>330</v>
      </c>
      <c r="W232" s="55" t="s">
        <v>1644</v>
      </c>
      <c r="X232" s="55" t="s">
        <v>1644</v>
      </c>
      <c r="Y232" s="55" t="s">
        <v>1644</v>
      </c>
      <c r="Z232" s="55" t="s">
        <v>1644</v>
      </c>
      <c r="AA232" s="55" t="s">
        <v>1727</v>
      </c>
      <c r="AB232" s="55" t="s">
        <v>1644</v>
      </c>
      <c r="AC232" s="56">
        <v>45700</v>
      </c>
      <c r="AD232" s="55"/>
      <c r="AE232" s="55"/>
      <c r="AF232" s="55" t="s">
        <v>1644</v>
      </c>
      <c r="AG232" s="55" t="s">
        <v>2298</v>
      </c>
      <c r="AH232" s="55" t="s">
        <v>1728</v>
      </c>
      <c r="AI232" s="55" t="s">
        <v>1729</v>
      </c>
      <c r="AJ232" s="61">
        <v>35</v>
      </c>
      <c r="AK232" s="55" t="s">
        <v>123</v>
      </c>
      <c r="AL232" s="60" t="s">
        <v>1749</v>
      </c>
      <c r="AM232" s="55" t="s">
        <v>1644</v>
      </c>
      <c r="AN232" s="55" t="s">
        <v>1644</v>
      </c>
      <c r="AO232" s="55" t="s">
        <v>1644</v>
      </c>
      <c r="AP232" t="s">
        <v>1730</v>
      </c>
      <c r="AQ232" t="s">
        <v>2163</v>
      </c>
      <c r="AS232" t="s">
        <v>1656</v>
      </c>
      <c r="AT232" t="s">
        <v>3842</v>
      </c>
      <c r="AU232" s="191">
        <f t="shared" si="3"/>
        <v>3500000</v>
      </c>
    </row>
    <row r="233" spans="1:47" x14ac:dyDescent="0.25">
      <c r="A233" s="55" t="s">
        <v>1717</v>
      </c>
      <c r="B233" s="55" t="s">
        <v>2159</v>
      </c>
      <c r="C233" s="55" t="s">
        <v>1719</v>
      </c>
      <c r="D233" s="55" t="s">
        <v>1743</v>
      </c>
      <c r="E233" s="56">
        <v>45700</v>
      </c>
      <c r="F233" s="55" t="s">
        <v>2296</v>
      </c>
      <c r="G233" s="55" t="s">
        <v>1644</v>
      </c>
      <c r="H233" s="55">
        <v>50500010</v>
      </c>
      <c r="I233" s="55" t="s">
        <v>2299</v>
      </c>
      <c r="J233" s="55" t="s">
        <v>1644</v>
      </c>
      <c r="K233" s="55" t="s">
        <v>1658</v>
      </c>
      <c r="L233" s="56">
        <v>45700</v>
      </c>
      <c r="M233" s="55" t="s">
        <v>2289</v>
      </c>
      <c r="N233" s="55" t="s">
        <v>1644</v>
      </c>
      <c r="O233" s="56"/>
      <c r="P233" s="55" t="s">
        <v>1726</v>
      </c>
      <c r="Q233" s="55" t="s">
        <v>1554</v>
      </c>
      <c r="R233" s="59">
        <v>19800000</v>
      </c>
      <c r="S233" s="55" t="s">
        <v>89</v>
      </c>
      <c r="T233" s="57">
        <v>1210.49</v>
      </c>
      <c r="U233" s="55" t="s">
        <v>329</v>
      </c>
      <c r="V233" s="55" t="s">
        <v>330</v>
      </c>
      <c r="W233" s="55" t="s">
        <v>1644</v>
      </c>
      <c r="X233" s="55" t="s">
        <v>1644</v>
      </c>
      <c r="Y233" s="55" t="s">
        <v>1644</v>
      </c>
      <c r="Z233" s="55" t="s">
        <v>1644</v>
      </c>
      <c r="AA233" s="55" t="s">
        <v>1727</v>
      </c>
      <c r="AB233" s="55" t="s">
        <v>1644</v>
      </c>
      <c r="AC233" s="56">
        <v>45700</v>
      </c>
      <c r="AD233" s="55"/>
      <c r="AE233" s="55"/>
      <c r="AF233" s="55" t="s">
        <v>1644</v>
      </c>
      <c r="AG233" s="55" t="s">
        <v>2300</v>
      </c>
      <c r="AH233" s="55" t="s">
        <v>1728</v>
      </c>
      <c r="AI233" s="55" t="s">
        <v>1729</v>
      </c>
      <c r="AJ233" s="61">
        <v>198</v>
      </c>
      <c r="AK233" s="55" t="s">
        <v>123</v>
      </c>
      <c r="AL233" s="60" t="s">
        <v>1749</v>
      </c>
      <c r="AM233" s="55" t="s">
        <v>1644</v>
      </c>
      <c r="AN233" s="55" t="s">
        <v>1644</v>
      </c>
      <c r="AO233" s="55" t="s">
        <v>1644</v>
      </c>
      <c r="AP233" t="s">
        <v>1730</v>
      </c>
      <c r="AQ233" t="s">
        <v>2163</v>
      </c>
      <c r="AS233" t="s">
        <v>1656</v>
      </c>
      <c r="AT233" t="s">
        <v>3842</v>
      </c>
      <c r="AU233" s="191">
        <f t="shared" si="3"/>
        <v>19800000</v>
      </c>
    </row>
    <row r="234" spans="1:47" x14ac:dyDescent="0.25">
      <c r="A234" s="55" t="s">
        <v>1717</v>
      </c>
      <c r="B234" s="55" t="s">
        <v>2159</v>
      </c>
      <c r="C234" s="55" t="s">
        <v>1719</v>
      </c>
      <c r="D234" s="55" t="s">
        <v>1743</v>
      </c>
      <c r="E234" s="56">
        <v>45700</v>
      </c>
      <c r="F234" s="55" t="s">
        <v>2301</v>
      </c>
      <c r="G234" s="55" t="s">
        <v>1644</v>
      </c>
      <c r="H234" s="55">
        <v>50500010</v>
      </c>
      <c r="I234" s="55" t="s">
        <v>2302</v>
      </c>
      <c r="J234" s="55" t="s">
        <v>1644</v>
      </c>
      <c r="K234" s="55" t="s">
        <v>1658</v>
      </c>
      <c r="L234" s="56">
        <v>45700</v>
      </c>
      <c r="M234" s="55" t="s">
        <v>2289</v>
      </c>
      <c r="N234" s="55" t="s">
        <v>1644</v>
      </c>
      <c r="O234" s="56"/>
      <c r="P234" s="55" t="s">
        <v>1726</v>
      </c>
      <c r="Q234" s="55" t="s">
        <v>1554</v>
      </c>
      <c r="R234" s="59">
        <v>1240681</v>
      </c>
      <c r="S234" s="55" t="s">
        <v>89</v>
      </c>
      <c r="T234" s="57">
        <v>75.849999999999994</v>
      </c>
      <c r="U234" s="55" t="s">
        <v>329</v>
      </c>
      <c r="V234" s="55" t="s">
        <v>330</v>
      </c>
      <c r="W234" s="55" t="s">
        <v>1644</v>
      </c>
      <c r="X234" s="55" t="s">
        <v>1644</v>
      </c>
      <c r="Y234" s="55" t="s">
        <v>1644</v>
      </c>
      <c r="Z234" s="55" t="s">
        <v>1644</v>
      </c>
      <c r="AA234" s="55" t="s">
        <v>1727</v>
      </c>
      <c r="AB234" s="55" t="s">
        <v>1644</v>
      </c>
      <c r="AC234" s="56">
        <v>45700</v>
      </c>
      <c r="AD234" s="55"/>
      <c r="AE234" s="55"/>
      <c r="AF234" s="55" t="s">
        <v>1644</v>
      </c>
      <c r="AG234" s="55" t="s">
        <v>2303</v>
      </c>
      <c r="AH234" s="55" t="s">
        <v>1728</v>
      </c>
      <c r="AI234" s="55" t="s">
        <v>1729</v>
      </c>
      <c r="AJ234" s="59">
        <v>19</v>
      </c>
      <c r="AK234" s="55" t="s">
        <v>1748</v>
      </c>
      <c r="AL234" s="60" t="s">
        <v>1749</v>
      </c>
      <c r="AM234" s="55" t="s">
        <v>1644</v>
      </c>
      <c r="AN234" s="55" t="s">
        <v>1644</v>
      </c>
      <c r="AO234" s="55" t="s">
        <v>1644</v>
      </c>
      <c r="AP234" t="s">
        <v>1730</v>
      </c>
      <c r="AQ234" t="s">
        <v>2163</v>
      </c>
      <c r="AS234" t="s">
        <v>1656</v>
      </c>
      <c r="AT234" t="s">
        <v>3842</v>
      </c>
      <c r="AU234" s="191">
        <f t="shared" si="3"/>
        <v>1240681</v>
      </c>
    </row>
    <row r="235" spans="1:47" hidden="1" x14ac:dyDescent="0.25">
      <c r="A235" s="55" t="s">
        <v>1717</v>
      </c>
      <c r="B235" s="55" t="s">
        <v>2159</v>
      </c>
      <c r="C235" s="55" t="s">
        <v>1719</v>
      </c>
      <c r="D235" s="55" t="s">
        <v>1743</v>
      </c>
      <c r="E235" s="56">
        <v>45700</v>
      </c>
      <c r="F235" s="55" t="s">
        <v>2296</v>
      </c>
      <c r="G235" s="55" t="s">
        <v>1644</v>
      </c>
      <c r="H235" s="55">
        <v>50500010</v>
      </c>
      <c r="I235" s="55" t="s">
        <v>2304</v>
      </c>
      <c r="J235" s="55" t="s">
        <v>1644</v>
      </c>
      <c r="K235" s="55" t="s">
        <v>1658</v>
      </c>
      <c r="L235" s="56">
        <v>45700</v>
      </c>
      <c r="M235" s="55" t="s">
        <v>2289</v>
      </c>
      <c r="N235" s="55" t="s">
        <v>1644</v>
      </c>
      <c r="O235" s="56"/>
      <c r="P235" s="55" t="s">
        <v>1726</v>
      </c>
      <c r="Q235" s="55" t="s">
        <v>1554</v>
      </c>
      <c r="R235" s="59">
        <v>6988518</v>
      </c>
      <c r="S235" s="55" t="s">
        <v>89</v>
      </c>
      <c r="T235" s="57">
        <v>427.25</v>
      </c>
      <c r="U235" s="55" t="s">
        <v>343</v>
      </c>
      <c r="V235" s="55" t="s">
        <v>344</v>
      </c>
      <c r="W235" s="55" t="s">
        <v>1644</v>
      </c>
      <c r="X235" s="55" t="s">
        <v>1644</v>
      </c>
      <c r="Y235" s="55" t="s">
        <v>1644</v>
      </c>
      <c r="Z235" s="55" t="s">
        <v>1644</v>
      </c>
      <c r="AA235" s="55" t="s">
        <v>1727</v>
      </c>
      <c r="AB235" s="55" t="s">
        <v>1644</v>
      </c>
      <c r="AC235" s="56">
        <v>45700</v>
      </c>
      <c r="AD235" s="55"/>
      <c r="AE235" s="55"/>
      <c r="AF235" s="55" t="s">
        <v>1644</v>
      </c>
      <c r="AG235" s="55" t="s">
        <v>2305</v>
      </c>
      <c r="AH235" s="55" t="s">
        <v>1728</v>
      </c>
      <c r="AI235" s="55" t="s">
        <v>1729</v>
      </c>
      <c r="AJ235" s="58">
        <v>153.80000000000001</v>
      </c>
      <c r="AK235" s="55" t="s">
        <v>1748</v>
      </c>
      <c r="AL235" s="60" t="s">
        <v>1749</v>
      </c>
      <c r="AM235" s="55" t="s">
        <v>1644</v>
      </c>
      <c r="AN235" s="55" t="s">
        <v>1644</v>
      </c>
      <c r="AO235" s="55" t="s">
        <v>1644</v>
      </c>
      <c r="AP235" t="s">
        <v>1730</v>
      </c>
      <c r="AQ235" t="s">
        <v>2163</v>
      </c>
      <c r="AS235" t="s">
        <v>1656</v>
      </c>
      <c r="AT235" t="s">
        <v>4416</v>
      </c>
      <c r="AU235" s="191">
        <f t="shared" si="3"/>
        <v>6988518</v>
      </c>
    </row>
    <row r="236" spans="1:47" x14ac:dyDescent="0.25">
      <c r="A236" s="55" t="s">
        <v>1717</v>
      </c>
      <c r="B236" s="55" t="s">
        <v>2159</v>
      </c>
      <c r="C236" s="55" t="s">
        <v>1719</v>
      </c>
      <c r="D236" s="55" t="s">
        <v>1743</v>
      </c>
      <c r="E236" s="56">
        <v>45700</v>
      </c>
      <c r="F236" s="55" t="s">
        <v>2296</v>
      </c>
      <c r="G236" s="55" t="s">
        <v>1644</v>
      </c>
      <c r="H236" s="55">
        <v>50500010</v>
      </c>
      <c r="I236" s="55" t="s">
        <v>2306</v>
      </c>
      <c r="J236" s="55" t="s">
        <v>1644</v>
      </c>
      <c r="K236" s="55" t="s">
        <v>1658</v>
      </c>
      <c r="L236" s="56">
        <v>45700</v>
      </c>
      <c r="M236" s="55" t="s">
        <v>2289</v>
      </c>
      <c r="N236" s="55" t="s">
        <v>1644</v>
      </c>
      <c r="O236" s="56"/>
      <c r="P236" s="55" t="s">
        <v>1726</v>
      </c>
      <c r="Q236" s="55" t="s">
        <v>1554</v>
      </c>
      <c r="R236" s="59">
        <v>5859000</v>
      </c>
      <c r="S236" s="55" t="s">
        <v>89</v>
      </c>
      <c r="T236" s="57">
        <v>358.2</v>
      </c>
      <c r="U236" s="55" t="s">
        <v>329</v>
      </c>
      <c r="V236" s="55" t="s">
        <v>330</v>
      </c>
      <c r="W236" s="55" t="s">
        <v>1644</v>
      </c>
      <c r="X236" s="55" t="s">
        <v>1644</v>
      </c>
      <c r="Y236" s="55" t="s">
        <v>1644</v>
      </c>
      <c r="Z236" s="55" t="s">
        <v>1644</v>
      </c>
      <c r="AA236" s="55" t="s">
        <v>1727</v>
      </c>
      <c r="AB236" s="55" t="s">
        <v>1644</v>
      </c>
      <c r="AC236" s="56">
        <v>45700</v>
      </c>
      <c r="AD236" s="55"/>
      <c r="AE236" s="55"/>
      <c r="AF236" s="55" t="s">
        <v>1644</v>
      </c>
      <c r="AG236" s="55" t="s">
        <v>2307</v>
      </c>
      <c r="AH236" s="55" t="s">
        <v>1728</v>
      </c>
      <c r="AI236" s="55" t="s">
        <v>1729</v>
      </c>
      <c r="AJ236" s="61">
        <v>186</v>
      </c>
      <c r="AK236" s="55" t="s">
        <v>123</v>
      </c>
      <c r="AL236" s="60" t="s">
        <v>1749</v>
      </c>
      <c r="AM236" s="55" t="s">
        <v>1644</v>
      </c>
      <c r="AN236" s="55" t="s">
        <v>1644</v>
      </c>
      <c r="AO236" s="55" t="s">
        <v>1644</v>
      </c>
      <c r="AP236" t="s">
        <v>1730</v>
      </c>
      <c r="AQ236" t="s">
        <v>2163</v>
      </c>
      <c r="AS236" t="s">
        <v>1656</v>
      </c>
      <c r="AT236" t="s">
        <v>3842</v>
      </c>
      <c r="AU236" s="191">
        <f t="shared" si="3"/>
        <v>5859000</v>
      </c>
    </row>
    <row r="237" spans="1:47" x14ac:dyDescent="0.25">
      <c r="A237" s="55" t="s">
        <v>1717</v>
      </c>
      <c r="B237" s="55" t="s">
        <v>2159</v>
      </c>
      <c r="C237" s="55" t="s">
        <v>1719</v>
      </c>
      <c r="D237" s="55" t="s">
        <v>1743</v>
      </c>
      <c r="E237" s="56">
        <v>45700</v>
      </c>
      <c r="F237" s="55" t="s">
        <v>2301</v>
      </c>
      <c r="G237" s="55" t="s">
        <v>1644</v>
      </c>
      <c r="H237" s="55">
        <v>50500010</v>
      </c>
      <c r="I237" s="55" t="s">
        <v>2308</v>
      </c>
      <c r="J237" s="55" t="s">
        <v>1644</v>
      </c>
      <c r="K237" s="55" t="s">
        <v>1658</v>
      </c>
      <c r="L237" s="56">
        <v>45700</v>
      </c>
      <c r="M237" s="55" t="s">
        <v>2289</v>
      </c>
      <c r="N237" s="55" t="s">
        <v>1644</v>
      </c>
      <c r="O237" s="56"/>
      <c r="P237" s="55" t="s">
        <v>1726</v>
      </c>
      <c r="Q237" s="55" t="s">
        <v>1554</v>
      </c>
      <c r="R237" s="59">
        <v>218589</v>
      </c>
      <c r="S237" s="55" t="s">
        <v>89</v>
      </c>
      <c r="T237" s="57">
        <v>13.36</v>
      </c>
      <c r="U237" s="55" t="s">
        <v>329</v>
      </c>
      <c r="V237" s="55" t="s">
        <v>330</v>
      </c>
      <c r="W237" s="55" t="s">
        <v>1644</v>
      </c>
      <c r="X237" s="55" t="s">
        <v>1644</v>
      </c>
      <c r="Y237" s="55" t="s">
        <v>1644</v>
      </c>
      <c r="Z237" s="55" t="s">
        <v>1644</v>
      </c>
      <c r="AA237" s="55" t="s">
        <v>1727</v>
      </c>
      <c r="AB237" s="55" t="s">
        <v>1644</v>
      </c>
      <c r="AC237" s="56">
        <v>45700</v>
      </c>
      <c r="AD237" s="55"/>
      <c r="AE237" s="55"/>
      <c r="AF237" s="55" t="s">
        <v>1644</v>
      </c>
      <c r="AG237" s="55" t="s">
        <v>2309</v>
      </c>
      <c r="AH237" s="55" t="s">
        <v>1728</v>
      </c>
      <c r="AI237" s="55" t="s">
        <v>1729</v>
      </c>
      <c r="AJ237" s="59">
        <v>21</v>
      </c>
      <c r="AK237" s="55" t="s">
        <v>1748</v>
      </c>
      <c r="AL237" s="60" t="s">
        <v>1749</v>
      </c>
      <c r="AM237" s="55" t="s">
        <v>1644</v>
      </c>
      <c r="AN237" s="55" t="s">
        <v>1644</v>
      </c>
      <c r="AO237" s="55" t="s">
        <v>1644</v>
      </c>
      <c r="AP237" t="s">
        <v>1730</v>
      </c>
      <c r="AQ237" t="s">
        <v>2163</v>
      </c>
      <c r="AS237" t="s">
        <v>1656</v>
      </c>
      <c r="AT237" t="s">
        <v>3842</v>
      </c>
      <c r="AU237" s="191">
        <f t="shared" si="3"/>
        <v>218589</v>
      </c>
    </row>
    <row r="238" spans="1:47" x14ac:dyDescent="0.25">
      <c r="A238" s="55" t="s">
        <v>1717</v>
      </c>
      <c r="B238" s="55" t="s">
        <v>2159</v>
      </c>
      <c r="C238" s="55" t="s">
        <v>1719</v>
      </c>
      <c r="D238" s="55" t="s">
        <v>1743</v>
      </c>
      <c r="E238" s="56">
        <v>45700</v>
      </c>
      <c r="F238" s="55" t="s">
        <v>2301</v>
      </c>
      <c r="G238" s="55" t="s">
        <v>1644</v>
      </c>
      <c r="H238" s="55">
        <v>50500010</v>
      </c>
      <c r="I238" s="55" t="s">
        <v>2310</v>
      </c>
      <c r="J238" s="55" t="s">
        <v>1644</v>
      </c>
      <c r="K238" s="55" t="s">
        <v>1658</v>
      </c>
      <c r="L238" s="56">
        <v>45700</v>
      </c>
      <c r="M238" s="55" t="s">
        <v>2289</v>
      </c>
      <c r="N238" s="55" t="s">
        <v>1644</v>
      </c>
      <c r="O238" s="56"/>
      <c r="P238" s="55" t="s">
        <v>1726</v>
      </c>
      <c r="Q238" s="55" t="s">
        <v>1554</v>
      </c>
      <c r="R238" s="59">
        <v>1366051</v>
      </c>
      <c r="S238" s="55" t="s">
        <v>89</v>
      </c>
      <c r="T238" s="57">
        <v>83.51</v>
      </c>
      <c r="U238" s="55" t="s">
        <v>329</v>
      </c>
      <c r="V238" s="55" t="s">
        <v>330</v>
      </c>
      <c r="W238" s="55" t="s">
        <v>1644</v>
      </c>
      <c r="X238" s="55" t="s">
        <v>1644</v>
      </c>
      <c r="Y238" s="55" t="s">
        <v>1644</v>
      </c>
      <c r="Z238" s="55" t="s">
        <v>1644</v>
      </c>
      <c r="AA238" s="55" t="s">
        <v>1727</v>
      </c>
      <c r="AB238" s="55" t="s">
        <v>1644</v>
      </c>
      <c r="AC238" s="56">
        <v>45700</v>
      </c>
      <c r="AD238" s="55"/>
      <c r="AE238" s="55"/>
      <c r="AF238" s="55" t="s">
        <v>1644</v>
      </c>
      <c r="AG238" s="55" t="s">
        <v>2311</v>
      </c>
      <c r="AH238" s="55" t="s">
        <v>1728</v>
      </c>
      <c r="AI238" s="55" t="s">
        <v>1729</v>
      </c>
      <c r="AJ238" s="59">
        <v>97</v>
      </c>
      <c r="AK238" s="55" t="s">
        <v>1748</v>
      </c>
      <c r="AL238" s="60" t="s">
        <v>1749</v>
      </c>
      <c r="AM238" s="55" t="s">
        <v>1644</v>
      </c>
      <c r="AN238" s="55" t="s">
        <v>1644</v>
      </c>
      <c r="AO238" s="55" t="s">
        <v>1644</v>
      </c>
      <c r="AP238" t="s">
        <v>1730</v>
      </c>
      <c r="AQ238" t="s">
        <v>2163</v>
      </c>
      <c r="AS238" t="s">
        <v>1656</v>
      </c>
      <c r="AT238" t="s">
        <v>3842</v>
      </c>
      <c r="AU238" s="191">
        <f t="shared" si="3"/>
        <v>1366051</v>
      </c>
    </row>
    <row r="239" spans="1:47" x14ac:dyDescent="0.25">
      <c r="A239" s="55" t="s">
        <v>1717</v>
      </c>
      <c r="B239" s="55" t="s">
        <v>2159</v>
      </c>
      <c r="C239" s="55" t="s">
        <v>1719</v>
      </c>
      <c r="D239" s="55" t="s">
        <v>1767</v>
      </c>
      <c r="E239" s="56">
        <v>45701</v>
      </c>
      <c r="F239" s="55" t="s">
        <v>2312</v>
      </c>
      <c r="G239" s="55" t="s">
        <v>1644</v>
      </c>
      <c r="H239" s="55">
        <v>50200010</v>
      </c>
      <c r="I239" s="55" t="s">
        <v>2313</v>
      </c>
      <c r="J239" s="55" t="s">
        <v>1644</v>
      </c>
      <c r="K239" s="55" t="s">
        <v>1646</v>
      </c>
      <c r="L239" s="56">
        <v>45701</v>
      </c>
      <c r="M239" s="55" t="s">
        <v>2314</v>
      </c>
      <c r="N239" s="55" t="s">
        <v>1644</v>
      </c>
      <c r="O239" s="56"/>
      <c r="P239" s="55" t="s">
        <v>1726</v>
      </c>
      <c r="Q239" s="55" t="s">
        <v>89</v>
      </c>
      <c r="R239" s="57">
        <v>292.82</v>
      </c>
      <c r="S239" s="55" t="s">
        <v>89</v>
      </c>
      <c r="T239" s="57">
        <v>292.82</v>
      </c>
      <c r="U239" s="55" t="s">
        <v>329</v>
      </c>
      <c r="V239" s="55" t="s">
        <v>330</v>
      </c>
      <c r="W239" s="55" t="s">
        <v>1644</v>
      </c>
      <c r="X239" s="55" t="s">
        <v>1644</v>
      </c>
      <c r="Y239" s="55" t="s">
        <v>1644</v>
      </c>
      <c r="Z239" s="55" t="s">
        <v>1644</v>
      </c>
      <c r="AA239" s="55" t="s">
        <v>1727</v>
      </c>
      <c r="AB239" s="55" t="s">
        <v>1644</v>
      </c>
      <c r="AC239" s="56">
        <v>45701</v>
      </c>
      <c r="AD239" s="55"/>
      <c r="AE239" s="55"/>
      <c r="AF239" s="55" t="s">
        <v>1644</v>
      </c>
      <c r="AG239" s="55" t="s">
        <v>1644</v>
      </c>
      <c r="AH239" s="55" t="s">
        <v>1728</v>
      </c>
      <c r="AI239" s="55" t="s">
        <v>1729</v>
      </c>
      <c r="AJ239" s="59">
        <v>400</v>
      </c>
      <c r="AK239" s="55" t="s">
        <v>1842</v>
      </c>
      <c r="AL239" s="60" t="s">
        <v>1749</v>
      </c>
      <c r="AM239" s="55" t="s">
        <v>1890</v>
      </c>
      <c r="AN239" s="55" t="s">
        <v>1891</v>
      </c>
      <c r="AO239" s="55" t="s">
        <v>1644</v>
      </c>
      <c r="AP239" t="s">
        <v>1730</v>
      </c>
      <c r="AQ239" t="s">
        <v>2163</v>
      </c>
      <c r="AS239" t="s">
        <v>1645</v>
      </c>
      <c r="AT239" t="s">
        <v>3842</v>
      </c>
      <c r="AU239" s="191">
        <f t="shared" si="3"/>
        <v>4831530</v>
      </c>
    </row>
    <row r="240" spans="1:47" x14ac:dyDescent="0.25">
      <c r="A240" s="55" t="s">
        <v>1717</v>
      </c>
      <c r="B240" s="55" t="s">
        <v>2159</v>
      </c>
      <c r="C240" s="55" t="s">
        <v>1719</v>
      </c>
      <c r="D240" s="55" t="s">
        <v>1767</v>
      </c>
      <c r="E240" s="56">
        <v>45701</v>
      </c>
      <c r="F240" s="55" t="s">
        <v>2015</v>
      </c>
      <c r="G240" s="55" t="s">
        <v>1644</v>
      </c>
      <c r="H240" s="55">
        <v>50200010</v>
      </c>
      <c r="I240" s="55" t="s">
        <v>2315</v>
      </c>
      <c r="J240" s="55" t="s">
        <v>1644</v>
      </c>
      <c r="K240" s="55" t="s">
        <v>1646</v>
      </c>
      <c r="L240" s="56">
        <v>45701</v>
      </c>
      <c r="M240" s="55" t="s">
        <v>2314</v>
      </c>
      <c r="N240" s="55" t="s">
        <v>1644</v>
      </c>
      <c r="O240" s="56"/>
      <c r="P240" s="55" t="s">
        <v>1726</v>
      </c>
      <c r="Q240" s="55" t="s">
        <v>89</v>
      </c>
      <c r="R240" s="57">
        <v>19.64</v>
      </c>
      <c r="S240" s="55" t="s">
        <v>89</v>
      </c>
      <c r="T240" s="57">
        <v>19.64</v>
      </c>
      <c r="U240" s="55" t="s">
        <v>329</v>
      </c>
      <c r="V240" s="55" t="s">
        <v>330</v>
      </c>
      <c r="W240" s="55" t="s">
        <v>1644</v>
      </c>
      <c r="X240" s="55" t="s">
        <v>1644</v>
      </c>
      <c r="Y240" s="55" t="s">
        <v>1644</v>
      </c>
      <c r="Z240" s="55" t="s">
        <v>1644</v>
      </c>
      <c r="AA240" s="55" t="s">
        <v>1727</v>
      </c>
      <c r="AB240" s="55" t="s">
        <v>1644</v>
      </c>
      <c r="AC240" s="56">
        <v>45701</v>
      </c>
      <c r="AD240" s="55"/>
      <c r="AE240" s="55"/>
      <c r="AF240" s="55" t="s">
        <v>1644</v>
      </c>
      <c r="AG240" s="55" t="s">
        <v>1644</v>
      </c>
      <c r="AH240" s="55" t="s">
        <v>1728</v>
      </c>
      <c r="AI240" s="55" t="s">
        <v>1729</v>
      </c>
      <c r="AJ240" s="59">
        <v>40</v>
      </c>
      <c r="AK240" s="55" t="s">
        <v>1748</v>
      </c>
      <c r="AL240" s="60" t="s">
        <v>1749</v>
      </c>
      <c r="AM240" s="55" t="s">
        <v>2049</v>
      </c>
      <c r="AN240" s="55" t="s">
        <v>2050</v>
      </c>
      <c r="AO240" s="55" t="s">
        <v>1644</v>
      </c>
      <c r="AP240" t="s">
        <v>1730</v>
      </c>
      <c r="AQ240" t="s">
        <v>2163</v>
      </c>
      <c r="AS240" t="s">
        <v>1645</v>
      </c>
      <c r="AT240" t="s">
        <v>3842</v>
      </c>
      <c r="AU240" s="191">
        <f t="shared" si="3"/>
        <v>324060</v>
      </c>
    </row>
    <row r="241" spans="1:47" hidden="1" x14ac:dyDescent="0.25">
      <c r="A241" s="55" t="s">
        <v>1717</v>
      </c>
      <c r="B241" s="55" t="s">
        <v>2159</v>
      </c>
      <c r="C241" s="55" t="s">
        <v>1719</v>
      </c>
      <c r="D241" s="55" t="s">
        <v>1844</v>
      </c>
      <c r="E241" s="56">
        <v>45701</v>
      </c>
      <c r="F241" s="55" t="s">
        <v>2316</v>
      </c>
      <c r="G241" s="55" t="s">
        <v>1739</v>
      </c>
      <c r="H241" s="55">
        <v>51300060</v>
      </c>
      <c r="I241" s="55" t="s">
        <v>2317</v>
      </c>
      <c r="J241" s="55" t="s">
        <v>1644</v>
      </c>
      <c r="K241" s="55" t="s">
        <v>549</v>
      </c>
      <c r="L241" s="56">
        <v>45688</v>
      </c>
      <c r="M241" s="55" t="s">
        <v>2318</v>
      </c>
      <c r="N241" s="55" t="s">
        <v>2319</v>
      </c>
      <c r="O241" s="56"/>
      <c r="P241" s="55" t="s">
        <v>1726</v>
      </c>
      <c r="Q241" s="55" t="s">
        <v>1554</v>
      </c>
      <c r="R241" s="59">
        <v>185820</v>
      </c>
      <c r="S241" s="55" t="s">
        <v>89</v>
      </c>
      <c r="T241" s="57">
        <v>11.36</v>
      </c>
      <c r="U241" s="55" t="s">
        <v>329</v>
      </c>
      <c r="V241" s="55" t="s">
        <v>330</v>
      </c>
      <c r="W241" s="55" t="s">
        <v>1644</v>
      </c>
      <c r="X241" s="55" t="s">
        <v>1644</v>
      </c>
      <c r="Y241" s="55" t="s">
        <v>1644</v>
      </c>
      <c r="Z241" s="55" t="s">
        <v>1644</v>
      </c>
      <c r="AA241" s="55" t="s">
        <v>1727</v>
      </c>
      <c r="AB241" s="55" t="s">
        <v>1644</v>
      </c>
      <c r="AC241" s="56">
        <v>45701</v>
      </c>
      <c r="AD241" s="55"/>
      <c r="AE241" s="55"/>
      <c r="AF241" s="55" t="s">
        <v>1644</v>
      </c>
      <c r="AG241" s="55" t="s">
        <v>1644</v>
      </c>
      <c r="AH241" s="55" t="s">
        <v>1728</v>
      </c>
      <c r="AI241" s="55" t="s">
        <v>1729</v>
      </c>
      <c r="AJ241" s="58">
        <v>0</v>
      </c>
      <c r="AK241" s="55" t="s">
        <v>1644</v>
      </c>
      <c r="AL241" s="55" t="s">
        <v>1644</v>
      </c>
      <c r="AM241" s="55" t="s">
        <v>1644</v>
      </c>
      <c r="AN241" s="55" t="s">
        <v>1644</v>
      </c>
      <c r="AO241" s="55" t="s">
        <v>1644</v>
      </c>
      <c r="AP241" t="s">
        <v>1730</v>
      </c>
      <c r="AQ241" t="s">
        <v>2163</v>
      </c>
      <c r="AS241" t="s">
        <v>1458</v>
      </c>
      <c r="AT241" t="s">
        <v>3842</v>
      </c>
      <c r="AU241" s="191">
        <f t="shared" si="3"/>
        <v>185820</v>
      </c>
    </row>
    <row r="242" spans="1:47" x14ac:dyDescent="0.25">
      <c r="A242" s="55" t="s">
        <v>1717</v>
      </c>
      <c r="B242" s="55" t="s">
        <v>2159</v>
      </c>
      <c r="C242" s="55" t="s">
        <v>1719</v>
      </c>
      <c r="D242" s="55" t="s">
        <v>1743</v>
      </c>
      <c r="E242" s="56">
        <v>45701</v>
      </c>
      <c r="F242" s="55" t="s">
        <v>1644</v>
      </c>
      <c r="G242" s="55" t="s">
        <v>1644</v>
      </c>
      <c r="H242" s="55">
        <v>50800060</v>
      </c>
      <c r="I242" s="55" t="s">
        <v>2320</v>
      </c>
      <c r="J242" s="55" t="s">
        <v>1644</v>
      </c>
      <c r="K242" s="55" t="s">
        <v>482</v>
      </c>
      <c r="L242" s="56">
        <v>45701</v>
      </c>
      <c r="M242" s="55" t="s">
        <v>2314</v>
      </c>
      <c r="N242" s="55" t="s">
        <v>2321</v>
      </c>
      <c r="O242" s="56"/>
      <c r="P242" s="55" t="s">
        <v>1726</v>
      </c>
      <c r="Q242" s="55" t="s">
        <v>1554</v>
      </c>
      <c r="R242" s="59">
        <v>337000</v>
      </c>
      <c r="S242" s="55" t="s">
        <v>89</v>
      </c>
      <c r="T242" s="57">
        <v>20.6</v>
      </c>
      <c r="U242" s="55" t="s">
        <v>329</v>
      </c>
      <c r="V242" s="55" t="s">
        <v>330</v>
      </c>
      <c r="W242" s="55" t="s">
        <v>1644</v>
      </c>
      <c r="X242" s="55" t="s">
        <v>1644</v>
      </c>
      <c r="Y242" s="55" t="s">
        <v>1644</v>
      </c>
      <c r="Z242" s="55" t="s">
        <v>1644</v>
      </c>
      <c r="AA242" s="55" t="s">
        <v>1727</v>
      </c>
      <c r="AB242" s="55" t="s">
        <v>1644</v>
      </c>
      <c r="AC242" s="56">
        <v>45701</v>
      </c>
      <c r="AD242" s="55"/>
      <c r="AE242" s="55"/>
      <c r="AF242" s="55" t="s">
        <v>1644</v>
      </c>
      <c r="AG242" s="55" t="s">
        <v>2225</v>
      </c>
      <c r="AH242" s="55" t="s">
        <v>1728</v>
      </c>
      <c r="AI242" s="55" t="s">
        <v>1729</v>
      </c>
      <c r="AJ242" s="59">
        <v>3</v>
      </c>
      <c r="AK242" s="55" t="s">
        <v>1748</v>
      </c>
      <c r="AL242" s="60" t="s">
        <v>1749</v>
      </c>
      <c r="AM242" s="55" t="s">
        <v>1644</v>
      </c>
      <c r="AN242" s="55" t="s">
        <v>1644</v>
      </c>
      <c r="AO242" s="55" t="s">
        <v>1644</v>
      </c>
      <c r="AP242" t="s">
        <v>1730</v>
      </c>
      <c r="AQ242" t="s">
        <v>2163</v>
      </c>
      <c r="AS242" t="s">
        <v>1652</v>
      </c>
      <c r="AT242" t="s">
        <v>4370</v>
      </c>
      <c r="AU242" s="191">
        <f t="shared" si="3"/>
        <v>337000</v>
      </c>
    </row>
    <row r="243" spans="1:47" x14ac:dyDescent="0.25">
      <c r="A243" s="55" t="s">
        <v>1717</v>
      </c>
      <c r="B243" s="55" t="s">
        <v>2159</v>
      </c>
      <c r="C243" s="55" t="s">
        <v>1719</v>
      </c>
      <c r="D243" s="55" t="s">
        <v>1743</v>
      </c>
      <c r="E243" s="56">
        <v>45701</v>
      </c>
      <c r="F243" s="55" t="s">
        <v>2322</v>
      </c>
      <c r="G243" s="55" t="s">
        <v>1644</v>
      </c>
      <c r="H243" s="55">
        <v>50500030</v>
      </c>
      <c r="I243" s="55" t="s">
        <v>2323</v>
      </c>
      <c r="J243" s="55" t="s">
        <v>1644</v>
      </c>
      <c r="K243" s="55" t="s">
        <v>1659</v>
      </c>
      <c r="L243" s="56">
        <v>45701</v>
      </c>
      <c r="M243" s="55" t="s">
        <v>2314</v>
      </c>
      <c r="N243" s="55" t="s">
        <v>1644</v>
      </c>
      <c r="O243" s="56"/>
      <c r="P243" s="55" t="s">
        <v>1726</v>
      </c>
      <c r="Q243" s="55" t="s">
        <v>1554</v>
      </c>
      <c r="R243" s="59">
        <v>2966998</v>
      </c>
      <c r="S243" s="55" t="s">
        <v>89</v>
      </c>
      <c r="T243" s="57">
        <v>181.39</v>
      </c>
      <c r="U243" s="55" t="s">
        <v>329</v>
      </c>
      <c r="V243" s="55" t="s">
        <v>330</v>
      </c>
      <c r="W243" s="55" t="s">
        <v>1644</v>
      </c>
      <c r="X243" s="55" t="s">
        <v>1644</v>
      </c>
      <c r="Y243" s="55" t="s">
        <v>1644</v>
      </c>
      <c r="Z243" s="55" t="s">
        <v>1644</v>
      </c>
      <c r="AA243" s="55" t="s">
        <v>1727</v>
      </c>
      <c r="AB243" s="55" t="s">
        <v>1644</v>
      </c>
      <c r="AC243" s="56">
        <v>45701</v>
      </c>
      <c r="AD243" s="55"/>
      <c r="AE243" s="55"/>
      <c r="AF243" s="55" t="s">
        <v>1644</v>
      </c>
      <c r="AG243" s="55" t="s">
        <v>2324</v>
      </c>
      <c r="AH243" s="55" t="s">
        <v>1728</v>
      </c>
      <c r="AI243" s="55" t="s">
        <v>1729</v>
      </c>
      <c r="AJ243" s="58">
        <v>556.66</v>
      </c>
      <c r="AK243" s="55" t="s">
        <v>128</v>
      </c>
      <c r="AL243" s="60" t="s">
        <v>1749</v>
      </c>
      <c r="AM243" s="55" t="s">
        <v>1644</v>
      </c>
      <c r="AN243" s="55" t="s">
        <v>1644</v>
      </c>
      <c r="AO243" s="55" t="s">
        <v>1644</v>
      </c>
      <c r="AP243" t="s">
        <v>1730</v>
      </c>
      <c r="AQ243" t="s">
        <v>2163</v>
      </c>
      <c r="AS243" t="s">
        <v>1656</v>
      </c>
      <c r="AT243" t="s">
        <v>3842</v>
      </c>
      <c r="AU243" s="191">
        <f t="shared" si="3"/>
        <v>2966998</v>
      </c>
    </row>
    <row r="244" spans="1:47" x14ac:dyDescent="0.25">
      <c r="A244" s="55" t="s">
        <v>1717</v>
      </c>
      <c r="B244" s="55" t="s">
        <v>2159</v>
      </c>
      <c r="C244" s="55" t="s">
        <v>1719</v>
      </c>
      <c r="D244" s="55" t="s">
        <v>1743</v>
      </c>
      <c r="E244" s="56">
        <v>45701</v>
      </c>
      <c r="F244" s="55" t="s">
        <v>2322</v>
      </c>
      <c r="G244" s="55" t="s">
        <v>1644</v>
      </c>
      <c r="H244" s="55">
        <v>50500030</v>
      </c>
      <c r="I244" s="55" t="s">
        <v>2325</v>
      </c>
      <c r="J244" s="55" t="s">
        <v>1644</v>
      </c>
      <c r="K244" s="55" t="s">
        <v>1659</v>
      </c>
      <c r="L244" s="56">
        <v>45701</v>
      </c>
      <c r="M244" s="55" t="s">
        <v>2314</v>
      </c>
      <c r="N244" s="55" t="s">
        <v>1644</v>
      </c>
      <c r="O244" s="56"/>
      <c r="P244" s="55" t="s">
        <v>1726</v>
      </c>
      <c r="Q244" s="55" t="s">
        <v>1554</v>
      </c>
      <c r="R244" s="59">
        <v>2069319</v>
      </c>
      <c r="S244" s="55" t="s">
        <v>89</v>
      </c>
      <c r="T244" s="57">
        <v>126.51</v>
      </c>
      <c r="U244" s="55" t="s">
        <v>329</v>
      </c>
      <c r="V244" s="55" t="s">
        <v>330</v>
      </c>
      <c r="W244" s="55" t="s">
        <v>1644</v>
      </c>
      <c r="X244" s="55" t="s">
        <v>1644</v>
      </c>
      <c r="Y244" s="55" t="s">
        <v>1644</v>
      </c>
      <c r="Z244" s="55" t="s">
        <v>1644</v>
      </c>
      <c r="AA244" s="55" t="s">
        <v>1727</v>
      </c>
      <c r="AB244" s="55" t="s">
        <v>1644</v>
      </c>
      <c r="AC244" s="56">
        <v>45701</v>
      </c>
      <c r="AD244" s="55"/>
      <c r="AE244" s="55"/>
      <c r="AF244" s="55" t="s">
        <v>1644</v>
      </c>
      <c r="AG244" s="55" t="s">
        <v>2326</v>
      </c>
      <c r="AH244" s="55" t="s">
        <v>1728</v>
      </c>
      <c r="AI244" s="55" t="s">
        <v>1729</v>
      </c>
      <c r="AJ244" s="58">
        <v>388.24</v>
      </c>
      <c r="AK244" s="55" t="s">
        <v>128</v>
      </c>
      <c r="AL244" s="60" t="s">
        <v>1749</v>
      </c>
      <c r="AM244" s="55" t="s">
        <v>1644</v>
      </c>
      <c r="AN244" s="55" t="s">
        <v>1644</v>
      </c>
      <c r="AO244" s="55" t="s">
        <v>1644</v>
      </c>
      <c r="AP244" t="s">
        <v>1730</v>
      </c>
      <c r="AQ244" t="s">
        <v>2163</v>
      </c>
      <c r="AS244" t="s">
        <v>1656</v>
      </c>
      <c r="AT244" t="s">
        <v>3842</v>
      </c>
      <c r="AU244" s="191">
        <f t="shared" ref="AU244:AU307" si="4">IF(Q244="USD",R244*16500,IF(Q244="IDR",R244,T244*16500))</f>
        <v>2069319</v>
      </c>
    </row>
    <row r="245" spans="1:47" hidden="1" x14ac:dyDescent="0.25">
      <c r="A245" s="55" t="s">
        <v>1717</v>
      </c>
      <c r="B245" s="55" t="s">
        <v>2159</v>
      </c>
      <c r="C245" s="55" t="s">
        <v>1719</v>
      </c>
      <c r="D245" s="55" t="s">
        <v>1844</v>
      </c>
      <c r="E245" s="56">
        <v>45701</v>
      </c>
      <c r="F245" s="55" t="s">
        <v>2327</v>
      </c>
      <c r="G245" s="55" t="s">
        <v>1909</v>
      </c>
      <c r="H245" s="55">
        <v>51300090</v>
      </c>
      <c r="I245" s="55" t="s">
        <v>2328</v>
      </c>
      <c r="J245" s="55" t="s">
        <v>1644</v>
      </c>
      <c r="K245" s="55" t="s">
        <v>555</v>
      </c>
      <c r="L245" s="56">
        <v>45688</v>
      </c>
      <c r="M245" s="55" t="s">
        <v>2329</v>
      </c>
      <c r="N245" s="55" t="s">
        <v>2330</v>
      </c>
      <c r="O245" s="56"/>
      <c r="P245" s="55" t="s">
        <v>1726</v>
      </c>
      <c r="Q245" s="55" t="s">
        <v>1554</v>
      </c>
      <c r="R245" s="59">
        <v>40000</v>
      </c>
      <c r="S245" s="55" t="s">
        <v>89</v>
      </c>
      <c r="T245" s="57">
        <v>2.4500000000000002</v>
      </c>
      <c r="U245" s="55" t="s">
        <v>329</v>
      </c>
      <c r="V245" s="55" t="s">
        <v>330</v>
      </c>
      <c r="W245" s="55" t="s">
        <v>1644</v>
      </c>
      <c r="X245" s="55" t="s">
        <v>1644</v>
      </c>
      <c r="Y245" s="55" t="s">
        <v>1644</v>
      </c>
      <c r="Z245" s="55" t="s">
        <v>1644</v>
      </c>
      <c r="AA245" s="55" t="s">
        <v>1727</v>
      </c>
      <c r="AB245" s="55" t="s">
        <v>1644</v>
      </c>
      <c r="AC245" s="56">
        <v>45701</v>
      </c>
      <c r="AD245" s="55"/>
      <c r="AE245" s="55"/>
      <c r="AF245" s="55" t="s">
        <v>1644</v>
      </c>
      <c r="AG245" s="55" t="s">
        <v>1644</v>
      </c>
      <c r="AH245" s="55" t="s">
        <v>1728</v>
      </c>
      <c r="AI245" s="55" t="s">
        <v>1729</v>
      </c>
      <c r="AJ245" s="58">
        <v>0</v>
      </c>
      <c r="AK245" s="55" t="s">
        <v>1644</v>
      </c>
      <c r="AL245" s="55" t="s">
        <v>1644</v>
      </c>
      <c r="AM245" s="55" t="s">
        <v>1644</v>
      </c>
      <c r="AN245" s="55" t="s">
        <v>1644</v>
      </c>
      <c r="AO245" s="55" t="s">
        <v>1644</v>
      </c>
      <c r="AP245" t="s">
        <v>1730</v>
      </c>
      <c r="AQ245" t="s">
        <v>2163</v>
      </c>
      <c r="AS245" t="s">
        <v>1458</v>
      </c>
      <c r="AT245" t="s">
        <v>3842</v>
      </c>
      <c r="AU245" s="191">
        <f t="shared" si="4"/>
        <v>40000</v>
      </c>
    </row>
    <row r="246" spans="1:47" hidden="1" x14ac:dyDescent="0.25">
      <c r="A246" s="55" t="s">
        <v>1717</v>
      </c>
      <c r="B246" s="55" t="s">
        <v>2159</v>
      </c>
      <c r="C246" s="55" t="s">
        <v>1719</v>
      </c>
      <c r="D246" s="55" t="s">
        <v>1844</v>
      </c>
      <c r="E246" s="56">
        <v>45701</v>
      </c>
      <c r="F246" s="55" t="s">
        <v>2331</v>
      </c>
      <c r="G246" s="55" t="s">
        <v>1909</v>
      </c>
      <c r="H246" s="55">
        <v>51300090</v>
      </c>
      <c r="I246" s="55" t="s">
        <v>2328</v>
      </c>
      <c r="J246" s="55" t="s">
        <v>1644</v>
      </c>
      <c r="K246" s="55" t="s">
        <v>555</v>
      </c>
      <c r="L246" s="56">
        <v>45688</v>
      </c>
      <c r="M246" s="55" t="s">
        <v>2329</v>
      </c>
      <c r="N246" s="55" t="s">
        <v>2330</v>
      </c>
      <c r="O246" s="56"/>
      <c r="P246" s="55" t="s">
        <v>1726</v>
      </c>
      <c r="Q246" s="55" t="s">
        <v>1554</v>
      </c>
      <c r="R246" s="59">
        <v>40000</v>
      </c>
      <c r="S246" s="55" t="s">
        <v>89</v>
      </c>
      <c r="T246" s="57">
        <v>2.4500000000000002</v>
      </c>
      <c r="U246" s="55" t="s">
        <v>329</v>
      </c>
      <c r="V246" s="55" t="s">
        <v>330</v>
      </c>
      <c r="W246" s="55" t="s">
        <v>1644</v>
      </c>
      <c r="X246" s="55" t="s">
        <v>1644</v>
      </c>
      <c r="Y246" s="55" t="s">
        <v>1644</v>
      </c>
      <c r="Z246" s="55" t="s">
        <v>1644</v>
      </c>
      <c r="AA246" s="55" t="s">
        <v>1727</v>
      </c>
      <c r="AB246" s="55" t="s">
        <v>1644</v>
      </c>
      <c r="AC246" s="56">
        <v>45701</v>
      </c>
      <c r="AD246" s="55"/>
      <c r="AE246" s="55"/>
      <c r="AF246" s="55" t="s">
        <v>1644</v>
      </c>
      <c r="AG246" s="55" t="s">
        <v>1644</v>
      </c>
      <c r="AH246" s="55" t="s">
        <v>1728</v>
      </c>
      <c r="AI246" s="55" t="s">
        <v>1729</v>
      </c>
      <c r="AJ246" s="58">
        <v>0</v>
      </c>
      <c r="AK246" s="55" t="s">
        <v>1644</v>
      </c>
      <c r="AL246" s="55" t="s">
        <v>1644</v>
      </c>
      <c r="AM246" s="55" t="s">
        <v>1644</v>
      </c>
      <c r="AN246" s="55" t="s">
        <v>1644</v>
      </c>
      <c r="AO246" s="55" t="s">
        <v>1644</v>
      </c>
      <c r="AP246" t="s">
        <v>1730</v>
      </c>
      <c r="AQ246" t="s">
        <v>2163</v>
      </c>
      <c r="AS246" t="s">
        <v>1458</v>
      </c>
      <c r="AT246" t="s">
        <v>3842</v>
      </c>
      <c r="AU246" s="191">
        <f t="shared" si="4"/>
        <v>40000</v>
      </c>
    </row>
    <row r="247" spans="1:47" hidden="1" x14ac:dyDescent="0.25">
      <c r="A247" s="55" t="s">
        <v>1717</v>
      </c>
      <c r="B247" s="55" t="s">
        <v>2159</v>
      </c>
      <c r="C247" s="55" t="s">
        <v>1719</v>
      </c>
      <c r="D247" s="55" t="s">
        <v>1844</v>
      </c>
      <c r="E247" s="56">
        <v>45701</v>
      </c>
      <c r="F247" s="55" t="s">
        <v>2332</v>
      </c>
      <c r="G247" s="55" t="s">
        <v>1909</v>
      </c>
      <c r="H247" s="55">
        <v>51300090</v>
      </c>
      <c r="I247" s="55" t="s">
        <v>2328</v>
      </c>
      <c r="J247" s="55" t="s">
        <v>1644</v>
      </c>
      <c r="K247" s="55" t="s">
        <v>555</v>
      </c>
      <c r="L247" s="56">
        <v>45688</v>
      </c>
      <c r="M247" s="55" t="s">
        <v>2329</v>
      </c>
      <c r="N247" s="55" t="s">
        <v>2330</v>
      </c>
      <c r="O247" s="56"/>
      <c r="P247" s="55" t="s">
        <v>1726</v>
      </c>
      <c r="Q247" s="55" t="s">
        <v>1554</v>
      </c>
      <c r="R247" s="59">
        <v>40000</v>
      </c>
      <c r="S247" s="55" t="s">
        <v>89</v>
      </c>
      <c r="T247" s="57">
        <v>2.4500000000000002</v>
      </c>
      <c r="U247" s="55" t="s">
        <v>329</v>
      </c>
      <c r="V247" s="55" t="s">
        <v>330</v>
      </c>
      <c r="W247" s="55" t="s">
        <v>1644</v>
      </c>
      <c r="X247" s="55" t="s">
        <v>1644</v>
      </c>
      <c r="Y247" s="55" t="s">
        <v>1644</v>
      </c>
      <c r="Z247" s="55" t="s">
        <v>1644</v>
      </c>
      <c r="AA247" s="55" t="s">
        <v>1727</v>
      </c>
      <c r="AB247" s="55" t="s">
        <v>1644</v>
      </c>
      <c r="AC247" s="56">
        <v>45701</v>
      </c>
      <c r="AD247" s="55"/>
      <c r="AE247" s="55"/>
      <c r="AF247" s="55" t="s">
        <v>1644</v>
      </c>
      <c r="AG247" s="55" t="s">
        <v>1644</v>
      </c>
      <c r="AH247" s="55" t="s">
        <v>1728</v>
      </c>
      <c r="AI247" s="55" t="s">
        <v>1729</v>
      </c>
      <c r="AJ247" s="58">
        <v>0</v>
      </c>
      <c r="AK247" s="55" t="s">
        <v>1644</v>
      </c>
      <c r="AL247" s="55" t="s">
        <v>1644</v>
      </c>
      <c r="AM247" s="55" t="s">
        <v>1644</v>
      </c>
      <c r="AN247" s="55" t="s">
        <v>1644</v>
      </c>
      <c r="AO247" s="55" t="s">
        <v>1644</v>
      </c>
      <c r="AP247" t="s">
        <v>1730</v>
      </c>
      <c r="AQ247" t="s">
        <v>2163</v>
      </c>
      <c r="AS247" t="s">
        <v>1458</v>
      </c>
      <c r="AT247" t="s">
        <v>3842</v>
      </c>
      <c r="AU247" s="191">
        <f t="shared" si="4"/>
        <v>40000</v>
      </c>
    </row>
    <row r="248" spans="1:47" hidden="1" x14ac:dyDescent="0.25">
      <c r="A248" s="55" t="s">
        <v>1717</v>
      </c>
      <c r="B248" s="55" t="s">
        <v>2159</v>
      </c>
      <c r="C248" s="55" t="s">
        <v>1719</v>
      </c>
      <c r="D248" s="55" t="s">
        <v>1844</v>
      </c>
      <c r="E248" s="56">
        <v>45701</v>
      </c>
      <c r="F248" s="55" t="s">
        <v>2333</v>
      </c>
      <c r="G248" s="55" t="s">
        <v>1909</v>
      </c>
      <c r="H248" s="55">
        <v>51300090</v>
      </c>
      <c r="I248" s="55" t="s">
        <v>2328</v>
      </c>
      <c r="J248" s="55" t="s">
        <v>1644</v>
      </c>
      <c r="K248" s="55" t="s">
        <v>555</v>
      </c>
      <c r="L248" s="56">
        <v>45688</v>
      </c>
      <c r="M248" s="55" t="s">
        <v>2329</v>
      </c>
      <c r="N248" s="55" t="s">
        <v>2330</v>
      </c>
      <c r="O248" s="56"/>
      <c r="P248" s="55" t="s">
        <v>1726</v>
      </c>
      <c r="Q248" s="55" t="s">
        <v>1554</v>
      </c>
      <c r="R248" s="59">
        <v>6666</v>
      </c>
      <c r="S248" s="55" t="s">
        <v>89</v>
      </c>
      <c r="T248" s="57">
        <v>0.41</v>
      </c>
      <c r="U248" s="55" t="s">
        <v>329</v>
      </c>
      <c r="V248" s="55" t="s">
        <v>330</v>
      </c>
      <c r="W248" s="55" t="s">
        <v>1644</v>
      </c>
      <c r="X248" s="55" t="s">
        <v>1644</v>
      </c>
      <c r="Y248" s="55" t="s">
        <v>1644</v>
      </c>
      <c r="Z248" s="55" t="s">
        <v>1644</v>
      </c>
      <c r="AA248" s="55" t="s">
        <v>1727</v>
      </c>
      <c r="AB248" s="55" t="s">
        <v>1644</v>
      </c>
      <c r="AC248" s="56">
        <v>45701</v>
      </c>
      <c r="AD248" s="55"/>
      <c r="AE248" s="55"/>
      <c r="AF248" s="55" t="s">
        <v>1644</v>
      </c>
      <c r="AG248" s="55" t="s">
        <v>1644</v>
      </c>
      <c r="AH248" s="55" t="s">
        <v>1728</v>
      </c>
      <c r="AI248" s="55" t="s">
        <v>1729</v>
      </c>
      <c r="AJ248" s="58">
        <v>0</v>
      </c>
      <c r="AK248" s="55" t="s">
        <v>1644</v>
      </c>
      <c r="AL248" s="55" t="s">
        <v>1644</v>
      </c>
      <c r="AM248" s="55" t="s">
        <v>1644</v>
      </c>
      <c r="AN248" s="55" t="s">
        <v>1644</v>
      </c>
      <c r="AO248" s="55" t="s">
        <v>1644</v>
      </c>
      <c r="AP248" t="s">
        <v>1730</v>
      </c>
      <c r="AQ248" t="s">
        <v>2163</v>
      </c>
      <c r="AS248" t="s">
        <v>1458</v>
      </c>
      <c r="AT248" t="s">
        <v>3842</v>
      </c>
      <c r="AU248" s="191">
        <f t="shared" si="4"/>
        <v>6666</v>
      </c>
    </row>
    <row r="249" spans="1:47" hidden="1" x14ac:dyDescent="0.25">
      <c r="A249" s="55" t="s">
        <v>1717</v>
      </c>
      <c r="B249" s="55" t="s">
        <v>2159</v>
      </c>
      <c r="C249" s="55" t="s">
        <v>1719</v>
      </c>
      <c r="D249" s="55" t="s">
        <v>1844</v>
      </c>
      <c r="E249" s="56">
        <v>45701</v>
      </c>
      <c r="F249" s="55" t="s">
        <v>2334</v>
      </c>
      <c r="G249" s="55" t="s">
        <v>1909</v>
      </c>
      <c r="H249" s="55">
        <v>51300090</v>
      </c>
      <c r="I249" s="55" t="s">
        <v>2328</v>
      </c>
      <c r="J249" s="55" t="s">
        <v>1644</v>
      </c>
      <c r="K249" s="55" t="s">
        <v>555</v>
      </c>
      <c r="L249" s="56">
        <v>45688</v>
      </c>
      <c r="M249" s="55" t="s">
        <v>2329</v>
      </c>
      <c r="N249" s="55" t="s">
        <v>2330</v>
      </c>
      <c r="O249" s="56"/>
      <c r="P249" s="55" t="s">
        <v>1726</v>
      </c>
      <c r="Q249" s="55" t="s">
        <v>1554</v>
      </c>
      <c r="R249" s="59">
        <v>6667</v>
      </c>
      <c r="S249" s="55" t="s">
        <v>89</v>
      </c>
      <c r="T249" s="57">
        <v>0.41</v>
      </c>
      <c r="U249" s="55" t="s">
        <v>329</v>
      </c>
      <c r="V249" s="55" t="s">
        <v>330</v>
      </c>
      <c r="W249" s="55" t="s">
        <v>1644</v>
      </c>
      <c r="X249" s="55" t="s">
        <v>1644</v>
      </c>
      <c r="Y249" s="55" t="s">
        <v>1644</v>
      </c>
      <c r="Z249" s="55" t="s">
        <v>1644</v>
      </c>
      <c r="AA249" s="55" t="s">
        <v>1727</v>
      </c>
      <c r="AB249" s="55" t="s">
        <v>1644</v>
      </c>
      <c r="AC249" s="56">
        <v>45701</v>
      </c>
      <c r="AD249" s="55"/>
      <c r="AE249" s="55"/>
      <c r="AF249" s="55" t="s">
        <v>1644</v>
      </c>
      <c r="AG249" s="55" t="s">
        <v>1644</v>
      </c>
      <c r="AH249" s="55" t="s">
        <v>1728</v>
      </c>
      <c r="AI249" s="55" t="s">
        <v>1729</v>
      </c>
      <c r="AJ249" s="58">
        <v>0</v>
      </c>
      <c r="AK249" s="55" t="s">
        <v>1644</v>
      </c>
      <c r="AL249" s="55" t="s">
        <v>1644</v>
      </c>
      <c r="AM249" s="55" t="s">
        <v>1644</v>
      </c>
      <c r="AN249" s="55" t="s">
        <v>1644</v>
      </c>
      <c r="AO249" s="55" t="s">
        <v>1644</v>
      </c>
      <c r="AP249" t="s">
        <v>1730</v>
      </c>
      <c r="AQ249" t="s">
        <v>2163</v>
      </c>
      <c r="AS249" t="s">
        <v>1458</v>
      </c>
      <c r="AT249" t="s">
        <v>3842</v>
      </c>
      <c r="AU249" s="191">
        <f t="shared" si="4"/>
        <v>6667</v>
      </c>
    </row>
    <row r="250" spans="1:47" hidden="1" x14ac:dyDescent="0.25">
      <c r="A250" s="55" t="s">
        <v>1717</v>
      </c>
      <c r="B250" s="55" t="s">
        <v>2159</v>
      </c>
      <c r="C250" s="55" t="s">
        <v>1719</v>
      </c>
      <c r="D250" s="55" t="s">
        <v>1844</v>
      </c>
      <c r="E250" s="56">
        <v>45701</v>
      </c>
      <c r="F250" s="55" t="s">
        <v>2335</v>
      </c>
      <c r="G250" s="55" t="s">
        <v>1909</v>
      </c>
      <c r="H250" s="55">
        <v>51300090</v>
      </c>
      <c r="I250" s="55" t="s">
        <v>2328</v>
      </c>
      <c r="J250" s="55" t="s">
        <v>1644</v>
      </c>
      <c r="K250" s="55" t="s">
        <v>555</v>
      </c>
      <c r="L250" s="56">
        <v>45688</v>
      </c>
      <c r="M250" s="55" t="s">
        <v>2329</v>
      </c>
      <c r="N250" s="55" t="s">
        <v>2330</v>
      </c>
      <c r="O250" s="56"/>
      <c r="P250" s="55" t="s">
        <v>1726</v>
      </c>
      <c r="Q250" s="55" t="s">
        <v>1554</v>
      </c>
      <c r="R250" s="59">
        <v>6668</v>
      </c>
      <c r="S250" s="55" t="s">
        <v>89</v>
      </c>
      <c r="T250" s="57">
        <v>0.41</v>
      </c>
      <c r="U250" s="55" t="s">
        <v>329</v>
      </c>
      <c r="V250" s="55" t="s">
        <v>330</v>
      </c>
      <c r="W250" s="55" t="s">
        <v>1644</v>
      </c>
      <c r="X250" s="55" t="s">
        <v>1644</v>
      </c>
      <c r="Y250" s="55" t="s">
        <v>1644</v>
      </c>
      <c r="Z250" s="55" t="s">
        <v>1644</v>
      </c>
      <c r="AA250" s="55" t="s">
        <v>1727</v>
      </c>
      <c r="AB250" s="55" t="s">
        <v>1644</v>
      </c>
      <c r="AC250" s="56">
        <v>45701</v>
      </c>
      <c r="AD250" s="55"/>
      <c r="AE250" s="55"/>
      <c r="AF250" s="55" t="s">
        <v>1644</v>
      </c>
      <c r="AG250" s="55" t="s">
        <v>1644</v>
      </c>
      <c r="AH250" s="55" t="s">
        <v>1728</v>
      </c>
      <c r="AI250" s="55" t="s">
        <v>1729</v>
      </c>
      <c r="AJ250" s="58">
        <v>0</v>
      </c>
      <c r="AK250" s="55" t="s">
        <v>1644</v>
      </c>
      <c r="AL250" s="55" t="s">
        <v>1644</v>
      </c>
      <c r="AM250" s="55" t="s">
        <v>1644</v>
      </c>
      <c r="AN250" s="55" t="s">
        <v>1644</v>
      </c>
      <c r="AO250" s="55" t="s">
        <v>1644</v>
      </c>
      <c r="AP250" t="s">
        <v>1730</v>
      </c>
      <c r="AQ250" t="s">
        <v>2163</v>
      </c>
      <c r="AS250" t="s">
        <v>1458</v>
      </c>
      <c r="AT250" t="s">
        <v>3842</v>
      </c>
      <c r="AU250" s="191">
        <f t="shared" si="4"/>
        <v>6668</v>
      </c>
    </row>
    <row r="251" spans="1:47" hidden="1" x14ac:dyDescent="0.25">
      <c r="A251" s="55" t="s">
        <v>1717</v>
      </c>
      <c r="B251" s="55" t="s">
        <v>2159</v>
      </c>
      <c r="C251" s="55" t="s">
        <v>1719</v>
      </c>
      <c r="D251" s="55" t="s">
        <v>1844</v>
      </c>
      <c r="E251" s="56">
        <v>45701</v>
      </c>
      <c r="F251" s="55" t="s">
        <v>2336</v>
      </c>
      <c r="G251" s="55" t="s">
        <v>1909</v>
      </c>
      <c r="H251" s="55">
        <v>51300090</v>
      </c>
      <c r="I251" s="55" t="s">
        <v>2328</v>
      </c>
      <c r="J251" s="55" t="s">
        <v>1644</v>
      </c>
      <c r="K251" s="55" t="s">
        <v>555</v>
      </c>
      <c r="L251" s="56">
        <v>45688</v>
      </c>
      <c r="M251" s="55" t="s">
        <v>2329</v>
      </c>
      <c r="N251" s="55" t="s">
        <v>2330</v>
      </c>
      <c r="O251" s="56"/>
      <c r="P251" s="55" t="s">
        <v>1726</v>
      </c>
      <c r="Q251" s="55" t="s">
        <v>1554</v>
      </c>
      <c r="R251" s="59">
        <v>232000</v>
      </c>
      <c r="S251" s="55" t="s">
        <v>89</v>
      </c>
      <c r="T251" s="57">
        <v>14.18</v>
      </c>
      <c r="U251" s="55" t="s">
        <v>329</v>
      </c>
      <c r="V251" s="55" t="s">
        <v>330</v>
      </c>
      <c r="W251" s="55" t="s">
        <v>1644</v>
      </c>
      <c r="X251" s="55" t="s">
        <v>1644</v>
      </c>
      <c r="Y251" s="55" t="s">
        <v>1644</v>
      </c>
      <c r="Z251" s="55" t="s">
        <v>1644</v>
      </c>
      <c r="AA251" s="55" t="s">
        <v>1727</v>
      </c>
      <c r="AB251" s="55" t="s">
        <v>1644</v>
      </c>
      <c r="AC251" s="56">
        <v>45701</v>
      </c>
      <c r="AD251" s="55"/>
      <c r="AE251" s="55"/>
      <c r="AF251" s="55" t="s">
        <v>1644</v>
      </c>
      <c r="AG251" s="55" t="s">
        <v>1644</v>
      </c>
      <c r="AH251" s="55" t="s">
        <v>1728</v>
      </c>
      <c r="AI251" s="55" t="s">
        <v>1729</v>
      </c>
      <c r="AJ251" s="58">
        <v>0</v>
      </c>
      <c r="AK251" s="55" t="s">
        <v>1644</v>
      </c>
      <c r="AL251" s="55" t="s">
        <v>1644</v>
      </c>
      <c r="AM251" s="55" t="s">
        <v>1644</v>
      </c>
      <c r="AN251" s="55" t="s">
        <v>1644</v>
      </c>
      <c r="AO251" s="55" t="s">
        <v>1644</v>
      </c>
      <c r="AP251" t="s">
        <v>1730</v>
      </c>
      <c r="AQ251" t="s">
        <v>2163</v>
      </c>
      <c r="AS251" t="s">
        <v>1458</v>
      </c>
      <c r="AT251" t="s">
        <v>3842</v>
      </c>
      <c r="AU251" s="191">
        <f t="shared" si="4"/>
        <v>232000</v>
      </c>
    </row>
    <row r="252" spans="1:47" hidden="1" x14ac:dyDescent="0.25">
      <c r="A252" s="55" t="s">
        <v>1717</v>
      </c>
      <c r="B252" s="55" t="s">
        <v>2159</v>
      </c>
      <c r="C252" s="55" t="s">
        <v>1719</v>
      </c>
      <c r="D252" s="55" t="s">
        <v>1844</v>
      </c>
      <c r="E252" s="56">
        <v>45701</v>
      </c>
      <c r="F252" s="55" t="s">
        <v>2337</v>
      </c>
      <c r="G252" s="55" t="s">
        <v>1909</v>
      </c>
      <c r="H252" s="55">
        <v>51300090</v>
      </c>
      <c r="I252" s="55" t="s">
        <v>2328</v>
      </c>
      <c r="J252" s="55" t="s">
        <v>1644</v>
      </c>
      <c r="K252" s="55" t="s">
        <v>555</v>
      </c>
      <c r="L252" s="56">
        <v>45688</v>
      </c>
      <c r="M252" s="55" t="s">
        <v>2329</v>
      </c>
      <c r="N252" s="55" t="s">
        <v>2330</v>
      </c>
      <c r="O252" s="56"/>
      <c r="P252" s="55" t="s">
        <v>1726</v>
      </c>
      <c r="Q252" s="55" t="s">
        <v>1554</v>
      </c>
      <c r="R252" s="59">
        <v>232000</v>
      </c>
      <c r="S252" s="55" t="s">
        <v>89</v>
      </c>
      <c r="T252" s="57">
        <v>14.18</v>
      </c>
      <c r="U252" s="55" t="s">
        <v>329</v>
      </c>
      <c r="V252" s="55" t="s">
        <v>330</v>
      </c>
      <c r="W252" s="55" t="s">
        <v>1644</v>
      </c>
      <c r="X252" s="55" t="s">
        <v>1644</v>
      </c>
      <c r="Y252" s="55" t="s">
        <v>1644</v>
      </c>
      <c r="Z252" s="55" t="s">
        <v>1644</v>
      </c>
      <c r="AA252" s="55" t="s">
        <v>1727</v>
      </c>
      <c r="AB252" s="55" t="s">
        <v>1644</v>
      </c>
      <c r="AC252" s="56">
        <v>45701</v>
      </c>
      <c r="AD252" s="55"/>
      <c r="AE252" s="55"/>
      <c r="AF252" s="55" t="s">
        <v>1644</v>
      </c>
      <c r="AG252" s="55" t="s">
        <v>1644</v>
      </c>
      <c r="AH252" s="55" t="s">
        <v>1728</v>
      </c>
      <c r="AI252" s="55" t="s">
        <v>1729</v>
      </c>
      <c r="AJ252" s="58">
        <v>0</v>
      </c>
      <c r="AK252" s="55" t="s">
        <v>1644</v>
      </c>
      <c r="AL252" s="55" t="s">
        <v>1644</v>
      </c>
      <c r="AM252" s="55" t="s">
        <v>1644</v>
      </c>
      <c r="AN252" s="55" t="s">
        <v>1644</v>
      </c>
      <c r="AO252" s="55" t="s">
        <v>1644</v>
      </c>
      <c r="AP252" t="s">
        <v>1730</v>
      </c>
      <c r="AQ252" t="s">
        <v>2163</v>
      </c>
      <c r="AS252" t="s">
        <v>1458</v>
      </c>
      <c r="AT252" t="s">
        <v>3842</v>
      </c>
      <c r="AU252" s="191">
        <f t="shared" si="4"/>
        <v>232000</v>
      </c>
    </row>
    <row r="253" spans="1:47" hidden="1" x14ac:dyDescent="0.25">
      <c r="A253" s="55" t="s">
        <v>1717</v>
      </c>
      <c r="B253" s="55" t="s">
        <v>2159</v>
      </c>
      <c r="C253" s="55" t="s">
        <v>1719</v>
      </c>
      <c r="D253" s="55" t="s">
        <v>1844</v>
      </c>
      <c r="E253" s="56">
        <v>45701</v>
      </c>
      <c r="F253" s="55" t="s">
        <v>2338</v>
      </c>
      <c r="G253" s="55" t="s">
        <v>1909</v>
      </c>
      <c r="H253" s="55">
        <v>51300090</v>
      </c>
      <c r="I253" s="55" t="s">
        <v>2328</v>
      </c>
      <c r="J253" s="55" t="s">
        <v>1644</v>
      </c>
      <c r="K253" s="55" t="s">
        <v>555</v>
      </c>
      <c r="L253" s="56">
        <v>45688</v>
      </c>
      <c r="M253" s="55" t="s">
        <v>2329</v>
      </c>
      <c r="N253" s="55" t="s">
        <v>2330</v>
      </c>
      <c r="O253" s="56"/>
      <c r="P253" s="55" t="s">
        <v>1726</v>
      </c>
      <c r="Q253" s="55" t="s">
        <v>1554</v>
      </c>
      <c r="R253" s="59">
        <v>232000</v>
      </c>
      <c r="S253" s="55" t="s">
        <v>89</v>
      </c>
      <c r="T253" s="57">
        <v>14.18</v>
      </c>
      <c r="U253" s="55" t="s">
        <v>329</v>
      </c>
      <c r="V253" s="55" t="s">
        <v>330</v>
      </c>
      <c r="W253" s="55" t="s">
        <v>1644</v>
      </c>
      <c r="X253" s="55" t="s">
        <v>1644</v>
      </c>
      <c r="Y253" s="55" t="s">
        <v>1644</v>
      </c>
      <c r="Z253" s="55" t="s">
        <v>1644</v>
      </c>
      <c r="AA253" s="55" t="s">
        <v>1727</v>
      </c>
      <c r="AB253" s="55" t="s">
        <v>1644</v>
      </c>
      <c r="AC253" s="56">
        <v>45701</v>
      </c>
      <c r="AD253" s="55"/>
      <c r="AE253" s="55"/>
      <c r="AF253" s="55" t="s">
        <v>1644</v>
      </c>
      <c r="AG253" s="55" t="s">
        <v>1644</v>
      </c>
      <c r="AH253" s="55" t="s">
        <v>1728</v>
      </c>
      <c r="AI253" s="55" t="s">
        <v>1729</v>
      </c>
      <c r="AJ253" s="58">
        <v>0</v>
      </c>
      <c r="AK253" s="55" t="s">
        <v>1644</v>
      </c>
      <c r="AL253" s="55" t="s">
        <v>1644</v>
      </c>
      <c r="AM253" s="55" t="s">
        <v>1644</v>
      </c>
      <c r="AN253" s="55" t="s">
        <v>1644</v>
      </c>
      <c r="AO253" s="55" t="s">
        <v>1644</v>
      </c>
      <c r="AP253" t="s">
        <v>1730</v>
      </c>
      <c r="AQ253" t="s">
        <v>2163</v>
      </c>
      <c r="AS253" t="s">
        <v>1458</v>
      </c>
      <c r="AT253" t="s">
        <v>3842</v>
      </c>
      <c r="AU253" s="191">
        <f t="shared" si="4"/>
        <v>232000</v>
      </c>
    </row>
    <row r="254" spans="1:47" x14ac:dyDescent="0.25">
      <c r="A254" s="55" t="s">
        <v>1717</v>
      </c>
      <c r="B254" s="55" t="s">
        <v>2159</v>
      </c>
      <c r="C254" s="55" t="s">
        <v>1719</v>
      </c>
      <c r="D254" s="55" t="s">
        <v>1720</v>
      </c>
      <c r="E254" s="56">
        <v>45701</v>
      </c>
      <c r="F254" s="55" t="s">
        <v>2339</v>
      </c>
      <c r="G254" s="55" t="s">
        <v>1739</v>
      </c>
      <c r="H254" s="55">
        <v>52400030</v>
      </c>
      <c r="I254" s="55" t="s">
        <v>2340</v>
      </c>
      <c r="J254" s="55" t="s">
        <v>1644</v>
      </c>
      <c r="K254" s="55" t="s">
        <v>638</v>
      </c>
      <c r="L254" s="56">
        <v>45685</v>
      </c>
      <c r="M254" s="55" t="s">
        <v>1724</v>
      </c>
      <c r="N254" s="55" t="s">
        <v>2341</v>
      </c>
      <c r="O254" s="56"/>
      <c r="P254" s="55" t="s">
        <v>1726</v>
      </c>
      <c r="Q254" s="55" t="s">
        <v>1554</v>
      </c>
      <c r="R254" s="59">
        <v>10850000</v>
      </c>
      <c r="S254" s="55" t="s">
        <v>89</v>
      </c>
      <c r="T254" s="57">
        <v>663.32</v>
      </c>
      <c r="U254" s="55" t="s">
        <v>329</v>
      </c>
      <c r="V254" s="55" t="s">
        <v>330</v>
      </c>
      <c r="W254" s="55" t="s">
        <v>1644</v>
      </c>
      <c r="X254" s="55" t="s">
        <v>1644</v>
      </c>
      <c r="Y254" s="55" t="s">
        <v>1644</v>
      </c>
      <c r="Z254" s="55" t="s">
        <v>1644</v>
      </c>
      <c r="AA254" s="55" t="s">
        <v>1727</v>
      </c>
      <c r="AB254" s="55" t="s">
        <v>1644</v>
      </c>
      <c r="AC254" s="56">
        <v>45702</v>
      </c>
      <c r="AD254" s="55"/>
      <c r="AE254" s="55"/>
      <c r="AF254" s="55" t="s">
        <v>1644</v>
      </c>
      <c r="AG254" s="55" t="s">
        <v>1644</v>
      </c>
      <c r="AH254" s="55" t="s">
        <v>1728</v>
      </c>
      <c r="AI254" s="55" t="s">
        <v>1729</v>
      </c>
      <c r="AJ254" s="58">
        <v>0</v>
      </c>
      <c r="AK254" s="55" t="s">
        <v>1644</v>
      </c>
      <c r="AL254" s="55" t="s">
        <v>1644</v>
      </c>
      <c r="AM254" s="55" t="s">
        <v>1644</v>
      </c>
      <c r="AN254" s="55" t="s">
        <v>1644</v>
      </c>
      <c r="AO254" s="55" t="s">
        <v>1644</v>
      </c>
      <c r="AP254" t="s">
        <v>1730</v>
      </c>
      <c r="AQ254" t="s">
        <v>2163</v>
      </c>
      <c r="AS254" t="s">
        <v>1485</v>
      </c>
      <c r="AT254" t="s">
        <v>3842</v>
      </c>
      <c r="AU254" s="191">
        <f t="shared" si="4"/>
        <v>10850000</v>
      </c>
    </row>
    <row r="255" spans="1:47" x14ac:dyDescent="0.25">
      <c r="A255" s="55" t="s">
        <v>1717</v>
      </c>
      <c r="B255" s="55" t="s">
        <v>2159</v>
      </c>
      <c r="C255" s="55" t="s">
        <v>1719</v>
      </c>
      <c r="D255" s="55" t="s">
        <v>1743</v>
      </c>
      <c r="E255" s="56">
        <v>45702</v>
      </c>
      <c r="F255" s="55" t="s">
        <v>1644</v>
      </c>
      <c r="G255" s="55" t="s">
        <v>1644</v>
      </c>
      <c r="H255" s="55">
        <v>50800020</v>
      </c>
      <c r="I255" s="55" t="s">
        <v>2342</v>
      </c>
      <c r="J255" s="55" t="s">
        <v>1644</v>
      </c>
      <c r="K255" s="55" t="s">
        <v>474</v>
      </c>
      <c r="L255" s="56">
        <v>45702</v>
      </c>
      <c r="M255" s="55" t="s">
        <v>2343</v>
      </c>
      <c r="N255" s="55" t="s">
        <v>2344</v>
      </c>
      <c r="O255" s="56"/>
      <c r="P255" s="55" t="s">
        <v>1726</v>
      </c>
      <c r="Q255" s="55" t="s">
        <v>1554</v>
      </c>
      <c r="R255" s="59">
        <v>750000</v>
      </c>
      <c r="S255" s="55" t="s">
        <v>89</v>
      </c>
      <c r="T255" s="57">
        <v>45.85</v>
      </c>
      <c r="U255" s="55" t="s">
        <v>329</v>
      </c>
      <c r="V255" s="55" t="s">
        <v>330</v>
      </c>
      <c r="W255" s="55" t="s">
        <v>1644</v>
      </c>
      <c r="X255" s="55" t="s">
        <v>1644</v>
      </c>
      <c r="Y255" s="55" t="s">
        <v>1644</v>
      </c>
      <c r="Z255" s="55" t="s">
        <v>1644</v>
      </c>
      <c r="AA255" s="55" t="s">
        <v>1727</v>
      </c>
      <c r="AB255" s="55" t="s">
        <v>1644</v>
      </c>
      <c r="AC255" s="56">
        <v>45702</v>
      </c>
      <c r="AD255" s="55"/>
      <c r="AE255" s="55"/>
      <c r="AF255" s="55" t="s">
        <v>1644</v>
      </c>
      <c r="AG255" s="55" t="s">
        <v>2345</v>
      </c>
      <c r="AH255" s="55" t="s">
        <v>1728</v>
      </c>
      <c r="AI255" s="55" t="s">
        <v>1729</v>
      </c>
      <c r="AJ255" s="59">
        <v>50</v>
      </c>
      <c r="AK255" s="55" t="s">
        <v>1761</v>
      </c>
      <c r="AL255" s="60" t="s">
        <v>1749</v>
      </c>
      <c r="AM255" s="55" t="s">
        <v>1644</v>
      </c>
      <c r="AN255" s="55" t="s">
        <v>1644</v>
      </c>
      <c r="AO255" s="55" t="s">
        <v>1644</v>
      </c>
      <c r="AP255" t="s">
        <v>1730</v>
      </c>
      <c r="AQ255" t="s">
        <v>2163</v>
      </c>
      <c r="AS255" t="s">
        <v>1652</v>
      </c>
      <c r="AT255" t="s">
        <v>3842</v>
      </c>
      <c r="AU255" s="191">
        <f t="shared" si="4"/>
        <v>750000</v>
      </c>
    </row>
    <row r="256" spans="1:47" hidden="1" x14ac:dyDescent="0.25">
      <c r="A256" s="55" t="s">
        <v>1717</v>
      </c>
      <c r="B256" s="55" t="s">
        <v>2159</v>
      </c>
      <c r="C256" s="55" t="s">
        <v>1719</v>
      </c>
      <c r="D256" s="55" t="s">
        <v>1767</v>
      </c>
      <c r="E256" s="56">
        <v>45702</v>
      </c>
      <c r="F256" s="55" t="s">
        <v>2346</v>
      </c>
      <c r="G256" s="55" t="s">
        <v>1644</v>
      </c>
      <c r="H256" s="55">
        <v>50200010</v>
      </c>
      <c r="I256" s="55" t="s">
        <v>2347</v>
      </c>
      <c r="J256" s="55" t="s">
        <v>1644</v>
      </c>
      <c r="K256" s="55" t="s">
        <v>1646</v>
      </c>
      <c r="L256" s="56">
        <v>45702</v>
      </c>
      <c r="M256" s="55" t="s">
        <v>2343</v>
      </c>
      <c r="N256" s="55" t="s">
        <v>1644</v>
      </c>
      <c r="O256" s="56"/>
      <c r="P256" s="55" t="s">
        <v>1726</v>
      </c>
      <c r="Q256" s="55" t="s">
        <v>89</v>
      </c>
      <c r="R256" s="57">
        <v>34.92</v>
      </c>
      <c r="S256" s="55" t="s">
        <v>89</v>
      </c>
      <c r="T256" s="57">
        <v>34.92</v>
      </c>
      <c r="U256" s="55" t="s">
        <v>352</v>
      </c>
      <c r="V256" s="55" t="s">
        <v>353</v>
      </c>
      <c r="W256" s="55" t="s">
        <v>1644</v>
      </c>
      <c r="X256" s="55" t="s">
        <v>1644</v>
      </c>
      <c r="Y256" s="55" t="s">
        <v>1644</v>
      </c>
      <c r="Z256" s="55" t="s">
        <v>1644</v>
      </c>
      <c r="AA256" s="55" t="s">
        <v>1727</v>
      </c>
      <c r="AB256" s="55" t="s">
        <v>1644</v>
      </c>
      <c r="AC256" s="56">
        <v>45702</v>
      </c>
      <c r="AD256" s="55"/>
      <c r="AE256" s="55"/>
      <c r="AF256" s="55" t="s">
        <v>1644</v>
      </c>
      <c r="AG256" s="55" t="s">
        <v>1644</v>
      </c>
      <c r="AH256" s="55" t="s">
        <v>1728</v>
      </c>
      <c r="AI256" s="55" t="s">
        <v>1729</v>
      </c>
      <c r="AJ256" s="59">
        <v>24</v>
      </c>
      <c r="AK256" s="55" t="s">
        <v>1761</v>
      </c>
      <c r="AL256" s="60" t="s">
        <v>1749</v>
      </c>
      <c r="AM256" s="55" t="s">
        <v>2166</v>
      </c>
      <c r="AN256" s="55" t="s">
        <v>2167</v>
      </c>
      <c r="AO256" s="55" t="s">
        <v>1644</v>
      </c>
      <c r="AP256" t="s">
        <v>1730</v>
      </c>
      <c r="AQ256" t="s">
        <v>2163</v>
      </c>
      <c r="AS256" t="s">
        <v>1645</v>
      </c>
      <c r="AT256" t="s">
        <v>271</v>
      </c>
      <c r="AU256" s="191">
        <f t="shared" si="4"/>
        <v>576180</v>
      </c>
    </row>
    <row r="257" spans="1:47" hidden="1" x14ac:dyDescent="0.25">
      <c r="A257" s="55" t="s">
        <v>1717</v>
      </c>
      <c r="B257" s="55" t="s">
        <v>2159</v>
      </c>
      <c r="C257" s="55" t="s">
        <v>1719</v>
      </c>
      <c r="D257" s="55" t="s">
        <v>1767</v>
      </c>
      <c r="E257" s="56">
        <v>45702</v>
      </c>
      <c r="F257" s="55" t="s">
        <v>2346</v>
      </c>
      <c r="G257" s="55" t="s">
        <v>1644</v>
      </c>
      <c r="H257" s="55">
        <v>50200010</v>
      </c>
      <c r="I257" s="55" t="s">
        <v>2347</v>
      </c>
      <c r="J257" s="55" t="s">
        <v>1644</v>
      </c>
      <c r="K257" s="55" t="s">
        <v>1646</v>
      </c>
      <c r="L257" s="56">
        <v>45702</v>
      </c>
      <c r="M257" s="55" t="s">
        <v>2343</v>
      </c>
      <c r="N257" s="55" t="s">
        <v>1644</v>
      </c>
      <c r="O257" s="56"/>
      <c r="P257" s="55" t="s">
        <v>1726</v>
      </c>
      <c r="Q257" s="55" t="s">
        <v>89</v>
      </c>
      <c r="R257" s="57">
        <v>1.67</v>
      </c>
      <c r="S257" s="55" t="s">
        <v>89</v>
      </c>
      <c r="T257" s="57">
        <v>1.67</v>
      </c>
      <c r="U257" s="55" t="s">
        <v>352</v>
      </c>
      <c r="V257" s="55" t="s">
        <v>353</v>
      </c>
      <c r="W257" s="55" t="s">
        <v>1644</v>
      </c>
      <c r="X257" s="55" t="s">
        <v>1644</v>
      </c>
      <c r="Y257" s="55" t="s">
        <v>1644</v>
      </c>
      <c r="Z257" s="55" t="s">
        <v>1644</v>
      </c>
      <c r="AA257" s="55" t="s">
        <v>1727</v>
      </c>
      <c r="AB257" s="55" t="s">
        <v>1644</v>
      </c>
      <c r="AC257" s="56">
        <v>45702</v>
      </c>
      <c r="AD257" s="55"/>
      <c r="AE257" s="55"/>
      <c r="AF257" s="55" t="s">
        <v>1644</v>
      </c>
      <c r="AG257" s="55" t="s">
        <v>1644</v>
      </c>
      <c r="AH257" s="55" t="s">
        <v>1728</v>
      </c>
      <c r="AI257" s="55" t="s">
        <v>1729</v>
      </c>
      <c r="AJ257" s="59">
        <v>3</v>
      </c>
      <c r="AK257" s="55" t="s">
        <v>1748</v>
      </c>
      <c r="AL257" s="60" t="s">
        <v>1749</v>
      </c>
      <c r="AM257" s="55" t="s">
        <v>2168</v>
      </c>
      <c r="AN257" s="55" t="s">
        <v>2169</v>
      </c>
      <c r="AO257" s="55" t="s">
        <v>1644</v>
      </c>
      <c r="AP257" t="s">
        <v>1730</v>
      </c>
      <c r="AQ257" t="s">
        <v>2163</v>
      </c>
      <c r="AS257" t="s">
        <v>1645</v>
      </c>
      <c r="AT257" t="s">
        <v>271</v>
      </c>
      <c r="AU257" s="191">
        <f t="shared" si="4"/>
        <v>27555</v>
      </c>
    </row>
    <row r="258" spans="1:47" hidden="1" x14ac:dyDescent="0.25">
      <c r="A258" s="55" t="s">
        <v>1717</v>
      </c>
      <c r="B258" s="55" t="s">
        <v>2159</v>
      </c>
      <c r="C258" s="55" t="s">
        <v>1719</v>
      </c>
      <c r="D258" s="55" t="s">
        <v>1767</v>
      </c>
      <c r="E258" s="56">
        <v>45702</v>
      </c>
      <c r="F258" s="55" t="s">
        <v>2346</v>
      </c>
      <c r="G258" s="55" t="s">
        <v>1644</v>
      </c>
      <c r="H258" s="55">
        <v>50200010</v>
      </c>
      <c r="I258" s="55" t="s">
        <v>2347</v>
      </c>
      <c r="J258" s="55" t="s">
        <v>1644</v>
      </c>
      <c r="K258" s="55" t="s">
        <v>1646</v>
      </c>
      <c r="L258" s="56">
        <v>45702</v>
      </c>
      <c r="M258" s="55" t="s">
        <v>2343</v>
      </c>
      <c r="N258" s="55" t="s">
        <v>1644</v>
      </c>
      <c r="O258" s="56"/>
      <c r="P258" s="55" t="s">
        <v>1726</v>
      </c>
      <c r="Q258" s="55" t="s">
        <v>89</v>
      </c>
      <c r="R258" s="57">
        <v>2.5099999999999998</v>
      </c>
      <c r="S258" s="55" t="s">
        <v>89</v>
      </c>
      <c r="T258" s="57">
        <v>2.5099999999999998</v>
      </c>
      <c r="U258" s="55" t="s">
        <v>352</v>
      </c>
      <c r="V258" s="55" t="s">
        <v>353</v>
      </c>
      <c r="W258" s="55" t="s">
        <v>1644</v>
      </c>
      <c r="X258" s="55" t="s">
        <v>1644</v>
      </c>
      <c r="Y258" s="55" t="s">
        <v>1644</v>
      </c>
      <c r="Z258" s="55" t="s">
        <v>1644</v>
      </c>
      <c r="AA258" s="55" t="s">
        <v>1727</v>
      </c>
      <c r="AB258" s="55" t="s">
        <v>1644</v>
      </c>
      <c r="AC258" s="56">
        <v>45702</v>
      </c>
      <c r="AD258" s="55"/>
      <c r="AE258" s="55"/>
      <c r="AF258" s="55" t="s">
        <v>1644</v>
      </c>
      <c r="AG258" s="55" t="s">
        <v>1644</v>
      </c>
      <c r="AH258" s="55" t="s">
        <v>1728</v>
      </c>
      <c r="AI258" s="55" t="s">
        <v>1729</v>
      </c>
      <c r="AJ258" s="59">
        <v>4</v>
      </c>
      <c r="AK258" s="55" t="s">
        <v>1748</v>
      </c>
      <c r="AL258" s="60" t="s">
        <v>1749</v>
      </c>
      <c r="AM258" s="55" t="s">
        <v>2171</v>
      </c>
      <c r="AN258" s="55" t="s">
        <v>2172</v>
      </c>
      <c r="AO258" s="55" t="s">
        <v>1644</v>
      </c>
      <c r="AP258" t="s">
        <v>1730</v>
      </c>
      <c r="AQ258" t="s">
        <v>2163</v>
      </c>
      <c r="AS258" t="s">
        <v>1645</v>
      </c>
      <c r="AT258" t="s">
        <v>271</v>
      </c>
      <c r="AU258" s="191">
        <f t="shared" si="4"/>
        <v>41415</v>
      </c>
    </row>
    <row r="259" spans="1:47" x14ac:dyDescent="0.25">
      <c r="A259" s="55" t="s">
        <v>1717</v>
      </c>
      <c r="B259" s="55" t="s">
        <v>2159</v>
      </c>
      <c r="C259" s="55" t="s">
        <v>1719</v>
      </c>
      <c r="D259" s="55" t="s">
        <v>1720</v>
      </c>
      <c r="E259" s="56">
        <v>45702</v>
      </c>
      <c r="F259" s="55" t="s">
        <v>2339</v>
      </c>
      <c r="G259" s="55" t="s">
        <v>1739</v>
      </c>
      <c r="H259" s="55">
        <v>52400030</v>
      </c>
      <c r="I259" s="55" t="s">
        <v>2348</v>
      </c>
      <c r="J259" s="55" t="s">
        <v>1644</v>
      </c>
      <c r="K259" s="55" t="s">
        <v>638</v>
      </c>
      <c r="L259" s="56">
        <v>45685</v>
      </c>
      <c r="M259" s="55" t="s">
        <v>1724</v>
      </c>
      <c r="N259" s="55" t="s">
        <v>2349</v>
      </c>
      <c r="O259" s="56"/>
      <c r="P259" s="55" t="s">
        <v>1726</v>
      </c>
      <c r="Q259" s="55" t="s">
        <v>1554</v>
      </c>
      <c r="R259" s="59">
        <v>10850000</v>
      </c>
      <c r="S259" s="55" t="s">
        <v>89</v>
      </c>
      <c r="T259" s="57">
        <v>663.32</v>
      </c>
      <c r="U259" s="55" t="s">
        <v>329</v>
      </c>
      <c r="V259" s="55" t="s">
        <v>330</v>
      </c>
      <c r="W259" s="55" t="s">
        <v>1644</v>
      </c>
      <c r="X259" s="55" t="s">
        <v>1644</v>
      </c>
      <c r="Y259" s="55" t="s">
        <v>1644</v>
      </c>
      <c r="Z259" s="55" t="s">
        <v>1644</v>
      </c>
      <c r="AA259" s="55" t="s">
        <v>1727</v>
      </c>
      <c r="AB259" s="55" t="s">
        <v>1644</v>
      </c>
      <c r="AC259" s="56">
        <v>45702</v>
      </c>
      <c r="AD259" s="55"/>
      <c r="AE259" s="55"/>
      <c r="AF259" s="55" t="s">
        <v>1644</v>
      </c>
      <c r="AG259" s="55" t="s">
        <v>1644</v>
      </c>
      <c r="AH259" s="55" t="s">
        <v>1728</v>
      </c>
      <c r="AI259" s="55" t="s">
        <v>1729</v>
      </c>
      <c r="AJ259" s="58">
        <v>0</v>
      </c>
      <c r="AK259" s="55" t="s">
        <v>1644</v>
      </c>
      <c r="AL259" s="55" t="s">
        <v>1644</v>
      </c>
      <c r="AM259" s="55" t="s">
        <v>1644</v>
      </c>
      <c r="AN259" s="55" t="s">
        <v>1644</v>
      </c>
      <c r="AO259" s="55" t="s">
        <v>1644</v>
      </c>
      <c r="AP259" t="s">
        <v>1730</v>
      </c>
      <c r="AQ259" t="s">
        <v>2163</v>
      </c>
      <c r="AS259" t="s">
        <v>1485</v>
      </c>
      <c r="AT259" t="s">
        <v>3842</v>
      </c>
      <c r="AU259" s="191">
        <f t="shared" si="4"/>
        <v>10850000</v>
      </c>
    </row>
    <row r="260" spans="1:47" x14ac:dyDescent="0.25">
      <c r="A260" s="55" t="s">
        <v>1717</v>
      </c>
      <c r="B260" s="55" t="s">
        <v>2159</v>
      </c>
      <c r="C260" s="55" t="s">
        <v>1719</v>
      </c>
      <c r="D260" s="55" t="s">
        <v>1743</v>
      </c>
      <c r="E260" s="56">
        <v>45702</v>
      </c>
      <c r="F260" s="55" t="s">
        <v>2322</v>
      </c>
      <c r="G260" s="55" t="s">
        <v>1644</v>
      </c>
      <c r="H260" s="55">
        <v>50500030</v>
      </c>
      <c r="I260" s="55" t="s">
        <v>2350</v>
      </c>
      <c r="J260" s="55" t="s">
        <v>1644</v>
      </c>
      <c r="K260" s="55" t="s">
        <v>1659</v>
      </c>
      <c r="L260" s="56">
        <v>45702</v>
      </c>
      <c r="M260" s="55" t="s">
        <v>2343</v>
      </c>
      <c r="N260" s="55" t="s">
        <v>1644</v>
      </c>
      <c r="O260" s="56"/>
      <c r="P260" s="55" t="s">
        <v>1726</v>
      </c>
      <c r="Q260" s="55" t="s">
        <v>1554</v>
      </c>
      <c r="R260" s="59">
        <v>26289372</v>
      </c>
      <c r="S260" s="55" t="s">
        <v>89</v>
      </c>
      <c r="T260" s="57">
        <v>1607.22</v>
      </c>
      <c r="U260" s="55" t="s">
        <v>329</v>
      </c>
      <c r="V260" s="55" t="s">
        <v>330</v>
      </c>
      <c r="W260" s="55" t="s">
        <v>1644</v>
      </c>
      <c r="X260" s="55" t="s">
        <v>1644</v>
      </c>
      <c r="Y260" s="55" t="s">
        <v>1644</v>
      </c>
      <c r="Z260" s="55" t="s">
        <v>1644</v>
      </c>
      <c r="AA260" s="55" t="s">
        <v>1727</v>
      </c>
      <c r="AB260" s="55" t="s">
        <v>1644</v>
      </c>
      <c r="AC260" s="56">
        <v>45702</v>
      </c>
      <c r="AD260" s="55"/>
      <c r="AE260" s="55"/>
      <c r="AF260" s="55" t="s">
        <v>1644</v>
      </c>
      <c r="AG260" s="55" t="s">
        <v>2351</v>
      </c>
      <c r="AH260" s="55" t="s">
        <v>1728</v>
      </c>
      <c r="AI260" s="55" t="s">
        <v>1729</v>
      </c>
      <c r="AJ260" s="58">
        <v>4932.34</v>
      </c>
      <c r="AK260" s="55" t="s">
        <v>128</v>
      </c>
      <c r="AL260" s="60" t="s">
        <v>1749</v>
      </c>
      <c r="AM260" s="55" t="s">
        <v>1644</v>
      </c>
      <c r="AN260" s="55" t="s">
        <v>1644</v>
      </c>
      <c r="AO260" s="55" t="s">
        <v>1644</v>
      </c>
      <c r="AP260" t="s">
        <v>1730</v>
      </c>
      <c r="AQ260" t="s">
        <v>2163</v>
      </c>
      <c r="AS260" t="s">
        <v>1656</v>
      </c>
      <c r="AT260" t="s">
        <v>3842</v>
      </c>
      <c r="AU260" s="191">
        <f t="shared" si="4"/>
        <v>26289372</v>
      </c>
    </row>
    <row r="261" spans="1:47" x14ac:dyDescent="0.25">
      <c r="A261" s="55" t="s">
        <v>1717</v>
      </c>
      <c r="B261" s="55" t="s">
        <v>2159</v>
      </c>
      <c r="C261" s="55" t="s">
        <v>1719</v>
      </c>
      <c r="D261" s="55" t="s">
        <v>1743</v>
      </c>
      <c r="E261" s="56">
        <v>45702</v>
      </c>
      <c r="F261" s="55" t="s">
        <v>1644</v>
      </c>
      <c r="G261" s="55" t="s">
        <v>1644</v>
      </c>
      <c r="H261" s="55">
        <v>50800020</v>
      </c>
      <c r="I261" s="55" t="s">
        <v>2352</v>
      </c>
      <c r="J261" s="55" t="s">
        <v>1644</v>
      </c>
      <c r="K261" s="55" t="s">
        <v>474</v>
      </c>
      <c r="L261" s="56">
        <v>45702</v>
      </c>
      <c r="M261" s="55" t="s">
        <v>2343</v>
      </c>
      <c r="N261" s="55" t="s">
        <v>2353</v>
      </c>
      <c r="O261" s="56"/>
      <c r="P261" s="55" t="s">
        <v>1726</v>
      </c>
      <c r="Q261" s="55" t="s">
        <v>1554</v>
      </c>
      <c r="R261" s="59">
        <v>50000</v>
      </c>
      <c r="S261" s="55" t="s">
        <v>89</v>
      </c>
      <c r="T261" s="57">
        <v>3.06</v>
      </c>
      <c r="U261" s="55" t="s">
        <v>329</v>
      </c>
      <c r="V261" s="55" t="s">
        <v>330</v>
      </c>
      <c r="W261" s="55" t="s">
        <v>1644</v>
      </c>
      <c r="X261" s="55" t="s">
        <v>1644</v>
      </c>
      <c r="Y261" s="55" t="s">
        <v>1644</v>
      </c>
      <c r="Z261" s="55" t="s">
        <v>1644</v>
      </c>
      <c r="AA261" s="55" t="s">
        <v>1727</v>
      </c>
      <c r="AB261" s="55" t="s">
        <v>1644</v>
      </c>
      <c r="AC261" s="56">
        <v>45702</v>
      </c>
      <c r="AD261" s="55"/>
      <c r="AE261" s="55"/>
      <c r="AF261" s="55" t="s">
        <v>1644</v>
      </c>
      <c r="AG261" s="55" t="s">
        <v>2354</v>
      </c>
      <c r="AH261" s="55" t="s">
        <v>1728</v>
      </c>
      <c r="AI261" s="55" t="s">
        <v>1729</v>
      </c>
      <c r="AJ261" s="59">
        <v>1</v>
      </c>
      <c r="AK261" s="55" t="s">
        <v>1748</v>
      </c>
      <c r="AL261" s="60" t="s">
        <v>1749</v>
      </c>
      <c r="AM261" s="55" t="s">
        <v>1644</v>
      </c>
      <c r="AN261" s="55" t="s">
        <v>1644</v>
      </c>
      <c r="AO261" s="55" t="s">
        <v>1644</v>
      </c>
      <c r="AP261" t="s">
        <v>1730</v>
      </c>
      <c r="AQ261" t="s">
        <v>2163</v>
      </c>
      <c r="AS261" t="s">
        <v>1652</v>
      </c>
      <c r="AT261" t="s">
        <v>3842</v>
      </c>
      <c r="AU261" s="191">
        <f t="shared" si="4"/>
        <v>50000</v>
      </c>
    </row>
    <row r="262" spans="1:47" x14ac:dyDescent="0.25">
      <c r="A262" s="55" t="s">
        <v>1717</v>
      </c>
      <c r="B262" s="55" t="s">
        <v>2159</v>
      </c>
      <c r="C262" s="55" t="s">
        <v>1719</v>
      </c>
      <c r="D262" s="55" t="s">
        <v>1743</v>
      </c>
      <c r="E262" s="56">
        <v>45702</v>
      </c>
      <c r="F262" s="55" t="s">
        <v>2301</v>
      </c>
      <c r="G262" s="55" t="s">
        <v>1644</v>
      </c>
      <c r="H262" s="55">
        <v>50500010</v>
      </c>
      <c r="I262" s="55" t="s">
        <v>2355</v>
      </c>
      <c r="J262" s="55" t="s">
        <v>1644</v>
      </c>
      <c r="K262" s="55" t="s">
        <v>1658</v>
      </c>
      <c r="L262" s="56">
        <v>45702</v>
      </c>
      <c r="M262" s="55" t="s">
        <v>2343</v>
      </c>
      <c r="N262" s="55" t="s">
        <v>1644</v>
      </c>
      <c r="O262" s="56"/>
      <c r="P262" s="55" t="s">
        <v>1726</v>
      </c>
      <c r="Q262" s="55" t="s">
        <v>1554</v>
      </c>
      <c r="R262" s="59">
        <v>14920943</v>
      </c>
      <c r="S262" s="55" t="s">
        <v>89</v>
      </c>
      <c r="T262" s="57">
        <v>912.21</v>
      </c>
      <c r="U262" s="55" t="s">
        <v>329</v>
      </c>
      <c r="V262" s="55" t="s">
        <v>330</v>
      </c>
      <c r="W262" s="55" t="s">
        <v>1644</v>
      </c>
      <c r="X262" s="55" t="s">
        <v>1644</v>
      </c>
      <c r="Y262" s="55" t="s">
        <v>1644</v>
      </c>
      <c r="Z262" s="55" t="s">
        <v>1644</v>
      </c>
      <c r="AA262" s="55" t="s">
        <v>1727</v>
      </c>
      <c r="AB262" s="55" t="s">
        <v>1644</v>
      </c>
      <c r="AC262" s="56">
        <v>45702</v>
      </c>
      <c r="AD262" s="55"/>
      <c r="AE262" s="55"/>
      <c r="AF262" s="55" t="s">
        <v>1644</v>
      </c>
      <c r="AG262" s="55" t="s">
        <v>2356</v>
      </c>
      <c r="AH262" s="55" t="s">
        <v>1728</v>
      </c>
      <c r="AI262" s="55" t="s">
        <v>1729</v>
      </c>
      <c r="AJ262" s="58">
        <v>236.54</v>
      </c>
      <c r="AK262" s="55" t="s">
        <v>128</v>
      </c>
      <c r="AL262" s="60" t="s">
        <v>1749</v>
      </c>
      <c r="AM262" s="55" t="s">
        <v>1644</v>
      </c>
      <c r="AN262" s="55" t="s">
        <v>1644</v>
      </c>
      <c r="AO262" s="55" t="s">
        <v>1644</v>
      </c>
      <c r="AP262" t="s">
        <v>1730</v>
      </c>
      <c r="AQ262" t="s">
        <v>2163</v>
      </c>
      <c r="AS262" t="s">
        <v>1656</v>
      </c>
      <c r="AT262" t="s">
        <v>3842</v>
      </c>
      <c r="AU262" s="191">
        <f t="shared" si="4"/>
        <v>14920943</v>
      </c>
    </row>
    <row r="263" spans="1:47" x14ac:dyDescent="0.25">
      <c r="A263" s="55" t="s">
        <v>1717</v>
      </c>
      <c r="B263" s="55" t="s">
        <v>2159</v>
      </c>
      <c r="C263" s="55" t="s">
        <v>1719</v>
      </c>
      <c r="D263" s="55" t="s">
        <v>1743</v>
      </c>
      <c r="E263" s="56">
        <v>45702</v>
      </c>
      <c r="F263" s="55" t="s">
        <v>2301</v>
      </c>
      <c r="G263" s="55" t="s">
        <v>1644</v>
      </c>
      <c r="H263" s="55">
        <v>50500010</v>
      </c>
      <c r="I263" s="55" t="s">
        <v>2357</v>
      </c>
      <c r="J263" s="55" t="s">
        <v>1644</v>
      </c>
      <c r="K263" s="55" t="s">
        <v>1658</v>
      </c>
      <c r="L263" s="56">
        <v>45702</v>
      </c>
      <c r="M263" s="55" t="s">
        <v>2343</v>
      </c>
      <c r="N263" s="55" t="s">
        <v>1644</v>
      </c>
      <c r="O263" s="56"/>
      <c r="P263" s="55" t="s">
        <v>1726</v>
      </c>
      <c r="Q263" s="55" t="s">
        <v>1554</v>
      </c>
      <c r="R263" s="59">
        <v>5729714</v>
      </c>
      <c r="S263" s="55" t="s">
        <v>89</v>
      </c>
      <c r="T263" s="57">
        <v>350.29</v>
      </c>
      <c r="U263" s="55" t="s">
        <v>329</v>
      </c>
      <c r="V263" s="55" t="s">
        <v>330</v>
      </c>
      <c r="W263" s="55" t="s">
        <v>1644</v>
      </c>
      <c r="X263" s="55" t="s">
        <v>1644</v>
      </c>
      <c r="Y263" s="55" t="s">
        <v>1644</v>
      </c>
      <c r="Z263" s="55" t="s">
        <v>1644</v>
      </c>
      <c r="AA263" s="55" t="s">
        <v>1727</v>
      </c>
      <c r="AB263" s="55" t="s">
        <v>1644</v>
      </c>
      <c r="AC263" s="56">
        <v>45702</v>
      </c>
      <c r="AD263" s="55"/>
      <c r="AE263" s="55"/>
      <c r="AF263" s="55" t="s">
        <v>1644</v>
      </c>
      <c r="AG263" s="55" t="s">
        <v>2358</v>
      </c>
      <c r="AH263" s="55" t="s">
        <v>1728</v>
      </c>
      <c r="AI263" s="55" t="s">
        <v>1729</v>
      </c>
      <c r="AJ263" s="58">
        <v>525.17999999999995</v>
      </c>
      <c r="AK263" s="55" t="s">
        <v>128</v>
      </c>
      <c r="AL263" s="60" t="s">
        <v>1749</v>
      </c>
      <c r="AM263" s="55" t="s">
        <v>1644</v>
      </c>
      <c r="AN263" s="55" t="s">
        <v>1644</v>
      </c>
      <c r="AO263" s="55" t="s">
        <v>1644</v>
      </c>
      <c r="AP263" t="s">
        <v>1730</v>
      </c>
      <c r="AQ263" t="s">
        <v>2163</v>
      </c>
      <c r="AS263" t="s">
        <v>1656</v>
      </c>
      <c r="AT263" t="s">
        <v>3842</v>
      </c>
      <c r="AU263" s="191">
        <f t="shared" si="4"/>
        <v>5729714</v>
      </c>
    </row>
    <row r="264" spans="1:47" x14ac:dyDescent="0.25">
      <c r="A264" s="55" t="s">
        <v>1717</v>
      </c>
      <c r="B264" s="55" t="s">
        <v>2159</v>
      </c>
      <c r="C264" s="55" t="s">
        <v>1719</v>
      </c>
      <c r="D264" s="55" t="s">
        <v>1743</v>
      </c>
      <c r="E264" s="56">
        <v>45702</v>
      </c>
      <c r="F264" s="55" t="s">
        <v>2301</v>
      </c>
      <c r="G264" s="55" t="s">
        <v>1644</v>
      </c>
      <c r="H264" s="55">
        <v>50500010</v>
      </c>
      <c r="I264" s="55" t="s">
        <v>2359</v>
      </c>
      <c r="J264" s="55" t="s">
        <v>1644</v>
      </c>
      <c r="K264" s="55" t="s">
        <v>1658</v>
      </c>
      <c r="L264" s="56">
        <v>45702</v>
      </c>
      <c r="M264" s="55" t="s">
        <v>2343</v>
      </c>
      <c r="N264" s="55" t="s">
        <v>1644</v>
      </c>
      <c r="O264" s="56"/>
      <c r="P264" s="55" t="s">
        <v>1726</v>
      </c>
      <c r="Q264" s="55" t="s">
        <v>1554</v>
      </c>
      <c r="R264" s="59">
        <v>107628358</v>
      </c>
      <c r="S264" s="55" t="s">
        <v>89</v>
      </c>
      <c r="T264" s="57">
        <v>6579.96</v>
      </c>
      <c r="U264" s="55" t="s">
        <v>329</v>
      </c>
      <c r="V264" s="55" t="s">
        <v>330</v>
      </c>
      <c r="W264" s="55" t="s">
        <v>1644</v>
      </c>
      <c r="X264" s="55" t="s">
        <v>1644</v>
      </c>
      <c r="Y264" s="55" t="s">
        <v>1644</v>
      </c>
      <c r="Z264" s="55" t="s">
        <v>1644</v>
      </c>
      <c r="AA264" s="55" t="s">
        <v>1727</v>
      </c>
      <c r="AB264" s="55" t="s">
        <v>1644</v>
      </c>
      <c r="AC264" s="56">
        <v>45702</v>
      </c>
      <c r="AD264" s="55"/>
      <c r="AE264" s="55"/>
      <c r="AF264" s="55" t="s">
        <v>1644</v>
      </c>
      <c r="AG264" s="55" t="s">
        <v>2360</v>
      </c>
      <c r="AH264" s="55" t="s">
        <v>1728</v>
      </c>
      <c r="AI264" s="55" t="s">
        <v>1729</v>
      </c>
      <c r="AJ264" s="58">
        <v>1706.22</v>
      </c>
      <c r="AK264" s="55" t="s">
        <v>128</v>
      </c>
      <c r="AL264" s="60" t="s">
        <v>1749</v>
      </c>
      <c r="AM264" s="55" t="s">
        <v>1644</v>
      </c>
      <c r="AN264" s="55" t="s">
        <v>1644</v>
      </c>
      <c r="AO264" s="55" t="s">
        <v>1644</v>
      </c>
      <c r="AP264" t="s">
        <v>1730</v>
      </c>
      <c r="AQ264" t="s">
        <v>2163</v>
      </c>
      <c r="AS264" t="s">
        <v>1656</v>
      </c>
      <c r="AT264" t="s">
        <v>3842</v>
      </c>
      <c r="AU264" s="191">
        <f t="shared" si="4"/>
        <v>107628358</v>
      </c>
    </row>
    <row r="265" spans="1:47" x14ac:dyDescent="0.25">
      <c r="A265" s="55" t="s">
        <v>1717</v>
      </c>
      <c r="B265" s="55" t="s">
        <v>2159</v>
      </c>
      <c r="C265" s="55" t="s">
        <v>1719</v>
      </c>
      <c r="D265" s="55" t="s">
        <v>1743</v>
      </c>
      <c r="E265" s="56">
        <v>45702</v>
      </c>
      <c r="F265" s="55" t="s">
        <v>2296</v>
      </c>
      <c r="G265" s="55" t="s">
        <v>1644</v>
      </c>
      <c r="H265" s="55">
        <v>50500010</v>
      </c>
      <c r="I265" s="55" t="s">
        <v>2361</v>
      </c>
      <c r="J265" s="55" t="s">
        <v>1644</v>
      </c>
      <c r="K265" s="55" t="s">
        <v>1658</v>
      </c>
      <c r="L265" s="56">
        <v>45702</v>
      </c>
      <c r="M265" s="55" t="s">
        <v>2343</v>
      </c>
      <c r="N265" s="55" t="s">
        <v>1644</v>
      </c>
      <c r="O265" s="56"/>
      <c r="P265" s="55" t="s">
        <v>1726</v>
      </c>
      <c r="Q265" s="55" t="s">
        <v>1554</v>
      </c>
      <c r="R265" s="59">
        <v>5625500</v>
      </c>
      <c r="S265" s="55" t="s">
        <v>89</v>
      </c>
      <c r="T265" s="57">
        <v>343.92</v>
      </c>
      <c r="U265" s="55" t="s">
        <v>329</v>
      </c>
      <c r="V265" s="55" t="s">
        <v>330</v>
      </c>
      <c r="W265" s="55" t="s">
        <v>1644</v>
      </c>
      <c r="X265" s="55" t="s">
        <v>1644</v>
      </c>
      <c r="Y265" s="55" t="s">
        <v>1644</v>
      </c>
      <c r="Z265" s="55" t="s">
        <v>1644</v>
      </c>
      <c r="AA265" s="55" t="s">
        <v>1727</v>
      </c>
      <c r="AB265" s="55" t="s">
        <v>1644</v>
      </c>
      <c r="AC265" s="56">
        <v>45702</v>
      </c>
      <c r="AD265" s="55"/>
      <c r="AE265" s="55"/>
      <c r="AF265" s="55" t="s">
        <v>1644</v>
      </c>
      <c r="AG265" s="55" t="s">
        <v>2362</v>
      </c>
      <c r="AH265" s="55" t="s">
        <v>1728</v>
      </c>
      <c r="AI265" s="55" t="s">
        <v>1729</v>
      </c>
      <c r="AJ265" s="59">
        <v>225020</v>
      </c>
      <c r="AK265" s="55" t="s">
        <v>1761</v>
      </c>
      <c r="AL265" s="60" t="s">
        <v>1749</v>
      </c>
      <c r="AM265" s="55" t="s">
        <v>1644</v>
      </c>
      <c r="AN265" s="55" t="s">
        <v>1644</v>
      </c>
      <c r="AO265" s="55" t="s">
        <v>1644</v>
      </c>
      <c r="AP265" t="s">
        <v>1730</v>
      </c>
      <c r="AQ265" t="s">
        <v>2163</v>
      </c>
      <c r="AS265" t="s">
        <v>1656</v>
      </c>
      <c r="AT265" t="s">
        <v>3842</v>
      </c>
      <c r="AU265" s="191">
        <f t="shared" si="4"/>
        <v>5625500</v>
      </c>
    </row>
    <row r="266" spans="1:47" x14ac:dyDescent="0.25">
      <c r="A266" s="55" t="s">
        <v>1717</v>
      </c>
      <c r="B266" s="55" t="s">
        <v>2159</v>
      </c>
      <c r="C266" s="55" t="s">
        <v>1719</v>
      </c>
      <c r="D266" s="55" t="s">
        <v>1720</v>
      </c>
      <c r="E266" s="56">
        <v>45702</v>
      </c>
      <c r="F266" s="55" t="s">
        <v>2339</v>
      </c>
      <c r="G266" s="55" t="s">
        <v>1739</v>
      </c>
      <c r="H266" s="55">
        <v>52400030</v>
      </c>
      <c r="I266" s="55" t="s">
        <v>2363</v>
      </c>
      <c r="J266" s="55" t="s">
        <v>1644</v>
      </c>
      <c r="K266" s="55" t="s">
        <v>638</v>
      </c>
      <c r="L266" s="56">
        <v>45685</v>
      </c>
      <c r="M266" s="55" t="s">
        <v>1724</v>
      </c>
      <c r="N266" s="55" t="s">
        <v>2364</v>
      </c>
      <c r="O266" s="56"/>
      <c r="P266" s="55" t="s">
        <v>1726</v>
      </c>
      <c r="Q266" s="55" t="s">
        <v>1554</v>
      </c>
      <c r="R266" s="59">
        <v>9222500</v>
      </c>
      <c r="S266" s="55" t="s">
        <v>89</v>
      </c>
      <c r="T266" s="57">
        <v>563.83000000000004</v>
      </c>
      <c r="U266" s="55" t="s">
        <v>329</v>
      </c>
      <c r="V266" s="55" t="s">
        <v>330</v>
      </c>
      <c r="W266" s="55" t="s">
        <v>1644</v>
      </c>
      <c r="X266" s="55" t="s">
        <v>1644</v>
      </c>
      <c r="Y266" s="55" t="s">
        <v>1644</v>
      </c>
      <c r="Z266" s="55" t="s">
        <v>1644</v>
      </c>
      <c r="AA266" s="55" t="s">
        <v>1727</v>
      </c>
      <c r="AB266" s="55" t="s">
        <v>1644</v>
      </c>
      <c r="AC266" s="56">
        <v>45702</v>
      </c>
      <c r="AD266" s="55"/>
      <c r="AE266" s="55"/>
      <c r="AF266" s="55" t="s">
        <v>1644</v>
      </c>
      <c r="AG266" s="55" t="s">
        <v>1644</v>
      </c>
      <c r="AH266" s="55" t="s">
        <v>1728</v>
      </c>
      <c r="AI266" s="55" t="s">
        <v>1729</v>
      </c>
      <c r="AJ266" s="58">
        <v>0</v>
      </c>
      <c r="AK266" s="55" t="s">
        <v>1644</v>
      </c>
      <c r="AL266" s="55" t="s">
        <v>1644</v>
      </c>
      <c r="AM266" s="55" t="s">
        <v>1644</v>
      </c>
      <c r="AN266" s="55" t="s">
        <v>1644</v>
      </c>
      <c r="AO266" s="55" t="s">
        <v>1644</v>
      </c>
      <c r="AP266" t="s">
        <v>1730</v>
      </c>
      <c r="AQ266" t="s">
        <v>2163</v>
      </c>
      <c r="AS266" t="s">
        <v>1485</v>
      </c>
      <c r="AT266" t="s">
        <v>3842</v>
      </c>
      <c r="AU266" s="191">
        <f t="shared" si="4"/>
        <v>9222500</v>
      </c>
    </row>
    <row r="267" spans="1:47" x14ac:dyDescent="0.25">
      <c r="A267" s="55" t="s">
        <v>1717</v>
      </c>
      <c r="B267" s="55" t="s">
        <v>2159</v>
      </c>
      <c r="C267" s="55" t="s">
        <v>1719</v>
      </c>
      <c r="D267" s="55" t="s">
        <v>1767</v>
      </c>
      <c r="E267" s="56">
        <v>45703</v>
      </c>
      <c r="F267" s="55" t="s">
        <v>1965</v>
      </c>
      <c r="G267" s="55" t="s">
        <v>1644</v>
      </c>
      <c r="H267" s="55">
        <v>50200010</v>
      </c>
      <c r="I267" s="55" t="s">
        <v>2365</v>
      </c>
      <c r="J267" s="55" t="s">
        <v>1644</v>
      </c>
      <c r="K267" s="55" t="s">
        <v>1646</v>
      </c>
      <c r="L267" s="56">
        <v>45703</v>
      </c>
      <c r="M267" s="55" t="s">
        <v>2366</v>
      </c>
      <c r="N267" s="55" t="s">
        <v>1644</v>
      </c>
      <c r="O267" s="56"/>
      <c r="P267" s="55" t="s">
        <v>1726</v>
      </c>
      <c r="Q267" s="55" t="s">
        <v>89</v>
      </c>
      <c r="R267" s="57">
        <v>6.97</v>
      </c>
      <c r="S267" s="55" t="s">
        <v>89</v>
      </c>
      <c r="T267" s="57">
        <v>6.97</v>
      </c>
      <c r="U267" s="55" t="s">
        <v>329</v>
      </c>
      <c r="V267" s="55" t="s">
        <v>330</v>
      </c>
      <c r="W267" s="55" t="s">
        <v>1644</v>
      </c>
      <c r="X267" s="55" t="s">
        <v>1644</v>
      </c>
      <c r="Y267" s="55" t="s">
        <v>1644</v>
      </c>
      <c r="Z267" s="55" t="s">
        <v>1644</v>
      </c>
      <c r="AA267" s="55" t="s">
        <v>1727</v>
      </c>
      <c r="AB267" s="55" t="s">
        <v>1644</v>
      </c>
      <c r="AC267" s="56">
        <v>45703</v>
      </c>
      <c r="AD267" s="55"/>
      <c r="AE267" s="55"/>
      <c r="AF267" s="55" t="s">
        <v>1644</v>
      </c>
      <c r="AG267" s="55" t="s">
        <v>1644</v>
      </c>
      <c r="AH267" s="55" t="s">
        <v>1728</v>
      </c>
      <c r="AI267" s="55" t="s">
        <v>1729</v>
      </c>
      <c r="AJ267" s="59">
        <v>12</v>
      </c>
      <c r="AK267" s="55" t="s">
        <v>1748</v>
      </c>
      <c r="AL267" s="60" t="s">
        <v>1749</v>
      </c>
      <c r="AM267" s="55" t="s">
        <v>2092</v>
      </c>
      <c r="AN267" s="55" t="s">
        <v>2093</v>
      </c>
      <c r="AO267" s="55" t="s">
        <v>1644</v>
      </c>
      <c r="AP267" t="s">
        <v>1730</v>
      </c>
      <c r="AQ267" t="s">
        <v>2163</v>
      </c>
      <c r="AS267" t="s">
        <v>1645</v>
      </c>
      <c r="AT267" t="s">
        <v>3842</v>
      </c>
      <c r="AU267" s="191">
        <f t="shared" si="4"/>
        <v>115005</v>
      </c>
    </row>
    <row r="268" spans="1:47" x14ac:dyDescent="0.25">
      <c r="A268" s="55" t="s">
        <v>1717</v>
      </c>
      <c r="B268" s="55" t="s">
        <v>2159</v>
      </c>
      <c r="C268" s="55" t="s">
        <v>1719</v>
      </c>
      <c r="D268" s="55" t="s">
        <v>1767</v>
      </c>
      <c r="E268" s="56">
        <v>45703</v>
      </c>
      <c r="F268" s="55" t="s">
        <v>2367</v>
      </c>
      <c r="G268" s="55" t="s">
        <v>1644</v>
      </c>
      <c r="H268" s="55">
        <v>50200010</v>
      </c>
      <c r="I268" s="55" t="s">
        <v>2365</v>
      </c>
      <c r="J268" s="55" t="s">
        <v>1644</v>
      </c>
      <c r="K268" s="55" t="s">
        <v>1646</v>
      </c>
      <c r="L268" s="56">
        <v>45703</v>
      </c>
      <c r="M268" s="55" t="s">
        <v>2366</v>
      </c>
      <c r="N268" s="55" t="s">
        <v>1644</v>
      </c>
      <c r="O268" s="56"/>
      <c r="P268" s="55" t="s">
        <v>1726</v>
      </c>
      <c r="Q268" s="55" t="s">
        <v>89</v>
      </c>
      <c r="R268" s="57">
        <v>161.4</v>
      </c>
      <c r="S268" s="55" t="s">
        <v>89</v>
      </c>
      <c r="T268" s="57">
        <v>161.4</v>
      </c>
      <c r="U268" s="55" t="s">
        <v>329</v>
      </c>
      <c r="V268" s="55" t="s">
        <v>330</v>
      </c>
      <c r="W268" s="55" t="s">
        <v>1644</v>
      </c>
      <c r="X268" s="55" t="s">
        <v>1644</v>
      </c>
      <c r="Y268" s="55" t="s">
        <v>1644</v>
      </c>
      <c r="Z268" s="55" t="s">
        <v>1644</v>
      </c>
      <c r="AA268" s="55" t="s">
        <v>1727</v>
      </c>
      <c r="AB268" s="55" t="s">
        <v>1644</v>
      </c>
      <c r="AC268" s="56">
        <v>45703</v>
      </c>
      <c r="AD268" s="55"/>
      <c r="AE268" s="55"/>
      <c r="AF268" s="55" t="s">
        <v>1644</v>
      </c>
      <c r="AG268" s="55" t="s">
        <v>1644</v>
      </c>
      <c r="AH268" s="55" t="s">
        <v>1728</v>
      </c>
      <c r="AI268" s="55" t="s">
        <v>1729</v>
      </c>
      <c r="AJ268" s="59">
        <v>200</v>
      </c>
      <c r="AK268" s="55" t="s">
        <v>1748</v>
      </c>
      <c r="AL268" s="60" t="s">
        <v>1749</v>
      </c>
      <c r="AM268" s="55" t="s">
        <v>1916</v>
      </c>
      <c r="AN268" s="55" t="s">
        <v>1917</v>
      </c>
      <c r="AO268" s="55" t="s">
        <v>1644</v>
      </c>
      <c r="AP268" t="s">
        <v>1730</v>
      </c>
      <c r="AQ268" t="s">
        <v>2163</v>
      </c>
      <c r="AS268" t="s">
        <v>1645</v>
      </c>
      <c r="AT268" t="s">
        <v>3842</v>
      </c>
      <c r="AU268" s="191">
        <f t="shared" si="4"/>
        <v>2663100</v>
      </c>
    </row>
    <row r="269" spans="1:47" x14ac:dyDescent="0.25">
      <c r="A269" s="55" t="s">
        <v>1717</v>
      </c>
      <c r="B269" s="55" t="s">
        <v>2159</v>
      </c>
      <c r="C269" s="55" t="s">
        <v>1719</v>
      </c>
      <c r="D269" s="55" t="s">
        <v>1767</v>
      </c>
      <c r="E269" s="56">
        <v>45703</v>
      </c>
      <c r="F269" s="55" t="s">
        <v>1797</v>
      </c>
      <c r="G269" s="55" t="s">
        <v>1644</v>
      </c>
      <c r="H269" s="55">
        <v>50200010</v>
      </c>
      <c r="I269" s="55" t="s">
        <v>2368</v>
      </c>
      <c r="J269" s="55" t="s">
        <v>1644</v>
      </c>
      <c r="K269" s="55" t="s">
        <v>1646</v>
      </c>
      <c r="L269" s="56">
        <v>45703</v>
      </c>
      <c r="M269" s="55" t="s">
        <v>2366</v>
      </c>
      <c r="N269" s="55" t="s">
        <v>1644</v>
      </c>
      <c r="O269" s="56"/>
      <c r="P269" s="55" t="s">
        <v>1726</v>
      </c>
      <c r="Q269" s="55" t="s">
        <v>89</v>
      </c>
      <c r="R269" s="57">
        <v>593.75</v>
      </c>
      <c r="S269" s="55" t="s">
        <v>89</v>
      </c>
      <c r="T269" s="57">
        <v>593.75</v>
      </c>
      <c r="U269" s="55" t="s">
        <v>329</v>
      </c>
      <c r="V269" s="55" t="s">
        <v>330</v>
      </c>
      <c r="W269" s="55" t="s">
        <v>1644</v>
      </c>
      <c r="X269" s="55" t="s">
        <v>1644</v>
      </c>
      <c r="Y269" s="55" t="s">
        <v>1644</v>
      </c>
      <c r="Z269" s="55" t="s">
        <v>1644</v>
      </c>
      <c r="AA269" s="55" t="s">
        <v>1727</v>
      </c>
      <c r="AB269" s="55" t="s">
        <v>1644</v>
      </c>
      <c r="AC269" s="56">
        <v>45703</v>
      </c>
      <c r="AD269" s="55"/>
      <c r="AE269" s="55"/>
      <c r="AF269" s="55" t="s">
        <v>1644</v>
      </c>
      <c r="AG269" s="55" t="s">
        <v>1644</v>
      </c>
      <c r="AH269" s="55" t="s">
        <v>1728</v>
      </c>
      <c r="AI269" s="55" t="s">
        <v>1729</v>
      </c>
      <c r="AJ269" s="59">
        <v>475</v>
      </c>
      <c r="AK269" s="55" t="s">
        <v>1761</v>
      </c>
      <c r="AL269" s="60" t="s">
        <v>1749</v>
      </c>
      <c r="AM269" s="55" t="s">
        <v>1945</v>
      </c>
      <c r="AN269" s="55" t="s">
        <v>1946</v>
      </c>
      <c r="AO269" s="55" t="s">
        <v>1644</v>
      </c>
      <c r="AP269" t="s">
        <v>1730</v>
      </c>
      <c r="AQ269" t="s">
        <v>2163</v>
      </c>
      <c r="AS269" t="s">
        <v>1645</v>
      </c>
      <c r="AT269" t="s">
        <v>3842</v>
      </c>
      <c r="AU269" s="191">
        <f t="shared" si="4"/>
        <v>9796875</v>
      </c>
    </row>
    <row r="270" spans="1:47" x14ac:dyDescent="0.25">
      <c r="A270" s="55" t="s">
        <v>1717</v>
      </c>
      <c r="B270" s="55" t="s">
        <v>2159</v>
      </c>
      <c r="C270" s="55" t="s">
        <v>1719</v>
      </c>
      <c r="D270" s="55" t="s">
        <v>1767</v>
      </c>
      <c r="E270" s="56">
        <v>45703</v>
      </c>
      <c r="F270" s="55" t="s">
        <v>1797</v>
      </c>
      <c r="G270" s="55" t="s">
        <v>1644</v>
      </c>
      <c r="H270" s="55">
        <v>50200010</v>
      </c>
      <c r="I270" s="55" t="s">
        <v>2368</v>
      </c>
      <c r="J270" s="55" t="s">
        <v>1644</v>
      </c>
      <c r="K270" s="55" t="s">
        <v>1646</v>
      </c>
      <c r="L270" s="56">
        <v>45703</v>
      </c>
      <c r="M270" s="55" t="s">
        <v>2366</v>
      </c>
      <c r="N270" s="55" t="s">
        <v>1644</v>
      </c>
      <c r="O270" s="56"/>
      <c r="P270" s="55" t="s">
        <v>1726</v>
      </c>
      <c r="Q270" s="55" t="s">
        <v>89</v>
      </c>
      <c r="R270" s="57">
        <v>768.02</v>
      </c>
      <c r="S270" s="55" t="s">
        <v>89</v>
      </c>
      <c r="T270" s="57">
        <v>768.02</v>
      </c>
      <c r="U270" s="55" t="s">
        <v>329</v>
      </c>
      <c r="V270" s="55" t="s">
        <v>330</v>
      </c>
      <c r="W270" s="55" t="s">
        <v>1644</v>
      </c>
      <c r="X270" s="55" t="s">
        <v>1644</v>
      </c>
      <c r="Y270" s="55" t="s">
        <v>1644</v>
      </c>
      <c r="Z270" s="55" t="s">
        <v>1644</v>
      </c>
      <c r="AA270" s="55" t="s">
        <v>1727</v>
      </c>
      <c r="AB270" s="55" t="s">
        <v>1644</v>
      </c>
      <c r="AC270" s="56">
        <v>45703</v>
      </c>
      <c r="AD270" s="55"/>
      <c r="AE270" s="55"/>
      <c r="AF270" s="55" t="s">
        <v>1644</v>
      </c>
      <c r="AG270" s="55" t="s">
        <v>1644</v>
      </c>
      <c r="AH270" s="55" t="s">
        <v>1728</v>
      </c>
      <c r="AI270" s="55" t="s">
        <v>1729</v>
      </c>
      <c r="AJ270" s="59">
        <v>1200</v>
      </c>
      <c r="AK270" s="55" t="s">
        <v>1761</v>
      </c>
      <c r="AL270" s="60" t="s">
        <v>1749</v>
      </c>
      <c r="AM270" s="55" t="s">
        <v>1940</v>
      </c>
      <c r="AN270" s="55" t="s">
        <v>1941</v>
      </c>
      <c r="AO270" s="55" t="s">
        <v>1644</v>
      </c>
      <c r="AP270" t="s">
        <v>1730</v>
      </c>
      <c r="AQ270" t="s">
        <v>2163</v>
      </c>
      <c r="AS270" t="s">
        <v>1645</v>
      </c>
      <c r="AT270" t="s">
        <v>3842</v>
      </c>
      <c r="AU270" s="191">
        <f t="shared" si="4"/>
        <v>12672330</v>
      </c>
    </row>
    <row r="271" spans="1:47" x14ac:dyDescent="0.25">
      <c r="A271" s="55" t="s">
        <v>1717</v>
      </c>
      <c r="B271" s="55" t="s">
        <v>2159</v>
      </c>
      <c r="C271" s="55" t="s">
        <v>1719</v>
      </c>
      <c r="D271" s="55" t="s">
        <v>1767</v>
      </c>
      <c r="E271" s="56">
        <v>45703</v>
      </c>
      <c r="F271" s="55" t="s">
        <v>1797</v>
      </c>
      <c r="G271" s="55" t="s">
        <v>1644</v>
      </c>
      <c r="H271" s="55">
        <v>50200010</v>
      </c>
      <c r="I271" s="55" t="s">
        <v>2368</v>
      </c>
      <c r="J271" s="55" t="s">
        <v>1644</v>
      </c>
      <c r="K271" s="55" t="s">
        <v>1646</v>
      </c>
      <c r="L271" s="56">
        <v>45703</v>
      </c>
      <c r="M271" s="55" t="s">
        <v>2366</v>
      </c>
      <c r="N271" s="55" t="s">
        <v>1644</v>
      </c>
      <c r="O271" s="56"/>
      <c r="P271" s="55" t="s">
        <v>1726</v>
      </c>
      <c r="Q271" s="55" t="s">
        <v>89</v>
      </c>
      <c r="R271" s="57">
        <v>447.78</v>
      </c>
      <c r="S271" s="55" t="s">
        <v>89</v>
      </c>
      <c r="T271" s="57">
        <v>447.78</v>
      </c>
      <c r="U271" s="55" t="s">
        <v>329</v>
      </c>
      <c r="V271" s="55" t="s">
        <v>330</v>
      </c>
      <c r="W271" s="55" t="s">
        <v>1644</v>
      </c>
      <c r="X271" s="55" t="s">
        <v>1644</v>
      </c>
      <c r="Y271" s="55" t="s">
        <v>1644</v>
      </c>
      <c r="Z271" s="55" t="s">
        <v>1644</v>
      </c>
      <c r="AA271" s="55" t="s">
        <v>1727</v>
      </c>
      <c r="AB271" s="55" t="s">
        <v>1644</v>
      </c>
      <c r="AC271" s="56">
        <v>45703</v>
      </c>
      <c r="AD271" s="55"/>
      <c r="AE271" s="55"/>
      <c r="AF271" s="55" t="s">
        <v>1644</v>
      </c>
      <c r="AG271" s="55" t="s">
        <v>1644</v>
      </c>
      <c r="AH271" s="55" t="s">
        <v>1728</v>
      </c>
      <c r="AI271" s="55" t="s">
        <v>1729</v>
      </c>
      <c r="AJ271" s="59">
        <v>600</v>
      </c>
      <c r="AK271" s="55" t="s">
        <v>1761</v>
      </c>
      <c r="AL271" s="60" t="s">
        <v>1749</v>
      </c>
      <c r="AM271" s="55" t="s">
        <v>1800</v>
      </c>
      <c r="AN271" s="55" t="s">
        <v>1801</v>
      </c>
      <c r="AO271" s="55" t="s">
        <v>1644</v>
      </c>
      <c r="AP271" t="s">
        <v>1730</v>
      </c>
      <c r="AQ271" t="s">
        <v>2163</v>
      </c>
      <c r="AS271" t="s">
        <v>1645</v>
      </c>
      <c r="AT271" t="s">
        <v>3842</v>
      </c>
      <c r="AU271" s="191">
        <f t="shared" si="4"/>
        <v>7388370</v>
      </c>
    </row>
    <row r="272" spans="1:47" hidden="1" x14ac:dyDescent="0.25">
      <c r="A272" s="55" t="s">
        <v>1717</v>
      </c>
      <c r="B272" s="55" t="s">
        <v>2159</v>
      </c>
      <c r="C272" s="55" t="s">
        <v>1719</v>
      </c>
      <c r="D272" s="55" t="s">
        <v>1720</v>
      </c>
      <c r="E272" s="56">
        <v>45705</v>
      </c>
      <c r="F272" s="55" t="s">
        <v>2370</v>
      </c>
      <c r="G272" s="55" t="s">
        <v>1739</v>
      </c>
      <c r="H272" s="55">
        <v>50300070</v>
      </c>
      <c r="I272" s="55" t="s">
        <v>2371</v>
      </c>
      <c r="J272" s="55" t="s">
        <v>1644</v>
      </c>
      <c r="K272" s="55" t="s">
        <v>1394</v>
      </c>
      <c r="L272" s="56">
        <v>45705</v>
      </c>
      <c r="M272" s="55" t="s">
        <v>1724</v>
      </c>
      <c r="N272" s="55" t="s">
        <v>1840</v>
      </c>
      <c r="O272" s="56"/>
      <c r="P272" s="55" t="s">
        <v>1726</v>
      </c>
      <c r="Q272" s="55" t="s">
        <v>1554</v>
      </c>
      <c r="R272" s="59">
        <v>18212770</v>
      </c>
      <c r="S272" s="55" t="s">
        <v>89</v>
      </c>
      <c r="T272" s="57">
        <v>1113.45</v>
      </c>
      <c r="U272" s="55" t="s">
        <v>329</v>
      </c>
      <c r="V272" s="55" t="s">
        <v>330</v>
      </c>
      <c r="W272" s="55" t="s">
        <v>1644</v>
      </c>
      <c r="X272" s="55" t="s">
        <v>1644</v>
      </c>
      <c r="Y272" s="55" t="s">
        <v>1644</v>
      </c>
      <c r="Z272" s="55" t="s">
        <v>1644</v>
      </c>
      <c r="AA272" s="55" t="s">
        <v>1727</v>
      </c>
      <c r="AB272" s="55" t="s">
        <v>1644</v>
      </c>
      <c r="AC272" s="56">
        <v>45705</v>
      </c>
      <c r="AD272" s="55"/>
      <c r="AE272" s="55"/>
      <c r="AF272" s="55" t="s">
        <v>1644</v>
      </c>
      <c r="AG272" s="55" t="s">
        <v>1644</v>
      </c>
      <c r="AH272" s="55" t="s">
        <v>1728</v>
      </c>
      <c r="AI272" s="55" t="s">
        <v>1729</v>
      </c>
      <c r="AJ272" s="58">
        <v>0</v>
      </c>
      <c r="AK272" s="55" t="s">
        <v>1644</v>
      </c>
      <c r="AL272" s="55" t="s">
        <v>1644</v>
      </c>
      <c r="AM272" s="55" t="s">
        <v>1644</v>
      </c>
      <c r="AN272" s="55" t="s">
        <v>1644</v>
      </c>
      <c r="AO272" s="55" t="s">
        <v>1644</v>
      </c>
      <c r="AP272" t="s">
        <v>1730</v>
      </c>
      <c r="AQ272" t="s">
        <v>2163</v>
      </c>
      <c r="AS272" t="s">
        <v>1651</v>
      </c>
      <c r="AT272" t="s">
        <v>3842</v>
      </c>
      <c r="AU272" s="191">
        <f t="shared" si="4"/>
        <v>18212770</v>
      </c>
    </row>
    <row r="273" spans="1:47" x14ac:dyDescent="0.25">
      <c r="A273" s="55" t="s">
        <v>1717</v>
      </c>
      <c r="B273" s="55" t="s">
        <v>2159</v>
      </c>
      <c r="C273" s="55" t="s">
        <v>1719</v>
      </c>
      <c r="D273" s="55" t="s">
        <v>1743</v>
      </c>
      <c r="E273" s="56">
        <v>45705</v>
      </c>
      <c r="F273" s="55" t="s">
        <v>1644</v>
      </c>
      <c r="G273" s="55" t="s">
        <v>1644</v>
      </c>
      <c r="H273" s="55">
        <v>50800020</v>
      </c>
      <c r="I273" s="55" t="s">
        <v>2372</v>
      </c>
      <c r="J273" s="55" t="s">
        <v>1644</v>
      </c>
      <c r="K273" s="55" t="s">
        <v>474</v>
      </c>
      <c r="L273" s="56">
        <v>45705</v>
      </c>
      <c r="M273" s="55" t="s">
        <v>2369</v>
      </c>
      <c r="N273" s="55" t="s">
        <v>2373</v>
      </c>
      <c r="O273" s="56"/>
      <c r="P273" s="55" t="s">
        <v>1726</v>
      </c>
      <c r="Q273" s="55" t="s">
        <v>1554</v>
      </c>
      <c r="R273" s="59">
        <v>3560000</v>
      </c>
      <c r="S273" s="55" t="s">
        <v>89</v>
      </c>
      <c r="T273" s="57">
        <v>217.64</v>
      </c>
      <c r="U273" s="55" t="s">
        <v>329</v>
      </c>
      <c r="V273" s="55" t="s">
        <v>330</v>
      </c>
      <c r="W273" s="55" t="s">
        <v>1644</v>
      </c>
      <c r="X273" s="55" t="s">
        <v>1644</v>
      </c>
      <c r="Y273" s="55" t="s">
        <v>1644</v>
      </c>
      <c r="Z273" s="55" t="s">
        <v>1644</v>
      </c>
      <c r="AA273" s="55" t="s">
        <v>1727</v>
      </c>
      <c r="AB273" s="55" t="s">
        <v>1644</v>
      </c>
      <c r="AC273" s="56">
        <v>45705</v>
      </c>
      <c r="AD273" s="55"/>
      <c r="AE273" s="55"/>
      <c r="AF273" s="55" t="s">
        <v>1644</v>
      </c>
      <c r="AG273" s="55" t="s">
        <v>2374</v>
      </c>
      <c r="AH273" s="55" t="s">
        <v>1728</v>
      </c>
      <c r="AI273" s="55" t="s">
        <v>1729</v>
      </c>
      <c r="AJ273" s="59">
        <v>2</v>
      </c>
      <c r="AK273" s="55" t="s">
        <v>1748</v>
      </c>
      <c r="AL273" s="60" t="s">
        <v>1749</v>
      </c>
      <c r="AM273" s="55" t="s">
        <v>1644</v>
      </c>
      <c r="AN273" s="55" t="s">
        <v>1644</v>
      </c>
      <c r="AO273" s="55" t="s">
        <v>1644</v>
      </c>
      <c r="AP273" t="s">
        <v>1730</v>
      </c>
      <c r="AQ273" t="s">
        <v>2163</v>
      </c>
      <c r="AS273" t="s">
        <v>1652</v>
      </c>
      <c r="AT273" t="s">
        <v>3842</v>
      </c>
      <c r="AU273" s="191">
        <f t="shared" si="4"/>
        <v>3560000</v>
      </c>
    </row>
    <row r="274" spans="1:47" x14ac:dyDescent="0.25">
      <c r="A274" s="55" t="s">
        <v>1717</v>
      </c>
      <c r="B274" s="55" t="s">
        <v>2159</v>
      </c>
      <c r="C274" s="55" t="s">
        <v>1719</v>
      </c>
      <c r="D274" s="55" t="s">
        <v>1743</v>
      </c>
      <c r="E274" s="56">
        <v>45705</v>
      </c>
      <c r="F274" s="55" t="s">
        <v>2301</v>
      </c>
      <c r="G274" s="55" t="s">
        <v>1644</v>
      </c>
      <c r="H274" s="55">
        <v>50500010</v>
      </c>
      <c r="I274" s="55" t="s">
        <v>2375</v>
      </c>
      <c r="J274" s="55" t="s">
        <v>1644</v>
      </c>
      <c r="K274" s="55" t="s">
        <v>1658</v>
      </c>
      <c r="L274" s="56">
        <v>45705</v>
      </c>
      <c r="M274" s="55" t="s">
        <v>2369</v>
      </c>
      <c r="N274" s="55" t="s">
        <v>1644</v>
      </c>
      <c r="O274" s="56"/>
      <c r="P274" s="55" t="s">
        <v>1726</v>
      </c>
      <c r="Q274" s="55" t="s">
        <v>1554</v>
      </c>
      <c r="R274" s="59">
        <v>44445948</v>
      </c>
      <c r="S274" s="55" t="s">
        <v>89</v>
      </c>
      <c r="T274" s="57">
        <v>2717.24</v>
      </c>
      <c r="U274" s="55" t="s">
        <v>329</v>
      </c>
      <c r="V274" s="55" t="s">
        <v>330</v>
      </c>
      <c r="W274" s="55" t="s">
        <v>1644</v>
      </c>
      <c r="X274" s="55" t="s">
        <v>1644</v>
      </c>
      <c r="Y274" s="55" t="s">
        <v>1644</v>
      </c>
      <c r="Z274" s="55" t="s">
        <v>1644</v>
      </c>
      <c r="AA274" s="55" t="s">
        <v>1727</v>
      </c>
      <c r="AB274" s="55" t="s">
        <v>1644</v>
      </c>
      <c r="AC274" s="56">
        <v>45705</v>
      </c>
      <c r="AD274" s="55"/>
      <c r="AE274" s="55"/>
      <c r="AF274" s="55" t="s">
        <v>1644</v>
      </c>
      <c r="AG274" s="55" t="s">
        <v>2376</v>
      </c>
      <c r="AH274" s="55" t="s">
        <v>1728</v>
      </c>
      <c r="AI274" s="55" t="s">
        <v>1729</v>
      </c>
      <c r="AJ274" s="59">
        <v>3156</v>
      </c>
      <c r="AK274" s="55" t="s">
        <v>1748</v>
      </c>
      <c r="AL274" s="60" t="s">
        <v>1749</v>
      </c>
      <c r="AM274" s="55" t="s">
        <v>1644</v>
      </c>
      <c r="AN274" s="55" t="s">
        <v>1644</v>
      </c>
      <c r="AO274" s="55" t="s">
        <v>1644</v>
      </c>
      <c r="AP274" t="s">
        <v>1730</v>
      </c>
      <c r="AQ274" t="s">
        <v>2163</v>
      </c>
      <c r="AS274" t="s">
        <v>1656</v>
      </c>
      <c r="AT274" t="s">
        <v>3842</v>
      </c>
      <c r="AU274" s="191">
        <f t="shared" si="4"/>
        <v>44445948</v>
      </c>
    </row>
    <row r="275" spans="1:47" x14ac:dyDescent="0.25">
      <c r="A275" s="55" t="s">
        <v>1717</v>
      </c>
      <c r="B275" s="55" t="s">
        <v>2159</v>
      </c>
      <c r="C275" s="55" t="s">
        <v>1719</v>
      </c>
      <c r="D275" s="55" t="s">
        <v>1743</v>
      </c>
      <c r="E275" s="56">
        <v>45705</v>
      </c>
      <c r="F275" s="55" t="s">
        <v>2296</v>
      </c>
      <c r="G275" s="55" t="s">
        <v>1644</v>
      </c>
      <c r="H275" s="55">
        <v>50500010</v>
      </c>
      <c r="I275" s="55" t="s">
        <v>2377</v>
      </c>
      <c r="J275" s="55" t="s">
        <v>1644</v>
      </c>
      <c r="K275" s="55" t="s">
        <v>1658</v>
      </c>
      <c r="L275" s="56">
        <v>45705</v>
      </c>
      <c r="M275" s="55" t="s">
        <v>2369</v>
      </c>
      <c r="N275" s="55" t="s">
        <v>1644</v>
      </c>
      <c r="O275" s="56"/>
      <c r="P275" s="55" t="s">
        <v>1726</v>
      </c>
      <c r="Q275" s="55" t="s">
        <v>1554</v>
      </c>
      <c r="R275" s="59">
        <v>30933000</v>
      </c>
      <c r="S275" s="55" t="s">
        <v>89</v>
      </c>
      <c r="T275" s="57">
        <v>1891.12</v>
      </c>
      <c r="U275" s="55" t="s">
        <v>329</v>
      </c>
      <c r="V275" s="55" t="s">
        <v>330</v>
      </c>
      <c r="W275" s="55" t="s">
        <v>1644</v>
      </c>
      <c r="X275" s="55" t="s">
        <v>1644</v>
      </c>
      <c r="Y275" s="55" t="s">
        <v>1644</v>
      </c>
      <c r="Z275" s="55" t="s">
        <v>1644</v>
      </c>
      <c r="AA275" s="55" t="s">
        <v>1727</v>
      </c>
      <c r="AB275" s="55" t="s">
        <v>1644</v>
      </c>
      <c r="AC275" s="56">
        <v>45705</v>
      </c>
      <c r="AD275" s="55"/>
      <c r="AE275" s="55"/>
      <c r="AF275" s="55" t="s">
        <v>1644</v>
      </c>
      <c r="AG275" s="55" t="s">
        <v>2378</v>
      </c>
      <c r="AH275" s="55" t="s">
        <v>1728</v>
      </c>
      <c r="AI275" s="55" t="s">
        <v>1729</v>
      </c>
      <c r="AJ275" s="61">
        <v>982</v>
      </c>
      <c r="AK275" s="55" t="s">
        <v>123</v>
      </c>
      <c r="AL275" s="60" t="s">
        <v>1749</v>
      </c>
      <c r="AM275" s="55" t="s">
        <v>1644</v>
      </c>
      <c r="AN275" s="55" t="s">
        <v>1644</v>
      </c>
      <c r="AO275" s="55" t="s">
        <v>1644</v>
      </c>
      <c r="AP275" t="s">
        <v>1730</v>
      </c>
      <c r="AQ275" t="s">
        <v>2163</v>
      </c>
      <c r="AS275" t="s">
        <v>1656</v>
      </c>
      <c r="AT275" t="s">
        <v>3842</v>
      </c>
      <c r="AU275" s="191">
        <f t="shared" si="4"/>
        <v>30933000</v>
      </c>
    </row>
    <row r="276" spans="1:47" x14ac:dyDescent="0.25">
      <c r="A276" s="55" t="s">
        <v>1717</v>
      </c>
      <c r="B276" s="55" t="s">
        <v>2159</v>
      </c>
      <c r="C276" s="55" t="s">
        <v>1719</v>
      </c>
      <c r="D276" s="55" t="s">
        <v>1743</v>
      </c>
      <c r="E276" s="56">
        <v>45705</v>
      </c>
      <c r="F276" s="55" t="s">
        <v>2301</v>
      </c>
      <c r="G276" s="55" t="s">
        <v>1644</v>
      </c>
      <c r="H276" s="55">
        <v>50500010</v>
      </c>
      <c r="I276" s="55" t="s">
        <v>2379</v>
      </c>
      <c r="J276" s="55" t="s">
        <v>1644</v>
      </c>
      <c r="K276" s="55" t="s">
        <v>1658</v>
      </c>
      <c r="L276" s="56">
        <v>45705</v>
      </c>
      <c r="M276" s="55" t="s">
        <v>2369</v>
      </c>
      <c r="N276" s="55" t="s">
        <v>1644</v>
      </c>
      <c r="O276" s="56"/>
      <c r="P276" s="55" t="s">
        <v>1726</v>
      </c>
      <c r="Q276" s="55" t="s">
        <v>1554</v>
      </c>
      <c r="R276" s="59">
        <v>2527305</v>
      </c>
      <c r="S276" s="55" t="s">
        <v>89</v>
      </c>
      <c r="T276" s="57">
        <v>154.51</v>
      </c>
      <c r="U276" s="55" t="s">
        <v>329</v>
      </c>
      <c r="V276" s="55" t="s">
        <v>330</v>
      </c>
      <c r="W276" s="55" t="s">
        <v>1644</v>
      </c>
      <c r="X276" s="55" t="s">
        <v>1644</v>
      </c>
      <c r="Y276" s="55" t="s">
        <v>1644</v>
      </c>
      <c r="Z276" s="55" t="s">
        <v>1644</v>
      </c>
      <c r="AA276" s="55" t="s">
        <v>1727</v>
      </c>
      <c r="AB276" s="55" t="s">
        <v>1644</v>
      </c>
      <c r="AC276" s="56">
        <v>45705</v>
      </c>
      <c r="AD276" s="55"/>
      <c r="AE276" s="55"/>
      <c r="AF276" s="55" t="s">
        <v>1644</v>
      </c>
      <c r="AG276" s="55" t="s">
        <v>2380</v>
      </c>
      <c r="AH276" s="55" t="s">
        <v>1728</v>
      </c>
      <c r="AI276" s="55" t="s">
        <v>1729</v>
      </c>
      <c r="AJ276" s="58">
        <v>242.8</v>
      </c>
      <c r="AK276" s="55" t="s">
        <v>1748</v>
      </c>
      <c r="AL276" s="60" t="s">
        <v>1749</v>
      </c>
      <c r="AM276" s="55" t="s">
        <v>1644</v>
      </c>
      <c r="AN276" s="55" t="s">
        <v>1644</v>
      </c>
      <c r="AO276" s="55" t="s">
        <v>1644</v>
      </c>
      <c r="AP276" t="s">
        <v>1730</v>
      </c>
      <c r="AQ276" t="s">
        <v>2163</v>
      </c>
      <c r="AS276" t="s">
        <v>1656</v>
      </c>
      <c r="AT276" t="s">
        <v>3842</v>
      </c>
      <c r="AU276" s="191">
        <f t="shared" si="4"/>
        <v>2527305</v>
      </c>
    </row>
    <row r="277" spans="1:47" x14ac:dyDescent="0.25">
      <c r="A277" s="55" t="s">
        <v>1717</v>
      </c>
      <c r="B277" s="55" t="s">
        <v>2159</v>
      </c>
      <c r="C277" s="55" t="s">
        <v>1719</v>
      </c>
      <c r="D277" s="55" t="s">
        <v>1743</v>
      </c>
      <c r="E277" s="56">
        <v>45705</v>
      </c>
      <c r="F277" s="55" t="s">
        <v>2301</v>
      </c>
      <c r="G277" s="55" t="s">
        <v>1644</v>
      </c>
      <c r="H277" s="55">
        <v>50500010</v>
      </c>
      <c r="I277" s="55" t="s">
        <v>2381</v>
      </c>
      <c r="J277" s="55" t="s">
        <v>1644</v>
      </c>
      <c r="K277" s="55" t="s">
        <v>1658</v>
      </c>
      <c r="L277" s="56">
        <v>45705</v>
      </c>
      <c r="M277" s="55" t="s">
        <v>2369</v>
      </c>
      <c r="N277" s="55" t="s">
        <v>1644</v>
      </c>
      <c r="O277" s="56"/>
      <c r="P277" s="55" t="s">
        <v>1726</v>
      </c>
      <c r="Q277" s="55" t="s">
        <v>1554</v>
      </c>
      <c r="R277" s="59">
        <v>14561677</v>
      </c>
      <c r="S277" s="55" t="s">
        <v>89</v>
      </c>
      <c r="T277" s="57">
        <v>890.24</v>
      </c>
      <c r="U277" s="55" t="s">
        <v>329</v>
      </c>
      <c r="V277" s="55" t="s">
        <v>330</v>
      </c>
      <c r="W277" s="55" t="s">
        <v>1644</v>
      </c>
      <c r="X277" s="55" t="s">
        <v>1644</v>
      </c>
      <c r="Y277" s="55" t="s">
        <v>1644</v>
      </c>
      <c r="Z277" s="55" t="s">
        <v>1644</v>
      </c>
      <c r="AA277" s="55" t="s">
        <v>1727</v>
      </c>
      <c r="AB277" s="55" t="s">
        <v>1644</v>
      </c>
      <c r="AC277" s="56">
        <v>45705</v>
      </c>
      <c r="AD277" s="55"/>
      <c r="AE277" s="55"/>
      <c r="AF277" s="55" t="s">
        <v>1644</v>
      </c>
      <c r="AG277" s="55" t="s">
        <v>2382</v>
      </c>
      <c r="AH277" s="55" t="s">
        <v>1728</v>
      </c>
      <c r="AI277" s="55" t="s">
        <v>1729</v>
      </c>
      <c r="AJ277" s="59">
        <v>223</v>
      </c>
      <c r="AK277" s="55" t="s">
        <v>1748</v>
      </c>
      <c r="AL277" s="60" t="s">
        <v>1749</v>
      </c>
      <c r="AM277" s="55" t="s">
        <v>1644</v>
      </c>
      <c r="AN277" s="55" t="s">
        <v>1644</v>
      </c>
      <c r="AO277" s="55" t="s">
        <v>1644</v>
      </c>
      <c r="AP277" t="s">
        <v>1730</v>
      </c>
      <c r="AQ277" t="s">
        <v>2163</v>
      </c>
      <c r="AS277" t="s">
        <v>1656</v>
      </c>
      <c r="AT277" t="s">
        <v>3842</v>
      </c>
      <c r="AU277" s="191">
        <f t="shared" si="4"/>
        <v>14561677</v>
      </c>
    </row>
    <row r="278" spans="1:47" x14ac:dyDescent="0.25">
      <c r="A278" s="55" t="s">
        <v>1717</v>
      </c>
      <c r="B278" s="55" t="s">
        <v>2159</v>
      </c>
      <c r="C278" s="55" t="s">
        <v>1719</v>
      </c>
      <c r="D278" s="55" t="s">
        <v>1743</v>
      </c>
      <c r="E278" s="56">
        <v>45705</v>
      </c>
      <c r="F278" s="55" t="s">
        <v>1644</v>
      </c>
      <c r="G278" s="55" t="s">
        <v>1644</v>
      </c>
      <c r="H278" s="55">
        <v>50800020</v>
      </c>
      <c r="I278" s="55" t="s">
        <v>2383</v>
      </c>
      <c r="J278" s="55" t="s">
        <v>1644</v>
      </c>
      <c r="K278" s="55" t="s">
        <v>474</v>
      </c>
      <c r="L278" s="56">
        <v>45705</v>
      </c>
      <c r="M278" s="55" t="s">
        <v>2369</v>
      </c>
      <c r="N278" s="55" t="s">
        <v>2384</v>
      </c>
      <c r="O278" s="56"/>
      <c r="P278" s="55" t="s">
        <v>1726</v>
      </c>
      <c r="Q278" s="55" t="s">
        <v>1554</v>
      </c>
      <c r="R278" s="59">
        <v>600000</v>
      </c>
      <c r="S278" s="55" t="s">
        <v>89</v>
      </c>
      <c r="T278" s="57">
        <v>36.68</v>
      </c>
      <c r="U278" s="55" t="s">
        <v>329</v>
      </c>
      <c r="V278" s="55" t="s">
        <v>330</v>
      </c>
      <c r="W278" s="55" t="s">
        <v>1644</v>
      </c>
      <c r="X278" s="55" t="s">
        <v>1644</v>
      </c>
      <c r="Y278" s="55" t="s">
        <v>1644</v>
      </c>
      <c r="Z278" s="55" t="s">
        <v>1644</v>
      </c>
      <c r="AA278" s="55" t="s">
        <v>1727</v>
      </c>
      <c r="AB278" s="55" t="s">
        <v>1644</v>
      </c>
      <c r="AC278" s="56">
        <v>45705</v>
      </c>
      <c r="AD278" s="55"/>
      <c r="AE278" s="55"/>
      <c r="AF278" s="55" t="s">
        <v>1644</v>
      </c>
      <c r="AG278" s="55" t="s">
        <v>2385</v>
      </c>
      <c r="AH278" s="55" t="s">
        <v>1728</v>
      </c>
      <c r="AI278" s="55" t="s">
        <v>1729</v>
      </c>
      <c r="AJ278" s="59">
        <v>20</v>
      </c>
      <c r="AK278" s="55" t="s">
        <v>1748</v>
      </c>
      <c r="AL278" s="60" t="s">
        <v>1749</v>
      </c>
      <c r="AM278" s="55" t="s">
        <v>1644</v>
      </c>
      <c r="AN278" s="55" t="s">
        <v>1644</v>
      </c>
      <c r="AO278" s="55" t="s">
        <v>1644</v>
      </c>
      <c r="AP278" t="s">
        <v>1730</v>
      </c>
      <c r="AQ278" t="s">
        <v>2163</v>
      </c>
      <c r="AS278" t="s">
        <v>1652</v>
      </c>
      <c r="AT278" t="s">
        <v>3842</v>
      </c>
      <c r="AU278" s="191">
        <f t="shared" si="4"/>
        <v>600000</v>
      </c>
    </row>
    <row r="279" spans="1:47" x14ac:dyDescent="0.25">
      <c r="A279" s="55" t="s">
        <v>1717</v>
      </c>
      <c r="B279" s="55" t="s">
        <v>2159</v>
      </c>
      <c r="C279" s="55" t="s">
        <v>1719</v>
      </c>
      <c r="D279" s="55" t="s">
        <v>1743</v>
      </c>
      <c r="E279" s="56">
        <v>45702</v>
      </c>
      <c r="F279" s="55" t="s">
        <v>1644</v>
      </c>
      <c r="G279" s="55" t="s">
        <v>1644</v>
      </c>
      <c r="H279" s="55">
        <v>50800020</v>
      </c>
      <c r="I279" s="55" t="s">
        <v>2387</v>
      </c>
      <c r="J279" s="55" t="s">
        <v>1644</v>
      </c>
      <c r="K279" s="55" t="s">
        <v>474</v>
      </c>
      <c r="L279" s="56">
        <v>45702</v>
      </c>
      <c r="M279" s="55" t="s">
        <v>2343</v>
      </c>
      <c r="N279" s="55" t="s">
        <v>2353</v>
      </c>
      <c r="O279" s="56"/>
      <c r="P279" s="55" t="s">
        <v>1726</v>
      </c>
      <c r="Q279" s="55" t="s">
        <v>1554</v>
      </c>
      <c r="R279" s="59">
        <v>-50000</v>
      </c>
      <c r="S279" s="55" t="s">
        <v>89</v>
      </c>
      <c r="T279" s="57">
        <v>-3.06</v>
      </c>
      <c r="U279" s="55" t="s">
        <v>329</v>
      </c>
      <c r="V279" s="55" t="s">
        <v>330</v>
      </c>
      <c r="W279" s="55" t="s">
        <v>1644</v>
      </c>
      <c r="X279" s="55" t="s">
        <v>1644</v>
      </c>
      <c r="Y279" s="55" t="s">
        <v>1644</v>
      </c>
      <c r="Z279" s="55" t="s">
        <v>1644</v>
      </c>
      <c r="AA279" s="55" t="s">
        <v>1727</v>
      </c>
      <c r="AB279" s="55" t="s">
        <v>1644</v>
      </c>
      <c r="AC279" s="56">
        <v>45705</v>
      </c>
      <c r="AD279" s="55"/>
      <c r="AE279" s="55"/>
      <c r="AF279" s="55" t="s">
        <v>1644</v>
      </c>
      <c r="AG279" s="55" t="s">
        <v>2354</v>
      </c>
      <c r="AH279" s="55" t="s">
        <v>1728</v>
      </c>
      <c r="AI279" s="55" t="s">
        <v>1729</v>
      </c>
      <c r="AJ279" s="59">
        <v>-1</v>
      </c>
      <c r="AK279" s="55" t="s">
        <v>1748</v>
      </c>
      <c r="AL279" s="60" t="s">
        <v>1785</v>
      </c>
      <c r="AM279" s="55" t="s">
        <v>1644</v>
      </c>
      <c r="AN279" s="55" t="s">
        <v>1644</v>
      </c>
      <c r="AO279" s="55" t="s">
        <v>1644</v>
      </c>
      <c r="AP279" t="s">
        <v>1730</v>
      </c>
      <c r="AQ279" t="s">
        <v>2163</v>
      </c>
      <c r="AS279" t="s">
        <v>1652</v>
      </c>
      <c r="AT279" t="s">
        <v>3842</v>
      </c>
      <c r="AU279" s="191">
        <f t="shared" si="4"/>
        <v>-50000</v>
      </c>
    </row>
    <row r="280" spans="1:47" hidden="1" x14ac:dyDescent="0.25">
      <c r="A280" s="55" t="s">
        <v>1717</v>
      </c>
      <c r="B280" s="55" t="s">
        <v>2159</v>
      </c>
      <c r="C280" s="55" t="s">
        <v>1719</v>
      </c>
      <c r="D280" s="55" t="s">
        <v>1844</v>
      </c>
      <c r="E280" s="56">
        <v>45706</v>
      </c>
      <c r="F280" s="55" t="s">
        <v>2389</v>
      </c>
      <c r="G280" s="55" t="s">
        <v>1739</v>
      </c>
      <c r="H280" s="55">
        <v>51300040</v>
      </c>
      <c r="I280" s="55" t="s">
        <v>2390</v>
      </c>
      <c r="J280" s="55" t="s">
        <v>1644</v>
      </c>
      <c r="K280" s="55" t="s">
        <v>545</v>
      </c>
      <c r="L280" s="56">
        <v>45705</v>
      </c>
      <c r="M280" s="55" t="s">
        <v>2008</v>
      </c>
      <c r="N280" s="55" t="s">
        <v>2391</v>
      </c>
      <c r="O280" s="56"/>
      <c r="P280" s="55" t="s">
        <v>1726</v>
      </c>
      <c r="Q280" s="55" t="s">
        <v>1554</v>
      </c>
      <c r="R280" s="59">
        <v>33683000</v>
      </c>
      <c r="S280" s="55" t="s">
        <v>89</v>
      </c>
      <c r="T280" s="57">
        <v>2059.2399999999998</v>
      </c>
      <c r="U280" s="55" t="s">
        <v>329</v>
      </c>
      <c r="V280" s="55" t="s">
        <v>330</v>
      </c>
      <c r="W280" s="55" t="s">
        <v>1644</v>
      </c>
      <c r="X280" s="55" t="s">
        <v>1644</v>
      </c>
      <c r="Y280" s="55" t="s">
        <v>1644</v>
      </c>
      <c r="Z280" s="55" t="s">
        <v>1644</v>
      </c>
      <c r="AA280" s="55" t="s">
        <v>1727</v>
      </c>
      <c r="AB280" s="55" t="s">
        <v>1644</v>
      </c>
      <c r="AC280" s="56">
        <v>45706</v>
      </c>
      <c r="AD280" s="55"/>
      <c r="AE280" s="55"/>
      <c r="AF280" s="55" t="s">
        <v>1644</v>
      </c>
      <c r="AG280" s="55" t="s">
        <v>1644</v>
      </c>
      <c r="AH280" s="55" t="s">
        <v>1728</v>
      </c>
      <c r="AI280" s="55" t="s">
        <v>1729</v>
      </c>
      <c r="AJ280" s="58">
        <v>0</v>
      </c>
      <c r="AK280" s="55" t="s">
        <v>1644</v>
      </c>
      <c r="AL280" s="55" t="s">
        <v>1644</v>
      </c>
      <c r="AM280" s="55" t="s">
        <v>1644</v>
      </c>
      <c r="AN280" s="55" t="s">
        <v>1644</v>
      </c>
      <c r="AO280" s="55" t="s">
        <v>1644</v>
      </c>
      <c r="AP280" t="s">
        <v>1730</v>
      </c>
      <c r="AQ280" t="s">
        <v>2163</v>
      </c>
      <c r="AS280" t="s">
        <v>1458</v>
      </c>
      <c r="AT280" t="s">
        <v>3842</v>
      </c>
      <c r="AU280" s="191">
        <f t="shared" si="4"/>
        <v>33683000</v>
      </c>
    </row>
    <row r="281" spans="1:47" x14ac:dyDescent="0.25">
      <c r="A281" s="55" t="s">
        <v>1717</v>
      </c>
      <c r="B281" s="55" t="s">
        <v>2159</v>
      </c>
      <c r="C281" s="55" t="s">
        <v>1719</v>
      </c>
      <c r="D281" s="55" t="s">
        <v>1743</v>
      </c>
      <c r="E281" s="56">
        <v>45706</v>
      </c>
      <c r="F281" s="55" t="s">
        <v>1644</v>
      </c>
      <c r="G281" s="55" t="s">
        <v>1644</v>
      </c>
      <c r="H281" s="55">
        <v>50800020</v>
      </c>
      <c r="I281" s="55" t="s">
        <v>2392</v>
      </c>
      <c r="J281" s="55" t="s">
        <v>1644</v>
      </c>
      <c r="K281" s="55" t="s">
        <v>474</v>
      </c>
      <c r="L281" s="56">
        <v>45706</v>
      </c>
      <c r="M281" s="55" t="s">
        <v>2388</v>
      </c>
      <c r="N281" s="55" t="s">
        <v>2393</v>
      </c>
      <c r="O281" s="56"/>
      <c r="P281" s="55" t="s">
        <v>1726</v>
      </c>
      <c r="Q281" s="55" t="s">
        <v>1554</v>
      </c>
      <c r="R281" s="59">
        <v>95000</v>
      </c>
      <c r="S281" s="55" t="s">
        <v>89</v>
      </c>
      <c r="T281" s="57">
        <v>5.81</v>
      </c>
      <c r="U281" s="55" t="s">
        <v>329</v>
      </c>
      <c r="V281" s="55" t="s">
        <v>330</v>
      </c>
      <c r="W281" s="55" t="s">
        <v>1644</v>
      </c>
      <c r="X281" s="55" t="s">
        <v>1644</v>
      </c>
      <c r="Y281" s="55" t="s">
        <v>1644</v>
      </c>
      <c r="Z281" s="55" t="s">
        <v>1644</v>
      </c>
      <c r="AA281" s="55" t="s">
        <v>1727</v>
      </c>
      <c r="AB281" s="55" t="s">
        <v>1644</v>
      </c>
      <c r="AC281" s="56">
        <v>45706</v>
      </c>
      <c r="AD281" s="55"/>
      <c r="AE281" s="55"/>
      <c r="AF281" s="55" t="s">
        <v>1644</v>
      </c>
      <c r="AG281" s="55" t="s">
        <v>2394</v>
      </c>
      <c r="AH281" s="55" t="s">
        <v>1728</v>
      </c>
      <c r="AI281" s="55" t="s">
        <v>1729</v>
      </c>
      <c r="AJ281" s="59">
        <v>2</v>
      </c>
      <c r="AK281" s="55" t="s">
        <v>1934</v>
      </c>
      <c r="AL281" s="60" t="s">
        <v>1749</v>
      </c>
      <c r="AM281" s="55" t="s">
        <v>1644</v>
      </c>
      <c r="AN281" s="55" t="s">
        <v>1644</v>
      </c>
      <c r="AO281" s="55" t="s">
        <v>1644</v>
      </c>
      <c r="AP281" t="s">
        <v>1730</v>
      </c>
      <c r="AQ281" t="s">
        <v>2163</v>
      </c>
      <c r="AS281" t="s">
        <v>1652</v>
      </c>
      <c r="AT281" t="s">
        <v>3842</v>
      </c>
      <c r="AU281" s="191">
        <f t="shared" si="4"/>
        <v>95000</v>
      </c>
    </row>
    <row r="282" spans="1:47" x14ac:dyDescent="0.25">
      <c r="A282" s="55" t="s">
        <v>1717</v>
      </c>
      <c r="B282" s="55" t="s">
        <v>2159</v>
      </c>
      <c r="C282" s="55" t="s">
        <v>1719</v>
      </c>
      <c r="D282" s="55" t="s">
        <v>1743</v>
      </c>
      <c r="E282" s="56">
        <v>45706</v>
      </c>
      <c r="F282" s="55" t="s">
        <v>1644</v>
      </c>
      <c r="G282" s="55" t="s">
        <v>1644</v>
      </c>
      <c r="H282" s="55">
        <v>50800060</v>
      </c>
      <c r="I282" s="55" t="s">
        <v>2395</v>
      </c>
      <c r="J282" s="55" t="s">
        <v>1644</v>
      </c>
      <c r="K282" s="55" t="s">
        <v>482</v>
      </c>
      <c r="L282" s="56">
        <v>45706</v>
      </c>
      <c r="M282" s="55" t="s">
        <v>2388</v>
      </c>
      <c r="N282" s="55" t="s">
        <v>2396</v>
      </c>
      <c r="O282" s="56"/>
      <c r="P282" s="55" t="s">
        <v>1726</v>
      </c>
      <c r="Q282" s="55" t="s">
        <v>1554</v>
      </c>
      <c r="R282" s="59">
        <v>132000</v>
      </c>
      <c r="S282" s="55" t="s">
        <v>89</v>
      </c>
      <c r="T282" s="57">
        <v>8.07</v>
      </c>
      <c r="U282" s="55" t="s">
        <v>329</v>
      </c>
      <c r="V282" s="55" t="s">
        <v>330</v>
      </c>
      <c r="W282" s="55" t="s">
        <v>1644</v>
      </c>
      <c r="X282" s="55" t="s">
        <v>1644</v>
      </c>
      <c r="Y282" s="55" t="s">
        <v>1644</v>
      </c>
      <c r="Z282" s="55" t="s">
        <v>1644</v>
      </c>
      <c r="AA282" s="55" t="s">
        <v>1727</v>
      </c>
      <c r="AB282" s="55" t="s">
        <v>1644</v>
      </c>
      <c r="AC282" s="56">
        <v>45706</v>
      </c>
      <c r="AD282" s="55"/>
      <c r="AE282" s="55"/>
      <c r="AF282" s="55" t="s">
        <v>1644</v>
      </c>
      <c r="AG282" s="55" t="s">
        <v>2225</v>
      </c>
      <c r="AH282" s="55" t="s">
        <v>1728</v>
      </c>
      <c r="AI282" s="55" t="s">
        <v>1729</v>
      </c>
      <c r="AJ282" s="59">
        <v>4</v>
      </c>
      <c r="AK282" s="55" t="s">
        <v>1818</v>
      </c>
      <c r="AL282" s="60" t="s">
        <v>1749</v>
      </c>
      <c r="AM282" s="55" t="s">
        <v>1644</v>
      </c>
      <c r="AN282" s="55" t="s">
        <v>1644</v>
      </c>
      <c r="AO282" s="55" t="s">
        <v>1644</v>
      </c>
      <c r="AP282" t="s">
        <v>1730</v>
      </c>
      <c r="AQ282" t="s">
        <v>2163</v>
      </c>
      <c r="AS282" t="s">
        <v>1652</v>
      </c>
      <c r="AT282" t="s">
        <v>4370</v>
      </c>
      <c r="AU282" s="191">
        <f t="shared" si="4"/>
        <v>132000</v>
      </c>
    </row>
    <row r="283" spans="1:47" x14ac:dyDescent="0.25">
      <c r="A283" s="55" t="s">
        <v>1717</v>
      </c>
      <c r="B283" s="55" t="s">
        <v>2159</v>
      </c>
      <c r="C283" s="55" t="s">
        <v>1719</v>
      </c>
      <c r="D283" s="55" t="s">
        <v>1743</v>
      </c>
      <c r="E283" s="56">
        <v>45706</v>
      </c>
      <c r="F283" s="55" t="s">
        <v>1644</v>
      </c>
      <c r="G283" s="55" t="s">
        <v>1644</v>
      </c>
      <c r="H283" s="55">
        <v>50800060</v>
      </c>
      <c r="I283" s="55" t="s">
        <v>2395</v>
      </c>
      <c r="J283" s="55" t="s">
        <v>1644</v>
      </c>
      <c r="K283" s="55" t="s">
        <v>482</v>
      </c>
      <c r="L283" s="56">
        <v>45706</v>
      </c>
      <c r="M283" s="55" t="s">
        <v>2388</v>
      </c>
      <c r="N283" s="55" t="s">
        <v>2396</v>
      </c>
      <c r="O283" s="56"/>
      <c r="P283" s="55" t="s">
        <v>1726</v>
      </c>
      <c r="Q283" s="55" t="s">
        <v>1554</v>
      </c>
      <c r="R283" s="59">
        <v>74000</v>
      </c>
      <c r="S283" s="55" t="s">
        <v>89</v>
      </c>
      <c r="T283" s="57">
        <v>4.5199999999999996</v>
      </c>
      <c r="U283" s="55" t="s">
        <v>329</v>
      </c>
      <c r="V283" s="55" t="s">
        <v>330</v>
      </c>
      <c r="W283" s="55" t="s">
        <v>1644</v>
      </c>
      <c r="X283" s="55" t="s">
        <v>1644</v>
      </c>
      <c r="Y283" s="55" t="s">
        <v>1644</v>
      </c>
      <c r="Z283" s="55" t="s">
        <v>1644</v>
      </c>
      <c r="AA283" s="55" t="s">
        <v>1727</v>
      </c>
      <c r="AB283" s="55" t="s">
        <v>1644</v>
      </c>
      <c r="AC283" s="56">
        <v>45706</v>
      </c>
      <c r="AD283" s="55"/>
      <c r="AE283" s="55"/>
      <c r="AF283" s="55" t="s">
        <v>1644</v>
      </c>
      <c r="AG283" s="55" t="s">
        <v>2225</v>
      </c>
      <c r="AH283" s="55" t="s">
        <v>1728</v>
      </c>
      <c r="AI283" s="55" t="s">
        <v>1729</v>
      </c>
      <c r="AJ283" s="59">
        <v>2</v>
      </c>
      <c r="AK283" s="55" t="s">
        <v>1748</v>
      </c>
      <c r="AL283" s="60" t="s">
        <v>1749</v>
      </c>
      <c r="AM283" s="55" t="s">
        <v>1644</v>
      </c>
      <c r="AN283" s="55" t="s">
        <v>1644</v>
      </c>
      <c r="AO283" s="55" t="s">
        <v>1644</v>
      </c>
      <c r="AP283" t="s">
        <v>1730</v>
      </c>
      <c r="AQ283" t="s">
        <v>2163</v>
      </c>
      <c r="AS283" t="s">
        <v>1652</v>
      </c>
      <c r="AT283" t="s">
        <v>4370</v>
      </c>
      <c r="AU283" s="191">
        <f t="shared" si="4"/>
        <v>74000</v>
      </c>
    </row>
    <row r="284" spans="1:47" x14ac:dyDescent="0.25">
      <c r="A284" s="55" t="s">
        <v>1717</v>
      </c>
      <c r="B284" s="55" t="s">
        <v>2159</v>
      </c>
      <c r="C284" s="55" t="s">
        <v>1719</v>
      </c>
      <c r="D284" s="55" t="s">
        <v>1743</v>
      </c>
      <c r="E284" s="56">
        <v>45706</v>
      </c>
      <c r="F284" s="55" t="s">
        <v>1773</v>
      </c>
      <c r="G284" s="55" t="s">
        <v>1717</v>
      </c>
      <c r="H284" s="55">
        <v>50500030</v>
      </c>
      <c r="I284" s="55" t="s">
        <v>2397</v>
      </c>
      <c r="J284" s="55" t="s">
        <v>1644</v>
      </c>
      <c r="K284" s="55" t="s">
        <v>1659</v>
      </c>
      <c r="L284" s="56">
        <v>45706</v>
      </c>
      <c r="M284" s="55" t="s">
        <v>2388</v>
      </c>
      <c r="N284" s="55" t="s">
        <v>2398</v>
      </c>
      <c r="O284" s="56"/>
      <c r="P284" s="55" t="s">
        <v>1726</v>
      </c>
      <c r="Q284" s="55" t="s">
        <v>1554</v>
      </c>
      <c r="R284" s="59">
        <v>5280009</v>
      </c>
      <c r="S284" s="55" t="s">
        <v>89</v>
      </c>
      <c r="T284" s="57">
        <v>322.81</v>
      </c>
      <c r="U284" s="55" t="s">
        <v>329</v>
      </c>
      <c r="V284" s="55" t="s">
        <v>330</v>
      </c>
      <c r="W284" s="55" t="s">
        <v>1644</v>
      </c>
      <c r="X284" s="55" t="s">
        <v>1644</v>
      </c>
      <c r="Y284" s="55" t="s">
        <v>1644</v>
      </c>
      <c r="Z284" s="55" t="s">
        <v>1644</v>
      </c>
      <c r="AA284" s="55" t="s">
        <v>1727</v>
      </c>
      <c r="AB284" s="55" t="s">
        <v>1644</v>
      </c>
      <c r="AC284" s="56">
        <v>45706</v>
      </c>
      <c r="AD284" s="55"/>
      <c r="AE284" s="55"/>
      <c r="AF284" s="55" t="s">
        <v>1644</v>
      </c>
      <c r="AG284" s="55" t="s">
        <v>2399</v>
      </c>
      <c r="AH284" s="55" t="s">
        <v>1728</v>
      </c>
      <c r="AI284" s="55" t="s">
        <v>1729</v>
      </c>
      <c r="AJ284" s="59">
        <v>1</v>
      </c>
      <c r="AK284" s="55" t="s">
        <v>1778</v>
      </c>
      <c r="AL284" s="60" t="s">
        <v>1749</v>
      </c>
      <c r="AM284" s="55" t="s">
        <v>1644</v>
      </c>
      <c r="AN284" s="55" t="s">
        <v>1644</v>
      </c>
      <c r="AO284" s="55" t="s">
        <v>1644</v>
      </c>
      <c r="AP284" t="s">
        <v>1730</v>
      </c>
      <c r="AQ284" t="s">
        <v>2163</v>
      </c>
      <c r="AS284" t="s">
        <v>1656</v>
      </c>
      <c r="AT284" t="s">
        <v>3842</v>
      </c>
      <c r="AU284" s="191">
        <f t="shared" si="4"/>
        <v>5280009</v>
      </c>
    </row>
    <row r="285" spans="1:47" hidden="1" x14ac:dyDescent="0.25">
      <c r="A285" s="55" t="s">
        <v>1717</v>
      </c>
      <c r="B285" s="55" t="s">
        <v>2159</v>
      </c>
      <c r="C285" s="55" t="s">
        <v>1719</v>
      </c>
      <c r="D285" s="55" t="s">
        <v>1844</v>
      </c>
      <c r="E285" s="56">
        <v>45702</v>
      </c>
      <c r="F285" s="55" t="s">
        <v>2400</v>
      </c>
      <c r="G285" s="55" t="s">
        <v>2401</v>
      </c>
      <c r="H285" s="55">
        <v>51300040</v>
      </c>
      <c r="I285" s="55" t="s">
        <v>2402</v>
      </c>
      <c r="J285" s="55" t="s">
        <v>1644</v>
      </c>
      <c r="K285" s="55" t="s">
        <v>545</v>
      </c>
      <c r="L285" s="56">
        <v>45682</v>
      </c>
      <c r="M285" s="55" t="s">
        <v>2318</v>
      </c>
      <c r="N285" s="55" t="s">
        <v>2403</v>
      </c>
      <c r="O285" s="56"/>
      <c r="P285" s="55" t="s">
        <v>1726</v>
      </c>
      <c r="Q285" s="55" t="s">
        <v>1554</v>
      </c>
      <c r="R285" s="59">
        <v>6121000</v>
      </c>
      <c r="S285" s="55" t="s">
        <v>89</v>
      </c>
      <c r="T285" s="57">
        <v>374.21</v>
      </c>
      <c r="U285" s="55" t="s">
        <v>329</v>
      </c>
      <c r="V285" s="55" t="s">
        <v>330</v>
      </c>
      <c r="W285" s="55" t="s">
        <v>1644</v>
      </c>
      <c r="X285" s="55" t="s">
        <v>1644</v>
      </c>
      <c r="Y285" s="55" t="s">
        <v>1644</v>
      </c>
      <c r="Z285" s="55" t="s">
        <v>1644</v>
      </c>
      <c r="AA285" s="55" t="s">
        <v>1727</v>
      </c>
      <c r="AB285" s="55" t="s">
        <v>1644</v>
      </c>
      <c r="AC285" s="56">
        <v>45707</v>
      </c>
      <c r="AD285" s="55"/>
      <c r="AE285" s="55"/>
      <c r="AF285" s="55" t="s">
        <v>1644</v>
      </c>
      <c r="AG285" s="55" t="s">
        <v>1644</v>
      </c>
      <c r="AH285" s="55" t="s">
        <v>1728</v>
      </c>
      <c r="AI285" s="55" t="s">
        <v>1729</v>
      </c>
      <c r="AJ285" s="58">
        <v>0</v>
      </c>
      <c r="AK285" s="55" t="s">
        <v>1644</v>
      </c>
      <c r="AL285" s="55" t="s">
        <v>1644</v>
      </c>
      <c r="AM285" s="55" t="s">
        <v>1644</v>
      </c>
      <c r="AN285" s="55" t="s">
        <v>1644</v>
      </c>
      <c r="AO285" s="55" t="s">
        <v>1644</v>
      </c>
      <c r="AP285" t="s">
        <v>1730</v>
      </c>
      <c r="AQ285" t="s">
        <v>2163</v>
      </c>
      <c r="AS285" t="s">
        <v>1458</v>
      </c>
      <c r="AT285" t="s">
        <v>3842</v>
      </c>
      <c r="AU285" s="191">
        <f t="shared" si="4"/>
        <v>6121000</v>
      </c>
    </row>
    <row r="286" spans="1:47" hidden="1" x14ac:dyDescent="0.25">
      <c r="A286" s="55" t="s">
        <v>1717</v>
      </c>
      <c r="B286" s="55" t="s">
        <v>2159</v>
      </c>
      <c r="C286" s="55" t="s">
        <v>1719</v>
      </c>
      <c r="D286" s="55" t="s">
        <v>1844</v>
      </c>
      <c r="E286" s="56">
        <v>45702</v>
      </c>
      <c r="F286" s="55" t="s">
        <v>2404</v>
      </c>
      <c r="G286" s="55" t="s">
        <v>2401</v>
      </c>
      <c r="H286" s="55">
        <v>51300090</v>
      </c>
      <c r="I286" s="55" t="s">
        <v>2402</v>
      </c>
      <c r="J286" s="55" t="s">
        <v>1644</v>
      </c>
      <c r="K286" s="55" t="s">
        <v>555</v>
      </c>
      <c r="L286" s="56">
        <v>45682</v>
      </c>
      <c r="M286" s="55" t="s">
        <v>2318</v>
      </c>
      <c r="N286" s="55" t="s">
        <v>2403</v>
      </c>
      <c r="O286" s="56"/>
      <c r="P286" s="55" t="s">
        <v>1726</v>
      </c>
      <c r="Q286" s="55" t="s">
        <v>1554</v>
      </c>
      <c r="R286" s="59">
        <v>1679333</v>
      </c>
      <c r="S286" s="55" t="s">
        <v>89</v>
      </c>
      <c r="T286" s="57">
        <v>102.67</v>
      </c>
      <c r="U286" s="55" t="s">
        <v>329</v>
      </c>
      <c r="V286" s="55" t="s">
        <v>330</v>
      </c>
      <c r="W286" s="55" t="s">
        <v>1644</v>
      </c>
      <c r="X286" s="55" t="s">
        <v>1644</v>
      </c>
      <c r="Y286" s="55" t="s">
        <v>1644</v>
      </c>
      <c r="Z286" s="55" t="s">
        <v>1644</v>
      </c>
      <c r="AA286" s="55" t="s">
        <v>1727</v>
      </c>
      <c r="AB286" s="55" t="s">
        <v>1644</v>
      </c>
      <c r="AC286" s="56">
        <v>45707</v>
      </c>
      <c r="AD286" s="55"/>
      <c r="AE286" s="55"/>
      <c r="AF286" s="55" t="s">
        <v>1644</v>
      </c>
      <c r="AG286" s="55" t="s">
        <v>1644</v>
      </c>
      <c r="AH286" s="55" t="s">
        <v>1728</v>
      </c>
      <c r="AI286" s="55" t="s">
        <v>1729</v>
      </c>
      <c r="AJ286" s="58">
        <v>0</v>
      </c>
      <c r="AK286" s="55" t="s">
        <v>1644</v>
      </c>
      <c r="AL286" s="55" t="s">
        <v>1644</v>
      </c>
      <c r="AM286" s="55" t="s">
        <v>1644</v>
      </c>
      <c r="AN286" s="55" t="s">
        <v>1644</v>
      </c>
      <c r="AO286" s="55" t="s">
        <v>1644</v>
      </c>
      <c r="AP286" t="s">
        <v>1730</v>
      </c>
      <c r="AQ286" t="s">
        <v>2163</v>
      </c>
      <c r="AS286" t="s">
        <v>1458</v>
      </c>
      <c r="AT286" t="s">
        <v>3842</v>
      </c>
      <c r="AU286" s="191">
        <f t="shared" si="4"/>
        <v>1679333</v>
      </c>
    </row>
    <row r="287" spans="1:47" x14ac:dyDescent="0.25">
      <c r="A287" s="55" t="s">
        <v>1717</v>
      </c>
      <c r="B287" s="55" t="s">
        <v>2159</v>
      </c>
      <c r="C287" s="55" t="s">
        <v>1719</v>
      </c>
      <c r="D287" s="55" t="s">
        <v>1743</v>
      </c>
      <c r="E287" s="56">
        <v>45708</v>
      </c>
      <c r="F287" s="55" t="s">
        <v>2406</v>
      </c>
      <c r="G287" s="55" t="s">
        <v>1644</v>
      </c>
      <c r="H287" s="55">
        <v>50800010</v>
      </c>
      <c r="I287" s="55" t="s">
        <v>2407</v>
      </c>
      <c r="J287" s="55" t="s">
        <v>1644</v>
      </c>
      <c r="K287" s="55" t="s">
        <v>1653</v>
      </c>
      <c r="L287" s="56">
        <v>45708</v>
      </c>
      <c r="M287" s="55" t="s">
        <v>2405</v>
      </c>
      <c r="N287" s="55" t="s">
        <v>2408</v>
      </c>
      <c r="O287" s="56"/>
      <c r="P287" s="55" t="s">
        <v>1726</v>
      </c>
      <c r="Q287" s="55" t="s">
        <v>1554</v>
      </c>
      <c r="R287" s="59">
        <v>650000</v>
      </c>
      <c r="S287" s="55" t="s">
        <v>89</v>
      </c>
      <c r="T287" s="57">
        <v>39.76</v>
      </c>
      <c r="U287" s="55" t="s">
        <v>329</v>
      </c>
      <c r="V287" s="55" t="s">
        <v>330</v>
      </c>
      <c r="W287" s="55" t="s">
        <v>1644</v>
      </c>
      <c r="X287" s="55" t="s">
        <v>1644</v>
      </c>
      <c r="Y287" s="55" t="s">
        <v>1644</v>
      </c>
      <c r="Z287" s="55" t="s">
        <v>1644</v>
      </c>
      <c r="AA287" s="55" t="s">
        <v>1727</v>
      </c>
      <c r="AB287" s="55" t="s">
        <v>1644</v>
      </c>
      <c r="AC287" s="56">
        <v>45708</v>
      </c>
      <c r="AD287" s="55"/>
      <c r="AE287" s="55"/>
      <c r="AF287" s="55" t="s">
        <v>1644</v>
      </c>
      <c r="AG287" s="55" t="s">
        <v>2409</v>
      </c>
      <c r="AH287" s="55" t="s">
        <v>1728</v>
      </c>
      <c r="AI287" s="55" t="s">
        <v>1729</v>
      </c>
      <c r="AJ287" s="61">
        <v>4</v>
      </c>
      <c r="AK287" s="55" t="s">
        <v>123</v>
      </c>
      <c r="AL287" s="60" t="s">
        <v>1749</v>
      </c>
      <c r="AM287" s="55" t="s">
        <v>1644</v>
      </c>
      <c r="AN287" s="55" t="s">
        <v>1644</v>
      </c>
      <c r="AO287" s="55" t="s">
        <v>1644</v>
      </c>
      <c r="AP287" t="s">
        <v>1730</v>
      </c>
      <c r="AQ287" t="s">
        <v>2163</v>
      </c>
      <c r="AS287" t="s">
        <v>1652</v>
      </c>
      <c r="AT287" t="s">
        <v>3842</v>
      </c>
      <c r="AU287" s="191">
        <f t="shared" si="4"/>
        <v>650000</v>
      </c>
    </row>
    <row r="288" spans="1:47" x14ac:dyDescent="0.25">
      <c r="A288" s="55" t="s">
        <v>1717</v>
      </c>
      <c r="B288" s="55" t="s">
        <v>2159</v>
      </c>
      <c r="C288" s="55" t="s">
        <v>1719</v>
      </c>
      <c r="D288" s="55" t="s">
        <v>1743</v>
      </c>
      <c r="E288" s="56">
        <v>45708</v>
      </c>
      <c r="F288" s="55" t="s">
        <v>2410</v>
      </c>
      <c r="G288" s="55" t="s">
        <v>1644</v>
      </c>
      <c r="H288" s="55">
        <v>50800010</v>
      </c>
      <c r="I288" s="55" t="s">
        <v>2407</v>
      </c>
      <c r="J288" s="55" t="s">
        <v>1644</v>
      </c>
      <c r="K288" s="55" t="s">
        <v>1653</v>
      </c>
      <c r="L288" s="56">
        <v>45708</v>
      </c>
      <c r="M288" s="55" t="s">
        <v>2405</v>
      </c>
      <c r="N288" s="55" t="s">
        <v>2408</v>
      </c>
      <c r="O288" s="56"/>
      <c r="P288" s="55" t="s">
        <v>1726</v>
      </c>
      <c r="Q288" s="55" t="s">
        <v>1554</v>
      </c>
      <c r="R288" s="59">
        <v>193056</v>
      </c>
      <c r="S288" s="55" t="s">
        <v>89</v>
      </c>
      <c r="T288" s="57">
        <v>11.81</v>
      </c>
      <c r="U288" s="55" t="s">
        <v>329</v>
      </c>
      <c r="V288" s="55" t="s">
        <v>330</v>
      </c>
      <c r="W288" s="55" t="s">
        <v>1644</v>
      </c>
      <c r="X288" s="55" t="s">
        <v>1644</v>
      </c>
      <c r="Y288" s="55" t="s">
        <v>1644</v>
      </c>
      <c r="Z288" s="55" t="s">
        <v>1644</v>
      </c>
      <c r="AA288" s="55" t="s">
        <v>1727</v>
      </c>
      <c r="AB288" s="55" t="s">
        <v>1644</v>
      </c>
      <c r="AC288" s="56">
        <v>45708</v>
      </c>
      <c r="AD288" s="55"/>
      <c r="AE288" s="55"/>
      <c r="AF288" s="55" t="s">
        <v>1644</v>
      </c>
      <c r="AG288" s="55" t="s">
        <v>2409</v>
      </c>
      <c r="AH288" s="55" t="s">
        <v>1728</v>
      </c>
      <c r="AI288" s="55" t="s">
        <v>1729</v>
      </c>
      <c r="AJ288" s="61">
        <v>4</v>
      </c>
      <c r="AK288" s="55" t="s">
        <v>123</v>
      </c>
      <c r="AL288" s="60" t="s">
        <v>1749</v>
      </c>
      <c r="AM288" s="55" t="s">
        <v>1644</v>
      </c>
      <c r="AN288" s="55" t="s">
        <v>1644</v>
      </c>
      <c r="AO288" s="55" t="s">
        <v>1644</v>
      </c>
      <c r="AP288" t="s">
        <v>1730</v>
      </c>
      <c r="AQ288" t="s">
        <v>2163</v>
      </c>
      <c r="AS288" t="s">
        <v>1652</v>
      </c>
      <c r="AT288" t="s">
        <v>3842</v>
      </c>
      <c r="AU288" s="191">
        <f t="shared" si="4"/>
        <v>193056</v>
      </c>
    </row>
    <row r="289" spans="1:47" x14ac:dyDescent="0.25">
      <c r="A289" s="55" t="s">
        <v>1717</v>
      </c>
      <c r="B289" s="55" t="s">
        <v>2159</v>
      </c>
      <c r="C289" s="55" t="s">
        <v>1719</v>
      </c>
      <c r="D289" s="55" t="s">
        <v>1743</v>
      </c>
      <c r="E289" s="56">
        <v>45708</v>
      </c>
      <c r="F289" s="55" t="s">
        <v>2411</v>
      </c>
      <c r="G289" s="55" t="s">
        <v>1644</v>
      </c>
      <c r="H289" s="55">
        <v>50800010</v>
      </c>
      <c r="I289" s="55" t="s">
        <v>2407</v>
      </c>
      <c r="J289" s="55" t="s">
        <v>1644</v>
      </c>
      <c r="K289" s="55" t="s">
        <v>1653</v>
      </c>
      <c r="L289" s="56">
        <v>45708</v>
      </c>
      <c r="M289" s="55" t="s">
        <v>2405</v>
      </c>
      <c r="N289" s="55" t="s">
        <v>2408</v>
      </c>
      <c r="O289" s="56"/>
      <c r="P289" s="55" t="s">
        <v>1726</v>
      </c>
      <c r="Q289" s="55" t="s">
        <v>1554</v>
      </c>
      <c r="R289" s="59">
        <v>224940</v>
      </c>
      <c r="S289" s="55" t="s">
        <v>89</v>
      </c>
      <c r="T289" s="57">
        <v>13.76</v>
      </c>
      <c r="U289" s="55" t="s">
        <v>329</v>
      </c>
      <c r="V289" s="55" t="s">
        <v>330</v>
      </c>
      <c r="W289" s="55" t="s">
        <v>1644</v>
      </c>
      <c r="X289" s="55" t="s">
        <v>1644</v>
      </c>
      <c r="Y289" s="55" t="s">
        <v>1644</v>
      </c>
      <c r="Z289" s="55" t="s">
        <v>1644</v>
      </c>
      <c r="AA289" s="55" t="s">
        <v>1727</v>
      </c>
      <c r="AB289" s="55" t="s">
        <v>1644</v>
      </c>
      <c r="AC289" s="56">
        <v>45708</v>
      </c>
      <c r="AD289" s="55"/>
      <c r="AE289" s="55"/>
      <c r="AF289" s="55" t="s">
        <v>1644</v>
      </c>
      <c r="AG289" s="55" t="s">
        <v>2409</v>
      </c>
      <c r="AH289" s="55" t="s">
        <v>1728</v>
      </c>
      <c r="AI289" s="55" t="s">
        <v>1729</v>
      </c>
      <c r="AJ289" s="59">
        <v>20</v>
      </c>
      <c r="AK289" s="55" t="s">
        <v>1842</v>
      </c>
      <c r="AL289" s="60" t="s">
        <v>1749</v>
      </c>
      <c r="AM289" s="55" t="s">
        <v>1644</v>
      </c>
      <c r="AN289" s="55" t="s">
        <v>1644</v>
      </c>
      <c r="AO289" s="55" t="s">
        <v>1644</v>
      </c>
      <c r="AP289" t="s">
        <v>1730</v>
      </c>
      <c r="AQ289" t="s">
        <v>2163</v>
      </c>
      <c r="AS289" t="s">
        <v>1652</v>
      </c>
      <c r="AT289" t="s">
        <v>3842</v>
      </c>
      <c r="AU289" s="191">
        <f t="shared" si="4"/>
        <v>224940</v>
      </c>
    </row>
    <row r="290" spans="1:47" x14ac:dyDescent="0.25">
      <c r="A290" s="55" t="s">
        <v>1717</v>
      </c>
      <c r="B290" s="55" t="s">
        <v>2159</v>
      </c>
      <c r="C290" s="55" t="s">
        <v>1719</v>
      </c>
      <c r="D290" s="55" t="s">
        <v>1767</v>
      </c>
      <c r="E290" s="56">
        <v>45708</v>
      </c>
      <c r="F290" s="55" t="s">
        <v>2412</v>
      </c>
      <c r="G290" s="55" t="s">
        <v>1644</v>
      </c>
      <c r="H290" s="55">
        <v>50200010</v>
      </c>
      <c r="I290" s="55" t="s">
        <v>2413</v>
      </c>
      <c r="J290" s="55" t="s">
        <v>1644</v>
      </c>
      <c r="K290" s="55" t="s">
        <v>1646</v>
      </c>
      <c r="L290" s="56">
        <v>45708</v>
      </c>
      <c r="M290" s="55" t="s">
        <v>2405</v>
      </c>
      <c r="N290" s="55" t="s">
        <v>1644</v>
      </c>
      <c r="O290" s="56"/>
      <c r="P290" s="55" t="s">
        <v>1726</v>
      </c>
      <c r="Q290" s="55" t="s">
        <v>89</v>
      </c>
      <c r="R290" s="57">
        <v>17.05</v>
      </c>
      <c r="S290" s="55" t="s">
        <v>89</v>
      </c>
      <c r="T290" s="57">
        <v>17.05</v>
      </c>
      <c r="U290" s="55" t="s">
        <v>329</v>
      </c>
      <c r="V290" s="55" t="s">
        <v>330</v>
      </c>
      <c r="W290" s="55" t="s">
        <v>1644</v>
      </c>
      <c r="X290" s="55" t="s">
        <v>1644</v>
      </c>
      <c r="Y290" s="55" t="s">
        <v>1644</v>
      </c>
      <c r="Z290" s="55" t="s">
        <v>1644</v>
      </c>
      <c r="AA290" s="55" t="s">
        <v>1727</v>
      </c>
      <c r="AB290" s="55" t="s">
        <v>1644</v>
      </c>
      <c r="AC290" s="56">
        <v>45708</v>
      </c>
      <c r="AD290" s="55"/>
      <c r="AE290" s="55"/>
      <c r="AF290" s="55" t="s">
        <v>1644</v>
      </c>
      <c r="AG290" s="55" t="s">
        <v>1644</v>
      </c>
      <c r="AH290" s="55" t="s">
        <v>1728</v>
      </c>
      <c r="AI290" s="55" t="s">
        <v>1729</v>
      </c>
      <c r="AJ290" s="59">
        <v>30</v>
      </c>
      <c r="AK290" s="55" t="s">
        <v>1748</v>
      </c>
      <c r="AL290" s="60" t="s">
        <v>1749</v>
      </c>
      <c r="AM290" s="55" t="s">
        <v>2414</v>
      </c>
      <c r="AN290" s="55" t="s">
        <v>2415</v>
      </c>
      <c r="AO290" s="55" t="s">
        <v>1644</v>
      </c>
      <c r="AP290" t="s">
        <v>1730</v>
      </c>
      <c r="AQ290" t="s">
        <v>2163</v>
      </c>
      <c r="AS290" t="s">
        <v>1645</v>
      </c>
      <c r="AT290" t="s">
        <v>3842</v>
      </c>
      <c r="AU290" s="191">
        <f t="shared" si="4"/>
        <v>281325</v>
      </c>
    </row>
    <row r="291" spans="1:47" x14ac:dyDescent="0.25">
      <c r="A291" s="55" t="s">
        <v>1717</v>
      </c>
      <c r="B291" s="55" t="s">
        <v>2159</v>
      </c>
      <c r="C291" s="55" t="s">
        <v>1719</v>
      </c>
      <c r="D291" s="55" t="s">
        <v>1767</v>
      </c>
      <c r="E291" s="56">
        <v>45708</v>
      </c>
      <c r="F291" s="55" t="s">
        <v>2416</v>
      </c>
      <c r="G291" s="55" t="s">
        <v>1644</v>
      </c>
      <c r="H291" s="55">
        <v>50200010</v>
      </c>
      <c r="I291" s="55" t="s">
        <v>2413</v>
      </c>
      <c r="J291" s="55" t="s">
        <v>1644</v>
      </c>
      <c r="K291" s="55" t="s">
        <v>1646</v>
      </c>
      <c r="L291" s="56">
        <v>45708</v>
      </c>
      <c r="M291" s="55" t="s">
        <v>2405</v>
      </c>
      <c r="N291" s="55" t="s">
        <v>1644</v>
      </c>
      <c r="O291" s="56"/>
      <c r="P291" s="55" t="s">
        <v>1726</v>
      </c>
      <c r="Q291" s="55" t="s">
        <v>89</v>
      </c>
      <c r="R291" s="57">
        <v>188.38</v>
      </c>
      <c r="S291" s="55" t="s">
        <v>89</v>
      </c>
      <c r="T291" s="57">
        <v>188.38</v>
      </c>
      <c r="U291" s="55" t="s">
        <v>329</v>
      </c>
      <c r="V291" s="55" t="s">
        <v>330</v>
      </c>
      <c r="W291" s="55" t="s">
        <v>1644</v>
      </c>
      <c r="X291" s="55" t="s">
        <v>1644</v>
      </c>
      <c r="Y291" s="55" t="s">
        <v>1644</v>
      </c>
      <c r="Z291" s="55" t="s">
        <v>1644</v>
      </c>
      <c r="AA291" s="55" t="s">
        <v>1727</v>
      </c>
      <c r="AB291" s="55" t="s">
        <v>1644</v>
      </c>
      <c r="AC291" s="56">
        <v>45708</v>
      </c>
      <c r="AD291" s="55"/>
      <c r="AE291" s="55"/>
      <c r="AF291" s="55" t="s">
        <v>1644</v>
      </c>
      <c r="AG291" s="55" t="s">
        <v>1644</v>
      </c>
      <c r="AH291" s="55" t="s">
        <v>1728</v>
      </c>
      <c r="AI291" s="55" t="s">
        <v>1729</v>
      </c>
      <c r="AJ291" s="59">
        <v>29</v>
      </c>
      <c r="AK291" s="55" t="s">
        <v>1792</v>
      </c>
      <c r="AL291" s="60" t="s">
        <v>1749</v>
      </c>
      <c r="AM291" s="55" t="s">
        <v>2417</v>
      </c>
      <c r="AN291" s="55" t="s">
        <v>2418</v>
      </c>
      <c r="AO291" s="55" t="s">
        <v>1644</v>
      </c>
      <c r="AP291" t="s">
        <v>1730</v>
      </c>
      <c r="AQ291" t="s">
        <v>2163</v>
      </c>
      <c r="AS291" t="s">
        <v>1645</v>
      </c>
      <c r="AT291" t="s">
        <v>3842</v>
      </c>
      <c r="AU291" s="191">
        <f t="shared" si="4"/>
        <v>3108270</v>
      </c>
    </row>
    <row r="292" spans="1:47" x14ac:dyDescent="0.25">
      <c r="A292" s="55" t="s">
        <v>1717</v>
      </c>
      <c r="B292" s="55" t="s">
        <v>2159</v>
      </c>
      <c r="C292" s="55" t="s">
        <v>1719</v>
      </c>
      <c r="D292" s="55" t="s">
        <v>1767</v>
      </c>
      <c r="E292" s="56">
        <v>45708</v>
      </c>
      <c r="F292" s="55" t="s">
        <v>2419</v>
      </c>
      <c r="G292" s="55" t="s">
        <v>1644</v>
      </c>
      <c r="H292" s="55">
        <v>50200010</v>
      </c>
      <c r="I292" s="55" t="s">
        <v>2413</v>
      </c>
      <c r="J292" s="55" t="s">
        <v>1644</v>
      </c>
      <c r="K292" s="55" t="s">
        <v>1646</v>
      </c>
      <c r="L292" s="56">
        <v>45708</v>
      </c>
      <c r="M292" s="55" t="s">
        <v>2405</v>
      </c>
      <c r="N292" s="55" t="s">
        <v>1644</v>
      </c>
      <c r="O292" s="56"/>
      <c r="P292" s="55" t="s">
        <v>1726</v>
      </c>
      <c r="Q292" s="55" t="s">
        <v>89</v>
      </c>
      <c r="R292" s="57">
        <v>3.34</v>
      </c>
      <c r="S292" s="55" t="s">
        <v>89</v>
      </c>
      <c r="T292" s="57">
        <v>3.34</v>
      </c>
      <c r="U292" s="55" t="s">
        <v>329</v>
      </c>
      <c r="V292" s="55" t="s">
        <v>330</v>
      </c>
      <c r="W292" s="55" t="s">
        <v>1644</v>
      </c>
      <c r="X292" s="55" t="s">
        <v>1644</v>
      </c>
      <c r="Y292" s="55" t="s">
        <v>1644</v>
      </c>
      <c r="Z292" s="55" t="s">
        <v>1644</v>
      </c>
      <c r="AA292" s="55" t="s">
        <v>1727</v>
      </c>
      <c r="AB292" s="55" t="s">
        <v>1644</v>
      </c>
      <c r="AC292" s="56">
        <v>45708</v>
      </c>
      <c r="AD292" s="55"/>
      <c r="AE292" s="55"/>
      <c r="AF292" s="55" t="s">
        <v>1644</v>
      </c>
      <c r="AG292" s="55" t="s">
        <v>1644</v>
      </c>
      <c r="AH292" s="55" t="s">
        <v>1728</v>
      </c>
      <c r="AI292" s="55" t="s">
        <v>1729</v>
      </c>
      <c r="AJ292" s="59">
        <v>6</v>
      </c>
      <c r="AK292" s="55" t="s">
        <v>1748</v>
      </c>
      <c r="AL292" s="60" t="s">
        <v>1749</v>
      </c>
      <c r="AM292" s="55" t="s">
        <v>2168</v>
      </c>
      <c r="AN292" s="55" t="s">
        <v>2169</v>
      </c>
      <c r="AO292" s="55" t="s">
        <v>1644</v>
      </c>
      <c r="AP292" t="s">
        <v>1730</v>
      </c>
      <c r="AQ292" t="s">
        <v>2163</v>
      </c>
      <c r="AS292" t="s">
        <v>1645</v>
      </c>
      <c r="AT292" t="s">
        <v>3842</v>
      </c>
      <c r="AU292" s="191">
        <f t="shared" si="4"/>
        <v>55110</v>
      </c>
    </row>
    <row r="293" spans="1:47" x14ac:dyDescent="0.25">
      <c r="A293" s="55" t="s">
        <v>1717</v>
      </c>
      <c r="B293" s="55" t="s">
        <v>2159</v>
      </c>
      <c r="C293" s="55" t="s">
        <v>1719</v>
      </c>
      <c r="D293" s="55" t="s">
        <v>1767</v>
      </c>
      <c r="E293" s="56">
        <v>45708</v>
      </c>
      <c r="F293" s="55" t="s">
        <v>2420</v>
      </c>
      <c r="G293" s="55" t="s">
        <v>1644</v>
      </c>
      <c r="H293" s="55">
        <v>50200010</v>
      </c>
      <c r="I293" s="55" t="s">
        <v>2421</v>
      </c>
      <c r="J293" s="55" t="s">
        <v>1644</v>
      </c>
      <c r="K293" s="55" t="s">
        <v>1646</v>
      </c>
      <c r="L293" s="56">
        <v>45708</v>
      </c>
      <c r="M293" s="55" t="s">
        <v>2405</v>
      </c>
      <c r="N293" s="55" t="s">
        <v>1644</v>
      </c>
      <c r="O293" s="56"/>
      <c r="P293" s="55" t="s">
        <v>1726</v>
      </c>
      <c r="Q293" s="55" t="s">
        <v>89</v>
      </c>
      <c r="R293" s="57">
        <v>161.4</v>
      </c>
      <c r="S293" s="55" t="s">
        <v>89</v>
      </c>
      <c r="T293" s="57">
        <v>161.4</v>
      </c>
      <c r="U293" s="55" t="s">
        <v>329</v>
      </c>
      <c r="V293" s="55" t="s">
        <v>330</v>
      </c>
      <c r="W293" s="55" t="s">
        <v>1644</v>
      </c>
      <c r="X293" s="55" t="s">
        <v>1644</v>
      </c>
      <c r="Y293" s="55" t="s">
        <v>1644</v>
      </c>
      <c r="Z293" s="55" t="s">
        <v>1644</v>
      </c>
      <c r="AA293" s="55" t="s">
        <v>1727</v>
      </c>
      <c r="AB293" s="55" t="s">
        <v>1644</v>
      </c>
      <c r="AC293" s="56">
        <v>45708</v>
      </c>
      <c r="AD293" s="55"/>
      <c r="AE293" s="55"/>
      <c r="AF293" s="55" t="s">
        <v>1644</v>
      </c>
      <c r="AG293" s="55" t="s">
        <v>1644</v>
      </c>
      <c r="AH293" s="55" t="s">
        <v>1728</v>
      </c>
      <c r="AI293" s="55" t="s">
        <v>1729</v>
      </c>
      <c r="AJ293" s="59">
        <v>200</v>
      </c>
      <c r="AK293" s="55" t="s">
        <v>1748</v>
      </c>
      <c r="AL293" s="60" t="s">
        <v>1749</v>
      </c>
      <c r="AM293" s="55" t="s">
        <v>1916</v>
      </c>
      <c r="AN293" s="55" t="s">
        <v>1917</v>
      </c>
      <c r="AO293" s="55" t="s">
        <v>1644</v>
      </c>
      <c r="AP293" t="s">
        <v>1730</v>
      </c>
      <c r="AQ293" t="s">
        <v>2163</v>
      </c>
      <c r="AS293" t="s">
        <v>1645</v>
      </c>
      <c r="AT293" t="s">
        <v>3842</v>
      </c>
      <c r="AU293" s="191">
        <f t="shared" si="4"/>
        <v>2663100</v>
      </c>
    </row>
    <row r="294" spans="1:47" hidden="1" x14ac:dyDescent="0.25">
      <c r="A294" s="55" t="s">
        <v>1717</v>
      </c>
      <c r="B294" s="55" t="s">
        <v>2159</v>
      </c>
      <c r="C294" s="55" t="s">
        <v>1719</v>
      </c>
      <c r="D294" s="55" t="s">
        <v>1743</v>
      </c>
      <c r="E294" s="56">
        <v>45708</v>
      </c>
      <c r="F294" s="55" t="s">
        <v>1644</v>
      </c>
      <c r="G294" s="55" t="s">
        <v>1644</v>
      </c>
      <c r="H294" s="55">
        <v>50800010</v>
      </c>
      <c r="I294" s="55" t="s">
        <v>2422</v>
      </c>
      <c r="J294" s="55" t="s">
        <v>1644</v>
      </c>
      <c r="K294" s="55" t="s">
        <v>1653</v>
      </c>
      <c r="L294" s="56">
        <v>45708</v>
      </c>
      <c r="M294" s="55" t="s">
        <v>2405</v>
      </c>
      <c r="N294" s="55" t="s">
        <v>2423</v>
      </c>
      <c r="O294" s="56"/>
      <c r="P294" s="55" t="s">
        <v>1726</v>
      </c>
      <c r="Q294" s="55" t="s">
        <v>1554</v>
      </c>
      <c r="R294" s="59">
        <v>21147750</v>
      </c>
      <c r="S294" s="55" t="s">
        <v>89</v>
      </c>
      <c r="T294" s="57">
        <v>1293.52</v>
      </c>
      <c r="U294" s="55" t="s">
        <v>352</v>
      </c>
      <c r="V294" s="55" t="s">
        <v>353</v>
      </c>
      <c r="W294" s="55" t="s">
        <v>1644</v>
      </c>
      <c r="X294" s="55" t="s">
        <v>1644</v>
      </c>
      <c r="Y294" s="55" t="s">
        <v>1644</v>
      </c>
      <c r="Z294" s="55" t="s">
        <v>1644</v>
      </c>
      <c r="AA294" s="55" t="s">
        <v>1727</v>
      </c>
      <c r="AB294" s="55" t="s">
        <v>1644</v>
      </c>
      <c r="AC294" s="56">
        <v>45708</v>
      </c>
      <c r="AD294" s="55"/>
      <c r="AE294" s="55"/>
      <c r="AF294" s="55" t="s">
        <v>1644</v>
      </c>
      <c r="AG294" s="55" t="s">
        <v>2424</v>
      </c>
      <c r="AH294" s="55" t="s">
        <v>1728</v>
      </c>
      <c r="AI294" s="55" t="s">
        <v>1729</v>
      </c>
      <c r="AJ294" s="59">
        <v>18</v>
      </c>
      <c r="AK294" s="55" t="s">
        <v>1748</v>
      </c>
      <c r="AL294" s="60" t="s">
        <v>1749</v>
      </c>
      <c r="AM294" s="55" t="s">
        <v>1644</v>
      </c>
      <c r="AN294" s="55" t="s">
        <v>1644</v>
      </c>
      <c r="AO294" s="55" t="s">
        <v>1644</v>
      </c>
      <c r="AP294" t="s">
        <v>1730</v>
      </c>
      <c r="AQ294" t="s">
        <v>2163</v>
      </c>
      <c r="AS294" t="s">
        <v>1652</v>
      </c>
      <c r="AT294" t="s">
        <v>271</v>
      </c>
      <c r="AU294" s="191">
        <f t="shared" si="4"/>
        <v>21147750</v>
      </c>
    </row>
    <row r="295" spans="1:47" hidden="1" x14ac:dyDescent="0.25">
      <c r="A295" s="55" t="s">
        <v>1717</v>
      </c>
      <c r="B295" s="55" t="s">
        <v>2159</v>
      </c>
      <c r="C295" s="55" t="s">
        <v>1719</v>
      </c>
      <c r="D295" s="55" t="s">
        <v>1743</v>
      </c>
      <c r="E295" s="56">
        <v>45708</v>
      </c>
      <c r="F295" s="55" t="s">
        <v>2296</v>
      </c>
      <c r="G295" s="55" t="s">
        <v>1644</v>
      </c>
      <c r="H295" s="55">
        <v>50500010</v>
      </c>
      <c r="I295" s="55" t="s">
        <v>2425</v>
      </c>
      <c r="J295" s="55" t="s">
        <v>1644</v>
      </c>
      <c r="K295" s="55" t="s">
        <v>1658</v>
      </c>
      <c r="L295" s="56">
        <v>45708</v>
      </c>
      <c r="M295" s="55" t="s">
        <v>2405</v>
      </c>
      <c r="N295" s="55" t="s">
        <v>1644</v>
      </c>
      <c r="O295" s="56"/>
      <c r="P295" s="55" t="s">
        <v>1726</v>
      </c>
      <c r="Q295" s="55" t="s">
        <v>1554</v>
      </c>
      <c r="R295" s="59">
        <v>18062720</v>
      </c>
      <c r="S295" s="55" t="s">
        <v>89</v>
      </c>
      <c r="T295" s="57">
        <v>1104.82</v>
      </c>
      <c r="U295" s="55" t="s">
        <v>343</v>
      </c>
      <c r="V295" s="55" t="s">
        <v>344</v>
      </c>
      <c r="W295" s="55" t="s">
        <v>1644</v>
      </c>
      <c r="X295" s="55" t="s">
        <v>1644</v>
      </c>
      <c r="Y295" s="55" t="s">
        <v>1644</v>
      </c>
      <c r="Z295" s="55" t="s">
        <v>1644</v>
      </c>
      <c r="AA295" s="55" t="s">
        <v>1727</v>
      </c>
      <c r="AB295" s="55" t="s">
        <v>1644</v>
      </c>
      <c r="AC295" s="56">
        <v>45708</v>
      </c>
      <c r="AD295" s="55"/>
      <c r="AE295" s="55"/>
      <c r="AF295" s="55" t="s">
        <v>1644</v>
      </c>
      <c r="AG295" s="55" t="s">
        <v>2426</v>
      </c>
      <c r="AH295" s="55" t="s">
        <v>1728</v>
      </c>
      <c r="AI295" s="55" t="s">
        <v>1729</v>
      </c>
      <c r="AJ295" s="59">
        <v>320</v>
      </c>
      <c r="AK295" s="55" t="s">
        <v>1748</v>
      </c>
      <c r="AL295" s="60" t="s">
        <v>1749</v>
      </c>
      <c r="AM295" s="55" t="s">
        <v>1644</v>
      </c>
      <c r="AN295" s="55" t="s">
        <v>1644</v>
      </c>
      <c r="AO295" s="55" t="s">
        <v>1644</v>
      </c>
      <c r="AP295" t="s">
        <v>1730</v>
      </c>
      <c r="AQ295" t="s">
        <v>2163</v>
      </c>
      <c r="AS295" t="s">
        <v>1656</v>
      </c>
      <c r="AT295" t="s">
        <v>4416</v>
      </c>
      <c r="AU295" s="191">
        <f t="shared" si="4"/>
        <v>18062720</v>
      </c>
    </row>
    <row r="296" spans="1:47" hidden="1" x14ac:dyDescent="0.25">
      <c r="A296" s="55" t="s">
        <v>1717</v>
      </c>
      <c r="B296" s="55" t="s">
        <v>2159</v>
      </c>
      <c r="C296" s="55" t="s">
        <v>1719</v>
      </c>
      <c r="D296" s="55" t="s">
        <v>1743</v>
      </c>
      <c r="E296" s="56">
        <v>45708</v>
      </c>
      <c r="F296" s="55" t="s">
        <v>2296</v>
      </c>
      <c r="G296" s="55" t="s">
        <v>1644</v>
      </c>
      <c r="H296" s="55">
        <v>50500010</v>
      </c>
      <c r="I296" s="55" t="s">
        <v>2427</v>
      </c>
      <c r="J296" s="55" t="s">
        <v>1644</v>
      </c>
      <c r="K296" s="55" t="s">
        <v>1658</v>
      </c>
      <c r="L296" s="56">
        <v>45708</v>
      </c>
      <c r="M296" s="55" t="s">
        <v>2405</v>
      </c>
      <c r="N296" s="55" t="s">
        <v>1644</v>
      </c>
      <c r="O296" s="56"/>
      <c r="P296" s="55" t="s">
        <v>1726</v>
      </c>
      <c r="Q296" s="55" t="s">
        <v>1554</v>
      </c>
      <c r="R296" s="59">
        <v>14735868</v>
      </c>
      <c r="S296" s="55" t="s">
        <v>89</v>
      </c>
      <c r="T296" s="57">
        <v>901.33</v>
      </c>
      <c r="U296" s="55" t="s">
        <v>343</v>
      </c>
      <c r="V296" s="55" t="s">
        <v>344</v>
      </c>
      <c r="W296" s="55" t="s">
        <v>1644</v>
      </c>
      <c r="X296" s="55" t="s">
        <v>1644</v>
      </c>
      <c r="Y296" s="55" t="s">
        <v>1644</v>
      </c>
      <c r="Z296" s="55" t="s">
        <v>1644</v>
      </c>
      <c r="AA296" s="55" t="s">
        <v>1727</v>
      </c>
      <c r="AB296" s="55" t="s">
        <v>1644</v>
      </c>
      <c r="AC296" s="56">
        <v>45708</v>
      </c>
      <c r="AD296" s="55"/>
      <c r="AE296" s="55"/>
      <c r="AF296" s="55" t="s">
        <v>1644</v>
      </c>
      <c r="AG296" s="55" t="s">
        <v>2428</v>
      </c>
      <c r="AH296" s="55" t="s">
        <v>1728</v>
      </c>
      <c r="AI296" s="55" t="s">
        <v>1729</v>
      </c>
      <c r="AJ296" s="58">
        <v>324.3</v>
      </c>
      <c r="AK296" s="55" t="s">
        <v>1748</v>
      </c>
      <c r="AL296" s="60" t="s">
        <v>1749</v>
      </c>
      <c r="AM296" s="55" t="s">
        <v>1644</v>
      </c>
      <c r="AN296" s="55" t="s">
        <v>1644</v>
      </c>
      <c r="AO296" s="55" t="s">
        <v>1644</v>
      </c>
      <c r="AP296" t="s">
        <v>1730</v>
      </c>
      <c r="AQ296" t="s">
        <v>2163</v>
      </c>
      <c r="AS296" t="s">
        <v>1656</v>
      </c>
      <c r="AT296" t="s">
        <v>4416</v>
      </c>
      <c r="AU296" s="191">
        <f t="shared" si="4"/>
        <v>14735868</v>
      </c>
    </row>
    <row r="297" spans="1:47" x14ac:dyDescent="0.25">
      <c r="A297" s="55" t="s">
        <v>1717</v>
      </c>
      <c r="B297" s="55" t="s">
        <v>2159</v>
      </c>
      <c r="C297" s="55" t="s">
        <v>1719</v>
      </c>
      <c r="D297" s="55" t="s">
        <v>1767</v>
      </c>
      <c r="E297" s="56">
        <v>45709</v>
      </c>
      <c r="F297" s="55" t="s">
        <v>2430</v>
      </c>
      <c r="G297" s="55" t="s">
        <v>1644</v>
      </c>
      <c r="H297" s="55">
        <v>50200010</v>
      </c>
      <c r="I297" s="55" t="s">
        <v>2431</v>
      </c>
      <c r="J297" s="55" t="s">
        <v>1644</v>
      </c>
      <c r="K297" s="55" t="s">
        <v>1646</v>
      </c>
      <c r="L297" s="56">
        <v>45709</v>
      </c>
      <c r="M297" s="55" t="s">
        <v>2429</v>
      </c>
      <c r="N297" s="55" t="s">
        <v>1644</v>
      </c>
      <c r="O297" s="56"/>
      <c r="P297" s="55" t="s">
        <v>1726</v>
      </c>
      <c r="Q297" s="55" t="s">
        <v>89</v>
      </c>
      <c r="R297" s="57">
        <v>11837.37</v>
      </c>
      <c r="S297" s="55" t="s">
        <v>89</v>
      </c>
      <c r="T297" s="57">
        <v>11837.37</v>
      </c>
      <c r="U297" s="55" t="s">
        <v>329</v>
      </c>
      <c r="V297" s="55" t="s">
        <v>330</v>
      </c>
      <c r="W297" s="55" t="s">
        <v>1644</v>
      </c>
      <c r="X297" s="55" t="s">
        <v>1644</v>
      </c>
      <c r="Y297" s="55" t="s">
        <v>1644</v>
      </c>
      <c r="Z297" s="55" t="s">
        <v>1644</v>
      </c>
      <c r="AA297" s="55" t="s">
        <v>1727</v>
      </c>
      <c r="AB297" s="55" t="s">
        <v>1644</v>
      </c>
      <c r="AC297" s="56">
        <v>45709</v>
      </c>
      <c r="AD297" s="55"/>
      <c r="AE297" s="55"/>
      <c r="AF297" s="55" t="s">
        <v>1644</v>
      </c>
      <c r="AG297" s="55" t="s">
        <v>1644</v>
      </c>
      <c r="AH297" s="55" t="s">
        <v>1728</v>
      </c>
      <c r="AI297" s="55" t="s">
        <v>1729</v>
      </c>
      <c r="AJ297" s="59">
        <v>1</v>
      </c>
      <c r="AK297" s="55" t="s">
        <v>1748</v>
      </c>
      <c r="AL297" s="60" t="s">
        <v>1749</v>
      </c>
      <c r="AM297" s="55" t="s">
        <v>2432</v>
      </c>
      <c r="AN297" s="55" t="s">
        <v>2433</v>
      </c>
      <c r="AO297" s="55" t="s">
        <v>1644</v>
      </c>
      <c r="AP297" t="s">
        <v>1730</v>
      </c>
      <c r="AQ297" t="s">
        <v>2163</v>
      </c>
      <c r="AS297" t="s">
        <v>1645</v>
      </c>
      <c r="AT297" t="s">
        <v>3842</v>
      </c>
      <c r="AU297" s="191">
        <f t="shared" si="4"/>
        <v>195316605</v>
      </c>
    </row>
    <row r="298" spans="1:47" x14ac:dyDescent="0.25">
      <c r="A298" s="55" t="s">
        <v>1717</v>
      </c>
      <c r="B298" s="55" t="s">
        <v>2159</v>
      </c>
      <c r="C298" s="55" t="s">
        <v>1719</v>
      </c>
      <c r="D298" s="55" t="s">
        <v>1743</v>
      </c>
      <c r="E298" s="56">
        <v>45709</v>
      </c>
      <c r="F298" s="55" t="s">
        <v>1644</v>
      </c>
      <c r="G298" s="55" t="s">
        <v>1644</v>
      </c>
      <c r="H298" s="55">
        <v>50800020</v>
      </c>
      <c r="I298" s="55" t="s">
        <v>2434</v>
      </c>
      <c r="J298" s="55" t="s">
        <v>1644</v>
      </c>
      <c r="K298" s="55" t="s">
        <v>474</v>
      </c>
      <c r="L298" s="56">
        <v>45709</v>
      </c>
      <c r="M298" s="55" t="s">
        <v>2429</v>
      </c>
      <c r="N298" s="55" t="s">
        <v>2435</v>
      </c>
      <c r="O298" s="56"/>
      <c r="P298" s="55" t="s">
        <v>1726</v>
      </c>
      <c r="Q298" s="55" t="s">
        <v>1554</v>
      </c>
      <c r="R298" s="59">
        <v>503800</v>
      </c>
      <c r="S298" s="55" t="s">
        <v>89</v>
      </c>
      <c r="T298" s="57">
        <v>30.82</v>
      </c>
      <c r="U298" s="55" t="s">
        <v>329</v>
      </c>
      <c r="V298" s="55" t="s">
        <v>330</v>
      </c>
      <c r="W298" s="55" t="s">
        <v>1644</v>
      </c>
      <c r="X298" s="55" t="s">
        <v>1644</v>
      </c>
      <c r="Y298" s="55" t="s">
        <v>1644</v>
      </c>
      <c r="Z298" s="55" t="s">
        <v>1644</v>
      </c>
      <c r="AA298" s="55" t="s">
        <v>1727</v>
      </c>
      <c r="AB298" s="55" t="s">
        <v>1644</v>
      </c>
      <c r="AC298" s="56">
        <v>45709</v>
      </c>
      <c r="AD298" s="55"/>
      <c r="AE298" s="55"/>
      <c r="AF298" s="55" t="s">
        <v>1644</v>
      </c>
      <c r="AG298" s="55" t="s">
        <v>2436</v>
      </c>
      <c r="AH298" s="55" t="s">
        <v>1728</v>
      </c>
      <c r="AI298" s="55" t="s">
        <v>1729</v>
      </c>
      <c r="AJ298" s="59">
        <v>2</v>
      </c>
      <c r="AK298" s="55" t="s">
        <v>1818</v>
      </c>
      <c r="AL298" s="60" t="s">
        <v>1749</v>
      </c>
      <c r="AM298" s="55" t="s">
        <v>1644</v>
      </c>
      <c r="AN298" s="55" t="s">
        <v>1644</v>
      </c>
      <c r="AO298" s="55" t="s">
        <v>1644</v>
      </c>
      <c r="AP298" t="s">
        <v>1730</v>
      </c>
      <c r="AQ298" t="s">
        <v>2163</v>
      </c>
      <c r="AS298" t="s">
        <v>1652</v>
      </c>
      <c r="AT298" t="s">
        <v>3842</v>
      </c>
      <c r="AU298" s="191">
        <f t="shared" si="4"/>
        <v>503800</v>
      </c>
    </row>
    <row r="299" spans="1:47" hidden="1" x14ac:dyDescent="0.25">
      <c r="A299" s="55" t="s">
        <v>1717</v>
      </c>
      <c r="B299" s="55" t="s">
        <v>2159</v>
      </c>
      <c r="C299" s="55" t="s">
        <v>1719</v>
      </c>
      <c r="D299" s="55" t="s">
        <v>1844</v>
      </c>
      <c r="E299" s="56">
        <v>45712</v>
      </c>
      <c r="F299" s="55" t="s">
        <v>2437</v>
      </c>
      <c r="G299" s="55" t="s">
        <v>2438</v>
      </c>
      <c r="H299" s="55">
        <v>51300010</v>
      </c>
      <c r="I299" s="55" t="s">
        <v>2439</v>
      </c>
      <c r="J299" s="55" t="s">
        <v>1644</v>
      </c>
      <c r="K299" s="55" t="s">
        <v>538</v>
      </c>
      <c r="L299" s="56">
        <v>45698</v>
      </c>
      <c r="M299" s="55" t="s">
        <v>1847</v>
      </c>
      <c r="N299" s="55" t="s">
        <v>2440</v>
      </c>
      <c r="O299" s="56"/>
      <c r="P299" s="55" t="s">
        <v>1726</v>
      </c>
      <c r="Q299" s="55" t="s">
        <v>1554</v>
      </c>
      <c r="R299" s="59">
        <v>1209600</v>
      </c>
      <c r="S299" s="55" t="s">
        <v>89</v>
      </c>
      <c r="T299" s="57">
        <v>73.989999999999995</v>
      </c>
      <c r="U299" s="55" t="s">
        <v>329</v>
      </c>
      <c r="V299" s="55" t="s">
        <v>330</v>
      </c>
      <c r="W299" s="55" t="s">
        <v>1644</v>
      </c>
      <c r="X299" s="55" t="s">
        <v>1644</v>
      </c>
      <c r="Y299" s="55" t="s">
        <v>1644</v>
      </c>
      <c r="Z299" s="55" t="s">
        <v>1644</v>
      </c>
      <c r="AA299" s="55" t="s">
        <v>1727</v>
      </c>
      <c r="AB299" s="55" t="s">
        <v>1644</v>
      </c>
      <c r="AC299" s="56">
        <v>45712</v>
      </c>
      <c r="AD299" s="55"/>
      <c r="AE299" s="55"/>
      <c r="AF299" s="55" t="s">
        <v>1644</v>
      </c>
      <c r="AG299" s="55" t="s">
        <v>1644</v>
      </c>
      <c r="AH299" s="55" t="s">
        <v>1728</v>
      </c>
      <c r="AI299" s="55" t="s">
        <v>1729</v>
      </c>
      <c r="AJ299" s="58">
        <v>0</v>
      </c>
      <c r="AK299" s="55" t="s">
        <v>1644</v>
      </c>
      <c r="AL299" s="55" t="s">
        <v>1644</v>
      </c>
      <c r="AM299" s="55" t="s">
        <v>1644</v>
      </c>
      <c r="AN299" s="55" t="s">
        <v>1644</v>
      </c>
      <c r="AO299" s="55" t="s">
        <v>1644</v>
      </c>
      <c r="AP299" t="s">
        <v>1730</v>
      </c>
      <c r="AQ299" t="s">
        <v>2163</v>
      </c>
      <c r="AS299" t="s">
        <v>1458</v>
      </c>
      <c r="AT299" t="s">
        <v>3842</v>
      </c>
      <c r="AU299" s="191">
        <f t="shared" si="4"/>
        <v>1209600</v>
      </c>
    </row>
    <row r="300" spans="1:47" hidden="1" x14ac:dyDescent="0.25">
      <c r="A300" s="55" t="s">
        <v>1717</v>
      </c>
      <c r="B300" s="55" t="s">
        <v>2159</v>
      </c>
      <c r="C300" s="55" t="s">
        <v>1719</v>
      </c>
      <c r="D300" s="55" t="s">
        <v>1844</v>
      </c>
      <c r="E300" s="56">
        <v>45712</v>
      </c>
      <c r="F300" s="55" t="s">
        <v>2441</v>
      </c>
      <c r="G300" s="55" t="s">
        <v>2438</v>
      </c>
      <c r="H300" s="55">
        <v>51300090</v>
      </c>
      <c r="I300" s="55" t="s">
        <v>2439</v>
      </c>
      <c r="J300" s="55" t="s">
        <v>1644</v>
      </c>
      <c r="K300" s="55" t="s">
        <v>555</v>
      </c>
      <c r="L300" s="56">
        <v>45698</v>
      </c>
      <c r="M300" s="55" t="s">
        <v>1847</v>
      </c>
      <c r="N300" s="55" t="s">
        <v>2440</v>
      </c>
      <c r="O300" s="56"/>
      <c r="P300" s="55" t="s">
        <v>1726</v>
      </c>
      <c r="Q300" s="55" t="s">
        <v>1554</v>
      </c>
      <c r="R300" s="59">
        <v>1260000</v>
      </c>
      <c r="S300" s="55" t="s">
        <v>89</v>
      </c>
      <c r="T300" s="57">
        <v>77.069999999999993</v>
      </c>
      <c r="U300" s="55" t="s">
        <v>329</v>
      </c>
      <c r="V300" s="55" t="s">
        <v>330</v>
      </c>
      <c r="W300" s="55" t="s">
        <v>1644</v>
      </c>
      <c r="X300" s="55" t="s">
        <v>1644</v>
      </c>
      <c r="Y300" s="55" t="s">
        <v>1644</v>
      </c>
      <c r="Z300" s="55" t="s">
        <v>1644</v>
      </c>
      <c r="AA300" s="55" t="s">
        <v>1727</v>
      </c>
      <c r="AB300" s="55" t="s">
        <v>1644</v>
      </c>
      <c r="AC300" s="56">
        <v>45712</v>
      </c>
      <c r="AD300" s="55"/>
      <c r="AE300" s="55"/>
      <c r="AF300" s="55" t="s">
        <v>1644</v>
      </c>
      <c r="AG300" s="55" t="s">
        <v>1644</v>
      </c>
      <c r="AH300" s="55" t="s">
        <v>1728</v>
      </c>
      <c r="AI300" s="55" t="s">
        <v>1729</v>
      </c>
      <c r="AJ300" s="58">
        <v>0</v>
      </c>
      <c r="AK300" s="55" t="s">
        <v>1644</v>
      </c>
      <c r="AL300" s="55" t="s">
        <v>1644</v>
      </c>
      <c r="AM300" s="55" t="s">
        <v>1644</v>
      </c>
      <c r="AN300" s="55" t="s">
        <v>1644</v>
      </c>
      <c r="AO300" s="55" t="s">
        <v>1644</v>
      </c>
      <c r="AP300" t="s">
        <v>1730</v>
      </c>
      <c r="AQ300" t="s">
        <v>2163</v>
      </c>
      <c r="AS300" t="s">
        <v>1458</v>
      </c>
      <c r="AT300" t="s">
        <v>3842</v>
      </c>
      <c r="AU300" s="191">
        <f t="shared" si="4"/>
        <v>1260000</v>
      </c>
    </row>
    <row r="301" spans="1:47" hidden="1" x14ac:dyDescent="0.25">
      <c r="A301" s="55" t="s">
        <v>1717</v>
      </c>
      <c r="B301" s="55" t="s">
        <v>2159</v>
      </c>
      <c r="C301" s="55" t="s">
        <v>1719</v>
      </c>
      <c r="D301" s="55" t="s">
        <v>1844</v>
      </c>
      <c r="E301" s="56">
        <v>45712</v>
      </c>
      <c r="F301" s="55" t="s">
        <v>2442</v>
      </c>
      <c r="G301" s="55" t="s">
        <v>1739</v>
      </c>
      <c r="H301" s="55">
        <v>51300060</v>
      </c>
      <c r="I301" s="55" t="s">
        <v>2443</v>
      </c>
      <c r="J301" s="55" t="s">
        <v>1644</v>
      </c>
      <c r="K301" s="55" t="s">
        <v>549</v>
      </c>
      <c r="L301" s="56">
        <v>45698</v>
      </c>
      <c r="M301" s="55" t="s">
        <v>2444</v>
      </c>
      <c r="N301" s="55" t="s">
        <v>2445</v>
      </c>
      <c r="O301" s="56"/>
      <c r="P301" s="55" t="s">
        <v>1726</v>
      </c>
      <c r="Q301" s="55" t="s">
        <v>1554</v>
      </c>
      <c r="R301" s="59">
        <v>83916</v>
      </c>
      <c r="S301" s="55" t="s">
        <v>89</v>
      </c>
      <c r="T301" s="57">
        <v>5.13</v>
      </c>
      <c r="U301" s="55" t="s">
        <v>329</v>
      </c>
      <c r="V301" s="55" t="s">
        <v>330</v>
      </c>
      <c r="W301" s="55" t="s">
        <v>1644</v>
      </c>
      <c r="X301" s="55" t="s">
        <v>1644</v>
      </c>
      <c r="Y301" s="55" t="s">
        <v>1644</v>
      </c>
      <c r="Z301" s="55" t="s">
        <v>1644</v>
      </c>
      <c r="AA301" s="55" t="s">
        <v>1727</v>
      </c>
      <c r="AB301" s="55" t="s">
        <v>1644</v>
      </c>
      <c r="AC301" s="56">
        <v>45713</v>
      </c>
      <c r="AD301" s="55"/>
      <c r="AE301" s="55"/>
      <c r="AF301" s="55" t="s">
        <v>1644</v>
      </c>
      <c r="AG301" s="55" t="s">
        <v>1644</v>
      </c>
      <c r="AH301" s="55" t="s">
        <v>1728</v>
      </c>
      <c r="AI301" s="55" t="s">
        <v>1729</v>
      </c>
      <c r="AJ301" s="58">
        <v>0</v>
      </c>
      <c r="AK301" s="55" t="s">
        <v>1644</v>
      </c>
      <c r="AL301" s="55" t="s">
        <v>1644</v>
      </c>
      <c r="AM301" s="55" t="s">
        <v>1644</v>
      </c>
      <c r="AN301" s="55" t="s">
        <v>1644</v>
      </c>
      <c r="AO301" s="55" t="s">
        <v>1644</v>
      </c>
      <c r="AP301" t="s">
        <v>1730</v>
      </c>
      <c r="AQ301" t="s">
        <v>2163</v>
      </c>
      <c r="AS301" t="s">
        <v>1458</v>
      </c>
      <c r="AT301" t="s">
        <v>3842</v>
      </c>
      <c r="AU301" s="191">
        <f t="shared" si="4"/>
        <v>83916</v>
      </c>
    </row>
    <row r="302" spans="1:47" hidden="1" x14ac:dyDescent="0.25">
      <c r="A302" s="55" t="s">
        <v>1717</v>
      </c>
      <c r="B302" s="55" t="s">
        <v>2159</v>
      </c>
      <c r="C302" s="55" t="s">
        <v>1719</v>
      </c>
      <c r="D302" s="55" t="s">
        <v>1844</v>
      </c>
      <c r="E302" s="56">
        <v>45712</v>
      </c>
      <c r="F302" s="55" t="s">
        <v>2446</v>
      </c>
      <c r="G302" s="55" t="s">
        <v>1739</v>
      </c>
      <c r="H302" s="55">
        <v>51300060</v>
      </c>
      <c r="I302" s="55" t="s">
        <v>2443</v>
      </c>
      <c r="J302" s="55" t="s">
        <v>1644</v>
      </c>
      <c r="K302" s="55" t="s">
        <v>549</v>
      </c>
      <c r="L302" s="56">
        <v>45698</v>
      </c>
      <c r="M302" s="55" t="s">
        <v>2444</v>
      </c>
      <c r="N302" s="55" t="s">
        <v>2445</v>
      </c>
      <c r="O302" s="56"/>
      <c r="P302" s="55" t="s">
        <v>1726</v>
      </c>
      <c r="Q302" s="55" t="s">
        <v>1554</v>
      </c>
      <c r="R302" s="59">
        <v>83917</v>
      </c>
      <c r="S302" s="55" t="s">
        <v>89</v>
      </c>
      <c r="T302" s="57">
        <v>5.13</v>
      </c>
      <c r="U302" s="55" t="s">
        <v>329</v>
      </c>
      <c r="V302" s="55" t="s">
        <v>330</v>
      </c>
      <c r="W302" s="55" t="s">
        <v>1644</v>
      </c>
      <c r="X302" s="55" t="s">
        <v>1644</v>
      </c>
      <c r="Y302" s="55" t="s">
        <v>1644</v>
      </c>
      <c r="Z302" s="55" t="s">
        <v>1644</v>
      </c>
      <c r="AA302" s="55" t="s">
        <v>1727</v>
      </c>
      <c r="AB302" s="55" t="s">
        <v>1644</v>
      </c>
      <c r="AC302" s="56">
        <v>45713</v>
      </c>
      <c r="AD302" s="55"/>
      <c r="AE302" s="55"/>
      <c r="AF302" s="55" t="s">
        <v>1644</v>
      </c>
      <c r="AG302" s="55" t="s">
        <v>1644</v>
      </c>
      <c r="AH302" s="55" t="s">
        <v>1728</v>
      </c>
      <c r="AI302" s="55" t="s">
        <v>1729</v>
      </c>
      <c r="AJ302" s="58">
        <v>0</v>
      </c>
      <c r="AK302" s="55" t="s">
        <v>1644</v>
      </c>
      <c r="AL302" s="55" t="s">
        <v>1644</v>
      </c>
      <c r="AM302" s="55" t="s">
        <v>1644</v>
      </c>
      <c r="AN302" s="55" t="s">
        <v>1644</v>
      </c>
      <c r="AO302" s="55" t="s">
        <v>1644</v>
      </c>
      <c r="AP302" t="s">
        <v>1730</v>
      </c>
      <c r="AQ302" t="s">
        <v>2163</v>
      </c>
      <c r="AS302" t="s">
        <v>1458</v>
      </c>
      <c r="AT302" t="s">
        <v>3842</v>
      </c>
      <c r="AU302" s="191">
        <f t="shared" si="4"/>
        <v>83917</v>
      </c>
    </row>
    <row r="303" spans="1:47" x14ac:dyDescent="0.25">
      <c r="A303" s="55" t="s">
        <v>1717</v>
      </c>
      <c r="B303" s="55" t="s">
        <v>2159</v>
      </c>
      <c r="C303" s="55" t="s">
        <v>1719</v>
      </c>
      <c r="D303" s="55" t="s">
        <v>1743</v>
      </c>
      <c r="E303" s="56">
        <v>45713</v>
      </c>
      <c r="F303" s="55" t="s">
        <v>1644</v>
      </c>
      <c r="G303" s="55" t="s">
        <v>1644</v>
      </c>
      <c r="H303" s="55">
        <v>50800020</v>
      </c>
      <c r="I303" s="55" t="s">
        <v>2448</v>
      </c>
      <c r="J303" s="55" t="s">
        <v>1644</v>
      </c>
      <c r="K303" s="55" t="s">
        <v>474</v>
      </c>
      <c r="L303" s="56">
        <v>45713</v>
      </c>
      <c r="M303" s="55" t="s">
        <v>2447</v>
      </c>
      <c r="N303" s="55" t="s">
        <v>2449</v>
      </c>
      <c r="O303" s="56"/>
      <c r="P303" s="55" t="s">
        <v>1726</v>
      </c>
      <c r="Q303" s="55" t="s">
        <v>1554</v>
      </c>
      <c r="R303" s="59">
        <v>1788000</v>
      </c>
      <c r="S303" s="55" t="s">
        <v>89</v>
      </c>
      <c r="T303" s="57">
        <v>109.36</v>
      </c>
      <c r="U303" s="55" t="s">
        <v>329</v>
      </c>
      <c r="V303" s="55" t="s">
        <v>330</v>
      </c>
      <c r="W303" s="55" t="s">
        <v>1644</v>
      </c>
      <c r="X303" s="55" t="s">
        <v>1644</v>
      </c>
      <c r="Y303" s="55" t="s">
        <v>1644</v>
      </c>
      <c r="Z303" s="55" t="s">
        <v>1644</v>
      </c>
      <c r="AA303" s="55" t="s">
        <v>1727</v>
      </c>
      <c r="AB303" s="55" t="s">
        <v>1644</v>
      </c>
      <c r="AC303" s="56">
        <v>45713</v>
      </c>
      <c r="AD303" s="55"/>
      <c r="AE303" s="55"/>
      <c r="AF303" s="55" t="s">
        <v>1644</v>
      </c>
      <c r="AG303" s="55" t="s">
        <v>2450</v>
      </c>
      <c r="AH303" s="55" t="s">
        <v>1728</v>
      </c>
      <c r="AI303" s="55" t="s">
        <v>1729</v>
      </c>
      <c r="AJ303" s="59">
        <v>1</v>
      </c>
      <c r="AK303" s="55" t="s">
        <v>1748</v>
      </c>
      <c r="AL303" s="60" t="s">
        <v>1749</v>
      </c>
      <c r="AM303" s="55" t="s">
        <v>1644</v>
      </c>
      <c r="AN303" s="55" t="s">
        <v>1644</v>
      </c>
      <c r="AO303" s="55" t="s">
        <v>1644</v>
      </c>
      <c r="AP303" t="s">
        <v>1730</v>
      </c>
      <c r="AQ303" t="s">
        <v>2163</v>
      </c>
      <c r="AS303" t="s">
        <v>1652</v>
      </c>
      <c r="AT303" t="s">
        <v>3842</v>
      </c>
      <c r="AU303" s="191">
        <f t="shared" si="4"/>
        <v>1788000</v>
      </c>
    </row>
    <row r="304" spans="1:47" hidden="1" x14ac:dyDescent="0.25">
      <c r="A304" s="55" t="s">
        <v>1717</v>
      </c>
      <c r="B304" s="55" t="s">
        <v>2159</v>
      </c>
      <c r="C304" s="55" t="s">
        <v>1719</v>
      </c>
      <c r="D304" s="55" t="s">
        <v>1844</v>
      </c>
      <c r="E304" s="56">
        <v>45713</v>
      </c>
      <c r="F304" s="55" t="s">
        <v>2451</v>
      </c>
      <c r="G304" s="55" t="s">
        <v>1909</v>
      </c>
      <c r="H304" s="55">
        <v>51300090</v>
      </c>
      <c r="I304" s="55" t="s">
        <v>2452</v>
      </c>
      <c r="J304" s="55" t="s">
        <v>1644</v>
      </c>
      <c r="K304" s="55" t="s">
        <v>555</v>
      </c>
      <c r="L304" s="56">
        <v>45688</v>
      </c>
      <c r="M304" s="55" t="s">
        <v>1898</v>
      </c>
      <c r="N304" s="55" t="s">
        <v>2453</v>
      </c>
      <c r="O304" s="56"/>
      <c r="P304" s="55" t="s">
        <v>1726</v>
      </c>
      <c r="Q304" s="55" t="s">
        <v>1554</v>
      </c>
      <c r="R304" s="59">
        <v>382600</v>
      </c>
      <c r="S304" s="55" t="s">
        <v>89</v>
      </c>
      <c r="T304" s="57">
        <v>23.4</v>
      </c>
      <c r="U304" s="55" t="s">
        <v>329</v>
      </c>
      <c r="V304" s="55" t="s">
        <v>330</v>
      </c>
      <c r="W304" s="55" t="s">
        <v>1644</v>
      </c>
      <c r="X304" s="55" t="s">
        <v>1644</v>
      </c>
      <c r="Y304" s="55" t="s">
        <v>1644</v>
      </c>
      <c r="Z304" s="55" t="s">
        <v>1644</v>
      </c>
      <c r="AA304" s="55" t="s">
        <v>1727</v>
      </c>
      <c r="AB304" s="55" t="s">
        <v>1644</v>
      </c>
      <c r="AC304" s="56">
        <v>45714</v>
      </c>
      <c r="AD304" s="55"/>
      <c r="AE304" s="55"/>
      <c r="AF304" s="55" t="s">
        <v>1644</v>
      </c>
      <c r="AG304" s="55" t="s">
        <v>1644</v>
      </c>
      <c r="AH304" s="55" t="s">
        <v>1728</v>
      </c>
      <c r="AI304" s="55" t="s">
        <v>1729</v>
      </c>
      <c r="AJ304" s="58">
        <v>0</v>
      </c>
      <c r="AK304" s="55" t="s">
        <v>1644</v>
      </c>
      <c r="AL304" s="55" t="s">
        <v>1644</v>
      </c>
      <c r="AM304" s="55" t="s">
        <v>1644</v>
      </c>
      <c r="AN304" s="55" t="s">
        <v>1644</v>
      </c>
      <c r="AO304" s="55" t="s">
        <v>1644</v>
      </c>
      <c r="AP304" t="s">
        <v>1730</v>
      </c>
      <c r="AQ304" t="s">
        <v>2163</v>
      </c>
      <c r="AS304" t="s">
        <v>1458</v>
      </c>
      <c r="AT304" t="s">
        <v>3842</v>
      </c>
      <c r="AU304" s="191">
        <f t="shared" si="4"/>
        <v>382600</v>
      </c>
    </row>
    <row r="305" spans="1:47" hidden="1" x14ac:dyDescent="0.25">
      <c r="A305" s="55" t="s">
        <v>1717</v>
      </c>
      <c r="B305" s="55" t="s">
        <v>2159</v>
      </c>
      <c r="C305" s="55" t="s">
        <v>1719</v>
      </c>
      <c r="D305" s="55" t="s">
        <v>1844</v>
      </c>
      <c r="E305" s="56">
        <v>45713</v>
      </c>
      <c r="F305" s="55" t="s">
        <v>2454</v>
      </c>
      <c r="G305" s="55" t="s">
        <v>1909</v>
      </c>
      <c r="H305" s="55">
        <v>51300090</v>
      </c>
      <c r="I305" s="55" t="s">
        <v>2452</v>
      </c>
      <c r="J305" s="55" t="s">
        <v>1644</v>
      </c>
      <c r="K305" s="55" t="s">
        <v>555</v>
      </c>
      <c r="L305" s="56">
        <v>45688</v>
      </c>
      <c r="M305" s="55" t="s">
        <v>1898</v>
      </c>
      <c r="N305" s="55" t="s">
        <v>2453</v>
      </c>
      <c r="O305" s="56"/>
      <c r="P305" s="55" t="s">
        <v>1726</v>
      </c>
      <c r="Q305" s="55" t="s">
        <v>1554</v>
      </c>
      <c r="R305" s="59">
        <v>382600</v>
      </c>
      <c r="S305" s="55" t="s">
        <v>89</v>
      </c>
      <c r="T305" s="57">
        <v>23.4</v>
      </c>
      <c r="U305" s="55" t="s">
        <v>329</v>
      </c>
      <c r="V305" s="55" t="s">
        <v>330</v>
      </c>
      <c r="W305" s="55" t="s">
        <v>1644</v>
      </c>
      <c r="X305" s="55" t="s">
        <v>1644</v>
      </c>
      <c r="Y305" s="55" t="s">
        <v>1644</v>
      </c>
      <c r="Z305" s="55" t="s">
        <v>1644</v>
      </c>
      <c r="AA305" s="55" t="s">
        <v>1727</v>
      </c>
      <c r="AB305" s="55" t="s">
        <v>1644</v>
      </c>
      <c r="AC305" s="56">
        <v>45714</v>
      </c>
      <c r="AD305" s="55"/>
      <c r="AE305" s="55"/>
      <c r="AF305" s="55" t="s">
        <v>1644</v>
      </c>
      <c r="AG305" s="55" t="s">
        <v>1644</v>
      </c>
      <c r="AH305" s="55" t="s">
        <v>1728</v>
      </c>
      <c r="AI305" s="55" t="s">
        <v>1729</v>
      </c>
      <c r="AJ305" s="58">
        <v>0</v>
      </c>
      <c r="AK305" s="55" t="s">
        <v>1644</v>
      </c>
      <c r="AL305" s="55" t="s">
        <v>1644</v>
      </c>
      <c r="AM305" s="55" t="s">
        <v>1644</v>
      </c>
      <c r="AN305" s="55" t="s">
        <v>1644</v>
      </c>
      <c r="AO305" s="55" t="s">
        <v>1644</v>
      </c>
      <c r="AP305" t="s">
        <v>1730</v>
      </c>
      <c r="AQ305" t="s">
        <v>2163</v>
      </c>
      <c r="AS305" t="s">
        <v>1458</v>
      </c>
      <c r="AT305" t="s">
        <v>3842</v>
      </c>
      <c r="AU305" s="191">
        <f t="shared" si="4"/>
        <v>382600</v>
      </c>
    </row>
    <row r="306" spans="1:47" hidden="1" x14ac:dyDescent="0.25">
      <c r="A306" s="55" t="s">
        <v>1717</v>
      </c>
      <c r="B306" s="55" t="s">
        <v>2159</v>
      </c>
      <c r="C306" s="55" t="s">
        <v>1719</v>
      </c>
      <c r="D306" s="55" t="s">
        <v>1844</v>
      </c>
      <c r="E306" s="56">
        <v>45713</v>
      </c>
      <c r="F306" s="55" t="s">
        <v>2455</v>
      </c>
      <c r="G306" s="55" t="s">
        <v>1909</v>
      </c>
      <c r="H306" s="55">
        <v>51300090</v>
      </c>
      <c r="I306" s="55" t="s">
        <v>2452</v>
      </c>
      <c r="J306" s="55" t="s">
        <v>1644</v>
      </c>
      <c r="K306" s="55" t="s">
        <v>555</v>
      </c>
      <c r="L306" s="56">
        <v>45688</v>
      </c>
      <c r="M306" s="55" t="s">
        <v>1898</v>
      </c>
      <c r="N306" s="55" t="s">
        <v>2453</v>
      </c>
      <c r="O306" s="56"/>
      <c r="P306" s="55" t="s">
        <v>1726</v>
      </c>
      <c r="Q306" s="55" t="s">
        <v>1554</v>
      </c>
      <c r="R306" s="59">
        <v>382600</v>
      </c>
      <c r="S306" s="55" t="s">
        <v>89</v>
      </c>
      <c r="T306" s="57">
        <v>23.4</v>
      </c>
      <c r="U306" s="55" t="s">
        <v>329</v>
      </c>
      <c r="V306" s="55" t="s">
        <v>330</v>
      </c>
      <c r="W306" s="55" t="s">
        <v>1644</v>
      </c>
      <c r="X306" s="55" t="s">
        <v>1644</v>
      </c>
      <c r="Y306" s="55" t="s">
        <v>1644</v>
      </c>
      <c r="Z306" s="55" t="s">
        <v>1644</v>
      </c>
      <c r="AA306" s="55" t="s">
        <v>1727</v>
      </c>
      <c r="AB306" s="55" t="s">
        <v>1644</v>
      </c>
      <c r="AC306" s="56">
        <v>45714</v>
      </c>
      <c r="AD306" s="55"/>
      <c r="AE306" s="55"/>
      <c r="AF306" s="55" t="s">
        <v>1644</v>
      </c>
      <c r="AG306" s="55" t="s">
        <v>1644</v>
      </c>
      <c r="AH306" s="55" t="s">
        <v>1728</v>
      </c>
      <c r="AI306" s="55" t="s">
        <v>1729</v>
      </c>
      <c r="AJ306" s="58">
        <v>0</v>
      </c>
      <c r="AK306" s="55" t="s">
        <v>1644</v>
      </c>
      <c r="AL306" s="55" t="s">
        <v>1644</v>
      </c>
      <c r="AM306" s="55" t="s">
        <v>1644</v>
      </c>
      <c r="AN306" s="55" t="s">
        <v>1644</v>
      </c>
      <c r="AO306" s="55" t="s">
        <v>1644</v>
      </c>
      <c r="AP306" t="s">
        <v>1730</v>
      </c>
      <c r="AQ306" t="s">
        <v>2163</v>
      </c>
      <c r="AS306" t="s">
        <v>1458</v>
      </c>
      <c r="AT306" t="s">
        <v>3842</v>
      </c>
      <c r="AU306" s="191">
        <f t="shared" si="4"/>
        <v>382600</v>
      </c>
    </row>
    <row r="307" spans="1:47" hidden="1" x14ac:dyDescent="0.25">
      <c r="A307" s="55" t="s">
        <v>1717</v>
      </c>
      <c r="B307" s="55" t="s">
        <v>2159</v>
      </c>
      <c r="C307" s="55" t="s">
        <v>1719</v>
      </c>
      <c r="D307" s="55" t="s">
        <v>1844</v>
      </c>
      <c r="E307" s="56">
        <v>45713</v>
      </c>
      <c r="F307" s="55" t="s">
        <v>2456</v>
      </c>
      <c r="G307" s="55" t="s">
        <v>1909</v>
      </c>
      <c r="H307" s="55">
        <v>51300090</v>
      </c>
      <c r="I307" s="55" t="s">
        <v>2452</v>
      </c>
      <c r="J307" s="55" t="s">
        <v>1644</v>
      </c>
      <c r="K307" s="55" t="s">
        <v>555</v>
      </c>
      <c r="L307" s="56">
        <v>45688</v>
      </c>
      <c r="M307" s="55" t="s">
        <v>1898</v>
      </c>
      <c r="N307" s="55" t="s">
        <v>2453</v>
      </c>
      <c r="O307" s="56"/>
      <c r="P307" s="55" t="s">
        <v>1726</v>
      </c>
      <c r="Q307" s="55" t="s">
        <v>1554</v>
      </c>
      <c r="R307" s="59">
        <v>70625</v>
      </c>
      <c r="S307" s="55" t="s">
        <v>89</v>
      </c>
      <c r="T307" s="57">
        <v>4.32</v>
      </c>
      <c r="U307" s="55" t="s">
        <v>329</v>
      </c>
      <c r="V307" s="55" t="s">
        <v>330</v>
      </c>
      <c r="W307" s="55" t="s">
        <v>1644</v>
      </c>
      <c r="X307" s="55" t="s">
        <v>1644</v>
      </c>
      <c r="Y307" s="55" t="s">
        <v>1644</v>
      </c>
      <c r="Z307" s="55" t="s">
        <v>1644</v>
      </c>
      <c r="AA307" s="55" t="s">
        <v>1727</v>
      </c>
      <c r="AB307" s="55" t="s">
        <v>1644</v>
      </c>
      <c r="AC307" s="56">
        <v>45714</v>
      </c>
      <c r="AD307" s="55"/>
      <c r="AE307" s="55"/>
      <c r="AF307" s="55" t="s">
        <v>1644</v>
      </c>
      <c r="AG307" s="55" t="s">
        <v>1644</v>
      </c>
      <c r="AH307" s="55" t="s">
        <v>1728</v>
      </c>
      <c r="AI307" s="55" t="s">
        <v>1729</v>
      </c>
      <c r="AJ307" s="58">
        <v>0</v>
      </c>
      <c r="AK307" s="55" t="s">
        <v>1644</v>
      </c>
      <c r="AL307" s="55" t="s">
        <v>1644</v>
      </c>
      <c r="AM307" s="55" t="s">
        <v>1644</v>
      </c>
      <c r="AN307" s="55" t="s">
        <v>1644</v>
      </c>
      <c r="AO307" s="55" t="s">
        <v>1644</v>
      </c>
      <c r="AP307" t="s">
        <v>1730</v>
      </c>
      <c r="AQ307" t="s">
        <v>2163</v>
      </c>
      <c r="AS307" t="s">
        <v>1458</v>
      </c>
      <c r="AT307" t="s">
        <v>3842</v>
      </c>
      <c r="AU307" s="191">
        <f t="shared" si="4"/>
        <v>70625</v>
      </c>
    </row>
    <row r="308" spans="1:47" hidden="1" x14ac:dyDescent="0.25">
      <c r="A308" s="55" t="s">
        <v>1717</v>
      </c>
      <c r="B308" s="55" t="s">
        <v>2159</v>
      </c>
      <c r="C308" s="55" t="s">
        <v>1719</v>
      </c>
      <c r="D308" s="55" t="s">
        <v>1844</v>
      </c>
      <c r="E308" s="56">
        <v>45713</v>
      </c>
      <c r="F308" s="55" t="s">
        <v>2457</v>
      </c>
      <c r="G308" s="55" t="s">
        <v>1909</v>
      </c>
      <c r="H308" s="55">
        <v>51300090</v>
      </c>
      <c r="I308" s="55" t="s">
        <v>2452</v>
      </c>
      <c r="J308" s="55" t="s">
        <v>1644</v>
      </c>
      <c r="K308" s="55" t="s">
        <v>555</v>
      </c>
      <c r="L308" s="56">
        <v>45688</v>
      </c>
      <c r="M308" s="55" t="s">
        <v>1898</v>
      </c>
      <c r="N308" s="55" t="s">
        <v>2453</v>
      </c>
      <c r="O308" s="56"/>
      <c r="P308" s="55" t="s">
        <v>1726</v>
      </c>
      <c r="Q308" s="55" t="s">
        <v>1554</v>
      </c>
      <c r="R308" s="59">
        <v>70625</v>
      </c>
      <c r="S308" s="55" t="s">
        <v>89</v>
      </c>
      <c r="T308" s="57">
        <v>4.32</v>
      </c>
      <c r="U308" s="55" t="s">
        <v>329</v>
      </c>
      <c r="V308" s="55" t="s">
        <v>330</v>
      </c>
      <c r="W308" s="55" t="s">
        <v>1644</v>
      </c>
      <c r="X308" s="55" t="s">
        <v>1644</v>
      </c>
      <c r="Y308" s="55" t="s">
        <v>1644</v>
      </c>
      <c r="Z308" s="55" t="s">
        <v>1644</v>
      </c>
      <c r="AA308" s="55" t="s">
        <v>1727</v>
      </c>
      <c r="AB308" s="55" t="s">
        <v>1644</v>
      </c>
      <c r="AC308" s="56">
        <v>45714</v>
      </c>
      <c r="AD308" s="55"/>
      <c r="AE308" s="55"/>
      <c r="AF308" s="55" t="s">
        <v>1644</v>
      </c>
      <c r="AG308" s="55" t="s">
        <v>1644</v>
      </c>
      <c r="AH308" s="55" t="s">
        <v>1728</v>
      </c>
      <c r="AI308" s="55" t="s">
        <v>1729</v>
      </c>
      <c r="AJ308" s="58">
        <v>0</v>
      </c>
      <c r="AK308" s="55" t="s">
        <v>1644</v>
      </c>
      <c r="AL308" s="55" t="s">
        <v>1644</v>
      </c>
      <c r="AM308" s="55" t="s">
        <v>1644</v>
      </c>
      <c r="AN308" s="55" t="s">
        <v>1644</v>
      </c>
      <c r="AO308" s="55" t="s">
        <v>1644</v>
      </c>
      <c r="AP308" t="s">
        <v>1730</v>
      </c>
      <c r="AQ308" t="s">
        <v>2163</v>
      </c>
      <c r="AS308" t="s">
        <v>1458</v>
      </c>
      <c r="AT308" t="s">
        <v>3842</v>
      </c>
      <c r="AU308" s="191">
        <f t="shared" ref="AU308:AU359" si="5">IF(Q308="USD",R308*16500,IF(Q308="IDR",R308,T308*16500))</f>
        <v>70625</v>
      </c>
    </row>
    <row r="309" spans="1:47" hidden="1" x14ac:dyDescent="0.25">
      <c r="A309" s="55" t="s">
        <v>1717</v>
      </c>
      <c r="B309" s="55" t="s">
        <v>2159</v>
      </c>
      <c r="C309" s="55" t="s">
        <v>1719</v>
      </c>
      <c r="D309" s="55" t="s">
        <v>1844</v>
      </c>
      <c r="E309" s="56">
        <v>45713</v>
      </c>
      <c r="F309" s="55" t="s">
        <v>2458</v>
      </c>
      <c r="G309" s="55" t="s">
        <v>1909</v>
      </c>
      <c r="H309" s="55">
        <v>51300090</v>
      </c>
      <c r="I309" s="55" t="s">
        <v>2452</v>
      </c>
      <c r="J309" s="55" t="s">
        <v>1644</v>
      </c>
      <c r="K309" s="55" t="s">
        <v>555</v>
      </c>
      <c r="L309" s="56">
        <v>45688</v>
      </c>
      <c r="M309" s="55" t="s">
        <v>1898</v>
      </c>
      <c r="N309" s="55" t="s">
        <v>2453</v>
      </c>
      <c r="O309" s="56"/>
      <c r="P309" s="55" t="s">
        <v>1726</v>
      </c>
      <c r="Q309" s="55" t="s">
        <v>1554</v>
      </c>
      <c r="R309" s="59">
        <v>70626</v>
      </c>
      <c r="S309" s="55" t="s">
        <v>89</v>
      </c>
      <c r="T309" s="57">
        <v>4.32</v>
      </c>
      <c r="U309" s="55" t="s">
        <v>329</v>
      </c>
      <c r="V309" s="55" t="s">
        <v>330</v>
      </c>
      <c r="W309" s="55" t="s">
        <v>1644</v>
      </c>
      <c r="X309" s="55" t="s">
        <v>1644</v>
      </c>
      <c r="Y309" s="55" t="s">
        <v>1644</v>
      </c>
      <c r="Z309" s="55" t="s">
        <v>1644</v>
      </c>
      <c r="AA309" s="55" t="s">
        <v>1727</v>
      </c>
      <c r="AB309" s="55" t="s">
        <v>1644</v>
      </c>
      <c r="AC309" s="56">
        <v>45714</v>
      </c>
      <c r="AD309" s="55"/>
      <c r="AE309" s="55"/>
      <c r="AF309" s="55" t="s">
        <v>1644</v>
      </c>
      <c r="AG309" s="55" t="s">
        <v>1644</v>
      </c>
      <c r="AH309" s="55" t="s">
        <v>1728</v>
      </c>
      <c r="AI309" s="55" t="s">
        <v>1729</v>
      </c>
      <c r="AJ309" s="58">
        <v>0</v>
      </c>
      <c r="AK309" s="55" t="s">
        <v>1644</v>
      </c>
      <c r="AL309" s="55" t="s">
        <v>1644</v>
      </c>
      <c r="AM309" s="55" t="s">
        <v>1644</v>
      </c>
      <c r="AN309" s="55" t="s">
        <v>1644</v>
      </c>
      <c r="AO309" s="55" t="s">
        <v>1644</v>
      </c>
      <c r="AP309" t="s">
        <v>1730</v>
      </c>
      <c r="AQ309" t="s">
        <v>2163</v>
      </c>
      <c r="AS309" t="s">
        <v>1458</v>
      </c>
      <c r="AT309" t="s">
        <v>3842</v>
      </c>
      <c r="AU309" s="191">
        <f t="shared" si="5"/>
        <v>70626</v>
      </c>
    </row>
    <row r="310" spans="1:47" hidden="1" x14ac:dyDescent="0.25">
      <c r="A310" s="55" t="s">
        <v>1717</v>
      </c>
      <c r="B310" s="55" t="s">
        <v>2159</v>
      </c>
      <c r="C310" s="55" t="s">
        <v>1719</v>
      </c>
      <c r="D310" s="55" t="s">
        <v>1844</v>
      </c>
      <c r="E310" s="56">
        <v>45713</v>
      </c>
      <c r="F310" s="55" t="s">
        <v>2459</v>
      </c>
      <c r="G310" s="55" t="s">
        <v>1909</v>
      </c>
      <c r="H310" s="55">
        <v>51300090</v>
      </c>
      <c r="I310" s="55" t="s">
        <v>2452</v>
      </c>
      <c r="J310" s="55" t="s">
        <v>1644</v>
      </c>
      <c r="K310" s="55" t="s">
        <v>555</v>
      </c>
      <c r="L310" s="56">
        <v>45688</v>
      </c>
      <c r="M310" s="55" t="s">
        <v>1898</v>
      </c>
      <c r="N310" s="55" t="s">
        <v>2453</v>
      </c>
      <c r="O310" s="56"/>
      <c r="P310" s="55" t="s">
        <v>1726</v>
      </c>
      <c r="Q310" s="55" t="s">
        <v>1554</v>
      </c>
      <c r="R310" s="59">
        <v>70000</v>
      </c>
      <c r="S310" s="55" t="s">
        <v>89</v>
      </c>
      <c r="T310" s="57">
        <v>4.28</v>
      </c>
      <c r="U310" s="55" t="s">
        <v>329</v>
      </c>
      <c r="V310" s="55" t="s">
        <v>330</v>
      </c>
      <c r="W310" s="55" t="s">
        <v>1644</v>
      </c>
      <c r="X310" s="55" t="s">
        <v>1644</v>
      </c>
      <c r="Y310" s="55" t="s">
        <v>1644</v>
      </c>
      <c r="Z310" s="55" t="s">
        <v>1644</v>
      </c>
      <c r="AA310" s="55" t="s">
        <v>1727</v>
      </c>
      <c r="AB310" s="55" t="s">
        <v>1644</v>
      </c>
      <c r="AC310" s="56">
        <v>45714</v>
      </c>
      <c r="AD310" s="55"/>
      <c r="AE310" s="55"/>
      <c r="AF310" s="55" t="s">
        <v>1644</v>
      </c>
      <c r="AG310" s="55" t="s">
        <v>1644</v>
      </c>
      <c r="AH310" s="55" t="s">
        <v>1728</v>
      </c>
      <c r="AI310" s="55" t="s">
        <v>1729</v>
      </c>
      <c r="AJ310" s="58">
        <v>0</v>
      </c>
      <c r="AK310" s="55" t="s">
        <v>1644</v>
      </c>
      <c r="AL310" s="55" t="s">
        <v>1644</v>
      </c>
      <c r="AM310" s="55" t="s">
        <v>1644</v>
      </c>
      <c r="AN310" s="55" t="s">
        <v>1644</v>
      </c>
      <c r="AO310" s="55" t="s">
        <v>1644</v>
      </c>
      <c r="AP310" t="s">
        <v>1730</v>
      </c>
      <c r="AQ310" t="s">
        <v>2163</v>
      </c>
      <c r="AS310" t="s">
        <v>1458</v>
      </c>
      <c r="AT310" t="s">
        <v>3842</v>
      </c>
      <c r="AU310" s="191">
        <f t="shared" si="5"/>
        <v>70000</v>
      </c>
    </row>
    <row r="311" spans="1:47" hidden="1" x14ac:dyDescent="0.25">
      <c r="A311" s="55" t="s">
        <v>1717</v>
      </c>
      <c r="B311" s="55" t="s">
        <v>2159</v>
      </c>
      <c r="C311" s="55" t="s">
        <v>1719</v>
      </c>
      <c r="D311" s="55" t="s">
        <v>1844</v>
      </c>
      <c r="E311" s="56">
        <v>45713</v>
      </c>
      <c r="F311" s="55" t="s">
        <v>2460</v>
      </c>
      <c r="G311" s="55" t="s">
        <v>1909</v>
      </c>
      <c r="H311" s="55">
        <v>51300090</v>
      </c>
      <c r="I311" s="55" t="s">
        <v>2452</v>
      </c>
      <c r="J311" s="55" t="s">
        <v>1644</v>
      </c>
      <c r="K311" s="55" t="s">
        <v>555</v>
      </c>
      <c r="L311" s="56">
        <v>45688</v>
      </c>
      <c r="M311" s="55" t="s">
        <v>1898</v>
      </c>
      <c r="N311" s="55" t="s">
        <v>2453</v>
      </c>
      <c r="O311" s="56"/>
      <c r="P311" s="55" t="s">
        <v>1726</v>
      </c>
      <c r="Q311" s="55" t="s">
        <v>1554</v>
      </c>
      <c r="R311" s="59">
        <v>70000</v>
      </c>
      <c r="S311" s="55" t="s">
        <v>89</v>
      </c>
      <c r="T311" s="57">
        <v>4.28</v>
      </c>
      <c r="U311" s="55" t="s">
        <v>329</v>
      </c>
      <c r="V311" s="55" t="s">
        <v>330</v>
      </c>
      <c r="W311" s="55" t="s">
        <v>1644</v>
      </c>
      <c r="X311" s="55" t="s">
        <v>1644</v>
      </c>
      <c r="Y311" s="55" t="s">
        <v>1644</v>
      </c>
      <c r="Z311" s="55" t="s">
        <v>1644</v>
      </c>
      <c r="AA311" s="55" t="s">
        <v>1727</v>
      </c>
      <c r="AB311" s="55" t="s">
        <v>1644</v>
      </c>
      <c r="AC311" s="56">
        <v>45714</v>
      </c>
      <c r="AD311" s="55"/>
      <c r="AE311" s="55"/>
      <c r="AF311" s="55" t="s">
        <v>1644</v>
      </c>
      <c r="AG311" s="55" t="s">
        <v>1644</v>
      </c>
      <c r="AH311" s="55" t="s">
        <v>1728</v>
      </c>
      <c r="AI311" s="55" t="s">
        <v>1729</v>
      </c>
      <c r="AJ311" s="58">
        <v>0</v>
      </c>
      <c r="AK311" s="55" t="s">
        <v>1644</v>
      </c>
      <c r="AL311" s="55" t="s">
        <v>1644</v>
      </c>
      <c r="AM311" s="55" t="s">
        <v>1644</v>
      </c>
      <c r="AN311" s="55" t="s">
        <v>1644</v>
      </c>
      <c r="AO311" s="55" t="s">
        <v>1644</v>
      </c>
      <c r="AP311" t="s">
        <v>1730</v>
      </c>
      <c r="AQ311" t="s">
        <v>2163</v>
      </c>
      <c r="AS311" t="s">
        <v>1458</v>
      </c>
      <c r="AT311" t="s">
        <v>3842</v>
      </c>
      <c r="AU311" s="191">
        <f t="shared" si="5"/>
        <v>70000</v>
      </c>
    </row>
    <row r="312" spans="1:47" hidden="1" x14ac:dyDescent="0.25">
      <c r="A312" s="55" t="s">
        <v>1717</v>
      </c>
      <c r="B312" s="55" t="s">
        <v>2159</v>
      </c>
      <c r="C312" s="55" t="s">
        <v>1719</v>
      </c>
      <c r="D312" s="55" t="s">
        <v>1844</v>
      </c>
      <c r="E312" s="56">
        <v>45713</v>
      </c>
      <c r="F312" s="55" t="s">
        <v>2461</v>
      </c>
      <c r="G312" s="55" t="s">
        <v>1909</v>
      </c>
      <c r="H312" s="55">
        <v>51300090</v>
      </c>
      <c r="I312" s="55" t="s">
        <v>2452</v>
      </c>
      <c r="J312" s="55" t="s">
        <v>1644</v>
      </c>
      <c r="K312" s="55" t="s">
        <v>555</v>
      </c>
      <c r="L312" s="56">
        <v>45688</v>
      </c>
      <c r="M312" s="55" t="s">
        <v>1898</v>
      </c>
      <c r="N312" s="55" t="s">
        <v>2453</v>
      </c>
      <c r="O312" s="56"/>
      <c r="P312" s="55" t="s">
        <v>1726</v>
      </c>
      <c r="Q312" s="55" t="s">
        <v>1554</v>
      </c>
      <c r="R312" s="59">
        <v>70000</v>
      </c>
      <c r="S312" s="55" t="s">
        <v>89</v>
      </c>
      <c r="T312" s="57">
        <v>4.28</v>
      </c>
      <c r="U312" s="55" t="s">
        <v>329</v>
      </c>
      <c r="V312" s="55" t="s">
        <v>330</v>
      </c>
      <c r="W312" s="55" t="s">
        <v>1644</v>
      </c>
      <c r="X312" s="55" t="s">
        <v>1644</v>
      </c>
      <c r="Y312" s="55" t="s">
        <v>1644</v>
      </c>
      <c r="Z312" s="55" t="s">
        <v>1644</v>
      </c>
      <c r="AA312" s="55" t="s">
        <v>1727</v>
      </c>
      <c r="AB312" s="55" t="s">
        <v>1644</v>
      </c>
      <c r="AC312" s="56">
        <v>45714</v>
      </c>
      <c r="AD312" s="55"/>
      <c r="AE312" s="55"/>
      <c r="AF312" s="55" t="s">
        <v>1644</v>
      </c>
      <c r="AG312" s="55" t="s">
        <v>1644</v>
      </c>
      <c r="AH312" s="55" t="s">
        <v>1728</v>
      </c>
      <c r="AI312" s="55" t="s">
        <v>1729</v>
      </c>
      <c r="AJ312" s="58">
        <v>0</v>
      </c>
      <c r="AK312" s="55" t="s">
        <v>1644</v>
      </c>
      <c r="AL312" s="55" t="s">
        <v>1644</v>
      </c>
      <c r="AM312" s="55" t="s">
        <v>1644</v>
      </c>
      <c r="AN312" s="55" t="s">
        <v>1644</v>
      </c>
      <c r="AO312" s="55" t="s">
        <v>1644</v>
      </c>
      <c r="AP312" t="s">
        <v>1730</v>
      </c>
      <c r="AQ312" t="s">
        <v>2163</v>
      </c>
      <c r="AS312" t="s">
        <v>1458</v>
      </c>
      <c r="AT312" t="s">
        <v>3842</v>
      </c>
      <c r="AU312" s="191">
        <f t="shared" si="5"/>
        <v>70000</v>
      </c>
    </row>
    <row r="313" spans="1:47" hidden="1" x14ac:dyDescent="0.25">
      <c r="A313" s="55" t="s">
        <v>1717</v>
      </c>
      <c r="B313" s="55" t="s">
        <v>2159</v>
      </c>
      <c r="C313" s="55" t="s">
        <v>1719</v>
      </c>
      <c r="D313" s="55" t="s">
        <v>1720</v>
      </c>
      <c r="E313" s="56">
        <v>45714</v>
      </c>
      <c r="F313" s="55" t="s">
        <v>2462</v>
      </c>
      <c r="G313" s="55" t="s">
        <v>1739</v>
      </c>
      <c r="H313" s="55">
        <v>50300050</v>
      </c>
      <c r="I313" s="55" t="s">
        <v>2463</v>
      </c>
      <c r="J313" s="55" t="s">
        <v>1644</v>
      </c>
      <c r="K313" s="55" t="s">
        <v>1393</v>
      </c>
      <c r="L313" s="56">
        <v>45714</v>
      </c>
      <c r="M313" s="55" t="s">
        <v>1724</v>
      </c>
      <c r="N313" s="55" t="s">
        <v>1764</v>
      </c>
      <c r="O313" s="56"/>
      <c r="P313" s="55" t="s">
        <v>1726</v>
      </c>
      <c r="Q313" s="55" t="s">
        <v>1554</v>
      </c>
      <c r="R313" s="59">
        <v>104127541</v>
      </c>
      <c r="S313" s="55" t="s">
        <v>89</v>
      </c>
      <c r="T313" s="57">
        <v>6389.37</v>
      </c>
      <c r="U313" s="55" t="s">
        <v>329</v>
      </c>
      <c r="V313" s="55" t="s">
        <v>330</v>
      </c>
      <c r="W313" s="55" t="s">
        <v>1644</v>
      </c>
      <c r="X313" s="55" t="s">
        <v>1644</v>
      </c>
      <c r="Y313" s="55" t="s">
        <v>1644</v>
      </c>
      <c r="Z313" s="55" t="s">
        <v>1644</v>
      </c>
      <c r="AA313" s="55" t="s">
        <v>1727</v>
      </c>
      <c r="AB313" s="55" t="s">
        <v>1644</v>
      </c>
      <c r="AC313" s="56">
        <v>45714</v>
      </c>
      <c r="AD313" s="55"/>
      <c r="AE313" s="55"/>
      <c r="AF313" s="55" t="s">
        <v>1644</v>
      </c>
      <c r="AG313" s="55" t="s">
        <v>1644</v>
      </c>
      <c r="AH313" s="55" t="s">
        <v>1728</v>
      </c>
      <c r="AI313" s="55" t="s">
        <v>1729</v>
      </c>
      <c r="AJ313" s="58">
        <v>0</v>
      </c>
      <c r="AK313" s="55" t="s">
        <v>1644</v>
      </c>
      <c r="AL313" s="55" t="s">
        <v>1644</v>
      </c>
      <c r="AM313" s="55" t="s">
        <v>1644</v>
      </c>
      <c r="AN313" s="55" t="s">
        <v>1644</v>
      </c>
      <c r="AO313" s="55" t="s">
        <v>1644</v>
      </c>
      <c r="AP313" t="s">
        <v>1730</v>
      </c>
      <c r="AQ313" t="s">
        <v>2163</v>
      </c>
      <c r="AS313" t="s">
        <v>1647</v>
      </c>
      <c r="AT313" t="s">
        <v>3842</v>
      </c>
      <c r="AU313" s="191">
        <f t="shared" si="5"/>
        <v>104127541</v>
      </c>
    </row>
    <row r="314" spans="1:47" hidden="1" x14ac:dyDescent="0.25">
      <c r="A314" s="55" t="s">
        <v>1717</v>
      </c>
      <c r="B314" s="55" t="s">
        <v>2159</v>
      </c>
      <c r="C314" s="55" t="s">
        <v>1719</v>
      </c>
      <c r="D314" s="55" t="s">
        <v>1720</v>
      </c>
      <c r="E314" s="56">
        <v>45714</v>
      </c>
      <c r="F314" s="55" t="s">
        <v>2464</v>
      </c>
      <c r="G314" s="55" t="s">
        <v>1739</v>
      </c>
      <c r="H314" s="55">
        <v>51600050</v>
      </c>
      <c r="I314" s="55" t="s">
        <v>2465</v>
      </c>
      <c r="J314" s="55" t="s">
        <v>1644</v>
      </c>
      <c r="K314" s="55" t="s">
        <v>577</v>
      </c>
      <c r="L314" s="56">
        <v>45714</v>
      </c>
      <c r="M314" s="55" t="s">
        <v>1724</v>
      </c>
      <c r="N314" s="55" t="s">
        <v>2466</v>
      </c>
      <c r="O314" s="56"/>
      <c r="P314" s="55" t="s">
        <v>1726</v>
      </c>
      <c r="Q314" s="55" t="s">
        <v>1554</v>
      </c>
      <c r="R314" s="59">
        <v>2673000</v>
      </c>
      <c r="S314" s="55" t="s">
        <v>89</v>
      </c>
      <c r="T314" s="57">
        <v>164.02</v>
      </c>
      <c r="U314" s="55" t="s">
        <v>329</v>
      </c>
      <c r="V314" s="55" t="s">
        <v>330</v>
      </c>
      <c r="W314" s="55" t="s">
        <v>1644</v>
      </c>
      <c r="X314" s="55" t="s">
        <v>1644</v>
      </c>
      <c r="Y314" s="55" t="s">
        <v>1644</v>
      </c>
      <c r="Z314" s="55" t="s">
        <v>1644</v>
      </c>
      <c r="AA314" s="55" t="s">
        <v>1727</v>
      </c>
      <c r="AB314" s="55" t="s">
        <v>1644</v>
      </c>
      <c r="AC314" s="56">
        <v>45714</v>
      </c>
      <c r="AD314" s="55"/>
      <c r="AE314" s="55"/>
      <c r="AF314" s="55" t="s">
        <v>1644</v>
      </c>
      <c r="AG314" s="55" t="s">
        <v>1644</v>
      </c>
      <c r="AH314" s="55" t="s">
        <v>1728</v>
      </c>
      <c r="AI314" s="55" t="s">
        <v>1729</v>
      </c>
      <c r="AJ314" s="58">
        <v>0</v>
      </c>
      <c r="AK314" s="55" t="s">
        <v>1644</v>
      </c>
      <c r="AL314" s="55" t="s">
        <v>1644</v>
      </c>
      <c r="AM314" s="55" t="s">
        <v>1644</v>
      </c>
      <c r="AN314" s="55" t="s">
        <v>1644</v>
      </c>
      <c r="AO314" s="55" t="s">
        <v>1644</v>
      </c>
      <c r="AP314" t="s">
        <v>1730</v>
      </c>
      <c r="AQ314" t="s">
        <v>2163</v>
      </c>
      <c r="AS314" t="s">
        <v>1466</v>
      </c>
      <c r="AT314" t="s">
        <v>3842</v>
      </c>
      <c r="AU314" s="191">
        <f t="shared" si="5"/>
        <v>2673000</v>
      </c>
    </row>
    <row r="315" spans="1:47" hidden="1" x14ac:dyDescent="0.25">
      <c r="A315" s="55" t="s">
        <v>1717</v>
      </c>
      <c r="B315" s="55" t="s">
        <v>2159</v>
      </c>
      <c r="C315" s="55" t="s">
        <v>1719</v>
      </c>
      <c r="D315" s="55" t="s">
        <v>1750</v>
      </c>
      <c r="E315" s="56">
        <v>45716</v>
      </c>
      <c r="F315" s="55" t="s">
        <v>1782</v>
      </c>
      <c r="G315" s="55" t="s">
        <v>1783</v>
      </c>
      <c r="H315" s="55">
        <v>50300030</v>
      </c>
      <c r="I315" s="55" t="s">
        <v>2467</v>
      </c>
      <c r="J315" s="55" t="s">
        <v>1644</v>
      </c>
      <c r="K315" s="55" t="s">
        <v>1391</v>
      </c>
      <c r="L315" s="56">
        <v>45716</v>
      </c>
      <c r="M315" s="60" t="s">
        <v>1785</v>
      </c>
      <c r="N315" s="60" t="s">
        <v>1785</v>
      </c>
      <c r="O315" s="56"/>
      <c r="P315" s="55" t="s">
        <v>1726</v>
      </c>
      <c r="Q315" s="55" t="s">
        <v>89</v>
      </c>
      <c r="R315" s="57">
        <v>5581.99</v>
      </c>
      <c r="S315" s="55" t="s">
        <v>89</v>
      </c>
      <c r="T315" s="57">
        <v>5581.99</v>
      </c>
      <c r="U315" s="55" t="s">
        <v>329</v>
      </c>
      <c r="V315" s="55" t="s">
        <v>330</v>
      </c>
      <c r="W315" s="55" t="s">
        <v>1644</v>
      </c>
      <c r="X315" s="55" t="s">
        <v>1644</v>
      </c>
      <c r="Y315" s="55" t="s">
        <v>1644</v>
      </c>
      <c r="Z315" s="55" t="s">
        <v>1644</v>
      </c>
      <c r="AA315" s="55" t="s">
        <v>1727</v>
      </c>
      <c r="AB315" s="55" t="s">
        <v>1644</v>
      </c>
      <c r="AC315" s="56">
        <v>45714</v>
      </c>
      <c r="AD315" s="55"/>
      <c r="AE315" s="55"/>
      <c r="AF315" s="55" t="s">
        <v>1644</v>
      </c>
      <c r="AG315" s="55" t="s">
        <v>1644</v>
      </c>
      <c r="AH315" s="55" t="s">
        <v>1728</v>
      </c>
      <c r="AI315" s="55" t="s">
        <v>1729</v>
      </c>
      <c r="AJ315" s="58">
        <v>0</v>
      </c>
      <c r="AK315" s="55" t="s">
        <v>1644</v>
      </c>
      <c r="AL315" s="55" t="s">
        <v>1644</v>
      </c>
      <c r="AM315" s="55" t="s">
        <v>1644</v>
      </c>
      <c r="AN315" s="55" t="s">
        <v>1644</v>
      </c>
      <c r="AO315" s="55" t="s">
        <v>1644</v>
      </c>
      <c r="AP315" t="s">
        <v>1730</v>
      </c>
      <c r="AQ315" t="s">
        <v>2163</v>
      </c>
      <c r="AS315" t="s">
        <v>1647</v>
      </c>
      <c r="AT315" t="s">
        <v>3842</v>
      </c>
      <c r="AU315" s="191">
        <f t="shared" si="5"/>
        <v>92102835</v>
      </c>
    </row>
    <row r="316" spans="1:47" hidden="1" x14ac:dyDescent="0.25">
      <c r="A316" s="55" t="s">
        <v>1717</v>
      </c>
      <c r="B316" s="55" t="s">
        <v>2159</v>
      </c>
      <c r="C316" s="55" t="s">
        <v>1719</v>
      </c>
      <c r="D316" s="55" t="s">
        <v>1720</v>
      </c>
      <c r="E316" s="56">
        <v>45714</v>
      </c>
      <c r="F316" s="55" t="s">
        <v>2468</v>
      </c>
      <c r="G316" s="55" t="s">
        <v>1739</v>
      </c>
      <c r="H316" s="55">
        <v>50300020</v>
      </c>
      <c r="I316" s="55" t="s">
        <v>2469</v>
      </c>
      <c r="J316" s="55" t="s">
        <v>1644</v>
      </c>
      <c r="K316" s="55" t="s">
        <v>1390</v>
      </c>
      <c r="L316" s="56">
        <v>45714</v>
      </c>
      <c r="M316" s="55" t="s">
        <v>1724</v>
      </c>
      <c r="N316" s="55" t="s">
        <v>1741</v>
      </c>
      <c r="O316" s="56"/>
      <c r="P316" s="55" t="s">
        <v>1726</v>
      </c>
      <c r="Q316" s="55" t="s">
        <v>1554</v>
      </c>
      <c r="R316" s="59">
        <v>45105320</v>
      </c>
      <c r="S316" s="55" t="s">
        <v>89</v>
      </c>
      <c r="T316" s="57">
        <v>2767.71</v>
      </c>
      <c r="U316" s="55" t="s">
        <v>329</v>
      </c>
      <c r="V316" s="55" t="s">
        <v>330</v>
      </c>
      <c r="W316" s="55" t="s">
        <v>1644</v>
      </c>
      <c r="X316" s="55" t="s">
        <v>1644</v>
      </c>
      <c r="Y316" s="55" t="s">
        <v>1644</v>
      </c>
      <c r="Z316" s="55" t="s">
        <v>1644</v>
      </c>
      <c r="AA316" s="55" t="s">
        <v>1727</v>
      </c>
      <c r="AB316" s="55" t="s">
        <v>1644</v>
      </c>
      <c r="AC316" s="56">
        <v>45714</v>
      </c>
      <c r="AD316" s="55"/>
      <c r="AE316" s="55"/>
      <c r="AF316" s="55" t="s">
        <v>1644</v>
      </c>
      <c r="AG316" s="55" t="s">
        <v>1644</v>
      </c>
      <c r="AH316" s="55" t="s">
        <v>1728</v>
      </c>
      <c r="AI316" s="55" t="s">
        <v>1729</v>
      </c>
      <c r="AJ316" s="58">
        <v>0</v>
      </c>
      <c r="AK316" s="55" t="s">
        <v>1644</v>
      </c>
      <c r="AL316" s="55" t="s">
        <v>1644</v>
      </c>
      <c r="AM316" s="55" t="s">
        <v>1644</v>
      </c>
      <c r="AN316" s="55" t="s">
        <v>1644</v>
      </c>
      <c r="AO316" s="55" t="s">
        <v>1644</v>
      </c>
      <c r="AP316" t="s">
        <v>1730</v>
      </c>
      <c r="AQ316" t="s">
        <v>2163</v>
      </c>
      <c r="AS316" t="s">
        <v>1651</v>
      </c>
      <c r="AT316" t="s">
        <v>3842</v>
      </c>
      <c r="AU316" s="191">
        <f t="shared" si="5"/>
        <v>45105320</v>
      </c>
    </row>
    <row r="317" spans="1:47" hidden="1" x14ac:dyDescent="0.25">
      <c r="A317" s="55" t="s">
        <v>1717</v>
      </c>
      <c r="B317" s="55" t="s">
        <v>2159</v>
      </c>
      <c r="C317" s="55" t="s">
        <v>1719</v>
      </c>
      <c r="D317" s="55" t="s">
        <v>1720</v>
      </c>
      <c r="E317" s="56">
        <v>45714</v>
      </c>
      <c r="F317" s="55" t="s">
        <v>2468</v>
      </c>
      <c r="G317" s="55" t="s">
        <v>1739</v>
      </c>
      <c r="H317" s="55">
        <v>50300990</v>
      </c>
      <c r="I317" s="55" t="s">
        <v>2469</v>
      </c>
      <c r="J317" s="55" t="s">
        <v>1644</v>
      </c>
      <c r="K317" s="55" t="s">
        <v>1399</v>
      </c>
      <c r="L317" s="56">
        <v>45714</v>
      </c>
      <c r="M317" s="55" t="s">
        <v>1724</v>
      </c>
      <c r="N317" s="55" t="s">
        <v>1741</v>
      </c>
      <c r="O317" s="56"/>
      <c r="P317" s="55" t="s">
        <v>1726</v>
      </c>
      <c r="Q317" s="55" t="s">
        <v>1554</v>
      </c>
      <c r="R317" s="59">
        <v>1975211</v>
      </c>
      <c r="S317" s="55" t="s">
        <v>89</v>
      </c>
      <c r="T317" s="57">
        <v>121.2</v>
      </c>
      <c r="U317" s="55" t="s">
        <v>329</v>
      </c>
      <c r="V317" s="55" t="s">
        <v>330</v>
      </c>
      <c r="W317" s="55" t="s">
        <v>1644</v>
      </c>
      <c r="X317" s="55" t="s">
        <v>1644</v>
      </c>
      <c r="Y317" s="55" t="s">
        <v>1644</v>
      </c>
      <c r="Z317" s="55" t="s">
        <v>1644</v>
      </c>
      <c r="AA317" s="55" t="s">
        <v>1727</v>
      </c>
      <c r="AB317" s="55" t="s">
        <v>1644</v>
      </c>
      <c r="AC317" s="56">
        <v>45714</v>
      </c>
      <c r="AD317" s="55"/>
      <c r="AE317" s="55"/>
      <c r="AF317" s="55" t="s">
        <v>1644</v>
      </c>
      <c r="AG317" s="55" t="s">
        <v>1644</v>
      </c>
      <c r="AH317" s="55" t="s">
        <v>1728</v>
      </c>
      <c r="AI317" s="55" t="s">
        <v>1729</v>
      </c>
      <c r="AJ317" s="58">
        <v>0</v>
      </c>
      <c r="AK317" s="55" t="s">
        <v>1644</v>
      </c>
      <c r="AL317" s="55" t="s">
        <v>1644</v>
      </c>
      <c r="AM317" s="55" t="s">
        <v>1644</v>
      </c>
      <c r="AN317" s="55" t="s">
        <v>1644</v>
      </c>
      <c r="AO317" s="55" t="s">
        <v>1644</v>
      </c>
      <c r="AP317" t="s">
        <v>1730</v>
      </c>
      <c r="AQ317" t="s">
        <v>2163</v>
      </c>
      <c r="AS317" t="s">
        <v>1647</v>
      </c>
      <c r="AT317" t="s">
        <v>3842</v>
      </c>
      <c r="AU317" s="191">
        <f t="shared" si="5"/>
        <v>1975211</v>
      </c>
    </row>
    <row r="318" spans="1:47" hidden="1" x14ac:dyDescent="0.25">
      <c r="A318" s="55" t="s">
        <v>1717</v>
      </c>
      <c r="B318" s="55" t="s">
        <v>2159</v>
      </c>
      <c r="C318" s="55" t="s">
        <v>1719</v>
      </c>
      <c r="D318" s="55" t="s">
        <v>1720</v>
      </c>
      <c r="E318" s="56">
        <v>45714</v>
      </c>
      <c r="F318" s="55" t="s">
        <v>2468</v>
      </c>
      <c r="G318" s="55" t="s">
        <v>1739</v>
      </c>
      <c r="H318" s="55">
        <v>50300040</v>
      </c>
      <c r="I318" s="55" t="s">
        <v>2469</v>
      </c>
      <c r="J318" s="55" t="s">
        <v>1644</v>
      </c>
      <c r="K318" s="55" t="s">
        <v>1392</v>
      </c>
      <c r="L318" s="56">
        <v>45714</v>
      </c>
      <c r="M318" s="55" t="s">
        <v>1724</v>
      </c>
      <c r="N318" s="55" t="s">
        <v>1741</v>
      </c>
      <c r="O318" s="56"/>
      <c r="P318" s="55" t="s">
        <v>1726</v>
      </c>
      <c r="Q318" s="55" t="s">
        <v>1554</v>
      </c>
      <c r="R318" s="59">
        <v>26842066</v>
      </c>
      <c r="S318" s="55" t="s">
        <v>89</v>
      </c>
      <c r="T318" s="57">
        <v>1647.06</v>
      </c>
      <c r="U318" s="55" t="s">
        <v>329</v>
      </c>
      <c r="V318" s="55" t="s">
        <v>330</v>
      </c>
      <c r="W318" s="55" t="s">
        <v>1644</v>
      </c>
      <c r="X318" s="55" t="s">
        <v>1644</v>
      </c>
      <c r="Y318" s="55" t="s">
        <v>1644</v>
      </c>
      <c r="Z318" s="55" t="s">
        <v>1644</v>
      </c>
      <c r="AA318" s="55" t="s">
        <v>1727</v>
      </c>
      <c r="AB318" s="55" t="s">
        <v>1644</v>
      </c>
      <c r="AC318" s="56">
        <v>45714</v>
      </c>
      <c r="AD318" s="55"/>
      <c r="AE318" s="55"/>
      <c r="AF318" s="55" t="s">
        <v>1644</v>
      </c>
      <c r="AG318" s="55" t="s">
        <v>1644</v>
      </c>
      <c r="AH318" s="55" t="s">
        <v>1728</v>
      </c>
      <c r="AI318" s="55" t="s">
        <v>1729</v>
      </c>
      <c r="AJ318" s="58">
        <v>0</v>
      </c>
      <c r="AK318" s="55" t="s">
        <v>1644</v>
      </c>
      <c r="AL318" s="55" t="s">
        <v>1644</v>
      </c>
      <c r="AM318" s="55" t="s">
        <v>1644</v>
      </c>
      <c r="AN318" s="55" t="s">
        <v>1644</v>
      </c>
      <c r="AO318" s="55" t="s">
        <v>1644</v>
      </c>
      <c r="AP318" t="s">
        <v>1730</v>
      </c>
      <c r="AQ318" t="s">
        <v>2163</v>
      </c>
      <c r="AS318" t="s">
        <v>1647</v>
      </c>
      <c r="AT318" t="s">
        <v>3842</v>
      </c>
      <c r="AU318" s="191">
        <f t="shared" si="5"/>
        <v>26842066</v>
      </c>
    </row>
    <row r="319" spans="1:47" hidden="1" x14ac:dyDescent="0.25">
      <c r="A319" s="55" t="s">
        <v>1717</v>
      </c>
      <c r="B319" s="55" t="s">
        <v>2159</v>
      </c>
      <c r="C319" s="55" t="s">
        <v>1719</v>
      </c>
      <c r="D319" s="55" t="s">
        <v>1720</v>
      </c>
      <c r="E319" s="56">
        <v>45714</v>
      </c>
      <c r="F319" s="55" t="s">
        <v>2468</v>
      </c>
      <c r="G319" s="55" t="s">
        <v>1739</v>
      </c>
      <c r="H319" s="55">
        <v>50300010</v>
      </c>
      <c r="I319" s="55" t="s">
        <v>2469</v>
      </c>
      <c r="J319" s="55" t="s">
        <v>1644</v>
      </c>
      <c r="K319" s="55" t="s">
        <v>1389</v>
      </c>
      <c r="L319" s="56">
        <v>45714</v>
      </c>
      <c r="M319" s="55" t="s">
        <v>1724</v>
      </c>
      <c r="N319" s="55" t="s">
        <v>1741</v>
      </c>
      <c r="O319" s="56"/>
      <c r="P319" s="55" t="s">
        <v>1726</v>
      </c>
      <c r="Q319" s="55" t="s">
        <v>1554</v>
      </c>
      <c r="R319" s="59">
        <v>1002618663</v>
      </c>
      <c r="S319" s="55" t="s">
        <v>89</v>
      </c>
      <c r="T319" s="57">
        <v>61521.68</v>
      </c>
      <c r="U319" s="55" t="s">
        <v>329</v>
      </c>
      <c r="V319" s="55" t="s">
        <v>330</v>
      </c>
      <c r="W319" s="55" t="s">
        <v>1644</v>
      </c>
      <c r="X319" s="55" t="s">
        <v>1644</v>
      </c>
      <c r="Y319" s="55" t="s">
        <v>1644</v>
      </c>
      <c r="Z319" s="55" t="s">
        <v>1644</v>
      </c>
      <c r="AA319" s="55" t="s">
        <v>1727</v>
      </c>
      <c r="AB319" s="55" t="s">
        <v>1644</v>
      </c>
      <c r="AC319" s="56">
        <v>45714</v>
      </c>
      <c r="AD319" s="55"/>
      <c r="AE319" s="55"/>
      <c r="AF319" s="55" t="s">
        <v>1644</v>
      </c>
      <c r="AG319" s="55" t="s">
        <v>1644</v>
      </c>
      <c r="AH319" s="55" t="s">
        <v>1728</v>
      </c>
      <c r="AI319" s="55" t="s">
        <v>1729</v>
      </c>
      <c r="AJ319" s="58">
        <v>0</v>
      </c>
      <c r="AK319" s="55" t="s">
        <v>1644</v>
      </c>
      <c r="AL319" s="55" t="s">
        <v>1644</v>
      </c>
      <c r="AM319" s="55" t="s">
        <v>1644</v>
      </c>
      <c r="AN319" s="55" t="s">
        <v>1644</v>
      </c>
      <c r="AO319" s="55" t="s">
        <v>1644</v>
      </c>
      <c r="AP319" t="s">
        <v>1730</v>
      </c>
      <c r="AQ319" t="s">
        <v>2163</v>
      </c>
      <c r="AS319" t="s">
        <v>1647</v>
      </c>
      <c r="AT319" t="s">
        <v>3842</v>
      </c>
      <c r="AU319" s="191">
        <f t="shared" si="5"/>
        <v>1002618663</v>
      </c>
    </row>
    <row r="320" spans="1:47" hidden="1" x14ac:dyDescent="0.25">
      <c r="A320" s="55" t="s">
        <v>1717</v>
      </c>
      <c r="B320" s="55" t="s">
        <v>2159</v>
      </c>
      <c r="C320" s="55" t="s">
        <v>1719</v>
      </c>
      <c r="D320" s="55" t="s">
        <v>1720</v>
      </c>
      <c r="E320" s="56">
        <v>45714</v>
      </c>
      <c r="F320" s="55" t="s">
        <v>2468</v>
      </c>
      <c r="G320" s="55" t="s">
        <v>1739</v>
      </c>
      <c r="H320" s="55">
        <v>50300070</v>
      </c>
      <c r="I320" s="55" t="s">
        <v>2469</v>
      </c>
      <c r="J320" s="55" t="s">
        <v>1644</v>
      </c>
      <c r="K320" s="55" t="s">
        <v>1394</v>
      </c>
      <c r="L320" s="56">
        <v>45714</v>
      </c>
      <c r="M320" s="55" t="s">
        <v>1724</v>
      </c>
      <c r="N320" s="55" t="s">
        <v>1741</v>
      </c>
      <c r="O320" s="56"/>
      <c r="P320" s="55" t="s">
        <v>1726</v>
      </c>
      <c r="Q320" s="55" t="s">
        <v>1554</v>
      </c>
      <c r="R320" s="59">
        <v>112349584</v>
      </c>
      <c r="S320" s="55" t="s">
        <v>89</v>
      </c>
      <c r="T320" s="57">
        <v>6893.88</v>
      </c>
      <c r="U320" s="55" t="s">
        <v>329</v>
      </c>
      <c r="V320" s="55" t="s">
        <v>330</v>
      </c>
      <c r="W320" s="55" t="s">
        <v>1644</v>
      </c>
      <c r="X320" s="55" t="s">
        <v>1644</v>
      </c>
      <c r="Y320" s="55" t="s">
        <v>1644</v>
      </c>
      <c r="Z320" s="55" t="s">
        <v>1644</v>
      </c>
      <c r="AA320" s="55" t="s">
        <v>1727</v>
      </c>
      <c r="AB320" s="55" t="s">
        <v>1644</v>
      </c>
      <c r="AC320" s="56">
        <v>45714</v>
      </c>
      <c r="AD320" s="55"/>
      <c r="AE320" s="55"/>
      <c r="AF320" s="55" t="s">
        <v>1644</v>
      </c>
      <c r="AG320" s="55" t="s">
        <v>1644</v>
      </c>
      <c r="AH320" s="55" t="s">
        <v>1728</v>
      </c>
      <c r="AI320" s="55" t="s">
        <v>1729</v>
      </c>
      <c r="AJ320" s="58">
        <v>0</v>
      </c>
      <c r="AK320" s="55" t="s">
        <v>1644</v>
      </c>
      <c r="AL320" s="55" t="s">
        <v>1644</v>
      </c>
      <c r="AM320" s="55" t="s">
        <v>1644</v>
      </c>
      <c r="AN320" s="55" t="s">
        <v>1644</v>
      </c>
      <c r="AO320" s="55" t="s">
        <v>1644</v>
      </c>
      <c r="AP320" t="s">
        <v>1730</v>
      </c>
      <c r="AQ320" t="s">
        <v>2163</v>
      </c>
      <c r="AS320" t="s">
        <v>1651</v>
      </c>
      <c r="AT320" t="s">
        <v>3842</v>
      </c>
      <c r="AU320" s="191">
        <f t="shared" si="5"/>
        <v>112349584</v>
      </c>
    </row>
    <row r="321" spans="1:47" hidden="1" x14ac:dyDescent="0.25">
      <c r="A321" s="55" t="s">
        <v>1717</v>
      </c>
      <c r="B321" s="55" t="s">
        <v>2159</v>
      </c>
      <c r="C321" s="55" t="s">
        <v>1719</v>
      </c>
      <c r="D321" s="55" t="s">
        <v>1750</v>
      </c>
      <c r="E321" s="56">
        <v>45716</v>
      </c>
      <c r="F321" s="55" t="s">
        <v>1751</v>
      </c>
      <c r="G321" s="55" t="s">
        <v>1752</v>
      </c>
      <c r="H321" s="55">
        <v>50300090</v>
      </c>
      <c r="I321" s="55" t="s">
        <v>2470</v>
      </c>
      <c r="J321" s="55" t="s">
        <v>1644</v>
      </c>
      <c r="K321" s="55" t="s">
        <v>1396</v>
      </c>
      <c r="L321" s="56">
        <v>45716</v>
      </c>
      <c r="M321" s="55" t="s">
        <v>1754</v>
      </c>
      <c r="N321" s="55" t="s">
        <v>1755</v>
      </c>
      <c r="O321" s="56"/>
      <c r="P321" s="55" t="s">
        <v>1726</v>
      </c>
      <c r="Q321" s="55" t="s">
        <v>1554</v>
      </c>
      <c r="R321" s="59">
        <v>351861474</v>
      </c>
      <c r="S321" s="55" t="s">
        <v>89</v>
      </c>
      <c r="T321" s="57">
        <v>22700.74</v>
      </c>
      <c r="U321" s="55" t="s">
        <v>329</v>
      </c>
      <c r="V321" s="55" t="s">
        <v>330</v>
      </c>
      <c r="W321" s="55" t="s">
        <v>1644</v>
      </c>
      <c r="X321" s="55" t="s">
        <v>1644</v>
      </c>
      <c r="Y321" s="55" t="s">
        <v>1644</v>
      </c>
      <c r="Z321" s="55" t="s">
        <v>1644</v>
      </c>
      <c r="AA321" s="55" t="s">
        <v>1727</v>
      </c>
      <c r="AB321" s="55" t="s">
        <v>1644</v>
      </c>
      <c r="AC321" s="56">
        <v>45714</v>
      </c>
      <c r="AD321" s="55"/>
      <c r="AE321" s="55"/>
      <c r="AF321" s="55" t="s">
        <v>1644</v>
      </c>
      <c r="AG321" s="55" t="s">
        <v>1644</v>
      </c>
      <c r="AH321" s="55" t="s">
        <v>1728</v>
      </c>
      <c r="AI321" s="55" t="s">
        <v>1729</v>
      </c>
      <c r="AJ321" s="58">
        <v>0</v>
      </c>
      <c r="AK321" s="55" t="s">
        <v>1644</v>
      </c>
      <c r="AL321" s="55" t="s">
        <v>1644</v>
      </c>
      <c r="AM321" s="55" t="s">
        <v>1644</v>
      </c>
      <c r="AN321" s="55" t="s">
        <v>1644</v>
      </c>
      <c r="AO321" s="55" t="s">
        <v>1644</v>
      </c>
      <c r="AP321" t="s">
        <v>1730</v>
      </c>
      <c r="AQ321" t="s">
        <v>2163</v>
      </c>
      <c r="AS321" t="s">
        <v>1647</v>
      </c>
      <c r="AT321" t="s">
        <v>3842</v>
      </c>
      <c r="AU321" s="191">
        <f t="shared" si="5"/>
        <v>351861474</v>
      </c>
    </row>
    <row r="322" spans="1:47" hidden="1" x14ac:dyDescent="0.25">
      <c r="A322" s="55" t="s">
        <v>1717</v>
      </c>
      <c r="B322" s="55" t="s">
        <v>2159</v>
      </c>
      <c r="C322" s="55" t="s">
        <v>1719</v>
      </c>
      <c r="D322" s="55" t="s">
        <v>1750</v>
      </c>
      <c r="E322" s="56">
        <v>45716</v>
      </c>
      <c r="F322" s="55" t="s">
        <v>2471</v>
      </c>
      <c r="G322" s="55" t="s">
        <v>1765</v>
      </c>
      <c r="H322" s="55">
        <v>50400010</v>
      </c>
      <c r="I322" s="55" t="s">
        <v>2472</v>
      </c>
      <c r="J322" s="55" t="s">
        <v>1644</v>
      </c>
      <c r="K322" s="55" t="s">
        <v>1649</v>
      </c>
      <c r="L322" s="56">
        <v>45716</v>
      </c>
      <c r="M322" s="55" t="s">
        <v>2473</v>
      </c>
      <c r="N322" s="55" t="s">
        <v>1644</v>
      </c>
      <c r="O322" s="56"/>
      <c r="P322" s="55" t="s">
        <v>1726</v>
      </c>
      <c r="Q322" s="55" t="s">
        <v>1554</v>
      </c>
      <c r="R322" s="59">
        <v>162462688</v>
      </c>
      <c r="S322" s="55" t="s">
        <v>89</v>
      </c>
      <c r="T322" s="57">
        <v>9992.17</v>
      </c>
      <c r="U322" s="55" t="s">
        <v>329</v>
      </c>
      <c r="V322" s="55" t="s">
        <v>330</v>
      </c>
      <c r="W322" s="55" t="s">
        <v>1644</v>
      </c>
      <c r="X322" s="55" t="s">
        <v>1644</v>
      </c>
      <c r="Y322" s="55" t="s">
        <v>1644</v>
      </c>
      <c r="Z322" s="55" t="s">
        <v>1644</v>
      </c>
      <c r="AA322" s="55" t="s">
        <v>1727</v>
      </c>
      <c r="AB322" s="55" t="s">
        <v>1644</v>
      </c>
      <c r="AC322" s="56">
        <v>45714</v>
      </c>
      <c r="AD322" s="55"/>
      <c r="AE322" s="55"/>
      <c r="AF322" s="55" t="s">
        <v>1644</v>
      </c>
      <c r="AG322" s="55" t="s">
        <v>1644</v>
      </c>
      <c r="AH322" s="55" t="s">
        <v>1728</v>
      </c>
      <c r="AI322" s="55" t="s">
        <v>1729</v>
      </c>
      <c r="AJ322" s="58">
        <v>0</v>
      </c>
      <c r="AK322" s="55" t="s">
        <v>1644</v>
      </c>
      <c r="AL322" s="55" t="s">
        <v>1644</v>
      </c>
      <c r="AM322" s="55" t="s">
        <v>1644</v>
      </c>
      <c r="AN322" s="55" t="s">
        <v>1644</v>
      </c>
      <c r="AO322" s="55" t="s">
        <v>1644</v>
      </c>
      <c r="AP322" t="s">
        <v>1730</v>
      </c>
      <c r="AQ322" t="s">
        <v>2163</v>
      </c>
      <c r="AS322" t="s">
        <v>1647</v>
      </c>
      <c r="AT322" t="s">
        <v>3842</v>
      </c>
      <c r="AU322" s="191">
        <f t="shared" si="5"/>
        <v>162462688</v>
      </c>
    </row>
    <row r="323" spans="1:47" x14ac:dyDescent="0.25">
      <c r="A323" s="55" t="s">
        <v>1717</v>
      </c>
      <c r="B323" s="55" t="s">
        <v>2159</v>
      </c>
      <c r="C323" s="55" t="s">
        <v>1719</v>
      </c>
      <c r="D323" s="55" t="s">
        <v>1767</v>
      </c>
      <c r="E323" s="56">
        <v>45716</v>
      </c>
      <c r="F323" s="55" t="s">
        <v>2068</v>
      </c>
      <c r="G323" s="55" t="s">
        <v>1644</v>
      </c>
      <c r="H323" s="55">
        <v>50200010</v>
      </c>
      <c r="I323" s="55" t="s">
        <v>2476</v>
      </c>
      <c r="J323" s="55" t="s">
        <v>1644</v>
      </c>
      <c r="K323" s="55" t="s">
        <v>1646</v>
      </c>
      <c r="L323" s="56">
        <v>45716</v>
      </c>
      <c r="M323" s="55" t="s">
        <v>2473</v>
      </c>
      <c r="N323" s="55" t="s">
        <v>1644</v>
      </c>
      <c r="O323" s="56"/>
      <c r="P323" s="55" t="s">
        <v>1726</v>
      </c>
      <c r="Q323" s="55" t="s">
        <v>89</v>
      </c>
      <c r="R323" s="57">
        <v>19.100000000000001</v>
      </c>
      <c r="S323" s="55" t="s">
        <v>89</v>
      </c>
      <c r="T323" s="57">
        <v>19.100000000000001</v>
      </c>
      <c r="U323" s="55" t="s">
        <v>329</v>
      </c>
      <c r="V323" s="55" t="s">
        <v>330</v>
      </c>
      <c r="W323" s="55" t="s">
        <v>1644</v>
      </c>
      <c r="X323" s="55" t="s">
        <v>1644</v>
      </c>
      <c r="Y323" s="55" t="s">
        <v>1644</v>
      </c>
      <c r="Z323" s="55" t="s">
        <v>1644</v>
      </c>
      <c r="AA323" s="55" t="s">
        <v>1727</v>
      </c>
      <c r="AB323" s="55" t="s">
        <v>1644</v>
      </c>
      <c r="AC323" s="56">
        <v>45716</v>
      </c>
      <c r="AD323" s="55"/>
      <c r="AE323" s="55"/>
      <c r="AF323" s="55" t="s">
        <v>1644</v>
      </c>
      <c r="AG323" s="55" t="s">
        <v>1644</v>
      </c>
      <c r="AH323" s="55" t="s">
        <v>1728</v>
      </c>
      <c r="AI323" s="55" t="s">
        <v>1729</v>
      </c>
      <c r="AJ323" s="59">
        <v>40</v>
      </c>
      <c r="AK323" s="55" t="s">
        <v>1748</v>
      </c>
      <c r="AL323" s="60" t="s">
        <v>1749</v>
      </c>
      <c r="AM323" s="55" t="s">
        <v>2049</v>
      </c>
      <c r="AN323" s="55" t="s">
        <v>2050</v>
      </c>
      <c r="AO323" s="55" t="s">
        <v>1644</v>
      </c>
      <c r="AP323" t="s">
        <v>1730</v>
      </c>
      <c r="AQ323" t="s">
        <v>2163</v>
      </c>
      <c r="AS323" t="s">
        <v>1645</v>
      </c>
      <c r="AT323" t="s">
        <v>3842</v>
      </c>
      <c r="AU323" s="191">
        <f t="shared" si="5"/>
        <v>315150</v>
      </c>
    </row>
    <row r="324" spans="1:47" x14ac:dyDescent="0.25">
      <c r="A324" s="55" t="s">
        <v>1717</v>
      </c>
      <c r="B324" s="55" t="s">
        <v>2159</v>
      </c>
      <c r="C324" s="55" t="s">
        <v>1719</v>
      </c>
      <c r="D324" s="55" t="s">
        <v>1767</v>
      </c>
      <c r="E324" s="56">
        <v>45716</v>
      </c>
      <c r="F324" s="55" t="s">
        <v>2068</v>
      </c>
      <c r="G324" s="55" t="s">
        <v>1644</v>
      </c>
      <c r="H324" s="55">
        <v>50200010</v>
      </c>
      <c r="I324" s="55" t="s">
        <v>2476</v>
      </c>
      <c r="J324" s="55" t="s">
        <v>1644</v>
      </c>
      <c r="K324" s="55" t="s">
        <v>1646</v>
      </c>
      <c r="L324" s="56">
        <v>45716</v>
      </c>
      <c r="M324" s="55" t="s">
        <v>2473</v>
      </c>
      <c r="N324" s="55" t="s">
        <v>1644</v>
      </c>
      <c r="O324" s="56"/>
      <c r="P324" s="55" t="s">
        <v>1726</v>
      </c>
      <c r="Q324" s="55" t="s">
        <v>89</v>
      </c>
      <c r="R324" s="57">
        <v>22.76</v>
      </c>
      <c r="S324" s="55" t="s">
        <v>89</v>
      </c>
      <c r="T324" s="57">
        <v>22.76</v>
      </c>
      <c r="U324" s="55" t="s">
        <v>329</v>
      </c>
      <c r="V324" s="55" t="s">
        <v>330</v>
      </c>
      <c r="W324" s="55" t="s">
        <v>1644</v>
      </c>
      <c r="X324" s="55" t="s">
        <v>1644</v>
      </c>
      <c r="Y324" s="55" t="s">
        <v>1644</v>
      </c>
      <c r="Z324" s="55" t="s">
        <v>1644</v>
      </c>
      <c r="AA324" s="55" t="s">
        <v>1727</v>
      </c>
      <c r="AB324" s="55" t="s">
        <v>1644</v>
      </c>
      <c r="AC324" s="56">
        <v>45716</v>
      </c>
      <c r="AD324" s="55"/>
      <c r="AE324" s="55"/>
      <c r="AF324" s="55" t="s">
        <v>1644</v>
      </c>
      <c r="AG324" s="55" t="s">
        <v>1644</v>
      </c>
      <c r="AH324" s="55" t="s">
        <v>1728</v>
      </c>
      <c r="AI324" s="55" t="s">
        <v>1729</v>
      </c>
      <c r="AJ324" s="59">
        <v>10</v>
      </c>
      <c r="AK324" s="55" t="s">
        <v>1934</v>
      </c>
      <c r="AL324" s="60" t="s">
        <v>1749</v>
      </c>
      <c r="AM324" s="55" t="s">
        <v>2053</v>
      </c>
      <c r="AN324" s="55" t="s">
        <v>2054</v>
      </c>
      <c r="AO324" s="55" t="s">
        <v>1644</v>
      </c>
      <c r="AP324" t="s">
        <v>1730</v>
      </c>
      <c r="AQ324" t="s">
        <v>2163</v>
      </c>
      <c r="AS324" t="s">
        <v>1645</v>
      </c>
      <c r="AT324" t="s">
        <v>3842</v>
      </c>
      <c r="AU324" s="191">
        <f t="shared" si="5"/>
        <v>375540</v>
      </c>
    </row>
    <row r="325" spans="1:47" x14ac:dyDescent="0.25">
      <c r="A325" s="55" t="s">
        <v>1717</v>
      </c>
      <c r="B325" s="55" t="s">
        <v>2159</v>
      </c>
      <c r="C325" s="55" t="s">
        <v>1719</v>
      </c>
      <c r="D325" s="55" t="s">
        <v>1767</v>
      </c>
      <c r="E325" s="56">
        <v>45716</v>
      </c>
      <c r="F325" s="55" t="s">
        <v>2477</v>
      </c>
      <c r="G325" s="55" t="s">
        <v>1644</v>
      </c>
      <c r="H325" s="55">
        <v>50200010</v>
      </c>
      <c r="I325" s="55" t="s">
        <v>2476</v>
      </c>
      <c r="J325" s="55" t="s">
        <v>1644</v>
      </c>
      <c r="K325" s="55" t="s">
        <v>1646</v>
      </c>
      <c r="L325" s="56">
        <v>45716</v>
      </c>
      <c r="M325" s="55" t="s">
        <v>2473</v>
      </c>
      <c r="N325" s="55" t="s">
        <v>1644</v>
      </c>
      <c r="O325" s="56"/>
      <c r="P325" s="55" t="s">
        <v>1726</v>
      </c>
      <c r="Q325" s="55" t="s">
        <v>89</v>
      </c>
      <c r="R325" s="57">
        <v>56.33</v>
      </c>
      <c r="S325" s="55" t="s">
        <v>89</v>
      </c>
      <c r="T325" s="57">
        <v>56.33</v>
      </c>
      <c r="U325" s="55" t="s">
        <v>329</v>
      </c>
      <c r="V325" s="55" t="s">
        <v>330</v>
      </c>
      <c r="W325" s="55" t="s">
        <v>1644</v>
      </c>
      <c r="X325" s="55" t="s">
        <v>1644</v>
      </c>
      <c r="Y325" s="55" t="s">
        <v>1644</v>
      </c>
      <c r="Z325" s="55" t="s">
        <v>1644</v>
      </c>
      <c r="AA325" s="55" t="s">
        <v>1727</v>
      </c>
      <c r="AB325" s="55" t="s">
        <v>1644</v>
      </c>
      <c r="AC325" s="56">
        <v>45716</v>
      </c>
      <c r="AD325" s="55"/>
      <c r="AE325" s="55"/>
      <c r="AF325" s="55" t="s">
        <v>1644</v>
      </c>
      <c r="AG325" s="55" t="s">
        <v>1644</v>
      </c>
      <c r="AH325" s="55" t="s">
        <v>1728</v>
      </c>
      <c r="AI325" s="55" t="s">
        <v>1729</v>
      </c>
      <c r="AJ325" s="59">
        <v>60</v>
      </c>
      <c r="AK325" s="55" t="s">
        <v>1761</v>
      </c>
      <c r="AL325" s="60" t="s">
        <v>1749</v>
      </c>
      <c r="AM325" s="55" t="s">
        <v>1970</v>
      </c>
      <c r="AN325" s="55" t="s">
        <v>1971</v>
      </c>
      <c r="AO325" s="55" t="s">
        <v>1644</v>
      </c>
      <c r="AP325" t="s">
        <v>1730</v>
      </c>
      <c r="AQ325" t="s">
        <v>2163</v>
      </c>
      <c r="AS325" t="s">
        <v>1645</v>
      </c>
      <c r="AT325" t="s">
        <v>3842</v>
      </c>
      <c r="AU325" s="191">
        <f t="shared" si="5"/>
        <v>929445</v>
      </c>
    </row>
    <row r="326" spans="1:47" x14ac:dyDescent="0.25">
      <c r="A326" s="55" t="s">
        <v>1717</v>
      </c>
      <c r="B326" s="55" t="s">
        <v>2159</v>
      </c>
      <c r="C326" s="55" t="s">
        <v>1719</v>
      </c>
      <c r="D326" s="55" t="s">
        <v>1743</v>
      </c>
      <c r="E326" s="56">
        <v>45716</v>
      </c>
      <c r="F326" s="55" t="s">
        <v>1773</v>
      </c>
      <c r="G326" s="55" t="s">
        <v>1644</v>
      </c>
      <c r="H326" s="55">
        <v>50500030</v>
      </c>
      <c r="I326" s="55" t="s">
        <v>2478</v>
      </c>
      <c r="J326" s="55" t="s">
        <v>1644</v>
      </c>
      <c r="K326" s="55" t="s">
        <v>1659</v>
      </c>
      <c r="L326" s="56">
        <v>45716</v>
      </c>
      <c r="M326" s="55" t="s">
        <v>2473</v>
      </c>
      <c r="N326" s="55" t="s">
        <v>2479</v>
      </c>
      <c r="O326" s="56"/>
      <c r="P326" s="55" t="s">
        <v>1726</v>
      </c>
      <c r="Q326" s="55" t="s">
        <v>1554</v>
      </c>
      <c r="R326" s="59">
        <v>137744425</v>
      </c>
      <c r="S326" s="55" t="s">
        <v>89</v>
      </c>
      <c r="T326" s="57">
        <v>8452.15</v>
      </c>
      <c r="U326" s="55" t="s">
        <v>329</v>
      </c>
      <c r="V326" s="55" t="s">
        <v>330</v>
      </c>
      <c r="W326" s="55" t="s">
        <v>1644</v>
      </c>
      <c r="X326" s="55" t="s">
        <v>1644</v>
      </c>
      <c r="Y326" s="55" t="s">
        <v>1644</v>
      </c>
      <c r="Z326" s="55" t="s">
        <v>1644</v>
      </c>
      <c r="AA326" s="55" t="s">
        <v>1727</v>
      </c>
      <c r="AB326" s="55" t="s">
        <v>1644</v>
      </c>
      <c r="AC326" s="56">
        <v>45716</v>
      </c>
      <c r="AD326" s="55"/>
      <c r="AE326" s="55"/>
      <c r="AF326" s="55" t="s">
        <v>1644</v>
      </c>
      <c r="AG326" s="55" t="s">
        <v>2480</v>
      </c>
      <c r="AH326" s="55" t="s">
        <v>1728</v>
      </c>
      <c r="AI326" s="55" t="s">
        <v>1729</v>
      </c>
      <c r="AJ326" s="59">
        <v>1</v>
      </c>
      <c r="AK326" s="55" t="s">
        <v>1778</v>
      </c>
      <c r="AL326" s="60" t="s">
        <v>1749</v>
      </c>
      <c r="AM326" s="55" t="s">
        <v>1644</v>
      </c>
      <c r="AN326" s="55" t="s">
        <v>1644</v>
      </c>
      <c r="AO326" s="55" t="s">
        <v>1644</v>
      </c>
      <c r="AP326" t="s">
        <v>1730</v>
      </c>
      <c r="AQ326" t="s">
        <v>2163</v>
      </c>
      <c r="AS326" t="s">
        <v>1656</v>
      </c>
      <c r="AT326" t="s">
        <v>3842</v>
      </c>
      <c r="AU326" s="191">
        <f t="shared" si="5"/>
        <v>137744425</v>
      </c>
    </row>
    <row r="327" spans="1:47" x14ac:dyDescent="0.25">
      <c r="A327" s="55" t="s">
        <v>1717</v>
      </c>
      <c r="B327" s="55" t="s">
        <v>2159</v>
      </c>
      <c r="C327" s="55" t="s">
        <v>1719</v>
      </c>
      <c r="D327" s="55" t="s">
        <v>1743</v>
      </c>
      <c r="E327" s="56">
        <v>45716</v>
      </c>
      <c r="F327" s="55" t="s">
        <v>1773</v>
      </c>
      <c r="G327" s="55" t="s">
        <v>1644</v>
      </c>
      <c r="H327" s="55">
        <v>50500030</v>
      </c>
      <c r="I327" s="55" t="s">
        <v>2481</v>
      </c>
      <c r="J327" s="55" t="s">
        <v>1644</v>
      </c>
      <c r="K327" s="55" t="s">
        <v>1659</v>
      </c>
      <c r="L327" s="56">
        <v>45716</v>
      </c>
      <c r="M327" s="55" t="s">
        <v>2473</v>
      </c>
      <c r="N327" s="55" t="s">
        <v>2479</v>
      </c>
      <c r="O327" s="56"/>
      <c r="P327" s="55" t="s">
        <v>1726</v>
      </c>
      <c r="Q327" s="55" t="s">
        <v>1554</v>
      </c>
      <c r="R327" s="59">
        <v>6887221</v>
      </c>
      <c r="S327" s="55" t="s">
        <v>89</v>
      </c>
      <c r="T327" s="57">
        <v>422.59</v>
      </c>
      <c r="U327" s="55" t="s">
        <v>329</v>
      </c>
      <c r="V327" s="55" t="s">
        <v>330</v>
      </c>
      <c r="W327" s="55" t="s">
        <v>1644</v>
      </c>
      <c r="X327" s="55" t="s">
        <v>1644</v>
      </c>
      <c r="Y327" s="55" t="s">
        <v>1644</v>
      </c>
      <c r="Z327" s="55" t="s">
        <v>1644</v>
      </c>
      <c r="AA327" s="55" t="s">
        <v>1727</v>
      </c>
      <c r="AB327" s="55" t="s">
        <v>1644</v>
      </c>
      <c r="AC327" s="56">
        <v>45716</v>
      </c>
      <c r="AD327" s="55"/>
      <c r="AE327" s="55"/>
      <c r="AF327" s="55" t="s">
        <v>1644</v>
      </c>
      <c r="AG327" s="55" t="s">
        <v>2480</v>
      </c>
      <c r="AH327" s="55" t="s">
        <v>1728</v>
      </c>
      <c r="AI327" s="55" t="s">
        <v>1729</v>
      </c>
      <c r="AJ327" s="59">
        <v>1</v>
      </c>
      <c r="AK327" s="55" t="s">
        <v>1778</v>
      </c>
      <c r="AL327" s="60" t="s">
        <v>1749</v>
      </c>
      <c r="AM327" s="55" t="s">
        <v>1644</v>
      </c>
      <c r="AN327" s="55" t="s">
        <v>1644</v>
      </c>
      <c r="AO327" s="55" t="s">
        <v>1644</v>
      </c>
      <c r="AP327" t="s">
        <v>1730</v>
      </c>
      <c r="AQ327" t="s">
        <v>2163</v>
      </c>
      <c r="AS327" t="s">
        <v>1656</v>
      </c>
      <c r="AT327" t="s">
        <v>3842</v>
      </c>
      <c r="AU327" s="191">
        <f t="shared" si="5"/>
        <v>6887221</v>
      </c>
    </row>
    <row r="328" spans="1:47" x14ac:dyDescent="0.25">
      <c r="A328" s="55" t="s">
        <v>1717</v>
      </c>
      <c r="B328" s="55" t="s">
        <v>2159</v>
      </c>
      <c r="C328" s="55" t="s">
        <v>1719</v>
      </c>
      <c r="D328" s="55" t="s">
        <v>1844</v>
      </c>
      <c r="E328" s="56">
        <v>45716</v>
      </c>
      <c r="F328" s="55" t="s">
        <v>1644</v>
      </c>
      <c r="G328" s="55" t="s">
        <v>2482</v>
      </c>
      <c r="H328" s="55">
        <v>50500030</v>
      </c>
      <c r="I328" s="55" t="s">
        <v>2483</v>
      </c>
      <c r="J328" s="55" t="s">
        <v>1644</v>
      </c>
      <c r="K328" s="55" t="s">
        <v>1659</v>
      </c>
      <c r="L328" s="56">
        <v>45712</v>
      </c>
      <c r="M328" s="55" t="s">
        <v>2480</v>
      </c>
      <c r="N328" s="55" t="s">
        <v>2484</v>
      </c>
      <c r="O328" s="56"/>
      <c r="P328" s="55" t="s">
        <v>1726</v>
      </c>
      <c r="Q328" s="55" t="s">
        <v>1554</v>
      </c>
      <c r="R328" s="59">
        <v>0</v>
      </c>
      <c r="S328" s="55" t="s">
        <v>89</v>
      </c>
      <c r="T328" s="57">
        <v>-0.02</v>
      </c>
      <c r="U328" s="55" t="s">
        <v>329</v>
      </c>
      <c r="V328" s="55" t="s">
        <v>330</v>
      </c>
      <c r="W328" s="55" t="s">
        <v>1644</v>
      </c>
      <c r="X328" s="55" t="s">
        <v>1644</v>
      </c>
      <c r="Y328" s="55" t="s">
        <v>1644</v>
      </c>
      <c r="Z328" s="55" t="s">
        <v>2485</v>
      </c>
      <c r="AA328" s="55" t="s">
        <v>1727</v>
      </c>
      <c r="AB328" s="55" t="s">
        <v>1644</v>
      </c>
      <c r="AC328" s="56">
        <v>45716</v>
      </c>
      <c r="AD328" s="55"/>
      <c r="AE328" s="55"/>
      <c r="AF328" s="55" t="s">
        <v>1644</v>
      </c>
      <c r="AG328" s="55" t="s">
        <v>2480</v>
      </c>
      <c r="AH328" s="55" t="s">
        <v>1728</v>
      </c>
      <c r="AI328" s="55" t="s">
        <v>1729</v>
      </c>
      <c r="AJ328" s="59">
        <v>-1</v>
      </c>
      <c r="AK328" s="55" t="s">
        <v>1778</v>
      </c>
      <c r="AL328" s="55" t="s">
        <v>1881</v>
      </c>
      <c r="AM328" s="55" t="s">
        <v>1644</v>
      </c>
      <c r="AN328" s="55" t="s">
        <v>1644</v>
      </c>
      <c r="AO328" s="55" t="s">
        <v>1644</v>
      </c>
      <c r="AP328" t="s">
        <v>1730</v>
      </c>
      <c r="AQ328" t="s">
        <v>2163</v>
      </c>
      <c r="AS328" t="s">
        <v>1656</v>
      </c>
      <c r="AT328" t="s">
        <v>3842</v>
      </c>
      <c r="AU328" s="191">
        <f t="shared" si="5"/>
        <v>0</v>
      </c>
    </row>
    <row r="329" spans="1:47" x14ac:dyDescent="0.25">
      <c r="A329" s="55" t="s">
        <v>1717</v>
      </c>
      <c r="B329" s="55" t="s">
        <v>2159</v>
      </c>
      <c r="C329" s="55" t="s">
        <v>1719</v>
      </c>
      <c r="D329" s="55" t="s">
        <v>1844</v>
      </c>
      <c r="E329" s="56">
        <v>45716</v>
      </c>
      <c r="F329" s="55" t="s">
        <v>1644</v>
      </c>
      <c r="G329" s="55" t="s">
        <v>2482</v>
      </c>
      <c r="H329" s="55">
        <v>50500030</v>
      </c>
      <c r="I329" s="55" t="s">
        <v>2483</v>
      </c>
      <c r="J329" s="55" t="s">
        <v>1644</v>
      </c>
      <c r="K329" s="55" t="s">
        <v>1659</v>
      </c>
      <c r="L329" s="56">
        <v>45712</v>
      </c>
      <c r="M329" s="55" t="s">
        <v>2480</v>
      </c>
      <c r="N329" s="55" t="s">
        <v>2484</v>
      </c>
      <c r="O329" s="56"/>
      <c r="P329" s="55" t="s">
        <v>1726</v>
      </c>
      <c r="Q329" s="55" t="s">
        <v>1554</v>
      </c>
      <c r="R329" s="59">
        <v>0</v>
      </c>
      <c r="S329" s="55" t="s">
        <v>89</v>
      </c>
      <c r="T329" s="57">
        <v>0.02</v>
      </c>
      <c r="U329" s="55" t="s">
        <v>329</v>
      </c>
      <c r="V329" s="55" t="s">
        <v>330</v>
      </c>
      <c r="W329" s="55" t="s">
        <v>1644</v>
      </c>
      <c r="X329" s="55" t="s">
        <v>1644</v>
      </c>
      <c r="Y329" s="55" t="s">
        <v>1644</v>
      </c>
      <c r="Z329" s="55" t="s">
        <v>2486</v>
      </c>
      <c r="AA329" s="55" t="s">
        <v>1727</v>
      </c>
      <c r="AB329" s="55" t="s">
        <v>1644</v>
      </c>
      <c r="AC329" s="56">
        <v>45716</v>
      </c>
      <c r="AD329" s="55"/>
      <c r="AE329" s="55"/>
      <c r="AF329" s="55" t="s">
        <v>1644</v>
      </c>
      <c r="AG329" s="55" t="s">
        <v>2480</v>
      </c>
      <c r="AH329" s="55" t="s">
        <v>1728</v>
      </c>
      <c r="AI329" s="55" t="s">
        <v>1729</v>
      </c>
      <c r="AJ329" s="59">
        <v>1</v>
      </c>
      <c r="AK329" s="55" t="s">
        <v>1778</v>
      </c>
      <c r="AL329" s="55" t="s">
        <v>1881</v>
      </c>
      <c r="AM329" s="55" t="s">
        <v>1644</v>
      </c>
      <c r="AN329" s="55" t="s">
        <v>1644</v>
      </c>
      <c r="AO329" s="55" t="s">
        <v>1644</v>
      </c>
      <c r="AP329" t="s">
        <v>1730</v>
      </c>
      <c r="AQ329" t="s">
        <v>2163</v>
      </c>
      <c r="AS329" t="s">
        <v>1656</v>
      </c>
      <c r="AT329" t="s">
        <v>3842</v>
      </c>
      <c r="AU329" s="191">
        <f t="shared" si="5"/>
        <v>0</v>
      </c>
    </row>
    <row r="330" spans="1:47" x14ac:dyDescent="0.25">
      <c r="A330" s="55" t="s">
        <v>1717</v>
      </c>
      <c r="B330" s="55" t="s">
        <v>2159</v>
      </c>
      <c r="C330" s="55" t="s">
        <v>1719</v>
      </c>
      <c r="D330" s="55" t="s">
        <v>1743</v>
      </c>
      <c r="E330" s="56">
        <v>45716</v>
      </c>
      <c r="F330" s="55" t="s">
        <v>2322</v>
      </c>
      <c r="G330" s="55" t="s">
        <v>1644</v>
      </c>
      <c r="H330" s="55">
        <v>50800020</v>
      </c>
      <c r="I330" s="55" t="s">
        <v>2487</v>
      </c>
      <c r="J330" s="55" t="s">
        <v>1644</v>
      </c>
      <c r="K330" s="55" t="s">
        <v>474</v>
      </c>
      <c r="L330" s="56">
        <v>45716</v>
      </c>
      <c r="M330" s="55" t="s">
        <v>2473</v>
      </c>
      <c r="N330" s="55" t="s">
        <v>1644</v>
      </c>
      <c r="O330" s="56"/>
      <c r="P330" s="55" t="s">
        <v>1726</v>
      </c>
      <c r="Q330" s="55" t="s">
        <v>1554</v>
      </c>
      <c r="R330" s="59">
        <v>1088606</v>
      </c>
      <c r="S330" s="55" t="s">
        <v>89</v>
      </c>
      <c r="T330" s="57">
        <v>66.8</v>
      </c>
      <c r="U330" s="55" t="s">
        <v>329</v>
      </c>
      <c r="V330" s="55" t="s">
        <v>330</v>
      </c>
      <c r="W330" s="55" t="s">
        <v>1644</v>
      </c>
      <c r="X330" s="55" t="s">
        <v>1644</v>
      </c>
      <c r="Y330" s="55" t="s">
        <v>1644</v>
      </c>
      <c r="Z330" s="55" t="s">
        <v>1644</v>
      </c>
      <c r="AA330" s="55" t="s">
        <v>1727</v>
      </c>
      <c r="AB330" s="55" t="s">
        <v>1644</v>
      </c>
      <c r="AC330" s="56">
        <v>45716</v>
      </c>
      <c r="AD330" s="55"/>
      <c r="AE330" s="55"/>
      <c r="AF330" s="55" t="s">
        <v>1644</v>
      </c>
      <c r="AG330" s="55" t="s">
        <v>2488</v>
      </c>
      <c r="AH330" s="55" t="s">
        <v>1728</v>
      </c>
      <c r="AI330" s="55" t="s">
        <v>1729</v>
      </c>
      <c r="AJ330" s="58">
        <v>9425.16</v>
      </c>
      <c r="AK330" s="55" t="s">
        <v>128</v>
      </c>
      <c r="AL330" s="60" t="s">
        <v>1749</v>
      </c>
      <c r="AM330" s="55" t="s">
        <v>1644</v>
      </c>
      <c r="AN330" s="55" t="s">
        <v>1644</v>
      </c>
      <c r="AO330" s="55" t="s">
        <v>1644</v>
      </c>
      <c r="AP330" t="s">
        <v>1730</v>
      </c>
      <c r="AQ330" t="s">
        <v>2163</v>
      </c>
      <c r="AS330" t="s">
        <v>1652</v>
      </c>
      <c r="AT330" t="s">
        <v>3842</v>
      </c>
      <c r="AU330" s="191">
        <f t="shared" si="5"/>
        <v>1088606</v>
      </c>
    </row>
    <row r="331" spans="1:47" x14ac:dyDescent="0.25">
      <c r="A331" s="55" t="s">
        <v>1717</v>
      </c>
      <c r="B331" s="55" t="s">
        <v>2159</v>
      </c>
      <c r="C331" s="55" t="s">
        <v>1719</v>
      </c>
      <c r="D331" s="55" t="s">
        <v>1743</v>
      </c>
      <c r="E331" s="56">
        <v>45716</v>
      </c>
      <c r="F331" s="55" t="s">
        <v>2322</v>
      </c>
      <c r="G331" s="55" t="s">
        <v>1644</v>
      </c>
      <c r="H331" s="55">
        <v>50800020</v>
      </c>
      <c r="I331" s="55" t="s">
        <v>2489</v>
      </c>
      <c r="J331" s="55" t="s">
        <v>1644</v>
      </c>
      <c r="K331" s="55" t="s">
        <v>474</v>
      </c>
      <c r="L331" s="56">
        <v>45716</v>
      </c>
      <c r="M331" s="55" t="s">
        <v>2473</v>
      </c>
      <c r="N331" s="55" t="s">
        <v>1644</v>
      </c>
      <c r="O331" s="56"/>
      <c r="P331" s="55" t="s">
        <v>1726</v>
      </c>
      <c r="Q331" s="55" t="s">
        <v>1554</v>
      </c>
      <c r="R331" s="59">
        <v>1056627</v>
      </c>
      <c r="S331" s="55" t="s">
        <v>89</v>
      </c>
      <c r="T331" s="57">
        <v>64.84</v>
      </c>
      <c r="U331" s="55" t="s">
        <v>329</v>
      </c>
      <c r="V331" s="55" t="s">
        <v>330</v>
      </c>
      <c r="W331" s="55" t="s">
        <v>1644</v>
      </c>
      <c r="X331" s="55" t="s">
        <v>1644</v>
      </c>
      <c r="Y331" s="55" t="s">
        <v>1644</v>
      </c>
      <c r="Z331" s="55" t="s">
        <v>1644</v>
      </c>
      <c r="AA331" s="55" t="s">
        <v>1727</v>
      </c>
      <c r="AB331" s="55" t="s">
        <v>1644</v>
      </c>
      <c r="AC331" s="56">
        <v>45716</v>
      </c>
      <c r="AD331" s="55"/>
      <c r="AE331" s="55"/>
      <c r="AF331" s="55" t="s">
        <v>1644</v>
      </c>
      <c r="AG331" s="55" t="s">
        <v>2490</v>
      </c>
      <c r="AH331" s="55" t="s">
        <v>1728</v>
      </c>
      <c r="AI331" s="55" t="s">
        <v>1729</v>
      </c>
      <c r="AJ331" s="59">
        <v>9031</v>
      </c>
      <c r="AK331" s="55" t="s">
        <v>128</v>
      </c>
      <c r="AL331" s="60" t="s">
        <v>1749</v>
      </c>
      <c r="AM331" s="55" t="s">
        <v>1644</v>
      </c>
      <c r="AN331" s="55" t="s">
        <v>1644</v>
      </c>
      <c r="AO331" s="55" t="s">
        <v>1644</v>
      </c>
      <c r="AP331" t="s">
        <v>1730</v>
      </c>
      <c r="AQ331" t="s">
        <v>2163</v>
      </c>
      <c r="AS331" t="s">
        <v>1652</v>
      </c>
      <c r="AT331" t="s">
        <v>3842</v>
      </c>
      <c r="AU331" s="191">
        <f t="shared" si="5"/>
        <v>1056627</v>
      </c>
    </row>
    <row r="332" spans="1:47" x14ac:dyDescent="0.25">
      <c r="A332" s="55" t="s">
        <v>1717</v>
      </c>
      <c r="B332" s="55" t="s">
        <v>2159</v>
      </c>
      <c r="C332" s="55" t="s">
        <v>1719</v>
      </c>
      <c r="D332" s="55" t="s">
        <v>1743</v>
      </c>
      <c r="E332" s="56">
        <v>45716</v>
      </c>
      <c r="F332" s="55" t="s">
        <v>2322</v>
      </c>
      <c r="G332" s="55" t="s">
        <v>1644</v>
      </c>
      <c r="H332" s="55">
        <v>50800020</v>
      </c>
      <c r="I332" s="55" t="s">
        <v>2491</v>
      </c>
      <c r="J332" s="55" t="s">
        <v>1644</v>
      </c>
      <c r="K332" s="55" t="s">
        <v>474</v>
      </c>
      <c r="L332" s="56">
        <v>45716</v>
      </c>
      <c r="M332" s="55" t="s">
        <v>2473</v>
      </c>
      <c r="N332" s="55" t="s">
        <v>1644</v>
      </c>
      <c r="O332" s="56"/>
      <c r="P332" s="55" t="s">
        <v>1726</v>
      </c>
      <c r="Q332" s="55" t="s">
        <v>1554</v>
      </c>
      <c r="R332" s="59">
        <v>668362</v>
      </c>
      <c r="S332" s="55" t="s">
        <v>89</v>
      </c>
      <c r="T332" s="57">
        <v>41.01</v>
      </c>
      <c r="U332" s="55" t="s">
        <v>329</v>
      </c>
      <c r="V332" s="55" t="s">
        <v>330</v>
      </c>
      <c r="W332" s="55" t="s">
        <v>1644</v>
      </c>
      <c r="X332" s="55" t="s">
        <v>1644</v>
      </c>
      <c r="Y332" s="55" t="s">
        <v>1644</v>
      </c>
      <c r="Z332" s="55" t="s">
        <v>1644</v>
      </c>
      <c r="AA332" s="55" t="s">
        <v>1727</v>
      </c>
      <c r="AB332" s="55" t="s">
        <v>1644</v>
      </c>
      <c r="AC332" s="56">
        <v>45716</v>
      </c>
      <c r="AD332" s="55"/>
      <c r="AE332" s="55"/>
      <c r="AF332" s="55" t="s">
        <v>1644</v>
      </c>
      <c r="AG332" s="55" t="s">
        <v>2492</v>
      </c>
      <c r="AH332" s="55" t="s">
        <v>1728</v>
      </c>
      <c r="AI332" s="55" t="s">
        <v>1729</v>
      </c>
      <c r="AJ332" s="58">
        <v>5786.68</v>
      </c>
      <c r="AK332" s="55" t="s">
        <v>128</v>
      </c>
      <c r="AL332" s="60" t="s">
        <v>1749</v>
      </c>
      <c r="AM332" s="55" t="s">
        <v>1644</v>
      </c>
      <c r="AN332" s="55" t="s">
        <v>1644</v>
      </c>
      <c r="AO332" s="55" t="s">
        <v>1644</v>
      </c>
      <c r="AP332" t="s">
        <v>1730</v>
      </c>
      <c r="AQ332" t="s">
        <v>2163</v>
      </c>
      <c r="AS332" t="s">
        <v>1652</v>
      </c>
      <c r="AT332" t="s">
        <v>3842</v>
      </c>
      <c r="AU332" s="191">
        <f t="shared" si="5"/>
        <v>668362</v>
      </c>
    </row>
    <row r="333" spans="1:47" x14ac:dyDescent="0.25">
      <c r="A333" s="55" t="s">
        <v>1717</v>
      </c>
      <c r="B333" s="55" t="s">
        <v>2159</v>
      </c>
      <c r="C333" s="55" t="s">
        <v>1719</v>
      </c>
      <c r="D333" s="55" t="s">
        <v>1767</v>
      </c>
      <c r="E333" s="56">
        <v>45716</v>
      </c>
      <c r="F333" s="55" t="s">
        <v>1914</v>
      </c>
      <c r="G333" s="55" t="s">
        <v>1644</v>
      </c>
      <c r="H333" s="55">
        <v>50200010</v>
      </c>
      <c r="I333" s="55" t="s">
        <v>2493</v>
      </c>
      <c r="J333" s="55" t="s">
        <v>1644</v>
      </c>
      <c r="K333" s="55" t="s">
        <v>1646</v>
      </c>
      <c r="L333" s="56">
        <v>45716</v>
      </c>
      <c r="M333" s="55" t="s">
        <v>2473</v>
      </c>
      <c r="N333" s="55" t="s">
        <v>1644</v>
      </c>
      <c r="O333" s="56"/>
      <c r="P333" s="55" t="s">
        <v>1726</v>
      </c>
      <c r="Q333" s="55" t="s">
        <v>89</v>
      </c>
      <c r="R333" s="57">
        <v>40.35</v>
      </c>
      <c r="S333" s="55" t="s">
        <v>89</v>
      </c>
      <c r="T333" s="57">
        <v>40.35</v>
      </c>
      <c r="U333" s="55" t="s">
        <v>329</v>
      </c>
      <c r="V333" s="55" t="s">
        <v>330</v>
      </c>
      <c r="W333" s="55" t="s">
        <v>1644</v>
      </c>
      <c r="X333" s="55" t="s">
        <v>1644</v>
      </c>
      <c r="Y333" s="55" t="s">
        <v>1644</v>
      </c>
      <c r="Z333" s="55" t="s">
        <v>1644</v>
      </c>
      <c r="AA333" s="55" t="s">
        <v>1727</v>
      </c>
      <c r="AB333" s="55" t="s">
        <v>1644</v>
      </c>
      <c r="AC333" s="56">
        <v>45719</v>
      </c>
      <c r="AD333" s="55"/>
      <c r="AE333" s="55"/>
      <c r="AF333" s="55" t="s">
        <v>1644</v>
      </c>
      <c r="AG333" s="55" t="s">
        <v>1644</v>
      </c>
      <c r="AH333" s="55" t="s">
        <v>1728</v>
      </c>
      <c r="AI333" s="55" t="s">
        <v>1729</v>
      </c>
      <c r="AJ333" s="59">
        <v>50</v>
      </c>
      <c r="AK333" s="55" t="s">
        <v>1748</v>
      </c>
      <c r="AL333" s="60" t="s">
        <v>1749</v>
      </c>
      <c r="AM333" s="55" t="s">
        <v>1916</v>
      </c>
      <c r="AN333" s="55" t="s">
        <v>1917</v>
      </c>
      <c r="AO333" s="55" t="s">
        <v>1644</v>
      </c>
      <c r="AP333" t="s">
        <v>1730</v>
      </c>
      <c r="AQ333" t="s">
        <v>2163</v>
      </c>
      <c r="AS333" t="s">
        <v>1645</v>
      </c>
      <c r="AT333" t="s">
        <v>3842</v>
      </c>
      <c r="AU333" s="191">
        <f t="shared" si="5"/>
        <v>665775</v>
      </c>
    </row>
    <row r="334" spans="1:47" hidden="1" x14ac:dyDescent="0.25">
      <c r="A334" s="55" t="s">
        <v>1717</v>
      </c>
      <c r="B334" s="55" t="s">
        <v>2159</v>
      </c>
      <c r="C334" s="55" t="s">
        <v>1719</v>
      </c>
      <c r="D334" s="55" t="s">
        <v>1743</v>
      </c>
      <c r="E334" s="56">
        <v>45716</v>
      </c>
      <c r="F334" s="55" t="s">
        <v>2494</v>
      </c>
      <c r="G334" s="55" t="s">
        <v>1644</v>
      </c>
      <c r="H334" s="55">
        <v>50600050</v>
      </c>
      <c r="I334" s="55" t="s">
        <v>2495</v>
      </c>
      <c r="J334" s="55" t="s">
        <v>1644</v>
      </c>
      <c r="K334" s="55" t="s">
        <v>468</v>
      </c>
      <c r="L334" s="56">
        <v>45716</v>
      </c>
      <c r="M334" s="55" t="s">
        <v>2473</v>
      </c>
      <c r="N334" s="55" t="s">
        <v>2496</v>
      </c>
      <c r="O334" s="56"/>
      <c r="P334" s="55" t="s">
        <v>1726</v>
      </c>
      <c r="Q334" s="55" t="s">
        <v>1554</v>
      </c>
      <c r="R334" s="59">
        <v>33310891</v>
      </c>
      <c r="S334" s="55" t="s">
        <v>89</v>
      </c>
      <c r="T334" s="57">
        <v>2044.02</v>
      </c>
      <c r="U334" s="55" t="s">
        <v>329</v>
      </c>
      <c r="V334" s="55" t="s">
        <v>330</v>
      </c>
      <c r="W334" s="55" t="s">
        <v>1644</v>
      </c>
      <c r="X334" s="55" t="s">
        <v>1644</v>
      </c>
      <c r="Y334" s="55" t="s">
        <v>1644</v>
      </c>
      <c r="Z334" s="55" t="s">
        <v>1644</v>
      </c>
      <c r="AA334" s="55" t="s">
        <v>1727</v>
      </c>
      <c r="AB334" s="55" t="s">
        <v>1644</v>
      </c>
      <c r="AC334" s="56">
        <v>45719</v>
      </c>
      <c r="AD334" s="55"/>
      <c r="AE334" s="55"/>
      <c r="AF334" s="55" t="s">
        <v>1644</v>
      </c>
      <c r="AG334" s="55" t="s">
        <v>2497</v>
      </c>
      <c r="AH334" s="55" t="s">
        <v>1728</v>
      </c>
      <c r="AI334" s="55" t="s">
        <v>1729</v>
      </c>
      <c r="AJ334" s="59">
        <v>1</v>
      </c>
      <c r="AK334" s="55" t="s">
        <v>1873</v>
      </c>
      <c r="AL334" s="60" t="s">
        <v>1749</v>
      </c>
      <c r="AM334" s="55" t="s">
        <v>1644</v>
      </c>
      <c r="AN334" s="55" t="s">
        <v>1644</v>
      </c>
      <c r="AO334" s="55" t="s">
        <v>1644</v>
      </c>
      <c r="AP334" t="s">
        <v>1730</v>
      </c>
      <c r="AQ334" t="s">
        <v>2163</v>
      </c>
      <c r="AS334" t="s">
        <v>468</v>
      </c>
      <c r="AT334" t="s">
        <v>3842</v>
      </c>
      <c r="AU334" s="191">
        <f t="shared" si="5"/>
        <v>33310891</v>
      </c>
    </row>
    <row r="335" spans="1:47" x14ac:dyDescent="0.25">
      <c r="A335" s="55" t="s">
        <v>1717</v>
      </c>
      <c r="B335" s="55" t="s">
        <v>2159</v>
      </c>
      <c r="C335" s="55" t="s">
        <v>1719</v>
      </c>
      <c r="D335" s="55" t="s">
        <v>1767</v>
      </c>
      <c r="E335" s="56">
        <v>45716</v>
      </c>
      <c r="F335" s="55" t="s">
        <v>2498</v>
      </c>
      <c r="G335" s="55" t="s">
        <v>1644</v>
      </c>
      <c r="H335" s="55">
        <v>50200010</v>
      </c>
      <c r="I335" s="55" t="s">
        <v>2499</v>
      </c>
      <c r="J335" s="55" t="s">
        <v>1644</v>
      </c>
      <c r="K335" s="55" t="s">
        <v>1646</v>
      </c>
      <c r="L335" s="56">
        <v>45716</v>
      </c>
      <c r="M335" s="55" t="s">
        <v>2473</v>
      </c>
      <c r="N335" s="55" t="s">
        <v>1644</v>
      </c>
      <c r="O335" s="56"/>
      <c r="P335" s="55" t="s">
        <v>1726</v>
      </c>
      <c r="Q335" s="55" t="s">
        <v>89</v>
      </c>
      <c r="R335" s="57">
        <v>315.01</v>
      </c>
      <c r="S335" s="55" t="s">
        <v>89</v>
      </c>
      <c r="T335" s="57">
        <v>315.01</v>
      </c>
      <c r="U335" s="55" t="s">
        <v>329</v>
      </c>
      <c r="V335" s="55" t="s">
        <v>330</v>
      </c>
      <c r="W335" s="55" t="s">
        <v>1644</v>
      </c>
      <c r="X335" s="55" t="s">
        <v>1644</v>
      </c>
      <c r="Y335" s="55" t="s">
        <v>1644</v>
      </c>
      <c r="Z335" s="55" t="s">
        <v>1644</v>
      </c>
      <c r="AA335" s="55" t="s">
        <v>1727</v>
      </c>
      <c r="AB335" s="55" t="s">
        <v>1644</v>
      </c>
      <c r="AC335" s="56">
        <v>45719</v>
      </c>
      <c r="AD335" s="55"/>
      <c r="AE335" s="55"/>
      <c r="AF335" s="55" t="s">
        <v>1644</v>
      </c>
      <c r="AG335" s="55" t="s">
        <v>1644</v>
      </c>
      <c r="AH335" s="55" t="s">
        <v>1728</v>
      </c>
      <c r="AI335" s="55" t="s">
        <v>1729</v>
      </c>
      <c r="AJ335" s="59">
        <v>50</v>
      </c>
      <c r="AK335" s="55" t="s">
        <v>1792</v>
      </c>
      <c r="AL335" s="60" t="s">
        <v>1749</v>
      </c>
      <c r="AM335" s="55" t="s">
        <v>2500</v>
      </c>
      <c r="AN335" s="55" t="s">
        <v>2501</v>
      </c>
      <c r="AO335" s="55" t="s">
        <v>1644</v>
      </c>
      <c r="AP335" t="s">
        <v>1730</v>
      </c>
      <c r="AQ335" t="s">
        <v>2163</v>
      </c>
      <c r="AS335" t="s">
        <v>1645</v>
      </c>
      <c r="AT335" t="s">
        <v>3842</v>
      </c>
      <c r="AU335" s="191">
        <f t="shared" si="5"/>
        <v>5197665</v>
      </c>
    </row>
    <row r="336" spans="1:47" x14ac:dyDescent="0.25">
      <c r="A336" s="55" t="s">
        <v>1717</v>
      </c>
      <c r="B336" s="55" t="s">
        <v>2159</v>
      </c>
      <c r="C336" s="55" t="s">
        <v>1719</v>
      </c>
      <c r="D336" s="55" t="s">
        <v>1767</v>
      </c>
      <c r="E336" s="56">
        <v>45716</v>
      </c>
      <c r="F336" s="55" t="s">
        <v>243</v>
      </c>
      <c r="G336" s="55" t="s">
        <v>1644</v>
      </c>
      <c r="H336" s="55">
        <v>50200010</v>
      </c>
      <c r="I336" s="55" t="s">
        <v>2499</v>
      </c>
      <c r="J336" s="55" t="s">
        <v>1644</v>
      </c>
      <c r="K336" s="55" t="s">
        <v>1646</v>
      </c>
      <c r="L336" s="56">
        <v>45716</v>
      </c>
      <c r="M336" s="55" t="s">
        <v>2473</v>
      </c>
      <c r="N336" s="55" t="s">
        <v>1644</v>
      </c>
      <c r="O336" s="56"/>
      <c r="P336" s="55" t="s">
        <v>1726</v>
      </c>
      <c r="Q336" s="55" t="s">
        <v>89</v>
      </c>
      <c r="R336" s="57">
        <v>8.44</v>
      </c>
      <c r="S336" s="55" t="s">
        <v>89</v>
      </c>
      <c r="T336" s="57">
        <v>8.44</v>
      </c>
      <c r="U336" s="55" t="s">
        <v>329</v>
      </c>
      <c r="V336" s="55" t="s">
        <v>330</v>
      </c>
      <c r="W336" s="55" t="s">
        <v>1644</v>
      </c>
      <c r="X336" s="55" t="s">
        <v>1644</v>
      </c>
      <c r="Y336" s="55" t="s">
        <v>1644</v>
      </c>
      <c r="Z336" s="55" t="s">
        <v>1644</v>
      </c>
      <c r="AA336" s="55" t="s">
        <v>1727</v>
      </c>
      <c r="AB336" s="55" t="s">
        <v>1644</v>
      </c>
      <c r="AC336" s="56">
        <v>45719</v>
      </c>
      <c r="AD336" s="55"/>
      <c r="AE336" s="55"/>
      <c r="AF336" s="55" t="s">
        <v>1644</v>
      </c>
      <c r="AG336" s="55" t="s">
        <v>1644</v>
      </c>
      <c r="AH336" s="55" t="s">
        <v>1728</v>
      </c>
      <c r="AI336" s="55" t="s">
        <v>1729</v>
      </c>
      <c r="AJ336" s="59">
        <v>25</v>
      </c>
      <c r="AK336" s="55" t="s">
        <v>1761</v>
      </c>
      <c r="AL336" s="60" t="s">
        <v>1749</v>
      </c>
      <c r="AM336" s="55" t="s">
        <v>2085</v>
      </c>
      <c r="AN336" s="55" t="s">
        <v>2086</v>
      </c>
      <c r="AO336" s="55" t="s">
        <v>1644</v>
      </c>
      <c r="AP336" t="s">
        <v>1730</v>
      </c>
      <c r="AQ336" t="s">
        <v>2163</v>
      </c>
      <c r="AS336" t="s">
        <v>1645</v>
      </c>
      <c r="AT336" t="s">
        <v>3842</v>
      </c>
      <c r="AU336" s="191">
        <f t="shared" si="5"/>
        <v>139260</v>
      </c>
    </row>
    <row r="337" spans="1:47" x14ac:dyDescent="0.25">
      <c r="A337" s="55" t="s">
        <v>1717</v>
      </c>
      <c r="B337" s="55" t="s">
        <v>2159</v>
      </c>
      <c r="C337" s="55" t="s">
        <v>1719</v>
      </c>
      <c r="D337" s="55" t="s">
        <v>1767</v>
      </c>
      <c r="E337" s="56">
        <v>45716</v>
      </c>
      <c r="F337" s="55" t="s">
        <v>1914</v>
      </c>
      <c r="G337" s="55" t="s">
        <v>1644</v>
      </c>
      <c r="H337" s="55">
        <v>50200010</v>
      </c>
      <c r="I337" s="55" t="s">
        <v>2499</v>
      </c>
      <c r="J337" s="55" t="s">
        <v>1644</v>
      </c>
      <c r="K337" s="55" t="s">
        <v>1646</v>
      </c>
      <c r="L337" s="56">
        <v>45716</v>
      </c>
      <c r="M337" s="55" t="s">
        <v>2473</v>
      </c>
      <c r="N337" s="55" t="s">
        <v>1644</v>
      </c>
      <c r="O337" s="56"/>
      <c r="P337" s="55" t="s">
        <v>1726</v>
      </c>
      <c r="Q337" s="55" t="s">
        <v>89</v>
      </c>
      <c r="R337" s="57">
        <v>40.35</v>
      </c>
      <c r="S337" s="55" t="s">
        <v>89</v>
      </c>
      <c r="T337" s="57">
        <v>40.35</v>
      </c>
      <c r="U337" s="55" t="s">
        <v>329</v>
      </c>
      <c r="V337" s="55" t="s">
        <v>330</v>
      </c>
      <c r="W337" s="55" t="s">
        <v>1644</v>
      </c>
      <c r="X337" s="55" t="s">
        <v>1644</v>
      </c>
      <c r="Y337" s="55" t="s">
        <v>1644</v>
      </c>
      <c r="Z337" s="55" t="s">
        <v>1644</v>
      </c>
      <c r="AA337" s="55" t="s">
        <v>1727</v>
      </c>
      <c r="AB337" s="55" t="s">
        <v>1644</v>
      </c>
      <c r="AC337" s="56">
        <v>45719</v>
      </c>
      <c r="AD337" s="55"/>
      <c r="AE337" s="55"/>
      <c r="AF337" s="55" t="s">
        <v>1644</v>
      </c>
      <c r="AG337" s="55" t="s">
        <v>1644</v>
      </c>
      <c r="AH337" s="55" t="s">
        <v>1728</v>
      </c>
      <c r="AI337" s="55" t="s">
        <v>1729</v>
      </c>
      <c r="AJ337" s="59">
        <v>50</v>
      </c>
      <c r="AK337" s="55" t="s">
        <v>1748</v>
      </c>
      <c r="AL337" s="60" t="s">
        <v>1749</v>
      </c>
      <c r="AM337" s="55" t="s">
        <v>1916</v>
      </c>
      <c r="AN337" s="55" t="s">
        <v>1917</v>
      </c>
      <c r="AO337" s="55" t="s">
        <v>1644</v>
      </c>
      <c r="AP337" t="s">
        <v>1730</v>
      </c>
      <c r="AQ337" t="s">
        <v>2163</v>
      </c>
      <c r="AS337" t="s">
        <v>1645</v>
      </c>
      <c r="AT337" t="s">
        <v>3842</v>
      </c>
      <c r="AU337" s="191">
        <f t="shared" si="5"/>
        <v>665775</v>
      </c>
    </row>
    <row r="338" spans="1:47" hidden="1" x14ac:dyDescent="0.25">
      <c r="A338" s="55" t="s">
        <v>1717</v>
      </c>
      <c r="B338" s="55" t="s">
        <v>2159</v>
      </c>
      <c r="C338" s="55" t="s">
        <v>1719</v>
      </c>
      <c r="D338" s="55" t="s">
        <v>1743</v>
      </c>
      <c r="E338" s="56">
        <v>45716</v>
      </c>
      <c r="F338" s="55" t="s">
        <v>2502</v>
      </c>
      <c r="G338" s="55" t="s">
        <v>1644</v>
      </c>
      <c r="H338" s="55">
        <v>50600050</v>
      </c>
      <c r="I338" s="55" t="s">
        <v>2503</v>
      </c>
      <c r="J338" s="55" t="s">
        <v>1644</v>
      </c>
      <c r="K338" s="55" t="s">
        <v>468</v>
      </c>
      <c r="L338" s="56">
        <v>45716</v>
      </c>
      <c r="M338" s="55" t="s">
        <v>2473</v>
      </c>
      <c r="N338" s="55" t="s">
        <v>2496</v>
      </c>
      <c r="O338" s="56"/>
      <c r="P338" s="55" t="s">
        <v>1726</v>
      </c>
      <c r="Q338" s="55" t="s">
        <v>1554</v>
      </c>
      <c r="R338" s="59">
        <v>999327</v>
      </c>
      <c r="S338" s="55" t="s">
        <v>89</v>
      </c>
      <c r="T338" s="57">
        <v>61.31</v>
      </c>
      <c r="U338" s="55" t="s">
        <v>329</v>
      </c>
      <c r="V338" s="55" t="s">
        <v>330</v>
      </c>
      <c r="W338" s="55" t="s">
        <v>1644</v>
      </c>
      <c r="X338" s="55" t="s">
        <v>1644</v>
      </c>
      <c r="Y338" s="55" t="s">
        <v>1644</v>
      </c>
      <c r="Z338" s="55" t="s">
        <v>1644</v>
      </c>
      <c r="AA338" s="55" t="s">
        <v>1727</v>
      </c>
      <c r="AB338" s="55" t="s">
        <v>1644</v>
      </c>
      <c r="AC338" s="56">
        <v>45719</v>
      </c>
      <c r="AD338" s="55"/>
      <c r="AE338" s="55"/>
      <c r="AF338" s="55" t="s">
        <v>1644</v>
      </c>
      <c r="AG338" s="55" t="s">
        <v>2497</v>
      </c>
      <c r="AH338" s="55" t="s">
        <v>1728</v>
      </c>
      <c r="AI338" s="55" t="s">
        <v>1729</v>
      </c>
      <c r="AJ338" s="59">
        <v>1</v>
      </c>
      <c r="AK338" s="55" t="s">
        <v>1873</v>
      </c>
      <c r="AL338" s="60" t="s">
        <v>1749</v>
      </c>
      <c r="AM338" s="55" t="s">
        <v>1644</v>
      </c>
      <c r="AN338" s="55" t="s">
        <v>1644</v>
      </c>
      <c r="AO338" s="55" t="s">
        <v>1644</v>
      </c>
      <c r="AP338" t="s">
        <v>1730</v>
      </c>
      <c r="AQ338" t="s">
        <v>2163</v>
      </c>
      <c r="AS338" t="s">
        <v>468</v>
      </c>
      <c r="AT338" t="s">
        <v>3842</v>
      </c>
      <c r="AU338" s="191">
        <f t="shared" si="5"/>
        <v>999327</v>
      </c>
    </row>
    <row r="339" spans="1:47" x14ac:dyDescent="0.25">
      <c r="A339" s="55" t="s">
        <v>1717</v>
      </c>
      <c r="B339" s="55" t="s">
        <v>2159</v>
      </c>
      <c r="C339" s="55" t="s">
        <v>1719</v>
      </c>
      <c r="D339" s="55" t="s">
        <v>2151</v>
      </c>
      <c r="E339" s="56">
        <v>45716</v>
      </c>
      <c r="F339" s="55" t="s">
        <v>1644</v>
      </c>
      <c r="G339" s="55" t="s">
        <v>2482</v>
      </c>
      <c r="H339" s="55">
        <v>50500030</v>
      </c>
      <c r="I339" s="55" t="s">
        <v>2504</v>
      </c>
      <c r="J339" s="55" t="s">
        <v>1644</v>
      </c>
      <c r="K339" s="55" t="s">
        <v>1659</v>
      </c>
      <c r="L339" s="56">
        <v>45712</v>
      </c>
      <c r="M339" s="55" t="s">
        <v>2480</v>
      </c>
      <c r="N339" s="55" t="s">
        <v>2484</v>
      </c>
      <c r="O339" s="56"/>
      <c r="P339" s="55" t="s">
        <v>1726</v>
      </c>
      <c r="Q339" s="55" t="s">
        <v>1554</v>
      </c>
      <c r="R339" s="59">
        <v>0</v>
      </c>
      <c r="S339" s="55" t="s">
        <v>89</v>
      </c>
      <c r="T339" s="57">
        <v>0.02</v>
      </c>
      <c r="U339" s="55" t="s">
        <v>329</v>
      </c>
      <c r="V339" s="55" t="s">
        <v>330</v>
      </c>
      <c r="W339" s="55" t="s">
        <v>1644</v>
      </c>
      <c r="X339" s="55" t="s">
        <v>1644</v>
      </c>
      <c r="Y339" s="55" t="s">
        <v>1644</v>
      </c>
      <c r="Z339" s="55" t="s">
        <v>2485</v>
      </c>
      <c r="AA339" s="55" t="s">
        <v>1727</v>
      </c>
      <c r="AB339" s="55" t="s">
        <v>1644</v>
      </c>
      <c r="AC339" s="56">
        <v>45719</v>
      </c>
      <c r="AD339" s="55"/>
      <c r="AE339" s="55"/>
      <c r="AF339" s="55" t="s">
        <v>1644</v>
      </c>
      <c r="AG339" s="55" t="s">
        <v>2480</v>
      </c>
      <c r="AH339" s="55" t="s">
        <v>1728</v>
      </c>
      <c r="AI339" s="55" t="s">
        <v>1729</v>
      </c>
      <c r="AJ339" s="59">
        <v>1</v>
      </c>
      <c r="AK339" s="55" t="s">
        <v>1778</v>
      </c>
      <c r="AL339" s="55" t="s">
        <v>1881</v>
      </c>
      <c r="AM339" s="55" t="s">
        <v>1644</v>
      </c>
      <c r="AN339" s="55" t="s">
        <v>1644</v>
      </c>
      <c r="AO339" s="55" t="s">
        <v>1644</v>
      </c>
      <c r="AP339" t="s">
        <v>1730</v>
      </c>
      <c r="AQ339" t="s">
        <v>2163</v>
      </c>
      <c r="AS339" t="s">
        <v>1656</v>
      </c>
      <c r="AT339" t="s">
        <v>3842</v>
      </c>
      <c r="AU339" s="191">
        <f t="shared" si="5"/>
        <v>0</v>
      </c>
    </row>
    <row r="340" spans="1:47" x14ac:dyDescent="0.25">
      <c r="A340" s="55" t="s">
        <v>1717</v>
      </c>
      <c r="B340" s="55" t="s">
        <v>2159</v>
      </c>
      <c r="C340" s="55" t="s">
        <v>1719</v>
      </c>
      <c r="D340" s="55" t="s">
        <v>2151</v>
      </c>
      <c r="E340" s="56">
        <v>45716</v>
      </c>
      <c r="F340" s="55" t="s">
        <v>1644</v>
      </c>
      <c r="G340" s="55" t="s">
        <v>2482</v>
      </c>
      <c r="H340" s="55">
        <v>50500030</v>
      </c>
      <c r="I340" s="55" t="s">
        <v>2504</v>
      </c>
      <c r="J340" s="55" t="s">
        <v>1644</v>
      </c>
      <c r="K340" s="55" t="s">
        <v>1659</v>
      </c>
      <c r="L340" s="56">
        <v>45712</v>
      </c>
      <c r="M340" s="55" t="s">
        <v>2480</v>
      </c>
      <c r="N340" s="55" t="s">
        <v>2484</v>
      </c>
      <c r="O340" s="56"/>
      <c r="P340" s="55" t="s">
        <v>1726</v>
      </c>
      <c r="Q340" s="55" t="s">
        <v>1554</v>
      </c>
      <c r="R340" s="59">
        <v>0</v>
      </c>
      <c r="S340" s="55" t="s">
        <v>89</v>
      </c>
      <c r="T340" s="57">
        <v>-0.02</v>
      </c>
      <c r="U340" s="55" t="s">
        <v>329</v>
      </c>
      <c r="V340" s="55" t="s">
        <v>330</v>
      </c>
      <c r="W340" s="55" t="s">
        <v>1644</v>
      </c>
      <c r="X340" s="55" t="s">
        <v>1644</v>
      </c>
      <c r="Y340" s="55" t="s">
        <v>1644</v>
      </c>
      <c r="Z340" s="55" t="s">
        <v>2486</v>
      </c>
      <c r="AA340" s="55" t="s">
        <v>1727</v>
      </c>
      <c r="AB340" s="55" t="s">
        <v>1644</v>
      </c>
      <c r="AC340" s="56">
        <v>45719</v>
      </c>
      <c r="AD340" s="55"/>
      <c r="AE340" s="55"/>
      <c r="AF340" s="55" t="s">
        <v>1644</v>
      </c>
      <c r="AG340" s="55" t="s">
        <v>2480</v>
      </c>
      <c r="AH340" s="55" t="s">
        <v>1728</v>
      </c>
      <c r="AI340" s="55" t="s">
        <v>1729</v>
      </c>
      <c r="AJ340" s="59">
        <v>-1</v>
      </c>
      <c r="AK340" s="55" t="s">
        <v>1778</v>
      </c>
      <c r="AL340" s="55" t="s">
        <v>1881</v>
      </c>
      <c r="AM340" s="55" t="s">
        <v>1644</v>
      </c>
      <c r="AN340" s="55" t="s">
        <v>1644</v>
      </c>
      <c r="AO340" s="55" t="s">
        <v>1644</v>
      </c>
      <c r="AP340" t="s">
        <v>1730</v>
      </c>
      <c r="AQ340" t="s">
        <v>2163</v>
      </c>
      <c r="AS340" t="s">
        <v>1656</v>
      </c>
      <c r="AT340" t="s">
        <v>3842</v>
      </c>
      <c r="AU340" s="191">
        <f t="shared" si="5"/>
        <v>0</v>
      </c>
    </row>
    <row r="341" spans="1:47" x14ac:dyDescent="0.25">
      <c r="A341" s="55" t="s">
        <v>1717</v>
      </c>
      <c r="B341" s="55" t="s">
        <v>2159</v>
      </c>
      <c r="C341" s="55" t="s">
        <v>1719</v>
      </c>
      <c r="D341" s="55" t="s">
        <v>1844</v>
      </c>
      <c r="E341" s="56">
        <v>45716</v>
      </c>
      <c r="F341" s="55" t="s">
        <v>1644</v>
      </c>
      <c r="G341" s="55" t="s">
        <v>2482</v>
      </c>
      <c r="H341" s="55">
        <v>50500030</v>
      </c>
      <c r="I341" s="55" t="s">
        <v>2505</v>
      </c>
      <c r="J341" s="55" t="s">
        <v>1644</v>
      </c>
      <c r="K341" s="55" t="s">
        <v>1659</v>
      </c>
      <c r="L341" s="56">
        <v>45712</v>
      </c>
      <c r="M341" s="55" t="s">
        <v>2480</v>
      </c>
      <c r="N341" s="55" t="s">
        <v>2506</v>
      </c>
      <c r="O341" s="56"/>
      <c r="P341" s="55" t="s">
        <v>1726</v>
      </c>
      <c r="Q341" s="55" t="s">
        <v>1554</v>
      </c>
      <c r="R341" s="59">
        <v>0</v>
      </c>
      <c r="S341" s="55" t="s">
        <v>89</v>
      </c>
      <c r="T341" s="57">
        <v>-0.02</v>
      </c>
      <c r="U341" s="55" t="s">
        <v>329</v>
      </c>
      <c r="V341" s="55" t="s">
        <v>330</v>
      </c>
      <c r="W341" s="55" t="s">
        <v>1644</v>
      </c>
      <c r="X341" s="55" t="s">
        <v>1644</v>
      </c>
      <c r="Y341" s="55" t="s">
        <v>1644</v>
      </c>
      <c r="Z341" s="55" t="s">
        <v>2485</v>
      </c>
      <c r="AA341" s="55" t="s">
        <v>1727</v>
      </c>
      <c r="AB341" s="55" t="s">
        <v>1644</v>
      </c>
      <c r="AC341" s="56">
        <v>45719</v>
      </c>
      <c r="AD341" s="55"/>
      <c r="AE341" s="55"/>
      <c r="AF341" s="55" t="s">
        <v>1644</v>
      </c>
      <c r="AG341" s="55" t="s">
        <v>2480</v>
      </c>
      <c r="AH341" s="55" t="s">
        <v>1728</v>
      </c>
      <c r="AI341" s="55" t="s">
        <v>1729</v>
      </c>
      <c r="AJ341" s="59">
        <v>-1</v>
      </c>
      <c r="AK341" s="55" t="s">
        <v>1778</v>
      </c>
      <c r="AL341" s="55" t="s">
        <v>1881</v>
      </c>
      <c r="AM341" s="55" t="s">
        <v>1644</v>
      </c>
      <c r="AN341" s="55" t="s">
        <v>1644</v>
      </c>
      <c r="AO341" s="55" t="s">
        <v>1644</v>
      </c>
      <c r="AP341" t="s">
        <v>1730</v>
      </c>
      <c r="AQ341" t="s">
        <v>2163</v>
      </c>
      <c r="AS341" t="s">
        <v>1656</v>
      </c>
      <c r="AT341" t="s">
        <v>3842</v>
      </c>
      <c r="AU341" s="191">
        <f t="shared" si="5"/>
        <v>0</v>
      </c>
    </row>
    <row r="342" spans="1:47" x14ac:dyDescent="0.25">
      <c r="A342" s="55" t="s">
        <v>1717</v>
      </c>
      <c r="B342" s="55" t="s">
        <v>2159</v>
      </c>
      <c r="C342" s="55" t="s">
        <v>1719</v>
      </c>
      <c r="D342" s="55" t="s">
        <v>1844</v>
      </c>
      <c r="E342" s="56">
        <v>45716</v>
      </c>
      <c r="F342" s="55" t="s">
        <v>1644</v>
      </c>
      <c r="G342" s="55" t="s">
        <v>2482</v>
      </c>
      <c r="H342" s="55">
        <v>50500030</v>
      </c>
      <c r="I342" s="55" t="s">
        <v>2505</v>
      </c>
      <c r="J342" s="55" t="s">
        <v>1644</v>
      </c>
      <c r="K342" s="55" t="s">
        <v>1659</v>
      </c>
      <c r="L342" s="56">
        <v>45712</v>
      </c>
      <c r="M342" s="55" t="s">
        <v>2480</v>
      </c>
      <c r="N342" s="55" t="s">
        <v>2506</v>
      </c>
      <c r="O342" s="56"/>
      <c r="P342" s="55" t="s">
        <v>1726</v>
      </c>
      <c r="Q342" s="55" t="s">
        <v>1554</v>
      </c>
      <c r="R342" s="59">
        <v>0</v>
      </c>
      <c r="S342" s="55" t="s">
        <v>89</v>
      </c>
      <c r="T342" s="57">
        <v>0.02</v>
      </c>
      <c r="U342" s="55" t="s">
        <v>329</v>
      </c>
      <c r="V342" s="55" t="s">
        <v>330</v>
      </c>
      <c r="W342" s="55" t="s">
        <v>1644</v>
      </c>
      <c r="X342" s="55" t="s">
        <v>1644</v>
      </c>
      <c r="Y342" s="55" t="s">
        <v>1644</v>
      </c>
      <c r="Z342" s="55" t="s">
        <v>2486</v>
      </c>
      <c r="AA342" s="55" t="s">
        <v>1727</v>
      </c>
      <c r="AB342" s="55" t="s">
        <v>1644</v>
      </c>
      <c r="AC342" s="56">
        <v>45719</v>
      </c>
      <c r="AD342" s="55"/>
      <c r="AE342" s="55"/>
      <c r="AF342" s="55" t="s">
        <v>1644</v>
      </c>
      <c r="AG342" s="55" t="s">
        <v>2480</v>
      </c>
      <c r="AH342" s="55" t="s">
        <v>1728</v>
      </c>
      <c r="AI342" s="55" t="s">
        <v>1729</v>
      </c>
      <c r="AJ342" s="59">
        <v>1</v>
      </c>
      <c r="AK342" s="55" t="s">
        <v>1778</v>
      </c>
      <c r="AL342" s="55" t="s">
        <v>1881</v>
      </c>
      <c r="AM342" s="55" t="s">
        <v>1644</v>
      </c>
      <c r="AN342" s="55" t="s">
        <v>1644</v>
      </c>
      <c r="AO342" s="55" t="s">
        <v>1644</v>
      </c>
      <c r="AP342" t="s">
        <v>1730</v>
      </c>
      <c r="AQ342" t="s">
        <v>2163</v>
      </c>
      <c r="AS342" t="s">
        <v>1656</v>
      </c>
      <c r="AT342" t="s">
        <v>3842</v>
      </c>
      <c r="AU342" s="191">
        <f t="shared" si="5"/>
        <v>0</v>
      </c>
    </row>
    <row r="343" spans="1:47" hidden="1" x14ac:dyDescent="0.25">
      <c r="A343" s="55" t="s">
        <v>1717</v>
      </c>
      <c r="B343" s="55" t="s">
        <v>2159</v>
      </c>
      <c r="C343" s="55" t="s">
        <v>1719</v>
      </c>
      <c r="D343" s="55" t="s">
        <v>1844</v>
      </c>
      <c r="E343" s="56">
        <v>45716</v>
      </c>
      <c r="F343" s="55" t="s">
        <v>2507</v>
      </c>
      <c r="G343" s="55" t="s">
        <v>1909</v>
      </c>
      <c r="H343" s="55">
        <v>51300090</v>
      </c>
      <c r="I343" s="55" t="s">
        <v>2508</v>
      </c>
      <c r="J343" s="55" t="s">
        <v>1644</v>
      </c>
      <c r="K343" s="55" t="s">
        <v>555</v>
      </c>
      <c r="L343" s="56">
        <v>45707</v>
      </c>
      <c r="M343" s="55" t="s">
        <v>1847</v>
      </c>
      <c r="N343" s="55" t="s">
        <v>2509</v>
      </c>
      <c r="O343" s="56"/>
      <c r="P343" s="55" t="s">
        <v>1726</v>
      </c>
      <c r="Q343" s="55" t="s">
        <v>1554</v>
      </c>
      <c r="R343" s="59">
        <v>300000</v>
      </c>
      <c r="S343" s="55" t="s">
        <v>89</v>
      </c>
      <c r="T343" s="57">
        <v>18.41</v>
      </c>
      <c r="U343" s="55" t="s">
        <v>329</v>
      </c>
      <c r="V343" s="55" t="s">
        <v>330</v>
      </c>
      <c r="W343" s="55" t="s">
        <v>1644</v>
      </c>
      <c r="X343" s="55" t="s">
        <v>1644</v>
      </c>
      <c r="Y343" s="55" t="s">
        <v>1644</v>
      </c>
      <c r="Z343" s="55" t="s">
        <v>1644</v>
      </c>
      <c r="AA343" s="55" t="s">
        <v>1727</v>
      </c>
      <c r="AB343" s="55" t="s">
        <v>1644</v>
      </c>
      <c r="AC343" s="56">
        <v>45720</v>
      </c>
      <c r="AD343" s="55"/>
      <c r="AE343" s="55"/>
      <c r="AF343" s="55" t="s">
        <v>1644</v>
      </c>
      <c r="AG343" s="55" t="s">
        <v>1644</v>
      </c>
      <c r="AH343" s="55" t="s">
        <v>1728</v>
      </c>
      <c r="AI343" s="55" t="s">
        <v>1729</v>
      </c>
      <c r="AJ343" s="58">
        <v>0</v>
      </c>
      <c r="AK343" s="55" t="s">
        <v>1644</v>
      </c>
      <c r="AL343" s="55" t="s">
        <v>1644</v>
      </c>
      <c r="AM343" s="55" t="s">
        <v>1644</v>
      </c>
      <c r="AN343" s="55" t="s">
        <v>1644</v>
      </c>
      <c r="AO343" s="55" t="s">
        <v>1644</v>
      </c>
      <c r="AP343" t="s">
        <v>1730</v>
      </c>
      <c r="AQ343" t="s">
        <v>2163</v>
      </c>
      <c r="AS343" t="s">
        <v>1458</v>
      </c>
      <c r="AT343" t="s">
        <v>3842</v>
      </c>
      <c r="AU343" s="191">
        <f t="shared" si="5"/>
        <v>300000</v>
      </c>
    </row>
    <row r="344" spans="1:47" hidden="1" x14ac:dyDescent="0.25">
      <c r="A344" s="55" t="s">
        <v>1717</v>
      </c>
      <c r="B344" s="55" t="s">
        <v>2159</v>
      </c>
      <c r="C344" s="55" t="s">
        <v>1719</v>
      </c>
      <c r="D344" s="55" t="s">
        <v>1844</v>
      </c>
      <c r="E344" s="56">
        <v>45716</v>
      </c>
      <c r="F344" s="55" t="s">
        <v>2510</v>
      </c>
      <c r="G344" s="55" t="s">
        <v>1909</v>
      </c>
      <c r="H344" s="55">
        <v>51300090</v>
      </c>
      <c r="I344" s="55" t="s">
        <v>2508</v>
      </c>
      <c r="J344" s="55" t="s">
        <v>1644</v>
      </c>
      <c r="K344" s="55" t="s">
        <v>555</v>
      </c>
      <c r="L344" s="56">
        <v>45707</v>
      </c>
      <c r="M344" s="55" t="s">
        <v>1847</v>
      </c>
      <c r="N344" s="55" t="s">
        <v>2509</v>
      </c>
      <c r="O344" s="56"/>
      <c r="P344" s="55" t="s">
        <v>1726</v>
      </c>
      <c r="Q344" s="55" t="s">
        <v>1554</v>
      </c>
      <c r="R344" s="59">
        <v>100000</v>
      </c>
      <c r="S344" s="55" t="s">
        <v>89</v>
      </c>
      <c r="T344" s="57">
        <v>6.14</v>
      </c>
      <c r="U344" s="55" t="s">
        <v>329</v>
      </c>
      <c r="V344" s="55" t="s">
        <v>330</v>
      </c>
      <c r="W344" s="55" t="s">
        <v>1644</v>
      </c>
      <c r="X344" s="55" t="s">
        <v>1644</v>
      </c>
      <c r="Y344" s="55" t="s">
        <v>1644</v>
      </c>
      <c r="Z344" s="55" t="s">
        <v>1644</v>
      </c>
      <c r="AA344" s="55" t="s">
        <v>1727</v>
      </c>
      <c r="AB344" s="55" t="s">
        <v>1644</v>
      </c>
      <c r="AC344" s="56">
        <v>45720</v>
      </c>
      <c r="AD344" s="55"/>
      <c r="AE344" s="55"/>
      <c r="AF344" s="55" t="s">
        <v>1644</v>
      </c>
      <c r="AG344" s="55" t="s">
        <v>1644</v>
      </c>
      <c r="AH344" s="55" t="s">
        <v>1728</v>
      </c>
      <c r="AI344" s="55" t="s">
        <v>1729</v>
      </c>
      <c r="AJ344" s="58">
        <v>0</v>
      </c>
      <c r="AK344" s="55" t="s">
        <v>1644</v>
      </c>
      <c r="AL344" s="55" t="s">
        <v>1644</v>
      </c>
      <c r="AM344" s="55" t="s">
        <v>1644</v>
      </c>
      <c r="AN344" s="55" t="s">
        <v>1644</v>
      </c>
      <c r="AO344" s="55" t="s">
        <v>1644</v>
      </c>
      <c r="AP344" t="s">
        <v>1730</v>
      </c>
      <c r="AQ344" t="s">
        <v>2163</v>
      </c>
      <c r="AS344" t="s">
        <v>1458</v>
      </c>
      <c r="AT344" t="s">
        <v>3842</v>
      </c>
      <c r="AU344" s="191">
        <f t="shared" si="5"/>
        <v>100000</v>
      </c>
    </row>
    <row r="345" spans="1:47" hidden="1" x14ac:dyDescent="0.25">
      <c r="A345" s="55" t="s">
        <v>1717</v>
      </c>
      <c r="B345" s="55" t="s">
        <v>2159</v>
      </c>
      <c r="C345" s="55" t="s">
        <v>1719</v>
      </c>
      <c r="D345" s="55" t="s">
        <v>1844</v>
      </c>
      <c r="E345" s="56">
        <v>45716</v>
      </c>
      <c r="F345" s="55" t="s">
        <v>2511</v>
      </c>
      <c r="G345" s="55" t="s">
        <v>1909</v>
      </c>
      <c r="H345" s="55">
        <v>51300090</v>
      </c>
      <c r="I345" s="55" t="s">
        <v>2508</v>
      </c>
      <c r="J345" s="55" t="s">
        <v>1644</v>
      </c>
      <c r="K345" s="55" t="s">
        <v>555</v>
      </c>
      <c r="L345" s="56">
        <v>45707</v>
      </c>
      <c r="M345" s="55" t="s">
        <v>1847</v>
      </c>
      <c r="N345" s="55" t="s">
        <v>2509</v>
      </c>
      <c r="O345" s="56"/>
      <c r="P345" s="55" t="s">
        <v>1726</v>
      </c>
      <c r="Q345" s="55" t="s">
        <v>1554</v>
      </c>
      <c r="R345" s="59">
        <v>1200000</v>
      </c>
      <c r="S345" s="55" t="s">
        <v>89</v>
      </c>
      <c r="T345" s="57">
        <v>73.63</v>
      </c>
      <c r="U345" s="55" t="s">
        <v>329</v>
      </c>
      <c r="V345" s="55" t="s">
        <v>330</v>
      </c>
      <c r="W345" s="55" t="s">
        <v>1644</v>
      </c>
      <c r="X345" s="55" t="s">
        <v>1644</v>
      </c>
      <c r="Y345" s="55" t="s">
        <v>1644</v>
      </c>
      <c r="Z345" s="55" t="s">
        <v>1644</v>
      </c>
      <c r="AA345" s="55" t="s">
        <v>1727</v>
      </c>
      <c r="AB345" s="55" t="s">
        <v>1644</v>
      </c>
      <c r="AC345" s="56">
        <v>45720</v>
      </c>
      <c r="AD345" s="55"/>
      <c r="AE345" s="55"/>
      <c r="AF345" s="55" t="s">
        <v>1644</v>
      </c>
      <c r="AG345" s="55" t="s">
        <v>1644</v>
      </c>
      <c r="AH345" s="55" t="s">
        <v>1728</v>
      </c>
      <c r="AI345" s="55" t="s">
        <v>1729</v>
      </c>
      <c r="AJ345" s="58">
        <v>0</v>
      </c>
      <c r="AK345" s="55" t="s">
        <v>1644</v>
      </c>
      <c r="AL345" s="55" t="s">
        <v>1644</v>
      </c>
      <c r="AM345" s="55" t="s">
        <v>1644</v>
      </c>
      <c r="AN345" s="55" t="s">
        <v>1644</v>
      </c>
      <c r="AO345" s="55" t="s">
        <v>1644</v>
      </c>
      <c r="AP345" t="s">
        <v>1730</v>
      </c>
      <c r="AQ345" t="s">
        <v>2163</v>
      </c>
      <c r="AS345" t="s">
        <v>1458</v>
      </c>
      <c r="AT345" t="s">
        <v>3842</v>
      </c>
      <c r="AU345" s="191">
        <f t="shared" si="5"/>
        <v>1200000</v>
      </c>
    </row>
    <row r="346" spans="1:47" x14ac:dyDescent="0.25">
      <c r="A346" s="55" t="s">
        <v>1717</v>
      </c>
      <c r="B346" s="55" t="s">
        <v>2159</v>
      </c>
      <c r="C346" s="55" t="s">
        <v>1719</v>
      </c>
      <c r="D346" s="55" t="s">
        <v>2151</v>
      </c>
      <c r="E346" s="56">
        <v>45692</v>
      </c>
      <c r="F346" s="55" t="s">
        <v>1644</v>
      </c>
      <c r="G346" s="55" t="s">
        <v>1739</v>
      </c>
      <c r="H346" s="55">
        <v>50800020</v>
      </c>
      <c r="I346" s="55" t="s">
        <v>2512</v>
      </c>
      <c r="J346" s="55" t="s">
        <v>1644</v>
      </c>
      <c r="K346" s="55" t="s">
        <v>474</v>
      </c>
      <c r="L346" s="56">
        <v>45681</v>
      </c>
      <c r="M346" s="55" t="s">
        <v>1865</v>
      </c>
      <c r="N346" s="55" t="s">
        <v>1879</v>
      </c>
      <c r="O346" s="56"/>
      <c r="P346" s="55" t="s">
        <v>1726</v>
      </c>
      <c r="Q346" s="55" t="s">
        <v>1554</v>
      </c>
      <c r="R346" s="59">
        <v>-6250000</v>
      </c>
      <c r="S346" s="55" t="s">
        <v>89</v>
      </c>
      <c r="T346" s="57">
        <v>-382.92</v>
      </c>
      <c r="U346" s="55" t="s">
        <v>329</v>
      </c>
      <c r="V346" s="55" t="s">
        <v>330</v>
      </c>
      <c r="W346" s="55" t="s">
        <v>1644</v>
      </c>
      <c r="X346" s="55" t="s">
        <v>1644</v>
      </c>
      <c r="Y346" s="55" t="s">
        <v>1644</v>
      </c>
      <c r="Z346" s="55" t="s">
        <v>1880</v>
      </c>
      <c r="AA346" s="55" t="s">
        <v>1727</v>
      </c>
      <c r="AB346" s="55" t="s">
        <v>1644</v>
      </c>
      <c r="AC346" s="56">
        <v>45720</v>
      </c>
      <c r="AD346" s="55"/>
      <c r="AE346" s="55"/>
      <c r="AF346" s="55" t="s">
        <v>1644</v>
      </c>
      <c r="AG346" s="55" t="s">
        <v>1865</v>
      </c>
      <c r="AH346" s="55" t="s">
        <v>1728</v>
      </c>
      <c r="AI346" s="55" t="s">
        <v>1729</v>
      </c>
      <c r="AJ346" s="59">
        <v>-50</v>
      </c>
      <c r="AK346" s="55" t="s">
        <v>1792</v>
      </c>
      <c r="AL346" s="55" t="s">
        <v>1881</v>
      </c>
      <c r="AM346" s="55" t="s">
        <v>1644</v>
      </c>
      <c r="AN346" s="55" t="s">
        <v>1644</v>
      </c>
      <c r="AO346" s="55" t="s">
        <v>1644</v>
      </c>
      <c r="AP346" t="s">
        <v>1730</v>
      </c>
      <c r="AQ346" t="s">
        <v>2163</v>
      </c>
      <c r="AS346" t="s">
        <v>1652</v>
      </c>
      <c r="AT346" t="s">
        <v>3842</v>
      </c>
      <c r="AU346" s="191">
        <f t="shared" si="5"/>
        <v>-6250000</v>
      </c>
    </row>
    <row r="347" spans="1:47" hidden="1" x14ac:dyDescent="0.25">
      <c r="A347" s="55" t="s">
        <v>1717</v>
      </c>
      <c r="B347" s="55" t="s">
        <v>2159</v>
      </c>
      <c r="C347" s="55" t="s">
        <v>1719</v>
      </c>
      <c r="D347" s="55" t="s">
        <v>1844</v>
      </c>
      <c r="E347" s="56">
        <v>45716</v>
      </c>
      <c r="F347" s="55" t="s">
        <v>1644</v>
      </c>
      <c r="G347" s="55" t="s">
        <v>1739</v>
      </c>
      <c r="H347" s="55">
        <v>50600050</v>
      </c>
      <c r="I347" s="55" t="s">
        <v>2513</v>
      </c>
      <c r="J347" s="55" t="s">
        <v>1644</v>
      </c>
      <c r="K347" s="55" t="s">
        <v>468</v>
      </c>
      <c r="L347" s="56">
        <v>45701</v>
      </c>
      <c r="M347" s="55" t="s">
        <v>2497</v>
      </c>
      <c r="N347" s="55" t="s">
        <v>2496</v>
      </c>
      <c r="O347" s="56"/>
      <c r="P347" s="55" t="s">
        <v>1726</v>
      </c>
      <c r="Q347" s="55" t="s">
        <v>1554</v>
      </c>
      <c r="R347" s="59">
        <v>0</v>
      </c>
      <c r="S347" s="55" t="s">
        <v>89</v>
      </c>
      <c r="T347" s="57">
        <v>-0.03</v>
      </c>
      <c r="U347" s="55" t="s">
        <v>329</v>
      </c>
      <c r="V347" s="55" t="s">
        <v>330</v>
      </c>
      <c r="W347" s="55" t="s">
        <v>1644</v>
      </c>
      <c r="X347" s="55" t="s">
        <v>1644</v>
      </c>
      <c r="Y347" s="55" t="s">
        <v>1644</v>
      </c>
      <c r="Z347" s="55" t="s">
        <v>2514</v>
      </c>
      <c r="AA347" s="55" t="s">
        <v>1727</v>
      </c>
      <c r="AB347" s="55" t="s">
        <v>1644</v>
      </c>
      <c r="AC347" s="56">
        <v>45720</v>
      </c>
      <c r="AD347" s="55"/>
      <c r="AE347" s="55"/>
      <c r="AF347" s="55" t="s">
        <v>1644</v>
      </c>
      <c r="AG347" s="55" t="s">
        <v>2497</v>
      </c>
      <c r="AH347" s="55" t="s">
        <v>1728</v>
      </c>
      <c r="AI347" s="55" t="s">
        <v>1729</v>
      </c>
      <c r="AJ347" s="59">
        <v>-1</v>
      </c>
      <c r="AK347" s="55" t="s">
        <v>1873</v>
      </c>
      <c r="AL347" s="55" t="s">
        <v>1881</v>
      </c>
      <c r="AM347" s="55" t="s">
        <v>1644</v>
      </c>
      <c r="AN347" s="55" t="s">
        <v>1644</v>
      </c>
      <c r="AO347" s="55" t="s">
        <v>1644</v>
      </c>
      <c r="AP347" t="s">
        <v>1730</v>
      </c>
      <c r="AQ347" t="s">
        <v>2163</v>
      </c>
      <c r="AS347" t="s">
        <v>468</v>
      </c>
      <c r="AT347" t="s">
        <v>3842</v>
      </c>
      <c r="AU347" s="191">
        <f t="shared" si="5"/>
        <v>0</v>
      </c>
    </row>
    <row r="348" spans="1:47" hidden="1" x14ac:dyDescent="0.25">
      <c r="A348" s="55" t="s">
        <v>1717</v>
      </c>
      <c r="B348" s="55" t="s">
        <v>2159</v>
      </c>
      <c r="C348" s="55" t="s">
        <v>1719</v>
      </c>
      <c r="D348" s="55" t="s">
        <v>1844</v>
      </c>
      <c r="E348" s="56">
        <v>45716</v>
      </c>
      <c r="F348" s="55" t="s">
        <v>1644</v>
      </c>
      <c r="G348" s="55" t="s">
        <v>1739</v>
      </c>
      <c r="H348" s="55">
        <v>50600050</v>
      </c>
      <c r="I348" s="55" t="s">
        <v>2513</v>
      </c>
      <c r="J348" s="55" t="s">
        <v>1644</v>
      </c>
      <c r="K348" s="55" t="s">
        <v>468</v>
      </c>
      <c r="L348" s="56">
        <v>45701</v>
      </c>
      <c r="M348" s="55" t="s">
        <v>2497</v>
      </c>
      <c r="N348" s="55" t="s">
        <v>2496</v>
      </c>
      <c r="O348" s="56"/>
      <c r="P348" s="55" t="s">
        <v>1726</v>
      </c>
      <c r="Q348" s="55" t="s">
        <v>1554</v>
      </c>
      <c r="R348" s="59">
        <v>0</v>
      </c>
      <c r="S348" s="55" t="s">
        <v>89</v>
      </c>
      <c r="T348" s="57">
        <v>0.01</v>
      </c>
      <c r="U348" s="55" t="s">
        <v>329</v>
      </c>
      <c r="V348" s="55" t="s">
        <v>330</v>
      </c>
      <c r="W348" s="55" t="s">
        <v>1644</v>
      </c>
      <c r="X348" s="55" t="s">
        <v>1644</v>
      </c>
      <c r="Y348" s="55" t="s">
        <v>1644</v>
      </c>
      <c r="Z348" s="55" t="s">
        <v>2515</v>
      </c>
      <c r="AA348" s="55" t="s">
        <v>1727</v>
      </c>
      <c r="AB348" s="55" t="s">
        <v>1644</v>
      </c>
      <c r="AC348" s="56">
        <v>45720</v>
      </c>
      <c r="AD348" s="55"/>
      <c r="AE348" s="55"/>
      <c r="AF348" s="55" t="s">
        <v>1644</v>
      </c>
      <c r="AG348" s="55" t="s">
        <v>2497</v>
      </c>
      <c r="AH348" s="55" t="s">
        <v>1728</v>
      </c>
      <c r="AI348" s="55" t="s">
        <v>1729</v>
      </c>
      <c r="AJ348" s="59">
        <v>1</v>
      </c>
      <c r="AK348" s="55" t="s">
        <v>1873</v>
      </c>
      <c r="AL348" s="55" t="s">
        <v>1881</v>
      </c>
      <c r="AM348" s="55" t="s">
        <v>1644</v>
      </c>
      <c r="AN348" s="55" t="s">
        <v>1644</v>
      </c>
      <c r="AO348" s="55" t="s">
        <v>1644</v>
      </c>
      <c r="AP348" t="s">
        <v>1730</v>
      </c>
      <c r="AQ348" t="s">
        <v>2163</v>
      </c>
      <c r="AS348" t="s">
        <v>468</v>
      </c>
      <c r="AT348" t="s">
        <v>3842</v>
      </c>
      <c r="AU348" s="191">
        <f t="shared" si="5"/>
        <v>0</v>
      </c>
    </row>
    <row r="349" spans="1:47" x14ac:dyDescent="0.25">
      <c r="A349" s="55" t="s">
        <v>1717</v>
      </c>
      <c r="B349" s="55" t="s">
        <v>2159</v>
      </c>
      <c r="C349" s="55" t="s">
        <v>1719</v>
      </c>
      <c r="D349" s="55" t="s">
        <v>1844</v>
      </c>
      <c r="E349" s="56">
        <v>45691</v>
      </c>
      <c r="F349" s="55" t="s">
        <v>1644</v>
      </c>
      <c r="G349" s="55" t="s">
        <v>1739</v>
      </c>
      <c r="H349" s="55">
        <v>50800020</v>
      </c>
      <c r="I349" s="55" t="s">
        <v>2516</v>
      </c>
      <c r="J349" s="55" t="s">
        <v>1644</v>
      </c>
      <c r="K349" s="55" t="s">
        <v>474</v>
      </c>
      <c r="L349" s="56">
        <v>45650</v>
      </c>
      <c r="M349" s="55" t="s">
        <v>1865</v>
      </c>
      <c r="N349" s="55" t="s">
        <v>1879</v>
      </c>
      <c r="O349" s="56"/>
      <c r="P349" s="55" t="s">
        <v>1726</v>
      </c>
      <c r="Q349" s="55" t="s">
        <v>1554</v>
      </c>
      <c r="R349" s="59">
        <v>6250000</v>
      </c>
      <c r="S349" s="55" t="s">
        <v>89</v>
      </c>
      <c r="T349" s="57">
        <v>382.92</v>
      </c>
      <c r="U349" s="55" t="s">
        <v>329</v>
      </c>
      <c r="V349" s="55" t="s">
        <v>330</v>
      </c>
      <c r="W349" s="55" t="s">
        <v>1644</v>
      </c>
      <c r="X349" s="55" t="s">
        <v>1644</v>
      </c>
      <c r="Y349" s="55" t="s">
        <v>1644</v>
      </c>
      <c r="Z349" s="55" t="s">
        <v>1880</v>
      </c>
      <c r="AA349" s="55" t="s">
        <v>1727</v>
      </c>
      <c r="AB349" s="55" t="s">
        <v>1644</v>
      </c>
      <c r="AC349" s="56">
        <v>45720</v>
      </c>
      <c r="AD349" s="55"/>
      <c r="AE349" s="55"/>
      <c r="AF349" s="55" t="s">
        <v>1644</v>
      </c>
      <c r="AG349" s="55" t="s">
        <v>1865</v>
      </c>
      <c r="AH349" s="55" t="s">
        <v>1728</v>
      </c>
      <c r="AI349" s="55" t="s">
        <v>1729</v>
      </c>
      <c r="AJ349" s="59">
        <v>50</v>
      </c>
      <c r="AK349" s="55" t="s">
        <v>1792</v>
      </c>
      <c r="AL349" s="55" t="s">
        <v>1881</v>
      </c>
      <c r="AM349" s="55" t="s">
        <v>1644</v>
      </c>
      <c r="AN349" s="55" t="s">
        <v>1644</v>
      </c>
      <c r="AO349" s="55" t="s">
        <v>1644</v>
      </c>
      <c r="AP349" t="s">
        <v>1730</v>
      </c>
      <c r="AQ349" t="s">
        <v>2163</v>
      </c>
      <c r="AS349" t="s">
        <v>1652</v>
      </c>
      <c r="AT349" t="s">
        <v>3842</v>
      </c>
      <c r="AU349" s="191">
        <f t="shared" si="5"/>
        <v>6250000</v>
      </c>
    </row>
    <row r="350" spans="1:47" x14ac:dyDescent="0.25">
      <c r="A350" s="55" t="s">
        <v>1717</v>
      </c>
      <c r="B350" s="55" t="s">
        <v>2159</v>
      </c>
      <c r="C350" s="55" t="s">
        <v>1719</v>
      </c>
      <c r="D350" s="55" t="s">
        <v>1732</v>
      </c>
      <c r="E350" s="56">
        <v>45716</v>
      </c>
      <c r="F350" s="55" t="s">
        <v>2517</v>
      </c>
      <c r="G350" s="55" t="s">
        <v>2518</v>
      </c>
      <c r="H350" s="55">
        <v>50500030</v>
      </c>
      <c r="I350" s="55" t="s">
        <v>2519</v>
      </c>
      <c r="J350" s="55" t="s">
        <v>1644</v>
      </c>
      <c r="K350" s="55" t="s">
        <v>1659</v>
      </c>
      <c r="L350" s="56">
        <v>45716</v>
      </c>
      <c r="M350" s="55" t="s">
        <v>2520</v>
      </c>
      <c r="N350" s="55" t="s">
        <v>2521</v>
      </c>
      <c r="O350" s="56"/>
      <c r="P350" s="55" t="s">
        <v>1726</v>
      </c>
      <c r="Q350" s="55" t="s">
        <v>1554</v>
      </c>
      <c r="R350" s="59">
        <v>7385035</v>
      </c>
      <c r="S350" s="55" t="s">
        <v>89</v>
      </c>
      <c r="T350" s="57">
        <v>449.46</v>
      </c>
      <c r="U350" s="55" t="s">
        <v>329</v>
      </c>
      <c r="V350" s="55" t="s">
        <v>330</v>
      </c>
      <c r="W350" s="55" t="s">
        <v>1644</v>
      </c>
      <c r="X350" s="55" t="s">
        <v>1644</v>
      </c>
      <c r="Y350" s="55" t="s">
        <v>1644</v>
      </c>
      <c r="Z350" s="55" t="s">
        <v>1644</v>
      </c>
      <c r="AA350" s="55" t="s">
        <v>1727</v>
      </c>
      <c r="AB350" s="55" t="s">
        <v>1644</v>
      </c>
      <c r="AC350" s="56">
        <v>45720</v>
      </c>
      <c r="AD350" s="55"/>
      <c r="AE350" s="55"/>
      <c r="AF350" s="55" t="s">
        <v>1644</v>
      </c>
      <c r="AG350" s="55" t="s">
        <v>1644</v>
      </c>
      <c r="AH350" s="55" t="s">
        <v>1728</v>
      </c>
      <c r="AI350" s="55" t="s">
        <v>1729</v>
      </c>
      <c r="AJ350" s="58">
        <v>0</v>
      </c>
      <c r="AK350" s="55" t="s">
        <v>1644</v>
      </c>
      <c r="AL350" s="55" t="s">
        <v>1644</v>
      </c>
      <c r="AM350" s="55" t="s">
        <v>1644</v>
      </c>
      <c r="AN350" s="55" t="s">
        <v>1644</v>
      </c>
      <c r="AO350" s="55" t="s">
        <v>1644</v>
      </c>
      <c r="AP350" t="s">
        <v>1730</v>
      </c>
      <c r="AQ350" t="s">
        <v>2163</v>
      </c>
      <c r="AS350" t="s">
        <v>1656</v>
      </c>
      <c r="AT350" t="s">
        <v>3842</v>
      </c>
      <c r="AU350" s="191">
        <f t="shared" si="5"/>
        <v>7385035</v>
      </c>
    </row>
    <row r="351" spans="1:47" hidden="1" x14ac:dyDescent="0.25">
      <c r="A351" s="55" t="s">
        <v>1717</v>
      </c>
      <c r="B351" s="55" t="s">
        <v>2159</v>
      </c>
      <c r="C351" s="55" t="s">
        <v>1719</v>
      </c>
      <c r="D351" s="55" t="s">
        <v>1732</v>
      </c>
      <c r="E351" s="56">
        <v>45716</v>
      </c>
      <c r="F351" s="55" t="s">
        <v>2522</v>
      </c>
      <c r="G351" s="55" t="s">
        <v>2523</v>
      </c>
      <c r="H351" s="55">
        <v>50300080</v>
      </c>
      <c r="I351" s="55" t="s">
        <v>2524</v>
      </c>
      <c r="J351" s="55" t="s">
        <v>1644</v>
      </c>
      <c r="K351" s="55" t="s">
        <v>1597</v>
      </c>
      <c r="L351" s="56">
        <v>45716</v>
      </c>
      <c r="M351" s="55" t="s">
        <v>2473</v>
      </c>
      <c r="N351" s="55" t="s">
        <v>1796</v>
      </c>
      <c r="O351" s="56"/>
      <c r="P351" s="55" t="s">
        <v>1726</v>
      </c>
      <c r="Q351" s="55" t="s">
        <v>1554</v>
      </c>
      <c r="R351" s="59">
        <v>43895249</v>
      </c>
      <c r="S351" s="55" t="s">
        <v>89</v>
      </c>
      <c r="T351" s="57">
        <v>2671.49</v>
      </c>
      <c r="U351" s="55" t="s">
        <v>329</v>
      </c>
      <c r="V351" s="55" t="s">
        <v>330</v>
      </c>
      <c r="W351" s="55" t="s">
        <v>1644</v>
      </c>
      <c r="X351" s="55" t="s">
        <v>1644</v>
      </c>
      <c r="Y351" s="55" t="s">
        <v>1644</v>
      </c>
      <c r="Z351" s="55" t="s">
        <v>1644</v>
      </c>
      <c r="AA351" s="55" t="s">
        <v>1727</v>
      </c>
      <c r="AB351" s="55" t="s">
        <v>1644</v>
      </c>
      <c r="AC351" s="56">
        <v>45720</v>
      </c>
      <c r="AD351" s="55"/>
      <c r="AE351" s="55"/>
      <c r="AF351" s="55" t="s">
        <v>1644</v>
      </c>
      <c r="AG351" s="55" t="s">
        <v>1644</v>
      </c>
      <c r="AH351" s="55" t="s">
        <v>1728</v>
      </c>
      <c r="AI351" s="55" t="s">
        <v>1729</v>
      </c>
      <c r="AJ351" s="58">
        <v>0</v>
      </c>
      <c r="AK351" s="55" t="s">
        <v>1644</v>
      </c>
      <c r="AL351" s="55" t="s">
        <v>1644</v>
      </c>
      <c r="AM351" s="55" t="s">
        <v>1644</v>
      </c>
      <c r="AN351" s="55" t="s">
        <v>1644</v>
      </c>
      <c r="AO351" s="55" t="s">
        <v>1644</v>
      </c>
      <c r="AP351" t="s">
        <v>1730</v>
      </c>
      <c r="AQ351" t="s">
        <v>2163</v>
      </c>
      <c r="AS351" t="s">
        <v>1647</v>
      </c>
      <c r="AT351" t="s">
        <v>3842</v>
      </c>
      <c r="AU351" s="191">
        <f t="shared" si="5"/>
        <v>43895249</v>
      </c>
    </row>
    <row r="352" spans="1:47" x14ac:dyDescent="0.25">
      <c r="A352" s="55" t="s">
        <v>1717</v>
      </c>
      <c r="B352" s="55" t="s">
        <v>2159</v>
      </c>
      <c r="C352" s="55" t="s">
        <v>1719</v>
      </c>
      <c r="D352" s="55" t="s">
        <v>1732</v>
      </c>
      <c r="E352" s="56">
        <v>45716</v>
      </c>
      <c r="F352" s="55" t="s">
        <v>2525</v>
      </c>
      <c r="G352" s="55" t="s">
        <v>2526</v>
      </c>
      <c r="H352" s="55">
        <v>53100010</v>
      </c>
      <c r="I352" s="55" t="s">
        <v>2527</v>
      </c>
      <c r="J352" s="55" t="s">
        <v>1644</v>
      </c>
      <c r="K352" s="55" t="s">
        <v>664</v>
      </c>
      <c r="L352" s="56">
        <v>45716</v>
      </c>
      <c r="M352" s="55" t="s">
        <v>2473</v>
      </c>
      <c r="N352" s="55" t="s">
        <v>2528</v>
      </c>
      <c r="O352" s="56"/>
      <c r="P352" s="55" t="s">
        <v>1726</v>
      </c>
      <c r="Q352" s="55" t="s">
        <v>1554</v>
      </c>
      <c r="R352" s="59">
        <v>354035408</v>
      </c>
      <c r="S352" s="55" t="s">
        <v>89</v>
      </c>
      <c r="T352" s="57">
        <v>23014.99</v>
      </c>
      <c r="U352" s="55" t="s">
        <v>329</v>
      </c>
      <c r="V352" s="55" t="s">
        <v>330</v>
      </c>
      <c r="W352" s="55" t="s">
        <v>1644</v>
      </c>
      <c r="X352" s="55" t="s">
        <v>1644</v>
      </c>
      <c r="Y352" s="55" t="s">
        <v>1644</v>
      </c>
      <c r="Z352" s="55" t="s">
        <v>1644</v>
      </c>
      <c r="AA352" s="55" t="s">
        <v>1727</v>
      </c>
      <c r="AB352" s="55" t="s">
        <v>1644</v>
      </c>
      <c r="AC352" s="56">
        <v>45721</v>
      </c>
      <c r="AD352" s="55"/>
      <c r="AE352" s="55"/>
      <c r="AF352" s="55" t="s">
        <v>1644</v>
      </c>
      <c r="AG352" s="55" t="s">
        <v>1644</v>
      </c>
      <c r="AH352" s="55" t="s">
        <v>1728</v>
      </c>
      <c r="AI352" s="55" t="s">
        <v>1729</v>
      </c>
      <c r="AJ352" s="58">
        <v>0</v>
      </c>
      <c r="AK352" s="55" t="s">
        <v>1644</v>
      </c>
      <c r="AL352" s="55" t="s">
        <v>1644</v>
      </c>
      <c r="AM352" s="55" t="s">
        <v>1644</v>
      </c>
      <c r="AN352" s="55" t="s">
        <v>1644</v>
      </c>
      <c r="AO352" s="55" t="s">
        <v>1644</v>
      </c>
      <c r="AP352" t="s">
        <v>1730</v>
      </c>
      <c r="AQ352" t="s">
        <v>2163</v>
      </c>
      <c r="AS352" t="s">
        <v>1652</v>
      </c>
      <c r="AT352" t="s">
        <v>3842</v>
      </c>
      <c r="AU352" s="191">
        <f t="shared" si="5"/>
        <v>354035408</v>
      </c>
    </row>
    <row r="353" spans="1:47" x14ac:dyDescent="0.25">
      <c r="A353" s="55" t="s">
        <v>1717</v>
      </c>
      <c r="B353" s="55" t="s">
        <v>2159</v>
      </c>
      <c r="C353" s="55" t="s">
        <v>1719</v>
      </c>
      <c r="D353" s="55" t="s">
        <v>1732</v>
      </c>
      <c r="E353" s="56">
        <v>45716</v>
      </c>
      <c r="F353" s="55" t="s">
        <v>2525</v>
      </c>
      <c r="G353" s="55" t="s">
        <v>2526</v>
      </c>
      <c r="H353" s="55">
        <v>50200010</v>
      </c>
      <c r="I353" s="55" t="s">
        <v>2527</v>
      </c>
      <c r="J353" s="55" t="s">
        <v>1644</v>
      </c>
      <c r="K353" s="55" t="s">
        <v>1646</v>
      </c>
      <c r="L353" s="56">
        <v>45716</v>
      </c>
      <c r="M353" s="55" t="s">
        <v>2473</v>
      </c>
      <c r="N353" s="55" t="s">
        <v>2528</v>
      </c>
      <c r="O353" s="56"/>
      <c r="P353" s="55" t="s">
        <v>1726</v>
      </c>
      <c r="Q353" s="55" t="s">
        <v>1554</v>
      </c>
      <c r="R353" s="59">
        <v>-354035408</v>
      </c>
      <c r="S353" s="55" t="s">
        <v>89</v>
      </c>
      <c r="T353" s="57">
        <v>-23014.99</v>
      </c>
      <c r="U353" s="55" t="s">
        <v>329</v>
      </c>
      <c r="V353" s="55" t="s">
        <v>330</v>
      </c>
      <c r="W353" s="55" t="s">
        <v>1644</v>
      </c>
      <c r="X353" s="55" t="s">
        <v>1644</v>
      </c>
      <c r="Y353" s="55" t="s">
        <v>1644</v>
      </c>
      <c r="Z353" s="55" t="s">
        <v>1644</v>
      </c>
      <c r="AA353" s="55" t="s">
        <v>1727</v>
      </c>
      <c r="AB353" s="55" t="s">
        <v>1644</v>
      </c>
      <c r="AC353" s="56">
        <v>45721</v>
      </c>
      <c r="AD353" s="55"/>
      <c r="AE353" s="55"/>
      <c r="AF353" s="55" t="s">
        <v>1644</v>
      </c>
      <c r="AG353" s="55" t="s">
        <v>1644</v>
      </c>
      <c r="AH353" s="55" t="s">
        <v>1728</v>
      </c>
      <c r="AI353" s="55" t="s">
        <v>1729</v>
      </c>
      <c r="AJ353" s="58">
        <v>0</v>
      </c>
      <c r="AK353" s="55" t="s">
        <v>1644</v>
      </c>
      <c r="AL353" s="55" t="s">
        <v>1644</v>
      </c>
      <c r="AM353" s="55" t="s">
        <v>1644</v>
      </c>
      <c r="AN353" s="55" t="s">
        <v>1644</v>
      </c>
      <c r="AO353" s="55" t="s">
        <v>1644</v>
      </c>
      <c r="AP353" t="s">
        <v>1730</v>
      </c>
      <c r="AQ353" t="s">
        <v>2163</v>
      </c>
      <c r="AS353" t="s">
        <v>1645</v>
      </c>
      <c r="AT353" t="s">
        <v>3842</v>
      </c>
      <c r="AU353" s="191">
        <f t="shared" si="5"/>
        <v>-354035408</v>
      </c>
    </row>
    <row r="354" spans="1:47" hidden="1" x14ac:dyDescent="0.25">
      <c r="A354" s="55" t="s">
        <v>1717</v>
      </c>
      <c r="B354" s="55" t="s">
        <v>2159</v>
      </c>
      <c r="C354" s="55" t="s">
        <v>1719</v>
      </c>
      <c r="D354" s="55" t="s">
        <v>1732</v>
      </c>
      <c r="E354" s="56">
        <v>45716</v>
      </c>
      <c r="F354" s="55" t="s">
        <v>2529</v>
      </c>
      <c r="G354" s="55" t="s">
        <v>2530</v>
      </c>
      <c r="H354" s="55">
        <v>50300010</v>
      </c>
      <c r="I354" s="55" t="s">
        <v>2531</v>
      </c>
      <c r="J354" s="55" t="s">
        <v>1644</v>
      </c>
      <c r="K354" s="55" t="s">
        <v>1389</v>
      </c>
      <c r="L354" s="56">
        <v>45716</v>
      </c>
      <c r="M354" s="55" t="s">
        <v>2473</v>
      </c>
      <c r="N354" s="55" t="s">
        <v>1796</v>
      </c>
      <c r="O354" s="56"/>
      <c r="P354" s="55" t="s">
        <v>1726</v>
      </c>
      <c r="Q354" s="55" t="s">
        <v>1554</v>
      </c>
      <c r="R354" s="59">
        <v>7315826</v>
      </c>
      <c r="S354" s="55" t="s">
        <v>89</v>
      </c>
      <c r="T354" s="57">
        <v>445.25</v>
      </c>
      <c r="U354" s="55" t="s">
        <v>329</v>
      </c>
      <c r="V354" s="55" t="s">
        <v>330</v>
      </c>
      <c r="W354" s="55" t="s">
        <v>1644</v>
      </c>
      <c r="X354" s="55" t="s">
        <v>1644</v>
      </c>
      <c r="Y354" s="55" t="s">
        <v>1644</v>
      </c>
      <c r="Z354" s="55" t="s">
        <v>1644</v>
      </c>
      <c r="AA354" s="55" t="s">
        <v>1727</v>
      </c>
      <c r="AB354" s="55" t="s">
        <v>1644</v>
      </c>
      <c r="AC354" s="56">
        <v>45721</v>
      </c>
      <c r="AD354" s="55"/>
      <c r="AE354" s="55"/>
      <c r="AF354" s="55" t="s">
        <v>1644</v>
      </c>
      <c r="AG354" s="55" t="s">
        <v>1644</v>
      </c>
      <c r="AH354" s="55" t="s">
        <v>1728</v>
      </c>
      <c r="AI354" s="55" t="s">
        <v>1729</v>
      </c>
      <c r="AJ354" s="58">
        <v>0</v>
      </c>
      <c r="AK354" s="55" t="s">
        <v>1644</v>
      </c>
      <c r="AL354" s="55" t="s">
        <v>1644</v>
      </c>
      <c r="AM354" s="55" t="s">
        <v>1644</v>
      </c>
      <c r="AN354" s="55" t="s">
        <v>1644</v>
      </c>
      <c r="AO354" s="55" t="s">
        <v>1644</v>
      </c>
      <c r="AP354" t="s">
        <v>1730</v>
      </c>
      <c r="AQ354" t="s">
        <v>2163</v>
      </c>
      <c r="AS354" t="s">
        <v>1647</v>
      </c>
      <c r="AT354" t="s">
        <v>3842</v>
      </c>
      <c r="AU354" s="191">
        <f t="shared" si="5"/>
        <v>7315826</v>
      </c>
    </row>
    <row r="355" spans="1:47" hidden="1" x14ac:dyDescent="0.25">
      <c r="A355" s="55" t="s">
        <v>1717</v>
      </c>
      <c r="B355" s="55" t="s">
        <v>2159</v>
      </c>
      <c r="C355" s="55" t="s">
        <v>1719</v>
      </c>
      <c r="D355" s="55" t="s">
        <v>1732</v>
      </c>
      <c r="E355" s="56">
        <v>45716</v>
      </c>
      <c r="F355" s="55" t="s">
        <v>2532</v>
      </c>
      <c r="G355" s="55" t="s">
        <v>2530</v>
      </c>
      <c r="H355" s="55">
        <v>50300010</v>
      </c>
      <c r="I355" s="55" t="s">
        <v>2531</v>
      </c>
      <c r="J355" s="55" t="s">
        <v>1644</v>
      </c>
      <c r="K355" s="55" t="s">
        <v>1389</v>
      </c>
      <c r="L355" s="56">
        <v>45716</v>
      </c>
      <c r="M355" s="55" t="s">
        <v>2473</v>
      </c>
      <c r="N355" s="55" t="s">
        <v>1796</v>
      </c>
      <c r="O355" s="56"/>
      <c r="P355" s="55" t="s">
        <v>1726</v>
      </c>
      <c r="Q355" s="55" t="s">
        <v>1554</v>
      </c>
      <c r="R355" s="59">
        <v>502614</v>
      </c>
      <c r="S355" s="55" t="s">
        <v>89</v>
      </c>
      <c r="T355" s="57">
        <v>30.59</v>
      </c>
      <c r="U355" s="55" t="s">
        <v>329</v>
      </c>
      <c r="V355" s="55" t="s">
        <v>330</v>
      </c>
      <c r="W355" s="55" t="s">
        <v>1644</v>
      </c>
      <c r="X355" s="55" t="s">
        <v>1644</v>
      </c>
      <c r="Y355" s="55" t="s">
        <v>1644</v>
      </c>
      <c r="Z355" s="55" t="s">
        <v>1644</v>
      </c>
      <c r="AA355" s="55" t="s">
        <v>1727</v>
      </c>
      <c r="AB355" s="55" t="s">
        <v>1644</v>
      </c>
      <c r="AC355" s="56">
        <v>45721</v>
      </c>
      <c r="AD355" s="55"/>
      <c r="AE355" s="55"/>
      <c r="AF355" s="55" t="s">
        <v>1644</v>
      </c>
      <c r="AG355" s="55" t="s">
        <v>1644</v>
      </c>
      <c r="AH355" s="55" t="s">
        <v>1728</v>
      </c>
      <c r="AI355" s="55" t="s">
        <v>1729</v>
      </c>
      <c r="AJ355" s="58">
        <v>0</v>
      </c>
      <c r="AK355" s="55" t="s">
        <v>1644</v>
      </c>
      <c r="AL355" s="55" t="s">
        <v>1644</v>
      </c>
      <c r="AM355" s="55" t="s">
        <v>1644</v>
      </c>
      <c r="AN355" s="55" t="s">
        <v>1644</v>
      </c>
      <c r="AO355" s="55" t="s">
        <v>1644</v>
      </c>
      <c r="AP355" t="s">
        <v>1730</v>
      </c>
      <c r="AQ355" t="s">
        <v>2163</v>
      </c>
      <c r="AS355" t="s">
        <v>1647</v>
      </c>
      <c r="AT355" t="s">
        <v>3842</v>
      </c>
      <c r="AU355" s="191">
        <f t="shared" si="5"/>
        <v>502614</v>
      </c>
    </row>
    <row r="356" spans="1:47" x14ac:dyDescent="0.25">
      <c r="A356" s="55" t="s">
        <v>1717</v>
      </c>
      <c r="B356" s="55" t="s">
        <v>2159</v>
      </c>
      <c r="C356" s="55" t="s">
        <v>1719</v>
      </c>
      <c r="D356" s="55" t="s">
        <v>1732</v>
      </c>
      <c r="E356" s="56">
        <v>45716</v>
      </c>
      <c r="F356" s="55" t="s">
        <v>2533</v>
      </c>
      <c r="G356" s="55" t="s">
        <v>2534</v>
      </c>
      <c r="H356" s="55">
        <v>50600010</v>
      </c>
      <c r="I356" s="55" t="s">
        <v>2535</v>
      </c>
      <c r="J356" s="55" t="s">
        <v>1644</v>
      </c>
      <c r="K356" s="55" t="s">
        <v>460</v>
      </c>
      <c r="L356" s="56">
        <v>45716</v>
      </c>
      <c r="M356" s="55" t="s">
        <v>2473</v>
      </c>
      <c r="N356" s="55" t="s">
        <v>2536</v>
      </c>
      <c r="O356" s="56"/>
      <c r="P356" s="55" t="s">
        <v>1726</v>
      </c>
      <c r="Q356" s="55" t="s">
        <v>1554</v>
      </c>
      <c r="R356" s="59">
        <v>41545870</v>
      </c>
      <c r="S356" s="55" t="s">
        <v>89</v>
      </c>
      <c r="T356" s="57">
        <v>2528.5100000000002</v>
      </c>
      <c r="U356" s="55" t="s">
        <v>329</v>
      </c>
      <c r="V356" s="55" t="s">
        <v>330</v>
      </c>
      <c r="W356" s="55" t="s">
        <v>1644</v>
      </c>
      <c r="X356" s="55" t="s">
        <v>1644</v>
      </c>
      <c r="Y356" s="55" t="s">
        <v>1644</v>
      </c>
      <c r="Z356" s="55" t="s">
        <v>1644</v>
      </c>
      <c r="AA356" s="55" t="s">
        <v>1727</v>
      </c>
      <c r="AB356" s="55" t="s">
        <v>1644</v>
      </c>
      <c r="AC356" s="56">
        <v>45721</v>
      </c>
      <c r="AD356" s="55"/>
      <c r="AE356" s="55"/>
      <c r="AF356" s="55" t="s">
        <v>1644</v>
      </c>
      <c r="AG356" s="55" t="s">
        <v>1644</v>
      </c>
      <c r="AH356" s="55" t="s">
        <v>1728</v>
      </c>
      <c r="AI356" s="55" t="s">
        <v>1729</v>
      </c>
      <c r="AJ356" s="58">
        <v>0</v>
      </c>
      <c r="AK356" s="55" t="s">
        <v>1644</v>
      </c>
      <c r="AL356" s="55" t="s">
        <v>1644</v>
      </c>
      <c r="AM356" s="55" t="s">
        <v>1644</v>
      </c>
      <c r="AN356" s="55" t="s">
        <v>1644</v>
      </c>
      <c r="AO356" s="55" t="s">
        <v>1644</v>
      </c>
      <c r="AP356" t="s">
        <v>1730</v>
      </c>
      <c r="AQ356" t="s">
        <v>2163</v>
      </c>
      <c r="AS356" t="s">
        <v>460</v>
      </c>
      <c r="AT356" t="s">
        <v>3842</v>
      </c>
      <c r="AU356" s="191">
        <f t="shared" si="5"/>
        <v>41545870</v>
      </c>
    </row>
    <row r="357" spans="1:47" x14ac:dyDescent="0.25">
      <c r="A357" s="55" t="s">
        <v>1717</v>
      </c>
      <c r="B357" s="55" t="s">
        <v>2159</v>
      </c>
      <c r="C357" s="55" t="s">
        <v>1719</v>
      </c>
      <c r="D357" s="55" t="s">
        <v>1732</v>
      </c>
      <c r="E357" s="56">
        <v>45716</v>
      </c>
      <c r="F357" s="55" t="s">
        <v>2537</v>
      </c>
      <c r="G357" s="55" t="s">
        <v>2538</v>
      </c>
      <c r="H357" s="55">
        <v>50600010</v>
      </c>
      <c r="I357" s="55" t="s">
        <v>2539</v>
      </c>
      <c r="J357" s="55" t="s">
        <v>1644</v>
      </c>
      <c r="K357" s="55" t="s">
        <v>460</v>
      </c>
      <c r="L357" s="56">
        <v>45716</v>
      </c>
      <c r="M357" s="55" t="s">
        <v>2473</v>
      </c>
      <c r="N357" s="55" t="s">
        <v>2536</v>
      </c>
      <c r="O357" s="56"/>
      <c r="P357" s="55" t="s">
        <v>1726</v>
      </c>
      <c r="Q357" s="55" t="s">
        <v>1554</v>
      </c>
      <c r="R357" s="59">
        <v>1436511713</v>
      </c>
      <c r="S357" s="55" t="s">
        <v>89</v>
      </c>
      <c r="T357" s="57">
        <v>87426.92</v>
      </c>
      <c r="U357" s="55" t="s">
        <v>329</v>
      </c>
      <c r="V357" s="55" t="s">
        <v>330</v>
      </c>
      <c r="W357" s="55" t="s">
        <v>1644</v>
      </c>
      <c r="X357" s="55" t="s">
        <v>1644</v>
      </c>
      <c r="Y357" s="55" t="s">
        <v>1644</v>
      </c>
      <c r="Z357" s="55" t="s">
        <v>1644</v>
      </c>
      <c r="AA357" s="55" t="s">
        <v>1727</v>
      </c>
      <c r="AB357" s="55" t="s">
        <v>1644</v>
      </c>
      <c r="AC357" s="56">
        <v>45721</v>
      </c>
      <c r="AD357" s="55"/>
      <c r="AE357" s="55"/>
      <c r="AF357" s="55" t="s">
        <v>1644</v>
      </c>
      <c r="AG357" s="55" t="s">
        <v>1644</v>
      </c>
      <c r="AH357" s="55" t="s">
        <v>1728</v>
      </c>
      <c r="AI357" s="55" t="s">
        <v>1729</v>
      </c>
      <c r="AJ357" s="58">
        <v>0</v>
      </c>
      <c r="AK357" s="55" t="s">
        <v>1644</v>
      </c>
      <c r="AL357" s="55" t="s">
        <v>1644</v>
      </c>
      <c r="AM357" s="55" t="s">
        <v>1644</v>
      </c>
      <c r="AN357" s="55" t="s">
        <v>1644</v>
      </c>
      <c r="AO357" s="55" t="s">
        <v>1644</v>
      </c>
      <c r="AP357" t="s">
        <v>1730</v>
      </c>
      <c r="AQ357" t="s">
        <v>2163</v>
      </c>
      <c r="AS357" t="s">
        <v>460</v>
      </c>
      <c r="AT357" t="s">
        <v>3842</v>
      </c>
      <c r="AU357" s="191">
        <f t="shared" si="5"/>
        <v>1436511713</v>
      </c>
    </row>
    <row r="358" spans="1:47" x14ac:dyDescent="0.25">
      <c r="A358" s="55" t="s">
        <v>1717</v>
      </c>
      <c r="B358" s="55" t="s">
        <v>2159</v>
      </c>
      <c r="C358" s="55" t="s">
        <v>1719</v>
      </c>
      <c r="D358" s="55" t="s">
        <v>1732</v>
      </c>
      <c r="E358" s="56">
        <v>45716</v>
      </c>
      <c r="F358" s="55" t="s">
        <v>2540</v>
      </c>
      <c r="G358" s="55" t="s">
        <v>2538</v>
      </c>
      <c r="H358" s="55">
        <v>50600010</v>
      </c>
      <c r="I358" s="55" t="s">
        <v>2539</v>
      </c>
      <c r="J358" s="55" t="s">
        <v>1644</v>
      </c>
      <c r="K358" s="55" t="s">
        <v>460</v>
      </c>
      <c r="L358" s="56">
        <v>45716</v>
      </c>
      <c r="M358" s="55" t="s">
        <v>2473</v>
      </c>
      <c r="N358" s="55" t="s">
        <v>2536</v>
      </c>
      <c r="O358" s="56"/>
      <c r="P358" s="55" t="s">
        <v>1726</v>
      </c>
      <c r="Q358" s="55" t="s">
        <v>1554</v>
      </c>
      <c r="R358" s="59">
        <v>262755743</v>
      </c>
      <c r="S358" s="55" t="s">
        <v>89</v>
      </c>
      <c r="T358" s="57">
        <v>15991.46</v>
      </c>
      <c r="U358" s="55" t="s">
        <v>329</v>
      </c>
      <c r="V358" s="55" t="s">
        <v>330</v>
      </c>
      <c r="W358" s="55" t="s">
        <v>1644</v>
      </c>
      <c r="X358" s="55" t="s">
        <v>1644</v>
      </c>
      <c r="Y358" s="55" t="s">
        <v>1644</v>
      </c>
      <c r="Z358" s="55" t="s">
        <v>1644</v>
      </c>
      <c r="AA358" s="55" t="s">
        <v>1727</v>
      </c>
      <c r="AB358" s="55" t="s">
        <v>1644</v>
      </c>
      <c r="AC358" s="56">
        <v>45721</v>
      </c>
      <c r="AD358" s="55"/>
      <c r="AE358" s="55"/>
      <c r="AF358" s="55" t="s">
        <v>1644</v>
      </c>
      <c r="AG358" s="55" t="s">
        <v>1644</v>
      </c>
      <c r="AH358" s="55" t="s">
        <v>1728</v>
      </c>
      <c r="AI358" s="55" t="s">
        <v>1729</v>
      </c>
      <c r="AJ358" s="58">
        <v>0</v>
      </c>
      <c r="AK358" s="55" t="s">
        <v>1644</v>
      </c>
      <c r="AL358" s="55" t="s">
        <v>1644</v>
      </c>
      <c r="AM358" s="55" t="s">
        <v>1644</v>
      </c>
      <c r="AN358" s="55" t="s">
        <v>1644</v>
      </c>
      <c r="AO358" s="55" t="s">
        <v>1644</v>
      </c>
      <c r="AP358" t="s">
        <v>1730</v>
      </c>
      <c r="AQ358" t="s">
        <v>2163</v>
      </c>
      <c r="AS358" t="s">
        <v>460</v>
      </c>
      <c r="AT358" t="s">
        <v>3842</v>
      </c>
      <c r="AU358" s="191">
        <f t="shared" si="5"/>
        <v>262755743</v>
      </c>
    </row>
    <row r="359" spans="1:47" x14ac:dyDescent="0.25">
      <c r="A359" s="55" t="s">
        <v>1717</v>
      </c>
      <c r="B359" s="55" t="s">
        <v>2159</v>
      </c>
      <c r="C359" s="55" t="s">
        <v>1719</v>
      </c>
      <c r="D359" s="55" t="s">
        <v>1732</v>
      </c>
      <c r="E359" s="56">
        <v>45716</v>
      </c>
      <c r="F359" s="55" t="s">
        <v>2541</v>
      </c>
      <c r="G359" s="55" t="s">
        <v>2542</v>
      </c>
      <c r="H359" s="55">
        <v>50600040</v>
      </c>
      <c r="I359" s="55" t="s">
        <v>2543</v>
      </c>
      <c r="J359" s="55" t="s">
        <v>1644</v>
      </c>
      <c r="K359" s="55" t="s">
        <v>466</v>
      </c>
      <c r="L359" s="56">
        <v>45716</v>
      </c>
      <c r="M359" s="55" t="s">
        <v>2473</v>
      </c>
      <c r="N359" s="55" t="s">
        <v>2536</v>
      </c>
      <c r="O359" s="56"/>
      <c r="P359" s="55" t="s">
        <v>1726</v>
      </c>
      <c r="Q359" s="55" t="s">
        <v>89</v>
      </c>
      <c r="R359" s="57">
        <v>393941.56</v>
      </c>
      <c r="S359" s="55" t="s">
        <v>89</v>
      </c>
      <c r="T359" s="57">
        <v>393941.56</v>
      </c>
      <c r="U359" s="55" t="s">
        <v>329</v>
      </c>
      <c r="V359" s="55" t="s">
        <v>330</v>
      </c>
      <c r="W359" s="55" t="s">
        <v>1644</v>
      </c>
      <c r="X359" s="55" t="s">
        <v>1644</v>
      </c>
      <c r="Y359" s="55" t="s">
        <v>1644</v>
      </c>
      <c r="Z359" s="55" t="s">
        <v>1644</v>
      </c>
      <c r="AA359" s="55" t="s">
        <v>1727</v>
      </c>
      <c r="AB359" s="55" t="s">
        <v>1644</v>
      </c>
      <c r="AC359" s="56">
        <v>45722</v>
      </c>
      <c r="AD359" s="55"/>
      <c r="AE359" s="55"/>
      <c r="AF359" s="55" t="s">
        <v>1644</v>
      </c>
      <c r="AG359" s="55" t="s">
        <v>1644</v>
      </c>
      <c r="AH359" s="55" t="s">
        <v>1728</v>
      </c>
      <c r="AI359" s="55" t="s">
        <v>1729</v>
      </c>
      <c r="AJ359" s="58">
        <v>0</v>
      </c>
      <c r="AK359" s="55" t="s">
        <v>1644</v>
      </c>
      <c r="AL359" s="55" t="s">
        <v>1644</v>
      </c>
      <c r="AM359" s="55" t="s">
        <v>1644</v>
      </c>
      <c r="AN359" s="55" t="s">
        <v>1644</v>
      </c>
      <c r="AO359" s="55" t="s">
        <v>1644</v>
      </c>
      <c r="AP359" t="s">
        <v>1730</v>
      </c>
      <c r="AQ359" t="s">
        <v>2163</v>
      </c>
      <c r="AS359" t="s">
        <v>1660</v>
      </c>
      <c r="AT359" t="s">
        <v>3842</v>
      </c>
      <c r="AU359" s="191">
        <f t="shared" si="5"/>
        <v>6500035740</v>
      </c>
    </row>
    <row r="360" spans="1:47" x14ac:dyDescent="0.25">
      <c r="A360" s="55" t="s">
        <v>1717</v>
      </c>
      <c r="B360" s="55" t="s">
        <v>2544</v>
      </c>
      <c r="C360" s="55" t="s">
        <v>1719</v>
      </c>
      <c r="D360" s="55" t="s">
        <v>1767</v>
      </c>
      <c r="E360" s="56">
        <v>45720</v>
      </c>
      <c r="F360" s="55" t="s">
        <v>2015</v>
      </c>
      <c r="G360" s="55" t="s">
        <v>1644</v>
      </c>
      <c r="H360" s="55">
        <v>50200010</v>
      </c>
      <c r="I360" s="55" t="s">
        <v>2546</v>
      </c>
      <c r="J360" s="55" t="s">
        <v>1644</v>
      </c>
      <c r="K360" s="55" t="s">
        <v>1646</v>
      </c>
      <c r="L360" s="56">
        <v>45720</v>
      </c>
      <c r="M360" s="55" t="s">
        <v>2545</v>
      </c>
      <c r="N360" s="55" t="s">
        <v>1644</v>
      </c>
      <c r="O360" s="56"/>
      <c r="P360" s="55" t="s">
        <v>1726</v>
      </c>
      <c r="Q360" s="55" t="s">
        <v>89</v>
      </c>
      <c r="R360" s="57">
        <v>49.8</v>
      </c>
      <c r="S360" s="55" t="s">
        <v>89</v>
      </c>
      <c r="T360" s="57">
        <v>49.8</v>
      </c>
      <c r="U360" s="55" t="s">
        <v>329</v>
      </c>
      <c r="V360" s="55" t="s">
        <v>330</v>
      </c>
      <c r="W360" s="55" t="s">
        <v>1644</v>
      </c>
      <c r="X360" s="55" t="s">
        <v>1644</v>
      </c>
      <c r="Y360" s="55" t="s">
        <v>1644</v>
      </c>
      <c r="Z360" s="55" t="s">
        <v>1644</v>
      </c>
      <c r="AA360" s="55" t="s">
        <v>1727</v>
      </c>
      <c r="AB360" s="55" t="s">
        <v>1644</v>
      </c>
      <c r="AC360" s="56">
        <v>45720</v>
      </c>
      <c r="AD360" s="55"/>
      <c r="AE360" s="55"/>
      <c r="AF360" s="55" t="s">
        <v>1644</v>
      </c>
      <c r="AG360" s="55" t="s">
        <v>1644</v>
      </c>
      <c r="AH360" s="55" t="s">
        <v>1728</v>
      </c>
      <c r="AI360" s="55" t="s">
        <v>1729</v>
      </c>
      <c r="AJ360" s="59">
        <v>1500</v>
      </c>
      <c r="AK360" s="55" t="s">
        <v>1748</v>
      </c>
      <c r="AL360" s="60" t="s">
        <v>1749</v>
      </c>
      <c r="AM360" s="55" t="s">
        <v>2016</v>
      </c>
      <c r="AN360" s="55" t="s">
        <v>2017</v>
      </c>
      <c r="AO360" s="55" t="s">
        <v>1644</v>
      </c>
      <c r="AP360" t="s">
        <v>1730</v>
      </c>
      <c r="AQ360" t="s">
        <v>2163</v>
      </c>
      <c r="AS360" t="s">
        <v>1645</v>
      </c>
      <c r="AT360" t="s">
        <v>3842</v>
      </c>
      <c r="AU360" s="191">
        <f t="shared" ref="AU360:AU419" si="6">IF(Q360="USD",R360*16500,IF(Q360="IDR",R360,T360*16500))</f>
        <v>821700</v>
      </c>
    </row>
    <row r="361" spans="1:47" x14ac:dyDescent="0.25">
      <c r="A361" s="55" t="s">
        <v>1717</v>
      </c>
      <c r="B361" s="55" t="s">
        <v>2544</v>
      </c>
      <c r="C361" s="55" t="s">
        <v>1719</v>
      </c>
      <c r="D361" s="55" t="s">
        <v>1767</v>
      </c>
      <c r="E361" s="56">
        <v>45720</v>
      </c>
      <c r="F361" s="55" t="s">
        <v>2195</v>
      </c>
      <c r="G361" s="55" t="s">
        <v>1644</v>
      </c>
      <c r="H361" s="55">
        <v>50200010</v>
      </c>
      <c r="I361" s="55" t="s">
        <v>2547</v>
      </c>
      <c r="J361" s="55" t="s">
        <v>1644</v>
      </c>
      <c r="K361" s="55" t="s">
        <v>1646</v>
      </c>
      <c r="L361" s="56">
        <v>45720</v>
      </c>
      <c r="M361" s="55" t="s">
        <v>2545</v>
      </c>
      <c r="N361" s="55" t="s">
        <v>1644</v>
      </c>
      <c r="O361" s="56"/>
      <c r="P361" s="55" t="s">
        <v>1726</v>
      </c>
      <c r="Q361" s="55" t="s">
        <v>89</v>
      </c>
      <c r="R361" s="57">
        <v>90.55</v>
      </c>
      <c r="S361" s="55" t="s">
        <v>89</v>
      </c>
      <c r="T361" s="57">
        <v>90.55</v>
      </c>
      <c r="U361" s="55" t="s">
        <v>329</v>
      </c>
      <c r="V361" s="55" t="s">
        <v>330</v>
      </c>
      <c r="W361" s="55" t="s">
        <v>1644</v>
      </c>
      <c r="X361" s="55" t="s">
        <v>1644</v>
      </c>
      <c r="Y361" s="55" t="s">
        <v>1644</v>
      </c>
      <c r="Z361" s="55" t="s">
        <v>1644</v>
      </c>
      <c r="AA361" s="55" t="s">
        <v>1727</v>
      </c>
      <c r="AB361" s="55" t="s">
        <v>1644</v>
      </c>
      <c r="AC361" s="56">
        <v>45720</v>
      </c>
      <c r="AD361" s="55"/>
      <c r="AE361" s="55"/>
      <c r="AF361" s="55" t="s">
        <v>1644</v>
      </c>
      <c r="AG361" s="55" t="s">
        <v>1644</v>
      </c>
      <c r="AH361" s="55" t="s">
        <v>1728</v>
      </c>
      <c r="AI361" s="55" t="s">
        <v>1729</v>
      </c>
      <c r="AJ361" s="59">
        <v>6</v>
      </c>
      <c r="AK361" s="55" t="s">
        <v>1748</v>
      </c>
      <c r="AL361" s="60" t="s">
        <v>1749</v>
      </c>
      <c r="AM361" s="55" t="s">
        <v>2013</v>
      </c>
      <c r="AN361" s="55" t="s">
        <v>2014</v>
      </c>
      <c r="AO361" s="55" t="s">
        <v>1644</v>
      </c>
      <c r="AP361" t="s">
        <v>1730</v>
      </c>
      <c r="AQ361" t="s">
        <v>2163</v>
      </c>
      <c r="AS361" t="s">
        <v>1645</v>
      </c>
      <c r="AT361" t="s">
        <v>3842</v>
      </c>
      <c r="AU361" s="191">
        <f t="shared" si="6"/>
        <v>1494075</v>
      </c>
    </row>
    <row r="362" spans="1:47" x14ac:dyDescent="0.25">
      <c r="A362" s="55" t="s">
        <v>1717</v>
      </c>
      <c r="B362" s="55" t="s">
        <v>2544</v>
      </c>
      <c r="C362" s="55" t="s">
        <v>1719</v>
      </c>
      <c r="D362" s="55" t="s">
        <v>1767</v>
      </c>
      <c r="E362" s="56">
        <v>45720</v>
      </c>
      <c r="F362" s="55" t="s">
        <v>1858</v>
      </c>
      <c r="G362" s="55" t="s">
        <v>1644</v>
      </c>
      <c r="H362" s="55">
        <v>50200010</v>
      </c>
      <c r="I362" s="55" t="s">
        <v>2548</v>
      </c>
      <c r="J362" s="55" t="s">
        <v>1644</v>
      </c>
      <c r="K362" s="55" t="s">
        <v>1646</v>
      </c>
      <c r="L362" s="56">
        <v>45720</v>
      </c>
      <c r="M362" s="55" t="s">
        <v>2545</v>
      </c>
      <c r="N362" s="55" t="s">
        <v>1644</v>
      </c>
      <c r="O362" s="56"/>
      <c r="P362" s="55" t="s">
        <v>1726</v>
      </c>
      <c r="Q362" s="55" t="s">
        <v>89</v>
      </c>
      <c r="R362" s="57">
        <v>554.82000000000005</v>
      </c>
      <c r="S362" s="55" t="s">
        <v>89</v>
      </c>
      <c r="T362" s="57">
        <v>554.82000000000005</v>
      </c>
      <c r="U362" s="55" t="s">
        <v>329</v>
      </c>
      <c r="V362" s="55" t="s">
        <v>330</v>
      </c>
      <c r="W362" s="55" t="s">
        <v>1644</v>
      </c>
      <c r="X362" s="55" t="s">
        <v>1644</v>
      </c>
      <c r="Y362" s="55" t="s">
        <v>1644</v>
      </c>
      <c r="Z362" s="55" t="s">
        <v>1644</v>
      </c>
      <c r="AA362" s="55" t="s">
        <v>1727</v>
      </c>
      <c r="AB362" s="55" t="s">
        <v>1644</v>
      </c>
      <c r="AC362" s="56">
        <v>45720</v>
      </c>
      <c r="AD362" s="55"/>
      <c r="AE362" s="55"/>
      <c r="AF362" s="55" t="s">
        <v>1644</v>
      </c>
      <c r="AG362" s="55" t="s">
        <v>1644</v>
      </c>
      <c r="AH362" s="55" t="s">
        <v>1728</v>
      </c>
      <c r="AI362" s="55" t="s">
        <v>1729</v>
      </c>
      <c r="AJ362" s="59">
        <v>5</v>
      </c>
      <c r="AK362" s="55" t="s">
        <v>1748</v>
      </c>
      <c r="AL362" s="60" t="s">
        <v>1749</v>
      </c>
      <c r="AM362" s="55" t="s">
        <v>1860</v>
      </c>
      <c r="AN362" s="55" t="s">
        <v>1861</v>
      </c>
      <c r="AO362" s="55" t="s">
        <v>1644</v>
      </c>
      <c r="AP362" t="s">
        <v>1730</v>
      </c>
      <c r="AQ362" t="s">
        <v>2163</v>
      </c>
      <c r="AS362" t="s">
        <v>1645</v>
      </c>
      <c r="AT362" t="s">
        <v>3842</v>
      </c>
      <c r="AU362" s="191">
        <f t="shared" si="6"/>
        <v>9154530</v>
      </c>
    </row>
    <row r="363" spans="1:47" x14ac:dyDescent="0.25">
      <c r="A363" s="55" t="s">
        <v>1717</v>
      </c>
      <c r="B363" s="55" t="s">
        <v>2544</v>
      </c>
      <c r="C363" s="55" t="s">
        <v>1719</v>
      </c>
      <c r="D363" s="55" t="s">
        <v>1743</v>
      </c>
      <c r="E363" s="56">
        <v>45720</v>
      </c>
      <c r="F363" s="55" t="s">
        <v>2549</v>
      </c>
      <c r="G363" s="55" t="s">
        <v>1644</v>
      </c>
      <c r="H363" s="55">
        <v>50500010</v>
      </c>
      <c r="I363" s="55" t="s">
        <v>2550</v>
      </c>
      <c r="J363" s="55" t="s">
        <v>1644</v>
      </c>
      <c r="K363" s="55" t="s">
        <v>1658</v>
      </c>
      <c r="L363" s="56">
        <v>45720</v>
      </c>
      <c r="M363" s="55" t="s">
        <v>2545</v>
      </c>
      <c r="N363" s="55" t="s">
        <v>1644</v>
      </c>
      <c r="O363" s="56"/>
      <c r="P363" s="55" t="s">
        <v>1726</v>
      </c>
      <c r="Q363" s="55" t="s">
        <v>1554</v>
      </c>
      <c r="R363" s="59">
        <v>77835</v>
      </c>
      <c r="S363" s="55" t="s">
        <v>89</v>
      </c>
      <c r="T363" s="57">
        <v>4.78</v>
      </c>
      <c r="U363" s="55" t="s">
        <v>329</v>
      </c>
      <c r="V363" s="55" t="s">
        <v>330</v>
      </c>
      <c r="W363" s="55" t="s">
        <v>1644</v>
      </c>
      <c r="X363" s="55" t="s">
        <v>1644</v>
      </c>
      <c r="Y363" s="55" t="s">
        <v>1644</v>
      </c>
      <c r="Z363" s="55" t="s">
        <v>1644</v>
      </c>
      <c r="AA363" s="55" t="s">
        <v>1727</v>
      </c>
      <c r="AB363" s="55" t="s">
        <v>1644</v>
      </c>
      <c r="AC363" s="56">
        <v>45720</v>
      </c>
      <c r="AD363" s="55"/>
      <c r="AE363" s="55"/>
      <c r="AF363" s="55" t="s">
        <v>1644</v>
      </c>
      <c r="AG363" s="55" t="s">
        <v>2551</v>
      </c>
      <c r="AH363" s="55" t="s">
        <v>1728</v>
      </c>
      <c r="AI363" s="55" t="s">
        <v>1729</v>
      </c>
      <c r="AJ363" s="58">
        <v>321.89999999999998</v>
      </c>
      <c r="AK363" s="55" t="s">
        <v>128</v>
      </c>
      <c r="AL363" s="60" t="s">
        <v>1749</v>
      </c>
      <c r="AM363" s="55" t="s">
        <v>1644</v>
      </c>
      <c r="AN363" s="55" t="s">
        <v>1644</v>
      </c>
      <c r="AO363" s="55" t="s">
        <v>1644</v>
      </c>
      <c r="AP363" t="s">
        <v>1730</v>
      </c>
      <c r="AQ363" t="s">
        <v>2163</v>
      </c>
      <c r="AS363" t="s">
        <v>1656</v>
      </c>
      <c r="AT363" t="s">
        <v>3842</v>
      </c>
      <c r="AU363" s="191">
        <f t="shared" si="6"/>
        <v>77835</v>
      </c>
    </row>
    <row r="364" spans="1:47" x14ac:dyDescent="0.25">
      <c r="A364" s="55" t="s">
        <v>1717</v>
      </c>
      <c r="B364" s="55" t="s">
        <v>2544</v>
      </c>
      <c r="C364" s="55" t="s">
        <v>1719</v>
      </c>
      <c r="D364" s="55" t="s">
        <v>1743</v>
      </c>
      <c r="E364" s="56">
        <v>45720</v>
      </c>
      <c r="F364" s="55" t="s">
        <v>2549</v>
      </c>
      <c r="G364" s="55" t="s">
        <v>1644</v>
      </c>
      <c r="H364" s="55">
        <v>50500010</v>
      </c>
      <c r="I364" s="55" t="s">
        <v>2552</v>
      </c>
      <c r="J364" s="55" t="s">
        <v>1644</v>
      </c>
      <c r="K364" s="55" t="s">
        <v>1658</v>
      </c>
      <c r="L364" s="56">
        <v>45720</v>
      </c>
      <c r="M364" s="55" t="s">
        <v>2545</v>
      </c>
      <c r="N364" s="55" t="s">
        <v>1644</v>
      </c>
      <c r="O364" s="56"/>
      <c r="P364" s="55" t="s">
        <v>1726</v>
      </c>
      <c r="Q364" s="55" t="s">
        <v>1554</v>
      </c>
      <c r="R364" s="59">
        <v>161841</v>
      </c>
      <c r="S364" s="55" t="s">
        <v>89</v>
      </c>
      <c r="T364" s="57">
        <v>9.93</v>
      </c>
      <c r="U364" s="55" t="s">
        <v>329</v>
      </c>
      <c r="V364" s="55" t="s">
        <v>330</v>
      </c>
      <c r="W364" s="55" t="s">
        <v>1644</v>
      </c>
      <c r="X364" s="55" t="s">
        <v>1644</v>
      </c>
      <c r="Y364" s="55" t="s">
        <v>1644</v>
      </c>
      <c r="Z364" s="55" t="s">
        <v>1644</v>
      </c>
      <c r="AA364" s="55" t="s">
        <v>1727</v>
      </c>
      <c r="AB364" s="55" t="s">
        <v>1644</v>
      </c>
      <c r="AC364" s="56">
        <v>45720</v>
      </c>
      <c r="AD364" s="55"/>
      <c r="AE364" s="55"/>
      <c r="AF364" s="55" t="s">
        <v>1644</v>
      </c>
      <c r="AG364" s="55" t="s">
        <v>2553</v>
      </c>
      <c r="AH364" s="55" t="s">
        <v>1728</v>
      </c>
      <c r="AI364" s="55" t="s">
        <v>1729</v>
      </c>
      <c r="AJ364" s="58">
        <v>669.32</v>
      </c>
      <c r="AK364" s="55" t="s">
        <v>128</v>
      </c>
      <c r="AL364" s="60" t="s">
        <v>1749</v>
      </c>
      <c r="AM364" s="55" t="s">
        <v>1644</v>
      </c>
      <c r="AN364" s="55" t="s">
        <v>1644</v>
      </c>
      <c r="AO364" s="55" t="s">
        <v>1644</v>
      </c>
      <c r="AP364" t="s">
        <v>1730</v>
      </c>
      <c r="AQ364" t="s">
        <v>2163</v>
      </c>
      <c r="AS364" t="s">
        <v>1656</v>
      </c>
      <c r="AT364" t="s">
        <v>3842</v>
      </c>
      <c r="AU364" s="191">
        <f t="shared" si="6"/>
        <v>161841</v>
      </c>
    </row>
    <row r="365" spans="1:47" x14ac:dyDescent="0.25">
      <c r="A365" s="55" t="s">
        <v>1717</v>
      </c>
      <c r="B365" s="55" t="s">
        <v>2544</v>
      </c>
      <c r="C365" s="55" t="s">
        <v>1719</v>
      </c>
      <c r="D365" s="55" t="s">
        <v>1743</v>
      </c>
      <c r="E365" s="56">
        <v>45720</v>
      </c>
      <c r="F365" s="55" t="s">
        <v>2549</v>
      </c>
      <c r="G365" s="55" t="s">
        <v>1644</v>
      </c>
      <c r="H365" s="55">
        <v>50500010</v>
      </c>
      <c r="I365" s="55" t="s">
        <v>2554</v>
      </c>
      <c r="J365" s="55" t="s">
        <v>1644</v>
      </c>
      <c r="K365" s="55" t="s">
        <v>1658</v>
      </c>
      <c r="L365" s="56">
        <v>45720</v>
      </c>
      <c r="M365" s="55" t="s">
        <v>2545</v>
      </c>
      <c r="N365" s="55" t="s">
        <v>1644</v>
      </c>
      <c r="O365" s="56"/>
      <c r="P365" s="55" t="s">
        <v>1726</v>
      </c>
      <c r="Q365" s="55" t="s">
        <v>1554</v>
      </c>
      <c r="R365" s="59">
        <v>170590</v>
      </c>
      <c r="S365" s="55" t="s">
        <v>89</v>
      </c>
      <c r="T365" s="57">
        <v>10.47</v>
      </c>
      <c r="U365" s="55" t="s">
        <v>329</v>
      </c>
      <c r="V365" s="55" t="s">
        <v>330</v>
      </c>
      <c r="W365" s="55" t="s">
        <v>1644</v>
      </c>
      <c r="X365" s="55" t="s">
        <v>1644</v>
      </c>
      <c r="Y365" s="55" t="s">
        <v>1644</v>
      </c>
      <c r="Z365" s="55" t="s">
        <v>1644</v>
      </c>
      <c r="AA365" s="55" t="s">
        <v>1727</v>
      </c>
      <c r="AB365" s="55" t="s">
        <v>1644</v>
      </c>
      <c r="AC365" s="56">
        <v>45720</v>
      </c>
      <c r="AD365" s="55"/>
      <c r="AE365" s="55"/>
      <c r="AF365" s="55" t="s">
        <v>1644</v>
      </c>
      <c r="AG365" s="55" t="s">
        <v>2555</v>
      </c>
      <c r="AH365" s="55" t="s">
        <v>1728</v>
      </c>
      <c r="AI365" s="55" t="s">
        <v>1729</v>
      </c>
      <c r="AJ365" s="58">
        <v>705.5</v>
      </c>
      <c r="AK365" s="55" t="s">
        <v>128</v>
      </c>
      <c r="AL365" s="60" t="s">
        <v>1749</v>
      </c>
      <c r="AM365" s="55" t="s">
        <v>1644</v>
      </c>
      <c r="AN365" s="55" t="s">
        <v>1644</v>
      </c>
      <c r="AO365" s="55" t="s">
        <v>1644</v>
      </c>
      <c r="AP365" t="s">
        <v>1730</v>
      </c>
      <c r="AQ365" t="s">
        <v>2163</v>
      </c>
      <c r="AS365" t="s">
        <v>1656</v>
      </c>
      <c r="AT365" t="s">
        <v>3842</v>
      </c>
      <c r="AU365" s="191">
        <f t="shared" si="6"/>
        <v>170590</v>
      </c>
    </row>
    <row r="366" spans="1:47" x14ac:dyDescent="0.25">
      <c r="A366" s="55" t="s">
        <v>1717</v>
      </c>
      <c r="B366" s="55" t="s">
        <v>2544</v>
      </c>
      <c r="C366" s="55" t="s">
        <v>1719</v>
      </c>
      <c r="D366" s="55" t="s">
        <v>1743</v>
      </c>
      <c r="E366" s="56">
        <v>45720</v>
      </c>
      <c r="F366" s="55" t="s">
        <v>2549</v>
      </c>
      <c r="G366" s="55" t="s">
        <v>1644</v>
      </c>
      <c r="H366" s="55">
        <v>50500010</v>
      </c>
      <c r="I366" s="55" t="s">
        <v>2556</v>
      </c>
      <c r="J366" s="55" t="s">
        <v>1644</v>
      </c>
      <c r="K366" s="55" t="s">
        <v>1658</v>
      </c>
      <c r="L366" s="56">
        <v>45720</v>
      </c>
      <c r="M366" s="55" t="s">
        <v>2545</v>
      </c>
      <c r="N366" s="55" t="s">
        <v>1644</v>
      </c>
      <c r="O366" s="56"/>
      <c r="P366" s="55" t="s">
        <v>1726</v>
      </c>
      <c r="Q366" s="55" t="s">
        <v>1554</v>
      </c>
      <c r="R366" s="59">
        <v>273002</v>
      </c>
      <c r="S366" s="55" t="s">
        <v>89</v>
      </c>
      <c r="T366" s="57">
        <v>16.75</v>
      </c>
      <c r="U366" s="55" t="s">
        <v>329</v>
      </c>
      <c r="V366" s="55" t="s">
        <v>330</v>
      </c>
      <c r="W366" s="55" t="s">
        <v>1644</v>
      </c>
      <c r="X366" s="55" t="s">
        <v>1644</v>
      </c>
      <c r="Y366" s="55" t="s">
        <v>1644</v>
      </c>
      <c r="Z366" s="55" t="s">
        <v>1644</v>
      </c>
      <c r="AA366" s="55" t="s">
        <v>1727</v>
      </c>
      <c r="AB366" s="55" t="s">
        <v>1644</v>
      </c>
      <c r="AC366" s="56">
        <v>45720</v>
      </c>
      <c r="AD366" s="55"/>
      <c r="AE366" s="55"/>
      <c r="AF366" s="55" t="s">
        <v>1644</v>
      </c>
      <c r="AG366" s="55" t="s">
        <v>2557</v>
      </c>
      <c r="AH366" s="55" t="s">
        <v>1728</v>
      </c>
      <c r="AI366" s="55" t="s">
        <v>1729</v>
      </c>
      <c r="AJ366" s="58">
        <v>1129.04</v>
      </c>
      <c r="AK366" s="55" t="s">
        <v>128</v>
      </c>
      <c r="AL366" s="60" t="s">
        <v>1749</v>
      </c>
      <c r="AM366" s="55" t="s">
        <v>1644</v>
      </c>
      <c r="AN366" s="55" t="s">
        <v>1644</v>
      </c>
      <c r="AO366" s="55" t="s">
        <v>1644</v>
      </c>
      <c r="AP366" t="s">
        <v>1730</v>
      </c>
      <c r="AQ366" t="s">
        <v>2163</v>
      </c>
      <c r="AS366" t="s">
        <v>1656</v>
      </c>
      <c r="AT366" t="s">
        <v>3842</v>
      </c>
      <c r="AU366" s="191">
        <f t="shared" si="6"/>
        <v>273002</v>
      </c>
    </row>
    <row r="367" spans="1:47" x14ac:dyDescent="0.25">
      <c r="A367" s="55" t="s">
        <v>1717</v>
      </c>
      <c r="B367" s="55" t="s">
        <v>2544</v>
      </c>
      <c r="C367" s="55" t="s">
        <v>1719</v>
      </c>
      <c r="D367" s="55" t="s">
        <v>1743</v>
      </c>
      <c r="E367" s="56">
        <v>45720</v>
      </c>
      <c r="F367" s="55" t="s">
        <v>2549</v>
      </c>
      <c r="G367" s="55" t="s">
        <v>1644</v>
      </c>
      <c r="H367" s="55">
        <v>50500010</v>
      </c>
      <c r="I367" s="55" t="s">
        <v>2558</v>
      </c>
      <c r="J367" s="55" t="s">
        <v>1644</v>
      </c>
      <c r="K367" s="55" t="s">
        <v>1658</v>
      </c>
      <c r="L367" s="56">
        <v>45720</v>
      </c>
      <c r="M367" s="55" t="s">
        <v>2545</v>
      </c>
      <c r="N367" s="55" t="s">
        <v>1644</v>
      </c>
      <c r="O367" s="56"/>
      <c r="P367" s="55" t="s">
        <v>1726</v>
      </c>
      <c r="Q367" s="55" t="s">
        <v>1554</v>
      </c>
      <c r="R367" s="59">
        <v>230411</v>
      </c>
      <c r="S367" s="55" t="s">
        <v>89</v>
      </c>
      <c r="T367" s="57">
        <v>14.14</v>
      </c>
      <c r="U367" s="55" t="s">
        <v>329</v>
      </c>
      <c r="V367" s="55" t="s">
        <v>330</v>
      </c>
      <c r="W367" s="55" t="s">
        <v>1644</v>
      </c>
      <c r="X367" s="55" t="s">
        <v>1644</v>
      </c>
      <c r="Y367" s="55" t="s">
        <v>1644</v>
      </c>
      <c r="Z367" s="55" t="s">
        <v>1644</v>
      </c>
      <c r="AA367" s="55" t="s">
        <v>1727</v>
      </c>
      <c r="AB367" s="55" t="s">
        <v>1644</v>
      </c>
      <c r="AC367" s="56">
        <v>45720</v>
      </c>
      <c r="AD367" s="55"/>
      <c r="AE367" s="55"/>
      <c r="AF367" s="55" t="s">
        <v>1644</v>
      </c>
      <c r="AG367" s="55" t="s">
        <v>2559</v>
      </c>
      <c r="AH367" s="55" t="s">
        <v>1728</v>
      </c>
      <c r="AI367" s="55" t="s">
        <v>1729</v>
      </c>
      <c r="AJ367" s="58">
        <v>952.9</v>
      </c>
      <c r="AK367" s="55" t="s">
        <v>128</v>
      </c>
      <c r="AL367" s="60" t="s">
        <v>1749</v>
      </c>
      <c r="AM367" s="55" t="s">
        <v>1644</v>
      </c>
      <c r="AN367" s="55" t="s">
        <v>1644</v>
      </c>
      <c r="AO367" s="55" t="s">
        <v>1644</v>
      </c>
      <c r="AP367" t="s">
        <v>1730</v>
      </c>
      <c r="AQ367" t="s">
        <v>2163</v>
      </c>
      <c r="AS367" t="s">
        <v>1656</v>
      </c>
      <c r="AT367" t="s">
        <v>3842</v>
      </c>
      <c r="AU367" s="191">
        <f t="shared" si="6"/>
        <v>230411</v>
      </c>
    </row>
    <row r="368" spans="1:47" x14ac:dyDescent="0.25">
      <c r="A368" s="55" t="s">
        <v>1717</v>
      </c>
      <c r="B368" s="55" t="s">
        <v>2544</v>
      </c>
      <c r="C368" s="55" t="s">
        <v>1719</v>
      </c>
      <c r="D368" s="55" t="s">
        <v>1743</v>
      </c>
      <c r="E368" s="56">
        <v>45720</v>
      </c>
      <c r="F368" s="55" t="s">
        <v>2549</v>
      </c>
      <c r="G368" s="55" t="s">
        <v>1644</v>
      </c>
      <c r="H368" s="55">
        <v>50500010</v>
      </c>
      <c r="I368" s="55" t="s">
        <v>2560</v>
      </c>
      <c r="J368" s="55" t="s">
        <v>1644</v>
      </c>
      <c r="K368" s="55" t="s">
        <v>1658</v>
      </c>
      <c r="L368" s="56">
        <v>45720</v>
      </c>
      <c r="M368" s="55" t="s">
        <v>2545</v>
      </c>
      <c r="N368" s="55" t="s">
        <v>1644</v>
      </c>
      <c r="O368" s="56"/>
      <c r="P368" s="55" t="s">
        <v>1726</v>
      </c>
      <c r="Q368" s="55" t="s">
        <v>1554</v>
      </c>
      <c r="R368" s="59">
        <v>134818</v>
      </c>
      <c r="S368" s="55" t="s">
        <v>89</v>
      </c>
      <c r="T368" s="57">
        <v>8.27</v>
      </c>
      <c r="U368" s="55" t="s">
        <v>329</v>
      </c>
      <c r="V368" s="55" t="s">
        <v>330</v>
      </c>
      <c r="W368" s="55" t="s">
        <v>1644</v>
      </c>
      <c r="X368" s="55" t="s">
        <v>1644</v>
      </c>
      <c r="Y368" s="55" t="s">
        <v>1644</v>
      </c>
      <c r="Z368" s="55" t="s">
        <v>1644</v>
      </c>
      <c r="AA368" s="55" t="s">
        <v>1727</v>
      </c>
      <c r="AB368" s="55" t="s">
        <v>1644</v>
      </c>
      <c r="AC368" s="56">
        <v>45720</v>
      </c>
      <c r="AD368" s="55"/>
      <c r="AE368" s="55"/>
      <c r="AF368" s="55" t="s">
        <v>1644</v>
      </c>
      <c r="AG368" s="55" t="s">
        <v>2561</v>
      </c>
      <c r="AH368" s="55" t="s">
        <v>1728</v>
      </c>
      <c r="AI368" s="55" t="s">
        <v>1729</v>
      </c>
      <c r="AJ368" s="58">
        <v>557.55999999999995</v>
      </c>
      <c r="AK368" s="55" t="s">
        <v>128</v>
      </c>
      <c r="AL368" s="60" t="s">
        <v>1749</v>
      </c>
      <c r="AM368" s="55" t="s">
        <v>1644</v>
      </c>
      <c r="AN368" s="55" t="s">
        <v>1644</v>
      </c>
      <c r="AO368" s="55" t="s">
        <v>1644</v>
      </c>
      <c r="AP368" t="s">
        <v>1730</v>
      </c>
      <c r="AQ368" t="s">
        <v>2163</v>
      </c>
      <c r="AS368" t="s">
        <v>1656</v>
      </c>
      <c r="AT368" t="s">
        <v>3842</v>
      </c>
      <c r="AU368" s="191">
        <f t="shared" si="6"/>
        <v>134818</v>
      </c>
    </row>
    <row r="369" spans="1:47" x14ac:dyDescent="0.25">
      <c r="A369" s="55" t="s">
        <v>1717</v>
      </c>
      <c r="B369" s="55" t="s">
        <v>2544</v>
      </c>
      <c r="C369" s="55" t="s">
        <v>1719</v>
      </c>
      <c r="D369" s="55" t="s">
        <v>1743</v>
      </c>
      <c r="E369" s="56">
        <v>45721</v>
      </c>
      <c r="F369" s="55" t="s">
        <v>2549</v>
      </c>
      <c r="G369" s="55" t="s">
        <v>1644</v>
      </c>
      <c r="H369" s="55">
        <v>50500010</v>
      </c>
      <c r="I369" s="55" t="s">
        <v>2562</v>
      </c>
      <c r="J369" s="55" t="s">
        <v>1644</v>
      </c>
      <c r="K369" s="55" t="s">
        <v>1658</v>
      </c>
      <c r="L369" s="56">
        <v>45721</v>
      </c>
      <c r="M369" s="55" t="s">
        <v>2563</v>
      </c>
      <c r="N369" s="55" t="s">
        <v>1644</v>
      </c>
      <c r="O369" s="56"/>
      <c r="P369" s="55" t="s">
        <v>1726</v>
      </c>
      <c r="Q369" s="55" t="s">
        <v>1554</v>
      </c>
      <c r="R369" s="59">
        <v>4701802</v>
      </c>
      <c r="S369" s="55" t="s">
        <v>89</v>
      </c>
      <c r="T369" s="57">
        <v>286.64</v>
      </c>
      <c r="U369" s="55" t="s">
        <v>329</v>
      </c>
      <c r="V369" s="55" t="s">
        <v>330</v>
      </c>
      <c r="W369" s="55" t="s">
        <v>1644</v>
      </c>
      <c r="X369" s="55" t="s">
        <v>1644</v>
      </c>
      <c r="Y369" s="55" t="s">
        <v>1644</v>
      </c>
      <c r="Z369" s="55" t="s">
        <v>1644</v>
      </c>
      <c r="AA369" s="55" t="s">
        <v>1727</v>
      </c>
      <c r="AB369" s="55" t="s">
        <v>1644</v>
      </c>
      <c r="AC369" s="56">
        <v>45721</v>
      </c>
      <c r="AD369" s="55"/>
      <c r="AE369" s="55"/>
      <c r="AF369" s="55" t="s">
        <v>1644</v>
      </c>
      <c r="AG369" s="55" t="s">
        <v>2564</v>
      </c>
      <c r="AH369" s="55" t="s">
        <v>1728</v>
      </c>
      <c r="AI369" s="55" t="s">
        <v>1729</v>
      </c>
      <c r="AJ369" s="58">
        <v>3265.14</v>
      </c>
      <c r="AK369" s="55" t="s">
        <v>128</v>
      </c>
      <c r="AL369" s="60" t="s">
        <v>1749</v>
      </c>
      <c r="AM369" s="55" t="s">
        <v>1644</v>
      </c>
      <c r="AN369" s="55" t="s">
        <v>1644</v>
      </c>
      <c r="AO369" s="55" t="s">
        <v>1644</v>
      </c>
      <c r="AP369" t="s">
        <v>1730</v>
      </c>
      <c r="AQ369" t="s">
        <v>2163</v>
      </c>
      <c r="AS369" t="s">
        <v>1656</v>
      </c>
      <c r="AT369" t="s">
        <v>3842</v>
      </c>
      <c r="AU369" s="191">
        <f t="shared" si="6"/>
        <v>4701802</v>
      </c>
    </row>
    <row r="370" spans="1:47" x14ac:dyDescent="0.25">
      <c r="A370" s="55" t="s">
        <v>1717</v>
      </c>
      <c r="B370" s="55" t="s">
        <v>2544</v>
      </c>
      <c r="C370" s="55" t="s">
        <v>1719</v>
      </c>
      <c r="D370" s="55" t="s">
        <v>1743</v>
      </c>
      <c r="E370" s="56">
        <v>45721</v>
      </c>
      <c r="F370" s="55" t="s">
        <v>2549</v>
      </c>
      <c r="G370" s="55" t="s">
        <v>1644</v>
      </c>
      <c r="H370" s="55">
        <v>50500010</v>
      </c>
      <c r="I370" s="55" t="s">
        <v>2565</v>
      </c>
      <c r="J370" s="55" t="s">
        <v>1644</v>
      </c>
      <c r="K370" s="55" t="s">
        <v>1658</v>
      </c>
      <c r="L370" s="56">
        <v>45721</v>
      </c>
      <c r="M370" s="55" t="s">
        <v>2563</v>
      </c>
      <c r="N370" s="55" t="s">
        <v>1644</v>
      </c>
      <c r="O370" s="56"/>
      <c r="P370" s="55" t="s">
        <v>1726</v>
      </c>
      <c r="Q370" s="55" t="s">
        <v>1554</v>
      </c>
      <c r="R370" s="59">
        <v>3431520</v>
      </c>
      <c r="S370" s="55" t="s">
        <v>89</v>
      </c>
      <c r="T370" s="57">
        <v>209.2</v>
      </c>
      <c r="U370" s="55" t="s">
        <v>329</v>
      </c>
      <c r="V370" s="55" t="s">
        <v>330</v>
      </c>
      <c r="W370" s="55" t="s">
        <v>1644</v>
      </c>
      <c r="X370" s="55" t="s">
        <v>1644</v>
      </c>
      <c r="Y370" s="55" t="s">
        <v>1644</v>
      </c>
      <c r="Z370" s="55" t="s">
        <v>1644</v>
      </c>
      <c r="AA370" s="55" t="s">
        <v>1727</v>
      </c>
      <c r="AB370" s="55" t="s">
        <v>1644</v>
      </c>
      <c r="AC370" s="56">
        <v>45721</v>
      </c>
      <c r="AD370" s="55"/>
      <c r="AE370" s="55"/>
      <c r="AF370" s="55" t="s">
        <v>1644</v>
      </c>
      <c r="AG370" s="55" t="s">
        <v>2566</v>
      </c>
      <c r="AH370" s="55" t="s">
        <v>1728</v>
      </c>
      <c r="AI370" s="55" t="s">
        <v>1729</v>
      </c>
      <c r="AJ370" s="59">
        <v>2383</v>
      </c>
      <c r="AK370" s="55" t="s">
        <v>128</v>
      </c>
      <c r="AL370" s="60" t="s">
        <v>1749</v>
      </c>
      <c r="AM370" s="55" t="s">
        <v>1644</v>
      </c>
      <c r="AN370" s="55" t="s">
        <v>1644</v>
      </c>
      <c r="AO370" s="55" t="s">
        <v>1644</v>
      </c>
      <c r="AP370" t="s">
        <v>1730</v>
      </c>
      <c r="AQ370" t="s">
        <v>2163</v>
      </c>
      <c r="AS370" t="s">
        <v>1656</v>
      </c>
      <c r="AT370" t="s">
        <v>3842</v>
      </c>
      <c r="AU370" s="191">
        <f t="shared" si="6"/>
        <v>3431520</v>
      </c>
    </row>
    <row r="371" spans="1:47" x14ac:dyDescent="0.25">
      <c r="A371" s="55" t="s">
        <v>1717</v>
      </c>
      <c r="B371" s="55" t="s">
        <v>2544</v>
      </c>
      <c r="C371" s="55" t="s">
        <v>1719</v>
      </c>
      <c r="D371" s="55" t="s">
        <v>1743</v>
      </c>
      <c r="E371" s="56">
        <v>45721</v>
      </c>
      <c r="F371" s="55" t="s">
        <v>2549</v>
      </c>
      <c r="G371" s="55" t="s">
        <v>1644</v>
      </c>
      <c r="H371" s="55">
        <v>50500010</v>
      </c>
      <c r="I371" s="55" t="s">
        <v>2567</v>
      </c>
      <c r="J371" s="55" t="s">
        <v>1644</v>
      </c>
      <c r="K371" s="55" t="s">
        <v>1658</v>
      </c>
      <c r="L371" s="56">
        <v>45721</v>
      </c>
      <c r="M371" s="55" t="s">
        <v>2563</v>
      </c>
      <c r="N371" s="55" t="s">
        <v>1644</v>
      </c>
      <c r="O371" s="56"/>
      <c r="P371" s="55" t="s">
        <v>1726</v>
      </c>
      <c r="Q371" s="55" t="s">
        <v>1554</v>
      </c>
      <c r="R371" s="59">
        <v>3739582</v>
      </c>
      <c r="S371" s="55" t="s">
        <v>89</v>
      </c>
      <c r="T371" s="57">
        <v>227.98</v>
      </c>
      <c r="U371" s="55" t="s">
        <v>329</v>
      </c>
      <c r="V371" s="55" t="s">
        <v>330</v>
      </c>
      <c r="W371" s="55" t="s">
        <v>1644</v>
      </c>
      <c r="X371" s="55" t="s">
        <v>1644</v>
      </c>
      <c r="Y371" s="55" t="s">
        <v>1644</v>
      </c>
      <c r="Z371" s="55" t="s">
        <v>1644</v>
      </c>
      <c r="AA371" s="55" t="s">
        <v>1727</v>
      </c>
      <c r="AB371" s="55" t="s">
        <v>1644</v>
      </c>
      <c r="AC371" s="56">
        <v>45721</v>
      </c>
      <c r="AD371" s="55"/>
      <c r="AE371" s="55"/>
      <c r="AF371" s="55" t="s">
        <v>1644</v>
      </c>
      <c r="AG371" s="55" t="s">
        <v>2568</v>
      </c>
      <c r="AH371" s="55" t="s">
        <v>1728</v>
      </c>
      <c r="AI371" s="55" t="s">
        <v>1729</v>
      </c>
      <c r="AJ371" s="58">
        <v>2663.52</v>
      </c>
      <c r="AK371" s="55" t="s">
        <v>128</v>
      </c>
      <c r="AL371" s="60" t="s">
        <v>1749</v>
      </c>
      <c r="AM371" s="55" t="s">
        <v>1644</v>
      </c>
      <c r="AN371" s="55" t="s">
        <v>1644</v>
      </c>
      <c r="AO371" s="55" t="s">
        <v>1644</v>
      </c>
      <c r="AP371" t="s">
        <v>1730</v>
      </c>
      <c r="AQ371" t="s">
        <v>2163</v>
      </c>
      <c r="AS371" t="s">
        <v>1656</v>
      </c>
      <c r="AT371" t="s">
        <v>3842</v>
      </c>
      <c r="AU371" s="191">
        <f t="shared" si="6"/>
        <v>3739582</v>
      </c>
    </row>
    <row r="372" spans="1:47" x14ac:dyDescent="0.25">
      <c r="A372" s="55" t="s">
        <v>1717</v>
      </c>
      <c r="B372" s="55" t="s">
        <v>2544</v>
      </c>
      <c r="C372" s="55" t="s">
        <v>1719</v>
      </c>
      <c r="D372" s="55" t="s">
        <v>1743</v>
      </c>
      <c r="E372" s="56">
        <v>45721</v>
      </c>
      <c r="F372" s="55" t="s">
        <v>2549</v>
      </c>
      <c r="G372" s="55" t="s">
        <v>1644</v>
      </c>
      <c r="H372" s="55">
        <v>50500010</v>
      </c>
      <c r="I372" s="55" t="s">
        <v>2569</v>
      </c>
      <c r="J372" s="55" t="s">
        <v>1644</v>
      </c>
      <c r="K372" s="55" t="s">
        <v>1658</v>
      </c>
      <c r="L372" s="56">
        <v>45721</v>
      </c>
      <c r="M372" s="55" t="s">
        <v>2563</v>
      </c>
      <c r="N372" s="55" t="s">
        <v>1644</v>
      </c>
      <c r="O372" s="56"/>
      <c r="P372" s="55" t="s">
        <v>1726</v>
      </c>
      <c r="Q372" s="55" t="s">
        <v>1554</v>
      </c>
      <c r="R372" s="59">
        <v>2833286</v>
      </c>
      <c r="S372" s="55" t="s">
        <v>89</v>
      </c>
      <c r="T372" s="57">
        <v>172.73</v>
      </c>
      <c r="U372" s="55" t="s">
        <v>329</v>
      </c>
      <c r="V372" s="55" t="s">
        <v>330</v>
      </c>
      <c r="W372" s="55" t="s">
        <v>1644</v>
      </c>
      <c r="X372" s="55" t="s">
        <v>1644</v>
      </c>
      <c r="Y372" s="55" t="s">
        <v>1644</v>
      </c>
      <c r="Z372" s="55" t="s">
        <v>1644</v>
      </c>
      <c r="AA372" s="55" t="s">
        <v>1727</v>
      </c>
      <c r="AB372" s="55" t="s">
        <v>1644</v>
      </c>
      <c r="AC372" s="56">
        <v>45721</v>
      </c>
      <c r="AD372" s="55"/>
      <c r="AE372" s="55"/>
      <c r="AF372" s="55" t="s">
        <v>1644</v>
      </c>
      <c r="AG372" s="55" t="s">
        <v>2570</v>
      </c>
      <c r="AH372" s="55" t="s">
        <v>1728</v>
      </c>
      <c r="AI372" s="55" t="s">
        <v>1729</v>
      </c>
      <c r="AJ372" s="58">
        <v>1967.56</v>
      </c>
      <c r="AK372" s="55" t="s">
        <v>128</v>
      </c>
      <c r="AL372" s="60" t="s">
        <v>1749</v>
      </c>
      <c r="AM372" s="55" t="s">
        <v>1644</v>
      </c>
      <c r="AN372" s="55" t="s">
        <v>1644</v>
      </c>
      <c r="AO372" s="55" t="s">
        <v>1644</v>
      </c>
      <c r="AP372" t="s">
        <v>1730</v>
      </c>
      <c r="AQ372" t="s">
        <v>2163</v>
      </c>
      <c r="AS372" t="s">
        <v>1656</v>
      </c>
      <c r="AT372" t="s">
        <v>3842</v>
      </c>
      <c r="AU372" s="191">
        <f t="shared" si="6"/>
        <v>2833286</v>
      </c>
    </row>
    <row r="373" spans="1:47" x14ac:dyDescent="0.25">
      <c r="A373" s="55" t="s">
        <v>1717</v>
      </c>
      <c r="B373" s="55" t="s">
        <v>2544</v>
      </c>
      <c r="C373" s="55" t="s">
        <v>1719</v>
      </c>
      <c r="D373" s="55" t="s">
        <v>1743</v>
      </c>
      <c r="E373" s="56">
        <v>45721</v>
      </c>
      <c r="F373" s="55" t="s">
        <v>2549</v>
      </c>
      <c r="G373" s="55" t="s">
        <v>1644</v>
      </c>
      <c r="H373" s="55">
        <v>50500010</v>
      </c>
      <c r="I373" s="55" t="s">
        <v>2571</v>
      </c>
      <c r="J373" s="55" t="s">
        <v>1644</v>
      </c>
      <c r="K373" s="55" t="s">
        <v>1658</v>
      </c>
      <c r="L373" s="56">
        <v>45721</v>
      </c>
      <c r="M373" s="55" t="s">
        <v>2563</v>
      </c>
      <c r="N373" s="55" t="s">
        <v>1644</v>
      </c>
      <c r="O373" s="56"/>
      <c r="P373" s="55" t="s">
        <v>1726</v>
      </c>
      <c r="Q373" s="55" t="s">
        <v>1554</v>
      </c>
      <c r="R373" s="59">
        <v>4054359</v>
      </c>
      <c r="S373" s="55" t="s">
        <v>89</v>
      </c>
      <c r="T373" s="57">
        <v>247.17</v>
      </c>
      <c r="U373" s="55" t="s">
        <v>329</v>
      </c>
      <c r="V373" s="55" t="s">
        <v>330</v>
      </c>
      <c r="W373" s="55" t="s">
        <v>1644</v>
      </c>
      <c r="X373" s="55" t="s">
        <v>1644</v>
      </c>
      <c r="Y373" s="55" t="s">
        <v>1644</v>
      </c>
      <c r="Z373" s="55" t="s">
        <v>1644</v>
      </c>
      <c r="AA373" s="55" t="s">
        <v>1727</v>
      </c>
      <c r="AB373" s="55" t="s">
        <v>1644</v>
      </c>
      <c r="AC373" s="56">
        <v>45721</v>
      </c>
      <c r="AD373" s="55"/>
      <c r="AE373" s="55"/>
      <c r="AF373" s="55" t="s">
        <v>1644</v>
      </c>
      <c r="AG373" s="55" t="s">
        <v>2572</v>
      </c>
      <c r="AH373" s="55" t="s">
        <v>1728</v>
      </c>
      <c r="AI373" s="55" t="s">
        <v>1729</v>
      </c>
      <c r="AJ373" s="58">
        <v>2887.72</v>
      </c>
      <c r="AK373" s="55" t="s">
        <v>128</v>
      </c>
      <c r="AL373" s="60" t="s">
        <v>1749</v>
      </c>
      <c r="AM373" s="55" t="s">
        <v>1644</v>
      </c>
      <c r="AN373" s="55" t="s">
        <v>1644</v>
      </c>
      <c r="AO373" s="55" t="s">
        <v>1644</v>
      </c>
      <c r="AP373" t="s">
        <v>1730</v>
      </c>
      <c r="AQ373" t="s">
        <v>2163</v>
      </c>
      <c r="AS373" t="s">
        <v>1656</v>
      </c>
      <c r="AT373" t="s">
        <v>3842</v>
      </c>
      <c r="AU373" s="191">
        <f t="shared" si="6"/>
        <v>4054359</v>
      </c>
    </row>
    <row r="374" spans="1:47" x14ac:dyDescent="0.25">
      <c r="A374" s="55" t="s">
        <v>1717</v>
      </c>
      <c r="B374" s="55" t="s">
        <v>2544</v>
      </c>
      <c r="C374" s="55" t="s">
        <v>1719</v>
      </c>
      <c r="D374" s="55" t="s">
        <v>1743</v>
      </c>
      <c r="E374" s="56">
        <v>45721</v>
      </c>
      <c r="F374" s="55" t="s">
        <v>2549</v>
      </c>
      <c r="G374" s="55" t="s">
        <v>1644</v>
      </c>
      <c r="H374" s="55">
        <v>50500010</v>
      </c>
      <c r="I374" s="55" t="s">
        <v>2573</v>
      </c>
      <c r="J374" s="55" t="s">
        <v>1644</v>
      </c>
      <c r="K374" s="55" t="s">
        <v>1658</v>
      </c>
      <c r="L374" s="56">
        <v>45721</v>
      </c>
      <c r="M374" s="55" t="s">
        <v>2563</v>
      </c>
      <c r="N374" s="55" t="s">
        <v>1644</v>
      </c>
      <c r="O374" s="56"/>
      <c r="P374" s="55" t="s">
        <v>1726</v>
      </c>
      <c r="Q374" s="55" t="s">
        <v>1554</v>
      </c>
      <c r="R374" s="59">
        <v>2561935</v>
      </c>
      <c r="S374" s="55" t="s">
        <v>89</v>
      </c>
      <c r="T374" s="57">
        <v>156.19</v>
      </c>
      <c r="U374" s="55" t="s">
        <v>329</v>
      </c>
      <c r="V374" s="55" t="s">
        <v>330</v>
      </c>
      <c r="W374" s="55" t="s">
        <v>1644</v>
      </c>
      <c r="X374" s="55" t="s">
        <v>1644</v>
      </c>
      <c r="Y374" s="55" t="s">
        <v>1644</v>
      </c>
      <c r="Z374" s="55" t="s">
        <v>1644</v>
      </c>
      <c r="AA374" s="55" t="s">
        <v>1727</v>
      </c>
      <c r="AB374" s="55" t="s">
        <v>1644</v>
      </c>
      <c r="AC374" s="56">
        <v>45721</v>
      </c>
      <c r="AD374" s="55"/>
      <c r="AE374" s="55"/>
      <c r="AF374" s="55" t="s">
        <v>1644</v>
      </c>
      <c r="AG374" s="55" t="s">
        <v>2574</v>
      </c>
      <c r="AH374" s="55" t="s">
        <v>1728</v>
      </c>
      <c r="AI374" s="55" t="s">
        <v>1729</v>
      </c>
      <c r="AJ374" s="58">
        <v>1824.74</v>
      </c>
      <c r="AK374" s="55" t="s">
        <v>128</v>
      </c>
      <c r="AL374" s="60" t="s">
        <v>1749</v>
      </c>
      <c r="AM374" s="55" t="s">
        <v>1644</v>
      </c>
      <c r="AN374" s="55" t="s">
        <v>1644</v>
      </c>
      <c r="AO374" s="55" t="s">
        <v>1644</v>
      </c>
      <c r="AP374" t="s">
        <v>1730</v>
      </c>
      <c r="AQ374" t="s">
        <v>2163</v>
      </c>
      <c r="AS374" t="s">
        <v>1656</v>
      </c>
      <c r="AT374" t="s">
        <v>3842</v>
      </c>
      <c r="AU374" s="191">
        <f t="shared" si="6"/>
        <v>2561935</v>
      </c>
    </row>
    <row r="375" spans="1:47" hidden="1" x14ac:dyDescent="0.25">
      <c r="A375" s="55" t="s">
        <v>1717</v>
      </c>
      <c r="B375" s="55" t="s">
        <v>2544</v>
      </c>
      <c r="C375" s="55" t="s">
        <v>1719</v>
      </c>
      <c r="D375" s="55" t="s">
        <v>1720</v>
      </c>
      <c r="E375" s="56">
        <v>45721</v>
      </c>
      <c r="F375" s="55" t="s">
        <v>2575</v>
      </c>
      <c r="G375" s="55" t="s">
        <v>1739</v>
      </c>
      <c r="H375" s="55">
        <v>50300010</v>
      </c>
      <c r="I375" s="55" t="s">
        <v>2576</v>
      </c>
      <c r="J375" s="55" t="s">
        <v>1644</v>
      </c>
      <c r="K375" s="55" t="s">
        <v>1389</v>
      </c>
      <c r="L375" s="56">
        <v>45721</v>
      </c>
      <c r="M375" s="55" t="s">
        <v>1724</v>
      </c>
      <c r="N375" s="55" t="s">
        <v>1877</v>
      </c>
      <c r="O375" s="56"/>
      <c r="P375" s="55" t="s">
        <v>1726</v>
      </c>
      <c r="Q375" s="55" t="s">
        <v>1554</v>
      </c>
      <c r="R375" s="59">
        <v>7315826</v>
      </c>
      <c r="S375" s="55" t="s">
        <v>89</v>
      </c>
      <c r="T375" s="57">
        <v>446.01</v>
      </c>
      <c r="U375" s="55" t="s">
        <v>329</v>
      </c>
      <c r="V375" s="55" t="s">
        <v>330</v>
      </c>
      <c r="W375" s="55" t="s">
        <v>1644</v>
      </c>
      <c r="X375" s="55" t="s">
        <v>1644</v>
      </c>
      <c r="Y375" s="55" t="s">
        <v>1644</v>
      </c>
      <c r="Z375" s="55" t="s">
        <v>1644</v>
      </c>
      <c r="AA375" s="55" t="s">
        <v>1727</v>
      </c>
      <c r="AB375" s="55" t="s">
        <v>1644</v>
      </c>
      <c r="AC375" s="56">
        <v>45721</v>
      </c>
      <c r="AD375" s="55"/>
      <c r="AE375" s="55"/>
      <c r="AF375" s="55" t="s">
        <v>1644</v>
      </c>
      <c r="AG375" s="55" t="s">
        <v>1644</v>
      </c>
      <c r="AH375" s="55" t="s">
        <v>1728</v>
      </c>
      <c r="AI375" s="55" t="s">
        <v>1729</v>
      </c>
      <c r="AJ375" s="58">
        <v>0</v>
      </c>
      <c r="AK375" s="55" t="s">
        <v>1644</v>
      </c>
      <c r="AL375" s="55" t="s">
        <v>1644</v>
      </c>
      <c r="AM375" s="55" t="s">
        <v>1644</v>
      </c>
      <c r="AN375" s="55" t="s">
        <v>1644</v>
      </c>
      <c r="AO375" s="55" t="s">
        <v>1644</v>
      </c>
      <c r="AP375" t="s">
        <v>1730</v>
      </c>
      <c r="AQ375" t="s">
        <v>2163</v>
      </c>
      <c r="AS375" t="s">
        <v>1647</v>
      </c>
      <c r="AT375" t="s">
        <v>3842</v>
      </c>
      <c r="AU375" s="191">
        <f t="shared" si="6"/>
        <v>7315826</v>
      </c>
    </row>
    <row r="376" spans="1:47" hidden="1" x14ac:dyDescent="0.25">
      <c r="A376" s="55" t="s">
        <v>1717</v>
      </c>
      <c r="B376" s="55" t="s">
        <v>2544</v>
      </c>
      <c r="C376" s="55" t="s">
        <v>1719</v>
      </c>
      <c r="D376" s="55" t="s">
        <v>1720</v>
      </c>
      <c r="E376" s="56">
        <v>45721</v>
      </c>
      <c r="F376" s="55" t="s">
        <v>2577</v>
      </c>
      <c r="G376" s="55" t="s">
        <v>1739</v>
      </c>
      <c r="H376" s="55">
        <v>50300010</v>
      </c>
      <c r="I376" s="55" t="s">
        <v>2578</v>
      </c>
      <c r="J376" s="55" t="s">
        <v>1644</v>
      </c>
      <c r="K376" s="55" t="s">
        <v>1389</v>
      </c>
      <c r="L376" s="56">
        <v>45721</v>
      </c>
      <c r="M376" s="55" t="s">
        <v>1724</v>
      </c>
      <c r="N376" s="55" t="s">
        <v>2012</v>
      </c>
      <c r="O376" s="56"/>
      <c r="P376" s="55" t="s">
        <v>1726</v>
      </c>
      <c r="Q376" s="55" t="s">
        <v>1554</v>
      </c>
      <c r="R376" s="59">
        <v>502614</v>
      </c>
      <c r="S376" s="55" t="s">
        <v>89</v>
      </c>
      <c r="T376" s="57">
        <v>30.64</v>
      </c>
      <c r="U376" s="55" t="s">
        <v>329</v>
      </c>
      <c r="V376" s="55" t="s">
        <v>330</v>
      </c>
      <c r="W376" s="55" t="s">
        <v>1644</v>
      </c>
      <c r="X376" s="55" t="s">
        <v>1644</v>
      </c>
      <c r="Y376" s="55" t="s">
        <v>1644</v>
      </c>
      <c r="Z376" s="55" t="s">
        <v>1644</v>
      </c>
      <c r="AA376" s="55" t="s">
        <v>1727</v>
      </c>
      <c r="AB376" s="55" t="s">
        <v>1644</v>
      </c>
      <c r="AC376" s="56">
        <v>45721</v>
      </c>
      <c r="AD376" s="55"/>
      <c r="AE376" s="55"/>
      <c r="AF376" s="55" t="s">
        <v>1644</v>
      </c>
      <c r="AG376" s="55" t="s">
        <v>1644</v>
      </c>
      <c r="AH376" s="55" t="s">
        <v>1728</v>
      </c>
      <c r="AI376" s="55" t="s">
        <v>1729</v>
      </c>
      <c r="AJ376" s="58">
        <v>0</v>
      </c>
      <c r="AK376" s="55" t="s">
        <v>1644</v>
      </c>
      <c r="AL376" s="55" t="s">
        <v>1644</v>
      </c>
      <c r="AM376" s="55" t="s">
        <v>1644</v>
      </c>
      <c r="AN376" s="55" t="s">
        <v>1644</v>
      </c>
      <c r="AO376" s="55" t="s">
        <v>1644</v>
      </c>
      <c r="AP376" t="s">
        <v>1730</v>
      </c>
      <c r="AQ376" t="s">
        <v>2163</v>
      </c>
      <c r="AS376" t="s">
        <v>1647</v>
      </c>
      <c r="AT376" t="s">
        <v>3842</v>
      </c>
      <c r="AU376" s="191">
        <f t="shared" si="6"/>
        <v>502614</v>
      </c>
    </row>
    <row r="377" spans="1:47" x14ac:dyDescent="0.25">
      <c r="A377" s="55" t="s">
        <v>1717</v>
      </c>
      <c r="B377" s="55" t="s">
        <v>2544</v>
      </c>
      <c r="C377" s="55" t="s">
        <v>1719</v>
      </c>
      <c r="D377" s="55" t="s">
        <v>1743</v>
      </c>
      <c r="E377" s="56">
        <v>45721</v>
      </c>
      <c r="F377" s="55" t="s">
        <v>2579</v>
      </c>
      <c r="G377" s="55" t="s">
        <v>1644</v>
      </c>
      <c r="H377" s="55">
        <v>50800020</v>
      </c>
      <c r="I377" s="55" t="s">
        <v>2580</v>
      </c>
      <c r="J377" s="55" t="s">
        <v>1644</v>
      </c>
      <c r="K377" s="55" t="s">
        <v>474</v>
      </c>
      <c r="L377" s="56">
        <v>45721</v>
      </c>
      <c r="M377" s="55" t="s">
        <v>2563</v>
      </c>
      <c r="N377" s="55" t="s">
        <v>2581</v>
      </c>
      <c r="O377" s="56"/>
      <c r="P377" s="55" t="s">
        <v>1726</v>
      </c>
      <c r="Q377" s="55" t="s">
        <v>1554</v>
      </c>
      <c r="R377" s="59">
        <v>29765000</v>
      </c>
      <c r="S377" s="55" t="s">
        <v>89</v>
      </c>
      <c r="T377" s="57">
        <v>1814.61</v>
      </c>
      <c r="U377" s="55" t="s">
        <v>329</v>
      </c>
      <c r="V377" s="55" t="s">
        <v>330</v>
      </c>
      <c r="W377" s="55" t="s">
        <v>1644</v>
      </c>
      <c r="X377" s="55" t="s">
        <v>1644</v>
      </c>
      <c r="Y377" s="55" t="s">
        <v>1644</v>
      </c>
      <c r="Z377" s="55" t="s">
        <v>1644</v>
      </c>
      <c r="AA377" s="55" t="s">
        <v>1727</v>
      </c>
      <c r="AB377" s="55" t="s">
        <v>1644</v>
      </c>
      <c r="AC377" s="56">
        <v>45721</v>
      </c>
      <c r="AD377" s="55"/>
      <c r="AE377" s="55"/>
      <c r="AF377" s="55" t="s">
        <v>1644</v>
      </c>
      <c r="AG377" s="55" t="s">
        <v>2582</v>
      </c>
      <c r="AH377" s="55" t="s">
        <v>1728</v>
      </c>
      <c r="AI377" s="55" t="s">
        <v>1729</v>
      </c>
      <c r="AJ377" s="59">
        <v>1</v>
      </c>
      <c r="AK377" s="55" t="s">
        <v>1873</v>
      </c>
      <c r="AL377" s="60" t="s">
        <v>1749</v>
      </c>
      <c r="AM377" s="55" t="s">
        <v>1644</v>
      </c>
      <c r="AN377" s="55" t="s">
        <v>1644</v>
      </c>
      <c r="AO377" s="55" t="s">
        <v>1644</v>
      </c>
      <c r="AP377" t="s">
        <v>1730</v>
      </c>
      <c r="AQ377" t="s">
        <v>2163</v>
      </c>
      <c r="AS377" t="s">
        <v>1652</v>
      </c>
      <c r="AT377" t="s">
        <v>3842</v>
      </c>
      <c r="AU377" s="191">
        <f t="shared" si="6"/>
        <v>29765000</v>
      </c>
    </row>
    <row r="378" spans="1:47" hidden="1" x14ac:dyDescent="0.25">
      <c r="A378" s="55" t="s">
        <v>1717</v>
      </c>
      <c r="B378" s="55" t="s">
        <v>2544</v>
      </c>
      <c r="C378" s="55" t="s">
        <v>1719</v>
      </c>
      <c r="D378" s="55" t="s">
        <v>1767</v>
      </c>
      <c r="E378" s="56">
        <v>45722</v>
      </c>
      <c r="F378" s="55" t="s">
        <v>2584</v>
      </c>
      <c r="G378" s="55" t="s">
        <v>1644</v>
      </c>
      <c r="H378" s="55">
        <v>50200010</v>
      </c>
      <c r="I378" s="55" t="s">
        <v>2585</v>
      </c>
      <c r="J378" s="55" t="s">
        <v>1644</v>
      </c>
      <c r="K378" s="55" t="s">
        <v>1646</v>
      </c>
      <c r="L378" s="56">
        <v>45722</v>
      </c>
      <c r="M378" s="55" t="s">
        <v>2583</v>
      </c>
      <c r="N378" s="55" t="s">
        <v>1644</v>
      </c>
      <c r="O378" s="56"/>
      <c r="P378" s="55" t="s">
        <v>1726</v>
      </c>
      <c r="Q378" s="55" t="s">
        <v>89</v>
      </c>
      <c r="R378" s="57">
        <v>58.48</v>
      </c>
      <c r="S378" s="55" t="s">
        <v>89</v>
      </c>
      <c r="T378" s="57">
        <v>58.48</v>
      </c>
      <c r="U378" s="55" t="s">
        <v>352</v>
      </c>
      <c r="V378" s="55" t="s">
        <v>353</v>
      </c>
      <c r="W378" s="55" t="s">
        <v>1644</v>
      </c>
      <c r="X378" s="55" t="s">
        <v>1644</v>
      </c>
      <c r="Y378" s="55" t="s">
        <v>1644</v>
      </c>
      <c r="Z378" s="55" t="s">
        <v>1644</v>
      </c>
      <c r="AA378" s="55" t="s">
        <v>1727</v>
      </c>
      <c r="AB378" s="55" t="s">
        <v>1644</v>
      </c>
      <c r="AC378" s="56">
        <v>45722</v>
      </c>
      <c r="AD378" s="55"/>
      <c r="AE378" s="55"/>
      <c r="AF378" s="55" t="s">
        <v>1644</v>
      </c>
      <c r="AG378" s="55" t="s">
        <v>1644</v>
      </c>
      <c r="AH378" s="55" t="s">
        <v>1728</v>
      </c>
      <c r="AI378" s="55" t="s">
        <v>1729</v>
      </c>
      <c r="AJ378" s="59">
        <v>40</v>
      </c>
      <c r="AK378" s="55" t="s">
        <v>1761</v>
      </c>
      <c r="AL378" s="60" t="s">
        <v>1749</v>
      </c>
      <c r="AM378" s="55" t="s">
        <v>1998</v>
      </c>
      <c r="AN378" s="55" t="s">
        <v>1999</v>
      </c>
      <c r="AO378" s="55" t="s">
        <v>1644</v>
      </c>
      <c r="AP378" t="s">
        <v>1730</v>
      </c>
      <c r="AQ378" t="s">
        <v>2163</v>
      </c>
      <c r="AS378" t="s">
        <v>1645</v>
      </c>
      <c r="AT378" t="s">
        <v>271</v>
      </c>
      <c r="AU378" s="191">
        <f t="shared" si="6"/>
        <v>964920</v>
      </c>
    </row>
    <row r="379" spans="1:47" hidden="1" x14ac:dyDescent="0.25">
      <c r="A379" s="55" t="s">
        <v>1717</v>
      </c>
      <c r="B379" s="55" t="s">
        <v>2544</v>
      </c>
      <c r="C379" s="55" t="s">
        <v>1719</v>
      </c>
      <c r="D379" s="55" t="s">
        <v>1767</v>
      </c>
      <c r="E379" s="56">
        <v>45722</v>
      </c>
      <c r="F379" s="55" t="s">
        <v>2584</v>
      </c>
      <c r="G379" s="55" t="s">
        <v>1644</v>
      </c>
      <c r="H379" s="55">
        <v>50200010</v>
      </c>
      <c r="I379" s="55" t="s">
        <v>2585</v>
      </c>
      <c r="J379" s="55" t="s">
        <v>1644</v>
      </c>
      <c r="K379" s="55" t="s">
        <v>1646</v>
      </c>
      <c r="L379" s="56">
        <v>45722</v>
      </c>
      <c r="M379" s="55" t="s">
        <v>2583</v>
      </c>
      <c r="N379" s="55" t="s">
        <v>1644</v>
      </c>
      <c r="O379" s="56"/>
      <c r="P379" s="55" t="s">
        <v>1726</v>
      </c>
      <c r="Q379" s="55" t="s">
        <v>89</v>
      </c>
      <c r="R379" s="57">
        <v>17.46</v>
      </c>
      <c r="S379" s="55" t="s">
        <v>89</v>
      </c>
      <c r="T379" s="57">
        <v>17.46</v>
      </c>
      <c r="U379" s="55" t="s">
        <v>352</v>
      </c>
      <c r="V379" s="55" t="s">
        <v>353</v>
      </c>
      <c r="W379" s="55" t="s">
        <v>1644</v>
      </c>
      <c r="X379" s="55" t="s">
        <v>1644</v>
      </c>
      <c r="Y379" s="55" t="s">
        <v>1644</v>
      </c>
      <c r="Z379" s="55" t="s">
        <v>1644</v>
      </c>
      <c r="AA379" s="55" t="s">
        <v>1727</v>
      </c>
      <c r="AB379" s="55" t="s">
        <v>1644</v>
      </c>
      <c r="AC379" s="56">
        <v>45722</v>
      </c>
      <c r="AD379" s="55"/>
      <c r="AE379" s="55"/>
      <c r="AF379" s="55" t="s">
        <v>1644</v>
      </c>
      <c r="AG379" s="55" t="s">
        <v>1644</v>
      </c>
      <c r="AH379" s="55" t="s">
        <v>1728</v>
      </c>
      <c r="AI379" s="55" t="s">
        <v>1729</v>
      </c>
      <c r="AJ379" s="59">
        <v>12</v>
      </c>
      <c r="AK379" s="55" t="s">
        <v>1761</v>
      </c>
      <c r="AL379" s="60" t="s">
        <v>1749</v>
      </c>
      <c r="AM379" s="55" t="s">
        <v>2166</v>
      </c>
      <c r="AN379" s="55" t="s">
        <v>2167</v>
      </c>
      <c r="AO379" s="55" t="s">
        <v>1644</v>
      </c>
      <c r="AP379" t="s">
        <v>1730</v>
      </c>
      <c r="AQ379" t="s">
        <v>2163</v>
      </c>
      <c r="AS379" t="s">
        <v>1645</v>
      </c>
      <c r="AT379" t="s">
        <v>271</v>
      </c>
      <c r="AU379" s="191">
        <f t="shared" si="6"/>
        <v>288090</v>
      </c>
    </row>
    <row r="380" spans="1:47" hidden="1" x14ac:dyDescent="0.25">
      <c r="A380" s="55" t="s">
        <v>1717</v>
      </c>
      <c r="B380" s="55" t="s">
        <v>2544</v>
      </c>
      <c r="C380" s="55" t="s">
        <v>1719</v>
      </c>
      <c r="D380" s="55" t="s">
        <v>1767</v>
      </c>
      <c r="E380" s="56">
        <v>45722</v>
      </c>
      <c r="F380" s="55" t="s">
        <v>2584</v>
      </c>
      <c r="G380" s="55" t="s">
        <v>1644</v>
      </c>
      <c r="H380" s="55">
        <v>50200010</v>
      </c>
      <c r="I380" s="55" t="s">
        <v>2585</v>
      </c>
      <c r="J380" s="55" t="s">
        <v>1644</v>
      </c>
      <c r="K380" s="55" t="s">
        <v>1646</v>
      </c>
      <c r="L380" s="56">
        <v>45722</v>
      </c>
      <c r="M380" s="55" t="s">
        <v>2583</v>
      </c>
      <c r="N380" s="55" t="s">
        <v>1644</v>
      </c>
      <c r="O380" s="56"/>
      <c r="P380" s="55" t="s">
        <v>1726</v>
      </c>
      <c r="Q380" s="55" t="s">
        <v>89</v>
      </c>
      <c r="R380" s="57">
        <v>8.9</v>
      </c>
      <c r="S380" s="55" t="s">
        <v>89</v>
      </c>
      <c r="T380" s="57">
        <v>8.9</v>
      </c>
      <c r="U380" s="55" t="s">
        <v>352</v>
      </c>
      <c r="V380" s="55" t="s">
        <v>353</v>
      </c>
      <c r="W380" s="55" t="s">
        <v>1644</v>
      </c>
      <c r="X380" s="55" t="s">
        <v>1644</v>
      </c>
      <c r="Y380" s="55" t="s">
        <v>1644</v>
      </c>
      <c r="Z380" s="55" t="s">
        <v>1644</v>
      </c>
      <c r="AA380" s="55" t="s">
        <v>1727</v>
      </c>
      <c r="AB380" s="55" t="s">
        <v>1644</v>
      </c>
      <c r="AC380" s="56">
        <v>45722</v>
      </c>
      <c r="AD380" s="55"/>
      <c r="AE380" s="55"/>
      <c r="AF380" s="55" t="s">
        <v>1644</v>
      </c>
      <c r="AG380" s="55" t="s">
        <v>1644</v>
      </c>
      <c r="AH380" s="55" t="s">
        <v>1728</v>
      </c>
      <c r="AI380" s="55" t="s">
        <v>1729</v>
      </c>
      <c r="AJ380" s="59">
        <v>10</v>
      </c>
      <c r="AK380" s="55" t="s">
        <v>1842</v>
      </c>
      <c r="AL380" s="60" t="s">
        <v>1749</v>
      </c>
      <c r="AM380" s="55" t="s">
        <v>1975</v>
      </c>
      <c r="AN380" s="55" t="s">
        <v>1976</v>
      </c>
      <c r="AO380" s="55" t="s">
        <v>1644</v>
      </c>
      <c r="AP380" t="s">
        <v>1730</v>
      </c>
      <c r="AQ380" t="s">
        <v>2163</v>
      </c>
      <c r="AS380" t="s">
        <v>1645</v>
      </c>
      <c r="AT380" t="s">
        <v>271</v>
      </c>
      <c r="AU380" s="191">
        <f t="shared" si="6"/>
        <v>146850</v>
      </c>
    </row>
    <row r="381" spans="1:47" hidden="1" x14ac:dyDescent="0.25">
      <c r="A381" s="55" t="s">
        <v>1717</v>
      </c>
      <c r="B381" s="55" t="s">
        <v>2544</v>
      </c>
      <c r="C381" s="55" t="s">
        <v>1719</v>
      </c>
      <c r="D381" s="55" t="s">
        <v>1767</v>
      </c>
      <c r="E381" s="56">
        <v>45722</v>
      </c>
      <c r="F381" s="55" t="s">
        <v>2584</v>
      </c>
      <c r="G381" s="55" t="s">
        <v>1644</v>
      </c>
      <c r="H381" s="55">
        <v>50200010</v>
      </c>
      <c r="I381" s="55" t="s">
        <v>2585</v>
      </c>
      <c r="J381" s="55" t="s">
        <v>1644</v>
      </c>
      <c r="K381" s="55" t="s">
        <v>1646</v>
      </c>
      <c r="L381" s="56">
        <v>45722</v>
      </c>
      <c r="M381" s="55" t="s">
        <v>2583</v>
      </c>
      <c r="N381" s="55" t="s">
        <v>1644</v>
      </c>
      <c r="O381" s="56"/>
      <c r="P381" s="55" t="s">
        <v>1726</v>
      </c>
      <c r="Q381" s="55" t="s">
        <v>89</v>
      </c>
      <c r="R381" s="57">
        <v>1.26</v>
      </c>
      <c r="S381" s="55" t="s">
        <v>89</v>
      </c>
      <c r="T381" s="57">
        <v>1.26</v>
      </c>
      <c r="U381" s="55" t="s">
        <v>352</v>
      </c>
      <c r="V381" s="55" t="s">
        <v>353</v>
      </c>
      <c r="W381" s="55" t="s">
        <v>1644</v>
      </c>
      <c r="X381" s="55" t="s">
        <v>1644</v>
      </c>
      <c r="Y381" s="55" t="s">
        <v>1644</v>
      </c>
      <c r="Z381" s="55" t="s">
        <v>1644</v>
      </c>
      <c r="AA381" s="55" t="s">
        <v>1727</v>
      </c>
      <c r="AB381" s="55" t="s">
        <v>1644</v>
      </c>
      <c r="AC381" s="56">
        <v>45722</v>
      </c>
      <c r="AD381" s="55"/>
      <c r="AE381" s="55"/>
      <c r="AF381" s="55" t="s">
        <v>1644</v>
      </c>
      <c r="AG381" s="55" t="s">
        <v>1644</v>
      </c>
      <c r="AH381" s="55" t="s">
        <v>1728</v>
      </c>
      <c r="AI381" s="55" t="s">
        <v>1729</v>
      </c>
      <c r="AJ381" s="59">
        <v>2</v>
      </c>
      <c r="AK381" s="55" t="s">
        <v>1748</v>
      </c>
      <c r="AL381" s="60" t="s">
        <v>1749</v>
      </c>
      <c r="AM381" s="55" t="s">
        <v>2171</v>
      </c>
      <c r="AN381" s="55" t="s">
        <v>2172</v>
      </c>
      <c r="AO381" s="55" t="s">
        <v>1644</v>
      </c>
      <c r="AP381" t="s">
        <v>1730</v>
      </c>
      <c r="AQ381" t="s">
        <v>2163</v>
      </c>
      <c r="AS381" t="s">
        <v>1645</v>
      </c>
      <c r="AT381" t="s">
        <v>271</v>
      </c>
      <c r="AU381" s="191">
        <f t="shared" si="6"/>
        <v>20790</v>
      </c>
    </row>
    <row r="382" spans="1:47" hidden="1" x14ac:dyDescent="0.25">
      <c r="A382" s="55" t="s">
        <v>1717</v>
      </c>
      <c r="B382" s="55" t="s">
        <v>2544</v>
      </c>
      <c r="C382" s="55" t="s">
        <v>1719</v>
      </c>
      <c r="D382" s="55" t="s">
        <v>1767</v>
      </c>
      <c r="E382" s="56">
        <v>45722</v>
      </c>
      <c r="F382" s="55" t="s">
        <v>2586</v>
      </c>
      <c r="G382" s="55" t="s">
        <v>1644</v>
      </c>
      <c r="H382" s="55">
        <v>50200010</v>
      </c>
      <c r="I382" s="55" t="s">
        <v>2585</v>
      </c>
      <c r="J382" s="55" t="s">
        <v>1644</v>
      </c>
      <c r="K382" s="55" t="s">
        <v>1646</v>
      </c>
      <c r="L382" s="56">
        <v>45722</v>
      </c>
      <c r="M382" s="55" t="s">
        <v>2583</v>
      </c>
      <c r="N382" s="55" t="s">
        <v>1644</v>
      </c>
      <c r="O382" s="56"/>
      <c r="P382" s="55" t="s">
        <v>1726</v>
      </c>
      <c r="Q382" s="55" t="s">
        <v>89</v>
      </c>
      <c r="R382" s="57">
        <v>3.06</v>
      </c>
      <c r="S382" s="55" t="s">
        <v>89</v>
      </c>
      <c r="T382" s="57">
        <v>3.06</v>
      </c>
      <c r="U382" s="55" t="s">
        <v>352</v>
      </c>
      <c r="V382" s="55" t="s">
        <v>353</v>
      </c>
      <c r="W382" s="55" t="s">
        <v>1644</v>
      </c>
      <c r="X382" s="55" t="s">
        <v>1644</v>
      </c>
      <c r="Y382" s="55" t="s">
        <v>1644</v>
      </c>
      <c r="Z382" s="55" t="s">
        <v>1644</v>
      </c>
      <c r="AA382" s="55" t="s">
        <v>1727</v>
      </c>
      <c r="AB382" s="55" t="s">
        <v>1644</v>
      </c>
      <c r="AC382" s="56">
        <v>45722</v>
      </c>
      <c r="AD382" s="55"/>
      <c r="AE382" s="55"/>
      <c r="AF382" s="55" t="s">
        <v>1644</v>
      </c>
      <c r="AG382" s="55" t="s">
        <v>1644</v>
      </c>
      <c r="AH382" s="55" t="s">
        <v>1728</v>
      </c>
      <c r="AI382" s="55" t="s">
        <v>1729</v>
      </c>
      <c r="AJ382" s="59">
        <v>2</v>
      </c>
      <c r="AK382" s="55" t="s">
        <v>1748</v>
      </c>
      <c r="AL382" s="60" t="s">
        <v>1749</v>
      </c>
      <c r="AM382" s="55" t="s">
        <v>2200</v>
      </c>
      <c r="AN382" s="55" t="s">
        <v>2201</v>
      </c>
      <c r="AO382" s="55" t="s">
        <v>1644</v>
      </c>
      <c r="AP382" t="s">
        <v>1730</v>
      </c>
      <c r="AQ382" t="s">
        <v>2163</v>
      </c>
      <c r="AS382" t="s">
        <v>1645</v>
      </c>
      <c r="AT382" t="s">
        <v>271</v>
      </c>
      <c r="AU382" s="191">
        <f t="shared" si="6"/>
        <v>50490</v>
      </c>
    </row>
    <row r="383" spans="1:47" hidden="1" x14ac:dyDescent="0.25">
      <c r="A383" s="55" t="s">
        <v>1717</v>
      </c>
      <c r="B383" s="55" t="s">
        <v>2544</v>
      </c>
      <c r="C383" s="55" t="s">
        <v>1719</v>
      </c>
      <c r="D383" s="55" t="s">
        <v>1767</v>
      </c>
      <c r="E383" s="56">
        <v>45722</v>
      </c>
      <c r="F383" s="55" t="s">
        <v>2587</v>
      </c>
      <c r="G383" s="55" t="s">
        <v>1644</v>
      </c>
      <c r="H383" s="55">
        <v>50200010</v>
      </c>
      <c r="I383" s="55" t="s">
        <v>2585</v>
      </c>
      <c r="J383" s="55" t="s">
        <v>1644</v>
      </c>
      <c r="K383" s="55" t="s">
        <v>1646</v>
      </c>
      <c r="L383" s="56">
        <v>45722</v>
      </c>
      <c r="M383" s="55" t="s">
        <v>2583</v>
      </c>
      <c r="N383" s="55" t="s">
        <v>1644</v>
      </c>
      <c r="O383" s="56"/>
      <c r="P383" s="55" t="s">
        <v>1726</v>
      </c>
      <c r="Q383" s="55" t="s">
        <v>89</v>
      </c>
      <c r="R383" s="57">
        <v>1.24</v>
      </c>
      <c r="S383" s="55" t="s">
        <v>89</v>
      </c>
      <c r="T383" s="57">
        <v>1.24</v>
      </c>
      <c r="U383" s="55" t="s">
        <v>352</v>
      </c>
      <c r="V383" s="55" t="s">
        <v>353</v>
      </c>
      <c r="W383" s="55" t="s">
        <v>1644</v>
      </c>
      <c r="X383" s="55" t="s">
        <v>1644</v>
      </c>
      <c r="Y383" s="55" t="s">
        <v>1644</v>
      </c>
      <c r="Z383" s="55" t="s">
        <v>1644</v>
      </c>
      <c r="AA383" s="55" t="s">
        <v>1727</v>
      </c>
      <c r="AB383" s="55" t="s">
        <v>1644</v>
      </c>
      <c r="AC383" s="56">
        <v>45722</v>
      </c>
      <c r="AD383" s="55"/>
      <c r="AE383" s="55"/>
      <c r="AF383" s="55" t="s">
        <v>1644</v>
      </c>
      <c r="AG383" s="55" t="s">
        <v>1644</v>
      </c>
      <c r="AH383" s="55" t="s">
        <v>1728</v>
      </c>
      <c r="AI383" s="55" t="s">
        <v>1729</v>
      </c>
      <c r="AJ383" s="59">
        <v>2</v>
      </c>
      <c r="AK383" s="55" t="s">
        <v>1748</v>
      </c>
      <c r="AL383" s="60" t="s">
        <v>1749</v>
      </c>
      <c r="AM383" s="55" t="s">
        <v>2198</v>
      </c>
      <c r="AN383" s="55" t="s">
        <v>2199</v>
      </c>
      <c r="AO383" s="55" t="s">
        <v>1644</v>
      </c>
      <c r="AP383" t="s">
        <v>1730</v>
      </c>
      <c r="AQ383" t="s">
        <v>2163</v>
      </c>
      <c r="AS383" t="s">
        <v>1645</v>
      </c>
      <c r="AT383" t="s">
        <v>271</v>
      </c>
      <c r="AU383" s="191">
        <f t="shared" si="6"/>
        <v>20460</v>
      </c>
    </row>
    <row r="384" spans="1:47" hidden="1" x14ac:dyDescent="0.25">
      <c r="A384" s="55" t="s">
        <v>1717</v>
      </c>
      <c r="B384" s="55" t="s">
        <v>2544</v>
      </c>
      <c r="C384" s="55" t="s">
        <v>1719</v>
      </c>
      <c r="D384" s="55" t="s">
        <v>1720</v>
      </c>
      <c r="E384" s="56">
        <v>45722</v>
      </c>
      <c r="F384" s="55" t="s">
        <v>2588</v>
      </c>
      <c r="G384" s="55" t="s">
        <v>1739</v>
      </c>
      <c r="H384" s="55">
        <v>50300050</v>
      </c>
      <c r="I384" s="55" t="s">
        <v>2589</v>
      </c>
      <c r="J384" s="55" t="s">
        <v>1644</v>
      </c>
      <c r="K384" s="55" t="s">
        <v>1393</v>
      </c>
      <c r="L384" s="56">
        <v>45722</v>
      </c>
      <c r="M384" s="55" t="s">
        <v>1724</v>
      </c>
      <c r="N384" s="55" t="s">
        <v>2590</v>
      </c>
      <c r="O384" s="56"/>
      <c r="P384" s="55" t="s">
        <v>1726</v>
      </c>
      <c r="Q384" s="55" t="s">
        <v>1554</v>
      </c>
      <c r="R384" s="59">
        <v>47378927</v>
      </c>
      <c r="S384" s="55" t="s">
        <v>89</v>
      </c>
      <c r="T384" s="57">
        <v>2888.43</v>
      </c>
      <c r="U384" s="55" t="s">
        <v>329</v>
      </c>
      <c r="V384" s="55" t="s">
        <v>330</v>
      </c>
      <c r="W384" s="55" t="s">
        <v>1644</v>
      </c>
      <c r="X384" s="55" t="s">
        <v>1644</v>
      </c>
      <c r="Y384" s="55" t="s">
        <v>1644</v>
      </c>
      <c r="Z384" s="55" t="s">
        <v>1644</v>
      </c>
      <c r="AA384" s="55" t="s">
        <v>1727</v>
      </c>
      <c r="AB384" s="55" t="s">
        <v>1644</v>
      </c>
      <c r="AC384" s="56">
        <v>45723</v>
      </c>
      <c r="AD384" s="55"/>
      <c r="AE384" s="55"/>
      <c r="AF384" s="55" t="s">
        <v>1644</v>
      </c>
      <c r="AG384" s="55" t="s">
        <v>1644</v>
      </c>
      <c r="AH384" s="55" t="s">
        <v>1728</v>
      </c>
      <c r="AI384" s="55" t="s">
        <v>1729</v>
      </c>
      <c r="AJ384" s="58">
        <v>0</v>
      </c>
      <c r="AK384" s="55" t="s">
        <v>1644</v>
      </c>
      <c r="AL384" s="55" t="s">
        <v>1644</v>
      </c>
      <c r="AM384" s="55" t="s">
        <v>1644</v>
      </c>
      <c r="AN384" s="55" t="s">
        <v>1644</v>
      </c>
      <c r="AO384" s="55" t="s">
        <v>1644</v>
      </c>
      <c r="AP384" t="s">
        <v>1730</v>
      </c>
      <c r="AQ384" t="s">
        <v>2163</v>
      </c>
      <c r="AS384" t="s">
        <v>1647</v>
      </c>
      <c r="AT384" t="s">
        <v>3842</v>
      </c>
      <c r="AU384" s="191">
        <f t="shared" si="6"/>
        <v>47378927</v>
      </c>
    </row>
    <row r="385" spans="1:47" x14ac:dyDescent="0.25">
      <c r="A385" s="55" t="s">
        <v>1717</v>
      </c>
      <c r="B385" s="55" t="s">
        <v>2544</v>
      </c>
      <c r="C385" s="55" t="s">
        <v>1719</v>
      </c>
      <c r="D385" s="55" t="s">
        <v>1743</v>
      </c>
      <c r="E385" s="56">
        <v>45723</v>
      </c>
      <c r="F385" s="55" t="s">
        <v>1644</v>
      </c>
      <c r="G385" s="55" t="s">
        <v>1644</v>
      </c>
      <c r="H385" s="55">
        <v>50800020</v>
      </c>
      <c r="I385" s="55" t="s">
        <v>2592</v>
      </c>
      <c r="J385" s="55" t="s">
        <v>1644</v>
      </c>
      <c r="K385" s="55" t="s">
        <v>474</v>
      </c>
      <c r="L385" s="56">
        <v>45723</v>
      </c>
      <c r="M385" s="55" t="s">
        <v>2591</v>
      </c>
      <c r="N385" s="55" t="s">
        <v>2593</v>
      </c>
      <c r="O385" s="56"/>
      <c r="P385" s="55" t="s">
        <v>1726</v>
      </c>
      <c r="Q385" s="55" t="s">
        <v>1554</v>
      </c>
      <c r="R385" s="59">
        <v>6499100</v>
      </c>
      <c r="S385" s="55" t="s">
        <v>89</v>
      </c>
      <c r="T385" s="57">
        <v>396.21</v>
      </c>
      <c r="U385" s="55" t="s">
        <v>329</v>
      </c>
      <c r="V385" s="55" t="s">
        <v>330</v>
      </c>
      <c r="W385" s="55" t="s">
        <v>1644</v>
      </c>
      <c r="X385" s="55" t="s">
        <v>1644</v>
      </c>
      <c r="Y385" s="55" t="s">
        <v>1644</v>
      </c>
      <c r="Z385" s="55" t="s">
        <v>1644</v>
      </c>
      <c r="AA385" s="55" t="s">
        <v>1727</v>
      </c>
      <c r="AB385" s="55" t="s">
        <v>1644</v>
      </c>
      <c r="AC385" s="56">
        <v>45723</v>
      </c>
      <c r="AD385" s="55"/>
      <c r="AE385" s="55"/>
      <c r="AF385" s="55" t="s">
        <v>1644</v>
      </c>
      <c r="AG385" s="55" t="s">
        <v>2594</v>
      </c>
      <c r="AH385" s="55" t="s">
        <v>1728</v>
      </c>
      <c r="AI385" s="55" t="s">
        <v>1729</v>
      </c>
      <c r="AJ385" s="59">
        <v>2</v>
      </c>
      <c r="AK385" s="55" t="s">
        <v>1748</v>
      </c>
      <c r="AL385" s="60" t="s">
        <v>1749</v>
      </c>
      <c r="AM385" s="55" t="s">
        <v>1644</v>
      </c>
      <c r="AN385" s="55" t="s">
        <v>1644</v>
      </c>
      <c r="AO385" s="55" t="s">
        <v>1644</v>
      </c>
      <c r="AP385" t="s">
        <v>1730</v>
      </c>
      <c r="AQ385" t="s">
        <v>2163</v>
      </c>
      <c r="AS385" t="s">
        <v>1652</v>
      </c>
      <c r="AT385" t="s">
        <v>3842</v>
      </c>
      <c r="AU385" s="191">
        <f t="shared" si="6"/>
        <v>6499100</v>
      </c>
    </row>
    <row r="386" spans="1:47" x14ac:dyDescent="0.25">
      <c r="A386" s="55" t="s">
        <v>1717</v>
      </c>
      <c r="B386" s="55" t="s">
        <v>2544</v>
      </c>
      <c r="C386" s="55" t="s">
        <v>1719</v>
      </c>
      <c r="D386" s="55" t="s">
        <v>1743</v>
      </c>
      <c r="E386" s="56">
        <v>45723</v>
      </c>
      <c r="F386" s="55" t="s">
        <v>2322</v>
      </c>
      <c r="G386" s="55" t="s">
        <v>1644</v>
      </c>
      <c r="H386" s="55">
        <v>50500030</v>
      </c>
      <c r="I386" s="55" t="s">
        <v>2595</v>
      </c>
      <c r="J386" s="55" t="s">
        <v>1644</v>
      </c>
      <c r="K386" s="55" t="s">
        <v>1659</v>
      </c>
      <c r="L386" s="56">
        <v>45723</v>
      </c>
      <c r="M386" s="55" t="s">
        <v>2591</v>
      </c>
      <c r="N386" s="55" t="s">
        <v>1644</v>
      </c>
      <c r="O386" s="56"/>
      <c r="P386" s="55" t="s">
        <v>1726</v>
      </c>
      <c r="Q386" s="55" t="s">
        <v>1554</v>
      </c>
      <c r="R386" s="59">
        <v>7385035</v>
      </c>
      <c r="S386" s="55" t="s">
        <v>89</v>
      </c>
      <c r="T386" s="57">
        <v>450.22</v>
      </c>
      <c r="U386" s="55" t="s">
        <v>329</v>
      </c>
      <c r="V386" s="55" t="s">
        <v>330</v>
      </c>
      <c r="W386" s="55" t="s">
        <v>1644</v>
      </c>
      <c r="X386" s="55" t="s">
        <v>1644</v>
      </c>
      <c r="Y386" s="55" t="s">
        <v>1644</v>
      </c>
      <c r="Z386" s="55" t="s">
        <v>1644</v>
      </c>
      <c r="AA386" s="55" t="s">
        <v>1727</v>
      </c>
      <c r="AB386" s="55" t="s">
        <v>1644</v>
      </c>
      <c r="AC386" s="56">
        <v>45723</v>
      </c>
      <c r="AD386" s="55"/>
      <c r="AE386" s="55"/>
      <c r="AF386" s="55" t="s">
        <v>1644</v>
      </c>
      <c r="AG386" s="55" t="s">
        <v>2596</v>
      </c>
      <c r="AH386" s="55" t="s">
        <v>1728</v>
      </c>
      <c r="AI386" s="55" t="s">
        <v>1729</v>
      </c>
      <c r="AJ386" s="58">
        <v>1385.56</v>
      </c>
      <c r="AK386" s="55" t="s">
        <v>128</v>
      </c>
      <c r="AL386" s="60" t="s">
        <v>1749</v>
      </c>
      <c r="AM386" s="55" t="s">
        <v>1644</v>
      </c>
      <c r="AN386" s="55" t="s">
        <v>1644</v>
      </c>
      <c r="AO386" s="55" t="s">
        <v>1644</v>
      </c>
      <c r="AP386" t="s">
        <v>1730</v>
      </c>
      <c r="AQ386" t="s">
        <v>2163</v>
      </c>
      <c r="AS386" t="s">
        <v>1656</v>
      </c>
      <c r="AT386" t="s">
        <v>3842</v>
      </c>
      <c r="AU386" s="191">
        <f t="shared" si="6"/>
        <v>7385035</v>
      </c>
    </row>
    <row r="387" spans="1:47" x14ac:dyDescent="0.25">
      <c r="A387" s="55" t="s">
        <v>1717</v>
      </c>
      <c r="B387" s="55" t="s">
        <v>2544</v>
      </c>
      <c r="C387" s="55" t="s">
        <v>1719</v>
      </c>
      <c r="D387" s="55" t="s">
        <v>1767</v>
      </c>
      <c r="E387" s="56">
        <v>45724</v>
      </c>
      <c r="F387" s="55" t="s">
        <v>2597</v>
      </c>
      <c r="G387" s="55" t="s">
        <v>1644</v>
      </c>
      <c r="H387" s="55">
        <v>50200010</v>
      </c>
      <c r="I387" s="55" t="s">
        <v>2598</v>
      </c>
      <c r="J387" s="55" t="s">
        <v>1644</v>
      </c>
      <c r="K387" s="55" t="s">
        <v>1646</v>
      </c>
      <c r="L387" s="56">
        <v>45724</v>
      </c>
      <c r="M387" s="55" t="s">
        <v>2599</v>
      </c>
      <c r="N387" s="55" t="s">
        <v>1644</v>
      </c>
      <c r="O387" s="56"/>
      <c r="P387" s="55" t="s">
        <v>1726</v>
      </c>
      <c r="Q387" s="55" t="s">
        <v>89</v>
      </c>
      <c r="R387" s="57">
        <v>7.65</v>
      </c>
      <c r="S387" s="55" t="s">
        <v>89</v>
      </c>
      <c r="T387" s="57">
        <v>7.65</v>
      </c>
      <c r="U387" s="55" t="s">
        <v>329</v>
      </c>
      <c r="V387" s="55" t="s">
        <v>330</v>
      </c>
      <c r="W387" s="55" t="s">
        <v>1644</v>
      </c>
      <c r="X387" s="55" t="s">
        <v>1644</v>
      </c>
      <c r="Y387" s="55" t="s">
        <v>1644</v>
      </c>
      <c r="Z387" s="55" t="s">
        <v>1644</v>
      </c>
      <c r="AA387" s="55" t="s">
        <v>1727</v>
      </c>
      <c r="AB387" s="55" t="s">
        <v>1644</v>
      </c>
      <c r="AC387" s="56">
        <v>45724</v>
      </c>
      <c r="AD387" s="55"/>
      <c r="AE387" s="55"/>
      <c r="AF387" s="55" t="s">
        <v>1644</v>
      </c>
      <c r="AG387" s="55" t="s">
        <v>1644</v>
      </c>
      <c r="AH387" s="55" t="s">
        <v>1728</v>
      </c>
      <c r="AI387" s="55" t="s">
        <v>1729</v>
      </c>
      <c r="AJ387" s="59">
        <v>1</v>
      </c>
      <c r="AK387" s="55" t="s">
        <v>1748</v>
      </c>
      <c r="AL387" s="60" t="s">
        <v>1749</v>
      </c>
      <c r="AM387" s="55" t="s">
        <v>2047</v>
      </c>
      <c r="AN387" s="55" t="s">
        <v>2048</v>
      </c>
      <c r="AO387" s="55" t="s">
        <v>1644</v>
      </c>
      <c r="AP387" t="s">
        <v>1730</v>
      </c>
      <c r="AQ387" t="s">
        <v>2163</v>
      </c>
      <c r="AS387" t="s">
        <v>1645</v>
      </c>
      <c r="AT387" t="s">
        <v>3842</v>
      </c>
      <c r="AU387" s="191">
        <f t="shared" si="6"/>
        <v>126225</v>
      </c>
    </row>
    <row r="388" spans="1:47" x14ac:dyDescent="0.25">
      <c r="A388" s="55" t="s">
        <v>1717</v>
      </c>
      <c r="B388" s="55" t="s">
        <v>2544</v>
      </c>
      <c r="C388" s="55" t="s">
        <v>1719</v>
      </c>
      <c r="D388" s="55" t="s">
        <v>1767</v>
      </c>
      <c r="E388" s="56">
        <v>45724</v>
      </c>
      <c r="F388" s="55" t="s">
        <v>2600</v>
      </c>
      <c r="G388" s="55" t="s">
        <v>1644</v>
      </c>
      <c r="H388" s="55">
        <v>50200010</v>
      </c>
      <c r="I388" s="55" t="s">
        <v>2598</v>
      </c>
      <c r="J388" s="55" t="s">
        <v>1644</v>
      </c>
      <c r="K388" s="55" t="s">
        <v>1646</v>
      </c>
      <c r="L388" s="56">
        <v>45724</v>
      </c>
      <c r="M388" s="55" t="s">
        <v>2599</v>
      </c>
      <c r="N388" s="55" t="s">
        <v>1644</v>
      </c>
      <c r="O388" s="56"/>
      <c r="P388" s="55" t="s">
        <v>1726</v>
      </c>
      <c r="Q388" s="55" t="s">
        <v>89</v>
      </c>
      <c r="R388" s="57">
        <v>244</v>
      </c>
      <c r="S388" s="55" t="s">
        <v>89</v>
      </c>
      <c r="T388" s="57">
        <v>244</v>
      </c>
      <c r="U388" s="55" t="s">
        <v>329</v>
      </c>
      <c r="V388" s="55" t="s">
        <v>330</v>
      </c>
      <c r="W388" s="55" t="s">
        <v>1644</v>
      </c>
      <c r="X388" s="55" t="s">
        <v>1644</v>
      </c>
      <c r="Y388" s="55" t="s">
        <v>1644</v>
      </c>
      <c r="Z388" s="55" t="s">
        <v>1644</v>
      </c>
      <c r="AA388" s="55" t="s">
        <v>1727</v>
      </c>
      <c r="AB388" s="55" t="s">
        <v>1644</v>
      </c>
      <c r="AC388" s="56">
        <v>45724</v>
      </c>
      <c r="AD388" s="55"/>
      <c r="AE388" s="55"/>
      <c r="AF388" s="55" t="s">
        <v>1644</v>
      </c>
      <c r="AG388" s="55" t="s">
        <v>1644</v>
      </c>
      <c r="AH388" s="55" t="s">
        <v>1728</v>
      </c>
      <c r="AI388" s="55" t="s">
        <v>1729</v>
      </c>
      <c r="AJ388" s="59">
        <v>20</v>
      </c>
      <c r="AK388" s="55" t="s">
        <v>1761</v>
      </c>
      <c r="AL388" s="60" t="s">
        <v>1749</v>
      </c>
      <c r="AM388" s="55" t="s">
        <v>2601</v>
      </c>
      <c r="AN388" s="55" t="s">
        <v>2602</v>
      </c>
      <c r="AO388" s="55" t="s">
        <v>1644</v>
      </c>
      <c r="AP388" t="s">
        <v>1730</v>
      </c>
      <c r="AQ388" t="s">
        <v>2163</v>
      </c>
      <c r="AS388" t="s">
        <v>1645</v>
      </c>
      <c r="AT388" t="s">
        <v>3842</v>
      </c>
      <c r="AU388" s="191">
        <f t="shared" si="6"/>
        <v>4026000</v>
      </c>
    </row>
    <row r="389" spans="1:47" x14ac:dyDescent="0.25">
      <c r="A389" s="55" t="s">
        <v>1717</v>
      </c>
      <c r="B389" s="55" t="s">
        <v>2544</v>
      </c>
      <c r="C389" s="55" t="s">
        <v>1719</v>
      </c>
      <c r="D389" s="55" t="s">
        <v>1767</v>
      </c>
      <c r="E389" s="56">
        <v>45726</v>
      </c>
      <c r="F389" s="55" t="s">
        <v>2604</v>
      </c>
      <c r="G389" s="55" t="s">
        <v>1644</v>
      </c>
      <c r="H389" s="55">
        <v>50200010</v>
      </c>
      <c r="I389" s="55" t="s">
        <v>2605</v>
      </c>
      <c r="J389" s="55" t="s">
        <v>1644</v>
      </c>
      <c r="K389" s="55" t="s">
        <v>1646</v>
      </c>
      <c r="L389" s="56">
        <v>45726</v>
      </c>
      <c r="M389" s="55" t="s">
        <v>2603</v>
      </c>
      <c r="N389" s="55" t="s">
        <v>1644</v>
      </c>
      <c r="O389" s="56"/>
      <c r="P389" s="55" t="s">
        <v>1726</v>
      </c>
      <c r="Q389" s="55" t="s">
        <v>89</v>
      </c>
      <c r="R389" s="57">
        <v>28.77</v>
      </c>
      <c r="S389" s="55" t="s">
        <v>89</v>
      </c>
      <c r="T389" s="57">
        <v>28.77</v>
      </c>
      <c r="U389" s="55" t="s">
        <v>329</v>
      </c>
      <c r="V389" s="55" t="s">
        <v>330</v>
      </c>
      <c r="W389" s="55" t="s">
        <v>1644</v>
      </c>
      <c r="X389" s="55" t="s">
        <v>1644</v>
      </c>
      <c r="Y389" s="55" t="s">
        <v>1644</v>
      </c>
      <c r="Z389" s="55" t="s">
        <v>1644</v>
      </c>
      <c r="AA389" s="55" t="s">
        <v>1727</v>
      </c>
      <c r="AB389" s="55" t="s">
        <v>1644</v>
      </c>
      <c r="AC389" s="56">
        <v>45726</v>
      </c>
      <c r="AD389" s="55"/>
      <c r="AE389" s="55"/>
      <c r="AF389" s="55" t="s">
        <v>1644</v>
      </c>
      <c r="AG389" s="55" t="s">
        <v>1644</v>
      </c>
      <c r="AH389" s="55" t="s">
        <v>1728</v>
      </c>
      <c r="AI389" s="55" t="s">
        <v>1729</v>
      </c>
      <c r="AJ389" s="59">
        <v>30</v>
      </c>
      <c r="AK389" s="55" t="s">
        <v>1748</v>
      </c>
      <c r="AL389" s="60" t="s">
        <v>1749</v>
      </c>
      <c r="AM389" s="55" t="s">
        <v>2606</v>
      </c>
      <c r="AN389" s="55" t="s">
        <v>2607</v>
      </c>
      <c r="AO389" s="55" t="s">
        <v>1644</v>
      </c>
      <c r="AP389" t="s">
        <v>1730</v>
      </c>
      <c r="AQ389" t="s">
        <v>2163</v>
      </c>
      <c r="AS389" t="s">
        <v>1645</v>
      </c>
      <c r="AT389" t="s">
        <v>3842</v>
      </c>
      <c r="AU389" s="191">
        <f t="shared" si="6"/>
        <v>474705</v>
      </c>
    </row>
    <row r="390" spans="1:47" x14ac:dyDescent="0.25">
      <c r="A390" s="55" t="s">
        <v>1717</v>
      </c>
      <c r="B390" s="55" t="s">
        <v>2544</v>
      </c>
      <c r="C390" s="55" t="s">
        <v>1719</v>
      </c>
      <c r="D390" s="55" t="s">
        <v>1767</v>
      </c>
      <c r="E390" s="56">
        <v>45726</v>
      </c>
      <c r="F390" s="55" t="s">
        <v>2608</v>
      </c>
      <c r="G390" s="55" t="s">
        <v>1644</v>
      </c>
      <c r="H390" s="55">
        <v>50200010</v>
      </c>
      <c r="I390" s="55" t="s">
        <v>2605</v>
      </c>
      <c r="J390" s="55" t="s">
        <v>1644</v>
      </c>
      <c r="K390" s="55" t="s">
        <v>1646</v>
      </c>
      <c r="L390" s="56">
        <v>45726</v>
      </c>
      <c r="M390" s="55" t="s">
        <v>2603</v>
      </c>
      <c r="N390" s="55" t="s">
        <v>1644</v>
      </c>
      <c r="O390" s="56"/>
      <c r="P390" s="55" t="s">
        <v>1726</v>
      </c>
      <c r="Q390" s="55" t="s">
        <v>89</v>
      </c>
      <c r="R390" s="57">
        <v>3.49</v>
      </c>
      <c r="S390" s="55" t="s">
        <v>89</v>
      </c>
      <c r="T390" s="57">
        <v>3.49</v>
      </c>
      <c r="U390" s="55" t="s">
        <v>329</v>
      </c>
      <c r="V390" s="55" t="s">
        <v>330</v>
      </c>
      <c r="W390" s="55" t="s">
        <v>1644</v>
      </c>
      <c r="X390" s="55" t="s">
        <v>1644</v>
      </c>
      <c r="Y390" s="55" t="s">
        <v>1644</v>
      </c>
      <c r="Z390" s="55" t="s">
        <v>1644</v>
      </c>
      <c r="AA390" s="55" t="s">
        <v>1727</v>
      </c>
      <c r="AB390" s="55" t="s">
        <v>1644</v>
      </c>
      <c r="AC390" s="56">
        <v>45726</v>
      </c>
      <c r="AD390" s="55"/>
      <c r="AE390" s="55"/>
      <c r="AF390" s="55" t="s">
        <v>1644</v>
      </c>
      <c r="AG390" s="55" t="s">
        <v>1644</v>
      </c>
      <c r="AH390" s="55" t="s">
        <v>1728</v>
      </c>
      <c r="AI390" s="55" t="s">
        <v>1729</v>
      </c>
      <c r="AJ390" s="59">
        <v>30</v>
      </c>
      <c r="AK390" s="55" t="s">
        <v>1748</v>
      </c>
      <c r="AL390" s="60" t="s">
        <v>1749</v>
      </c>
      <c r="AM390" s="55" t="s">
        <v>2119</v>
      </c>
      <c r="AN390" s="55" t="s">
        <v>2120</v>
      </c>
      <c r="AO390" s="55" t="s">
        <v>1644</v>
      </c>
      <c r="AP390" t="s">
        <v>1730</v>
      </c>
      <c r="AQ390" t="s">
        <v>2163</v>
      </c>
      <c r="AS390" t="s">
        <v>1645</v>
      </c>
      <c r="AT390" t="s">
        <v>3842</v>
      </c>
      <c r="AU390" s="191">
        <f t="shared" si="6"/>
        <v>57585</v>
      </c>
    </row>
    <row r="391" spans="1:47" x14ac:dyDescent="0.25">
      <c r="A391" s="55" t="s">
        <v>1717</v>
      </c>
      <c r="B391" s="55" t="s">
        <v>2544</v>
      </c>
      <c r="C391" s="55" t="s">
        <v>1719</v>
      </c>
      <c r="D391" s="55" t="s">
        <v>1767</v>
      </c>
      <c r="E391" s="56">
        <v>45727</v>
      </c>
      <c r="F391" s="55" t="s">
        <v>1644</v>
      </c>
      <c r="G391" s="55" t="s">
        <v>1644</v>
      </c>
      <c r="H391" s="55">
        <v>50200010</v>
      </c>
      <c r="I391" s="55" t="s">
        <v>2610</v>
      </c>
      <c r="J391" s="55" t="s">
        <v>1644</v>
      </c>
      <c r="K391" s="55" t="s">
        <v>1646</v>
      </c>
      <c r="L391" s="56">
        <v>45727</v>
      </c>
      <c r="M391" s="55" t="s">
        <v>2609</v>
      </c>
      <c r="N391" s="55" t="s">
        <v>1644</v>
      </c>
      <c r="O391" s="56"/>
      <c r="P391" s="55" t="s">
        <v>1726</v>
      </c>
      <c r="Q391" s="55" t="s">
        <v>89</v>
      </c>
      <c r="R391" s="57">
        <v>42.34</v>
      </c>
      <c r="S391" s="55" t="s">
        <v>89</v>
      </c>
      <c r="T391" s="57">
        <v>42.34</v>
      </c>
      <c r="U391" s="55" t="s">
        <v>329</v>
      </c>
      <c r="V391" s="55" t="s">
        <v>330</v>
      </c>
      <c r="W391" s="55" t="s">
        <v>1644</v>
      </c>
      <c r="X391" s="55" t="s">
        <v>1644</v>
      </c>
      <c r="Y391" s="55" t="s">
        <v>1644</v>
      </c>
      <c r="Z391" s="55" t="s">
        <v>1644</v>
      </c>
      <c r="AA391" s="55" t="s">
        <v>1727</v>
      </c>
      <c r="AB391" s="55" t="s">
        <v>1644</v>
      </c>
      <c r="AC391" s="56">
        <v>45727</v>
      </c>
      <c r="AD391" s="55"/>
      <c r="AE391" s="55"/>
      <c r="AF391" s="55" t="s">
        <v>1644</v>
      </c>
      <c r="AG391" s="55" t="s">
        <v>1644</v>
      </c>
      <c r="AH391" s="55" t="s">
        <v>1728</v>
      </c>
      <c r="AI391" s="55" t="s">
        <v>1729</v>
      </c>
      <c r="AJ391" s="59">
        <v>5</v>
      </c>
      <c r="AK391" s="55" t="s">
        <v>1761</v>
      </c>
      <c r="AL391" s="60" t="s">
        <v>1749</v>
      </c>
      <c r="AM391" s="55" t="s">
        <v>2611</v>
      </c>
      <c r="AN391" s="55" t="s">
        <v>2612</v>
      </c>
      <c r="AO391" s="55" t="s">
        <v>1644</v>
      </c>
      <c r="AP391" t="s">
        <v>1730</v>
      </c>
      <c r="AQ391" t="s">
        <v>2163</v>
      </c>
      <c r="AS391" t="s">
        <v>1645</v>
      </c>
      <c r="AT391" t="s">
        <v>3842</v>
      </c>
      <c r="AU391" s="191">
        <f t="shared" si="6"/>
        <v>698610</v>
      </c>
    </row>
    <row r="392" spans="1:47" x14ac:dyDescent="0.25">
      <c r="A392" s="55" t="s">
        <v>1717</v>
      </c>
      <c r="B392" s="55" t="s">
        <v>2544</v>
      </c>
      <c r="C392" s="55" t="s">
        <v>1719</v>
      </c>
      <c r="D392" s="55" t="s">
        <v>1743</v>
      </c>
      <c r="E392" s="56">
        <v>45727</v>
      </c>
      <c r="F392" s="55" t="s">
        <v>1644</v>
      </c>
      <c r="G392" s="55" t="s">
        <v>1644</v>
      </c>
      <c r="H392" s="55">
        <v>50800020</v>
      </c>
      <c r="I392" s="55" t="s">
        <v>2613</v>
      </c>
      <c r="J392" s="55" t="s">
        <v>1644</v>
      </c>
      <c r="K392" s="55" t="s">
        <v>474</v>
      </c>
      <c r="L392" s="56">
        <v>45727</v>
      </c>
      <c r="M392" s="55" t="s">
        <v>2609</v>
      </c>
      <c r="N392" s="55" t="s">
        <v>2614</v>
      </c>
      <c r="O392" s="56"/>
      <c r="P392" s="55" t="s">
        <v>1726</v>
      </c>
      <c r="Q392" s="55" t="s">
        <v>1554</v>
      </c>
      <c r="R392" s="59">
        <v>2086000</v>
      </c>
      <c r="S392" s="55" t="s">
        <v>89</v>
      </c>
      <c r="T392" s="57">
        <v>127.17</v>
      </c>
      <c r="U392" s="55" t="s">
        <v>329</v>
      </c>
      <c r="V392" s="55" t="s">
        <v>330</v>
      </c>
      <c r="W392" s="55" t="s">
        <v>1644</v>
      </c>
      <c r="X392" s="55" t="s">
        <v>1644</v>
      </c>
      <c r="Y392" s="55" t="s">
        <v>1644</v>
      </c>
      <c r="Z392" s="55" t="s">
        <v>1644</v>
      </c>
      <c r="AA392" s="55" t="s">
        <v>1727</v>
      </c>
      <c r="AB392" s="55" t="s">
        <v>1644</v>
      </c>
      <c r="AC392" s="56">
        <v>45727</v>
      </c>
      <c r="AD392" s="55"/>
      <c r="AE392" s="55"/>
      <c r="AF392" s="55" t="s">
        <v>1644</v>
      </c>
      <c r="AG392" s="55" t="s">
        <v>2615</v>
      </c>
      <c r="AH392" s="55" t="s">
        <v>1728</v>
      </c>
      <c r="AI392" s="55" t="s">
        <v>1729</v>
      </c>
      <c r="AJ392" s="59">
        <v>50</v>
      </c>
      <c r="AK392" s="55" t="s">
        <v>1748</v>
      </c>
      <c r="AL392" s="60" t="s">
        <v>1749</v>
      </c>
      <c r="AM392" s="55" t="s">
        <v>1644</v>
      </c>
      <c r="AN392" s="55" t="s">
        <v>1644</v>
      </c>
      <c r="AO392" s="55" t="s">
        <v>1644</v>
      </c>
      <c r="AP392" t="s">
        <v>1730</v>
      </c>
      <c r="AQ392" t="s">
        <v>2163</v>
      </c>
      <c r="AS392" t="s">
        <v>1652</v>
      </c>
      <c r="AT392" t="s">
        <v>3842</v>
      </c>
      <c r="AU392" s="191">
        <f t="shared" si="6"/>
        <v>2086000</v>
      </c>
    </row>
    <row r="393" spans="1:47" hidden="1" x14ac:dyDescent="0.25">
      <c r="A393" s="55" t="s">
        <v>1717</v>
      </c>
      <c r="B393" s="55" t="s">
        <v>2544</v>
      </c>
      <c r="C393" s="55" t="s">
        <v>1719</v>
      </c>
      <c r="D393" s="55" t="s">
        <v>1844</v>
      </c>
      <c r="E393" s="56">
        <v>45727</v>
      </c>
      <c r="F393" s="55" t="s">
        <v>2616</v>
      </c>
      <c r="G393" s="55" t="s">
        <v>1909</v>
      </c>
      <c r="H393" s="55">
        <v>51300090</v>
      </c>
      <c r="I393" s="55" t="s">
        <v>2617</v>
      </c>
      <c r="J393" s="55" t="s">
        <v>1644</v>
      </c>
      <c r="K393" s="55" t="s">
        <v>555</v>
      </c>
      <c r="L393" s="56">
        <v>45707</v>
      </c>
      <c r="M393" s="55" t="s">
        <v>1847</v>
      </c>
      <c r="N393" s="55" t="s">
        <v>2618</v>
      </c>
      <c r="O393" s="56"/>
      <c r="P393" s="55" t="s">
        <v>1726</v>
      </c>
      <c r="Q393" s="55" t="s">
        <v>1554</v>
      </c>
      <c r="R393" s="59">
        <v>380000</v>
      </c>
      <c r="S393" s="55" t="s">
        <v>89</v>
      </c>
      <c r="T393" s="57">
        <v>23.17</v>
      </c>
      <c r="U393" s="55" t="s">
        <v>329</v>
      </c>
      <c r="V393" s="55" t="s">
        <v>330</v>
      </c>
      <c r="W393" s="55" t="s">
        <v>1644</v>
      </c>
      <c r="X393" s="55" t="s">
        <v>1644</v>
      </c>
      <c r="Y393" s="55" t="s">
        <v>1644</v>
      </c>
      <c r="Z393" s="55" t="s">
        <v>1644</v>
      </c>
      <c r="AA393" s="55" t="s">
        <v>1727</v>
      </c>
      <c r="AB393" s="55" t="s">
        <v>1644</v>
      </c>
      <c r="AC393" s="56">
        <v>45727</v>
      </c>
      <c r="AD393" s="55"/>
      <c r="AE393" s="55"/>
      <c r="AF393" s="55" t="s">
        <v>1644</v>
      </c>
      <c r="AG393" s="55" t="s">
        <v>1644</v>
      </c>
      <c r="AH393" s="55" t="s">
        <v>1728</v>
      </c>
      <c r="AI393" s="55" t="s">
        <v>1729</v>
      </c>
      <c r="AJ393" s="58">
        <v>0</v>
      </c>
      <c r="AK393" s="55" t="s">
        <v>1644</v>
      </c>
      <c r="AL393" s="55" t="s">
        <v>1644</v>
      </c>
      <c r="AM393" s="55" t="s">
        <v>1644</v>
      </c>
      <c r="AN393" s="55" t="s">
        <v>1644</v>
      </c>
      <c r="AO393" s="55" t="s">
        <v>1644</v>
      </c>
      <c r="AP393" t="s">
        <v>1730</v>
      </c>
      <c r="AQ393" t="s">
        <v>2163</v>
      </c>
      <c r="AS393" t="s">
        <v>1458</v>
      </c>
      <c r="AT393" t="s">
        <v>3842</v>
      </c>
      <c r="AU393" s="191">
        <f t="shared" si="6"/>
        <v>380000</v>
      </c>
    </row>
    <row r="394" spans="1:47" x14ac:dyDescent="0.25">
      <c r="A394" s="55" t="s">
        <v>1717</v>
      </c>
      <c r="B394" s="55" t="s">
        <v>2544</v>
      </c>
      <c r="C394" s="55" t="s">
        <v>1719</v>
      </c>
      <c r="D394" s="55" t="s">
        <v>1767</v>
      </c>
      <c r="E394" s="56">
        <v>45727</v>
      </c>
      <c r="F394" s="55" t="s">
        <v>2619</v>
      </c>
      <c r="G394" s="55" t="s">
        <v>1644</v>
      </c>
      <c r="H394" s="55">
        <v>50200010</v>
      </c>
      <c r="I394" s="55" t="s">
        <v>2620</v>
      </c>
      <c r="J394" s="55" t="s">
        <v>1644</v>
      </c>
      <c r="K394" s="55" t="s">
        <v>1646</v>
      </c>
      <c r="L394" s="56">
        <v>45727</v>
      </c>
      <c r="M394" s="55" t="s">
        <v>2609</v>
      </c>
      <c r="N394" s="55" t="s">
        <v>1644</v>
      </c>
      <c r="O394" s="56"/>
      <c r="P394" s="55" t="s">
        <v>1726</v>
      </c>
      <c r="Q394" s="55" t="s">
        <v>89</v>
      </c>
      <c r="R394" s="57">
        <v>19.18</v>
      </c>
      <c r="S394" s="55" t="s">
        <v>89</v>
      </c>
      <c r="T394" s="57">
        <v>19.18</v>
      </c>
      <c r="U394" s="55" t="s">
        <v>329</v>
      </c>
      <c r="V394" s="55" t="s">
        <v>330</v>
      </c>
      <c r="W394" s="55" t="s">
        <v>1644</v>
      </c>
      <c r="X394" s="55" t="s">
        <v>1644</v>
      </c>
      <c r="Y394" s="55" t="s">
        <v>1644</v>
      </c>
      <c r="Z394" s="55" t="s">
        <v>1644</v>
      </c>
      <c r="AA394" s="55" t="s">
        <v>1727</v>
      </c>
      <c r="AB394" s="55" t="s">
        <v>1644</v>
      </c>
      <c r="AC394" s="56">
        <v>45727</v>
      </c>
      <c r="AD394" s="55"/>
      <c r="AE394" s="55"/>
      <c r="AF394" s="55" t="s">
        <v>1644</v>
      </c>
      <c r="AG394" s="55" t="s">
        <v>1644</v>
      </c>
      <c r="AH394" s="55" t="s">
        <v>1728</v>
      </c>
      <c r="AI394" s="55" t="s">
        <v>1729</v>
      </c>
      <c r="AJ394" s="59">
        <v>20</v>
      </c>
      <c r="AK394" s="55" t="s">
        <v>1748</v>
      </c>
      <c r="AL394" s="60" t="s">
        <v>1749</v>
      </c>
      <c r="AM394" s="55" t="s">
        <v>2606</v>
      </c>
      <c r="AN394" s="55" t="s">
        <v>2607</v>
      </c>
      <c r="AO394" s="55" t="s">
        <v>1644</v>
      </c>
      <c r="AP394" t="s">
        <v>1730</v>
      </c>
      <c r="AQ394" t="s">
        <v>2163</v>
      </c>
      <c r="AS394" t="s">
        <v>1645</v>
      </c>
      <c r="AT394" t="s">
        <v>3842</v>
      </c>
      <c r="AU394" s="191">
        <f t="shared" si="6"/>
        <v>316470</v>
      </c>
    </row>
    <row r="395" spans="1:47" hidden="1" x14ac:dyDescent="0.25">
      <c r="A395" s="55" t="s">
        <v>1717</v>
      </c>
      <c r="B395" s="55" t="s">
        <v>2544</v>
      </c>
      <c r="C395" s="55" t="s">
        <v>1719</v>
      </c>
      <c r="D395" s="55" t="s">
        <v>1844</v>
      </c>
      <c r="E395" s="56">
        <v>45727</v>
      </c>
      <c r="F395" s="55" t="s">
        <v>2621</v>
      </c>
      <c r="G395" s="55" t="s">
        <v>2622</v>
      </c>
      <c r="H395" s="55">
        <v>51300010</v>
      </c>
      <c r="I395" s="55" t="s">
        <v>2623</v>
      </c>
      <c r="J395" s="55" t="s">
        <v>1644</v>
      </c>
      <c r="K395" s="55" t="s">
        <v>538</v>
      </c>
      <c r="L395" s="56">
        <v>45719</v>
      </c>
      <c r="M395" s="55" t="s">
        <v>2444</v>
      </c>
      <c r="N395" s="55" t="s">
        <v>2624</v>
      </c>
      <c r="O395" s="56"/>
      <c r="P395" s="55" t="s">
        <v>1726</v>
      </c>
      <c r="Q395" s="55" t="s">
        <v>1554</v>
      </c>
      <c r="R395" s="59">
        <v>434929</v>
      </c>
      <c r="S395" s="55" t="s">
        <v>89</v>
      </c>
      <c r="T395" s="57">
        <v>26.52</v>
      </c>
      <c r="U395" s="55" t="s">
        <v>329</v>
      </c>
      <c r="V395" s="55" t="s">
        <v>330</v>
      </c>
      <c r="W395" s="55" t="s">
        <v>1644</v>
      </c>
      <c r="X395" s="55" t="s">
        <v>1644</v>
      </c>
      <c r="Y395" s="55" t="s">
        <v>1644</v>
      </c>
      <c r="Z395" s="55" t="s">
        <v>1644</v>
      </c>
      <c r="AA395" s="55" t="s">
        <v>1727</v>
      </c>
      <c r="AB395" s="55" t="s">
        <v>1644</v>
      </c>
      <c r="AC395" s="56">
        <v>45727</v>
      </c>
      <c r="AD395" s="55"/>
      <c r="AE395" s="55"/>
      <c r="AF395" s="55" t="s">
        <v>1644</v>
      </c>
      <c r="AG395" s="55" t="s">
        <v>1644</v>
      </c>
      <c r="AH395" s="55" t="s">
        <v>1728</v>
      </c>
      <c r="AI395" s="55" t="s">
        <v>1729</v>
      </c>
      <c r="AJ395" s="58">
        <v>0</v>
      </c>
      <c r="AK395" s="55" t="s">
        <v>1644</v>
      </c>
      <c r="AL395" s="55" t="s">
        <v>1644</v>
      </c>
      <c r="AM395" s="55" t="s">
        <v>1644</v>
      </c>
      <c r="AN395" s="55" t="s">
        <v>1644</v>
      </c>
      <c r="AO395" s="55" t="s">
        <v>1644</v>
      </c>
      <c r="AP395" t="s">
        <v>1730</v>
      </c>
      <c r="AQ395" t="s">
        <v>2163</v>
      </c>
      <c r="AS395" t="s">
        <v>1458</v>
      </c>
      <c r="AT395" t="s">
        <v>3842</v>
      </c>
      <c r="AU395" s="191">
        <f t="shared" si="6"/>
        <v>434929</v>
      </c>
    </row>
    <row r="396" spans="1:47" hidden="1" x14ac:dyDescent="0.25">
      <c r="A396" s="55" t="s">
        <v>1717</v>
      </c>
      <c r="B396" s="55" t="s">
        <v>2544</v>
      </c>
      <c r="C396" s="55" t="s">
        <v>1719</v>
      </c>
      <c r="D396" s="55" t="s">
        <v>1844</v>
      </c>
      <c r="E396" s="56">
        <v>45727</v>
      </c>
      <c r="F396" s="55" t="s">
        <v>2625</v>
      </c>
      <c r="G396" s="55" t="s">
        <v>2622</v>
      </c>
      <c r="H396" s="55">
        <v>51300010</v>
      </c>
      <c r="I396" s="55" t="s">
        <v>2623</v>
      </c>
      <c r="J396" s="55" t="s">
        <v>1644</v>
      </c>
      <c r="K396" s="55" t="s">
        <v>538</v>
      </c>
      <c r="L396" s="56">
        <v>45719</v>
      </c>
      <c r="M396" s="55" t="s">
        <v>2444</v>
      </c>
      <c r="N396" s="55" t="s">
        <v>2624</v>
      </c>
      <c r="O396" s="56"/>
      <c r="P396" s="55" t="s">
        <v>1726</v>
      </c>
      <c r="Q396" s="55" t="s">
        <v>1554</v>
      </c>
      <c r="R396" s="59">
        <v>40686</v>
      </c>
      <c r="S396" s="55" t="s">
        <v>89</v>
      </c>
      <c r="T396" s="57">
        <v>2.48</v>
      </c>
      <c r="U396" s="55" t="s">
        <v>329</v>
      </c>
      <c r="V396" s="55" t="s">
        <v>330</v>
      </c>
      <c r="W396" s="55" t="s">
        <v>1644</v>
      </c>
      <c r="X396" s="55" t="s">
        <v>1644</v>
      </c>
      <c r="Y396" s="55" t="s">
        <v>1644</v>
      </c>
      <c r="Z396" s="55" t="s">
        <v>1644</v>
      </c>
      <c r="AA396" s="55" t="s">
        <v>1727</v>
      </c>
      <c r="AB396" s="55" t="s">
        <v>1644</v>
      </c>
      <c r="AC396" s="56">
        <v>45727</v>
      </c>
      <c r="AD396" s="55"/>
      <c r="AE396" s="55"/>
      <c r="AF396" s="55" t="s">
        <v>1644</v>
      </c>
      <c r="AG396" s="55" t="s">
        <v>1644</v>
      </c>
      <c r="AH396" s="55" t="s">
        <v>1728</v>
      </c>
      <c r="AI396" s="55" t="s">
        <v>1729</v>
      </c>
      <c r="AJ396" s="58">
        <v>0</v>
      </c>
      <c r="AK396" s="55" t="s">
        <v>1644</v>
      </c>
      <c r="AL396" s="55" t="s">
        <v>1644</v>
      </c>
      <c r="AM396" s="55" t="s">
        <v>1644</v>
      </c>
      <c r="AN396" s="55" t="s">
        <v>1644</v>
      </c>
      <c r="AO396" s="55" t="s">
        <v>1644</v>
      </c>
      <c r="AP396" t="s">
        <v>1730</v>
      </c>
      <c r="AQ396" t="s">
        <v>2163</v>
      </c>
      <c r="AS396" t="s">
        <v>1458</v>
      </c>
      <c r="AT396" t="s">
        <v>3842</v>
      </c>
      <c r="AU396" s="191">
        <f t="shared" si="6"/>
        <v>40686</v>
      </c>
    </row>
    <row r="397" spans="1:47" hidden="1" x14ac:dyDescent="0.25">
      <c r="A397" s="55" t="s">
        <v>1717</v>
      </c>
      <c r="B397" s="55" t="s">
        <v>2544</v>
      </c>
      <c r="C397" s="55" t="s">
        <v>1719</v>
      </c>
      <c r="D397" s="55" t="s">
        <v>1844</v>
      </c>
      <c r="E397" s="56">
        <v>45727</v>
      </c>
      <c r="F397" s="55" t="s">
        <v>2626</v>
      </c>
      <c r="G397" s="55" t="s">
        <v>2622</v>
      </c>
      <c r="H397" s="55">
        <v>51300090</v>
      </c>
      <c r="I397" s="55" t="s">
        <v>2623</v>
      </c>
      <c r="J397" s="55" t="s">
        <v>1644</v>
      </c>
      <c r="K397" s="55" t="s">
        <v>555</v>
      </c>
      <c r="L397" s="56">
        <v>45719</v>
      </c>
      <c r="M397" s="55" t="s">
        <v>2444</v>
      </c>
      <c r="N397" s="55" t="s">
        <v>2624</v>
      </c>
      <c r="O397" s="56"/>
      <c r="P397" s="55" t="s">
        <v>1726</v>
      </c>
      <c r="Q397" s="55" t="s">
        <v>1554</v>
      </c>
      <c r="R397" s="59">
        <v>1089635</v>
      </c>
      <c r="S397" s="55" t="s">
        <v>89</v>
      </c>
      <c r="T397" s="57">
        <v>66.430000000000007</v>
      </c>
      <c r="U397" s="55" t="s">
        <v>329</v>
      </c>
      <c r="V397" s="55" t="s">
        <v>330</v>
      </c>
      <c r="W397" s="55" t="s">
        <v>1644</v>
      </c>
      <c r="X397" s="55" t="s">
        <v>1644</v>
      </c>
      <c r="Y397" s="55" t="s">
        <v>1644</v>
      </c>
      <c r="Z397" s="55" t="s">
        <v>1644</v>
      </c>
      <c r="AA397" s="55" t="s">
        <v>1727</v>
      </c>
      <c r="AB397" s="55" t="s">
        <v>1644</v>
      </c>
      <c r="AC397" s="56">
        <v>45727</v>
      </c>
      <c r="AD397" s="55"/>
      <c r="AE397" s="55"/>
      <c r="AF397" s="55" t="s">
        <v>1644</v>
      </c>
      <c r="AG397" s="55" t="s">
        <v>1644</v>
      </c>
      <c r="AH397" s="55" t="s">
        <v>1728</v>
      </c>
      <c r="AI397" s="55" t="s">
        <v>1729</v>
      </c>
      <c r="AJ397" s="58">
        <v>0</v>
      </c>
      <c r="AK397" s="55" t="s">
        <v>1644</v>
      </c>
      <c r="AL397" s="55" t="s">
        <v>1644</v>
      </c>
      <c r="AM397" s="55" t="s">
        <v>1644</v>
      </c>
      <c r="AN397" s="55" t="s">
        <v>1644</v>
      </c>
      <c r="AO397" s="55" t="s">
        <v>1644</v>
      </c>
      <c r="AP397" t="s">
        <v>1730</v>
      </c>
      <c r="AQ397" t="s">
        <v>2163</v>
      </c>
      <c r="AS397" t="s">
        <v>1458</v>
      </c>
      <c r="AT397" t="s">
        <v>3842</v>
      </c>
      <c r="AU397" s="191">
        <f t="shared" si="6"/>
        <v>1089635</v>
      </c>
    </row>
    <row r="398" spans="1:47" hidden="1" x14ac:dyDescent="0.25">
      <c r="A398" s="55" t="s">
        <v>1717</v>
      </c>
      <c r="B398" s="55" t="s">
        <v>2544</v>
      </c>
      <c r="C398" s="55" t="s">
        <v>1719</v>
      </c>
      <c r="D398" s="55" t="s">
        <v>1844</v>
      </c>
      <c r="E398" s="56">
        <v>45727</v>
      </c>
      <c r="F398" s="55" t="s">
        <v>2627</v>
      </c>
      <c r="G398" s="55" t="s">
        <v>2622</v>
      </c>
      <c r="H398" s="55">
        <v>51300090</v>
      </c>
      <c r="I398" s="55" t="s">
        <v>2623</v>
      </c>
      <c r="J398" s="55" t="s">
        <v>1644</v>
      </c>
      <c r="K398" s="55" t="s">
        <v>555</v>
      </c>
      <c r="L398" s="56">
        <v>45719</v>
      </c>
      <c r="M398" s="55" t="s">
        <v>2444</v>
      </c>
      <c r="N398" s="55" t="s">
        <v>2624</v>
      </c>
      <c r="O398" s="56"/>
      <c r="P398" s="55" t="s">
        <v>1726</v>
      </c>
      <c r="Q398" s="55" t="s">
        <v>1554</v>
      </c>
      <c r="R398" s="59">
        <v>101932</v>
      </c>
      <c r="S398" s="55" t="s">
        <v>89</v>
      </c>
      <c r="T398" s="57">
        <v>6.21</v>
      </c>
      <c r="U398" s="55" t="s">
        <v>329</v>
      </c>
      <c r="V398" s="55" t="s">
        <v>330</v>
      </c>
      <c r="W398" s="55" t="s">
        <v>1644</v>
      </c>
      <c r="X398" s="55" t="s">
        <v>1644</v>
      </c>
      <c r="Y398" s="55" t="s">
        <v>1644</v>
      </c>
      <c r="Z398" s="55" t="s">
        <v>1644</v>
      </c>
      <c r="AA398" s="55" t="s">
        <v>1727</v>
      </c>
      <c r="AB398" s="55" t="s">
        <v>1644</v>
      </c>
      <c r="AC398" s="56">
        <v>45727</v>
      </c>
      <c r="AD398" s="55"/>
      <c r="AE398" s="55"/>
      <c r="AF398" s="55" t="s">
        <v>1644</v>
      </c>
      <c r="AG398" s="55" t="s">
        <v>1644</v>
      </c>
      <c r="AH398" s="55" t="s">
        <v>1728</v>
      </c>
      <c r="AI398" s="55" t="s">
        <v>1729</v>
      </c>
      <c r="AJ398" s="58">
        <v>0</v>
      </c>
      <c r="AK398" s="55" t="s">
        <v>1644</v>
      </c>
      <c r="AL398" s="55" t="s">
        <v>1644</v>
      </c>
      <c r="AM398" s="55" t="s">
        <v>1644</v>
      </c>
      <c r="AN398" s="55" t="s">
        <v>1644</v>
      </c>
      <c r="AO398" s="55" t="s">
        <v>1644</v>
      </c>
      <c r="AP398" t="s">
        <v>1730</v>
      </c>
      <c r="AQ398" t="s">
        <v>2163</v>
      </c>
      <c r="AS398" t="s">
        <v>1458</v>
      </c>
      <c r="AT398" t="s">
        <v>3842</v>
      </c>
      <c r="AU398" s="191">
        <f t="shared" si="6"/>
        <v>101932</v>
      </c>
    </row>
    <row r="399" spans="1:47" x14ac:dyDescent="0.25">
      <c r="A399" s="55" t="s">
        <v>1717</v>
      </c>
      <c r="B399" s="55" t="s">
        <v>2544</v>
      </c>
      <c r="C399" s="55" t="s">
        <v>1719</v>
      </c>
      <c r="D399" s="55" t="s">
        <v>1767</v>
      </c>
      <c r="E399" s="56">
        <v>45727</v>
      </c>
      <c r="F399" s="55" t="s">
        <v>1644</v>
      </c>
      <c r="G399" s="55" t="s">
        <v>1644</v>
      </c>
      <c r="H399" s="55">
        <v>50200010</v>
      </c>
      <c r="I399" s="55" t="s">
        <v>2628</v>
      </c>
      <c r="J399" s="55" t="s">
        <v>1644</v>
      </c>
      <c r="K399" s="55" t="s">
        <v>1646</v>
      </c>
      <c r="L399" s="56">
        <v>45727</v>
      </c>
      <c r="M399" s="55" t="s">
        <v>2609</v>
      </c>
      <c r="N399" s="55" t="s">
        <v>1644</v>
      </c>
      <c r="O399" s="56"/>
      <c r="P399" s="55" t="s">
        <v>1726</v>
      </c>
      <c r="Q399" s="55" t="s">
        <v>89</v>
      </c>
      <c r="R399" s="57">
        <v>0.21</v>
      </c>
      <c r="S399" s="55" t="s">
        <v>89</v>
      </c>
      <c r="T399" s="57">
        <v>0.21</v>
      </c>
      <c r="U399" s="55" t="s">
        <v>329</v>
      </c>
      <c r="V399" s="55" t="s">
        <v>330</v>
      </c>
      <c r="W399" s="55" t="s">
        <v>1644</v>
      </c>
      <c r="X399" s="55" t="s">
        <v>1644</v>
      </c>
      <c r="Y399" s="55" t="s">
        <v>1644</v>
      </c>
      <c r="Z399" s="55" t="s">
        <v>1644</v>
      </c>
      <c r="AA399" s="55" t="s">
        <v>1727</v>
      </c>
      <c r="AB399" s="55" t="s">
        <v>1644</v>
      </c>
      <c r="AC399" s="56">
        <v>45727</v>
      </c>
      <c r="AD399" s="55"/>
      <c r="AE399" s="55"/>
      <c r="AF399" s="55" t="s">
        <v>1644</v>
      </c>
      <c r="AG399" s="55" t="s">
        <v>1644</v>
      </c>
      <c r="AH399" s="55" t="s">
        <v>1728</v>
      </c>
      <c r="AI399" s="55" t="s">
        <v>1729</v>
      </c>
      <c r="AJ399" s="59">
        <v>1</v>
      </c>
      <c r="AK399" s="55" t="s">
        <v>1748</v>
      </c>
      <c r="AL399" s="60" t="s">
        <v>1749</v>
      </c>
      <c r="AM399" s="55" t="s">
        <v>2137</v>
      </c>
      <c r="AN399" s="55" t="s">
        <v>2138</v>
      </c>
      <c r="AO399" s="55" t="s">
        <v>1644</v>
      </c>
      <c r="AP399" t="s">
        <v>1730</v>
      </c>
      <c r="AQ399" t="s">
        <v>2163</v>
      </c>
      <c r="AS399" t="s">
        <v>1645</v>
      </c>
      <c r="AT399" t="s">
        <v>3842</v>
      </c>
      <c r="AU399" s="191">
        <f t="shared" si="6"/>
        <v>3465</v>
      </c>
    </row>
    <row r="400" spans="1:47" x14ac:dyDescent="0.25">
      <c r="A400" s="55" t="s">
        <v>1717</v>
      </c>
      <c r="B400" s="55" t="s">
        <v>2544</v>
      </c>
      <c r="C400" s="55" t="s">
        <v>1719</v>
      </c>
      <c r="D400" s="55" t="s">
        <v>1743</v>
      </c>
      <c r="E400" s="56">
        <v>45721</v>
      </c>
      <c r="F400" s="55" t="s">
        <v>2579</v>
      </c>
      <c r="G400" s="55" t="s">
        <v>1644</v>
      </c>
      <c r="H400" s="55">
        <v>50800020</v>
      </c>
      <c r="I400" s="55" t="s">
        <v>2631</v>
      </c>
      <c r="J400" s="55" t="s">
        <v>1644</v>
      </c>
      <c r="K400" s="55" t="s">
        <v>474</v>
      </c>
      <c r="L400" s="56">
        <v>45721</v>
      </c>
      <c r="M400" s="55" t="s">
        <v>2563</v>
      </c>
      <c r="N400" s="55" t="s">
        <v>2581</v>
      </c>
      <c r="O400" s="56"/>
      <c r="P400" s="55" t="s">
        <v>1726</v>
      </c>
      <c r="Q400" s="55" t="s">
        <v>1554</v>
      </c>
      <c r="R400" s="59">
        <v>-29765000</v>
      </c>
      <c r="S400" s="55" t="s">
        <v>89</v>
      </c>
      <c r="T400" s="57">
        <v>-1814.61</v>
      </c>
      <c r="U400" s="55" t="s">
        <v>329</v>
      </c>
      <c r="V400" s="55" t="s">
        <v>330</v>
      </c>
      <c r="W400" s="55" t="s">
        <v>1644</v>
      </c>
      <c r="X400" s="55" t="s">
        <v>1644</v>
      </c>
      <c r="Y400" s="55" t="s">
        <v>1644</v>
      </c>
      <c r="Z400" s="55" t="s">
        <v>1644</v>
      </c>
      <c r="AA400" s="55" t="s">
        <v>1727</v>
      </c>
      <c r="AB400" s="55" t="s">
        <v>1644</v>
      </c>
      <c r="AC400" s="56">
        <v>45727</v>
      </c>
      <c r="AD400" s="55"/>
      <c r="AE400" s="55"/>
      <c r="AF400" s="55" t="s">
        <v>1644</v>
      </c>
      <c r="AG400" s="55" t="s">
        <v>2582</v>
      </c>
      <c r="AH400" s="55" t="s">
        <v>1728</v>
      </c>
      <c r="AI400" s="55" t="s">
        <v>1729</v>
      </c>
      <c r="AJ400" s="59">
        <v>-1</v>
      </c>
      <c r="AK400" s="55" t="s">
        <v>1873</v>
      </c>
      <c r="AL400" s="60" t="s">
        <v>1785</v>
      </c>
      <c r="AM400" s="55" t="s">
        <v>1644</v>
      </c>
      <c r="AN400" s="55" t="s">
        <v>1644</v>
      </c>
      <c r="AO400" s="55" t="s">
        <v>1644</v>
      </c>
      <c r="AP400" t="s">
        <v>1730</v>
      </c>
      <c r="AQ400" t="s">
        <v>2163</v>
      </c>
      <c r="AS400" t="s">
        <v>1652</v>
      </c>
      <c r="AT400" t="s">
        <v>3842</v>
      </c>
      <c r="AU400" s="191">
        <f t="shared" si="6"/>
        <v>-29765000</v>
      </c>
    </row>
    <row r="401" spans="1:47" x14ac:dyDescent="0.25">
      <c r="A401" s="55" t="s">
        <v>1717</v>
      </c>
      <c r="B401" s="55" t="s">
        <v>2544</v>
      </c>
      <c r="C401" s="55" t="s">
        <v>1719</v>
      </c>
      <c r="D401" s="55" t="s">
        <v>1743</v>
      </c>
      <c r="E401" s="56">
        <v>45728</v>
      </c>
      <c r="F401" s="55" t="s">
        <v>1773</v>
      </c>
      <c r="G401" s="55" t="s">
        <v>2632</v>
      </c>
      <c r="H401" s="55">
        <v>50500030</v>
      </c>
      <c r="I401" s="55" t="s">
        <v>2633</v>
      </c>
      <c r="J401" s="55" t="s">
        <v>1644</v>
      </c>
      <c r="K401" s="55" t="s">
        <v>1659</v>
      </c>
      <c r="L401" s="56">
        <v>45728</v>
      </c>
      <c r="M401" s="55" t="s">
        <v>2634</v>
      </c>
      <c r="N401" s="55" t="s">
        <v>2635</v>
      </c>
      <c r="O401" s="56"/>
      <c r="P401" s="55" t="s">
        <v>1726</v>
      </c>
      <c r="Q401" s="55" t="s">
        <v>1554</v>
      </c>
      <c r="R401" s="59">
        <v>5308423</v>
      </c>
      <c r="S401" s="55" t="s">
        <v>89</v>
      </c>
      <c r="T401" s="57">
        <v>323.8</v>
      </c>
      <c r="U401" s="55" t="s">
        <v>329</v>
      </c>
      <c r="V401" s="55" t="s">
        <v>330</v>
      </c>
      <c r="W401" s="55" t="s">
        <v>1644</v>
      </c>
      <c r="X401" s="55" t="s">
        <v>1644</v>
      </c>
      <c r="Y401" s="55" t="s">
        <v>1644</v>
      </c>
      <c r="Z401" s="55" t="s">
        <v>1644</v>
      </c>
      <c r="AA401" s="55" t="s">
        <v>1727</v>
      </c>
      <c r="AB401" s="55" t="s">
        <v>1644</v>
      </c>
      <c r="AC401" s="56">
        <v>45728</v>
      </c>
      <c r="AD401" s="55"/>
      <c r="AE401" s="55"/>
      <c r="AF401" s="55" t="s">
        <v>1644</v>
      </c>
      <c r="AG401" s="55" t="s">
        <v>2636</v>
      </c>
      <c r="AH401" s="55" t="s">
        <v>1728</v>
      </c>
      <c r="AI401" s="55" t="s">
        <v>1729</v>
      </c>
      <c r="AJ401" s="59">
        <v>1</v>
      </c>
      <c r="AK401" s="55" t="s">
        <v>1778</v>
      </c>
      <c r="AL401" s="60" t="s">
        <v>1749</v>
      </c>
      <c r="AM401" s="55" t="s">
        <v>1644</v>
      </c>
      <c r="AN401" s="55" t="s">
        <v>1644</v>
      </c>
      <c r="AO401" s="55" t="s">
        <v>1644</v>
      </c>
      <c r="AP401" t="s">
        <v>1730</v>
      </c>
      <c r="AQ401" t="s">
        <v>2163</v>
      </c>
      <c r="AS401" t="s">
        <v>1656</v>
      </c>
      <c r="AT401" t="s">
        <v>3842</v>
      </c>
      <c r="AU401" s="191">
        <f t="shared" si="6"/>
        <v>5308423</v>
      </c>
    </row>
    <row r="402" spans="1:47" x14ac:dyDescent="0.25">
      <c r="A402" s="55" t="s">
        <v>1717</v>
      </c>
      <c r="B402" s="55" t="s">
        <v>2544</v>
      </c>
      <c r="C402" s="55" t="s">
        <v>1719</v>
      </c>
      <c r="D402" s="55" t="s">
        <v>1743</v>
      </c>
      <c r="E402" s="56">
        <v>45728</v>
      </c>
      <c r="F402" s="55" t="s">
        <v>2301</v>
      </c>
      <c r="G402" s="55" t="s">
        <v>1644</v>
      </c>
      <c r="H402" s="55">
        <v>50500010</v>
      </c>
      <c r="I402" s="55" t="s">
        <v>2637</v>
      </c>
      <c r="J402" s="55" t="s">
        <v>1644</v>
      </c>
      <c r="K402" s="55" t="s">
        <v>1658</v>
      </c>
      <c r="L402" s="56">
        <v>45728</v>
      </c>
      <c r="M402" s="55" t="s">
        <v>2634</v>
      </c>
      <c r="N402" s="55" t="s">
        <v>1644</v>
      </c>
      <c r="O402" s="56"/>
      <c r="P402" s="55" t="s">
        <v>1726</v>
      </c>
      <c r="Q402" s="55" t="s">
        <v>1554</v>
      </c>
      <c r="R402" s="59">
        <v>7367087</v>
      </c>
      <c r="S402" s="55" t="s">
        <v>89</v>
      </c>
      <c r="T402" s="57">
        <v>449.35</v>
      </c>
      <c r="U402" s="55" t="s">
        <v>329</v>
      </c>
      <c r="V402" s="55" t="s">
        <v>330</v>
      </c>
      <c r="W402" s="55" t="s">
        <v>1644</v>
      </c>
      <c r="X402" s="55" t="s">
        <v>1644</v>
      </c>
      <c r="Y402" s="55" t="s">
        <v>1644</v>
      </c>
      <c r="Z402" s="55" t="s">
        <v>1644</v>
      </c>
      <c r="AA402" s="55" t="s">
        <v>1727</v>
      </c>
      <c r="AB402" s="55" t="s">
        <v>1644</v>
      </c>
      <c r="AC402" s="56">
        <v>45728</v>
      </c>
      <c r="AD402" s="55"/>
      <c r="AE402" s="55"/>
      <c r="AF402" s="55" t="s">
        <v>1644</v>
      </c>
      <c r="AG402" s="55" t="s">
        <v>2638</v>
      </c>
      <c r="AH402" s="55" t="s">
        <v>1728</v>
      </c>
      <c r="AI402" s="55" t="s">
        <v>1729</v>
      </c>
      <c r="AJ402" s="58">
        <v>675.26</v>
      </c>
      <c r="AK402" s="55" t="s">
        <v>128</v>
      </c>
      <c r="AL402" s="60" t="s">
        <v>1749</v>
      </c>
      <c r="AM402" s="55" t="s">
        <v>1644</v>
      </c>
      <c r="AN402" s="55" t="s">
        <v>1644</v>
      </c>
      <c r="AO402" s="55" t="s">
        <v>1644</v>
      </c>
      <c r="AP402" t="s">
        <v>1730</v>
      </c>
      <c r="AQ402" t="s">
        <v>2163</v>
      </c>
      <c r="AS402" t="s">
        <v>1656</v>
      </c>
      <c r="AT402" t="s">
        <v>3842</v>
      </c>
      <c r="AU402" s="191">
        <f t="shared" si="6"/>
        <v>7367087</v>
      </c>
    </row>
    <row r="403" spans="1:47" x14ac:dyDescent="0.25">
      <c r="A403" s="55" t="s">
        <v>1717</v>
      </c>
      <c r="B403" s="55" t="s">
        <v>2544</v>
      </c>
      <c r="C403" s="55" t="s">
        <v>1719</v>
      </c>
      <c r="D403" s="55" t="s">
        <v>1743</v>
      </c>
      <c r="E403" s="56">
        <v>45728</v>
      </c>
      <c r="F403" s="55" t="s">
        <v>2301</v>
      </c>
      <c r="G403" s="55" t="s">
        <v>1644</v>
      </c>
      <c r="H403" s="55">
        <v>50500010</v>
      </c>
      <c r="I403" s="55" t="s">
        <v>2639</v>
      </c>
      <c r="J403" s="55" t="s">
        <v>1644</v>
      </c>
      <c r="K403" s="55" t="s">
        <v>1658</v>
      </c>
      <c r="L403" s="56">
        <v>45728</v>
      </c>
      <c r="M403" s="55" t="s">
        <v>2634</v>
      </c>
      <c r="N403" s="55" t="s">
        <v>1644</v>
      </c>
      <c r="O403" s="56"/>
      <c r="P403" s="55" t="s">
        <v>1726</v>
      </c>
      <c r="Q403" s="55" t="s">
        <v>1554</v>
      </c>
      <c r="R403" s="59">
        <v>62889498</v>
      </c>
      <c r="S403" s="55" t="s">
        <v>89</v>
      </c>
      <c r="T403" s="57">
        <v>3835.9</v>
      </c>
      <c r="U403" s="55" t="s">
        <v>329</v>
      </c>
      <c r="V403" s="55" t="s">
        <v>330</v>
      </c>
      <c r="W403" s="55" t="s">
        <v>1644</v>
      </c>
      <c r="X403" s="55" t="s">
        <v>1644</v>
      </c>
      <c r="Y403" s="55" t="s">
        <v>1644</v>
      </c>
      <c r="Z403" s="55" t="s">
        <v>1644</v>
      </c>
      <c r="AA403" s="55" t="s">
        <v>1727</v>
      </c>
      <c r="AB403" s="55" t="s">
        <v>1644</v>
      </c>
      <c r="AC403" s="56">
        <v>45728</v>
      </c>
      <c r="AD403" s="55"/>
      <c r="AE403" s="55"/>
      <c r="AF403" s="55" t="s">
        <v>1644</v>
      </c>
      <c r="AG403" s="55" t="s">
        <v>2640</v>
      </c>
      <c r="AH403" s="55" t="s">
        <v>1728</v>
      </c>
      <c r="AI403" s="55" t="s">
        <v>1729</v>
      </c>
      <c r="AJ403" s="58">
        <v>996.98</v>
      </c>
      <c r="AK403" s="55" t="s">
        <v>128</v>
      </c>
      <c r="AL403" s="60" t="s">
        <v>1749</v>
      </c>
      <c r="AM403" s="55" t="s">
        <v>1644</v>
      </c>
      <c r="AN403" s="55" t="s">
        <v>1644</v>
      </c>
      <c r="AO403" s="55" t="s">
        <v>1644</v>
      </c>
      <c r="AP403" t="s">
        <v>1730</v>
      </c>
      <c r="AQ403" t="s">
        <v>2163</v>
      </c>
      <c r="AS403" t="s">
        <v>1656</v>
      </c>
      <c r="AT403" t="s">
        <v>3842</v>
      </c>
      <c r="AU403" s="191">
        <f t="shared" si="6"/>
        <v>62889498</v>
      </c>
    </row>
    <row r="404" spans="1:47" x14ac:dyDescent="0.25">
      <c r="A404" s="55" t="s">
        <v>1717</v>
      </c>
      <c r="B404" s="55" t="s">
        <v>2544</v>
      </c>
      <c r="C404" s="55" t="s">
        <v>1719</v>
      </c>
      <c r="D404" s="55" t="s">
        <v>1743</v>
      </c>
      <c r="E404" s="56">
        <v>45728</v>
      </c>
      <c r="F404" s="55" t="s">
        <v>2301</v>
      </c>
      <c r="G404" s="55" t="s">
        <v>1644</v>
      </c>
      <c r="H404" s="55">
        <v>50500010</v>
      </c>
      <c r="I404" s="55" t="s">
        <v>2641</v>
      </c>
      <c r="J404" s="55" t="s">
        <v>1644</v>
      </c>
      <c r="K404" s="55" t="s">
        <v>1658</v>
      </c>
      <c r="L404" s="56">
        <v>45728</v>
      </c>
      <c r="M404" s="55" t="s">
        <v>2634</v>
      </c>
      <c r="N404" s="55" t="s">
        <v>1644</v>
      </c>
      <c r="O404" s="56"/>
      <c r="P404" s="55" t="s">
        <v>1726</v>
      </c>
      <c r="Q404" s="55" t="s">
        <v>1554</v>
      </c>
      <c r="R404" s="59">
        <v>4062000</v>
      </c>
      <c r="S404" s="55" t="s">
        <v>89</v>
      </c>
      <c r="T404" s="57">
        <v>247.76</v>
      </c>
      <c r="U404" s="55" t="s">
        <v>329</v>
      </c>
      <c r="V404" s="55" t="s">
        <v>330</v>
      </c>
      <c r="W404" s="55" t="s">
        <v>1644</v>
      </c>
      <c r="X404" s="55" t="s">
        <v>1644</v>
      </c>
      <c r="Y404" s="55" t="s">
        <v>1644</v>
      </c>
      <c r="Z404" s="55" t="s">
        <v>1644</v>
      </c>
      <c r="AA404" s="55" t="s">
        <v>1727</v>
      </c>
      <c r="AB404" s="55" t="s">
        <v>1644</v>
      </c>
      <c r="AC404" s="56">
        <v>45728</v>
      </c>
      <c r="AD404" s="55"/>
      <c r="AE404" s="55"/>
      <c r="AF404" s="55" t="s">
        <v>1644</v>
      </c>
      <c r="AG404" s="55" t="s">
        <v>2642</v>
      </c>
      <c r="AH404" s="55" t="s">
        <v>1728</v>
      </c>
      <c r="AI404" s="55" t="s">
        <v>1729</v>
      </c>
      <c r="AJ404" s="59">
        <v>162480</v>
      </c>
      <c r="AK404" s="55" t="s">
        <v>1761</v>
      </c>
      <c r="AL404" s="60" t="s">
        <v>1749</v>
      </c>
      <c r="AM404" s="55" t="s">
        <v>1644</v>
      </c>
      <c r="AN404" s="55" t="s">
        <v>1644</v>
      </c>
      <c r="AO404" s="55" t="s">
        <v>1644</v>
      </c>
      <c r="AP404" t="s">
        <v>1730</v>
      </c>
      <c r="AQ404" t="s">
        <v>2163</v>
      </c>
      <c r="AS404" t="s">
        <v>1656</v>
      </c>
      <c r="AT404" t="s">
        <v>3842</v>
      </c>
      <c r="AU404" s="191">
        <f t="shared" si="6"/>
        <v>4062000</v>
      </c>
    </row>
    <row r="405" spans="1:47" x14ac:dyDescent="0.25">
      <c r="A405" s="55" t="s">
        <v>1717</v>
      </c>
      <c r="B405" s="55" t="s">
        <v>2544</v>
      </c>
      <c r="C405" s="55" t="s">
        <v>1719</v>
      </c>
      <c r="D405" s="55" t="s">
        <v>1743</v>
      </c>
      <c r="E405" s="56">
        <v>45728</v>
      </c>
      <c r="F405" s="55" t="s">
        <v>2296</v>
      </c>
      <c r="G405" s="55" t="s">
        <v>1644</v>
      </c>
      <c r="H405" s="55">
        <v>50500010</v>
      </c>
      <c r="I405" s="55" t="s">
        <v>2643</v>
      </c>
      <c r="J405" s="55" t="s">
        <v>1644</v>
      </c>
      <c r="K405" s="55" t="s">
        <v>1658</v>
      </c>
      <c r="L405" s="56">
        <v>45728</v>
      </c>
      <c r="M405" s="55" t="s">
        <v>2634</v>
      </c>
      <c r="N405" s="55" t="s">
        <v>1644</v>
      </c>
      <c r="O405" s="56"/>
      <c r="P405" s="55" t="s">
        <v>1726</v>
      </c>
      <c r="Q405" s="55" t="s">
        <v>1554</v>
      </c>
      <c r="R405" s="59">
        <v>19200000</v>
      </c>
      <c r="S405" s="55" t="s">
        <v>89</v>
      </c>
      <c r="T405" s="57">
        <v>1171.0899999999999</v>
      </c>
      <c r="U405" s="55" t="s">
        <v>329</v>
      </c>
      <c r="V405" s="55" t="s">
        <v>330</v>
      </c>
      <c r="W405" s="55" t="s">
        <v>1644</v>
      </c>
      <c r="X405" s="55" t="s">
        <v>1644</v>
      </c>
      <c r="Y405" s="55" t="s">
        <v>1644</v>
      </c>
      <c r="Z405" s="55" t="s">
        <v>1644</v>
      </c>
      <c r="AA405" s="55" t="s">
        <v>1727</v>
      </c>
      <c r="AB405" s="55" t="s">
        <v>1644</v>
      </c>
      <c r="AC405" s="56">
        <v>45728</v>
      </c>
      <c r="AD405" s="55"/>
      <c r="AE405" s="55"/>
      <c r="AF405" s="55" t="s">
        <v>1644</v>
      </c>
      <c r="AG405" s="55" t="s">
        <v>2644</v>
      </c>
      <c r="AH405" s="55" t="s">
        <v>1728</v>
      </c>
      <c r="AI405" s="55" t="s">
        <v>1729</v>
      </c>
      <c r="AJ405" s="61">
        <v>192</v>
      </c>
      <c r="AK405" s="55" t="s">
        <v>123</v>
      </c>
      <c r="AL405" s="60" t="s">
        <v>1749</v>
      </c>
      <c r="AM405" s="55" t="s">
        <v>1644</v>
      </c>
      <c r="AN405" s="55" t="s">
        <v>1644</v>
      </c>
      <c r="AO405" s="55" t="s">
        <v>1644</v>
      </c>
      <c r="AP405" t="s">
        <v>1730</v>
      </c>
      <c r="AQ405" t="s">
        <v>2163</v>
      </c>
      <c r="AS405" t="s">
        <v>1656</v>
      </c>
      <c r="AT405" t="s">
        <v>3842</v>
      </c>
      <c r="AU405" s="191">
        <f t="shared" si="6"/>
        <v>19200000</v>
      </c>
    </row>
    <row r="406" spans="1:47" hidden="1" x14ac:dyDescent="0.25">
      <c r="A406" s="55" t="s">
        <v>1717</v>
      </c>
      <c r="B406" s="55" t="s">
        <v>2544</v>
      </c>
      <c r="C406" s="55" t="s">
        <v>1719</v>
      </c>
      <c r="D406" s="55" t="s">
        <v>1844</v>
      </c>
      <c r="E406" s="56">
        <v>45727</v>
      </c>
      <c r="F406" s="55" t="s">
        <v>2645</v>
      </c>
      <c r="G406" s="55" t="s">
        <v>2646</v>
      </c>
      <c r="H406" s="55">
        <v>51300010</v>
      </c>
      <c r="I406" s="55" t="s">
        <v>2647</v>
      </c>
      <c r="J406" s="55" t="s">
        <v>1644</v>
      </c>
      <c r="K406" s="55" t="s">
        <v>538</v>
      </c>
      <c r="L406" s="56">
        <v>45719</v>
      </c>
      <c r="M406" s="55" t="s">
        <v>2008</v>
      </c>
      <c r="N406" s="55" t="s">
        <v>2648</v>
      </c>
      <c r="O406" s="56"/>
      <c r="P406" s="55" t="s">
        <v>1726</v>
      </c>
      <c r="Q406" s="55" t="s">
        <v>1554</v>
      </c>
      <c r="R406" s="59">
        <v>3847500</v>
      </c>
      <c r="S406" s="55" t="s">
        <v>89</v>
      </c>
      <c r="T406" s="57">
        <v>234.56</v>
      </c>
      <c r="U406" s="55" t="s">
        <v>329</v>
      </c>
      <c r="V406" s="55" t="s">
        <v>330</v>
      </c>
      <c r="W406" s="55" t="s">
        <v>1644</v>
      </c>
      <c r="X406" s="55" t="s">
        <v>1644</v>
      </c>
      <c r="Y406" s="55" t="s">
        <v>1644</v>
      </c>
      <c r="Z406" s="55" t="s">
        <v>1644</v>
      </c>
      <c r="AA406" s="55" t="s">
        <v>1727</v>
      </c>
      <c r="AB406" s="55" t="s">
        <v>1644</v>
      </c>
      <c r="AC406" s="56">
        <v>45728</v>
      </c>
      <c r="AD406" s="55"/>
      <c r="AE406" s="55"/>
      <c r="AF406" s="55" t="s">
        <v>1644</v>
      </c>
      <c r="AG406" s="55" t="s">
        <v>1644</v>
      </c>
      <c r="AH406" s="55" t="s">
        <v>1728</v>
      </c>
      <c r="AI406" s="55" t="s">
        <v>1729</v>
      </c>
      <c r="AJ406" s="58">
        <v>0</v>
      </c>
      <c r="AK406" s="55" t="s">
        <v>1644</v>
      </c>
      <c r="AL406" s="55" t="s">
        <v>1644</v>
      </c>
      <c r="AM406" s="55" t="s">
        <v>1644</v>
      </c>
      <c r="AN406" s="55" t="s">
        <v>1644</v>
      </c>
      <c r="AO406" s="55" t="s">
        <v>1644</v>
      </c>
      <c r="AP406" t="s">
        <v>1730</v>
      </c>
      <c r="AQ406" t="s">
        <v>2163</v>
      </c>
      <c r="AS406" t="s">
        <v>1458</v>
      </c>
      <c r="AT406" t="s">
        <v>3842</v>
      </c>
      <c r="AU406" s="191">
        <f t="shared" si="6"/>
        <v>3847500</v>
      </c>
    </row>
    <row r="407" spans="1:47" hidden="1" x14ac:dyDescent="0.25">
      <c r="A407" s="55" t="s">
        <v>1717</v>
      </c>
      <c r="B407" s="55" t="s">
        <v>2544</v>
      </c>
      <c r="C407" s="55" t="s">
        <v>1719</v>
      </c>
      <c r="D407" s="55" t="s">
        <v>1844</v>
      </c>
      <c r="E407" s="56">
        <v>45727</v>
      </c>
      <c r="F407" s="55" t="s">
        <v>2649</v>
      </c>
      <c r="G407" s="55" t="s">
        <v>2646</v>
      </c>
      <c r="H407" s="55">
        <v>51300090</v>
      </c>
      <c r="I407" s="55" t="s">
        <v>2647</v>
      </c>
      <c r="J407" s="55" t="s">
        <v>1644</v>
      </c>
      <c r="K407" s="55" t="s">
        <v>555</v>
      </c>
      <c r="L407" s="56">
        <v>45719</v>
      </c>
      <c r="M407" s="55" t="s">
        <v>2008</v>
      </c>
      <c r="N407" s="55" t="s">
        <v>2648</v>
      </c>
      <c r="O407" s="56"/>
      <c r="P407" s="55" t="s">
        <v>1726</v>
      </c>
      <c r="Q407" s="55" t="s">
        <v>1554</v>
      </c>
      <c r="R407" s="59">
        <v>2141250</v>
      </c>
      <c r="S407" s="55" t="s">
        <v>89</v>
      </c>
      <c r="T407" s="57">
        <v>130.54</v>
      </c>
      <c r="U407" s="55" t="s">
        <v>329</v>
      </c>
      <c r="V407" s="55" t="s">
        <v>330</v>
      </c>
      <c r="W407" s="55" t="s">
        <v>1644</v>
      </c>
      <c r="X407" s="55" t="s">
        <v>1644</v>
      </c>
      <c r="Y407" s="55" t="s">
        <v>1644</v>
      </c>
      <c r="Z407" s="55" t="s">
        <v>1644</v>
      </c>
      <c r="AA407" s="55" t="s">
        <v>1727</v>
      </c>
      <c r="AB407" s="55" t="s">
        <v>1644</v>
      </c>
      <c r="AC407" s="56">
        <v>45728</v>
      </c>
      <c r="AD407" s="55"/>
      <c r="AE407" s="55"/>
      <c r="AF407" s="55" t="s">
        <v>1644</v>
      </c>
      <c r="AG407" s="55" t="s">
        <v>1644</v>
      </c>
      <c r="AH407" s="55" t="s">
        <v>1728</v>
      </c>
      <c r="AI407" s="55" t="s">
        <v>1729</v>
      </c>
      <c r="AJ407" s="58">
        <v>0</v>
      </c>
      <c r="AK407" s="55" t="s">
        <v>1644</v>
      </c>
      <c r="AL407" s="55" t="s">
        <v>1644</v>
      </c>
      <c r="AM407" s="55" t="s">
        <v>1644</v>
      </c>
      <c r="AN407" s="55" t="s">
        <v>1644</v>
      </c>
      <c r="AO407" s="55" t="s">
        <v>1644</v>
      </c>
      <c r="AP407" t="s">
        <v>1730</v>
      </c>
      <c r="AQ407" t="s">
        <v>2163</v>
      </c>
      <c r="AS407" t="s">
        <v>1458</v>
      </c>
      <c r="AT407" t="s">
        <v>3842</v>
      </c>
      <c r="AU407" s="191">
        <f t="shared" si="6"/>
        <v>2141250</v>
      </c>
    </row>
    <row r="408" spans="1:47" x14ac:dyDescent="0.25">
      <c r="A408" s="55" t="s">
        <v>1717</v>
      </c>
      <c r="B408" s="55" t="s">
        <v>2544</v>
      </c>
      <c r="C408" s="55" t="s">
        <v>1719</v>
      </c>
      <c r="D408" s="55" t="s">
        <v>1844</v>
      </c>
      <c r="E408" s="56">
        <v>45729</v>
      </c>
      <c r="F408" s="55" t="s">
        <v>1644</v>
      </c>
      <c r="G408" s="55" t="s">
        <v>2650</v>
      </c>
      <c r="H408" s="55">
        <v>50500030</v>
      </c>
      <c r="I408" s="55" t="s">
        <v>2651</v>
      </c>
      <c r="J408" s="55" t="s">
        <v>1644</v>
      </c>
      <c r="K408" s="55" t="s">
        <v>1659</v>
      </c>
      <c r="L408" s="56">
        <v>45720</v>
      </c>
      <c r="M408" s="55" t="s">
        <v>2636</v>
      </c>
      <c r="N408" s="55" t="s">
        <v>2635</v>
      </c>
      <c r="O408" s="56"/>
      <c r="P408" s="55" t="s">
        <v>1726</v>
      </c>
      <c r="Q408" s="55" t="s">
        <v>1554</v>
      </c>
      <c r="R408" s="59">
        <v>0</v>
      </c>
      <c r="S408" s="55" t="s">
        <v>89</v>
      </c>
      <c r="T408" s="57">
        <v>-0.02</v>
      </c>
      <c r="U408" s="55" t="s">
        <v>329</v>
      </c>
      <c r="V408" s="55" t="s">
        <v>330</v>
      </c>
      <c r="W408" s="55" t="s">
        <v>1644</v>
      </c>
      <c r="X408" s="55" t="s">
        <v>1644</v>
      </c>
      <c r="Y408" s="55" t="s">
        <v>1644</v>
      </c>
      <c r="Z408" s="55" t="s">
        <v>2652</v>
      </c>
      <c r="AA408" s="55" t="s">
        <v>1727</v>
      </c>
      <c r="AB408" s="55" t="s">
        <v>1644</v>
      </c>
      <c r="AC408" s="56">
        <v>45729</v>
      </c>
      <c r="AD408" s="55"/>
      <c r="AE408" s="55"/>
      <c r="AF408" s="55" t="s">
        <v>1644</v>
      </c>
      <c r="AG408" s="55" t="s">
        <v>2636</v>
      </c>
      <c r="AH408" s="55" t="s">
        <v>1728</v>
      </c>
      <c r="AI408" s="55" t="s">
        <v>1729</v>
      </c>
      <c r="AJ408" s="59">
        <v>-1</v>
      </c>
      <c r="AK408" s="55" t="s">
        <v>1778</v>
      </c>
      <c r="AL408" s="55" t="s">
        <v>1881</v>
      </c>
      <c r="AM408" s="55" t="s">
        <v>1644</v>
      </c>
      <c r="AN408" s="55" t="s">
        <v>1644</v>
      </c>
      <c r="AO408" s="55" t="s">
        <v>1644</v>
      </c>
      <c r="AP408" t="s">
        <v>1730</v>
      </c>
      <c r="AQ408" t="s">
        <v>2163</v>
      </c>
      <c r="AS408" t="s">
        <v>1656</v>
      </c>
      <c r="AT408" t="s">
        <v>3842</v>
      </c>
      <c r="AU408" s="191">
        <f t="shared" si="6"/>
        <v>0</v>
      </c>
    </row>
    <row r="409" spans="1:47" hidden="1" x14ac:dyDescent="0.25">
      <c r="A409" s="55" t="s">
        <v>1717</v>
      </c>
      <c r="B409" s="55" t="s">
        <v>2544</v>
      </c>
      <c r="C409" s="55" t="s">
        <v>1719</v>
      </c>
      <c r="D409" s="55" t="s">
        <v>1743</v>
      </c>
      <c r="E409" s="56">
        <v>45730</v>
      </c>
      <c r="F409" s="55" t="s">
        <v>2301</v>
      </c>
      <c r="G409" s="55" t="s">
        <v>1644</v>
      </c>
      <c r="H409" s="55">
        <v>50500010</v>
      </c>
      <c r="I409" s="55" t="s">
        <v>2653</v>
      </c>
      <c r="J409" s="55" t="s">
        <v>1644</v>
      </c>
      <c r="K409" s="55" t="s">
        <v>1658</v>
      </c>
      <c r="L409" s="56">
        <v>45730</v>
      </c>
      <c r="M409" s="55" t="s">
        <v>2654</v>
      </c>
      <c r="N409" s="55" t="s">
        <v>1644</v>
      </c>
      <c r="O409" s="56"/>
      <c r="P409" s="55" t="s">
        <v>1726</v>
      </c>
      <c r="Q409" s="55" t="s">
        <v>1554</v>
      </c>
      <c r="R409" s="59">
        <v>25570081</v>
      </c>
      <c r="S409" s="55" t="s">
        <v>89</v>
      </c>
      <c r="T409" s="57">
        <v>1559.63</v>
      </c>
      <c r="U409" s="55" t="s">
        <v>343</v>
      </c>
      <c r="V409" s="55" t="s">
        <v>344</v>
      </c>
      <c r="W409" s="55" t="s">
        <v>1644</v>
      </c>
      <c r="X409" s="55" t="s">
        <v>1644</v>
      </c>
      <c r="Y409" s="55" t="s">
        <v>1644</v>
      </c>
      <c r="Z409" s="55" t="s">
        <v>1644</v>
      </c>
      <c r="AA409" s="55" t="s">
        <v>1727</v>
      </c>
      <c r="AB409" s="55" t="s">
        <v>1644</v>
      </c>
      <c r="AC409" s="56">
        <v>45730</v>
      </c>
      <c r="AD409" s="55"/>
      <c r="AE409" s="55"/>
      <c r="AF409" s="55" t="s">
        <v>1644</v>
      </c>
      <c r="AG409" s="55" t="s">
        <v>2655</v>
      </c>
      <c r="AH409" s="55" t="s">
        <v>1728</v>
      </c>
      <c r="AI409" s="55" t="s">
        <v>1729</v>
      </c>
      <c r="AJ409" s="58">
        <v>1815.67</v>
      </c>
      <c r="AK409" s="55" t="s">
        <v>1748</v>
      </c>
      <c r="AL409" s="60" t="s">
        <v>1749</v>
      </c>
      <c r="AM409" s="55" t="s">
        <v>1644</v>
      </c>
      <c r="AN409" s="55" t="s">
        <v>1644</v>
      </c>
      <c r="AO409" s="55" t="s">
        <v>1644</v>
      </c>
      <c r="AP409" t="s">
        <v>1730</v>
      </c>
      <c r="AQ409" t="s">
        <v>2163</v>
      </c>
      <c r="AS409" t="s">
        <v>1656</v>
      </c>
      <c r="AT409" t="s">
        <v>4416</v>
      </c>
      <c r="AU409" s="191">
        <f t="shared" si="6"/>
        <v>25570081</v>
      </c>
    </row>
    <row r="410" spans="1:47" hidden="1" x14ac:dyDescent="0.25">
      <c r="A410" s="55" t="s">
        <v>1717</v>
      </c>
      <c r="B410" s="55" t="s">
        <v>2544</v>
      </c>
      <c r="C410" s="55" t="s">
        <v>1719</v>
      </c>
      <c r="D410" s="55" t="s">
        <v>1743</v>
      </c>
      <c r="E410" s="56">
        <v>45730</v>
      </c>
      <c r="F410" s="55" t="s">
        <v>2301</v>
      </c>
      <c r="G410" s="55" t="s">
        <v>1644</v>
      </c>
      <c r="H410" s="55">
        <v>50500010</v>
      </c>
      <c r="I410" s="55" t="s">
        <v>2656</v>
      </c>
      <c r="J410" s="55" t="s">
        <v>1644</v>
      </c>
      <c r="K410" s="55" t="s">
        <v>1658</v>
      </c>
      <c r="L410" s="56">
        <v>45730</v>
      </c>
      <c r="M410" s="55" t="s">
        <v>2654</v>
      </c>
      <c r="N410" s="55" t="s">
        <v>1644</v>
      </c>
      <c r="O410" s="56"/>
      <c r="P410" s="55" t="s">
        <v>1726</v>
      </c>
      <c r="Q410" s="55" t="s">
        <v>1554</v>
      </c>
      <c r="R410" s="59">
        <v>1675849</v>
      </c>
      <c r="S410" s="55" t="s">
        <v>89</v>
      </c>
      <c r="T410" s="57">
        <v>102.22</v>
      </c>
      <c r="U410" s="55" t="s">
        <v>343</v>
      </c>
      <c r="V410" s="55" t="s">
        <v>344</v>
      </c>
      <c r="W410" s="55" t="s">
        <v>1644</v>
      </c>
      <c r="X410" s="55" t="s">
        <v>1644</v>
      </c>
      <c r="Y410" s="55" t="s">
        <v>1644</v>
      </c>
      <c r="Z410" s="55" t="s">
        <v>1644</v>
      </c>
      <c r="AA410" s="55" t="s">
        <v>1727</v>
      </c>
      <c r="AB410" s="55" t="s">
        <v>1644</v>
      </c>
      <c r="AC410" s="56">
        <v>45730</v>
      </c>
      <c r="AD410" s="55"/>
      <c r="AE410" s="55"/>
      <c r="AF410" s="55" t="s">
        <v>1644</v>
      </c>
      <c r="AG410" s="55" t="s">
        <v>2657</v>
      </c>
      <c r="AH410" s="55" t="s">
        <v>1728</v>
      </c>
      <c r="AI410" s="55" t="s">
        <v>1729</v>
      </c>
      <c r="AJ410" s="59">
        <v>161</v>
      </c>
      <c r="AK410" s="55" t="s">
        <v>1748</v>
      </c>
      <c r="AL410" s="60" t="s">
        <v>1749</v>
      </c>
      <c r="AM410" s="55" t="s">
        <v>1644</v>
      </c>
      <c r="AN410" s="55" t="s">
        <v>1644</v>
      </c>
      <c r="AO410" s="55" t="s">
        <v>1644</v>
      </c>
      <c r="AP410" t="s">
        <v>1730</v>
      </c>
      <c r="AQ410" t="s">
        <v>2163</v>
      </c>
      <c r="AS410" t="s">
        <v>1656</v>
      </c>
      <c r="AT410" t="s">
        <v>4416</v>
      </c>
      <c r="AU410" s="191">
        <f t="shared" si="6"/>
        <v>1675849</v>
      </c>
    </row>
    <row r="411" spans="1:47" x14ac:dyDescent="0.25">
      <c r="A411" s="55" t="s">
        <v>1717</v>
      </c>
      <c r="B411" s="55" t="s">
        <v>2544</v>
      </c>
      <c r="C411" s="55" t="s">
        <v>1719</v>
      </c>
      <c r="D411" s="55" t="s">
        <v>1743</v>
      </c>
      <c r="E411" s="56">
        <v>45730</v>
      </c>
      <c r="F411" s="55" t="s">
        <v>2296</v>
      </c>
      <c r="G411" s="55" t="s">
        <v>1644</v>
      </c>
      <c r="H411" s="55">
        <v>50500010</v>
      </c>
      <c r="I411" s="55" t="s">
        <v>2658</v>
      </c>
      <c r="J411" s="55" t="s">
        <v>1644</v>
      </c>
      <c r="K411" s="55" t="s">
        <v>1658</v>
      </c>
      <c r="L411" s="56">
        <v>45730</v>
      </c>
      <c r="M411" s="55" t="s">
        <v>2654</v>
      </c>
      <c r="N411" s="55" t="s">
        <v>1644</v>
      </c>
      <c r="O411" s="56"/>
      <c r="P411" s="55" t="s">
        <v>1726</v>
      </c>
      <c r="Q411" s="55" t="s">
        <v>1554</v>
      </c>
      <c r="R411" s="59">
        <v>32130000</v>
      </c>
      <c r="S411" s="55" t="s">
        <v>89</v>
      </c>
      <c r="T411" s="57">
        <v>1959.74</v>
      </c>
      <c r="U411" s="55" t="s">
        <v>329</v>
      </c>
      <c r="V411" s="55" t="s">
        <v>330</v>
      </c>
      <c r="W411" s="55" t="s">
        <v>1644</v>
      </c>
      <c r="X411" s="55" t="s">
        <v>1644</v>
      </c>
      <c r="Y411" s="55" t="s">
        <v>1644</v>
      </c>
      <c r="Z411" s="55" t="s">
        <v>1644</v>
      </c>
      <c r="AA411" s="55" t="s">
        <v>1727</v>
      </c>
      <c r="AB411" s="55" t="s">
        <v>1644</v>
      </c>
      <c r="AC411" s="56">
        <v>45730</v>
      </c>
      <c r="AD411" s="55"/>
      <c r="AE411" s="55"/>
      <c r="AF411" s="55" t="s">
        <v>1644</v>
      </c>
      <c r="AG411" s="55" t="s">
        <v>2659</v>
      </c>
      <c r="AH411" s="55" t="s">
        <v>1728</v>
      </c>
      <c r="AI411" s="55" t="s">
        <v>1729</v>
      </c>
      <c r="AJ411" s="61">
        <v>1020</v>
      </c>
      <c r="AK411" s="55" t="s">
        <v>123</v>
      </c>
      <c r="AL411" s="60" t="s">
        <v>1749</v>
      </c>
      <c r="AM411" s="55" t="s">
        <v>1644</v>
      </c>
      <c r="AN411" s="55" t="s">
        <v>1644</v>
      </c>
      <c r="AO411" s="55" t="s">
        <v>1644</v>
      </c>
      <c r="AP411" t="s">
        <v>1730</v>
      </c>
      <c r="AQ411" t="s">
        <v>2163</v>
      </c>
      <c r="AS411" t="s">
        <v>1656</v>
      </c>
      <c r="AT411" t="s">
        <v>3842</v>
      </c>
      <c r="AU411" s="191">
        <f t="shared" si="6"/>
        <v>32130000</v>
      </c>
    </row>
    <row r="412" spans="1:47" hidden="1" x14ac:dyDescent="0.25">
      <c r="A412" s="55" t="s">
        <v>1717</v>
      </c>
      <c r="B412" s="55" t="s">
        <v>2544</v>
      </c>
      <c r="C412" s="55" t="s">
        <v>1719</v>
      </c>
      <c r="D412" s="55" t="s">
        <v>1743</v>
      </c>
      <c r="E412" s="56">
        <v>45730</v>
      </c>
      <c r="F412" s="55" t="s">
        <v>2296</v>
      </c>
      <c r="G412" s="55" t="s">
        <v>1644</v>
      </c>
      <c r="H412" s="55">
        <v>50500010</v>
      </c>
      <c r="I412" s="55" t="s">
        <v>2660</v>
      </c>
      <c r="J412" s="55" t="s">
        <v>1644</v>
      </c>
      <c r="K412" s="55" t="s">
        <v>1658</v>
      </c>
      <c r="L412" s="56">
        <v>45730</v>
      </c>
      <c r="M412" s="55" t="s">
        <v>2654</v>
      </c>
      <c r="N412" s="55" t="s">
        <v>1644</v>
      </c>
      <c r="O412" s="56"/>
      <c r="P412" s="55" t="s">
        <v>1726</v>
      </c>
      <c r="Q412" s="55" t="s">
        <v>1554</v>
      </c>
      <c r="R412" s="59">
        <v>8862022</v>
      </c>
      <c r="S412" s="55" t="s">
        <v>89</v>
      </c>
      <c r="T412" s="57">
        <v>540.53</v>
      </c>
      <c r="U412" s="55" t="s">
        <v>343</v>
      </c>
      <c r="V412" s="55" t="s">
        <v>344</v>
      </c>
      <c r="W412" s="55" t="s">
        <v>1644</v>
      </c>
      <c r="X412" s="55" t="s">
        <v>1644</v>
      </c>
      <c r="Y412" s="55" t="s">
        <v>1644</v>
      </c>
      <c r="Z412" s="55" t="s">
        <v>1644</v>
      </c>
      <c r="AA412" s="55" t="s">
        <v>1727</v>
      </c>
      <c r="AB412" s="55" t="s">
        <v>1644</v>
      </c>
      <c r="AC412" s="56">
        <v>45730</v>
      </c>
      <c r="AD412" s="55"/>
      <c r="AE412" s="55"/>
      <c r="AF412" s="55" t="s">
        <v>1644</v>
      </c>
      <c r="AG412" s="55" t="s">
        <v>2661</v>
      </c>
      <c r="AH412" s="55" t="s">
        <v>1728</v>
      </c>
      <c r="AI412" s="55" t="s">
        <v>1729</v>
      </c>
      <c r="AJ412" s="59">
        <v>157</v>
      </c>
      <c r="AK412" s="55" t="s">
        <v>1748</v>
      </c>
      <c r="AL412" s="60" t="s">
        <v>1749</v>
      </c>
      <c r="AM412" s="55" t="s">
        <v>1644</v>
      </c>
      <c r="AN412" s="55" t="s">
        <v>1644</v>
      </c>
      <c r="AO412" s="55" t="s">
        <v>1644</v>
      </c>
      <c r="AP412" t="s">
        <v>1730</v>
      </c>
      <c r="AQ412" t="s">
        <v>2163</v>
      </c>
      <c r="AS412" t="s">
        <v>1656</v>
      </c>
      <c r="AT412" t="s">
        <v>4416</v>
      </c>
      <c r="AU412" s="191">
        <f t="shared" si="6"/>
        <v>8862022</v>
      </c>
    </row>
    <row r="413" spans="1:47" hidden="1" x14ac:dyDescent="0.25">
      <c r="A413" s="55" t="s">
        <v>1717</v>
      </c>
      <c r="B413" s="55" t="s">
        <v>2544</v>
      </c>
      <c r="C413" s="55" t="s">
        <v>1719</v>
      </c>
      <c r="D413" s="55" t="s">
        <v>1743</v>
      </c>
      <c r="E413" s="56">
        <v>45730</v>
      </c>
      <c r="F413" s="55" t="s">
        <v>2296</v>
      </c>
      <c r="G413" s="55" t="s">
        <v>1644</v>
      </c>
      <c r="H413" s="55">
        <v>50500010</v>
      </c>
      <c r="I413" s="55" t="s">
        <v>2662</v>
      </c>
      <c r="J413" s="55" t="s">
        <v>1644</v>
      </c>
      <c r="K413" s="55" t="s">
        <v>1658</v>
      </c>
      <c r="L413" s="56">
        <v>45730</v>
      </c>
      <c r="M413" s="55" t="s">
        <v>2654</v>
      </c>
      <c r="N413" s="55" t="s">
        <v>1644</v>
      </c>
      <c r="O413" s="56"/>
      <c r="P413" s="55" t="s">
        <v>1726</v>
      </c>
      <c r="Q413" s="55" t="s">
        <v>1554</v>
      </c>
      <c r="R413" s="59">
        <v>1908438</v>
      </c>
      <c r="S413" s="55" t="s">
        <v>89</v>
      </c>
      <c r="T413" s="57">
        <v>116.4</v>
      </c>
      <c r="U413" s="55" t="s">
        <v>343</v>
      </c>
      <c r="V413" s="55" t="s">
        <v>344</v>
      </c>
      <c r="W413" s="55" t="s">
        <v>1644</v>
      </c>
      <c r="X413" s="55" t="s">
        <v>1644</v>
      </c>
      <c r="Y413" s="55" t="s">
        <v>1644</v>
      </c>
      <c r="Z413" s="55" t="s">
        <v>1644</v>
      </c>
      <c r="AA413" s="55" t="s">
        <v>1727</v>
      </c>
      <c r="AB413" s="55" t="s">
        <v>1644</v>
      </c>
      <c r="AC413" s="56">
        <v>45730</v>
      </c>
      <c r="AD413" s="55"/>
      <c r="AE413" s="55"/>
      <c r="AF413" s="55" t="s">
        <v>1644</v>
      </c>
      <c r="AG413" s="55" t="s">
        <v>2663</v>
      </c>
      <c r="AH413" s="55" t="s">
        <v>1728</v>
      </c>
      <c r="AI413" s="55" t="s">
        <v>1729</v>
      </c>
      <c r="AJ413" s="59">
        <v>42</v>
      </c>
      <c r="AK413" s="55" t="s">
        <v>1748</v>
      </c>
      <c r="AL413" s="60" t="s">
        <v>1749</v>
      </c>
      <c r="AM413" s="55" t="s">
        <v>1644</v>
      </c>
      <c r="AN413" s="55" t="s">
        <v>1644</v>
      </c>
      <c r="AO413" s="55" t="s">
        <v>1644</v>
      </c>
      <c r="AP413" t="s">
        <v>1730</v>
      </c>
      <c r="AQ413" t="s">
        <v>2163</v>
      </c>
      <c r="AS413" t="s">
        <v>1656</v>
      </c>
      <c r="AT413" t="s">
        <v>4416</v>
      </c>
      <c r="AU413" s="191">
        <f t="shared" si="6"/>
        <v>1908438</v>
      </c>
    </row>
    <row r="414" spans="1:47" hidden="1" x14ac:dyDescent="0.25">
      <c r="A414" s="55" t="s">
        <v>1717</v>
      </c>
      <c r="B414" s="55" t="s">
        <v>2544</v>
      </c>
      <c r="C414" s="55" t="s">
        <v>1719</v>
      </c>
      <c r="D414" s="55" t="s">
        <v>1743</v>
      </c>
      <c r="E414" s="56">
        <v>45730</v>
      </c>
      <c r="F414" s="55" t="s">
        <v>2301</v>
      </c>
      <c r="G414" s="55" t="s">
        <v>1644</v>
      </c>
      <c r="H414" s="55">
        <v>50500010</v>
      </c>
      <c r="I414" s="55" t="s">
        <v>2664</v>
      </c>
      <c r="J414" s="55" t="s">
        <v>1644</v>
      </c>
      <c r="K414" s="55" t="s">
        <v>1658</v>
      </c>
      <c r="L414" s="56">
        <v>45730</v>
      </c>
      <c r="M414" s="55" t="s">
        <v>2654</v>
      </c>
      <c r="N414" s="55" t="s">
        <v>1644</v>
      </c>
      <c r="O414" s="56"/>
      <c r="P414" s="55" t="s">
        <v>1726</v>
      </c>
      <c r="Q414" s="55" t="s">
        <v>1554</v>
      </c>
      <c r="R414" s="59">
        <v>19067308</v>
      </c>
      <c r="S414" s="55" t="s">
        <v>89</v>
      </c>
      <c r="T414" s="57">
        <v>1163</v>
      </c>
      <c r="U414" s="55" t="s">
        <v>343</v>
      </c>
      <c r="V414" s="55" t="s">
        <v>344</v>
      </c>
      <c r="W414" s="55" t="s">
        <v>1644</v>
      </c>
      <c r="X414" s="55" t="s">
        <v>1644</v>
      </c>
      <c r="Y414" s="55" t="s">
        <v>1644</v>
      </c>
      <c r="Z414" s="55" t="s">
        <v>1644</v>
      </c>
      <c r="AA414" s="55" t="s">
        <v>1727</v>
      </c>
      <c r="AB414" s="55" t="s">
        <v>1644</v>
      </c>
      <c r="AC414" s="56">
        <v>45730</v>
      </c>
      <c r="AD414" s="55"/>
      <c r="AE414" s="55"/>
      <c r="AF414" s="55" t="s">
        <v>1644</v>
      </c>
      <c r="AG414" s="55" t="s">
        <v>2665</v>
      </c>
      <c r="AH414" s="55" t="s">
        <v>1728</v>
      </c>
      <c r="AI414" s="55" t="s">
        <v>1729</v>
      </c>
      <c r="AJ414" s="59">
        <v>292</v>
      </c>
      <c r="AK414" s="55" t="s">
        <v>1748</v>
      </c>
      <c r="AL414" s="60" t="s">
        <v>1749</v>
      </c>
      <c r="AM414" s="55" t="s">
        <v>1644</v>
      </c>
      <c r="AN414" s="55" t="s">
        <v>1644</v>
      </c>
      <c r="AO414" s="55" t="s">
        <v>1644</v>
      </c>
      <c r="AP414" t="s">
        <v>1730</v>
      </c>
      <c r="AQ414" t="s">
        <v>2163</v>
      </c>
      <c r="AS414" t="s">
        <v>1656</v>
      </c>
      <c r="AT414" t="s">
        <v>4416</v>
      </c>
      <c r="AU414" s="191">
        <f t="shared" si="6"/>
        <v>19067308</v>
      </c>
    </row>
    <row r="415" spans="1:47" x14ac:dyDescent="0.25">
      <c r="A415" s="55" t="s">
        <v>1717</v>
      </c>
      <c r="B415" s="55" t="s">
        <v>2544</v>
      </c>
      <c r="C415" s="55" t="s">
        <v>1719</v>
      </c>
      <c r="D415" s="55" t="s">
        <v>1767</v>
      </c>
      <c r="E415" s="56">
        <v>45730</v>
      </c>
      <c r="F415" s="55" t="s">
        <v>2666</v>
      </c>
      <c r="G415" s="55" t="s">
        <v>1644</v>
      </c>
      <c r="H415" s="55">
        <v>50200010</v>
      </c>
      <c r="I415" s="55" t="s">
        <v>2667</v>
      </c>
      <c r="J415" s="55" t="s">
        <v>1644</v>
      </c>
      <c r="K415" s="55" t="s">
        <v>1646</v>
      </c>
      <c r="L415" s="56">
        <v>45730</v>
      </c>
      <c r="M415" s="55" t="s">
        <v>2654</v>
      </c>
      <c r="N415" s="55" t="s">
        <v>1644</v>
      </c>
      <c r="O415" s="56"/>
      <c r="P415" s="55" t="s">
        <v>1726</v>
      </c>
      <c r="Q415" s="55" t="s">
        <v>89</v>
      </c>
      <c r="R415" s="57">
        <v>87.71</v>
      </c>
      <c r="S415" s="55" t="s">
        <v>89</v>
      </c>
      <c r="T415" s="57">
        <v>87.71</v>
      </c>
      <c r="U415" s="55" t="s">
        <v>329</v>
      </c>
      <c r="V415" s="55" t="s">
        <v>330</v>
      </c>
      <c r="W415" s="55" t="s">
        <v>1644</v>
      </c>
      <c r="X415" s="55" t="s">
        <v>1644</v>
      </c>
      <c r="Y415" s="55" t="s">
        <v>1644</v>
      </c>
      <c r="Z415" s="55" t="s">
        <v>1644</v>
      </c>
      <c r="AA415" s="55" t="s">
        <v>1727</v>
      </c>
      <c r="AB415" s="55" t="s">
        <v>1644</v>
      </c>
      <c r="AC415" s="56">
        <v>45730</v>
      </c>
      <c r="AD415" s="55"/>
      <c r="AE415" s="55"/>
      <c r="AF415" s="55" t="s">
        <v>1644</v>
      </c>
      <c r="AG415" s="55" t="s">
        <v>1644</v>
      </c>
      <c r="AH415" s="55" t="s">
        <v>1728</v>
      </c>
      <c r="AI415" s="55" t="s">
        <v>1729</v>
      </c>
      <c r="AJ415" s="59">
        <v>60</v>
      </c>
      <c r="AK415" s="55" t="s">
        <v>1761</v>
      </c>
      <c r="AL415" s="60" t="s">
        <v>1749</v>
      </c>
      <c r="AM415" s="55" t="s">
        <v>1998</v>
      </c>
      <c r="AN415" s="55" t="s">
        <v>1999</v>
      </c>
      <c r="AO415" s="55" t="s">
        <v>1644</v>
      </c>
      <c r="AP415" t="s">
        <v>1730</v>
      </c>
      <c r="AQ415" t="s">
        <v>2163</v>
      </c>
      <c r="AS415" t="s">
        <v>1645</v>
      </c>
      <c r="AT415" t="s">
        <v>3842</v>
      </c>
      <c r="AU415" s="191">
        <f t="shared" si="6"/>
        <v>1447215</v>
      </c>
    </row>
    <row r="416" spans="1:47" x14ac:dyDescent="0.25">
      <c r="A416" s="55" t="s">
        <v>1717</v>
      </c>
      <c r="B416" s="55" t="s">
        <v>2544</v>
      </c>
      <c r="C416" s="55" t="s">
        <v>1719</v>
      </c>
      <c r="D416" s="55" t="s">
        <v>1767</v>
      </c>
      <c r="E416" s="56">
        <v>45730</v>
      </c>
      <c r="F416" s="55" t="s">
        <v>2668</v>
      </c>
      <c r="G416" s="55" t="s">
        <v>1644</v>
      </c>
      <c r="H416" s="55">
        <v>50200010</v>
      </c>
      <c r="I416" s="55" t="s">
        <v>2667</v>
      </c>
      <c r="J416" s="55" t="s">
        <v>1644</v>
      </c>
      <c r="K416" s="55" t="s">
        <v>1646</v>
      </c>
      <c r="L416" s="56">
        <v>45730</v>
      </c>
      <c r="M416" s="55" t="s">
        <v>2654</v>
      </c>
      <c r="N416" s="55" t="s">
        <v>1644</v>
      </c>
      <c r="O416" s="56"/>
      <c r="P416" s="55" t="s">
        <v>1726</v>
      </c>
      <c r="Q416" s="55" t="s">
        <v>89</v>
      </c>
      <c r="R416" s="57">
        <v>65.03</v>
      </c>
      <c r="S416" s="55" t="s">
        <v>89</v>
      </c>
      <c r="T416" s="57">
        <v>65.03</v>
      </c>
      <c r="U416" s="55" t="s">
        <v>329</v>
      </c>
      <c r="V416" s="55" t="s">
        <v>330</v>
      </c>
      <c r="W416" s="55" t="s">
        <v>1644</v>
      </c>
      <c r="X416" s="55" t="s">
        <v>1644</v>
      </c>
      <c r="Y416" s="55" t="s">
        <v>1644</v>
      </c>
      <c r="Z416" s="55" t="s">
        <v>1644</v>
      </c>
      <c r="AA416" s="55" t="s">
        <v>1727</v>
      </c>
      <c r="AB416" s="55" t="s">
        <v>1644</v>
      </c>
      <c r="AC416" s="56">
        <v>45730</v>
      </c>
      <c r="AD416" s="55"/>
      <c r="AE416" s="55"/>
      <c r="AF416" s="55" t="s">
        <v>1644</v>
      </c>
      <c r="AG416" s="55" t="s">
        <v>1644</v>
      </c>
      <c r="AH416" s="55" t="s">
        <v>1728</v>
      </c>
      <c r="AI416" s="55" t="s">
        <v>1729</v>
      </c>
      <c r="AJ416" s="59">
        <v>40</v>
      </c>
      <c r="AK416" s="55" t="s">
        <v>1761</v>
      </c>
      <c r="AL416" s="60" t="s">
        <v>1749</v>
      </c>
      <c r="AM416" s="55" t="s">
        <v>2669</v>
      </c>
      <c r="AN416" s="55" t="s">
        <v>2670</v>
      </c>
      <c r="AO416" s="55" t="s">
        <v>1644</v>
      </c>
      <c r="AP416" t="s">
        <v>1730</v>
      </c>
      <c r="AQ416" t="s">
        <v>2163</v>
      </c>
      <c r="AS416" t="s">
        <v>1645</v>
      </c>
      <c r="AT416" t="s">
        <v>3842</v>
      </c>
      <c r="AU416" s="191">
        <f t="shared" si="6"/>
        <v>1072995</v>
      </c>
    </row>
    <row r="417" spans="1:47" x14ac:dyDescent="0.25">
      <c r="A417" s="55" t="s">
        <v>1717</v>
      </c>
      <c r="B417" s="55" t="s">
        <v>2544</v>
      </c>
      <c r="C417" s="55" t="s">
        <v>1719</v>
      </c>
      <c r="D417" s="55" t="s">
        <v>1767</v>
      </c>
      <c r="E417" s="56">
        <v>45730</v>
      </c>
      <c r="F417" s="55" t="s">
        <v>1644</v>
      </c>
      <c r="G417" s="55" t="s">
        <v>1644</v>
      </c>
      <c r="H417" s="55">
        <v>50200010</v>
      </c>
      <c r="I417" s="55" t="s">
        <v>2667</v>
      </c>
      <c r="J417" s="55" t="s">
        <v>1644</v>
      </c>
      <c r="K417" s="55" t="s">
        <v>1646</v>
      </c>
      <c r="L417" s="56">
        <v>45730</v>
      </c>
      <c r="M417" s="55" t="s">
        <v>2654</v>
      </c>
      <c r="N417" s="55" t="s">
        <v>1644</v>
      </c>
      <c r="O417" s="56"/>
      <c r="P417" s="55" t="s">
        <v>1726</v>
      </c>
      <c r="Q417" s="55" t="s">
        <v>89</v>
      </c>
      <c r="R417" s="57">
        <v>3.77</v>
      </c>
      <c r="S417" s="55" t="s">
        <v>89</v>
      </c>
      <c r="T417" s="57">
        <v>3.77</v>
      </c>
      <c r="U417" s="55" t="s">
        <v>329</v>
      </c>
      <c r="V417" s="55" t="s">
        <v>330</v>
      </c>
      <c r="W417" s="55" t="s">
        <v>1644</v>
      </c>
      <c r="X417" s="55" t="s">
        <v>1644</v>
      </c>
      <c r="Y417" s="55" t="s">
        <v>1644</v>
      </c>
      <c r="Z417" s="55" t="s">
        <v>1644</v>
      </c>
      <c r="AA417" s="55" t="s">
        <v>1727</v>
      </c>
      <c r="AB417" s="55" t="s">
        <v>1644</v>
      </c>
      <c r="AC417" s="56">
        <v>45730</v>
      </c>
      <c r="AD417" s="55"/>
      <c r="AE417" s="55"/>
      <c r="AF417" s="55" t="s">
        <v>1644</v>
      </c>
      <c r="AG417" s="55" t="s">
        <v>1644</v>
      </c>
      <c r="AH417" s="55" t="s">
        <v>1728</v>
      </c>
      <c r="AI417" s="55" t="s">
        <v>1729</v>
      </c>
      <c r="AJ417" s="59">
        <v>6</v>
      </c>
      <c r="AK417" s="55" t="s">
        <v>1748</v>
      </c>
      <c r="AL417" s="60" t="s">
        <v>1749</v>
      </c>
      <c r="AM417" s="55" t="s">
        <v>2171</v>
      </c>
      <c r="AN417" s="55" t="s">
        <v>2172</v>
      </c>
      <c r="AO417" s="55" t="s">
        <v>1644</v>
      </c>
      <c r="AP417" t="s">
        <v>1730</v>
      </c>
      <c r="AQ417" t="s">
        <v>2163</v>
      </c>
      <c r="AS417" t="s">
        <v>1645</v>
      </c>
      <c r="AT417" t="s">
        <v>3842</v>
      </c>
      <c r="AU417" s="191">
        <f t="shared" si="6"/>
        <v>62205</v>
      </c>
    </row>
    <row r="418" spans="1:47" x14ac:dyDescent="0.25">
      <c r="A418" s="55" t="s">
        <v>1717</v>
      </c>
      <c r="B418" s="55" t="s">
        <v>2544</v>
      </c>
      <c r="C418" s="55" t="s">
        <v>1719</v>
      </c>
      <c r="D418" s="55" t="s">
        <v>1743</v>
      </c>
      <c r="E418" s="56">
        <v>45730</v>
      </c>
      <c r="F418" s="55" t="s">
        <v>1644</v>
      </c>
      <c r="G418" s="55" t="s">
        <v>1644</v>
      </c>
      <c r="H418" s="55">
        <v>50800020</v>
      </c>
      <c r="I418" s="55" t="s">
        <v>2671</v>
      </c>
      <c r="J418" s="55" t="s">
        <v>1644</v>
      </c>
      <c r="K418" s="55" t="s">
        <v>474</v>
      </c>
      <c r="L418" s="56">
        <v>45730</v>
      </c>
      <c r="M418" s="55" t="s">
        <v>2654</v>
      </c>
      <c r="N418" s="55" t="s">
        <v>2672</v>
      </c>
      <c r="O418" s="56"/>
      <c r="P418" s="55" t="s">
        <v>1726</v>
      </c>
      <c r="Q418" s="55" t="s">
        <v>1554</v>
      </c>
      <c r="R418" s="59">
        <v>6000000</v>
      </c>
      <c r="S418" s="55" t="s">
        <v>89</v>
      </c>
      <c r="T418" s="57">
        <v>365.97</v>
      </c>
      <c r="U418" s="55" t="s">
        <v>329</v>
      </c>
      <c r="V418" s="55" t="s">
        <v>330</v>
      </c>
      <c r="W418" s="55" t="s">
        <v>1644</v>
      </c>
      <c r="X418" s="55" t="s">
        <v>1644</v>
      </c>
      <c r="Y418" s="55" t="s">
        <v>1644</v>
      </c>
      <c r="Z418" s="55" t="s">
        <v>1644</v>
      </c>
      <c r="AA418" s="55" t="s">
        <v>1727</v>
      </c>
      <c r="AB418" s="55" t="s">
        <v>1644</v>
      </c>
      <c r="AC418" s="56">
        <v>45730</v>
      </c>
      <c r="AD418" s="55"/>
      <c r="AE418" s="55"/>
      <c r="AF418" s="55" t="s">
        <v>1644</v>
      </c>
      <c r="AG418" s="55" t="s">
        <v>2673</v>
      </c>
      <c r="AH418" s="55" t="s">
        <v>1728</v>
      </c>
      <c r="AI418" s="55" t="s">
        <v>1729</v>
      </c>
      <c r="AJ418" s="59">
        <v>2</v>
      </c>
      <c r="AK418" s="55" t="s">
        <v>1748</v>
      </c>
      <c r="AL418" s="60" t="s">
        <v>1749</v>
      </c>
      <c r="AM418" s="55" t="s">
        <v>1644</v>
      </c>
      <c r="AN418" s="55" t="s">
        <v>1644</v>
      </c>
      <c r="AO418" s="55" t="s">
        <v>1644</v>
      </c>
      <c r="AP418" t="s">
        <v>1730</v>
      </c>
      <c r="AQ418" t="s">
        <v>2163</v>
      </c>
      <c r="AS418" t="s">
        <v>1652</v>
      </c>
      <c r="AT418" t="s">
        <v>3842</v>
      </c>
      <c r="AU418" s="191">
        <f t="shared" si="6"/>
        <v>6000000</v>
      </c>
    </row>
    <row r="419" spans="1:47" x14ac:dyDescent="0.25">
      <c r="A419" s="55" t="s">
        <v>1717</v>
      </c>
      <c r="B419" s="55" t="s">
        <v>2544</v>
      </c>
      <c r="C419" s="55" t="s">
        <v>1719</v>
      </c>
      <c r="D419" s="55" t="s">
        <v>1743</v>
      </c>
      <c r="E419" s="56">
        <v>45730</v>
      </c>
      <c r="F419" s="55" t="s">
        <v>1773</v>
      </c>
      <c r="G419" s="55" t="s">
        <v>1644</v>
      </c>
      <c r="H419" s="55">
        <v>50500030</v>
      </c>
      <c r="I419" s="55" t="s">
        <v>2674</v>
      </c>
      <c r="J419" s="55" t="s">
        <v>1644</v>
      </c>
      <c r="K419" s="55" t="s">
        <v>1659</v>
      </c>
      <c r="L419" s="56">
        <v>45730</v>
      </c>
      <c r="M419" s="55" t="s">
        <v>2654</v>
      </c>
      <c r="N419" s="55" t="s">
        <v>2675</v>
      </c>
      <c r="O419" s="56"/>
      <c r="P419" s="55" t="s">
        <v>1726</v>
      </c>
      <c r="Q419" s="55" t="s">
        <v>1554</v>
      </c>
      <c r="R419" s="59">
        <v>118700000</v>
      </c>
      <c r="S419" s="55" t="s">
        <v>89</v>
      </c>
      <c r="T419" s="57">
        <v>7240.02</v>
      </c>
      <c r="U419" s="55" t="s">
        <v>329</v>
      </c>
      <c r="V419" s="55" t="s">
        <v>330</v>
      </c>
      <c r="W419" s="55" t="s">
        <v>1644</v>
      </c>
      <c r="X419" s="55" t="s">
        <v>1644</v>
      </c>
      <c r="Y419" s="55" t="s">
        <v>1644</v>
      </c>
      <c r="Z419" s="55" t="s">
        <v>1644</v>
      </c>
      <c r="AA419" s="55" t="s">
        <v>1727</v>
      </c>
      <c r="AB419" s="55" t="s">
        <v>1644</v>
      </c>
      <c r="AC419" s="56">
        <v>45730</v>
      </c>
      <c r="AD419" s="55"/>
      <c r="AE419" s="55"/>
      <c r="AF419" s="55" t="s">
        <v>1644</v>
      </c>
      <c r="AG419" s="55" t="s">
        <v>2676</v>
      </c>
      <c r="AH419" s="55" t="s">
        <v>1728</v>
      </c>
      <c r="AI419" s="55" t="s">
        <v>1729</v>
      </c>
      <c r="AJ419" s="59">
        <v>1</v>
      </c>
      <c r="AK419" s="55" t="s">
        <v>1778</v>
      </c>
      <c r="AL419" s="60" t="s">
        <v>1749</v>
      </c>
      <c r="AM419" s="55" t="s">
        <v>1644</v>
      </c>
      <c r="AN419" s="55" t="s">
        <v>1644</v>
      </c>
      <c r="AO419" s="55" t="s">
        <v>1644</v>
      </c>
      <c r="AP419" t="s">
        <v>1730</v>
      </c>
      <c r="AQ419" t="s">
        <v>2163</v>
      </c>
      <c r="AS419" t="s">
        <v>1656</v>
      </c>
      <c r="AT419" t="s">
        <v>3842</v>
      </c>
      <c r="AU419" s="191">
        <f t="shared" si="6"/>
        <v>118700000</v>
      </c>
    </row>
    <row r="420" spans="1:47" x14ac:dyDescent="0.25">
      <c r="A420" s="55" t="s">
        <v>1717</v>
      </c>
      <c r="B420" s="55" t="s">
        <v>2544</v>
      </c>
      <c r="C420" s="55" t="s">
        <v>1719</v>
      </c>
      <c r="D420" s="55" t="s">
        <v>1743</v>
      </c>
      <c r="E420" s="56">
        <v>45730</v>
      </c>
      <c r="F420" s="55" t="s">
        <v>1773</v>
      </c>
      <c r="G420" s="55" t="s">
        <v>1717</v>
      </c>
      <c r="H420" s="55">
        <v>50500030</v>
      </c>
      <c r="I420" s="55" t="s">
        <v>2677</v>
      </c>
      <c r="J420" s="55" t="s">
        <v>1644</v>
      </c>
      <c r="K420" s="55" t="s">
        <v>1659</v>
      </c>
      <c r="L420" s="56">
        <v>45730</v>
      </c>
      <c r="M420" s="55" t="s">
        <v>2654</v>
      </c>
      <c r="N420" s="55" t="s">
        <v>2675</v>
      </c>
      <c r="O420" s="56"/>
      <c r="P420" s="55" t="s">
        <v>1726</v>
      </c>
      <c r="Q420" s="55" t="s">
        <v>1554</v>
      </c>
      <c r="R420" s="59">
        <v>5935000</v>
      </c>
      <c r="S420" s="55" t="s">
        <v>89</v>
      </c>
      <c r="T420" s="57">
        <v>362.02</v>
      </c>
      <c r="U420" s="55" t="s">
        <v>329</v>
      </c>
      <c r="V420" s="55" t="s">
        <v>330</v>
      </c>
      <c r="W420" s="55" t="s">
        <v>1644</v>
      </c>
      <c r="X420" s="55" t="s">
        <v>1644</v>
      </c>
      <c r="Y420" s="55" t="s">
        <v>1644</v>
      </c>
      <c r="Z420" s="55" t="s">
        <v>1644</v>
      </c>
      <c r="AA420" s="55" t="s">
        <v>1727</v>
      </c>
      <c r="AB420" s="55" t="s">
        <v>1644</v>
      </c>
      <c r="AC420" s="56">
        <v>45730</v>
      </c>
      <c r="AD420" s="55"/>
      <c r="AE420" s="55"/>
      <c r="AF420" s="55" t="s">
        <v>1644</v>
      </c>
      <c r="AG420" s="55" t="s">
        <v>2676</v>
      </c>
      <c r="AH420" s="55" t="s">
        <v>1728</v>
      </c>
      <c r="AI420" s="55" t="s">
        <v>1729</v>
      </c>
      <c r="AJ420" s="59">
        <v>1</v>
      </c>
      <c r="AK420" s="55" t="s">
        <v>1778</v>
      </c>
      <c r="AL420" s="60" t="s">
        <v>1749</v>
      </c>
      <c r="AM420" s="55" t="s">
        <v>1644</v>
      </c>
      <c r="AN420" s="55" t="s">
        <v>1644</v>
      </c>
      <c r="AO420" s="55" t="s">
        <v>1644</v>
      </c>
      <c r="AP420" t="s">
        <v>1730</v>
      </c>
      <c r="AQ420" t="s">
        <v>2163</v>
      </c>
      <c r="AS420" t="s">
        <v>1656</v>
      </c>
      <c r="AT420" t="s">
        <v>3842</v>
      </c>
      <c r="AU420" s="191">
        <f t="shared" ref="AU420:AU483" si="7">IF(Q420="USD",R420*16500,IF(Q420="IDR",R420,T420*16500))</f>
        <v>5935000</v>
      </c>
    </row>
    <row r="421" spans="1:47" x14ac:dyDescent="0.25">
      <c r="A421" s="55" t="s">
        <v>1717</v>
      </c>
      <c r="B421" s="55" t="s">
        <v>2544</v>
      </c>
      <c r="C421" s="55" t="s">
        <v>1719</v>
      </c>
      <c r="D421" s="55" t="s">
        <v>1767</v>
      </c>
      <c r="E421" s="56">
        <v>45731</v>
      </c>
      <c r="F421" s="55" t="s">
        <v>2255</v>
      </c>
      <c r="G421" s="55" t="s">
        <v>1644</v>
      </c>
      <c r="H421" s="55">
        <v>50200010</v>
      </c>
      <c r="I421" s="55" t="s">
        <v>2679</v>
      </c>
      <c r="J421" s="55" t="s">
        <v>1644</v>
      </c>
      <c r="K421" s="55" t="s">
        <v>1646</v>
      </c>
      <c r="L421" s="56">
        <v>45731</v>
      </c>
      <c r="M421" s="55" t="s">
        <v>2678</v>
      </c>
      <c r="N421" s="55" t="s">
        <v>1644</v>
      </c>
      <c r="O421" s="56"/>
      <c r="P421" s="55" t="s">
        <v>1726</v>
      </c>
      <c r="Q421" s="55" t="s">
        <v>89</v>
      </c>
      <c r="R421" s="57">
        <v>22.38</v>
      </c>
      <c r="S421" s="55" t="s">
        <v>89</v>
      </c>
      <c r="T421" s="57">
        <v>22.38</v>
      </c>
      <c r="U421" s="55" t="s">
        <v>329</v>
      </c>
      <c r="V421" s="55" t="s">
        <v>330</v>
      </c>
      <c r="W421" s="55" t="s">
        <v>1644</v>
      </c>
      <c r="X421" s="55" t="s">
        <v>1644</v>
      </c>
      <c r="Y421" s="55" t="s">
        <v>1644</v>
      </c>
      <c r="Z421" s="55" t="s">
        <v>1644</v>
      </c>
      <c r="AA421" s="55" t="s">
        <v>1727</v>
      </c>
      <c r="AB421" s="55" t="s">
        <v>1644</v>
      </c>
      <c r="AC421" s="56">
        <v>45731</v>
      </c>
      <c r="AD421" s="55"/>
      <c r="AE421" s="55"/>
      <c r="AF421" s="55" t="s">
        <v>1644</v>
      </c>
      <c r="AG421" s="55" t="s">
        <v>1644</v>
      </c>
      <c r="AH421" s="55" t="s">
        <v>1728</v>
      </c>
      <c r="AI421" s="55" t="s">
        <v>1729</v>
      </c>
      <c r="AJ421" s="59">
        <v>2</v>
      </c>
      <c r="AK421" s="55" t="s">
        <v>1994</v>
      </c>
      <c r="AL421" s="60" t="s">
        <v>1749</v>
      </c>
      <c r="AM421" s="55" t="s">
        <v>2257</v>
      </c>
      <c r="AN421" s="55" t="s">
        <v>2258</v>
      </c>
      <c r="AO421" s="55" t="s">
        <v>1644</v>
      </c>
      <c r="AP421" t="s">
        <v>1730</v>
      </c>
      <c r="AQ421" t="s">
        <v>2163</v>
      </c>
      <c r="AS421" t="s">
        <v>1645</v>
      </c>
      <c r="AT421" t="s">
        <v>3842</v>
      </c>
      <c r="AU421" s="191">
        <f t="shared" si="7"/>
        <v>369270</v>
      </c>
    </row>
    <row r="422" spans="1:47" x14ac:dyDescent="0.25">
      <c r="A422" s="55" t="s">
        <v>1717</v>
      </c>
      <c r="B422" s="55" t="s">
        <v>2544</v>
      </c>
      <c r="C422" s="55" t="s">
        <v>1719</v>
      </c>
      <c r="D422" s="55" t="s">
        <v>1767</v>
      </c>
      <c r="E422" s="56">
        <v>45731</v>
      </c>
      <c r="F422" s="55" t="s">
        <v>2680</v>
      </c>
      <c r="G422" s="55" t="s">
        <v>1644</v>
      </c>
      <c r="H422" s="55">
        <v>50200010</v>
      </c>
      <c r="I422" s="55" t="s">
        <v>2679</v>
      </c>
      <c r="J422" s="55" t="s">
        <v>1644</v>
      </c>
      <c r="K422" s="55" t="s">
        <v>1646</v>
      </c>
      <c r="L422" s="56">
        <v>45731</v>
      </c>
      <c r="M422" s="55" t="s">
        <v>2678</v>
      </c>
      <c r="N422" s="55" t="s">
        <v>1644</v>
      </c>
      <c r="O422" s="56"/>
      <c r="P422" s="55" t="s">
        <v>1726</v>
      </c>
      <c r="Q422" s="55" t="s">
        <v>89</v>
      </c>
      <c r="R422" s="57">
        <v>5.26</v>
      </c>
      <c r="S422" s="55" t="s">
        <v>89</v>
      </c>
      <c r="T422" s="57">
        <v>5.26</v>
      </c>
      <c r="U422" s="55" t="s">
        <v>329</v>
      </c>
      <c r="V422" s="55" t="s">
        <v>330</v>
      </c>
      <c r="W422" s="55" t="s">
        <v>1644</v>
      </c>
      <c r="X422" s="55" t="s">
        <v>1644</v>
      </c>
      <c r="Y422" s="55" t="s">
        <v>1644</v>
      </c>
      <c r="Z422" s="55" t="s">
        <v>1644</v>
      </c>
      <c r="AA422" s="55" t="s">
        <v>1727</v>
      </c>
      <c r="AB422" s="55" t="s">
        <v>1644</v>
      </c>
      <c r="AC422" s="56">
        <v>45731</v>
      </c>
      <c r="AD422" s="55"/>
      <c r="AE422" s="55"/>
      <c r="AF422" s="55" t="s">
        <v>1644</v>
      </c>
      <c r="AG422" s="55" t="s">
        <v>1644</v>
      </c>
      <c r="AH422" s="55" t="s">
        <v>1728</v>
      </c>
      <c r="AI422" s="55" t="s">
        <v>1729</v>
      </c>
      <c r="AJ422" s="59">
        <v>30</v>
      </c>
      <c r="AK422" s="55" t="s">
        <v>2386</v>
      </c>
      <c r="AL422" s="60" t="s">
        <v>1749</v>
      </c>
      <c r="AM422" s="55" t="s">
        <v>2681</v>
      </c>
      <c r="AN422" s="55" t="s">
        <v>2682</v>
      </c>
      <c r="AO422" s="55" t="s">
        <v>1644</v>
      </c>
      <c r="AP422" t="s">
        <v>1730</v>
      </c>
      <c r="AQ422" t="s">
        <v>2163</v>
      </c>
      <c r="AS422" t="s">
        <v>1645</v>
      </c>
      <c r="AT422" t="s">
        <v>3842</v>
      </c>
      <c r="AU422" s="191">
        <f t="shared" si="7"/>
        <v>86790</v>
      </c>
    </row>
    <row r="423" spans="1:47" x14ac:dyDescent="0.25">
      <c r="A423" s="55" t="s">
        <v>1717</v>
      </c>
      <c r="B423" s="55" t="s">
        <v>2544</v>
      </c>
      <c r="C423" s="55" t="s">
        <v>1719</v>
      </c>
      <c r="D423" s="55" t="s">
        <v>1767</v>
      </c>
      <c r="E423" s="56">
        <v>45731</v>
      </c>
      <c r="F423" s="55" t="s">
        <v>2683</v>
      </c>
      <c r="G423" s="55" t="s">
        <v>1644</v>
      </c>
      <c r="H423" s="55">
        <v>50200010</v>
      </c>
      <c r="I423" s="55" t="s">
        <v>2684</v>
      </c>
      <c r="J423" s="55" t="s">
        <v>1644</v>
      </c>
      <c r="K423" s="55" t="s">
        <v>1646</v>
      </c>
      <c r="L423" s="56">
        <v>45731</v>
      </c>
      <c r="M423" s="55" t="s">
        <v>2678</v>
      </c>
      <c r="N423" s="55" t="s">
        <v>1644</v>
      </c>
      <c r="O423" s="56"/>
      <c r="P423" s="55" t="s">
        <v>1726</v>
      </c>
      <c r="Q423" s="55" t="s">
        <v>89</v>
      </c>
      <c r="R423" s="57">
        <v>58.48</v>
      </c>
      <c r="S423" s="55" t="s">
        <v>89</v>
      </c>
      <c r="T423" s="57">
        <v>58.48</v>
      </c>
      <c r="U423" s="55" t="s">
        <v>329</v>
      </c>
      <c r="V423" s="55" t="s">
        <v>330</v>
      </c>
      <c r="W423" s="55" t="s">
        <v>1644</v>
      </c>
      <c r="X423" s="55" t="s">
        <v>1644</v>
      </c>
      <c r="Y423" s="55" t="s">
        <v>1644</v>
      </c>
      <c r="Z423" s="55" t="s">
        <v>1644</v>
      </c>
      <c r="AA423" s="55" t="s">
        <v>1727</v>
      </c>
      <c r="AB423" s="55" t="s">
        <v>1644</v>
      </c>
      <c r="AC423" s="56">
        <v>45731</v>
      </c>
      <c r="AD423" s="55"/>
      <c r="AE423" s="55"/>
      <c r="AF423" s="55" t="s">
        <v>1644</v>
      </c>
      <c r="AG423" s="55" t="s">
        <v>1644</v>
      </c>
      <c r="AH423" s="55" t="s">
        <v>1728</v>
      </c>
      <c r="AI423" s="55" t="s">
        <v>1729</v>
      </c>
      <c r="AJ423" s="59">
        <v>40</v>
      </c>
      <c r="AK423" s="55" t="s">
        <v>1761</v>
      </c>
      <c r="AL423" s="60" t="s">
        <v>1749</v>
      </c>
      <c r="AM423" s="55" t="s">
        <v>1998</v>
      </c>
      <c r="AN423" s="55" t="s">
        <v>1999</v>
      </c>
      <c r="AO423" s="55" t="s">
        <v>1644</v>
      </c>
      <c r="AP423" t="s">
        <v>1730</v>
      </c>
      <c r="AQ423" t="s">
        <v>2163</v>
      </c>
      <c r="AS423" t="s">
        <v>1645</v>
      </c>
      <c r="AT423" t="s">
        <v>3842</v>
      </c>
      <c r="AU423" s="191">
        <f t="shared" si="7"/>
        <v>964920</v>
      </c>
    </row>
    <row r="424" spans="1:47" x14ac:dyDescent="0.25">
      <c r="A424" s="55" t="s">
        <v>1717</v>
      </c>
      <c r="B424" s="55" t="s">
        <v>2544</v>
      </c>
      <c r="C424" s="55" t="s">
        <v>1719</v>
      </c>
      <c r="D424" s="55" t="s">
        <v>1767</v>
      </c>
      <c r="E424" s="56">
        <v>45731</v>
      </c>
      <c r="F424" s="55" t="s">
        <v>2683</v>
      </c>
      <c r="G424" s="55" t="s">
        <v>1644</v>
      </c>
      <c r="H424" s="55">
        <v>50200010</v>
      </c>
      <c r="I424" s="55" t="s">
        <v>2684</v>
      </c>
      <c r="J424" s="55" t="s">
        <v>1644</v>
      </c>
      <c r="K424" s="55" t="s">
        <v>1646</v>
      </c>
      <c r="L424" s="56">
        <v>45731</v>
      </c>
      <c r="M424" s="55" t="s">
        <v>2678</v>
      </c>
      <c r="N424" s="55" t="s">
        <v>1644</v>
      </c>
      <c r="O424" s="56"/>
      <c r="P424" s="55" t="s">
        <v>1726</v>
      </c>
      <c r="Q424" s="55" t="s">
        <v>89</v>
      </c>
      <c r="R424" s="57">
        <v>65.03</v>
      </c>
      <c r="S424" s="55" t="s">
        <v>89</v>
      </c>
      <c r="T424" s="57">
        <v>65.03</v>
      </c>
      <c r="U424" s="55" t="s">
        <v>329</v>
      </c>
      <c r="V424" s="55" t="s">
        <v>330</v>
      </c>
      <c r="W424" s="55" t="s">
        <v>1644</v>
      </c>
      <c r="X424" s="55" t="s">
        <v>1644</v>
      </c>
      <c r="Y424" s="55" t="s">
        <v>1644</v>
      </c>
      <c r="Z424" s="55" t="s">
        <v>1644</v>
      </c>
      <c r="AA424" s="55" t="s">
        <v>1727</v>
      </c>
      <c r="AB424" s="55" t="s">
        <v>1644</v>
      </c>
      <c r="AC424" s="56">
        <v>45731</v>
      </c>
      <c r="AD424" s="55"/>
      <c r="AE424" s="55"/>
      <c r="AF424" s="55" t="s">
        <v>1644</v>
      </c>
      <c r="AG424" s="55" t="s">
        <v>1644</v>
      </c>
      <c r="AH424" s="55" t="s">
        <v>1728</v>
      </c>
      <c r="AI424" s="55" t="s">
        <v>1729</v>
      </c>
      <c r="AJ424" s="59">
        <v>40</v>
      </c>
      <c r="AK424" s="55" t="s">
        <v>1761</v>
      </c>
      <c r="AL424" s="60" t="s">
        <v>1749</v>
      </c>
      <c r="AM424" s="55" t="s">
        <v>2669</v>
      </c>
      <c r="AN424" s="55" t="s">
        <v>2670</v>
      </c>
      <c r="AO424" s="55" t="s">
        <v>1644</v>
      </c>
      <c r="AP424" t="s">
        <v>1730</v>
      </c>
      <c r="AQ424" t="s">
        <v>2163</v>
      </c>
      <c r="AS424" t="s">
        <v>1645</v>
      </c>
      <c r="AT424" t="s">
        <v>3842</v>
      </c>
      <c r="AU424" s="191">
        <f t="shared" si="7"/>
        <v>1072995</v>
      </c>
    </row>
    <row r="425" spans="1:47" x14ac:dyDescent="0.25">
      <c r="A425" s="55" t="s">
        <v>1717</v>
      </c>
      <c r="B425" s="55" t="s">
        <v>2544</v>
      </c>
      <c r="C425" s="55" t="s">
        <v>1719</v>
      </c>
      <c r="D425" s="55" t="s">
        <v>1767</v>
      </c>
      <c r="E425" s="56">
        <v>45731</v>
      </c>
      <c r="F425" s="55" t="s">
        <v>2683</v>
      </c>
      <c r="G425" s="55" t="s">
        <v>1644</v>
      </c>
      <c r="H425" s="55">
        <v>50200010</v>
      </c>
      <c r="I425" s="55" t="s">
        <v>2684</v>
      </c>
      <c r="J425" s="55" t="s">
        <v>1644</v>
      </c>
      <c r="K425" s="55" t="s">
        <v>1646</v>
      </c>
      <c r="L425" s="56">
        <v>45731</v>
      </c>
      <c r="M425" s="55" t="s">
        <v>2678</v>
      </c>
      <c r="N425" s="55" t="s">
        <v>1644</v>
      </c>
      <c r="O425" s="56"/>
      <c r="P425" s="55" t="s">
        <v>1726</v>
      </c>
      <c r="Q425" s="55" t="s">
        <v>89</v>
      </c>
      <c r="R425" s="57">
        <v>17.71</v>
      </c>
      <c r="S425" s="55" t="s">
        <v>89</v>
      </c>
      <c r="T425" s="57">
        <v>17.71</v>
      </c>
      <c r="U425" s="55" t="s">
        <v>329</v>
      </c>
      <c r="V425" s="55" t="s">
        <v>330</v>
      </c>
      <c r="W425" s="55" t="s">
        <v>1644</v>
      </c>
      <c r="X425" s="55" t="s">
        <v>1644</v>
      </c>
      <c r="Y425" s="55" t="s">
        <v>1644</v>
      </c>
      <c r="Z425" s="55" t="s">
        <v>1644</v>
      </c>
      <c r="AA425" s="55" t="s">
        <v>1727</v>
      </c>
      <c r="AB425" s="55" t="s">
        <v>1644</v>
      </c>
      <c r="AC425" s="56">
        <v>45731</v>
      </c>
      <c r="AD425" s="55"/>
      <c r="AE425" s="55"/>
      <c r="AF425" s="55" t="s">
        <v>1644</v>
      </c>
      <c r="AG425" s="55" t="s">
        <v>1644</v>
      </c>
      <c r="AH425" s="55" t="s">
        <v>1728</v>
      </c>
      <c r="AI425" s="55" t="s">
        <v>1729</v>
      </c>
      <c r="AJ425" s="59">
        <v>20</v>
      </c>
      <c r="AK425" s="55" t="s">
        <v>1842</v>
      </c>
      <c r="AL425" s="60" t="s">
        <v>1749</v>
      </c>
      <c r="AM425" s="55" t="s">
        <v>1975</v>
      </c>
      <c r="AN425" s="55" t="s">
        <v>1976</v>
      </c>
      <c r="AO425" s="55" t="s">
        <v>1644</v>
      </c>
      <c r="AP425" t="s">
        <v>1730</v>
      </c>
      <c r="AQ425" t="s">
        <v>2163</v>
      </c>
      <c r="AS425" t="s">
        <v>1645</v>
      </c>
      <c r="AT425" t="s">
        <v>3842</v>
      </c>
      <c r="AU425" s="191">
        <f t="shared" si="7"/>
        <v>292215</v>
      </c>
    </row>
    <row r="426" spans="1:47" x14ac:dyDescent="0.25">
      <c r="A426" s="55" t="s">
        <v>1717</v>
      </c>
      <c r="B426" s="55" t="s">
        <v>2544</v>
      </c>
      <c r="C426" s="55" t="s">
        <v>1719</v>
      </c>
      <c r="D426" s="55" t="s">
        <v>1767</v>
      </c>
      <c r="E426" s="56">
        <v>45731</v>
      </c>
      <c r="F426" s="55" t="s">
        <v>2683</v>
      </c>
      <c r="G426" s="55" t="s">
        <v>1644</v>
      </c>
      <c r="H426" s="55">
        <v>50200010</v>
      </c>
      <c r="I426" s="55" t="s">
        <v>2684</v>
      </c>
      <c r="J426" s="55" t="s">
        <v>1644</v>
      </c>
      <c r="K426" s="55" t="s">
        <v>1646</v>
      </c>
      <c r="L426" s="56">
        <v>45731</v>
      </c>
      <c r="M426" s="55" t="s">
        <v>2678</v>
      </c>
      <c r="N426" s="55" t="s">
        <v>1644</v>
      </c>
      <c r="O426" s="56"/>
      <c r="P426" s="55" t="s">
        <v>1726</v>
      </c>
      <c r="Q426" s="55" t="s">
        <v>89</v>
      </c>
      <c r="R426" s="57">
        <v>4.45</v>
      </c>
      <c r="S426" s="55" t="s">
        <v>89</v>
      </c>
      <c r="T426" s="57">
        <v>4.45</v>
      </c>
      <c r="U426" s="55" t="s">
        <v>329</v>
      </c>
      <c r="V426" s="55" t="s">
        <v>330</v>
      </c>
      <c r="W426" s="55" t="s">
        <v>1644</v>
      </c>
      <c r="X426" s="55" t="s">
        <v>1644</v>
      </c>
      <c r="Y426" s="55" t="s">
        <v>1644</v>
      </c>
      <c r="Z426" s="55" t="s">
        <v>1644</v>
      </c>
      <c r="AA426" s="55" t="s">
        <v>1727</v>
      </c>
      <c r="AB426" s="55" t="s">
        <v>1644</v>
      </c>
      <c r="AC426" s="56">
        <v>45731</v>
      </c>
      <c r="AD426" s="55"/>
      <c r="AE426" s="55"/>
      <c r="AF426" s="55" t="s">
        <v>1644</v>
      </c>
      <c r="AG426" s="55" t="s">
        <v>1644</v>
      </c>
      <c r="AH426" s="55" t="s">
        <v>1728</v>
      </c>
      <c r="AI426" s="55" t="s">
        <v>1729</v>
      </c>
      <c r="AJ426" s="59">
        <v>8</v>
      </c>
      <c r="AK426" s="55" t="s">
        <v>1748</v>
      </c>
      <c r="AL426" s="60" t="s">
        <v>1749</v>
      </c>
      <c r="AM426" s="55" t="s">
        <v>2168</v>
      </c>
      <c r="AN426" s="55" t="s">
        <v>2169</v>
      </c>
      <c r="AO426" s="55" t="s">
        <v>1644</v>
      </c>
      <c r="AP426" t="s">
        <v>1730</v>
      </c>
      <c r="AQ426" t="s">
        <v>2163</v>
      </c>
      <c r="AS426" t="s">
        <v>1645</v>
      </c>
      <c r="AT426" t="s">
        <v>3842</v>
      </c>
      <c r="AU426" s="191">
        <f t="shared" si="7"/>
        <v>73425</v>
      </c>
    </row>
    <row r="427" spans="1:47" x14ac:dyDescent="0.25">
      <c r="A427" s="55" t="s">
        <v>1717</v>
      </c>
      <c r="B427" s="55" t="s">
        <v>2544</v>
      </c>
      <c r="C427" s="55" t="s">
        <v>1719</v>
      </c>
      <c r="D427" s="55" t="s">
        <v>1767</v>
      </c>
      <c r="E427" s="56">
        <v>45731</v>
      </c>
      <c r="F427" s="55" t="s">
        <v>2685</v>
      </c>
      <c r="G427" s="55" t="s">
        <v>1644</v>
      </c>
      <c r="H427" s="55">
        <v>50200010</v>
      </c>
      <c r="I427" s="55" t="s">
        <v>2686</v>
      </c>
      <c r="J427" s="55" t="s">
        <v>1644</v>
      </c>
      <c r="K427" s="55" t="s">
        <v>1646</v>
      </c>
      <c r="L427" s="56">
        <v>45731</v>
      </c>
      <c r="M427" s="55" t="s">
        <v>2678</v>
      </c>
      <c r="N427" s="55" t="s">
        <v>1644</v>
      </c>
      <c r="O427" s="56"/>
      <c r="P427" s="55" t="s">
        <v>1726</v>
      </c>
      <c r="Q427" s="55" t="s">
        <v>89</v>
      </c>
      <c r="R427" s="57">
        <v>46.26</v>
      </c>
      <c r="S427" s="55" t="s">
        <v>89</v>
      </c>
      <c r="T427" s="57">
        <v>46.26</v>
      </c>
      <c r="U427" s="55" t="s">
        <v>329</v>
      </c>
      <c r="V427" s="55" t="s">
        <v>330</v>
      </c>
      <c r="W427" s="55" t="s">
        <v>1644</v>
      </c>
      <c r="X427" s="55" t="s">
        <v>1644</v>
      </c>
      <c r="Y427" s="55" t="s">
        <v>1644</v>
      </c>
      <c r="Z427" s="55" t="s">
        <v>1644</v>
      </c>
      <c r="AA427" s="55" t="s">
        <v>1727</v>
      </c>
      <c r="AB427" s="55" t="s">
        <v>1644</v>
      </c>
      <c r="AC427" s="56">
        <v>45731</v>
      </c>
      <c r="AD427" s="55"/>
      <c r="AE427" s="55"/>
      <c r="AF427" s="55" t="s">
        <v>1644</v>
      </c>
      <c r="AG427" s="55" t="s">
        <v>1644</v>
      </c>
      <c r="AH427" s="55" t="s">
        <v>1728</v>
      </c>
      <c r="AI427" s="55" t="s">
        <v>1729</v>
      </c>
      <c r="AJ427" s="59">
        <v>40</v>
      </c>
      <c r="AK427" s="55" t="s">
        <v>1761</v>
      </c>
      <c r="AL427" s="60" t="s">
        <v>1749</v>
      </c>
      <c r="AM427" s="55" t="s">
        <v>1935</v>
      </c>
      <c r="AN427" s="55" t="s">
        <v>1936</v>
      </c>
      <c r="AO427" s="55" t="s">
        <v>1644</v>
      </c>
      <c r="AP427" t="s">
        <v>1730</v>
      </c>
      <c r="AQ427" t="s">
        <v>2163</v>
      </c>
      <c r="AS427" t="s">
        <v>1645</v>
      </c>
      <c r="AT427" t="s">
        <v>3842</v>
      </c>
      <c r="AU427" s="191">
        <f t="shared" si="7"/>
        <v>763290</v>
      </c>
    </row>
    <row r="428" spans="1:47" x14ac:dyDescent="0.25">
      <c r="A428" s="55" t="s">
        <v>1717</v>
      </c>
      <c r="B428" s="55" t="s">
        <v>2544</v>
      </c>
      <c r="C428" s="55" t="s">
        <v>1719</v>
      </c>
      <c r="D428" s="55" t="s">
        <v>1767</v>
      </c>
      <c r="E428" s="56">
        <v>45731</v>
      </c>
      <c r="F428" s="55" t="s">
        <v>1644</v>
      </c>
      <c r="G428" s="55" t="s">
        <v>1644</v>
      </c>
      <c r="H428" s="55">
        <v>50200010</v>
      </c>
      <c r="I428" s="55" t="s">
        <v>2686</v>
      </c>
      <c r="J428" s="55" t="s">
        <v>1644</v>
      </c>
      <c r="K428" s="55" t="s">
        <v>1646</v>
      </c>
      <c r="L428" s="56">
        <v>45731</v>
      </c>
      <c r="M428" s="55" t="s">
        <v>2678</v>
      </c>
      <c r="N428" s="55" t="s">
        <v>1644</v>
      </c>
      <c r="O428" s="56"/>
      <c r="P428" s="55" t="s">
        <v>1726</v>
      </c>
      <c r="Q428" s="55" t="s">
        <v>89</v>
      </c>
      <c r="R428" s="57">
        <v>0.73</v>
      </c>
      <c r="S428" s="55" t="s">
        <v>89</v>
      </c>
      <c r="T428" s="57">
        <v>0.73</v>
      </c>
      <c r="U428" s="55" t="s">
        <v>329</v>
      </c>
      <c r="V428" s="55" t="s">
        <v>330</v>
      </c>
      <c r="W428" s="55" t="s">
        <v>1644</v>
      </c>
      <c r="X428" s="55" t="s">
        <v>1644</v>
      </c>
      <c r="Y428" s="55" t="s">
        <v>1644</v>
      </c>
      <c r="Z428" s="55" t="s">
        <v>1644</v>
      </c>
      <c r="AA428" s="55" t="s">
        <v>1727</v>
      </c>
      <c r="AB428" s="55" t="s">
        <v>1644</v>
      </c>
      <c r="AC428" s="56">
        <v>45731</v>
      </c>
      <c r="AD428" s="55"/>
      <c r="AE428" s="55"/>
      <c r="AF428" s="55" t="s">
        <v>1644</v>
      </c>
      <c r="AG428" s="55" t="s">
        <v>1644</v>
      </c>
      <c r="AH428" s="55" t="s">
        <v>1728</v>
      </c>
      <c r="AI428" s="55" t="s">
        <v>1729</v>
      </c>
      <c r="AJ428" s="59">
        <v>10</v>
      </c>
      <c r="AK428" s="55" t="s">
        <v>1748</v>
      </c>
      <c r="AL428" s="60" t="s">
        <v>1749</v>
      </c>
      <c r="AM428" s="55" t="s">
        <v>2144</v>
      </c>
      <c r="AN428" s="55" t="s">
        <v>2145</v>
      </c>
      <c r="AO428" s="55" t="s">
        <v>1644</v>
      </c>
      <c r="AP428" t="s">
        <v>1730</v>
      </c>
      <c r="AQ428" t="s">
        <v>2163</v>
      </c>
      <c r="AS428" t="s">
        <v>1645</v>
      </c>
      <c r="AT428" t="s">
        <v>3842</v>
      </c>
      <c r="AU428" s="191">
        <f t="shared" si="7"/>
        <v>12045</v>
      </c>
    </row>
    <row r="429" spans="1:47" x14ac:dyDescent="0.25">
      <c r="A429" s="55" t="s">
        <v>1717</v>
      </c>
      <c r="B429" s="55" t="s">
        <v>2544</v>
      </c>
      <c r="C429" s="55" t="s">
        <v>1719</v>
      </c>
      <c r="D429" s="55" t="s">
        <v>1767</v>
      </c>
      <c r="E429" s="56">
        <v>45731</v>
      </c>
      <c r="F429" s="55" t="s">
        <v>1644</v>
      </c>
      <c r="G429" s="55" t="s">
        <v>1644</v>
      </c>
      <c r="H429" s="55">
        <v>50200010</v>
      </c>
      <c r="I429" s="55" t="s">
        <v>2686</v>
      </c>
      <c r="J429" s="55" t="s">
        <v>1644</v>
      </c>
      <c r="K429" s="55" t="s">
        <v>1646</v>
      </c>
      <c r="L429" s="56">
        <v>45731</v>
      </c>
      <c r="M429" s="55" t="s">
        <v>2678</v>
      </c>
      <c r="N429" s="55" t="s">
        <v>1644</v>
      </c>
      <c r="O429" s="56"/>
      <c r="P429" s="55" t="s">
        <v>1726</v>
      </c>
      <c r="Q429" s="55" t="s">
        <v>89</v>
      </c>
      <c r="R429" s="57">
        <v>0.5</v>
      </c>
      <c r="S429" s="55" t="s">
        <v>89</v>
      </c>
      <c r="T429" s="57">
        <v>0.5</v>
      </c>
      <c r="U429" s="55" t="s">
        <v>329</v>
      </c>
      <c r="V429" s="55" t="s">
        <v>330</v>
      </c>
      <c r="W429" s="55" t="s">
        <v>1644</v>
      </c>
      <c r="X429" s="55" t="s">
        <v>1644</v>
      </c>
      <c r="Y429" s="55" t="s">
        <v>1644</v>
      </c>
      <c r="Z429" s="55" t="s">
        <v>1644</v>
      </c>
      <c r="AA429" s="55" t="s">
        <v>1727</v>
      </c>
      <c r="AB429" s="55" t="s">
        <v>1644</v>
      </c>
      <c r="AC429" s="56">
        <v>45731</v>
      </c>
      <c r="AD429" s="55"/>
      <c r="AE429" s="55"/>
      <c r="AF429" s="55" t="s">
        <v>1644</v>
      </c>
      <c r="AG429" s="55" t="s">
        <v>1644</v>
      </c>
      <c r="AH429" s="55" t="s">
        <v>1728</v>
      </c>
      <c r="AI429" s="55" t="s">
        <v>1729</v>
      </c>
      <c r="AJ429" s="59">
        <v>6</v>
      </c>
      <c r="AK429" s="55" t="s">
        <v>1748</v>
      </c>
      <c r="AL429" s="60" t="s">
        <v>1749</v>
      </c>
      <c r="AM429" s="55" t="s">
        <v>2687</v>
      </c>
      <c r="AN429" s="55" t="s">
        <v>2688</v>
      </c>
      <c r="AO429" s="55" t="s">
        <v>1644</v>
      </c>
      <c r="AP429" t="s">
        <v>1730</v>
      </c>
      <c r="AQ429" t="s">
        <v>2163</v>
      </c>
      <c r="AS429" t="s">
        <v>1645</v>
      </c>
      <c r="AT429" t="s">
        <v>3842</v>
      </c>
      <c r="AU429" s="191">
        <f t="shared" si="7"/>
        <v>8250</v>
      </c>
    </row>
    <row r="430" spans="1:47" x14ac:dyDescent="0.25">
      <c r="A430" s="55" t="s">
        <v>1717</v>
      </c>
      <c r="B430" s="55" t="s">
        <v>2544</v>
      </c>
      <c r="C430" s="55" t="s">
        <v>1719</v>
      </c>
      <c r="D430" s="55" t="s">
        <v>1844</v>
      </c>
      <c r="E430" s="56">
        <v>45733</v>
      </c>
      <c r="F430" s="55" t="s">
        <v>1644</v>
      </c>
      <c r="G430" s="55" t="s">
        <v>2689</v>
      </c>
      <c r="H430" s="55">
        <v>50500030</v>
      </c>
      <c r="I430" s="55" t="s">
        <v>2690</v>
      </c>
      <c r="J430" s="55" t="s">
        <v>1644</v>
      </c>
      <c r="K430" s="55" t="s">
        <v>1659</v>
      </c>
      <c r="L430" s="56">
        <v>45721</v>
      </c>
      <c r="M430" s="55" t="s">
        <v>2676</v>
      </c>
      <c r="N430" s="55" t="s">
        <v>2675</v>
      </c>
      <c r="O430" s="56"/>
      <c r="P430" s="55" t="s">
        <v>1726</v>
      </c>
      <c r="Q430" s="55" t="s">
        <v>1554</v>
      </c>
      <c r="R430" s="59">
        <v>0</v>
      </c>
      <c r="S430" s="55" t="s">
        <v>89</v>
      </c>
      <c r="T430" s="57">
        <v>-0.01</v>
      </c>
      <c r="U430" s="55" t="s">
        <v>329</v>
      </c>
      <c r="V430" s="55" t="s">
        <v>330</v>
      </c>
      <c r="W430" s="55" t="s">
        <v>1644</v>
      </c>
      <c r="X430" s="55" t="s">
        <v>1644</v>
      </c>
      <c r="Y430" s="55" t="s">
        <v>1644</v>
      </c>
      <c r="Z430" s="55" t="s">
        <v>2691</v>
      </c>
      <c r="AA430" s="55" t="s">
        <v>1727</v>
      </c>
      <c r="AB430" s="55" t="s">
        <v>1644</v>
      </c>
      <c r="AC430" s="56">
        <v>45733</v>
      </c>
      <c r="AD430" s="55"/>
      <c r="AE430" s="55"/>
      <c r="AF430" s="55" t="s">
        <v>1644</v>
      </c>
      <c r="AG430" s="55" t="s">
        <v>2676</v>
      </c>
      <c r="AH430" s="55" t="s">
        <v>1728</v>
      </c>
      <c r="AI430" s="55" t="s">
        <v>1729</v>
      </c>
      <c r="AJ430" s="59">
        <v>-1</v>
      </c>
      <c r="AK430" s="55" t="s">
        <v>1778</v>
      </c>
      <c r="AL430" s="55" t="s">
        <v>1881</v>
      </c>
      <c r="AM430" s="55" t="s">
        <v>1644</v>
      </c>
      <c r="AN430" s="55" t="s">
        <v>1644</v>
      </c>
      <c r="AO430" s="55" t="s">
        <v>1644</v>
      </c>
      <c r="AP430" t="s">
        <v>1730</v>
      </c>
      <c r="AQ430" t="s">
        <v>2163</v>
      </c>
      <c r="AS430" t="s">
        <v>1656</v>
      </c>
      <c r="AT430" t="s">
        <v>3842</v>
      </c>
      <c r="AU430" s="191">
        <f t="shared" si="7"/>
        <v>0</v>
      </c>
    </row>
    <row r="431" spans="1:47" x14ac:dyDescent="0.25">
      <c r="A431" s="55" t="s">
        <v>1717</v>
      </c>
      <c r="B431" s="55" t="s">
        <v>2544</v>
      </c>
      <c r="C431" s="55" t="s">
        <v>1719</v>
      </c>
      <c r="D431" s="55" t="s">
        <v>1844</v>
      </c>
      <c r="E431" s="56">
        <v>45733</v>
      </c>
      <c r="F431" s="55" t="s">
        <v>1644</v>
      </c>
      <c r="G431" s="55" t="s">
        <v>2689</v>
      </c>
      <c r="H431" s="55">
        <v>50500030</v>
      </c>
      <c r="I431" s="55" t="s">
        <v>2690</v>
      </c>
      <c r="J431" s="55" t="s">
        <v>1644</v>
      </c>
      <c r="K431" s="55" t="s">
        <v>1659</v>
      </c>
      <c r="L431" s="56">
        <v>45721</v>
      </c>
      <c r="M431" s="55" t="s">
        <v>2676</v>
      </c>
      <c r="N431" s="55" t="s">
        <v>2675</v>
      </c>
      <c r="O431" s="56"/>
      <c r="P431" s="55" t="s">
        <v>1726</v>
      </c>
      <c r="Q431" s="55" t="s">
        <v>1554</v>
      </c>
      <c r="R431" s="59">
        <v>0</v>
      </c>
      <c r="S431" s="55" t="s">
        <v>89</v>
      </c>
      <c r="T431" s="57">
        <v>-0.02</v>
      </c>
      <c r="U431" s="55" t="s">
        <v>329</v>
      </c>
      <c r="V431" s="55" t="s">
        <v>330</v>
      </c>
      <c r="W431" s="55" t="s">
        <v>1644</v>
      </c>
      <c r="X431" s="55" t="s">
        <v>1644</v>
      </c>
      <c r="Y431" s="55" t="s">
        <v>1644</v>
      </c>
      <c r="Z431" s="55" t="s">
        <v>2692</v>
      </c>
      <c r="AA431" s="55" t="s">
        <v>1727</v>
      </c>
      <c r="AB431" s="55" t="s">
        <v>1644</v>
      </c>
      <c r="AC431" s="56">
        <v>45733</v>
      </c>
      <c r="AD431" s="55"/>
      <c r="AE431" s="55"/>
      <c r="AF431" s="55" t="s">
        <v>1644</v>
      </c>
      <c r="AG431" s="55" t="s">
        <v>2676</v>
      </c>
      <c r="AH431" s="55" t="s">
        <v>1728</v>
      </c>
      <c r="AI431" s="55" t="s">
        <v>1729</v>
      </c>
      <c r="AJ431" s="59">
        <v>-1</v>
      </c>
      <c r="AK431" s="55" t="s">
        <v>1778</v>
      </c>
      <c r="AL431" s="55" t="s">
        <v>1881</v>
      </c>
      <c r="AM431" s="55" t="s">
        <v>1644</v>
      </c>
      <c r="AN431" s="55" t="s">
        <v>1644</v>
      </c>
      <c r="AO431" s="55" t="s">
        <v>1644</v>
      </c>
      <c r="AP431" t="s">
        <v>1730</v>
      </c>
      <c r="AQ431" t="s">
        <v>2163</v>
      </c>
      <c r="AS431" t="s">
        <v>1656</v>
      </c>
      <c r="AT431" t="s">
        <v>3842</v>
      </c>
      <c r="AU431" s="191">
        <f t="shared" si="7"/>
        <v>0</v>
      </c>
    </row>
    <row r="432" spans="1:47" x14ac:dyDescent="0.25">
      <c r="A432" s="55" t="s">
        <v>1717</v>
      </c>
      <c r="B432" s="55" t="s">
        <v>2544</v>
      </c>
      <c r="C432" s="55" t="s">
        <v>1719</v>
      </c>
      <c r="D432" s="55" t="s">
        <v>1767</v>
      </c>
      <c r="E432" s="56">
        <v>45733</v>
      </c>
      <c r="F432" s="55" t="s">
        <v>2187</v>
      </c>
      <c r="G432" s="55" t="s">
        <v>1644</v>
      </c>
      <c r="H432" s="55">
        <v>50200010</v>
      </c>
      <c r="I432" s="55" t="s">
        <v>2693</v>
      </c>
      <c r="J432" s="55" t="s">
        <v>1644</v>
      </c>
      <c r="K432" s="55" t="s">
        <v>1646</v>
      </c>
      <c r="L432" s="56">
        <v>45733</v>
      </c>
      <c r="M432" s="55" t="s">
        <v>2694</v>
      </c>
      <c r="N432" s="55" t="s">
        <v>1644</v>
      </c>
      <c r="O432" s="56"/>
      <c r="P432" s="55" t="s">
        <v>1726</v>
      </c>
      <c r="Q432" s="55" t="s">
        <v>89</v>
      </c>
      <c r="R432" s="57">
        <v>36.58</v>
      </c>
      <c r="S432" s="55" t="s">
        <v>89</v>
      </c>
      <c r="T432" s="57">
        <v>36.58</v>
      </c>
      <c r="U432" s="55" t="s">
        <v>329</v>
      </c>
      <c r="V432" s="55" t="s">
        <v>330</v>
      </c>
      <c r="W432" s="55" t="s">
        <v>1644</v>
      </c>
      <c r="X432" s="55" t="s">
        <v>1644</v>
      </c>
      <c r="Y432" s="55" t="s">
        <v>1644</v>
      </c>
      <c r="Z432" s="55" t="s">
        <v>1644</v>
      </c>
      <c r="AA432" s="55" t="s">
        <v>1727</v>
      </c>
      <c r="AB432" s="55" t="s">
        <v>1644</v>
      </c>
      <c r="AC432" s="56">
        <v>45733</v>
      </c>
      <c r="AD432" s="55"/>
      <c r="AE432" s="55"/>
      <c r="AF432" s="55" t="s">
        <v>1644</v>
      </c>
      <c r="AG432" s="55" t="s">
        <v>1644</v>
      </c>
      <c r="AH432" s="55" t="s">
        <v>1728</v>
      </c>
      <c r="AI432" s="55" t="s">
        <v>1729</v>
      </c>
      <c r="AJ432" s="59">
        <v>120</v>
      </c>
      <c r="AK432" s="55" t="s">
        <v>1978</v>
      </c>
      <c r="AL432" s="60" t="s">
        <v>1749</v>
      </c>
      <c r="AM432" s="55" t="s">
        <v>1979</v>
      </c>
      <c r="AN432" s="55" t="s">
        <v>1980</v>
      </c>
      <c r="AO432" s="55" t="s">
        <v>1644</v>
      </c>
      <c r="AP432" t="s">
        <v>1730</v>
      </c>
      <c r="AQ432" t="s">
        <v>2163</v>
      </c>
      <c r="AS432" t="s">
        <v>1645</v>
      </c>
      <c r="AT432" t="s">
        <v>3842</v>
      </c>
      <c r="AU432" s="191">
        <f t="shared" si="7"/>
        <v>603570</v>
      </c>
    </row>
    <row r="433" spans="1:47" x14ac:dyDescent="0.25">
      <c r="A433" s="55" t="s">
        <v>1717</v>
      </c>
      <c r="B433" s="55" t="s">
        <v>2544</v>
      </c>
      <c r="C433" s="55" t="s">
        <v>1719</v>
      </c>
      <c r="D433" s="55" t="s">
        <v>1767</v>
      </c>
      <c r="E433" s="56">
        <v>45733</v>
      </c>
      <c r="F433" s="55" t="s">
        <v>1644</v>
      </c>
      <c r="G433" s="55" t="s">
        <v>1644</v>
      </c>
      <c r="H433" s="55">
        <v>50200010</v>
      </c>
      <c r="I433" s="55" t="s">
        <v>2693</v>
      </c>
      <c r="J433" s="55" t="s">
        <v>1644</v>
      </c>
      <c r="K433" s="55" t="s">
        <v>1646</v>
      </c>
      <c r="L433" s="56">
        <v>45733</v>
      </c>
      <c r="M433" s="55" t="s">
        <v>2694</v>
      </c>
      <c r="N433" s="55" t="s">
        <v>1644</v>
      </c>
      <c r="O433" s="56"/>
      <c r="P433" s="55" t="s">
        <v>1726</v>
      </c>
      <c r="Q433" s="55" t="s">
        <v>89</v>
      </c>
      <c r="R433" s="57">
        <v>14.06</v>
      </c>
      <c r="S433" s="55" t="s">
        <v>89</v>
      </c>
      <c r="T433" s="57">
        <v>14.06</v>
      </c>
      <c r="U433" s="55" t="s">
        <v>329</v>
      </c>
      <c r="V433" s="55" t="s">
        <v>330</v>
      </c>
      <c r="W433" s="55" t="s">
        <v>1644</v>
      </c>
      <c r="X433" s="55" t="s">
        <v>1644</v>
      </c>
      <c r="Y433" s="55" t="s">
        <v>1644</v>
      </c>
      <c r="Z433" s="55" t="s">
        <v>1644</v>
      </c>
      <c r="AA433" s="55" t="s">
        <v>1727</v>
      </c>
      <c r="AB433" s="55" t="s">
        <v>1644</v>
      </c>
      <c r="AC433" s="56">
        <v>45733</v>
      </c>
      <c r="AD433" s="55"/>
      <c r="AE433" s="55"/>
      <c r="AF433" s="55" t="s">
        <v>1644</v>
      </c>
      <c r="AG433" s="55" t="s">
        <v>1644</v>
      </c>
      <c r="AH433" s="55" t="s">
        <v>1728</v>
      </c>
      <c r="AI433" s="55" t="s">
        <v>1729</v>
      </c>
      <c r="AJ433" s="59">
        <v>20</v>
      </c>
      <c r="AK433" s="55" t="s">
        <v>1978</v>
      </c>
      <c r="AL433" s="60" t="s">
        <v>1749</v>
      </c>
      <c r="AM433" s="55" t="s">
        <v>2051</v>
      </c>
      <c r="AN433" s="55" t="s">
        <v>2052</v>
      </c>
      <c r="AO433" s="55" t="s">
        <v>1644</v>
      </c>
      <c r="AP433" t="s">
        <v>1730</v>
      </c>
      <c r="AQ433" t="s">
        <v>2163</v>
      </c>
      <c r="AS433" t="s">
        <v>1645</v>
      </c>
      <c r="AT433" t="s">
        <v>3842</v>
      </c>
      <c r="AU433" s="191">
        <f t="shared" si="7"/>
        <v>231990</v>
      </c>
    </row>
    <row r="434" spans="1:47" x14ac:dyDescent="0.25">
      <c r="A434" s="55" t="s">
        <v>1717</v>
      </c>
      <c r="B434" s="55" t="s">
        <v>2544</v>
      </c>
      <c r="C434" s="55" t="s">
        <v>1719</v>
      </c>
      <c r="D434" s="55" t="s">
        <v>1767</v>
      </c>
      <c r="E434" s="56">
        <v>45733</v>
      </c>
      <c r="F434" s="55" t="s">
        <v>1644</v>
      </c>
      <c r="G434" s="55" t="s">
        <v>1644</v>
      </c>
      <c r="H434" s="55">
        <v>50200010</v>
      </c>
      <c r="I434" s="55" t="s">
        <v>2693</v>
      </c>
      <c r="J434" s="55" t="s">
        <v>1644</v>
      </c>
      <c r="K434" s="55" t="s">
        <v>1646</v>
      </c>
      <c r="L434" s="56">
        <v>45733</v>
      </c>
      <c r="M434" s="55" t="s">
        <v>2694</v>
      </c>
      <c r="N434" s="55" t="s">
        <v>1644</v>
      </c>
      <c r="O434" s="56"/>
      <c r="P434" s="55" t="s">
        <v>1726</v>
      </c>
      <c r="Q434" s="55" t="s">
        <v>89</v>
      </c>
      <c r="R434" s="57">
        <v>8.44</v>
      </c>
      <c r="S434" s="55" t="s">
        <v>89</v>
      </c>
      <c r="T434" s="57">
        <v>8.44</v>
      </c>
      <c r="U434" s="55" t="s">
        <v>329</v>
      </c>
      <c r="V434" s="55" t="s">
        <v>330</v>
      </c>
      <c r="W434" s="55" t="s">
        <v>1644</v>
      </c>
      <c r="X434" s="55" t="s">
        <v>1644</v>
      </c>
      <c r="Y434" s="55" t="s">
        <v>1644</v>
      </c>
      <c r="Z434" s="55" t="s">
        <v>1644</v>
      </c>
      <c r="AA434" s="55" t="s">
        <v>1727</v>
      </c>
      <c r="AB434" s="55" t="s">
        <v>1644</v>
      </c>
      <c r="AC434" s="56">
        <v>45733</v>
      </c>
      <c r="AD434" s="55"/>
      <c r="AE434" s="55"/>
      <c r="AF434" s="55" t="s">
        <v>1644</v>
      </c>
      <c r="AG434" s="55" t="s">
        <v>1644</v>
      </c>
      <c r="AH434" s="55" t="s">
        <v>1728</v>
      </c>
      <c r="AI434" s="55" t="s">
        <v>1729</v>
      </c>
      <c r="AJ434" s="59">
        <v>25</v>
      </c>
      <c r="AK434" s="55" t="s">
        <v>1761</v>
      </c>
      <c r="AL434" s="60" t="s">
        <v>1749</v>
      </c>
      <c r="AM434" s="55" t="s">
        <v>2085</v>
      </c>
      <c r="AN434" s="55" t="s">
        <v>2086</v>
      </c>
      <c r="AO434" s="55" t="s">
        <v>1644</v>
      </c>
      <c r="AP434" t="s">
        <v>1730</v>
      </c>
      <c r="AQ434" t="s">
        <v>2163</v>
      </c>
      <c r="AS434" t="s">
        <v>1645</v>
      </c>
      <c r="AT434" t="s">
        <v>3842</v>
      </c>
      <c r="AU434" s="191">
        <f t="shared" si="7"/>
        <v>139260</v>
      </c>
    </row>
    <row r="435" spans="1:47" hidden="1" x14ac:dyDescent="0.25">
      <c r="A435" s="55" t="s">
        <v>1717</v>
      </c>
      <c r="B435" s="55" t="s">
        <v>2544</v>
      </c>
      <c r="C435" s="55" t="s">
        <v>1719</v>
      </c>
      <c r="D435" s="55" t="s">
        <v>1720</v>
      </c>
      <c r="E435" s="56">
        <v>45733</v>
      </c>
      <c r="F435" s="55" t="s">
        <v>2695</v>
      </c>
      <c r="G435" s="55" t="s">
        <v>1739</v>
      </c>
      <c r="H435" s="55">
        <v>50300070</v>
      </c>
      <c r="I435" s="55" t="s">
        <v>2696</v>
      </c>
      <c r="J435" s="55" t="s">
        <v>1644</v>
      </c>
      <c r="K435" s="55" t="s">
        <v>1394</v>
      </c>
      <c r="L435" s="56">
        <v>45733</v>
      </c>
      <c r="M435" s="55" t="s">
        <v>1724</v>
      </c>
      <c r="N435" s="55" t="s">
        <v>1781</v>
      </c>
      <c r="O435" s="56"/>
      <c r="P435" s="55" t="s">
        <v>1726</v>
      </c>
      <c r="Q435" s="55" t="s">
        <v>1554</v>
      </c>
      <c r="R435" s="59">
        <v>22048900</v>
      </c>
      <c r="S435" s="55" t="s">
        <v>89</v>
      </c>
      <c r="T435" s="57">
        <v>1344.86</v>
      </c>
      <c r="U435" s="55" t="s">
        <v>329</v>
      </c>
      <c r="V435" s="55" t="s">
        <v>330</v>
      </c>
      <c r="W435" s="55" t="s">
        <v>1644</v>
      </c>
      <c r="X435" s="55" t="s">
        <v>1644</v>
      </c>
      <c r="Y435" s="55" t="s">
        <v>1644</v>
      </c>
      <c r="Z435" s="55" t="s">
        <v>1644</v>
      </c>
      <c r="AA435" s="55" t="s">
        <v>1727</v>
      </c>
      <c r="AB435" s="55" t="s">
        <v>1644</v>
      </c>
      <c r="AC435" s="56">
        <v>45733</v>
      </c>
      <c r="AD435" s="55"/>
      <c r="AE435" s="55"/>
      <c r="AF435" s="55" t="s">
        <v>1644</v>
      </c>
      <c r="AG435" s="55" t="s">
        <v>1644</v>
      </c>
      <c r="AH435" s="55" t="s">
        <v>1728</v>
      </c>
      <c r="AI435" s="55" t="s">
        <v>1729</v>
      </c>
      <c r="AJ435" s="58">
        <v>0</v>
      </c>
      <c r="AK435" s="55" t="s">
        <v>1644</v>
      </c>
      <c r="AL435" s="55" t="s">
        <v>1644</v>
      </c>
      <c r="AM435" s="55" t="s">
        <v>1644</v>
      </c>
      <c r="AN435" s="55" t="s">
        <v>1644</v>
      </c>
      <c r="AO435" s="55" t="s">
        <v>1644</v>
      </c>
      <c r="AP435" t="s">
        <v>1730</v>
      </c>
      <c r="AQ435" t="s">
        <v>2163</v>
      </c>
      <c r="AS435" t="s">
        <v>1651</v>
      </c>
      <c r="AT435" t="s">
        <v>3842</v>
      </c>
      <c r="AU435" s="191">
        <f t="shared" si="7"/>
        <v>22048900</v>
      </c>
    </row>
    <row r="436" spans="1:47" x14ac:dyDescent="0.25">
      <c r="A436" s="55" t="s">
        <v>1717</v>
      </c>
      <c r="B436" s="55" t="s">
        <v>2544</v>
      </c>
      <c r="C436" s="55" t="s">
        <v>1719</v>
      </c>
      <c r="D436" s="55" t="s">
        <v>1767</v>
      </c>
      <c r="E436" s="56">
        <v>45733</v>
      </c>
      <c r="F436" s="55" t="s">
        <v>1644</v>
      </c>
      <c r="G436" s="55" t="s">
        <v>1644</v>
      </c>
      <c r="H436" s="55">
        <v>50200010</v>
      </c>
      <c r="I436" s="55" t="s">
        <v>2697</v>
      </c>
      <c r="J436" s="55" t="s">
        <v>1644</v>
      </c>
      <c r="K436" s="55" t="s">
        <v>1646</v>
      </c>
      <c r="L436" s="56">
        <v>45733</v>
      </c>
      <c r="M436" s="55" t="s">
        <v>2694</v>
      </c>
      <c r="N436" s="55" t="s">
        <v>1644</v>
      </c>
      <c r="O436" s="56"/>
      <c r="P436" s="55" t="s">
        <v>1726</v>
      </c>
      <c r="Q436" s="55" t="s">
        <v>89</v>
      </c>
      <c r="R436" s="57">
        <v>0.21</v>
      </c>
      <c r="S436" s="55" t="s">
        <v>89</v>
      </c>
      <c r="T436" s="57">
        <v>0.21</v>
      </c>
      <c r="U436" s="55" t="s">
        <v>329</v>
      </c>
      <c r="V436" s="55" t="s">
        <v>330</v>
      </c>
      <c r="W436" s="55" t="s">
        <v>1644</v>
      </c>
      <c r="X436" s="55" t="s">
        <v>1644</v>
      </c>
      <c r="Y436" s="55" t="s">
        <v>1644</v>
      </c>
      <c r="Z436" s="55" t="s">
        <v>1644</v>
      </c>
      <c r="AA436" s="55" t="s">
        <v>1727</v>
      </c>
      <c r="AB436" s="55" t="s">
        <v>1644</v>
      </c>
      <c r="AC436" s="56">
        <v>45733</v>
      </c>
      <c r="AD436" s="55"/>
      <c r="AE436" s="55"/>
      <c r="AF436" s="55" t="s">
        <v>1644</v>
      </c>
      <c r="AG436" s="55" t="s">
        <v>1644</v>
      </c>
      <c r="AH436" s="55" t="s">
        <v>1728</v>
      </c>
      <c r="AI436" s="55" t="s">
        <v>1729</v>
      </c>
      <c r="AJ436" s="59">
        <v>1</v>
      </c>
      <c r="AK436" s="55" t="s">
        <v>1748</v>
      </c>
      <c r="AL436" s="60" t="s">
        <v>1749</v>
      </c>
      <c r="AM436" s="55" t="s">
        <v>2629</v>
      </c>
      <c r="AN436" s="55" t="s">
        <v>2630</v>
      </c>
      <c r="AO436" s="55" t="s">
        <v>1644</v>
      </c>
      <c r="AP436" t="s">
        <v>1730</v>
      </c>
      <c r="AQ436" t="s">
        <v>2163</v>
      </c>
      <c r="AS436" t="s">
        <v>1645</v>
      </c>
      <c r="AT436" t="s">
        <v>3842</v>
      </c>
      <c r="AU436" s="191">
        <f t="shared" si="7"/>
        <v>3465</v>
      </c>
    </row>
    <row r="437" spans="1:47" x14ac:dyDescent="0.25">
      <c r="A437" s="55" t="s">
        <v>1717</v>
      </c>
      <c r="B437" s="55" t="s">
        <v>2544</v>
      </c>
      <c r="C437" s="55" t="s">
        <v>1719</v>
      </c>
      <c r="D437" s="55" t="s">
        <v>1767</v>
      </c>
      <c r="E437" s="56">
        <v>45733</v>
      </c>
      <c r="F437" s="55" t="s">
        <v>1914</v>
      </c>
      <c r="G437" s="55" t="s">
        <v>1644</v>
      </c>
      <c r="H437" s="55">
        <v>50200010</v>
      </c>
      <c r="I437" s="55" t="s">
        <v>2698</v>
      </c>
      <c r="J437" s="55" t="s">
        <v>1644</v>
      </c>
      <c r="K437" s="55" t="s">
        <v>1646</v>
      </c>
      <c r="L437" s="56">
        <v>45733</v>
      </c>
      <c r="M437" s="55" t="s">
        <v>2694</v>
      </c>
      <c r="N437" s="55" t="s">
        <v>1644</v>
      </c>
      <c r="O437" s="56"/>
      <c r="P437" s="55" t="s">
        <v>1726</v>
      </c>
      <c r="Q437" s="55" t="s">
        <v>89</v>
      </c>
      <c r="R437" s="57">
        <v>161.16</v>
      </c>
      <c r="S437" s="55" t="s">
        <v>89</v>
      </c>
      <c r="T437" s="57">
        <v>161.16</v>
      </c>
      <c r="U437" s="55" t="s">
        <v>329</v>
      </c>
      <c r="V437" s="55" t="s">
        <v>330</v>
      </c>
      <c r="W437" s="55" t="s">
        <v>1644</v>
      </c>
      <c r="X437" s="55" t="s">
        <v>1644</v>
      </c>
      <c r="Y437" s="55" t="s">
        <v>1644</v>
      </c>
      <c r="Z437" s="55" t="s">
        <v>1644</v>
      </c>
      <c r="AA437" s="55" t="s">
        <v>1727</v>
      </c>
      <c r="AB437" s="55" t="s">
        <v>1644</v>
      </c>
      <c r="AC437" s="56">
        <v>45733</v>
      </c>
      <c r="AD437" s="55"/>
      <c r="AE437" s="55"/>
      <c r="AF437" s="55" t="s">
        <v>1644</v>
      </c>
      <c r="AG437" s="55" t="s">
        <v>1644</v>
      </c>
      <c r="AH437" s="55" t="s">
        <v>1728</v>
      </c>
      <c r="AI437" s="55" t="s">
        <v>1729</v>
      </c>
      <c r="AJ437" s="59">
        <v>200</v>
      </c>
      <c r="AK437" s="55" t="s">
        <v>1748</v>
      </c>
      <c r="AL437" s="60" t="s">
        <v>1749</v>
      </c>
      <c r="AM437" s="55" t="s">
        <v>1916</v>
      </c>
      <c r="AN437" s="55" t="s">
        <v>1917</v>
      </c>
      <c r="AO437" s="55" t="s">
        <v>1644</v>
      </c>
      <c r="AP437" t="s">
        <v>1730</v>
      </c>
      <c r="AQ437" t="s">
        <v>2163</v>
      </c>
      <c r="AS437" t="s">
        <v>1645</v>
      </c>
      <c r="AT437" t="s">
        <v>3842</v>
      </c>
      <c r="AU437" s="191">
        <f t="shared" si="7"/>
        <v>2659140</v>
      </c>
    </row>
    <row r="438" spans="1:47" x14ac:dyDescent="0.25">
      <c r="A438" s="55" t="s">
        <v>1717</v>
      </c>
      <c r="B438" s="55" t="s">
        <v>2544</v>
      </c>
      <c r="C438" s="55" t="s">
        <v>1719</v>
      </c>
      <c r="D438" s="55" t="s">
        <v>1767</v>
      </c>
      <c r="E438" s="56">
        <v>45733</v>
      </c>
      <c r="F438" s="55" t="s">
        <v>2160</v>
      </c>
      <c r="G438" s="55" t="s">
        <v>1644</v>
      </c>
      <c r="H438" s="55">
        <v>50200010</v>
      </c>
      <c r="I438" s="55" t="s">
        <v>2699</v>
      </c>
      <c r="J438" s="55" t="s">
        <v>1644</v>
      </c>
      <c r="K438" s="55" t="s">
        <v>1646</v>
      </c>
      <c r="L438" s="56">
        <v>45733</v>
      </c>
      <c r="M438" s="55" t="s">
        <v>2694</v>
      </c>
      <c r="N438" s="55" t="s">
        <v>1644</v>
      </c>
      <c r="O438" s="56"/>
      <c r="P438" s="55" t="s">
        <v>1726</v>
      </c>
      <c r="Q438" s="55" t="s">
        <v>89</v>
      </c>
      <c r="R438" s="57">
        <v>1168.55</v>
      </c>
      <c r="S438" s="55" t="s">
        <v>89</v>
      </c>
      <c r="T438" s="57">
        <v>1168.55</v>
      </c>
      <c r="U438" s="55" t="s">
        <v>329</v>
      </c>
      <c r="V438" s="55" t="s">
        <v>330</v>
      </c>
      <c r="W438" s="55" t="s">
        <v>1644</v>
      </c>
      <c r="X438" s="55" t="s">
        <v>1644</v>
      </c>
      <c r="Y438" s="55" t="s">
        <v>1644</v>
      </c>
      <c r="Z438" s="55" t="s">
        <v>1644</v>
      </c>
      <c r="AA438" s="55" t="s">
        <v>1727</v>
      </c>
      <c r="AB438" s="55" t="s">
        <v>1644</v>
      </c>
      <c r="AC438" s="56">
        <v>45733</v>
      </c>
      <c r="AD438" s="55"/>
      <c r="AE438" s="55"/>
      <c r="AF438" s="55" t="s">
        <v>1644</v>
      </c>
      <c r="AG438" s="55" t="s">
        <v>1644</v>
      </c>
      <c r="AH438" s="55" t="s">
        <v>1728</v>
      </c>
      <c r="AI438" s="55" t="s">
        <v>1729</v>
      </c>
      <c r="AJ438" s="59">
        <v>2</v>
      </c>
      <c r="AK438" s="55" t="s">
        <v>1828</v>
      </c>
      <c r="AL438" s="60" t="s">
        <v>1749</v>
      </c>
      <c r="AM438" s="55" t="s">
        <v>1829</v>
      </c>
      <c r="AN438" s="55" t="s">
        <v>1830</v>
      </c>
      <c r="AO438" s="55" t="s">
        <v>1644</v>
      </c>
      <c r="AP438" t="s">
        <v>1730</v>
      </c>
      <c r="AQ438" t="s">
        <v>2163</v>
      </c>
      <c r="AS438" t="s">
        <v>1645</v>
      </c>
      <c r="AT438" t="s">
        <v>3842</v>
      </c>
      <c r="AU438" s="191">
        <f t="shared" si="7"/>
        <v>19281075</v>
      </c>
    </row>
    <row r="439" spans="1:47" x14ac:dyDescent="0.25">
      <c r="A439" s="55" t="s">
        <v>1717</v>
      </c>
      <c r="B439" s="55" t="s">
        <v>2544</v>
      </c>
      <c r="C439" s="55" t="s">
        <v>1719</v>
      </c>
      <c r="D439" s="55" t="s">
        <v>1767</v>
      </c>
      <c r="E439" s="56">
        <v>45733</v>
      </c>
      <c r="F439" s="55" t="s">
        <v>2700</v>
      </c>
      <c r="G439" s="55" t="s">
        <v>1644</v>
      </c>
      <c r="H439" s="55">
        <v>50200010</v>
      </c>
      <c r="I439" s="55" t="s">
        <v>2701</v>
      </c>
      <c r="J439" s="55" t="s">
        <v>1644</v>
      </c>
      <c r="K439" s="55" t="s">
        <v>1646</v>
      </c>
      <c r="L439" s="56">
        <v>45733</v>
      </c>
      <c r="M439" s="55" t="s">
        <v>2694</v>
      </c>
      <c r="N439" s="55" t="s">
        <v>1644</v>
      </c>
      <c r="O439" s="56"/>
      <c r="P439" s="55" t="s">
        <v>1726</v>
      </c>
      <c r="Q439" s="55" t="s">
        <v>89</v>
      </c>
      <c r="R439" s="57">
        <v>7.2</v>
      </c>
      <c r="S439" s="55" t="s">
        <v>89</v>
      </c>
      <c r="T439" s="57">
        <v>7.2</v>
      </c>
      <c r="U439" s="55" t="s">
        <v>329</v>
      </c>
      <c r="V439" s="55" t="s">
        <v>330</v>
      </c>
      <c r="W439" s="55" t="s">
        <v>1644</v>
      </c>
      <c r="X439" s="55" t="s">
        <v>1644</v>
      </c>
      <c r="Y439" s="55" t="s">
        <v>1644</v>
      </c>
      <c r="Z439" s="55" t="s">
        <v>1644</v>
      </c>
      <c r="AA439" s="55" t="s">
        <v>1727</v>
      </c>
      <c r="AB439" s="55" t="s">
        <v>1644</v>
      </c>
      <c r="AC439" s="56">
        <v>45733</v>
      </c>
      <c r="AD439" s="55"/>
      <c r="AE439" s="55"/>
      <c r="AF439" s="55" t="s">
        <v>1644</v>
      </c>
      <c r="AG439" s="55" t="s">
        <v>1644</v>
      </c>
      <c r="AH439" s="55" t="s">
        <v>1728</v>
      </c>
      <c r="AI439" s="55" t="s">
        <v>1729</v>
      </c>
      <c r="AJ439" s="59">
        <v>20</v>
      </c>
      <c r="AK439" s="55" t="s">
        <v>1748</v>
      </c>
      <c r="AL439" s="60" t="s">
        <v>1749</v>
      </c>
      <c r="AM439" s="55" t="s">
        <v>2702</v>
      </c>
      <c r="AN439" s="55" t="s">
        <v>2703</v>
      </c>
      <c r="AO439" s="55" t="s">
        <v>1644</v>
      </c>
      <c r="AP439" t="s">
        <v>1730</v>
      </c>
      <c r="AQ439" t="s">
        <v>2163</v>
      </c>
      <c r="AS439" t="s">
        <v>1645</v>
      </c>
      <c r="AT439" t="s">
        <v>3842</v>
      </c>
      <c r="AU439" s="191">
        <f t="shared" si="7"/>
        <v>118800</v>
      </c>
    </row>
    <row r="440" spans="1:47" x14ac:dyDescent="0.25">
      <c r="A440" s="55" t="s">
        <v>1717</v>
      </c>
      <c r="B440" s="55" t="s">
        <v>2544</v>
      </c>
      <c r="C440" s="55" t="s">
        <v>1719</v>
      </c>
      <c r="D440" s="55" t="s">
        <v>1743</v>
      </c>
      <c r="E440" s="56">
        <v>45734</v>
      </c>
      <c r="F440" s="55" t="s">
        <v>1644</v>
      </c>
      <c r="G440" s="55" t="s">
        <v>1644</v>
      </c>
      <c r="H440" s="55">
        <v>50800020</v>
      </c>
      <c r="I440" s="55" t="s">
        <v>2705</v>
      </c>
      <c r="J440" s="55" t="s">
        <v>1644</v>
      </c>
      <c r="K440" s="55" t="s">
        <v>474</v>
      </c>
      <c r="L440" s="56">
        <v>45734</v>
      </c>
      <c r="M440" s="55" t="s">
        <v>2704</v>
      </c>
      <c r="N440" s="55" t="s">
        <v>2706</v>
      </c>
      <c r="O440" s="56"/>
      <c r="P440" s="55" t="s">
        <v>1726</v>
      </c>
      <c r="Q440" s="55" t="s">
        <v>1554</v>
      </c>
      <c r="R440" s="59">
        <v>1750000</v>
      </c>
      <c r="S440" s="55" t="s">
        <v>89</v>
      </c>
      <c r="T440" s="57">
        <v>106.74</v>
      </c>
      <c r="U440" s="55" t="s">
        <v>329</v>
      </c>
      <c r="V440" s="55" t="s">
        <v>330</v>
      </c>
      <c r="W440" s="55" t="s">
        <v>1644</v>
      </c>
      <c r="X440" s="55" t="s">
        <v>1644</v>
      </c>
      <c r="Y440" s="55" t="s">
        <v>1644</v>
      </c>
      <c r="Z440" s="55" t="s">
        <v>1644</v>
      </c>
      <c r="AA440" s="55" t="s">
        <v>1727</v>
      </c>
      <c r="AB440" s="55" t="s">
        <v>1644</v>
      </c>
      <c r="AC440" s="56">
        <v>45734</v>
      </c>
      <c r="AD440" s="55"/>
      <c r="AE440" s="55"/>
      <c r="AF440" s="55" t="s">
        <v>1644</v>
      </c>
      <c r="AG440" s="55" t="s">
        <v>2707</v>
      </c>
      <c r="AH440" s="55" t="s">
        <v>1728</v>
      </c>
      <c r="AI440" s="55" t="s">
        <v>1729</v>
      </c>
      <c r="AJ440" s="59">
        <v>1</v>
      </c>
      <c r="AK440" s="55" t="s">
        <v>1748</v>
      </c>
      <c r="AL440" s="60" t="s">
        <v>1749</v>
      </c>
      <c r="AM440" s="55" t="s">
        <v>1644</v>
      </c>
      <c r="AN440" s="55" t="s">
        <v>1644</v>
      </c>
      <c r="AO440" s="55" t="s">
        <v>1644</v>
      </c>
      <c r="AP440" t="s">
        <v>1730</v>
      </c>
      <c r="AQ440" t="s">
        <v>2163</v>
      </c>
      <c r="AS440" t="s">
        <v>1652</v>
      </c>
      <c r="AT440" t="s">
        <v>3842</v>
      </c>
      <c r="AU440" s="191">
        <f t="shared" si="7"/>
        <v>1750000</v>
      </c>
    </row>
    <row r="441" spans="1:47" hidden="1" x14ac:dyDescent="0.25">
      <c r="A441" s="55" t="s">
        <v>1717</v>
      </c>
      <c r="B441" s="55" t="s">
        <v>2544</v>
      </c>
      <c r="C441" s="55" t="s">
        <v>1719</v>
      </c>
      <c r="D441" s="55" t="s">
        <v>1720</v>
      </c>
      <c r="E441" s="56">
        <v>45734</v>
      </c>
      <c r="F441" s="55" t="s">
        <v>2708</v>
      </c>
      <c r="G441" s="55" t="s">
        <v>1739</v>
      </c>
      <c r="H441" s="55">
        <v>50300030</v>
      </c>
      <c r="I441" s="55" t="s">
        <v>2709</v>
      </c>
      <c r="J441" s="55" t="s">
        <v>1644</v>
      </c>
      <c r="K441" s="55" t="s">
        <v>1391</v>
      </c>
      <c r="L441" s="56">
        <v>45734</v>
      </c>
      <c r="M441" s="55" t="s">
        <v>1724</v>
      </c>
      <c r="N441" s="55" t="s">
        <v>1741</v>
      </c>
      <c r="O441" s="56"/>
      <c r="P441" s="55" t="s">
        <v>1726</v>
      </c>
      <c r="Q441" s="55" t="s">
        <v>1554</v>
      </c>
      <c r="R441" s="59">
        <v>994201243</v>
      </c>
      <c r="S441" s="55" t="s">
        <v>89</v>
      </c>
      <c r="T441" s="57">
        <v>60640.52</v>
      </c>
      <c r="U441" s="55" t="s">
        <v>329</v>
      </c>
      <c r="V441" s="55" t="s">
        <v>330</v>
      </c>
      <c r="W441" s="55" t="s">
        <v>1644</v>
      </c>
      <c r="X441" s="55" t="s">
        <v>1644</v>
      </c>
      <c r="Y441" s="55" t="s">
        <v>1644</v>
      </c>
      <c r="Z441" s="55" t="s">
        <v>1644</v>
      </c>
      <c r="AA441" s="55" t="s">
        <v>1727</v>
      </c>
      <c r="AB441" s="55" t="s">
        <v>1644</v>
      </c>
      <c r="AC441" s="56">
        <v>45734</v>
      </c>
      <c r="AD441" s="55"/>
      <c r="AE441" s="55"/>
      <c r="AF441" s="55" t="s">
        <v>1644</v>
      </c>
      <c r="AG441" s="55" t="s">
        <v>1644</v>
      </c>
      <c r="AH441" s="55" t="s">
        <v>1728</v>
      </c>
      <c r="AI441" s="55" t="s">
        <v>1729</v>
      </c>
      <c r="AJ441" s="58">
        <v>0</v>
      </c>
      <c r="AK441" s="55" t="s">
        <v>1644</v>
      </c>
      <c r="AL441" s="55" t="s">
        <v>1644</v>
      </c>
      <c r="AM441" s="55" t="s">
        <v>1644</v>
      </c>
      <c r="AN441" s="55" t="s">
        <v>1644</v>
      </c>
      <c r="AO441" s="55" t="s">
        <v>1644</v>
      </c>
      <c r="AP441" t="s">
        <v>1730</v>
      </c>
      <c r="AQ441" t="s">
        <v>2163</v>
      </c>
      <c r="AS441" t="s">
        <v>1647</v>
      </c>
      <c r="AT441" t="s">
        <v>3842</v>
      </c>
      <c r="AU441" s="191">
        <f t="shared" si="7"/>
        <v>994201243</v>
      </c>
    </row>
    <row r="442" spans="1:47" x14ac:dyDescent="0.25">
      <c r="A442" s="55" t="s">
        <v>1717</v>
      </c>
      <c r="B442" s="55" t="s">
        <v>2544</v>
      </c>
      <c r="C442" s="55" t="s">
        <v>1719</v>
      </c>
      <c r="D442" s="55" t="s">
        <v>1767</v>
      </c>
      <c r="E442" s="56">
        <v>45735</v>
      </c>
      <c r="F442" s="55" t="s">
        <v>2015</v>
      </c>
      <c r="G442" s="55" t="s">
        <v>1644</v>
      </c>
      <c r="H442" s="55">
        <v>50200010</v>
      </c>
      <c r="I442" s="55" t="s">
        <v>2710</v>
      </c>
      <c r="J442" s="55" t="s">
        <v>1644</v>
      </c>
      <c r="K442" s="55" t="s">
        <v>1646</v>
      </c>
      <c r="L442" s="56">
        <v>45735</v>
      </c>
      <c r="M442" s="55" t="s">
        <v>2711</v>
      </c>
      <c r="N442" s="55" t="s">
        <v>1644</v>
      </c>
      <c r="O442" s="56"/>
      <c r="P442" s="55" t="s">
        <v>1726</v>
      </c>
      <c r="Q442" s="55" t="s">
        <v>89</v>
      </c>
      <c r="R442" s="57">
        <v>19.100000000000001</v>
      </c>
      <c r="S442" s="55" t="s">
        <v>89</v>
      </c>
      <c r="T442" s="57">
        <v>19.100000000000001</v>
      </c>
      <c r="U442" s="55" t="s">
        <v>329</v>
      </c>
      <c r="V442" s="55" t="s">
        <v>330</v>
      </c>
      <c r="W442" s="55" t="s">
        <v>1644</v>
      </c>
      <c r="X442" s="55" t="s">
        <v>1644</v>
      </c>
      <c r="Y442" s="55" t="s">
        <v>1644</v>
      </c>
      <c r="Z442" s="55" t="s">
        <v>1644</v>
      </c>
      <c r="AA442" s="55" t="s">
        <v>1727</v>
      </c>
      <c r="AB442" s="55" t="s">
        <v>1644</v>
      </c>
      <c r="AC442" s="56">
        <v>45735</v>
      </c>
      <c r="AD442" s="55"/>
      <c r="AE442" s="55"/>
      <c r="AF442" s="55" t="s">
        <v>1644</v>
      </c>
      <c r="AG442" s="55" t="s">
        <v>1644</v>
      </c>
      <c r="AH442" s="55" t="s">
        <v>1728</v>
      </c>
      <c r="AI442" s="55" t="s">
        <v>1729</v>
      </c>
      <c r="AJ442" s="59">
        <v>40</v>
      </c>
      <c r="AK442" s="55" t="s">
        <v>1748</v>
      </c>
      <c r="AL442" s="60" t="s">
        <v>1749</v>
      </c>
      <c r="AM442" s="55" t="s">
        <v>2049</v>
      </c>
      <c r="AN442" s="55" t="s">
        <v>2050</v>
      </c>
      <c r="AO442" s="55" t="s">
        <v>1644</v>
      </c>
      <c r="AP442" t="s">
        <v>1730</v>
      </c>
      <c r="AQ442" t="s">
        <v>2163</v>
      </c>
      <c r="AS442" t="s">
        <v>1645</v>
      </c>
      <c r="AT442" t="s">
        <v>3842</v>
      </c>
      <c r="AU442" s="191">
        <f t="shared" si="7"/>
        <v>315150</v>
      </c>
    </row>
    <row r="443" spans="1:47" x14ac:dyDescent="0.25">
      <c r="A443" s="55" t="s">
        <v>1717</v>
      </c>
      <c r="B443" s="55" t="s">
        <v>2544</v>
      </c>
      <c r="C443" s="55" t="s">
        <v>1719</v>
      </c>
      <c r="D443" s="55" t="s">
        <v>1767</v>
      </c>
      <c r="E443" s="56">
        <v>45735</v>
      </c>
      <c r="F443" s="55" t="s">
        <v>2187</v>
      </c>
      <c r="G443" s="55" t="s">
        <v>1644</v>
      </c>
      <c r="H443" s="55">
        <v>50200010</v>
      </c>
      <c r="I443" s="55" t="s">
        <v>2710</v>
      </c>
      <c r="J443" s="55" t="s">
        <v>1644</v>
      </c>
      <c r="K443" s="55" t="s">
        <v>1646</v>
      </c>
      <c r="L443" s="56">
        <v>45735</v>
      </c>
      <c r="M443" s="55" t="s">
        <v>2711</v>
      </c>
      <c r="N443" s="55" t="s">
        <v>1644</v>
      </c>
      <c r="O443" s="56"/>
      <c r="P443" s="55" t="s">
        <v>1726</v>
      </c>
      <c r="Q443" s="55" t="s">
        <v>89</v>
      </c>
      <c r="R443" s="57">
        <v>6.97</v>
      </c>
      <c r="S443" s="55" t="s">
        <v>89</v>
      </c>
      <c r="T443" s="57">
        <v>6.97</v>
      </c>
      <c r="U443" s="55" t="s">
        <v>329</v>
      </c>
      <c r="V443" s="55" t="s">
        <v>330</v>
      </c>
      <c r="W443" s="55" t="s">
        <v>1644</v>
      </c>
      <c r="X443" s="55" t="s">
        <v>1644</v>
      </c>
      <c r="Y443" s="55" t="s">
        <v>1644</v>
      </c>
      <c r="Z443" s="55" t="s">
        <v>1644</v>
      </c>
      <c r="AA443" s="55" t="s">
        <v>1727</v>
      </c>
      <c r="AB443" s="55" t="s">
        <v>1644</v>
      </c>
      <c r="AC443" s="56">
        <v>45735</v>
      </c>
      <c r="AD443" s="55"/>
      <c r="AE443" s="55"/>
      <c r="AF443" s="55" t="s">
        <v>1644</v>
      </c>
      <c r="AG443" s="55" t="s">
        <v>1644</v>
      </c>
      <c r="AH443" s="55" t="s">
        <v>1728</v>
      </c>
      <c r="AI443" s="55" t="s">
        <v>1729</v>
      </c>
      <c r="AJ443" s="59">
        <v>12</v>
      </c>
      <c r="AK443" s="55" t="s">
        <v>1748</v>
      </c>
      <c r="AL443" s="60" t="s">
        <v>1749</v>
      </c>
      <c r="AM443" s="55" t="s">
        <v>2092</v>
      </c>
      <c r="AN443" s="55" t="s">
        <v>2093</v>
      </c>
      <c r="AO443" s="55" t="s">
        <v>1644</v>
      </c>
      <c r="AP443" t="s">
        <v>1730</v>
      </c>
      <c r="AQ443" t="s">
        <v>2163</v>
      </c>
      <c r="AS443" t="s">
        <v>1645</v>
      </c>
      <c r="AT443" t="s">
        <v>3842</v>
      </c>
      <c r="AU443" s="191">
        <f t="shared" si="7"/>
        <v>115005</v>
      </c>
    </row>
    <row r="444" spans="1:47" x14ac:dyDescent="0.25">
      <c r="A444" s="55" t="s">
        <v>1717</v>
      </c>
      <c r="B444" s="55" t="s">
        <v>2544</v>
      </c>
      <c r="C444" s="55" t="s">
        <v>1719</v>
      </c>
      <c r="D444" s="55" t="s">
        <v>1767</v>
      </c>
      <c r="E444" s="56">
        <v>45735</v>
      </c>
      <c r="F444" s="55" t="s">
        <v>2712</v>
      </c>
      <c r="G444" s="55" t="s">
        <v>1644</v>
      </c>
      <c r="H444" s="55">
        <v>50200010</v>
      </c>
      <c r="I444" s="55" t="s">
        <v>2710</v>
      </c>
      <c r="J444" s="55" t="s">
        <v>1644</v>
      </c>
      <c r="K444" s="55" t="s">
        <v>1646</v>
      </c>
      <c r="L444" s="56">
        <v>45735</v>
      </c>
      <c r="M444" s="55" t="s">
        <v>2711</v>
      </c>
      <c r="N444" s="55" t="s">
        <v>1644</v>
      </c>
      <c r="O444" s="56"/>
      <c r="P444" s="55" t="s">
        <v>1726</v>
      </c>
      <c r="Q444" s="55" t="s">
        <v>89</v>
      </c>
      <c r="R444" s="57">
        <v>4.21</v>
      </c>
      <c r="S444" s="55" t="s">
        <v>89</v>
      </c>
      <c r="T444" s="57">
        <v>4.21</v>
      </c>
      <c r="U444" s="55" t="s">
        <v>329</v>
      </c>
      <c r="V444" s="55" t="s">
        <v>330</v>
      </c>
      <c r="W444" s="55" t="s">
        <v>1644</v>
      </c>
      <c r="X444" s="55" t="s">
        <v>1644</v>
      </c>
      <c r="Y444" s="55" t="s">
        <v>1644</v>
      </c>
      <c r="Z444" s="55" t="s">
        <v>1644</v>
      </c>
      <c r="AA444" s="55" t="s">
        <v>1727</v>
      </c>
      <c r="AB444" s="55" t="s">
        <v>1644</v>
      </c>
      <c r="AC444" s="56">
        <v>45735</v>
      </c>
      <c r="AD444" s="55"/>
      <c r="AE444" s="55"/>
      <c r="AF444" s="55" t="s">
        <v>1644</v>
      </c>
      <c r="AG444" s="55" t="s">
        <v>1644</v>
      </c>
      <c r="AH444" s="55" t="s">
        <v>1728</v>
      </c>
      <c r="AI444" s="55" t="s">
        <v>1729</v>
      </c>
      <c r="AJ444" s="59">
        <v>2</v>
      </c>
      <c r="AK444" s="55" t="s">
        <v>1748</v>
      </c>
      <c r="AL444" s="60" t="s">
        <v>1749</v>
      </c>
      <c r="AM444" s="55" t="s">
        <v>2074</v>
      </c>
      <c r="AN444" s="55" t="s">
        <v>2075</v>
      </c>
      <c r="AO444" s="55" t="s">
        <v>1644</v>
      </c>
      <c r="AP444" t="s">
        <v>1730</v>
      </c>
      <c r="AQ444" t="s">
        <v>2163</v>
      </c>
      <c r="AS444" t="s">
        <v>1645</v>
      </c>
      <c r="AT444" t="s">
        <v>3842</v>
      </c>
      <c r="AU444" s="191">
        <f t="shared" si="7"/>
        <v>69465</v>
      </c>
    </row>
    <row r="445" spans="1:47" x14ac:dyDescent="0.25">
      <c r="A445" s="55" t="s">
        <v>1717</v>
      </c>
      <c r="B445" s="55" t="s">
        <v>2544</v>
      </c>
      <c r="C445" s="55" t="s">
        <v>1719</v>
      </c>
      <c r="D445" s="55" t="s">
        <v>1802</v>
      </c>
      <c r="E445" s="56">
        <v>45735</v>
      </c>
      <c r="F445" s="55" t="s">
        <v>2517</v>
      </c>
      <c r="G445" s="55" t="s">
        <v>2518</v>
      </c>
      <c r="H445" s="55">
        <v>50500030</v>
      </c>
      <c r="I445" s="55" t="s">
        <v>2713</v>
      </c>
      <c r="J445" s="55" t="s">
        <v>1644</v>
      </c>
      <c r="K445" s="55" t="s">
        <v>1659</v>
      </c>
      <c r="L445" s="56">
        <v>45716</v>
      </c>
      <c r="M445" s="55" t="s">
        <v>2711</v>
      </c>
      <c r="N445" s="55" t="s">
        <v>2521</v>
      </c>
      <c r="O445" s="56"/>
      <c r="P445" s="55" t="s">
        <v>1726</v>
      </c>
      <c r="Q445" s="55" t="s">
        <v>1554</v>
      </c>
      <c r="R445" s="59">
        <v>-7385035</v>
      </c>
      <c r="S445" s="55" t="s">
        <v>89</v>
      </c>
      <c r="T445" s="57">
        <v>-449.46</v>
      </c>
      <c r="U445" s="55" t="s">
        <v>329</v>
      </c>
      <c r="V445" s="55" t="s">
        <v>330</v>
      </c>
      <c r="W445" s="55" t="s">
        <v>2519</v>
      </c>
      <c r="X445" s="55" t="s">
        <v>1644</v>
      </c>
      <c r="Y445" s="55" t="s">
        <v>1644</v>
      </c>
      <c r="Z445" s="55" t="s">
        <v>1644</v>
      </c>
      <c r="AA445" s="55" t="s">
        <v>1727</v>
      </c>
      <c r="AB445" s="55" t="s">
        <v>1644</v>
      </c>
      <c r="AC445" s="56">
        <v>45735</v>
      </c>
      <c r="AD445" s="55"/>
      <c r="AE445" s="55"/>
      <c r="AF445" s="55" t="s">
        <v>1644</v>
      </c>
      <c r="AG445" s="55" t="s">
        <v>1644</v>
      </c>
      <c r="AH445" s="55" t="s">
        <v>1728</v>
      </c>
      <c r="AI445" s="55" t="s">
        <v>1729</v>
      </c>
      <c r="AJ445" s="58">
        <v>0</v>
      </c>
      <c r="AK445" s="55" t="s">
        <v>1644</v>
      </c>
      <c r="AL445" s="55" t="s">
        <v>1644</v>
      </c>
      <c r="AM445" s="55" t="s">
        <v>1644</v>
      </c>
      <c r="AN445" s="55" t="s">
        <v>1644</v>
      </c>
      <c r="AO445" s="55" t="s">
        <v>1644</v>
      </c>
      <c r="AP445" t="s">
        <v>1730</v>
      </c>
      <c r="AQ445" t="s">
        <v>2163</v>
      </c>
      <c r="AS445" t="s">
        <v>1656</v>
      </c>
      <c r="AT445" t="s">
        <v>3842</v>
      </c>
      <c r="AU445" s="191">
        <f t="shared" si="7"/>
        <v>-7385035</v>
      </c>
    </row>
    <row r="446" spans="1:47" hidden="1" x14ac:dyDescent="0.25">
      <c r="A446" s="55" t="s">
        <v>1717</v>
      </c>
      <c r="B446" s="55" t="s">
        <v>2544</v>
      </c>
      <c r="C446" s="55" t="s">
        <v>1719</v>
      </c>
      <c r="D446" s="55" t="s">
        <v>1802</v>
      </c>
      <c r="E446" s="56">
        <v>45735</v>
      </c>
      <c r="F446" s="55" t="s">
        <v>2529</v>
      </c>
      <c r="G446" s="55" t="s">
        <v>2530</v>
      </c>
      <c r="H446" s="55">
        <v>50300010</v>
      </c>
      <c r="I446" s="55" t="s">
        <v>2714</v>
      </c>
      <c r="J446" s="55" t="s">
        <v>1644</v>
      </c>
      <c r="K446" s="55" t="s">
        <v>1389</v>
      </c>
      <c r="L446" s="56">
        <v>45716</v>
      </c>
      <c r="M446" s="55" t="s">
        <v>2711</v>
      </c>
      <c r="N446" s="55" t="s">
        <v>1796</v>
      </c>
      <c r="O446" s="56"/>
      <c r="P446" s="55" t="s">
        <v>1726</v>
      </c>
      <c r="Q446" s="55" t="s">
        <v>1554</v>
      </c>
      <c r="R446" s="59">
        <v>-7315826</v>
      </c>
      <c r="S446" s="55" t="s">
        <v>89</v>
      </c>
      <c r="T446" s="57">
        <v>-445.25</v>
      </c>
      <c r="U446" s="55" t="s">
        <v>329</v>
      </c>
      <c r="V446" s="55" t="s">
        <v>330</v>
      </c>
      <c r="W446" s="55" t="s">
        <v>2531</v>
      </c>
      <c r="X446" s="55" t="s">
        <v>1644</v>
      </c>
      <c r="Y446" s="55" t="s">
        <v>1644</v>
      </c>
      <c r="Z446" s="55" t="s">
        <v>1644</v>
      </c>
      <c r="AA446" s="55" t="s">
        <v>1727</v>
      </c>
      <c r="AB446" s="55" t="s">
        <v>1644</v>
      </c>
      <c r="AC446" s="56">
        <v>45735</v>
      </c>
      <c r="AD446" s="55"/>
      <c r="AE446" s="55"/>
      <c r="AF446" s="55" t="s">
        <v>1644</v>
      </c>
      <c r="AG446" s="55" t="s">
        <v>1644</v>
      </c>
      <c r="AH446" s="55" t="s">
        <v>1728</v>
      </c>
      <c r="AI446" s="55" t="s">
        <v>1729</v>
      </c>
      <c r="AJ446" s="58">
        <v>0</v>
      </c>
      <c r="AK446" s="55" t="s">
        <v>1644</v>
      </c>
      <c r="AL446" s="55" t="s">
        <v>1644</v>
      </c>
      <c r="AM446" s="55" t="s">
        <v>1644</v>
      </c>
      <c r="AN446" s="55" t="s">
        <v>1644</v>
      </c>
      <c r="AO446" s="55" t="s">
        <v>1644</v>
      </c>
      <c r="AP446" t="s">
        <v>1730</v>
      </c>
      <c r="AQ446" t="s">
        <v>2163</v>
      </c>
      <c r="AS446" t="s">
        <v>1647</v>
      </c>
      <c r="AT446" t="s">
        <v>3842</v>
      </c>
      <c r="AU446" s="191">
        <f t="shared" si="7"/>
        <v>-7315826</v>
      </c>
    </row>
    <row r="447" spans="1:47" hidden="1" x14ac:dyDescent="0.25">
      <c r="A447" s="55" t="s">
        <v>1717</v>
      </c>
      <c r="B447" s="55" t="s">
        <v>2544</v>
      </c>
      <c r="C447" s="55" t="s">
        <v>1719</v>
      </c>
      <c r="D447" s="55" t="s">
        <v>1802</v>
      </c>
      <c r="E447" s="56">
        <v>45735</v>
      </c>
      <c r="F447" s="55" t="s">
        <v>2532</v>
      </c>
      <c r="G447" s="55" t="s">
        <v>2530</v>
      </c>
      <c r="H447" s="55">
        <v>50300010</v>
      </c>
      <c r="I447" s="55" t="s">
        <v>2714</v>
      </c>
      <c r="J447" s="55" t="s">
        <v>1644</v>
      </c>
      <c r="K447" s="55" t="s">
        <v>1389</v>
      </c>
      <c r="L447" s="56">
        <v>45716</v>
      </c>
      <c r="M447" s="55" t="s">
        <v>2711</v>
      </c>
      <c r="N447" s="55" t="s">
        <v>1796</v>
      </c>
      <c r="O447" s="56"/>
      <c r="P447" s="55" t="s">
        <v>1726</v>
      </c>
      <c r="Q447" s="55" t="s">
        <v>1554</v>
      </c>
      <c r="R447" s="59">
        <v>-502614</v>
      </c>
      <c r="S447" s="55" t="s">
        <v>89</v>
      </c>
      <c r="T447" s="57">
        <v>-30.59</v>
      </c>
      <c r="U447" s="55" t="s">
        <v>329</v>
      </c>
      <c r="V447" s="55" t="s">
        <v>330</v>
      </c>
      <c r="W447" s="55" t="s">
        <v>2531</v>
      </c>
      <c r="X447" s="55" t="s">
        <v>1644</v>
      </c>
      <c r="Y447" s="55" t="s">
        <v>1644</v>
      </c>
      <c r="Z447" s="55" t="s">
        <v>1644</v>
      </c>
      <c r="AA447" s="55" t="s">
        <v>1727</v>
      </c>
      <c r="AB447" s="55" t="s">
        <v>1644</v>
      </c>
      <c r="AC447" s="56">
        <v>45735</v>
      </c>
      <c r="AD447" s="55"/>
      <c r="AE447" s="55"/>
      <c r="AF447" s="55" t="s">
        <v>1644</v>
      </c>
      <c r="AG447" s="55" t="s">
        <v>1644</v>
      </c>
      <c r="AH447" s="55" t="s">
        <v>1728</v>
      </c>
      <c r="AI447" s="55" t="s">
        <v>1729</v>
      </c>
      <c r="AJ447" s="58">
        <v>0</v>
      </c>
      <c r="AK447" s="55" t="s">
        <v>1644</v>
      </c>
      <c r="AL447" s="55" t="s">
        <v>1644</v>
      </c>
      <c r="AM447" s="55" t="s">
        <v>1644</v>
      </c>
      <c r="AN447" s="55" t="s">
        <v>1644</v>
      </c>
      <c r="AO447" s="55" t="s">
        <v>1644</v>
      </c>
      <c r="AP447" t="s">
        <v>1730</v>
      </c>
      <c r="AQ447" t="s">
        <v>2163</v>
      </c>
      <c r="AS447" t="s">
        <v>1647</v>
      </c>
      <c r="AT447" t="s">
        <v>3842</v>
      </c>
      <c r="AU447" s="191">
        <f t="shared" si="7"/>
        <v>-502614</v>
      </c>
    </row>
    <row r="448" spans="1:47" x14ac:dyDescent="0.25">
      <c r="A448" s="55" t="s">
        <v>1717</v>
      </c>
      <c r="B448" s="55" t="s">
        <v>2544</v>
      </c>
      <c r="C448" s="55" t="s">
        <v>1719</v>
      </c>
      <c r="D448" s="55" t="s">
        <v>1743</v>
      </c>
      <c r="E448" s="56">
        <v>45735</v>
      </c>
      <c r="F448" s="55" t="s">
        <v>1644</v>
      </c>
      <c r="G448" s="55" t="s">
        <v>1644</v>
      </c>
      <c r="H448" s="55">
        <v>50800020</v>
      </c>
      <c r="I448" s="55" t="s">
        <v>2715</v>
      </c>
      <c r="J448" s="55" t="s">
        <v>1644</v>
      </c>
      <c r="K448" s="55" t="s">
        <v>474</v>
      </c>
      <c r="L448" s="56">
        <v>45735</v>
      </c>
      <c r="M448" s="55" t="s">
        <v>2711</v>
      </c>
      <c r="N448" s="55" t="s">
        <v>2716</v>
      </c>
      <c r="O448" s="56"/>
      <c r="P448" s="55" t="s">
        <v>1726</v>
      </c>
      <c r="Q448" s="55" t="s">
        <v>1554</v>
      </c>
      <c r="R448" s="59">
        <v>612000</v>
      </c>
      <c r="S448" s="55" t="s">
        <v>89</v>
      </c>
      <c r="T448" s="57">
        <v>37.299999999999997</v>
      </c>
      <c r="U448" s="55" t="s">
        <v>329</v>
      </c>
      <c r="V448" s="55" t="s">
        <v>330</v>
      </c>
      <c r="W448" s="55" t="s">
        <v>1644</v>
      </c>
      <c r="X448" s="55" t="s">
        <v>1644</v>
      </c>
      <c r="Y448" s="55" t="s">
        <v>1644</v>
      </c>
      <c r="Z448" s="55" t="s">
        <v>1644</v>
      </c>
      <c r="AA448" s="55" t="s">
        <v>1727</v>
      </c>
      <c r="AB448" s="55" t="s">
        <v>1644</v>
      </c>
      <c r="AC448" s="56">
        <v>45735</v>
      </c>
      <c r="AD448" s="55"/>
      <c r="AE448" s="55"/>
      <c r="AF448" s="55" t="s">
        <v>1644</v>
      </c>
      <c r="AG448" s="55" t="s">
        <v>2717</v>
      </c>
      <c r="AH448" s="55" t="s">
        <v>1728</v>
      </c>
      <c r="AI448" s="55" t="s">
        <v>1729</v>
      </c>
      <c r="AJ448" s="59">
        <v>24</v>
      </c>
      <c r="AK448" s="55" t="s">
        <v>1748</v>
      </c>
      <c r="AL448" s="60" t="s">
        <v>1749</v>
      </c>
      <c r="AM448" s="55" t="s">
        <v>1644</v>
      </c>
      <c r="AN448" s="55" t="s">
        <v>1644</v>
      </c>
      <c r="AO448" s="55" t="s">
        <v>1644</v>
      </c>
      <c r="AP448" t="s">
        <v>1730</v>
      </c>
      <c r="AQ448" t="s">
        <v>2163</v>
      </c>
      <c r="AS448" t="s">
        <v>1652</v>
      </c>
      <c r="AT448" t="s">
        <v>3842</v>
      </c>
      <c r="AU448" s="191">
        <f t="shared" si="7"/>
        <v>612000</v>
      </c>
    </row>
    <row r="449" spans="1:47" x14ac:dyDescent="0.25">
      <c r="A449" s="55" t="s">
        <v>1717</v>
      </c>
      <c r="B449" s="55" t="s">
        <v>2544</v>
      </c>
      <c r="C449" s="55" t="s">
        <v>1719</v>
      </c>
      <c r="D449" s="55" t="s">
        <v>1767</v>
      </c>
      <c r="E449" s="56">
        <v>45736</v>
      </c>
      <c r="F449" s="55" t="s">
        <v>2312</v>
      </c>
      <c r="G449" s="55" t="s">
        <v>1644</v>
      </c>
      <c r="H449" s="55">
        <v>50200010</v>
      </c>
      <c r="I449" s="55" t="s">
        <v>2719</v>
      </c>
      <c r="J449" s="55" t="s">
        <v>1644</v>
      </c>
      <c r="K449" s="55" t="s">
        <v>1646</v>
      </c>
      <c r="L449" s="56">
        <v>45736</v>
      </c>
      <c r="M449" s="55" t="s">
        <v>2718</v>
      </c>
      <c r="N449" s="55" t="s">
        <v>1644</v>
      </c>
      <c r="O449" s="56"/>
      <c r="P449" s="55" t="s">
        <v>1726</v>
      </c>
      <c r="Q449" s="55" t="s">
        <v>89</v>
      </c>
      <c r="R449" s="57">
        <v>313.64999999999998</v>
      </c>
      <c r="S449" s="55" t="s">
        <v>89</v>
      </c>
      <c r="T449" s="57">
        <v>313.64999999999998</v>
      </c>
      <c r="U449" s="55" t="s">
        <v>329</v>
      </c>
      <c r="V449" s="55" t="s">
        <v>330</v>
      </c>
      <c r="W449" s="55" t="s">
        <v>1644</v>
      </c>
      <c r="X449" s="55" t="s">
        <v>1644</v>
      </c>
      <c r="Y449" s="55" t="s">
        <v>1644</v>
      </c>
      <c r="Z449" s="55" t="s">
        <v>1644</v>
      </c>
      <c r="AA449" s="55" t="s">
        <v>1727</v>
      </c>
      <c r="AB449" s="55" t="s">
        <v>1644</v>
      </c>
      <c r="AC449" s="56">
        <v>45736</v>
      </c>
      <c r="AD449" s="55"/>
      <c r="AE449" s="55"/>
      <c r="AF449" s="55" t="s">
        <v>1644</v>
      </c>
      <c r="AG449" s="55" t="s">
        <v>1644</v>
      </c>
      <c r="AH449" s="55" t="s">
        <v>1728</v>
      </c>
      <c r="AI449" s="55" t="s">
        <v>1729</v>
      </c>
      <c r="AJ449" s="59">
        <v>400</v>
      </c>
      <c r="AK449" s="55" t="s">
        <v>1842</v>
      </c>
      <c r="AL449" s="60" t="s">
        <v>1749</v>
      </c>
      <c r="AM449" s="55" t="s">
        <v>1890</v>
      </c>
      <c r="AN449" s="55" t="s">
        <v>1891</v>
      </c>
      <c r="AO449" s="55" t="s">
        <v>1644</v>
      </c>
      <c r="AP449" t="s">
        <v>1730</v>
      </c>
      <c r="AQ449" t="s">
        <v>2163</v>
      </c>
      <c r="AS449" t="s">
        <v>1645</v>
      </c>
      <c r="AT449" t="s">
        <v>3842</v>
      </c>
      <c r="AU449" s="191">
        <f t="shared" si="7"/>
        <v>5175225</v>
      </c>
    </row>
    <row r="450" spans="1:47" hidden="1" x14ac:dyDescent="0.25">
      <c r="A450" s="55" t="s">
        <v>1717</v>
      </c>
      <c r="B450" s="55" t="s">
        <v>2544</v>
      </c>
      <c r="C450" s="55" t="s">
        <v>1719</v>
      </c>
      <c r="D450" s="55" t="s">
        <v>1743</v>
      </c>
      <c r="E450" s="56">
        <v>45736</v>
      </c>
      <c r="F450" s="55" t="s">
        <v>1644</v>
      </c>
      <c r="G450" s="55" t="s">
        <v>1644</v>
      </c>
      <c r="H450" s="55">
        <v>50600050</v>
      </c>
      <c r="I450" s="55" t="s">
        <v>2720</v>
      </c>
      <c r="J450" s="55" t="s">
        <v>1644</v>
      </c>
      <c r="K450" s="55" t="s">
        <v>468</v>
      </c>
      <c r="L450" s="56">
        <v>45736</v>
      </c>
      <c r="M450" s="55" t="s">
        <v>2718</v>
      </c>
      <c r="N450" s="55" t="s">
        <v>2721</v>
      </c>
      <c r="O450" s="56"/>
      <c r="P450" s="55" t="s">
        <v>1726</v>
      </c>
      <c r="Q450" s="55" t="s">
        <v>1554</v>
      </c>
      <c r="R450" s="59">
        <v>330000</v>
      </c>
      <c r="S450" s="55" t="s">
        <v>89</v>
      </c>
      <c r="T450" s="57">
        <v>20.11</v>
      </c>
      <c r="U450" s="55" t="s">
        <v>329</v>
      </c>
      <c r="V450" s="55" t="s">
        <v>330</v>
      </c>
      <c r="W450" s="55" t="s">
        <v>1644</v>
      </c>
      <c r="X450" s="55" t="s">
        <v>1644</v>
      </c>
      <c r="Y450" s="55" t="s">
        <v>1644</v>
      </c>
      <c r="Z450" s="55" t="s">
        <v>1644</v>
      </c>
      <c r="AA450" s="55" t="s">
        <v>1727</v>
      </c>
      <c r="AB450" s="55" t="s">
        <v>1644</v>
      </c>
      <c r="AC450" s="56">
        <v>45736</v>
      </c>
      <c r="AD450" s="55"/>
      <c r="AE450" s="55"/>
      <c r="AF450" s="55" t="s">
        <v>1644</v>
      </c>
      <c r="AG450" s="55" t="s">
        <v>2722</v>
      </c>
      <c r="AH450" s="55" t="s">
        <v>1728</v>
      </c>
      <c r="AI450" s="55" t="s">
        <v>1729</v>
      </c>
      <c r="AJ450" s="59">
        <v>1</v>
      </c>
      <c r="AK450" s="55" t="s">
        <v>1827</v>
      </c>
      <c r="AL450" s="60" t="s">
        <v>1749</v>
      </c>
      <c r="AM450" s="55" t="s">
        <v>1644</v>
      </c>
      <c r="AN450" s="55" t="s">
        <v>1644</v>
      </c>
      <c r="AO450" s="55" t="s">
        <v>1644</v>
      </c>
      <c r="AP450" t="s">
        <v>1730</v>
      </c>
      <c r="AQ450" t="s">
        <v>2163</v>
      </c>
      <c r="AS450" t="s">
        <v>468</v>
      </c>
      <c r="AT450" t="s">
        <v>3842</v>
      </c>
      <c r="AU450" s="191">
        <f t="shared" si="7"/>
        <v>330000</v>
      </c>
    </row>
    <row r="451" spans="1:47" x14ac:dyDescent="0.25">
      <c r="A451" s="55" t="s">
        <v>1717</v>
      </c>
      <c r="B451" s="55" t="s">
        <v>2544</v>
      </c>
      <c r="C451" s="55" t="s">
        <v>1719</v>
      </c>
      <c r="D451" s="55" t="s">
        <v>1743</v>
      </c>
      <c r="E451" s="56">
        <v>45736</v>
      </c>
      <c r="F451" s="55" t="s">
        <v>1644</v>
      </c>
      <c r="G451" s="55" t="s">
        <v>1644</v>
      </c>
      <c r="H451" s="55">
        <v>50800020</v>
      </c>
      <c r="I451" s="55" t="s">
        <v>2723</v>
      </c>
      <c r="J451" s="55" t="s">
        <v>1644</v>
      </c>
      <c r="K451" s="55" t="s">
        <v>474</v>
      </c>
      <c r="L451" s="56">
        <v>45736</v>
      </c>
      <c r="M451" s="55" t="s">
        <v>2718</v>
      </c>
      <c r="N451" s="55" t="s">
        <v>2724</v>
      </c>
      <c r="O451" s="56"/>
      <c r="P451" s="55" t="s">
        <v>1726</v>
      </c>
      <c r="Q451" s="55" t="s">
        <v>1554</v>
      </c>
      <c r="R451" s="59">
        <v>452000</v>
      </c>
      <c r="S451" s="55" t="s">
        <v>89</v>
      </c>
      <c r="T451" s="57">
        <v>27.55</v>
      </c>
      <c r="U451" s="55" t="s">
        <v>329</v>
      </c>
      <c r="V451" s="55" t="s">
        <v>330</v>
      </c>
      <c r="W451" s="55" t="s">
        <v>1644</v>
      </c>
      <c r="X451" s="55" t="s">
        <v>1644</v>
      </c>
      <c r="Y451" s="55" t="s">
        <v>1644</v>
      </c>
      <c r="Z451" s="55" t="s">
        <v>1644</v>
      </c>
      <c r="AA451" s="55" t="s">
        <v>1727</v>
      </c>
      <c r="AB451" s="55" t="s">
        <v>1644</v>
      </c>
      <c r="AC451" s="56">
        <v>45736</v>
      </c>
      <c r="AD451" s="55"/>
      <c r="AE451" s="55"/>
      <c r="AF451" s="55" t="s">
        <v>1644</v>
      </c>
      <c r="AG451" s="55" t="s">
        <v>2725</v>
      </c>
      <c r="AH451" s="55" t="s">
        <v>1728</v>
      </c>
      <c r="AI451" s="55" t="s">
        <v>1729</v>
      </c>
      <c r="AJ451" s="59">
        <v>1</v>
      </c>
      <c r="AK451" s="55" t="s">
        <v>1748</v>
      </c>
      <c r="AL451" s="60" t="s">
        <v>1749</v>
      </c>
      <c r="AM451" s="55" t="s">
        <v>1644</v>
      </c>
      <c r="AN451" s="55" t="s">
        <v>1644</v>
      </c>
      <c r="AO451" s="55" t="s">
        <v>1644</v>
      </c>
      <c r="AP451" t="s">
        <v>1730</v>
      </c>
      <c r="AQ451" t="s">
        <v>2163</v>
      </c>
      <c r="AS451" t="s">
        <v>1652</v>
      </c>
      <c r="AT451" t="s">
        <v>3842</v>
      </c>
      <c r="AU451" s="191">
        <f t="shared" si="7"/>
        <v>452000</v>
      </c>
    </row>
    <row r="452" spans="1:47" x14ac:dyDescent="0.25">
      <c r="A452" s="55" t="s">
        <v>1717</v>
      </c>
      <c r="B452" s="55" t="s">
        <v>2544</v>
      </c>
      <c r="C452" s="55" t="s">
        <v>1719</v>
      </c>
      <c r="D452" s="55" t="s">
        <v>1743</v>
      </c>
      <c r="E452" s="56">
        <v>45736</v>
      </c>
      <c r="F452" s="55" t="s">
        <v>1644</v>
      </c>
      <c r="G452" s="55" t="s">
        <v>1644</v>
      </c>
      <c r="H452" s="55">
        <v>50800020</v>
      </c>
      <c r="I452" s="55" t="s">
        <v>2726</v>
      </c>
      <c r="J452" s="55" t="s">
        <v>1644</v>
      </c>
      <c r="K452" s="55" t="s">
        <v>474</v>
      </c>
      <c r="L452" s="56">
        <v>45736</v>
      </c>
      <c r="M452" s="55" t="s">
        <v>2718</v>
      </c>
      <c r="N452" s="55" t="s">
        <v>2727</v>
      </c>
      <c r="O452" s="56"/>
      <c r="P452" s="55" t="s">
        <v>1726</v>
      </c>
      <c r="Q452" s="55" t="s">
        <v>1554</v>
      </c>
      <c r="R452" s="59">
        <v>800000</v>
      </c>
      <c r="S452" s="55" t="s">
        <v>89</v>
      </c>
      <c r="T452" s="57">
        <v>48.76</v>
      </c>
      <c r="U452" s="55" t="s">
        <v>329</v>
      </c>
      <c r="V452" s="55" t="s">
        <v>330</v>
      </c>
      <c r="W452" s="55" t="s">
        <v>1644</v>
      </c>
      <c r="X452" s="55" t="s">
        <v>1644</v>
      </c>
      <c r="Y452" s="55" t="s">
        <v>1644</v>
      </c>
      <c r="Z452" s="55" t="s">
        <v>1644</v>
      </c>
      <c r="AA452" s="55" t="s">
        <v>1727</v>
      </c>
      <c r="AB452" s="55" t="s">
        <v>1644</v>
      </c>
      <c r="AC452" s="56">
        <v>45736</v>
      </c>
      <c r="AD452" s="55"/>
      <c r="AE452" s="55"/>
      <c r="AF452" s="55" t="s">
        <v>1644</v>
      </c>
      <c r="AG452" s="55" t="s">
        <v>2725</v>
      </c>
      <c r="AH452" s="55" t="s">
        <v>1728</v>
      </c>
      <c r="AI452" s="55" t="s">
        <v>1729</v>
      </c>
      <c r="AJ452" s="59">
        <v>1</v>
      </c>
      <c r="AK452" s="55" t="s">
        <v>1748</v>
      </c>
      <c r="AL452" s="60" t="s">
        <v>1749</v>
      </c>
      <c r="AM452" s="55" t="s">
        <v>1644</v>
      </c>
      <c r="AN452" s="55" t="s">
        <v>1644</v>
      </c>
      <c r="AO452" s="55" t="s">
        <v>1644</v>
      </c>
      <c r="AP452" t="s">
        <v>1730</v>
      </c>
      <c r="AQ452" t="s">
        <v>2163</v>
      </c>
      <c r="AS452" t="s">
        <v>1652</v>
      </c>
      <c r="AT452" t="s">
        <v>3842</v>
      </c>
      <c r="AU452" s="191">
        <f t="shared" si="7"/>
        <v>800000</v>
      </c>
    </row>
    <row r="453" spans="1:47" x14ac:dyDescent="0.25">
      <c r="A453" s="55" t="s">
        <v>1717</v>
      </c>
      <c r="B453" s="55" t="s">
        <v>2544</v>
      </c>
      <c r="C453" s="55" t="s">
        <v>1719</v>
      </c>
      <c r="D453" s="55" t="s">
        <v>1743</v>
      </c>
      <c r="E453" s="56">
        <v>45736</v>
      </c>
      <c r="F453" s="55" t="s">
        <v>1644</v>
      </c>
      <c r="G453" s="55" t="s">
        <v>1644</v>
      </c>
      <c r="H453" s="55">
        <v>52600030</v>
      </c>
      <c r="I453" s="55" t="s">
        <v>2728</v>
      </c>
      <c r="J453" s="55" t="s">
        <v>1644</v>
      </c>
      <c r="K453" s="55" t="s">
        <v>650</v>
      </c>
      <c r="L453" s="56">
        <v>45736</v>
      </c>
      <c r="M453" s="55" t="s">
        <v>2718</v>
      </c>
      <c r="N453" s="55" t="s">
        <v>2729</v>
      </c>
      <c r="O453" s="56"/>
      <c r="P453" s="55" t="s">
        <v>1726</v>
      </c>
      <c r="Q453" s="55" t="s">
        <v>1554</v>
      </c>
      <c r="R453" s="59">
        <v>125000</v>
      </c>
      <c r="S453" s="55" t="s">
        <v>89</v>
      </c>
      <c r="T453" s="57">
        <v>7.62</v>
      </c>
      <c r="U453" s="55" t="s">
        <v>329</v>
      </c>
      <c r="V453" s="55" t="s">
        <v>330</v>
      </c>
      <c r="W453" s="55" t="s">
        <v>1644</v>
      </c>
      <c r="X453" s="55" t="s">
        <v>1644</v>
      </c>
      <c r="Y453" s="55" t="s">
        <v>1644</v>
      </c>
      <c r="Z453" s="55" t="s">
        <v>1644</v>
      </c>
      <c r="AA453" s="55" t="s">
        <v>1727</v>
      </c>
      <c r="AB453" s="55" t="s">
        <v>1644</v>
      </c>
      <c r="AC453" s="56">
        <v>45736</v>
      </c>
      <c r="AD453" s="55"/>
      <c r="AE453" s="55"/>
      <c r="AF453" s="55" t="s">
        <v>1644</v>
      </c>
      <c r="AG453" s="55" t="s">
        <v>2730</v>
      </c>
      <c r="AH453" s="55" t="s">
        <v>1728</v>
      </c>
      <c r="AI453" s="55" t="s">
        <v>1729</v>
      </c>
      <c r="AJ453" s="59">
        <v>1</v>
      </c>
      <c r="AK453" s="55" t="s">
        <v>1818</v>
      </c>
      <c r="AL453" s="60" t="s">
        <v>1749</v>
      </c>
      <c r="AM453" s="55" t="s">
        <v>1644</v>
      </c>
      <c r="AN453" s="55" t="s">
        <v>1644</v>
      </c>
      <c r="AO453" s="55" t="s">
        <v>1644</v>
      </c>
      <c r="AP453" t="s">
        <v>1730</v>
      </c>
      <c r="AQ453" t="s">
        <v>2163</v>
      </c>
      <c r="AS453" t="s">
        <v>1655</v>
      </c>
      <c r="AT453" t="s">
        <v>4370</v>
      </c>
      <c r="AU453" s="191">
        <f t="shared" si="7"/>
        <v>125000</v>
      </c>
    </row>
    <row r="454" spans="1:47" x14ac:dyDescent="0.25">
      <c r="A454" s="55" t="s">
        <v>1717</v>
      </c>
      <c r="B454" s="55" t="s">
        <v>2544</v>
      </c>
      <c r="C454" s="55" t="s">
        <v>1719</v>
      </c>
      <c r="D454" s="55" t="s">
        <v>1743</v>
      </c>
      <c r="E454" s="56">
        <v>45736</v>
      </c>
      <c r="F454" s="55" t="s">
        <v>1644</v>
      </c>
      <c r="G454" s="55" t="s">
        <v>1644</v>
      </c>
      <c r="H454" s="55">
        <v>50800020</v>
      </c>
      <c r="I454" s="55" t="s">
        <v>2731</v>
      </c>
      <c r="J454" s="55" t="s">
        <v>1644</v>
      </c>
      <c r="K454" s="55" t="s">
        <v>474</v>
      </c>
      <c r="L454" s="56">
        <v>45736</v>
      </c>
      <c r="M454" s="55" t="s">
        <v>2718</v>
      </c>
      <c r="N454" s="55" t="s">
        <v>2732</v>
      </c>
      <c r="O454" s="56"/>
      <c r="P454" s="55" t="s">
        <v>1726</v>
      </c>
      <c r="Q454" s="55" t="s">
        <v>1554</v>
      </c>
      <c r="R454" s="59">
        <v>107000</v>
      </c>
      <c r="S454" s="55" t="s">
        <v>89</v>
      </c>
      <c r="T454" s="57">
        <v>6.52</v>
      </c>
      <c r="U454" s="55" t="s">
        <v>329</v>
      </c>
      <c r="V454" s="55" t="s">
        <v>330</v>
      </c>
      <c r="W454" s="55" t="s">
        <v>1644</v>
      </c>
      <c r="X454" s="55" t="s">
        <v>1644</v>
      </c>
      <c r="Y454" s="55" t="s">
        <v>1644</v>
      </c>
      <c r="Z454" s="55" t="s">
        <v>1644</v>
      </c>
      <c r="AA454" s="55" t="s">
        <v>1727</v>
      </c>
      <c r="AB454" s="55" t="s">
        <v>1644</v>
      </c>
      <c r="AC454" s="56">
        <v>45736</v>
      </c>
      <c r="AD454" s="55"/>
      <c r="AE454" s="55"/>
      <c r="AF454" s="55" t="s">
        <v>1644</v>
      </c>
      <c r="AG454" s="55" t="s">
        <v>2733</v>
      </c>
      <c r="AH454" s="55" t="s">
        <v>1728</v>
      </c>
      <c r="AI454" s="55" t="s">
        <v>1729</v>
      </c>
      <c r="AJ454" s="59">
        <v>2</v>
      </c>
      <c r="AK454" s="55" t="s">
        <v>1748</v>
      </c>
      <c r="AL454" s="60" t="s">
        <v>1749</v>
      </c>
      <c r="AM454" s="55" t="s">
        <v>1644</v>
      </c>
      <c r="AN454" s="55" t="s">
        <v>1644</v>
      </c>
      <c r="AO454" s="55" t="s">
        <v>1644</v>
      </c>
      <c r="AP454" t="s">
        <v>1730</v>
      </c>
      <c r="AQ454" t="s">
        <v>2163</v>
      </c>
      <c r="AS454" t="s">
        <v>1652</v>
      </c>
      <c r="AT454" t="s">
        <v>3842</v>
      </c>
      <c r="AU454" s="191">
        <f t="shared" si="7"/>
        <v>107000</v>
      </c>
    </row>
    <row r="455" spans="1:47" hidden="1" x14ac:dyDescent="0.25">
      <c r="A455" s="55" t="s">
        <v>1717</v>
      </c>
      <c r="B455" s="55" t="s">
        <v>2544</v>
      </c>
      <c r="C455" s="55" t="s">
        <v>1719</v>
      </c>
      <c r="D455" s="55" t="s">
        <v>1720</v>
      </c>
      <c r="E455" s="56">
        <v>45736</v>
      </c>
      <c r="F455" s="55" t="s">
        <v>2734</v>
      </c>
      <c r="G455" s="55" t="s">
        <v>1739</v>
      </c>
      <c r="H455" s="55">
        <v>51600050</v>
      </c>
      <c r="I455" s="55" t="s">
        <v>2735</v>
      </c>
      <c r="J455" s="55" t="s">
        <v>1644</v>
      </c>
      <c r="K455" s="55" t="s">
        <v>577</v>
      </c>
      <c r="L455" s="56">
        <v>45736</v>
      </c>
      <c r="M455" s="55" t="s">
        <v>1724</v>
      </c>
      <c r="N455" s="55" t="s">
        <v>1877</v>
      </c>
      <c r="O455" s="56"/>
      <c r="P455" s="55" t="s">
        <v>1726</v>
      </c>
      <c r="Q455" s="55" t="s">
        <v>1554</v>
      </c>
      <c r="R455" s="59">
        <v>515300</v>
      </c>
      <c r="S455" s="55" t="s">
        <v>89</v>
      </c>
      <c r="T455" s="57">
        <v>31.42</v>
      </c>
      <c r="U455" s="55" t="s">
        <v>329</v>
      </c>
      <c r="V455" s="55" t="s">
        <v>330</v>
      </c>
      <c r="W455" s="55" t="s">
        <v>1644</v>
      </c>
      <c r="X455" s="55" t="s">
        <v>1644</v>
      </c>
      <c r="Y455" s="55" t="s">
        <v>1644</v>
      </c>
      <c r="Z455" s="55" t="s">
        <v>1644</v>
      </c>
      <c r="AA455" s="55" t="s">
        <v>1727</v>
      </c>
      <c r="AB455" s="55" t="s">
        <v>1644</v>
      </c>
      <c r="AC455" s="56">
        <v>45737</v>
      </c>
      <c r="AD455" s="55"/>
      <c r="AE455" s="55"/>
      <c r="AF455" s="55" t="s">
        <v>1644</v>
      </c>
      <c r="AG455" s="55" t="s">
        <v>1644</v>
      </c>
      <c r="AH455" s="55" t="s">
        <v>1728</v>
      </c>
      <c r="AI455" s="55" t="s">
        <v>1729</v>
      </c>
      <c r="AJ455" s="58">
        <v>0</v>
      </c>
      <c r="AK455" s="55" t="s">
        <v>1644</v>
      </c>
      <c r="AL455" s="55" t="s">
        <v>1644</v>
      </c>
      <c r="AM455" s="55" t="s">
        <v>1644</v>
      </c>
      <c r="AN455" s="55" t="s">
        <v>1644</v>
      </c>
      <c r="AO455" s="55" t="s">
        <v>1644</v>
      </c>
      <c r="AP455" t="s">
        <v>1730</v>
      </c>
      <c r="AQ455" t="s">
        <v>2163</v>
      </c>
      <c r="AS455" t="s">
        <v>1466</v>
      </c>
      <c r="AT455" t="s">
        <v>3842</v>
      </c>
      <c r="AU455" s="191">
        <f t="shared" si="7"/>
        <v>515300</v>
      </c>
    </row>
    <row r="456" spans="1:47" hidden="1" x14ac:dyDescent="0.25">
      <c r="A456" s="55" t="s">
        <v>1717</v>
      </c>
      <c r="B456" s="55" t="s">
        <v>2544</v>
      </c>
      <c r="C456" s="55" t="s">
        <v>1719</v>
      </c>
      <c r="D456" s="55" t="s">
        <v>1720</v>
      </c>
      <c r="E456" s="56">
        <v>45737</v>
      </c>
      <c r="F456" s="55" t="s">
        <v>2736</v>
      </c>
      <c r="G456" s="55" t="s">
        <v>1739</v>
      </c>
      <c r="H456" s="55">
        <v>50300050</v>
      </c>
      <c r="I456" s="55" t="s">
        <v>2737</v>
      </c>
      <c r="J456" s="55" t="s">
        <v>1644</v>
      </c>
      <c r="K456" s="55" t="s">
        <v>1393</v>
      </c>
      <c r="L456" s="56">
        <v>45737</v>
      </c>
      <c r="M456" s="55" t="s">
        <v>1724</v>
      </c>
      <c r="N456" s="55" t="s">
        <v>2012</v>
      </c>
      <c r="O456" s="56"/>
      <c r="P456" s="55" t="s">
        <v>1726</v>
      </c>
      <c r="Q456" s="55" t="s">
        <v>1554</v>
      </c>
      <c r="R456" s="59">
        <v>100024316</v>
      </c>
      <c r="S456" s="55" t="s">
        <v>89</v>
      </c>
      <c r="T456" s="57">
        <v>6096.81</v>
      </c>
      <c r="U456" s="55" t="s">
        <v>329</v>
      </c>
      <c r="V456" s="55" t="s">
        <v>330</v>
      </c>
      <c r="W456" s="55" t="s">
        <v>1644</v>
      </c>
      <c r="X456" s="55" t="s">
        <v>1644</v>
      </c>
      <c r="Y456" s="55" t="s">
        <v>1644</v>
      </c>
      <c r="Z456" s="55" t="s">
        <v>1644</v>
      </c>
      <c r="AA456" s="55" t="s">
        <v>1727</v>
      </c>
      <c r="AB456" s="55" t="s">
        <v>1644</v>
      </c>
      <c r="AC456" s="56">
        <v>45737</v>
      </c>
      <c r="AD456" s="55"/>
      <c r="AE456" s="55"/>
      <c r="AF456" s="55" t="s">
        <v>1644</v>
      </c>
      <c r="AG456" s="55" t="s">
        <v>1644</v>
      </c>
      <c r="AH456" s="55" t="s">
        <v>1728</v>
      </c>
      <c r="AI456" s="55" t="s">
        <v>1729</v>
      </c>
      <c r="AJ456" s="58">
        <v>0</v>
      </c>
      <c r="AK456" s="55" t="s">
        <v>1644</v>
      </c>
      <c r="AL456" s="55" t="s">
        <v>1644</v>
      </c>
      <c r="AM456" s="55" t="s">
        <v>1644</v>
      </c>
      <c r="AN456" s="55" t="s">
        <v>1644</v>
      </c>
      <c r="AO456" s="55" t="s">
        <v>1644</v>
      </c>
      <c r="AP456" t="s">
        <v>1730</v>
      </c>
      <c r="AQ456" t="s">
        <v>2163</v>
      </c>
      <c r="AS456" t="s">
        <v>1647</v>
      </c>
      <c r="AT456" t="s">
        <v>3842</v>
      </c>
      <c r="AU456" s="191">
        <f t="shared" si="7"/>
        <v>100024316</v>
      </c>
    </row>
    <row r="457" spans="1:47" x14ac:dyDescent="0.25">
      <c r="A457" s="55" t="s">
        <v>1717</v>
      </c>
      <c r="B457" s="55" t="s">
        <v>2544</v>
      </c>
      <c r="C457" s="55" t="s">
        <v>1719</v>
      </c>
      <c r="D457" s="55" t="s">
        <v>1767</v>
      </c>
      <c r="E457" s="56">
        <v>45740</v>
      </c>
      <c r="F457" s="55" t="s">
        <v>1644</v>
      </c>
      <c r="G457" s="55" t="s">
        <v>1644</v>
      </c>
      <c r="H457" s="55">
        <v>53100010</v>
      </c>
      <c r="I457" s="55" t="s">
        <v>2738</v>
      </c>
      <c r="J457" s="55" t="s">
        <v>1644</v>
      </c>
      <c r="K457" s="55" t="s">
        <v>664</v>
      </c>
      <c r="L457" s="56">
        <v>45740</v>
      </c>
      <c r="M457" s="55" t="s">
        <v>2739</v>
      </c>
      <c r="N457" s="55" t="s">
        <v>1644</v>
      </c>
      <c r="O457" s="56"/>
      <c r="P457" s="55" t="s">
        <v>1726</v>
      </c>
      <c r="Q457" s="55" t="s">
        <v>89</v>
      </c>
      <c r="R457" s="57">
        <v>0.81</v>
      </c>
      <c r="S457" s="55" t="s">
        <v>89</v>
      </c>
      <c r="T457" s="57">
        <v>0.81</v>
      </c>
      <c r="U457" s="55" t="s">
        <v>329</v>
      </c>
      <c r="V457" s="55" t="s">
        <v>330</v>
      </c>
      <c r="W457" s="55" t="s">
        <v>1644</v>
      </c>
      <c r="X457" s="55" t="s">
        <v>1644</v>
      </c>
      <c r="Y457" s="55" t="s">
        <v>1644</v>
      </c>
      <c r="Z457" s="55" t="s">
        <v>1644</v>
      </c>
      <c r="AA457" s="55" t="s">
        <v>1727</v>
      </c>
      <c r="AB457" s="55" t="s">
        <v>1644</v>
      </c>
      <c r="AC457" s="56">
        <v>45740</v>
      </c>
      <c r="AD457" s="55"/>
      <c r="AE457" s="55"/>
      <c r="AF457" s="55" t="s">
        <v>1644</v>
      </c>
      <c r="AG457" s="55" t="s">
        <v>1644</v>
      </c>
      <c r="AH457" s="55" t="s">
        <v>1728</v>
      </c>
      <c r="AI457" s="55" t="s">
        <v>1729</v>
      </c>
      <c r="AJ457" s="59">
        <v>1</v>
      </c>
      <c r="AK457" s="55" t="s">
        <v>2386</v>
      </c>
      <c r="AL457" s="60" t="s">
        <v>1749</v>
      </c>
      <c r="AM457" s="55" t="s">
        <v>2740</v>
      </c>
      <c r="AN457" s="55" t="s">
        <v>2741</v>
      </c>
      <c r="AO457" s="55" t="s">
        <v>1644</v>
      </c>
      <c r="AP457" t="s">
        <v>1730</v>
      </c>
      <c r="AQ457" t="s">
        <v>2163</v>
      </c>
      <c r="AS457" t="s">
        <v>1652</v>
      </c>
      <c r="AT457" t="s">
        <v>3842</v>
      </c>
      <c r="AU457" s="191">
        <f t="shared" si="7"/>
        <v>13365</v>
      </c>
    </row>
    <row r="458" spans="1:47" x14ac:dyDescent="0.25">
      <c r="A458" s="55" t="s">
        <v>1717</v>
      </c>
      <c r="B458" s="55" t="s">
        <v>2544</v>
      </c>
      <c r="C458" s="55" t="s">
        <v>1719</v>
      </c>
      <c r="D458" s="55" t="s">
        <v>1767</v>
      </c>
      <c r="E458" s="56">
        <v>45740</v>
      </c>
      <c r="F458" s="55" t="s">
        <v>1644</v>
      </c>
      <c r="G458" s="55" t="s">
        <v>1644</v>
      </c>
      <c r="H458" s="55">
        <v>53100010</v>
      </c>
      <c r="I458" s="55" t="s">
        <v>2738</v>
      </c>
      <c r="J458" s="55" t="s">
        <v>1644</v>
      </c>
      <c r="K458" s="55" t="s">
        <v>664</v>
      </c>
      <c r="L458" s="56">
        <v>45740</v>
      </c>
      <c r="M458" s="55" t="s">
        <v>2739</v>
      </c>
      <c r="N458" s="55" t="s">
        <v>1644</v>
      </c>
      <c r="O458" s="56"/>
      <c r="P458" s="55" t="s">
        <v>1726</v>
      </c>
      <c r="Q458" s="55" t="s">
        <v>89</v>
      </c>
      <c r="R458" s="57">
        <v>12.33</v>
      </c>
      <c r="S458" s="55" t="s">
        <v>89</v>
      </c>
      <c r="T458" s="57">
        <v>12.33</v>
      </c>
      <c r="U458" s="55" t="s">
        <v>329</v>
      </c>
      <c r="V458" s="55" t="s">
        <v>330</v>
      </c>
      <c r="W458" s="55" t="s">
        <v>1644</v>
      </c>
      <c r="X458" s="55" t="s">
        <v>1644</v>
      </c>
      <c r="Y458" s="55" t="s">
        <v>1644</v>
      </c>
      <c r="Z458" s="55" t="s">
        <v>1644</v>
      </c>
      <c r="AA458" s="55" t="s">
        <v>1727</v>
      </c>
      <c r="AB458" s="55" t="s">
        <v>1644</v>
      </c>
      <c r="AC458" s="56">
        <v>45740</v>
      </c>
      <c r="AD458" s="55"/>
      <c r="AE458" s="55"/>
      <c r="AF458" s="55" t="s">
        <v>1644</v>
      </c>
      <c r="AG458" s="55" t="s">
        <v>1644</v>
      </c>
      <c r="AH458" s="55" t="s">
        <v>1728</v>
      </c>
      <c r="AI458" s="55" t="s">
        <v>1729</v>
      </c>
      <c r="AJ458" s="59">
        <v>15</v>
      </c>
      <c r="AK458" s="55" t="s">
        <v>1748</v>
      </c>
      <c r="AL458" s="60" t="s">
        <v>1749</v>
      </c>
      <c r="AM458" s="55" t="s">
        <v>2742</v>
      </c>
      <c r="AN458" s="55" t="s">
        <v>2743</v>
      </c>
      <c r="AO458" s="55" t="s">
        <v>1644</v>
      </c>
      <c r="AP458" t="s">
        <v>1730</v>
      </c>
      <c r="AQ458" t="s">
        <v>2163</v>
      </c>
      <c r="AS458" t="s">
        <v>1652</v>
      </c>
      <c r="AT458" t="s">
        <v>3842</v>
      </c>
      <c r="AU458" s="191">
        <f t="shared" si="7"/>
        <v>203445</v>
      </c>
    </row>
    <row r="459" spans="1:47" x14ac:dyDescent="0.25">
      <c r="A459" s="55" t="s">
        <v>1717</v>
      </c>
      <c r="B459" s="55" t="s">
        <v>2544</v>
      </c>
      <c r="C459" s="55" t="s">
        <v>1719</v>
      </c>
      <c r="D459" s="55" t="s">
        <v>1743</v>
      </c>
      <c r="E459" s="56">
        <v>45740</v>
      </c>
      <c r="F459" s="55" t="s">
        <v>1644</v>
      </c>
      <c r="G459" s="55" t="s">
        <v>1644</v>
      </c>
      <c r="H459" s="55">
        <v>50800020</v>
      </c>
      <c r="I459" s="55" t="s">
        <v>2744</v>
      </c>
      <c r="J459" s="55" t="s">
        <v>1644</v>
      </c>
      <c r="K459" s="55" t="s">
        <v>474</v>
      </c>
      <c r="L459" s="56">
        <v>45740</v>
      </c>
      <c r="M459" s="55" t="s">
        <v>2739</v>
      </c>
      <c r="N459" s="55" t="s">
        <v>2745</v>
      </c>
      <c r="O459" s="56"/>
      <c r="P459" s="55" t="s">
        <v>1726</v>
      </c>
      <c r="Q459" s="55" t="s">
        <v>1554</v>
      </c>
      <c r="R459" s="59">
        <v>525000</v>
      </c>
      <c r="S459" s="55" t="s">
        <v>89</v>
      </c>
      <c r="T459" s="57">
        <v>32</v>
      </c>
      <c r="U459" s="55" t="s">
        <v>329</v>
      </c>
      <c r="V459" s="55" t="s">
        <v>330</v>
      </c>
      <c r="W459" s="55" t="s">
        <v>1644</v>
      </c>
      <c r="X459" s="55" t="s">
        <v>1644</v>
      </c>
      <c r="Y459" s="55" t="s">
        <v>1644</v>
      </c>
      <c r="Z459" s="55" t="s">
        <v>1644</v>
      </c>
      <c r="AA459" s="55" t="s">
        <v>1727</v>
      </c>
      <c r="AB459" s="55" t="s">
        <v>1644</v>
      </c>
      <c r="AC459" s="56">
        <v>45740</v>
      </c>
      <c r="AD459" s="55"/>
      <c r="AE459" s="55"/>
      <c r="AF459" s="55" t="s">
        <v>1644</v>
      </c>
      <c r="AG459" s="55" t="s">
        <v>2746</v>
      </c>
      <c r="AH459" s="55" t="s">
        <v>1728</v>
      </c>
      <c r="AI459" s="55" t="s">
        <v>1729</v>
      </c>
      <c r="AJ459" s="59">
        <v>15</v>
      </c>
      <c r="AK459" s="55" t="s">
        <v>1761</v>
      </c>
      <c r="AL459" s="60" t="s">
        <v>1749</v>
      </c>
      <c r="AM459" s="55" t="s">
        <v>1644</v>
      </c>
      <c r="AN459" s="55" t="s">
        <v>1644</v>
      </c>
      <c r="AO459" s="55" t="s">
        <v>1644</v>
      </c>
      <c r="AP459" t="s">
        <v>1730</v>
      </c>
      <c r="AQ459" t="s">
        <v>2163</v>
      </c>
      <c r="AS459" t="s">
        <v>1652</v>
      </c>
      <c r="AT459" t="s">
        <v>3842</v>
      </c>
      <c r="AU459" s="191">
        <f t="shared" si="7"/>
        <v>525000</v>
      </c>
    </row>
    <row r="460" spans="1:47" x14ac:dyDescent="0.25">
      <c r="A460" s="55" t="s">
        <v>1717</v>
      </c>
      <c r="B460" s="55" t="s">
        <v>2544</v>
      </c>
      <c r="C460" s="55" t="s">
        <v>1719</v>
      </c>
      <c r="D460" s="55" t="s">
        <v>1743</v>
      </c>
      <c r="E460" s="56">
        <v>45740</v>
      </c>
      <c r="F460" s="55" t="s">
        <v>1644</v>
      </c>
      <c r="G460" s="55" t="s">
        <v>1644</v>
      </c>
      <c r="H460" s="55">
        <v>50800020</v>
      </c>
      <c r="I460" s="55" t="s">
        <v>2747</v>
      </c>
      <c r="J460" s="55" t="s">
        <v>1644</v>
      </c>
      <c r="K460" s="55" t="s">
        <v>474</v>
      </c>
      <c r="L460" s="56">
        <v>45740</v>
      </c>
      <c r="M460" s="55" t="s">
        <v>2739</v>
      </c>
      <c r="N460" s="55" t="s">
        <v>2748</v>
      </c>
      <c r="O460" s="56"/>
      <c r="P460" s="55" t="s">
        <v>1726</v>
      </c>
      <c r="Q460" s="55" t="s">
        <v>1554</v>
      </c>
      <c r="R460" s="59">
        <v>600000</v>
      </c>
      <c r="S460" s="55" t="s">
        <v>89</v>
      </c>
      <c r="T460" s="57">
        <v>36.57</v>
      </c>
      <c r="U460" s="55" t="s">
        <v>329</v>
      </c>
      <c r="V460" s="55" t="s">
        <v>330</v>
      </c>
      <c r="W460" s="55" t="s">
        <v>1644</v>
      </c>
      <c r="X460" s="55" t="s">
        <v>1644</v>
      </c>
      <c r="Y460" s="55" t="s">
        <v>1644</v>
      </c>
      <c r="Z460" s="55" t="s">
        <v>1644</v>
      </c>
      <c r="AA460" s="55" t="s">
        <v>1727</v>
      </c>
      <c r="AB460" s="55" t="s">
        <v>1644</v>
      </c>
      <c r="AC460" s="56">
        <v>45740</v>
      </c>
      <c r="AD460" s="55"/>
      <c r="AE460" s="55"/>
      <c r="AF460" s="55" t="s">
        <v>1644</v>
      </c>
      <c r="AG460" s="55" t="s">
        <v>2749</v>
      </c>
      <c r="AH460" s="55" t="s">
        <v>1728</v>
      </c>
      <c r="AI460" s="55" t="s">
        <v>1729</v>
      </c>
      <c r="AJ460" s="59">
        <v>3</v>
      </c>
      <c r="AK460" s="55" t="s">
        <v>2750</v>
      </c>
      <c r="AL460" s="60" t="s">
        <v>1749</v>
      </c>
      <c r="AM460" s="55" t="s">
        <v>1644</v>
      </c>
      <c r="AN460" s="55" t="s">
        <v>1644</v>
      </c>
      <c r="AO460" s="55" t="s">
        <v>1644</v>
      </c>
      <c r="AP460" t="s">
        <v>1730</v>
      </c>
      <c r="AQ460" t="s">
        <v>2163</v>
      </c>
      <c r="AS460" t="s">
        <v>1652</v>
      </c>
      <c r="AT460" t="s">
        <v>3842</v>
      </c>
      <c r="AU460" s="191">
        <f t="shared" si="7"/>
        <v>600000</v>
      </c>
    </row>
    <row r="461" spans="1:47" x14ac:dyDescent="0.25">
      <c r="A461" s="55" t="s">
        <v>1717</v>
      </c>
      <c r="B461" s="55" t="s">
        <v>2544</v>
      </c>
      <c r="C461" s="55" t="s">
        <v>1719</v>
      </c>
      <c r="D461" s="55" t="s">
        <v>1767</v>
      </c>
      <c r="E461" s="56">
        <v>45740</v>
      </c>
      <c r="F461" s="55" t="s">
        <v>2751</v>
      </c>
      <c r="G461" s="55" t="s">
        <v>1644</v>
      </c>
      <c r="H461" s="55">
        <v>50200010</v>
      </c>
      <c r="I461" s="55" t="s">
        <v>2752</v>
      </c>
      <c r="J461" s="55" t="s">
        <v>1644</v>
      </c>
      <c r="K461" s="55" t="s">
        <v>1646</v>
      </c>
      <c r="L461" s="56">
        <v>45740</v>
      </c>
      <c r="M461" s="55" t="s">
        <v>2739</v>
      </c>
      <c r="N461" s="55" t="s">
        <v>1644</v>
      </c>
      <c r="O461" s="56"/>
      <c r="P461" s="55" t="s">
        <v>1726</v>
      </c>
      <c r="Q461" s="55" t="s">
        <v>89</v>
      </c>
      <c r="R461" s="57">
        <v>0.28999999999999998</v>
      </c>
      <c r="S461" s="55" t="s">
        <v>89</v>
      </c>
      <c r="T461" s="57">
        <v>0.28999999999999998</v>
      </c>
      <c r="U461" s="55" t="s">
        <v>329</v>
      </c>
      <c r="V461" s="55" t="s">
        <v>330</v>
      </c>
      <c r="W461" s="55" t="s">
        <v>1644</v>
      </c>
      <c r="X461" s="55" t="s">
        <v>1644</v>
      </c>
      <c r="Y461" s="55" t="s">
        <v>1644</v>
      </c>
      <c r="Z461" s="55" t="s">
        <v>1644</v>
      </c>
      <c r="AA461" s="55" t="s">
        <v>1727</v>
      </c>
      <c r="AB461" s="55" t="s">
        <v>1644</v>
      </c>
      <c r="AC461" s="56">
        <v>45740</v>
      </c>
      <c r="AD461" s="55"/>
      <c r="AE461" s="55"/>
      <c r="AF461" s="55" t="s">
        <v>1644</v>
      </c>
      <c r="AG461" s="55" t="s">
        <v>1644</v>
      </c>
      <c r="AH461" s="55" t="s">
        <v>1728</v>
      </c>
      <c r="AI461" s="55" t="s">
        <v>1729</v>
      </c>
      <c r="AJ461" s="59">
        <v>4</v>
      </c>
      <c r="AK461" s="55" t="s">
        <v>1748</v>
      </c>
      <c r="AL461" s="60" t="s">
        <v>1749</v>
      </c>
      <c r="AM461" s="55" t="s">
        <v>2753</v>
      </c>
      <c r="AN461" s="55" t="s">
        <v>2754</v>
      </c>
      <c r="AO461" s="55" t="s">
        <v>1644</v>
      </c>
      <c r="AP461" t="s">
        <v>1730</v>
      </c>
      <c r="AQ461" t="s">
        <v>2163</v>
      </c>
      <c r="AS461" t="s">
        <v>1645</v>
      </c>
      <c r="AT461" t="s">
        <v>3842</v>
      </c>
      <c r="AU461" s="191">
        <f t="shared" si="7"/>
        <v>4785</v>
      </c>
    </row>
    <row r="462" spans="1:47" x14ac:dyDescent="0.25">
      <c r="A462" s="55" t="s">
        <v>1717</v>
      </c>
      <c r="B462" s="55" t="s">
        <v>2544</v>
      </c>
      <c r="C462" s="55" t="s">
        <v>1719</v>
      </c>
      <c r="D462" s="55" t="s">
        <v>1767</v>
      </c>
      <c r="E462" s="56">
        <v>45740</v>
      </c>
      <c r="F462" s="55" t="s">
        <v>2195</v>
      </c>
      <c r="G462" s="55" t="s">
        <v>1644</v>
      </c>
      <c r="H462" s="55">
        <v>50200010</v>
      </c>
      <c r="I462" s="55" t="s">
        <v>2752</v>
      </c>
      <c r="J462" s="55" t="s">
        <v>1644</v>
      </c>
      <c r="K462" s="55" t="s">
        <v>1646</v>
      </c>
      <c r="L462" s="56">
        <v>45740</v>
      </c>
      <c r="M462" s="55" t="s">
        <v>2739</v>
      </c>
      <c r="N462" s="55" t="s">
        <v>1644</v>
      </c>
      <c r="O462" s="56"/>
      <c r="P462" s="55" t="s">
        <v>1726</v>
      </c>
      <c r="Q462" s="55" t="s">
        <v>89</v>
      </c>
      <c r="R462" s="57">
        <v>60.36</v>
      </c>
      <c r="S462" s="55" t="s">
        <v>89</v>
      </c>
      <c r="T462" s="57">
        <v>60.36</v>
      </c>
      <c r="U462" s="55" t="s">
        <v>329</v>
      </c>
      <c r="V462" s="55" t="s">
        <v>330</v>
      </c>
      <c r="W462" s="55" t="s">
        <v>1644</v>
      </c>
      <c r="X462" s="55" t="s">
        <v>1644</v>
      </c>
      <c r="Y462" s="55" t="s">
        <v>1644</v>
      </c>
      <c r="Z462" s="55" t="s">
        <v>1644</v>
      </c>
      <c r="AA462" s="55" t="s">
        <v>1727</v>
      </c>
      <c r="AB462" s="55" t="s">
        <v>1644</v>
      </c>
      <c r="AC462" s="56">
        <v>45740</v>
      </c>
      <c r="AD462" s="55"/>
      <c r="AE462" s="55"/>
      <c r="AF462" s="55" t="s">
        <v>1644</v>
      </c>
      <c r="AG462" s="55" t="s">
        <v>1644</v>
      </c>
      <c r="AH462" s="55" t="s">
        <v>1728</v>
      </c>
      <c r="AI462" s="55" t="s">
        <v>1729</v>
      </c>
      <c r="AJ462" s="59">
        <v>4</v>
      </c>
      <c r="AK462" s="55" t="s">
        <v>1748</v>
      </c>
      <c r="AL462" s="60" t="s">
        <v>1749</v>
      </c>
      <c r="AM462" s="55" t="s">
        <v>2013</v>
      </c>
      <c r="AN462" s="55" t="s">
        <v>2014</v>
      </c>
      <c r="AO462" s="55" t="s">
        <v>1644</v>
      </c>
      <c r="AP462" t="s">
        <v>1730</v>
      </c>
      <c r="AQ462" t="s">
        <v>2163</v>
      </c>
      <c r="AS462" t="s">
        <v>1645</v>
      </c>
      <c r="AT462" t="s">
        <v>3842</v>
      </c>
      <c r="AU462" s="191">
        <f t="shared" si="7"/>
        <v>995940</v>
      </c>
    </row>
    <row r="463" spans="1:47" x14ac:dyDescent="0.25">
      <c r="A463" s="55" t="s">
        <v>1717</v>
      </c>
      <c r="B463" s="55" t="s">
        <v>2544</v>
      </c>
      <c r="C463" s="55" t="s">
        <v>1719</v>
      </c>
      <c r="D463" s="55" t="s">
        <v>1767</v>
      </c>
      <c r="E463" s="56">
        <v>45740</v>
      </c>
      <c r="F463" s="55" t="s">
        <v>2755</v>
      </c>
      <c r="G463" s="55" t="s">
        <v>1644</v>
      </c>
      <c r="H463" s="55">
        <v>50200010</v>
      </c>
      <c r="I463" s="55" t="s">
        <v>2752</v>
      </c>
      <c r="J463" s="55" t="s">
        <v>1644</v>
      </c>
      <c r="K463" s="55" t="s">
        <v>1646</v>
      </c>
      <c r="L463" s="56">
        <v>45740</v>
      </c>
      <c r="M463" s="55" t="s">
        <v>2739</v>
      </c>
      <c r="N463" s="55" t="s">
        <v>1644</v>
      </c>
      <c r="O463" s="56"/>
      <c r="P463" s="55" t="s">
        <v>1726</v>
      </c>
      <c r="Q463" s="55" t="s">
        <v>89</v>
      </c>
      <c r="R463" s="57">
        <v>12.07</v>
      </c>
      <c r="S463" s="55" t="s">
        <v>89</v>
      </c>
      <c r="T463" s="57">
        <v>12.07</v>
      </c>
      <c r="U463" s="55" t="s">
        <v>329</v>
      </c>
      <c r="V463" s="55" t="s">
        <v>330</v>
      </c>
      <c r="W463" s="55" t="s">
        <v>1644</v>
      </c>
      <c r="X463" s="55" t="s">
        <v>1644</v>
      </c>
      <c r="Y463" s="55" t="s">
        <v>1644</v>
      </c>
      <c r="Z463" s="55" t="s">
        <v>1644</v>
      </c>
      <c r="AA463" s="55" t="s">
        <v>1727</v>
      </c>
      <c r="AB463" s="55" t="s">
        <v>1644</v>
      </c>
      <c r="AC463" s="56">
        <v>45740</v>
      </c>
      <c r="AD463" s="55"/>
      <c r="AE463" s="55"/>
      <c r="AF463" s="55" t="s">
        <v>1644</v>
      </c>
      <c r="AG463" s="55" t="s">
        <v>1644</v>
      </c>
      <c r="AH463" s="55" t="s">
        <v>1728</v>
      </c>
      <c r="AI463" s="55" t="s">
        <v>1729</v>
      </c>
      <c r="AJ463" s="59">
        <v>8</v>
      </c>
      <c r="AK463" s="55" t="s">
        <v>1748</v>
      </c>
      <c r="AL463" s="60" t="s">
        <v>1749</v>
      </c>
      <c r="AM463" s="55" t="s">
        <v>2756</v>
      </c>
      <c r="AN463" s="55" t="s">
        <v>2757</v>
      </c>
      <c r="AO463" s="55" t="s">
        <v>1644</v>
      </c>
      <c r="AP463" t="s">
        <v>1730</v>
      </c>
      <c r="AQ463" t="s">
        <v>2163</v>
      </c>
      <c r="AS463" t="s">
        <v>1645</v>
      </c>
      <c r="AT463" t="s">
        <v>3842</v>
      </c>
      <c r="AU463" s="191">
        <f t="shared" si="7"/>
        <v>199155</v>
      </c>
    </row>
    <row r="464" spans="1:47" hidden="1" x14ac:dyDescent="0.25">
      <c r="A464" s="55" t="s">
        <v>1717</v>
      </c>
      <c r="B464" s="55" t="s">
        <v>2544</v>
      </c>
      <c r="C464" s="55" t="s">
        <v>1719</v>
      </c>
      <c r="D464" s="55" t="s">
        <v>1750</v>
      </c>
      <c r="E464" s="56">
        <v>45747</v>
      </c>
      <c r="F464" s="55" t="s">
        <v>1751</v>
      </c>
      <c r="G464" s="55" t="s">
        <v>1752</v>
      </c>
      <c r="H464" s="55">
        <v>50300090</v>
      </c>
      <c r="I464" s="55" t="s">
        <v>2758</v>
      </c>
      <c r="J464" s="55" t="s">
        <v>1644</v>
      </c>
      <c r="K464" s="55" t="s">
        <v>1396</v>
      </c>
      <c r="L464" s="56">
        <v>45747</v>
      </c>
      <c r="M464" s="55" t="s">
        <v>1754</v>
      </c>
      <c r="N464" s="55" t="s">
        <v>1755</v>
      </c>
      <c r="O464" s="56"/>
      <c r="P464" s="55" t="s">
        <v>1726</v>
      </c>
      <c r="Q464" s="55" t="s">
        <v>1554</v>
      </c>
      <c r="R464" s="59">
        <v>351861474</v>
      </c>
      <c r="S464" s="55" t="s">
        <v>89</v>
      </c>
      <c r="T464" s="57">
        <v>22700.74</v>
      </c>
      <c r="U464" s="55" t="s">
        <v>329</v>
      </c>
      <c r="V464" s="55" t="s">
        <v>330</v>
      </c>
      <c r="W464" s="55" t="s">
        <v>1644</v>
      </c>
      <c r="X464" s="55" t="s">
        <v>1644</v>
      </c>
      <c r="Y464" s="55" t="s">
        <v>1644</v>
      </c>
      <c r="Z464" s="55" t="s">
        <v>1644</v>
      </c>
      <c r="AA464" s="55" t="s">
        <v>1727</v>
      </c>
      <c r="AB464" s="55" t="s">
        <v>1644</v>
      </c>
      <c r="AC464" s="56">
        <v>45740</v>
      </c>
      <c r="AD464" s="55"/>
      <c r="AE464" s="55"/>
      <c r="AF464" s="55" t="s">
        <v>1644</v>
      </c>
      <c r="AG464" s="55" t="s">
        <v>1644</v>
      </c>
      <c r="AH464" s="55" t="s">
        <v>1728</v>
      </c>
      <c r="AI464" s="55" t="s">
        <v>1729</v>
      </c>
      <c r="AJ464" s="58">
        <v>0</v>
      </c>
      <c r="AK464" s="55" t="s">
        <v>1644</v>
      </c>
      <c r="AL464" s="55" t="s">
        <v>1644</v>
      </c>
      <c r="AM464" s="55" t="s">
        <v>1644</v>
      </c>
      <c r="AN464" s="55" t="s">
        <v>1644</v>
      </c>
      <c r="AO464" s="55" t="s">
        <v>1644</v>
      </c>
      <c r="AP464" t="s">
        <v>1730</v>
      </c>
      <c r="AQ464" t="s">
        <v>2163</v>
      </c>
      <c r="AS464" t="s">
        <v>1647</v>
      </c>
      <c r="AT464" t="s">
        <v>3842</v>
      </c>
      <c r="AU464" s="191">
        <f t="shared" si="7"/>
        <v>351861474</v>
      </c>
    </row>
    <row r="465" spans="1:47" hidden="1" x14ac:dyDescent="0.25">
      <c r="A465" s="55" t="s">
        <v>1717</v>
      </c>
      <c r="B465" s="55" t="s">
        <v>2544</v>
      </c>
      <c r="C465" s="55" t="s">
        <v>1719</v>
      </c>
      <c r="D465" s="55" t="s">
        <v>1750</v>
      </c>
      <c r="E465" s="56">
        <v>45747</v>
      </c>
      <c r="F465" s="55" t="s">
        <v>2471</v>
      </c>
      <c r="G465" s="55" t="s">
        <v>1765</v>
      </c>
      <c r="H465" s="55">
        <v>50400010</v>
      </c>
      <c r="I465" s="55" t="s">
        <v>2759</v>
      </c>
      <c r="J465" s="55" t="s">
        <v>1644</v>
      </c>
      <c r="K465" s="55" t="s">
        <v>1649</v>
      </c>
      <c r="L465" s="56">
        <v>45747</v>
      </c>
      <c r="M465" s="55" t="s">
        <v>2760</v>
      </c>
      <c r="N465" s="55" t="s">
        <v>1644</v>
      </c>
      <c r="O465" s="56"/>
      <c r="P465" s="55" t="s">
        <v>1726</v>
      </c>
      <c r="Q465" s="55" t="s">
        <v>1554</v>
      </c>
      <c r="R465" s="59">
        <v>162462688</v>
      </c>
      <c r="S465" s="55" t="s">
        <v>89</v>
      </c>
      <c r="T465" s="57">
        <v>9992.17</v>
      </c>
      <c r="U465" s="55" t="s">
        <v>329</v>
      </c>
      <c r="V465" s="55" t="s">
        <v>330</v>
      </c>
      <c r="W465" s="55" t="s">
        <v>1644</v>
      </c>
      <c r="X465" s="55" t="s">
        <v>1644</v>
      </c>
      <c r="Y465" s="55" t="s">
        <v>1644</v>
      </c>
      <c r="Z465" s="55" t="s">
        <v>1644</v>
      </c>
      <c r="AA465" s="55" t="s">
        <v>1727</v>
      </c>
      <c r="AB465" s="55" t="s">
        <v>1644</v>
      </c>
      <c r="AC465" s="56">
        <v>45740</v>
      </c>
      <c r="AD465" s="55"/>
      <c r="AE465" s="55"/>
      <c r="AF465" s="55" t="s">
        <v>1644</v>
      </c>
      <c r="AG465" s="55" t="s">
        <v>1644</v>
      </c>
      <c r="AH465" s="55" t="s">
        <v>1728</v>
      </c>
      <c r="AI465" s="55" t="s">
        <v>1729</v>
      </c>
      <c r="AJ465" s="58">
        <v>0</v>
      </c>
      <c r="AK465" s="55" t="s">
        <v>1644</v>
      </c>
      <c r="AL465" s="55" t="s">
        <v>1644</v>
      </c>
      <c r="AM465" s="55" t="s">
        <v>1644</v>
      </c>
      <c r="AN465" s="55" t="s">
        <v>1644</v>
      </c>
      <c r="AO465" s="55" t="s">
        <v>1644</v>
      </c>
      <c r="AP465" t="s">
        <v>1730</v>
      </c>
      <c r="AQ465" t="s">
        <v>2163</v>
      </c>
      <c r="AS465" t="s">
        <v>1647</v>
      </c>
      <c r="AT465" t="s">
        <v>3842</v>
      </c>
      <c r="AU465" s="191">
        <f t="shared" si="7"/>
        <v>162462688</v>
      </c>
    </row>
    <row r="466" spans="1:47" hidden="1" x14ac:dyDescent="0.25">
      <c r="A466" s="55" t="s">
        <v>1717</v>
      </c>
      <c r="B466" s="55" t="s">
        <v>2544</v>
      </c>
      <c r="C466" s="55" t="s">
        <v>1719</v>
      </c>
      <c r="D466" s="55" t="s">
        <v>1844</v>
      </c>
      <c r="E466" s="56">
        <v>45740</v>
      </c>
      <c r="F466" s="55" t="s">
        <v>2761</v>
      </c>
      <c r="G466" s="55" t="s">
        <v>2762</v>
      </c>
      <c r="H466" s="55">
        <v>51300040</v>
      </c>
      <c r="I466" s="55" t="s">
        <v>2763</v>
      </c>
      <c r="J466" s="55" t="s">
        <v>1644</v>
      </c>
      <c r="K466" s="55" t="s">
        <v>545</v>
      </c>
      <c r="L466" s="56">
        <v>45727</v>
      </c>
      <c r="M466" s="55" t="s">
        <v>2764</v>
      </c>
      <c r="N466" s="55" t="s">
        <v>2765</v>
      </c>
      <c r="O466" s="56"/>
      <c r="P466" s="55" t="s">
        <v>1726</v>
      </c>
      <c r="Q466" s="55" t="s">
        <v>1554</v>
      </c>
      <c r="R466" s="59">
        <v>864000</v>
      </c>
      <c r="S466" s="55" t="s">
        <v>89</v>
      </c>
      <c r="T466" s="57">
        <v>52.66</v>
      </c>
      <c r="U466" s="55" t="s">
        <v>329</v>
      </c>
      <c r="V466" s="55" t="s">
        <v>330</v>
      </c>
      <c r="W466" s="55" t="s">
        <v>1644</v>
      </c>
      <c r="X466" s="55" t="s">
        <v>1644</v>
      </c>
      <c r="Y466" s="55" t="s">
        <v>1644</v>
      </c>
      <c r="Z466" s="55" t="s">
        <v>1644</v>
      </c>
      <c r="AA466" s="55" t="s">
        <v>1727</v>
      </c>
      <c r="AB466" s="55" t="s">
        <v>1644</v>
      </c>
      <c r="AC466" s="56">
        <v>45740</v>
      </c>
      <c r="AD466" s="55"/>
      <c r="AE466" s="55"/>
      <c r="AF466" s="55" t="s">
        <v>1644</v>
      </c>
      <c r="AG466" s="55" t="s">
        <v>1644</v>
      </c>
      <c r="AH466" s="55" t="s">
        <v>1728</v>
      </c>
      <c r="AI466" s="55" t="s">
        <v>1729</v>
      </c>
      <c r="AJ466" s="58">
        <v>0</v>
      </c>
      <c r="AK466" s="55" t="s">
        <v>1644</v>
      </c>
      <c r="AL466" s="55" t="s">
        <v>1644</v>
      </c>
      <c r="AM466" s="55" t="s">
        <v>1644</v>
      </c>
      <c r="AN466" s="55" t="s">
        <v>1644</v>
      </c>
      <c r="AO466" s="55" t="s">
        <v>1644</v>
      </c>
      <c r="AP466" t="s">
        <v>1730</v>
      </c>
      <c r="AQ466" t="s">
        <v>2163</v>
      </c>
      <c r="AS466" t="s">
        <v>1458</v>
      </c>
      <c r="AT466" t="s">
        <v>3842</v>
      </c>
      <c r="AU466" s="191">
        <f t="shared" si="7"/>
        <v>864000</v>
      </c>
    </row>
    <row r="467" spans="1:47" hidden="1" x14ac:dyDescent="0.25">
      <c r="A467" s="55" t="s">
        <v>1717</v>
      </c>
      <c r="B467" s="55" t="s">
        <v>2544</v>
      </c>
      <c r="C467" s="55" t="s">
        <v>1719</v>
      </c>
      <c r="D467" s="55" t="s">
        <v>1844</v>
      </c>
      <c r="E467" s="56">
        <v>45740</v>
      </c>
      <c r="F467" s="55" t="s">
        <v>2766</v>
      </c>
      <c r="G467" s="55" t="s">
        <v>2762</v>
      </c>
      <c r="H467" s="55">
        <v>51300090</v>
      </c>
      <c r="I467" s="55" t="s">
        <v>2763</v>
      </c>
      <c r="J467" s="55" t="s">
        <v>1644</v>
      </c>
      <c r="K467" s="55" t="s">
        <v>555</v>
      </c>
      <c r="L467" s="56">
        <v>45727</v>
      </c>
      <c r="M467" s="55" t="s">
        <v>2764</v>
      </c>
      <c r="N467" s="55" t="s">
        <v>2765</v>
      </c>
      <c r="O467" s="56"/>
      <c r="P467" s="55" t="s">
        <v>1726</v>
      </c>
      <c r="Q467" s="55" t="s">
        <v>1554</v>
      </c>
      <c r="R467" s="59">
        <v>131276</v>
      </c>
      <c r="S467" s="55" t="s">
        <v>89</v>
      </c>
      <c r="T467" s="57">
        <v>8</v>
      </c>
      <c r="U467" s="55" t="s">
        <v>329</v>
      </c>
      <c r="V467" s="55" t="s">
        <v>330</v>
      </c>
      <c r="W467" s="55" t="s">
        <v>1644</v>
      </c>
      <c r="X467" s="55" t="s">
        <v>1644</v>
      </c>
      <c r="Y467" s="55" t="s">
        <v>1644</v>
      </c>
      <c r="Z467" s="55" t="s">
        <v>1644</v>
      </c>
      <c r="AA467" s="55" t="s">
        <v>1727</v>
      </c>
      <c r="AB467" s="55" t="s">
        <v>1644</v>
      </c>
      <c r="AC467" s="56">
        <v>45740</v>
      </c>
      <c r="AD467" s="55"/>
      <c r="AE467" s="55"/>
      <c r="AF467" s="55" t="s">
        <v>1644</v>
      </c>
      <c r="AG467" s="55" t="s">
        <v>1644</v>
      </c>
      <c r="AH467" s="55" t="s">
        <v>1728</v>
      </c>
      <c r="AI467" s="55" t="s">
        <v>1729</v>
      </c>
      <c r="AJ467" s="58">
        <v>0</v>
      </c>
      <c r="AK467" s="55" t="s">
        <v>1644</v>
      </c>
      <c r="AL467" s="55" t="s">
        <v>1644</v>
      </c>
      <c r="AM467" s="55" t="s">
        <v>1644</v>
      </c>
      <c r="AN467" s="55" t="s">
        <v>1644</v>
      </c>
      <c r="AO467" s="55" t="s">
        <v>1644</v>
      </c>
      <c r="AP467" t="s">
        <v>1730</v>
      </c>
      <c r="AQ467" t="s">
        <v>2163</v>
      </c>
      <c r="AS467" t="s">
        <v>1458</v>
      </c>
      <c r="AT467" t="s">
        <v>3842</v>
      </c>
      <c r="AU467" s="191">
        <f t="shared" si="7"/>
        <v>131276</v>
      </c>
    </row>
    <row r="468" spans="1:47" hidden="1" x14ac:dyDescent="0.25">
      <c r="A468" s="55" t="s">
        <v>1717</v>
      </c>
      <c r="B468" s="55" t="s">
        <v>2544</v>
      </c>
      <c r="C468" s="55" t="s">
        <v>1719</v>
      </c>
      <c r="D468" s="55" t="s">
        <v>1720</v>
      </c>
      <c r="E468" s="56">
        <v>45741</v>
      </c>
      <c r="F468" s="55" t="s">
        <v>2767</v>
      </c>
      <c r="G468" s="55" t="s">
        <v>1739</v>
      </c>
      <c r="H468" s="55">
        <v>50300020</v>
      </c>
      <c r="I468" s="55" t="s">
        <v>2768</v>
      </c>
      <c r="J468" s="55" t="s">
        <v>1644</v>
      </c>
      <c r="K468" s="55" t="s">
        <v>1390</v>
      </c>
      <c r="L468" s="56">
        <v>45741</v>
      </c>
      <c r="M468" s="55" t="s">
        <v>1724</v>
      </c>
      <c r="N468" s="55" t="s">
        <v>2769</v>
      </c>
      <c r="O468" s="56"/>
      <c r="P468" s="55" t="s">
        <v>1726</v>
      </c>
      <c r="Q468" s="55" t="s">
        <v>1554</v>
      </c>
      <c r="R468" s="59">
        <v>104216041</v>
      </c>
      <c r="S468" s="55" t="s">
        <v>89</v>
      </c>
      <c r="T468" s="57">
        <v>6352.31</v>
      </c>
      <c r="U468" s="55" t="s">
        <v>329</v>
      </c>
      <c r="V468" s="55" t="s">
        <v>330</v>
      </c>
      <c r="W468" s="55" t="s">
        <v>1644</v>
      </c>
      <c r="X468" s="55" t="s">
        <v>1644</v>
      </c>
      <c r="Y468" s="55" t="s">
        <v>1644</v>
      </c>
      <c r="Z468" s="55" t="s">
        <v>1644</v>
      </c>
      <c r="AA468" s="55" t="s">
        <v>1727</v>
      </c>
      <c r="AB468" s="55" t="s">
        <v>1644</v>
      </c>
      <c r="AC468" s="56">
        <v>45741</v>
      </c>
      <c r="AD468" s="55"/>
      <c r="AE468" s="55"/>
      <c r="AF468" s="55" t="s">
        <v>1644</v>
      </c>
      <c r="AG468" s="55" t="s">
        <v>1644</v>
      </c>
      <c r="AH468" s="55" t="s">
        <v>1728</v>
      </c>
      <c r="AI468" s="55" t="s">
        <v>1729</v>
      </c>
      <c r="AJ468" s="58">
        <v>0</v>
      </c>
      <c r="AK468" s="55" t="s">
        <v>1644</v>
      </c>
      <c r="AL468" s="55" t="s">
        <v>1644</v>
      </c>
      <c r="AM468" s="55" t="s">
        <v>1644</v>
      </c>
      <c r="AN468" s="55" t="s">
        <v>1644</v>
      </c>
      <c r="AO468" s="55" t="s">
        <v>1644</v>
      </c>
      <c r="AP468" t="s">
        <v>1730</v>
      </c>
      <c r="AQ468" t="s">
        <v>2163</v>
      </c>
      <c r="AS468" t="s">
        <v>1651</v>
      </c>
      <c r="AT468" t="s">
        <v>3842</v>
      </c>
      <c r="AU468" s="191">
        <f t="shared" si="7"/>
        <v>104216041</v>
      </c>
    </row>
    <row r="469" spans="1:47" hidden="1" x14ac:dyDescent="0.25">
      <c r="A469" s="55" t="s">
        <v>1717</v>
      </c>
      <c r="B469" s="55" t="s">
        <v>2544</v>
      </c>
      <c r="C469" s="55" t="s">
        <v>1719</v>
      </c>
      <c r="D469" s="55" t="s">
        <v>1720</v>
      </c>
      <c r="E469" s="56">
        <v>45741</v>
      </c>
      <c r="F469" s="55" t="s">
        <v>2767</v>
      </c>
      <c r="G469" s="55" t="s">
        <v>1739</v>
      </c>
      <c r="H469" s="55">
        <v>50300990</v>
      </c>
      <c r="I469" s="55" t="s">
        <v>2768</v>
      </c>
      <c r="J469" s="55" t="s">
        <v>1644</v>
      </c>
      <c r="K469" s="55" t="s">
        <v>1399</v>
      </c>
      <c r="L469" s="56">
        <v>45741</v>
      </c>
      <c r="M469" s="55" t="s">
        <v>1724</v>
      </c>
      <c r="N469" s="55" t="s">
        <v>2769</v>
      </c>
      <c r="O469" s="56"/>
      <c r="P469" s="55" t="s">
        <v>1726</v>
      </c>
      <c r="Q469" s="55" t="s">
        <v>1554</v>
      </c>
      <c r="R469" s="59">
        <v>11821308</v>
      </c>
      <c r="S469" s="55" t="s">
        <v>89</v>
      </c>
      <c r="T469" s="57">
        <v>720.55</v>
      </c>
      <c r="U469" s="55" t="s">
        <v>329</v>
      </c>
      <c r="V469" s="55" t="s">
        <v>330</v>
      </c>
      <c r="W469" s="55" t="s">
        <v>1644</v>
      </c>
      <c r="X469" s="55" t="s">
        <v>1644</v>
      </c>
      <c r="Y469" s="55" t="s">
        <v>1644</v>
      </c>
      <c r="Z469" s="55" t="s">
        <v>1644</v>
      </c>
      <c r="AA469" s="55" t="s">
        <v>1727</v>
      </c>
      <c r="AB469" s="55" t="s">
        <v>1644</v>
      </c>
      <c r="AC469" s="56">
        <v>45741</v>
      </c>
      <c r="AD469" s="55"/>
      <c r="AE469" s="55"/>
      <c r="AF469" s="55" t="s">
        <v>1644</v>
      </c>
      <c r="AG469" s="55" t="s">
        <v>1644</v>
      </c>
      <c r="AH469" s="55" t="s">
        <v>1728</v>
      </c>
      <c r="AI469" s="55" t="s">
        <v>1729</v>
      </c>
      <c r="AJ469" s="58">
        <v>0</v>
      </c>
      <c r="AK469" s="55" t="s">
        <v>1644</v>
      </c>
      <c r="AL469" s="55" t="s">
        <v>1644</v>
      </c>
      <c r="AM469" s="55" t="s">
        <v>1644</v>
      </c>
      <c r="AN469" s="55" t="s">
        <v>1644</v>
      </c>
      <c r="AO469" s="55" t="s">
        <v>1644</v>
      </c>
      <c r="AP469" t="s">
        <v>1730</v>
      </c>
      <c r="AQ469" t="s">
        <v>2163</v>
      </c>
      <c r="AS469" t="s">
        <v>1647</v>
      </c>
      <c r="AT469" t="s">
        <v>3842</v>
      </c>
      <c r="AU469" s="191">
        <f t="shared" si="7"/>
        <v>11821308</v>
      </c>
    </row>
    <row r="470" spans="1:47" hidden="1" x14ac:dyDescent="0.25">
      <c r="A470" s="55" t="s">
        <v>1717</v>
      </c>
      <c r="B470" s="55" t="s">
        <v>2544</v>
      </c>
      <c r="C470" s="55" t="s">
        <v>1719</v>
      </c>
      <c r="D470" s="55" t="s">
        <v>1720</v>
      </c>
      <c r="E470" s="56">
        <v>45741</v>
      </c>
      <c r="F470" s="55" t="s">
        <v>2767</v>
      </c>
      <c r="G470" s="55" t="s">
        <v>1739</v>
      </c>
      <c r="H470" s="55">
        <v>50300040</v>
      </c>
      <c r="I470" s="55" t="s">
        <v>2768</v>
      </c>
      <c r="J470" s="55" t="s">
        <v>1644</v>
      </c>
      <c r="K470" s="55" t="s">
        <v>1392</v>
      </c>
      <c r="L470" s="56">
        <v>45741</v>
      </c>
      <c r="M470" s="55" t="s">
        <v>1724</v>
      </c>
      <c r="N470" s="55" t="s">
        <v>2769</v>
      </c>
      <c r="O470" s="56"/>
      <c r="P470" s="55" t="s">
        <v>1726</v>
      </c>
      <c r="Q470" s="55" t="s">
        <v>1554</v>
      </c>
      <c r="R470" s="59">
        <v>26923410</v>
      </c>
      <c r="S470" s="55" t="s">
        <v>89</v>
      </c>
      <c r="T470" s="57">
        <v>1641.07</v>
      </c>
      <c r="U470" s="55" t="s">
        <v>329</v>
      </c>
      <c r="V470" s="55" t="s">
        <v>330</v>
      </c>
      <c r="W470" s="55" t="s">
        <v>1644</v>
      </c>
      <c r="X470" s="55" t="s">
        <v>1644</v>
      </c>
      <c r="Y470" s="55" t="s">
        <v>1644</v>
      </c>
      <c r="Z470" s="55" t="s">
        <v>1644</v>
      </c>
      <c r="AA470" s="55" t="s">
        <v>1727</v>
      </c>
      <c r="AB470" s="55" t="s">
        <v>1644</v>
      </c>
      <c r="AC470" s="56">
        <v>45741</v>
      </c>
      <c r="AD470" s="55"/>
      <c r="AE470" s="55"/>
      <c r="AF470" s="55" t="s">
        <v>1644</v>
      </c>
      <c r="AG470" s="55" t="s">
        <v>1644</v>
      </c>
      <c r="AH470" s="55" t="s">
        <v>1728</v>
      </c>
      <c r="AI470" s="55" t="s">
        <v>1729</v>
      </c>
      <c r="AJ470" s="58">
        <v>0</v>
      </c>
      <c r="AK470" s="55" t="s">
        <v>1644</v>
      </c>
      <c r="AL470" s="55" t="s">
        <v>1644</v>
      </c>
      <c r="AM470" s="55" t="s">
        <v>1644</v>
      </c>
      <c r="AN470" s="55" t="s">
        <v>1644</v>
      </c>
      <c r="AO470" s="55" t="s">
        <v>1644</v>
      </c>
      <c r="AP470" t="s">
        <v>1730</v>
      </c>
      <c r="AQ470" t="s">
        <v>2163</v>
      </c>
      <c r="AS470" t="s">
        <v>1647</v>
      </c>
      <c r="AT470" t="s">
        <v>3842</v>
      </c>
      <c r="AU470" s="191">
        <f t="shared" si="7"/>
        <v>26923410</v>
      </c>
    </row>
    <row r="471" spans="1:47" hidden="1" x14ac:dyDescent="0.25">
      <c r="A471" s="55" t="s">
        <v>1717</v>
      </c>
      <c r="B471" s="55" t="s">
        <v>2544</v>
      </c>
      <c r="C471" s="55" t="s">
        <v>1719</v>
      </c>
      <c r="D471" s="55" t="s">
        <v>1720</v>
      </c>
      <c r="E471" s="56">
        <v>45741</v>
      </c>
      <c r="F471" s="55" t="s">
        <v>2767</v>
      </c>
      <c r="G471" s="55" t="s">
        <v>1739</v>
      </c>
      <c r="H471" s="55">
        <v>50300010</v>
      </c>
      <c r="I471" s="55" t="s">
        <v>2768</v>
      </c>
      <c r="J471" s="55" t="s">
        <v>1644</v>
      </c>
      <c r="K471" s="55" t="s">
        <v>1389</v>
      </c>
      <c r="L471" s="56">
        <v>45741</v>
      </c>
      <c r="M471" s="55" t="s">
        <v>1724</v>
      </c>
      <c r="N471" s="55" t="s">
        <v>2769</v>
      </c>
      <c r="O471" s="56"/>
      <c r="P471" s="55" t="s">
        <v>1726</v>
      </c>
      <c r="Q471" s="55" t="s">
        <v>1554</v>
      </c>
      <c r="R471" s="59">
        <v>946239895</v>
      </c>
      <c r="S471" s="55" t="s">
        <v>89</v>
      </c>
      <c r="T471" s="57">
        <v>57676.45</v>
      </c>
      <c r="U471" s="55" t="s">
        <v>329</v>
      </c>
      <c r="V471" s="55" t="s">
        <v>330</v>
      </c>
      <c r="W471" s="55" t="s">
        <v>1644</v>
      </c>
      <c r="X471" s="55" t="s">
        <v>1644</v>
      </c>
      <c r="Y471" s="55" t="s">
        <v>1644</v>
      </c>
      <c r="Z471" s="55" t="s">
        <v>1644</v>
      </c>
      <c r="AA471" s="55" t="s">
        <v>1727</v>
      </c>
      <c r="AB471" s="55" t="s">
        <v>1644</v>
      </c>
      <c r="AC471" s="56">
        <v>45741</v>
      </c>
      <c r="AD471" s="55"/>
      <c r="AE471" s="55"/>
      <c r="AF471" s="55" t="s">
        <v>1644</v>
      </c>
      <c r="AG471" s="55" t="s">
        <v>1644</v>
      </c>
      <c r="AH471" s="55" t="s">
        <v>1728</v>
      </c>
      <c r="AI471" s="55" t="s">
        <v>1729</v>
      </c>
      <c r="AJ471" s="58">
        <v>0</v>
      </c>
      <c r="AK471" s="55" t="s">
        <v>1644</v>
      </c>
      <c r="AL471" s="55" t="s">
        <v>1644</v>
      </c>
      <c r="AM471" s="55" t="s">
        <v>1644</v>
      </c>
      <c r="AN471" s="55" t="s">
        <v>1644</v>
      </c>
      <c r="AO471" s="55" t="s">
        <v>1644</v>
      </c>
      <c r="AP471" t="s">
        <v>1730</v>
      </c>
      <c r="AQ471" t="s">
        <v>2163</v>
      </c>
      <c r="AS471" t="s">
        <v>1647</v>
      </c>
      <c r="AT471" t="s">
        <v>3842</v>
      </c>
      <c r="AU471" s="191">
        <f t="shared" si="7"/>
        <v>946239895</v>
      </c>
    </row>
    <row r="472" spans="1:47" hidden="1" x14ac:dyDescent="0.25">
      <c r="A472" s="55" t="s">
        <v>1717</v>
      </c>
      <c r="B472" s="55" t="s">
        <v>2544</v>
      </c>
      <c r="C472" s="55" t="s">
        <v>1719</v>
      </c>
      <c r="D472" s="55" t="s">
        <v>1720</v>
      </c>
      <c r="E472" s="56">
        <v>45741</v>
      </c>
      <c r="F472" s="55" t="s">
        <v>2767</v>
      </c>
      <c r="G472" s="55" t="s">
        <v>1739</v>
      </c>
      <c r="H472" s="55">
        <v>50300070</v>
      </c>
      <c r="I472" s="55" t="s">
        <v>2768</v>
      </c>
      <c r="J472" s="55" t="s">
        <v>1644</v>
      </c>
      <c r="K472" s="55" t="s">
        <v>1394</v>
      </c>
      <c r="L472" s="56">
        <v>45741</v>
      </c>
      <c r="M472" s="55" t="s">
        <v>1724</v>
      </c>
      <c r="N472" s="55" t="s">
        <v>2769</v>
      </c>
      <c r="O472" s="56"/>
      <c r="P472" s="55" t="s">
        <v>1726</v>
      </c>
      <c r="Q472" s="55" t="s">
        <v>1554</v>
      </c>
      <c r="R472" s="59">
        <v>131986510</v>
      </c>
      <c r="S472" s="55" t="s">
        <v>89</v>
      </c>
      <c r="T472" s="57">
        <v>8045.01</v>
      </c>
      <c r="U472" s="55" t="s">
        <v>329</v>
      </c>
      <c r="V472" s="55" t="s">
        <v>330</v>
      </c>
      <c r="W472" s="55" t="s">
        <v>1644</v>
      </c>
      <c r="X472" s="55" t="s">
        <v>1644</v>
      </c>
      <c r="Y472" s="55" t="s">
        <v>1644</v>
      </c>
      <c r="Z472" s="55" t="s">
        <v>1644</v>
      </c>
      <c r="AA472" s="55" t="s">
        <v>1727</v>
      </c>
      <c r="AB472" s="55" t="s">
        <v>1644</v>
      </c>
      <c r="AC472" s="56">
        <v>45741</v>
      </c>
      <c r="AD472" s="55"/>
      <c r="AE472" s="55"/>
      <c r="AF472" s="55" t="s">
        <v>1644</v>
      </c>
      <c r="AG472" s="55" t="s">
        <v>1644</v>
      </c>
      <c r="AH472" s="55" t="s">
        <v>1728</v>
      </c>
      <c r="AI472" s="55" t="s">
        <v>1729</v>
      </c>
      <c r="AJ472" s="58">
        <v>0</v>
      </c>
      <c r="AK472" s="55" t="s">
        <v>1644</v>
      </c>
      <c r="AL472" s="55" t="s">
        <v>1644</v>
      </c>
      <c r="AM472" s="55" t="s">
        <v>1644</v>
      </c>
      <c r="AN472" s="55" t="s">
        <v>1644</v>
      </c>
      <c r="AO472" s="55" t="s">
        <v>1644</v>
      </c>
      <c r="AP472" t="s">
        <v>1730</v>
      </c>
      <c r="AQ472" t="s">
        <v>2163</v>
      </c>
      <c r="AS472" t="s">
        <v>1651</v>
      </c>
      <c r="AT472" t="s">
        <v>3842</v>
      </c>
      <c r="AU472" s="191">
        <f t="shared" si="7"/>
        <v>131986510</v>
      </c>
    </row>
    <row r="473" spans="1:47" x14ac:dyDescent="0.25">
      <c r="A473" s="55" t="s">
        <v>1717</v>
      </c>
      <c r="B473" s="55" t="s">
        <v>2544</v>
      </c>
      <c r="C473" s="55" t="s">
        <v>1719</v>
      </c>
      <c r="D473" s="55" t="s">
        <v>1743</v>
      </c>
      <c r="E473" s="56">
        <v>45741</v>
      </c>
      <c r="F473" s="55" t="s">
        <v>1644</v>
      </c>
      <c r="G473" s="55" t="s">
        <v>1644</v>
      </c>
      <c r="H473" s="55">
        <v>50800020</v>
      </c>
      <c r="I473" s="55" t="s">
        <v>2771</v>
      </c>
      <c r="J473" s="55" t="s">
        <v>1644</v>
      </c>
      <c r="K473" s="55" t="s">
        <v>474</v>
      </c>
      <c r="L473" s="56">
        <v>45741</v>
      </c>
      <c r="M473" s="55" t="s">
        <v>2770</v>
      </c>
      <c r="N473" s="55" t="s">
        <v>2772</v>
      </c>
      <c r="O473" s="56"/>
      <c r="P473" s="55" t="s">
        <v>1726</v>
      </c>
      <c r="Q473" s="55" t="s">
        <v>1554</v>
      </c>
      <c r="R473" s="59">
        <v>536000</v>
      </c>
      <c r="S473" s="55" t="s">
        <v>89</v>
      </c>
      <c r="T473" s="57">
        <v>32.67</v>
      </c>
      <c r="U473" s="55" t="s">
        <v>329</v>
      </c>
      <c r="V473" s="55" t="s">
        <v>330</v>
      </c>
      <c r="W473" s="55" t="s">
        <v>1644</v>
      </c>
      <c r="X473" s="55" t="s">
        <v>1644</v>
      </c>
      <c r="Y473" s="55" t="s">
        <v>1644</v>
      </c>
      <c r="Z473" s="55" t="s">
        <v>1644</v>
      </c>
      <c r="AA473" s="55" t="s">
        <v>1727</v>
      </c>
      <c r="AB473" s="55" t="s">
        <v>1644</v>
      </c>
      <c r="AC473" s="56">
        <v>45741</v>
      </c>
      <c r="AD473" s="55"/>
      <c r="AE473" s="55"/>
      <c r="AF473" s="55" t="s">
        <v>1644</v>
      </c>
      <c r="AG473" s="55" t="s">
        <v>2773</v>
      </c>
      <c r="AH473" s="55" t="s">
        <v>1728</v>
      </c>
      <c r="AI473" s="55" t="s">
        <v>1729</v>
      </c>
      <c r="AJ473" s="59">
        <v>1</v>
      </c>
      <c r="AK473" s="55" t="s">
        <v>2386</v>
      </c>
      <c r="AL473" s="60" t="s">
        <v>1749</v>
      </c>
      <c r="AM473" s="55" t="s">
        <v>1644</v>
      </c>
      <c r="AN473" s="55" t="s">
        <v>1644</v>
      </c>
      <c r="AO473" s="55" t="s">
        <v>1644</v>
      </c>
      <c r="AP473" t="s">
        <v>1730</v>
      </c>
      <c r="AQ473" t="s">
        <v>2163</v>
      </c>
      <c r="AS473" t="s">
        <v>1652</v>
      </c>
      <c r="AT473" t="s">
        <v>3842</v>
      </c>
      <c r="AU473" s="191">
        <f t="shared" si="7"/>
        <v>536000</v>
      </c>
    </row>
    <row r="474" spans="1:47" x14ac:dyDescent="0.25">
      <c r="A474" s="55" t="s">
        <v>1717</v>
      </c>
      <c r="B474" s="55" t="s">
        <v>2544</v>
      </c>
      <c r="C474" s="55" t="s">
        <v>1719</v>
      </c>
      <c r="D474" s="55" t="s">
        <v>1743</v>
      </c>
      <c r="E474" s="56">
        <v>45741</v>
      </c>
      <c r="F474" s="55" t="s">
        <v>2774</v>
      </c>
      <c r="G474" s="55" t="s">
        <v>1644</v>
      </c>
      <c r="H474" s="55">
        <v>50500030</v>
      </c>
      <c r="I474" s="55" t="s">
        <v>2775</v>
      </c>
      <c r="J474" s="55" t="s">
        <v>1644</v>
      </c>
      <c r="K474" s="55" t="s">
        <v>1659</v>
      </c>
      <c r="L474" s="56">
        <v>45741</v>
      </c>
      <c r="M474" s="55" t="s">
        <v>2770</v>
      </c>
      <c r="N474" s="55" t="s">
        <v>2776</v>
      </c>
      <c r="O474" s="56"/>
      <c r="P474" s="55" t="s">
        <v>1726</v>
      </c>
      <c r="Q474" s="55" t="s">
        <v>1554</v>
      </c>
      <c r="R474" s="59">
        <v>152106643</v>
      </c>
      <c r="S474" s="55" t="s">
        <v>89</v>
      </c>
      <c r="T474" s="57">
        <v>9271.39</v>
      </c>
      <c r="U474" s="55" t="s">
        <v>329</v>
      </c>
      <c r="V474" s="55" t="s">
        <v>330</v>
      </c>
      <c r="W474" s="55" t="s">
        <v>1644</v>
      </c>
      <c r="X474" s="55" t="s">
        <v>1644</v>
      </c>
      <c r="Y474" s="55" t="s">
        <v>1644</v>
      </c>
      <c r="Z474" s="55" t="s">
        <v>1644</v>
      </c>
      <c r="AA474" s="55" t="s">
        <v>1727</v>
      </c>
      <c r="AB474" s="55" t="s">
        <v>1644</v>
      </c>
      <c r="AC474" s="56">
        <v>45741</v>
      </c>
      <c r="AD474" s="55"/>
      <c r="AE474" s="55"/>
      <c r="AF474" s="55" t="s">
        <v>1644</v>
      </c>
      <c r="AG474" s="55" t="s">
        <v>2777</v>
      </c>
      <c r="AH474" s="55" t="s">
        <v>1728</v>
      </c>
      <c r="AI474" s="55" t="s">
        <v>1729</v>
      </c>
      <c r="AJ474" s="59">
        <v>1</v>
      </c>
      <c r="AK474" s="55" t="s">
        <v>1778</v>
      </c>
      <c r="AL474" s="60" t="s">
        <v>1749</v>
      </c>
      <c r="AM474" s="55" t="s">
        <v>1644</v>
      </c>
      <c r="AN474" s="55" t="s">
        <v>1644</v>
      </c>
      <c r="AO474" s="55" t="s">
        <v>1644</v>
      </c>
      <c r="AP474" t="s">
        <v>1730</v>
      </c>
      <c r="AQ474" t="s">
        <v>2163</v>
      </c>
      <c r="AS474" t="s">
        <v>1656</v>
      </c>
      <c r="AT474" t="s">
        <v>3842</v>
      </c>
      <c r="AU474" s="191">
        <f t="shared" si="7"/>
        <v>152106643</v>
      </c>
    </row>
    <row r="475" spans="1:47" x14ac:dyDescent="0.25">
      <c r="A475" s="55" t="s">
        <v>1717</v>
      </c>
      <c r="B475" s="55" t="s">
        <v>2544</v>
      </c>
      <c r="C475" s="55" t="s">
        <v>1719</v>
      </c>
      <c r="D475" s="55" t="s">
        <v>1743</v>
      </c>
      <c r="E475" s="56">
        <v>45741</v>
      </c>
      <c r="F475" s="55" t="s">
        <v>2774</v>
      </c>
      <c r="G475" s="55" t="s">
        <v>1644</v>
      </c>
      <c r="H475" s="55">
        <v>50500030</v>
      </c>
      <c r="I475" s="55" t="s">
        <v>2778</v>
      </c>
      <c r="J475" s="55" t="s">
        <v>1644</v>
      </c>
      <c r="K475" s="55" t="s">
        <v>1659</v>
      </c>
      <c r="L475" s="56">
        <v>45741</v>
      </c>
      <c r="M475" s="55" t="s">
        <v>2770</v>
      </c>
      <c r="N475" s="55" t="s">
        <v>2776</v>
      </c>
      <c r="O475" s="56"/>
      <c r="P475" s="55" t="s">
        <v>1726</v>
      </c>
      <c r="Q475" s="55" t="s">
        <v>1554</v>
      </c>
      <c r="R475" s="59">
        <v>7605332</v>
      </c>
      <c r="S475" s="55" t="s">
        <v>89</v>
      </c>
      <c r="T475" s="57">
        <v>463.58</v>
      </c>
      <c r="U475" s="55" t="s">
        <v>329</v>
      </c>
      <c r="V475" s="55" t="s">
        <v>330</v>
      </c>
      <c r="W475" s="55" t="s">
        <v>1644</v>
      </c>
      <c r="X475" s="55" t="s">
        <v>1644</v>
      </c>
      <c r="Y475" s="55" t="s">
        <v>1644</v>
      </c>
      <c r="Z475" s="55" t="s">
        <v>1644</v>
      </c>
      <c r="AA475" s="55" t="s">
        <v>1727</v>
      </c>
      <c r="AB475" s="55" t="s">
        <v>1644</v>
      </c>
      <c r="AC475" s="56">
        <v>45741</v>
      </c>
      <c r="AD475" s="55"/>
      <c r="AE475" s="55"/>
      <c r="AF475" s="55" t="s">
        <v>1644</v>
      </c>
      <c r="AG475" s="55" t="s">
        <v>2777</v>
      </c>
      <c r="AH475" s="55" t="s">
        <v>1728</v>
      </c>
      <c r="AI475" s="55" t="s">
        <v>1729</v>
      </c>
      <c r="AJ475" s="59">
        <v>1</v>
      </c>
      <c r="AK475" s="55" t="s">
        <v>1778</v>
      </c>
      <c r="AL475" s="60" t="s">
        <v>1749</v>
      </c>
      <c r="AM475" s="55" t="s">
        <v>1644</v>
      </c>
      <c r="AN475" s="55" t="s">
        <v>1644</v>
      </c>
      <c r="AO475" s="55" t="s">
        <v>1644</v>
      </c>
      <c r="AP475" t="s">
        <v>1730</v>
      </c>
      <c r="AQ475" t="s">
        <v>2163</v>
      </c>
      <c r="AS475" t="s">
        <v>1656</v>
      </c>
      <c r="AT475" t="s">
        <v>3842</v>
      </c>
      <c r="AU475" s="191">
        <f t="shared" si="7"/>
        <v>7605332</v>
      </c>
    </row>
    <row r="476" spans="1:47" x14ac:dyDescent="0.25">
      <c r="A476" s="55" t="s">
        <v>1717</v>
      </c>
      <c r="B476" s="55" t="s">
        <v>2544</v>
      </c>
      <c r="C476" s="55" t="s">
        <v>1719</v>
      </c>
      <c r="D476" s="55" t="s">
        <v>1844</v>
      </c>
      <c r="E476" s="56">
        <v>45741</v>
      </c>
      <c r="F476" s="55" t="s">
        <v>1644</v>
      </c>
      <c r="G476" s="55" t="s">
        <v>2779</v>
      </c>
      <c r="H476" s="55">
        <v>50500030</v>
      </c>
      <c r="I476" s="55" t="s">
        <v>2780</v>
      </c>
      <c r="J476" s="55" t="s">
        <v>1644</v>
      </c>
      <c r="K476" s="55" t="s">
        <v>1659</v>
      </c>
      <c r="L476" s="56">
        <v>45740</v>
      </c>
      <c r="M476" s="55" t="s">
        <v>2777</v>
      </c>
      <c r="N476" s="55" t="s">
        <v>2776</v>
      </c>
      <c r="O476" s="56"/>
      <c r="P476" s="55" t="s">
        <v>1726</v>
      </c>
      <c r="Q476" s="55" t="s">
        <v>1554</v>
      </c>
      <c r="R476" s="59">
        <v>0</v>
      </c>
      <c r="S476" s="55" t="s">
        <v>89</v>
      </c>
      <c r="T476" s="57">
        <v>0.01</v>
      </c>
      <c r="U476" s="55" t="s">
        <v>329</v>
      </c>
      <c r="V476" s="55" t="s">
        <v>330</v>
      </c>
      <c r="W476" s="55" t="s">
        <v>1644</v>
      </c>
      <c r="X476" s="55" t="s">
        <v>1644</v>
      </c>
      <c r="Y476" s="55" t="s">
        <v>1644</v>
      </c>
      <c r="Z476" s="55" t="s">
        <v>2781</v>
      </c>
      <c r="AA476" s="55" t="s">
        <v>1727</v>
      </c>
      <c r="AB476" s="55" t="s">
        <v>1644</v>
      </c>
      <c r="AC476" s="56">
        <v>45741</v>
      </c>
      <c r="AD476" s="55"/>
      <c r="AE476" s="55"/>
      <c r="AF476" s="55" t="s">
        <v>1644</v>
      </c>
      <c r="AG476" s="55" t="s">
        <v>2777</v>
      </c>
      <c r="AH476" s="55" t="s">
        <v>1728</v>
      </c>
      <c r="AI476" s="55" t="s">
        <v>1729</v>
      </c>
      <c r="AJ476" s="59">
        <v>1</v>
      </c>
      <c r="AK476" s="55" t="s">
        <v>1778</v>
      </c>
      <c r="AL476" s="55" t="s">
        <v>1881</v>
      </c>
      <c r="AM476" s="55" t="s">
        <v>1644</v>
      </c>
      <c r="AN476" s="55" t="s">
        <v>1644</v>
      </c>
      <c r="AO476" s="55" t="s">
        <v>1644</v>
      </c>
      <c r="AP476" t="s">
        <v>1730</v>
      </c>
      <c r="AQ476" t="s">
        <v>2163</v>
      </c>
      <c r="AS476" t="s">
        <v>1656</v>
      </c>
      <c r="AT476" t="s">
        <v>3842</v>
      </c>
      <c r="AU476" s="191">
        <f t="shared" si="7"/>
        <v>0</v>
      </c>
    </row>
    <row r="477" spans="1:47" x14ac:dyDescent="0.25">
      <c r="A477" s="55" t="s">
        <v>1717</v>
      </c>
      <c r="B477" s="55" t="s">
        <v>2544</v>
      </c>
      <c r="C477" s="55" t="s">
        <v>1719</v>
      </c>
      <c r="D477" s="55" t="s">
        <v>1844</v>
      </c>
      <c r="E477" s="56">
        <v>45741</v>
      </c>
      <c r="F477" s="55" t="s">
        <v>1644</v>
      </c>
      <c r="G477" s="55" t="s">
        <v>2779</v>
      </c>
      <c r="H477" s="55">
        <v>50500030</v>
      </c>
      <c r="I477" s="55" t="s">
        <v>2780</v>
      </c>
      <c r="J477" s="55" t="s">
        <v>1644</v>
      </c>
      <c r="K477" s="55" t="s">
        <v>1659</v>
      </c>
      <c r="L477" s="56">
        <v>45740</v>
      </c>
      <c r="M477" s="55" t="s">
        <v>2777</v>
      </c>
      <c r="N477" s="55" t="s">
        <v>2776</v>
      </c>
      <c r="O477" s="56"/>
      <c r="P477" s="55" t="s">
        <v>1726</v>
      </c>
      <c r="Q477" s="55" t="s">
        <v>1554</v>
      </c>
      <c r="R477" s="59">
        <v>0</v>
      </c>
      <c r="S477" s="55" t="s">
        <v>89</v>
      </c>
      <c r="T477" s="57">
        <v>-0.01</v>
      </c>
      <c r="U477" s="55" t="s">
        <v>329</v>
      </c>
      <c r="V477" s="55" t="s">
        <v>330</v>
      </c>
      <c r="W477" s="55" t="s">
        <v>1644</v>
      </c>
      <c r="X477" s="55" t="s">
        <v>1644</v>
      </c>
      <c r="Y477" s="55" t="s">
        <v>1644</v>
      </c>
      <c r="Z477" s="55" t="s">
        <v>2782</v>
      </c>
      <c r="AA477" s="55" t="s">
        <v>1727</v>
      </c>
      <c r="AB477" s="55" t="s">
        <v>1644</v>
      </c>
      <c r="AC477" s="56">
        <v>45741</v>
      </c>
      <c r="AD477" s="55"/>
      <c r="AE477" s="55"/>
      <c r="AF477" s="55" t="s">
        <v>1644</v>
      </c>
      <c r="AG477" s="55" t="s">
        <v>2777</v>
      </c>
      <c r="AH477" s="55" t="s">
        <v>1728</v>
      </c>
      <c r="AI477" s="55" t="s">
        <v>1729</v>
      </c>
      <c r="AJ477" s="59">
        <v>-1</v>
      </c>
      <c r="AK477" s="55" t="s">
        <v>1778</v>
      </c>
      <c r="AL477" s="55" t="s">
        <v>1881</v>
      </c>
      <c r="AM477" s="55" t="s">
        <v>1644</v>
      </c>
      <c r="AN477" s="55" t="s">
        <v>1644</v>
      </c>
      <c r="AO477" s="55" t="s">
        <v>1644</v>
      </c>
      <c r="AP477" t="s">
        <v>1730</v>
      </c>
      <c r="AQ477" t="s">
        <v>2163</v>
      </c>
      <c r="AS477" t="s">
        <v>1656</v>
      </c>
      <c r="AT477" t="s">
        <v>3842</v>
      </c>
      <c r="AU477" s="191">
        <f t="shared" si="7"/>
        <v>0</v>
      </c>
    </row>
    <row r="478" spans="1:47" x14ac:dyDescent="0.25">
      <c r="A478" s="55" t="s">
        <v>1717</v>
      </c>
      <c r="B478" s="55" t="s">
        <v>2544</v>
      </c>
      <c r="C478" s="55" t="s">
        <v>1719</v>
      </c>
      <c r="D478" s="55" t="s">
        <v>1743</v>
      </c>
      <c r="E478" s="56">
        <v>45742</v>
      </c>
      <c r="F478" s="55" t="s">
        <v>1773</v>
      </c>
      <c r="G478" s="55" t="s">
        <v>1644</v>
      </c>
      <c r="H478" s="55">
        <v>50500030</v>
      </c>
      <c r="I478" s="55" t="s">
        <v>2783</v>
      </c>
      <c r="J478" s="55" t="s">
        <v>1644</v>
      </c>
      <c r="K478" s="55" t="s">
        <v>1659</v>
      </c>
      <c r="L478" s="56">
        <v>45742</v>
      </c>
      <c r="M478" s="55" t="s">
        <v>2784</v>
      </c>
      <c r="N478" s="55" t="s">
        <v>2785</v>
      </c>
      <c r="O478" s="56"/>
      <c r="P478" s="55" t="s">
        <v>1726</v>
      </c>
      <c r="Q478" s="55" t="s">
        <v>1554</v>
      </c>
      <c r="R478" s="59">
        <v>5323260</v>
      </c>
      <c r="S478" s="55" t="s">
        <v>89</v>
      </c>
      <c r="T478" s="57">
        <v>323.31</v>
      </c>
      <c r="U478" s="55" t="s">
        <v>329</v>
      </c>
      <c r="V478" s="55" t="s">
        <v>330</v>
      </c>
      <c r="W478" s="55" t="s">
        <v>1644</v>
      </c>
      <c r="X478" s="55" t="s">
        <v>1644</v>
      </c>
      <c r="Y478" s="55" t="s">
        <v>1644</v>
      </c>
      <c r="Z478" s="55" t="s">
        <v>1644</v>
      </c>
      <c r="AA478" s="55" t="s">
        <v>1727</v>
      </c>
      <c r="AB478" s="55" t="s">
        <v>1644</v>
      </c>
      <c r="AC478" s="56">
        <v>45742</v>
      </c>
      <c r="AD478" s="55"/>
      <c r="AE478" s="55"/>
      <c r="AF478" s="55" t="s">
        <v>1644</v>
      </c>
      <c r="AG478" s="55" t="s">
        <v>2786</v>
      </c>
      <c r="AH478" s="55" t="s">
        <v>1728</v>
      </c>
      <c r="AI478" s="55" t="s">
        <v>1729</v>
      </c>
      <c r="AJ478" s="59">
        <v>1</v>
      </c>
      <c r="AK478" s="55" t="s">
        <v>1778</v>
      </c>
      <c r="AL478" s="60" t="s">
        <v>1749</v>
      </c>
      <c r="AM478" s="55" t="s">
        <v>1644</v>
      </c>
      <c r="AN478" s="55" t="s">
        <v>1644</v>
      </c>
      <c r="AO478" s="55" t="s">
        <v>1644</v>
      </c>
      <c r="AP478" t="s">
        <v>1730</v>
      </c>
      <c r="AQ478" t="s">
        <v>2163</v>
      </c>
      <c r="AS478" t="s">
        <v>1656</v>
      </c>
      <c r="AT478" t="s">
        <v>3842</v>
      </c>
      <c r="AU478" s="191">
        <f t="shared" si="7"/>
        <v>5323260</v>
      </c>
    </row>
    <row r="479" spans="1:47" x14ac:dyDescent="0.25">
      <c r="A479" s="55" t="s">
        <v>1717</v>
      </c>
      <c r="B479" s="55" t="s">
        <v>2544</v>
      </c>
      <c r="C479" s="55" t="s">
        <v>1719</v>
      </c>
      <c r="D479" s="55" t="s">
        <v>1720</v>
      </c>
      <c r="E479" s="56">
        <v>45747</v>
      </c>
      <c r="F479" s="55" t="s">
        <v>2787</v>
      </c>
      <c r="G479" s="55" t="s">
        <v>2788</v>
      </c>
      <c r="H479" s="55">
        <v>50600040</v>
      </c>
      <c r="I479" s="55" t="s">
        <v>2789</v>
      </c>
      <c r="J479" s="55" t="s">
        <v>1644</v>
      </c>
      <c r="K479" s="55" t="s">
        <v>466</v>
      </c>
      <c r="L479" s="56">
        <v>45750</v>
      </c>
      <c r="M479" s="55" t="s">
        <v>1724</v>
      </c>
      <c r="N479" s="55" t="s">
        <v>2790</v>
      </c>
      <c r="O479" s="56"/>
      <c r="P479" s="55" t="s">
        <v>1726</v>
      </c>
      <c r="Q479" s="55" t="s">
        <v>89</v>
      </c>
      <c r="R479" s="57">
        <v>125292.42</v>
      </c>
      <c r="S479" s="55" t="s">
        <v>89</v>
      </c>
      <c r="T479" s="57">
        <v>125292.42</v>
      </c>
      <c r="U479" s="55" t="s">
        <v>329</v>
      </c>
      <c r="V479" s="55" t="s">
        <v>330</v>
      </c>
      <c r="W479" s="55" t="s">
        <v>1644</v>
      </c>
      <c r="X479" s="55" t="s">
        <v>1644</v>
      </c>
      <c r="Y479" s="55" t="s">
        <v>1644</v>
      </c>
      <c r="Z479" s="55" t="s">
        <v>1644</v>
      </c>
      <c r="AA479" s="55" t="s">
        <v>1727</v>
      </c>
      <c r="AB479" s="55" t="s">
        <v>1644</v>
      </c>
      <c r="AC479" s="56">
        <v>45755</v>
      </c>
      <c r="AD479" s="55"/>
      <c r="AE479" s="55"/>
      <c r="AF479" s="55" t="s">
        <v>1644</v>
      </c>
      <c r="AG479" s="55" t="s">
        <v>1644</v>
      </c>
      <c r="AH479" s="55" t="s">
        <v>1728</v>
      </c>
      <c r="AI479" s="55" t="s">
        <v>1729</v>
      </c>
      <c r="AJ479" s="58">
        <v>0</v>
      </c>
      <c r="AK479" s="55" t="s">
        <v>1644</v>
      </c>
      <c r="AL479" s="55" t="s">
        <v>1644</v>
      </c>
      <c r="AM479" s="55" t="s">
        <v>1644</v>
      </c>
      <c r="AN479" s="55" t="s">
        <v>1644</v>
      </c>
      <c r="AO479" s="55" t="s">
        <v>1644</v>
      </c>
      <c r="AP479" t="s">
        <v>1730</v>
      </c>
      <c r="AQ479" t="s">
        <v>2163</v>
      </c>
      <c r="AS479" t="s">
        <v>1660</v>
      </c>
      <c r="AT479" t="s">
        <v>3842</v>
      </c>
      <c r="AU479" s="191">
        <f t="shared" si="7"/>
        <v>2067324930</v>
      </c>
    </row>
    <row r="480" spans="1:47" hidden="1" x14ac:dyDescent="0.25">
      <c r="A480" s="55" t="s">
        <v>1717</v>
      </c>
      <c r="B480" s="55" t="s">
        <v>2544</v>
      </c>
      <c r="C480" s="55" t="s">
        <v>1719</v>
      </c>
      <c r="D480" s="55" t="s">
        <v>1732</v>
      </c>
      <c r="E480" s="56">
        <v>45734</v>
      </c>
      <c r="F480" s="55" t="s">
        <v>2791</v>
      </c>
      <c r="G480" s="55" t="s">
        <v>2792</v>
      </c>
      <c r="H480" s="55">
        <v>50500010</v>
      </c>
      <c r="I480" s="55" t="s">
        <v>2793</v>
      </c>
      <c r="J480" s="55" t="s">
        <v>1644</v>
      </c>
      <c r="K480" s="55" t="s">
        <v>1658</v>
      </c>
      <c r="L480" s="56">
        <v>45734</v>
      </c>
      <c r="M480" s="55" t="s">
        <v>2794</v>
      </c>
      <c r="N480" s="55" t="s">
        <v>2795</v>
      </c>
      <c r="O480" s="56"/>
      <c r="P480" s="55" t="s">
        <v>1726</v>
      </c>
      <c r="Q480" s="55" t="s">
        <v>1554</v>
      </c>
      <c r="R480" s="59">
        <v>-100918259</v>
      </c>
      <c r="S480" s="55" t="s">
        <v>89</v>
      </c>
      <c r="T480" s="57">
        <v>-6155.43</v>
      </c>
      <c r="U480" s="55" t="s">
        <v>343</v>
      </c>
      <c r="V480" s="55" t="s">
        <v>344</v>
      </c>
      <c r="W480" s="55" t="s">
        <v>1644</v>
      </c>
      <c r="X480" s="55" t="s">
        <v>1644</v>
      </c>
      <c r="Y480" s="55" t="s">
        <v>1644</v>
      </c>
      <c r="Z480" s="55" t="s">
        <v>1644</v>
      </c>
      <c r="AA480" s="55" t="s">
        <v>1727</v>
      </c>
      <c r="AB480" s="55" t="s">
        <v>1644</v>
      </c>
      <c r="AC480" s="56">
        <v>45755</v>
      </c>
      <c r="AD480" s="55"/>
      <c r="AE480" s="55"/>
      <c r="AF480" s="55" t="s">
        <v>1644</v>
      </c>
      <c r="AG480" s="55" t="s">
        <v>1644</v>
      </c>
      <c r="AH480" s="55" t="s">
        <v>1728</v>
      </c>
      <c r="AI480" s="55" t="s">
        <v>1729</v>
      </c>
      <c r="AJ480" s="58">
        <v>0</v>
      </c>
      <c r="AK480" s="55" t="s">
        <v>1644</v>
      </c>
      <c r="AL480" s="55" t="s">
        <v>1644</v>
      </c>
      <c r="AM480" s="55" t="s">
        <v>1644</v>
      </c>
      <c r="AN480" s="55" t="s">
        <v>1644</v>
      </c>
      <c r="AO480" s="55" t="s">
        <v>1644</v>
      </c>
      <c r="AP480" t="s">
        <v>1730</v>
      </c>
      <c r="AQ480" t="s">
        <v>2163</v>
      </c>
      <c r="AS480" t="s">
        <v>1656</v>
      </c>
      <c r="AT480" t="s">
        <v>4416</v>
      </c>
      <c r="AU480" s="191">
        <f t="shared" si="7"/>
        <v>-100918259</v>
      </c>
    </row>
    <row r="481" spans="1:47" hidden="1" x14ac:dyDescent="0.25">
      <c r="A481" s="55" t="s">
        <v>1717</v>
      </c>
      <c r="B481" s="55" t="s">
        <v>2544</v>
      </c>
      <c r="C481" s="55" t="s">
        <v>1719</v>
      </c>
      <c r="D481" s="55" t="s">
        <v>1720</v>
      </c>
      <c r="E481" s="56">
        <v>45747</v>
      </c>
      <c r="F481" s="55" t="s">
        <v>2796</v>
      </c>
      <c r="G481" s="55" t="s">
        <v>1739</v>
      </c>
      <c r="H481" s="55">
        <v>50300010</v>
      </c>
      <c r="I481" s="55" t="s">
        <v>2797</v>
      </c>
      <c r="J481" s="55" t="s">
        <v>1644</v>
      </c>
      <c r="K481" s="55" t="s">
        <v>1389</v>
      </c>
      <c r="L481" s="56">
        <v>45754</v>
      </c>
      <c r="M481" s="55" t="s">
        <v>1724</v>
      </c>
      <c r="N481" s="55" t="s">
        <v>2590</v>
      </c>
      <c r="O481" s="56"/>
      <c r="P481" s="55" t="s">
        <v>1726</v>
      </c>
      <c r="Q481" s="55" t="s">
        <v>1554</v>
      </c>
      <c r="R481" s="59">
        <v>7259980</v>
      </c>
      <c r="S481" s="55" t="s">
        <v>89</v>
      </c>
      <c r="T481" s="57">
        <v>440.93</v>
      </c>
      <c r="U481" s="55" t="s">
        <v>329</v>
      </c>
      <c r="V481" s="55" t="s">
        <v>330</v>
      </c>
      <c r="W481" s="55" t="s">
        <v>1644</v>
      </c>
      <c r="X481" s="55" t="s">
        <v>1644</v>
      </c>
      <c r="Y481" s="55" t="s">
        <v>1644</v>
      </c>
      <c r="Z481" s="55" t="s">
        <v>1644</v>
      </c>
      <c r="AA481" s="55" t="s">
        <v>1727</v>
      </c>
      <c r="AB481" s="55" t="s">
        <v>1644</v>
      </c>
      <c r="AC481" s="56">
        <v>45756</v>
      </c>
      <c r="AD481" s="55"/>
      <c r="AE481" s="55"/>
      <c r="AF481" s="55" t="s">
        <v>1644</v>
      </c>
      <c r="AG481" s="55" t="s">
        <v>1644</v>
      </c>
      <c r="AH481" s="55" t="s">
        <v>1728</v>
      </c>
      <c r="AI481" s="55" t="s">
        <v>1729</v>
      </c>
      <c r="AJ481" s="58">
        <v>0</v>
      </c>
      <c r="AK481" s="55" t="s">
        <v>1644</v>
      </c>
      <c r="AL481" s="55" t="s">
        <v>1644</v>
      </c>
      <c r="AM481" s="55" t="s">
        <v>1644</v>
      </c>
      <c r="AN481" s="55" t="s">
        <v>1644</v>
      </c>
      <c r="AO481" s="55" t="s">
        <v>1644</v>
      </c>
      <c r="AP481" t="s">
        <v>1730</v>
      </c>
      <c r="AQ481" t="s">
        <v>2163</v>
      </c>
      <c r="AS481" t="s">
        <v>1647</v>
      </c>
      <c r="AT481" t="s">
        <v>3842</v>
      </c>
      <c r="AU481" s="191">
        <f t="shared" si="7"/>
        <v>7259980</v>
      </c>
    </row>
    <row r="482" spans="1:47" hidden="1" x14ac:dyDescent="0.25">
      <c r="A482" s="55" t="s">
        <v>1717</v>
      </c>
      <c r="B482" s="55" t="s">
        <v>2544</v>
      </c>
      <c r="C482" s="55" t="s">
        <v>1719</v>
      </c>
      <c r="D482" s="55" t="s">
        <v>1720</v>
      </c>
      <c r="E482" s="56">
        <v>45747</v>
      </c>
      <c r="F482" s="55" t="s">
        <v>2798</v>
      </c>
      <c r="G482" s="55" t="s">
        <v>1739</v>
      </c>
      <c r="H482" s="55">
        <v>50300010</v>
      </c>
      <c r="I482" s="55" t="s">
        <v>2799</v>
      </c>
      <c r="J482" s="55" t="s">
        <v>1644</v>
      </c>
      <c r="K482" s="55" t="s">
        <v>1389</v>
      </c>
      <c r="L482" s="56">
        <v>45754</v>
      </c>
      <c r="M482" s="55" t="s">
        <v>1724</v>
      </c>
      <c r="N482" s="55" t="s">
        <v>1840</v>
      </c>
      <c r="O482" s="56"/>
      <c r="P482" s="55" t="s">
        <v>1726</v>
      </c>
      <c r="Q482" s="55" t="s">
        <v>1554</v>
      </c>
      <c r="R482" s="59">
        <v>502614</v>
      </c>
      <c r="S482" s="55" t="s">
        <v>89</v>
      </c>
      <c r="T482" s="57">
        <v>30.53</v>
      </c>
      <c r="U482" s="55" t="s">
        <v>329</v>
      </c>
      <c r="V482" s="55" t="s">
        <v>330</v>
      </c>
      <c r="W482" s="55" t="s">
        <v>1644</v>
      </c>
      <c r="X482" s="55" t="s">
        <v>1644</v>
      </c>
      <c r="Y482" s="55" t="s">
        <v>1644</v>
      </c>
      <c r="Z482" s="55" t="s">
        <v>1644</v>
      </c>
      <c r="AA482" s="55" t="s">
        <v>1727</v>
      </c>
      <c r="AB482" s="55" t="s">
        <v>1644</v>
      </c>
      <c r="AC482" s="56">
        <v>45756</v>
      </c>
      <c r="AD482" s="55"/>
      <c r="AE482" s="55"/>
      <c r="AF482" s="55" t="s">
        <v>1644</v>
      </c>
      <c r="AG482" s="55" t="s">
        <v>1644</v>
      </c>
      <c r="AH482" s="55" t="s">
        <v>1728</v>
      </c>
      <c r="AI482" s="55" t="s">
        <v>1729</v>
      </c>
      <c r="AJ482" s="58">
        <v>0</v>
      </c>
      <c r="AK482" s="55" t="s">
        <v>1644</v>
      </c>
      <c r="AL482" s="55" t="s">
        <v>1644</v>
      </c>
      <c r="AM482" s="55" t="s">
        <v>1644</v>
      </c>
      <c r="AN482" s="55" t="s">
        <v>1644</v>
      </c>
      <c r="AO482" s="55" t="s">
        <v>1644</v>
      </c>
      <c r="AP482" t="s">
        <v>1730</v>
      </c>
      <c r="AQ482" t="s">
        <v>2163</v>
      </c>
      <c r="AS482" t="s">
        <v>1647</v>
      </c>
      <c r="AT482" t="s">
        <v>3842</v>
      </c>
      <c r="AU482" s="191">
        <f t="shared" si="7"/>
        <v>502614</v>
      </c>
    </row>
    <row r="483" spans="1:47" hidden="1" x14ac:dyDescent="0.25">
      <c r="A483" s="55" t="s">
        <v>1717</v>
      </c>
      <c r="B483" s="55" t="s">
        <v>2544</v>
      </c>
      <c r="C483" s="55" t="s">
        <v>1719</v>
      </c>
      <c r="D483" s="55" t="s">
        <v>1732</v>
      </c>
      <c r="E483" s="56">
        <v>45734</v>
      </c>
      <c r="F483" s="55" t="s">
        <v>2800</v>
      </c>
      <c r="G483" s="55" t="s">
        <v>2801</v>
      </c>
      <c r="H483" s="55">
        <v>50300030</v>
      </c>
      <c r="I483" s="55" t="s">
        <v>2802</v>
      </c>
      <c r="J483" s="55" t="s">
        <v>1644</v>
      </c>
      <c r="K483" s="55" t="s">
        <v>1391</v>
      </c>
      <c r="L483" s="56">
        <v>45734</v>
      </c>
      <c r="M483" s="55" t="s">
        <v>2704</v>
      </c>
      <c r="N483" s="55" t="s">
        <v>1755</v>
      </c>
      <c r="O483" s="56"/>
      <c r="P483" s="55" t="s">
        <v>1726</v>
      </c>
      <c r="Q483" s="55" t="s">
        <v>89</v>
      </c>
      <c r="R483" s="57">
        <v>-66983.88</v>
      </c>
      <c r="S483" s="55" t="s">
        <v>89</v>
      </c>
      <c r="T483" s="57">
        <v>-66983.88</v>
      </c>
      <c r="U483" s="55" t="s">
        <v>329</v>
      </c>
      <c r="V483" s="55" t="s">
        <v>330</v>
      </c>
      <c r="W483" s="55" t="s">
        <v>1644</v>
      </c>
      <c r="X483" s="55" t="s">
        <v>1644</v>
      </c>
      <c r="Y483" s="55" t="s">
        <v>1644</v>
      </c>
      <c r="Z483" s="55" t="s">
        <v>1644</v>
      </c>
      <c r="AA483" s="55" t="s">
        <v>1727</v>
      </c>
      <c r="AB483" s="55" t="s">
        <v>1644</v>
      </c>
      <c r="AC483" s="56">
        <v>45756</v>
      </c>
      <c r="AD483" s="55"/>
      <c r="AE483" s="55"/>
      <c r="AF483" s="55" t="s">
        <v>1644</v>
      </c>
      <c r="AG483" s="55" t="s">
        <v>1644</v>
      </c>
      <c r="AH483" s="55" t="s">
        <v>1728</v>
      </c>
      <c r="AI483" s="55" t="s">
        <v>1729</v>
      </c>
      <c r="AJ483" s="58">
        <v>0</v>
      </c>
      <c r="AK483" s="55" t="s">
        <v>1644</v>
      </c>
      <c r="AL483" s="55" t="s">
        <v>1644</v>
      </c>
      <c r="AM483" s="55" t="s">
        <v>1644</v>
      </c>
      <c r="AN483" s="55" t="s">
        <v>1644</v>
      </c>
      <c r="AO483" s="55" t="s">
        <v>1644</v>
      </c>
      <c r="AP483" t="s">
        <v>1730</v>
      </c>
      <c r="AQ483" t="s">
        <v>2163</v>
      </c>
      <c r="AS483" t="s">
        <v>1647</v>
      </c>
      <c r="AT483" t="s">
        <v>3842</v>
      </c>
      <c r="AU483" s="191">
        <f t="shared" si="7"/>
        <v>-1105234020</v>
      </c>
    </row>
    <row r="484" spans="1:47" hidden="1" x14ac:dyDescent="0.25">
      <c r="A484" s="55" t="s">
        <v>1717</v>
      </c>
      <c r="B484" s="55" t="s">
        <v>2544</v>
      </c>
      <c r="C484" s="55" t="s">
        <v>1719</v>
      </c>
      <c r="D484" s="55" t="s">
        <v>1732</v>
      </c>
      <c r="E484" s="56">
        <v>45747</v>
      </c>
      <c r="F484" s="55" t="s">
        <v>2803</v>
      </c>
      <c r="G484" s="55" t="s">
        <v>2804</v>
      </c>
      <c r="H484" s="55">
        <v>50300010</v>
      </c>
      <c r="I484" s="55" t="s">
        <v>2805</v>
      </c>
      <c r="J484" s="55" t="s">
        <v>1644</v>
      </c>
      <c r="K484" s="55" t="s">
        <v>1389</v>
      </c>
      <c r="L484" s="56">
        <v>45747</v>
      </c>
      <c r="M484" s="55" t="s">
        <v>2760</v>
      </c>
      <c r="N484" s="55" t="s">
        <v>1796</v>
      </c>
      <c r="O484" s="56"/>
      <c r="P484" s="55" t="s">
        <v>1726</v>
      </c>
      <c r="Q484" s="55" t="s">
        <v>1554</v>
      </c>
      <c r="R484" s="59">
        <v>7259980</v>
      </c>
      <c r="S484" s="55" t="s">
        <v>89</v>
      </c>
      <c r="T484" s="57">
        <v>437.66</v>
      </c>
      <c r="U484" s="55" t="s">
        <v>329</v>
      </c>
      <c r="V484" s="55" t="s">
        <v>330</v>
      </c>
      <c r="W484" s="55" t="s">
        <v>1644</v>
      </c>
      <c r="X484" s="55" t="s">
        <v>1644</v>
      </c>
      <c r="Y484" s="55" t="s">
        <v>1644</v>
      </c>
      <c r="Z484" s="55" t="s">
        <v>1644</v>
      </c>
      <c r="AA484" s="55" t="s">
        <v>1727</v>
      </c>
      <c r="AB484" s="55" t="s">
        <v>1644</v>
      </c>
      <c r="AC484" s="56">
        <v>45756</v>
      </c>
      <c r="AD484" s="55"/>
      <c r="AE484" s="55"/>
      <c r="AF484" s="55" t="s">
        <v>1644</v>
      </c>
      <c r="AG484" s="55" t="s">
        <v>1644</v>
      </c>
      <c r="AH484" s="55" t="s">
        <v>1728</v>
      </c>
      <c r="AI484" s="55" t="s">
        <v>1729</v>
      </c>
      <c r="AJ484" s="58">
        <v>0</v>
      </c>
      <c r="AK484" s="55" t="s">
        <v>1644</v>
      </c>
      <c r="AL484" s="55" t="s">
        <v>1644</v>
      </c>
      <c r="AM484" s="55" t="s">
        <v>1644</v>
      </c>
      <c r="AN484" s="55" t="s">
        <v>1644</v>
      </c>
      <c r="AO484" s="55" t="s">
        <v>1644</v>
      </c>
      <c r="AP484" t="s">
        <v>1730</v>
      </c>
      <c r="AQ484" t="s">
        <v>2163</v>
      </c>
      <c r="AS484" t="s">
        <v>1647</v>
      </c>
      <c r="AT484" t="s">
        <v>3842</v>
      </c>
      <c r="AU484" s="191">
        <f t="shared" ref="AU484:AU499" si="8">IF(Q484="USD",R484*16500,IF(Q484="IDR",R484,T484*16500))</f>
        <v>7259980</v>
      </c>
    </row>
    <row r="485" spans="1:47" hidden="1" x14ac:dyDescent="0.25">
      <c r="A485" s="55" t="s">
        <v>1717</v>
      </c>
      <c r="B485" s="55" t="s">
        <v>2544</v>
      </c>
      <c r="C485" s="55" t="s">
        <v>1719</v>
      </c>
      <c r="D485" s="55" t="s">
        <v>1732</v>
      </c>
      <c r="E485" s="56">
        <v>45747</v>
      </c>
      <c r="F485" s="55" t="s">
        <v>2806</v>
      </c>
      <c r="G485" s="55" t="s">
        <v>2804</v>
      </c>
      <c r="H485" s="55">
        <v>50300010</v>
      </c>
      <c r="I485" s="55" t="s">
        <v>2805</v>
      </c>
      <c r="J485" s="55" t="s">
        <v>1644</v>
      </c>
      <c r="K485" s="55" t="s">
        <v>1389</v>
      </c>
      <c r="L485" s="56">
        <v>45747</v>
      </c>
      <c r="M485" s="55" t="s">
        <v>2760</v>
      </c>
      <c r="N485" s="55" t="s">
        <v>1796</v>
      </c>
      <c r="O485" s="56"/>
      <c r="P485" s="55" t="s">
        <v>1726</v>
      </c>
      <c r="Q485" s="55" t="s">
        <v>1554</v>
      </c>
      <c r="R485" s="59">
        <v>502614</v>
      </c>
      <c r="S485" s="55" t="s">
        <v>89</v>
      </c>
      <c r="T485" s="57">
        <v>30.3</v>
      </c>
      <c r="U485" s="55" t="s">
        <v>329</v>
      </c>
      <c r="V485" s="55" t="s">
        <v>330</v>
      </c>
      <c r="W485" s="55" t="s">
        <v>1644</v>
      </c>
      <c r="X485" s="55" t="s">
        <v>1644</v>
      </c>
      <c r="Y485" s="55" t="s">
        <v>1644</v>
      </c>
      <c r="Z485" s="55" t="s">
        <v>1644</v>
      </c>
      <c r="AA485" s="55" t="s">
        <v>1727</v>
      </c>
      <c r="AB485" s="55" t="s">
        <v>1644</v>
      </c>
      <c r="AC485" s="56">
        <v>45756</v>
      </c>
      <c r="AD485" s="55"/>
      <c r="AE485" s="55"/>
      <c r="AF485" s="55" t="s">
        <v>1644</v>
      </c>
      <c r="AG485" s="55" t="s">
        <v>1644</v>
      </c>
      <c r="AH485" s="55" t="s">
        <v>1728</v>
      </c>
      <c r="AI485" s="55" t="s">
        <v>1729</v>
      </c>
      <c r="AJ485" s="58">
        <v>0</v>
      </c>
      <c r="AK485" s="55" t="s">
        <v>1644</v>
      </c>
      <c r="AL485" s="55" t="s">
        <v>1644</v>
      </c>
      <c r="AM485" s="55" t="s">
        <v>1644</v>
      </c>
      <c r="AN485" s="55" t="s">
        <v>1644</v>
      </c>
      <c r="AO485" s="55" t="s">
        <v>1644</v>
      </c>
      <c r="AP485" t="s">
        <v>1730</v>
      </c>
      <c r="AQ485" t="s">
        <v>2163</v>
      </c>
      <c r="AS485" t="s">
        <v>1647</v>
      </c>
      <c r="AT485" t="s">
        <v>3842</v>
      </c>
      <c r="AU485" s="191">
        <f t="shared" si="8"/>
        <v>502614</v>
      </c>
    </row>
    <row r="486" spans="1:47" x14ac:dyDescent="0.25">
      <c r="A486" s="55" t="s">
        <v>1717</v>
      </c>
      <c r="B486" s="55" t="s">
        <v>2544</v>
      </c>
      <c r="C486" s="55" t="s">
        <v>1719</v>
      </c>
      <c r="D486" s="55" t="s">
        <v>1732</v>
      </c>
      <c r="E486" s="56">
        <v>45747</v>
      </c>
      <c r="F486" s="55" t="s">
        <v>2807</v>
      </c>
      <c r="G486" s="55" t="s">
        <v>2518</v>
      </c>
      <c r="H486" s="55">
        <v>50500030</v>
      </c>
      <c r="I486" s="55" t="s">
        <v>2808</v>
      </c>
      <c r="J486" s="55" t="s">
        <v>1644</v>
      </c>
      <c r="K486" s="55" t="s">
        <v>1659</v>
      </c>
      <c r="L486" s="56">
        <v>45747</v>
      </c>
      <c r="M486" s="55" t="s">
        <v>2760</v>
      </c>
      <c r="N486" s="55" t="s">
        <v>2521</v>
      </c>
      <c r="O486" s="56"/>
      <c r="P486" s="55" t="s">
        <v>1726</v>
      </c>
      <c r="Q486" s="55" t="s">
        <v>1554</v>
      </c>
      <c r="R486" s="59">
        <v>26619086</v>
      </c>
      <c r="S486" s="55" t="s">
        <v>89</v>
      </c>
      <c r="T486" s="57">
        <v>1604.72</v>
      </c>
      <c r="U486" s="55" t="s">
        <v>329</v>
      </c>
      <c r="V486" s="55" t="s">
        <v>330</v>
      </c>
      <c r="W486" s="55" t="s">
        <v>1644</v>
      </c>
      <c r="X486" s="55" t="s">
        <v>1644</v>
      </c>
      <c r="Y486" s="55" t="s">
        <v>1644</v>
      </c>
      <c r="Z486" s="55" t="s">
        <v>1644</v>
      </c>
      <c r="AA486" s="55" t="s">
        <v>1727</v>
      </c>
      <c r="AB486" s="55" t="s">
        <v>1644</v>
      </c>
      <c r="AC486" s="56">
        <v>45756</v>
      </c>
      <c r="AD486" s="55"/>
      <c r="AE486" s="55"/>
      <c r="AF486" s="55" t="s">
        <v>1644</v>
      </c>
      <c r="AG486" s="55" t="s">
        <v>1644</v>
      </c>
      <c r="AH486" s="55" t="s">
        <v>1728</v>
      </c>
      <c r="AI486" s="55" t="s">
        <v>1729</v>
      </c>
      <c r="AJ486" s="58">
        <v>0</v>
      </c>
      <c r="AK486" s="55" t="s">
        <v>1644</v>
      </c>
      <c r="AL486" s="55" t="s">
        <v>1644</v>
      </c>
      <c r="AM486" s="55" t="s">
        <v>1644</v>
      </c>
      <c r="AN486" s="55" t="s">
        <v>1644</v>
      </c>
      <c r="AO486" s="55" t="s">
        <v>1644</v>
      </c>
      <c r="AP486" t="s">
        <v>1730</v>
      </c>
      <c r="AQ486" t="s">
        <v>2163</v>
      </c>
      <c r="AS486" t="s">
        <v>1656</v>
      </c>
      <c r="AT486" t="s">
        <v>3842</v>
      </c>
      <c r="AU486" s="191">
        <f t="shared" si="8"/>
        <v>26619086</v>
      </c>
    </row>
    <row r="487" spans="1:47" x14ac:dyDescent="0.25">
      <c r="A487" s="55" t="s">
        <v>1717</v>
      </c>
      <c r="B487" s="55" t="s">
        <v>2544</v>
      </c>
      <c r="C487" s="55" t="s">
        <v>1719</v>
      </c>
      <c r="D487" s="55" t="s">
        <v>1732</v>
      </c>
      <c r="E487" s="56">
        <v>45747</v>
      </c>
      <c r="F487" s="55" t="s">
        <v>2809</v>
      </c>
      <c r="G487" s="55" t="s">
        <v>2534</v>
      </c>
      <c r="H487" s="55">
        <v>50600010</v>
      </c>
      <c r="I487" s="55" t="s">
        <v>2810</v>
      </c>
      <c r="J487" s="55" t="s">
        <v>1644</v>
      </c>
      <c r="K487" s="55" t="s">
        <v>460</v>
      </c>
      <c r="L487" s="56">
        <v>45747</v>
      </c>
      <c r="M487" s="55" t="s">
        <v>2760</v>
      </c>
      <c r="N487" s="55" t="s">
        <v>2536</v>
      </c>
      <c r="O487" s="56"/>
      <c r="P487" s="55" t="s">
        <v>1726</v>
      </c>
      <c r="Q487" s="55" t="s">
        <v>1554</v>
      </c>
      <c r="R487" s="59">
        <v>25799108</v>
      </c>
      <c r="S487" s="55" t="s">
        <v>89</v>
      </c>
      <c r="T487" s="57">
        <v>1555.29</v>
      </c>
      <c r="U487" s="55" t="s">
        <v>329</v>
      </c>
      <c r="V487" s="55" t="s">
        <v>330</v>
      </c>
      <c r="W487" s="55" t="s">
        <v>1644</v>
      </c>
      <c r="X487" s="55" t="s">
        <v>1644</v>
      </c>
      <c r="Y487" s="55" t="s">
        <v>1644</v>
      </c>
      <c r="Z487" s="55" t="s">
        <v>1644</v>
      </c>
      <c r="AA487" s="55" t="s">
        <v>1727</v>
      </c>
      <c r="AB487" s="55" t="s">
        <v>1644</v>
      </c>
      <c r="AC487" s="56">
        <v>45756</v>
      </c>
      <c r="AD487" s="55"/>
      <c r="AE487" s="55"/>
      <c r="AF487" s="55" t="s">
        <v>1644</v>
      </c>
      <c r="AG487" s="55" t="s">
        <v>1644</v>
      </c>
      <c r="AH487" s="55" t="s">
        <v>1728</v>
      </c>
      <c r="AI487" s="55" t="s">
        <v>1729</v>
      </c>
      <c r="AJ487" s="58">
        <v>0</v>
      </c>
      <c r="AK487" s="55" t="s">
        <v>1644</v>
      </c>
      <c r="AL487" s="55" t="s">
        <v>1644</v>
      </c>
      <c r="AM487" s="55" t="s">
        <v>1644</v>
      </c>
      <c r="AN487" s="55" t="s">
        <v>1644</v>
      </c>
      <c r="AO487" s="55" t="s">
        <v>1644</v>
      </c>
      <c r="AP487" t="s">
        <v>1730</v>
      </c>
      <c r="AQ487" t="s">
        <v>2163</v>
      </c>
      <c r="AS487" t="s">
        <v>460</v>
      </c>
      <c r="AT487" t="s">
        <v>3842</v>
      </c>
      <c r="AU487" s="191">
        <f t="shared" si="8"/>
        <v>25799108</v>
      </c>
    </row>
    <row r="488" spans="1:47" hidden="1" x14ac:dyDescent="0.25">
      <c r="A488" s="55" t="s">
        <v>1717</v>
      </c>
      <c r="B488" s="55" t="s">
        <v>2544</v>
      </c>
      <c r="C488" s="55" t="s">
        <v>1719</v>
      </c>
      <c r="D488" s="55" t="s">
        <v>1732</v>
      </c>
      <c r="E488" s="56">
        <v>45747</v>
      </c>
      <c r="F488" s="55" t="s">
        <v>2811</v>
      </c>
      <c r="G488" s="55" t="s">
        <v>2523</v>
      </c>
      <c r="H488" s="55">
        <v>50300080</v>
      </c>
      <c r="I488" s="55" t="s">
        <v>2812</v>
      </c>
      <c r="J488" s="55" t="s">
        <v>1644</v>
      </c>
      <c r="K488" s="55" t="s">
        <v>1597</v>
      </c>
      <c r="L488" s="56">
        <v>45747</v>
      </c>
      <c r="M488" s="55" t="s">
        <v>2760</v>
      </c>
      <c r="N488" s="55" t="s">
        <v>1796</v>
      </c>
      <c r="O488" s="56"/>
      <c r="P488" s="55" t="s">
        <v>1726</v>
      </c>
      <c r="Q488" s="55" t="s">
        <v>1554</v>
      </c>
      <c r="R488" s="59">
        <v>139451222</v>
      </c>
      <c r="S488" s="55" t="s">
        <v>89</v>
      </c>
      <c r="T488" s="57">
        <v>8406.74</v>
      </c>
      <c r="U488" s="55" t="s">
        <v>329</v>
      </c>
      <c r="V488" s="55" t="s">
        <v>330</v>
      </c>
      <c r="W488" s="55" t="s">
        <v>1644</v>
      </c>
      <c r="X488" s="55" t="s">
        <v>1644</v>
      </c>
      <c r="Y488" s="55" t="s">
        <v>1644</v>
      </c>
      <c r="Z488" s="55" t="s">
        <v>1644</v>
      </c>
      <c r="AA488" s="55" t="s">
        <v>1727</v>
      </c>
      <c r="AB488" s="55" t="s">
        <v>1644</v>
      </c>
      <c r="AC488" s="56">
        <v>45756</v>
      </c>
      <c r="AD488" s="55"/>
      <c r="AE488" s="55"/>
      <c r="AF488" s="55" t="s">
        <v>1644</v>
      </c>
      <c r="AG488" s="55" t="s">
        <v>1644</v>
      </c>
      <c r="AH488" s="55" t="s">
        <v>1728</v>
      </c>
      <c r="AI488" s="55" t="s">
        <v>1729</v>
      </c>
      <c r="AJ488" s="58">
        <v>0</v>
      </c>
      <c r="AK488" s="55" t="s">
        <v>1644</v>
      </c>
      <c r="AL488" s="55" t="s">
        <v>1644</v>
      </c>
      <c r="AM488" s="55" t="s">
        <v>1644</v>
      </c>
      <c r="AN488" s="55" t="s">
        <v>1644</v>
      </c>
      <c r="AO488" s="55" t="s">
        <v>1644</v>
      </c>
      <c r="AP488" t="s">
        <v>1730</v>
      </c>
      <c r="AQ488" t="s">
        <v>2163</v>
      </c>
      <c r="AS488" t="s">
        <v>1647</v>
      </c>
      <c r="AT488" t="s">
        <v>3842</v>
      </c>
      <c r="AU488" s="191">
        <f t="shared" si="8"/>
        <v>139451222</v>
      </c>
    </row>
    <row r="489" spans="1:47" x14ac:dyDescent="0.25">
      <c r="A489" s="55" t="s">
        <v>1717</v>
      </c>
      <c r="B489" s="55" t="s">
        <v>2544</v>
      </c>
      <c r="C489" s="55" t="s">
        <v>1719</v>
      </c>
      <c r="D489" s="55" t="s">
        <v>1732</v>
      </c>
      <c r="E489" s="56">
        <v>45747</v>
      </c>
      <c r="F489" s="55" t="s">
        <v>2813</v>
      </c>
      <c r="G489" s="55" t="s">
        <v>2538</v>
      </c>
      <c r="H489" s="55">
        <v>50600010</v>
      </c>
      <c r="I489" s="55" t="s">
        <v>2814</v>
      </c>
      <c r="J489" s="55" t="s">
        <v>1644</v>
      </c>
      <c r="K489" s="55" t="s">
        <v>460</v>
      </c>
      <c r="L489" s="56">
        <v>45747</v>
      </c>
      <c r="M489" s="55" t="s">
        <v>2760</v>
      </c>
      <c r="N489" s="55" t="s">
        <v>2536</v>
      </c>
      <c r="O489" s="56"/>
      <c r="P489" s="55" t="s">
        <v>1726</v>
      </c>
      <c r="Q489" s="55" t="s">
        <v>1554</v>
      </c>
      <c r="R489" s="59">
        <v>1022032059</v>
      </c>
      <c r="S489" s="55" t="s">
        <v>89</v>
      </c>
      <c r="T489" s="57">
        <v>61612.66</v>
      </c>
      <c r="U489" s="55" t="s">
        <v>329</v>
      </c>
      <c r="V489" s="55" t="s">
        <v>330</v>
      </c>
      <c r="W489" s="55" t="s">
        <v>2815</v>
      </c>
      <c r="X489" s="55" t="s">
        <v>1644</v>
      </c>
      <c r="Y489" s="55" t="s">
        <v>1644</v>
      </c>
      <c r="Z489" s="55" t="s">
        <v>1644</v>
      </c>
      <c r="AA489" s="55" t="s">
        <v>1727</v>
      </c>
      <c r="AB489" s="55" t="s">
        <v>1644</v>
      </c>
      <c r="AC489" s="56">
        <v>45756</v>
      </c>
      <c r="AD489" s="55"/>
      <c r="AE489" s="55"/>
      <c r="AF489" s="55" t="s">
        <v>1644</v>
      </c>
      <c r="AG489" s="55" t="s">
        <v>1644</v>
      </c>
      <c r="AH489" s="55" t="s">
        <v>1728</v>
      </c>
      <c r="AI489" s="55" t="s">
        <v>1729</v>
      </c>
      <c r="AJ489" s="58">
        <v>0</v>
      </c>
      <c r="AK489" s="55" t="s">
        <v>1644</v>
      </c>
      <c r="AL489" s="55" t="s">
        <v>1644</v>
      </c>
      <c r="AM489" s="55" t="s">
        <v>1644</v>
      </c>
      <c r="AN489" s="55" t="s">
        <v>1644</v>
      </c>
      <c r="AO489" s="55" t="s">
        <v>1644</v>
      </c>
      <c r="AP489" t="s">
        <v>1730</v>
      </c>
      <c r="AQ489" t="s">
        <v>2163</v>
      </c>
      <c r="AS489" t="s">
        <v>460</v>
      </c>
      <c r="AT489" t="s">
        <v>3842</v>
      </c>
      <c r="AU489" s="191">
        <f t="shared" si="8"/>
        <v>1022032059</v>
      </c>
    </row>
    <row r="490" spans="1:47" x14ac:dyDescent="0.25">
      <c r="A490" s="55" t="s">
        <v>1717</v>
      </c>
      <c r="B490" s="55" t="s">
        <v>2544</v>
      </c>
      <c r="C490" s="55" t="s">
        <v>1719</v>
      </c>
      <c r="D490" s="55" t="s">
        <v>1732</v>
      </c>
      <c r="E490" s="56">
        <v>45747</v>
      </c>
      <c r="F490" s="55" t="s">
        <v>2816</v>
      </c>
      <c r="G490" s="55" t="s">
        <v>2538</v>
      </c>
      <c r="H490" s="55">
        <v>50600010</v>
      </c>
      <c r="I490" s="55" t="s">
        <v>2814</v>
      </c>
      <c r="J490" s="55" t="s">
        <v>1644</v>
      </c>
      <c r="K490" s="55" t="s">
        <v>460</v>
      </c>
      <c r="L490" s="56">
        <v>45747</v>
      </c>
      <c r="M490" s="55" t="s">
        <v>2760</v>
      </c>
      <c r="N490" s="55" t="s">
        <v>2536</v>
      </c>
      <c r="O490" s="56"/>
      <c r="P490" s="55" t="s">
        <v>1726</v>
      </c>
      <c r="Q490" s="55" t="s">
        <v>1554</v>
      </c>
      <c r="R490" s="59">
        <v>199291343</v>
      </c>
      <c r="S490" s="55" t="s">
        <v>89</v>
      </c>
      <c r="T490" s="57">
        <v>12014.17</v>
      </c>
      <c r="U490" s="55" t="s">
        <v>329</v>
      </c>
      <c r="V490" s="55" t="s">
        <v>330</v>
      </c>
      <c r="W490" s="55" t="s">
        <v>2815</v>
      </c>
      <c r="X490" s="55" t="s">
        <v>1644</v>
      </c>
      <c r="Y490" s="55" t="s">
        <v>1644</v>
      </c>
      <c r="Z490" s="55" t="s">
        <v>1644</v>
      </c>
      <c r="AA490" s="55" t="s">
        <v>1727</v>
      </c>
      <c r="AB490" s="55" t="s">
        <v>1644</v>
      </c>
      <c r="AC490" s="56">
        <v>45756</v>
      </c>
      <c r="AD490" s="55"/>
      <c r="AE490" s="55"/>
      <c r="AF490" s="55" t="s">
        <v>1644</v>
      </c>
      <c r="AG490" s="55" t="s">
        <v>1644</v>
      </c>
      <c r="AH490" s="55" t="s">
        <v>1728</v>
      </c>
      <c r="AI490" s="55" t="s">
        <v>1729</v>
      </c>
      <c r="AJ490" s="58">
        <v>0</v>
      </c>
      <c r="AK490" s="55" t="s">
        <v>1644</v>
      </c>
      <c r="AL490" s="55" t="s">
        <v>1644</v>
      </c>
      <c r="AM490" s="55" t="s">
        <v>1644</v>
      </c>
      <c r="AN490" s="55" t="s">
        <v>1644</v>
      </c>
      <c r="AO490" s="55" t="s">
        <v>1644</v>
      </c>
      <c r="AP490" t="s">
        <v>1730</v>
      </c>
      <c r="AQ490" t="s">
        <v>2163</v>
      </c>
      <c r="AS490" t="s">
        <v>460</v>
      </c>
      <c r="AT490" t="s">
        <v>3842</v>
      </c>
      <c r="AU490" s="191">
        <f t="shared" si="8"/>
        <v>199291343</v>
      </c>
    </row>
    <row r="491" spans="1:47" x14ac:dyDescent="0.25">
      <c r="A491" s="55" t="s">
        <v>1717</v>
      </c>
      <c r="B491" s="55" t="s">
        <v>2544</v>
      </c>
      <c r="C491" s="55" t="s">
        <v>1719</v>
      </c>
      <c r="D491" s="55" t="s">
        <v>1732</v>
      </c>
      <c r="E491" s="56">
        <v>45747</v>
      </c>
      <c r="F491" s="55" t="s">
        <v>2525</v>
      </c>
      <c r="G491" s="55" t="s">
        <v>2526</v>
      </c>
      <c r="H491" s="55">
        <v>53100010</v>
      </c>
      <c r="I491" s="55" t="s">
        <v>2817</v>
      </c>
      <c r="J491" s="55" t="s">
        <v>1644</v>
      </c>
      <c r="K491" s="55" t="s">
        <v>664</v>
      </c>
      <c r="L491" s="56">
        <v>45747</v>
      </c>
      <c r="M491" s="55" t="s">
        <v>2760</v>
      </c>
      <c r="N491" s="55" t="s">
        <v>2528</v>
      </c>
      <c r="O491" s="56"/>
      <c r="P491" s="55" t="s">
        <v>1726</v>
      </c>
      <c r="Q491" s="55" t="s">
        <v>89</v>
      </c>
      <c r="R491" s="57">
        <v>122.87</v>
      </c>
      <c r="S491" s="55" t="s">
        <v>89</v>
      </c>
      <c r="T491" s="57">
        <v>122.87</v>
      </c>
      <c r="U491" s="55" t="s">
        <v>329</v>
      </c>
      <c r="V491" s="55" t="s">
        <v>330</v>
      </c>
      <c r="W491" s="55" t="s">
        <v>1644</v>
      </c>
      <c r="X491" s="55" t="s">
        <v>1644</v>
      </c>
      <c r="Y491" s="55" t="s">
        <v>1644</v>
      </c>
      <c r="Z491" s="55" t="s">
        <v>1644</v>
      </c>
      <c r="AA491" s="55" t="s">
        <v>1727</v>
      </c>
      <c r="AB491" s="55" t="s">
        <v>1644</v>
      </c>
      <c r="AC491" s="56">
        <v>45757</v>
      </c>
      <c r="AD491" s="55"/>
      <c r="AE491" s="55"/>
      <c r="AF491" s="55" t="s">
        <v>1644</v>
      </c>
      <c r="AG491" s="55" t="s">
        <v>1644</v>
      </c>
      <c r="AH491" s="55" t="s">
        <v>1728</v>
      </c>
      <c r="AI491" s="55" t="s">
        <v>1729</v>
      </c>
      <c r="AJ491" s="58">
        <v>0</v>
      </c>
      <c r="AK491" s="55" t="s">
        <v>1644</v>
      </c>
      <c r="AL491" s="55" t="s">
        <v>1644</v>
      </c>
      <c r="AM491" s="55" t="s">
        <v>1644</v>
      </c>
      <c r="AN491" s="55" t="s">
        <v>1644</v>
      </c>
      <c r="AO491" s="55" t="s">
        <v>1644</v>
      </c>
      <c r="AP491" t="s">
        <v>1730</v>
      </c>
      <c r="AQ491" t="s">
        <v>2163</v>
      </c>
      <c r="AS491" t="s">
        <v>1652</v>
      </c>
      <c r="AT491" t="s">
        <v>3842</v>
      </c>
      <c r="AU491" s="191">
        <f t="shared" si="8"/>
        <v>2027355</v>
      </c>
    </row>
    <row r="492" spans="1:47" x14ac:dyDescent="0.25">
      <c r="A492" s="55" t="s">
        <v>1717</v>
      </c>
      <c r="B492" s="55" t="s">
        <v>2544</v>
      </c>
      <c r="C492" s="55" t="s">
        <v>1719</v>
      </c>
      <c r="D492" s="55" t="s">
        <v>1732</v>
      </c>
      <c r="E492" s="56">
        <v>45747</v>
      </c>
      <c r="F492" s="55" t="s">
        <v>2525</v>
      </c>
      <c r="G492" s="55" t="s">
        <v>2526</v>
      </c>
      <c r="H492" s="55">
        <v>50200010</v>
      </c>
      <c r="I492" s="55" t="s">
        <v>2817</v>
      </c>
      <c r="J492" s="55" t="s">
        <v>1644</v>
      </c>
      <c r="K492" s="55" t="s">
        <v>1646</v>
      </c>
      <c r="L492" s="56">
        <v>45747</v>
      </c>
      <c r="M492" s="55" t="s">
        <v>2760</v>
      </c>
      <c r="N492" s="55" t="s">
        <v>2528</v>
      </c>
      <c r="O492" s="56"/>
      <c r="P492" s="55" t="s">
        <v>1726</v>
      </c>
      <c r="Q492" s="55" t="s">
        <v>89</v>
      </c>
      <c r="R492" s="57">
        <v>-122.87</v>
      </c>
      <c r="S492" s="55" t="s">
        <v>89</v>
      </c>
      <c r="T492" s="57">
        <v>-122.87</v>
      </c>
      <c r="U492" s="55" t="s">
        <v>329</v>
      </c>
      <c r="V492" s="55" t="s">
        <v>330</v>
      </c>
      <c r="W492" s="55" t="s">
        <v>1644</v>
      </c>
      <c r="X492" s="55" t="s">
        <v>1644</v>
      </c>
      <c r="Y492" s="55" t="s">
        <v>1644</v>
      </c>
      <c r="Z492" s="55" t="s">
        <v>1644</v>
      </c>
      <c r="AA492" s="55" t="s">
        <v>1727</v>
      </c>
      <c r="AB492" s="55" t="s">
        <v>1644</v>
      </c>
      <c r="AC492" s="56">
        <v>45757</v>
      </c>
      <c r="AD492" s="55"/>
      <c r="AE492" s="55"/>
      <c r="AF492" s="55" t="s">
        <v>1644</v>
      </c>
      <c r="AG492" s="55" t="s">
        <v>1644</v>
      </c>
      <c r="AH492" s="55" t="s">
        <v>1728</v>
      </c>
      <c r="AI492" s="55" t="s">
        <v>1729</v>
      </c>
      <c r="AJ492" s="58">
        <v>0</v>
      </c>
      <c r="AK492" s="55" t="s">
        <v>1644</v>
      </c>
      <c r="AL492" s="55" t="s">
        <v>1644</v>
      </c>
      <c r="AM492" s="55" t="s">
        <v>1644</v>
      </c>
      <c r="AN492" s="55" t="s">
        <v>1644</v>
      </c>
      <c r="AO492" s="55" t="s">
        <v>1644</v>
      </c>
      <c r="AP492" t="s">
        <v>1730</v>
      </c>
      <c r="AQ492" t="s">
        <v>2163</v>
      </c>
      <c r="AS492" t="s">
        <v>1645</v>
      </c>
      <c r="AT492" t="s">
        <v>3842</v>
      </c>
      <c r="AU492" s="191">
        <f t="shared" si="8"/>
        <v>-2027355</v>
      </c>
    </row>
    <row r="493" spans="1:47" x14ac:dyDescent="0.25">
      <c r="A493" s="55" t="s">
        <v>1717</v>
      </c>
      <c r="B493" s="55" t="s">
        <v>2544</v>
      </c>
      <c r="C493" s="55" t="s">
        <v>1719</v>
      </c>
      <c r="D493" s="55" t="s">
        <v>1732</v>
      </c>
      <c r="E493" s="56">
        <v>45747</v>
      </c>
      <c r="F493" s="55" t="s">
        <v>2813</v>
      </c>
      <c r="G493" s="55" t="s">
        <v>2818</v>
      </c>
      <c r="H493" s="55">
        <v>50600010</v>
      </c>
      <c r="I493" s="55" t="s">
        <v>2819</v>
      </c>
      <c r="J493" s="55" t="s">
        <v>1644</v>
      </c>
      <c r="K493" s="55" t="s">
        <v>460</v>
      </c>
      <c r="L493" s="56">
        <v>45747</v>
      </c>
      <c r="M493" s="55" t="s">
        <v>2760</v>
      </c>
      <c r="N493" s="55" t="s">
        <v>2820</v>
      </c>
      <c r="O493" s="56"/>
      <c r="P493" s="55" t="s">
        <v>1726</v>
      </c>
      <c r="Q493" s="55" t="s">
        <v>1554</v>
      </c>
      <c r="R493" s="59">
        <v>1020806776</v>
      </c>
      <c r="S493" s="55" t="s">
        <v>89</v>
      </c>
      <c r="T493" s="57">
        <v>61538.8</v>
      </c>
      <c r="U493" s="55" t="s">
        <v>329</v>
      </c>
      <c r="V493" s="55" t="s">
        <v>330</v>
      </c>
      <c r="W493" s="55" t="s">
        <v>1644</v>
      </c>
      <c r="X493" s="55" t="s">
        <v>1644</v>
      </c>
      <c r="Y493" s="55" t="s">
        <v>1644</v>
      </c>
      <c r="Z493" s="55" t="s">
        <v>1644</v>
      </c>
      <c r="AA493" s="55" t="s">
        <v>1727</v>
      </c>
      <c r="AB493" s="55" t="s">
        <v>1644</v>
      </c>
      <c r="AC493" s="56">
        <v>45757</v>
      </c>
      <c r="AD493" s="55"/>
      <c r="AE493" s="55"/>
      <c r="AF493" s="55" t="s">
        <v>1644</v>
      </c>
      <c r="AG493" s="55" t="s">
        <v>1644</v>
      </c>
      <c r="AH493" s="55" t="s">
        <v>1728</v>
      </c>
      <c r="AI493" s="55" t="s">
        <v>1729</v>
      </c>
      <c r="AJ493" s="58">
        <v>0</v>
      </c>
      <c r="AK493" s="55" t="s">
        <v>1644</v>
      </c>
      <c r="AL493" s="55" t="s">
        <v>1644</v>
      </c>
      <c r="AM493" s="55" t="s">
        <v>1644</v>
      </c>
      <c r="AN493" s="55" t="s">
        <v>1644</v>
      </c>
      <c r="AO493" s="55" t="s">
        <v>1644</v>
      </c>
      <c r="AP493" t="s">
        <v>1730</v>
      </c>
      <c r="AQ493" t="s">
        <v>2163</v>
      </c>
      <c r="AS493" t="s">
        <v>460</v>
      </c>
      <c r="AT493" t="s">
        <v>3842</v>
      </c>
      <c r="AU493" s="191">
        <f t="shared" si="8"/>
        <v>1020806776</v>
      </c>
    </row>
    <row r="494" spans="1:47" x14ac:dyDescent="0.25">
      <c r="A494" s="55" t="s">
        <v>1717</v>
      </c>
      <c r="B494" s="55" t="s">
        <v>2544</v>
      </c>
      <c r="C494" s="55" t="s">
        <v>1719</v>
      </c>
      <c r="D494" s="55" t="s">
        <v>1732</v>
      </c>
      <c r="E494" s="56">
        <v>45747</v>
      </c>
      <c r="F494" s="55" t="s">
        <v>2816</v>
      </c>
      <c r="G494" s="55" t="s">
        <v>2818</v>
      </c>
      <c r="H494" s="55">
        <v>50600010</v>
      </c>
      <c r="I494" s="55" t="s">
        <v>2819</v>
      </c>
      <c r="J494" s="55" t="s">
        <v>1644</v>
      </c>
      <c r="K494" s="55" t="s">
        <v>460</v>
      </c>
      <c r="L494" s="56">
        <v>45747</v>
      </c>
      <c r="M494" s="55" t="s">
        <v>2760</v>
      </c>
      <c r="N494" s="55" t="s">
        <v>2820</v>
      </c>
      <c r="O494" s="56"/>
      <c r="P494" s="55" t="s">
        <v>1726</v>
      </c>
      <c r="Q494" s="55" t="s">
        <v>1554</v>
      </c>
      <c r="R494" s="59">
        <v>199052419</v>
      </c>
      <c r="S494" s="55" t="s">
        <v>89</v>
      </c>
      <c r="T494" s="57">
        <v>11999.77</v>
      </c>
      <c r="U494" s="55" t="s">
        <v>329</v>
      </c>
      <c r="V494" s="55" t="s">
        <v>330</v>
      </c>
      <c r="W494" s="55" t="s">
        <v>1644</v>
      </c>
      <c r="X494" s="55" t="s">
        <v>1644</v>
      </c>
      <c r="Y494" s="55" t="s">
        <v>1644</v>
      </c>
      <c r="Z494" s="55" t="s">
        <v>1644</v>
      </c>
      <c r="AA494" s="55" t="s">
        <v>1727</v>
      </c>
      <c r="AB494" s="55" t="s">
        <v>1644</v>
      </c>
      <c r="AC494" s="56">
        <v>45757</v>
      </c>
      <c r="AD494" s="55"/>
      <c r="AE494" s="55"/>
      <c r="AF494" s="55" t="s">
        <v>1644</v>
      </c>
      <c r="AG494" s="55" t="s">
        <v>1644</v>
      </c>
      <c r="AH494" s="55" t="s">
        <v>1728</v>
      </c>
      <c r="AI494" s="55" t="s">
        <v>1729</v>
      </c>
      <c r="AJ494" s="58">
        <v>0</v>
      </c>
      <c r="AK494" s="55" t="s">
        <v>1644</v>
      </c>
      <c r="AL494" s="55" t="s">
        <v>1644</v>
      </c>
      <c r="AM494" s="55" t="s">
        <v>1644</v>
      </c>
      <c r="AN494" s="55" t="s">
        <v>1644</v>
      </c>
      <c r="AO494" s="55" t="s">
        <v>1644</v>
      </c>
      <c r="AP494" t="s">
        <v>1730</v>
      </c>
      <c r="AQ494" t="s">
        <v>2163</v>
      </c>
      <c r="AS494" t="s">
        <v>460</v>
      </c>
      <c r="AT494" t="s">
        <v>3842</v>
      </c>
      <c r="AU494" s="191">
        <f t="shared" si="8"/>
        <v>199052419</v>
      </c>
    </row>
    <row r="495" spans="1:47" x14ac:dyDescent="0.25">
      <c r="A495" s="55" t="s">
        <v>1717</v>
      </c>
      <c r="B495" s="55" t="s">
        <v>2544</v>
      </c>
      <c r="C495" s="55" t="s">
        <v>1719</v>
      </c>
      <c r="D495" s="55" t="s">
        <v>1802</v>
      </c>
      <c r="E495" s="56">
        <v>45747</v>
      </c>
      <c r="F495" s="55" t="s">
        <v>2813</v>
      </c>
      <c r="G495" s="55" t="s">
        <v>2538</v>
      </c>
      <c r="H495" s="55">
        <v>50600010</v>
      </c>
      <c r="I495" s="55" t="s">
        <v>2815</v>
      </c>
      <c r="J495" s="55" t="s">
        <v>1644</v>
      </c>
      <c r="K495" s="55" t="s">
        <v>460</v>
      </c>
      <c r="L495" s="56">
        <v>45747</v>
      </c>
      <c r="M495" s="55" t="s">
        <v>2760</v>
      </c>
      <c r="N495" s="55" t="s">
        <v>2536</v>
      </c>
      <c r="O495" s="56"/>
      <c r="P495" s="55" t="s">
        <v>1726</v>
      </c>
      <c r="Q495" s="55" t="s">
        <v>1554</v>
      </c>
      <c r="R495" s="59">
        <v>-1022032059</v>
      </c>
      <c r="S495" s="55" t="s">
        <v>89</v>
      </c>
      <c r="T495" s="57">
        <v>-61612.66</v>
      </c>
      <c r="U495" s="55" t="s">
        <v>329</v>
      </c>
      <c r="V495" s="55" t="s">
        <v>330</v>
      </c>
      <c r="W495" s="55" t="s">
        <v>2814</v>
      </c>
      <c r="X495" s="55" t="s">
        <v>1644</v>
      </c>
      <c r="Y495" s="55" t="s">
        <v>1644</v>
      </c>
      <c r="Z495" s="55" t="s">
        <v>1644</v>
      </c>
      <c r="AA495" s="55" t="s">
        <v>1727</v>
      </c>
      <c r="AB495" s="55" t="s">
        <v>1644</v>
      </c>
      <c r="AC495" s="56">
        <v>45757</v>
      </c>
      <c r="AD495" s="55"/>
      <c r="AE495" s="55"/>
      <c r="AF495" s="55" t="s">
        <v>1644</v>
      </c>
      <c r="AG495" s="55" t="s">
        <v>1644</v>
      </c>
      <c r="AH495" s="55" t="s">
        <v>1728</v>
      </c>
      <c r="AI495" s="55" t="s">
        <v>1729</v>
      </c>
      <c r="AJ495" s="58">
        <v>0</v>
      </c>
      <c r="AK495" s="55" t="s">
        <v>1644</v>
      </c>
      <c r="AL495" s="55" t="s">
        <v>1644</v>
      </c>
      <c r="AM495" s="55" t="s">
        <v>1644</v>
      </c>
      <c r="AN495" s="55" t="s">
        <v>1644</v>
      </c>
      <c r="AO495" s="55" t="s">
        <v>1644</v>
      </c>
      <c r="AP495" t="s">
        <v>1730</v>
      </c>
      <c r="AQ495" t="s">
        <v>2163</v>
      </c>
      <c r="AS495" t="s">
        <v>460</v>
      </c>
      <c r="AT495" t="s">
        <v>3842</v>
      </c>
      <c r="AU495" s="191">
        <f t="shared" si="8"/>
        <v>-1022032059</v>
      </c>
    </row>
    <row r="496" spans="1:47" x14ac:dyDescent="0.25">
      <c r="A496" s="55" t="s">
        <v>1717</v>
      </c>
      <c r="B496" s="55" t="s">
        <v>2544</v>
      </c>
      <c r="C496" s="55" t="s">
        <v>1719</v>
      </c>
      <c r="D496" s="55" t="s">
        <v>1802</v>
      </c>
      <c r="E496" s="56">
        <v>45747</v>
      </c>
      <c r="F496" s="55" t="s">
        <v>2816</v>
      </c>
      <c r="G496" s="55" t="s">
        <v>2538</v>
      </c>
      <c r="H496" s="55">
        <v>50600010</v>
      </c>
      <c r="I496" s="55" t="s">
        <v>2815</v>
      </c>
      <c r="J496" s="55" t="s">
        <v>1644</v>
      </c>
      <c r="K496" s="55" t="s">
        <v>460</v>
      </c>
      <c r="L496" s="56">
        <v>45747</v>
      </c>
      <c r="M496" s="55" t="s">
        <v>2760</v>
      </c>
      <c r="N496" s="55" t="s">
        <v>2536</v>
      </c>
      <c r="O496" s="56"/>
      <c r="P496" s="55" t="s">
        <v>1726</v>
      </c>
      <c r="Q496" s="55" t="s">
        <v>1554</v>
      </c>
      <c r="R496" s="59">
        <v>-199291343</v>
      </c>
      <c r="S496" s="55" t="s">
        <v>89</v>
      </c>
      <c r="T496" s="57">
        <v>-12014.17</v>
      </c>
      <c r="U496" s="55" t="s">
        <v>329</v>
      </c>
      <c r="V496" s="55" t="s">
        <v>330</v>
      </c>
      <c r="W496" s="55" t="s">
        <v>2814</v>
      </c>
      <c r="X496" s="55" t="s">
        <v>1644</v>
      </c>
      <c r="Y496" s="55" t="s">
        <v>1644</v>
      </c>
      <c r="Z496" s="55" t="s">
        <v>1644</v>
      </c>
      <c r="AA496" s="55" t="s">
        <v>1727</v>
      </c>
      <c r="AB496" s="55" t="s">
        <v>1644</v>
      </c>
      <c r="AC496" s="56">
        <v>45757</v>
      </c>
      <c r="AD496" s="55"/>
      <c r="AE496" s="55"/>
      <c r="AF496" s="55" t="s">
        <v>1644</v>
      </c>
      <c r="AG496" s="55" t="s">
        <v>1644</v>
      </c>
      <c r="AH496" s="55" t="s">
        <v>1728</v>
      </c>
      <c r="AI496" s="55" t="s">
        <v>1729</v>
      </c>
      <c r="AJ496" s="58">
        <v>0</v>
      </c>
      <c r="AK496" s="55" t="s">
        <v>1644</v>
      </c>
      <c r="AL496" s="55" t="s">
        <v>1644</v>
      </c>
      <c r="AM496" s="55" t="s">
        <v>1644</v>
      </c>
      <c r="AN496" s="55" t="s">
        <v>1644</v>
      </c>
      <c r="AO496" s="55" t="s">
        <v>1644</v>
      </c>
      <c r="AP496" t="s">
        <v>1730</v>
      </c>
      <c r="AQ496" t="s">
        <v>2163</v>
      </c>
      <c r="AS496" t="s">
        <v>460</v>
      </c>
      <c r="AT496" t="s">
        <v>3842</v>
      </c>
      <c r="AU496" s="191">
        <f t="shared" si="8"/>
        <v>-199291343</v>
      </c>
    </row>
    <row r="497" spans="1:47" hidden="1" x14ac:dyDescent="0.25">
      <c r="A497" s="55" t="s">
        <v>1717</v>
      </c>
      <c r="B497" s="55" t="s">
        <v>2544</v>
      </c>
      <c r="C497" s="55" t="s">
        <v>1719</v>
      </c>
      <c r="D497" s="55" t="s">
        <v>1732</v>
      </c>
      <c r="E497" s="56">
        <v>45747</v>
      </c>
      <c r="F497" s="55" t="s">
        <v>2821</v>
      </c>
      <c r="G497" s="55" t="s">
        <v>2822</v>
      </c>
      <c r="H497" s="55">
        <v>50600050</v>
      </c>
      <c r="I497" s="55" t="s">
        <v>2823</v>
      </c>
      <c r="J497" s="55" t="s">
        <v>1644</v>
      </c>
      <c r="K497" s="55" t="s">
        <v>468</v>
      </c>
      <c r="L497" s="56">
        <v>45747</v>
      </c>
      <c r="M497" s="55" t="s">
        <v>2760</v>
      </c>
      <c r="N497" s="55" t="s">
        <v>2536</v>
      </c>
      <c r="O497" s="56"/>
      <c r="P497" s="55" t="s">
        <v>1726</v>
      </c>
      <c r="Q497" s="55" t="s">
        <v>1554</v>
      </c>
      <c r="R497" s="59">
        <v>19367334</v>
      </c>
      <c r="S497" s="55" t="s">
        <v>89</v>
      </c>
      <c r="T497" s="57">
        <v>1188.4000000000001</v>
      </c>
      <c r="U497" s="55" t="s">
        <v>329</v>
      </c>
      <c r="V497" s="55" t="s">
        <v>330</v>
      </c>
      <c r="W497" s="55" t="s">
        <v>1644</v>
      </c>
      <c r="X497" s="55" t="s">
        <v>1644</v>
      </c>
      <c r="Y497" s="55" t="s">
        <v>1644</v>
      </c>
      <c r="Z497" s="55" t="s">
        <v>1644</v>
      </c>
      <c r="AA497" s="55" t="s">
        <v>1727</v>
      </c>
      <c r="AB497" s="55" t="s">
        <v>1644</v>
      </c>
      <c r="AC497" s="56">
        <v>45757</v>
      </c>
      <c r="AD497" s="55"/>
      <c r="AE497" s="55"/>
      <c r="AF497" s="55" t="s">
        <v>1644</v>
      </c>
      <c r="AG497" s="55" t="s">
        <v>1644</v>
      </c>
      <c r="AH497" s="55" t="s">
        <v>1728</v>
      </c>
      <c r="AI497" s="55" t="s">
        <v>1729</v>
      </c>
      <c r="AJ497" s="58">
        <v>0</v>
      </c>
      <c r="AK497" s="55" t="s">
        <v>1644</v>
      </c>
      <c r="AL497" s="55" t="s">
        <v>1644</v>
      </c>
      <c r="AM497" s="55" t="s">
        <v>1644</v>
      </c>
      <c r="AN497" s="55" t="s">
        <v>1644</v>
      </c>
      <c r="AO497" s="55" t="s">
        <v>1644</v>
      </c>
      <c r="AP497" t="s">
        <v>1730</v>
      </c>
      <c r="AQ497" t="s">
        <v>2163</v>
      </c>
      <c r="AS497" t="s">
        <v>468</v>
      </c>
      <c r="AT497" t="s">
        <v>3842</v>
      </c>
      <c r="AU497" s="191">
        <f t="shared" si="8"/>
        <v>19367334</v>
      </c>
    </row>
    <row r="498" spans="1:47" hidden="1" x14ac:dyDescent="0.25">
      <c r="A498" s="55" t="s">
        <v>1717</v>
      </c>
      <c r="B498" s="55" t="s">
        <v>2824</v>
      </c>
      <c r="C498" s="55" t="s">
        <v>1719</v>
      </c>
      <c r="D498" s="55" t="s">
        <v>1844</v>
      </c>
      <c r="E498" s="56">
        <v>45761</v>
      </c>
      <c r="F498" s="55" t="s">
        <v>2826</v>
      </c>
      <c r="G498" s="55" t="s">
        <v>1909</v>
      </c>
      <c r="H498" s="55">
        <v>51300090</v>
      </c>
      <c r="I498" s="55" t="s">
        <v>2827</v>
      </c>
      <c r="J498" s="55" t="s">
        <v>1644</v>
      </c>
      <c r="K498" s="55" t="s">
        <v>555</v>
      </c>
      <c r="L498" s="56">
        <v>45735</v>
      </c>
      <c r="M498" s="55" t="s">
        <v>2444</v>
      </c>
      <c r="N498" s="55" t="s">
        <v>2828</v>
      </c>
      <c r="O498" s="56"/>
      <c r="P498" s="55" t="s">
        <v>1726</v>
      </c>
      <c r="Q498" s="55" t="s">
        <v>1554</v>
      </c>
      <c r="R498" s="57">
        <v>100000</v>
      </c>
      <c r="S498" s="55" t="s">
        <v>89</v>
      </c>
      <c r="T498" s="57">
        <v>6.03</v>
      </c>
      <c r="U498" s="55" t="s">
        <v>329</v>
      </c>
      <c r="V498" s="55" t="s">
        <v>330</v>
      </c>
      <c r="W498" s="55" t="s">
        <v>1644</v>
      </c>
      <c r="X498" s="55" t="s">
        <v>1644</v>
      </c>
      <c r="Y498" s="55" t="s">
        <v>1644</v>
      </c>
      <c r="Z498" s="55" t="s">
        <v>1644</v>
      </c>
      <c r="AA498" s="55" t="s">
        <v>1727</v>
      </c>
      <c r="AB498" s="55" t="s">
        <v>1644</v>
      </c>
      <c r="AC498" s="56">
        <v>45762</v>
      </c>
      <c r="AD498" s="55"/>
      <c r="AE498" s="55"/>
      <c r="AF498" s="55" t="s">
        <v>1644</v>
      </c>
      <c r="AG498" s="55" t="s">
        <v>1644</v>
      </c>
      <c r="AH498" s="55" t="s">
        <v>1728</v>
      </c>
      <c r="AI498" s="55" t="s">
        <v>1729</v>
      </c>
      <c r="AJ498" s="59">
        <v>0</v>
      </c>
      <c r="AK498" s="55" t="s">
        <v>1644</v>
      </c>
      <c r="AL498" s="60" t="s">
        <v>1644</v>
      </c>
      <c r="AM498" s="55" t="s">
        <v>1644</v>
      </c>
      <c r="AN498" s="55" t="s">
        <v>1644</v>
      </c>
      <c r="AO498" s="55" t="s">
        <v>1644</v>
      </c>
      <c r="AP498" t="s">
        <v>1730</v>
      </c>
      <c r="AQ498" t="s">
        <v>2163</v>
      </c>
      <c r="AS498" t="s">
        <v>1458</v>
      </c>
      <c r="AT498" t="s">
        <v>3842</v>
      </c>
      <c r="AU498" s="191">
        <f t="shared" si="8"/>
        <v>100000</v>
      </c>
    </row>
    <row r="499" spans="1:47" hidden="1" x14ac:dyDescent="0.25">
      <c r="A499" s="55" t="s">
        <v>1717</v>
      </c>
      <c r="B499" s="55" t="s">
        <v>2824</v>
      </c>
      <c r="C499" s="55" t="s">
        <v>1719</v>
      </c>
      <c r="D499" s="55" t="s">
        <v>1844</v>
      </c>
      <c r="E499" s="56">
        <v>45761</v>
      </c>
      <c r="F499" s="55" t="s">
        <v>2829</v>
      </c>
      <c r="G499" s="55" t="s">
        <v>1909</v>
      </c>
      <c r="H499" s="55">
        <v>51300090</v>
      </c>
      <c r="I499" s="55" t="s">
        <v>2827</v>
      </c>
      <c r="J499" s="55" t="s">
        <v>1644</v>
      </c>
      <c r="K499" s="55" t="s">
        <v>555</v>
      </c>
      <c r="L499" s="56">
        <v>45735</v>
      </c>
      <c r="M499" s="55" t="s">
        <v>2444</v>
      </c>
      <c r="N499" s="55" t="s">
        <v>2828</v>
      </c>
      <c r="O499" s="56"/>
      <c r="P499" s="55" t="s">
        <v>1726</v>
      </c>
      <c r="Q499" s="55" t="s">
        <v>1554</v>
      </c>
      <c r="R499" s="57">
        <v>100000</v>
      </c>
      <c r="S499" s="55" t="s">
        <v>89</v>
      </c>
      <c r="T499" s="57">
        <v>6.03</v>
      </c>
      <c r="U499" s="55" t="s">
        <v>329</v>
      </c>
      <c r="V499" s="55" t="s">
        <v>330</v>
      </c>
      <c r="W499" s="55" t="s">
        <v>1644</v>
      </c>
      <c r="X499" s="55" t="s">
        <v>1644</v>
      </c>
      <c r="Y499" s="55" t="s">
        <v>1644</v>
      </c>
      <c r="Z499" s="55" t="s">
        <v>1644</v>
      </c>
      <c r="AA499" s="55" t="s">
        <v>1727</v>
      </c>
      <c r="AB499" s="55" t="s">
        <v>1644</v>
      </c>
      <c r="AC499" s="56">
        <v>45762</v>
      </c>
      <c r="AD499" s="55"/>
      <c r="AE499" s="55"/>
      <c r="AF499" s="55" t="s">
        <v>1644</v>
      </c>
      <c r="AG499" s="55" t="s">
        <v>1644</v>
      </c>
      <c r="AH499" s="55" t="s">
        <v>1728</v>
      </c>
      <c r="AI499" s="55" t="s">
        <v>1729</v>
      </c>
      <c r="AJ499" s="59">
        <v>0</v>
      </c>
      <c r="AK499" s="55" t="s">
        <v>1644</v>
      </c>
      <c r="AL499" s="60" t="s">
        <v>1644</v>
      </c>
      <c r="AM499" s="55" t="s">
        <v>1644</v>
      </c>
      <c r="AN499" s="55" t="s">
        <v>1644</v>
      </c>
      <c r="AO499" s="55" t="s">
        <v>1644</v>
      </c>
      <c r="AP499" t="s">
        <v>1730</v>
      </c>
      <c r="AQ499" t="s">
        <v>2163</v>
      </c>
      <c r="AS499" t="s">
        <v>1458</v>
      </c>
      <c r="AT499" t="s">
        <v>3842</v>
      </c>
      <c r="AU499" s="191">
        <f t="shared" si="8"/>
        <v>100000</v>
      </c>
    </row>
    <row r="500" spans="1:47" hidden="1" x14ac:dyDescent="0.25">
      <c r="A500" s="55" t="s">
        <v>1717</v>
      </c>
      <c r="B500" s="55" t="s">
        <v>2824</v>
      </c>
      <c r="C500" s="55" t="s">
        <v>1719</v>
      </c>
      <c r="D500" s="55" t="s">
        <v>1844</v>
      </c>
      <c r="E500" s="56">
        <v>45761</v>
      </c>
      <c r="F500" s="55" t="s">
        <v>2830</v>
      </c>
      <c r="G500" s="55" t="s">
        <v>1909</v>
      </c>
      <c r="H500" s="55">
        <v>51300090</v>
      </c>
      <c r="I500" s="55" t="s">
        <v>2831</v>
      </c>
      <c r="J500" s="55" t="s">
        <v>1644</v>
      </c>
      <c r="K500" s="55" t="s">
        <v>555</v>
      </c>
      <c r="L500" s="56">
        <v>45735</v>
      </c>
      <c r="M500" s="55" t="s">
        <v>2008</v>
      </c>
      <c r="N500" s="55" t="s">
        <v>2832</v>
      </c>
      <c r="O500" s="56"/>
      <c r="P500" s="55" t="s">
        <v>1726</v>
      </c>
      <c r="Q500" s="55" t="s">
        <v>1554</v>
      </c>
      <c r="R500" s="57">
        <v>100000</v>
      </c>
      <c r="S500" s="55" t="s">
        <v>89</v>
      </c>
      <c r="T500" s="57">
        <v>6.03</v>
      </c>
      <c r="U500" s="55" t="s">
        <v>329</v>
      </c>
      <c r="V500" s="55" t="s">
        <v>330</v>
      </c>
      <c r="W500" s="55" t="s">
        <v>1644</v>
      </c>
      <c r="X500" s="55" t="s">
        <v>1644</v>
      </c>
      <c r="Y500" s="55" t="s">
        <v>1644</v>
      </c>
      <c r="Z500" s="55" t="s">
        <v>1644</v>
      </c>
      <c r="AA500" s="55" t="s">
        <v>1727</v>
      </c>
      <c r="AB500" s="55" t="s">
        <v>1644</v>
      </c>
      <c r="AC500" s="56">
        <v>45762</v>
      </c>
      <c r="AD500" s="55"/>
      <c r="AE500" s="55"/>
      <c r="AF500" s="55" t="s">
        <v>1644</v>
      </c>
      <c r="AG500" s="55" t="s">
        <v>1644</v>
      </c>
      <c r="AH500" s="55" t="s">
        <v>1728</v>
      </c>
      <c r="AI500" s="55" t="s">
        <v>1729</v>
      </c>
      <c r="AJ500" s="59">
        <v>0</v>
      </c>
      <c r="AK500" s="55" t="s">
        <v>1644</v>
      </c>
      <c r="AL500" s="60" t="s">
        <v>1644</v>
      </c>
      <c r="AM500" s="55" t="s">
        <v>1644</v>
      </c>
      <c r="AN500" s="55" t="s">
        <v>1644</v>
      </c>
      <c r="AO500" s="55" t="s">
        <v>1644</v>
      </c>
      <c r="AP500" t="s">
        <v>1730</v>
      </c>
      <c r="AQ500" t="s">
        <v>2163</v>
      </c>
      <c r="AS500" t="s">
        <v>1458</v>
      </c>
      <c r="AT500" t="s">
        <v>3842</v>
      </c>
      <c r="AU500" s="191">
        <f t="shared" ref="AU500:AU563" si="9">IF(Q500="USD",R500*16500,IF(Q500="IDR",R500,T500*16500))</f>
        <v>100000</v>
      </c>
    </row>
    <row r="501" spans="1:47" hidden="1" x14ac:dyDescent="0.25">
      <c r="A501" s="55" t="s">
        <v>1717</v>
      </c>
      <c r="B501" s="55" t="s">
        <v>2824</v>
      </c>
      <c r="C501" s="55" t="s">
        <v>1719</v>
      </c>
      <c r="D501" s="55" t="s">
        <v>1844</v>
      </c>
      <c r="E501" s="56">
        <v>45761</v>
      </c>
      <c r="F501" s="55" t="s">
        <v>2833</v>
      </c>
      <c r="G501" s="55" t="s">
        <v>1909</v>
      </c>
      <c r="H501" s="55">
        <v>51300090</v>
      </c>
      <c r="I501" s="55" t="s">
        <v>2831</v>
      </c>
      <c r="J501" s="55" t="s">
        <v>1644</v>
      </c>
      <c r="K501" s="55" t="s">
        <v>555</v>
      </c>
      <c r="L501" s="56">
        <v>45735</v>
      </c>
      <c r="M501" s="55" t="s">
        <v>2008</v>
      </c>
      <c r="N501" s="55" t="s">
        <v>2832</v>
      </c>
      <c r="O501" s="56"/>
      <c r="P501" s="55" t="s">
        <v>1726</v>
      </c>
      <c r="Q501" s="55" t="s">
        <v>1554</v>
      </c>
      <c r="R501" s="57">
        <v>300000</v>
      </c>
      <c r="S501" s="55" t="s">
        <v>89</v>
      </c>
      <c r="T501" s="57">
        <v>18.09</v>
      </c>
      <c r="U501" s="55" t="s">
        <v>329</v>
      </c>
      <c r="V501" s="55" t="s">
        <v>330</v>
      </c>
      <c r="W501" s="55" t="s">
        <v>1644</v>
      </c>
      <c r="X501" s="55" t="s">
        <v>1644</v>
      </c>
      <c r="Y501" s="55" t="s">
        <v>1644</v>
      </c>
      <c r="Z501" s="55" t="s">
        <v>1644</v>
      </c>
      <c r="AA501" s="55" t="s">
        <v>1727</v>
      </c>
      <c r="AB501" s="55" t="s">
        <v>1644</v>
      </c>
      <c r="AC501" s="56">
        <v>45762</v>
      </c>
      <c r="AD501" s="55"/>
      <c r="AE501" s="55"/>
      <c r="AF501" s="55" t="s">
        <v>1644</v>
      </c>
      <c r="AG501" s="55" t="s">
        <v>1644</v>
      </c>
      <c r="AH501" s="55" t="s">
        <v>1728</v>
      </c>
      <c r="AI501" s="55" t="s">
        <v>1729</v>
      </c>
      <c r="AJ501" s="59">
        <v>0</v>
      </c>
      <c r="AK501" s="55" t="s">
        <v>1644</v>
      </c>
      <c r="AL501" s="60" t="s">
        <v>1644</v>
      </c>
      <c r="AM501" s="55" t="s">
        <v>1644</v>
      </c>
      <c r="AN501" s="55" t="s">
        <v>1644</v>
      </c>
      <c r="AO501" s="55" t="s">
        <v>1644</v>
      </c>
      <c r="AP501" t="s">
        <v>1730</v>
      </c>
      <c r="AQ501" t="s">
        <v>2163</v>
      </c>
      <c r="AS501" t="s">
        <v>1458</v>
      </c>
      <c r="AT501" t="s">
        <v>3842</v>
      </c>
      <c r="AU501" s="191">
        <f t="shared" si="9"/>
        <v>300000</v>
      </c>
    </row>
    <row r="502" spans="1:47" hidden="1" x14ac:dyDescent="0.25">
      <c r="A502" s="55" t="s">
        <v>1717</v>
      </c>
      <c r="B502" s="55" t="s">
        <v>2824</v>
      </c>
      <c r="C502" s="55" t="s">
        <v>1719</v>
      </c>
      <c r="D502" s="55" t="s">
        <v>1844</v>
      </c>
      <c r="E502" s="56">
        <v>45757</v>
      </c>
      <c r="F502" s="55" t="s">
        <v>2838</v>
      </c>
      <c r="G502" s="55" t="s">
        <v>1739</v>
      </c>
      <c r="H502" s="55">
        <v>51300040</v>
      </c>
      <c r="I502" s="55" t="s">
        <v>2839</v>
      </c>
      <c r="J502" s="55" t="s">
        <v>1644</v>
      </c>
      <c r="K502" s="55" t="s">
        <v>545</v>
      </c>
      <c r="L502" s="56">
        <v>45755</v>
      </c>
      <c r="M502" s="55" t="s">
        <v>2840</v>
      </c>
      <c r="N502" s="55" t="s">
        <v>2841</v>
      </c>
      <c r="O502" s="56"/>
      <c r="P502" s="55" t="s">
        <v>1726</v>
      </c>
      <c r="Q502" s="55" t="s">
        <v>1554</v>
      </c>
      <c r="R502" s="59">
        <v>4308000</v>
      </c>
      <c r="S502" s="55" t="s">
        <v>89</v>
      </c>
      <c r="T502" s="57">
        <v>259.75</v>
      </c>
      <c r="U502" s="55" t="s">
        <v>329</v>
      </c>
      <c r="V502" s="55" t="s">
        <v>330</v>
      </c>
      <c r="W502" s="55" t="s">
        <v>1644</v>
      </c>
      <c r="X502" s="55" t="s">
        <v>1644</v>
      </c>
      <c r="Y502" s="55" t="s">
        <v>1644</v>
      </c>
      <c r="Z502" s="55" t="s">
        <v>1644</v>
      </c>
      <c r="AA502" s="55" t="s">
        <v>1727</v>
      </c>
      <c r="AB502" s="55" t="s">
        <v>1644</v>
      </c>
      <c r="AC502" s="56">
        <v>45757</v>
      </c>
      <c r="AD502" s="55"/>
      <c r="AE502" s="55"/>
      <c r="AF502" s="55" t="s">
        <v>1644</v>
      </c>
      <c r="AG502" s="55" t="s">
        <v>1644</v>
      </c>
      <c r="AH502" s="55" t="s">
        <v>1728</v>
      </c>
      <c r="AI502" s="55" t="s">
        <v>1729</v>
      </c>
      <c r="AJ502" s="58">
        <v>0</v>
      </c>
      <c r="AK502" s="55" t="s">
        <v>1644</v>
      </c>
      <c r="AL502" s="55" t="s">
        <v>1644</v>
      </c>
      <c r="AM502" s="55" t="s">
        <v>1644</v>
      </c>
      <c r="AN502" s="55" t="s">
        <v>1644</v>
      </c>
      <c r="AO502" s="55" t="s">
        <v>1644</v>
      </c>
      <c r="AP502" t="s">
        <v>1730</v>
      </c>
      <c r="AQ502" t="s">
        <v>2163</v>
      </c>
      <c r="AS502" t="s">
        <v>1458</v>
      </c>
      <c r="AT502" t="s">
        <v>3842</v>
      </c>
      <c r="AU502" s="191">
        <f t="shared" si="9"/>
        <v>4308000</v>
      </c>
    </row>
    <row r="503" spans="1:47" hidden="1" x14ac:dyDescent="0.25">
      <c r="A503" s="55" t="s">
        <v>1717</v>
      </c>
      <c r="B503" s="55" t="s">
        <v>2824</v>
      </c>
      <c r="C503" s="55" t="s">
        <v>1719</v>
      </c>
      <c r="D503" s="55" t="s">
        <v>1844</v>
      </c>
      <c r="E503" s="56">
        <v>45757</v>
      </c>
      <c r="F503" s="55" t="s">
        <v>2842</v>
      </c>
      <c r="G503" s="55" t="s">
        <v>1739</v>
      </c>
      <c r="H503" s="55">
        <v>51300040</v>
      </c>
      <c r="I503" s="55" t="s">
        <v>2839</v>
      </c>
      <c r="J503" s="55" t="s">
        <v>1644</v>
      </c>
      <c r="K503" s="55" t="s">
        <v>545</v>
      </c>
      <c r="L503" s="56">
        <v>45755</v>
      </c>
      <c r="M503" s="55" t="s">
        <v>2840</v>
      </c>
      <c r="N503" s="55" t="s">
        <v>2841</v>
      </c>
      <c r="O503" s="56"/>
      <c r="P503" s="55" t="s">
        <v>1726</v>
      </c>
      <c r="Q503" s="55" t="s">
        <v>1554</v>
      </c>
      <c r="R503" s="59">
        <v>6258000</v>
      </c>
      <c r="S503" s="55" t="s">
        <v>89</v>
      </c>
      <c r="T503" s="57">
        <v>377.33</v>
      </c>
      <c r="U503" s="55" t="s">
        <v>329</v>
      </c>
      <c r="V503" s="55" t="s">
        <v>330</v>
      </c>
      <c r="W503" s="55" t="s">
        <v>1644</v>
      </c>
      <c r="X503" s="55" t="s">
        <v>1644</v>
      </c>
      <c r="Y503" s="55" t="s">
        <v>1644</v>
      </c>
      <c r="Z503" s="55" t="s">
        <v>1644</v>
      </c>
      <c r="AA503" s="55" t="s">
        <v>1727</v>
      </c>
      <c r="AB503" s="55" t="s">
        <v>1644</v>
      </c>
      <c r="AC503" s="56">
        <v>45757</v>
      </c>
      <c r="AD503" s="55"/>
      <c r="AE503" s="55"/>
      <c r="AF503" s="55" t="s">
        <v>1644</v>
      </c>
      <c r="AG503" s="55" t="s">
        <v>1644</v>
      </c>
      <c r="AH503" s="55" t="s">
        <v>1728</v>
      </c>
      <c r="AI503" s="55" t="s">
        <v>1729</v>
      </c>
      <c r="AJ503" s="58">
        <v>0</v>
      </c>
      <c r="AK503" s="55" t="s">
        <v>1644</v>
      </c>
      <c r="AL503" s="55" t="s">
        <v>1644</v>
      </c>
      <c r="AM503" s="55" t="s">
        <v>1644</v>
      </c>
      <c r="AN503" s="55" t="s">
        <v>1644</v>
      </c>
      <c r="AO503" s="55" t="s">
        <v>1644</v>
      </c>
      <c r="AP503" t="s">
        <v>1730</v>
      </c>
      <c r="AQ503" t="s">
        <v>2163</v>
      </c>
      <c r="AS503" t="s">
        <v>1458</v>
      </c>
      <c r="AT503" t="s">
        <v>3842</v>
      </c>
      <c r="AU503" s="191">
        <f t="shared" si="9"/>
        <v>6258000</v>
      </c>
    </row>
    <row r="504" spans="1:47" hidden="1" x14ac:dyDescent="0.25">
      <c r="A504" s="55" t="s">
        <v>1717</v>
      </c>
      <c r="B504" s="55" t="s">
        <v>2824</v>
      </c>
      <c r="C504" s="55" t="s">
        <v>1719</v>
      </c>
      <c r="D504" s="55" t="s">
        <v>1844</v>
      </c>
      <c r="E504" s="56">
        <v>45761</v>
      </c>
      <c r="F504" s="55" t="s">
        <v>2843</v>
      </c>
      <c r="G504" s="55" t="s">
        <v>1909</v>
      </c>
      <c r="H504" s="55">
        <v>51300090</v>
      </c>
      <c r="I504" s="55" t="s">
        <v>2827</v>
      </c>
      <c r="J504" s="55" t="s">
        <v>1644</v>
      </c>
      <c r="K504" s="55" t="s">
        <v>555</v>
      </c>
      <c r="L504" s="56">
        <v>45735</v>
      </c>
      <c r="M504" s="55" t="s">
        <v>2444</v>
      </c>
      <c r="N504" s="55" t="s">
        <v>2828</v>
      </c>
      <c r="O504" s="56"/>
      <c r="P504" s="55" t="s">
        <v>1726</v>
      </c>
      <c r="Q504" s="55" t="s">
        <v>1554</v>
      </c>
      <c r="R504" s="59">
        <v>33333</v>
      </c>
      <c r="S504" s="55" t="s">
        <v>89</v>
      </c>
      <c r="T504" s="57">
        <v>2.0099999999999998</v>
      </c>
      <c r="U504" s="55" t="s">
        <v>329</v>
      </c>
      <c r="V504" s="55" t="s">
        <v>330</v>
      </c>
      <c r="W504" s="55" t="s">
        <v>1644</v>
      </c>
      <c r="X504" s="55" t="s">
        <v>1644</v>
      </c>
      <c r="Y504" s="55" t="s">
        <v>1644</v>
      </c>
      <c r="Z504" s="55" t="s">
        <v>1644</v>
      </c>
      <c r="AA504" s="55" t="s">
        <v>1727</v>
      </c>
      <c r="AB504" s="55" t="s">
        <v>1644</v>
      </c>
      <c r="AC504" s="56">
        <v>45762</v>
      </c>
      <c r="AD504" s="55"/>
      <c r="AE504" s="55"/>
      <c r="AF504" s="55" t="s">
        <v>1644</v>
      </c>
      <c r="AG504" s="55" t="s">
        <v>1644</v>
      </c>
      <c r="AH504" s="55" t="s">
        <v>1728</v>
      </c>
      <c r="AI504" s="55" t="s">
        <v>1729</v>
      </c>
      <c r="AJ504" s="58">
        <v>0</v>
      </c>
      <c r="AK504" s="55" t="s">
        <v>1644</v>
      </c>
      <c r="AL504" s="55" t="s">
        <v>1644</v>
      </c>
      <c r="AM504" s="55" t="s">
        <v>1644</v>
      </c>
      <c r="AN504" s="55" t="s">
        <v>1644</v>
      </c>
      <c r="AO504" s="55" t="s">
        <v>1644</v>
      </c>
      <c r="AP504" t="s">
        <v>1730</v>
      </c>
      <c r="AQ504" t="s">
        <v>2163</v>
      </c>
      <c r="AS504" t="s">
        <v>1458</v>
      </c>
      <c r="AT504" t="s">
        <v>3842</v>
      </c>
      <c r="AU504" s="191">
        <f t="shared" si="9"/>
        <v>33333</v>
      </c>
    </row>
    <row r="505" spans="1:47" hidden="1" x14ac:dyDescent="0.25">
      <c r="A505" s="55" t="s">
        <v>1717</v>
      </c>
      <c r="B505" s="55" t="s">
        <v>2824</v>
      </c>
      <c r="C505" s="55" t="s">
        <v>1719</v>
      </c>
      <c r="D505" s="55" t="s">
        <v>1844</v>
      </c>
      <c r="E505" s="56">
        <v>45761</v>
      </c>
      <c r="F505" s="55" t="s">
        <v>2844</v>
      </c>
      <c r="G505" s="55" t="s">
        <v>1909</v>
      </c>
      <c r="H505" s="55">
        <v>51300090</v>
      </c>
      <c r="I505" s="55" t="s">
        <v>2827</v>
      </c>
      <c r="J505" s="55" t="s">
        <v>1644</v>
      </c>
      <c r="K505" s="55" t="s">
        <v>555</v>
      </c>
      <c r="L505" s="56">
        <v>45735</v>
      </c>
      <c r="M505" s="55" t="s">
        <v>2444</v>
      </c>
      <c r="N505" s="55" t="s">
        <v>2828</v>
      </c>
      <c r="O505" s="56"/>
      <c r="P505" s="55" t="s">
        <v>1726</v>
      </c>
      <c r="Q505" s="55" t="s">
        <v>1554</v>
      </c>
      <c r="R505" s="59">
        <v>33334</v>
      </c>
      <c r="S505" s="55" t="s">
        <v>89</v>
      </c>
      <c r="T505" s="57">
        <v>2.0099999999999998</v>
      </c>
      <c r="U505" s="55" t="s">
        <v>329</v>
      </c>
      <c r="V505" s="55" t="s">
        <v>330</v>
      </c>
      <c r="W505" s="55" t="s">
        <v>1644</v>
      </c>
      <c r="X505" s="55" t="s">
        <v>1644</v>
      </c>
      <c r="Y505" s="55" t="s">
        <v>1644</v>
      </c>
      <c r="Z505" s="55" t="s">
        <v>1644</v>
      </c>
      <c r="AA505" s="55" t="s">
        <v>1727</v>
      </c>
      <c r="AB505" s="55" t="s">
        <v>1644</v>
      </c>
      <c r="AC505" s="56">
        <v>45762</v>
      </c>
      <c r="AD505" s="55"/>
      <c r="AE505" s="55"/>
      <c r="AF505" s="55" t="s">
        <v>1644</v>
      </c>
      <c r="AG505" s="55" t="s">
        <v>1644</v>
      </c>
      <c r="AH505" s="55" t="s">
        <v>1728</v>
      </c>
      <c r="AI505" s="55" t="s">
        <v>1729</v>
      </c>
      <c r="AJ505" s="58">
        <v>0</v>
      </c>
      <c r="AK505" s="55" t="s">
        <v>1644</v>
      </c>
      <c r="AL505" s="55" t="s">
        <v>1644</v>
      </c>
      <c r="AM505" s="55" t="s">
        <v>1644</v>
      </c>
      <c r="AN505" s="55" t="s">
        <v>1644</v>
      </c>
      <c r="AO505" s="55" t="s">
        <v>1644</v>
      </c>
      <c r="AP505" t="s">
        <v>1730</v>
      </c>
      <c r="AQ505" t="s">
        <v>2163</v>
      </c>
      <c r="AS505" t="s">
        <v>1458</v>
      </c>
      <c r="AT505" t="s">
        <v>3842</v>
      </c>
      <c r="AU505" s="191">
        <f t="shared" si="9"/>
        <v>33334</v>
      </c>
    </row>
    <row r="506" spans="1:47" hidden="1" x14ac:dyDescent="0.25">
      <c r="A506" s="55" t="s">
        <v>1717</v>
      </c>
      <c r="B506" s="55" t="s">
        <v>2824</v>
      </c>
      <c r="C506" s="55" t="s">
        <v>1719</v>
      </c>
      <c r="D506" s="55" t="s">
        <v>1844</v>
      </c>
      <c r="E506" s="56">
        <v>45761</v>
      </c>
      <c r="F506" s="55" t="s">
        <v>2845</v>
      </c>
      <c r="G506" s="55" t="s">
        <v>1909</v>
      </c>
      <c r="H506" s="55">
        <v>51300090</v>
      </c>
      <c r="I506" s="55" t="s">
        <v>2827</v>
      </c>
      <c r="J506" s="55" t="s">
        <v>1644</v>
      </c>
      <c r="K506" s="55" t="s">
        <v>555</v>
      </c>
      <c r="L506" s="56">
        <v>45735</v>
      </c>
      <c r="M506" s="55" t="s">
        <v>2444</v>
      </c>
      <c r="N506" s="55" t="s">
        <v>2828</v>
      </c>
      <c r="O506" s="56"/>
      <c r="P506" s="55" t="s">
        <v>1726</v>
      </c>
      <c r="Q506" s="55" t="s">
        <v>1554</v>
      </c>
      <c r="R506" s="59">
        <v>400000</v>
      </c>
      <c r="S506" s="55" t="s">
        <v>89</v>
      </c>
      <c r="T506" s="57">
        <v>24.12</v>
      </c>
      <c r="U506" s="55" t="s">
        <v>329</v>
      </c>
      <c r="V506" s="55" t="s">
        <v>330</v>
      </c>
      <c r="W506" s="55" t="s">
        <v>1644</v>
      </c>
      <c r="X506" s="55" t="s">
        <v>1644</v>
      </c>
      <c r="Y506" s="55" t="s">
        <v>1644</v>
      </c>
      <c r="Z506" s="55" t="s">
        <v>1644</v>
      </c>
      <c r="AA506" s="55" t="s">
        <v>1727</v>
      </c>
      <c r="AB506" s="55" t="s">
        <v>1644</v>
      </c>
      <c r="AC506" s="56">
        <v>45762</v>
      </c>
      <c r="AD506" s="55"/>
      <c r="AE506" s="55"/>
      <c r="AF506" s="55" t="s">
        <v>1644</v>
      </c>
      <c r="AG506" s="55" t="s">
        <v>1644</v>
      </c>
      <c r="AH506" s="55" t="s">
        <v>1728</v>
      </c>
      <c r="AI506" s="55" t="s">
        <v>1729</v>
      </c>
      <c r="AJ506" s="58">
        <v>0</v>
      </c>
      <c r="AK506" s="55" t="s">
        <v>1644</v>
      </c>
      <c r="AL506" s="55" t="s">
        <v>1644</v>
      </c>
      <c r="AM506" s="55" t="s">
        <v>1644</v>
      </c>
      <c r="AN506" s="55" t="s">
        <v>1644</v>
      </c>
      <c r="AO506" s="55" t="s">
        <v>1644</v>
      </c>
      <c r="AP506" t="s">
        <v>1730</v>
      </c>
      <c r="AQ506" t="s">
        <v>2163</v>
      </c>
      <c r="AS506" t="s">
        <v>1458</v>
      </c>
      <c r="AT506" t="s">
        <v>3842</v>
      </c>
      <c r="AU506" s="191">
        <f t="shared" si="9"/>
        <v>400000</v>
      </c>
    </row>
    <row r="507" spans="1:47" hidden="1" x14ac:dyDescent="0.25">
      <c r="A507" s="55" t="s">
        <v>1717</v>
      </c>
      <c r="B507" s="55" t="s">
        <v>2824</v>
      </c>
      <c r="C507" s="55" t="s">
        <v>1719</v>
      </c>
      <c r="D507" s="55" t="s">
        <v>1844</v>
      </c>
      <c r="E507" s="56">
        <v>45761</v>
      </c>
      <c r="F507" s="55" t="s">
        <v>2846</v>
      </c>
      <c r="G507" s="55" t="s">
        <v>1909</v>
      </c>
      <c r="H507" s="55">
        <v>51300090</v>
      </c>
      <c r="I507" s="55" t="s">
        <v>2827</v>
      </c>
      <c r="J507" s="55" t="s">
        <v>1644</v>
      </c>
      <c r="K507" s="55" t="s">
        <v>555</v>
      </c>
      <c r="L507" s="56">
        <v>45735</v>
      </c>
      <c r="M507" s="55" t="s">
        <v>2444</v>
      </c>
      <c r="N507" s="55" t="s">
        <v>2828</v>
      </c>
      <c r="O507" s="56"/>
      <c r="P507" s="55" t="s">
        <v>1726</v>
      </c>
      <c r="Q507" s="55" t="s">
        <v>1554</v>
      </c>
      <c r="R507" s="59">
        <v>400000</v>
      </c>
      <c r="S507" s="55" t="s">
        <v>89</v>
      </c>
      <c r="T507" s="57">
        <v>24.12</v>
      </c>
      <c r="U507" s="55" t="s">
        <v>329</v>
      </c>
      <c r="V507" s="55" t="s">
        <v>330</v>
      </c>
      <c r="W507" s="55" t="s">
        <v>1644</v>
      </c>
      <c r="X507" s="55" t="s">
        <v>1644</v>
      </c>
      <c r="Y507" s="55" t="s">
        <v>1644</v>
      </c>
      <c r="Z507" s="55" t="s">
        <v>1644</v>
      </c>
      <c r="AA507" s="55" t="s">
        <v>1727</v>
      </c>
      <c r="AB507" s="55" t="s">
        <v>1644</v>
      </c>
      <c r="AC507" s="56">
        <v>45762</v>
      </c>
      <c r="AD507" s="55"/>
      <c r="AE507" s="55"/>
      <c r="AF507" s="55" t="s">
        <v>1644</v>
      </c>
      <c r="AG507" s="55" t="s">
        <v>1644</v>
      </c>
      <c r="AH507" s="55" t="s">
        <v>1728</v>
      </c>
      <c r="AI507" s="55" t="s">
        <v>1729</v>
      </c>
      <c r="AJ507" s="58">
        <v>0</v>
      </c>
      <c r="AK507" s="55" t="s">
        <v>1644</v>
      </c>
      <c r="AL507" s="55" t="s">
        <v>1644</v>
      </c>
      <c r="AM507" s="55" t="s">
        <v>1644</v>
      </c>
      <c r="AN507" s="55" t="s">
        <v>1644</v>
      </c>
      <c r="AO507" s="55" t="s">
        <v>1644</v>
      </c>
      <c r="AP507" t="s">
        <v>1730</v>
      </c>
      <c r="AQ507" t="s">
        <v>2163</v>
      </c>
      <c r="AS507" t="s">
        <v>1458</v>
      </c>
      <c r="AT507" t="s">
        <v>3842</v>
      </c>
      <c r="AU507" s="191">
        <f t="shared" si="9"/>
        <v>400000</v>
      </c>
    </row>
    <row r="508" spans="1:47" hidden="1" x14ac:dyDescent="0.25">
      <c r="A508" s="55" t="s">
        <v>1717</v>
      </c>
      <c r="B508" s="55" t="s">
        <v>2824</v>
      </c>
      <c r="C508" s="55" t="s">
        <v>1719</v>
      </c>
      <c r="D508" s="55" t="s">
        <v>1844</v>
      </c>
      <c r="E508" s="56">
        <v>45761</v>
      </c>
      <c r="F508" s="55" t="s">
        <v>2847</v>
      </c>
      <c r="G508" s="55" t="s">
        <v>1909</v>
      </c>
      <c r="H508" s="55">
        <v>51300090</v>
      </c>
      <c r="I508" s="55" t="s">
        <v>2831</v>
      </c>
      <c r="J508" s="55" t="s">
        <v>1644</v>
      </c>
      <c r="K508" s="55" t="s">
        <v>555</v>
      </c>
      <c r="L508" s="56">
        <v>45735</v>
      </c>
      <c r="M508" s="55" t="s">
        <v>2008</v>
      </c>
      <c r="N508" s="55" t="s">
        <v>2832</v>
      </c>
      <c r="O508" s="56"/>
      <c r="P508" s="55" t="s">
        <v>1726</v>
      </c>
      <c r="Q508" s="55" t="s">
        <v>1554</v>
      </c>
      <c r="R508" s="59">
        <v>1680000</v>
      </c>
      <c r="S508" s="55" t="s">
        <v>89</v>
      </c>
      <c r="T508" s="57">
        <v>101.3</v>
      </c>
      <c r="U508" s="55" t="s">
        <v>329</v>
      </c>
      <c r="V508" s="55" t="s">
        <v>330</v>
      </c>
      <c r="W508" s="55" t="s">
        <v>1644</v>
      </c>
      <c r="X508" s="55" t="s">
        <v>1644</v>
      </c>
      <c r="Y508" s="55" t="s">
        <v>1644</v>
      </c>
      <c r="Z508" s="55" t="s">
        <v>1644</v>
      </c>
      <c r="AA508" s="55" t="s">
        <v>1727</v>
      </c>
      <c r="AB508" s="55" t="s">
        <v>1644</v>
      </c>
      <c r="AC508" s="56">
        <v>45762</v>
      </c>
      <c r="AD508" s="55"/>
      <c r="AE508" s="55"/>
      <c r="AF508" s="55" t="s">
        <v>1644</v>
      </c>
      <c r="AG508" s="55" t="s">
        <v>1644</v>
      </c>
      <c r="AH508" s="55" t="s">
        <v>1728</v>
      </c>
      <c r="AI508" s="55" t="s">
        <v>1729</v>
      </c>
      <c r="AJ508" s="58">
        <v>0</v>
      </c>
      <c r="AK508" s="55" t="s">
        <v>1644</v>
      </c>
      <c r="AL508" s="55" t="s">
        <v>1644</v>
      </c>
      <c r="AM508" s="55" t="s">
        <v>1644</v>
      </c>
      <c r="AN508" s="55" t="s">
        <v>1644</v>
      </c>
      <c r="AO508" s="55" t="s">
        <v>1644</v>
      </c>
      <c r="AP508" t="s">
        <v>1730</v>
      </c>
      <c r="AQ508" t="s">
        <v>2163</v>
      </c>
      <c r="AS508" t="s">
        <v>1458</v>
      </c>
      <c r="AT508" t="s">
        <v>3842</v>
      </c>
      <c r="AU508" s="191">
        <f t="shared" si="9"/>
        <v>1680000</v>
      </c>
    </row>
    <row r="509" spans="1:47" hidden="1" x14ac:dyDescent="0.25">
      <c r="A509" s="55" t="s">
        <v>1717</v>
      </c>
      <c r="B509" s="55" t="s">
        <v>2824</v>
      </c>
      <c r="C509" s="55" t="s">
        <v>1719</v>
      </c>
      <c r="D509" s="55" t="s">
        <v>1844</v>
      </c>
      <c r="E509" s="56">
        <v>45764</v>
      </c>
      <c r="F509" s="55" t="s">
        <v>2848</v>
      </c>
      <c r="G509" s="55" t="s">
        <v>2849</v>
      </c>
      <c r="H509" s="55">
        <v>51300090</v>
      </c>
      <c r="I509" s="55" t="s">
        <v>2850</v>
      </c>
      <c r="J509" s="55" t="s">
        <v>1644</v>
      </c>
      <c r="K509" s="55" t="s">
        <v>555</v>
      </c>
      <c r="L509" s="56">
        <v>45762</v>
      </c>
      <c r="M509" s="55" t="s">
        <v>2851</v>
      </c>
      <c r="N509" s="55" t="s">
        <v>2852</v>
      </c>
      <c r="O509" s="56"/>
      <c r="P509" s="55" t="s">
        <v>1726</v>
      </c>
      <c r="Q509" s="55" t="s">
        <v>1554</v>
      </c>
      <c r="R509" s="59">
        <v>389634</v>
      </c>
      <c r="S509" s="55" t="s">
        <v>89</v>
      </c>
      <c r="T509" s="57">
        <v>23.13</v>
      </c>
      <c r="U509" s="55" t="s">
        <v>329</v>
      </c>
      <c r="V509" s="55" t="s">
        <v>330</v>
      </c>
      <c r="W509" s="55" t="s">
        <v>1644</v>
      </c>
      <c r="X509" s="55" t="s">
        <v>1644</v>
      </c>
      <c r="Y509" s="55" t="s">
        <v>1644</v>
      </c>
      <c r="Z509" s="55" t="s">
        <v>1644</v>
      </c>
      <c r="AA509" s="55" t="s">
        <v>1727</v>
      </c>
      <c r="AB509" s="55" t="s">
        <v>1644</v>
      </c>
      <c r="AC509" s="56">
        <v>45764</v>
      </c>
      <c r="AD509" s="55"/>
      <c r="AE509" s="55"/>
      <c r="AF509" s="55" t="s">
        <v>1644</v>
      </c>
      <c r="AG509" s="55" t="s">
        <v>1644</v>
      </c>
      <c r="AH509" s="55" t="s">
        <v>1728</v>
      </c>
      <c r="AI509" s="55" t="s">
        <v>1729</v>
      </c>
      <c r="AJ509" s="58">
        <v>0</v>
      </c>
      <c r="AK509" s="55" t="s">
        <v>1644</v>
      </c>
      <c r="AL509" s="55" t="s">
        <v>1644</v>
      </c>
      <c r="AM509" s="55" t="s">
        <v>1644</v>
      </c>
      <c r="AN509" s="55" t="s">
        <v>1644</v>
      </c>
      <c r="AO509" s="55" t="s">
        <v>1644</v>
      </c>
      <c r="AP509" t="s">
        <v>1730</v>
      </c>
      <c r="AQ509" t="s">
        <v>2163</v>
      </c>
      <c r="AS509" t="s">
        <v>1458</v>
      </c>
      <c r="AT509" t="s">
        <v>3842</v>
      </c>
      <c r="AU509" s="191">
        <f t="shared" si="9"/>
        <v>389634</v>
      </c>
    </row>
    <row r="510" spans="1:47" hidden="1" x14ac:dyDescent="0.25">
      <c r="A510" s="55" t="s">
        <v>1717</v>
      </c>
      <c r="B510" s="55" t="s">
        <v>2824</v>
      </c>
      <c r="C510" s="55" t="s">
        <v>1719</v>
      </c>
      <c r="D510" s="55" t="s">
        <v>1844</v>
      </c>
      <c r="E510" s="56">
        <v>45764</v>
      </c>
      <c r="F510" s="55" t="s">
        <v>2853</v>
      </c>
      <c r="G510" s="55" t="s">
        <v>2849</v>
      </c>
      <c r="H510" s="55">
        <v>51300090</v>
      </c>
      <c r="I510" s="55" t="s">
        <v>2850</v>
      </c>
      <c r="J510" s="55" t="s">
        <v>1644</v>
      </c>
      <c r="K510" s="55" t="s">
        <v>555</v>
      </c>
      <c r="L510" s="56">
        <v>45762</v>
      </c>
      <c r="M510" s="55" t="s">
        <v>2851</v>
      </c>
      <c r="N510" s="55" t="s">
        <v>2852</v>
      </c>
      <c r="O510" s="56"/>
      <c r="P510" s="55" t="s">
        <v>1726</v>
      </c>
      <c r="Q510" s="55" t="s">
        <v>1554</v>
      </c>
      <c r="R510" s="59">
        <v>268226</v>
      </c>
      <c r="S510" s="55" t="s">
        <v>89</v>
      </c>
      <c r="T510" s="57">
        <v>15.92</v>
      </c>
      <c r="U510" s="55" t="s">
        <v>329</v>
      </c>
      <c r="V510" s="55" t="s">
        <v>330</v>
      </c>
      <c r="W510" s="55" t="s">
        <v>1644</v>
      </c>
      <c r="X510" s="55" t="s">
        <v>1644</v>
      </c>
      <c r="Y510" s="55" t="s">
        <v>1644</v>
      </c>
      <c r="Z510" s="55" t="s">
        <v>1644</v>
      </c>
      <c r="AA510" s="55" t="s">
        <v>1727</v>
      </c>
      <c r="AB510" s="55" t="s">
        <v>1644</v>
      </c>
      <c r="AC510" s="56">
        <v>45764</v>
      </c>
      <c r="AD510" s="55"/>
      <c r="AE510" s="55"/>
      <c r="AF510" s="55" t="s">
        <v>1644</v>
      </c>
      <c r="AG510" s="55" t="s">
        <v>1644</v>
      </c>
      <c r="AH510" s="55" t="s">
        <v>1728</v>
      </c>
      <c r="AI510" s="55" t="s">
        <v>1729</v>
      </c>
      <c r="AJ510" s="58">
        <v>0</v>
      </c>
      <c r="AK510" s="55" t="s">
        <v>1644</v>
      </c>
      <c r="AL510" s="55" t="s">
        <v>1644</v>
      </c>
      <c r="AM510" s="55" t="s">
        <v>1644</v>
      </c>
      <c r="AN510" s="55" t="s">
        <v>1644</v>
      </c>
      <c r="AO510" s="55" t="s">
        <v>1644</v>
      </c>
      <c r="AP510" t="s">
        <v>1730</v>
      </c>
      <c r="AQ510" t="s">
        <v>2163</v>
      </c>
      <c r="AS510" t="s">
        <v>1458</v>
      </c>
      <c r="AT510" t="s">
        <v>3842</v>
      </c>
      <c r="AU510" s="191">
        <f t="shared" si="9"/>
        <v>268226</v>
      </c>
    </row>
    <row r="511" spans="1:47" hidden="1" x14ac:dyDescent="0.25">
      <c r="A511" s="55" t="s">
        <v>1717</v>
      </c>
      <c r="B511" s="55" t="s">
        <v>2824</v>
      </c>
      <c r="C511" s="55" t="s">
        <v>1719</v>
      </c>
      <c r="D511" s="55" t="s">
        <v>1844</v>
      </c>
      <c r="E511" s="56">
        <v>45764</v>
      </c>
      <c r="F511" s="55" t="s">
        <v>2854</v>
      </c>
      <c r="G511" s="55" t="s">
        <v>2849</v>
      </c>
      <c r="H511" s="55">
        <v>51300090</v>
      </c>
      <c r="I511" s="55" t="s">
        <v>2850</v>
      </c>
      <c r="J511" s="55" t="s">
        <v>1644</v>
      </c>
      <c r="K511" s="55" t="s">
        <v>555</v>
      </c>
      <c r="L511" s="56">
        <v>45762</v>
      </c>
      <c r="M511" s="55" t="s">
        <v>2851</v>
      </c>
      <c r="N511" s="55" t="s">
        <v>2852</v>
      </c>
      <c r="O511" s="56"/>
      <c r="P511" s="55" t="s">
        <v>1726</v>
      </c>
      <c r="Q511" s="55" t="s">
        <v>1554</v>
      </c>
      <c r="R511" s="59">
        <v>559951</v>
      </c>
      <c r="S511" s="55" t="s">
        <v>89</v>
      </c>
      <c r="T511" s="57">
        <v>33.24</v>
      </c>
      <c r="U511" s="55" t="s">
        <v>329</v>
      </c>
      <c r="V511" s="55" t="s">
        <v>330</v>
      </c>
      <c r="W511" s="55" t="s">
        <v>1644</v>
      </c>
      <c r="X511" s="55" t="s">
        <v>1644</v>
      </c>
      <c r="Y511" s="55" t="s">
        <v>1644</v>
      </c>
      <c r="Z511" s="55" t="s">
        <v>1644</v>
      </c>
      <c r="AA511" s="55" t="s">
        <v>1727</v>
      </c>
      <c r="AB511" s="55" t="s">
        <v>1644</v>
      </c>
      <c r="AC511" s="56">
        <v>45764</v>
      </c>
      <c r="AD511" s="55"/>
      <c r="AE511" s="55"/>
      <c r="AF511" s="55" t="s">
        <v>1644</v>
      </c>
      <c r="AG511" s="55" t="s">
        <v>1644</v>
      </c>
      <c r="AH511" s="55" t="s">
        <v>1728</v>
      </c>
      <c r="AI511" s="55" t="s">
        <v>1729</v>
      </c>
      <c r="AJ511" s="58">
        <v>0</v>
      </c>
      <c r="AK511" s="55" t="s">
        <v>1644</v>
      </c>
      <c r="AL511" s="55" t="s">
        <v>1644</v>
      </c>
      <c r="AM511" s="55" t="s">
        <v>1644</v>
      </c>
      <c r="AN511" s="55" t="s">
        <v>1644</v>
      </c>
      <c r="AO511" s="55" t="s">
        <v>1644</v>
      </c>
      <c r="AP511" t="s">
        <v>1730</v>
      </c>
      <c r="AQ511" t="s">
        <v>2163</v>
      </c>
      <c r="AS511" t="s">
        <v>1458</v>
      </c>
      <c r="AT511" t="s">
        <v>3842</v>
      </c>
      <c r="AU511" s="191">
        <f t="shared" si="9"/>
        <v>559951</v>
      </c>
    </row>
    <row r="512" spans="1:47" hidden="1" x14ac:dyDescent="0.25">
      <c r="A512" s="55" t="s">
        <v>1717</v>
      </c>
      <c r="B512" s="55" t="s">
        <v>2824</v>
      </c>
      <c r="C512" s="55" t="s">
        <v>1719</v>
      </c>
      <c r="D512" s="55" t="s">
        <v>1844</v>
      </c>
      <c r="E512" s="56">
        <v>45764</v>
      </c>
      <c r="F512" s="55" t="s">
        <v>2855</v>
      </c>
      <c r="G512" s="55" t="s">
        <v>2849</v>
      </c>
      <c r="H512" s="55">
        <v>51300090</v>
      </c>
      <c r="I512" s="55" t="s">
        <v>2850</v>
      </c>
      <c r="J512" s="55" t="s">
        <v>1644</v>
      </c>
      <c r="K512" s="55" t="s">
        <v>555</v>
      </c>
      <c r="L512" s="56">
        <v>45762</v>
      </c>
      <c r="M512" s="55" t="s">
        <v>2851</v>
      </c>
      <c r="N512" s="55" t="s">
        <v>2852</v>
      </c>
      <c r="O512" s="56"/>
      <c r="P512" s="55" t="s">
        <v>1726</v>
      </c>
      <c r="Q512" s="55" t="s">
        <v>1554</v>
      </c>
      <c r="R512" s="59">
        <v>385473</v>
      </c>
      <c r="S512" s="55" t="s">
        <v>89</v>
      </c>
      <c r="T512" s="57">
        <v>22.88</v>
      </c>
      <c r="U512" s="55" t="s">
        <v>329</v>
      </c>
      <c r="V512" s="55" t="s">
        <v>330</v>
      </c>
      <c r="W512" s="55" t="s">
        <v>1644</v>
      </c>
      <c r="X512" s="55" t="s">
        <v>1644</v>
      </c>
      <c r="Y512" s="55" t="s">
        <v>1644</v>
      </c>
      <c r="Z512" s="55" t="s">
        <v>1644</v>
      </c>
      <c r="AA512" s="55" t="s">
        <v>1727</v>
      </c>
      <c r="AB512" s="55" t="s">
        <v>1644</v>
      </c>
      <c r="AC512" s="56">
        <v>45764</v>
      </c>
      <c r="AD512" s="55"/>
      <c r="AE512" s="55"/>
      <c r="AF512" s="55" t="s">
        <v>1644</v>
      </c>
      <c r="AG512" s="55" t="s">
        <v>1644</v>
      </c>
      <c r="AH512" s="55" t="s">
        <v>1728</v>
      </c>
      <c r="AI512" s="55" t="s">
        <v>1729</v>
      </c>
      <c r="AJ512" s="58">
        <v>0</v>
      </c>
      <c r="AK512" s="55" t="s">
        <v>1644</v>
      </c>
      <c r="AL512" s="55" t="s">
        <v>1644</v>
      </c>
      <c r="AM512" s="55" t="s">
        <v>1644</v>
      </c>
      <c r="AN512" s="55" t="s">
        <v>1644</v>
      </c>
      <c r="AO512" s="55" t="s">
        <v>1644</v>
      </c>
      <c r="AP512" t="s">
        <v>1730</v>
      </c>
      <c r="AQ512" t="s">
        <v>2163</v>
      </c>
      <c r="AS512" t="s">
        <v>1458</v>
      </c>
      <c r="AT512" t="s">
        <v>3842</v>
      </c>
      <c r="AU512" s="191">
        <f t="shared" si="9"/>
        <v>385473</v>
      </c>
    </row>
    <row r="513" spans="1:47" hidden="1" x14ac:dyDescent="0.25">
      <c r="A513" s="55" t="s">
        <v>1717</v>
      </c>
      <c r="B513" s="55" t="s">
        <v>2824</v>
      </c>
      <c r="C513" s="55" t="s">
        <v>1719</v>
      </c>
      <c r="D513" s="55" t="s">
        <v>1844</v>
      </c>
      <c r="E513" s="56">
        <v>45770</v>
      </c>
      <c r="F513" s="55" t="s">
        <v>2856</v>
      </c>
      <c r="G513" s="55" t="s">
        <v>1909</v>
      </c>
      <c r="H513" s="55">
        <v>51300090</v>
      </c>
      <c r="I513" s="55" t="s">
        <v>2857</v>
      </c>
      <c r="J513" s="55" t="s">
        <v>1644</v>
      </c>
      <c r="K513" s="55" t="s">
        <v>555</v>
      </c>
      <c r="L513" s="56">
        <v>45735</v>
      </c>
      <c r="M513" s="55" t="s">
        <v>2008</v>
      </c>
      <c r="N513" s="55" t="s">
        <v>2858</v>
      </c>
      <c r="O513" s="56"/>
      <c r="P513" s="55" t="s">
        <v>1726</v>
      </c>
      <c r="Q513" s="55" t="s">
        <v>1554</v>
      </c>
      <c r="R513" s="59">
        <v>1025000</v>
      </c>
      <c r="S513" s="55" t="s">
        <v>89</v>
      </c>
      <c r="T513" s="57">
        <v>60.95</v>
      </c>
      <c r="U513" s="55" t="s">
        <v>329</v>
      </c>
      <c r="V513" s="55" t="s">
        <v>330</v>
      </c>
      <c r="W513" s="55" t="s">
        <v>1644</v>
      </c>
      <c r="X513" s="55" t="s">
        <v>1644</v>
      </c>
      <c r="Y513" s="55" t="s">
        <v>1644</v>
      </c>
      <c r="Z513" s="55" t="s">
        <v>1644</v>
      </c>
      <c r="AA513" s="55" t="s">
        <v>1727</v>
      </c>
      <c r="AB513" s="55" t="s">
        <v>1644</v>
      </c>
      <c r="AC513" s="56">
        <v>45770</v>
      </c>
      <c r="AD513" s="55"/>
      <c r="AE513" s="55"/>
      <c r="AF513" s="55" t="s">
        <v>1644</v>
      </c>
      <c r="AG513" s="55" t="s">
        <v>1644</v>
      </c>
      <c r="AH513" s="55" t="s">
        <v>1728</v>
      </c>
      <c r="AI513" s="55" t="s">
        <v>1729</v>
      </c>
      <c r="AJ513" s="58">
        <v>0</v>
      </c>
      <c r="AK513" s="55" t="s">
        <v>1644</v>
      </c>
      <c r="AL513" s="55" t="s">
        <v>1644</v>
      </c>
      <c r="AM513" s="55" t="s">
        <v>1644</v>
      </c>
      <c r="AN513" s="55" t="s">
        <v>1644</v>
      </c>
      <c r="AO513" s="55" t="s">
        <v>1644</v>
      </c>
      <c r="AP513" t="s">
        <v>1730</v>
      </c>
      <c r="AQ513" t="s">
        <v>2163</v>
      </c>
      <c r="AS513" t="s">
        <v>1458</v>
      </c>
      <c r="AT513" t="s">
        <v>3842</v>
      </c>
      <c r="AU513" s="191">
        <f t="shared" si="9"/>
        <v>1025000</v>
      </c>
    </row>
    <row r="514" spans="1:47" hidden="1" x14ac:dyDescent="0.25">
      <c r="A514" s="55" t="s">
        <v>1717</v>
      </c>
      <c r="B514" s="55" t="s">
        <v>2824</v>
      </c>
      <c r="C514" s="55" t="s">
        <v>1719</v>
      </c>
      <c r="D514" s="55" t="s">
        <v>1844</v>
      </c>
      <c r="E514" s="56">
        <v>45770</v>
      </c>
      <c r="F514" s="55" t="s">
        <v>2859</v>
      </c>
      <c r="G514" s="55" t="s">
        <v>1909</v>
      </c>
      <c r="H514" s="55">
        <v>51300090</v>
      </c>
      <c r="I514" s="55" t="s">
        <v>2860</v>
      </c>
      <c r="J514" s="55" t="s">
        <v>1644</v>
      </c>
      <c r="K514" s="55" t="s">
        <v>555</v>
      </c>
      <c r="L514" s="56">
        <v>45735</v>
      </c>
      <c r="M514" s="55" t="s">
        <v>2444</v>
      </c>
      <c r="N514" s="55" t="s">
        <v>2861</v>
      </c>
      <c r="O514" s="56"/>
      <c r="P514" s="55" t="s">
        <v>1726</v>
      </c>
      <c r="Q514" s="55" t="s">
        <v>1554</v>
      </c>
      <c r="R514" s="59">
        <v>108333</v>
      </c>
      <c r="S514" s="55" t="s">
        <v>89</v>
      </c>
      <c r="T514" s="57">
        <v>6.44</v>
      </c>
      <c r="U514" s="55" t="s">
        <v>329</v>
      </c>
      <c r="V514" s="55" t="s">
        <v>330</v>
      </c>
      <c r="W514" s="55" t="s">
        <v>1644</v>
      </c>
      <c r="X514" s="55" t="s">
        <v>1644</v>
      </c>
      <c r="Y514" s="55" t="s">
        <v>1644</v>
      </c>
      <c r="Z514" s="55" t="s">
        <v>1644</v>
      </c>
      <c r="AA514" s="55" t="s">
        <v>1727</v>
      </c>
      <c r="AB514" s="55" t="s">
        <v>1644</v>
      </c>
      <c r="AC514" s="56">
        <v>45770</v>
      </c>
      <c r="AD514" s="55"/>
      <c r="AE514" s="55"/>
      <c r="AF514" s="55" t="s">
        <v>1644</v>
      </c>
      <c r="AG514" s="55" t="s">
        <v>1644</v>
      </c>
      <c r="AH514" s="55" t="s">
        <v>1728</v>
      </c>
      <c r="AI514" s="55" t="s">
        <v>1729</v>
      </c>
      <c r="AJ514" s="58">
        <v>0</v>
      </c>
      <c r="AK514" s="55" t="s">
        <v>1644</v>
      </c>
      <c r="AL514" s="55" t="s">
        <v>1644</v>
      </c>
      <c r="AM514" s="55" t="s">
        <v>1644</v>
      </c>
      <c r="AN514" s="55" t="s">
        <v>1644</v>
      </c>
      <c r="AO514" s="55" t="s">
        <v>1644</v>
      </c>
      <c r="AP514" t="s">
        <v>1730</v>
      </c>
      <c r="AQ514" t="s">
        <v>2163</v>
      </c>
      <c r="AS514" t="s">
        <v>1458</v>
      </c>
      <c r="AT514" t="s">
        <v>3842</v>
      </c>
      <c r="AU514" s="191">
        <f t="shared" si="9"/>
        <v>108333</v>
      </c>
    </row>
    <row r="515" spans="1:47" hidden="1" x14ac:dyDescent="0.25">
      <c r="A515" s="55" t="s">
        <v>1717</v>
      </c>
      <c r="B515" s="55" t="s">
        <v>2824</v>
      </c>
      <c r="C515" s="55" t="s">
        <v>1719</v>
      </c>
      <c r="D515" s="55" t="s">
        <v>1844</v>
      </c>
      <c r="E515" s="56">
        <v>45770</v>
      </c>
      <c r="F515" s="55" t="s">
        <v>2862</v>
      </c>
      <c r="G515" s="55" t="s">
        <v>1909</v>
      </c>
      <c r="H515" s="55">
        <v>51300090</v>
      </c>
      <c r="I515" s="55" t="s">
        <v>2860</v>
      </c>
      <c r="J515" s="55" t="s">
        <v>1644</v>
      </c>
      <c r="K515" s="55" t="s">
        <v>555</v>
      </c>
      <c r="L515" s="56">
        <v>45735</v>
      </c>
      <c r="M515" s="55" t="s">
        <v>2444</v>
      </c>
      <c r="N515" s="55" t="s">
        <v>2861</v>
      </c>
      <c r="O515" s="56"/>
      <c r="P515" s="55" t="s">
        <v>1726</v>
      </c>
      <c r="Q515" s="55" t="s">
        <v>1554</v>
      </c>
      <c r="R515" s="59">
        <v>108333</v>
      </c>
      <c r="S515" s="55" t="s">
        <v>89</v>
      </c>
      <c r="T515" s="57">
        <v>6.44</v>
      </c>
      <c r="U515" s="55" t="s">
        <v>329</v>
      </c>
      <c r="V515" s="55" t="s">
        <v>330</v>
      </c>
      <c r="W515" s="55" t="s">
        <v>1644</v>
      </c>
      <c r="X515" s="55" t="s">
        <v>1644</v>
      </c>
      <c r="Y515" s="55" t="s">
        <v>1644</v>
      </c>
      <c r="Z515" s="55" t="s">
        <v>1644</v>
      </c>
      <c r="AA515" s="55" t="s">
        <v>1727</v>
      </c>
      <c r="AB515" s="55" t="s">
        <v>1644</v>
      </c>
      <c r="AC515" s="56">
        <v>45770</v>
      </c>
      <c r="AD515" s="55"/>
      <c r="AE515" s="55"/>
      <c r="AF515" s="55" t="s">
        <v>1644</v>
      </c>
      <c r="AG515" s="55" t="s">
        <v>1644</v>
      </c>
      <c r="AH515" s="55" t="s">
        <v>1728</v>
      </c>
      <c r="AI515" s="55" t="s">
        <v>1729</v>
      </c>
      <c r="AJ515" s="58">
        <v>0</v>
      </c>
      <c r="AK515" s="55" t="s">
        <v>1644</v>
      </c>
      <c r="AL515" s="55" t="s">
        <v>1644</v>
      </c>
      <c r="AM515" s="55" t="s">
        <v>1644</v>
      </c>
      <c r="AN515" s="55" t="s">
        <v>1644</v>
      </c>
      <c r="AO515" s="55" t="s">
        <v>1644</v>
      </c>
      <c r="AP515" t="s">
        <v>1730</v>
      </c>
      <c r="AQ515" t="s">
        <v>2163</v>
      </c>
      <c r="AS515" t="s">
        <v>1458</v>
      </c>
      <c r="AT515" t="s">
        <v>3842</v>
      </c>
      <c r="AU515" s="191">
        <f t="shared" si="9"/>
        <v>108333</v>
      </c>
    </row>
    <row r="516" spans="1:47" hidden="1" x14ac:dyDescent="0.25">
      <c r="A516" s="55" t="s">
        <v>1717</v>
      </c>
      <c r="B516" s="55" t="s">
        <v>2824</v>
      </c>
      <c r="C516" s="55" t="s">
        <v>1719</v>
      </c>
      <c r="D516" s="55" t="s">
        <v>1844</v>
      </c>
      <c r="E516" s="56">
        <v>45770</v>
      </c>
      <c r="F516" s="55" t="s">
        <v>2863</v>
      </c>
      <c r="G516" s="55" t="s">
        <v>1909</v>
      </c>
      <c r="H516" s="55">
        <v>51300090</v>
      </c>
      <c r="I516" s="55" t="s">
        <v>2860</v>
      </c>
      <c r="J516" s="55" t="s">
        <v>1644</v>
      </c>
      <c r="K516" s="55" t="s">
        <v>555</v>
      </c>
      <c r="L516" s="56">
        <v>45735</v>
      </c>
      <c r="M516" s="55" t="s">
        <v>2444</v>
      </c>
      <c r="N516" s="55" t="s">
        <v>2861</v>
      </c>
      <c r="O516" s="56"/>
      <c r="P516" s="55" t="s">
        <v>1726</v>
      </c>
      <c r="Q516" s="55" t="s">
        <v>1554</v>
      </c>
      <c r="R516" s="59">
        <v>108334</v>
      </c>
      <c r="S516" s="55" t="s">
        <v>89</v>
      </c>
      <c r="T516" s="57">
        <v>6.44</v>
      </c>
      <c r="U516" s="55" t="s">
        <v>329</v>
      </c>
      <c r="V516" s="55" t="s">
        <v>330</v>
      </c>
      <c r="W516" s="55" t="s">
        <v>1644</v>
      </c>
      <c r="X516" s="55" t="s">
        <v>1644</v>
      </c>
      <c r="Y516" s="55" t="s">
        <v>1644</v>
      </c>
      <c r="Z516" s="55" t="s">
        <v>1644</v>
      </c>
      <c r="AA516" s="55" t="s">
        <v>1727</v>
      </c>
      <c r="AB516" s="55" t="s">
        <v>1644</v>
      </c>
      <c r="AC516" s="56">
        <v>45770</v>
      </c>
      <c r="AD516" s="55"/>
      <c r="AE516" s="55"/>
      <c r="AF516" s="55" t="s">
        <v>1644</v>
      </c>
      <c r="AG516" s="55" t="s">
        <v>1644</v>
      </c>
      <c r="AH516" s="55" t="s">
        <v>1728</v>
      </c>
      <c r="AI516" s="55" t="s">
        <v>1729</v>
      </c>
      <c r="AJ516" s="58">
        <v>0</v>
      </c>
      <c r="AK516" s="55" t="s">
        <v>1644</v>
      </c>
      <c r="AL516" s="55" t="s">
        <v>1644</v>
      </c>
      <c r="AM516" s="55" t="s">
        <v>1644</v>
      </c>
      <c r="AN516" s="55" t="s">
        <v>1644</v>
      </c>
      <c r="AO516" s="55" t="s">
        <v>1644</v>
      </c>
      <c r="AP516" t="s">
        <v>1730</v>
      </c>
      <c r="AQ516" t="s">
        <v>2163</v>
      </c>
      <c r="AS516" t="s">
        <v>1458</v>
      </c>
      <c r="AT516" t="s">
        <v>3842</v>
      </c>
      <c r="AU516" s="191">
        <f t="shared" si="9"/>
        <v>108334</v>
      </c>
    </row>
    <row r="517" spans="1:47" hidden="1" x14ac:dyDescent="0.25">
      <c r="A517" s="55" t="s">
        <v>1717</v>
      </c>
      <c r="B517" s="55" t="s">
        <v>2824</v>
      </c>
      <c r="C517" s="55" t="s">
        <v>1719</v>
      </c>
      <c r="D517" s="55" t="s">
        <v>1844</v>
      </c>
      <c r="E517" s="56">
        <v>45762</v>
      </c>
      <c r="F517" s="55" t="s">
        <v>2838</v>
      </c>
      <c r="G517" s="55" t="s">
        <v>1739</v>
      </c>
      <c r="H517" s="55">
        <v>51300040</v>
      </c>
      <c r="I517" s="55" t="s">
        <v>2864</v>
      </c>
      <c r="J517" s="55" t="s">
        <v>1644</v>
      </c>
      <c r="K517" s="55" t="s">
        <v>545</v>
      </c>
      <c r="L517" s="56">
        <v>45761</v>
      </c>
      <c r="M517" s="55" t="s">
        <v>2840</v>
      </c>
      <c r="N517" s="55" t="s">
        <v>2841</v>
      </c>
      <c r="O517" s="56"/>
      <c r="P517" s="55" t="s">
        <v>1726</v>
      </c>
      <c r="Q517" s="55" t="s">
        <v>1554</v>
      </c>
      <c r="R517" s="59">
        <v>4316000</v>
      </c>
      <c r="S517" s="55" t="s">
        <v>89</v>
      </c>
      <c r="T517" s="57">
        <v>260.24</v>
      </c>
      <c r="U517" s="55" t="s">
        <v>329</v>
      </c>
      <c r="V517" s="55" t="s">
        <v>330</v>
      </c>
      <c r="W517" s="55" t="s">
        <v>1644</v>
      </c>
      <c r="X517" s="55" t="s">
        <v>1644</v>
      </c>
      <c r="Y517" s="55" t="s">
        <v>1644</v>
      </c>
      <c r="Z517" s="55" t="s">
        <v>1644</v>
      </c>
      <c r="AA517" s="55" t="s">
        <v>1727</v>
      </c>
      <c r="AB517" s="55" t="s">
        <v>1644</v>
      </c>
      <c r="AC517" s="56">
        <v>45762</v>
      </c>
      <c r="AD517" s="55"/>
      <c r="AE517" s="55"/>
      <c r="AF517" s="55" t="s">
        <v>1644</v>
      </c>
      <c r="AG517" s="55" t="s">
        <v>1644</v>
      </c>
      <c r="AH517" s="55" t="s">
        <v>1728</v>
      </c>
      <c r="AI517" s="55" t="s">
        <v>1729</v>
      </c>
      <c r="AJ517" s="58">
        <v>0</v>
      </c>
      <c r="AK517" s="55" t="s">
        <v>1644</v>
      </c>
      <c r="AL517" s="55" t="s">
        <v>1644</v>
      </c>
      <c r="AM517" s="55" t="s">
        <v>1644</v>
      </c>
      <c r="AN517" s="55" t="s">
        <v>1644</v>
      </c>
      <c r="AO517" s="55" t="s">
        <v>1644</v>
      </c>
      <c r="AP517" t="s">
        <v>1730</v>
      </c>
      <c r="AQ517" t="s">
        <v>2163</v>
      </c>
      <c r="AS517" t="s">
        <v>1458</v>
      </c>
      <c r="AT517" t="s">
        <v>3842</v>
      </c>
      <c r="AU517" s="191">
        <f t="shared" si="9"/>
        <v>4316000</v>
      </c>
    </row>
    <row r="518" spans="1:47" hidden="1" x14ac:dyDescent="0.25">
      <c r="A518" s="55" t="s">
        <v>1717</v>
      </c>
      <c r="B518" s="55" t="s">
        <v>2824</v>
      </c>
      <c r="C518" s="55" t="s">
        <v>1719</v>
      </c>
      <c r="D518" s="55" t="s">
        <v>1844</v>
      </c>
      <c r="E518" s="56">
        <v>45762</v>
      </c>
      <c r="F518" s="55" t="s">
        <v>2842</v>
      </c>
      <c r="G518" s="55" t="s">
        <v>1739</v>
      </c>
      <c r="H518" s="55">
        <v>51300040</v>
      </c>
      <c r="I518" s="55" t="s">
        <v>2864</v>
      </c>
      <c r="J518" s="55" t="s">
        <v>1644</v>
      </c>
      <c r="K518" s="55" t="s">
        <v>545</v>
      </c>
      <c r="L518" s="56">
        <v>45761</v>
      </c>
      <c r="M518" s="55" t="s">
        <v>2840</v>
      </c>
      <c r="N518" s="55" t="s">
        <v>2841</v>
      </c>
      <c r="O518" s="56"/>
      <c r="P518" s="55" t="s">
        <v>1726</v>
      </c>
      <c r="Q518" s="55" t="s">
        <v>1554</v>
      </c>
      <c r="R518" s="59">
        <v>6268000</v>
      </c>
      <c r="S518" s="55" t="s">
        <v>89</v>
      </c>
      <c r="T518" s="57">
        <v>377.93</v>
      </c>
      <c r="U518" s="55" t="s">
        <v>329</v>
      </c>
      <c r="V518" s="55" t="s">
        <v>330</v>
      </c>
      <c r="W518" s="55" t="s">
        <v>1644</v>
      </c>
      <c r="X518" s="55" t="s">
        <v>1644</v>
      </c>
      <c r="Y518" s="55" t="s">
        <v>1644</v>
      </c>
      <c r="Z518" s="55" t="s">
        <v>1644</v>
      </c>
      <c r="AA518" s="55" t="s">
        <v>1727</v>
      </c>
      <c r="AB518" s="55" t="s">
        <v>1644</v>
      </c>
      <c r="AC518" s="56">
        <v>45762</v>
      </c>
      <c r="AD518" s="55"/>
      <c r="AE518" s="55"/>
      <c r="AF518" s="55" t="s">
        <v>1644</v>
      </c>
      <c r="AG518" s="55" t="s">
        <v>1644</v>
      </c>
      <c r="AH518" s="55" t="s">
        <v>1728</v>
      </c>
      <c r="AI518" s="55" t="s">
        <v>1729</v>
      </c>
      <c r="AJ518" s="58">
        <v>0</v>
      </c>
      <c r="AK518" s="55" t="s">
        <v>1644</v>
      </c>
      <c r="AL518" s="55" t="s">
        <v>1644</v>
      </c>
      <c r="AM518" s="55" t="s">
        <v>1644</v>
      </c>
      <c r="AN518" s="55" t="s">
        <v>1644</v>
      </c>
      <c r="AO518" s="55" t="s">
        <v>1644</v>
      </c>
      <c r="AP518" t="s">
        <v>1730</v>
      </c>
      <c r="AQ518" t="s">
        <v>2163</v>
      </c>
      <c r="AS518" t="s">
        <v>1458</v>
      </c>
      <c r="AT518" t="s">
        <v>3842</v>
      </c>
      <c r="AU518" s="191">
        <f t="shared" si="9"/>
        <v>6268000</v>
      </c>
    </row>
    <row r="519" spans="1:47" hidden="1" x14ac:dyDescent="0.25">
      <c r="A519" s="55" t="s">
        <v>1717</v>
      </c>
      <c r="B519" s="55" t="s">
        <v>2824</v>
      </c>
      <c r="C519" s="55" t="s">
        <v>1719</v>
      </c>
      <c r="D519" s="55" t="s">
        <v>1844</v>
      </c>
      <c r="E519" s="56">
        <v>45762</v>
      </c>
      <c r="F519" s="55" t="s">
        <v>2865</v>
      </c>
      <c r="G519" s="55" t="s">
        <v>1739</v>
      </c>
      <c r="H519" s="55">
        <v>51300040</v>
      </c>
      <c r="I519" s="55" t="s">
        <v>2866</v>
      </c>
      <c r="J519" s="55" t="s">
        <v>1644</v>
      </c>
      <c r="K519" s="55" t="s">
        <v>545</v>
      </c>
      <c r="L519" s="56">
        <v>45761</v>
      </c>
      <c r="M519" s="55" t="s">
        <v>2867</v>
      </c>
      <c r="N519" s="55" t="s">
        <v>2868</v>
      </c>
      <c r="O519" s="56"/>
      <c r="P519" s="55" t="s">
        <v>1726</v>
      </c>
      <c r="Q519" s="55" t="s">
        <v>1554</v>
      </c>
      <c r="R519" s="59">
        <v>27680000</v>
      </c>
      <c r="S519" s="55" t="s">
        <v>89</v>
      </c>
      <c r="T519" s="57">
        <v>1668.98</v>
      </c>
      <c r="U519" s="55" t="s">
        <v>329</v>
      </c>
      <c r="V519" s="55" t="s">
        <v>330</v>
      </c>
      <c r="W519" s="55" t="s">
        <v>1644</v>
      </c>
      <c r="X519" s="55" t="s">
        <v>1644</v>
      </c>
      <c r="Y519" s="55" t="s">
        <v>1644</v>
      </c>
      <c r="Z519" s="55" t="s">
        <v>1644</v>
      </c>
      <c r="AA519" s="55" t="s">
        <v>1727</v>
      </c>
      <c r="AB519" s="55" t="s">
        <v>1644</v>
      </c>
      <c r="AC519" s="56">
        <v>45762</v>
      </c>
      <c r="AD519" s="55"/>
      <c r="AE519" s="55"/>
      <c r="AF519" s="55" t="s">
        <v>1644</v>
      </c>
      <c r="AG519" s="55" t="s">
        <v>1644</v>
      </c>
      <c r="AH519" s="55" t="s">
        <v>1728</v>
      </c>
      <c r="AI519" s="55" t="s">
        <v>1729</v>
      </c>
      <c r="AJ519" s="58">
        <v>0</v>
      </c>
      <c r="AK519" s="55" t="s">
        <v>1644</v>
      </c>
      <c r="AL519" s="55" t="s">
        <v>1644</v>
      </c>
      <c r="AM519" s="55" t="s">
        <v>1644</v>
      </c>
      <c r="AN519" s="55" t="s">
        <v>1644</v>
      </c>
      <c r="AO519" s="55" t="s">
        <v>1644</v>
      </c>
      <c r="AP519" t="s">
        <v>1730</v>
      </c>
      <c r="AQ519" t="s">
        <v>2163</v>
      </c>
      <c r="AS519" t="s">
        <v>1458</v>
      </c>
      <c r="AT519" t="s">
        <v>3842</v>
      </c>
      <c r="AU519" s="191">
        <f t="shared" si="9"/>
        <v>27680000</v>
      </c>
    </row>
    <row r="520" spans="1:47" hidden="1" x14ac:dyDescent="0.25">
      <c r="A520" s="55" t="s">
        <v>1717</v>
      </c>
      <c r="B520" s="55" t="s">
        <v>2824</v>
      </c>
      <c r="C520" s="55" t="s">
        <v>1719</v>
      </c>
      <c r="D520" s="55" t="s">
        <v>1844</v>
      </c>
      <c r="E520" s="56">
        <v>45762</v>
      </c>
      <c r="F520" s="55" t="s">
        <v>2869</v>
      </c>
      <c r="G520" s="55" t="s">
        <v>1739</v>
      </c>
      <c r="H520" s="55">
        <v>51300040</v>
      </c>
      <c r="I520" s="55" t="s">
        <v>2866</v>
      </c>
      <c r="J520" s="55" t="s">
        <v>1644</v>
      </c>
      <c r="K520" s="55" t="s">
        <v>545</v>
      </c>
      <c r="L520" s="56">
        <v>45761</v>
      </c>
      <c r="M520" s="55" t="s">
        <v>2867</v>
      </c>
      <c r="N520" s="55" t="s">
        <v>2868</v>
      </c>
      <c r="O520" s="56"/>
      <c r="P520" s="55" t="s">
        <v>1726</v>
      </c>
      <c r="Q520" s="55" t="s">
        <v>1554</v>
      </c>
      <c r="R520" s="57">
        <v>26303000</v>
      </c>
      <c r="S520" s="55" t="s">
        <v>89</v>
      </c>
      <c r="T520" s="57">
        <v>1585.95</v>
      </c>
      <c r="U520" s="55" t="s">
        <v>329</v>
      </c>
      <c r="V520" s="55" t="s">
        <v>330</v>
      </c>
      <c r="W520" s="55" t="s">
        <v>1644</v>
      </c>
      <c r="X520" s="55" t="s">
        <v>1644</v>
      </c>
      <c r="Y520" s="55" t="s">
        <v>1644</v>
      </c>
      <c r="Z520" s="55" t="s">
        <v>1644</v>
      </c>
      <c r="AA520" s="55" t="s">
        <v>1727</v>
      </c>
      <c r="AB520" s="55" t="s">
        <v>1644</v>
      </c>
      <c r="AC520" s="56">
        <v>45762</v>
      </c>
      <c r="AD520" s="55"/>
      <c r="AE520" s="55"/>
      <c r="AF520" s="55" t="s">
        <v>1644</v>
      </c>
      <c r="AG520" s="55" t="s">
        <v>1644</v>
      </c>
      <c r="AH520" s="55" t="s">
        <v>1728</v>
      </c>
      <c r="AI520" s="55" t="s">
        <v>1729</v>
      </c>
      <c r="AJ520" s="59">
        <v>0</v>
      </c>
      <c r="AK520" s="55" t="s">
        <v>1644</v>
      </c>
      <c r="AL520" s="60" t="s">
        <v>1644</v>
      </c>
      <c r="AM520" s="55" t="s">
        <v>1644</v>
      </c>
      <c r="AN520" s="55" t="s">
        <v>1644</v>
      </c>
      <c r="AO520" s="55" t="s">
        <v>1644</v>
      </c>
      <c r="AP520" t="s">
        <v>1730</v>
      </c>
      <c r="AQ520" t="s">
        <v>2163</v>
      </c>
      <c r="AS520" t="s">
        <v>1458</v>
      </c>
      <c r="AT520" t="s">
        <v>3842</v>
      </c>
      <c r="AU520" s="191">
        <f t="shared" si="9"/>
        <v>26303000</v>
      </c>
    </row>
    <row r="521" spans="1:47" hidden="1" x14ac:dyDescent="0.25">
      <c r="A521" s="55" t="s">
        <v>1717</v>
      </c>
      <c r="B521" s="55" t="s">
        <v>2824</v>
      </c>
      <c r="C521" s="55" t="s">
        <v>1719</v>
      </c>
      <c r="D521" s="55" t="s">
        <v>1844</v>
      </c>
      <c r="E521" s="56">
        <v>45764</v>
      </c>
      <c r="F521" s="55" t="s">
        <v>2870</v>
      </c>
      <c r="G521" s="55" t="s">
        <v>2849</v>
      </c>
      <c r="H521" s="55">
        <v>51300010</v>
      </c>
      <c r="I521" s="55" t="s">
        <v>2850</v>
      </c>
      <c r="J521" s="55" t="s">
        <v>1644</v>
      </c>
      <c r="K521" s="55" t="s">
        <v>538</v>
      </c>
      <c r="L521" s="56">
        <v>45762</v>
      </c>
      <c r="M521" s="55" t="s">
        <v>2851</v>
      </c>
      <c r="N521" s="55" t="s">
        <v>2852</v>
      </c>
      <c r="O521" s="56"/>
      <c r="P521" s="55" t="s">
        <v>1726</v>
      </c>
      <c r="Q521" s="55" t="s">
        <v>1554</v>
      </c>
      <c r="R521" s="57">
        <v>759457</v>
      </c>
      <c r="S521" s="55" t="s">
        <v>89</v>
      </c>
      <c r="T521" s="57">
        <v>45.09</v>
      </c>
      <c r="U521" s="55" t="s">
        <v>329</v>
      </c>
      <c r="V521" s="55" t="s">
        <v>330</v>
      </c>
      <c r="W521" s="55" t="s">
        <v>1644</v>
      </c>
      <c r="X521" s="55" t="s">
        <v>1644</v>
      </c>
      <c r="Y521" s="55" t="s">
        <v>1644</v>
      </c>
      <c r="Z521" s="55" t="s">
        <v>1644</v>
      </c>
      <c r="AA521" s="55" t="s">
        <v>1727</v>
      </c>
      <c r="AB521" s="55" t="s">
        <v>1644</v>
      </c>
      <c r="AC521" s="56">
        <v>45764</v>
      </c>
      <c r="AD521" s="55"/>
      <c r="AE521" s="55"/>
      <c r="AF521" s="55" t="s">
        <v>1644</v>
      </c>
      <c r="AG521" s="55" t="s">
        <v>1644</v>
      </c>
      <c r="AH521" s="55" t="s">
        <v>1728</v>
      </c>
      <c r="AI521" s="55" t="s">
        <v>1729</v>
      </c>
      <c r="AJ521" s="59">
        <v>0</v>
      </c>
      <c r="AK521" s="55" t="s">
        <v>1644</v>
      </c>
      <c r="AL521" s="60" t="s">
        <v>1644</v>
      </c>
      <c r="AM521" s="55" t="s">
        <v>1644</v>
      </c>
      <c r="AN521" s="55" t="s">
        <v>1644</v>
      </c>
      <c r="AO521" s="55" t="s">
        <v>1644</v>
      </c>
      <c r="AP521" t="s">
        <v>1730</v>
      </c>
      <c r="AQ521" t="s">
        <v>2163</v>
      </c>
      <c r="AS521" t="s">
        <v>1458</v>
      </c>
      <c r="AT521" t="s">
        <v>3842</v>
      </c>
      <c r="AU521" s="191">
        <f t="shared" si="9"/>
        <v>759457</v>
      </c>
    </row>
    <row r="522" spans="1:47" hidden="1" x14ac:dyDescent="0.25">
      <c r="A522" s="55" t="s">
        <v>1717</v>
      </c>
      <c r="B522" s="55" t="s">
        <v>2824</v>
      </c>
      <c r="C522" s="55" t="s">
        <v>1719</v>
      </c>
      <c r="D522" s="55" t="s">
        <v>1844</v>
      </c>
      <c r="E522" s="56">
        <v>45764</v>
      </c>
      <c r="F522" s="55" t="s">
        <v>2871</v>
      </c>
      <c r="G522" s="55" t="s">
        <v>2849</v>
      </c>
      <c r="H522" s="55">
        <v>51300010</v>
      </c>
      <c r="I522" s="55" t="s">
        <v>2850</v>
      </c>
      <c r="J522" s="55" t="s">
        <v>1644</v>
      </c>
      <c r="K522" s="55" t="s">
        <v>538</v>
      </c>
      <c r="L522" s="56">
        <v>45762</v>
      </c>
      <c r="M522" s="55" t="s">
        <v>2851</v>
      </c>
      <c r="N522" s="55" t="s">
        <v>2852</v>
      </c>
      <c r="O522" s="56"/>
      <c r="P522" s="55" t="s">
        <v>1726</v>
      </c>
      <c r="Q522" s="55" t="s">
        <v>1554</v>
      </c>
      <c r="R522" s="57">
        <v>522815</v>
      </c>
      <c r="S522" s="55" t="s">
        <v>89</v>
      </c>
      <c r="T522" s="57">
        <v>31.04</v>
      </c>
      <c r="U522" s="55" t="s">
        <v>329</v>
      </c>
      <c r="V522" s="55" t="s">
        <v>330</v>
      </c>
      <c r="W522" s="55" t="s">
        <v>1644</v>
      </c>
      <c r="X522" s="55" t="s">
        <v>1644</v>
      </c>
      <c r="Y522" s="55" t="s">
        <v>1644</v>
      </c>
      <c r="Z522" s="55" t="s">
        <v>1644</v>
      </c>
      <c r="AA522" s="55" t="s">
        <v>1727</v>
      </c>
      <c r="AB522" s="55" t="s">
        <v>1644</v>
      </c>
      <c r="AC522" s="56">
        <v>45764</v>
      </c>
      <c r="AD522" s="55"/>
      <c r="AE522" s="55"/>
      <c r="AF522" s="55" t="s">
        <v>1644</v>
      </c>
      <c r="AG522" s="55" t="s">
        <v>1644</v>
      </c>
      <c r="AH522" s="55" t="s">
        <v>1728</v>
      </c>
      <c r="AI522" s="55" t="s">
        <v>1729</v>
      </c>
      <c r="AJ522" s="59">
        <v>0</v>
      </c>
      <c r="AK522" s="55" t="s">
        <v>1644</v>
      </c>
      <c r="AL522" s="60" t="s">
        <v>1644</v>
      </c>
      <c r="AM522" s="55" t="s">
        <v>1644</v>
      </c>
      <c r="AN522" s="55" t="s">
        <v>1644</v>
      </c>
      <c r="AO522" s="55" t="s">
        <v>1644</v>
      </c>
      <c r="AP522" t="s">
        <v>1730</v>
      </c>
      <c r="AQ522" t="s">
        <v>2163</v>
      </c>
      <c r="AS522" t="s">
        <v>1458</v>
      </c>
      <c r="AT522" t="s">
        <v>3842</v>
      </c>
      <c r="AU522" s="191">
        <f t="shared" si="9"/>
        <v>522815</v>
      </c>
    </row>
    <row r="523" spans="1:47" hidden="1" x14ac:dyDescent="0.25">
      <c r="A523" s="55" t="s">
        <v>1717</v>
      </c>
      <c r="B523" s="55" t="s">
        <v>2824</v>
      </c>
      <c r="C523" s="55" t="s">
        <v>1719</v>
      </c>
      <c r="D523" s="55" t="s">
        <v>2151</v>
      </c>
      <c r="E523" s="56">
        <v>45757</v>
      </c>
      <c r="F523" s="55" t="s">
        <v>2838</v>
      </c>
      <c r="G523" s="55" t="s">
        <v>1739</v>
      </c>
      <c r="H523" s="55">
        <v>51300040</v>
      </c>
      <c r="I523" s="55" t="s">
        <v>2872</v>
      </c>
      <c r="J523" s="55" t="s">
        <v>1644</v>
      </c>
      <c r="K523" s="55" t="s">
        <v>545</v>
      </c>
      <c r="L523" s="56">
        <v>45755</v>
      </c>
      <c r="M523" s="55" t="s">
        <v>2840</v>
      </c>
      <c r="N523" s="55" t="s">
        <v>2841</v>
      </c>
      <c r="O523" s="56"/>
      <c r="P523" s="55" t="s">
        <v>1726</v>
      </c>
      <c r="Q523" s="55" t="s">
        <v>1554</v>
      </c>
      <c r="R523" s="57">
        <v>-4308000</v>
      </c>
      <c r="S523" s="55" t="s">
        <v>89</v>
      </c>
      <c r="T523" s="57">
        <v>-259.75</v>
      </c>
      <c r="U523" s="55" t="s">
        <v>329</v>
      </c>
      <c r="V523" s="55" t="s">
        <v>330</v>
      </c>
      <c r="W523" s="55" t="s">
        <v>1644</v>
      </c>
      <c r="X523" s="55" t="s">
        <v>1644</v>
      </c>
      <c r="Y523" s="55" t="s">
        <v>1644</v>
      </c>
      <c r="Z523" s="55" t="s">
        <v>1644</v>
      </c>
      <c r="AA523" s="55" t="s">
        <v>1727</v>
      </c>
      <c r="AB523" s="55" t="s">
        <v>1644</v>
      </c>
      <c r="AC523" s="56">
        <v>45761</v>
      </c>
      <c r="AD523" s="55"/>
      <c r="AE523" s="55"/>
      <c r="AF523" s="55" t="s">
        <v>1644</v>
      </c>
      <c r="AG523" s="55" t="s">
        <v>1644</v>
      </c>
      <c r="AH523" s="55" t="s">
        <v>1728</v>
      </c>
      <c r="AI523" s="55" t="s">
        <v>1729</v>
      </c>
      <c r="AJ523" s="59">
        <v>0</v>
      </c>
      <c r="AK523" s="55" t="s">
        <v>1644</v>
      </c>
      <c r="AL523" s="60" t="s">
        <v>1644</v>
      </c>
      <c r="AM523" s="55" t="s">
        <v>1644</v>
      </c>
      <c r="AN523" s="55" t="s">
        <v>1644</v>
      </c>
      <c r="AO523" s="55" t="s">
        <v>1644</v>
      </c>
      <c r="AP523" t="s">
        <v>1730</v>
      </c>
      <c r="AQ523" t="s">
        <v>2163</v>
      </c>
      <c r="AS523" t="s">
        <v>1458</v>
      </c>
      <c r="AT523" t="s">
        <v>3842</v>
      </c>
      <c r="AU523" s="191">
        <f t="shared" si="9"/>
        <v>-4308000</v>
      </c>
    </row>
    <row r="524" spans="1:47" hidden="1" x14ac:dyDescent="0.25">
      <c r="A524" s="55" t="s">
        <v>1717</v>
      </c>
      <c r="B524" s="55" t="s">
        <v>2824</v>
      </c>
      <c r="C524" s="55" t="s">
        <v>1719</v>
      </c>
      <c r="D524" s="55" t="s">
        <v>2151</v>
      </c>
      <c r="E524" s="56">
        <v>45757</v>
      </c>
      <c r="F524" s="55" t="s">
        <v>2842</v>
      </c>
      <c r="G524" s="55" t="s">
        <v>1739</v>
      </c>
      <c r="H524" s="55">
        <v>51300040</v>
      </c>
      <c r="I524" s="55" t="s">
        <v>2872</v>
      </c>
      <c r="J524" s="55" t="s">
        <v>1644</v>
      </c>
      <c r="K524" s="55" t="s">
        <v>545</v>
      </c>
      <c r="L524" s="56">
        <v>45755</v>
      </c>
      <c r="M524" s="55" t="s">
        <v>2840</v>
      </c>
      <c r="N524" s="55" t="s">
        <v>2841</v>
      </c>
      <c r="O524" s="56"/>
      <c r="P524" s="55" t="s">
        <v>1726</v>
      </c>
      <c r="Q524" s="55" t="s">
        <v>1554</v>
      </c>
      <c r="R524" s="57">
        <v>-6258000</v>
      </c>
      <c r="S524" s="55" t="s">
        <v>89</v>
      </c>
      <c r="T524" s="57">
        <v>-377.33</v>
      </c>
      <c r="U524" s="55" t="s">
        <v>329</v>
      </c>
      <c r="V524" s="55" t="s">
        <v>330</v>
      </c>
      <c r="W524" s="55" t="s">
        <v>1644</v>
      </c>
      <c r="X524" s="55" t="s">
        <v>1644</v>
      </c>
      <c r="Y524" s="55" t="s">
        <v>1644</v>
      </c>
      <c r="Z524" s="55" t="s">
        <v>1644</v>
      </c>
      <c r="AA524" s="55" t="s">
        <v>1727</v>
      </c>
      <c r="AB524" s="55" t="s">
        <v>1644</v>
      </c>
      <c r="AC524" s="56">
        <v>45761</v>
      </c>
      <c r="AD524" s="55"/>
      <c r="AE524" s="55"/>
      <c r="AF524" s="55" t="s">
        <v>1644</v>
      </c>
      <c r="AG524" s="55" t="s">
        <v>1644</v>
      </c>
      <c r="AH524" s="55" t="s">
        <v>1728</v>
      </c>
      <c r="AI524" s="55" t="s">
        <v>1729</v>
      </c>
      <c r="AJ524" s="59">
        <v>0</v>
      </c>
      <c r="AK524" s="55" t="s">
        <v>1644</v>
      </c>
      <c r="AL524" s="60" t="s">
        <v>1644</v>
      </c>
      <c r="AM524" s="55" t="s">
        <v>1644</v>
      </c>
      <c r="AN524" s="55" t="s">
        <v>1644</v>
      </c>
      <c r="AO524" s="55" t="s">
        <v>1644</v>
      </c>
      <c r="AP524" t="s">
        <v>1730</v>
      </c>
      <c r="AQ524" t="s">
        <v>2163</v>
      </c>
      <c r="AS524" t="s">
        <v>1458</v>
      </c>
      <c r="AT524" t="s">
        <v>3842</v>
      </c>
      <c r="AU524" s="191">
        <f t="shared" si="9"/>
        <v>-6258000</v>
      </c>
    </row>
    <row r="525" spans="1:47" x14ac:dyDescent="0.25">
      <c r="A525" s="55" t="s">
        <v>1717</v>
      </c>
      <c r="B525" s="55" t="s">
        <v>2824</v>
      </c>
      <c r="C525" s="55" t="s">
        <v>1719</v>
      </c>
      <c r="D525" s="55" t="s">
        <v>1767</v>
      </c>
      <c r="E525" s="56">
        <v>45762</v>
      </c>
      <c r="F525" s="55" t="s">
        <v>2873</v>
      </c>
      <c r="G525" s="55" t="s">
        <v>1644</v>
      </c>
      <c r="H525" s="55">
        <v>53100010</v>
      </c>
      <c r="I525" s="55" t="s">
        <v>2874</v>
      </c>
      <c r="J525" s="55" t="s">
        <v>1644</v>
      </c>
      <c r="K525" s="55" t="s">
        <v>664</v>
      </c>
      <c r="L525" s="56">
        <v>45762</v>
      </c>
      <c r="M525" s="55" t="s">
        <v>2837</v>
      </c>
      <c r="N525" s="55" t="s">
        <v>1644</v>
      </c>
      <c r="O525" s="56"/>
      <c r="P525" s="55" t="s">
        <v>1726</v>
      </c>
      <c r="Q525" s="55" t="s">
        <v>89</v>
      </c>
      <c r="R525" s="57">
        <v>-37471.11</v>
      </c>
      <c r="S525" s="55" t="s">
        <v>89</v>
      </c>
      <c r="T525" s="57">
        <v>-37471.11</v>
      </c>
      <c r="U525" s="55" t="s">
        <v>329</v>
      </c>
      <c r="V525" s="55" t="s">
        <v>330</v>
      </c>
      <c r="W525" s="55" t="s">
        <v>1644</v>
      </c>
      <c r="X525" s="55" t="s">
        <v>1644</v>
      </c>
      <c r="Y525" s="55" t="s">
        <v>1644</v>
      </c>
      <c r="Z525" s="55" t="s">
        <v>1644</v>
      </c>
      <c r="AA525" s="55" t="s">
        <v>1727</v>
      </c>
      <c r="AB525" s="55" t="s">
        <v>1644</v>
      </c>
      <c r="AC525" s="56">
        <v>45764</v>
      </c>
      <c r="AD525" s="55"/>
      <c r="AE525" s="55"/>
      <c r="AF525" s="55" t="s">
        <v>1644</v>
      </c>
      <c r="AG525" s="55" t="s">
        <v>1644</v>
      </c>
      <c r="AH525" s="55" t="s">
        <v>1728</v>
      </c>
      <c r="AI525" s="55" t="s">
        <v>1729</v>
      </c>
      <c r="AJ525" s="59">
        <v>-2</v>
      </c>
      <c r="AK525" s="55" t="s">
        <v>1748</v>
      </c>
      <c r="AL525" s="60" t="s">
        <v>1785</v>
      </c>
      <c r="AM525" s="55" t="s">
        <v>2875</v>
      </c>
      <c r="AN525" s="55" t="s">
        <v>2876</v>
      </c>
      <c r="AO525" s="55" t="s">
        <v>1644</v>
      </c>
      <c r="AP525" t="s">
        <v>1730</v>
      </c>
      <c r="AQ525" t="s">
        <v>2163</v>
      </c>
      <c r="AS525" t="s">
        <v>1652</v>
      </c>
      <c r="AT525" t="s">
        <v>3842</v>
      </c>
      <c r="AU525" s="191">
        <f t="shared" si="9"/>
        <v>-618273315</v>
      </c>
    </row>
    <row r="526" spans="1:47" x14ac:dyDescent="0.25">
      <c r="A526" s="55" t="s">
        <v>1717</v>
      </c>
      <c r="B526" s="55" t="s">
        <v>2824</v>
      </c>
      <c r="C526" s="55" t="s">
        <v>1719</v>
      </c>
      <c r="D526" s="55" t="s">
        <v>1767</v>
      </c>
      <c r="E526" s="56">
        <v>45764</v>
      </c>
      <c r="F526" s="55" t="s">
        <v>2873</v>
      </c>
      <c r="G526" s="55" t="s">
        <v>1644</v>
      </c>
      <c r="H526" s="55">
        <v>53100010</v>
      </c>
      <c r="I526" s="55" t="s">
        <v>2877</v>
      </c>
      <c r="J526" s="55" t="s">
        <v>1644</v>
      </c>
      <c r="K526" s="55" t="s">
        <v>664</v>
      </c>
      <c r="L526" s="56">
        <v>45764</v>
      </c>
      <c r="M526" s="55" t="s">
        <v>2835</v>
      </c>
      <c r="N526" s="55" t="s">
        <v>1644</v>
      </c>
      <c r="O526" s="56"/>
      <c r="P526" s="55" t="s">
        <v>1726</v>
      </c>
      <c r="Q526" s="55" t="s">
        <v>89</v>
      </c>
      <c r="R526" s="57">
        <v>37471.11</v>
      </c>
      <c r="S526" s="55" t="s">
        <v>89</v>
      </c>
      <c r="T526" s="57">
        <v>37471.11</v>
      </c>
      <c r="U526" s="55" t="s">
        <v>329</v>
      </c>
      <c r="V526" s="55" t="s">
        <v>330</v>
      </c>
      <c r="W526" s="55" t="s">
        <v>1644</v>
      </c>
      <c r="X526" s="55" t="s">
        <v>1644</v>
      </c>
      <c r="Y526" s="55" t="s">
        <v>1644</v>
      </c>
      <c r="Z526" s="55" t="s">
        <v>1644</v>
      </c>
      <c r="AA526" s="55" t="s">
        <v>1727</v>
      </c>
      <c r="AB526" s="55" t="s">
        <v>1644</v>
      </c>
      <c r="AC526" s="56">
        <v>45764</v>
      </c>
      <c r="AD526" s="55"/>
      <c r="AE526" s="55"/>
      <c r="AF526" s="55" t="s">
        <v>1644</v>
      </c>
      <c r="AG526" s="55" t="s">
        <v>1644</v>
      </c>
      <c r="AH526" s="55" t="s">
        <v>1728</v>
      </c>
      <c r="AI526" s="55" t="s">
        <v>1729</v>
      </c>
      <c r="AJ526" s="59">
        <v>2</v>
      </c>
      <c r="AK526" s="55" t="s">
        <v>1748</v>
      </c>
      <c r="AL526" s="60" t="s">
        <v>1749</v>
      </c>
      <c r="AM526" s="55" t="s">
        <v>2875</v>
      </c>
      <c r="AN526" s="55" t="s">
        <v>2876</v>
      </c>
      <c r="AO526" s="55" t="s">
        <v>1644</v>
      </c>
      <c r="AP526" t="s">
        <v>1730</v>
      </c>
      <c r="AQ526" t="s">
        <v>2163</v>
      </c>
      <c r="AS526" t="s">
        <v>1652</v>
      </c>
      <c r="AT526" t="s">
        <v>3842</v>
      </c>
      <c r="AU526" s="191">
        <f t="shared" si="9"/>
        <v>618273315</v>
      </c>
    </row>
    <row r="527" spans="1:47" x14ac:dyDescent="0.25">
      <c r="A527" s="55" t="s">
        <v>1717</v>
      </c>
      <c r="B527" s="55" t="s">
        <v>2824</v>
      </c>
      <c r="C527" s="55" t="s">
        <v>1719</v>
      </c>
      <c r="D527" s="55" t="s">
        <v>1767</v>
      </c>
      <c r="E527" s="56">
        <v>45764</v>
      </c>
      <c r="F527" s="55" t="s">
        <v>2873</v>
      </c>
      <c r="G527" s="55" t="s">
        <v>1644</v>
      </c>
      <c r="H527" s="55">
        <v>53100010</v>
      </c>
      <c r="I527" s="55" t="s">
        <v>2878</v>
      </c>
      <c r="J527" s="55" t="s">
        <v>1644</v>
      </c>
      <c r="K527" s="55" t="s">
        <v>664</v>
      </c>
      <c r="L527" s="56">
        <v>45764</v>
      </c>
      <c r="M527" s="55" t="s">
        <v>2835</v>
      </c>
      <c r="N527" s="55" t="s">
        <v>1644</v>
      </c>
      <c r="O527" s="56"/>
      <c r="P527" s="55" t="s">
        <v>1726</v>
      </c>
      <c r="Q527" s="55" t="s">
        <v>89</v>
      </c>
      <c r="R527" s="57">
        <v>-37471.11</v>
      </c>
      <c r="S527" s="55" t="s">
        <v>89</v>
      </c>
      <c r="T527" s="57">
        <v>-37471.11</v>
      </c>
      <c r="U527" s="55" t="s">
        <v>329</v>
      </c>
      <c r="V527" s="55" t="s">
        <v>330</v>
      </c>
      <c r="W527" s="55" t="s">
        <v>1644</v>
      </c>
      <c r="X527" s="55" t="s">
        <v>1644</v>
      </c>
      <c r="Y527" s="55" t="s">
        <v>1644</v>
      </c>
      <c r="Z527" s="55" t="s">
        <v>1644</v>
      </c>
      <c r="AA527" s="55" t="s">
        <v>1727</v>
      </c>
      <c r="AB527" s="55" t="s">
        <v>1644</v>
      </c>
      <c r="AC527" s="56">
        <v>45764</v>
      </c>
      <c r="AD527" s="55"/>
      <c r="AE527" s="55"/>
      <c r="AF527" s="55" t="s">
        <v>1644</v>
      </c>
      <c r="AG527" s="55" t="s">
        <v>1644</v>
      </c>
      <c r="AH527" s="55" t="s">
        <v>1728</v>
      </c>
      <c r="AI527" s="55" t="s">
        <v>1729</v>
      </c>
      <c r="AJ527" s="59">
        <v>-2</v>
      </c>
      <c r="AK527" s="55" t="s">
        <v>1748</v>
      </c>
      <c r="AL527" s="60" t="s">
        <v>1785</v>
      </c>
      <c r="AM527" s="55" t="s">
        <v>2875</v>
      </c>
      <c r="AN527" s="55" t="s">
        <v>2876</v>
      </c>
      <c r="AO527" s="55" t="s">
        <v>1644</v>
      </c>
      <c r="AP527" t="s">
        <v>1730</v>
      </c>
      <c r="AQ527" t="s">
        <v>2163</v>
      </c>
      <c r="AS527" t="s">
        <v>1652</v>
      </c>
      <c r="AT527" t="s">
        <v>3842</v>
      </c>
      <c r="AU527" s="191">
        <f t="shared" si="9"/>
        <v>-618273315</v>
      </c>
    </row>
    <row r="528" spans="1:47" x14ac:dyDescent="0.25">
      <c r="A528" s="55" t="s">
        <v>1717</v>
      </c>
      <c r="B528" s="55" t="s">
        <v>2824</v>
      </c>
      <c r="C528" s="55" t="s">
        <v>1719</v>
      </c>
      <c r="D528" s="55" t="s">
        <v>1767</v>
      </c>
      <c r="E528" s="56">
        <v>45756</v>
      </c>
      <c r="F528" s="55" t="s">
        <v>1965</v>
      </c>
      <c r="G528" s="55" t="s">
        <v>1644</v>
      </c>
      <c r="H528" s="55">
        <v>50200010</v>
      </c>
      <c r="I528" s="55" t="s">
        <v>2880</v>
      </c>
      <c r="J528" s="55" t="s">
        <v>1644</v>
      </c>
      <c r="K528" s="55" t="s">
        <v>1646</v>
      </c>
      <c r="L528" s="56">
        <v>45756</v>
      </c>
      <c r="M528" s="55" t="s">
        <v>2881</v>
      </c>
      <c r="N528" s="55" t="s">
        <v>1644</v>
      </c>
      <c r="O528" s="56"/>
      <c r="P528" s="55" t="s">
        <v>1726</v>
      </c>
      <c r="Q528" s="55" t="s">
        <v>89</v>
      </c>
      <c r="R528" s="57">
        <v>1.34</v>
      </c>
      <c r="S528" s="55" t="s">
        <v>89</v>
      </c>
      <c r="T528" s="57">
        <v>1.34</v>
      </c>
      <c r="U528" s="55" t="s">
        <v>329</v>
      </c>
      <c r="V528" s="55" t="s">
        <v>330</v>
      </c>
      <c r="W528" s="55" t="s">
        <v>1644</v>
      </c>
      <c r="X528" s="55" t="s">
        <v>1644</v>
      </c>
      <c r="Y528" s="55" t="s">
        <v>1644</v>
      </c>
      <c r="Z528" s="55" t="s">
        <v>1644</v>
      </c>
      <c r="AA528" s="55" t="s">
        <v>1727</v>
      </c>
      <c r="AB528" s="55" t="s">
        <v>1644</v>
      </c>
      <c r="AC528" s="56">
        <v>45756</v>
      </c>
      <c r="AD528" s="55"/>
      <c r="AE528" s="55"/>
      <c r="AF528" s="55" t="s">
        <v>1644</v>
      </c>
      <c r="AG528" s="55" t="s">
        <v>1644</v>
      </c>
      <c r="AH528" s="55" t="s">
        <v>1728</v>
      </c>
      <c r="AI528" s="55" t="s">
        <v>1729</v>
      </c>
      <c r="AJ528" s="59">
        <v>2</v>
      </c>
      <c r="AK528" s="55" t="s">
        <v>1931</v>
      </c>
      <c r="AL528" s="60" t="s">
        <v>1749</v>
      </c>
      <c r="AM528" s="55" t="s">
        <v>2112</v>
      </c>
      <c r="AN528" s="55" t="s">
        <v>2113</v>
      </c>
      <c r="AO528" s="55" t="s">
        <v>1644</v>
      </c>
      <c r="AP528" t="s">
        <v>1730</v>
      </c>
      <c r="AQ528" t="s">
        <v>2163</v>
      </c>
      <c r="AS528" t="s">
        <v>1645</v>
      </c>
      <c r="AT528" t="s">
        <v>3842</v>
      </c>
      <c r="AU528" s="191">
        <f t="shared" si="9"/>
        <v>22110</v>
      </c>
    </row>
    <row r="529" spans="1:47" x14ac:dyDescent="0.25">
      <c r="A529" s="55" t="s">
        <v>1717</v>
      </c>
      <c r="B529" s="55" t="s">
        <v>2824</v>
      </c>
      <c r="C529" s="55" t="s">
        <v>1719</v>
      </c>
      <c r="D529" s="55" t="s">
        <v>1767</v>
      </c>
      <c r="E529" s="56">
        <v>45761</v>
      </c>
      <c r="F529" s="55" t="s">
        <v>2882</v>
      </c>
      <c r="G529" s="55" t="s">
        <v>1644</v>
      </c>
      <c r="H529" s="55">
        <v>53100010</v>
      </c>
      <c r="I529" s="55" t="s">
        <v>2883</v>
      </c>
      <c r="J529" s="55" t="s">
        <v>1644</v>
      </c>
      <c r="K529" s="55" t="s">
        <v>664</v>
      </c>
      <c r="L529" s="56">
        <v>45761</v>
      </c>
      <c r="M529" s="55" t="s">
        <v>2884</v>
      </c>
      <c r="N529" s="55" t="s">
        <v>1644</v>
      </c>
      <c r="O529" s="56"/>
      <c r="P529" s="55" t="s">
        <v>1726</v>
      </c>
      <c r="Q529" s="55" t="s">
        <v>89</v>
      </c>
      <c r="R529" s="57">
        <v>2.95</v>
      </c>
      <c r="S529" s="55" t="s">
        <v>89</v>
      </c>
      <c r="T529" s="57">
        <v>2.95</v>
      </c>
      <c r="U529" s="55" t="s">
        <v>329</v>
      </c>
      <c r="V529" s="55" t="s">
        <v>330</v>
      </c>
      <c r="W529" s="55" t="s">
        <v>1644</v>
      </c>
      <c r="X529" s="55" t="s">
        <v>1644</v>
      </c>
      <c r="Y529" s="55" t="s">
        <v>1644</v>
      </c>
      <c r="Z529" s="55" t="s">
        <v>1644</v>
      </c>
      <c r="AA529" s="55" t="s">
        <v>1727</v>
      </c>
      <c r="AB529" s="55" t="s">
        <v>1644</v>
      </c>
      <c r="AC529" s="56">
        <v>45761</v>
      </c>
      <c r="AD529" s="55"/>
      <c r="AE529" s="55"/>
      <c r="AF529" s="55" t="s">
        <v>1644</v>
      </c>
      <c r="AG529" s="55" t="s">
        <v>1644</v>
      </c>
      <c r="AH529" s="55" t="s">
        <v>1728</v>
      </c>
      <c r="AI529" s="55" t="s">
        <v>1729</v>
      </c>
      <c r="AJ529" s="59">
        <v>2</v>
      </c>
      <c r="AK529" s="55" t="s">
        <v>1748</v>
      </c>
      <c r="AL529" s="60" t="s">
        <v>1749</v>
      </c>
      <c r="AM529" s="55" t="s">
        <v>2885</v>
      </c>
      <c r="AN529" s="55" t="s">
        <v>2886</v>
      </c>
      <c r="AO529" s="55" t="s">
        <v>1644</v>
      </c>
      <c r="AP529" t="s">
        <v>1730</v>
      </c>
      <c r="AQ529" t="s">
        <v>2163</v>
      </c>
      <c r="AS529" t="s">
        <v>1652</v>
      </c>
      <c r="AT529" t="s">
        <v>3842</v>
      </c>
      <c r="AU529" s="191">
        <f t="shared" si="9"/>
        <v>48675</v>
      </c>
    </row>
    <row r="530" spans="1:47" x14ac:dyDescent="0.25">
      <c r="A530" s="55" t="s">
        <v>1717</v>
      </c>
      <c r="B530" s="55" t="s">
        <v>2824</v>
      </c>
      <c r="C530" s="55" t="s">
        <v>1719</v>
      </c>
      <c r="D530" s="55" t="s">
        <v>1767</v>
      </c>
      <c r="E530" s="56">
        <v>45762</v>
      </c>
      <c r="F530" s="55" t="s">
        <v>2873</v>
      </c>
      <c r="G530" s="55" t="s">
        <v>1644</v>
      </c>
      <c r="H530" s="55">
        <v>53100010</v>
      </c>
      <c r="I530" s="55" t="s">
        <v>2887</v>
      </c>
      <c r="J530" s="55" t="s">
        <v>1644</v>
      </c>
      <c r="K530" s="55" t="s">
        <v>664</v>
      </c>
      <c r="L530" s="56">
        <v>45762</v>
      </c>
      <c r="M530" s="55" t="s">
        <v>2837</v>
      </c>
      <c r="N530" s="55" t="s">
        <v>1644</v>
      </c>
      <c r="O530" s="56"/>
      <c r="P530" s="55" t="s">
        <v>1726</v>
      </c>
      <c r="Q530" s="55" t="s">
        <v>89</v>
      </c>
      <c r="R530" s="57">
        <v>37471.11</v>
      </c>
      <c r="S530" s="55" t="s">
        <v>89</v>
      </c>
      <c r="T530" s="57">
        <v>37471.11</v>
      </c>
      <c r="U530" s="55" t="s">
        <v>329</v>
      </c>
      <c r="V530" s="55" t="s">
        <v>330</v>
      </c>
      <c r="W530" s="55" t="s">
        <v>1644</v>
      </c>
      <c r="X530" s="55" t="s">
        <v>1644</v>
      </c>
      <c r="Y530" s="55" t="s">
        <v>1644</v>
      </c>
      <c r="Z530" s="55" t="s">
        <v>1644</v>
      </c>
      <c r="AA530" s="55" t="s">
        <v>1727</v>
      </c>
      <c r="AB530" s="55" t="s">
        <v>1644</v>
      </c>
      <c r="AC530" s="56">
        <v>45762</v>
      </c>
      <c r="AD530" s="55"/>
      <c r="AE530" s="55"/>
      <c r="AF530" s="55" t="s">
        <v>1644</v>
      </c>
      <c r="AG530" s="55" t="s">
        <v>1644</v>
      </c>
      <c r="AH530" s="55" t="s">
        <v>1728</v>
      </c>
      <c r="AI530" s="55" t="s">
        <v>1729</v>
      </c>
      <c r="AJ530" s="59">
        <v>2</v>
      </c>
      <c r="AK530" s="55" t="s">
        <v>1748</v>
      </c>
      <c r="AL530" s="60" t="s">
        <v>1749</v>
      </c>
      <c r="AM530" s="55" t="s">
        <v>2875</v>
      </c>
      <c r="AN530" s="55" t="s">
        <v>2876</v>
      </c>
      <c r="AO530" s="55" t="s">
        <v>1644</v>
      </c>
      <c r="AP530" t="s">
        <v>1730</v>
      </c>
      <c r="AQ530" t="s">
        <v>2163</v>
      </c>
      <c r="AS530" t="s">
        <v>1652</v>
      </c>
      <c r="AT530" t="s">
        <v>3842</v>
      </c>
      <c r="AU530" s="191">
        <f t="shared" si="9"/>
        <v>618273315</v>
      </c>
    </row>
    <row r="531" spans="1:47" x14ac:dyDescent="0.25">
      <c r="A531" s="55" t="s">
        <v>1717</v>
      </c>
      <c r="B531" s="55" t="s">
        <v>2824</v>
      </c>
      <c r="C531" s="55" t="s">
        <v>1719</v>
      </c>
      <c r="D531" s="55" t="s">
        <v>1767</v>
      </c>
      <c r="E531" s="56">
        <v>45761</v>
      </c>
      <c r="F531" s="55" t="s">
        <v>2882</v>
      </c>
      <c r="G531" s="55" t="s">
        <v>1644</v>
      </c>
      <c r="H531" s="55">
        <v>50200010</v>
      </c>
      <c r="I531" s="55" t="s">
        <v>2883</v>
      </c>
      <c r="J531" s="55" t="s">
        <v>1644</v>
      </c>
      <c r="K531" s="55" t="s">
        <v>1646</v>
      </c>
      <c r="L531" s="56">
        <v>45761</v>
      </c>
      <c r="M531" s="55" t="s">
        <v>2884</v>
      </c>
      <c r="N531" s="55" t="s">
        <v>1644</v>
      </c>
      <c r="O531" s="56"/>
      <c r="P531" s="55" t="s">
        <v>1726</v>
      </c>
      <c r="Q531" s="55" t="s">
        <v>89</v>
      </c>
      <c r="R531" s="57">
        <v>1.01</v>
      </c>
      <c r="S531" s="55" t="s">
        <v>89</v>
      </c>
      <c r="T531" s="57">
        <v>1.01</v>
      </c>
      <c r="U531" s="55" t="s">
        <v>329</v>
      </c>
      <c r="V531" s="55" t="s">
        <v>330</v>
      </c>
      <c r="W531" s="55" t="s">
        <v>1644</v>
      </c>
      <c r="X531" s="55" t="s">
        <v>1644</v>
      </c>
      <c r="Y531" s="55" t="s">
        <v>1644</v>
      </c>
      <c r="Z531" s="55" t="s">
        <v>1644</v>
      </c>
      <c r="AA531" s="55" t="s">
        <v>1727</v>
      </c>
      <c r="AB531" s="55" t="s">
        <v>1644</v>
      </c>
      <c r="AC531" s="56">
        <v>45761</v>
      </c>
      <c r="AD531" s="55"/>
      <c r="AE531" s="55"/>
      <c r="AF531" s="55" t="s">
        <v>1644</v>
      </c>
      <c r="AG531" s="55" t="s">
        <v>1644</v>
      </c>
      <c r="AH531" s="55" t="s">
        <v>1728</v>
      </c>
      <c r="AI531" s="55" t="s">
        <v>1729</v>
      </c>
      <c r="AJ531" s="59">
        <v>1</v>
      </c>
      <c r="AK531" s="55" t="s">
        <v>1748</v>
      </c>
      <c r="AL531" s="60" t="s">
        <v>1749</v>
      </c>
      <c r="AM531" s="55" t="s">
        <v>2890</v>
      </c>
      <c r="AN531" s="55" t="s">
        <v>2891</v>
      </c>
      <c r="AO531" s="55" t="s">
        <v>1644</v>
      </c>
      <c r="AP531" t="s">
        <v>1730</v>
      </c>
      <c r="AQ531" t="s">
        <v>2163</v>
      </c>
      <c r="AS531" t="s">
        <v>1645</v>
      </c>
      <c r="AT531" t="s">
        <v>3842</v>
      </c>
      <c r="AU531" s="191">
        <f t="shared" si="9"/>
        <v>16665</v>
      </c>
    </row>
    <row r="532" spans="1:47" x14ac:dyDescent="0.25">
      <c r="A532" s="55" t="s">
        <v>1717</v>
      </c>
      <c r="B532" s="55" t="s">
        <v>2824</v>
      </c>
      <c r="C532" s="55" t="s">
        <v>1719</v>
      </c>
      <c r="D532" s="55" t="s">
        <v>1767</v>
      </c>
      <c r="E532" s="56">
        <v>45762</v>
      </c>
      <c r="F532" s="55" t="s">
        <v>2892</v>
      </c>
      <c r="G532" s="55" t="s">
        <v>1644</v>
      </c>
      <c r="H532" s="55">
        <v>50200010</v>
      </c>
      <c r="I532" s="55" t="s">
        <v>2893</v>
      </c>
      <c r="J532" s="55" t="s">
        <v>1644</v>
      </c>
      <c r="K532" s="55" t="s">
        <v>1646</v>
      </c>
      <c r="L532" s="56">
        <v>45762</v>
      </c>
      <c r="M532" s="55" t="s">
        <v>2837</v>
      </c>
      <c r="N532" s="55" t="s">
        <v>1644</v>
      </c>
      <c r="O532" s="56"/>
      <c r="P532" s="55" t="s">
        <v>1726</v>
      </c>
      <c r="Q532" s="55" t="s">
        <v>89</v>
      </c>
      <c r="R532" s="57">
        <v>63.31</v>
      </c>
      <c r="S532" s="55" t="s">
        <v>89</v>
      </c>
      <c r="T532" s="57">
        <v>63.31</v>
      </c>
      <c r="U532" s="55" t="s">
        <v>329</v>
      </c>
      <c r="V532" s="55" t="s">
        <v>330</v>
      </c>
      <c r="W532" s="55" t="s">
        <v>1644</v>
      </c>
      <c r="X532" s="55" t="s">
        <v>1644</v>
      </c>
      <c r="Y532" s="55" t="s">
        <v>1644</v>
      </c>
      <c r="Z532" s="55" t="s">
        <v>1644</v>
      </c>
      <c r="AA532" s="55" t="s">
        <v>1727</v>
      </c>
      <c r="AB532" s="55" t="s">
        <v>1644</v>
      </c>
      <c r="AC532" s="56">
        <v>45762</v>
      </c>
      <c r="AD532" s="55"/>
      <c r="AE532" s="55"/>
      <c r="AF532" s="55" t="s">
        <v>1644</v>
      </c>
      <c r="AG532" s="55" t="s">
        <v>1644</v>
      </c>
      <c r="AH532" s="55" t="s">
        <v>1728</v>
      </c>
      <c r="AI532" s="55" t="s">
        <v>1729</v>
      </c>
      <c r="AJ532" s="59">
        <v>1</v>
      </c>
      <c r="AK532" s="55" t="s">
        <v>1748</v>
      </c>
      <c r="AL532" s="60" t="s">
        <v>1749</v>
      </c>
      <c r="AM532" s="55" t="s">
        <v>2894</v>
      </c>
      <c r="AN532" s="55" t="s">
        <v>2895</v>
      </c>
      <c r="AO532" s="55" t="s">
        <v>1644</v>
      </c>
      <c r="AP532" t="s">
        <v>1730</v>
      </c>
      <c r="AQ532" t="s">
        <v>2163</v>
      </c>
      <c r="AS532" t="s">
        <v>1645</v>
      </c>
      <c r="AT532" t="s">
        <v>3842</v>
      </c>
      <c r="AU532" s="191">
        <f t="shared" si="9"/>
        <v>1044615</v>
      </c>
    </row>
    <row r="533" spans="1:47" x14ac:dyDescent="0.25">
      <c r="A533" s="55" t="s">
        <v>1717</v>
      </c>
      <c r="B533" s="55" t="s">
        <v>2824</v>
      </c>
      <c r="C533" s="55" t="s">
        <v>1719</v>
      </c>
      <c r="D533" s="55" t="s">
        <v>1767</v>
      </c>
      <c r="E533" s="56">
        <v>45764</v>
      </c>
      <c r="F533" s="55" t="s">
        <v>2896</v>
      </c>
      <c r="G533" s="55" t="s">
        <v>1644</v>
      </c>
      <c r="H533" s="55">
        <v>50200010</v>
      </c>
      <c r="I533" s="55" t="s">
        <v>2897</v>
      </c>
      <c r="J533" s="55" t="s">
        <v>1644</v>
      </c>
      <c r="K533" s="55" t="s">
        <v>1646</v>
      </c>
      <c r="L533" s="56">
        <v>45764</v>
      </c>
      <c r="M533" s="55" t="s">
        <v>2835</v>
      </c>
      <c r="N533" s="55" t="s">
        <v>1644</v>
      </c>
      <c r="O533" s="56"/>
      <c r="P533" s="55" t="s">
        <v>1726</v>
      </c>
      <c r="Q533" s="55" t="s">
        <v>89</v>
      </c>
      <c r="R533" s="57">
        <v>1142.19</v>
      </c>
      <c r="S533" s="55" t="s">
        <v>89</v>
      </c>
      <c r="T533" s="57">
        <v>1142.19</v>
      </c>
      <c r="U533" s="55" t="s">
        <v>329</v>
      </c>
      <c r="V533" s="55" t="s">
        <v>330</v>
      </c>
      <c r="W533" s="55" t="s">
        <v>1644</v>
      </c>
      <c r="X533" s="55" t="s">
        <v>1644</v>
      </c>
      <c r="Y533" s="55" t="s">
        <v>1644</v>
      </c>
      <c r="Z533" s="55" t="s">
        <v>1644</v>
      </c>
      <c r="AA533" s="55" t="s">
        <v>1727</v>
      </c>
      <c r="AB533" s="55" t="s">
        <v>1644</v>
      </c>
      <c r="AC533" s="56">
        <v>45764</v>
      </c>
      <c r="AD533" s="55"/>
      <c r="AE533" s="55"/>
      <c r="AF533" s="55" t="s">
        <v>1644</v>
      </c>
      <c r="AG533" s="55" t="s">
        <v>1644</v>
      </c>
      <c r="AH533" s="55" t="s">
        <v>1728</v>
      </c>
      <c r="AI533" s="55" t="s">
        <v>1729</v>
      </c>
      <c r="AJ533" s="59">
        <v>1</v>
      </c>
      <c r="AK533" s="55" t="s">
        <v>1748</v>
      </c>
      <c r="AL533" s="60" t="s">
        <v>1749</v>
      </c>
      <c r="AM533" s="55" t="s">
        <v>2898</v>
      </c>
      <c r="AN533" s="55" t="s">
        <v>2899</v>
      </c>
      <c r="AO533" s="55" t="s">
        <v>1644</v>
      </c>
      <c r="AP533" t="s">
        <v>1730</v>
      </c>
      <c r="AQ533" t="s">
        <v>2163</v>
      </c>
      <c r="AS533" t="s">
        <v>1645</v>
      </c>
      <c r="AT533" t="s">
        <v>3842</v>
      </c>
      <c r="AU533" s="191">
        <f t="shared" si="9"/>
        <v>18846135</v>
      </c>
    </row>
    <row r="534" spans="1:47" x14ac:dyDescent="0.25">
      <c r="A534" s="55" t="s">
        <v>1717</v>
      </c>
      <c r="B534" s="55" t="s">
        <v>2824</v>
      </c>
      <c r="C534" s="55" t="s">
        <v>1719</v>
      </c>
      <c r="D534" s="55" t="s">
        <v>1767</v>
      </c>
      <c r="E534" s="56">
        <v>45756</v>
      </c>
      <c r="F534" s="55" t="s">
        <v>2900</v>
      </c>
      <c r="G534" s="55" t="s">
        <v>1644</v>
      </c>
      <c r="H534" s="55">
        <v>50200010</v>
      </c>
      <c r="I534" s="55" t="s">
        <v>2880</v>
      </c>
      <c r="J534" s="55" t="s">
        <v>1644</v>
      </c>
      <c r="K534" s="55" t="s">
        <v>1646</v>
      </c>
      <c r="L534" s="56">
        <v>45756</v>
      </c>
      <c r="M534" s="55" t="s">
        <v>2881</v>
      </c>
      <c r="N534" s="55" t="s">
        <v>1644</v>
      </c>
      <c r="O534" s="56"/>
      <c r="P534" s="55" t="s">
        <v>1726</v>
      </c>
      <c r="Q534" s="55" t="s">
        <v>89</v>
      </c>
      <c r="R534" s="57">
        <v>14.06</v>
      </c>
      <c r="S534" s="55" t="s">
        <v>89</v>
      </c>
      <c r="T534" s="57">
        <v>14.06</v>
      </c>
      <c r="U534" s="55" t="s">
        <v>329</v>
      </c>
      <c r="V534" s="55" t="s">
        <v>330</v>
      </c>
      <c r="W534" s="55" t="s">
        <v>1644</v>
      </c>
      <c r="X534" s="55" t="s">
        <v>1644</v>
      </c>
      <c r="Y534" s="55" t="s">
        <v>1644</v>
      </c>
      <c r="Z534" s="55" t="s">
        <v>1644</v>
      </c>
      <c r="AA534" s="55" t="s">
        <v>1727</v>
      </c>
      <c r="AB534" s="55" t="s">
        <v>1644</v>
      </c>
      <c r="AC534" s="56">
        <v>45756</v>
      </c>
      <c r="AD534" s="55"/>
      <c r="AE534" s="55"/>
      <c r="AF534" s="55" t="s">
        <v>1644</v>
      </c>
      <c r="AG534" s="55" t="s">
        <v>1644</v>
      </c>
      <c r="AH534" s="55" t="s">
        <v>1728</v>
      </c>
      <c r="AI534" s="55" t="s">
        <v>1729</v>
      </c>
      <c r="AJ534" s="59">
        <v>20</v>
      </c>
      <c r="AK534" s="55" t="s">
        <v>1978</v>
      </c>
      <c r="AL534" s="60" t="s">
        <v>1749</v>
      </c>
      <c r="AM534" s="55" t="s">
        <v>2051</v>
      </c>
      <c r="AN534" s="55" t="s">
        <v>2052</v>
      </c>
      <c r="AO534" s="55" t="s">
        <v>1644</v>
      </c>
      <c r="AP534" t="s">
        <v>1730</v>
      </c>
      <c r="AQ534" t="s">
        <v>2163</v>
      </c>
      <c r="AS534" t="s">
        <v>1645</v>
      </c>
      <c r="AT534" t="s">
        <v>3842</v>
      </c>
      <c r="AU534" s="191">
        <f t="shared" si="9"/>
        <v>231990</v>
      </c>
    </row>
    <row r="535" spans="1:47" x14ac:dyDescent="0.25">
      <c r="A535" s="55" t="s">
        <v>1717</v>
      </c>
      <c r="B535" s="55" t="s">
        <v>2824</v>
      </c>
      <c r="C535" s="55" t="s">
        <v>1719</v>
      </c>
      <c r="D535" s="55" t="s">
        <v>1767</v>
      </c>
      <c r="E535" s="56">
        <v>45762</v>
      </c>
      <c r="F535" s="55" t="s">
        <v>2903</v>
      </c>
      <c r="G535" s="55" t="s">
        <v>1644</v>
      </c>
      <c r="H535" s="55">
        <v>53100010</v>
      </c>
      <c r="I535" s="55" t="s">
        <v>2893</v>
      </c>
      <c r="J535" s="55" t="s">
        <v>1644</v>
      </c>
      <c r="K535" s="55" t="s">
        <v>664</v>
      </c>
      <c r="L535" s="56">
        <v>45762</v>
      </c>
      <c r="M535" s="55" t="s">
        <v>2837</v>
      </c>
      <c r="N535" s="55" t="s">
        <v>1644</v>
      </c>
      <c r="O535" s="56"/>
      <c r="P535" s="55" t="s">
        <v>1726</v>
      </c>
      <c r="Q535" s="55" t="s">
        <v>89</v>
      </c>
      <c r="R535" s="57">
        <v>1.78</v>
      </c>
      <c r="S535" s="55" t="s">
        <v>89</v>
      </c>
      <c r="T535" s="57">
        <v>1.78</v>
      </c>
      <c r="U535" s="55" t="s">
        <v>329</v>
      </c>
      <c r="V535" s="55" t="s">
        <v>330</v>
      </c>
      <c r="W535" s="55" t="s">
        <v>1644</v>
      </c>
      <c r="X535" s="55" t="s">
        <v>1644</v>
      </c>
      <c r="Y535" s="55" t="s">
        <v>1644</v>
      </c>
      <c r="Z535" s="55" t="s">
        <v>1644</v>
      </c>
      <c r="AA535" s="55" t="s">
        <v>1727</v>
      </c>
      <c r="AB535" s="55" t="s">
        <v>1644</v>
      </c>
      <c r="AC535" s="56">
        <v>45762</v>
      </c>
      <c r="AD535" s="55"/>
      <c r="AE535" s="55"/>
      <c r="AF535" s="55" t="s">
        <v>1644</v>
      </c>
      <c r="AG535" s="55" t="s">
        <v>1644</v>
      </c>
      <c r="AH535" s="55" t="s">
        <v>1728</v>
      </c>
      <c r="AI535" s="55" t="s">
        <v>1729</v>
      </c>
      <c r="AJ535" s="59">
        <v>20</v>
      </c>
      <c r="AK535" s="55" t="s">
        <v>1748</v>
      </c>
      <c r="AL535" s="60" t="s">
        <v>1749</v>
      </c>
      <c r="AM535" s="55" t="s">
        <v>2129</v>
      </c>
      <c r="AN535" s="55" t="s">
        <v>2130</v>
      </c>
      <c r="AO535" s="55" t="s">
        <v>1644</v>
      </c>
      <c r="AP535" t="s">
        <v>1730</v>
      </c>
      <c r="AQ535" t="s">
        <v>2163</v>
      </c>
      <c r="AS535" t="s">
        <v>1652</v>
      </c>
      <c r="AT535" t="s">
        <v>3842</v>
      </c>
      <c r="AU535" s="191">
        <f t="shared" si="9"/>
        <v>29370</v>
      </c>
    </row>
    <row r="536" spans="1:47" x14ac:dyDescent="0.25">
      <c r="A536" s="55" t="s">
        <v>1717</v>
      </c>
      <c r="B536" s="55" t="s">
        <v>2824</v>
      </c>
      <c r="C536" s="55" t="s">
        <v>1719</v>
      </c>
      <c r="D536" s="55" t="s">
        <v>1767</v>
      </c>
      <c r="E536" s="56">
        <v>45763</v>
      </c>
      <c r="F536" s="55" t="s">
        <v>2904</v>
      </c>
      <c r="G536" s="55" t="s">
        <v>1644</v>
      </c>
      <c r="H536" s="55">
        <v>53100010</v>
      </c>
      <c r="I536" s="55" t="s">
        <v>2905</v>
      </c>
      <c r="J536" s="55" t="s">
        <v>1644</v>
      </c>
      <c r="K536" s="55" t="s">
        <v>664</v>
      </c>
      <c r="L536" s="56">
        <v>45763</v>
      </c>
      <c r="M536" s="55" t="s">
        <v>2834</v>
      </c>
      <c r="N536" s="55" t="s">
        <v>1644</v>
      </c>
      <c r="O536" s="56"/>
      <c r="P536" s="55" t="s">
        <v>1726</v>
      </c>
      <c r="Q536" s="55" t="s">
        <v>89</v>
      </c>
      <c r="R536" s="57">
        <v>3.51</v>
      </c>
      <c r="S536" s="55" t="s">
        <v>89</v>
      </c>
      <c r="T536" s="57">
        <v>3.51</v>
      </c>
      <c r="U536" s="55" t="s">
        <v>329</v>
      </c>
      <c r="V536" s="55" t="s">
        <v>330</v>
      </c>
      <c r="W536" s="55" t="s">
        <v>1644</v>
      </c>
      <c r="X536" s="55" t="s">
        <v>1644</v>
      </c>
      <c r="Y536" s="55" t="s">
        <v>1644</v>
      </c>
      <c r="Z536" s="55" t="s">
        <v>1644</v>
      </c>
      <c r="AA536" s="55" t="s">
        <v>1727</v>
      </c>
      <c r="AB536" s="55" t="s">
        <v>1644</v>
      </c>
      <c r="AC536" s="56">
        <v>45763</v>
      </c>
      <c r="AD536" s="55"/>
      <c r="AE536" s="55"/>
      <c r="AF536" s="55" t="s">
        <v>1644</v>
      </c>
      <c r="AG536" s="55" t="s">
        <v>1644</v>
      </c>
      <c r="AH536" s="55" t="s">
        <v>1728</v>
      </c>
      <c r="AI536" s="55" t="s">
        <v>1729</v>
      </c>
      <c r="AJ536" s="59">
        <v>20</v>
      </c>
      <c r="AK536" s="55" t="s">
        <v>2386</v>
      </c>
      <c r="AL536" s="60" t="s">
        <v>1749</v>
      </c>
      <c r="AM536" s="55" t="s">
        <v>2681</v>
      </c>
      <c r="AN536" s="55" t="s">
        <v>2682</v>
      </c>
      <c r="AO536" s="55" t="s">
        <v>1644</v>
      </c>
      <c r="AP536" t="s">
        <v>1730</v>
      </c>
      <c r="AQ536" t="s">
        <v>2163</v>
      </c>
      <c r="AS536" t="s">
        <v>1652</v>
      </c>
      <c r="AT536" t="s">
        <v>3842</v>
      </c>
      <c r="AU536" s="191">
        <f t="shared" si="9"/>
        <v>57915</v>
      </c>
    </row>
    <row r="537" spans="1:47" x14ac:dyDescent="0.25">
      <c r="A537" s="55" t="s">
        <v>1717</v>
      </c>
      <c r="B537" s="55" t="s">
        <v>2824</v>
      </c>
      <c r="C537" s="55" t="s">
        <v>1719</v>
      </c>
      <c r="D537" s="55" t="s">
        <v>1767</v>
      </c>
      <c r="E537" s="56">
        <v>45764</v>
      </c>
      <c r="F537" s="55" t="s">
        <v>2906</v>
      </c>
      <c r="G537" s="55" t="s">
        <v>1644</v>
      </c>
      <c r="H537" s="55">
        <v>50200010</v>
      </c>
      <c r="I537" s="55" t="s">
        <v>2907</v>
      </c>
      <c r="J537" s="55" t="s">
        <v>1644</v>
      </c>
      <c r="K537" s="55" t="s">
        <v>1646</v>
      </c>
      <c r="L537" s="56">
        <v>45764</v>
      </c>
      <c r="M537" s="55" t="s">
        <v>2835</v>
      </c>
      <c r="N537" s="55" t="s">
        <v>1644</v>
      </c>
      <c r="O537" s="56"/>
      <c r="P537" s="55" t="s">
        <v>1726</v>
      </c>
      <c r="Q537" s="55" t="s">
        <v>89</v>
      </c>
      <c r="R537" s="57">
        <v>13.27</v>
      </c>
      <c r="S537" s="55" t="s">
        <v>89</v>
      </c>
      <c r="T537" s="57">
        <v>13.27</v>
      </c>
      <c r="U537" s="55" t="s">
        <v>329</v>
      </c>
      <c r="V537" s="55" t="s">
        <v>330</v>
      </c>
      <c r="W537" s="55" t="s">
        <v>1644</v>
      </c>
      <c r="X537" s="55" t="s">
        <v>1644</v>
      </c>
      <c r="Y537" s="55" t="s">
        <v>1644</v>
      </c>
      <c r="Z537" s="55" t="s">
        <v>1644</v>
      </c>
      <c r="AA537" s="55" t="s">
        <v>1727</v>
      </c>
      <c r="AB537" s="55" t="s">
        <v>1644</v>
      </c>
      <c r="AC537" s="56">
        <v>45764</v>
      </c>
      <c r="AD537" s="55"/>
      <c r="AE537" s="55"/>
      <c r="AF537" s="55" t="s">
        <v>1644</v>
      </c>
      <c r="AG537" s="55" t="s">
        <v>1644</v>
      </c>
      <c r="AH537" s="55" t="s">
        <v>1728</v>
      </c>
      <c r="AI537" s="55" t="s">
        <v>1729</v>
      </c>
      <c r="AJ537" s="59">
        <v>10</v>
      </c>
      <c r="AK537" s="55" t="s">
        <v>1748</v>
      </c>
      <c r="AL537" s="60" t="s">
        <v>1749</v>
      </c>
      <c r="AM537" s="55" t="s">
        <v>2474</v>
      </c>
      <c r="AN537" s="55" t="s">
        <v>2475</v>
      </c>
      <c r="AO537" s="55" t="s">
        <v>1644</v>
      </c>
      <c r="AP537" t="s">
        <v>1730</v>
      </c>
      <c r="AQ537" t="s">
        <v>2163</v>
      </c>
      <c r="AS537" t="s">
        <v>1645</v>
      </c>
      <c r="AT537" t="s">
        <v>3842</v>
      </c>
      <c r="AU537" s="191">
        <f t="shared" si="9"/>
        <v>218955</v>
      </c>
    </row>
    <row r="538" spans="1:47" x14ac:dyDescent="0.25">
      <c r="A538" s="55" t="s">
        <v>1717</v>
      </c>
      <c r="B538" s="55" t="s">
        <v>2824</v>
      </c>
      <c r="C538" s="55" t="s">
        <v>1719</v>
      </c>
      <c r="D538" s="55" t="s">
        <v>1767</v>
      </c>
      <c r="E538" s="56">
        <v>45762</v>
      </c>
      <c r="F538" s="55" t="s">
        <v>2908</v>
      </c>
      <c r="G538" s="55" t="s">
        <v>1644</v>
      </c>
      <c r="H538" s="55">
        <v>50200010</v>
      </c>
      <c r="I538" s="55" t="s">
        <v>2909</v>
      </c>
      <c r="J538" s="55" t="s">
        <v>1644</v>
      </c>
      <c r="K538" s="55" t="s">
        <v>1646</v>
      </c>
      <c r="L538" s="56">
        <v>45762</v>
      </c>
      <c r="M538" s="55" t="s">
        <v>2837</v>
      </c>
      <c r="N538" s="55" t="s">
        <v>1644</v>
      </c>
      <c r="O538" s="56"/>
      <c r="P538" s="55" t="s">
        <v>1726</v>
      </c>
      <c r="Q538" s="55" t="s">
        <v>89</v>
      </c>
      <c r="R538" s="57">
        <v>544.52</v>
      </c>
      <c r="S538" s="55" t="s">
        <v>89</v>
      </c>
      <c r="T538" s="57">
        <v>544.52</v>
      </c>
      <c r="U538" s="55" t="s">
        <v>329</v>
      </c>
      <c r="V538" s="55" t="s">
        <v>330</v>
      </c>
      <c r="W538" s="55" t="s">
        <v>1644</v>
      </c>
      <c r="X538" s="55" t="s">
        <v>1644</v>
      </c>
      <c r="Y538" s="55" t="s">
        <v>1644</v>
      </c>
      <c r="Z538" s="55" t="s">
        <v>1644</v>
      </c>
      <c r="AA538" s="55" t="s">
        <v>1727</v>
      </c>
      <c r="AB538" s="55" t="s">
        <v>1644</v>
      </c>
      <c r="AC538" s="56">
        <v>45762</v>
      </c>
      <c r="AD538" s="55"/>
      <c r="AE538" s="55"/>
      <c r="AF538" s="55" t="s">
        <v>1644</v>
      </c>
      <c r="AG538" s="55" t="s">
        <v>1644</v>
      </c>
      <c r="AH538" s="55" t="s">
        <v>1728</v>
      </c>
      <c r="AI538" s="55" t="s">
        <v>1729</v>
      </c>
      <c r="AJ538" s="59">
        <v>5</v>
      </c>
      <c r="AK538" s="55" t="s">
        <v>1748</v>
      </c>
      <c r="AL538" s="60" t="s">
        <v>1749</v>
      </c>
      <c r="AM538" s="55" t="s">
        <v>1860</v>
      </c>
      <c r="AN538" s="55" t="s">
        <v>1861</v>
      </c>
      <c r="AO538" s="55" t="s">
        <v>1644</v>
      </c>
      <c r="AP538" t="s">
        <v>1730</v>
      </c>
      <c r="AQ538" t="s">
        <v>2163</v>
      </c>
      <c r="AS538" t="s">
        <v>1645</v>
      </c>
      <c r="AT538" t="s">
        <v>3842</v>
      </c>
      <c r="AU538" s="191">
        <f t="shared" si="9"/>
        <v>8984580</v>
      </c>
    </row>
    <row r="539" spans="1:47" x14ac:dyDescent="0.25">
      <c r="A539" s="55" t="s">
        <v>1717</v>
      </c>
      <c r="B539" s="55" t="s">
        <v>2824</v>
      </c>
      <c r="C539" s="55" t="s">
        <v>1719</v>
      </c>
      <c r="D539" s="55" t="s">
        <v>1767</v>
      </c>
      <c r="E539" s="56">
        <v>45762</v>
      </c>
      <c r="F539" s="55" t="s">
        <v>2195</v>
      </c>
      <c r="G539" s="55" t="s">
        <v>1644</v>
      </c>
      <c r="H539" s="55">
        <v>50200010</v>
      </c>
      <c r="I539" s="55" t="s">
        <v>2909</v>
      </c>
      <c r="J539" s="55" t="s">
        <v>1644</v>
      </c>
      <c r="K539" s="55" t="s">
        <v>1646</v>
      </c>
      <c r="L539" s="56">
        <v>45762</v>
      </c>
      <c r="M539" s="55" t="s">
        <v>2837</v>
      </c>
      <c r="N539" s="55" t="s">
        <v>1644</v>
      </c>
      <c r="O539" s="56"/>
      <c r="P539" s="55" t="s">
        <v>1726</v>
      </c>
      <c r="Q539" s="55" t="s">
        <v>89</v>
      </c>
      <c r="R539" s="57">
        <v>67.06</v>
      </c>
      <c r="S539" s="55" t="s">
        <v>89</v>
      </c>
      <c r="T539" s="57">
        <v>67.06</v>
      </c>
      <c r="U539" s="55" t="s">
        <v>329</v>
      </c>
      <c r="V539" s="55" t="s">
        <v>330</v>
      </c>
      <c r="W539" s="55" t="s">
        <v>1644</v>
      </c>
      <c r="X539" s="55" t="s">
        <v>1644</v>
      </c>
      <c r="Y539" s="55" t="s">
        <v>1644</v>
      </c>
      <c r="Z539" s="55" t="s">
        <v>1644</v>
      </c>
      <c r="AA539" s="55" t="s">
        <v>1727</v>
      </c>
      <c r="AB539" s="55" t="s">
        <v>1644</v>
      </c>
      <c r="AC539" s="56">
        <v>45762</v>
      </c>
      <c r="AD539" s="55"/>
      <c r="AE539" s="55"/>
      <c r="AF539" s="55" t="s">
        <v>1644</v>
      </c>
      <c r="AG539" s="55" t="s">
        <v>1644</v>
      </c>
      <c r="AH539" s="55" t="s">
        <v>1728</v>
      </c>
      <c r="AI539" s="55" t="s">
        <v>1729</v>
      </c>
      <c r="AJ539" s="59">
        <v>4</v>
      </c>
      <c r="AK539" s="55" t="s">
        <v>1748</v>
      </c>
      <c r="AL539" s="60" t="s">
        <v>1749</v>
      </c>
      <c r="AM539" s="55" t="s">
        <v>2910</v>
      </c>
      <c r="AN539" s="55" t="s">
        <v>2911</v>
      </c>
      <c r="AO539" s="55" t="s">
        <v>1644</v>
      </c>
      <c r="AP539" t="s">
        <v>1730</v>
      </c>
      <c r="AQ539" t="s">
        <v>2163</v>
      </c>
      <c r="AS539" t="s">
        <v>1645</v>
      </c>
      <c r="AT539" t="s">
        <v>3842</v>
      </c>
      <c r="AU539" s="191">
        <f t="shared" si="9"/>
        <v>1106490</v>
      </c>
    </row>
    <row r="540" spans="1:47" x14ac:dyDescent="0.25">
      <c r="A540" s="55" t="s">
        <v>1717</v>
      </c>
      <c r="B540" s="55" t="s">
        <v>2824</v>
      </c>
      <c r="C540" s="55" t="s">
        <v>1719</v>
      </c>
      <c r="D540" s="55" t="s">
        <v>1767</v>
      </c>
      <c r="E540" s="56">
        <v>45763</v>
      </c>
      <c r="F540" s="55" t="s">
        <v>2186</v>
      </c>
      <c r="G540" s="55" t="s">
        <v>1644</v>
      </c>
      <c r="H540" s="55">
        <v>50200010</v>
      </c>
      <c r="I540" s="55" t="s">
        <v>2905</v>
      </c>
      <c r="J540" s="55" t="s">
        <v>1644</v>
      </c>
      <c r="K540" s="55" t="s">
        <v>1646</v>
      </c>
      <c r="L540" s="56">
        <v>45763</v>
      </c>
      <c r="M540" s="55" t="s">
        <v>2834</v>
      </c>
      <c r="N540" s="55" t="s">
        <v>1644</v>
      </c>
      <c r="O540" s="56"/>
      <c r="P540" s="55" t="s">
        <v>1726</v>
      </c>
      <c r="Q540" s="55" t="s">
        <v>89</v>
      </c>
      <c r="R540" s="57">
        <v>0.3</v>
      </c>
      <c r="S540" s="55" t="s">
        <v>89</v>
      </c>
      <c r="T540" s="57">
        <v>0.3</v>
      </c>
      <c r="U540" s="55" t="s">
        <v>329</v>
      </c>
      <c r="V540" s="55" t="s">
        <v>330</v>
      </c>
      <c r="W540" s="55" t="s">
        <v>1644</v>
      </c>
      <c r="X540" s="55" t="s">
        <v>1644</v>
      </c>
      <c r="Y540" s="55" t="s">
        <v>1644</v>
      </c>
      <c r="Z540" s="55" t="s">
        <v>1644</v>
      </c>
      <c r="AA540" s="55" t="s">
        <v>1727</v>
      </c>
      <c r="AB540" s="55" t="s">
        <v>1644</v>
      </c>
      <c r="AC540" s="56">
        <v>45763</v>
      </c>
      <c r="AD540" s="55"/>
      <c r="AE540" s="55"/>
      <c r="AF540" s="55" t="s">
        <v>1644</v>
      </c>
      <c r="AG540" s="55" t="s">
        <v>1644</v>
      </c>
      <c r="AH540" s="55" t="s">
        <v>1728</v>
      </c>
      <c r="AI540" s="55" t="s">
        <v>1729</v>
      </c>
      <c r="AJ540" s="59">
        <v>3</v>
      </c>
      <c r="AK540" s="55" t="s">
        <v>1748</v>
      </c>
      <c r="AL540" s="60" t="s">
        <v>1749</v>
      </c>
      <c r="AM540" s="55" t="s">
        <v>2146</v>
      </c>
      <c r="AN540" s="55" t="s">
        <v>2147</v>
      </c>
      <c r="AO540" s="55" t="s">
        <v>1644</v>
      </c>
      <c r="AP540" t="s">
        <v>1730</v>
      </c>
      <c r="AQ540" t="s">
        <v>2163</v>
      </c>
      <c r="AS540" t="s">
        <v>1645</v>
      </c>
      <c r="AT540" t="s">
        <v>3842</v>
      </c>
      <c r="AU540" s="191">
        <f t="shared" si="9"/>
        <v>4950</v>
      </c>
    </row>
    <row r="541" spans="1:47" x14ac:dyDescent="0.25">
      <c r="A541" s="55" t="s">
        <v>1717</v>
      </c>
      <c r="B541" s="55" t="s">
        <v>2824</v>
      </c>
      <c r="C541" s="55" t="s">
        <v>1719</v>
      </c>
      <c r="D541" s="55" t="s">
        <v>1767</v>
      </c>
      <c r="E541" s="56">
        <v>45770</v>
      </c>
      <c r="F541" s="55" t="s">
        <v>2195</v>
      </c>
      <c r="G541" s="55" t="s">
        <v>1644</v>
      </c>
      <c r="H541" s="55">
        <v>50200010</v>
      </c>
      <c r="I541" s="55" t="s">
        <v>2912</v>
      </c>
      <c r="J541" s="55" t="s">
        <v>1644</v>
      </c>
      <c r="K541" s="55" t="s">
        <v>1646</v>
      </c>
      <c r="L541" s="56">
        <v>45770</v>
      </c>
      <c r="M541" s="55" t="s">
        <v>2913</v>
      </c>
      <c r="N541" s="55" t="s">
        <v>1644</v>
      </c>
      <c r="O541" s="56"/>
      <c r="P541" s="55" t="s">
        <v>1726</v>
      </c>
      <c r="Q541" s="55" t="s">
        <v>89</v>
      </c>
      <c r="R541" s="57">
        <v>60.36</v>
      </c>
      <c r="S541" s="55" t="s">
        <v>89</v>
      </c>
      <c r="T541" s="57">
        <v>60.36</v>
      </c>
      <c r="U541" s="55" t="s">
        <v>329</v>
      </c>
      <c r="V541" s="55" t="s">
        <v>330</v>
      </c>
      <c r="W541" s="55" t="s">
        <v>1644</v>
      </c>
      <c r="X541" s="55" t="s">
        <v>1644</v>
      </c>
      <c r="Y541" s="55" t="s">
        <v>1644</v>
      </c>
      <c r="Z541" s="55" t="s">
        <v>1644</v>
      </c>
      <c r="AA541" s="55" t="s">
        <v>1727</v>
      </c>
      <c r="AB541" s="55" t="s">
        <v>1644</v>
      </c>
      <c r="AC541" s="56">
        <v>45770</v>
      </c>
      <c r="AD541" s="55"/>
      <c r="AE541" s="55"/>
      <c r="AF541" s="55" t="s">
        <v>1644</v>
      </c>
      <c r="AG541" s="55" t="s">
        <v>1644</v>
      </c>
      <c r="AH541" s="55" t="s">
        <v>1728</v>
      </c>
      <c r="AI541" s="55" t="s">
        <v>1729</v>
      </c>
      <c r="AJ541" s="59">
        <v>4</v>
      </c>
      <c r="AK541" s="55" t="s">
        <v>1748</v>
      </c>
      <c r="AL541" s="60" t="s">
        <v>1749</v>
      </c>
      <c r="AM541" s="55" t="s">
        <v>2013</v>
      </c>
      <c r="AN541" s="55" t="s">
        <v>2014</v>
      </c>
      <c r="AO541" s="55" t="s">
        <v>1644</v>
      </c>
      <c r="AP541" t="s">
        <v>1730</v>
      </c>
      <c r="AQ541" t="s">
        <v>2163</v>
      </c>
      <c r="AS541" t="s">
        <v>1645</v>
      </c>
      <c r="AT541" t="s">
        <v>3842</v>
      </c>
      <c r="AU541" s="191">
        <f t="shared" si="9"/>
        <v>995940</v>
      </c>
    </row>
    <row r="542" spans="1:47" x14ac:dyDescent="0.25">
      <c r="A542" s="55" t="s">
        <v>1717</v>
      </c>
      <c r="B542" s="55" t="s">
        <v>2824</v>
      </c>
      <c r="C542" s="55" t="s">
        <v>1719</v>
      </c>
      <c r="D542" s="55" t="s">
        <v>1767</v>
      </c>
      <c r="E542" s="56">
        <v>45762</v>
      </c>
      <c r="F542" s="55" t="s">
        <v>2914</v>
      </c>
      <c r="G542" s="55" t="s">
        <v>1644</v>
      </c>
      <c r="H542" s="55">
        <v>53100010</v>
      </c>
      <c r="I542" s="55" t="s">
        <v>2915</v>
      </c>
      <c r="J542" s="55" t="s">
        <v>1644</v>
      </c>
      <c r="K542" s="55" t="s">
        <v>664</v>
      </c>
      <c r="L542" s="56">
        <v>45762</v>
      </c>
      <c r="M542" s="55" t="s">
        <v>2837</v>
      </c>
      <c r="N542" s="55" t="s">
        <v>1644</v>
      </c>
      <c r="O542" s="56"/>
      <c r="P542" s="55" t="s">
        <v>1726</v>
      </c>
      <c r="Q542" s="55" t="s">
        <v>89</v>
      </c>
      <c r="R542" s="57">
        <v>7348.8</v>
      </c>
      <c r="S542" s="55" t="s">
        <v>89</v>
      </c>
      <c r="T542" s="57">
        <v>7348.8</v>
      </c>
      <c r="U542" s="55" t="s">
        <v>329</v>
      </c>
      <c r="V542" s="55" t="s">
        <v>330</v>
      </c>
      <c r="W542" s="55" t="s">
        <v>1644</v>
      </c>
      <c r="X542" s="55" t="s">
        <v>1644</v>
      </c>
      <c r="Y542" s="55" t="s">
        <v>1644</v>
      </c>
      <c r="Z542" s="55" t="s">
        <v>1644</v>
      </c>
      <c r="AA542" s="55" t="s">
        <v>1727</v>
      </c>
      <c r="AB542" s="55" t="s">
        <v>1644</v>
      </c>
      <c r="AC542" s="56">
        <v>45762</v>
      </c>
      <c r="AD542" s="55"/>
      <c r="AE542" s="55"/>
      <c r="AF542" s="55" t="s">
        <v>1644</v>
      </c>
      <c r="AG542" s="55" t="s">
        <v>1644</v>
      </c>
      <c r="AH542" s="55" t="s">
        <v>1728</v>
      </c>
      <c r="AI542" s="55" t="s">
        <v>1729</v>
      </c>
      <c r="AJ542" s="59">
        <v>6</v>
      </c>
      <c r="AK542" s="55" t="s">
        <v>1748</v>
      </c>
      <c r="AL542" s="60" t="s">
        <v>1749</v>
      </c>
      <c r="AM542" s="55" t="s">
        <v>2204</v>
      </c>
      <c r="AN542" s="55" t="s">
        <v>2205</v>
      </c>
      <c r="AO542" s="55" t="s">
        <v>1644</v>
      </c>
      <c r="AP542" t="s">
        <v>1730</v>
      </c>
      <c r="AQ542" t="s">
        <v>2163</v>
      </c>
      <c r="AS542" t="s">
        <v>1652</v>
      </c>
      <c r="AT542" t="s">
        <v>3842</v>
      </c>
      <c r="AU542" s="191">
        <f t="shared" si="9"/>
        <v>121255200</v>
      </c>
    </row>
    <row r="543" spans="1:47" x14ac:dyDescent="0.25">
      <c r="A543" s="55" t="s">
        <v>1717</v>
      </c>
      <c r="B543" s="55" t="s">
        <v>2824</v>
      </c>
      <c r="C543" s="55" t="s">
        <v>1719</v>
      </c>
      <c r="D543" s="55" t="s">
        <v>1767</v>
      </c>
      <c r="E543" s="56">
        <v>45763</v>
      </c>
      <c r="F543" s="55" t="s">
        <v>2916</v>
      </c>
      <c r="G543" s="55" t="s">
        <v>1644</v>
      </c>
      <c r="H543" s="55">
        <v>50200010</v>
      </c>
      <c r="I543" s="55" t="s">
        <v>2905</v>
      </c>
      <c r="J543" s="55" t="s">
        <v>1644</v>
      </c>
      <c r="K543" s="55" t="s">
        <v>1646</v>
      </c>
      <c r="L543" s="56">
        <v>45763</v>
      </c>
      <c r="M543" s="55" t="s">
        <v>2834</v>
      </c>
      <c r="N543" s="55" t="s">
        <v>1644</v>
      </c>
      <c r="O543" s="56"/>
      <c r="P543" s="55" t="s">
        <v>1726</v>
      </c>
      <c r="Q543" s="55" t="s">
        <v>89</v>
      </c>
      <c r="R543" s="57">
        <v>1.72</v>
      </c>
      <c r="S543" s="55" t="s">
        <v>89</v>
      </c>
      <c r="T543" s="57">
        <v>1.72</v>
      </c>
      <c r="U543" s="55" t="s">
        <v>329</v>
      </c>
      <c r="V543" s="55" t="s">
        <v>330</v>
      </c>
      <c r="W543" s="55" t="s">
        <v>1644</v>
      </c>
      <c r="X543" s="55" t="s">
        <v>1644</v>
      </c>
      <c r="Y543" s="55" t="s">
        <v>1644</v>
      </c>
      <c r="Z543" s="55" t="s">
        <v>1644</v>
      </c>
      <c r="AA543" s="55" t="s">
        <v>1727</v>
      </c>
      <c r="AB543" s="55" t="s">
        <v>1644</v>
      </c>
      <c r="AC543" s="56">
        <v>45763</v>
      </c>
      <c r="AD543" s="55"/>
      <c r="AE543" s="55"/>
      <c r="AF543" s="55" t="s">
        <v>1644</v>
      </c>
      <c r="AG543" s="55" t="s">
        <v>1644</v>
      </c>
      <c r="AH543" s="55" t="s">
        <v>1728</v>
      </c>
      <c r="AI543" s="55" t="s">
        <v>1729</v>
      </c>
      <c r="AJ543" s="59">
        <v>6</v>
      </c>
      <c r="AK543" s="55" t="s">
        <v>1748</v>
      </c>
      <c r="AL543" s="60" t="s">
        <v>1749</v>
      </c>
      <c r="AM543" s="55" t="s">
        <v>2122</v>
      </c>
      <c r="AN543" s="55" t="s">
        <v>2123</v>
      </c>
      <c r="AO543" s="55" t="s">
        <v>1644</v>
      </c>
      <c r="AP543" t="s">
        <v>1730</v>
      </c>
      <c r="AQ543" t="s">
        <v>2163</v>
      </c>
      <c r="AS543" t="s">
        <v>1645</v>
      </c>
      <c r="AT543" t="s">
        <v>3842</v>
      </c>
      <c r="AU543" s="191">
        <f t="shared" si="9"/>
        <v>28380</v>
      </c>
    </row>
    <row r="544" spans="1:47" x14ac:dyDescent="0.25">
      <c r="A544" s="55" t="s">
        <v>1717</v>
      </c>
      <c r="B544" s="55" t="s">
        <v>2824</v>
      </c>
      <c r="C544" s="55" t="s">
        <v>1719</v>
      </c>
      <c r="D544" s="55" t="s">
        <v>1767</v>
      </c>
      <c r="E544" s="56">
        <v>45764</v>
      </c>
      <c r="F544" s="55" t="s">
        <v>2906</v>
      </c>
      <c r="G544" s="55" t="s">
        <v>1644</v>
      </c>
      <c r="H544" s="55">
        <v>50200010</v>
      </c>
      <c r="I544" s="55" t="s">
        <v>2907</v>
      </c>
      <c r="J544" s="55" t="s">
        <v>1644</v>
      </c>
      <c r="K544" s="55" t="s">
        <v>1646</v>
      </c>
      <c r="L544" s="56">
        <v>45764</v>
      </c>
      <c r="M544" s="55" t="s">
        <v>2835</v>
      </c>
      <c r="N544" s="55" t="s">
        <v>1644</v>
      </c>
      <c r="O544" s="56"/>
      <c r="P544" s="55" t="s">
        <v>1726</v>
      </c>
      <c r="Q544" s="55" t="s">
        <v>89</v>
      </c>
      <c r="R544" s="57">
        <v>1.18</v>
      </c>
      <c r="S544" s="55" t="s">
        <v>89</v>
      </c>
      <c r="T544" s="57">
        <v>1.18</v>
      </c>
      <c r="U544" s="55" t="s">
        <v>329</v>
      </c>
      <c r="V544" s="55" t="s">
        <v>330</v>
      </c>
      <c r="W544" s="55" t="s">
        <v>1644</v>
      </c>
      <c r="X544" s="55" t="s">
        <v>1644</v>
      </c>
      <c r="Y544" s="55" t="s">
        <v>1644</v>
      </c>
      <c r="Z544" s="55" t="s">
        <v>1644</v>
      </c>
      <c r="AA544" s="55" t="s">
        <v>1727</v>
      </c>
      <c r="AB544" s="55" t="s">
        <v>1644</v>
      </c>
      <c r="AC544" s="56">
        <v>45764</v>
      </c>
      <c r="AD544" s="55"/>
      <c r="AE544" s="55"/>
      <c r="AF544" s="55" t="s">
        <v>1644</v>
      </c>
      <c r="AG544" s="55" t="s">
        <v>1644</v>
      </c>
      <c r="AH544" s="55" t="s">
        <v>1728</v>
      </c>
      <c r="AI544" s="55" t="s">
        <v>1729</v>
      </c>
      <c r="AJ544" s="59">
        <v>6</v>
      </c>
      <c r="AK544" s="55" t="s">
        <v>1748</v>
      </c>
      <c r="AL544" s="60" t="s">
        <v>1749</v>
      </c>
      <c r="AM544" s="55" t="s">
        <v>2917</v>
      </c>
      <c r="AN544" s="55" t="s">
        <v>2918</v>
      </c>
      <c r="AO544" s="55" t="s">
        <v>1644</v>
      </c>
      <c r="AP544" t="s">
        <v>1730</v>
      </c>
      <c r="AQ544" t="s">
        <v>2163</v>
      </c>
      <c r="AS544" t="s">
        <v>1645</v>
      </c>
      <c r="AT544" t="s">
        <v>3842</v>
      </c>
      <c r="AU544" s="191">
        <f t="shared" si="9"/>
        <v>19470</v>
      </c>
    </row>
    <row r="545" spans="1:47" x14ac:dyDescent="0.25">
      <c r="A545" s="55" t="s">
        <v>1717</v>
      </c>
      <c r="B545" s="55" t="s">
        <v>2824</v>
      </c>
      <c r="C545" s="55" t="s">
        <v>1719</v>
      </c>
      <c r="D545" s="55" t="s">
        <v>1767</v>
      </c>
      <c r="E545" s="56">
        <v>45764</v>
      </c>
      <c r="F545" s="55" t="s">
        <v>2906</v>
      </c>
      <c r="G545" s="55" t="s">
        <v>1644</v>
      </c>
      <c r="H545" s="55">
        <v>50200010</v>
      </c>
      <c r="I545" s="55" t="s">
        <v>2907</v>
      </c>
      <c r="J545" s="55" t="s">
        <v>1644</v>
      </c>
      <c r="K545" s="55" t="s">
        <v>1646</v>
      </c>
      <c r="L545" s="56">
        <v>45764</v>
      </c>
      <c r="M545" s="55" t="s">
        <v>2835</v>
      </c>
      <c r="N545" s="55" t="s">
        <v>1644</v>
      </c>
      <c r="O545" s="56"/>
      <c r="P545" s="55" t="s">
        <v>1726</v>
      </c>
      <c r="Q545" s="55" t="s">
        <v>89</v>
      </c>
      <c r="R545" s="57">
        <v>1.21</v>
      </c>
      <c r="S545" s="55" t="s">
        <v>89</v>
      </c>
      <c r="T545" s="57">
        <v>1.21</v>
      </c>
      <c r="U545" s="55" t="s">
        <v>329</v>
      </c>
      <c r="V545" s="55" t="s">
        <v>330</v>
      </c>
      <c r="W545" s="55" t="s">
        <v>1644</v>
      </c>
      <c r="X545" s="55" t="s">
        <v>1644</v>
      </c>
      <c r="Y545" s="55" t="s">
        <v>1644</v>
      </c>
      <c r="Z545" s="55" t="s">
        <v>1644</v>
      </c>
      <c r="AA545" s="55" t="s">
        <v>1727</v>
      </c>
      <c r="AB545" s="55" t="s">
        <v>1644</v>
      </c>
      <c r="AC545" s="56">
        <v>45764</v>
      </c>
      <c r="AD545" s="55"/>
      <c r="AE545" s="55"/>
      <c r="AF545" s="55" t="s">
        <v>1644</v>
      </c>
      <c r="AG545" s="55" t="s">
        <v>1644</v>
      </c>
      <c r="AH545" s="55" t="s">
        <v>1728</v>
      </c>
      <c r="AI545" s="55" t="s">
        <v>1729</v>
      </c>
      <c r="AJ545" s="59">
        <v>6</v>
      </c>
      <c r="AK545" s="55" t="s">
        <v>1748</v>
      </c>
      <c r="AL545" s="60" t="s">
        <v>1749</v>
      </c>
      <c r="AM545" s="55" t="s">
        <v>2919</v>
      </c>
      <c r="AN545" s="55" t="s">
        <v>2920</v>
      </c>
      <c r="AO545" s="55" t="s">
        <v>1644</v>
      </c>
      <c r="AP545" t="s">
        <v>1730</v>
      </c>
      <c r="AQ545" t="s">
        <v>2163</v>
      </c>
      <c r="AS545" t="s">
        <v>1645</v>
      </c>
      <c r="AT545" t="s">
        <v>3842</v>
      </c>
      <c r="AU545" s="191">
        <f t="shared" si="9"/>
        <v>19965</v>
      </c>
    </row>
    <row r="546" spans="1:47" x14ac:dyDescent="0.25">
      <c r="A546" s="55" t="s">
        <v>1717</v>
      </c>
      <c r="B546" s="55" t="s">
        <v>2824</v>
      </c>
      <c r="C546" s="55" t="s">
        <v>1719</v>
      </c>
      <c r="D546" s="55" t="s">
        <v>1767</v>
      </c>
      <c r="E546" s="56">
        <v>45764</v>
      </c>
      <c r="F546" s="55" t="s">
        <v>2906</v>
      </c>
      <c r="G546" s="55" t="s">
        <v>1644</v>
      </c>
      <c r="H546" s="55">
        <v>50200010</v>
      </c>
      <c r="I546" s="55" t="s">
        <v>2907</v>
      </c>
      <c r="J546" s="55" t="s">
        <v>1644</v>
      </c>
      <c r="K546" s="55" t="s">
        <v>1646</v>
      </c>
      <c r="L546" s="56">
        <v>45764</v>
      </c>
      <c r="M546" s="55" t="s">
        <v>2835</v>
      </c>
      <c r="N546" s="55" t="s">
        <v>1644</v>
      </c>
      <c r="O546" s="56"/>
      <c r="P546" s="55" t="s">
        <v>1726</v>
      </c>
      <c r="Q546" s="55" t="s">
        <v>89</v>
      </c>
      <c r="R546" s="57">
        <v>1.26</v>
      </c>
      <c r="S546" s="55" t="s">
        <v>89</v>
      </c>
      <c r="T546" s="57">
        <v>1.26</v>
      </c>
      <c r="U546" s="55" t="s">
        <v>329</v>
      </c>
      <c r="V546" s="55" t="s">
        <v>330</v>
      </c>
      <c r="W546" s="55" t="s">
        <v>1644</v>
      </c>
      <c r="X546" s="55" t="s">
        <v>1644</v>
      </c>
      <c r="Y546" s="55" t="s">
        <v>1644</v>
      </c>
      <c r="Z546" s="55" t="s">
        <v>1644</v>
      </c>
      <c r="AA546" s="55" t="s">
        <v>1727</v>
      </c>
      <c r="AB546" s="55" t="s">
        <v>1644</v>
      </c>
      <c r="AC546" s="56">
        <v>45764</v>
      </c>
      <c r="AD546" s="55"/>
      <c r="AE546" s="55"/>
      <c r="AF546" s="55" t="s">
        <v>1644</v>
      </c>
      <c r="AG546" s="55" t="s">
        <v>1644</v>
      </c>
      <c r="AH546" s="55" t="s">
        <v>1728</v>
      </c>
      <c r="AI546" s="55" t="s">
        <v>1729</v>
      </c>
      <c r="AJ546" s="59">
        <v>6</v>
      </c>
      <c r="AK546" s="55" t="s">
        <v>1748</v>
      </c>
      <c r="AL546" s="60" t="s">
        <v>1749</v>
      </c>
      <c r="AM546" s="55" t="s">
        <v>2137</v>
      </c>
      <c r="AN546" s="55" t="s">
        <v>2138</v>
      </c>
      <c r="AO546" s="55" t="s">
        <v>1644</v>
      </c>
      <c r="AP546" t="s">
        <v>1730</v>
      </c>
      <c r="AQ546" t="s">
        <v>2163</v>
      </c>
      <c r="AS546" t="s">
        <v>1645</v>
      </c>
      <c r="AT546" t="s">
        <v>3842</v>
      </c>
      <c r="AU546" s="191">
        <f t="shared" si="9"/>
        <v>20790</v>
      </c>
    </row>
    <row r="547" spans="1:47" x14ac:dyDescent="0.25">
      <c r="A547" s="55" t="s">
        <v>1717</v>
      </c>
      <c r="B547" s="55" t="s">
        <v>2824</v>
      </c>
      <c r="C547" s="55" t="s">
        <v>1719</v>
      </c>
      <c r="D547" s="55" t="s">
        <v>1767</v>
      </c>
      <c r="E547" s="56">
        <v>45756</v>
      </c>
      <c r="F547" s="55" t="s">
        <v>2921</v>
      </c>
      <c r="G547" s="55" t="s">
        <v>1644</v>
      </c>
      <c r="H547" s="55">
        <v>50200010</v>
      </c>
      <c r="I547" s="55" t="s">
        <v>2880</v>
      </c>
      <c r="J547" s="55" t="s">
        <v>1644</v>
      </c>
      <c r="K547" s="55" t="s">
        <v>1646</v>
      </c>
      <c r="L547" s="56">
        <v>45756</v>
      </c>
      <c r="M547" s="55" t="s">
        <v>2881</v>
      </c>
      <c r="N547" s="55" t="s">
        <v>1644</v>
      </c>
      <c r="O547" s="56"/>
      <c r="P547" s="55" t="s">
        <v>1726</v>
      </c>
      <c r="Q547" s="55" t="s">
        <v>89</v>
      </c>
      <c r="R547" s="57">
        <v>1.28</v>
      </c>
      <c r="S547" s="55" t="s">
        <v>89</v>
      </c>
      <c r="T547" s="57">
        <v>1.28</v>
      </c>
      <c r="U547" s="55" t="s">
        <v>329</v>
      </c>
      <c r="V547" s="55" t="s">
        <v>330</v>
      </c>
      <c r="W547" s="55" t="s">
        <v>1644</v>
      </c>
      <c r="X547" s="55" t="s">
        <v>1644</v>
      </c>
      <c r="Y547" s="55" t="s">
        <v>1644</v>
      </c>
      <c r="Z547" s="55" t="s">
        <v>1644</v>
      </c>
      <c r="AA547" s="55" t="s">
        <v>1727</v>
      </c>
      <c r="AB547" s="55" t="s">
        <v>1644</v>
      </c>
      <c r="AC547" s="56">
        <v>45756</v>
      </c>
      <c r="AD547" s="55"/>
      <c r="AE547" s="55"/>
      <c r="AF547" s="55" t="s">
        <v>1644</v>
      </c>
      <c r="AG547" s="55" t="s">
        <v>1644</v>
      </c>
      <c r="AH547" s="55" t="s">
        <v>1728</v>
      </c>
      <c r="AI547" s="55" t="s">
        <v>1729</v>
      </c>
      <c r="AJ547" s="59">
        <v>12</v>
      </c>
      <c r="AK547" s="55" t="s">
        <v>1978</v>
      </c>
      <c r="AL547" s="60" t="s">
        <v>1749</v>
      </c>
      <c r="AM547" s="55" t="s">
        <v>2193</v>
      </c>
      <c r="AN547" s="55" t="s">
        <v>2194</v>
      </c>
      <c r="AO547" s="55" t="s">
        <v>1644</v>
      </c>
      <c r="AP547" t="s">
        <v>1730</v>
      </c>
      <c r="AQ547" t="s">
        <v>2163</v>
      </c>
      <c r="AS547" t="s">
        <v>1645</v>
      </c>
      <c r="AT547" t="s">
        <v>3842</v>
      </c>
      <c r="AU547" s="191">
        <f t="shared" si="9"/>
        <v>21120</v>
      </c>
    </row>
    <row r="548" spans="1:47" hidden="1" x14ac:dyDescent="0.25">
      <c r="A548" s="55" t="s">
        <v>1717</v>
      </c>
      <c r="B548" s="55" t="s">
        <v>2824</v>
      </c>
      <c r="C548" s="55" t="s">
        <v>1719</v>
      </c>
      <c r="D548" s="55" t="s">
        <v>1767</v>
      </c>
      <c r="E548" s="56">
        <v>45755</v>
      </c>
      <c r="F548" s="55" t="s">
        <v>2922</v>
      </c>
      <c r="G548" s="55" t="s">
        <v>1644</v>
      </c>
      <c r="H548" s="55">
        <v>50200010</v>
      </c>
      <c r="I548" s="55" t="s">
        <v>2923</v>
      </c>
      <c r="J548" s="55" t="s">
        <v>1644</v>
      </c>
      <c r="K548" s="55" t="s">
        <v>1646</v>
      </c>
      <c r="L548" s="56">
        <v>45755</v>
      </c>
      <c r="M548" s="55" t="s">
        <v>2889</v>
      </c>
      <c r="N548" s="55" t="s">
        <v>1644</v>
      </c>
      <c r="O548" s="56"/>
      <c r="P548" s="55" t="s">
        <v>1726</v>
      </c>
      <c r="Q548" s="55" t="s">
        <v>89</v>
      </c>
      <c r="R548" s="57">
        <v>19.100000000000001</v>
      </c>
      <c r="S548" s="55" t="s">
        <v>89</v>
      </c>
      <c r="T548" s="57">
        <v>19.100000000000001</v>
      </c>
      <c r="U548" s="55" t="s">
        <v>352</v>
      </c>
      <c r="V548" s="55" t="s">
        <v>353</v>
      </c>
      <c r="W548" s="55" t="s">
        <v>1644</v>
      </c>
      <c r="X548" s="55" t="s">
        <v>1644</v>
      </c>
      <c r="Y548" s="55" t="s">
        <v>1644</v>
      </c>
      <c r="Z548" s="55" t="s">
        <v>1644</v>
      </c>
      <c r="AA548" s="55" t="s">
        <v>1727</v>
      </c>
      <c r="AB548" s="55" t="s">
        <v>1644</v>
      </c>
      <c r="AC548" s="56">
        <v>45755</v>
      </c>
      <c r="AD548" s="55"/>
      <c r="AE548" s="55"/>
      <c r="AF548" s="55" t="s">
        <v>1644</v>
      </c>
      <c r="AG548" s="55" t="s">
        <v>1644</v>
      </c>
      <c r="AH548" s="55" t="s">
        <v>1728</v>
      </c>
      <c r="AI548" s="55" t="s">
        <v>1729</v>
      </c>
      <c r="AJ548" s="59">
        <v>40</v>
      </c>
      <c r="AK548" s="55" t="s">
        <v>1748</v>
      </c>
      <c r="AL548" s="60" t="s">
        <v>1749</v>
      </c>
      <c r="AM548" s="55" t="s">
        <v>2049</v>
      </c>
      <c r="AN548" s="55" t="s">
        <v>2050</v>
      </c>
      <c r="AO548" s="55" t="s">
        <v>1644</v>
      </c>
      <c r="AP548" t="s">
        <v>1730</v>
      </c>
      <c r="AQ548" t="s">
        <v>2163</v>
      </c>
      <c r="AS548" t="s">
        <v>1645</v>
      </c>
      <c r="AT548" t="s">
        <v>271</v>
      </c>
      <c r="AU548" s="191">
        <f t="shared" si="9"/>
        <v>315150</v>
      </c>
    </row>
    <row r="549" spans="1:47" x14ac:dyDescent="0.25">
      <c r="A549" s="55" t="s">
        <v>1717</v>
      </c>
      <c r="B549" s="55" t="s">
        <v>2824</v>
      </c>
      <c r="C549" s="55" t="s">
        <v>1719</v>
      </c>
      <c r="D549" s="55" t="s">
        <v>1767</v>
      </c>
      <c r="E549" s="56">
        <v>45763</v>
      </c>
      <c r="F549" s="55" t="s">
        <v>2926</v>
      </c>
      <c r="G549" s="55" t="s">
        <v>1644</v>
      </c>
      <c r="H549" s="55">
        <v>53100010</v>
      </c>
      <c r="I549" s="55" t="s">
        <v>2927</v>
      </c>
      <c r="J549" s="55" t="s">
        <v>1644</v>
      </c>
      <c r="K549" s="55" t="s">
        <v>664</v>
      </c>
      <c r="L549" s="56">
        <v>45763</v>
      </c>
      <c r="M549" s="55" t="s">
        <v>2834</v>
      </c>
      <c r="N549" s="55" t="s">
        <v>1644</v>
      </c>
      <c r="O549" s="56"/>
      <c r="P549" s="55" t="s">
        <v>1726</v>
      </c>
      <c r="Q549" s="55" t="s">
        <v>89</v>
      </c>
      <c r="R549" s="57">
        <v>2.77</v>
      </c>
      <c r="S549" s="55" t="s">
        <v>89</v>
      </c>
      <c r="T549" s="57">
        <v>2.77</v>
      </c>
      <c r="U549" s="55" t="s">
        <v>329</v>
      </c>
      <c r="V549" s="55" t="s">
        <v>330</v>
      </c>
      <c r="W549" s="55" t="s">
        <v>1644</v>
      </c>
      <c r="X549" s="55" t="s">
        <v>1644</v>
      </c>
      <c r="Y549" s="55" t="s">
        <v>1644</v>
      </c>
      <c r="Z549" s="55" t="s">
        <v>1644</v>
      </c>
      <c r="AA549" s="55" t="s">
        <v>1727</v>
      </c>
      <c r="AB549" s="55" t="s">
        <v>1644</v>
      </c>
      <c r="AC549" s="56">
        <v>45763</v>
      </c>
      <c r="AD549" s="55"/>
      <c r="AE549" s="55"/>
      <c r="AF549" s="55" t="s">
        <v>1644</v>
      </c>
      <c r="AG549" s="55" t="s">
        <v>1644</v>
      </c>
      <c r="AH549" s="55" t="s">
        <v>1728</v>
      </c>
      <c r="AI549" s="55" t="s">
        <v>1729</v>
      </c>
      <c r="AJ549" s="59">
        <v>30</v>
      </c>
      <c r="AK549" s="55" t="s">
        <v>1748</v>
      </c>
      <c r="AL549" s="60" t="s">
        <v>1749</v>
      </c>
      <c r="AM549" s="55" t="s">
        <v>2928</v>
      </c>
      <c r="AN549" s="55" t="s">
        <v>2929</v>
      </c>
      <c r="AO549" s="55" t="s">
        <v>1644</v>
      </c>
      <c r="AP549" t="s">
        <v>1730</v>
      </c>
      <c r="AQ549" t="s">
        <v>2163</v>
      </c>
      <c r="AS549" t="s">
        <v>1652</v>
      </c>
      <c r="AT549" t="s">
        <v>3842</v>
      </c>
      <c r="AU549" s="191">
        <f t="shared" si="9"/>
        <v>45705</v>
      </c>
    </row>
    <row r="550" spans="1:47" hidden="1" x14ac:dyDescent="0.25">
      <c r="A550" s="55" t="s">
        <v>1717</v>
      </c>
      <c r="B550" s="55" t="s">
        <v>2824</v>
      </c>
      <c r="C550" s="55" t="s">
        <v>1719</v>
      </c>
      <c r="D550" s="55" t="s">
        <v>1767</v>
      </c>
      <c r="E550" s="56">
        <v>45758</v>
      </c>
      <c r="F550" s="55" t="s">
        <v>2930</v>
      </c>
      <c r="G550" s="55" t="s">
        <v>1644</v>
      </c>
      <c r="H550" s="55">
        <v>50200010</v>
      </c>
      <c r="I550" s="55" t="s">
        <v>2931</v>
      </c>
      <c r="J550" s="55" t="s">
        <v>1644</v>
      </c>
      <c r="K550" s="55" t="s">
        <v>1646</v>
      </c>
      <c r="L550" s="56">
        <v>45758</v>
      </c>
      <c r="M550" s="55" t="s">
        <v>2836</v>
      </c>
      <c r="N550" s="55" t="s">
        <v>1644</v>
      </c>
      <c r="O550" s="56"/>
      <c r="P550" s="55" t="s">
        <v>1726</v>
      </c>
      <c r="Q550" s="55" t="s">
        <v>89</v>
      </c>
      <c r="R550" s="57">
        <v>19.09</v>
      </c>
      <c r="S550" s="55" t="s">
        <v>89</v>
      </c>
      <c r="T550" s="57">
        <v>19.09</v>
      </c>
      <c r="U550" s="55" t="s">
        <v>352</v>
      </c>
      <c r="V550" s="55" t="s">
        <v>353</v>
      </c>
      <c r="W550" s="55" t="s">
        <v>1644</v>
      </c>
      <c r="X550" s="55" t="s">
        <v>1644</v>
      </c>
      <c r="Y550" s="55" t="s">
        <v>1644</v>
      </c>
      <c r="Z550" s="55" t="s">
        <v>1644</v>
      </c>
      <c r="AA550" s="55" t="s">
        <v>1727</v>
      </c>
      <c r="AB550" s="55" t="s">
        <v>1644</v>
      </c>
      <c r="AC550" s="56">
        <v>45758</v>
      </c>
      <c r="AD550" s="55"/>
      <c r="AE550" s="55"/>
      <c r="AF550" s="55" t="s">
        <v>1644</v>
      </c>
      <c r="AG550" s="55" t="s">
        <v>1644</v>
      </c>
      <c r="AH550" s="55" t="s">
        <v>1728</v>
      </c>
      <c r="AI550" s="55" t="s">
        <v>1729</v>
      </c>
      <c r="AJ550" s="59">
        <v>40</v>
      </c>
      <c r="AK550" s="55" t="s">
        <v>1748</v>
      </c>
      <c r="AL550" s="60" t="s">
        <v>1749</v>
      </c>
      <c r="AM550" s="55" t="s">
        <v>2049</v>
      </c>
      <c r="AN550" s="55" t="s">
        <v>2050</v>
      </c>
      <c r="AO550" s="55" t="s">
        <v>1644</v>
      </c>
      <c r="AP550" t="s">
        <v>1730</v>
      </c>
      <c r="AQ550" t="s">
        <v>2163</v>
      </c>
      <c r="AS550" t="s">
        <v>1645</v>
      </c>
      <c r="AT550" t="s">
        <v>271</v>
      </c>
      <c r="AU550" s="191">
        <f t="shared" si="9"/>
        <v>314985</v>
      </c>
    </row>
    <row r="551" spans="1:47" x14ac:dyDescent="0.25">
      <c r="A551" s="55" t="s">
        <v>1717</v>
      </c>
      <c r="B551" s="55" t="s">
        <v>2824</v>
      </c>
      <c r="C551" s="55" t="s">
        <v>1719</v>
      </c>
      <c r="D551" s="55" t="s">
        <v>1767</v>
      </c>
      <c r="E551" s="56">
        <v>45756</v>
      </c>
      <c r="F551" s="55" t="s">
        <v>243</v>
      </c>
      <c r="G551" s="55" t="s">
        <v>1644</v>
      </c>
      <c r="H551" s="55">
        <v>50200010</v>
      </c>
      <c r="I551" s="55" t="s">
        <v>2880</v>
      </c>
      <c r="J551" s="55" t="s">
        <v>1644</v>
      </c>
      <c r="K551" s="55" t="s">
        <v>1646</v>
      </c>
      <c r="L551" s="56">
        <v>45756</v>
      </c>
      <c r="M551" s="55" t="s">
        <v>2881</v>
      </c>
      <c r="N551" s="55" t="s">
        <v>1644</v>
      </c>
      <c r="O551" s="56"/>
      <c r="P551" s="55" t="s">
        <v>1726</v>
      </c>
      <c r="Q551" s="55" t="s">
        <v>89</v>
      </c>
      <c r="R551" s="57">
        <v>8.44</v>
      </c>
      <c r="S551" s="55" t="s">
        <v>89</v>
      </c>
      <c r="T551" s="57">
        <v>8.44</v>
      </c>
      <c r="U551" s="55" t="s">
        <v>329</v>
      </c>
      <c r="V551" s="55" t="s">
        <v>330</v>
      </c>
      <c r="W551" s="55" t="s">
        <v>1644</v>
      </c>
      <c r="X551" s="55" t="s">
        <v>1644</v>
      </c>
      <c r="Y551" s="55" t="s">
        <v>1644</v>
      </c>
      <c r="Z551" s="55" t="s">
        <v>1644</v>
      </c>
      <c r="AA551" s="55" t="s">
        <v>1727</v>
      </c>
      <c r="AB551" s="55" t="s">
        <v>1644</v>
      </c>
      <c r="AC551" s="56">
        <v>45756</v>
      </c>
      <c r="AD551" s="55"/>
      <c r="AE551" s="55"/>
      <c r="AF551" s="55" t="s">
        <v>1644</v>
      </c>
      <c r="AG551" s="55" t="s">
        <v>1644</v>
      </c>
      <c r="AH551" s="55" t="s">
        <v>1728</v>
      </c>
      <c r="AI551" s="55" t="s">
        <v>1729</v>
      </c>
      <c r="AJ551" s="59">
        <v>25</v>
      </c>
      <c r="AK551" s="55" t="s">
        <v>1761</v>
      </c>
      <c r="AL551" s="60" t="s">
        <v>1749</v>
      </c>
      <c r="AM551" s="55" t="s">
        <v>2085</v>
      </c>
      <c r="AN551" s="55" t="s">
        <v>2086</v>
      </c>
      <c r="AO551" s="55" t="s">
        <v>1644</v>
      </c>
      <c r="AP551" t="s">
        <v>1730</v>
      </c>
      <c r="AQ551" t="s">
        <v>2163</v>
      </c>
      <c r="AS551" t="s">
        <v>1645</v>
      </c>
      <c r="AT551" t="s">
        <v>3842</v>
      </c>
      <c r="AU551" s="191">
        <f t="shared" si="9"/>
        <v>139260</v>
      </c>
    </row>
    <row r="552" spans="1:47" x14ac:dyDescent="0.25">
      <c r="A552" s="55" t="s">
        <v>1717</v>
      </c>
      <c r="B552" s="55" t="s">
        <v>2824</v>
      </c>
      <c r="C552" s="55" t="s">
        <v>1719</v>
      </c>
      <c r="D552" s="55" t="s">
        <v>1767</v>
      </c>
      <c r="E552" s="56">
        <v>45762</v>
      </c>
      <c r="F552" s="55" t="s">
        <v>2932</v>
      </c>
      <c r="G552" s="55" t="s">
        <v>1644</v>
      </c>
      <c r="H552" s="55">
        <v>50200010</v>
      </c>
      <c r="I552" s="55" t="s">
        <v>2893</v>
      </c>
      <c r="J552" s="55" t="s">
        <v>1644</v>
      </c>
      <c r="K552" s="55" t="s">
        <v>1646</v>
      </c>
      <c r="L552" s="56">
        <v>45762</v>
      </c>
      <c r="M552" s="55" t="s">
        <v>2837</v>
      </c>
      <c r="N552" s="55" t="s">
        <v>1644</v>
      </c>
      <c r="O552" s="56"/>
      <c r="P552" s="55" t="s">
        <v>1726</v>
      </c>
      <c r="Q552" s="55" t="s">
        <v>89</v>
      </c>
      <c r="R552" s="57">
        <v>55.97</v>
      </c>
      <c r="S552" s="55" t="s">
        <v>89</v>
      </c>
      <c r="T552" s="57">
        <v>55.97</v>
      </c>
      <c r="U552" s="55" t="s">
        <v>329</v>
      </c>
      <c r="V552" s="55" t="s">
        <v>330</v>
      </c>
      <c r="W552" s="55" t="s">
        <v>1644</v>
      </c>
      <c r="X552" s="55" t="s">
        <v>1644</v>
      </c>
      <c r="Y552" s="55" t="s">
        <v>1644</v>
      </c>
      <c r="Z552" s="55" t="s">
        <v>1644</v>
      </c>
      <c r="AA552" s="55" t="s">
        <v>1727</v>
      </c>
      <c r="AB552" s="55" t="s">
        <v>1644</v>
      </c>
      <c r="AC552" s="56">
        <v>45762</v>
      </c>
      <c r="AD552" s="55"/>
      <c r="AE552" s="55"/>
      <c r="AF552" s="55" t="s">
        <v>1644</v>
      </c>
      <c r="AG552" s="55" t="s">
        <v>1644</v>
      </c>
      <c r="AH552" s="55" t="s">
        <v>1728</v>
      </c>
      <c r="AI552" s="55" t="s">
        <v>1729</v>
      </c>
      <c r="AJ552" s="59">
        <v>60</v>
      </c>
      <c r="AK552" s="55" t="s">
        <v>1761</v>
      </c>
      <c r="AL552" s="60" t="s">
        <v>1749</v>
      </c>
      <c r="AM552" s="55" t="s">
        <v>1970</v>
      </c>
      <c r="AN552" s="55" t="s">
        <v>1971</v>
      </c>
      <c r="AO552" s="55" t="s">
        <v>1644</v>
      </c>
      <c r="AP552" t="s">
        <v>1730</v>
      </c>
      <c r="AQ552" t="s">
        <v>2163</v>
      </c>
      <c r="AS552" t="s">
        <v>1645</v>
      </c>
      <c r="AT552" t="s">
        <v>3842</v>
      </c>
      <c r="AU552" s="191">
        <f t="shared" si="9"/>
        <v>923505</v>
      </c>
    </row>
    <row r="553" spans="1:47" x14ac:dyDescent="0.25">
      <c r="A553" s="55" t="s">
        <v>1717</v>
      </c>
      <c r="B553" s="55" t="s">
        <v>2824</v>
      </c>
      <c r="C553" s="55" t="s">
        <v>1719</v>
      </c>
      <c r="D553" s="55" t="s">
        <v>1767</v>
      </c>
      <c r="E553" s="56">
        <v>45756</v>
      </c>
      <c r="F553" s="55" t="s">
        <v>1965</v>
      </c>
      <c r="G553" s="55" t="s">
        <v>1644</v>
      </c>
      <c r="H553" s="55">
        <v>50200010</v>
      </c>
      <c r="I553" s="55" t="s">
        <v>2880</v>
      </c>
      <c r="J553" s="55" t="s">
        <v>1644</v>
      </c>
      <c r="K553" s="55" t="s">
        <v>1646</v>
      </c>
      <c r="L553" s="56">
        <v>45756</v>
      </c>
      <c r="M553" s="55" t="s">
        <v>2881</v>
      </c>
      <c r="N553" s="55" t="s">
        <v>1644</v>
      </c>
      <c r="O553" s="56"/>
      <c r="P553" s="55" t="s">
        <v>1726</v>
      </c>
      <c r="Q553" s="55" t="s">
        <v>89</v>
      </c>
      <c r="R553" s="57">
        <v>36.58</v>
      </c>
      <c r="S553" s="55" t="s">
        <v>89</v>
      </c>
      <c r="T553" s="57">
        <v>36.58</v>
      </c>
      <c r="U553" s="55" t="s">
        <v>329</v>
      </c>
      <c r="V553" s="55" t="s">
        <v>330</v>
      </c>
      <c r="W553" s="55" t="s">
        <v>1644</v>
      </c>
      <c r="X553" s="55" t="s">
        <v>1644</v>
      </c>
      <c r="Y553" s="55" t="s">
        <v>1644</v>
      </c>
      <c r="Z553" s="55" t="s">
        <v>1644</v>
      </c>
      <c r="AA553" s="55" t="s">
        <v>1727</v>
      </c>
      <c r="AB553" s="55" t="s">
        <v>1644</v>
      </c>
      <c r="AC553" s="56">
        <v>45756</v>
      </c>
      <c r="AD553" s="55"/>
      <c r="AE553" s="55"/>
      <c r="AF553" s="55" t="s">
        <v>1644</v>
      </c>
      <c r="AG553" s="55" t="s">
        <v>1644</v>
      </c>
      <c r="AH553" s="55" t="s">
        <v>1728</v>
      </c>
      <c r="AI553" s="55" t="s">
        <v>1729</v>
      </c>
      <c r="AJ553" s="59">
        <v>120</v>
      </c>
      <c r="AK553" s="55" t="s">
        <v>1978</v>
      </c>
      <c r="AL553" s="60" t="s">
        <v>1749</v>
      </c>
      <c r="AM553" s="55" t="s">
        <v>1979</v>
      </c>
      <c r="AN553" s="55" t="s">
        <v>1980</v>
      </c>
      <c r="AO553" s="55" t="s">
        <v>1644</v>
      </c>
      <c r="AP553" t="s">
        <v>1730</v>
      </c>
      <c r="AQ553" t="s">
        <v>2163</v>
      </c>
      <c r="AS553" t="s">
        <v>1645</v>
      </c>
      <c r="AT553" t="s">
        <v>3842</v>
      </c>
      <c r="AU553" s="191">
        <f t="shared" si="9"/>
        <v>603570</v>
      </c>
    </row>
    <row r="554" spans="1:47" x14ac:dyDescent="0.25">
      <c r="A554" s="55" t="s">
        <v>1717</v>
      </c>
      <c r="B554" s="55" t="s">
        <v>2824</v>
      </c>
      <c r="C554" s="55" t="s">
        <v>1719</v>
      </c>
      <c r="D554" s="55" t="s">
        <v>1767</v>
      </c>
      <c r="E554" s="56">
        <v>45756</v>
      </c>
      <c r="F554" s="55" t="s">
        <v>1914</v>
      </c>
      <c r="G554" s="55" t="s">
        <v>1644</v>
      </c>
      <c r="H554" s="55">
        <v>50200010</v>
      </c>
      <c r="I554" s="55" t="s">
        <v>2933</v>
      </c>
      <c r="J554" s="55" t="s">
        <v>1644</v>
      </c>
      <c r="K554" s="55" t="s">
        <v>1646</v>
      </c>
      <c r="L554" s="56">
        <v>45756</v>
      </c>
      <c r="M554" s="55" t="s">
        <v>2881</v>
      </c>
      <c r="N554" s="55" t="s">
        <v>1644</v>
      </c>
      <c r="O554" s="56"/>
      <c r="P554" s="55" t="s">
        <v>1726</v>
      </c>
      <c r="Q554" s="55" t="s">
        <v>89</v>
      </c>
      <c r="R554" s="57">
        <v>161.16999999999999</v>
      </c>
      <c r="S554" s="55" t="s">
        <v>89</v>
      </c>
      <c r="T554" s="57">
        <v>161.16999999999999</v>
      </c>
      <c r="U554" s="55" t="s">
        <v>329</v>
      </c>
      <c r="V554" s="55" t="s">
        <v>330</v>
      </c>
      <c r="W554" s="55" t="s">
        <v>1644</v>
      </c>
      <c r="X554" s="55" t="s">
        <v>1644</v>
      </c>
      <c r="Y554" s="55" t="s">
        <v>1644</v>
      </c>
      <c r="Z554" s="55" t="s">
        <v>1644</v>
      </c>
      <c r="AA554" s="55" t="s">
        <v>1727</v>
      </c>
      <c r="AB554" s="55" t="s">
        <v>1644</v>
      </c>
      <c r="AC554" s="56">
        <v>45756</v>
      </c>
      <c r="AD554" s="55"/>
      <c r="AE554" s="55"/>
      <c r="AF554" s="55" t="s">
        <v>1644</v>
      </c>
      <c r="AG554" s="55" t="s">
        <v>1644</v>
      </c>
      <c r="AH554" s="55" t="s">
        <v>1728</v>
      </c>
      <c r="AI554" s="55" t="s">
        <v>1729</v>
      </c>
      <c r="AJ554" s="59">
        <v>200</v>
      </c>
      <c r="AK554" s="55" t="s">
        <v>1748</v>
      </c>
      <c r="AL554" s="60" t="s">
        <v>1749</v>
      </c>
      <c r="AM554" s="55" t="s">
        <v>1916</v>
      </c>
      <c r="AN554" s="55" t="s">
        <v>1917</v>
      </c>
      <c r="AO554" s="55" t="s">
        <v>1644</v>
      </c>
      <c r="AP554" t="s">
        <v>1730</v>
      </c>
      <c r="AQ554" t="s">
        <v>2163</v>
      </c>
      <c r="AS554" t="s">
        <v>1645</v>
      </c>
      <c r="AT554" t="s">
        <v>3842</v>
      </c>
      <c r="AU554" s="191">
        <f t="shared" si="9"/>
        <v>2659305</v>
      </c>
    </row>
    <row r="555" spans="1:47" x14ac:dyDescent="0.25">
      <c r="A555" s="55" t="s">
        <v>1717</v>
      </c>
      <c r="B555" s="55" t="s">
        <v>2824</v>
      </c>
      <c r="C555" s="55" t="s">
        <v>1719</v>
      </c>
      <c r="D555" s="55" t="s">
        <v>1767</v>
      </c>
      <c r="E555" s="56">
        <v>45763</v>
      </c>
      <c r="F555" s="55" t="s">
        <v>1914</v>
      </c>
      <c r="G555" s="55" t="s">
        <v>1644</v>
      </c>
      <c r="H555" s="55">
        <v>50200010</v>
      </c>
      <c r="I555" s="55" t="s">
        <v>2934</v>
      </c>
      <c r="J555" s="55" t="s">
        <v>1644</v>
      </c>
      <c r="K555" s="55" t="s">
        <v>1646</v>
      </c>
      <c r="L555" s="56">
        <v>45763</v>
      </c>
      <c r="M555" s="55" t="s">
        <v>2834</v>
      </c>
      <c r="N555" s="55" t="s">
        <v>1644</v>
      </c>
      <c r="O555" s="56"/>
      <c r="P555" s="55" t="s">
        <v>1726</v>
      </c>
      <c r="Q555" s="55" t="s">
        <v>89</v>
      </c>
      <c r="R555" s="57">
        <v>161.16999999999999</v>
      </c>
      <c r="S555" s="55" t="s">
        <v>89</v>
      </c>
      <c r="T555" s="57">
        <v>161.16999999999999</v>
      </c>
      <c r="U555" s="55" t="s">
        <v>329</v>
      </c>
      <c r="V555" s="55" t="s">
        <v>330</v>
      </c>
      <c r="W555" s="55" t="s">
        <v>1644</v>
      </c>
      <c r="X555" s="55" t="s">
        <v>1644</v>
      </c>
      <c r="Y555" s="55" t="s">
        <v>1644</v>
      </c>
      <c r="Z555" s="55" t="s">
        <v>1644</v>
      </c>
      <c r="AA555" s="55" t="s">
        <v>1727</v>
      </c>
      <c r="AB555" s="55" t="s">
        <v>1644</v>
      </c>
      <c r="AC555" s="56">
        <v>45763</v>
      </c>
      <c r="AD555" s="55"/>
      <c r="AE555" s="55"/>
      <c r="AF555" s="55" t="s">
        <v>1644</v>
      </c>
      <c r="AG555" s="55" t="s">
        <v>1644</v>
      </c>
      <c r="AH555" s="55" t="s">
        <v>1728</v>
      </c>
      <c r="AI555" s="55" t="s">
        <v>1729</v>
      </c>
      <c r="AJ555" s="59">
        <v>200</v>
      </c>
      <c r="AK555" s="55" t="s">
        <v>1748</v>
      </c>
      <c r="AL555" s="60" t="s">
        <v>1749</v>
      </c>
      <c r="AM555" s="55" t="s">
        <v>1916</v>
      </c>
      <c r="AN555" s="55" t="s">
        <v>1917</v>
      </c>
      <c r="AO555" s="55" t="s">
        <v>1644</v>
      </c>
      <c r="AP555" t="s">
        <v>1730</v>
      </c>
      <c r="AQ555" t="s">
        <v>2163</v>
      </c>
      <c r="AS555" t="s">
        <v>1645</v>
      </c>
      <c r="AT555" t="s">
        <v>3842</v>
      </c>
      <c r="AU555" s="191">
        <f t="shared" si="9"/>
        <v>2659305</v>
      </c>
    </row>
    <row r="556" spans="1:47" x14ac:dyDescent="0.25">
      <c r="A556" s="55" t="s">
        <v>1717</v>
      </c>
      <c r="B556" s="55" t="s">
        <v>2824</v>
      </c>
      <c r="C556" s="55" t="s">
        <v>1719</v>
      </c>
      <c r="D556" s="55" t="s">
        <v>1767</v>
      </c>
      <c r="E556" s="56">
        <v>45768</v>
      </c>
      <c r="F556" s="55" t="s">
        <v>1914</v>
      </c>
      <c r="G556" s="55" t="s">
        <v>1644</v>
      </c>
      <c r="H556" s="55">
        <v>50200010</v>
      </c>
      <c r="I556" s="55" t="s">
        <v>2935</v>
      </c>
      <c r="J556" s="55" t="s">
        <v>1644</v>
      </c>
      <c r="K556" s="55" t="s">
        <v>1646</v>
      </c>
      <c r="L556" s="56">
        <v>45768</v>
      </c>
      <c r="M556" s="55" t="s">
        <v>2888</v>
      </c>
      <c r="N556" s="55" t="s">
        <v>1644</v>
      </c>
      <c r="O556" s="56"/>
      <c r="P556" s="55" t="s">
        <v>1726</v>
      </c>
      <c r="Q556" s="55" t="s">
        <v>89</v>
      </c>
      <c r="R556" s="57">
        <v>56.41</v>
      </c>
      <c r="S556" s="55" t="s">
        <v>89</v>
      </c>
      <c r="T556" s="57">
        <v>56.41</v>
      </c>
      <c r="U556" s="55" t="s">
        <v>329</v>
      </c>
      <c r="V556" s="55" t="s">
        <v>330</v>
      </c>
      <c r="W556" s="55" t="s">
        <v>1644</v>
      </c>
      <c r="X556" s="55" t="s">
        <v>1644</v>
      </c>
      <c r="Y556" s="55" t="s">
        <v>1644</v>
      </c>
      <c r="Z556" s="55" t="s">
        <v>1644</v>
      </c>
      <c r="AA556" s="55" t="s">
        <v>1727</v>
      </c>
      <c r="AB556" s="55" t="s">
        <v>1644</v>
      </c>
      <c r="AC556" s="56">
        <v>45768</v>
      </c>
      <c r="AD556" s="55"/>
      <c r="AE556" s="55"/>
      <c r="AF556" s="55" t="s">
        <v>1644</v>
      </c>
      <c r="AG556" s="55" t="s">
        <v>1644</v>
      </c>
      <c r="AH556" s="55" t="s">
        <v>1728</v>
      </c>
      <c r="AI556" s="55" t="s">
        <v>1729</v>
      </c>
      <c r="AJ556" s="59">
        <v>70</v>
      </c>
      <c r="AK556" s="55" t="s">
        <v>1748</v>
      </c>
      <c r="AL556" s="60" t="s">
        <v>1749</v>
      </c>
      <c r="AM556" s="55" t="s">
        <v>1916</v>
      </c>
      <c r="AN556" s="55" t="s">
        <v>1917</v>
      </c>
      <c r="AO556" s="55" t="s">
        <v>1644</v>
      </c>
      <c r="AP556" t="s">
        <v>1730</v>
      </c>
      <c r="AQ556" t="s">
        <v>2163</v>
      </c>
      <c r="AS556" t="s">
        <v>1645</v>
      </c>
      <c r="AT556" t="s">
        <v>3842</v>
      </c>
      <c r="AU556" s="191">
        <f t="shared" si="9"/>
        <v>930765</v>
      </c>
    </row>
    <row r="557" spans="1:47" x14ac:dyDescent="0.25">
      <c r="A557" s="55" t="s">
        <v>1717</v>
      </c>
      <c r="B557" s="55" t="s">
        <v>2824</v>
      </c>
      <c r="C557" s="55" t="s">
        <v>1719</v>
      </c>
      <c r="D557" s="55" t="s">
        <v>1767</v>
      </c>
      <c r="E557" s="56">
        <v>45770</v>
      </c>
      <c r="F557" s="55" t="s">
        <v>2312</v>
      </c>
      <c r="G557" s="55" t="s">
        <v>1644</v>
      </c>
      <c r="H557" s="55">
        <v>50200010</v>
      </c>
      <c r="I557" s="55" t="s">
        <v>2936</v>
      </c>
      <c r="J557" s="55" t="s">
        <v>1644</v>
      </c>
      <c r="K557" s="55" t="s">
        <v>1646</v>
      </c>
      <c r="L557" s="56">
        <v>45770</v>
      </c>
      <c r="M557" s="55" t="s">
        <v>2913</v>
      </c>
      <c r="N557" s="55" t="s">
        <v>1644</v>
      </c>
      <c r="O557" s="56"/>
      <c r="P557" s="55" t="s">
        <v>1726</v>
      </c>
      <c r="Q557" s="55" t="s">
        <v>89</v>
      </c>
      <c r="R557" s="57">
        <v>314.36</v>
      </c>
      <c r="S557" s="55" t="s">
        <v>89</v>
      </c>
      <c r="T557" s="57">
        <v>314.36</v>
      </c>
      <c r="U557" s="55" t="s">
        <v>329</v>
      </c>
      <c r="V557" s="55" t="s">
        <v>330</v>
      </c>
      <c r="W557" s="55" t="s">
        <v>1644</v>
      </c>
      <c r="X557" s="55" t="s">
        <v>1644</v>
      </c>
      <c r="Y557" s="55" t="s">
        <v>1644</v>
      </c>
      <c r="Z557" s="55" t="s">
        <v>1644</v>
      </c>
      <c r="AA557" s="55" t="s">
        <v>1727</v>
      </c>
      <c r="AB557" s="55" t="s">
        <v>1644</v>
      </c>
      <c r="AC557" s="56">
        <v>45770</v>
      </c>
      <c r="AD557" s="55"/>
      <c r="AE557" s="55"/>
      <c r="AF557" s="55" t="s">
        <v>1644</v>
      </c>
      <c r="AG557" s="55" t="s">
        <v>1644</v>
      </c>
      <c r="AH557" s="55" t="s">
        <v>1728</v>
      </c>
      <c r="AI557" s="55" t="s">
        <v>1729</v>
      </c>
      <c r="AJ557" s="59">
        <v>400</v>
      </c>
      <c r="AK557" s="55" t="s">
        <v>1842</v>
      </c>
      <c r="AL557" s="60" t="s">
        <v>1749</v>
      </c>
      <c r="AM557" s="55" t="s">
        <v>1890</v>
      </c>
      <c r="AN557" s="55" t="s">
        <v>1891</v>
      </c>
      <c r="AO557" s="55" t="s">
        <v>1644</v>
      </c>
      <c r="AP557" t="s">
        <v>1730</v>
      </c>
      <c r="AQ557" t="s">
        <v>2163</v>
      </c>
      <c r="AS557" t="s">
        <v>1645</v>
      </c>
      <c r="AT557" t="s">
        <v>3842</v>
      </c>
      <c r="AU557" s="191">
        <f t="shared" si="9"/>
        <v>5186940</v>
      </c>
    </row>
    <row r="558" spans="1:47" x14ac:dyDescent="0.25">
      <c r="A558" s="55" t="s">
        <v>1717</v>
      </c>
      <c r="B558" s="55" t="s">
        <v>2824</v>
      </c>
      <c r="C558" s="55" t="s">
        <v>1719</v>
      </c>
      <c r="D558" s="55" t="s">
        <v>1767</v>
      </c>
      <c r="E558" s="56">
        <v>45770</v>
      </c>
      <c r="F558" s="55" t="s">
        <v>1914</v>
      </c>
      <c r="G558" s="55" t="s">
        <v>1644</v>
      </c>
      <c r="H558" s="55">
        <v>50200010</v>
      </c>
      <c r="I558" s="55" t="s">
        <v>2937</v>
      </c>
      <c r="J558" s="55" t="s">
        <v>1644</v>
      </c>
      <c r="K558" s="55" t="s">
        <v>1646</v>
      </c>
      <c r="L558" s="56">
        <v>45770</v>
      </c>
      <c r="M558" s="55" t="s">
        <v>2913</v>
      </c>
      <c r="N558" s="55" t="s">
        <v>1644</v>
      </c>
      <c r="O558" s="56"/>
      <c r="P558" s="55" t="s">
        <v>1726</v>
      </c>
      <c r="Q558" s="55" t="s">
        <v>89</v>
      </c>
      <c r="R558" s="57">
        <v>235.48</v>
      </c>
      <c r="S558" s="55" t="s">
        <v>89</v>
      </c>
      <c r="T558" s="57">
        <v>235.48</v>
      </c>
      <c r="U558" s="55" t="s">
        <v>329</v>
      </c>
      <c r="V558" s="55" t="s">
        <v>330</v>
      </c>
      <c r="W558" s="55" t="s">
        <v>1644</v>
      </c>
      <c r="X558" s="55" t="s">
        <v>1644</v>
      </c>
      <c r="Y558" s="55" t="s">
        <v>1644</v>
      </c>
      <c r="Z558" s="55" t="s">
        <v>1644</v>
      </c>
      <c r="AA558" s="55" t="s">
        <v>1727</v>
      </c>
      <c r="AB558" s="55" t="s">
        <v>1644</v>
      </c>
      <c r="AC558" s="56">
        <v>45770</v>
      </c>
      <c r="AD558" s="55"/>
      <c r="AE558" s="55"/>
      <c r="AF558" s="55" t="s">
        <v>1644</v>
      </c>
      <c r="AG558" s="55" t="s">
        <v>1644</v>
      </c>
      <c r="AH558" s="55" t="s">
        <v>1728</v>
      </c>
      <c r="AI558" s="55" t="s">
        <v>1729</v>
      </c>
      <c r="AJ558" s="59">
        <v>300</v>
      </c>
      <c r="AK558" s="55" t="s">
        <v>1748</v>
      </c>
      <c r="AL558" s="60" t="s">
        <v>1749</v>
      </c>
      <c r="AM558" s="55" t="s">
        <v>1916</v>
      </c>
      <c r="AN558" s="55" t="s">
        <v>1917</v>
      </c>
      <c r="AO558" s="55" t="s">
        <v>1644</v>
      </c>
      <c r="AP558" t="s">
        <v>1730</v>
      </c>
      <c r="AQ558" t="s">
        <v>2163</v>
      </c>
      <c r="AS558" t="s">
        <v>1645</v>
      </c>
      <c r="AT558" t="s">
        <v>3842</v>
      </c>
      <c r="AU558" s="191">
        <f t="shared" si="9"/>
        <v>3885420</v>
      </c>
    </row>
    <row r="559" spans="1:47" x14ac:dyDescent="0.25">
      <c r="A559" s="55" t="s">
        <v>1717</v>
      </c>
      <c r="B559" s="55" t="s">
        <v>2824</v>
      </c>
      <c r="C559" s="55" t="s">
        <v>1719</v>
      </c>
      <c r="D559" s="55" t="s">
        <v>1767</v>
      </c>
      <c r="E559" s="56">
        <v>45772</v>
      </c>
      <c r="F559" s="55" t="s">
        <v>2938</v>
      </c>
      <c r="G559" s="55" t="s">
        <v>1644</v>
      </c>
      <c r="H559" s="55">
        <v>50200010</v>
      </c>
      <c r="I559" s="55" t="s">
        <v>2939</v>
      </c>
      <c r="J559" s="55" t="s">
        <v>1644</v>
      </c>
      <c r="K559" s="55" t="s">
        <v>1646</v>
      </c>
      <c r="L559" s="56">
        <v>45772</v>
      </c>
      <c r="M559" s="55" t="s">
        <v>2940</v>
      </c>
      <c r="N559" s="55" t="s">
        <v>1644</v>
      </c>
      <c r="O559" s="56"/>
      <c r="P559" s="55" t="s">
        <v>1726</v>
      </c>
      <c r="Q559" s="55" t="s">
        <v>89</v>
      </c>
      <c r="R559" s="57">
        <v>576.02</v>
      </c>
      <c r="S559" s="55" t="s">
        <v>89</v>
      </c>
      <c r="T559" s="57">
        <v>576.02</v>
      </c>
      <c r="U559" s="55" t="s">
        <v>329</v>
      </c>
      <c r="V559" s="55" t="s">
        <v>330</v>
      </c>
      <c r="W559" s="55" t="s">
        <v>1644</v>
      </c>
      <c r="X559" s="55" t="s">
        <v>1644</v>
      </c>
      <c r="Y559" s="55" t="s">
        <v>1644</v>
      </c>
      <c r="Z559" s="55" t="s">
        <v>1644</v>
      </c>
      <c r="AA559" s="55" t="s">
        <v>1727</v>
      </c>
      <c r="AB559" s="55" t="s">
        <v>1644</v>
      </c>
      <c r="AC559" s="56">
        <v>45772</v>
      </c>
      <c r="AD559" s="55"/>
      <c r="AE559" s="55"/>
      <c r="AF559" s="55" t="s">
        <v>1644</v>
      </c>
      <c r="AG559" s="55" t="s">
        <v>1644</v>
      </c>
      <c r="AH559" s="55" t="s">
        <v>1728</v>
      </c>
      <c r="AI559" s="55" t="s">
        <v>1729</v>
      </c>
      <c r="AJ559" s="59">
        <v>900</v>
      </c>
      <c r="AK559" s="55" t="s">
        <v>1761</v>
      </c>
      <c r="AL559" s="60" t="s">
        <v>1749</v>
      </c>
      <c r="AM559" s="55" t="s">
        <v>1940</v>
      </c>
      <c r="AN559" s="55" t="s">
        <v>1941</v>
      </c>
      <c r="AO559" s="55" t="s">
        <v>1644</v>
      </c>
      <c r="AP559" t="s">
        <v>1730</v>
      </c>
      <c r="AQ559" t="s">
        <v>2163</v>
      </c>
      <c r="AS559" t="s">
        <v>1645</v>
      </c>
      <c r="AT559" t="s">
        <v>3842</v>
      </c>
      <c r="AU559" s="191">
        <f t="shared" si="9"/>
        <v>9504330</v>
      </c>
    </row>
    <row r="560" spans="1:47" x14ac:dyDescent="0.25">
      <c r="A560" s="55" t="s">
        <v>1717</v>
      </c>
      <c r="B560" s="55" t="s">
        <v>2824</v>
      </c>
      <c r="C560" s="55" t="s">
        <v>1719</v>
      </c>
      <c r="D560" s="55" t="s">
        <v>1767</v>
      </c>
      <c r="E560" s="56">
        <v>45772</v>
      </c>
      <c r="F560" s="55" t="s">
        <v>2938</v>
      </c>
      <c r="G560" s="55" t="s">
        <v>1644</v>
      </c>
      <c r="H560" s="55">
        <v>50200010</v>
      </c>
      <c r="I560" s="55" t="s">
        <v>2939</v>
      </c>
      <c r="J560" s="55" t="s">
        <v>1644</v>
      </c>
      <c r="K560" s="55" t="s">
        <v>1646</v>
      </c>
      <c r="L560" s="56">
        <v>45772</v>
      </c>
      <c r="M560" s="55" t="s">
        <v>2940</v>
      </c>
      <c r="N560" s="55" t="s">
        <v>1644</v>
      </c>
      <c r="O560" s="56"/>
      <c r="P560" s="55" t="s">
        <v>1726</v>
      </c>
      <c r="Q560" s="55" t="s">
        <v>89</v>
      </c>
      <c r="R560" s="57">
        <v>1343.34</v>
      </c>
      <c r="S560" s="55" t="s">
        <v>89</v>
      </c>
      <c r="T560" s="57">
        <v>1343.34</v>
      </c>
      <c r="U560" s="55" t="s">
        <v>329</v>
      </c>
      <c r="V560" s="55" t="s">
        <v>330</v>
      </c>
      <c r="W560" s="55" t="s">
        <v>1644</v>
      </c>
      <c r="X560" s="55" t="s">
        <v>1644</v>
      </c>
      <c r="Y560" s="55" t="s">
        <v>1644</v>
      </c>
      <c r="Z560" s="55" t="s">
        <v>1644</v>
      </c>
      <c r="AA560" s="55" t="s">
        <v>1727</v>
      </c>
      <c r="AB560" s="55" t="s">
        <v>1644</v>
      </c>
      <c r="AC560" s="56">
        <v>45772</v>
      </c>
      <c r="AD560" s="55"/>
      <c r="AE560" s="55"/>
      <c r="AF560" s="55" t="s">
        <v>1644</v>
      </c>
      <c r="AG560" s="55" t="s">
        <v>1644</v>
      </c>
      <c r="AH560" s="55" t="s">
        <v>1728</v>
      </c>
      <c r="AI560" s="55" t="s">
        <v>1729</v>
      </c>
      <c r="AJ560" s="59">
        <v>1800</v>
      </c>
      <c r="AK560" s="55" t="s">
        <v>1761</v>
      </c>
      <c r="AL560" s="60" t="s">
        <v>1749</v>
      </c>
      <c r="AM560" s="55" t="s">
        <v>1800</v>
      </c>
      <c r="AN560" s="55" t="s">
        <v>1801</v>
      </c>
      <c r="AO560" s="55" t="s">
        <v>1644</v>
      </c>
      <c r="AP560" t="s">
        <v>1730</v>
      </c>
      <c r="AQ560" t="s">
        <v>2163</v>
      </c>
      <c r="AS560" t="s">
        <v>1645</v>
      </c>
      <c r="AT560" t="s">
        <v>3842</v>
      </c>
      <c r="AU560" s="191">
        <f t="shared" si="9"/>
        <v>22165110</v>
      </c>
    </row>
    <row r="561" spans="1:47" x14ac:dyDescent="0.25">
      <c r="A561" s="55" t="s">
        <v>1717</v>
      </c>
      <c r="B561" s="55" t="s">
        <v>2824</v>
      </c>
      <c r="C561" s="55" t="s">
        <v>1719</v>
      </c>
      <c r="D561" s="55" t="s">
        <v>1767</v>
      </c>
      <c r="E561" s="56">
        <v>45762</v>
      </c>
      <c r="F561" s="55" t="s">
        <v>2680</v>
      </c>
      <c r="G561" s="55" t="s">
        <v>1644</v>
      </c>
      <c r="H561" s="55">
        <v>53100010</v>
      </c>
      <c r="I561" s="55" t="s">
        <v>2893</v>
      </c>
      <c r="J561" s="55" t="s">
        <v>1644</v>
      </c>
      <c r="K561" s="55" t="s">
        <v>664</v>
      </c>
      <c r="L561" s="56">
        <v>45762</v>
      </c>
      <c r="M561" s="55" t="s">
        <v>2837</v>
      </c>
      <c r="N561" s="55" t="s">
        <v>1644</v>
      </c>
      <c r="O561" s="56"/>
      <c r="P561" s="55" t="s">
        <v>1726</v>
      </c>
      <c r="Q561" s="55" t="s">
        <v>89</v>
      </c>
      <c r="R561" s="59">
        <v>5.34</v>
      </c>
      <c r="S561" s="55" t="s">
        <v>89</v>
      </c>
      <c r="T561" s="57">
        <v>5.34</v>
      </c>
      <c r="U561" s="55" t="s">
        <v>329</v>
      </c>
      <c r="V561" s="55" t="s">
        <v>330</v>
      </c>
      <c r="W561" s="55" t="s">
        <v>1644</v>
      </c>
      <c r="X561" s="55" t="s">
        <v>1644</v>
      </c>
      <c r="Y561" s="55" t="s">
        <v>1644</v>
      </c>
      <c r="Z561" s="55" t="s">
        <v>1644</v>
      </c>
      <c r="AA561" s="55" t="s">
        <v>1727</v>
      </c>
      <c r="AB561" s="55" t="s">
        <v>1644</v>
      </c>
      <c r="AC561" s="56">
        <v>45762</v>
      </c>
      <c r="AD561" s="55"/>
      <c r="AE561" s="55"/>
      <c r="AF561" s="55" t="s">
        <v>1644</v>
      </c>
      <c r="AG561" s="55" t="s">
        <v>1644</v>
      </c>
      <c r="AH561" s="55" t="s">
        <v>1728</v>
      </c>
      <c r="AI561" s="55" t="s">
        <v>1729</v>
      </c>
      <c r="AJ561" s="58">
        <v>13</v>
      </c>
      <c r="AK561" s="55" t="s">
        <v>1748</v>
      </c>
      <c r="AL561" s="55" t="s">
        <v>1749</v>
      </c>
      <c r="AM561" s="55" t="s">
        <v>2941</v>
      </c>
      <c r="AN561" s="55" t="s">
        <v>2942</v>
      </c>
      <c r="AO561" s="55" t="s">
        <v>1644</v>
      </c>
      <c r="AP561" t="s">
        <v>1730</v>
      </c>
      <c r="AQ561" t="s">
        <v>2163</v>
      </c>
      <c r="AS561" t="s">
        <v>1652</v>
      </c>
      <c r="AT561" t="s">
        <v>3842</v>
      </c>
      <c r="AU561" s="191">
        <f t="shared" si="9"/>
        <v>88110</v>
      </c>
    </row>
    <row r="562" spans="1:47" x14ac:dyDescent="0.25">
      <c r="A562" s="55" t="s">
        <v>1717</v>
      </c>
      <c r="B562" s="55" t="s">
        <v>2824</v>
      </c>
      <c r="C562" s="55" t="s">
        <v>1719</v>
      </c>
      <c r="D562" s="55" t="s">
        <v>1767</v>
      </c>
      <c r="E562" s="56">
        <v>45763</v>
      </c>
      <c r="F562" s="55" t="s">
        <v>2943</v>
      </c>
      <c r="G562" s="55" t="s">
        <v>1644</v>
      </c>
      <c r="H562" s="55">
        <v>53100010</v>
      </c>
      <c r="I562" s="55" t="s">
        <v>2905</v>
      </c>
      <c r="J562" s="55" t="s">
        <v>1644</v>
      </c>
      <c r="K562" s="55" t="s">
        <v>664</v>
      </c>
      <c r="L562" s="56">
        <v>45763</v>
      </c>
      <c r="M562" s="55" t="s">
        <v>2834</v>
      </c>
      <c r="N562" s="55" t="s">
        <v>1644</v>
      </c>
      <c r="O562" s="56"/>
      <c r="P562" s="55" t="s">
        <v>1726</v>
      </c>
      <c r="Q562" s="55" t="s">
        <v>89</v>
      </c>
      <c r="R562" s="59">
        <v>3.25</v>
      </c>
      <c r="S562" s="55" t="s">
        <v>89</v>
      </c>
      <c r="T562" s="57">
        <v>3.25</v>
      </c>
      <c r="U562" s="55" t="s">
        <v>329</v>
      </c>
      <c r="V562" s="55" t="s">
        <v>330</v>
      </c>
      <c r="W562" s="55" t="s">
        <v>1644</v>
      </c>
      <c r="X562" s="55" t="s">
        <v>1644</v>
      </c>
      <c r="Y562" s="55" t="s">
        <v>1644</v>
      </c>
      <c r="Z562" s="55" t="s">
        <v>1644</v>
      </c>
      <c r="AA562" s="55" t="s">
        <v>1727</v>
      </c>
      <c r="AB562" s="55" t="s">
        <v>1644</v>
      </c>
      <c r="AC562" s="56">
        <v>45763</v>
      </c>
      <c r="AD562" s="55"/>
      <c r="AE562" s="55"/>
      <c r="AF562" s="55" t="s">
        <v>1644</v>
      </c>
      <c r="AG562" s="55" t="s">
        <v>1644</v>
      </c>
      <c r="AH562" s="55" t="s">
        <v>1728</v>
      </c>
      <c r="AI562" s="55" t="s">
        <v>1729</v>
      </c>
      <c r="AJ562" s="58">
        <v>22</v>
      </c>
      <c r="AK562" s="55" t="s">
        <v>1748</v>
      </c>
      <c r="AL562" s="55" t="s">
        <v>1749</v>
      </c>
      <c r="AM562" s="55" t="s">
        <v>2944</v>
      </c>
      <c r="AN562" s="55" t="s">
        <v>2945</v>
      </c>
      <c r="AO562" s="55" t="s">
        <v>1644</v>
      </c>
      <c r="AP562" t="s">
        <v>1730</v>
      </c>
      <c r="AQ562" t="s">
        <v>2163</v>
      </c>
      <c r="AS562" t="s">
        <v>1652</v>
      </c>
      <c r="AT562" t="s">
        <v>3842</v>
      </c>
      <c r="AU562" s="191">
        <f t="shared" si="9"/>
        <v>53625</v>
      </c>
    </row>
    <row r="563" spans="1:47" x14ac:dyDescent="0.25">
      <c r="A563" s="55" t="s">
        <v>1717</v>
      </c>
      <c r="B563" s="55" t="s">
        <v>2824</v>
      </c>
      <c r="C563" s="55" t="s">
        <v>1719</v>
      </c>
      <c r="D563" s="55" t="s">
        <v>1767</v>
      </c>
      <c r="E563" s="56">
        <v>45772</v>
      </c>
      <c r="F563" s="55" t="s">
        <v>2938</v>
      </c>
      <c r="G563" s="55" t="s">
        <v>1644</v>
      </c>
      <c r="H563" s="55">
        <v>53100010</v>
      </c>
      <c r="I563" s="55" t="s">
        <v>2939</v>
      </c>
      <c r="J563" s="55" t="s">
        <v>1644</v>
      </c>
      <c r="K563" s="55" t="s">
        <v>664</v>
      </c>
      <c r="L563" s="56">
        <v>45772</v>
      </c>
      <c r="M563" s="55" t="s">
        <v>2940</v>
      </c>
      <c r="N563" s="55" t="s">
        <v>1644</v>
      </c>
      <c r="O563" s="56"/>
      <c r="P563" s="55" t="s">
        <v>1726</v>
      </c>
      <c r="Q563" s="55" t="s">
        <v>89</v>
      </c>
      <c r="R563" s="59">
        <v>156.25</v>
      </c>
      <c r="S563" s="55" t="s">
        <v>89</v>
      </c>
      <c r="T563" s="57">
        <v>156.25</v>
      </c>
      <c r="U563" s="55" t="s">
        <v>329</v>
      </c>
      <c r="V563" s="55" t="s">
        <v>330</v>
      </c>
      <c r="W563" s="55" t="s">
        <v>1644</v>
      </c>
      <c r="X563" s="55" t="s">
        <v>1644</v>
      </c>
      <c r="Y563" s="55" t="s">
        <v>1644</v>
      </c>
      <c r="Z563" s="55" t="s">
        <v>1644</v>
      </c>
      <c r="AA563" s="55" t="s">
        <v>1727</v>
      </c>
      <c r="AB563" s="55" t="s">
        <v>1644</v>
      </c>
      <c r="AC563" s="56">
        <v>45772</v>
      </c>
      <c r="AD563" s="55"/>
      <c r="AE563" s="55"/>
      <c r="AF563" s="55" t="s">
        <v>1644</v>
      </c>
      <c r="AG563" s="55" t="s">
        <v>1644</v>
      </c>
      <c r="AH563" s="55" t="s">
        <v>1728</v>
      </c>
      <c r="AI563" s="55" t="s">
        <v>1729</v>
      </c>
      <c r="AJ563" s="58">
        <v>125</v>
      </c>
      <c r="AK563" s="55" t="s">
        <v>1761</v>
      </c>
      <c r="AL563" s="55" t="s">
        <v>1749</v>
      </c>
      <c r="AM563" s="55" t="s">
        <v>1945</v>
      </c>
      <c r="AN563" s="55" t="s">
        <v>1946</v>
      </c>
      <c r="AO563" s="55" t="s">
        <v>1644</v>
      </c>
      <c r="AP563" t="s">
        <v>1730</v>
      </c>
      <c r="AQ563" t="s">
        <v>2163</v>
      </c>
      <c r="AS563" t="s">
        <v>1652</v>
      </c>
      <c r="AT563" t="s">
        <v>3842</v>
      </c>
      <c r="AU563" s="191">
        <f t="shared" si="9"/>
        <v>2578125</v>
      </c>
    </row>
    <row r="564" spans="1:47" hidden="1" x14ac:dyDescent="0.25">
      <c r="A564" s="55" t="s">
        <v>1717</v>
      </c>
      <c r="B564" s="55" t="s">
        <v>2824</v>
      </c>
      <c r="C564" s="55" t="s">
        <v>1719</v>
      </c>
      <c r="D564" s="55" t="s">
        <v>1720</v>
      </c>
      <c r="E564" s="56">
        <v>45772</v>
      </c>
      <c r="F564" s="55" t="s">
        <v>2946</v>
      </c>
      <c r="G564" s="55" t="s">
        <v>1739</v>
      </c>
      <c r="H564" s="55">
        <v>50300020</v>
      </c>
      <c r="I564" s="55" t="s">
        <v>2947</v>
      </c>
      <c r="J564" s="55" t="s">
        <v>1644</v>
      </c>
      <c r="K564" s="55" t="s">
        <v>1390</v>
      </c>
      <c r="L564" s="56">
        <v>45772</v>
      </c>
      <c r="M564" s="55" t="s">
        <v>1724</v>
      </c>
      <c r="N564" s="55" t="s">
        <v>2948</v>
      </c>
      <c r="O564" s="56"/>
      <c r="P564" s="55" t="s">
        <v>1726</v>
      </c>
      <c r="Q564" s="55" t="s">
        <v>1554</v>
      </c>
      <c r="R564" s="59">
        <v>184554604</v>
      </c>
      <c r="S564" s="55" t="s">
        <v>89</v>
      </c>
      <c r="T564" s="57">
        <v>10974.29</v>
      </c>
      <c r="U564" s="55" t="s">
        <v>329</v>
      </c>
      <c r="V564" s="55" t="s">
        <v>330</v>
      </c>
      <c r="W564" s="55" t="s">
        <v>1644</v>
      </c>
      <c r="X564" s="55" t="s">
        <v>1644</v>
      </c>
      <c r="Y564" s="55" t="s">
        <v>1644</v>
      </c>
      <c r="Z564" s="55" t="s">
        <v>1644</v>
      </c>
      <c r="AA564" s="55" t="s">
        <v>1727</v>
      </c>
      <c r="AB564" s="55" t="s">
        <v>1644</v>
      </c>
      <c r="AC564" s="56">
        <v>45772</v>
      </c>
      <c r="AD564" s="55"/>
      <c r="AE564" s="55"/>
      <c r="AF564" s="55" t="s">
        <v>1644</v>
      </c>
      <c r="AG564" s="55" t="s">
        <v>1644</v>
      </c>
      <c r="AH564" s="55" t="s">
        <v>1728</v>
      </c>
      <c r="AI564" s="55" t="s">
        <v>1729</v>
      </c>
      <c r="AJ564" s="58">
        <v>0</v>
      </c>
      <c r="AK564" s="55" t="s">
        <v>1644</v>
      </c>
      <c r="AL564" s="55" t="s">
        <v>1644</v>
      </c>
      <c r="AM564" s="55" t="s">
        <v>1644</v>
      </c>
      <c r="AN564" s="55" t="s">
        <v>1644</v>
      </c>
      <c r="AO564" s="55" t="s">
        <v>1644</v>
      </c>
      <c r="AP564" t="s">
        <v>1730</v>
      </c>
      <c r="AQ564" t="s">
        <v>2163</v>
      </c>
      <c r="AS564" t="s">
        <v>1651</v>
      </c>
      <c r="AT564" t="s">
        <v>3842</v>
      </c>
      <c r="AU564" s="191">
        <f t="shared" ref="AU564:AU627" si="10">IF(Q564="USD",R564*16500,IF(Q564="IDR",R564,T564*16500))</f>
        <v>184554604</v>
      </c>
    </row>
    <row r="565" spans="1:47" hidden="1" x14ac:dyDescent="0.25">
      <c r="A565" s="55" t="s">
        <v>1717</v>
      </c>
      <c r="B565" s="55" t="s">
        <v>2824</v>
      </c>
      <c r="C565" s="55" t="s">
        <v>1719</v>
      </c>
      <c r="D565" s="55" t="s">
        <v>1720</v>
      </c>
      <c r="E565" s="56">
        <v>45772</v>
      </c>
      <c r="F565" s="55" t="s">
        <v>2946</v>
      </c>
      <c r="G565" s="55" t="s">
        <v>1739</v>
      </c>
      <c r="H565" s="55">
        <v>50300990</v>
      </c>
      <c r="I565" s="55" t="s">
        <v>2947</v>
      </c>
      <c r="J565" s="55" t="s">
        <v>1644</v>
      </c>
      <c r="K565" s="55" t="s">
        <v>1399</v>
      </c>
      <c r="L565" s="56">
        <v>45772</v>
      </c>
      <c r="M565" s="55" t="s">
        <v>1724</v>
      </c>
      <c r="N565" s="55" t="s">
        <v>2948</v>
      </c>
      <c r="O565" s="56"/>
      <c r="P565" s="55" t="s">
        <v>1726</v>
      </c>
      <c r="Q565" s="55" t="s">
        <v>1554</v>
      </c>
      <c r="R565" s="59">
        <v>4128285</v>
      </c>
      <c r="S565" s="55" t="s">
        <v>89</v>
      </c>
      <c r="T565" s="57">
        <v>245.48</v>
      </c>
      <c r="U565" s="55" t="s">
        <v>329</v>
      </c>
      <c r="V565" s="55" t="s">
        <v>330</v>
      </c>
      <c r="W565" s="55" t="s">
        <v>1644</v>
      </c>
      <c r="X565" s="55" t="s">
        <v>1644</v>
      </c>
      <c r="Y565" s="55" t="s">
        <v>1644</v>
      </c>
      <c r="Z565" s="55" t="s">
        <v>1644</v>
      </c>
      <c r="AA565" s="55" t="s">
        <v>1727</v>
      </c>
      <c r="AB565" s="55" t="s">
        <v>1644</v>
      </c>
      <c r="AC565" s="56">
        <v>45772</v>
      </c>
      <c r="AD565" s="55"/>
      <c r="AE565" s="55"/>
      <c r="AF565" s="55" t="s">
        <v>1644</v>
      </c>
      <c r="AG565" s="55" t="s">
        <v>1644</v>
      </c>
      <c r="AH565" s="55" t="s">
        <v>1728</v>
      </c>
      <c r="AI565" s="55" t="s">
        <v>1729</v>
      </c>
      <c r="AJ565" s="58">
        <v>0</v>
      </c>
      <c r="AK565" s="55" t="s">
        <v>1644</v>
      </c>
      <c r="AL565" s="55" t="s">
        <v>1644</v>
      </c>
      <c r="AM565" s="55" t="s">
        <v>1644</v>
      </c>
      <c r="AN565" s="55" t="s">
        <v>1644</v>
      </c>
      <c r="AO565" s="55" t="s">
        <v>1644</v>
      </c>
      <c r="AP565" t="s">
        <v>1730</v>
      </c>
      <c r="AQ565" t="s">
        <v>2163</v>
      </c>
      <c r="AS565" t="s">
        <v>1647</v>
      </c>
      <c r="AT565" t="s">
        <v>3842</v>
      </c>
      <c r="AU565" s="191">
        <f t="shared" si="10"/>
        <v>4128285</v>
      </c>
    </row>
    <row r="566" spans="1:47" hidden="1" x14ac:dyDescent="0.25">
      <c r="A566" s="55" t="s">
        <v>1717</v>
      </c>
      <c r="B566" s="55" t="s">
        <v>2824</v>
      </c>
      <c r="C566" s="55" t="s">
        <v>1719</v>
      </c>
      <c r="D566" s="55" t="s">
        <v>1720</v>
      </c>
      <c r="E566" s="56">
        <v>45772</v>
      </c>
      <c r="F566" s="55" t="s">
        <v>2946</v>
      </c>
      <c r="G566" s="55" t="s">
        <v>1739</v>
      </c>
      <c r="H566" s="55">
        <v>50300040</v>
      </c>
      <c r="I566" s="55" t="s">
        <v>2947</v>
      </c>
      <c r="J566" s="55" t="s">
        <v>1644</v>
      </c>
      <c r="K566" s="55" t="s">
        <v>1392</v>
      </c>
      <c r="L566" s="56">
        <v>45772</v>
      </c>
      <c r="M566" s="55" t="s">
        <v>1724</v>
      </c>
      <c r="N566" s="55" t="s">
        <v>2948</v>
      </c>
      <c r="O566" s="56"/>
      <c r="P566" s="55" t="s">
        <v>1726</v>
      </c>
      <c r="Q566" s="55" t="s">
        <v>1554</v>
      </c>
      <c r="R566" s="59">
        <v>26734587</v>
      </c>
      <c r="S566" s="55" t="s">
        <v>89</v>
      </c>
      <c r="T566" s="57">
        <v>1589.74</v>
      </c>
      <c r="U566" s="55" t="s">
        <v>329</v>
      </c>
      <c r="V566" s="55" t="s">
        <v>330</v>
      </c>
      <c r="W566" s="55" t="s">
        <v>1644</v>
      </c>
      <c r="X566" s="55" t="s">
        <v>1644</v>
      </c>
      <c r="Y566" s="55" t="s">
        <v>1644</v>
      </c>
      <c r="Z566" s="55" t="s">
        <v>1644</v>
      </c>
      <c r="AA566" s="55" t="s">
        <v>1727</v>
      </c>
      <c r="AB566" s="55" t="s">
        <v>1644</v>
      </c>
      <c r="AC566" s="56">
        <v>45772</v>
      </c>
      <c r="AD566" s="55"/>
      <c r="AE566" s="55"/>
      <c r="AF566" s="55" t="s">
        <v>1644</v>
      </c>
      <c r="AG566" s="55" t="s">
        <v>1644</v>
      </c>
      <c r="AH566" s="55" t="s">
        <v>1728</v>
      </c>
      <c r="AI566" s="55" t="s">
        <v>1729</v>
      </c>
      <c r="AJ566" s="58">
        <v>0</v>
      </c>
      <c r="AK566" s="55" t="s">
        <v>1644</v>
      </c>
      <c r="AL566" s="55" t="s">
        <v>1644</v>
      </c>
      <c r="AM566" s="55" t="s">
        <v>1644</v>
      </c>
      <c r="AN566" s="55" t="s">
        <v>1644</v>
      </c>
      <c r="AO566" s="55" t="s">
        <v>1644</v>
      </c>
      <c r="AP566" t="s">
        <v>1730</v>
      </c>
      <c r="AQ566" t="s">
        <v>2163</v>
      </c>
      <c r="AS566" t="s">
        <v>1647</v>
      </c>
      <c r="AT566" t="s">
        <v>3842</v>
      </c>
      <c r="AU566" s="191">
        <f t="shared" si="10"/>
        <v>26734587</v>
      </c>
    </row>
    <row r="567" spans="1:47" hidden="1" x14ac:dyDescent="0.25">
      <c r="A567" s="55" t="s">
        <v>1717</v>
      </c>
      <c r="B567" s="55" t="s">
        <v>2824</v>
      </c>
      <c r="C567" s="55" t="s">
        <v>1719</v>
      </c>
      <c r="D567" s="55" t="s">
        <v>1720</v>
      </c>
      <c r="E567" s="56">
        <v>45772</v>
      </c>
      <c r="F567" s="55" t="s">
        <v>2946</v>
      </c>
      <c r="G567" s="55" t="s">
        <v>1739</v>
      </c>
      <c r="H567" s="55">
        <v>50300010</v>
      </c>
      <c r="I567" s="55" t="s">
        <v>2947</v>
      </c>
      <c r="J567" s="55" t="s">
        <v>1644</v>
      </c>
      <c r="K567" s="55" t="s">
        <v>1389</v>
      </c>
      <c r="L567" s="56">
        <v>45772</v>
      </c>
      <c r="M567" s="55" t="s">
        <v>1724</v>
      </c>
      <c r="N567" s="55" t="s">
        <v>2948</v>
      </c>
      <c r="O567" s="56"/>
      <c r="P567" s="55" t="s">
        <v>1726</v>
      </c>
      <c r="Q567" s="55" t="s">
        <v>1554</v>
      </c>
      <c r="R567" s="59">
        <v>1004083200</v>
      </c>
      <c r="S567" s="55" t="s">
        <v>89</v>
      </c>
      <c r="T567" s="57">
        <v>59706.44</v>
      </c>
      <c r="U567" s="55" t="s">
        <v>329</v>
      </c>
      <c r="V567" s="55" t="s">
        <v>330</v>
      </c>
      <c r="W567" s="55" t="s">
        <v>1644</v>
      </c>
      <c r="X567" s="55" t="s">
        <v>1644</v>
      </c>
      <c r="Y567" s="55" t="s">
        <v>1644</v>
      </c>
      <c r="Z567" s="55" t="s">
        <v>1644</v>
      </c>
      <c r="AA567" s="55" t="s">
        <v>1727</v>
      </c>
      <c r="AB567" s="55" t="s">
        <v>1644</v>
      </c>
      <c r="AC567" s="56">
        <v>45772</v>
      </c>
      <c r="AD567" s="55"/>
      <c r="AE567" s="55"/>
      <c r="AF567" s="55" t="s">
        <v>1644</v>
      </c>
      <c r="AG567" s="55" t="s">
        <v>1644</v>
      </c>
      <c r="AH567" s="55" t="s">
        <v>1728</v>
      </c>
      <c r="AI567" s="55" t="s">
        <v>1729</v>
      </c>
      <c r="AJ567" s="58">
        <v>0</v>
      </c>
      <c r="AK567" s="55" t="s">
        <v>1644</v>
      </c>
      <c r="AL567" s="55" t="s">
        <v>1644</v>
      </c>
      <c r="AM567" s="55" t="s">
        <v>1644</v>
      </c>
      <c r="AN567" s="55" t="s">
        <v>1644</v>
      </c>
      <c r="AO567" s="55" t="s">
        <v>1644</v>
      </c>
      <c r="AP567" t="s">
        <v>1730</v>
      </c>
      <c r="AQ567" t="s">
        <v>2163</v>
      </c>
      <c r="AS567" t="s">
        <v>1647</v>
      </c>
      <c r="AT567" t="s">
        <v>3842</v>
      </c>
      <c r="AU567" s="191">
        <f t="shared" si="10"/>
        <v>1004083200</v>
      </c>
    </row>
    <row r="568" spans="1:47" hidden="1" x14ac:dyDescent="0.25">
      <c r="A568" s="55" t="s">
        <v>1717</v>
      </c>
      <c r="B568" s="55" t="s">
        <v>2824</v>
      </c>
      <c r="C568" s="55" t="s">
        <v>1719</v>
      </c>
      <c r="D568" s="55" t="s">
        <v>1720</v>
      </c>
      <c r="E568" s="56">
        <v>45772</v>
      </c>
      <c r="F568" s="55" t="s">
        <v>2946</v>
      </c>
      <c r="G568" s="55" t="s">
        <v>1739</v>
      </c>
      <c r="H568" s="55">
        <v>50300070</v>
      </c>
      <c r="I568" s="55" t="s">
        <v>2947</v>
      </c>
      <c r="J568" s="55" t="s">
        <v>1644</v>
      </c>
      <c r="K568" s="55" t="s">
        <v>1394</v>
      </c>
      <c r="L568" s="56">
        <v>45772</v>
      </c>
      <c r="M568" s="55" t="s">
        <v>1724</v>
      </c>
      <c r="N568" s="55" t="s">
        <v>2948</v>
      </c>
      <c r="O568" s="56"/>
      <c r="P568" s="55" t="s">
        <v>1726</v>
      </c>
      <c r="Q568" s="55" t="s">
        <v>1554</v>
      </c>
      <c r="R568" s="59">
        <v>133178015</v>
      </c>
      <c r="S568" s="55" t="s">
        <v>89</v>
      </c>
      <c r="T568" s="57">
        <v>7919.25</v>
      </c>
      <c r="U568" s="55" t="s">
        <v>329</v>
      </c>
      <c r="V568" s="55" t="s">
        <v>330</v>
      </c>
      <c r="W568" s="55" t="s">
        <v>1644</v>
      </c>
      <c r="X568" s="55" t="s">
        <v>1644</v>
      </c>
      <c r="Y568" s="55" t="s">
        <v>1644</v>
      </c>
      <c r="Z568" s="55" t="s">
        <v>1644</v>
      </c>
      <c r="AA568" s="55" t="s">
        <v>1727</v>
      </c>
      <c r="AB568" s="55" t="s">
        <v>1644</v>
      </c>
      <c r="AC568" s="56">
        <v>45772</v>
      </c>
      <c r="AD568" s="55"/>
      <c r="AE568" s="55"/>
      <c r="AF568" s="55" t="s">
        <v>1644</v>
      </c>
      <c r="AG568" s="55" t="s">
        <v>1644</v>
      </c>
      <c r="AH568" s="55" t="s">
        <v>1728</v>
      </c>
      <c r="AI568" s="55" t="s">
        <v>1729</v>
      </c>
      <c r="AJ568" s="58">
        <v>0</v>
      </c>
      <c r="AK568" s="55" t="s">
        <v>1644</v>
      </c>
      <c r="AL568" s="55" t="s">
        <v>1644</v>
      </c>
      <c r="AM568" s="55" t="s">
        <v>1644</v>
      </c>
      <c r="AN568" s="55" t="s">
        <v>1644</v>
      </c>
      <c r="AO568" s="55" t="s">
        <v>1644</v>
      </c>
      <c r="AP568" t="s">
        <v>1730</v>
      </c>
      <c r="AQ568" t="s">
        <v>2163</v>
      </c>
      <c r="AS568" t="s">
        <v>1651</v>
      </c>
      <c r="AT568" t="s">
        <v>3842</v>
      </c>
      <c r="AU568" s="191">
        <f t="shared" si="10"/>
        <v>133178015</v>
      </c>
    </row>
    <row r="569" spans="1:47" hidden="1" x14ac:dyDescent="0.25">
      <c r="A569" s="55" t="s">
        <v>1717</v>
      </c>
      <c r="B569" s="55" t="s">
        <v>2824</v>
      </c>
      <c r="C569" s="55" t="s">
        <v>1719</v>
      </c>
      <c r="D569" s="55" t="s">
        <v>1802</v>
      </c>
      <c r="E569" s="56">
        <v>45754</v>
      </c>
      <c r="F569" s="55" t="s">
        <v>2803</v>
      </c>
      <c r="G569" s="55" t="s">
        <v>2804</v>
      </c>
      <c r="H569" s="55">
        <v>50300010</v>
      </c>
      <c r="I569" s="55" t="s">
        <v>2949</v>
      </c>
      <c r="J569" s="55" t="s">
        <v>1644</v>
      </c>
      <c r="K569" s="55" t="s">
        <v>1389</v>
      </c>
      <c r="L569" s="56">
        <v>45747</v>
      </c>
      <c r="M569" s="55" t="s">
        <v>2950</v>
      </c>
      <c r="N569" s="55" t="s">
        <v>1796</v>
      </c>
      <c r="O569" s="56"/>
      <c r="P569" s="55" t="s">
        <v>1726</v>
      </c>
      <c r="Q569" s="55" t="s">
        <v>1554</v>
      </c>
      <c r="R569" s="59">
        <v>-7259980</v>
      </c>
      <c r="S569" s="55" t="s">
        <v>89</v>
      </c>
      <c r="T569" s="57">
        <v>-437.66</v>
      </c>
      <c r="U569" s="55" t="s">
        <v>329</v>
      </c>
      <c r="V569" s="55" t="s">
        <v>330</v>
      </c>
      <c r="W569" s="55" t="s">
        <v>2805</v>
      </c>
      <c r="X569" s="55" t="s">
        <v>1644</v>
      </c>
      <c r="Y569" s="55" t="s">
        <v>1644</v>
      </c>
      <c r="Z569" s="55" t="s">
        <v>1644</v>
      </c>
      <c r="AA569" s="55" t="s">
        <v>1727</v>
      </c>
      <c r="AB569" s="55" t="s">
        <v>1644</v>
      </c>
      <c r="AC569" s="56">
        <v>45771</v>
      </c>
      <c r="AD569" s="55"/>
      <c r="AE569" s="55"/>
      <c r="AF569" s="55" t="s">
        <v>1644</v>
      </c>
      <c r="AG569" s="55" t="s">
        <v>1644</v>
      </c>
      <c r="AH569" s="55" t="s">
        <v>1728</v>
      </c>
      <c r="AI569" s="55" t="s">
        <v>1729</v>
      </c>
      <c r="AJ569" s="58">
        <v>0</v>
      </c>
      <c r="AK569" s="55" t="s">
        <v>1644</v>
      </c>
      <c r="AL569" s="55" t="s">
        <v>1644</v>
      </c>
      <c r="AM569" s="55" t="s">
        <v>1644</v>
      </c>
      <c r="AN569" s="55" t="s">
        <v>1644</v>
      </c>
      <c r="AO569" s="55" t="s">
        <v>1644</v>
      </c>
      <c r="AP569" t="s">
        <v>1730</v>
      </c>
      <c r="AQ569" t="s">
        <v>2163</v>
      </c>
      <c r="AS569" t="s">
        <v>1647</v>
      </c>
      <c r="AT569" t="s">
        <v>3842</v>
      </c>
      <c r="AU569" s="191">
        <f t="shared" si="10"/>
        <v>-7259980</v>
      </c>
    </row>
    <row r="570" spans="1:47" hidden="1" x14ac:dyDescent="0.25">
      <c r="A570" s="55" t="s">
        <v>1717</v>
      </c>
      <c r="B570" s="55" t="s">
        <v>2824</v>
      </c>
      <c r="C570" s="55" t="s">
        <v>1719</v>
      </c>
      <c r="D570" s="55" t="s">
        <v>1802</v>
      </c>
      <c r="E570" s="56">
        <v>45754</v>
      </c>
      <c r="F570" s="55" t="s">
        <v>2806</v>
      </c>
      <c r="G570" s="55" t="s">
        <v>2804</v>
      </c>
      <c r="H570" s="55">
        <v>50300010</v>
      </c>
      <c r="I570" s="55" t="s">
        <v>2949</v>
      </c>
      <c r="J570" s="55" t="s">
        <v>1644</v>
      </c>
      <c r="K570" s="55" t="s">
        <v>1389</v>
      </c>
      <c r="L570" s="56">
        <v>45747</v>
      </c>
      <c r="M570" s="55" t="s">
        <v>2950</v>
      </c>
      <c r="N570" s="55" t="s">
        <v>1796</v>
      </c>
      <c r="O570" s="56"/>
      <c r="P570" s="55" t="s">
        <v>1726</v>
      </c>
      <c r="Q570" s="55" t="s">
        <v>1554</v>
      </c>
      <c r="R570" s="59">
        <v>-502614</v>
      </c>
      <c r="S570" s="55" t="s">
        <v>89</v>
      </c>
      <c r="T570" s="57">
        <v>-30.3</v>
      </c>
      <c r="U570" s="55" t="s">
        <v>329</v>
      </c>
      <c r="V570" s="55" t="s">
        <v>330</v>
      </c>
      <c r="W570" s="55" t="s">
        <v>2805</v>
      </c>
      <c r="X570" s="55" t="s">
        <v>1644</v>
      </c>
      <c r="Y570" s="55" t="s">
        <v>1644</v>
      </c>
      <c r="Z570" s="55" t="s">
        <v>1644</v>
      </c>
      <c r="AA570" s="55" t="s">
        <v>1727</v>
      </c>
      <c r="AB570" s="55" t="s">
        <v>1644</v>
      </c>
      <c r="AC570" s="56">
        <v>45771</v>
      </c>
      <c r="AD570" s="55"/>
      <c r="AE570" s="55"/>
      <c r="AF570" s="55" t="s">
        <v>1644</v>
      </c>
      <c r="AG570" s="55" t="s">
        <v>1644</v>
      </c>
      <c r="AH570" s="55" t="s">
        <v>1728</v>
      </c>
      <c r="AI570" s="55" t="s">
        <v>1729</v>
      </c>
      <c r="AJ570" s="58">
        <v>0</v>
      </c>
      <c r="AK570" s="55" t="s">
        <v>1644</v>
      </c>
      <c r="AL570" s="55" t="s">
        <v>1644</v>
      </c>
      <c r="AM570" s="55" t="s">
        <v>1644</v>
      </c>
      <c r="AN570" s="55" t="s">
        <v>1644</v>
      </c>
      <c r="AO570" s="55" t="s">
        <v>1644</v>
      </c>
      <c r="AP570" t="s">
        <v>1730</v>
      </c>
      <c r="AQ570" t="s">
        <v>2163</v>
      </c>
      <c r="AS570" t="s">
        <v>1647</v>
      </c>
      <c r="AT570" t="s">
        <v>3842</v>
      </c>
      <c r="AU570" s="191">
        <f t="shared" si="10"/>
        <v>-502614</v>
      </c>
    </row>
    <row r="571" spans="1:47" hidden="1" x14ac:dyDescent="0.25">
      <c r="A571" s="55" t="s">
        <v>1717</v>
      </c>
      <c r="B571" s="55" t="s">
        <v>2824</v>
      </c>
      <c r="C571" s="55" t="s">
        <v>1719</v>
      </c>
      <c r="D571" s="55" t="s">
        <v>1720</v>
      </c>
      <c r="E571" s="56">
        <v>45756</v>
      </c>
      <c r="F571" s="55" t="s">
        <v>2951</v>
      </c>
      <c r="G571" s="55" t="s">
        <v>1739</v>
      </c>
      <c r="H571" s="55">
        <v>50300050</v>
      </c>
      <c r="I571" s="55" t="s">
        <v>2952</v>
      </c>
      <c r="J571" s="55" t="s">
        <v>1644</v>
      </c>
      <c r="K571" s="55" t="s">
        <v>1393</v>
      </c>
      <c r="L571" s="56">
        <v>45756</v>
      </c>
      <c r="M571" s="55" t="s">
        <v>1724</v>
      </c>
      <c r="N571" s="55" t="s">
        <v>2466</v>
      </c>
      <c r="O571" s="56"/>
      <c r="P571" s="55" t="s">
        <v>1726</v>
      </c>
      <c r="Q571" s="55" t="s">
        <v>1554</v>
      </c>
      <c r="R571" s="59">
        <v>47231060</v>
      </c>
      <c r="S571" s="55" t="s">
        <v>89</v>
      </c>
      <c r="T571" s="57">
        <v>2847.82</v>
      </c>
      <c r="U571" s="55" t="s">
        <v>329</v>
      </c>
      <c r="V571" s="55" t="s">
        <v>330</v>
      </c>
      <c r="W571" s="55" t="s">
        <v>1644</v>
      </c>
      <c r="X571" s="55" t="s">
        <v>1644</v>
      </c>
      <c r="Y571" s="55" t="s">
        <v>1644</v>
      </c>
      <c r="Z571" s="55" t="s">
        <v>1644</v>
      </c>
      <c r="AA571" s="55" t="s">
        <v>1727</v>
      </c>
      <c r="AB571" s="55" t="s">
        <v>1644</v>
      </c>
      <c r="AC571" s="56">
        <v>45756</v>
      </c>
      <c r="AD571" s="55"/>
      <c r="AE571" s="55"/>
      <c r="AF571" s="55" t="s">
        <v>1644</v>
      </c>
      <c r="AG571" s="55" t="s">
        <v>1644</v>
      </c>
      <c r="AH571" s="55" t="s">
        <v>1728</v>
      </c>
      <c r="AI571" s="55" t="s">
        <v>1729</v>
      </c>
      <c r="AJ571" s="58">
        <v>0</v>
      </c>
      <c r="AK571" s="55" t="s">
        <v>1644</v>
      </c>
      <c r="AL571" s="55" t="s">
        <v>1644</v>
      </c>
      <c r="AM571" s="55" t="s">
        <v>1644</v>
      </c>
      <c r="AN571" s="55" t="s">
        <v>1644</v>
      </c>
      <c r="AO571" s="55" t="s">
        <v>1644</v>
      </c>
      <c r="AP571" t="s">
        <v>1730</v>
      </c>
      <c r="AQ571" t="s">
        <v>2163</v>
      </c>
      <c r="AS571" t="s">
        <v>1647</v>
      </c>
      <c r="AT571" t="s">
        <v>3842</v>
      </c>
      <c r="AU571" s="191">
        <f t="shared" si="10"/>
        <v>47231060</v>
      </c>
    </row>
    <row r="572" spans="1:47" hidden="1" x14ac:dyDescent="0.25">
      <c r="A572" s="55" t="s">
        <v>1717</v>
      </c>
      <c r="B572" s="55" t="s">
        <v>2824</v>
      </c>
      <c r="C572" s="55" t="s">
        <v>1719</v>
      </c>
      <c r="D572" s="55" t="s">
        <v>1720</v>
      </c>
      <c r="E572" s="56">
        <v>45772</v>
      </c>
      <c r="F572" s="55" t="s">
        <v>2953</v>
      </c>
      <c r="G572" s="55" t="s">
        <v>1739</v>
      </c>
      <c r="H572" s="55">
        <v>50300050</v>
      </c>
      <c r="I572" s="55" t="s">
        <v>2954</v>
      </c>
      <c r="J572" s="55" t="s">
        <v>1644</v>
      </c>
      <c r="K572" s="55" t="s">
        <v>1393</v>
      </c>
      <c r="L572" s="56">
        <v>45772</v>
      </c>
      <c r="M572" s="55" t="s">
        <v>1724</v>
      </c>
      <c r="N572" s="55" t="s">
        <v>2955</v>
      </c>
      <c r="O572" s="56"/>
      <c r="P572" s="55" t="s">
        <v>1726</v>
      </c>
      <c r="Q572" s="55" t="s">
        <v>1554</v>
      </c>
      <c r="R572" s="59">
        <v>104595158</v>
      </c>
      <c r="S572" s="55" t="s">
        <v>89</v>
      </c>
      <c r="T572" s="57">
        <v>6219.61</v>
      </c>
      <c r="U572" s="55" t="s">
        <v>329</v>
      </c>
      <c r="V572" s="55" t="s">
        <v>330</v>
      </c>
      <c r="W572" s="55" t="s">
        <v>1644</v>
      </c>
      <c r="X572" s="55" t="s">
        <v>1644</v>
      </c>
      <c r="Y572" s="55" t="s">
        <v>1644</v>
      </c>
      <c r="Z572" s="55" t="s">
        <v>1644</v>
      </c>
      <c r="AA572" s="55" t="s">
        <v>1727</v>
      </c>
      <c r="AB572" s="55" t="s">
        <v>1644</v>
      </c>
      <c r="AC572" s="56">
        <v>45772</v>
      </c>
      <c r="AD572" s="55"/>
      <c r="AE572" s="55"/>
      <c r="AF572" s="55" t="s">
        <v>1644</v>
      </c>
      <c r="AG572" s="55" t="s">
        <v>1644</v>
      </c>
      <c r="AH572" s="55" t="s">
        <v>1728</v>
      </c>
      <c r="AI572" s="55" t="s">
        <v>1729</v>
      </c>
      <c r="AJ572" s="58">
        <v>0</v>
      </c>
      <c r="AK572" s="55" t="s">
        <v>1644</v>
      </c>
      <c r="AL572" s="55" t="s">
        <v>1644</v>
      </c>
      <c r="AM572" s="55" t="s">
        <v>1644</v>
      </c>
      <c r="AN572" s="55" t="s">
        <v>1644</v>
      </c>
      <c r="AO572" s="55" t="s">
        <v>1644</v>
      </c>
      <c r="AP572" t="s">
        <v>1730</v>
      </c>
      <c r="AQ572" t="s">
        <v>2163</v>
      </c>
      <c r="AS572" t="s">
        <v>1647</v>
      </c>
      <c r="AT572" t="s">
        <v>3842</v>
      </c>
      <c r="AU572" s="191">
        <f t="shared" si="10"/>
        <v>104595158</v>
      </c>
    </row>
    <row r="573" spans="1:47" hidden="1" x14ac:dyDescent="0.25">
      <c r="A573" s="55" t="s">
        <v>1717</v>
      </c>
      <c r="B573" s="55" t="s">
        <v>2824</v>
      </c>
      <c r="C573" s="55" t="s">
        <v>1719</v>
      </c>
      <c r="D573" s="55" t="s">
        <v>1720</v>
      </c>
      <c r="E573" s="56">
        <v>45775</v>
      </c>
      <c r="F573" s="55" t="s">
        <v>2956</v>
      </c>
      <c r="G573" s="55" t="s">
        <v>1739</v>
      </c>
      <c r="H573" s="55">
        <v>50300090</v>
      </c>
      <c r="I573" s="55" t="s">
        <v>2957</v>
      </c>
      <c r="J573" s="55" t="s">
        <v>1644</v>
      </c>
      <c r="K573" s="55" t="s">
        <v>1396</v>
      </c>
      <c r="L573" s="56">
        <v>45775</v>
      </c>
      <c r="M573" s="55" t="s">
        <v>1724</v>
      </c>
      <c r="N573" s="55" t="s">
        <v>2958</v>
      </c>
      <c r="O573" s="56"/>
      <c r="P573" s="55" t="s">
        <v>1726</v>
      </c>
      <c r="Q573" s="55" t="s">
        <v>1554</v>
      </c>
      <c r="R573" s="59">
        <v>779496910</v>
      </c>
      <c r="S573" s="55" t="s">
        <v>89</v>
      </c>
      <c r="T573" s="57">
        <v>46351.72</v>
      </c>
      <c r="U573" s="55" t="s">
        <v>329</v>
      </c>
      <c r="V573" s="55" t="s">
        <v>330</v>
      </c>
      <c r="W573" s="55" t="s">
        <v>1644</v>
      </c>
      <c r="X573" s="55" t="s">
        <v>1644</v>
      </c>
      <c r="Y573" s="55" t="s">
        <v>1644</v>
      </c>
      <c r="Z573" s="55" t="s">
        <v>1644</v>
      </c>
      <c r="AA573" s="55" t="s">
        <v>1727</v>
      </c>
      <c r="AB573" s="55" t="s">
        <v>1644</v>
      </c>
      <c r="AC573" s="56">
        <v>45775</v>
      </c>
      <c r="AD573" s="55"/>
      <c r="AE573" s="55"/>
      <c r="AF573" s="55" t="s">
        <v>1644</v>
      </c>
      <c r="AG573" s="55" t="s">
        <v>1644</v>
      </c>
      <c r="AH573" s="55" t="s">
        <v>1728</v>
      </c>
      <c r="AI573" s="55" t="s">
        <v>1729</v>
      </c>
      <c r="AJ573" s="58">
        <v>0</v>
      </c>
      <c r="AK573" s="55" t="s">
        <v>1644</v>
      </c>
      <c r="AL573" s="55" t="s">
        <v>1644</v>
      </c>
      <c r="AM573" s="55" t="s">
        <v>1644</v>
      </c>
      <c r="AN573" s="55" t="s">
        <v>1644</v>
      </c>
      <c r="AO573" s="55" t="s">
        <v>1644</v>
      </c>
      <c r="AP573" t="s">
        <v>1730</v>
      </c>
      <c r="AQ573" t="s">
        <v>2163</v>
      </c>
      <c r="AS573" t="s">
        <v>1647</v>
      </c>
      <c r="AT573" t="s">
        <v>3842</v>
      </c>
      <c r="AU573" s="191">
        <f t="shared" si="10"/>
        <v>779496910</v>
      </c>
    </row>
    <row r="574" spans="1:47" hidden="1" x14ac:dyDescent="0.25">
      <c r="A574" s="55" t="s">
        <v>1717</v>
      </c>
      <c r="B574" s="55" t="s">
        <v>2824</v>
      </c>
      <c r="C574" s="55" t="s">
        <v>1719</v>
      </c>
      <c r="D574" s="55" t="s">
        <v>1720</v>
      </c>
      <c r="E574" s="56">
        <v>45763</v>
      </c>
      <c r="F574" s="55" t="s">
        <v>2959</v>
      </c>
      <c r="G574" s="55" t="s">
        <v>1739</v>
      </c>
      <c r="H574" s="55">
        <v>50300070</v>
      </c>
      <c r="I574" s="55" t="s">
        <v>2960</v>
      </c>
      <c r="J574" s="55" t="s">
        <v>1644</v>
      </c>
      <c r="K574" s="55" t="s">
        <v>1394</v>
      </c>
      <c r="L574" s="56">
        <v>45763</v>
      </c>
      <c r="M574" s="55" t="s">
        <v>1724</v>
      </c>
      <c r="N574" s="55" t="s">
        <v>2769</v>
      </c>
      <c r="O574" s="56"/>
      <c r="P574" s="55" t="s">
        <v>1726</v>
      </c>
      <c r="Q574" s="55" t="s">
        <v>1554</v>
      </c>
      <c r="R574" s="59">
        <v>19766000</v>
      </c>
      <c r="S574" s="55" t="s">
        <v>89</v>
      </c>
      <c r="T574" s="57">
        <v>1173.47</v>
      </c>
      <c r="U574" s="55" t="s">
        <v>329</v>
      </c>
      <c r="V574" s="55" t="s">
        <v>330</v>
      </c>
      <c r="W574" s="55" t="s">
        <v>1644</v>
      </c>
      <c r="X574" s="55" t="s">
        <v>1644</v>
      </c>
      <c r="Y574" s="55" t="s">
        <v>1644</v>
      </c>
      <c r="Z574" s="55" t="s">
        <v>1644</v>
      </c>
      <c r="AA574" s="55" t="s">
        <v>1727</v>
      </c>
      <c r="AB574" s="55" t="s">
        <v>1644</v>
      </c>
      <c r="AC574" s="56">
        <v>45764</v>
      </c>
      <c r="AD574" s="55"/>
      <c r="AE574" s="55"/>
      <c r="AF574" s="55" t="s">
        <v>1644</v>
      </c>
      <c r="AG574" s="55" t="s">
        <v>1644</v>
      </c>
      <c r="AH574" s="55" t="s">
        <v>1728</v>
      </c>
      <c r="AI574" s="55" t="s">
        <v>1729</v>
      </c>
      <c r="AJ574" s="58">
        <v>0</v>
      </c>
      <c r="AK574" s="55" t="s">
        <v>1644</v>
      </c>
      <c r="AL574" s="55" t="s">
        <v>1644</v>
      </c>
      <c r="AM574" s="55" t="s">
        <v>1644</v>
      </c>
      <c r="AN574" s="55" t="s">
        <v>1644</v>
      </c>
      <c r="AO574" s="55" t="s">
        <v>1644</v>
      </c>
      <c r="AP574" t="s">
        <v>1730</v>
      </c>
      <c r="AQ574" t="s">
        <v>2163</v>
      </c>
      <c r="AS574" t="s">
        <v>1651</v>
      </c>
      <c r="AT574" t="s">
        <v>3842</v>
      </c>
      <c r="AU574" s="191">
        <f t="shared" si="10"/>
        <v>19766000</v>
      </c>
    </row>
    <row r="575" spans="1:47" hidden="1" x14ac:dyDescent="0.25">
      <c r="A575" s="55" t="s">
        <v>1717</v>
      </c>
      <c r="B575" s="55" t="s">
        <v>2824</v>
      </c>
      <c r="C575" s="55" t="s">
        <v>1719</v>
      </c>
      <c r="D575" s="55" t="s">
        <v>1720</v>
      </c>
      <c r="E575" s="56">
        <v>45758</v>
      </c>
      <c r="F575" s="55" t="s">
        <v>2961</v>
      </c>
      <c r="G575" s="55" t="s">
        <v>1739</v>
      </c>
      <c r="H575" s="55">
        <v>50300100</v>
      </c>
      <c r="I575" s="55" t="s">
        <v>2962</v>
      </c>
      <c r="J575" s="55" t="s">
        <v>1644</v>
      </c>
      <c r="K575" s="55" t="s">
        <v>1397</v>
      </c>
      <c r="L575" s="56">
        <v>45758</v>
      </c>
      <c r="M575" s="55" t="s">
        <v>1724</v>
      </c>
      <c r="N575" s="55" t="s">
        <v>1877</v>
      </c>
      <c r="O575" s="56"/>
      <c r="P575" s="55" t="s">
        <v>1726</v>
      </c>
      <c r="Q575" s="55" t="s">
        <v>1554</v>
      </c>
      <c r="R575" s="57">
        <v>178124808</v>
      </c>
      <c r="S575" s="55" t="s">
        <v>89</v>
      </c>
      <c r="T575" s="57">
        <v>10740.12</v>
      </c>
      <c r="U575" s="55" t="s">
        <v>329</v>
      </c>
      <c r="V575" s="55" t="s">
        <v>330</v>
      </c>
      <c r="W575" s="55" t="s">
        <v>1644</v>
      </c>
      <c r="X575" s="55" t="s">
        <v>1644</v>
      </c>
      <c r="Y575" s="55" t="s">
        <v>1644</v>
      </c>
      <c r="Z575" s="55" t="s">
        <v>1644</v>
      </c>
      <c r="AA575" s="55" t="s">
        <v>1727</v>
      </c>
      <c r="AB575" s="55" t="s">
        <v>1644</v>
      </c>
      <c r="AC575" s="56">
        <v>45758</v>
      </c>
      <c r="AD575" s="55"/>
      <c r="AE575" s="55"/>
      <c r="AF575" s="55" t="s">
        <v>1644</v>
      </c>
      <c r="AG575" s="55" t="s">
        <v>1644</v>
      </c>
      <c r="AH575" s="55" t="s">
        <v>1728</v>
      </c>
      <c r="AI575" s="55" t="s">
        <v>1729</v>
      </c>
      <c r="AJ575" s="58">
        <v>0</v>
      </c>
      <c r="AK575" s="55" t="s">
        <v>1644</v>
      </c>
      <c r="AL575" s="60" t="s">
        <v>1644</v>
      </c>
      <c r="AM575" s="55" t="s">
        <v>1644</v>
      </c>
      <c r="AN575" s="55" t="s">
        <v>1644</v>
      </c>
      <c r="AO575" s="55" t="s">
        <v>1644</v>
      </c>
      <c r="AP575" t="s">
        <v>1730</v>
      </c>
      <c r="AQ575" t="s">
        <v>2163</v>
      </c>
      <c r="AS575" t="s">
        <v>1647</v>
      </c>
      <c r="AT575" t="s">
        <v>3842</v>
      </c>
      <c r="AU575" s="191">
        <f t="shared" si="10"/>
        <v>178124808</v>
      </c>
    </row>
    <row r="576" spans="1:47" x14ac:dyDescent="0.25">
      <c r="A576" s="55" t="s">
        <v>1717</v>
      </c>
      <c r="B576" s="55" t="s">
        <v>2824</v>
      </c>
      <c r="C576" s="55" t="s">
        <v>1719</v>
      </c>
      <c r="D576" s="55" t="s">
        <v>1802</v>
      </c>
      <c r="E576" s="56">
        <v>45769</v>
      </c>
      <c r="F576" s="55" t="s">
        <v>2807</v>
      </c>
      <c r="G576" s="55" t="s">
        <v>2518</v>
      </c>
      <c r="H576" s="55">
        <v>50500030</v>
      </c>
      <c r="I576" s="55" t="s">
        <v>2963</v>
      </c>
      <c r="J576" s="55" t="s">
        <v>1644</v>
      </c>
      <c r="K576" s="55" t="s">
        <v>1659</v>
      </c>
      <c r="L576" s="56">
        <v>45747</v>
      </c>
      <c r="M576" s="55" t="s">
        <v>2879</v>
      </c>
      <c r="N576" s="55" t="s">
        <v>2521</v>
      </c>
      <c r="O576" s="56"/>
      <c r="P576" s="55" t="s">
        <v>1726</v>
      </c>
      <c r="Q576" s="55" t="s">
        <v>1554</v>
      </c>
      <c r="R576" s="57">
        <v>-26619086</v>
      </c>
      <c r="S576" s="55" t="s">
        <v>89</v>
      </c>
      <c r="T576" s="57">
        <v>-1604.72</v>
      </c>
      <c r="U576" s="55" t="s">
        <v>329</v>
      </c>
      <c r="V576" s="55" t="s">
        <v>330</v>
      </c>
      <c r="W576" s="55" t="s">
        <v>2808</v>
      </c>
      <c r="X576" s="55" t="s">
        <v>1644</v>
      </c>
      <c r="Y576" s="55" t="s">
        <v>1644</v>
      </c>
      <c r="Z576" s="55" t="s">
        <v>1644</v>
      </c>
      <c r="AA576" s="55" t="s">
        <v>1727</v>
      </c>
      <c r="AB576" s="55" t="s">
        <v>1644</v>
      </c>
      <c r="AC576" s="56">
        <v>45769</v>
      </c>
      <c r="AD576" s="55"/>
      <c r="AE576" s="55"/>
      <c r="AF576" s="55" t="s">
        <v>1644</v>
      </c>
      <c r="AG576" s="55" t="s">
        <v>1644</v>
      </c>
      <c r="AH576" s="55" t="s">
        <v>1728</v>
      </c>
      <c r="AI576" s="55" t="s">
        <v>1729</v>
      </c>
      <c r="AJ576" s="58">
        <v>0</v>
      </c>
      <c r="AK576" s="55" t="s">
        <v>1644</v>
      </c>
      <c r="AL576" s="60" t="s">
        <v>1644</v>
      </c>
      <c r="AM576" s="55" t="s">
        <v>1644</v>
      </c>
      <c r="AN576" s="55" t="s">
        <v>1644</v>
      </c>
      <c r="AO576" s="55" t="s">
        <v>1644</v>
      </c>
      <c r="AP576" t="s">
        <v>1730</v>
      </c>
      <c r="AQ576" t="s">
        <v>2163</v>
      </c>
      <c r="AS576" t="s">
        <v>1656</v>
      </c>
      <c r="AT576" t="s">
        <v>3842</v>
      </c>
      <c r="AU576" s="191">
        <f t="shared" si="10"/>
        <v>-26619086</v>
      </c>
    </row>
    <row r="577" spans="1:47" x14ac:dyDescent="0.25">
      <c r="A577" s="55" t="s">
        <v>1717</v>
      </c>
      <c r="B577" s="55" t="s">
        <v>2824</v>
      </c>
      <c r="C577" s="55" t="s">
        <v>1719</v>
      </c>
      <c r="D577" s="55" t="s">
        <v>1743</v>
      </c>
      <c r="E577" s="56">
        <v>45775</v>
      </c>
      <c r="F577" s="55" t="s">
        <v>1644</v>
      </c>
      <c r="G577" s="55" t="s">
        <v>1644</v>
      </c>
      <c r="H577" s="55">
        <v>50800020</v>
      </c>
      <c r="I577" s="55" t="s">
        <v>2964</v>
      </c>
      <c r="J577" s="55" t="s">
        <v>1644</v>
      </c>
      <c r="K577" s="55" t="s">
        <v>474</v>
      </c>
      <c r="L577" s="56">
        <v>45775</v>
      </c>
      <c r="M577" s="55" t="s">
        <v>2965</v>
      </c>
      <c r="N577" s="55" t="s">
        <v>2966</v>
      </c>
      <c r="O577" s="56"/>
      <c r="P577" s="55" t="s">
        <v>1726</v>
      </c>
      <c r="Q577" s="55" t="s">
        <v>1554</v>
      </c>
      <c r="R577" s="59">
        <v>110000</v>
      </c>
      <c r="S577" s="55" t="s">
        <v>89</v>
      </c>
      <c r="T577" s="57">
        <v>6.54</v>
      </c>
      <c r="U577" s="55" t="s">
        <v>329</v>
      </c>
      <c r="V577" s="55" t="s">
        <v>330</v>
      </c>
      <c r="W577" s="55" t="s">
        <v>1644</v>
      </c>
      <c r="X577" s="55" t="s">
        <v>1644</v>
      </c>
      <c r="Y577" s="55" t="s">
        <v>1644</v>
      </c>
      <c r="Z577" s="55" t="s">
        <v>1644</v>
      </c>
      <c r="AA577" s="55" t="s">
        <v>1727</v>
      </c>
      <c r="AB577" s="55" t="s">
        <v>1644</v>
      </c>
      <c r="AC577" s="56">
        <v>45775</v>
      </c>
      <c r="AD577" s="55"/>
      <c r="AE577" s="55"/>
      <c r="AF577" s="55" t="s">
        <v>1644</v>
      </c>
      <c r="AG577" s="55" t="s">
        <v>2967</v>
      </c>
      <c r="AH577" s="55" t="s">
        <v>1728</v>
      </c>
      <c r="AI577" s="55" t="s">
        <v>1729</v>
      </c>
      <c r="AJ577" s="59">
        <v>1</v>
      </c>
      <c r="AK577" s="55" t="s">
        <v>1748</v>
      </c>
      <c r="AL577" s="60" t="s">
        <v>1749</v>
      </c>
      <c r="AM577" s="55" t="s">
        <v>1644</v>
      </c>
      <c r="AN577" s="55" t="s">
        <v>1644</v>
      </c>
      <c r="AO577" s="55" t="s">
        <v>1644</v>
      </c>
      <c r="AP577" t="s">
        <v>1730</v>
      </c>
      <c r="AQ577" t="s">
        <v>2163</v>
      </c>
      <c r="AS577" t="s">
        <v>1652</v>
      </c>
      <c r="AT577" t="s">
        <v>3842</v>
      </c>
      <c r="AU577" s="191">
        <f t="shared" si="10"/>
        <v>110000</v>
      </c>
    </row>
    <row r="578" spans="1:47" hidden="1" x14ac:dyDescent="0.25">
      <c r="A578" s="55" t="s">
        <v>1717</v>
      </c>
      <c r="B578" s="55" t="s">
        <v>2824</v>
      </c>
      <c r="C578" s="55" t="s">
        <v>1719</v>
      </c>
      <c r="D578" s="55" t="s">
        <v>1743</v>
      </c>
      <c r="E578" s="56">
        <v>45757</v>
      </c>
      <c r="F578" s="55" t="s">
        <v>2968</v>
      </c>
      <c r="G578" s="55" t="s">
        <v>1644</v>
      </c>
      <c r="H578" s="55">
        <v>50600050</v>
      </c>
      <c r="I578" s="55" t="s">
        <v>2969</v>
      </c>
      <c r="J578" s="55" t="s">
        <v>1644</v>
      </c>
      <c r="K578" s="55" t="s">
        <v>468</v>
      </c>
      <c r="L578" s="56">
        <v>45757</v>
      </c>
      <c r="M578" s="55" t="s">
        <v>2825</v>
      </c>
      <c r="N578" s="55" t="s">
        <v>2970</v>
      </c>
      <c r="O578" s="56"/>
      <c r="P578" s="55" t="s">
        <v>1726</v>
      </c>
      <c r="Q578" s="55" t="s">
        <v>1554</v>
      </c>
      <c r="R578" s="59">
        <v>32824745</v>
      </c>
      <c r="S578" s="55" t="s">
        <v>89</v>
      </c>
      <c r="T578" s="57">
        <v>1979.19</v>
      </c>
      <c r="U578" s="55" t="s">
        <v>329</v>
      </c>
      <c r="V578" s="55" t="s">
        <v>330</v>
      </c>
      <c r="W578" s="55" t="s">
        <v>1644</v>
      </c>
      <c r="X578" s="55" t="s">
        <v>1644</v>
      </c>
      <c r="Y578" s="55" t="s">
        <v>1644</v>
      </c>
      <c r="Z578" s="55" t="s">
        <v>1644</v>
      </c>
      <c r="AA578" s="55" t="s">
        <v>1727</v>
      </c>
      <c r="AB578" s="55" t="s">
        <v>1644</v>
      </c>
      <c r="AC578" s="56">
        <v>45757</v>
      </c>
      <c r="AD578" s="55"/>
      <c r="AE578" s="55"/>
      <c r="AF578" s="55" t="s">
        <v>1644</v>
      </c>
      <c r="AG578" s="55" t="s">
        <v>2971</v>
      </c>
      <c r="AH578" s="55" t="s">
        <v>1728</v>
      </c>
      <c r="AI578" s="55" t="s">
        <v>1729</v>
      </c>
      <c r="AJ578" s="59">
        <v>1</v>
      </c>
      <c r="AK578" s="55" t="s">
        <v>1873</v>
      </c>
      <c r="AL578" s="60" t="s">
        <v>1749</v>
      </c>
      <c r="AM578" s="55" t="s">
        <v>1644</v>
      </c>
      <c r="AN578" s="55" t="s">
        <v>1644</v>
      </c>
      <c r="AO578" s="55" t="s">
        <v>1644</v>
      </c>
      <c r="AP578" t="s">
        <v>1730</v>
      </c>
      <c r="AQ578" t="s">
        <v>2163</v>
      </c>
      <c r="AS578" t="s">
        <v>468</v>
      </c>
      <c r="AT578" t="s">
        <v>3842</v>
      </c>
      <c r="AU578" s="191">
        <f t="shared" si="10"/>
        <v>32824745</v>
      </c>
    </row>
    <row r="579" spans="1:47" hidden="1" x14ac:dyDescent="0.25">
      <c r="A579" s="55" t="s">
        <v>1717</v>
      </c>
      <c r="B579" s="55" t="s">
        <v>2824</v>
      </c>
      <c r="C579" s="55" t="s">
        <v>1719</v>
      </c>
      <c r="D579" s="55" t="s">
        <v>1743</v>
      </c>
      <c r="E579" s="56">
        <v>45757</v>
      </c>
      <c r="F579" s="55" t="s">
        <v>2972</v>
      </c>
      <c r="G579" s="55" t="s">
        <v>1644</v>
      </c>
      <c r="H579" s="55">
        <v>50600050</v>
      </c>
      <c r="I579" s="55" t="s">
        <v>2973</v>
      </c>
      <c r="J579" s="55" t="s">
        <v>1644</v>
      </c>
      <c r="K579" s="55" t="s">
        <v>468</v>
      </c>
      <c r="L579" s="56">
        <v>45757</v>
      </c>
      <c r="M579" s="55" t="s">
        <v>2825</v>
      </c>
      <c r="N579" s="55" t="s">
        <v>2970</v>
      </c>
      <c r="O579" s="56"/>
      <c r="P579" s="55" t="s">
        <v>1726</v>
      </c>
      <c r="Q579" s="55" t="s">
        <v>1554</v>
      </c>
      <c r="R579" s="59">
        <v>984742</v>
      </c>
      <c r="S579" s="55" t="s">
        <v>89</v>
      </c>
      <c r="T579" s="57">
        <v>59.39</v>
      </c>
      <c r="U579" s="55" t="s">
        <v>329</v>
      </c>
      <c r="V579" s="55" t="s">
        <v>330</v>
      </c>
      <c r="W579" s="55" t="s">
        <v>1644</v>
      </c>
      <c r="X579" s="55" t="s">
        <v>1644</v>
      </c>
      <c r="Y579" s="55" t="s">
        <v>1644</v>
      </c>
      <c r="Z579" s="55" t="s">
        <v>1644</v>
      </c>
      <c r="AA579" s="55" t="s">
        <v>1727</v>
      </c>
      <c r="AB579" s="55" t="s">
        <v>1644</v>
      </c>
      <c r="AC579" s="56">
        <v>45757</v>
      </c>
      <c r="AD579" s="55"/>
      <c r="AE579" s="55"/>
      <c r="AF579" s="55" t="s">
        <v>1644</v>
      </c>
      <c r="AG579" s="55" t="s">
        <v>2971</v>
      </c>
      <c r="AH579" s="55" t="s">
        <v>1728</v>
      </c>
      <c r="AI579" s="55" t="s">
        <v>1729</v>
      </c>
      <c r="AJ579" s="59">
        <v>1</v>
      </c>
      <c r="AK579" s="55" t="s">
        <v>1873</v>
      </c>
      <c r="AL579" s="60" t="s">
        <v>1749</v>
      </c>
      <c r="AM579" s="55" t="s">
        <v>1644</v>
      </c>
      <c r="AN579" s="55" t="s">
        <v>1644</v>
      </c>
      <c r="AO579" s="55" t="s">
        <v>1644</v>
      </c>
      <c r="AP579" t="s">
        <v>1730</v>
      </c>
      <c r="AQ579" t="s">
        <v>2163</v>
      </c>
      <c r="AS579" t="s">
        <v>468</v>
      </c>
      <c r="AT579" t="s">
        <v>3842</v>
      </c>
      <c r="AU579" s="191">
        <f t="shared" si="10"/>
        <v>984742</v>
      </c>
    </row>
    <row r="580" spans="1:47" x14ac:dyDescent="0.25">
      <c r="A580" s="55" t="s">
        <v>1717</v>
      </c>
      <c r="B580" s="55" t="s">
        <v>2824</v>
      </c>
      <c r="C580" s="55" t="s">
        <v>1719</v>
      </c>
      <c r="D580" s="55" t="s">
        <v>1743</v>
      </c>
      <c r="E580" s="56">
        <v>45769</v>
      </c>
      <c r="F580" s="55" t="s">
        <v>1644</v>
      </c>
      <c r="G580" s="55" t="s">
        <v>1644</v>
      </c>
      <c r="H580" s="55">
        <v>50800020</v>
      </c>
      <c r="I580" s="55" t="s">
        <v>2974</v>
      </c>
      <c r="J580" s="55" t="s">
        <v>1644</v>
      </c>
      <c r="K580" s="55" t="s">
        <v>474</v>
      </c>
      <c r="L580" s="56">
        <v>45769</v>
      </c>
      <c r="M580" s="55" t="s">
        <v>2879</v>
      </c>
      <c r="N580" s="55" t="s">
        <v>2975</v>
      </c>
      <c r="O580" s="56"/>
      <c r="P580" s="55" t="s">
        <v>1726</v>
      </c>
      <c r="Q580" s="55" t="s">
        <v>1554</v>
      </c>
      <c r="R580" s="59">
        <v>10000</v>
      </c>
      <c r="S580" s="55" t="s">
        <v>89</v>
      </c>
      <c r="T580" s="57">
        <v>0.59</v>
      </c>
      <c r="U580" s="55" t="s">
        <v>329</v>
      </c>
      <c r="V580" s="55" t="s">
        <v>330</v>
      </c>
      <c r="W580" s="55" t="s">
        <v>1644</v>
      </c>
      <c r="X580" s="55" t="s">
        <v>1644</v>
      </c>
      <c r="Y580" s="55" t="s">
        <v>1644</v>
      </c>
      <c r="Z580" s="55" t="s">
        <v>1644</v>
      </c>
      <c r="AA580" s="55" t="s">
        <v>1727</v>
      </c>
      <c r="AB580" s="55" t="s">
        <v>1644</v>
      </c>
      <c r="AC580" s="56">
        <v>45769</v>
      </c>
      <c r="AD580" s="55"/>
      <c r="AE580" s="55"/>
      <c r="AF580" s="55" t="s">
        <v>1644</v>
      </c>
      <c r="AG580" s="55" t="s">
        <v>2976</v>
      </c>
      <c r="AH580" s="55" t="s">
        <v>1728</v>
      </c>
      <c r="AI580" s="55" t="s">
        <v>1729</v>
      </c>
      <c r="AJ580" s="59">
        <v>1</v>
      </c>
      <c r="AK580" s="55" t="s">
        <v>1748</v>
      </c>
      <c r="AL580" s="60" t="s">
        <v>1749</v>
      </c>
      <c r="AM580" s="55" t="s">
        <v>1644</v>
      </c>
      <c r="AN580" s="55" t="s">
        <v>1644</v>
      </c>
      <c r="AO580" s="55" t="s">
        <v>1644</v>
      </c>
      <c r="AP580" t="s">
        <v>1730</v>
      </c>
      <c r="AQ580" t="s">
        <v>2163</v>
      </c>
      <c r="AS580" t="s">
        <v>1652</v>
      </c>
      <c r="AT580" t="s">
        <v>3842</v>
      </c>
      <c r="AU580" s="191">
        <f t="shared" si="10"/>
        <v>10000</v>
      </c>
    </row>
    <row r="581" spans="1:47" x14ac:dyDescent="0.25">
      <c r="A581" s="55" t="s">
        <v>1717</v>
      </c>
      <c r="B581" s="55" t="s">
        <v>2824</v>
      </c>
      <c r="C581" s="55" t="s">
        <v>1719</v>
      </c>
      <c r="D581" s="55" t="s">
        <v>1743</v>
      </c>
      <c r="E581" s="56">
        <v>45769</v>
      </c>
      <c r="F581" s="55" t="s">
        <v>1644</v>
      </c>
      <c r="G581" s="55" t="s">
        <v>1644</v>
      </c>
      <c r="H581" s="55">
        <v>50800020</v>
      </c>
      <c r="I581" s="55" t="s">
        <v>2977</v>
      </c>
      <c r="J581" s="55" t="s">
        <v>1644</v>
      </c>
      <c r="K581" s="55" t="s">
        <v>474</v>
      </c>
      <c r="L581" s="56">
        <v>45769</v>
      </c>
      <c r="M581" s="55" t="s">
        <v>2879</v>
      </c>
      <c r="N581" s="55" t="s">
        <v>2978</v>
      </c>
      <c r="O581" s="56"/>
      <c r="P581" s="55" t="s">
        <v>1726</v>
      </c>
      <c r="Q581" s="55" t="s">
        <v>1554</v>
      </c>
      <c r="R581" s="59">
        <v>156000</v>
      </c>
      <c r="S581" s="55" t="s">
        <v>89</v>
      </c>
      <c r="T581" s="57">
        <v>9.26</v>
      </c>
      <c r="U581" s="55" t="s">
        <v>329</v>
      </c>
      <c r="V581" s="55" t="s">
        <v>330</v>
      </c>
      <c r="W581" s="55" t="s">
        <v>1644</v>
      </c>
      <c r="X581" s="55" t="s">
        <v>1644</v>
      </c>
      <c r="Y581" s="55" t="s">
        <v>1644</v>
      </c>
      <c r="Z581" s="55" t="s">
        <v>1644</v>
      </c>
      <c r="AA581" s="55" t="s">
        <v>1727</v>
      </c>
      <c r="AB581" s="55" t="s">
        <v>1644</v>
      </c>
      <c r="AC581" s="56">
        <v>45769</v>
      </c>
      <c r="AD581" s="55"/>
      <c r="AE581" s="55"/>
      <c r="AF581" s="55" t="s">
        <v>1644</v>
      </c>
      <c r="AG581" s="55" t="s">
        <v>2979</v>
      </c>
      <c r="AH581" s="55" t="s">
        <v>1728</v>
      </c>
      <c r="AI581" s="55" t="s">
        <v>1729</v>
      </c>
      <c r="AJ581" s="59">
        <v>1</v>
      </c>
      <c r="AK581" s="55" t="s">
        <v>2386</v>
      </c>
      <c r="AL581" s="60" t="s">
        <v>1749</v>
      </c>
      <c r="AM581" s="55" t="s">
        <v>1644</v>
      </c>
      <c r="AN581" s="55" t="s">
        <v>1644</v>
      </c>
      <c r="AO581" s="55" t="s">
        <v>1644</v>
      </c>
      <c r="AP581" t="s">
        <v>1730</v>
      </c>
      <c r="AQ581" t="s">
        <v>2163</v>
      </c>
      <c r="AS581" t="s">
        <v>1652</v>
      </c>
      <c r="AT581" t="s">
        <v>3842</v>
      </c>
      <c r="AU581" s="191">
        <f t="shared" si="10"/>
        <v>156000</v>
      </c>
    </row>
    <row r="582" spans="1:47" x14ac:dyDescent="0.25">
      <c r="A582" s="55" t="s">
        <v>1717</v>
      </c>
      <c r="B582" s="55" t="s">
        <v>2824</v>
      </c>
      <c r="C582" s="55" t="s">
        <v>1719</v>
      </c>
      <c r="D582" s="55" t="s">
        <v>1743</v>
      </c>
      <c r="E582" s="56">
        <v>45769</v>
      </c>
      <c r="F582" s="55" t="s">
        <v>1644</v>
      </c>
      <c r="G582" s="55" t="s">
        <v>1644</v>
      </c>
      <c r="H582" s="55">
        <v>50800020</v>
      </c>
      <c r="I582" s="55" t="s">
        <v>2980</v>
      </c>
      <c r="J582" s="55" t="s">
        <v>1644</v>
      </c>
      <c r="K582" s="55" t="s">
        <v>474</v>
      </c>
      <c r="L582" s="56">
        <v>45769</v>
      </c>
      <c r="M582" s="55" t="s">
        <v>2879</v>
      </c>
      <c r="N582" s="55" t="s">
        <v>2975</v>
      </c>
      <c r="O582" s="56"/>
      <c r="P582" s="55" t="s">
        <v>1726</v>
      </c>
      <c r="Q582" s="55" t="s">
        <v>1554</v>
      </c>
      <c r="R582" s="59">
        <v>-10000</v>
      </c>
      <c r="S582" s="55" t="s">
        <v>89</v>
      </c>
      <c r="T582" s="57">
        <v>-0.59</v>
      </c>
      <c r="U582" s="55" t="s">
        <v>329</v>
      </c>
      <c r="V582" s="55" t="s">
        <v>330</v>
      </c>
      <c r="W582" s="55" t="s">
        <v>1644</v>
      </c>
      <c r="X582" s="55" t="s">
        <v>1644</v>
      </c>
      <c r="Y582" s="55" t="s">
        <v>1644</v>
      </c>
      <c r="Z582" s="55" t="s">
        <v>1644</v>
      </c>
      <c r="AA582" s="55" t="s">
        <v>1727</v>
      </c>
      <c r="AB582" s="55" t="s">
        <v>1644</v>
      </c>
      <c r="AC582" s="56">
        <v>45769</v>
      </c>
      <c r="AD582" s="55"/>
      <c r="AE582" s="55"/>
      <c r="AF582" s="55" t="s">
        <v>1644</v>
      </c>
      <c r="AG582" s="55" t="s">
        <v>2976</v>
      </c>
      <c r="AH582" s="55" t="s">
        <v>1728</v>
      </c>
      <c r="AI582" s="55" t="s">
        <v>1729</v>
      </c>
      <c r="AJ582" s="59">
        <v>-1</v>
      </c>
      <c r="AK582" s="55" t="s">
        <v>1748</v>
      </c>
      <c r="AL582" s="60" t="s">
        <v>1785</v>
      </c>
      <c r="AM582" s="55" t="s">
        <v>1644</v>
      </c>
      <c r="AN582" s="55" t="s">
        <v>1644</v>
      </c>
      <c r="AO582" s="55" t="s">
        <v>1644</v>
      </c>
      <c r="AP582" t="s">
        <v>1730</v>
      </c>
      <c r="AQ582" t="s">
        <v>2163</v>
      </c>
      <c r="AS582" t="s">
        <v>1652</v>
      </c>
      <c r="AT582" t="s">
        <v>3842</v>
      </c>
      <c r="AU582" s="191">
        <f t="shared" si="10"/>
        <v>-10000</v>
      </c>
    </row>
    <row r="583" spans="1:47" x14ac:dyDescent="0.25">
      <c r="A583" s="55" t="s">
        <v>1717</v>
      </c>
      <c r="B583" s="55" t="s">
        <v>2824</v>
      </c>
      <c r="C583" s="55" t="s">
        <v>1719</v>
      </c>
      <c r="D583" s="55" t="s">
        <v>1743</v>
      </c>
      <c r="E583" s="56">
        <v>45775</v>
      </c>
      <c r="F583" s="55" t="s">
        <v>2988</v>
      </c>
      <c r="G583" s="55" t="s">
        <v>2984</v>
      </c>
      <c r="H583" s="55">
        <v>50500030</v>
      </c>
      <c r="I583" s="55" t="s">
        <v>2989</v>
      </c>
      <c r="J583" s="55" t="s">
        <v>1644</v>
      </c>
      <c r="K583" s="55" t="s">
        <v>1659</v>
      </c>
      <c r="L583" s="56">
        <v>45775</v>
      </c>
      <c r="M583" s="55" t="s">
        <v>2965</v>
      </c>
      <c r="N583" s="55" t="s">
        <v>2986</v>
      </c>
      <c r="O583" s="56"/>
      <c r="P583" s="55" t="s">
        <v>1726</v>
      </c>
      <c r="Q583" s="55" t="s">
        <v>1554</v>
      </c>
      <c r="R583" s="59">
        <v>163293020</v>
      </c>
      <c r="S583" s="55" t="s">
        <v>89</v>
      </c>
      <c r="T583" s="57">
        <v>9709.99</v>
      </c>
      <c r="U583" s="55" t="s">
        <v>329</v>
      </c>
      <c r="V583" s="55" t="s">
        <v>330</v>
      </c>
      <c r="W583" s="55" t="s">
        <v>1644</v>
      </c>
      <c r="X583" s="55" t="s">
        <v>1644</v>
      </c>
      <c r="Y583" s="55" t="s">
        <v>1644</v>
      </c>
      <c r="Z583" s="55" t="s">
        <v>1644</v>
      </c>
      <c r="AA583" s="55" t="s">
        <v>1727</v>
      </c>
      <c r="AB583" s="55" t="s">
        <v>1644</v>
      </c>
      <c r="AC583" s="56">
        <v>45775</v>
      </c>
      <c r="AD583" s="55"/>
      <c r="AE583" s="55"/>
      <c r="AF583" s="55" t="s">
        <v>1644</v>
      </c>
      <c r="AG583" s="55" t="s">
        <v>2987</v>
      </c>
      <c r="AH583" s="55" t="s">
        <v>1728</v>
      </c>
      <c r="AI583" s="55" t="s">
        <v>1729</v>
      </c>
      <c r="AJ583" s="59">
        <v>1</v>
      </c>
      <c r="AK583" s="55" t="s">
        <v>1778</v>
      </c>
      <c r="AL583" s="60" t="s">
        <v>1749</v>
      </c>
      <c r="AM583" s="55" t="s">
        <v>1644</v>
      </c>
      <c r="AN583" s="55" t="s">
        <v>1644</v>
      </c>
      <c r="AO583" s="55" t="s">
        <v>1644</v>
      </c>
      <c r="AP583" t="s">
        <v>1730</v>
      </c>
      <c r="AQ583" t="s">
        <v>2163</v>
      </c>
      <c r="AS583" t="s">
        <v>1656</v>
      </c>
      <c r="AT583" t="s">
        <v>3842</v>
      </c>
      <c r="AU583" s="191">
        <f t="shared" si="10"/>
        <v>163293020</v>
      </c>
    </row>
    <row r="584" spans="1:47" x14ac:dyDescent="0.25">
      <c r="A584" s="55" t="s">
        <v>1717</v>
      </c>
      <c r="B584" s="55" t="s">
        <v>2824</v>
      </c>
      <c r="C584" s="55" t="s">
        <v>1719</v>
      </c>
      <c r="D584" s="55" t="s">
        <v>1743</v>
      </c>
      <c r="E584" s="56">
        <v>45775</v>
      </c>
      <c r="F584" s="55" t="s">
        <v>2988</v>
      </c>
      <c r="G584" s="55" t="s">
        <v>2984</v>
      </c>
      <c r="H584" s="55">
        <v>50500030</v>
      </c>
      <c r="I584" s="55" t="s">
        <v>2985</v>
      </c>
      <c r="J584" s="55" t="s">
        <v>1644</v>
      </c>
      <c r="K584" s="55" t="s">
        <v>1659</v>
      </c>
      <c r="L584" s="56">
        <v>45775</v>
      </c>
      <c r="M584" s="55" t="s">
        <v>2965</v>
      </c>
      <c r="N584" s="55" t="s">
        <v>2986</v>
      </c>
      <c r="O584" s="56"/>
      <c r="P584" s="55" t="s">
        <v>1726</v>
      </c>
      <c r="Q584" s="55" t="s">
        <v>1554</v>
      </c>
      <c r="R584" s="59">
        <v>8164651</v>
      </c>
      <c r="S584" s="55" t="s">
        <v>89</v>
      </c>
      <c r="T584" s="57">
        <v>485.49</v>
      </c>
      <c r="U584" s="55" t="s">
        <v>329</v>
      </c>
      <c r="V584" s="55" t="s">
        <v>330</v>
      </c>
      <c r="W584" s="55" t="s">
        <v>1644</v>
      </c>
      <c r="X584" s="55" t="s">
        <v>1644</v>
      </c>
      <c r="Y584" s="55" t="s">
        <v>1644</v>
      </c>
      <c r="Z584" s="55" t="s">
        <v>1644</v>
      </c>
      <c r="AA584" s="55" t="s">
        <v>1727</v>
      </c>
      <c r="AB584" s="55" t="s">
        <v>1644</v>
      </c>
      <c r="AC584" s="56">
        <v>45775</v>
      </c>
      <c r="AD584" s="55"/>
      <c r="AE584" s="55"/>
      <c r="AF584" s="55" t="s">
        <v>1644</v>
      </c>
      <c r="AG584" s="55" t="s">
        <v>2987</v>
      </c>
      <c r="AH584" s="55" t="s">
        <v>1728</v>
      </c>
      <c r="AI584" s="55" t="s">
        <v>1729</v>
      </c>
      <c r="AJ584" s="59">
        <v>1</v>
      </c>
      <c r="AK584" s="55" t="s">
        <v>1778</v>
      </c>
      <c r="AL584" s="60" t="s">
        <v>1749</v>
      </c>
      <c r="AM584" s="55" t="s">
        <v>1644</v>
      </c>
      <c r="AN584" s="55" t="s">
        <v>1644</v>
      </c>
      <c r="AO584" s="55" t="s">
        <v>1644</v>
      </c>
      <c r="AP584" t="s">
        <v>1730</v>
      </c>
      <c r="AQ584" t="s">
        <v>2163</v>
      </c>
      <c r="AS584" t="s">
        <v>1656</v>
      </c>
      <c r="AT584" t="s">
        <v>3842</v>
      </c>
      <c r="AU584" s="191">
        <f t="shared" si="10"/>
        <v>8164651</v>
      </c>
    </row>
    <row r="585" spans="1:47" x14ac:dyDescent="0.25">
      <c r="A585" s="55" t="s">
        <v>1717</v>
      </c>
      <c r="B585" s="55" t="s">
        <v>2824</v>
      </c>
      <c r="C585" s="55" t="s">
        <v>1719</v>
      </c>
      <c r="D585" s="55" t="s">
        <v>1743</v>
      </c>
      <c r="E585" s="56">
        <v>45755</v>
      </c>
      <c r="F585" s="55" t="s">
        <v>1644</v>
      </c>
      <c r="G585" s="55" t="s">
        <v>1644</v>
      </c>
      <c r="H585" s="55">
        <v>50800060</v>
      </c>
      <c r="I585" s="55" t="s">
        <v>2990</v>
      </c>
      <c r="J585" s="55" t="s">
        <v>1644</v>
      </c>
      <c r="K585" s="55" t="s">
        <v>482</v>
      </c>
      <c r="L585" s="56">
        <v>45755</v>
      </c>
      <c r="M585" s="55" t="s">
        <v>2889</v>
      </c>
      <c r="N585" s="55" t="s">
        <v>2991</v>
      </c>
      <c r="O585" s="56"/>
      <c r="P585" s="55" t="s">
        <v>1726</v>
      </c>
      <c r="Q585" s="55" t="s">
        <v>1554</v>
      </c>
      <c r="R585" s="59">
        <v>449009</v>
      </c>
      <c r="S585" s="55" t="s">
        <v>89</v>
      </c>
      <c r="T585" s="57">
        <v>27.28</v>
      </c>
      <c r="U585" s="55" t="s">
        <v>329</v>
      </c>
      <c r="V585" s="55" t="s">
        <v>330</v>
      </c>
      <c r="W585" s="55" t="s">
        <v>1644</v>
      </c>
      <c r="X585" s="55" t="s">
        <v>1644</v>
      </c>
      <c r="Y585" s="55" t="s">
        <v>1644</v>
      </c>
      <c r="Z585" s="55" t="s">
        <v>1644</v>
      </c>
      <c r="AA585" s="55" t="s">
        <v>1727</v>
      </c>
      <c r="AB585" s="55" t="s">
        <v>1644</v>
      </c>
      <c r="AC585" s="56">
        <v>45755</v>
      </c>
      <c r="AD585" s="55"/>
      <c r="AE585" s="55"/>
      <c r="AF585" s="55" t="s">
        <v>1644</v>
      </c>
      <c r="AG585" s="55" t="s">
        <v>2992</v>
      </c>
      <c r="AH585" s="55" t="s">
        <v>1728</v>
      </c>
      <c r="AI585" s="55" t="s">
        <v>1729</v>
      </c>
      <c r="AJ585" s="59">
        <v>4</v>
      </c>
      <c r="AK585" s="55" t="s">
        <v>1827</v>
      </c>
      <c r="AL585" s="60" t="s">
        <v>1749</v>
      </c>
      <c r="AM585" s="55" t="s">
        <v>1644</v>
      </c>
      <c r="AN585" s="55" t="s">
        <v>1644</v>
      </c>
      <c r="AO585" s="55" t="s">
        <v>1644</v>
      </c>
      <c r="AP585" t="s">
        <v>1730</v>
      </c>
      <c r="AQ585" t="s">
        <v>2163</v>
      </c>
      <c r="AS585" t="s">
        <v>1652</v>
      </c>
      <c r="AT585" t="s">
        <v>4370</v>
      </c>
      <c r="AU585" s="191">
        <f t="shared" si="10"/>
        <v>449009</v>
      </c>
    </row>
    <row r="586" spans="1:47" x14ac:dyDescent="0.25">
      <c r="A586" s="55" t="s">
        <v>1717</v>
      </c>
      <c r="B586" s="55" t="s">
        <v>2824</v>
      </c>
      <c r="C586" s="55" t="s">
        <v>1719</v>
      </c>
      <c r="D586" s="55" t="s">
        <v>1743</v>
      </c>
      <c r="E586" s="56">
        <v>45770</v>
      </c>
      <c r="F586" s="55" t="s">
        <v>1644</v>
      </c>
      <c r="G586" s="55" t="s">
        <v>1644</v>
      </c>
      <c r="H586" s="55">
        <v>50800020</v>
      </c>
      <c r="I586" s="55" t="s">
        <v>2981</v>
      </c>
      <c r="J586" s="55" t="s">
        <v>1644</v>
      </c>
      <c r="K586" s="55" t="s">
        <v>474</v>
      </c>
      <c r="L586" s="56">
        <v>45770</v>
      </c>
      <c r="M586" s="55" t="s">
        <v>2913</v>
      </c>
      <c r="N586" s="55" t="s">
        <v>2982</v>
      </c>
      <c r="O586" s="56"/>
      <c r="P586" s="55" t="s">
        <v>1726</v>
      </c>
      <c r="Q586" s="55" t="s">
        <v>1554</v>
      </c>
      <c r="R586" s="59">
        <v>73000</v>
      </c>
      <c r="S586" s="55" t="s">
        <v>89</v>
      </c>
      <c r="T586" s="57">
        <v>4.34</v>
      </c>
      <c r="U586" s="55" t="s">
        <v>329</v>
      </c>
      <c r="V586" s="55" t="s">
        <v>330</v>
      </c>
      <c r="W586" s="55" t="s">
        <v>1644</v>
      </c>
      <c r="X586" s="55" t="s">
        <v>1644</v>
      </c>
      <c r="Y586" s="55" t="s">
        <v>1644</v>
      </c>
      <c r="Z586" s="55" t="s">
        <v>1644</v>
      </c>
      <c r="AA586" s="55" t="s">
        <v>1727</v>
      </c>
      <c r="AB586" s="55" t="s">
        <v>1644</v>
      </c>
      <c r="AC586" s="56">
        <v>45770</v>
      </c>
      <c r="AD586" s="55"/>
      <c r="AE586" s="55"/>
      <c r="AF586" s="55" t="s">
        <v>1644</v>
      </c>
      <c r="AG586" s="55" t="s">
        <v>2983</v>
      </c>
      <c r="AH586" s="55" t="s">
        <v>1728</v>
      </c>
      <c r="AI586" s="55" t="s">
        <v>1729</v>
      </c>
      <c r="AJ586" s="59">
        <v>2</v>
      </c>
      <c r="AK586" s="55" t="s">
        <v>1748</v>
      </c>
      <c r="AL586" s="60" t="s">
        <v>1749</v>
      </c>
      <c r="AM586" s="55" t="s">
        <v>1644</v>
      </c>
      <c r="AN586" s="55" t="s">
        <v>1644</v>
      </c>
      <c r="AO586" s="55" t="s">
        <v>1644</v>
      </c>
      <c r="AP586" t="s">
        <v>1730</v>
      </c>
      <c r="AQ586" t="s">
        <v>2163</v>
      </c>
      <c r="AS586" t="s">
        <v>1652</v>
      </c>
      <c r="AT586" t="s">
        <v>3842</v>
      </c>
      <c r="AU586" s="191">
        <f t="shared" si="10"/>
        <v>73000</v>
      </c>
    </row>
    <row r="587" spans="1:47" x14ac:dyDescent="0.25">
      <c r="A587" s="55" t="s">
        <v>1717</v>
      </c>
      <c r="B587" s="55" t="s">
        <v>2824</v>
      </c>
      <c r="C587" s="55" t="s">
        <v>1719</v>
      </c>
      <c r="D587" s="55" t="s">
        <v>1743</v>
      </c>
      <c r="E587" s="56">
        <v>45768</v>
      </c>
      <c r="F587" s="55" t="s">
        <v>1644</v>
      </c>
      <c r="G587" s="55" t="s">
        <v>1644</v>
      </c>
      <c r="H587" s="55">
        <v>50800020</v>
      </c>
      <c r="I587" s="55" t="s">
        <v>2993</v>
      </c>
      <c r="J587" s="55" t="s">
        <v>1644</v>
      </c>
      <c r="K587" s="55" t="s">
        <v>474</v>
      </c>
      <c r="L587" s="56">
        <v>45768</v>
      </c>
      <c r="M587" s="55" t="s">
        <v>2888</v>
      </c>
      <c r="N587" s="55" t="s">
        <v>2994</v>
      </c>
      <c r="O587" s="56"/>
      <c r="P587" s="55" t="s">
        <v>1726</v>
      </c>
      <c r="Q587" s="55" t="s">
        <v>1554</v>
      </c>
      <c r="R587" s="59">
        <v>3560000</v>
      </c>
      <c r="S587" s="55" t="s">
        <v>89</v>
      </c>
      <c r="T587" s="57">
        <v>211.35</v>
      </c>
      <c r="U587" s="55" t="s">
        <v>329</v>
      </c>
      <c r="V587" s="55" t="s">
        <v>330</v>
      </c>
      <c r="W587" s="55" t="s">
        <v>1644</v>
      </c>
      <c r="X587" s="55" t="s">
        <v>1644</v>
      </c>
      <c r="Y587" s="55" t="s">
        <v>1644</v>
      </c>
      <c r="Z587" s="55" t="s">
        <v>1644</v>
      </c>
      <c r="AA587" s="55" t="s">
        <v>1727</v>
      </c>
      <c r="AB587" s="55" t="s">
        <v>1644</v>
      </c>
      <c r="AC587" s="56">
        <v>45768</v>
      </c>
      <c r="AD587" s="55"/>
      <c r="AE587" s="55"/>
      <c r="AF587" s="55" t="s">
        <v>1644</v>
      </c>
      <c r="AG587" s="55" t="s">
        <v>2995</v>
      </c>
      <c r="AH587" s="55" t="s">
        <v>1728</v>
      </c>
      <c r="AI587" s="55" t="s">
        <v>1729</v>
      </c>
      <c r="AJ587" s="59">
        <v>2</v>
      </c>
      <c r="AK587" s="55" t="s">
        <v>1748</v>
      </c>
      <c r="AL587" s="60" t="s">
        <v>1749</v>
      </c>
      <c r="AM587" s="55" t="s">
        <v>1644</v>
      </c>
      <c r="AN587" s="55" t="s">
        <v>1644</v>
      </c>
      <c r="AO587" s="55" t="s">
        <v>1644</v>
      </c>
      <c r="AP587" t="s">
        <v>1730</v>
      </c>
      <c r="AQ587" t="s">
        <v>2163</v>
      </c>
      <c r="AS587" t="s">
        <v>1652</v>
      </c>
      <c r="AT587" t="s">
        <v>3842</v>
      </c>
      <c r="AU587" s="191">
        <f t="shared" si="10"/>
        <v>3560000</v>
      </c>
    </row>
    <row r="588" spans="1:47" x14ac:dyDescent="0.25">
      <c r="A588" s="55" t="s">
        <v>1717</v>
      </c>
      <c r="B588" s="55" t="s">
        <v>2824</v>
      </c>
      <c r="C588" s="55" t="s">
        <v>1719</v>
      </c>
      <c r="D588" s="55" t="s">
        <v>1743</v>
      </c>
      <c r="E588" s="56">
        <v>45768</v>
      </c>
      <c r="F588" s="55" t="s">
        <v>1644</v>
      </c>
      <c r="G588" s="55" t="s">
        <v>1644</v>
      </c>
      <c r="H588" s="55">
        <v>50800020</v>
      </c>
      <c r="I588" s="55" t="s">
        <v>2996</v>
      </c>
      <c r="J588" s="55" t="s">
        <v>1644</v>
      </c>
      <c r="K588" s="55" t="s">
        <v>474</v>
      </c>
      <c r="L588" s="56">
        <v>45768</v>
      </c>
      <c r="M588" s="55" t="s">
        <v>2888</v>
      </c>
      <c r="N588" s="55" t="s">
        <v>2997</v>
      </c>
      <c r="O588" s="56"/>
      <c r="P588" s="55" t="s">
        <v>1726</v>
      </c>
      <c r="Q588" s="55" t="s">
        <v>1554</v>
      </c>
      <c r="R588" s="59">
        <v>55600000</v>
      </c>
      <c r="S588" s="55" t="s">
        <v>89</v>
      </c>
      <c r="T588" s="57">
        <v>3300.88</v>
      </c>
      <c r="U588" s="55" t="s">
        <v>329</v>
      </c>
      <c r="V588" s="55" t="s">
        <v>330</v>
      </c>
      <c r="W588" s="55" t="s">
        <v>1644</v>
      </c>
      <c r="X588" s="55" t="s">
        <v>1644</v>
      </c>
      <c r="Y588" s="55" t="s">
        <v>1644</v>
      </c>
      <c r="Z588" s="55" t="s">
        <v>1644</v>
      </c>
      <c r="AA588" s="55" t="s">
        <v>1727</v>
      </c>
      <c r="AB588" s="55" t="s">
        <v>1644</v>
      </c>
      <c r="AC588" s="56">
        <v>45768</v>
      </c>
      <c r="AD588" s="55"/>
      <c r="AE588" s="55"/>
      <c r="AF588" s="55" t="s">
        <v>1644</v>
      </c>
      <c r="AG588" s="55" t="s">
        <v>2998</v>
      </c>
      <c r="AH588" s="55" t="s">
        <v>1728</v>
      </c>
      <c r="AI588" s="55" t="s">
        <v>1729</v>
      </c>
      <c r="AJ588" s="59">
        <v>12</v>
      </c>
      <c r="AK588" s="55" t="s">
        <v>1748</v>
      </c>
      <c r="AL588" s="60" t="s">
        <v>1749</v>
      </c>
      <c r="AM588" s="55" t="s">
        <v>1644</v>
      </c>
      <c r="AN588" s="55" t="s">
        <v>1644</v>
      </c>
      <c r="AO588" s="55" t="s">
        <v>1644</v>
      </c>
      <c r="AP588" t="s">
        <v>1730</v>
      </c>
      <c r="AQ588" t="s">
        <v>2163</v>
      </c>
      <c r="AS588" t="s">
        <v>1652</v>
      </c>
      <c r="AT588" t="s">
        <v>3842</v>
      </c>
      <c r="AU588" s="191">
        <f t="shared" si="10"/>
        <v>55600000</v>
      </c>
    </row>
    <row r="589" spans="1:47" hidden="1" x14ac:dyDescent="0.25">
      <c r="A589" s="55" t="s">
        <v>1717</v>
      </c>
      <c r="B589" s="55" t="s">
        <v>2824</v>
      </c>
      <c r="C589" s="55" t="s">
        <v>1719</v>
      </c>
      <c r="D589" s="55" t="s">
        <v>1743</v>
      </c>
      <c r="E589" s="56">
        <v>45772</v>
      </c>
      <c r="F589" s="55" t="s">
        <v>2999</v>
      </c>
      <c r="G589" s="55" t="s">
        <v>1644</v>
      </c>
      <c r="H589" s="55">
        <v>50800010</v>
      </c>
      <c r="I589" s="55" t="s">
        <v>3000</v>
      </c>
      <c r="J589" s="55" t="s">
        <v>1644</v>
      </c>
      <c r="K589" s="55" t="s">
        <v>1653</v>
      </c>
      <c r="L589" s="56">
        <v>45772</v>
      </c>
      <c r="M589" s="55" t="s">
        <v>2940</v>
      </c>
      <c r="N589" s="55" t="s">
        <v>3001</v>
      </c>
      <c r="O589" s="56"/>
      <c r="P589" s="55" t="s">
        <v>1726</v>
      </c>
      <c r="Q589" s="55" t="s">
        <v>1554</v>
      </c>
      <c r="R589" s="59">
        <v>650000</v>
      </c>
      <c r="S589" s="55" t="s">
        <v>89</v>
      </c>
      <c r="T589" s="57">
        <v>38.65</v>
      </c>
      <c r="U589" s="55" t="s">
        <v>352</v>
      </c>
      <c r="V589" s="55" t="s">
        <v>353</v>
      </c>
      <c r="W589" s="55" t="s">
        <v>1644</v>
      </c>
      <c r="X589" s="55" t="s">
        <v>1644</v>
      </c>
      <c r="Y589" s="55" t="s">
        <v>1644</v>
      </c>
      <c r="Z589" s="55" t="s">
        <v>1644</v>
      </c>
      <c r="AA589" s="55" t="s">
        <v>1727</v>
      </c>
      <c r="AB589" s="55" t="s">
        <v>1644</v>
      </c>
      <c r="AC589" s="56">
        <v>45772</v>
      </c>
      <c r="AD589" s="55"/>
      <c r="AE589" s="55"/>
      <c r="AF589" s="55" t="s">
        <v>1644</v>
      </c>
      <c r="AG589" s="55" t="s">
        <v>3002</v>
      </c>
      <c r="AH589" s="55" t="s">
        <v>1728</v>
      </c>
      <c r="AI589" s="55" t="s">
        <v>1729</v>
      </c>
      <c r="AJ589" s="59">
        <v>4</v>
      </c>
      <c r="AK589" s="55" t="s">
        <v>123</v>
      </c>
      <c r="AL589" s="60" t="s">
        <v>1749</v>
      </c>
      <c r="AM589" s="55" t="s">
        <v>1644</v>
      </c>
      <c r="AN589" s="55" t="s">
        <v>1644</v>
      </c>
      <c r="AO589" s="55" t="s">
        <v>1644</v>
      </c>
      <c r="AP589" t="s">
        <v>1730</v>
      </c>
      <c r="AQ589" t="s">
        <v>2163</v>
      </c>
      <c r="AS589" t="s">
        <v>1652</v>
      </c>
      <c r="AT589" t="s">
        <v>271</v>
      </c>
      <c r="AU589" s="191">
        <f t="shared" si="10"/>
        <v>650000</v>
      </c>
    </row>
    <row r="590" spans="1:47" hidden="1" x14ac:dyDescent="0.25">
      <c r="A590" s="55" t="s">
        <v>1717</v>
      </c>
      <c r="B590" s="55" t="s">
        <v>2824</v>
      </c>
      <c r="C590" s="55" t="s">
        <v>1719</v>
      </c>
      <c r="D590" s="55" t="s">
        <v>1743</v>
      </c>
      <c r="E590" s="56">
        <v>45772</v>
      </c>
      <c r="F590" s="55" t="s">
        <v>3003</v>
      </c>
      <c r="G590" s="55" t="s">
        <v>1644</v>
      </c>
      <c r="H590" s="55">
        <v>50800010</v>
      </c>
      <c r="I590" s="55" t="s">
        <v>3000</v>
      </c>
      <c r="J590" s="55" t="s">
        <v>1644</v>
      </c>
      <c r="K590" s="55" t="s">
        <v>1653</v>
      </c>
      <c r="L590" s="56">
        <v>45772</v>
      </c>
      <c r="M590" s="55" t="s">
        <v>2940</v>
      </c>
      <c r="N590" s="55" t="s">
        <v>3001</v>
      </c>
      <c r="O590" s="56"/>
      <c r="P590" s="55" t="s">
        <v>1726</v>
      </c>
      <c r="Q590" s="55" t="s">
        <v>1554</v>
      </c>
      <c r="R590" s="59">
        <v>193056</v>
      </c>
      <c r="S590" s="55" t="s">
        <v>89</v>
      </c>
      <c r="T590" s="57">
        <v>11.48</v>
      </c>
      <c r="U590" s="55" t="s">
        <v>352</v>
      </c>
      <c r="V590" s="55" t="s">
        <v>353</v>
      </c>
      <c r="W590" s="55" t="s">
        <v>1644</v>
      </c>
      <c r="X590" s="55" t="s">
        <v>1644</v>
      </c>
      <c r="Y590" s="55" t="s">
        <v>1644</v>
      </c>
      <c r="Z590" s="55" t="s">
        <v>1644</v>
      </c>
      <c r="AA590" s="55" t="s">
        <v>1727</v>
      </c>
      <c r="AB590" s="55" t="s">
        <v>1644</v>
      </c>
      <c r="AC590" s="56">
        <v>45772</v>
      </c>
      <c r="AD590" s="55"/>
      <c r="AE590" s="55"/>
      <c r="AF590" s="55" t="s">
        <v>1644</v>
      </c>
      <c r="AG590" s="55" t="s">
        <v>3002</v>
      </c>
      <c r="AH590" s="55" t="s">
        <v>1728</v>
      </c>
      <c r="AI590" s="55" t="s">
        <v>1729</v>
      </c>
      <c r="AJ590" s="59">
        <v>4</v>
      </c>
      <c r="AK590" s="55" t="s">
        <v>123</v>
      </c>
      <c r="AL590" s="60" t="s">
        <v>1749</v>
      </c>
      <c r="AM590" s="55" t="s">
        <v>1644</v>
      </c>
      <c r="AN590" s="55" t="s">
        <v>1644</v>
      </c>
      <c r="AO590" s="55" t="s">
        <v>1644</v>
      </c>
      <c r="AP590" t="s">
        <v>1730</v>
      </c>
      <c r="AQ590" t="s">
        <v>2163</v>
      </c>
      <c r="AS590" t="s">
        <v>1652</v>
      </c>
      <c r="AT590" t="s">
        <v>271</v>
      </c>
      <c r="AU590" s="191">
        <f t="shared" si="10"/>
        <v>193056</v>
      </c>
    </row>
    <row r="591" spans="1:47" x14ac:dyDescent="0.25">
      <c r="A591" s="55" t="s">
        <v>1717</v>
      </c>
      <c r="B591" s="55" t="s">
        <v>2824</v>
      </c>
      <c r="C591" s="55" t="s">
        <v>1719</v>
      </c>
      <c r="D591" s="55" t="s">
        <v>1743</v>
      </c>
      <c r="E591" s="56">
        <v>45763</v>
      </c>
      <c r="F591" s="55" t="s">
        <v>1644</v>
      </c>
      <c r="G591" s="55" t="s">
        <v>1644</v>
      </c>
      <c r="H591" s="55">
        <v>50800020</v>
      </c>
      <c r="I591" s="55" t="s">
        <v>3004</v>
      </c>
      <c r="J591" s="55" t="s">
        <v>1644</v>
      </c>
      <c r="K591" s="55" t="s">
        <v>474</v>
      </c>
      <c r="L591" s="56">
        <v>45763</v>
      </c>
      <c r="M591" s="55" t="s">
        <v>2834</v>
      </c>
      <c r="N591" s="55" t="s">
        <v>3005</v>
      </c>
      <c r="O591" s="56"/>
      <c r="P591" s="55" t="s">
        <v>1726</v>
      </c>
      <c r="Q591" s="55" t="s">
        <v>1554</v>
      </c>
      <c r="R591" s="59">
        <v>425000</v>
      </c>
      <c r="S591" s="55" t="s">
        <v>89</v>
      </c>
      <c r="T591" s="57">
        <v>25.23</v>
      </c>
      <c r="U591" s="55" t="s">
        <v>329</v>
      </c>
      <c r="V591" s="55" t="s">
        <v>330</v>
      </c>
      <c r="W591" s="55" t="s">
        <v>1644</v>
      </c>
      <c r="X591" s="55" t="s">
        <v>1644</v>
      </c>
      <c r="Y591" s="55" t="s">
        <v>1644</v>
      </c>
      <c r="Z591" s="55" t="s">
        <v>1644</v>
      </c>
      <c r="AA591" s="55" t="s">
        <v>1727</v>
      </c>
      <c r="AB591" s="55" t="s">
        <v>1644</v>
      </c>
      <c r="AC591" s="56">
        <v>45763</v>
      </c>
      <c r="AD591" s="55"/>
      <c r="AE591" s="55"/>
      <c r="AF591" s="55" t="s">
        <v>1644</v>
      </c>
      <c r="AG591" s="55" t="s">
        <v>3006</v>
      </c>
      <c r="AH591" s="55" t="s">
        <v>1728</v>
      </c>
      <c r="AI591" s="55" t="s">
        <v>1729</v>
      </c>
      <c r="AJ591" s="59">
        <v>5</v>
      </c>
      <c r="AK591" s="55" t="s">
        <v>1934</v>
      </c>
      <c r="AL591" s="60" t="s">
        <v>1749</v>
      </c>
      <c r="AM591" s="55" t="s">
        <v>1644</v>
      </c>
      <c r="AN591" s="55" t="s">
        <v>1644</v>
      </c>
      <c r="AO591" s="55" t="s">
        <v>1644</v>
      </c>
      <c r="AP591" t="s">
        <v>1730</v>
      </c>
      <c r="AQ591" t="s">
        <v>2163</v>
      </c>
      <c r="AS591" t="s">
        <v>1652</v>
      </c>
      <c r="AT591" t="s">
        <v>3842</v>
      </c>
      <c r="AU591" s="191">
        <f t="shared" si="10"/>
        <v>425000</v>
      </c>
    </row>
    <row r="592" spans="1:47" hidden="1" x14ac:dyDescent="0.25">
      <c r="A592" s="55" t="s">
        <v>1717</v>
      </c>
      <c r="B592" s="55" t="s">
        <v>2824</v>
      </c>
      <c r="C592" s="55" t="s">
        <v>1719</v>
      </c>
      <c r="D592" s="55" t="s">
        <v>1743</v>
      </c>
      <c r="E592" s="56">
        <v>45772</v>
      </c>
      <c r="F592" s="55" t="s">
        <v>3007</v>
      </c>
      <c r="G592" s="55" t="s">
        <v>1644</v>
      </c>
      <c r="H592" s="55">
        <v>50800010</v>
      </c>
      <c r="I592" s="55" t="s">
        <v>3000</v>
      </c>
      <c r="J592" s="55" t="s">
        <v>1644</v>
      </c>
      <c r="K592" s="55" t="s">
        <v>1653</v>
      </c>
      <c r="L592" s="56">
        <v>45772</v>
      </c>
      <c r="M592" s="55" t="s">
        <v>2940</v>
      </c>
      <c r="N592" s="55" t="s">
        <v>3001</v>
      </c>
      <c r="O592" s="56"/>
      <c r="P592" s="55" t="s">
        <v>1726</v>
      </c>
      <c r="Q592" s="55" t="s">
        <v>1554</v>
      </c>
      <c r="R592" s="59">
        <v>241900</v>
      </c>
      <c r="S592" s="55" t="s">
        <v>89</v>
      </c>
      <c r="T592" s="57">
        <v>14.38</v>
      </c>
      <c r="U592" s="55" t="s">
        <v>352</v>
      </c>
      <c r="V592" s="55" t="s">
        <v>353</v>
      </c>
      <c r="W592" s="55" t="s">
        <v>1644</v>
      </c>
      <c r="X592" s="55" t="s">
        <v>1644</v>
      </c>
      <c r="Y592" s="55" t="s">
        <v>1644</v>
      </c>
      <c r="Z592" s="55" t="s">
        <v>1644</v>
      </c>
      <c r="AA592" s="55" t="s">
        <v>1727</v>
      </c>
      <c r="AB592" s="55" t="s">
        <v>1644</v>
      </c>
      <c r="AC592" s="56">
        <v>45772</v>
      </c>
      <c r="AD592" s="55"/>
      <c r="AE592" s="55"/>
      <c r="AF592" s="55" t="s">
        <v>1644</v>
      </c>
      <c r="AG592" s="55" t="s">
        <v>3002</v>
      </c>
      <c r="AH592" s="55" t="s">
        <v>1728</v>
      </c>
      <c r="AI592" s="55" t="s">
        <v>1729</v>
      </c>
      <c r="AJ592" s="61">
        <v>20</v>
      </c>
      <c r="AK592" s="55" t="s">
        <v>1842</v>
      </c>
      <c r="AL592" s="60" t="s">
        <v>1749</v>
      </c>
      <c r="AM592" s="55" t="s">
        <v>1644</v>
      </c>
      <c r="AN592" s="55" t="s">
        <v>1644</v>
      </c>
      <c r="AO592" s="55" t="s">
        <v>1644</v>
      </c>
      <c r="AP592" t="s">
        <v>1730</v>
      </c>
      <c r="AQ592" t="s">
        <v>2163</v>
      </c>
      <c r="AS592" t="s">
        <v>1652</v>
      </c>
      <c r="AT592" t="s">
        <v>271</v>
      </c>
      <c r="AU592" s="191">
        <f t="shared" si="10"/>
        <v>241900</v>
      </c>
    </row>
    <row r="593" spans="1:47" x14ac:dyDescent="0.25">
      <c r="A593" s="55" t="s">
        <v>1717</v>
      </c>
      <c r="B593" s="55" t="s">
        <v>2824</v>
      </c>
      <c r="C593" s="55" t="s">
        <v>1719</v>
      </c>
      <c r="D593" s="55" t="s">
        <v>1743</v>
      </c>
      <c r="E593" s="56">
        <v>45772</v>
      </c>
      <c r="F593" s="55" t="s">
        <v>1644</v>
      </c>
      <c r="G593" s="55" t="s">
        <v>1644</v>
      </c>
      <c r="H593" s="55">
        <v>50800020</v>
      </c>
      <c r="I593" s="55" t="s">
        <v>3008</v>
      </c>
      <c r="J593" s="55" t="s">
        <v>1644</v>
      </c>
      <c r="K593" s="55" t="s">
        <v>474</v>
      </c>
      <c r="L593" s="56">
        <v>45772</v>
      </c>
      <c r="M593" s="55" t="s">
        <v>2940</v>
      </c>
      <c r="N593" s="55" t="s">
        <v>3009</v>
      </c>
      <c r="O593" s="56"/>
      <c r="P593" s="55" t="s">
        <v>1726</v>
      </c>
      <c r="Q593" s="55" t="s">
        <v>1554</v>
      </c>
      <c r="R593" s="59">
        <v>146832000</v>
      </c>
      <c r="S593" s="55" t="s">
        <v>89</v>
      </c>
      <c r="T593" s="57">
        <v>8731.17</v>
      </c>
      <c r="U593" s="55" t="s">
        <v>329</v>
      </c>
      <c r="V593" s="55" t="s">
        <v>330</v>
      </c>
      <c r="W593" s="55" t="s">
        <v>1644</v>
      </c>
      <c r="X593" s="55" t="s">
        <v>1644</v>
      </c>
      <c r="Y593" s="55" t="s">
        <v>1644</v>
      </c>
      <c r="Z593" s="55" t="s">
        <v>1644</v>
      </c>
      <c r="AA593" s="55" t="s">
        <v>1727</v>
      </c>
      <c r="AB593" s="55" t="s">
        <v>1644</v>
      </c>
      <c r="AC593" s="56">
        <v>45772</v>
      </c>
      <c r="AD593" s="55"/>
      <c r="AE593" s="55"/>
      <c r="AF593" s="55" t="s">
        <v>1644</v>
      </c>
      <c r="AG593" s="55" t="s">
        <v>3010</v>
      </c>
      <c r="AH593" s="55" t="s">
        <v>1728</v>
      </c>
      <c r="AI593" s="55" t="s">
        <v>1729</v>
      </c>
      <c r="AJ593" s="59">
        <v>8</v>
      </c>
      <c r="AK593" s="55" t="s">
        <v>1748</v>
      </c>
      <c r="AL593" s="60" t="s">
        <v>1749</v>
      </c>
      <c r="AM593" s="55" t="s">
        <v>1644</v>
      </c>
      <c r="AN593" s="55" t="s">
        <v>1644</v>
      </c>
      <c r="AO593" s="55" t="s">
        <v>1644</v>
      </c>
      <c r="AP593" t="s">
        <v>1730</v>
      </c>
      <c r="AQ593" t="s">
        <v>2163</v>
      </c>
      <c r="AS593" t="s">
        <v>1652</v>
      </c>
      <c r="AT593" t="s">
        <v>3842</v>
      </c>
      <c r="AU593" s="191">
        <f t="shared" si="10"/>
        <v>146832000</v>
      </c>
    </row>
    <row r="594" spans="1:47" x14ac:dyDescent="0.25">
      <c r="A594" s="55" t="s">
        <v>1717</v>
      </c>
      <c r="B594" s="55" t="s">
        <v>2824</v>
      </c>
      <c r="C594" s="55" t="s">
        <v>1719</v>
      </c>
      <c r="D594" s="55" t="s">
        <v>1743</v>
      </c>
      <c r="E594" s="56">
        <v>45775</v>
      </c>
      <c r="F594" s="55" t="s">
        <v>1644</v>
      </c>
      <c r="G594" s="55" t="s">
        <v>1644</v>
      </c>
      <c r="H594" s="55">
        <v>50800060</v>
      </c>
      <c r="I594" s="55" t="s">
        <v>3011</v>
      </c>
      <c r="J594" s="55" t="s">
        <v>1644</v>
      </c>
      <c r="K594" s="55" t="s">
        <v>482</v>
      </c>
      <c r="L594" s="56">
        <v>45775</v>
      </c>
      <c r="M594" s="55" t="s">
        <v>2965</v>
      </c>
      <c r="N594" s="55" t="s">
        <v>3012</v>
      </c>
      <c r="O594" s="56"/>
      <c r="P594" s="55" t="s">
        <v>1726</v>
      </c>
      <c r="Q594" s="55" t="s">
        <v>1554</v>
      </c>
      <c r="R594" s="59">
        <v>444000</v>
      </c>
      <c r="S594" s="55" t="s">
        <v>89</v>
      </c>
      <c r="T594" s="57">
        <v>26.4</v>
      </c>
      <c r="U594" s="55" t="s">
        <v>329</v>
      </c>
      <c r="V594" s="55" t="s">
        <v>330</v>
      </c>
      <c r="W594" s="55" t="s">
        <v>1644</v>
      </c>
      <c r="X594" s="55" t="s">
        <v>1644</v>
      </c>
      <c r="Y594" s="55" t="s">
        <v>1644</v>
      </c>
      <c r="Z594" s="55" t="s">
        <v>1644</v>
      </c>
      <c r="AA594" s="55" t="s">
        <v>1727</v>
      </c>
      <c r="AB594" s="55" t="s">
        <v>1644</v>
      </c>
      <c r="AC594" s="56">
        <v>45775</v>
      </c>
      <c r="AD594" s="55"/>
      <c r="AE594" s="55"/>
      <c r="AF594" s="55" t="s">
        <v>1644</v>
      </c>
      <c r="AG594" s="55" t="s">
        <v>3013</v>
      </c>
      <c r="AH594" s="55" t="s">
        <v>1728</v>
      </c>
      <c r="AI594" s="55" t="s">
        <v>1729</v>
      </c>
      <c r="AJ594" s="61">
        <v>12</v>
      </c>
      <c r="AK594" s="55" t="s">
        <v>1748</v>
      </c>
      <c r="AL594" s="60" t="s">
        <v>1749</v>
      </c>
      <c r="AM594" s="55" t="s">
        <v>1644</v>
      </c>
      <c r="AN594" s="55" t="s">
        <v>1644</v>
      </c>
      <c r="AO594" s="55" t="s">
        <v>1644</v>
      </c>
      <c r="AP594" t="s">
        <v>1730</v>
      </c>
      <c r="AQ594" t="s">
        <v>2163</v>
      </c>
      <c r="AS594" t="s">
        <v>1652</v>
      </c>
      <c r="AT594" t="s">
        <v>4370</v>
      </c>
      <c r="AU594" s="191">
        <f t="shared" si="10"/>
        <v>444000</v>
      </c>
    </row>
    <row r="595" spans="1:47" x14ac:dyDescent="0.25">
      <c r="A595" s="55" t="s">
        <v>1717</v>
      </c>
      <c r="B595" s="55" t="s">
        <v>2824</v>
      </c>
      <c r="C595" s="55" t="s">
        <v>1719</v>
      </c>
      <c r="D595" s="55" t="s">
        <v>1743</v>
      </c>
      <c r="E595" s="56">
        <v>45762</v>
      </c>
      <c r="F595" s="55" t="s">
        <v>2296</v>
      </c>
      <c r="G595" s="55" t="s">
        <v>1644</v>
      </c>
      <c r="H595" s="55">
        <v>50500010</v>
      </c>
      <c r="I595" s="55" t="s">
        <v>3014</v>
      </c>
      <c r="J595" s="55" t="s">
        <v>1644</v>
      </c>
      <c r="K595" s="55" t="s">
        <v>1658</v>
      </c>
      <c r="L595" s="56">
        <v>45762</v>
      </c>
      <c r="M595" s="55" t="s">
        <v>2837</v>
      </c>
      <c r="N595" s="55" t="s">
        <v>1644</v>
      </c>
      <c r="O595" s="56"/>
      <c r="P595" s="55" t="s">
        <v>1726</v>
      </c>
      <c r="Q595" s="55" t="s">
        <v>1554</v>
      </c>
      <c r="R595" s="59">
        <v>-29830500</v>
      </c>
      <c r="S595" s="55" t="s">
        <v>89</v>
      </c>
      <c r="T595" s="57">
        <v>-1798.64</v>
      </c>
      <c r="U595" s="55" t="s">
        <v>329</v>
      </c>
      <c r="V595" s="55" t="s">
        <v>330</v>
      </c>
      <c r="W595" s="55" t="s">
        <v>1644</v>
      </c>
      <c r="X595" s="55" t="s">
        <v>1644</v>
      </c>
      <c r="Y595" s="55" t="s">
        <v>1644</v>
      </c>
      <c r="Z595" s="55" t="s">
        <v>1644</v>
      </c>
      <c r="AA595" s="55" t="s">
        <v>1727</v>
      </c>
      <c r="AB595" s="55" t="s">
        <v>1644</v>
      </c>
      <c r="AC595" s="56">
        <v>45763</v>
      </c>
      <c r="AD595" s="55"/>
      <c r="AE595" s="55"/>
      <c r="AF595" s="55" t="s">
        <v>1644</v>
      </c>
      <c r="AG595" s="55" t="s">
        <v>3015</v>
      </c>
      <c r="AH595" s="55" t="s">
        <v>1728</v>
      </c>
      <c r="AI595" s="55" t="s">
        <v>1729</v>
      </c>
      <c r="AJ595" s="58">
        <v>-947</v>
      </c>
      <c r="AK595" s="55" t="s">
        <v>123</v>
      </c>
      <c r="AL595" s="60" t="s">
        <v>1785</v>
      </c>
      <c r="AM595" s="55" t="s">
        <v>1644</v>
      </c>
      <c r="AN595" s="55" t="s">
        <v>1644</v>
      </c>
      <c r="AO595" s="55" t="s">
        <v>1644</v>
      </c>
      <c r="AP595" t="s">
        <v>1730</v>
      </c>
      <c r="AQ595" t="s">
        <v>2163</v>
      </c>
      <c r="AS595" t="s">
        <v>1656</v>
      </c>
      <c r="AT595" t="s">
        <v>3842</v>
      </c>
      <c r="AU595" s="191">
        <f t="shared" si="10"/>
        <v>-29830500</v>
      </c>
    </row>
    <row r="596" spans="1:47" hidden="1" x14ac:dyDescent="0.25">
      <c r="A596" s="55" t="s">
        <v>1717</v>
      </c>
      <c r="B596" s="55" t="s">
        <v>2824</v>
      </c>
      <c r="C596" s="55" t="s">
        <v>1719</v>
      </c>
      <c r="D596" s="55" t="s">
        <v>1743</v>
      </c>
      <c r="E596" s="56">
        <v>45763</v>
      </c>
      <c r="F596" s="55" t="s">
        <v>2296</v>
      </c>
      <c r="G596" s="55" t="s">
        <v>1644</v>
      </c>
      <c r="H596" s="55">
        <v>50500010</v>
      </c>
      <c r="I596" s="55" t="s">
        <v>3016</v>
      </c>
      <c r="J596" s="55" t="s">
        <v>1644</v>
      </c>
      <c r="K596" s="55" t="s">
        <v>1658</v>
      </c>
      <c r="L596" s="56">
        <v>45763</v>
      </c>
      <c r="M596" s="55" t="s">
        <v>2834</v>
      </c>
      <c r="N596" s="55" t="s">
        <v>1644</v>
      </c>
      <c r="O596" s="56"/>
      <c r="P596" s="55" t="s">
        <v>1726</v>
      </c>
      <c r="Q596" s="55" t="s">
        <v>1554</v>
      </c>
      <c r="R596" s="59">
        <v>4816534</v>
      </c>
      <c r="S596" s="55" t="s">
        <v>89</v>
      </c>
      <c r="T596" s="57">
        <v>285.95</v>
      </c>
      <c r="U596" s="55" t="s">
        <v>343</v>
      </c>
      <c r="V596" s="55" t="s">
        <v>344</v>
      </c>
      <c r="W596" s="55" t="s">
        <v>1644</v>
      </c>
      <c r="X596" s="55" t="s">
        <v>1644</v>
      </c>
      <c r="Y596" s="55" t="s">
        <v>1644</v>
      </c>
      <c r="Z596" s="55" t="s">
        <v>1644</v>
      </c>
      <c r="AA596" s="55" t="s">
        <v>1727</v>
      </c>
      <c r="AB596" s="55" t="s">
        <v>1644</v>
      </c>
      <c r="AC596" s="56">
        <v>45763</v>
      </c>
      <c r="AD596" s="55"/>
      <c r="AE596" s="55"/>
      <c r="AF596" s="55" t="s">
        <v>1644</v>
      </c>
      <c r="AG596" s="55" t="s">
        <v>3017</v>
      </c>
      <c r="AH596" s="55" t="s">
        <v>1728</v>
      </c>
      <c r="AI596" s="55" t="s">
        <v>1729</v>
      </c>
      <c r="AJ596" s="59">
        <v>106</v>
      </c>
      <c r="AK596" s="55" t="s">
        <v>1748</v>
      </c>
      <c r="AL596" s="60" t="s">
        <v>1749</v>
      </c>
      <c r="AM596" s="55" t="s">
        <v>1644</v>
      </c>
      <c r="AN596" s="55" t="s">
        <v>1644</v>
      </c>
      <c r="AO596" s="55" t="s">
        <v>1644</v>
      </c>
      <c r="AP596" t="s">
        <v>1730</v>
      </c>
      <c r="AQ596" t="s">
        <v>2163</v>
      </c>
      <c r="AS596" t="s">
        <v>1656</v>
      </c>
      <c r="AT596" t="s">
        <v>4416</v>
      </c>
      <c r="AU596" s="191">
        <f t="shared" si="10"/>
        <v>4816534</v>
      </c>
    </row>
    <row r="597" spans="1:47" hidden="1" x14ac:dyDescent="0.25">
      <c r="A597" s="55" t="s">
        <v>1717</v>
      </c>
      <c r="B597" s="55" t="s">
        <v>2824</v>
      </c>
      <c r="C597" s="55" t="s">
        <v>1719</v>
      </c>
      <c r="D597" s="55" t="s">
        <v>1743</v>
      </c>
      <c r="E597" s="56">
        <v>45763</v>
      </c>
      <c r="F597" s="55" t="s">
        <v>2301</v>
      </c>
      <c r="G597" s="55" t="s">
        <v>1644</v>
      </c>
      <c r="H597" s="55">
        <v>50500010</v>
      </c>
      <c r="I597" s="55" t="s">
        <v>3018</v>
      </c>
      <c r="J597" s="55" t="s">
        <v>1644</v>
      </c>
      <c r="K597" s="55" t="s">
        <v>1658</v>
      </c>
      <c r="L597" s="56">
        <v>45763</v>
      </c>
      <c r="M597" s="55" t="s">
        <v>2834</v>
      </c>
      <c r="N597" s="55" t="s">
        <v>1644</v>
      </c>
      <c r="O597" s="56"/>
      <c r="P597" s="55" t="s">
        <v>1726</v>
      </c>
      <c r="Q597" s="55" t="s">
        <v>1554</v>
      </c>
      <c r="R597" s="59">
        <v>15084069</v>
      </c>
      <c r="S597" s="55" t="s">
        <v>89</v>
      </c>
      <c r="T597" s="57">
        <v>895.52</v>
      </c>
      <c r="U597" s="55" t="s">
        <v>343</v>
      </c>
      <c r="V597" s="55" t="s">
        <v>344</v>
      </c>
      <c r="W597" s="55" t="s">
        <v>1644</v>
      </c>
      <c r="X597" s="55" t="s">
        <v>1644</v>
      </c>
      <c r="Y597" s="55" t="s">
        <v>1644</v>
      </c>
      <c r="Z597" s="55" t="s">
        <v>1644</v>
      </c>
      <c r="AA597" s="55" t="s">
        <v>1727</v>
      </c>
      <c r="AB597" s="55" t="s">
        <v>1644</v>
      </c>
      <c r="AC597" s="56">
        <v>45763</v>
      </c>
      <c r="AD597" s="55"/>
      <c r="AE597" s="55"/>
      <c r="AF597" s="55" t="s">
        <v>1644</v>
      </c>
      <c r="AG597" s="55" t="s">
        <v>3019</v>
      </c>
      <c r="AH597" s="55" t="s">
        <v>1728</v>
      </c>
      <c r="AI597" s="55" t="s">
        <v>1729</v>
      </c>
      <c r="AJ597" s="58">
        <v>231</v>
      </c>
      <c r="AK597" s="55" t="s">
        <v>1748</v>
      </c>
      <c r="AL597" s="60" t="s">
        <v>1749</v>
      </c>
      <c r="AM597" s="55" t="s">
        <v>1644</v>
      </c>
      <c r="AN597" s="55" t="s">
        <v>1644</v>
      </c>
      <c r="AO597" s="55" t="s">
        <v>1644</v>
      </c>
      <c r="AP597" t="s">
        <v>1730</v>
      </c>
      <c r="AQ597" t="s">
        <v>2163</v>
      </c>
      <c r="AS597" t="s">
        <v>1656</v>
      </c>
      <c r="AT597" t="s">
        <v>4416</v>
      </c>
      <c r="AU597" s="191">
        <f t="shared" si="10"/>
        <v>15084069</v>
      </c>
    </row>
    <row r="598" spans="1:47" hidden="1" x14ac:dyDescent="0.25">
      <c r="A598" s="55" t="s">
        <v>1717</v>
      </c>
      <c r="B598" s="55" t="s">
        <v>2824</v>
      </c>
      <c r="C598" s="55" t="s">
        <v>1719</v>
      </c>
      <c r="D598" s="55" t="s">
        <v>1743</v>
      </c>
      <c r="E598" s="56">
        <v>45763</v>
      </c>
      <c r="F598" s="55" t="s">
        <v>2301</v>
      </c>
      <c r="G598" s="55" t="s">
        <v>1644</v>
      </c>
      <c r="H598" s="55">
        <v>50500010</v>
      </c>
      <c r="I598" s="55" t="s">
        <v>3020</v>
      </c>
      <c r="J598" s="55" t="s">
        <v>1644</v>
      </c>
      <c r="K598" s="55" t="s">
        <v>1658</v>
      </c>
      <c r="L598" s="56">
        <v>45763</v>
      </c>
      <c r="M598" s="55" t="s">
        <v>2834</v>
      </c>
      <c r="N598" s="55" t="s">
        <v>1644</v>
      </c>
      <c r="O598" s="56"/>
      <c r="P598" s="55" t="s">
        <v>1726</v>
      </c>
      <c r="Q598" s="55" t="s">
        <v>1554</v>
      </c>
      <c r="R598" s="59">
        <v>23786187</v>
      </c>
      <c r="S598" s="55" t="s">
        <v>89</v>
      </c>
      <c r="T598" s="57">
        <v>1412.15</v>
      </c>
      <c r="U598" s="55" t="s">
        <v>343</v>
      </c>
      <c r="V598" s="55" t="s">
        <v>344</v>
      </c>
      <c r="W598" s="55" t="s">
        <v>1644</v>
      </c>
      <c r="X598" s="55" t="s">
        <v>1644</v>
      </c>
      <c r="Y598" s="55" t="s">
        <v>1644</v>
      </c>
      <c r="Z598" s="55" t="s">
        <v>1644</v>
      </c>
      <c r="AA598" s="55" t="s">
        <v>1727</v>
      </c>
      <c r="AB598" s="55" t="s">
        <v>1644</v>
      </c>
      <c r="AC598" s="56">
        <v>45763</v>
      </c>
      <c r="AD598" s="55"/>
      <c r="AE598" s="55"/>
      <c r="AF598" s="55" t="s">
        <v>1644</v>
      </c>
      <c r="AG598" s="55" t="s">
        <v>3021</v>
      </c>
      <c r="AH598" s="55" t="s">
        <v>1728</v>
      </c>
      <c r="AI598" s="55" t="s">
        <v>1729</v>
      </c>
      <c r="AJ598" s="58">
        <v>1689</v>
      </c>
      <c r="AK598" s="55" t="s">
        <v>1748</v>
      </c>
      <c r="AL598" s="60" t="s">
        <v>1749</v>
      </c>
      <c r="AM598" s="55" t="s">
        <v>1644</v>
      </c>
      <c r="AN598" s="55" t="s">
        <v>1644</v>
      </c>
      <c r="AO598" s="55" t="s">
        <v>1644</v>
      </c>
      <c r="AP598" t="s">
        <v>1730</v>
      </c>
      <c r="AQ598" t="s">
        <v>2163</v>
      </c>
      <c r="AS598" t="s">
        <v>1656</v>
      </c>
      <c r="AT598" t="s">
        <v>4416</v>
      </c>
      <c r="AU598" s="191">
        <f t="shared" si="10"/>
        <v>23786187</v>
      </c>
    </row>
    <row r="599" spans="1:47" hidden="1" x14ac:dyDescent="0.25">
      <c r="A599" s="55" t="s">
        <v>1717</v>
      </c>
      <c r="B599" s="55" t="s">
        <v>2824</v>
      </c>
      <c r="C599" s="55" t="s">
        <v>1719</v>
      </c>
      <c r="D599" s="55" t="s">
        <v>1743</v>
      </c>
      <c r="E599" s="56">
        <v>45763</v>
      </c>
      <c r="F599" s="55" t="s">
        <v>2301</v>
      </c>
      <c r="G599" s="55" t="s">
        <v>1644</v>
      </c>
      <c r="H599" s="55">
        <v>50500010</v>
      </c>
      <c r="I599" s="55" t="s">
        <v>3022</v>
      </c>
      <c r="J599" s="55" t="s">
        <v>1644</v>
      </c>
      <c r="K599" s="55" t="s">
        <v>1658</v>
      </c>
      <c r="L599" s="56">
        <v>45763</v>
      </c>
      <c r="M599" s="55" t="s">
        <v>2834</v>
      </c>
      <c r="N599" s="55" t="s">
        <v>1644</v>
      </c>
      <c r="O599" s="56"/>
      <c r="P599" s="55" t="s">
        <v>1726</v>
      </c>
      <c r="Q599" s="55" t="s">
        <v>1554</v>
      </c>
      <c r="R599" s="59">
        <v>4954684</v>
      </c>
      <c r="S599" s="55" t="s">
        <v>89</v>
      </c>
      <c r="T599" s="57">
        <v>294.14999999999998</v>
      </c>
      <c r="U599" s="55" t="s">
        <v>343</v>
      </c>
      <c r="V599" s="55" t="s">
        <v>344</v>
      </c>
      <c r="W599" s="55" t="s">
        <v>1644</v>
      </c>
      <c r="X599" s="55" t="s">
        <v>1644</v>
      </c>
      <c r="Y599" s="55" t="s">
        <v>1644</v>
      </c>
      <c r="Z599" s="55" t="s">
        <v>1644</v>
      </c>
      <c r="AA599" s="55" t="s">
        <v>1727</v>
      </c>
      <c r="AB599" s="55" t="s">
        <v>1644</v>
      </c>
      <c r="AC599" s="56">
        <v>45763</v>
      </c>
      <c r="AD599" s="55"/>
      <c r="AE599" s="55"/>
      <c r="AF599" s="55" t="s">
        <v>1644</v>
      </c>
      <c r="AG599" s="55" t="s">
        <v>3023</v>
      </c>
      <c r="AH599" s="55" t="s">
        <v>1728</v>
      </c>
      <c r="AI599" s="55" t="s">
        <v>1729</v>
      </c>
      <c r="AJ599" s="58">
        <v>476</v>
      </c>
      <c r="AK599" s="55" t="s">
        <v>1748</v>
      </c>
      <c r="AL599" s="60" t="s">
        <v>1749</v>
      </c>
      <c r="AM599" s="55" t="s">
        <v>1644</v>
      </c>
      <c r="AN599" s="55" t="s">
        <v>1644</v>
      </c>
      <c r="AO599" s="55" t="s">
        <v>1644</v>
      </c>
      <c r="AP599" t="s">
        <v>1730</v>
      </c>
      <c r="AQ599" t="s">
        <v>2163</v>
      </c>
      <c r="AS599" t="s">
        <v>1656</v>
      </c>
      <c r="AT599" t="s">
        <v>4416</v>
      </c>
      <c r="AU599" s="191">
        <f t="shared" si="10"/>
        <v>4954684</v>
      </c>
    </row>
    <row r="600" spans="1:47" x14ac:dyDescent="0.25">
      <c r="A600" s="55" t="s">
        <v>1717</v>
      </c>
      <c r="B600" s="55" t="s">
        <v>2824</v>
      </c>
      <c r="C600" s="55" t="s">
        <v>1719</v>
      </c>
      <c r="D600" s="55" t="s">
        <v>1743</v>
      </c>
      <c r="E600" s="56">
        <v>45763</v>
      </c>
      <c r="F600" s="55" t="s">
        <v>2296</v>
      </c>
      <c r="G600" s="55" t="s">
        <v>1644</v>
      </c>
      <c r="H600" s="55">
        <v>50500010</v>
      </c>
      <c r="I600" s="55" t="s">
        <v>3024</v>
      </c>
      <c r="J600" s="55" t="s">
        <v>1644</v>
      </c>
      <c r="K600" s="55" t="s">
        <v>1658</v>
      </c>
      <c r="L600" s="56">
        <v>45763</v>
      </c>
      <c r="M600" s="55" t="s">
        <v>2834</v>
      </c>
      <c r="N600" s="55" t="s">
        <v>1644</v>
      </c>
      <c r="O600" s="56"/>
      <c r="P600" s="55" t="s">
        <v>1726</v>
      </c>
      <c r="Q600" s="55" t="s">
        <v>1554</v>
      </c>
      <c r="R600" s="59">
        <v>17600000</v>
      </c>
      <c r="S600" s="55" t="s">
        <v>89</v>
      </c>
      <c r="T600" s="57">
        <v>1044.8800000000001</v>
      </c>
      <c r="U600" s="55" t="s">
        <v>329</v>
      </c>
      <c r="V600" s="55" t="s">
        <v>330</v>
      </c>
      <c r="W600" s="55" t="s">
        <v>1644</v>
      </c>
      <c r="X600" s="55" t="s">
        <v>1644</v>
      </c>
      <c r="Y600" s="55" t="s">
        <v>1644</v>
      </c>
      <c r="Z600" s="55" t="s">
        <v>1644</v>
      </c>
      <c r="AA600" s="55" t="s">
        <v>1727</v>
      </c>
      <c r="AB600" s="55" t="s">
        <v>1644</v>
      </c>
      <c r="AC600" s="56">
        <v>45763</v>
      </c>
      <c r="AD600" s="55"/>
      <c r="AE600" s="55"/>
      <c r="AF600" s="55" t="s">
        <v>1644</v>
      </c>
      <c r="AG600" s="55" t="s">
        <v>3025</v>
      </c>
      <c r="AH600" s="55" t="s">
        <v>1728</v>
      </c>
      <c r="AI600" s="55" t="s">
        <v>1729</v>
      </c>
      <c r="AJ600" s="58">
        <v>176</v>
      </c>
      <c r="AK600" s="55" t="s">
        <v>123</v>
      </c>
      <c r="AL600" s="60" t="s">
        <v>1749</v>
      </c>
      <c r="AM600" s="55" t="s">
        <v>1644</v>
      </c>
      <c r="AN600" s="55" t="s">
        <v>1644</v>
      </c>
      <c r="AO600" s="55" t="s">
        <v>1644</v>
      </c>
      <c r="AP600" t="s">
        <v>1730</v>
      </c>
      <c r="AQ600" t="s">
        <v>2163</v>
      </c>
      <c r="AS600" t="s">
        <v>1656</v>
      </c>
      <c r="AT600" t="s">
        <v>3842</v>
      </c>
      <c r="AU600" s="191">
        <f t="shared" si="10"/>
        <v>17600000</v>
      </c>
    </row>
    <row r="601" spans="1:47" x14ac:dyDescent="0.25">
      <c r="A601" s="55" t="s">
        <v>1717</v>
      </c>
      <c r="B601" s="55" t="s">
        <v>2824</v>
      </c>
      <c r="C601" s="55" t="s">
        <v>1719</v>
      </c>
      <c r="D601" s="55" t="s">
        <v>1743</v>
      </c>
      <c r="E601" s="56">
        <v>45764</v>
      </c>
      <c r="F601" s="55" t="s">
        <v>2296</v>
      </c>
      <c r="G601" s="55" t="s">
        <v>1644</v>
      </c>
      <c r="H601" s="55">
        <v>50500010</v>
      </c>
      <c r="I601" s="55" t="s">
        <v>3026</v>
      </c>
      <c r="J601" s="55" t="s">
        <v>1644</v>
      </c>
      <c r="K601" s="55" t="s">
        <v>1658</v>
      </c>
      <c r="L601" s="56">
        <v>45764</v>
      </c>
      <c r="M601" s="55" t="s">
        <v>2835</v>
      </c>
      <c r="N601" s="55" t="s">
        <v>1644</v>
      </c>
      <c r="O601" s="56"/>
      <c r="P601" s="55" t="s">
        <v>1726</v>
      </c>
      <c r="Q601" s="55" t="s">
        <v>1554</v>
      </c>
      <c r="R601" s="59">
        <v>6700500</v>
      </c>
      <c r="S601" s="55" t="s">
        <v>89</v>
      </c>
      <c r="T601" s="57">
        <v>397.8</v>
      </c>
      <c r="U601" s="55" t="s">
        <v>329</v>
      </c>
      <c r="V601" s="55" t="s">
        <v>330</v>
      </c>
      <c r="W601" s="55" t="s">
        <v>1644</v>
      </c>
      <c r="X601" s="55" t="s">
        <v>1644</v>
      </c>
      <c r="Y601" s="55" t="s">
        <v>1644</v>
      </c>
      <c r="Z601" s="55" t="s">
        <v>1644</v>
      </c>
      <c r="AA601" s="55" t="s">
        <v>1727</v>
      </c>
      <c r="AB601" s="55" t="s">
        <v>1644</v>
      </c>
      <c r="AC601" s="56">
        <v>45764</v>
      </c>
      <c r="AD601" s="55"/>
      <c r="AE601" s="55"/>
      <c r="AF601" s="55" t="s">
        <v>1644</v>
      </c>
      <c r="AG601" s="55" t="s">
        <v>3027</v>
      </c>
      <c r="AH601" s="55" t="s">
        <v>1728</v>
      </c>
      <c r="AI601" s="55" t="s">
        <v>1729</v>
      </c>
      <c r="AJ601" s="59">
        <v>268020</v>
      </c>
      <c r="AK601" s="55" t="s">
        <v>1761</v>
      </c>
      <c r="AL601" s="60" t="s">
        <v>1749</v>
      </c>
      <c r="AM601" s="55" t="s">
        <v>1644</v>
      </c>
      <c r="AN601" s="55" t="s">
        <v>1644</v>
      </c>
      <c r="AO601" s="55" t="s">
        <v>1644</v>
      </c>
      <c r="AP601" t="s">
        <v>1730</v>
      </c>
      <c r="AQ601" t="s">
        <v>2163</v>
      </c>
      <c r="AS601" t="s">
        <v>1656</v>
      </c>
      <c r="AT601" t="s">
        <v>3842</v>
      </c>
      <c r="AU601" s="191">
        <f t="shared" si="10"/>
        <v>6700500</v>
      </c>
    </row>
    <row r="602" spans="1:47" x14ac:dyDescent="0.25">
      <c r="A602" s="55" t="s">
        <v>1717</v>
      </c>
      <c r="B602" s="55" t="s">
        <v>2824</v>
      </c>
      <c r="C602" s="55" t="s">
        <v>1719</v>
      </c>
      <c r="D602" s="55" t="s">
        <v>1743</v>
      </c>
      <c r="E602" s="56">
        <v>45764</v>
      </c>
      <c r="F602" s="55" t="s">
        <v>2301</v>
      </c>
      <c r="G602" s="55" t="s">
        <v>1644</v>
      </c>
      <c r="H602" s="55">
        <v>50500010</v>
      </c>
      <c r="I602" s="55" t="s">
        <v>3028</v>
      </c>
      <c r="J602" s="55" t="s">
        <v>1644</v>
      </c>
      <c r="K602" s="55" t="s">
        <v>1658</v>
      </c>
      <c r="L602" s="56">
        <v>45764</v>
      </c>
      <c r="M602" s="55" t="s">
        <v>2835</v>
      </c>
      <c r="N602" s="55" t="s">
        <v>1644</v>
      </c>
      <c r="O602" s="56"/>
      <c r="P602" s="55" t="s">
        <v>1726</v>
      </c>
      <c r="Q602" s="55" t="s">
        <v>1554</v>
      </c>
      <c r="R602" s="59">
        <v>61966007</v>
      </c>
      <c r="S602" s="55" t="s">
        <v>89</v>
      </c>
      <c r="T602" s="57">
        <v>3678.82</v>
      </c>
      <c r="U602" s="55" t="s">
        <v>329</v>
      </c>
      <c r="V602" s="55" t="s">
        <v>330</v>
      </c>
      <c r="W602" s="55" t="s">
        <v>1644</v>
      </c>
      <c r="X602" s="55" t="s">
        <v>1644</v>
      </c>
      <c r="Y602" s="55" t="s">
        <v>1644</v>
      </c>
      <c r="Z602" s="55" t="s">
        <v>1644</v>
      </c>
      <c r="AA602" s="55" t="s">
        <v>1727</v>
      </c>
      <c r="AB602" s="55" t="s">
        <v>1644</v>
      </c>
      <c r="AC602" s="56">
        <v>45764</v>
      </c>
      <c r="AD602" s="55"/>
      <c r="AE602" s="55"/>
      <c r="AF602" s="55" t="s">
        <v>1644</v>
      </c>
      <c r="AG602" s="55" t="s">
        <v>3029</v>
      </c>
      <c r="AH602" s="55" t="s">
        <v>1728</v>
      </c>
      <c r="AI602" s="55" t="s">
        <v>1729</v>
      </c>
      <c r="AJ602" s="61">
        <v>982.34</v>
      </c>
      <c r="AK602" s="55" t="s">
        <v>128</v>
      </c>
      <c r="AL602" s="60" t="s">
        <v>1749</v>
      </c>
      <c r="AM602" s="55" t="s">
        <v>1644</v>
      </c>
      <c r="AN602" s="55" t="s">
        <v>1644</v>
      </c>
      <c r="AO602" s="55" t="s">
        <v>1644</v>
      </c>
      <c r="AP602" t="s">
        <v>1730</v>
      </c>
      <c r="AQ602" t="s">
        <v>2163</v>
      </c>
      <c r="AS602" t="s">
        <v>1656</v>
      </c>
      <c r="AT602" t="s">
        <v>3842</v>
      </c>
      <c r="AU602" s="191">
        <f t="shared" si="10"/>
        <v>61966007</v>
      </c>
    </row>
    <row r="603" spans="1:47" x14ac:dyDescent="0.25">
      <c r="A603" s="55" t="s">
        <v>1717</v>
      </c>
      <c r="B603" s="55" t="s">
        <v>2824</v>
      </c>
      <c r="C603" s="55" t="s">
        <v>1719</v>
      </c>
      <c r="D603" s="55" t="s">
        <v>1743</v>
      </c>
      <c r="E603" s="56">
        <v>45764</v>
      </c>
      <c r="F603" s="55" t="s">
        <v>2301</v>
      </c>
      <c r="G603" s="55" t="s">
        <v>1644</v>
      </c>
      <c r="H603" s="55">
        <v>50500010</v>
      </c>
      <c r="I603" s="55" t="s">
        <v>3030</v>
      </c>
      <c r="J603" s="55" t="s">
        <v>1644</v>
      </c>
      <c r="K603" s="55" t="s">
        <v>1658</v>
      </c>
      <c r="L603" s="56">
        <v>45764</v>
      </c>
      <c r="M603" s="55" t="s">
        <v>2835</v>
      </c>
      <c r="N603" s="55" t="s">
        <v>1644</v>
      </c>
      <c r="O603" s="56"/>
      <c r="P603" s="55" t="s">
        <v>1726</v>
      </c>
      <c r="Q603" s="55" t="s">
        <v>1554</v>
      </c>
      <c r="R603" s="59">
        <v>1449066</v>
      </c>
      <c r="S603" s="55" t="s">
        <v>89</v>
      </c>
      <c r="T603" s="57">
        <v>86.03</v>
      </c>
      <c r="U603" s="55" t="s">
        <v>329</v>
      </c>
      <c r="V603" s="55" t="s">
        <v>330</v>
      </c>
      <c r="W603" s="55" t="s">
        <v>1644</v>
      </c>
      <c r="X603" s="55" t="s">
        <v>1644</v>
      </c>
      <c r="Y603" s="55" t="s">
        <v>1644</v>
      </c>
      <c r="Z603" s="55" t="s">
        <v>1644</v>
      </c>
      <c r="AA603" s="55" t="s">
        <v>1727</v>
      </c>
      <c r="AB603" s="55" t="s">
        <v>1644</v>
      </c>
      <c r="AC603" s="56">
        <v>45764</v>
      </c>
      <c r="AD603" s="55"/>
      <c r="AE603" s="55"/>
      <c r="AF603" s="55" t="s">
        <v>1644</v>
      </c>
      <c r="AG603" s="55" t="s">
        <v>3031</v>
      </c>
      <c r="AH603" s="55" t="s">
        <v>1728</v>
      </c>
      <c r="AI603" s="55" t="s">
        <v>1729</v>
      </c>
      <c r="AJ603" s="61">
        <v>132.82</v>
      </c>
      <c r="AK603" s="55" t="s">
        <v>128</v>
      </c>
      <c r="AL603" s="60" t="s">
        <v>1749</v>
      </c>
      <c r="AM603" s="55" t="s">
        <v>1644</v>
      </c>
      <c r="AN603" s="55" t="s">
        <v>1644</v>
      </c>
      <c r="AO603" s="55" t="s">
        <v>1644</v>
      </c>
      <c r="AP603" t="s">
        <v>1730</v>
      </c>
      <c r="AQ603" t="s">
        <v>2163</v>
      </c>
      <c r="AS603" t="s">
        <v>1656</v>
      </c>
      <c r="AT603" t="s">
        <v>3842</v>
      </c>
      <c r="AU603" s="191">
        <f t="shared" si="10"/>
        <v>1449066</v>
      </c>
    </row>
    <row r="604" spans="1:47" hidden="1" x14ac:dyDescent="0.25">
      <c r="A604" s="55" t="s">
        <v>1717</v>
      </c>
      <c r="B604" s="55" t="s">
        <v>2824</v>
      </c>
      <c r="C604" s="55" t="s">
        <v>1719</v>
      </c>
      <c r="D604" s="55" t="s">
        <v>1743</v>
      </c>
      <c r="E604" s="56">
        <v>45764</v>
      </c>
      <c r="F604" s="55" t="s">
        <v>2296</v>
      </c>
      <c r="G604" s="55" t="s">
        <v>1644</v>
      </c>
      <c r="H604" s="55">
        <v>50500010</v>
      </c>
      <c r="I604" s="55" t="s">
        <v>3032</v>
      </c>
      <c r="J604" s="55" t="s">
        <v>1644</v>
      </c>
      <c r="K604" s="55" t="s">
        <v>1658</v>
      </c>
      <c r="L604" s="56">
        <v>45764</v>
      </c>
      <c r="M604" s="55" t="s">
        <v>2835</v>
      </c>
      <c r="N604" s="55" t="s">
        <v>1644</v>
      </c>
      <c r="O604" s="56"/>
      <c r="P604" s="55" t="s">
        <v>1726</v>
      </c>
      <c r="Q604" s="55" t="s">
        <v>1554</v>
      </c>
      <c r="R604" s="59">
        <v>8184670</v>
      </c>
      <c r="S604" s="55" t="s">
        <v>89</v>
      </c>
      <c r="T604" s="57">
        <v>485.91</v>
      </c>
      <c r="U604" s="55" t="s">
        <v>343</v>
      </c>
      <c r="V604" s="55" t="s">
        <v>344</v>
      </c>
      <c r="W604" s="55" t="s">
        <v>1644</v>
      </c>
      <c r="X604" s="55" t="s">
        <v>1644</v>
      </c>
      <c r="Y604" s="55" t="s">
        <v>1644</v>
      </c>
      <c r="Z604" s="55" t="s">
        <v>1644</v>
      </c>
      <c r="AA604" s="55" t="s">
        <v>1727</v>
      </c>
      <c r="AB604" s="55" t="s">
        <v>1644</v>
      </c>
      <c r="AC604" s="56">
        <v>45764</v>
      </c>
      <c r="AD604" s="55"/>
      <c r="AE604" s="55"/>
      <c r="AF604" s="55" t="s">
        <v>1644</v>
      </c>
      <c r="AG604" s="55" t="s">
        <v>3033</v>
      </c>
      <c r="AH604" s="55" t="s">
        <v>1728</v>
      </c>
      <c r="AI604" s="55" t="s">
        <v>1729</v>
      </c>
      <c r="AJ604" s="58">
        <v>145</v>
      </c>
      <c r="AK604" s="55" t="s">
        <v>1748</v>
      </c>
      <c r="AL604" s="60" t="s">
        <v>1749</v>
      </c>
      <c r="AM604" s="55" t="s">
        <v>1644</v>
      </c>
      <c r="AN604" s="55" t="s">
        <v>1644</v>
      </c>
      <c r="AO604" s="55" t="s">
        <v>1644</v>
      </c>
      <c r="AP604" t="s">
        <v>1730</v>
      </c>
      <c r="AQ604" t="s">
        <v>2163</v>
      </c>
      <c r="AS604" t="s">
        <v>1656</v>
      </c>
      <c r="AT604" t="s">
        <v>4416</v>
      </c>
      <c r="AU604" s="191">
        <f t="shared" si="10"/>
        <v>8184670</v>
      </c>
    </row>
    <row r="605" spans="1:47" x14ac:dyDescent="0.25">
      <c r="A605" s="55" t="s">
        <v>1717</v>
      </c>
      <c r="B605" s="55" t="s">
        <v>2824</v>
      </c>
      <c r="C605" s="55" t="s">
        <v>1719</v>
      </c>
      <c r="D605" s="55" t="s">
        <v>1743</v>
      </c>
      <c r="E605" s="56">
        <v>45757</v>
      </c>
      <c r="F605" s="55" t="s">
        <v>1644</v>
      </c>
      <c r="G605" s="55" t="s">
        <v>1644</v>
      </c>
      <c r="H605" s="55">
        <v>50800020</v>
      </c>
      <c r="I605" s="55" t="s">
        <v>3034</v>
      </c>
      <c r="J605" s="55" t="s">
        <v>1644</v>
      </c>
      <c r="K605" s="55" t="s">
        <v>474</v>
      </c>
      <c r="L605" s="56">
        <v>45757</v>
      </c>
      <c r="M605" s="55" t="s">
        <v>2825</v>
      </c>
      <c r="N605" s="55" t="s">
        <v>3035</v>
      </c>
      <c r="O605" s="56"/>
      <c r="P605" s="55" t="s">
        <v>1726</v>
      </c>
      <c r="Q605" s="55" t="s">
        <v>1554</v>
      </c>
      <c r="R605" s="59">
        <v>4406400</v>
      </c>
      <c r="S605" s="55" t="s">
        <v>89</v>
      </c>
      <c r="T605" s="57">
        <v>265.69</v>
      </c>
      <c r="U605" s="55" t="s">
        <v>329</v>
      </c>
      <c r="V605" s="55" t="s">
        <v>330</v>
      </c>
      <c r="W605" s="55" t="s">
        <v>1644</v>
      </c>
      <c r="X605" s="55" t="s">
        <v>1644</v>
      </c>
      <c r="Y605" s="55" t="s">
        <v>1644</v>
      </c>
      <c r="Z605" s="55" t="s">
        <v>1644</v>
      </c>
      <c r="AA605" s="55" t="s">
        <v>1727</v>
      </c>
      <c r="AB605" s="55" t="s">
        <v>1644</v>
      </c>
      <c r="AC605" s="56">
        <v>45757</v>
      </c>
      <c r="AD605" s="55"/>
      <c r="AE605" s="55"/>
      <c r="AF605" s="55" t="s">
        <v>1644</v>
      </c>
      <c r="AG605" s="55" t="s">
        <v>3036</v>
      </c>
      <c r="AH605" s="55" t="s">
        <v>1728</v>
      </c>
      <c r="AI605" s="55" t="s">
        <v>1729</v>
      </c>
      <c r="AJ605" s="59">
        <v>144</v>
      </c>
      <c r="AK605" s="55" t="s">
        <v>1748</v>
      </c>
      <c r="AL605" s="55" t="s">
        <v>1749</v>
      </c>
      <c r="AM605" s="55" t="s">
        <v>1644</v>
      </c>
      <c r="AN605" s="55" t="s">
        <v>1644</v>
      </c>
      <c r="AO605" s="55" t="s">
        <v>1644</v>
      </c>
      <c r="AP605" t="s">
        <v>1730</v>
      </c>
      <c r="AQ605" t="s">
        <v>2163</v>
      </c>
      <c r="AS605" t="s">
        <v>1652</v>
      </c>
      <c r="AT605" t="s">
        <v>3842</v>
      </c>
      <c r="AU605" s="191">
        <f t="shared" si="10"/>
        <v>4406400</v>
      </c>
    </row>
    <row r="606" spans="1:47" x14ac:dyDescent="0.25">
      <c r="A606" s="55" t="s">
        <v>1717</v>
      </c>
      <c r="B606" s="55" t="s">
        <v>2824</v>
      </c>
      <c r="C606" s="55" t="s">
        <v>1719</v>
      </c>
      <c r="D606" s="55" t="s">
        <v>1743</v>
      </c>
      <c r="E606" s="56">
        <v>45762</v>
      </c>
      <c r="F606" s="55" t="s">
        <v>2296</v>
      </c>
      <c r="G606" s="55" t="s">
        <v>1644</v>
      </c>
      <c r="H606" s="55">
        <v>50500010</v>
      </c>
      <c r="I606" s="55" t="s">
        <v>3037</v>
      </c>
      <c r="J606" s="55" t="s">
        <v>1644</v>
      </c>
      <c r="K606" s="55" t="s">
        <v>1658</v>
      </c>
      <c r="L606" s="56">
        <v>45762</v>
      </c>
      <c r="M606" s="55" t="s">
        <v>2837</v>
      </c>
      <c r="N606" s="55" t="s">
        <v>1644</v>
      </c>
      <c r="O606" s="56"/>
      <c r="P606" s="55" t="s">
        <v>1726</v>
      </c>
      <c r="Q606" s="55" t="s">
        <v>1554</v>
      </c>
      <c r="R606" s="59">
        <v>29830500</v>
      </c>
      <c r="S606" s="55" t="s">
        <v>89</v>
      </c>
      <c r="T606" s="57">
        <v>1798.64</v>
      </c>
      <c r="U606" s="55" t="s">
        <v>329</v>
      </c>
      <c r="V606" s="55" t="s">
        <v>330</v>
      </c>
      <c r="W606" s="55" t="s">
        <v>1644</v>
      </c>
      <c r="X606" s="55" t="s">
        <v>1644</v>
      </c>
      <c r="Y606" s="55" t="s">
        <v>1644</v>
      </c>
      <c r="Z606" s="55" t="s">
        <v>1644</v>
      </c>
      <c r="AA606" s="55" t="s">
        <v>1727</v>
      </c>
      <c r="AB606" s="55" t="s">
        <v>1644</v>
      </c>
      <c r="AC606" s="56">
        <v>45762</v>
      </c>
      <c r="AD606" s="55"/>
      <c r="AE606" s="55"/>
      <c r="AF606" s="55" t="s">
        <v>1644</v>
      </c>
      <c r="AG606" s="55" t="s">
        <v>3015</v>
      </c>
      <c r="AH606" s="55" t="s">
        <v>1728</v>
      </c>
      <c r="AI606" s="55" t="s">
        <v>1729</v>
      </c>
      <c r="AJ606" s="59">
        <v>947</v>
      </c>
      <c r="AK606" s="55" t="s">
        <v>123</v>
      </c>
      <c r="AL606" s="55" t="s">
        <v>1749</v>
      </c>
      <c r="AM606" s="55" t="s">
        <v>1644</v>
      </c>
      <c r="AN606" s="55" t="s">
        <v>1644</v>
      </c>
      <c r="AO606" s="55" t="s">
        <v>1644</v>
      </c>
      <c r="AP606" t="s">
        <v>1730</v>
      </c>
      <c r="AQ606" t="s">
        <v>2163</v>
      </c>
      <c r="AS606" t="s">
        <v>1656</v>
      </c>
      <c r="AT606" t="s">
        <v>3842</v>
      </c>
      <c r="AU606" s="191">
        <f t="shared" si="10"/>
        <v>29830500</v>
      </c>
    </row>
    <row r="607" spans="1:47" x14ac:dyDescent="0.25">
      <c r="A607" s="55" t="s">
        <v>1717</v>
      </c>
      <c r="B607" s="55" t="s">
        <v>2824</v>
      </c>
      <c r="C607" s="55" t="s">
        <v>1719</v>
      </c>
      <c r="D607" s="55" t="s">
        <v>1743</v>
      </c>
      <c r="E607" s="56">
        <v>45769</v>
      </c>
      <c r="F607" s="55" t="s">
        <v>1644</v>
      </c>
      <c r="G607" s="55" t="s">
        <v>1644</v>
      </c>
      <c r="H607" s="55">
        <v>50800020</v>
      </c>
      <c r="I607" s="55" t="s">
        <v>3038</v>
      </c>
      <c r="J607" s="55" t="s">
        <v>1644</v>
      </c>
      <c r="K607" s="55" t="s">
        <v>474</v>
      </c>
      <c r="L607" s="56">
        <v>45769</v>
      </c>
      <c r="M607" s="55" t="s">
        <v>2879</v>
      </c>
      <c r="N607" s="55" t="s">
        <v>3039</v>
      </c>
      <c r="O607" s="56"/>
      <c r="P607" s="55" t="s">
        <v>1726</v>
      </c>
      <c r="Q607" s="55" t="s">
        <v>1554</v>
      </c>
      <c r="R607" s="57">
        <v>697200</v>
      </c>
      <c r="S607" s="55" t="s">
        <v>89</v>
      </c>
      <c r="T607" s="57">
        <v>41.39</v>
      </c>
      <c r="U607" s="55" t="s">
        <v>329</v>
      </c>
      <c r="V607" s="55" t="s">
        <v>330</v>
      </c>
      <c r="W607" s="55" t="s">
        <v>1644</v>
      </c>
      <c r="X607" s="55" t="s">
        <v>1644</v>
      </c>
      <c r="Y607" s="55" t="s">
        <v>1644</v>
      </c>
      <c r="Z607" s="55" t="s">
        <v>1644</v>
      </c>
      <c r="AA607" s="55" t="s">
        <v>1727</v>
      </c>
      <c r="AB607" s="55" t="s">
        <v>1644</v>
      </c>
      <c r="AC607" s="56">
        <v>45769</v>
      </c>
      <c r="AD607" s="55"/>
      <c r="AE607" s="55"/>
      <c r="AF607" s="55" t="s">
        <v>1644</v>
      </c>
      <c r="AG607" s="55" t="s">
        <v>3040</v>
      </c>
      <c r="AH607" s="55" t="s">
        <v>1728</v>
      </c>
      <c r="AI607" s="55" t="s">
        <v>1729</v>
      </c>
      <c r="AJ607" s="59">
        <v>700</v>
      </c>
      <c r="AK607" s="55" t="s">
        <v>1748</v>
      </c>
      <c r="AL607" s="60" t="s">
        <v>1749</v>
      </c>
      <c r="AM607" s="55" t="s">
        <v>1644</v>
      </c>
      <c r="AN607" s="55" t="s">
        <v>1644</v>
      </c>
      <c r="AO607" s="55" t="s">
        <v>1644</v>
      </c>
      <c r="AP607" t="s">
        <v>1730</v>
      </c>
      <c r="AQ607" t="s">
        <v>2163</v>
      </c>
      <c r="AS607" t="s">
        <v>1652</v>
      </c>
      <c r="AT607" t="s">
        <v>3842</v>
      </c>
      <c r="AU607" s="191">
        <f t="shared" si="10"/>
        <v>697200</v>
      </c>
    </row>
    <row r="608" spans="1:47" x14ac:dyDescent="0.25">
      <c r="A608" s="55" t="s">
        <v>1717</v>
      </c>
      <c r="B608" s="55" t="s">
        <v>2824</v>
      </c>
      <c r="C608" s="55" t="s">
        <v>1719</v>
      </c>
      <c r="D608" s="55" t="s">
        <v>1743</v>
      </c>
      <c r="E608" s="56">
        <v>45775</v>
      </c>
      <c r="F608" s="55" t="s">
        <v>2296</v>
      </c>
      <c r="G608" s="55" t="s">
        <v>1644</v>
      </c>
      <c r="H608" s="55">
        <v>50500010</v>
      </c>
      <c r="I608" s="55" t="s">
        <v>3041</v>
      </c>
      <c r="J608" s="55" t="s">
        <v>1644</v>
      </c>
      <c r="K608" s="55" t="s">
        <v>1658</v>
      </c>
      <c r="L608" s="56">
        <v>45775</v>
      </c>
      <c r="M608" s="55" t="s">
        <v>2965</v>
      </c>
      <c r="N608" s="55" t="s">
        <v>1644</v>
      </c>
      <c r="O608" s="56"/>
      <c r="P608" s="55" t="s">
        <v>1726</v>
      </c>
      <c r="Q608" s="55" t="s">
        <v>1554</v>
      </c>
      <c r="R608" s="57">
        <v>28476000</v>
      </c>
      <c r="S608" s="55" t="s">
        <v>89</v>
      </c>
      <c r="T608" s="57">
        <v>1693.29</v>
      </c>
      <c r="U608" s="55" t="s">
        <v>329</v>
      </c>
      <c r="V608" s="55" t="s">
        <v>330</v>
      </c>
      <c r="W608" s="55" t="s">
        <v>1644</v>
      </c>
      <c r="X608" s="55" t="s">
        <v>1644</v>
      </c>
      <c r="Y608" s="55" t="s">
        <v>1644</v>
      </c>
      <c r="Z608" s="55" t="s">
        <v>1644</v>
      </c>
      <c r="AA608" s="55" t="s">
        <v>1727</v>
      </c>
      <c r="AB608" s="55" t="s">
        <v>1644</v>
      </c>
      <c r="AC608" s="56">
        <v>45775</v>
      </c>
      <c r="AD608" s="55"/>
      <c r="AE608" s="55"/>
      <c r="AF608" s="55" t="s">
        <v>1644</v>
      </c>
      <c r="AG608" s="55" t="s">
        <v>3015</v>
      </c>
      <c r="AH608" s="55" t="s">
        <v>1728</v>
      </c>
      <c r="AI608" s="55" t="s">
        <v>1729</v>
      </c>
      <c r="AJ608" s="59">
        <v>904</v>
      </c>
      <c r="AK608" s="55" t="s">
        <v>123</v>
      </c>
      <c r="AL608" s="60" t="s">
        <v>1749</v>
      </c>
      <c r="AM608" s="55" t="s">
        <v>1644</v>
      </c>
      <c r="AN608" s="55" t="s">
        <v>1644</v>
      </c>
      <c r="AO608" s="55" t="s">
        <v>1644</v>
      </c>
      <c r="AP608" t="s">
        <v>1730</v>
      </c>
      <c r="AQ608" t="s">
        <v>2163</v>
      </c>
      <c r="AS608" t="s">
        <v>1656</v>
      </c>
      <c r="AT608" t="s">
        <v>3842</v>
      </c>
      <c r="AU608" s="191">
        <f t="shared" si="10"/>
        <v>28476000</v>
      </c>
    </row>
    <row r="609" spans="1:47" x14ac:dyDescent="0.25">
      <c r="A609" s="55" t="s">
        <v>1717</v>
      </c>
      <c r="B609" s="55" t="s">
        <v>2824</v>
      </c>
      <c r="C609" s="55" t="s">
        <v>1719</v>
      </c>
      <c r="D609" s="55" t="s">
        <v>1743</v>
      </c>
      <c r="E609" s="56">
        <v>45762</v>
      </c>
      <c r="F609" s="55" t="s">
        <v>2322</v>
      </c>
      <c r="G609" s="55" t="s">
        <v>1644</v>
      </c>
      <c r="H609" s="55">
        <v>50500030</v>
      </c>
      <c r="I609" s="55" t="s">
        <v>3042</v>
      </c>
      <c r="J609" s="55" t="s">
        <v>1644</v>
      </c>
      <c r="K609" s="55" t="s">
        <v>1659</v>
      </c>
      <c r="L609" s="56">
        <v>45762</v>
      </c>
      <c r="M609" s="55" t="s">
        <v>2837</v>
      </c>
      <c r="N609" s="55" t="s">
        <v>1644</v>
      </c>
      <c r="O609" s="56"/>
      <c r="P609" s="55" t="s">
        <v>1726</v>
      </c>
      <c r="Q609" s="55" t="s">
        <v>1554</v>
      </c>
      <c r="R609" s="57">
        <v>26619086</v>
      </c>
      <c r="S609" s="55" t="s">
        <v>89</v>
      </c>
      <c r="T609" s="57">
        <v>1605.01</v>
      </c>
      <c r="U609" s="55" t="s">
        <v>329</v>
      </c>
      <c r="V609" s="55" t="s">
        <v>330</v>
      </c>
      <c r="W609" s="55" t="s">
        <v>1644</v>
      </c>
      <c r="X609" s="55" t="s">
        <v>1644</v>
      </c>
      <c r="Y609" s="55" t="s">
        <v>1644</v>
      </c>
      <c r="Z609" s="55" t="s">
        <v>1644</v>
      </c>
      <c r="AA609" s="55" t="s">
        <v>1727</v>
      </c>
      <c r="AB609" s="55" t="s">
        <v>1644</v>
      </c>
      <c r="AC609" s="56">
        <v>45762</v>
      </c>
      <c r="AD609" s="55"/>
      <c r="AE609" s="55"/>
      <c r="AF609" s="55" t="s">
        <v>1644</v>
      </c>
      <c r="AG609" s="55" t="s">
        <v>3043</v>
      </c>
      <c r="AH609" s="55" t="s">
        <v>1728</v>
      </c>
      <c r="AI609" s="55" t="s">
        <v>1729</v>
      </c>
      <c r="AJ609" s="59">
        <v>4994.2</v>
      </c>
      <c r="AK609" s="55" t="s">
        <v>128</v>
      </c>
      <c r="AL609" s="60" t="s">
        <v>1749</v>
      </c>
      <c r="AM609" s="55" t="s">
        <v>1644</v>
      </c>
      <c r="AN609" s="55" t="s">
        <v>1644</v>
      </c>
      <c r="AO609" s="55" t="s">
        <v>1644</v>
      </c>
      <c r="AP609" t="s">
        <v>1730</v>
      </c>
      <c r="AQ609" t="s">
        <v>2163</v>
      </c>
      <c r="AS609" t="s">
        <v>1656</v>
      </c>
      <c r="AT609" t="s">
        <v>3842</v>
      </c>
      <c r="AU609" s="191">
        <f t="shared" si="10"/>
        <v>26619086</v>
      </c>
    </row>
    <row r="610" spans="1:47" hidden="1" x14ac:dyDescent="0.25">
      <c r="A610" s="55" t="s">
        <v>1717</v>
      </c>
      <c r="B610" s="55" t="s">
        <v>2824</v>
      </c>
      <c r="C610" s="55" t="s">
        <v>1719</v>
      </c>
      <c r="D610" s="55" t="s">
        <v>1844</v>
      </c>
      <c r="E610" s="56">
        <v>45758</v>
      </c>
      <c r="F610" s="55" t="s">
        <v>1644</v>
      </c>
      <c r="G610" s="55" t="s">
        <v>1739</v>
      </c>
      <c r="H610" s="55">
        <v>50600050</v>
      </c>
      <c r="I610" s="55" t="s">
        <v>3044</v>
      </c>
      <c r="J610" s="55" t="s">
        <v>1644</v>
      </c>
      <c r="K610" s="55" t="s">
        <v>468</v>
      </c>
      <c r="L610" s="56">
        <v>45727</v>
      </c>
      <c r="M610" s="55" t="s">
        <v>2971</v>
      </c>
      <c r="N610" s="55" t="s">
        <v>2970</v>
      </c>
      <c r="O610" s="56"/>
      <c r="P610" s="55" t="s">
        <v>1726</v>
      </c>
      <c r="Q610" s="55" t="s">
        <v>1554</v>
      </c>
      <c r="R610" s="59">
        <v>0</v>
      </c>
      <c r="S610" s="55" t="s">
        <v>89</v>
      </c>
      <c r="T610" s="57">
        <v>-0.01</v>
      </c>
      <c r="U610" s="55" t="s">
        <v>329</v>
      </c>
      <c r="V610" s="55" t="s">
        <v>330</v>
      </c>
      <c r="W610" s="55" t="s">
        <v>1644</v>
      </c>
      <c r="X610" s="55" t="s">
        <v>1644</v>
      </c>
      <c r="Y610" s="55" t="s">
        <v>1644</v>
      </c>
      <c r="Z610" s="55" t="s">
        <v>3045</v>
      </c>
      <c r="AA610" s="55" t="s">
        <v>1727</v>
      </c>
      <c r="AB610" s="55" t="s">
        <v>1644</v>
      </c>
      <c r="AC610" s="56">
        <v>45758</v>
      </c>
      <c r="AD610" s="55"/>
      <c r="AE610" s="55"/>
      <c r="AF610" s="55" t="s">
        <v>1644</v>
      </c>
      <c r="AG610" s="55" t="s">
        <v>2971</v>
      </c>
      <c r="AH610" s="55" t="s">
        <v>1728</v>
      </c>
      <c r="AI610" s="55" t="s">
        <v>1729</v>
      </c>
      <c r="AJ610" s="59">
        <v>-1</v>
      </c>
      <c r="AK610" s="55" t="s">
        <v>1873</v>
      </c>
      <c r="AL610" s="55" t="s">
        <v>1881</v>
      </c>
      <c r="AM610" s="55" t="s">
        <v>1644</v>
      </c>
      <c r="AN610" s="55" t="s">
        <v>1644</v>
      </c>
      <c r="AO610" s="55" t="s">
        <v>1644</v>
      </c>
      <c r="AP610" t="s">
        <v>1730</v>
      </c>
      <c r="AQ610" t="s">
        <v>2163</v>
      </c>
      <c r="AS610" t="s">
        <v>468</v>
      </c>
      <c r="AT610" t="s">
        <v>3842</v>
      </c>
      <c r="AU610" s="191">
        <f t="shared" si="10"/>
        <v>0</v>
      </c>
    </row>
    <row r="611" spans="1:47" hidden="1" x14ac:dyDescent="0.25">
      <c r="A611" s="55" t="s">
        <v>1717</v>
      </c>
      <c r="B611" s="55" t="s">
        <v>2824</v>
      </c>
      <c r="C611" s="55" t="s">
        <v>1719</v>
      </c>
      <c r="D611" s="55" t="s">
        <v>1844</v>
      </c>
      <c r="E611" s="56">
        <v>45758</v>
      </c>
      <c r="F611" s="55" t="s">
        <v>1644</v>
      </c>
      <c r="G611" s="55" t="s">
        <v>1739</v>
      </c>
      <c r="H611" s="55">
        <v>50600050</v>
      </c>
      <c r="I611" s="55" t="s">
        <v>3044</v>
      </c>
      <c r="J611" s="55" t="s">
        <v>1644</v>
      </c>
      <c r="K611" s="55" t="s">
        <v>468</v>
      </c>
      <c r="L611" s="56">
        <v>45727</v>
      </c>
      <c r="M611" s="55" t="s">
        <v>2971</v>
      </c>
      <c r="N611" s="55" t="s">
        <v>2970</v>
      </c>
      <c r="O611" s="56"/>
      <c r="P611" s="55" t="s">
        <v>1726</v>
      </c>
      <c r="Q611" s="55" t="s">
        <v>1554</v>
      </c>
      <c r="R611" s="59">
        <v>0</v>
      </c>
      <c r="S611" s="55" t="s">
        <v>89</v>
      </c>
      <c r="T611" s="57">
        <v>-0.01</v>
      </c>
      <c r="U611" s="55" t="s">
        <v>329</v>
      </c>
      <c r="V611" s="55" t="s">
        <v>330</v>
      </c>
      <c r="W611" s="55" t="s">
        <v>1644</v>
      </c>
      <c r="X611" s="55" t="s">
        <v>1644</v>
      </c>
      <c r="Y611" s="55" t="s">
        <v>1644</v>
      </c>
      <c r="Z611" s="55" t="s">
        <v>3046</v>
      </c>
      <c r="AA611" s="55" t="s">
        <v>1727</v>
      </c>
      <c r="AB611" s="55" t="s">
        <v>1644</v>
      </c>
      <c r="AC611" s="56">
        <v>45758</v>
      </c>
      <c r="AD611" s="55"/>
      <c r="AE611" s="55"/>
      <c r="AF611" s="55" t="s">
        <v>1644</v>
      </c>
      <c r="AG611" s="55" t="s">
        <v>2971</v>
      </c>
      <c r="AH611" s="55" t="s">
        <v>1728</v>
      </c>
      <c r="AI611" s="55" t="s">
        <v>1729</v>
      </c>
      <c r="AJ611" s="59">
        <v>-1</v>
      </c>
      <c r="AK611" s="55" t="s">
        <v>1873</v>
      </c>
      <c r="AL611" s="60" t="s">
        <v>1881</v>
      </c>
      <c r="AM611" s="55" t="s">
        <v>1644</v>
      </c>
      <c r="AN611" s="55" t="s">
        <v>1644</v>
      </c>
      <c r="AO611" s="55" t="s">
        <v>1644</v>
      </c>
      <c r="AP611" t="s">
        <v>1730</v>
      </c>
      <c r="AQ611" t="s">
        <v>2163</v>
      </c>
      <c r="AS611" t="s">
        <v>468</v>
      </c>
      <c r="AT611" t="s">
        <v>3842</v>
      </c>
      <c r="AU611" s="191">
        <f t="shared" si="10"/>
        <v>0</v>
      </c>
    </row>
    <row r="612" spans="1:47" x14ac:dyDescent="0.25">
      <c r="A612" s="55" t="s">
        <v>1717</v>
      </c>
      <c r="B612" s="55" t="s">
        <v>2824</v>
      </c>
      <c r="C612" s="55" t="s">
        <v>1719</v>
      </c>
      <c r="D612" s="55" t="s">
        <v>1844</v>
      </c>
      <c r="E612" s="56">
        <v>45775</v>
      </c>
      <c r="F612" s="55" t="s">
        <v>1644</v>
      </c>
      <c r="G612" s="55" t="s">
        <v>3047</v>
      </c>
      <c r="H612" s="55">
        <v>50500030</v>
      </c>
      <c r="I612" s="55" t="s">
        <v>3048</v>
      </c>
      <c r="J612" s="55" t="s">
        <v>1644</v>
      </c>
      <c r="K612" s="55" t="s">
        <v>1659</v>
      </c>
      <c r="L612" s="56">
        <v>45771</v>
      </c>
      <c r="M612" s="55" t="s">
        <v>2987</v>
      </c>
      <c r="N612" s="55" t="s">
        <v>2986</v>
      </c>
      <c r="O612" s="56"/>
      <c r="P612" s="55" t="s">
        <v>1726</v>
      </c>
      <c r="Q612" s="55" t="s">
        <v>1554</v>
      </c>
      <c r="R612" s="59">
        <v>0</v>
      </c>
      <c r="S612" s="55" t="s">
        <v>89</v>
      </c>
      <c r="T612" s="57">
        <v>0.01</v>
      </c>
      <c r="U612" s="55" t="s">
        <v>329</v>
      </c>
      <c r="V612" s="55" t="s">
        <v>330</v>
      </c>
      <c r="W612" s="55" t="s">
        <v>1644</v>
      </c>
      <c r="X612" s="55" t="s">
        <v>1644</v>
      </c>
      <c r="Y612" s="55" t="s">
        <v>1644</v>
      </c>
      <c r="Z612" s="55" t="s">
        <v>3049</v>
      </c>
      <c r="AA612" s="55" t="s">
        <v>1727</v>
      </c>
      <c r="AB612" s="55" t="s">
        <v>1644</v>
      </c>
      <c r="AC612" s="56">
        <v>45775</v>
      </c>
      <c r="AD612" s="55"/>
      <c r="AE612" s="55"/>
      <c r="AF612" s="55" t="s">
        <v>1644</v>
      </c>
      <c r="AG612" s="55" t="s">
        <v>2987</v>
      </c>
      <c r="AH612" s="55" t="s">
        <v>1728</v>
      </c>
      <c r="AI612" s="55" t="s">
        <v>1729</v>
      </c>
      <c r="AJ612" s="59">
        <v>1</v>
      </c>
      <c r="AK612" s="55" t="s">
        <v>1778</v>
      </c>
      <c r="AL612" s="60" t="s">
        <v>1881</v>
      </c>
      <c r="AM612" s="55" t="s">
        <v>1644</v>
      </c>
      <c r="AN612" s="55" t="s">
        <v>1644</v>
      </c>
      <c r="AO612" s="55" t="s">
        <v>1644</v>
      </c>
      <c r="AP612" t="s">
        <v>1730</v>
      </c>
      <c r="AQ612" t="s">
        <v>2163</v>
      </c>
      <c r="AS612" t="s">
        <v>1656</v>
      </c>
      <c r="AT612" t="s">
        <v>3842</v>
      </c>
      <c r="AU612" s="191">
        <f t="shared" si="10"/>
        <v>0</v>
      </c>
    </row>
    <row r="613" spans="1:47" x14ac:dyDescent="0.25">
      <c r="A613" s="55" t="s">
        <v>1717</v>
      </c>
      <c r="B613" s="55" t="s">
        <v>2824</v>
      </c>
      <c r="C613" s="55" t="s">
        <v>1719</v>
      </c>
      <c r="D613" s="55" t="s">
        <v>1844</v>
      </c>
      <c r="E613" s="56">
        <v>45775</v>
      </c>
      <c r="F613" s="55" t="s">
        <v>1644</v>
      </c>
      <c r="G613" s="55" t="s">
        <v>3047</v>
      </c>
      <c r="H613" s="55">
        <v>50500030</v>
      </c>
      <c r="I613" s="55" t="s">
        <v>3048</v>
      </c>
      <c r="J613" s="55" t="s">
        <v>1644</v>
      </c>
      <c r="K613" s="55" t="s">
        <v>1659</v>
      </c>
      <c r="L613" s="56">
        <v>45771</v>
      </c>
      <c r="M613" s="55" t="s">
        <v>2987</v>
      </c>
      <c r="N613" s="55" t="s">
        <v>2986</v>
      </c>
      <c r="O613" s="56"/>
      <c r="P613" s="55" t="s">
        <v>1726</v>
      </c>
      <c r="Q613" s="55" t="s">
        <v>1554</v>
      </c>
      <c r="R613" s="59">
        <v>0</v>
      </c>
      <c r="S613" s="55" t="s">
        <v>89</v>
      </c>
      <c r="T613" s="57">
        <v>0.01</v>
      </c>
      <c r="U613" s="55" t="s">
        <v>329</v>
      </c>
      <c r="V613" s="55" t="s">
        <v>330</v>
      </c>
      <c r="W613" s="55" t="s">
        <v>1644</v>
      </c>
      <c r="X613" s="55" t="s">
        <v>1644</v>
      </c>
      <c r="Y613" s="55" t="s">
        <v>1644</v>
      </c>
      <c r="Z613" s="55" t="s">
        <v>3050</v>
      </c>
      <c r="AA613" s="55" t="s">
        <v>1727</v>
      </c>
      <c r="AB613" s="55" t="s">
        <v>1644</v>
      </c>
      <c r="AC613" s="56">
        <v>45775</v>
      </c>
      <c r="AD613" s="55"/>
      <c r="AE613" s="55"/>
      <c r="AF613" s="55" t="s">
        <v>1644</v>
      </c>
      <c r="AG613" s="55" t="s">
        <v>2987</v>
      </c>
      <c r="AH613" s="55" t="s">
        <v>1728</v>
      </c>
      <c r="AI613" s="55" t="s">
        <v>1729</v>
      </c>
      <c r="AJ613" s="59">
        <v>1</v>
      </c>
      <c r="AK613" s="55" t="s">
        <v>1778</v>
      </c>
      <c r="AL613" s="60" t="s">
        <v>1881</v>
      </c>
      <c r="AM613" s="55" t="s">
        <v>1644</v>
      </c>
      <c r="AN613" s="55" t="s">
        <v>1644</v>
      </c>
      <c r="AO613" s="55" t="s">
        <v>1644</v>
      </c>
      <c r="AP613" t="s">
        <v>1730</v>
      </c>
      <c r="AQ613" t="s">
        <v>2163</v>
      </c>
      <c r="AS613" t="s">
        <v>1656</v>
      </c>
      <c r="AT613" t="s">
        <v>3842</v>
      </c>
      <c r="AU613" s="191">
        <f t="shared" si="10"/>
        <v>0</v>
      </c>
    </row>
    <row r="614" spans="1:47" x14ac:dyDescent="0.25">
      <c r="A614" s="55" t="s">
        <v>1717</v>
      </c>
      <c r="B614" s="55" t="s">
        <v>2824</v>
      </c>
      <c r="C614" s="55" t="s">
        <v>1719</v>
      </c>
      <c r="D614" s="55" t="s">
        <v>1743</v>
      </c>
      <c r="E614" s="56">
        <v>45776</v>
      </c>
      <c r="F614" s="55" t="s">
        <v>1773</v>
      </c>
      <c r="G614" s="55" t="s">
        <v>1644</v>
      </c>
      <c r="H614" s="55">
        <v>50500030</v>
      </c>
      <c r="I614" s="55" t="s">
        <v>3051</v>
      </c>
      <c r="J614" s="55" t="s">
        <v>1644</v>
      </c>
      <c r="K614" s="55" t="s">
        <v>1659</v>
      </c>
      <c r="L614" s="56">
        <v>45776</v>
      </c>
      <c r="M614" s="55" t="s">
        <v>3052</v>
      </c>
      <c r="N614" s="55" t="s">
        <v>3053</v>
      </c>
      <c r="O614" s="56"/>
      <c r="P614" s="55" t="s">
        <v>1726</v>
      </c>
      <c r="Q614" s="55" t="s">
        <v>1554</v>
      </c>
      <c r="R614" s="59">
        <v>4852142</v>
      </c>
      <c r="S614" s="55" t="s">
        <v>89</v>
      </c>
      <c r="T614" s="57">
        <v>288.54000000000002</v>
      </c>
      <c r="U614" s="55" t="s">
        <v>329</v>
      </c>
      <c r="V614" s="55" t="s">
        <v>330</v>
      </c>
      <c r="W614" s="55" t="s">
        <v>1644</v>
      </c>
      <c r="X614" s="55" t="s">
        <v>1644</v>
      </c>
      <c r="Y614" s="55" t="s">
        <v>1644</v>
      </c>
      <c r="Z614" s="55" t="s">
        <v>1644</v>
      </c>
      <c r="AA614" s="55" t="s">
        <v>1727</v>
      </c>
      <c r="AB614" s="55" t="s">
        <v>1644</v>
      </c>
      <c r="AC614" s="56">
        <v>45776</v>
      </c>
      <c r="AD614" s="55"/>
      <c r="AE614" s="55"/>
      <c r="AF614" s="55" t="s">
        <v>1644</v>
      </c>
      <c r="AG614" s="55" t="s">
        <v>3054</v>
      </c>
      <c r="AH614" s="55" t="s">
        <v>1728</v>
      </c>
      <c r="AI614" s="55" t="s">
        <v>1729</v>
      </c>
      <c r="AJ614" s="58">
        <v>1</v>
      </c>
      <c r="AK614" s="55" t="s">
        <v>1778</v>
      </c>
      <c r="AL614" s="55" t="s">
        <v>1749</v>
      </c>
      <c r="AM614" s="55" t="s">
        <v>1644</v>
      </c>
      <c r="AN614" s="55" t="s">
        <v>1644</v>
      </c>
      <c r="AO614" s="55" t="s">
        <v>1644</v>
      </c>
      <c r="AP614" t="s">
        <v>1730</v>
      </c>
      <c r="AQ614" t="s">
        <v>2163</v>
      </c>
      <c r="AS614" t="s">
        <v>1656</v>
      </c>
      <c r="AT614" t="s">
        <v>3842</v>
      </c>
      <c r="AU614" s="191">
        <f t="shared" si="10"/>
        <v>4852142</v>
      </c>
    </row>
    <row r="615" spans="1:47" hidden="1" x14ac:dyDescent="0.25">
      <c r="A615" s="55" t="s">
        <v>1717</v>
      </c>
      <c r="B615" s="55" t="s">
        <v>2824</v>
      </c>
      <c r="C615" s="55" t="s">
        <v>1719</v>
      </c>
      <c r="D615" s="55" t="s">
        <v>1720</v>
      </c>
      <c r="E615" s="56">
        <v>45775</v>
      </c>
      <c r="F615" s="55" t="s">
        <v>3055</v>
      </c>
      <c r="G615" s="55" t="s">
        <v>1739</v>
      </c>
      <c r="H615" s="55">
        <v>50300090</v>
      </c>
      <c r="I615" s="55" t="s">
        <v>3056</v>
      </c>
      <c r="J615" s="55" t="s">
        <v>1644</v>
      </c>
      <c r="K615" s="55" t="s">
        <v>1396</v>
      </c>
      <c r="L615" s="56">
        <v>45775</v>
      </c>
      <c r="M615" s="55" t="s">
        <v>1724</v>
      </c>
      <c r="N615" s="55" t="s">
        <v>3057</v>
      </c>
      <c r="O615" s="56"/>
      <c r="P615" s="55" t="s">
        <v>1726</v>
      </c>
      <c r="Q615" s="55" t="s">
        <v>1554</v>
      </c>
      <c r="R615" s="59">
        <v>573245443</v>
      </c>
      <c r="S615" s="55" t="s">
        <v>89</v>
      </c>
      <c r="T615" s="57">
        <v>34087.26</v>
      </c>
      <c r="U615" s="55" t="s">
        <v>329</v>
      </c>
      <c r="V615" s="55" t="s">
        <v>330</v>
      </c>
      <c r="W615" s="55" t="s">
        <v>1644</v>
      </c>
      <c r="X615" s="55" t="s">
        <v>1644</v>
      </c>
      <c r="Y615" s="55" t="s">
        <v>1644</v>
      </c>
      <c r="Z615" s="55" t="s">
        <v>1644</v>
      </c>
      <c r="AA615" s="55" t="s">
        <v>1727</v>
      </c>
      <c r="AB615" s="55" t="s">
        <v>1644</v>
      </c>
      <c r="AC615" s="56">
        <v>45776</v>
      </c>
      <c r="AD615" s="55"/>
      <c r="AE615" s="55"/>
      <c r="AF615" s="55" t="s">
        <v>1644</v>
      </c>
      <c r="AG615" s="55" t="s">
        <v>1644</v>
      </c>
      <c r="AH615" s="55" t="s">
        <v>1728</v>
      </c>
      <c r="AI615" s="55" t="s">
        <v>1729</v>
      </c>
      <c r="AJ615" s="58">
        <v>0</v>
      </c>
      <c r="AK615" s="55" t="s">
        <v>1644</v>
      </c>
      <c r="AL615" s="55" t="s">
        <v>1644</v>
      </c>
      <c r="AM615" s="55" t="s">
        <v>1644</v>
      </c>
      <c r="AN615" s="55" t="s">
        <v>1644</v>
      </c>
      <c r="AO615" s="55" t="s">
        <v>1644</v>
      </c>
      <c r="AP615" t="s">
        <v>1730</v>
      </c>
      <c r="AQ615" t="s">
        <v>2163</v>
      </c>
      <c r="AS615" t="s">
        <v>1647</v>
      </c>
      <c r="AT615" t="s">
        <v>3842</v>
      </c>
      <c r="AU615" s="191">
        <f t="shared" si="10"/>
        <v>573245443</v>
      </c>
    </row>
    <row r="616" spans="1:47" x14ac:dyDescent="0.25">
      <c r="A616" s="55" t="s">
        <v>1717</v>
      </c>
      <c r="B616" s="55" t="s">
        <v>2824</v>
      </c>
      <c r="C616" s="55" t="s">
        <v>1719</v>
      </c>
      <c r="D616" s="55" t="s">
        <v>1844</v>
      </c>
      <c r="E616" s="56">
        <v>45776</v>
      </c>
      <c r="F616" s="55" t="s">
        <v>1644</v>
      </c>
      <c r="G616" s="55" t="s">
        <v>3058</v>
      </c>
      <c r="H616" s="55">
        <v>50500030</v>
      </c>
      <c r="I616" s="55" t="s">
        <v>3059</v>
      </c>
      <c r="J616" s="55" t="s">
        <v>1644</v>
      </c>
      <c r="K616" s="55" t="s">
        <v>1659</v>
      </c>
      <c r="L616" s="56">
        <v>45772</v>
      </c>
      <c r="M616" s="55" t="s">
        <v>3060</v>
      </c>
      <c r="N616" s="55" t="s">
        <v>3061</v>
      </c>
      <c r="O616" s="56"/>
      <c r="P616" s="55" t="s">
        <v>1726</v>
      </c>
      <c r="Q616" s="55" t="s">
        <v>1554</v>
      </c>
      <c r="R616" s="57">
        <v>0</v>
      </c>
      <c r="S616" s="55" t="s">
        <v>89</v>
      </c>
      <c r="T616" s="57">
        <v>-0.01</v>
      </c>
      <c r="U616" s="55" t="s">
        <v>329</v>
      </c>
      <c r="V616" s="55" t="s">
        <v>330</v>
      </c>
      <c r="W616" s="55" t="s">
        <v>1644</v>
      </c>
      <c r="X616" s="55" t="s">
        <v>1644</v>
      </c>
      <c r="Y616" s="55" t="s">
        <v>1644</v>
      </c>
      <c r="Z616" s="55" t="s">
        <v>3062</v>
      </c>
      <c r="AA616" s="55" t="s">
        <v>1727</v>
      </c>
      <c r="AB616" s="55" t="s">
        <v>1644</v>
      </c>
      <c r="AC616" s="56">
        <v>45776</v>
      </c>
      <c r="AD616" s="55"/>
      <c r="AE616" s="55"/>
      <c r="AF616" s="55" t="s">
        <v>1644</v>
      </c>
      <c r="AG616" s="55" t="s">
        <v>3054</v>
      </c>
      <c r="AH616" s="55" t="s">
        <v>1728</v>
      </c>
      <c r="AI616" s="55" t="s">
        <v>1729</v>
      </c>
      <c r="AJ616" s="59">
        <v>-1</v>
      </c>
      <c r="AK616" s="55" t="s">
        <v>1778</v>
      </c>
      <c r="AL616" s="60" t="s">
        <v>1881</v>
      </c>
      <c r="AM616" s="55" t="s">
        <v>1644</v>
      </c>
      <c r="AN616" s="55" t="s">
        <v>1644</v>
      </c>
      <c r="AO616" s="55" t="s">
        <v>1644</v>
      </c>
      <c r="AP616" t="s">
        <v>1730</v>
      </c>
      <c r="AQ616" t="s">
        <v>2163</v>
      </c>
      <c r="AS616" t="s">
        <v>1656</v>
      </c>
      <c r="AT616" t="s">
        <v>3842</v>
      </c>
      <c r="AU616" s="191">
        <f t="shared" si="10"/>
        <v>0</v>
      </c>
    </row>
    <row r="617" spans="1:47" hidden="1" x14ac:dyDescent="0.25">
      <c r="A617" s="55" t="s">
        <v>1717</v>
      </c>
      <c r="B617" s="55" t="s">
        <v>2824</v>
      </c>
      <c r="C617" s="55" t="s">
        <v>1719</v>
      </c>
      <c r="D617" s="55" t="s">
        <v>1720</v>
      </c>
      <c r="E617" s="56">
        <v>45776</v>
      </c>
      <c r="F617" s="55" t="s">
        <v>3063</v>
      </c>
      <c r="G617" s="55" t="s">
        <v>1739</v>
      </c>
      <c r="H617" s="55">
        <v>50300010</v>
      </c>
      <c r="I617" s="55" t="s">
        <v>3064</v>
      </c>
      <c r="J617" s="55" t="s">
        <v>1644</v>
      </c>
      <c r="K617" s="55" t="s">
        <v>1389</v>
      </c>
      <c r="L617" s="56">
        <v>45776</v>
      </c>
      <c r="M617" s="55" t="s">
        <v>1724</v>
      </c>
      <c r="N617" s="55" t="s">
        <v>3065</v>
      </c>
      <c r="O617" s="56"/>
      <c r="P617" s="55" t="s">
        <v>1726</v>
      </c>
      <c r="Q617" s="55" t="s">
        <v>1554</v>
      </c>
      <c r="R617" s="59">
        <v>7259980</v>
      </c>
      <c r="S617" s="55" t="s">
        <v>89</v>
      </c>
      <c r="T617" s="57">
        <v>431.7</v>
      </c>
      <c r="U617" s="55" t="s">
        <v>329</v>
      </c>
      <c r="V617" s="55" t="s">
        <v>330</v>
      </c>
      <c r="W617" s="55" t="s">
        <v>1644</v>
      </c>
      <c r="X617" s="55" t="s">
        <v>1644</v>
      </c>
      <c r="Y617" s="55" t="s">
        <v>1644</v>
      </c>
      <c r="Z617" s="55" t="s">
        <v>1644</v>
      </c>
      <c r="AA617" s="55" t="s">
        <v>1727</v>
      </c>
      <c r="AB617" s="55" t="s">
        <v>1644</v>
      </c>
      <c r="AC617" s="56">
        <v>45777</v>
      </c>
      <c r="AD617" s="55"/>
      <c r="AE617" s="55"/>
      <c r="AF617" s="55" t="s">
        <v>1644</v>
      </c>
      <c r="AG617" s="55" t="s">
        <v>1644</v>
      </c>
      <c r="AH617" s="55" t="s">
        <v>1728</v>
      </c>
      <c r="AI617" s="55" t="s">
        <v>1729</v>
      </c>
      <c r="AJ617" s="58">
        <v>0</v>
      </c>
      <c r="AK617" s="55" t="s">
        <v>1644</v>
      </c>
      <c r="AL617" s="55" t="s">
        <v>1644</v>
      </c>
      <c r="AM617" s="55" t="s">
        <v>1644</v>
      </c>
      <c r="AN617" s="55" t="s">
        <v>1644</v>
      </c>
      <c r="AO617" s="55" t="s">
        <v>1644</v>
      </c>
      <c r="AP617" t="s">
        <v>1730</v>
      </c>
      <c r="AQ617" t="s">
        <v>2163</v>
      </c>
      <c r="AS617" t="s">
        <v>1647</v>
      </c>
      <c r="AT617" t="s">
        <v>3842</v>
      </c>
      <c r="AU617" s="191">
        <f t="shared" si="10"/>
        <v>7259980</v>
      </c>
    </row>
    <row r="618" spans="1:47" hidden="1" x14ac:dyDescent="0.25">
      <c r="A618" s="55" t="s">
        <v>1717</v>
      </c>
      <c r="B618" s="55" t="s">
        <v>2824</v>
      </c>
      <c r="C618" s="55" t="s">
        <v>1719</v>
      </c>
      <c r="D618" s="55" t="s">
        <v>1720</v>
      </c>
      <c r="E618" s="56">
        <v>45776</v>
      </c>
      <c r="F618" s="55" t="s">
        <v>3066</v>
      </c>
      <c r="G618" s="55" t="s">
        <v>1739</v>
      </c>
      <c r="H618" s="55">
        <v>50300010</v>
      </c>
      <c r="I618" s="55" t="s">
        <v>3067</v>
      </c>
      <c r="J618" s="55" t="s">
        <v>1644</v>
      </c>
      <c r="K618" s="55" t="s">
        <v>1389</v>
      </c>
      <c r="L618" s="56">
        <v>45776</v>
      </c>
      <c r="M618" s="55" t="s">
        <v>1724</v>
      </c>
      <c r="N618" s="55" t="s">
        <v>3065</v>
      </c>
      <c r="O618" s="56"/>
      <c r="P618" s="55" t="s">
        <v>1726</v>
      </c>
      <c r="Q618" s="55" t="s">
        <v>1554</v>
      </c>
      <c r="R618" s="57">
        <v>502614</v>
      </c>
      <c r="S618" s="55" t="s">
        <v>89</v>
      </c>
      <c r="T618" s="57">
        <v>29.89</v>
      </c>
      <c r="U618" s="55" t="s">
        <v>329</v>
      </c>
      <c r="V618" s="55" t="s">
        <v>330</v>
      </c>
      <c r="W618" s="55" t="s">
        <v>1644</v>
      </c>
      <c r="X618" s="55" t="s">
        <v>1644</v>
      </c>
      <c r="Y618" s="55" t="s">
        <v>1644</v>
      </c>
      <c r="Z618" s="55" t="s">
        <v>1644</v>
      </c>
      <c r="AA618" s="55" t="s">
        <v>1727</v>
      </c>
      <c r="AB618" s="55" t="s">
        <v>1644</v>
      </c>
      <c r="AC618" s="56">
        <v>45777</v>
      </c>
      <c r="AD618" s="55"/>
      <c r="AE618" s="55"/>
      <c r="AF618" s="55" t="s">
        <v>1644</v>
      </c>
      <c r="AG618" s="55" t="s">
        <v>1644</v>
      </c>
      <c r="AH618" s="55" t="s">
        <v>1728</v>
      </c>
      <c r="AI618" s="55" t="s">
        <v>1729</v>
      </c>
      <c r="AJ618" s="58">
        <v>0</v>
      </c>
      <c r="AK618" s="55" t="s">
        <v>1644</v>
      </c>
      <c r="AL618" s="60" t="s">
        <v>1644</v>
      </c>
      <c r="AM618" s="55" t="s">
        <v>1644</v>
      </c>
      <c r="AN618" s="55" t="s">
        <v>1644</v>
      </c>
      <c r="AO618" s="55" t="s">
        <v>1644</v>
      </c>
      <c r="AP618" t="s">
        <v>1730</v>
      </c>
      <c r="AQ618" t="s">
        <v>2163</v>
      </c>
      <c r="AS618" t="s">
        <v>1647</v>
      </c>
      <c r="AT618" t="s">
        <v>3842</v>
      </c>
      <c r="AU618" s="191">
        <f t="shared" si="10"/>
        <v>502614</v>
      </c>
    </row>
    <row r="619" spans="1:47" x14ac:dyDescent="0.25">
      <c r="A619" s="55" t="s">
        <v>1717</v>
      </c>
      <c r="B619" s="55" t="s">
        <v>2824</v>
      </c>
      <c r="C619" s="55" t="s">
        <v>1719</v>
      </c>
      <c r="D619" s="55" t="s">
        <v>1767</v>
      </c>
      <c r="E619" s="56">
        <v>45777</v>
      </c>
      <c r="F619" s="55" t="s">
        <v>1914</v>
      </c>
      <c r="G619" s="55" t="s">
        <v>1644</v>
      </c>
      <c r="H619" s="55">
        <v>50200010</v>
      </c>
      <c r="I619" s="55" t="s">
        <v>3071</v>
      </c>
      <c r="J619" s="55" t="s">
        <v>1644</v>
      </c>
      <c r="K619" s="55" t="s">
        <v>1646</v>
      </c>
      <c r="L619" s="56">
        <v>45777</v>
      </c>
      <c r="M619" s="55" t="s">
        <v>3068</v>
      </c>
      <c r="N619" s="55" t="s">
        <v>1644</v>
      </c>
      <c r="O619" s="56"/>
      <c r="P619" s="55" t="s">
        <v>1726</v>
      </c>
      <c r="Q619" s="55" t="s">
        <v>89</v>
      </c>
      <c r="R619" s="59">
        <v>156.97999999999999</v>
      </c>
      <c r="S619" s="55" t="s">
        <v>89</v>
      </c>
      <c r="T619" s="57">
        <v>156.97999999999999</v>
      </c>
      <c r="U619" s="55" t="s">
        <v>329</v>
      </c>
      <c r="V619" s="55" t="s">
        <v>330</v>
      </c>
      <c r="W619" s="55" t="s">
        <v>1644</v>
      </c>
      <c r="X619" s="55" t="s">
        <v>1644</v>
      </c>
      <c r="Y619" s="55" t="s">
        <v>1644</v>
      </c>
      <c r="Z619" s="55" t="s">
        <v>1644</v>
      </c>
      <c r="AA619" s="55" t="s">
        <v>1727</v>
      </c>
      <c r="AB619" s="55" t="s">
        <v>1644</v>
      </c>
      <c r="AC619" s="56">
        <v>45777</v>
      </c>
      <c r="AD619" s="55"/>
      <c r="AE619" s="55"/>
      <c r="AF619" s="55" t="s">
        <v>1644</v>
      </c>
      <c r="AG619" s="55" t="s">
        <v>1644</v>
      </c>
      <c r="AH619" s="55" t="s">
        <v>1728</v>
      </c>
      <c r="AI619" s="55" t="s">
        <v>1729</v>
      </c>
      <c r="AJ619" s="59">
        <v>200</v>
      </c>
      <c r="AK619" s="55" t="s">
        <v>1748</v>
      </c>
      <c r="AL619" s="60" t="s">
        <v>1749</v>
      </c>
      <c r="AM619" s="55" t="s">
        <v>1916</v>
      </c>
      <c r="AN619" s="55" t="s">
        <v>1917</v>
      </c>
      <c r="AO619" s="55" t="s">
        <v>1644</v>
      </c>
      <c r="AP619" t="s">
        <v>1730</v>
      </c>
      <c r="AQ619" t="s">
        <v>2163</v>
      </c>
      <c r="AS619" t="s">
        <v>1645</v>
      </c>
      <c r="AT619" t="s">
        <v>3842</v>
      </c>
      <c r="AU619" s="191">
        <f t="shared" si="10"/>
        <v>2590170</v>
      </c>
    </row>
    <row r="620" spans="1:47" hidden="1" x14ac:dyDescent="0.25">
      <c r="A620" s="55" t="s">
        <v>1717</v>
      </c>
      <c r="B620" s="55" t="s">
        <v>2824</v>
      </c>
      <c r="C620" s="55" t="s">
        <v>1719</v>
      </c>
      <c r="D620" s="55" t="s">
        <v>1743</v>
      </c>
      <c r="E620" s="56">
        <v>45777</v>
      </c>
      <c r="F620" s="55" t="s">
        <v>3072</v>
      </c>
      <c r="G620" s="55" t="s">
        <v>1644</v>
      </c>
      <c r="H620" s="55">
        <v>50600050</v>
      </c>
      <c r="I620" s="55" t="s">
        <v>3073</v>
      </c>
      <c r="J620" s="55" t="s">
        <v>1644</v>
      </c>
      <c r="K620" s="55" t="s">
        <v>468</v>
      </c>
      <c r="L620" s="56">
        <v>45777</v>
      </c>
      <c r="M620" s="55" t="s">
        <v>3068</v>
      </c>
      <c r="N620" s="55" t="s">
        <v>3074</v>
      </c>
      <c r="O620" s="56"/>
      <c r="P620" s="55" t="s">
        <v>1726</v>
      </c>
      <c r="Q620" s="55" t="s">
        <v>1554</v>
      </c>
      <c r="R620" s="57">
        <v>28488934</v>
      </c>
      <c r="S620" s="55" t="s">
        <v>89</v>
      </c>
      <c r="T620" s="57">
        <v>1690.45</v>
      </c>
      <c r="U620" s="55" t="s">
        <v>329</v>
      </c>
      <c r="V620" s="55" t="s">
        <v>330</v>
      </c>
      <c r="W620" s="55" t="s">
        <v>1644</v>
      </c>
      <c r="X620" s="55" t="s">
        <v>1644</v>
      </c>
      <c r="Y620" s="55" t="s">
        <v>1644</v>
      </c>
      <c r="Z620" s="55" t="s">
        <v>1644</v>
      </c>
      <c r="AA620" s="55" t="s">
        <v>1727</v>
      </c>
      <c r="AB620" s="55" t="s">
        <v>1644</v>
      </c>
      <c r="AC620" s="56">
        <v>45777</v>
      </c>
      <c r="AD620" s="55"/>
      <c r="AE620" s="55"/>
      <c r="AF620" s="55" t="s">
        <v>1644</v>
      </c>
      <c r="AG620" s="55" t="s">
        <v>3075</v>
      </c>
      <c r="AH620" s="55" t="s">
        <v>1728</v>
      </c>
      <c r="AI620" s="55" t="s">
        <v>1729</v>
      </c>
      <c r="AJ620" s="58">
        <v>1</v>
      </c>
      <c r="AK620" s="55" t="s">
        <v>1873</v>
      </c>
      <c r="AL620" s="60" t="s">
        <v>1749</v>
      </c>
      <c r="AM620" s="55" t="s">
        <v>1644</v>
      </c>
      <c r="AN620" s="55" t="s">
        <v>1644</v>
      </c>
      <c r="AO620" s="55" t="s">
        <v>1644</v>
      </c>
      <c r="AP620" t="s">
        <v>1730</v>
      </c>
      <c r="AQ620" t="s">
        <v>2163</v>
      </c>
      <c r="AS620" t="s">
        <v>468</v>
      </c>
      <c r="AT620" t="s">
        <v>3842</v>
      </c>
      <c r="AU620" s="191">
        <f t="shared" si="10"/>
        <v>28488934</v>
      </c>
    </row>
    <row r="621" spans="1:47" hidden="1" x14ac:dyDescent="0.25">
      <c r="A621" s="55" t="s">
        <v>1717</v>
      </c>
      <c r="B621" s="55" t="s">
        <v>2824</v>
      </c>
      <c r="C621" s="55" t="s">
        <v>1719</v>
      </c>
      <c r="D621" s="55" t="s">
        <v>1743</v>
      </c>
      <c r="E621" s="56">
        <v>45777</v>
      </c>
      <c r="F621" s="55" t="s">
        <v>3076</v>
      </c>
      <c r="G621" s="55" t="s">
        <v>1644</v>
      </c>
      <c r="H621" s="55">
        <v>50600050</v>
      </c>
      <c r="I621" s="55" t="s">
        <v>3077</v>
      </c>
      <c r="J621" s="55" t="s">
        <v>1644</v>
      </c>
      <c r="K621" s="55" t="s">
        <v>468</v>
      </c>
      <c r="L621" s="56">
        <v>45777</v>
      </c>
      <c r="M621" s="55" t="s">
        <v>3068</v>
      </c>
      <c r="N621" s="55" t="s">
        <v>3074</v>
      </c>
      <c r="O621" s="56"/>
      <c r="P621" s="55" t="s">
        <v>1726</v>
      </c>
      <c r="Q621" s="55" t="s">
        <v>1554</v>
      </c>
      <c r="R621" s="57">
        <v>854668</v>
      </c>
      <c r="S621" s="55" t="s">
        <v>89</v>
      </c>
      <c r="T621" s="57">
        <v>50.72</v>
      </c>
      <c r="U621" s="55" t="s">
        <v>329</v>
      </c>
      <c r="V621" s="55" t="s">
        <v>330</v>
      </c>
      <c r="W621" s="55" t="s">
        <v>1644</v>
      </c>
      <c r="X621" s="55" t="s">
        <v>1644</v>
      </c>
      <c r="Y621" s="55" t="s">
        <v>1644</v>
      </c>
      <c r="Z621" s="55" t="s">
        <v>1644</v>
      </c>
      <c r="AA621" s="55" t="s">
        <v>1727</v>
      </c>
      <c r="AB621" s="55" t="s">
        <v>1644</v>
      </c>
      <c r="AC621" s="56">
        <v>45777</v>
      </c>
      <c r="AD621" s="55"/>
      <c r="AE621" s="55"/>
      <c r="AF621" s="55" t="s">
        <v>1644</v>
      </c>
      <c r="AG621" s="55" t="s">
        <v>3075</v>
      </c>
      <c r="AH621" s="55" t="s">
        <v>1728</v>
      </c>
      <c r="AI621" s="55" t="s">
        <v>1729</v>
      </c>
      <c r="AJ621" s="59">
        <v>1</v>
      </c>
      <c r="AK621" s="55" t="s">
        <v>1873</v>
      </c>
      <c r="AL621" s="60" t="s">
        <v>1749</v>
      </c>
      <c r="AM621" s="55" t="s">
        <v>1644</v>
      </c>
      <c r="AN621" s="55" t="s">
        <v>1644</v>
      </c>
      <c r="AO621" s="55" t="s">
        <v>1644</v>
      </c>
      <c r="AP621" t="s">
        <v>1730</v>
      </c>
      <c r="AQ621" t="s">
        <v>2163</v>
      </c>
      <c r="AS621" t="s">
        <v>468</v>
      </c>
      <c r="AT621" t="s">
        <v>3842</v>
      </c>
      <c r="AU621" s="191">
        <f t="shared" si="10"/>
        <v>854668</v>
      </c>
    </row>
    <row r="622" spans="1:47" x14ac:dyDescent="0.25">
      <c r="A622" s="55" t="s">
        <v>1717</v>
      </c>
      <c r="B622" s="55" t="s">
        <v>2824</v>
      </c>
      <c r="C622" s="55" t="s">
        <v>1719</v>
      </c>
      <c r="D622" s="55" t="s">
        <v>1767</v>
      </c>
      <c r="E622" s="56">
        <v>45777</v>
      </c>
      <c r="F622" s="55" t="s">
        <v>2160</v>
      </c>
      <c r="G622" s="55" t="s">
        <v>1644</v>
      </c>
      <c r="H622" s="55">
        <v>50200010</v>
      </c>
      <c r="I622" s="55" t="s">
        <v>3078</v>
      </c>
      <c r="J622" s="55" t="s">
        <v>1644</v>
      </c>
      <c r="K622" s="55" t="s">
        <v>1646</v>
      </c>
      <c r="L622" s="56">
        <v>45777</v>
      </c>
      <c r="M622" s="55" t="s">
        <v>3068</v>
      </c>
      <c r="N622" s="55" t="s">
        <v>1644</v>
      </c>
      <c r="O622" s="56"/>
      <c r="P622" s="55" t="s">
        <v>1726</v>
      </c>
      <c r="Q622" s="55" t="s">
        <v>89</v>
      </c>
      <c r="R622" s="57">
        <v>1136.26</v>
      </c>
      <c r="S622" s="55" t="s">
        <v>89</v>
      </c>
      <c r="T622" s="57">
        <v>1136.26</v>
      </c>
      <c r="U622" s="55" t="s">
        <v>329</v>
      </c>
      <c r="V622" s="55" t="s">
        <v>330</v>
      </c>
      <c r="W622" s="55" t="s">
        <v>1644</v>
      </c>
      <c r="X622" s="55" t="s">
        <v>1644</v>
      </c>
      <c r="Y622" s="55" t="s">
        <v>1644</v>
      </c>
      <c r="Z622" s="55" t="s">
        <v>1644</v>
      </c>
      <c r="AA622" s="55" t="s">
        <v>1727</v>
      </c>
      <c r="AB622" s="55" t="s">
        <v>1644</v>
      </c>
      <c r="AC622" s="56">
        <v>45777</v>
      </c>
      <c r="AD622" s="55"/>
      <c r="AE622" s="55"/>
      <c r="AF622" s="55" t="s">
        <v>1644</v>
      </c>
      <c r="AG622" s="55" t="s">
        <v>1644</v>
      </c>
      <c r="AH622" s="55" t="s">
        <v>1728</v>
      </c>
      <c r="AI622" s="55" t="s">
        <v>1729</v>
      </c>
      <c r="AJ622" s="58">
        <v>2</v>
      </c>
      <c r="AK622" s="55" t="s">
        <v>1828</v>
      </c>
      <c r="AL622" s="60" t="s">
        <v>1749</v>
      </c>
      <c r="AM622" s="55" t="s">
        <v>1829</v>
      </c>
      <c r="AN622" s="55" t="s">
        <v>1830</v>
      </c>
      <c r="AO622" s="55" t="s">
        <v>1644</v>
      </c>
      <c r="AP622" t="s">
        <v>1730</v>
      </c>
      <c r="AQ622" t="s">
        <v>2163</v>
      </c>
      <c r="AS622" t="s">
        <v>1645</v>
      </c>
      <c r="AT622" t="s">
        <v>3842</v>
      </c>
      <c r="AU622" s="191">
        <f t="shared" si="10"/>
        <v>18748290</v>
      </c>
    </row>
    <row r="623" spans="1:47" x14ac:dyDescent="0.25">
      <c r="A623" s="55" t="s">
        <v>1717</v>
      </c>
      <c r="B623" s="55" t="s">
        <v>2824</v>
      </c>
      <c r="C623" s="55" t="s">
        <v>1719</v>
      </c>
      <c r="D623" s="55" t="s">
        <v>1743</v>
      </c>
      <c r="E623" s="56">
        <v>45777</v>
      </c>
      <c r="F623" s="55" t="s">
        <v>3079</v>
      </c>
      <c r="G623" s="55" t="s">
        <v>1644</v>
      </c>
      <c r="H623" s="55">
        <v>50800020</v>
      </c>
      <c r="I623" s="55" t="s">
        <v>3080</v>
      </c>
      <c r="J623" s="55" t="s">
        <v>1644</v>
      </c>
      <c r="K623" s="55" t="s">
        <v>474</v>
      </c>
      <c r="L623" s="56">
        <v>45777</v>
      </c>
      <c r="M623" s="55" t="s">
        <v>3068</v>
      </c>
      <c r="N623" s="55" t="s">
        <v>3081</v>
      </c>
      <c r="O623" s="56"/>
      <c r="P623" s="55" t="s">
        <v>1726</v>
      </c>
      <c r="Q623" s="55" t="s">
        <v>1554</v>
      </c>
      <c r="R623" s="57">
        <v>617496</v>
      </c>
      <c r="S623" s="55" t="s">
        <v>89</v>
      </c>
      <c r="T623" s="57">
        <v>36.64</v>
      </c>
      <c r="U623" s="55" t="s">
        <v>329</v>
      </c>
      <c r="V623" s="55" t="s">
        <v>330</v>
      </c>
      <c r="W623" s="55" t="s">
        <v>1644</v>
      </c>
      <c r="X623" s="55" t="s">
        <v>1644</v>
      </c>
      <c r="Y623" s="55" t="s">
        <v>1644</v>
      </c>
      <c r="Z623" s="55" t="s">
        <v>1644</v>
      </c>
      <c r="AA623" s="55" t="s">
        <v>1727</v>
      </c>
      <c r="AB623" s="55" t="s">
        <v>1644</v>
      </c>
      <c r="AC623" s="56">
        <v>45777</v>
      </c>
      <c r="AD623" s="55"/>
      <c r="AE623" s="55"/>
      <c r="AF623" s="55" t="s">
        <v>1644</v>
      </c>
      <c r="AG623" s="55" t="s">
        <v>3082</v>
      </c>
      <c r="AH623" s="55" t="s">
        <v>1728</v>
      </c>
      <c r="AI623" s="55" t="s">
        <v>1729</v>
      </c>
      <c r="AJ623" s="58">
        <v>4</v>
      </c>
      <c r="AK623" s="55" t="s">
        <v>123</v>
      </c>
      <c r="AL623" s="60" t="s">
        <v>1749</v>
      </c>
      <c r="AM623" s="55" t="s">
        <v>1644</v>
      </c>
      <c r="AN623" s="55" t="s">
        <v>1644</v>
      </c>
      <c r="AO623" s="55" t="s">
        <v>1644</v>
      </c>
      <c r="AP623" t="s">
        <v>1730</v>
      </c>
      <c r="AQ623" t="s">
        <v>2163</v>
      </c>
      <c r="AS623" t="s">
        <v>1652</v>
      </c>
      <c r="AT623" t="s">
        <v>3842</v>
      </c>
      <c r="AU623" s="191">
        <f t="shared" si="10"/>
        <v>617496</v>
      </c>
    </row>
    <row r="624" spans="1:47" x14ac:dyDescent="0.25">
      <c r="A624" s="55" t="s">
        <v>1717</v>
      </c>
      <c r="B624" s="55" t="s">
        <v>2824</v>
      </c>
      <c r="C624" s="55" t="s">
        <v>1719</v>
      </c>
      <c r="D624" s="55" t="s">
        <v>1767</v>
      </c>
      <c r="E624" s="56">
        <v>45777</v>
      </c>
      <c r="F624" s="55" t="s">
        <v>2712</v>
      </c>
      <c r="G624" s="55" t="s">
        <v>1644</v>
      </c>
      <c r="H624" s="55">
        <v>50200010</v>
      </c>
      <c r="I624" s="55" t="s">
        <v>3083</v>
      </c>
      <c r="J624" s="55" t="s">
        <v>1644</v>
      </c>
      <c r="K624" s="55" t="s">
        <v>1646</v>
      </c>
      <c r="L624" s="56">
        <v>45777</v>
      </c>
      <c r="M624" s="55" t="s">
        <v>3068</v>
      </c>
      <c r="N624" s="55" t="s">
        <v>1644</v>
      </c>
      <c r="O624" s="56"/>
      <c r="P624" s="55" t="s">
        <v>1726</v>
      </c>
      <c r="Q624" s="55" t="s">
        <v>89</v>
      </c>
      <c r="R624" s="59">
        <v>4.21</v>
      </c>
      <c r="S624" s="55" t="s">
        <v>89</v>
      </c>
      <c r="T624" s="57">
        <v>4.21</v>
      </c>
      <c r="U624" s="55" t="s">
        <v>329</v>
      </c>
      <c r="V624" s="55" t="s">
        <v>330</v>
      </c>
      <c r="W624" s="55" t="s">
        <v>1644</v>
      </c>
      <c r="X624" s="55" t="s">
        <v>1644</v>
      </c>
      <c r="Y624" s="55" t="s">
        <v>1644</v>
      </c>
      <c r="Z624" s="55" t="s">
        <v>1644</v>
      </c>
      <c r="AA624" s="55" t="s">
        <v>1727</v>
      </c>
      <c r="AB624" s="55" t="s">
        <v>1644</v>
      </c>
      <c r="AC624" s="56">
        <v>45779</v>
      </c>
      <c r="AD624" s="55"/>
      <c r="AE624" s="55"/>
      <c r="AF624" s="55" t="s">
        <v>1644</v>
      </c>
      <c r="AG624" s="55" t="s">
        <v>1644</v>
      </c>
      <c r="AH624" s="55" t="s">
        <v>1728</v>
      </c>
      <c r="AI624" s="55" t="s">
        <v>1729</v>
      </c>
      <c r="AJ624" s="58">
        <v>2</v>
      </c>
      <c r="AK624" s="55" t="s">
        <v>1748</v>
      </c>
      <c r="AL624" s="55" t="s">
        <v>1749</v>
      </c>
      <c r="AM624" s="55" t="s">
        <v>2074</v>
      </c>
      <c r="AN624" s="55" t="s">
        <v>2075</v>
      </c>
      <c r="AO624" s="55" t="s">
        <v>1644</v>
      </c>
      <c r="AP624" t="s">
        <v>1730</v>
      </c>
      <c r="AQ624" t="s">
        <v>2163</v>
      </c>
      <c r="AS624" t="s">
        <v>1645</v>
      </c>
      <c r="AT624" t="s">
        <v>3842</v>
      </c>
      <c r="AU624" s="191">
        <f t="shared" si="10"/>
        <v>69465</v>
      </c>
    </row>
    <row r="625" spans="1:47" x14ac:dyDescent="0.25">
      <c r="A625" s="55" t="s">
        <v>1717</v>
      </c>
      <c r="B625" s="55" t="s">
        <v>2824</v>
      </c>
      <c r="C625" s="55" t="s">
        <v>1719</v>
      </c>
      <c r="D625" s="55" t="s">
        <v>1767</v>
      </c>
      <c r="E625" s="56">
        <v>45777</v>
      </c>
      <c r="F625" s="55" t="s">
        <v>3084</v>
      </c>
      <c r="G625" s="55" t="s">
        <v>1644</v>
      </c>
      <c r="H625" s="55">
        <v>53100010</v>
      </c>
      <c r="I625" s="55" t="s">
        <v>3085</v>
      </c>
      <c r="J625" s="55" t="s">
        <v>1644</v>
      </c>
      <c r="K625" s="55" t="s">
        <v>664</v>
      </c>
      <c r="L625" s="56">
        <v>45777</v>
      </c>
      <c r="M625" s="55" t="s">
        <v>3068</v>
      </c>
      <c r="N625" s="55" t="s">
        <v>1644</v>
      </c>
      <c r="O625" s="56"/>
      <c r="P625" s="55" t="s">
        <v>1726</v>
      </c>
      <c r="Q625" s="55" t="s">
        <v>89</v>
      </c>
      <c r="R625" s="59">
        <v>7.42</v>
      </c>
      <c r="S625" s="55" t="s">
        <v>89</v>
      </c>
      <c r="T625" s="57">
        <v>7.42</v>
      </c>
      <c r="U625" s="55" t="s">
        <v>329</v>
      </c>
      <c r="V625" s="55" t="s">
        <v>330</v>
      </c>
      <c r="W625" s="55" t="s">
        <v>1644</v>
      </c>
      <c r="X625" s="55" t="s">
        <v>1644</v>
      </c>
      <c r="Y625" s="55" t="s">
        <v>1644</v>
      </c>
      <c r="Z625" s="55" t="s">
        <v>1644</v>
      </c>
      <c r="AA625" s="55" t="s">
        <v>1727</v>
      </c>
      <c r="AB625" s="55" t="s">
        <v>1644</v>
      </c>
      <c r="AC625" s="56">
        <v>45779</v>
      </c>
      <c r="AD625" s="55"/>
      <c r="AE625" s="55"/>
      <c r="AF625" s="55" t="s">
        <v>1644</v>
      </c>
      <c r="AG625" s="55" t="s">
        <v>1644</v>
      </c>
      <c r="AH625" s="55" t="s">
        <v>1728</v>
      </c>
      <c r="AI625" s="55" t="s">
        <v>1729</v>
      </c>
      <c r="AJ625" s="58">
        <v>1</v>
      </c>
      <c r="AK625" s="55" t="s">
        <v>1748</v>
      </c>
      <c r="AL625" s="55" t="s">
        <v>1749</v>
      </c>
      <c r="AM625" s="55" t="s">
        <v>2047</v>
      </c>
      <c r="AN625" s="55" t="s">
        <v>2048</v>
      </c>
      <c r="AO625" s="55" t="s">
        <v>1644</v>
      </c>
      <c r="AP625" t="s">
        <v>1730</v>
      </c>
      <c r="AQ625" t="s">
        <v>2163</v>
      </c>
      <c r="AS625" t="s">
        <v>1652</v>
      </c>
      <c r="AT625" t="s">
        <v>3842</v>
      </c>
      <c r="AU625" s="191">
        <f t="shared" si="10"/>
        <v>122430</v>
      </c>
    </row>
    <row r="626" spans="1:47" x14ac:dyDescent="0.25">
      <c r="A626" s="55" t="s">
        <v>1717</v>
      </c>
      <c r="B626" s="55" t="s">
        <v>2824</v>
      </c>
      <c r="C626" s="55" t="s">
        <v>1719</v>
      </c>
      <c r="D626" s="55" t="s">
        <v>1767</v>
      </c>
      <c r="E626" s="56">
        <v>45777</v>
      </c>
      <c r="F626" s="55" t="s">
        <v>3086</v>
      </c>
      <c r="G626" s="55" t="s">
        <v>1644</v>
      </c>
      <c r="H626" s="55">
        <v>50200010</v>
      </c>
      <c r="I626" s="55" t="s">
        <v>3085</v>
      </c>
      <c r="J626" s="55" t="s">
        <v>1644</v>
      </c>
      <c r="K626" s="55" t="s">
        <v>1646</v>
      </c>
      <c r="L626" s="56">
        <v>45777</v>
      </c>
      <c r="M626" s="55" t="s">
        <v>3068</v>
      </c>
      <c r="N626" s="55" t="s">
        <v>1644</v>
      </c>
      <c r="O626" s="56"/>
      <c r="P626" s="55" t="s">
        <v>1726</v>
      </c>
      <c r="Q626" s="55" t="s">
        <v>89</v>
      </c>
      <c r="R626" s="59">
        <v>4.4400000000000004</v>
      </c>
      <c r="S626" s="55" t="s">
        <v>89</v>
      </c>
      <c r="T626" s="57">
        <v>4.4400000000000004</v>
      </c>
      <c r="U626" s="55" t="s">
        <v>329</v>
      </c>
      <c r="V626" s="55" t="s">
        <v>330</v>
      </c>
      <c r="W626" s="55" t="s">
        <v>1644</v>
      </c>
      <c r="X626" s="55" t="s">
        <v>1644</v>
      </c>
      <c r="Y626" s="55" t="s">
        <v>1644</v>
      </c>
      <c r="Z626" s="55" t="s">
        <v>1644</v>
      </c>
      <c r="AA626" s="55" t="s">
        <v>1727</v>
      </c>
      <c r="AB626" s="55" t="s">
        <v>1644</v>
      </c>
      <c r="AC626" s="56">
        <v>45779</v>
      </c>
      <c r="AD626" s="55"/>
      <c r="AE626" s="55"/>
      <c r="AF626" s="55" t="s">
        <v>1644</v>
      </c>
      <c r="AG626" s="55" t="s">
        <v>1644</v>
      </c>
      <c r="AH626" s="55" t="s">
        <v>1728</v>
      </c>
      <c r="AI626" s="55" t="s">
        <v>1729</v>
      </c>
      <c r="AJ626" s="58">
        <v>1</v>
      </c>
      <c r="AK626" s="55" t="s">
        <v>1748</v>
      </c>
      <c r="AL626" s="55" t="s">
        <v>1749</v>
      </c>
      <c r="AM626" s="55" t="s">
        <v>2077</v>
      </c>
      <c r="AN626" s="55" t="s">
        <v>2078</v>
      </c>
      <c r="AO626" s="55" t="s">
        <v>1644</v>
      </c>
      <c r="AP626" t="s">
        <v>1730</v>
      </c>
      <c r="AQ626" t="s">
        <v>2163</v>
      </c>
      <c r="AS626" t="s">
        <v>1645</v>
      </c>
      <c r="AT626" t="s">
        <v>3842</v>
      </c>
      <c r="AU626" s="191">
        <f t="shared" si="10"/>
        <v>73260</v>
      </c>
    </row>
    <row r="627" spans="1:47" x14ac:dyDescent="0.25">
      <c r="A627" s="55" t="s">
        <v>1717</v>
      </c>
      <c r="B627" s="55" t="s">
        <v>2824</v>
      </c>
      <c r="C627" s="55" t="s">
        <v>1719</v>
      </c>
      <c r="D627" s="55" t="s">
        <v>1767</v>
      </c>
      <c r="E627" s="56">
        <v>45777</v>
      </c>
      <c r="F627" s="55" t="s">
        <v>2187</v>
      </c>
      <c r="G627" s="55" t="s">
        <v>1644</v>
      </c>
      <c r="H627" s="55">
        <v>50200010</v>
      </c>
      <c r="I627" s="55" t="s">
        <v>3085</v>
      </c>
      <c r="J627" s="55" t="s">
        <v>1644</v>
      </c>
      <c r="K627" s="55" t="s">
        <v>1646</v>
      </c>
      <c r="L627" s="56">
        <v>45777</v>
      </c>
      <c r="M627" s="55" t="s">
        <v>3068</v>
      </c>
      <c r="N627" s="55" t="s">
        <v>1644</v>
      </c>
      <c r="O627" s="56"/>
      <c r="P627" s="55" t="s">
        <v>1726</v>
      </c>
      <c r="Q627" s="55" t="s">
        <v>89</v>
      </c>
      <c r="R627" s="59">
        <v>45.58</v>
      </c>
      <c r="S627" s="55" t="s">
        <v>89</v>
      </c>
      <c r="T627" s="57">
        <v>45.58</v>
      </c>
      <c r="U627" s="55" t="s">
        <v>329</v>
      </c>
      <c r="V627" s="55" t="s">
        <v>330</v>
      </c>
      <c r="W627" s="55" t="s">
        <v>1644</v>
      </c>
      <c r="X627" s="55" t="s">
        <v>1644</v>
      </c>
      <c r="Y627" s="55" t="s">
        <v>1644</v>
      </c>
      <c r="Z627" s="55" t="s">
        <v>1644</v>
      </c>
      <c r="AA627" s="55" t="s">
        <v>1727</v>
      </c>
      <c r="AB627" s="55" t="s">
        <v>1644</v>
      </c>
      <c r="AC627" s="56">
        <v>45779</v>
      </c>
      <c r="AD627" s="55"/>
      <c r="AE627" s="55"/>
      <c r="AF627" s="55" t="s">
        <v>1644</v>
      </c>
      <c r="AG627" s="55" t="s">
        <v>1644</v>
      </c>
      <c r="AH627" s="55" t="s">
        <v>1728</v>
      </c>
      <c r="AI627" s="55" t="s">
        <v>1729</v>
      </c>
      <c r="AJ627" s="58">
        <v>40</v>
      </c>
      <c r="AK627" s="55" t="s">
        <v>1761</v>
      </c>
      <c r="AL627" s="55" t="s">
        <v>1749</v>
      </c>
      <c r="AM627" s="55" t="s">
        <v>1935</v>
      </c>
      <c r="AN627" s="55" t="s">
        <v>1936</v>
      </c>
      <c r="AO627" s="55" t="s">
        <v>1644</v>
      </c>
      <c r="AP627" t="s">
        <v>1730</v>
      </c>
      <c r="AQ627" t="s">
        <v>2163</v>
      </c>
      <c r="AS627" t="s">
        <v>1645</v>
      </c>
      <c r="AT627" t="s">
        <v>3842</v>
      </c>
      <c r="AU627" s="191">
        <f t="shared" si="10"/>
        <v>752070</v>
      </c>
    </row>
    <row r="628" spans="1:47" x14ac:dyDescent="0.25">
      <c r="A628" s="55" t="s">
        <v>1717</v>
      </c>
      <c r="B628" s="55" t="s">
        <v>2824</v>
      </c>
      <c r="C628" s="55" t="s">
        <v>1719</v>
      </c>
      <c r="D628" s="55" t="s">
        <v>1767</v>
      </c>
      <c r="E628" s="56">
        <v>45777</v>
      </c>
      <c r="F628" s="55" t="s">
        <v>2906</v>
      </c>
      <c r="G628" s="55" t="s">
        <v>1644</v>
      </c>
      <c r="H628" s="55">
        <v>50200010</v>
      </c>
      <c r="I628" s="55" t="s">
        <v>3085</v>
      </c>
      <c r="J628" s="55" t="s">
        <v>1644</v>
      </c>
      <c r="K628" s="55" t="s">
        <v>1646</v>
      </c>
      <c r="L628" s="56">
        <v>45777</v>
      </c>
      <c r="M628" s="55" t="s">
        <v>3068</v>
      </c>
      <c r="N628" s="55" t="s">
        <v>1644</v>
      </c>
      <c r="O628" s="56"/>
      <c r="P628" s="55" t="s">
        <v>1726</v>
      </c>
      <c r="Q628" s="55" t="s">
        <v>89</v>
      </c>
      <c r="R628" s="59">
        <v>9.2799999999999994</v>
      </c>
      <c r="S628" s="55" t="s">
        <v>89</v>
      </c>
      <c r="T628" s="57">
        <v>9.2799999999999994</v>
      </c>
      <c r="U628" s="55" t="s">
        <v>329</v>
      </c>
      <c r="V628" s="55" t="s">
        <v>330</v>
      </c>
      <c r="W628" s="55" t="s">
        <v>1644</v>
      </c>
      <c r="X628" s="55" t="s">
        <v>1644</v>
      </c>
      <c r="Y628" s="55" t="s">
        <v>1644</v>
      </c>
      <c r="Z628" s="55" t="s">
        <v>1644</v>
      </c>
      <c r="AA628" s="55" t="s">
        <v>1727</v>
      </c>
      <c r="AB628" s="55" t="s">
        <v>1644</v>
      </c>
      <c r="AC628" s="56">
        <v>45779</v>
      </c>
      <c r="AD628" s="55"/>
      <c r="AE628" s="55"/>
      <c r="AF628" s="55" t="s">
        <v>1644</v>
      </c>
      <c r="AG628" s="55" t="s">
        <v>1644</v>
      </c>
      <c r="AH628" s="55" t="s">
        <v>1728</v>
      </c>
      <c r="AI628" s="55" t="s">
        <v>1729</v>
      </c>
      <c r="AJ628" s="58">
        <v>20</v>
      </c>
      <c r="AK628" s="55" t="s">
        <v>1748</v>
      </c>
      <c r="AL628" s="55" t="s">
        <v>1749</v>
      </c>
      <c r="AM628" s="55" t="s">
        <v>2049</v>
      </c>
      <c r="AN628" s="55" t="s">
        <v>2050</v>
      </c>
      <c r="AO628" s="55" t="s">
        <v>1644</v>
      </c>
      <c r="AP628" t="s">
        <v>1730</v>
      </c>
      <c r="AQ628" t="s">
        <v>2163</v>
      </c>
      <c r="AS628" t="s">
        <v>1645</v>
      </c>
      <c r="AT628" t="s">
        <v>3842</v>
      </c>
      <c r="AU628" s="191">
        <f t="shared" ref="AU628:AU650" si="11">IF(Q628="USD",R628*16500,IF(Q628="IDR",R628,T628*16500))</f>
        <v>153120</v>
      </c>
    </row>
    <row r="629" spans="1:47" hidden="1" x14ac:dyDescent="0.25">
      <c r="A629" s="55" t="s">
        <v>1717</v>
      </c>
      <c r="B629" s="55" t="s">
        <v>2824</v>
      </c>
      <c r="C629" s="55" t="s">
        <v>1719</v>
      </c>
      <c r="D629" s="55" t="s">
        <v>1750</v>
      </c>
      <c r="E629" s="56">
        <v>45777</v>
      </c>
      <c r="F629" s="55" t="s">
        <v>1751</v>
      </c>
      <c r="G629" s="55" t="s">
        <v>1752</v>
      </c>
      <c r="H629" s="55">
        <v>50300090</v>
      </c>
      <c r="I629" s="55" t="s">
        <v>3087</v>
      </c>
      <c r="J629" s="55" t="s">
        <v>1644</v>
      </c>
      <c r="K629" s="55" t="s">
        <v>1396</v>
      </c>
      <c r="L629" s="56">
        <v>45777</v>
      </c>
      <c r="M629" s="55" t="s">
        <v>1754</v>
      </c>
      <c r="N629" s="55" t="s">
        <v>1755</v>
      </c>
      <c r="O629" s="56"/>
      <c r="P629" s="55" t="s">
        <v>1726</v>
      </c>
      <c r="Q629" s="55" t="s">
        <v>1554</v>
      </c>
      <c r="R629" s="59">
        <v>351861474</v>
      </c>
      <c r="S629" s="55" t="s">
        <v>89</v>
      </c>
      <c r="T629" s="57">
        <v>22700.74</v>
      </c>
      <c r="U629" s="55" t="s">
        <v>329</v>
      </c>
      <c r="V629" s="55" t="s">
        <v>330</v>
      </c>
      <c r="W629" s="55" t="s">
        <v>1644</v>
      </c>
      <c r="X629" s="55" t="s">
        <v>1644</v>
      </c>
      <c r="Y629" s="55" t="s">
        <v>1644</v>
      </c>
      <c r="Z629" s="55" t="s">
        <v>1644</v>
      </c>
      <c r="AA629" s="55" t="s">
        <v>1727</v>
      </c>
      <c r="AB629" s="55" t="s">
        <v>1644</v>
      </c>
      <c r="AC629" s="56">
        <v>45779</v>
      </c>
      <c r="AD629" s="55"/>
      <c r="AE629" s="55"/>
      <c r="AF629" s="55" t="s">
        <v>1644</v>
      </c>
      <c r="AG629" s="55" t="s">
        <v>1644</v>
      </c>
      <c r="AH629" s="55" t="s">
        <v>1728</v>
      </c>
      <c r="AI629" s="55" t="s">
        <v>1729</v>
      </c>
      <c r="AJ629" s="58">
        <v>0</v>
      </c>
      <c r="AK629" s="55" t="s">
        <v>1644</v>
      </c>
      <c r="AL629" s="55" t="s">
        <v>1644</v>
      </c>
      <c r="AM629" s="55" t="s">
        <v>1644</v>
      </c>
      <c r="AN629" s="55" t="s">
        <v>1644</v>
      </c>
      <c r="AO629" s="55" t="s">
        <v>1644</v>
      </c>
      <c r="AP629" t="s">
        <v>1730</v>
      </c>
      <c r="AQ629" t="s">
        <v>2163</v>
      </c>
      <c r="AS629" t="s">
        <v>1647</v>
      </c>
      <c r="AT629" t="s">
        <v>3842</v>
      </c>
      <c r="AU629" s="191">
        <f t="shared" si="11"/>
        <v>351861474</v>
      </c>
    </row>
    <row r="630" spans="1:47" hidden="1" x14ac:dyDescent="0.25">
      <c r="A630" s="55" t="s">
        <v>1717</v>
      </c>
      <c r="B630" s="55" t="s">
        <v>2824</v>
      </c>
      <c r="C630" s="55" t="s">
        <v>1719</v>
      </c>
      <c r="D630" s="55" t="s">
        <v>1750</v>
      </c>
      <c r="E630" s="56">
        <v>45777</v>
      </c>
      <c r="F630" s="55" t="s">
        <v>2471</v>
      </c>
      <c r="G630" s="55" t="s">
        <v>1765</v>
      </c>
      <c r="H630" s="55">
        <v>50400010</v>
      </c>
      <c r="I630" s="55" t="s">
        <v>3088</v>
      </c>
      <c r="J630" s="55" t="s">
        <v>1644</v>
      </c>
      <c r="K630" s="55" t="s">
        <v>1649</v>
      </c>
      <c r="L630" s="56">
        <v>45777</v>
      </c>
      <c r="M630" s="55" t="s">
        <v>3068</v>
      </c>
      <c r="N630" s="55" t="s">
        <v>1644</v>
      </c>
      <c r="O630" s="56"/>
      <c r="P630" s="55" t="s">
        <v>1726</v>
      </c>
      <c r="Q630" s="55" t="s">
        <v>1554</v>
      </c>
      <c r="R630" s="57">
        <v>162462688</v>
      </c>
      <c r="S630" s="55" t="s">
        <v>89</v>
      </c>
      <c r="T630" s="57">
        <v>9992.17</v>
      </c>
      <c r="U630" s="55" t="s">
        <v>329</v>
      </c>
      <c r="V630" s="55" t="s">
        <v>330</v>
      </c>
      <c r="W630" s="55" t="s">
        <v>1644</v>
      </c>
      <c r="X630" s="55" t="s">
        <v>1644</v>
      </c>
      <c r="Y630" s="55" t="s">
        <v>1644</v>
      </c>
      <c r="Z630" s="55" t="s">
        <v>1644</v>
      </c>
      <c r="AA630" s="55" t="s">
        <v>1727</v>
      </c>
      <c r="AB630" s="55" t="s">
        <v>1644</v>
      </c>
      <c r="AC630" s="56">
        <v>45779</v>
      </c>
      <c r="AD630" s="55"/>
      <c r="AE630" s="55"/>
      <c r="AF630" s="55" t="s">
        <v>1644</v>
      </c>
      <c r="AG630" s="55" t="s">
        <v>1644</v>
      </c>
      <c r="AH630" s="55" t="s">
        <v>1728</v>
      </c>
      <c r="AI630" s="55" t="s">
        <v>1729</v>
      </c>
      <c r="AJ630" s="58">
        <v>0</v>
      </c>
      <c r="AK630" s="55" t="s">
        <v>1644</v>
      </c>
      <c r="AL630" s="60" t="s">
        <v>1644</v>
      </c>
      <c r="AM630" s="55" t="s">
        <v>1644</v>
      </c>
      <c r="AN630" s="55" t="s">
        <v>1644</v>
      </c>
      <c r="AO630" s="55" t="s">
        <v>1644</v>
      </c>
      <c r="AP630" t="s">
        <v>1730</v>
      </c>
      <c r="AQ630" t="s">
        <v>2163</v>
      </c>
      <c r="AS630" t="s">
        <v>1647</v>
      </c>
      <c r="AT630" t="s">
        <v>3842</v>
      </c>
      <c r="AU630" s="191">
        <f t="shared" si="11"/>
        <v>162462688</v>
      </c>
    </row>
    <row r="631" spans="1:47" x14ac:dyDescent="0.25">
      <c r="A631" s="55" t="s">
        <v>1717</v>
      </c>
      <c r="B631" s="55" t="s">
        <v>2824</v>
      </c>
      <c r="C631" s="55" t="s">
        <v>1719</v>
      </c>
      <c r="D631" s="55" t="s">
        <v>1767</v>
      </c>
      <c r="E631" s="56">
        <v>45777</v>
      </c>
      <c r="F631" s="55" t="s">
        <v>3089</v>
      </c>
      <c r="G631" s="55" t="s">
        <v>1644</v>
      </c>
      <c r="H631" s="55">
        <v>53100010</v>
      </c>
      <c r="I631" s="55" t="s">
        <v>3090</v>
      </c>
      <c r="J631" s="55" t="s">
        <v>1644</v>
      </c>
      <c r="K631" s="55" t="s">
        <v>664</v>
      </c>
      <c r="L631" s="56">
        <v>45777</v>
      </c>
      <c r="M631" s="55" t="s">
        <v>3068</v>
      </c>
      <c r="N631" s="55" t="s">
        <v>1644</v>
      </c>
      <c r="O631" s="56"/>
      <c r="P631" s="55" t="s">
        <v>1726</v>
      </c>
      <c r="Q631" s="55" t="s">
        <v>89</v>
      </c>
      <c r="R631" s="59">
        <v>20.81</v>
      </c>
      <c r="S631" s="55" t="s">
        <v>89</v>
      </c>
      <c r="T631" s="57">
        <v>20.81</v>
      </c>
      <c r="U631" s="55" t="s">
        <v>329</v>
      </c>
      <c r="V631" s="55" t="s">
        <v>330</v>
      </c>
      <c r="W631" s="55" t="s">
        <v>1644</v>
      </c>
      <c r="X631" s="55" t="s">
        <v>1644</v>
      </c>
      <c r="Y631" s="55" t="s">
        <v>1644</v>
      </c>
      <c r="Z631" s="55" t="s">
        <v>1644</v>
      </c>
      <c r="AA631" s="55" t="s">
        <v>1727</v>
      </c>
      <c r="AB631" s="55" t="s">
        <v>1644</v>
      </c>
      <c r="AC631" s="56">
        <v>45779</v>
      </c>
      <c r="AD631" s="55"/>
      <c r="AE631" s="55"/>
      <c r="AF631" s="55" t="s">
        <v>1644</v>
      </c>
      <c r="AG631" s="55" t="s">
        <v>1644</v>
      </c>
      <c r="AH631" s="55" t="s">
        <v>1728</v>
      </c>
      <c r="AI631" s="55" t="s">
        <v>1729</v>
      </c>
      <c r="AJ631" s="59">
        <v>14</v>
      </c>
      <c r="AK631" s="55" t="s">
        <v>1748</v>
      </c>
      <c r="AL631" s="60" t="s">
        <v>1749</v>
      </c>
      <c r="AM631" s="55" t="s">
        <v>3091</v>
      </c>
      <c r="AN631" s="55" t="s">
        <v>3092</v>
      </c>
      <c r="AO631" s="55" t="s">
        <v>1644</v>
      </c>
      <c r="AP631" t="s">
        <v>1730</v>
      </c>
      <c r="AQ631" t="s">
        <v>2163</v>
      </c>
      <c r="AS631" t="s">
        <v>1652</v>
      </c>
      <c r="AT631" t="s">
        <v>3842</v>
      </c>
      <c r="AU631" s="191">
        <f t="shared" si="11"/>
        <v>343365</v>
      </c>
    </row>
    <row r="632" spans="1:47" x14ac:dyDescent="0.25">
      <c r="A632" s="55" t="s">
        <v>1717</v>
      </c>
      <c r="B632" s="55" t="s">
        <v>2824</v>
      </c>
      <c r="C632" s="55" t="s">
        <v>1719</v>
      </c>
      <c r="D632" s="55" t="s">
        <v>1743</v>
      </c>
      <c r="E632" s="56">
        <v>45777</v>
      </c>
      <c r="F632" s="55" t="s">
        <v>1644</v>
      </c>
      <c r="G632" s="55" t="s">
        <v>1644</v>
      </c>
      <c r="H632" s="55">
        <v>50800020</v>
      </c>
      <c r="I632" s="55" t="s">
        <v>3093</v>
      </c>
      <c r="J632" s="55" t="s">
        <v>1644</v>
      </c>
      <c r="K632" s="55" t="s">
        <v>474</v>
      </c>
      <c r="L632" s="56">
        <v>45777</v>
      </c>
      <c r="M632" s="55" t="s">
        <v>3068</v>
      </c>
      <c r="N632" s="55" t="s">
        <v>2975</v>
      </c>
      <c r="O632" s="56"/>
      <c r="P632" s="55" t="s">
        <v>1726</v>
      </c>
      <c r="Q632" s="55" t="s">
        <v>1554</v>
      </c>
      <c r="R632" s="59">
        <v>10000</v>
      </c>
      <c r="S632" s="55" t="s">
        <v>89</v>
      </c>
      <c r="T632" s="57">
        <v>0.59</v>
      </c>
      <c r="U632" s="55" t="s">
        <v>329</v>
      </c>
      <c r="V632" s="55" t="s">
        <v>330</v>
      </c>
      <c r="W632" s="55" t="s">
        <v>1644</v>
      </c>
      <c r="X632" s="55" t="s">
        <v>1644</v>
      </c>
      <c r="Y632" s="55" t="s">
        <v>1644</v>
      </c>
      <c r="Z632" s="55" t="s">
        <v>1644</v>
      </c>
      <c r="AA632" s="55" t="s">
        <v>1727</v>
      </c>
      <c r="AB632" s="55" t="s">
        <v>1644</v>
      </c>
      <c r="AC632" s="56">
        <v>45779</v>
      </c>
      <c r="AD632" s="55"/>
      <c r="AE632" s="55"/>
      <c r="AF632" s="55" t="s">
        <v>1644</v>
      </c>
      <c r="AG632" s="55" t="s">
        <v>2976</v>
      </c>
      <c r="AH632" s="55" t="s">
        <v>1728</v>
      </c>
      <c r="AI632" s="55" t="s">
        <v>1729</v>
      </c>
      <c r="AJ632" s="58">
        <v>1</v>
      </c>
      <c r="AK632" s="55" t="s">
        <v>1748</v>
      </c>
      <c r="AL632" s="55" t="s">
        <v>1749</v>
      </c>
      <c r="AM632" s="55" t="s">
        <v>1644</v>
      </c>
      <c r="AN632" s="55" t="s">
        <v>1644</v>
      </c>
      <c r="AO632" s="55" t="s">
        <v>1644</v>
      </c>
      <c r="AP632" t="s">
        <v>1730</v>
      </c>
      <c r="AQ632" t="s">
        <v>2163</v>
      </c>
      <c r="AS632" t="s">
        <v>1652</v>
      </c>
      <c r="AT632" t="s">
        <v>3842</v>
      </c>
      <c r="AU632" s="191">
        <f t="shared" si="11"/>
        <v>10000</v>
      </c>
    </row>
    <row r="633" spans="1:47" hidden="1" x14ac:dyDescent="0.25">
      <c r="A633" s="55" t="s">
        <v>1717</v>
      </c>
      <c r="B633" s="55" t="s">
        <v>2824</v>
      </c>
      <c r="C633" s="55" t="s">
        <v>1719</v>
      </c>
      <c r="D633" s="55" t="s">
        <v>1844</v>
      </c>
      <c r="E633" s="56">
        <v>45777</v>
      </c>
      <c r="F633" s="55" t="s">
        <v>1644</v>
      </c>
      <c r="G633" s="55" t="s">
        <v>1739</v>
      </c>
      <c r="H633" s="55">
        <v>50600050</v>
      </c>
      <c r="I633" s="55" t="s">
        <v>3094</v>
      </c>
      <c r="J633" s="55" t="s">
        <v>1644</v>
      </c>
      <c r="K633" s="55" t="s">
        <v>468</v>
      </c>
      <c r="L633" s="56">
        <v>45770</v>
      </c>
      <c r="M633" s="55" t="s">
        <v>3075</v>
      </c>
      <c r="N633" s="55" t="s">
        <v>3074</v>
      </c>
      <c r="O633" s="56"/>
      <c r="P633" s="55" t="s">
        <v>1726</v>
      </c>
      <c r="Q633" s="55" t="s">
        <v>1554</v>
      </c>
      <c r="R633" s="59">
        <v>0</v>
      </c>
      <c r="S633" s="55" t="s">
        <v>89</v>
      </c>
      <c r="T633" s="57">
        <v>-0.01</v>
      </c>
      <c r="U633" s="55" t="s">
        <v>329</v>
      </c>
      <c r="V633" s="55" t="s">
        <v>330</v>
      </c>
      <c r="W633" s="55" t="s">
        <v>1644</v>
      </c>
      <c r="X633" s="55" t="s">
        <v>1644</v>
      </c>
      <c r="Y633" s="55" t="s">
        <v>1644</v>
      </c>
      <c r="Z633" s="55" t="s">
        <v>3095</v>
      </c>
      <c r="AA633" s="55" t="s">
        <v>1727</v>
      </c>
      <c r="AB633" s="55" t="s">
        <v>1644</v>
      </c>
      <c r="AC633" s="56">
        <v>45779</v>
      </c>
      <c r="AD633" s="55"/>
      <c r="AE633" s="55"/>
      <c r="AF633" s="55" t="s">
        <v>1644</v>
      </c>
      <c r="AG633" s="55" t="s">
        <v>3075</v>
      </c>
      <c r="AH633" s="55" t="s">
        <v>1728</v>
      </c>
      <c r="AI633" s="55" t="s">
        <v>1729</v>
      </c>
      <c r="AJ633" s="58">
        <v>-1</v>
      </c>
      <c r="AK633" s="55" t="s">
        <v>1873</v>
      </c>
      <c r="AL633" s="55" t="s">
        <v>1881</v>
      </c>
      <c r="AM633" s="55" t="s">
        <v>1644</v>
      </c>
      <c r="AN633" s="55" t="s">
        <v>1644</v>
      </c>
      <c r="AO633" s="55" t="s">
        <v>1644</v>
      </c>
      <c r="AP633" t="s">
        <v>1730</v>
      </c>
      <c r="AQ633" t="s">
        <v>2163</v>
      </c>
      <c r="AS633" t="s">
        <v>468</v>
      </c>
      <c r="AT633" t="s">
        <v>3842</v>
      </c>
      <c r="AU633" s="191">
        <f t="shared" si="11"/>
        <v>0</v>
      </c>
    </row>
    <row r="634" spans="1:47" hidden="1" x14ac:dyDescent="0.25">
      <c r="A634" s="55" t="s">
        <v>1717</v>
      </c>
      <c r="B634" s="55" t="s">
        <v>2824</v>
      </c>
      <c r="C634" s="55" t="s">
        <v>1719</v>
      </c>
      <c r="D634" s="55" t="s">
        <v>1844</v>
      </c>
      <c r="E634" s="56">
        <v>45777</v>
      </c>
      <c r="F634" s="55" t="s">
        <v>1644</v>
      </c>
      <c r="G634" s="55" t="s">
        <v>1739</v>
      </c>
      <c r="H634" s="55">
        <v>50600050</v>
      </c>
      <c r="I634" s="55" t="s">
        <v>3094</v>
      </c>
      <c r="J634" s="55" t="s">
        <v>1644</v>
      </c>
      <c r="K634" s="55" t="s">
        <v>468</v>
      </c>
      <c r="L634" s="56">
        <v>45770</v>
      </c>
      <c r="M634" s="55" t="s">
        <v>3075</v>
      </c>
      <c r="N634" s="55" t="s">
        <v>3074</v>
      </c>
      <c r="O634" s="56"/>
      <c r="P634" s="55" t="s">
        <v>1726</v>
      </c>
      <c r="Q634" s="55" t="s">
        <v>1554</v>
      </c>
      <c r="R634" s="59">
        <v>0</v>
      </c>
      <c r="S634" s="55" t="s">
        <v>89</v>
      </c>
      <c r="T634" s="57">
        <v>-0.01</v>
      </c>
      <c r="U634" s="55" t="s">
        <v>329</v>
      </c>
      <c r="V634" s="55" t="s">
        <v>330</v>
      </c>
      <c r="W634" s="55" t="s">
        <v>1644</v>
      </c>
      <c r="X634" s="55" t="s">
        <v>1644</v>
      </c>
      <c r="Y634" s="55" t="s">
        <v>1644</v>
      </c>
      <c r="Z634" s="55" t="s">
        <v>3096</v>
      </c>
      <c r="AA634" s="55" t="s">
        <v>1727</v>
      </c>
      <c r="AB634" s="55" t="s">
        <v>1644</v>
      </c>
      <c r="AC634" s="56">
        <v>45779</v>
      </c>
      <c r="AD634" s="55"/>
      <c r="AE634" s="55"/>
      <c r="AF634" s="55" t="s">
        <v>1644</v>
      </c>
      <c r="AG634" s="55" t="s">
        <v>3075</v>
      </c>
      <c r="AH634" s="55" t="s">
        <v>1728</v>
      </c>
      <c r="AI634" s="55" t="s">
        <v>1729</v>
      </c>
      <c r="AJ634" s="58">
        <v>-1</v>
      </c>
      <c r="AK634" s="55" t="s">
        <v>1873</v>
      </c>
      <c r="AL634" s="55" t="s">
        <v>1881</v>
      </c>
      <c r="AM634" s="55" t="s">
        <v>1644</v>
      </c>
      <c r="AN634" s="55" t="s">
        <v>1644</v>
      </c>
      <c r="AO634" s="55" t="s">
        <v>1644</v>
      </c>
      <c r="AP634" t="s">
        <v>1730</v>
      </c>
      <c r="AQ634" t="s">
        <v>2163</v>
      </c>
      <c r="AS634" t="s">
        <v>468</v>
      </c>
      <c r="AT634" t="s">
        <v>3842</v>
      </c>
      <c r="AU634" s="191">
        <f t="shared" si="11"/>
        <v>0</v>
      </c>
    </row>
    <row r="635" spans="1:47" hidden="1" x14ac:dyDescent="0.25">
      <c r="A635" s="55" t="s">
        <v>1717</v>
      </c>
      <c r="B635" s="55" t="s">
        <v>2824</v>
      </c>
      <c r="C635" s="55" t="s">
        <v>1719</v>
      </c>
      <c r="D635" s="55" t="s">
        <v>1844</v>
      </c>
      <c r="E635" s="56">
        <v>45777</v>
      </c>
      <c r="F635" s="55" t="s">
        <v>3097</v>
      </c>
      <c r="G635" s="55" t="s">
        <v>3098</v>
      </c>
      <c r="H635" s="55">
        <v>51300010</v>
      </c>
      <c r="I635" s="55" t="s">
        <v>3099</v>
      </c>
      <c r="J635" s="55" t="s">
        <v>1644</v>
      </c>
      <c r="K635" s="55" t="s">
        <v>538</v>
      </c>
      <c r="L635" s="56">
        <v>45727</v>
      </c>
      <c r="M635" s="55" t="s">
        <v>2764</v>
      </c>
      <c r="N635" s="55" t="s">
        <v>3100</v>
      </c>
      <c r="O635" s="56"/>
      <c r="P635" s="55" t="s">
        <v>1726</v>
      </c>
      <c r="Q635" s="55" t="s">
        <v>1554</v>
      </c>
      <c r="R635" s="59">
        <v>1168164</v>
      </c>
      <c r="S635" s="55" t="s">
        <v>89</v>
      </c>
      <c r="T635" s="57">
        <v>69.31</v>
      </c>
      <c r="U635" s="55" t="s">
        <v>329</v>
      </c>
      <c r="V635" s="55" t="s">
        <v>330</v>
      </c>
      <c r="W635" s="55" t="s">
        <v>1644</v>
      </c>
      <c r="X635" s="55" t="s">
        <v>1644</v>
      </c>
      <c r="Y635" s="55" t="s">
        <v>1644</v>
      </c>
      <c r="Z635" s="55" t="s">
        <v>1644</v>
      </c>
      <c r="AA635" s="55" t="s">
        <v>1727</v>
      </c>
      <c r="AB635" s="55" t="s">
        <v>1644</v>
      </c>
      <c r="AC635" s="56">
        <v>45782</v>
      </c>
      <c r="AD635" s="55"/>
      <c r="AE635" s="55"/>
      <c r="AF635" s="55" t="s">
        <v>1644</v>
      </c>
      <c r="AG635" s="55" t="s">
        <v>1644</v>
      </c>
      <c r="AH635" s="55" t="s">
        <v>1728</v>
      </c>
      <c r="AI635" s="55" t="s">
        <v>1729</v>
      </c>
      <c r="AJ635" s="58">
        <v>0</v>
      </c>
      <c r="AK635" s="55" t="s">
        <v>1644</v>
      </c>
      <c r="AL635" s="55" t="s">
        <v>1644</v>
      </c>
      <c r="AM635" s="55" t="s">
        <v>1644</v>
      </c>
      <c r="AN635" s="55" t="s">
        <v>1644</v>
      </c>
      <c r="AO635" s="55" t="s">
        <v>1644</v>
      </c>
      <c r="AP635" t="s">
        <v>1730</v>
      </c>
      <c r="AQ635" t="s">
        <v>2163</v>
      </c>
      <c r="AS635" t="s">
        <v>1458</v>
      </c>
      <c r="AT635" t="s">
        <v>3842</v>
      </c>
      <c r="AU635" s="191">
        <f t="shared" si="11"/>
        <v>1168164</v>
      </c>
    </row>
    <row r="636" spans="1:47" hidden="1" x14ac:dyDescent="0.25">
      <c r="A636" s="55" t="s">
        <v>1717</v>
      </c>
      <c r="B636" s="55" t="s">
        <v>2824</v>
      </c>
      <c r="C636" s="55" t="s">
        <v>1719</v>
      </c>
      <c r="D636" s="55" t="s">
        <v>1844</v>
      </c>
      <c r="E636" s="56">
        <v>45777</v>
      </c>
      <c r="F636" s="55" t="s">
        <v>3101</v>
      </c>
      <c r="G636" s="55" t="s">
        <v>3098</v>
      </c>
      <c r="H636" s="55">
        <v>51300090</v>
      </c>
      <c r="I636" s="55" t="s">
        <v>3099</v>
      </c>
      <c r="J636" s="55" t="s">
        <v>1644</v>
      </c>
      <c r="K636" s="55" t="s">
        <v>555</v>
      </c>
      <c r="L636" s="56">
        <v>45727</v>
      </c>
      <c r="M636" s="55" t="s">
        <v>2764</v>
      </c>
      <c r="N636" s="55" t="s">
        <v>3100</v>
      </c>
      <c r="O636" s="56"/>
      <c r="P636" s="55" t="s">
        <v>1726</v>
      </c>
      <c r="Q636" s="55" t="s">
        <v>1554</v>
      </c>
      <c r="R636" s="59">
        <v>366004</v>
      </c>
      <c r="S636" s="55" t="s">
        <v>89</v>
      </c>
      <c r="T636" s="57">
        <v>21.72</v>
      </c>
      <c r="U636" s="55" t="s">
        <v>329</v>
      </c>
      <c r="V636" s="55" t="s">
        <v>330</v>
      </c>
      <c r="W636" s="55" t="s">
        <v>1644</v>
      </c>
      <c r="X636" s="55" t="s">
        <v>1644</v>
      </c>
      <c r="Y636" s="55" t="s">
        <v>1644</v>
      </c>
      <c r="Z636" s="55" t="s">
        <v>1644</v>
      </c>
      <c r="AA636" s="55" t="s">
        <v>1727</v>
      </c>
      <c r="AB636" s="55" t="s">
        <v>1644</v>
      </c>
      <c r="AC636" s="56">
        <v>45782</v>
      </c>
      <c r="AD636" s="55"/>
      <c r="AE636" s="55"/>
      <c r="AF636" s="55" t="s">
        <v>1644</v>
      </c>
      <c r="AG636" s="55" t="s">
        <v>1644</v>
      </c>
      <c r="AH636" s="55" t="s">
        <v>1728</v>
      </c>
      <c r="AI636" s="55" t="s">
        <v>1729</v>
      </c>
      <c r="AJ636" s="58">
        <v>0</v>
      </c>
      <c r="AK636" s="55" t="s">
        <v>1644</v>
      </c>
      <c r="AL636" s="55" t="s">
        <v>1644</v>
      </c>
      <c r="AM636" s="55" t="s">
        <v>1644</v>
      </c>
      <c r="AN636" s="55" t="s">
        <v>1644</v>
      </c>
      <c r="AO636" s="55" t="s">
        <v>1644</v>
      </c>
      <c r="AP636" t="s">
        <v>1730</v>
      </c>
      <c r="AQ636" t="s">
        <v>2163</v>
      </c>
      <c r="AS636" t="s">
        <v>1458</v>
      </c>
      <c r="AT636" t="s">
        <v>3842</v>
      </c>
      <c r="AU636" s="191">
        <f t="shared" si="11"/>
        <v>366004</v>
      </c>
    </row>
    <row r="637" spans="1:47" hidden="1" x14ac:dyDescent="0.25">
      <c r="A637" s="55" t="s">
        <v>1717</v>
      </c>
      <c r="B637" s="55" t="s">
        <v>2824</v>
      </c>
      <c r="C637" s="55" t="s">
        <v>1719</v>
      </c>
      <c r="D637" s="55" t="s">
        <v>1844</v>
      </c>
      <c r="E637" s="56">
        <v>45777</v>
      </c>
      <c r="F637" s="55" t="s">
        <v>3102</v>
      </c>
      <c r="G637" s="55" t="s">
        <v>3098</v>
      </c>
      <c r="H637" s="55">
        <v>51300090</v>
      </c>
      <c r="I637" s="55" t="s">
        <v>3099</v>
      </c>
      <c r="J637" s="55" t="s">
        <v>1644</v>
      </c>
      <c r="K637" s="55" t="s">
        <v>555</v>
      </c>
      <c r="L637" s="56">
        <v>45727</v>
      </c>
      <c r="M637" s="55" t="s">
        <v>2764</v>
      </c>
      <c r="N637" s="55" t="s">
        <v>3100</v>
      </c>
      <c r="O637" s="56"/>
      <c r="P637" s="55" t="s">
        <v>1726</v>
      </c>
      <c r="Q637" s="55" t="s">
        <v>1554</v>
      </c>
      <c r="R637" s="59">
        <v>162948</v>
      </c>
      <c r="S637" s="55" t="s">
        <v>89</v>
      </c>
      <c r="T637" s="57">
        <v>9.67</v>
      </c>
      <c r="U637" s="55" t="s">
        <v>329</v>
      </c>
      <c r="V637" s="55" t="s">
        <v>330</v>
      </c>
      <c r="W637" s="55" t="s">
        <v>1644</v>
      </c>
      <c r="X637" s="55" t="s">
        <v>1644</v>
      </c>
      <c r="Y637" s="55" t="s">
        <v>1644</v>
      </c>
      <c r="Z637" s="55" t="s">
        <v>1644</v>
      </c>
      <c r="AA637" s="55" t="s">
        <v>1727</v>
      </c>
      <c r="AB637" s="55" t="s">
        <v>1644</v>
      </c>
      <c r="AC637" s="56">
        <v>45782</v>
      </c>
      <c r="AD637" s="55"/>
      <c r="AE637" s="55"/>
      <c r="AF637" s="55" t="s">
        <v>1644</v>
      </c>
      <c r="AG637" s="55" t="s">
        <v>1644</v>
      </c>
      <c r="AH637" s="55" t="s">
        <v>1728</v>
      </c>
      <c r="AI637" s="55" t="s">
        <v>1729</v>
      </c>
      <c r="AJ637" s="58">
        <v>0</v>
      </c>
      <c r="AK637" s="55" t="s">
        <v>1644</v>
      </c>
      <c r="AL637" s="55" t="s">
        <v>1644</v>
      </c>
      <c r="AM637" s="55" t="s">
        <v>1644</v>
      </c>
      <c r="AN637" s="55" t="s">
        <v>1644</v>
      </c>
      <c r="AO637" s="55" t="s">
        <v>1644</v>
      </c>
      <c r="AP637" t="s">
        <v>1730</v>
      </c>
      <c r="AQ637" t="s">
        <v>2163</v>
      </c>
      <c r="AS637" t="s">
        <v>1458</v>
      </c>
      <c r="AT637" t="s">
        <v>3842</v>
      </c>
      <c r="AU637" s="191">
        <f t="shared" si="11"/>
        <v>162948</v>
      </c>
    </row>
    <row r="638" spans="1:47" hidden="1" x14ac:dyDescent="0.25">
      <c r="A638" s="55" t="s">
        <v>1717</v>
      </c>
      <c r="B638" s="55" t="s">
        <v>2824</v>
      </c>
      <c r="C638" s="55" t="s">
        <v>1719</v>
      </c>
      <c r="D638" s="55" t="s">
        <v>1732</v>
      </c>
      <c r="E638" s="56">
        <v>45777</v>
      </c>
      <c r="F638" s="55" t="s">
        <v>3103</v>
      </c>
      <c r="G638" s="55" t="s">
        <v>2523</v>
      </c>
      <c r="H638" s="55">
        <v>50300080</v>
      </c>
      <c r="I638" s="55" t="s">
        <v>3104</v>
      </c>
      <c r="J638" s="55" t="s">
        <v>1644</v>
      </c>
      <c r="K638" s="55" t="s">
        <v>1597</v>
      </c>
      <c r="L638" s="56">
        <v>45777</v>
      </c>
      <c r="M638" s="55" t="s">
        <v>3068</v>
      </c>
      <c r="N638" s="55" t="s">
        <v>1796</v>
      </c>
      <c r="O638" s="56"/>
      <c r="P638" s="55" t="s">
        <v>1726</v>
      </c>
      <c r="Q638" s="55" t="s">
        <v>1554</v>
      </c>
      <c r="R638" s="59">
        <v>240881099</v>
      </c>
      <c r="S638" s="55" t="s">
        <v>89</v>
      </c>
      <c r="T638" s="57">
        <v>14349.27</v>
      </c>
      <c r="U638" s="55" t="s">
        <v>329</v>
      </c>
      <c r="V638" s="55" t="s">
        <v>330</v>
      </c>
      <c r="W638" s="55" t="s">
        <v>1644</v>
      </c>
      <c r="X638" s="55" t="s">
        <v>1644</v>
      </c>
      <c r="Y638" s="55" t="s">
        <v>1644</v>
      </c>
      <c r="Z638" s="55" t="s">
        <v>1644</v>
      </c>
      <c r="AA638" s="55" t="s">
        <v>1727</v>
      </c>
      <c r="AB638" s="55" t="s">
        <v>1644</v>
      </c>
      <c r="AC638" s="56">
        <v>45783</v>
      </c>
      <c r="AD638" s="55"/>
      <c r="AE638" s="55"/>
      <c r="AF638" s="55" t="s">
        <v>1644</v>
      </c>
      <c r="AG638" s="55" t="s">
        <v>1644</v>
      </c>
      <c r="AH638" s="55" t="s">
        <v>1728</v>
      </c>
      <c r="AI638" s="55" t="s">
        <v>1729</v>
      </c>
      <c r="AJ638" s="58">
        <v>0</v>
      </c>
      <c r="AK638" s="55" t="s">
        <v>1644</v>
      </c>
      <c r="AL638" s="55" t="s">
        <v>1644</v>
      </c>
      <c r="AM638" s="55" t="s">
        <v>1644</v>
      </c>
      <c r="AN638" s="55" t="s">
        <v>1644</v>
      </c>
      <c r="AO638" s="55" t="s">
        <v>1644</v>
      </c>
      <c r="AP638" t="s">
        <v>1730</v>
      </c>
      <c r="AQ638" t="s">
        <v>2163</v>
      </c>
      <c r="AS638" t="s">
        <v>1647</v>
      </c>
      <c r="AT638" t="s">
        <v>3842</v>
      </c>
      <c r="AU638" s="191">
        <f t="shared" si="11"/>
        <v>240881099</v>
      </c>
    </row>
    <row r="639" spans="1:47" x14ac:dyDescent="0.25">
      <c r="A639" s="55" t="s">
        <v>1717</v>
      </c>
      <c r="B639" s="55" t="s">
        <v>2824</v>
      </c>
      <c r="C639" s="55" t="s">
        <v>1719</v>
      </c>
      <c r="D639" s="55" t="s">
        <v>1732</v>
      </c>
      <c r="E639" s="56">
        <v>45777</v>
      </c>
      <c r="F639" s="55" t="s">
        <v>3105</v>
      </c>
      <c r="G639" s="55" t="s">
        <v>2518</v>
      </c>
      <c r="H639" s="55">
        <v>50500030</v>
      </c>
      <c r="I639" s="55" t="s">
        <v>3106</v>
      </c>
      <c r="J639" s="55" t="s">
        <v>1644</v>
      </c>
      <c r="K639" s="55" t="s">
        <v>1659</v>
      </c>
      <c r="L639" s="56">
        <v>45777</v>
      </c>
      <c r="M639" s="55" t="s">
        <v>3068</v>
      </c>
      <c r="N639" s="55" t="s">
        <v>2521</v>
      </c>
      <c r="O639" s="56"/>
      <c r="P639" s="55" t="s">
        <v>1726</v>
      </c>
      <c r="Q639" s="55" t="s">
        <v>1554</v>
      </c>
      <c r="R639" s="59">
        <v>27828250</v>
      </c>
      <c r="S639" s="55" t="s">
        <v>89</v>
      </c>
      <c r="T639" s="57">
        <v>1657.73</v>
      </c>
      <c r="U639" s="55" t="s">
        <v>329</v>
      </c>
      <c r="V639" s="55" t="s">
        <v>330</v>
      </c>
      <c r="W639" s="55" t="s">
        <v>1644</v>
      </c>
      <c r="X639" s="55" t="s">
        <v>1644</v>
      </c>
      <c r="Y639" s="55" t="s">
        <v>1644</v>
      </c>
      <c r="Z639" s="55" t="s">
        <v>1644</v>
      </c>
      <c r="AA639" s="55" t="s">
        <v>1727</v>
      </c>
      <c r="AB639" s="55" t="s">
        <v>1644</v>
      </c>
      <c r="AC639" s="56">
        <v>45783</v>
      </c>
      <c r="AD639" s="55"/>
      <c r="AE639" s="55"/>
      <c r="AF639" s="55" t="s">
        <v>1644</v>
      </c>
      <c r="AG639" s="55" t="s">
        <v>1644</v>
      </c>
      <c r="AH639" s="55" t="s">
        <v>1728</v>
      </c>
      <c r="AI639" s="55" t="s">
        <v>1729</v>
      </c>
      <c r="AJ639" s="58">
        <v>0</v>
      </c>
      <c r="AK639" s="55" t="s">
        <v>1644</v>
      </c>
      <c r="AL639" s="55" t="s">
        <v>1644</v>
      </c>
      <c r="AM639" s="55" t="s">
        <v>1644</v>
      </c>
      <c r="AN639" s="55" t="s">
        <v>1644</v>
      </c>
      <c r="AO639" s="55" t="s">
        <v>1644</v>
      </c>
      <c r="AP639" t="s">
        <v>1730</v>
      </c>
      <c r="AQ639" t="s">
        <v>2163</v>
      </c>
      <c r="AS639" t="s">
        <v>1656</v>
      </c>
      <c r="AT639" t="s">
        <v>3842</v>
      </c>
      <c r="AU639" s="191">
        <f t="shared" si="11"/>
        <v>27828250</v>
      </c>
    </row>
    <row r="640" spans="1:47" x14ac:dyDescent="0.25">
      <c r="A640" s="55" t="s">
        <v>1717</v>
      </c>
      <c r="B640" s="55" t="s">
        <v>2824</v>
      </c>
      <c r="C640" s="55" t="s">
        <v>1719</v>
      </c>
      <c r="D640" s="55" t="s">
        <v>1732</v>
      </c>
      <c r="E640" s="56">
        <v>45777</v>
      </c>
      <c r="F640" s="55" t="s">
        <v>3107</v>
      </c>
      <c r="G640" s="55" t="s">
        <v>2538</v>
      </c>
      <c r="H640" s="55">
        <v>50600010</v>
      </c>
      <c r="I640" s="55" t="s">
        <v>3108</v>
      </c>
      <c r="J640" s="55" t="s">
        <v>1644</v>
      </c>
      <c r="K640" s="55" t="s">
        <v>460</v>
      </c>
      <c r="L640" s="56">
        <v>45777</v>
      </c>
      <c r="M640" s="55" t="s">
        <v>3068</v>
      </c>
      <c r="N640" s="55" t="s">
        <v>2536</v>
      </c>
      <c r="O640" s="56"/>
      <c r="P640" s="55" t="s">
        <v>1726</v>
      </c>
      <c r="Q640" s="55" t="s">
        <v>1554</v>
      </c>
      <c r="R640" s="59">
        <v>1354955237</v>
      </c>
      <c r="S640" s="55" t="s">
        <v>89</v>
      </c>
      <c r="T640" s="57">
        <v>80714.559999999998</v>
      </c>
      <c r="U640" s="55" t="s">
        <v>329</v>
      </c>
      <c r="V640" s="55" t="s">
        <v>330</v>
      </c>
      <c r="W640" s="55" t="s">
        <v>1644</v>
      </c>
      <c r="X640" s="55" t="s">
        <v>1644</v>
      </c>
      <c r="Y640" s="55" t="s">
        <v>1644</v>
      </c>
      <c r="Z640" s="55" t="s">
        <v>1644</v>
      </c>
      <c r="AA640" s="55" t="s">
        <v>1727</v>
      </c>
      <c r="AB640" s="55" t="s">
        <v>1644</v>
      </c>
      <c r="AC640" s="56">
        <v>45783</v>
      </c>
      <c r="AD640" s="55"/>
      <c r="AE640" s="55"/>
      <c r="AF640" s="55" t="s">
        <v>1644</v>
      </c>
      <c r="AG640" s="55" t="s">
        <v>1644</v>
      </c>
      <c r="AH640" s="55" t="s">
        <v>1728</v>
      </c>
      <c r="AI640" s="55" t="s">
        <v>1729</v>
      </c>
      <c r="AJ640" s="58">
        <v>0</v>
      </c>
      <c r="AK640" s="55" t="s">
        <v>1644</v>
      </c>
      <c r="AL640" s="55" t="s">
        <v>1644</v>
      </c>
      <c r="AM640" s="55" t="s">
        <v>1644</v>
      </c>
      <c r="AN640" s="55" t="s">
        <v>1644</v>
      </c>
      <c r="AO640" s="55" t="s">
        <v>1644</v>
      </c>
      <c r="AP640" t="s">
        <v>1730</v>
      </c>
      <c r="AQ640" t="s">
        <v>2163</v>
      </c>
      <c r="AS640" t="s">
        <v>460</v>
      </c>
      <c r="AT640" t="s">
        <v>3842</v>
      </c>
      <c r="AU640" s="191">
        <f t="shared" si="11"/>
        <v>1354955237</v>
      </c>
    </row>
    <row r="641" spans="1:47" x14ac:dyDescent="0.25">
      <c r="A641" s="55" t="s">
        <v>1717</v>
      </c>
      <c r="B641" s="55" t="s">
        <v>2824</v>
      </c>
      <c r="C641" s="55" t="s">
        <v>1719</v>
      </c>
      <c r="D641" s="55" t="s">
        <v>1732</v>
      </c>
      <c r="E641" s="56">
        <v>45777</v>
      </c>
      <c r="F641" s="55" t="s">
        <v>3109</v>
      </c>
      <c r="G641" s="55" t="s">
        <v>2538</v>
      </c>
      <c r="H641" s="55">
        <v>50600010</v>
      </c>
      <c r="I641" s="55" t="s">
        <v>3108</v>
      </c>
      <c r="J641" s="55" t="s">
        <v>1644</v>
      </c>
      <c r="K641" s="55" t="s">
        <v>460</v>
      </c>
      <c r="L641" s="56">
        <v>45777</v>
      </c>
      <c r="M641" s="55" t="s">
        <v>3068</v>
      </c>
      <c r="N641" s="55" t="s">
        <v>2536</v>
      </c>
      <c r="O641" s="56"/>
      <c r="P641" s="55" t="s">
        <v>1726</v>
      </c>
      <c r="Q641" s="55" t="s">
        <v>1554</v>
      </c>
      <c r="R641" s="59">
        <v>185287475</v>
      </c>
      <c r="S641" s="55" t="s">
        <v>89</v>
      </c>
      <c r="T641" s="57">
        <v>11037.56</v>
      </c>
      <c r="U641" s="55" t="s">
        <v>329</v>
      </c>
      <c r="V641" s="55" t="s">
        <v>330</v>
      </c>
      <c r="W641" s="55" t="s">
        <v>1644</v>
      </c>
      <c r="X641" s="55" t="s">
        <v>1644</v>
      </c>
      <c r="Y641" s="55" t="s">
        <v>1644</v>
      </c>
      <c r="Z641" s="55" t="s">
        <v>1644</v>
      </c>
      <c r="AA641" s="55" t="s">
        <v>1727</v>
      </c>
      <c r="AB641" s="55" t="s">
        <v>1644</v>
      </c>
      <c r="AC641" s="56">
        <v>45783</v>
      </c>
      <c r="AD641" s="55"/>
      <c r="AE641" s="55"/>
      <c r="AF641" s="55" t="s">
        <v>1644</v>
      </c>
      <c r="AG641" s="55" t="s">
        <v>1644</v>
      </c>
      <c r="AH641" s="55" t="s">
        <v>1728</v>
      </c>
      <c r="AI641" s="55" t="s">
        <v>1729</v>
      </c>
      <c r="AJ641" s="58">
        <v>0</v>
      </c>
      <c r="AK641" s="55" t="s">
        <v>1644</v>
      </c>
      <c r="AL641" s="55" t="s">
        <v>1644</v>
      </c>
      <c r="AM641" s="55" t="s">
        <v>1644</v>
      </c>
      <c r="AN641" s="55" t="s">
        <v>1644</v>
      </c>
      <c r="AO641" s="55" t="s">
        <v>1644</v>
      </c>
      <c r="AP641" t="s">
        <v>1730</v>
      </c>
      <c r="AQ641" t="s">
        <v>2163</v>
      </c>
      <c r="AS641" t="s">
        <v>460</v>
      </c>
      <c r="AT641" t="s">
        <v>3842</v>
      </c>
      <c r="AU641" s="191">
        <f t="shared" si="11"/>
        <v>185287475</v>
      </c>
    </row>
    <row r="642" spans="1:47" hidden="1" x14ac:dyDescent="0.25">
      <c r="A642" s="55" t="s">
        <v>1717</v>
      </c>
      <c r="B642" s="55" t="s">
        <v>2824</v>
      </c>
      <c r="C642" s="55" t="s">
        <v>1719</v>
      </c>
      <c r="D642" s="55" t="s">
        <v>1750</v>
      </c>
      <c r="E642" s="56">
        <v>45777</v>
      </c>
      <c r="F642" s="55" t="s">
        <v>3110</v>
      </c>
      <c r="G642" s="55" t="s">
        <v>3111</v>
      </c>
      <c r="H642" s="55">
        <v>50300090</v>
      </c>
      <c r="I642" s="55" t="s">
        <v>3112</v>
      </c>
      <c r="J642" s="55" t="s">
        <v>1644</v>
      </c>
      <c r="K642" s="55" t="s">
        <v>1396</v>
      </c>
      <c r="L642" s="56">
        <v>45777</v>
      </c>
      <c r="M642" s="55" t="s">
        <v>3068</v>
      </c>
      <c r="N642" s="55" t="s">
        <v>1644</v>
      </c>
      <c r="O642" s="56"/>
      <c r="P642" s="55" t="s">
        <v>1726</v>
      </c>
      <c r="Q642" s="55" t="s">
        <v>1554</v>
      </c>
      <c r="R642" s="59">
        <v>-128066101</v>
      </c>
      <c r="S642" s="55" t="s">
        <v>89</v>
      </c>
      <c r="T642" s="57">
        <v>-7932.74</v>
      </c>
      <c r="U642" s="55" t="s">
        <v>329</v>
      </c>
      <c r="V642" s="55" t="s">
        <v>330</v>
      </c>
      <c r="W642" s="55" t="s">
        <v>1644</v>
      </c>
      <c r="X642" s="55" t="s">
        <v>1644</v>
      </c>
      <c r="Y642" s="55" t="s">
        <v>1644</v>
      </c>
      <c r="Z642" s="55" t="s">
        <v>1644</v>
      </c>
      <c r="AA642" s="55" t="s">
        <v>1727</v>
      </c>
      <c r="AB642" s="55" t="s">
        <v>1644</v>
      </c>
      <c r="AC642" s="56">
        <v>45783</v>
      </c>
      <c r="AD642" s="55"/>
      <c r="AE642" s="55"/>
      <c r="AF642" s="55" t="s">
        <v>1644</v>
      </c>
      <c r="AG642" s="55" t="s">
        <v>1644</v>
      </c>
      <c r="AH642" s="55" t="s">
        <v>1728</v>
      </c>
      <c r="AI642" s="55" t="s">
        <v>1729</v>
      </c>
      <c r="AJ642" s="58">
        <v>0</v>
      </c>
      <c r="AK642" s="55" t="s">
        <v>1644</v>
      </c>
      <c r="AL642" s="55" t="s">
        <v>1644</v>
      </c>
      <c r="AM642" s="55" t="s">
        <v>1644</v>
      </c>
      <c r="AN642" s="55" t="s">
        <v>1644</v>
      </c>
      <c r="AO642" s="55" t="s">
        <v>1644</v>
      </c>
      <c r="AP642" t="s">
        <v>1730</v>
      </c>
      <c r="AQ642" t="s">
        <v>2163</v>
      </c>
      <c r="AS642" t="s">
        <v>1647</v>
      </c>
      <c r="AT642" t="s">
        <v>3842</v>
      </c>
      <c r="AU642" s="191">
        <f t="shared" si="11"/>
        <v>-128066101</v>
      </c>
    </row>
    <row r="643" spans="1:47" hidden="1" x14ac:dyDescent="0.25">
      <c r="A643" s="55" t="s">
        <v>1717</v>
      </c>
      <c r="B643" s="55" t="s">
        <v>2824</v>
      </c>
      <c r="C643" s="55" t="s">
        <v>1719</v>
      </c>
      <c r="D643" s="55" t="s">
        <v>1732</v>
      </c>
      <c r="E643" s="56">
        <v>45777</v>
      </c>
      <c r="F643" s="55" t="s">
        <v>3110</v>
      </c>
      <c r="G643" s="55" t="s">
        <v>3113</v>
      </c>
      <c r="H643" s="55">
        <v>50300090</v>
      </c>
      <c r="I643" s="55" t="s">
        <v>3114</v>
      </c>
      <c r="J643" s="55" t="s">
        <v>1644</v>
      </c>
      <c r="K643" s="55" t="s">
        <v>1396</v>
      </c>
      <c r="L643" s="56">
        <v>45777</v>
      </c>
      <c r="M643" s="55" t="s">
        <v>3068</v>
      </c>
      <c r="N643" s="55" t="s">
        <v>1755</v>
      </c>
      <c r="O643" s="56"/>
      <c r="P643" s="55" t="s">
        <v>1726</v>
      </c>
      <c r="Q643" s="55" t="s">
        <v>1554</v>
      </c>
      <c r="R643" s="57">
        <v>-1352742353</v>
      </c>
      <c r="S643" s="55" t="s">
        <v>89</v>
      </c>
      <c r="T643" s="57">
        <v>-80438.98</v>
      </c>
      <c r="U643" s="55" t="s">
        <v>329</v>
      </c>
      <c r="V643" s="55" t="s">
        <v>330</v>
      </c>
      <c r="W643" s="55" t="s">
        <v>1644</v>
      </c>
      <c r="X643" s="55" t="s">
        <v>1644</v>
      </c>
      <c r="Y643" s="55" t="s">
        <v>1644</v>
      </c>
      <c r="Z643" s="55" t="s">
        <v>1644</v>
      </c>
      <c r="AA643" s="55" t="s">
        <v>1727</v>
      </c>
      <c r="AB643" s="55" t="s">
        <v>1644</v>
      </c>
      <c r="AC643" s="56">
        <v>45783</v>
      </c>
      <c r="AD643" s="55"/>
      <c r="AE643" s="55"/>
      <c r="AF643" s="55" t="s">
        <v>1644</v>
      </c>
      <c r="AG643" s="55" t="s">
        <v>1644</v>
      </c>
      <c r="AH643" s="55" t="s">
        <v>1728</v>
      </c>
      <c r="AI643" s="55" t="s">
        <v>1729</v>
      </c>
      <c r="AJ643" s="58">
        <v>0</v>
      </c>
      <c r="AK643" s="55" t="s">
        <v>1644</v>
      </c>
      <c r="AL643" s="55" t="s">
        <v>1644</v>
      </c>
      <c r="AM643" s="55" t="s">
        <v>1644</v>
      </c>
      <c r="AN643" s="55" t="s">
        <v>1644</v>
      </c>
      <c r="AO643" s="55" t="s">
        <v>1644</v>
      </c>
      <c r="AP643" t="s">
        <v>1730</v>
      </c>
      <c r="AQ643" t="s">
        <v>2163</v>
      </c>
      <c r="AS643" t="s">
        <v>1647</v>
      </c>
      <c r="AT643" t="s">
        <v>3842</v>
      </c>
      <c r="AU643" s="191">
        <f t="shared" si="11"/>
        <v>-1352742353</v>
      </c>
    </row>
    <row r="644" spans="1:47" x14ac:dyDescent="0.25">
      <c r="A644" s="55" t="s">
        <v>1717</v>
      </c>
      <c r="B644" s="55" t="s">
        <v>2824</v>
      </c>
      <c r="C644" s="55" t="s">
        <v>1719</v>
      </c>
      <c r="D644" s="55" t="s">
        <v>1732</v>
      </c>
      <c r="E644" s="56">
        <v>45777</v>
      </c>
      <c r="F644" s="55" t="s">
        <v>3115</v>
      </c>
      <c r="G644" s="55" t="s">
        <v>2542</v>
      </c>
      <c r="H644" s="55">
        <v>50600040</v>
      </c>
      <c r="I644" s="55" t="s">
        <v>3116</v>
      </c>
      <c r="J644" s="55" t="s">
        <v>1644</v>
      </c>
      <c r="K644" s="55" t="s">
        <v>466</v>
      </c>
      <c r="L644" s="56">
        <v>45777</v>
      </c>
      <c r="M644" s="55" t="s">
        <v>3068</v>
      </c>
      <c r="N644" s="55" t="s">
        <v>2536</v>
      </c>
      <c r="O644" s="56"/>
      <c r="P644" s="55" t="s">
        <v>1726</v>
      </c>
      <c r="Q644" s="55" t="s">
        <v>89</v>
      </c>
      <c r="R644" s="57">
        <v>286902.15999999997</v>
      </c>
      <c r="S644" s="55" t="s">
        <v>89</v>
      </c>
      <c r="T644" s="57">
        <v>286902.15999999997</v>
      </c>
      <c r="U644" s="55" t="s">
        <v>329</v>
      </c>
      <c r="V644" s="55" t="s">
        <v>330</v>
      </c>
      <c r="W644" s="55" t="s">
        <v>1644</v>
      </c>
      <c r="X644" s="55" t="s">
        <v>1644</v>
      </c>
      <c r="Y644" s="55" t="s">
        <v>1644</v>
      </c>
      <c r="Z644" s="55" t="s">
        <v>1644</v>
      </c>
      <c r="AA644" s="55" t="s">
        <v>1727</v>
      </c>
      <c r="AB644" s="55" t="s">
        <v>1644</v>
      </c>
      <c r="AC644" s="56">
        <v>45783</v>
      </c>
      <c r="AD644" s="55"/>
      <c r="AE644" s="55"/>
      <c r="AF644" s="55" t="s">
        <v>1644</v>
      </c>
      <c r="AG644" s="55" t="s">
        <v>1644</v>
      </c>
      <c r="AH644" s="55" t="s">
        <v>1728</v>
      </c>
      <c r="AI644" s="55" t="s">
        <v>1729</v>
      </c>
      <c r="AJ644" s="58">
        <v>0</v>
      </c>
      <c r="AK644" s="55" t="s">
        <v>1644</v>
      </c>
      <c r="AL644" s="55" t="s">
        <v>1644</v>
      </c>
      <c r="AM644" s="55" t="s">
        <v>1644</v>
      </c>
      <c r="AN644" s="55" t="s">
        <v>1644</v>
      </c>
      <c r="AO644" s="55" t="s">
        <v>1644</v>
      </c>
      <c r="AP644" t="s">
        <v>1730</v>
      </c>
      <c r="AQ644" t="s">
        <v>2163</v>
      </c>
      <c r="AS644" t="s">
        <v>1660</v>
      </c>
      <c r="AT644" t="s">
        <v>3842</v>
      </c>
      <c r="AU644" s="191">
        <f t="shared" si="11"/>
        <v>4733885640</v>
      </c>
    </row>
    <row r="645" spans="1:47" hidden="1" x14ac:dyDescent="0.25">
      <c r="A645" s="55" t="s">
        <v>1717</v>
      </c>
      <c r="B645" s="55" t="s">
        <v>2824</v>
      </c>
      <c r="C645" s="55" t="s">
        <v>1719</v>
      </c>
      <c r="D645" s="55" t="s">
        <v>1750</v>
      </c>
      <c r="E645" s="56">
        <v>45777</v>
      </c>
      <c r="F645" s="55" t="s">
        <v>3118</v>
      </c>
      <c r="G645" s="55" t="s">
        <v>3119</v>
      </c>
      <c r="H645" s="55">
        <v>50300030</v>
      </c>
      <c r="I645" s="55" t="s">
        <v>3120</v>
      </c>
      <c r="J645" s="55" t="s">
        <v>1644</v>
      </c>
      <c r="K645" s="55" t="s">
        <v>1391</v>
      </c>
      <c r="L645" s="56">
        <v>45777</v>
      </c>
      <c r="M645" s="55" t="s">
        <v>2709</v>
      </c>
      <c r="N645" s="55" t="s">
        <v>1755</v>
      </c>
      <c r="O645" s="56"/>
      <c r="P645" s="55" t="s">
        <v>1726</v>
      </c>
      <c r="Q645" s="55" t="s">
        <v>1554</v>
      </c>
      <c r="R645" s="59">
        <v>88649611</v>
      </c>
      <c r="S645" s="55" t="s">
        <v>89</v>
      </c>
      <c r="T645" s="57">
        <v>5344.2</v>
      </c>
      <c r="U645" s="55" t="s">
        <v>329</v>
      </c>
      <c r="V645" s="55" t="s">
        <v>330</v>
      </c>
      <c r="W645" s="55" t="s">
        <v>1644</v>
      </c>
      <c r="X645" s="55" t="s">
        <v>1644</v>
      </c>
      <c r="Y645" s="55" t="s">
        <v>1644</v>
      </c>
      <c r="Z645" s="55" t="s">
        <v>1644</v>
      </c>
      <c r="AA645" s="55" t="s">
        <v>1727</v>
      </c>
      <c r="AB645" s="55" t="s">
        <v>1644</v>
      </c>
      <c r="AC645" s="56">
        <v>45784</v>
      </c>
      <c r="AD645" s="55"/>
      <c r="AE645" s="55"/>
      <c r="AF645" s="55" t="s">
        <v>1644</v>
      </c>
      <c r="AG645" s="55" t="s">
        <v>1644</v>
      </c>
      <c r="AH645" s="55" t="s">
        <v>1728</v>
      </c>
      <c r="AI645" s="55" t="s">
        <v>1729</v>
      </c>
      <c r="AJ645" s="59">
        <v>0</v>
      </c>
      <c r="AK645" s="55" t="s">
        <v>1644</v>
      </c>
      <c r="AL645" s="55" t="s">
        <v>1644</v>
      </c>
      <c r="AM645" s="55" t="s">
        <v>1644</v>
      </c>
      <c r="AN645" s="55" t="s">
        <v>1644</v>
      </c>
      <c r="AO645" s="55" t="s">
        <v>1644</v>
      </c>
      <c r="AP645" t="s">
        <v>1730</v>
      </c>
      <c r="AQ645" t="s">
        <v>2163</v>
      </c>
      <c r="AS645" t="s">
        <v>1647</v>
      </c>
      <c r="AT645" t="s">
        <v>3842</v>
      </c>
      <c r="AU645" s="191">
        <f t="shared" si="11"/>
        <v>88649611</v>
      </c>
    </row>
    <row r="646" spans="1:47" x14ac:dyDescent="0.25">
      <c r="A646" s="55" t="s">
        <v>1717</v>
      </c>
      <c r="B646" s="55" t="s">
        <v>2824</v>
      </c>
      <c r="C646" s="55" t="s">
        <v>1719</v>
      </c>
      <c r="D646" s="55" t="s">
        <v>1732</v>
      </c>
      <c r="E646" s="56">
        <v>45777</v>
      </c>
      <c r="F646" s="55" t="s">
        <v>3121</v>
      </c>
      <c r="G646" s="55" t="s">
        <v>2534</v>
      </c>
      <c r="H646" s="55">
        <v>50600010</v>
      </c>
      <c r="I646" s="55" t="s">
        <v>3122</v>
      </c>
      <c r="J646" s="55" t="s">
        <v>1644</v>
      </c>
      <c r="K646" s="55" t="s">
        <v>460</v>
      </c>
      <c r="L646" s="56">
        <v>45777</v>
      </c>
      <c r="M646" s="55" t="s">
        <v>3123</v>
      </c>
      <c r="N646" s="55" t="s">
        <v>2536</v>
      </c>
      <c r="O646" s="56"/>
      <c r="P646" s="55" t="s">
        <v>1726</v>
      </c>
      <c r="Q646" s="55" t="s">
        <v>1554</v>
      </c>
      <c r="R646" s="59">
        <v>449925012</v>
      </c>
      <c r="S646" s="55" t="s">
        <v>89</v>
      </c>
      <c r="T646" s="57">
        <v>26801.99</v>
      </c>
      <c r="U646" s="55" t="s">
        <v>329</v>
      </c>
      <c r="V646" s="55" t="s">
        <v>330</v>
      </c>
      <c r="W646" s="55" t="s">
        <v>1644</v>
      </c>
      <c r="X646" s="55" t="s">
        <v>1644</v>
      </c>
      <c r="Y646" s="55" t="s">
        <v>1644</v>
      </c>
      <c r="Z646" s="55" t="s">
        <v>1644</v>
      </c>
      <c r="AA646" s="55" t="s">
        <v>1727</v>
      </c>
      <c r="AB646" s="55" t="s">
        <v>1644</v>
      </c>
      <c r="AC646" s="56">
        <v>45784</v>
      </c>
      <c r="AD646" s="55"/>
      <c r="AE646" s="55"/>
      <c r="AF646" s="55" t="s">
        <v>1644</v>
      </c>
      <c r="AG646" s="55" t="s">
        <v>1644</v>
      </c>
      <c r="AH646" s="55" t="s">
        <v>1728</v>
      </c>
      <c r="AI646" s="55" t="s">
        <v>1729</v>
      </c>
      <c r="AJ646" s="59">
        <v>0</v>
      </c>
      <c r="AK646" s="55" t="s">
        <v>1644</v>
      </c>
      <c r="AL646" s="60" t="s">
        <v>1644</v>
      </c>
      <c r="AM646" s="55" t="s">
        <v>1644</v>
      </c>
      <c r="AN646" s="55" t="s">
        <v>1644</v>
      </c>
      <c r="AO646" s="55" t="s">
        <v>1644</v>
      </c>
      <c r="AP646" t="s">
        <v>1730</v>
      </c>
      <c r="AQ646" t="s">
        <v>2163</v>
      </c>
      <c r="AS646" t="s">
        <v>460</v>
      </c>
      <c r="AT646" t="s">
        <v>3842</v>
      </c>
      <c r="AU646" s="191">
        <f t="shared" si="11"/>
        <v>449925012</v>
      </c>
    </row>
    <row r="647" spans="1:47" hidden="1" x14ac:dyDescent="0.25">
      <c r="A647" s="55" t="s">
        <v>1717</v>
      </c>
      <c r="B647" s="55" t="s">
        <v>3124</v>
      </c>
      <c r="C647" s="55" t="s">
        <v>1719</v>
      </c>
      <c r="D647" s="55" t="s">
        <v>1767</v>
      </c>
      <c r="E647" s="56">
        <v>45779</v>
      </c>
      <c r="F647" s="55" t="s">
        <v>3127</v>
      </c>
      <c r="G647" s="55" t="s">
        <v>1644</v>
      </c>
      <c r="H647" s="55">
        <v>50200010</v>
      </c>
      <c r="I647" s="55" t="s">
        <v>3128</v>
      </c>
      <c r="J647" s="55" t="s">
        <v>1644</v>
      </c>
      <c r="K647" s="55" t="s">
        <v>1646</v>
      </c>
      <c r="L647" s="56">
        <v>45779</v>
      </c>
      <c r="M647" s="55" t="s">
        <v>3125</v>
      </c>
      <c r="N647" s="55" t="s">
        <v>1644</v>
      </c>
      <c r="O647" s="56"/>
      <c r="P647" s="55" t="s">
        <v>1726</v>
      </c>
      <c r="Q647" s="55" t="s">
        <v>89</v>
      </c>
      <c r="R647" s="57">
        <v>18.55</v>
      </c>
      <c r="S647" s="55" t="s">
        <v>89</v>
      </c>
      <c r="T647" s="57">
        <v>18.55</v>
      </c>
      <c r="U647" s="55" t="s">
        <v>352</v>
      </c>
      <c r="V647" s="55" t="s">
        <v>353</v>
      </c>
      <c r="W647" s="55" t="s">
        <v>1644</v>
      </c>
      <c r="X647" s="55" t="s">
        <v>1644</v>
      </c>
      <c r="Y647" s="55" t="s">
        <v>1644</v>
      </c>
      <c r="Z647" s="55" t="s">
        <v>1644</v>
      </c>
      <c r="AA647" s="55" t="s">
        <v>1727</v>
      </c>
      <c r="AB647" s="55" t="s">
        <v>1644</v>
      </c>
      <c r="AC647" s="56">
        <v>45779</v>
      </c>
      <c r="AD647" s="55"/>
      <c r="AE647" s="55"/>
      <c r="AF647" s="55" t="s">
        <v>1644</v>
      </c>
      <c r="AG647" s="55" t="s">
        <v>1644</v>
      </c>
      <c r="AH647" s="55" t="s">
        <v>1728</v>
      </c>
      <c r="AI647" s="55" t="s">
        <v>1729</v>
      </c>
      <c r="AJ647" s="59">
        <v>40</v>
      </c>
      <c r="AK647" s="55" t="s">
        <v>1748</v>
      </c>
      <c r="AL647" s="60" t="s">
        <v>1749</v>
      </c>
      <c r="AM647" s="55" t="s">
        <v>2049</v>
      </c>
      <c r="AN647" s="55" t="s">
        <v>2050</v>
      </c>
      <c r="AO647" s="55" t="s">
        <v>1644</v>
      </c>
      <c r="AP647" t="s">
        <v>3126</v>
      </c>
      <c r="AQ647" t="s">
        <v>2163</v>
      </c>
      <c r="AS647" t="s">
        <v>1645</v>
      </c>
      <c r="AT647" t="s">
        <v>271</v>
      </c>
      <c r="AU647" s="191">
        <f t="shared" si="11"/>
        <v>306075</v>
      </c>
    </row>
    <row r="648" spans="1:47" x14ac:dyDescent="0.25">
      <c r="A648" s="55" t="s">
        <v>1717</v>
      </c>
      <c r="B648" s="55" t="s">
        <v>3124</v>
      </c>
      <c r="C648" s="55" t="s">
        <v>1719</v>
      </c>
      <c r="D648" s="55" t="s">
        <v>1767</v>
      </c>
      <c r="E648" s="56">
        <v>45779</v>
      </c>
      <c r="F648" s="55" t="s">
        <v>1914</v>
      </c>
      <c r="G648" s="55" t="s">
        <v>1644</v>
      </c>
      <c r="H648" s="55">
        <v>50200010</v>
      </c>
      <c r="I648" s="55" t="s">
        <v>3129</v>
      </c>
      <c r="J648" s="55" t="s">
        <v>1644</v>
      </c>
      <c r="K648" s="55" t="s">
        <v>1646</v>
      </c>
      <c r="L648" s="56">
        <v>45779</v>
      </c>
      <c r="M648" s="55" t="s">
        <v>3125</v>
      </c>
      <c r="N648" s="55" t="s">
        <v>1644</v>
      </c>
      <c r="O648" s="56"/>
      <c r="P648" s="55" t="s">
        <v>1726</v>
      </c>
      <c r="Q648" s="55" t="s">
        <v>89</v>
      </c>
      <c r="R648" s="57">
        <v>235.48</v>
      </c>
      <c r="S648" s="55" t="s">
        <v>89</v>
      </c>
      <c r="T648" s="57">
        <v>235.48</v>
      </c>
      <c r="U648" s="55" t="s">
        <v>329</v>
      </c>
      <c r="V648" s="55" t="s">
        <v>330</v>
      </c>
      <c r="W648" s="55" t="s">
        <v>1644</v>
      </c>
      <c r="X648" s="55" t="s">
        <v>1644</v>
      </c>
      <c r="Y648" s="55" t="s">
        <v>1644</v>
      </c>
      <c r="Z648" s="55" t="s">
        <v>1644</v>
      </c>
      <c r="AA648" s="55" t="s">
        <v>1727</v>
      </c>
      <c r="AB648" s="55" t="s">
        <v>1644</v>
      </c>
      <c r="AC648" s="56">
        <v>45779</v>
      </c>
      <c r="AD648" s="55"/>
      <c r="AE648" s="55"/>
      <c r="AF648" s="55" t="s">
        <v>1644</v>
      </c>
      <c r="AG648" s="55" t="s">
        <v>1644</v>
      </c>
      <c r="AH648" s="55" t="s">
        <v>1728</v>
      </c>
      <c r="AI648" s="55" t="s">
        <v>1729</v>
      </c>
      <c r="AJ648" s="59">
        <v>300</v>
      </c>
      <c r="AK648" s="55" t="s">
        <v>1748</v>
      </c>
      <c r="AL648" s="60" t="s">
        <v>1749</v>
      </c>
      <c r="AM648" s="55" t="s">
        <v>1916</v>
      </c>
      <c r="AN648" s="55" t="s">
        <v>1917</v>
      </c>
      <c r="AO648" s="55" t="s">
        <v>1644</v>
      </c>
      <c r="AP648" t="s">
        <v>3126</v>
      </c>
      <c r="AQ648" t="s">
        <v>2163</v>
      </c>
      <c r="AS648" t="s">
        <v>1645</v>
      </c>
      <c r="AT648" t="s">
        <v>3842</v>
      </c>
      <c r="AU648" s="191">
        <f t="shared" si="11"/>
        <v>3885420</v>
      </c>
    </row>
    <row r="649" spans="1:47" x14ac:dyDescent="0.25">
      <c r="A649" s="55" t="s">
        <v>1717</v>
      </c>
      <c r="B649" s="55" t="s">
        <v>3124</v>
      </c>
      <c r="C649" s="55" t="s">
        <v>1719</v>
      </c>
      <c r="D649" s="55" t="s">
        <v>1743</v>
      </c>
      <c r="E649" s="56">
        <v>45779</v>
      </c>
      <c r="F649" s="55" t="s">
        <v>1644</v>
      </c>
      <c r="G649" s="55" t="s">
        <v>1644</v>
      </c>
      <c r="H649" s="55">
        <v>50800020</v>
      </c>
      <c r="I649" s="55" t="s">
        <v>3130</v>
      </c>
      <c r="J649" s="55" t="s">
        <v>1644</v>
      </c>
      <c r="K649" s="55" t="s">
        <v>474</v>
      </c>
      <c r="L649" s="56">
        <v>45779</v>
      </c>
      <c r="M649" s="55" t="s">
        <v>3125</v>
      </c>
      <c r="N649" s="55" t="s">
        <v>3131</v>
      </c>
      <c r="O649" s="56"/>
      <c r="P649" s="55" t="s">
        <v>1726</v>
      </c>
      <c r="Q649" s="55" t="s">
        <v>1554</v>
      </c>
      <c r="R649" s="59">
        <v>884000</v>
      </c>
      <c r="S649" s="55" t="s">
        <v>89</v>
      </c>
      <c r="T649" s="57">
        <v>52.45</v>
      </c>
      <c r="U649" s="55" t="s">
        <v>329</v>
      </c>
      <c r="V649" s="55" t="s">
        <v>330</v>
      </c>
      <c r="W649" s="55" t="s">
        <v>1644</v>
      </c>
      <c r="X649" s="55" t="s">
        <v>1644</v>
      </c>
      <c r="Y649" s="55" t="s">
        <v>1644</v>
      </c>
      <c r="Z649" s="55" t="s">
        <v>1644</v>
      </c>
      <c r="AA649" s="55" t="s">
        <v>1727</v>
      </c>
      <c r="AB649" s="55" t="s">
        <v>1644</v>
      </c>
      <c r="AC649" s="56">
        <v>45779</v>
      </c>
      <c r="AD649" s="55"/>
      <c r="AE649" s="55"/>
      <c r="AF649" s="55" t="s">
        <v>1644</v>
      </c>
      <c r="AG649" s="55" t="s">
        <v>3132</v>
      </c>
      <c r="AH649" s="55" t="s">
        <v>1728</v>
      </c>
      <c r="AI649" s="55" t="s">
        <v>1729</v>
      </c>
      <c r="AJ649" s="59">
        <v>160</v>
      </c>
      <c r="AK649" s="55" t="s">
        <v>1748</v>
      </c>
      <c r="AL649" s="60" t="s">
        <v>1749</v>
      </c>
      <c r="AM649" s="55" t="s">
        <v>1644</v>
      </c>
      <c r="AN649" s="55" t="s">
        <v>1644</v>
      </c>
      <c r="AO649" s="55" t="s">
        <v>1644</v>
      </c>
      <c r="AP649" t="s">
        <v>1730</v>
      </c>
      <c r="AQ649" t="s">
        <v>2163</v>
      </c>
      <c r="AS649" t="s">
        <v>1652</v>
      </c>
      <c r="AT649" t="s">
        <v>3842</v>
      </c>
      <c r="AU649" s="191">
        <f t="shared" si="11"/>
        <v>884000</v>
      </c>
    </row>
    <row r="650" spans="1:47" hidden="1" x14ac:dyDescent="0.25">
      <c r="A650" s="55" t="s">
        <v>1717</v>
      </c>
      <c r="B650" s="55" t="s">
        <v>3124</v>
      </c>
      <c r="C650" s="55" t="s">
        <v>1719</v>
      </c>
      <c r="D650" s="55" t="s">
        <v>1767</v>
      </c>
      <c r="E650" s="56">
        <v>45780</v>
      </c>
      <c r="F650" s="55" t="s">
        <v>3133</v>
      </c>
      <c r="G650" s="55" t="s">
        <v>1644</v>
      </c>
      <c r="H650" s="55">
        <v>50200010</v>
      </c>
      <c r="I650" s="55" t="s">
        <v>3134</v>
      </c>
      <c r="J650" s="55" t="s">
        <v>1644</v>
      </c>
      <c r="K650" s="55" t="s">
        <v>1646</v>
      </c>
      <c r="L650" s="56">
        <v>45780</v>
      </c>
      <c r="M650" s="55" t="s">
        <v>3135</v>
      </c>
      <c r="N650" s="55" t="s">
        <v>1644</v>
      </c>
      <c r="O650" s="56"/>
      <c r="P650" s="55" t="s">
        <v>1726</v>
      </c>
      <c r="Q650" s="55" t="s">
        <v>89</v>
      </c>
      <c r="R650" s="57">
        <v>14.45</v>
      </c>
      <c r="S650" s="55" t="s">
        <v>89</v>
      </c>
      <c r="T650" s="57">
        <v>14.45</v>
      </c>
      <c r="U650" s="55" t="s">
        <v>352</v>
      </c>
      <c r="V650" s="55" t="s">
        <v>353</v>
      </c>
      <c r="W650" s="55" t="s">
        <v>1644</v>
      </c>
      <c r="X650" s="55" t="s">
        <v>1644</v>
      </c>
      <c r="Y650" s="55" t="s">
        <v>1644</v>
      </c>
      <c r="Z650" s="55" t="s">
        <v>1644</v>
      </c>
      <c r="AA650" s="55" t="s">
        <v>1727</v>
      </c>
      <c r="AB650" s="55" t="s">
        <v>1644</v>
      </c>
      <c r="AC650" s="56">
        <v>45780</v>
      </c>
      <c r="AD650" s="55"/>
      <c r="AE650" s="55"/>
      <c r="AF650" s="55" t="s">
        <v>1644</v>
      </c>
      <c r="AG650" s="55" t="s">
        <v>1644</v>
      </c>
      <c r="AH650" s="55" t="s">
        <v>1728</v>
      </c>
      <c r="AI650" s="55" t="s">
        <v>1729</v>
      </c>
      <c r="AJ650" s="59">
        <v>450</v>
      </c>
      <c r="AK650" s="55" t="s">
        <v>1748</v>
      </c>
      <c r="AL650" s="60" t="s">
        <v>1749</v>
      </c>
      <c r="AM650" s="55" t="s">
        <v>2016</v>
      </c>
      <c r="AN650" s="55" t="s">
        <v>2017</v>
      </c>
      <c r="AO650" s="55" t="s">
        <v>1644</v>
      </c>
      <c r="AP650" t="s">
        <v>3126</v>
      </c>
      <c r="AQ650" t="s">
        <v>2163</v>
      </c>
      <c r="AS650" t="s">
        <v>1645</v>
      </c>
      <c r="AT650" t="s">
        <v>271</v>
      </c>
      <c r="AU650" s="191">
        <f t="shared" si="11"/>
        <v>238425</v>
      </c>
    </row>
    <row r="651" spans="1:47" hidden="1" x14ac:dyDescent="0.25">
      <c r="A651" s="55" t="s">
        <v>1717</v>
      </c>
      <c r="B651" s="55" t="s">
        <v>3124</v>
      </c>
      <c r="C651" s="55" t="s">
        <v>1719</v>
      </c>
      <c r="D651" s="55" t="s">
        <v>1743</v>
      </c>
      <c r="E651" s="56">
        <v>45782</v>
      </c>
      <c r="F651" s="55" t="s">
        <v>1644</v>
      </c>
      <c r="G651" s="55" t="s">
        <v>1644</v>
      </c>
      <c r="H651" s="55">
        <v>50600050</v>
      </c>
      <c r="I651" s="55" t="s">
        <v>3139</v>
      </c>
      <c r="J651" s="55" t="s">
        <v>1644</v>
      </c>
      <c r="K651" s="55" t="s">
        <v>468</v>
      </c>
      <c r="L651" s="56">
        <v>45782</v>
      </c>
      <c r="M651" s="55" t="s">
        <v>3136</v>
      </c>
      <c r="N651" s="55" t="s">
        <v>3140</v>
      </c>
      <c r="O651" s="56"/>
      <c r="P651" s="55" t="s">
        <v>1726</v>
      </c>
      <c r="Q651" s="55" t="s">
        <v>1554</v>
      </c>
      <c r="R651" s="59">
        <v>89700</v>
      </c>
      <c r="S651" s="55" t="s">
        <v>89</v>
      </c>
      <c r="T651" s="57">
        <v>5.32</v>
      </c>
      <c r="U651" s="55" t="s">
        <v>329</v>
      </c>
      <c r="V651" s="55" t="s">
        <v>330</v>
      </c>
      <c r="W651" s="55" t="s">
        <v>1644</v>
      </c>
      <c r="X651" s="55" t="s">
        <v>1644</v>
      </c>
      <c r="Y651" s="55" t="s">
        <v>1644</v>
      </c>
      <c r="Z651" s="55" t="s">
        <v>1644</v>
      </c>
      <c r="AA651" s="55" t="s">
        <v>1727</v>
      </c>
      <c r="AB651" s="55" t="s">
        <v>1644</v>
      </c>
      <c r="AC651" s="56">
        <v>45782</v>
      </c>
      <c r="AD651" s="55"/>
      <c r="AE651" s="55"/>
      <c r="AF651" s="55" t="s">
        <v>1644</v>
      </c>
      <c r="AG651" s="55" t="s">
        <v>3141</v>
      </c>
      <c r="AH651" s="55" t="s">
        <v>1728</v>
      </c>
      <c r="AI651" s="55" t="s">
        <v>1729</v>
      </c>
      <c r="AJ651" s="59">
        <v>13</v>
      </c>
      <c r="AK651" s="55" t="s">
        <v>1978</v>
      </c>
      <c r="AL651" s="60" t="s">
        <v>1749</v>
      </c>
      <c r="AM651" s="55" t="s">
        <v>1644</v>
      </c>
      <c r="AN651" s="55" t="s">
        <v>1644</v>
      </c>
      <c r="AO651" s="55" t="s">
        <v>1644</v>
      </c>
      <c r="AP651" t="s">
        <v>1730</v>
      </c>
      <c r="AQ651" t="s">
        <v>2163</v>
      </c>
      <c r="AS651" t="s">
        <v>468</v>
      </c>
      <c r="AT651" t="s">
        <v>3842</v>
      </c>
      <c r="AU651" s="191">
        <f t="shared" ref="AU651:AU714" si="12">IF(Q651="USD",R651*16500,IF(Q651="IDR",R651,T651*16500))</f>
        <v>89700</v>
      </c>
    </row>
    <row r="652" spans="1:47" x14ac:dyDescent="0.25">
      <c r="A652" s="55" t="s">
        <v>1717</v>
      </c>
      <c r="B652" s="55" t="s">
        <v>3124</v>
      </c>
      <c r="C652" s="55" t="s">
        <v>1719</v>
      </c>
      <c r="D652" s="55" t="s">
        <v>1767</v>
      </c>
      <c r="E652" s="56">
        <v>45782</v>
      </c>
      <c r="F652" s="55" t="s">
        <v>2908</v>
      </c>
      <c r="G652" s="55" t="s">
        <v>1644</v>
      </c>
      <c r="H652" s="55">
        <v>50200010</v>
      </c>
      <c r="I652" s="55" t="s">
        <v>3142</v>
      </c>
      <c r="J652" s="55" t="s">
        <v>1644</v>
      </c>
      <c r="K652" s="55" t="s">
        <v>1646</v>
      </c>
      <c r="L652" s="56">
        <v>45782</v>
      </c>
      <c r="M652" s="55" t="s">
        <v>3136</v>
      </c>
      <c r="N652" s="55" t="s">
        <v>1644</v>
      </c>
      <c r="O652" s="56"/>
      <c r="P652" s="55" t="s">
        <v>1726</v>
      </c>
      <c r="Q652" s="55" t="s">
        <v>89</v>
      </c>
      <c r="R652" s="57">
        <v>544.52</v>
      </c>
      <c r="S652" s="55" t="s">
        <v>89</v>
      </c>
      <c r="T652" s="57">
        <v>544.52</v>
      </c>
      <c r="U652" s="55" t="s">
        <v>329</v>
      </c>
      <c r="V652" s="55" t="s">
        <v>330</v>
      </c>
      <c r="W652" s="55" t="s">
        <v>1644</v>
      </c>
      <c r="X652" s="55" t="s">
        <v>1644</v>
      </c>
      <c r="Y652" s="55" t="s">
        <v>1644</v>
      </c>
      <c r="Z652" s="55" t="s">
        <v>1644</v>
      </c>
      <c r="AA652" s="55" t="s">
        <v>1727</v>
      </c>
      <c r="AB652" s="55" t="s">
        <v>1644</v>
      </c>
      <c r="AC652" s="56">
        <v>45782</v>
      </c>
      <c r="AD652" s="55"/>
      <c r="AE652" s="55"/>
      <c r="AF652" s="55" t="s">
        <v>1644</v>
      </c>
      <c r="AG652" s="55" t="s">
        <v>1644</v>
      </c>
      <c r="AH652" s="55" t="s">
        <v>1728</v>
      </c>
      <c r="AI652" s="55" t="s">
        <v>1729</v>
      </c>
      <c r="AJ652" s="59">
        <v>5</v>
      </c>
      <c r="AK652" s="55" t="s">
        <v>1748</v>
      </c>
      <c r="AL652" s="60" t="s">
        <v>1749</v>
      </c>
      <c r="AM652" s="55" t="s">
        <v>1860</v>
      </c>
      <c r="AN652" s="55" t="s">
        <v>1861</v>
      </c>
      <c r="AO652" s="55" t="s">
        <v>1644</v>
      </c>
      <c r="AP652" t="s">
        <v>3126</v>
      </c>
      <c r="AQ652" t="s">
        <v>2163</v>
      </c>
      <c r="AS652" t="s">
        <v>1645</v>
      </c>
      <c r="AT652" t="s">
        <v>3842</v>
      </c>
      <c r="AU652" s="191">
        <f t="shared" si="12"/>
        <v>8984580</v>
      </c>
    </row>
    <row r="653" spans="1:47" x14ac:dyDescent="0.25">
      <c r="A653" s="55" t="s">
        <v>1717</v>
      </c>
      <c r="B653" s="55" t="s">
        <v>3124</v>
      </c>
      <c r="C653" s="55" t="s">
        <v>1719</v>
      </c>
      <c r="D653" s="55" t="s">
        <v>1767</v>
      </c>
      <c r="E653" s="56">
        <v>45782</v>
      </c>
      <c r="F653" s="55" t="s">
        <v>2419</v>
      </c>
      <c r="G653" s="55" t="s">
        <v>1644</v>
      </c>
      <c r="H653" s="55">
        <v>50200010</v>
      </c>
      <c r="I653" s="55" t="s">
        <v>3143</v>
      </c>
      <c r="J653" s="55" t="s">
        <v>1644</v>
      </c>
      <c r="K653" s="55" t="s">
        <v>1646</v>
      </c>
      <c r="L653" s="56">
        <v>45782</v>
      </c>
      <c r="M653" s="55" t="s">
        <v>3136</v>
      </c>
      <c r="N653" s="55" t="s">
        <v>1644</v>
      </c>
      <c r="O653" s="56"/>
      <c r="P653" s="55" t="s">
        <v>1726</v>
      </c>
      <c r="Q653" s="55" t="s">
        <v>89</v>
      </c>
      <c r="R653" s="57">
        <v>2.23</v>
      </c>
      <c r="S653" s="55" t="s">
        <v>89</v>
      </c>
      <c r="T653" s="57">
        <v>2.23</v>
      </c>
      <c r="U653" s="55" t="s">
        <v>329</v>
      </c>
      <c r="V653" s="55" t="s">
        <v>330</v>
      </c>
      <c r="W653" s="55" t="s">
        <v>1644</v>
      </c>
      <c r="X653" s="55" t="s">
        <v>1644</v>
      </c>
      <c r="Y653" s="55" t="s">
        <v>1644</v>
      </c>
      <c r="Z653" s="55" t="s">
        <v>1644</v>
      </c>
      <c r="AA653" s="55" t="s">
        <v>1727</v>
      </c>
      <c r="AB653" s="55" t="s">
        <v>1644</v>
      </c>
      <c r="AC653" s="56">
        <v>45782</v>
      </c>
      <c r="AD653" s="55"/>
      <c r="AE653" s="55"/>
      <c r="AF653" s="55" t="s">
        <v>1644</v>
      </c>
      <c r="AG653" s="55" t="s">
        <v>1644</v>
      </c>
      <c r="AH653" s="55" t="s">
        <v>1728</v>
      </c>
      <c r="AI653" s="55" t="s">
        <v>1729</v>
      </c>
      <c r="AJ653" s="59">
        <v>8</v>
      </c>
      <c r="AK653" s="55" t="s">
        <v>1748</v>
      </c>
      <c r="AL653" s="60" t="s">
        <v>1749</v>
      </c>
      <c r="AM653" s="55" t="s">
        <v>2122</v>
      </c>
      <c r="AN653" s="55" t="s">
        <v>2123</v>
      </c>
      <c r="AO653" s="55" t="s">
        <v>1644</v>
      </c>
      <c r="AP653" t="s">
        <v>3126</v>
      </c>
      <c r="AQ653" t="s">
        <v>2163</v>
      </c>
      <c r="AS653" t="s">
        <v>1645</v>
      </c>
      <c r="AT653" t="s">
        <v>3842</v>
      </c>
      <c r="AU653" s="191">
        <f t="shared" si="12"/>
        <v>36795</v>
      </c>
    </row>
    <row r="654" spans="1:47" x14ac:dyDescent="0.25">
      <c r="A654" s="55" t="s">
        <v>1717</v>
      </c>
      <c r="B654" s="55" t="s">
        <v>3124</v>
      </c>
      <c r="C654" s="55" t="s">
        <v>1719</v>
      </c>
      <c r="D654" s="55" t="s">
        <v>1767</v>
      </c>
      <c r="E654" s="56">
        <v>45782</v>
      </c>
      <c r="F654" s="55" t="s">
        <v>3144</v>
      </c>
      <c r="G654" s="55" t="s">
        <v>1644</v>
      </c>
      <c r="H654" s="55">
        <v>53100010</v>
      </c>
      <c r="I654" s="55" t="s">
        <v>3143</v>
      </c>
      <c r="J654" s="55" t="s">
        <v>1644</v>
      </c>
      <c r="K654" s="55" t="s">
        <v>664</v>
      </c>
      <c r="L654" s="56">
        <v>45782</v>
      </c>
      <c r="M654" s="55" t="s">
        <v>3136</v>
      </c>
      <c r="N654" s="55" t="s">
        <v>1644</v>
      </c>
      <c r="O654" s="56"/>
      <c r="P654" s="55" t="s">
        <v>1726</v>
      </c>
      <c r="Q654" s="55" t="s">
        <v>89</v>
      </c>
      <c r="R654" s="57">
        <v>8.23</v>
      </c>
      <c r="S654" s="55" t="s">
        <v>89</v>
      </c>
      <c r="T654" s="57">
        <v>8.23</v>
      </c>
      <c r="U654" s="55" t="s">
        <v>329</v>
      </c>
      <c r="V654" s="55" t="s">
        <v>330</v>
      </c>
      <c r="W654" s="55" t="s">
        <v>1644</v>
      </c>
      <c r="X654" s="55" t="s">
        <v>1644</v>
      </c>
      <c r="Y654" s="55" t="s">
        <v>1644</v>
      </c>
      <c r="Z654" s="55" t="s">
        <v>1644</v>
      </c>
      <c r="AA654" s="55" t="s">
        <v>1727</v>
      </c>
      <c r="AB654" s="55" t="s">
        <v>1644</v>
      </c>
      <c r="AC654" s="56">
        <v>45782</v>
      </c>
      <c r="AD654" s="55"/>
      <c r="AE654" s="55"/>
      <c r="AF654" s="55" t="s">
        <v>1644</v>
      </c>
      <c r="AG654" s="55" t="s">
        <v>1644</v>
      </c>
      <c r="AH654" s="55" t="s">
        <v>1728</v>
      </c>
      <c r="AI654" s="55" t="s">
        <v>1729</v>
      </c>
      <c r="AJ654" s="59">
        <v>2</v>
      </c>
      <c r="AK654" s="55" t="s">
        <v>1978</v>
      </c>
      <c r="AL654" s="60" t="s">
        <v>1749</v>
      </c>
      <c r="AM654" s="55" t="s">
        <v>2087</v>
      </c>
      <c r="AN654" s="55" t="s">
        <v>2088</v>
      </c>
      <c r="AO654" s="55" t="s">
        <v>1644</v>
      </c>
      <c r="AP654" t="s">
        <v>1730</v>
      </c>
      <c r="AQ654" t="s">
        <v>2163</v>
      </c>
      <c r="AS654" t="s">
        <v>1652</v>
      </c>
      <c r="AT654" t="s">
        <v>3842</v>
      </c>
      <c r="AU654" s="191">
        <f t="shared" si="12"/>
        <v>135795</v>
      </c>
    </row>
    <row r="655" spans="1:47" x14ac:dyDescent="0.25">
      <c r="A655" s="55" t="s">
        <v>1717</v>
      </c>
      <c r="B655" s="55" t="s">
        <v>3124</v>
      </c>
      <c r="C655" s="55" t="s">
        <v>1719</v>
      </c>
      <c r="D655" s="55" t="s">
        <v>1767</v>
      </c>
      <c r="E655" s="56">
        <v>45782</v>
      </c>
      <c r="F655" s="55" t="s">
        <v>3144</v>
      </c>
      <c r="G655" s="55" t="s">
        <v>1644</v>
      </c>
      <c r="H655" s="55">
        <v>53100010</v>
      </c>
      <c r="I655" s="55" t="s">
        <v>3143</v>
      </c>
      <c r="J655" s="55" t="s">
        <v>1644</v>
      </c>
      <c r="K655" s="55" t="s">
        <v>664</v>
      </c>
      <c r="L655" s="56">
        <v>45782</v>
      </c>
      <c r="M655" s="55" t="s">
        <v>3136</v>
      </c>
      <c r="N655" s="55" t="s">
        <v>1644</v>
      </c>
      <c r="O655" s="56"/>
      <c r="P655" s="55" t="s">
        <v>1726</v>
      </c>
      <c r="Q655" s="55" t="s">
        <v>89</v>
      </c>
      <c r="R655" s="57">
        <v>8.56</v>
      </c>
      <c r="S655" s="55" t="s">
        <v>89</v>
      </c>
      <c r="T655" s="57">
        <v>8.56</v>
      </c>
      <c r="U655" s="55" t="s">
        <v>329</v>
      </c>
      <c r="V655" s="55" t="s">
        <v>330</v>
      </c>
      <c r="W655" s="55" t="s">
        <v>1644</v>
      </c>
      <c r="X655" s="55" t="s">
        <v>1644</v>
      </c>
      <c r="Y655" s="55" t="s">
        <v>1644</v>
      </c>
      <c r="Z655" s="55" t="s">
        <v>1644</v>
      </c>
      <c r="AA655" s="55" t="s">
        <v>1727</v>
      </c>
      <c r="AB655" s="55" t="s">
        <v>1644</v>
      </c>
      <c r="AC655" s="56">
        <v>45782</v>
      </c>
      <c r="AD655" s="55"/>
      <c r="AE655" s="55"/>
      <c r="AF655" s="55" t="s">
        <v>1644</v>
      </c>
      <c r="AG655" s="55" t="s">
        <v>1644</v>
      </c>
      <c r="AH655" s="55" t="s">
        <v>1728</v>
      </c>
      <c r="AI655" s="55" t="s">
        <v>1729</v>
      </c>
      <c r="AJ655" s="59">
        <v>2</v>
      </c>
      <c r="AK655" s="55" t="s">
        <v>1748</v>
      </c>
      <c r="AL655" s="60" t="s">
        <v>1749</v>
      </c>
      <c r="AM655" s="55" t="s">
        <v>2083</v>
      </c>
      <c r="AN655" s="55" t="s">
        <v>2084</v>
      </c>
      <c r="AO655" s="55" t="s">
        <v>1644</v>
      </c>
      <c r="AP655" t="s">
        <v>1730</v>
      </c>
      <c r="AQ655" t="s">
        <v>2163</v>
      </c>
      <c r="AS655" t="s">
        <v>1652</v>
      </c>
      <c r="AT655" t="s">
        <v>3842</v>
      </c>
      <c r="AU655" s="191">
        <f t="shared" si="12"/>
        <v>141240</v>
      </c>
    </row>
    <row r="656" spans="1:47" x14ac:dyDescent="0.25">
      <c r="A656" s="55" t="s">
        <v>1717</v>
      </c>
      <c r="B656" s="55" t="s">
        <v>3124</v>
      </c>
      <c r="C656" s="55" t="s">
        <v>1719</v>
      </c>
      <c r="D656" s="55" t="s">
        <v>1767</v>
      </c>
      <c r="E656" s="56">
        <v>45782</v>
      </c>
      <c r="F656" s="55" t="s">
        <v>3144</v>
      </c>
      <c r="G656" s="55" t="s">
        <v>1644</v>
      </c>
      <c r="H656" s="55">
        <v>50200010</v>
      </c>
      <c r="I656" s="55" t="s">
        <v>3145</v>
      </c>
      <c r="J656" s="55" t="s">
        <v>1644</v>
      </c>
      <c r="K656" s="55" t="s">
        <v>1646</v>
      </c>
      <c r="L656" s="56">
        <v>45782</v>
      </c>
      <c r="M656" s="55" t="s">
        <v>3136</v>
      </c>
      <c r="N656" s="55" t="s">
        <v>1644</v>
      </c>
      <c r="O656" s="56"/>
      <c r="P656" s="55" t="s">
        <v>1726</v>
      </c>
      <c r="Q656" s="55" t="s">
        <v>89</v>
      </c>
      <c r="R656" s="57">
        <v>4.2699999999999996</v>
      </c>
      <c r="S656" s="55" t="s">
        <v>89</v>
      </c>
      <c r="T656" s="57">
        <v>4.2699999999999996</v>
      </c>
      <c r="U656" s="55" t="s">
        <v>329</v>
      </c>
      <c r="V656" s="55" t="s">
        <v>330</v>
      </c>
      <c r="W656" s="55" t="s">
        <v>1644</v>
      </c>
      <c r="X656" s="55" t="s">
        <v>1644</v>
      </c>
      <c r="Y656" s="55" t="s">
        <v>1644</v>
      </c>
      <c r="Z656" s="55" t="s">
        <v>1644</v>
      </c>
      <c r="AA656" s="55" t="s">
        <v>1727</v>
      </c>
      <c r="AB656" s="55" t="s">
        <v>1644</v>
      </c>
      <c r="AC656" s="56">
        <v>45782</v>
      </c>
      <c r="AD656" s="55"/>
      <c r="AE656" s="55"/>
      <c r="AF656" s="55" t="s">
        <v>1644</v>
      </c>
      <c r="AG656" s="55" t="s">
        <v>1644</v>
      </c>
      <c r="AH656" s="55" t="s">
        <v>1728</v>
      </c>
      <c r="AI656" s="55" t="s">
        <v>1729</v>
      </c>
      <c r="AJ656" s="59">
        <v>2</v>
      </c>
      <c r="AK656" s="55" t="s">
        <v>1748</v>
      </c>
      <c r="AL656" s="60" t="s">
        <v>1749</v>
      </c>
      <c r="AM656" s="55" t="s">
        <v>2124</v>
      </c>
      <c r="AN656" s="55" t="s">
        <v>2125</v>
      </c>
      <c r="AO656" s="55" t="s">
        <v>1644</v>
      </c>
      <c r="AP656" t="s">
        <v>3126</v>
      </c>
      <c r="AQ656" t="s">
        <v>2163</v>
      </c>
      <c r="AS656" t="s">
        <v>1645</v>
      </c>
      <c r="AT656" t="s">
        <v>3842</v>
      </c>
      <c r="AU656" s="191">
        <f t="shared" si="12"/>
        <v>70455</v>
      </c>
    </row>
    <row r="657" spans="1:47" x14ac:dyDescent="0.25">
      <c r="A657" s="55" t="s">
        <v>1717</v>
      </c>
      <c r="B657" s="55" t="s">
        <v>3124</v>
      </c>
      <c r="C657" s="55" t="s">
        <v>1719</v>
      </c>
      <c r="D657" s="55" t="s">
        <v>1767</v>
      </c>
      <c r="E657" s="56">
        <v>45782</v>
      </c>
      <c r="F657" s="55" t="s">
        <v>3146</v>
      </c>
      <c r="G657" s="55" t="s">
        <v>1644</v>
      </c>
      <c r="H657" s="55">
        <v>50200010</v>
      </c>
      <c r="I657" s="55" t="s">
        <v>3147</v>
      </c>
      <c r="J657" s="55" t="s">
        <v>1644</v>
      </c>
      <c r="K657" s="55" t="s">
        <v>1646</v>
      </c>
      <c r="L657" s="56">
        <v>45782</v>
      </c>
      <c r="M657" s="55" t="s">
        <v>3136</v>
      </c>
      <c r="N657" s="55" t="s">
        <v>1644</v>
      </c>
      <c r="O657" s="56"/>
      <c r="P657" s="55" t="s">
        <v>1726</v>
      </c>
      <c r="Q657" s="55" t="s">
        <v>89</v>
      </c>
      <c r="R657" s="57">
        <v>18.66</v>
      </c>
      <c r="S657" s="55" t="s">
        <v>89</v>
      </c>
      <c r="T657" s="57">
        <v>18.66</v>
      </c>
      <c r="U657" s="55" t="s">
        <v>329</v>
      </c>
      <c r="V657" s="55" t="s">
        <v>330</v>
      </c>
      <c r="W657" s="55" t="s">
        <v>1644</v>
      </c>
      <c r="X657" s="55" t="s">
        <v>1644</v>
      </c>
      <c r="Y657" s="55" t="s">
        <v>1644</v>
      </c>
      <c r="Z657" s="55" t="s">
        <v>1644</v>
      </c>
      <c r="AA657" s="55" t="s">
        <v>1727</v>
      </c>
      <c r="AB657" s="55" t="s">
        <v>1644</v>
      </c>
      <c r="AC657" s="56">
        <v>45782</v>
      </c>
      <c r="AD657" s="55"/>
      <c r="AE657" s="55"/>
      <c r="AF657" s="55" t="s">
        <v>1644</v>
      </c>
      <c r="AG657" s="55" t="s">
        <v>1644</v>
      </c>
      <c r="AH657" s="55" t="s">
        <v>1728</v>
      </c>
      <c r="AI657" s="55" t="s">
        <v>1729</v>
      </c>
      <c r="AJ657" s="59">
        <v>20</v>
      </c>
      <c r="AK657" s="55" t="s">
        <v>1761</v>
      </c>
      <c r="AL657" s="60" t="s">
        <v>1749</v>
      </c>
      <c r="AM657" s="55" t="s">
        <v>1970</v>
      </c>
      <c r="AN657" s="55" t="s">
        <v>1971</v>
      </c>
      <c r="AO657" s="55" t="s">
        <v>1644</v>
      </c>
      <c r="AP657" t="s">
        <v>3126</v>
      </c>
      <c r="AQ657" t="s">
        <v>2163</v>
      </c>
      <c r="AS657" t="s">
        <v>1645</v>
      </c>
      <c r="AT657" t="s">
        <v>3842</v>
      </c>
      <c r="AU657" s="191">
        <f t="shared" si="12"/>
        <v>307890</v>
      </c>
    </row>
    <row r="658" spans="1:47" x14ac:dyDescent="0.25">
      <c r="A658" s="55" t="s">
        <v>1717</v>
      </c>
      <c r="B658" s="55" t="s">
        <v>3124</v>
      </c>
      <c r="C658" s="55" t="s">
        <v>1719</v>
      </c>
      <c r="D658" s="55" t="s">
        <v>1767</v>
      </c>
      <c r="E658" s="56">
        <v>45782</v>
      </c>
      <c r="F658" s="55" t="s">
        <v>3148</v>
      </c>
      <c r="G658" s="55" t="s">
        <v>1644</v>
      </c>
      <c r="H658" s="55">
        <v>50200010</v>
      </c>
      <c r="I658" s="55" t="s">
        <v>3147</v>
      </c>
      <c r="J658" s="55" t="s">
        <v>1644</v>
      </c>
      <c r="K658" s="55" t="s">
        <v>1646</v>
      </c>
      <c r="L658" s="56">
        <v>45782</v>
      </c>
      <c r="M658" s="55" t="s">
        <v>3136</v>
      </c>
      <c r="N658" s="55" t="s">
        <v>1644</v>
      </c>
      <c r="O658" s="56"/>
      <c r="P658" s="55" t="s">
        <v>1726</v>
      </c>
      <c r="Q658" s="55" t="s">
        <v>89</v>
      </c>
      <c r="R658" s="57">
        <v>8.17</v>
      </c>
      <c r="S658" s="55" t="s">
        <v>89</v>
      </c>
      <c r="T658" s="57">
        <v>8.17</v>
      </c>
      <c r="U658" s="55" t="s">
        <v>329</v>
      </c>
      <c r="V658" s="55" t="s">
        <v>330</v>
      </c>
      <c r="W658" s="55" t="s">
        <v>1644</v>
      </c>
      <c r="X658" s="55" t="s">
        <v>1644</v>
      </c>
      <c r="Y658" s="55" t="s">
        <v>1644</v>
      </c>
      <c r="Z658" s="55" t="s">
        <v>1644</v>
      </c>
      <c r="AA658" s="55" t="s">
        <v>1727</v>
      </c>
      <c r="AB658" s="55" t="s">
        <v>1644</v>
      </c>
      <c r="AC658" s="56">
        <v>45782</v>
      </c>
      <c r="AD658" s="55"/>
      <c r="AE658" s="55"/>
      <c r="AF658" s="55" t="s">
        <v>1644</v>
      </c>
      <c r="AG658" s="55" t="s">
        <v>1644</v>
      </c>
      <c r="AH658" s="55" t="s">
        <v>1728</v>
      </c>
      <c r="AI658" s="55" t="s">
        <v>1729</v>
      </c>
      <c r="AJ658" s="59">
        <v>25</v>
      </c>
      <c r="AK658" s="55" t="s">
        <v>1761</v>
      </c>
      <c r="AL658" s="60" t="s">
        <v>1749</v>
      </c>
      <c r="AM658" s="55" t="s">
        <v>2085</v>
      </c>
      <c r="AN658" s="55" t="s">
        <v>2086</v>
      </c>
      <c r="AO658" s="55" t="s">
        <v>1644</v>
      </c>
      <c r="AP658" t="s">
        <v>3126</v>
      </c>
      <c r="AQ658" t="s">
        <v>2163</v>
      </c>
      <c r="AS658" t="s">
        <v>1645</v>
      </c>
      <c r="AT658" t="s">
        <v>3842</v>
      </c>
      <c r="AU658" s="191">
        <f t="shared" si="12"/>
        <v>134805</v>
      </c>
    </row>
    <row r="659" spans="1:47" x14ac:dyDescent="0.25">
      <c r="A659" s="55" t="s">
        <v>1717</v>
      </c>
      <c r="B659" s="55" t="s">
        <v>3124</v>
      </c>
      <c r="C659" s="55" t="s">
        <v>1719</v>
      </c>
      <c r="D659" s="55" t="s">
        <v>1767</v>
      </c>
      <c r="E659" s="56">
        <v>45782</v>
      </c>
      <c r="F659" s="55" t="s">
        <v>2187</v>
      </c>
      <c r="G659" s="55" t="s">
        <v>1644</v>
      </c>
      <c r="H659" s="55">
        <v>50200010</v>
      </c>
      <c r="I659" s="55" t="s">
        <v>3147</v>
      </c>
      <c r="J659" s="55" t="s">
        <v>1644</v>
      </c>
      <c r="K659" s="55" t="s">
        <v>1646</v>
      </c>
      <c r="L659" s="56">
        <v>45782</v>
      </c>
      <c r="M659" s="55" t="s">
        <v>3136</v>
      </c>
      <c r="N659" s="55" t="s">
        <v>1644</v>
      </c>
      <c r="O659" s="56"/>
      <c r="P659" s="55" t="s">
        <v>1726</v>
      </c>
      <c r="Q659" s="55" t="s">
        <v>89</v>
      </c>
      <c r="R659" s="57">
        <v>4.2699999999999996</v>
      </c>
      <c r="S659" s="55" t="s">
        <v>89</v>
      </c>
      <c r="T659" s="57">
        <v>4.2699999999999996</v>
      </c>
      <c r="U659" s="55" t="s">
        <v>329</v>
      </c>
      <c r="V659" s="55" t="s">
        <v>330</v>
      </c>
      <c r="W659" s="55" t="s">
        <v>1644</v>
      </c>
      <c r="X659" s="55" t="s">
        <v>1644</v>
      </c>
      <c r="Y659" s="55" t="s">
        <v>1644</v>
      </c>
      <c r="Z659" s="55" t="s">
        <v>1644</v>
      </c>
      <c r="AA659" s="55" t="s">
        <v>1727</v>
      </c>
      <c r="AB659" s="55" t="s">
        <v>1644</v>
      </c>
      <c r="AC659" s="56">
        <v>45782</v>
      </c>
      <c r="AD659" s="55"/>
      <c r="AE659" s="55"/>
      <c r="AF659" s="55" t="s">
        <v>1644</v>
      </c>
      <c r="AG659" s="55" t="s">
        <v>1644</v>
      </c>
      <c r="AH659" s="55" t="s">
        <v>1728</v>
      </c>
      <c r="AI659" s="55" t="s">
        <v>1729</v>
      </c>
      <c r="AJ659" s="59">
        <v>14</v>
      </c>
      <c r="AK659" s="55" t="s">
        <v>1978</v>
      </c>
      <c r="AL659" s="60" t="s">
        <v>1749</v>
      </c>
      <c r="AM659" s="55" t="s">
        <v>1979</v>
      </c>
      <c r="AN659" s="55" t="s">
        <v>1980</v>
      </c>
      <c r="AO659" s="55" t="s">
        <v>1644</v>
      </c>
      <c r="AP659" t="s">
        <v>3126</v>
      </c>
      <c r="AQ659" t="s">
        <v>2163</v>
      </c>
      <c r="AS659" t="s">
        <v>1645</v>
      </c>
      <c r="AT659" t="s">
        <v>3842</v>
      </c>
      <c r="AU659" s="191">
        <f t="shared" si="12"/>
        <v>70455</v>
      </c>
    </row>
    <row r="660" spans="1:47" x14ac:dyDescent="0.25">
      <c r="A660" s="55" t="s">
        <v>1717</v>
      </c>
      <c r="B660" s="55" t="s">
        <v>3124</v>
      </c>
      <c r="C660" s="55" t="s">
        <v>1719</v>
      </c>
      <c r="D660" s="55" t="s">
        <v>1767</v>
      </c>
      <c r="E660" s="56">
        <v>45782</v>
      </c>
      <c r="F660" s="55" t="s">
        <v>3149</v>
      </c>
      <c r="G660" s="55" t="s">
        <v>1644</v>
      </c>
      <c r="H660" s="55">
        <v>50200010</v>
      </c>
      <c r="I660" s="55" t="s">
        <v>3147</v>
      </c>
      <c r="J660" s="55" t="s">
        <v>1644</v>
      </c>
      <c r="K660" s="55" t="s">
        <v>1646</v>
      </c>
      <c r="L660" s="56">
        <v>45782</v>
      </c>
      <c r="M660" s="55" t="s">
        <v>3136</v>
      </c>
      <c r="N660" s="55" t="s">
        <v>1644</v>
      </c>
      <c r="O660" s="56"/>
      <c r="P660" s="55" t="s">
        <v>1726</v>
      </c>
      <c r="Q660" s="55" t="s">
        <v>89</v>
      </c>
      <c r="R660" s="57">
        <v>13.87</v>
      </c>
      <c r="S660" s="55" t="s">
        <v>89</v>
      </c>
      <c r="T660" s="57">
        <v>13.87</v>
      </c>
      <c r="U660" s="55" t="s">
        <v>329</v>
      </c>
      <c r="V660" s="55" t="s">
        <v>330</v>
      </c>
      <c r="W660" s="55" t="s">
        <v>1644</v>
      </c>
      <c r="X660" s="55" t="s">
        <v>1644</v>
      </c>
      <c r="Y660" s="55" t="s">
        <v>1644</v>
      </c>
      <c r="Z660" s="55" t="s">
        <v>1644</v>
      </c>
      <c r="AA660" s="55" t="s">
        <v>1727</v>
      </c>
      <c r="AB660" s="55" t="s">
        <v>1644</v>
      </c>
      <c r="AC660" s="56">
        <v>45782</v>
      </c>
      <c r="AD660" s="55"/>
      <c r="AE660" s="55"/>
      <c r="AF660" s="55" t="s">
        <v>1644</v>
      </c>
      <c r="AG660" s="55" t="s">
        <v>1644</v>
      </c>
      <c r="AH660" s="55" t="s">
        <v>1728</v>
      </c>
      <c r="AI660" s="55" t="s">
        <v>1729</v>
      </c>
      <c r="AJ660" s="59">
        <v>20</v>
      </c>
      <c r="AK660" s="55" t="s">
        <v>1978</v>
      </c>
      <c r="AL660" s="60" t="s">
        <v>1749</v>
      </c>
      <c r="AM660" s="55" t="s">
        <v>2051</v>
      </c>
      <c r="AN660" s="55" t="s">
        <v>2052</v>
      </c>
      <c r="AO660" s="55" t="s">
        <v>1644</v>
      </c>
      <c r="AP660" t="s">
        <v>3126</v>
      </c>
      <c r="AQ660" t="s">
        <v>2163</v>
      </c>
      <c r="AS660" t="s">
        <v>1645</v>
      </c>
      <c r="AT660" t="s">
        <v>3842</v>
      </c>
      <c r="AU660" s="191">
        <f t="shared" si="12"/>
        <v>228855</v>
      </c>
    </row>
    <row r="661" spans="1:47" x14ac:dyDescent="0.25">
      <c r="A661" s="55" t="s">
        <v>1717</v>
      </c>
      <c r="B661" s="55" t="s">
        <v>3124</v>
      </c>
      <c r="C661" s="55" t="s">
        <v>1719</v>
      </c>
      <c r="D661" s="55" t="s">
        <v>1767</v>
      </c>
      <c r="E661" s="56">
        <v>45782</v>
      </c>
      <c r="F661" s="55" t="s">
        <v>2187</v>
      </c>
      <c r="G661" s="55" t="s">
        <v>1644</v>
      </c>
      <c r="H661" s="55">
        <v>50200010</v>
      </c>
      <c r="I661" s="55" t="s">
        <v>3147</v>
      </c>
      <c r="J661" s="55" t="s">
        <v>1644</v>
      </c>
      <c r="K661" s="55" t="s">
        <v>1646</v>
      </c>
      <c r="L661" s="56">
        <v>45782</v>
      </c>
      <c r="M661" s="55" t="s">
        <v>3136</v>
      </c>
      <c r="N661" s="55" t="s">
        <v>1644</v>
      </c>
      <c r="O661" s="56"/>
      <c r="P661" s="55" t="s">
        <v>1726</v>
      </c>
      <c r="Q661" s="55" t="s">
        <v>89</v>
      </c>
      <c r="R661" s="57">
        <v>9.42</v>
      </c>
      <c r="S661" s="55" t="s">
        <v>89</v>
      </c>
      <c r="T661" s="57">
        <v>9.42</v>
      </c>
      <c r="U661" s="55" t="s">
        <v>329</v>
      </c>
      <c r="V661" s="55" t="s">
        <v>330</v>
      </c>
      <c r="W661" s="55" t="s">
        <v>1644</v>
      </c>
      <c r="X661" s="55" t="s">
        <v>1644</v>
      </c>
      <c r="Y661" s="55" t="s">
        <v>1644</v>
      </c>
      <c r="Z661" s="55" t="s">
        <v>1644</v>
      </c>
      <c r="AA661" s="55" t="s">
        <v>1727</v>
      </c>
      <c r="AB661" s="55" t="s">
        <v>1644</v>
      </c>
      <c r="AC661" s="56">
        <v>45782</v>
      </c>
      <c r="AD661" s="55"/>
      <c r="AE661" s="55"/>
      <c r="AF661" s="55" t="s">
        <v>1644</v>
      </c>
      <c r="AG661" s="55" t="s">
        <v>1644</v>
      </c>
      <c r="AH661" s="55" t="s">
        <v>1728</v>
      </c>
      <c r="AI661" s="55" t="s">
        <v>1729</v>
      </c>
      <c r="AJ661" s="59">
        <v>12</v>
      </c>
      <c r="AK661" s="55" t="s">
        <v>1748</v>
      </c>
      <c r="AL661" s="60" t="s">
        <v>1749</v>
      </c>
      <c r="AM661" s="55" t="s">
        <v>1916</v>
      </c>
      <c r="AN661" s="55" t="s">
        <v>1917</v>
      </c>
      <c r="AO661" s="55" t="s">
        <v>1644</v>
      </c>
      <c r="AP661" t="s">
        <v>3126</v>
      </c>
      <c r="AQ661" t="s">
        <v>2163</v>
      </c>
      <c r="AS661" t="s">
        <v>1645</v>
      </c>
      <c r="AT661" t="s">
        <v>3842</v>
      </c>
      <c r="AU661" s="191">
        <f t="shared" si="12"/>
        <v>155430</v>
      </c>
    </row>
    <row r="662" spans="1:47" x14ac:dyDescent="0.25">
      <c r="A662" s="55" t="s">
        <v>1717</v>
      </c>
      <c r="B662" s="55" t="s">
        <v>3124</v>
      </c>
      <c r="C662" s="55" t="s">
        <v>1719</v>
      </c>
      <c r="D662" s="55" t="s">
        <v>1767</v>
      </c>
      <c r="E662" s="56">
        <v>45782</v>
      </c>
      <c r="F662" s="55" t="s">
        <v>2187</v>
      </c>
      <c r="G662" s="55" t="s">
        <v>1644</v>
      </c>
      <c r="H662" s="55">
        <v>50200010</v>
      </c>
      <c r="I662" s="55" t="s">
        <v>3147</v>
      </c>
      <c r="J662" s="55" t="s">
        <v>1644</v>
      </c>
      <c r="K662" s="55" t="s">
        <v>1646</v>
      </c>
      <c r="L662" s="56">
        <v>45782</v>
      </c>
      <c r="M662" s="55" t="s">
        <v>3136</v>
      </c>
      <c r="N662" s="55" t="s">
        <v>1644</v>
      </c>
      <c r="O662" s="56"/>
      <c r="P662" s="55" t="s">
        <v>1726</v>
      </c>
      <c r="Q662" s="55" t="s">
        <v>89</v>
      </c>
      <c r="R662" s="57">
        <v>7.27</v>
      </c>
      <c r="S662" s="55" t="s">
        <v>89</v>
      </c>
      <c r="T662" s="57">
        <v>7.27</v>
      </c>
      <c r="U662" s="55" t="s">
        <v>329</v>
      </c>
      <c r="V662" s="55" t="s">
        <v>330</v>
      </c>
      <c r="W662" s="55" t="s">
        <v>1644</v>
      </c>
      <c r="X662" s="55" t="s">
        <v>1644</v>
      </c>
      <c r="Y662" s="55" t="s">
        <v>1644</v>
      </c>
      <c r="Z662" s="55" t="s">
        <v>1644</v>
      </c>
      <c r="AA662" s="55" t="s">
        <v>1727</v>
      </c>
      <c r="AB662" s="55" t="s">
        <v>1644</v>
      </c>
      <c r="AC662" s="56">
        <v>45782</v>
      </c>
      <c r="AD662" s="55"/>
      <c r="AE662" s="55"/>
      <c r="AF662" s="55" t="s">
        <v>1644</v>
      </c>
      <c r="AG662" s="55" t="s">
        <v>1644</v>
      </c>
      <c r="AH662" s="55" t="s">
        <v>1728</v>
      </c>
      <c r="AI662" s="55" t="s">
        <v>1729</v>
      </c>
      <c r="AJ662" s="59">
        <v>12</v>
      </c>
      <c r="AK662" s="55" t="s">
        <v>1748</v>
      </c>
      <c r="AL662" s="60" t="s">
        <v>1749</v>
      </c>
      <c r="AM662" s="55" t="s">
        <v>2092</v>
      </c>
      <c r="AN662" s="55" t="s">
        <v>2093</v>
      </c>
      <c r="AO662" s="55" t="s">
        <v>1644</v>
      </c>
      <c r="AP662" t="s">
        <v>3126</v>
      </c>
      <c r="AQ662" t="s">
        <v>2163</v>
      </c>
      <c r="AS662" t="s">
        <v>1645</v>
      </c>
      <c r="AT662" t="s">
        <v>3842</v>
      </c>
      <c r="AU662" s="191">
        <f t="shared" si="12"/>
        <v>119955</v>
      </c>
    </row>
    <row r="663" spans="1:47" x14ac:dyDescent="0.25">
      <c r="A663" s="55" t="s">
        <v>1717</v>
      </c>
      <c r="B663" s="55" t="s">
        <v>3124</v>
      </c>
      <c r="C663" s="55" t="s">
        <v>1719</v>
      </c>
      <c r="D663" s="55" t="s">
        <v>1767</v>
      </c>
      <c r="E663" s="56">
        <v>45783</v>
      </c>
      <c r="F663" s="55" t="s">
        <v>1914</v>
      </c>
      <c r="G663" s="55" t="s">
        <v>1644</v>
      </c>
      <c r="H663" s="55">
        <v>50200010</v>
      </c>
      <c r="I663" s="55" t="s">
        <v>3153</v>
      </c>
      <c r="J663" s="55" t="s">
        <v>1644</v>
      </c>
      <c r="K663" s="55" t="s">
        <v>1646</v>
      </c>
      <c r="L663" s="56">
        <v>45783</v>
      </c>
      <c r="M663" s="55" t="s">
        <v>3150</v>
      </c>
      <c r="N663" s="55" t="s">
        <v>1644</v>
      </c>
      <c r="O663" s="56"/>
      <c r="P663" s="55" t="s">
        <v>1726</v>
      </c>
      <c r="Q663" s="55" t="s">
        <v>89</v>
      </c>
      <c r="R663" s="57">
        <v>147.56</v>
      </c>
      <c r="S663" s="55" t="s">
        <v>89</v>
      </c>
      <c r="T663" s="57">
        <v>147.56</v>
      </c>
      <c r="U663" s="55" t="s">
        <v>329</v>
      </c>
      <c r="V663" s="55" t="s">
        <v>330</v>
      </c>
      <c r="W663" s="55" t="s">
        <v>1644</v>
      </c>
      <c r="X663" s="55" t="s">
        <v>1644</v>
      </c>
      <c r="Y663" s="55" t="s">
        <v>1644</v>
      </c>
      <c r="Z663" s="55" t="s">
        <v>1644</v>
      </c>
      <c r="AA663" s="55" t="s">
        <v>1727</v>
      </c>
      <c r="AB663" s="55" t="s">
        <v>1644</v>
      </c>
      <c r="AC663" s="56">
        <v>45783</v>
      </c>
      <c r="AD663" s="55"/>
      <c r="AE663" s="55"/>
      <c r="AF663" s="55" t="s">
        <v>1644</v>
      </c>
      <c r="AG663" s="55" t="s">
        <v>1644</v>
      </c>
      <c r="AH663" s="55" t="s">
        <v>1728</v>
      </c>
      <c r="AI663" s="55" t="s">
        <v>1729</v>
      </c>
      <c r="AJ663" s="59">
        <v>188</v>
      </c>
      <c r="AK663" s="55" t="s">
        <v>1748</v>
      </c>
      <c r="AL663" s="60" t="s">
        <v>1749</v>
      </c>
      <c r="AM663" s="55" t="s">
        <v>1916</v>
      </c>
      <c r="AN663" s="55" t="s">
        <v>1917</v>
      </c>
      <c r="AO663" s="55" t="s">
        <v>1644</v>
      </c>
      <c r="AP663" t="s">
        <v>3126</v>
      </c>
      <c r="AQ663" t="s">
        <v>2163</v>
      </c>
      <c r="AS663" t="s">
        <v>1645</v>
      </c>
      <c r="AT663" t="s">
        <v>3842</v>
      </c>
      <c r="AU663" s="191">
        <f t="shared" si="12"/>
        <v>2434740</v>
      </c>
    </row>
    <row r="664" spans="1:47" hidden="1" x14ac:dyDescent="0.25">
      <c r="A664" s="55" t="s">
        <v>1717</v>
      </c>
      <c r="B664" s="55" t="s">
        <v>3124</v>
      </c>
      <c r="C664" s="55" t="s">
        <v>1719</v>
      </c>
      <c r="D664" s="55" t="s">
        <v>1720</v>
      </c>
      <c r="E664" s="56">
        <v>45784</v>
      </c>
      <c r="F664" s="55" t="s">
        <v>3154</v>
      </c>
      <c r="G664" s="55" t="s">
        <v>1739</v>
      </c>
      <c r="H664" s="55">
        <v>50300050</v>
      </c>
      <c r="I664" s="55" t="s">
        <v>3155</v>
      </c>
      <c r="J664" s="55" t="s">
        <v>1644</v>
      </c>
      <c r="K664" s="55" t="s">
        <v>1393</v>
      </c>
      <c r="L664" s="56">
        <v>45784</v>
      </c>
      <c r="M664" s="55" t="s">
        <v>1724</v>
      </c>
      <c r="N664" s="55" t="s">
        <v>1812</v>
      </c>
      <c r="O664" s="56"/>
      <c r="P664" s="55" t="s">
        <v>1726</v>
      </c>
      <c r="Q664" s="55" t="s">
        <v>1554</v>
      </c>
      <c r="R664" s="59">
        <v>47088821</v>
      </c>
      <c r="S664" s="55" t="s">
        <v>89</v>
      </c>
      <c r="T664" s="57">
        <v>2818.68</v>
      </c>
      <c r="U664" s="55" t="s">
        <v>329</v>
      </c>
      <c r="V664" s="55" t="s">
        <v>330</v>
      </c>
      <c r="W664" s="55" t="s">
        <v>1644</v>
      </c>
      <c r="X664" s="55" t="s">
        <v>1644</v>
      </c>
      <c r="Y664" s="55" t="s">
        <v>1644</v>
      </c>
      <c r="Z664" s="55" t="s">
        <v>1644</v>
      </c>
      <c r="AA664" s="55" t="s">
        <v>1727</v>
      </c>
      <c r="AB664" s="55" t="s">
        <v>1644</v>
      </c>
      <c r="AC664" s="56">
        <v>45784</v>
      </c>
      <c r="AD664" s="55"/>
      <c r="AE664" s="55"/>
      <c r="AF664" s="55" t="s">
        <v>1644</v>
      </c>
      <c r="AG664" s="55" t="s">
        <v>1644</v>
      </c>
      <c r="AH664" s="55" t="s">
        <v>1728</v>
      </c>
      <c r="AI664" s="55" t="s">
        <v>1729</v>
      </c>
      <c r="AJ664" s="58">
        <v>0</v>
      </c>
      <c r="AK664" s="55" t="s">
        <v>1644</v>
      </c>
      <c r="AL664" s="55" t="s">
        <v>1644</v>
      </c>
      <c r="AM664" s="55" t="s">
        <v>1644</v>
      </c>
      <c r="AN664" s="55" t="s">
        <v>1644</v>
      </c>
      <c r="AO664" s="55" t="s">
        <v>1644</v>
      </c>
      <c r="AP664" t="s">
        <v>1730</v>
      </c>
      <c r="AQ664" t="s">
        <v>2163</v>
      </c>
      <c r="AS664" t="s">
        <v>1647</v>
      </c>
      <c r="AT664" t="s">
        <v>3842</v>
      </c>
      <c r="AU664" s="191">
        <f t="shared" si="12"/>
        <v>47088821</v>
      </c>
    </row>
    <row r="665" spans="1:47" x14ac:dyDescent="0.25">
      <c r="A665" s="55" t="s">
        <v>1717</v>
      </c>
      <c r="B665" s="55" t="s">
        <v>3124</v>
      </c>
      <c r="C665" s="55" t="s">
        <v>1719</v>
      </c>
      <c r="D665" s="55" t="s">
        <v>1767</v>
      </c>
      <c r="E665" s="56">
        <v>45784</v>
      </c>
      <c r="F665" s="55" t="s">
        <v>3156</v>
      </c>
      <c r="G665" s="55" t="s">
        <v>1644</v>
      </c>
      <c r="H665" s="55">
        <v>50200010</v>
      </c>
      <c r="I665" s="55" t="s">
        <v>3157</v>
      </c>
      <c r="J665" s="55" t="s">
        <v>1644</v>
      </c>
      <c r="K665" s="55" t="s">
        <v>1646</v>
      </c>
      <c r="L665" s="56">
        <v>45784</v>
      </c>
      <c r="M665" s="55" t="s">
        <v>3158</v>
      </c>
      <c r="N665" s="55" t="s">
        <v>1644</v>
      </c>
      <c r="O665" s="56"/>
      <c r="P665" s="55" t="s">
        <v>1726</v>
      </c>
      <c r="Q665" s="55" t="s">
        <v>89</v>
      </c>
      <c r="R665" s="57">
        <v>97.25</v>
      </c>
      <c r="S665" s="55" t="s">
        <v>89</v>
      </c>
      <c r="T665" s="57">
        <v>97.25</v>
      </c>
      <c r="U665" s="55" t="s">
        <v>329</v>
      </c>
      <c r="V665" s="55" t="s">
        <v>330</v>
      </c>
      <c r="W665" s="55" t="s">
        <v>1644</v>
      </c>
      <c r="X665" s="55" t="s">
        <v>1644</v>
      </c>
      <c r="Y665" s="55" t="s">
        <v>1644</v>
      </c>
      <c r="Z665" s="55" t="s">
        <v>1644</v>
      </c>
      <c r="AA665" s="55" t="s">
        <v>1727</v>
      </c>
      <c r="AB665" s="55" t="s">
        <v>1644</v>
      </c>
      <c r="AC665" s="56">
        <v>45784</v>
      </c>
      <c r="AD665" s="55"/>
      <c r="AE665" s="55"/>
      <c r="AF665" s="55" t="s">
        <v>1644</v>
      </c>
      <c r="AG665" s="55" t="s">
        <v>1644</v>
      </c>
      <c r="AH665" s="55" t="s">
        <v>1728</v>
      </c>
      <c r="AI665" s="55" t="s">
        <v>1729</v>
      </c>
      <c r="AJ665" s="59">
        <v>200</v>
      </c>
      <c r="AK665" s="55" t="s">
        <v>1761</v>
      </c>
      <c r="AL665" s="60" t="s">
        <v>1749</v>
      </c>
      <c r="AM665" s="55" t="s">
        <v>3159</v>
      </c>
      <c r="AN665" s="55" t="s">
        <v>3160</v>
      </c>
      <c r="AO665" s="55" t="s">
        <v>1644</v>
      </c>
      <c r="AP665" t="s">
        <v>3126</v>
      </c>
      <c r="AQ665" t="s">
        <v>2163</v>
      </c>
      <c r="AS665" t="s">
        <v>1645</v>
      </c>
      <c r="AT665" t="s">
        <v>3842</v>
      </c>
      <c r="AU665" s="191">
        <f t="shared" si="12"/>
        <v>1604625</v>
      </c>
    </row>
    <row r="666" spans="1:47" x14ac:dyDescent="0.25">
      <c r="A666" s="55" t="s">
        <v>1717</v>
      </c>
      <c r="B666" s="55" t="s">
        <v>3124</v>
      </c>
      <c r="C666" s="55" t="s">
        <v>1719</v>
      </c>
      <c r="D666" s="55" t="s">
        <v>1743</v>
      </c>
      <c r="E666" s="56">
        <v>45784</v>
      </c>
      <c r="F666" s="55" t="s">
        <v>1644</v>
      </c>
      <c r="G666" s="55" t="s">
        <v>1644</v>
      </c>
      <c r="H666" s="55">
        <v>50800020</v>
      </c>
      <c r="I666" s="55" t="s">
        <v>3161</v>
      </c>
      <c r="J666" s="55" t="s">
        <v>1644</v>
      </c>
      <c r="K666" s="55" t="s">
        <v>474</v>
      </c>
      <c r="L666" s="56">
        <v>45784</v>
      </c>
      <c r="M666" s="55" t="s">
        <v>3158</v>
      </c>
      <c r="N666" s="55" t="s">
        <v>3162</v>
      </c>
      <c r="O666" s="56"/>
      <c r="P666" s="55" t="s">
        <v>1726</v>
      </c>
      <c r="Q666" s="55" t="s">
        <v>1554</v>
      </c>
      <c r="R666" s="59">
        <v>8265725</v>
      </c>
      <c r="S666" s="55" t="s">
        <v>89</v>
      </c>
      <c r="T666" s="57">
        <v>494.78</v>
      </c>
      <c r="U666" s="55" t="s">
        <v>329</v>
      </c>
      <c r="V666" s="55" t="s">
        <v>330</v>
      </c>
      <c r="W666" s="55" t="s">
        <v>1644</v>
      </c>
      <c r="X666" s="55" t="s">
        <v>1644</v>
      </c>
      <c r="Y666" s="55" t="s">
        <v>1644</v>
      </c>
      <c r="Z666" s="55" t="s">
        <v>1644</v>
      </c>
      <c r="AA666" s="55" t="s">
        <v>1727</v>
      </c>
      <c r="AB666" s="55" t="s">
        <v>1644</v>
      </c>
      <c r="AC666" s="56">
        <v>45784</v>
      </c>
      <c r="AD666" s="55"/>
      <c r="AE666" s="55"/>
      <c r="AF666" s="55" t="s">
        <v>1644</v>
      </c>
      <c r="AG666" s="55" t="s">
        <v>3163</v>
      </c>
      <c r="AH666" s="55" t="s">
        <v>1728</v>
      </c>
      <c r="AI666" s="55" t="s">
        <v>1729</v>
      </c>
      <c r="AJ666" s="59">
        <v>2</v>
      </c>
      <c r="AK666" s="55" t="s">
        <v>1748</v>
      </c>
      <c r="AL666" s="60" t="s">
        <v>1749</v>
      </c>
      <c r="AM666" s="55" t="s">
        <v>1644</v>
      </c>
      <c r="AN666" s="55" t="s">
        <v>1644</v>
      </c>
      <c r="AO666" s="55" t="s">
        <v>1644</v>
      </c>
      <c r="AP666" t="s">
        <v>1730</v>
      </c>
      <c r="AQ666" t="s">
        <v>2163</v>
      </c>
      <c r="AS666" t="s">
        <v>1652</v>
      </c>
      <c r="AT666" t="s">
        <v>3842</v>
      </c>
      <c r="AU666" s="191">
        <f t="shared" si="12"/>
        <v>8265725</v>
      </c>
    </row>
    <row r="667" spans="1:47" x14ac:dyDescent="0.25">
      <c r="A667" s="55" t="s">
        <v>1717</v>
      </c>
      <c r="B667" s="55" t="s">
        <v>3124</v>
      </c>
      <c r="C667" s="55" t="s">
        <v>1719</v>
      </c>
      <c r="D667" s="55" t="s">
        <v>1767</v>
      </c>
      <c r="E667" s="56">
        <v>45784</v>
      </c>
      <c r="F667" s="55" t="s">
        <v>3164</v>
      </c>
      <c r="G667" s="55" t="s">
        <v>1644</v>
      </c>
      <c r="H667" s="55">
        <v>53100010</v>
      </c>
      <c r="I667" s="55" t="s">
        <v>3165</v>
      </c>
      <c r="J667" s="55" t="s">
        <v>1644</v>
      </c>
      <c r="K667" s="55" t="s">
        <v>664</v>
      </c>
      <c r="L667" s="56">
        <v>45784</v>
      </c>
      <c r="M667" s="55" t="s">
        <v>3158</v>
      </c>
      <c r="N667" s="55" t="s">
        <v>1644</v>
      </c>
      <c r="O667" s="56"/>
      <c r="P667" s="55" t="s">
        <v>1726</v>
      </c>
      <c r="Q667" s="55" t="s">
        <v>89</v>
      </c>
      <c r="R667" s="57">
        <v>8906.43</v>
      </c>
      <c r="S667" s="55" t="s">
        <v>89</v>
      </c>
      <c r="T667" s="57">
        <v>8906.43</v>
      </c>
      <c r="U667" s="55" t="s">
        <v>329</v>
      </c>
      <c r="V667" s="55" t="s">
        <v>330</v>
      </c>
      <c r="W667" s="55" t="s">
        <v>1644</v>
      </c>
      <c r="X667" s="55" t="s">
        <v>1644</v>
      </c>
      <c r="Y667" s="55" t="s">
        <v>1644</v>
      </c>
      <c r="Z667" s="55" t="s">
        <v>1644</v>
      </c>
      <c r="AA667" s="55" t="s">
        <v>1727</v>
      </c>
      <c r="AB667" s="55" t="s">
        <v>1644</v>
      </c>
      <c r="AC667" s="56">
        <v>45784</v>
      </c>
      <c r="AD667" s="55"/>
      <c r="AE667" s="55"/>
      <c r="AF667" s="55" t="s">
        <v>1644</v>
      </c>
      <c r="AG667" s="55" t="s">
        <v>1644</v>
      </c>
      <c r="AH667" s="55" t="s">
        <v>1728</v>
      </c>
      <c r="AI667" s="55" t="s">
        <v>1729</v>
      </c>
      <c r="AJ667" s="59">
        <v>4</v>
      </c>
      <c r="AK667" s="55" t="s">
        <v>1748</v>
      </c>
      <c r="AL667" s="60" t="s">
        <v>1749</v>
      </c>
      <c r="AM667" s="55" t="s">
        <v>3166</v>
      </c>
      <c r="AN667" s="55" t="s">
        <v>3167</v>
      </c>
      <c r="AO667" s="55" t="s">
        <v>1644</v>
      </c>
      <c r="AP667" t="s">
        <v>1730</v>
      </c>
      <c r="AQ667" t="s">
        <v>2163</v>
      </c>
      <c r="AS667" t="s">
        <v>1652</v>
      </c>
      <c r="AT667" t="s">
        <v>3842</v>
      </c>
      <c r="AU667" s="191">
        <f t="shared" si="12"/>
        <v>146956095</v>
      </c>
    </row>
    <row r="668" spans="1:47" x14ac:dyDescent="0.25">
      <c r="A668" s="55" t="s">
        <v>1717</v>
      </c>
      <c r="B668" s="55" t="s">
        <v>3124</v>
      </c>
      <c r="C668" s="55" t="s">
        <v>1719</v>
      </c>
      <c r="D668" s="55" t="s">
        <v>1767</v>
      </c>
      <c r="E668" s="56">
        <v>45784</v>
      </c>
      <c r="F668" s="55" t="s">
        <v>3164</v>
      </c>
      <c r="G668" s="55" t="s">
        <v>1644</v>
      </c>
      <c r="H668" s="55">
        <v>53100010</v>
      </c>
      <c r="I668" s="55" t="s">
        <v>3165</v>
      </c>
      <c r="J668" s="55" t="s">
        <v>1644</v>
      </c>
      <c r="K668" s="55" t="s">
        <v>664</v>
      </c>
      <c r="L668" s="56">
        <v>45784</v>
      </c>
      <c r="M668" s="55" t="s">
        <v>3158</v>
      </c>
      <c r="N668" s="55" t="s">
        <v>1644</v>
      </c>
      <c r="O668" s="56"/>
      <c r="P668" s="55" t="s">
        <v>1726</v>
      </c>
      <c r="Q668" s="55" t="s">
        <v>89</v>
      </c>
      <c r="R668" s="57">
        <v>214.21</v>
      </c>
      <c r="S668" s="55" t="s">
        <v>89</v>
      </c>
      <c r="T668" s="57">
        <v>214.21</v>
      </c>
      <c r="U668" s="55" t="s">
        <v>329</v>
      </c>
      <c r="V668" s="55" t="s">
        <v>330</v>
      </c>
      <c r="W668" s="55" t="s">
        <v>1644</v>
      </c>
      <c r="X668" s="55" t="s">
        <v>1644</v>
      </c>
      <c r="Y668" s="55" t="s">
        <v>1644</v>
      </c>
      <c r="Z668" s="55" t="s">
        <v>1644</v>
      </c>
      <c r="AA668" s="55" t="s">
        <v>1727</v>
      </c>
      <c r="AB668" s="55" t="s">
        <v>1644</v>
      </c>
      <c r="AC668" s="56">
        <v>45784</v>
      </c>
      <c r="AD668" s="55"/>
      <c r="AE668" s="55"/>
      <c r="AF668" s="55" t="s">
        <v>1644</v>
      </c>
      <c r="AG668" s="55" t="s">
        <v>1644</v>
      </c>
      <c r="AH668" s="55" t="s">
        <v>1728</v>
      </c>
      <c r="AI668" s="55" t="s">
        <v>1729</v>
      </c>
      <c r="AJ668" s="59">
        <v>4</v>
      </c>
      <c r="AK668" s="55" t="s">
        <v>1748</v>
      </c>
      <c r="AL668" s="60" t="s">
        <v>1749</v>
      </c>
      <c r="AM668" s="55" t="s">
        <v>3168</v>
      </c>
      <c r="AN668" s="55" t="s">
        <v>3169</v>
      </c>
      <c r="AO668" s="55" t="s">
        <v>1644</v>
      </c>
      <c r="AP668" t="s">
        <v>1730</v>
      </c>
      <c r="AQ668" t="s">
        <v>2163</v>
      </c>
      <c r="AS668" t="s">
        <v>1652</v>
      </c>
      <c r="AT668" t="s">
        <v>3842</v>
      </c>
      <c r="AU668" s="191">
        <f t="shared" si="12"/>
        <v>3534465</v>
      </c>
    </row>
    <row r="669" spans="1:47" x14ac:dyDescent="0.25">
      <c r="A669" s="55" t="s">
        <v>1717</v>
      </c>
      <c r="B669" s="55" t="s">
        <v>3124</v>
      </c>
      <c r="C669" s="55" t="s">
        <v>1719</v>
      </c>
      <c r="D669" s="55" t="s">
        <v>1767</v>
      </c>
      <c r="E669" s="56">
        <v>45785</v>
      </c>
      <c r="F669" s="55" t="s">
        <v>1914</v>
      </c>
      <c r="G669" s="55" t="s">
        <v>1644</v>
      </c>
      <c r="H669" s="55">
        <v>50200010</v>
      </c>
      <c r="I669" s="55" t="s">
        <v>3170</v>
      </c>
      <c r="J669" s="55" t="s">
        <v>1644</v>
      </c>
      <c r="K669" s="55" t="s">
        <v>1646</v>
      </c>
      <c r="L669" s="56">
        <v>45785</v>
      </c>
      <c r="M669" s="55" t="s">
        <v>3171</v>
      </c>
      <c r="N669" s="55" t="s">
        <v>1644</v>
      </c>
      <c r="O669" s="56"/>
      <c r="P669" s="55" t="s">
        <v>1726</v>
      </c>
      <c r="Q669" s="55" t="s">
        <v>89</v>
      </c>
      <c r="R669" s="57">
        <v>395.07</v>
      </c>
      <c r="S669" s="55" t="s">
        <v>89</v>
      </c>
      <c r="T669" s="57">
        <v>395.07</v>
      </c>
      <c r="U669" s="55" t="s">
        <v>329</v>
      </c>
      <c r="V669" s="55" t="s">
        <v>330</v>
      </c>
      <c r="W669" s="55" t="s">
        <v>1644</v>
      </c>
      <c r="X669" s="55" t="s">
        <v>1644</v>
      </c>
      <c r="Y669" s="55" t="s">
        <v>1644</v>
      </c>
      <c r="Z669" s="55" t="s">
        <v>1644</v>
      </c>
      <c r="AA669" s="55" t="s">
        <v>1727</v>
      </c>
      <c r="AB669" s="55" t="s">
        <v>1644</v>
      </c>
      <c r="AC669" s="56">
        <v>45785</v>
      </c>
      <c r="AD669" s="55"/>
      <c r="AE669" s="55"/>
      <c r="AF669" s="55" t="s">
        <v>1644</v>
      </c>
      <c r="AG669" s="55" t="s">
        <v>1644</v>
      </c>
      <c r="AH669" s="55" t="s">
        <v>1728</v>
      </c>
      <c r="AI669" s="55" t="s">
        <v>1729</v>
      </c>
      <c r="AJ669" s="59">
        <v>500</v>
      </c>
      <c r="AK669" s="55" t="s">
        <v>1748</v>
      </c>
      <c r="AL669" s="60" t="s">
        <v>1749</v>
      </c>
      <c r="AM669" s="55" t="s">
        <v>1916</v>
      </c>
      <c r="AN669" s="55" t="s">
        <v>1917</v>
      </c>
      <c r="AO669" s="55" t="s">
        <v>1644</v>
      </c>
      <c r="AP669" t="s">
        <v>3126</v>
      </c>
      <c r="AQ669" t="s">
        <v>2163</v>
      </c>
      <c r="AS669" t="s">
        <v>1645</v>
      </c>
      <c r="AT669" t="s">
        <v>3842</v>
      </c>
      <c r="AU669" s="191">
        <f t="shared" si="12"/>
        <v>6518655</v>
      </c>
    </row>
    <row r="670" spans="1:47" x14ac:dyDescent="0.25">
      <c r="A670" s="55" t="s">
        <v>1717</v>
      </c>
      <c r="B670" s="55" t="s">
        <v>3124</v>
      </c>
      <c r="C670" s="55" t="s">
        <v>1719</v>
      </c>
      <c r="D670" s="55" t="s">
        <v>1767</v>
      </c>
      <c r="E670" s="56">
        <v>45785</v>
      </c>
      <c r="F670" s="55" t="s">
        <v>1914</v>
      </c>
      <c r="G670" s="55" t="s">
        <v>1644</v>
      </c>
      <c r="H670" s="55">
        <v>50200010</v>
      </c>
      <c r="I670" s="55" t="s">
        <v>3172</v>
      </c>
      <c r="J670" s="55" t="s">
        <v>1644</v>
      </c>
      <c r="K670" s="55" t="s">
        <v>1646</v>
      </c>
      <c r="L670" s="56">
        <v>45785</v>
      </c>
      <c r="M670" s="55" t="s">
        <v>3171</v>
      </c>
      <c r="N670" s="55" t="s">
        <v>1644</v>
      </c>
      <c r="O670" s="56"/>
      <c r="P670" s="55" t="s">
        <v>1726</v>
      </c>
      <c r="Q670" s="55" t="s">
        <v>89</v>
      </c>
      <c r="R670" s="57">
        <v>-395.07</v>
      </c>
      <c r="S670" s="55" t="s">
        <v>89</v>
      </c>
      <c r="T670" s="57">
        <v>-395.07</v>
      </c>
      <c r="U670" s="55" t="s">
        <v>329</v>
      </c>
      <c r="V670" s="55" t="s">
        <v>330</v>
      </c>
      <c r="W670" s="55" t="s">
        <v>1644</v>
      </c>
      <c r="X670" s="55" t="s">
        <v>1644</v>
      </c>
      <c r="Y670" s="55" t="s">
        <v>1644</v>
      </c>
      <c r="Z670" s="55" t="s">
        <v>1644</v>
      </c>
      <c r="AA670" s="55" t="s">
        <v>1727</v>
      </c>
      <c r="AB670" s="55" t="s">
        <v>1644</v>
      </c>
      <c r="AC670" s="56">
        <v>45785</v>
      </c>
      <c r="AD670" s="55"/>
      <c r="AE670" s="55"/>
      <c r="AF670" s="55" t="s">
        <v>1644</v>
      </c>
      <c r="AG670" s="55" t="s">
        <v>1644</v>
      </c>
      <c r="AH670" s="55" t="s">
        <v>1728</v>
      </c>
      <c r="AI670" s="55" t="s">
        <v>1729</v>
      </c>
      <c r="AJ670" s="59">
        <v>-500</v>
      </c>
      <c r="AK670" s="55" t="s">
        <v>1748</v>
      </c>
      <c r="AL670" s="60" t="s">
        <v>1785</v>
      </c>
      <c r="AM670" s="55" t="s">
        <v>1916</v>
      </c>
      <c r="AN670" s="55" t="s">
        <v>1917</v>
      </c>
      <c r="AO670" s="55" t="s">
        <v>1644</v>
      </c>
      <c r="AP670" t="s">
        <v>3126</v>
      </c>
      <c r="AQ670" t="s">
        <v>2163</v>
      </c>
      <c r="AS670" t="s">
        <v>1645</v>
      </c>
      <c r="AT670" t="s">
        <v>3842</v>
      </c>
      <c r="AU670" s="191">
        <f t="shared" si="12"/>
        <v>-6518655</v>
      </c>
    </row>
    <row r="671" spans="1:47" x14ac:dyDescent="0.25">
      <c r="A671" s="55" t="s">
        <v>1717</v>
      </c>
      <c r="B671" s="55" t="s">
        <v>3124</v>
      </c>
      <c r="C671" s="55" t="s">
        <v>1719</v>
      </c>
      <c r="D671" s="55" t="s">
        <v>1767</v>
      </c>
      <c r="E671" s="56">
        <v>45785</v>
      </c>
      <c r="F671" s="55" t="s">
        <v>1914</v>
      </c>
      <c r="G671" s="55" t="s">
        <v>1644</v>
      </c>
      <c r="H671" s="55">
        <v>50200010</v>
      </c>
      <c r="I671" s="55" t="s">
        <v>3173</v>
      </c>
      <c r="J671" s="55" t="s">
        <v>1644</v>
      </c>
      <c r="K671" s="55" t="s">
        <v>1646</v>
      </c>
      <c r="L671" s="56">
        <v>45785</v>
      </c>
      <c r="M671" s="55" t="s">
        <v>3171</v>
      </c>
      <c r="N671" s="55" t="s">
        <v>1644</v>
      </c>
      <c r="O671" s="56"/>
      <c r="P671" s="55" t="s">
        <v>1726</v>
      </c>
      <c r="Q671" s="55" t="s">
        <v>89</v>
      </c>
      <c r="R671" s="57">
        <v>316.06</v>
      </c>
      <c r="S671" s="55" t="s">
        <v>89</v>
      </c>
      <c r="T671" s="57">
        <v>316.06</v>
      </c>
      <c r="U671" s="55" t="s">
        <v>329</v>
      </c>
      <c r="V671" s="55" t="s">
        <v>330</v>
      </c>
      <c r="W671" s="55" t="s">
        <v>1644</v>
      </c>
      <c r="X671" s="55" t="s">
        <v>1644</v>
      </c>
      <c r="Y671" s="55" t="s">
        <v>1644</v>
      </c>
      <c r="Z671" s="55" t="s">
        <v>1644</v>
      </c>
      <c r="AA671" s="55" t="s">
        <v>1727</v>
      </c>
      <c r="AB671" s="55" t="s">
        <v>1644</v>
      </c>
      <c r="AC671" s="56">
        <v>45785</v>
      </c>
      <c r="AD671" s="55"/>
      <c r="AE671" s="55"/>
      <c r="AF671" s="55" t="s">
        <v>1644</v>
      </c>
      <c r="AG671" s="55" t="s">
        <v>1644</v>
      </c>
      <c r="AH671" s="55" t="s">
        <v>1728</v>
      </c>
      <c r="AI671" s="55" t="s">
        <v>1729</v>
      </c>
      <c r="AJ671" s="59">
        <v>400</v>
      </c>
      <c r="AK671" s="55" t="s">
        <v>1748</v>
      </c>
      <c r="AL671" s="60" t="s">
        <v>1749</v>
      </c>
      <c r="AM671" s="55" t="s">
        <v>1916</v>
      </c>
      <c r="AN671" s="55" t="s">
        <v>1917</v>
      </c>
      <c r="AO671" s="55" t="s">
        <v>1644</v>
      </c>
      <c r="AP671" t="s">
        <v>3126</v>
      </c>
      <c r="AQ671" t="s">
        <v>2163</v>
      </c>
      <c r="AS671" t="s">
        <v>1645</v>
      </c>
      <c r="AT671" t="s">
        <v>3842</v>
      </c>
      <c r="AU671" s="191">
        <f t="shared" si="12"/>
        <v>5214990</v>
      </c>
    </row>
    <row r="672" spans="1:47" x14ac:dyDescent="0.25">
      <c r="A672" s="55" t="s">
        <v>1717</v>
      </c>
      <c r="B672" s="55" t="s">
        <v>3124</v>
      </c>
      <c r="C672" s="55" t="s">
        <v>1719</v>
      </c>
      <c r="D672" s="55" t="s">
        <v>1743</v>
      </c>
      <c r="E672" s="56">
        <v>45785</v>
      </c>
      <c r="F672" s="55" t="s">
        <v>1644</v>
      </c>
      <c r="G672" s="55" t="s">
        <v>1644</v>
      </c>
      <c r="H672" s="55">
        <v>50800020</v>
      </c>
      <c r="I672" s="55" t="s">
        <v>3174</v>
      </c>
      <c r="J672" s="55" t="s">
        <v>1644</v>
      </c>
      <c r="K672" s="55" t="s">
        <v>474</v>
      </c>
      <c r="L672" s="56">
        <v>45785</v>
      </c>
      <c r="M672" s="55" t="s">
        <v>3171</v>
      </c>
      <c r="N672" s="55" t="s">
        <v>3175</v>
      </c>
      <c r="O672" s="56"/>
      <c r="P672" s="55" t="s">
        <v>1726</v>
      </c>
      <c r="Q672" s="55" t="s">
        <v>1554</v>
      </c>
      <c r="R672" s="59">
        <v>613000</v>
      </c>
      <c r="S672" s="55" t="s">
        <v>89</v>
      </c>
      <c r="T672" s="57">
        <v>36.69</v>
      </c>
      <c r="U672" s="55" t="s">
        <v>329</v>
      </c>
      <c r="V672" s="55" t="s">
        <v>330</v>
      </c>
      <c r="W672" s="55" t="s">
        <v>1644</v>
      </c>
      <c r="X672" s="55" t="s">
        <v>1644</v>
      </c>
      <c r="Y672" s="55" t="s">
        <v>1644</v>
      </c>
      <c r="Z672" s="55" t="s">
        <v>1644</v>
      </c>
      <c r="AA672" s="55" t="s">
        <v>1727</v>
      </c>
      <c r="AB672" s="55" t="s">
        <v>1644</v>
      </c>
      <c r="AC672" s="56">
        <v>45785</v>
      </c>
      <c r="AD672" s="55"/>
      <c r="AE672" s="55"/>
      <c r="AF672" s="55" t="s">
        <v>1644</v>
      </c>
      <c r="AG672" s="55" t="s">
        <v>3176</v>
      </c>
      <c r="AH672" s="55" t="s">
        <v>1728</v>
      </c>
      <c r="AI672" s="55" t="s">
        <v>1729</v>
      </c>
      <c r="AJ672" s="59">
        <v>5</v>
      </c>
      <c r="AK672" s="55" t="s">
        <v>1748</v>
      </c>
      <c r="AL672" s="60" t="s">
        <v>1749</v>
      </c>
      <c r="AM672" s="55" t="s">
        <v>1644</v>
      </c>
      <c r="AN672" s="55" t="s">
        <v>1644</v>
      </c>
      <c r="AO672" s="55" t="s">
        <v>1644</v>
      </c>
      <c r="AP672" t="s">
        <v>1730</v>
      </c>
      <c r="AQ672" t="s">
        <v>2163</v>
      </c>
      <c r="AS672" t="s">
        <v>1652</v>
      </c>
      <c r="AT672" t="s">
        <v>3842</v>
      </c>
      <c r="AU672" s="191">
        <f t="shared" si="12"/>
        <v>613000</v>
      </c>
    </row>
    <row r="673" spans="1:47" x14ac:dyDescent="0.25">
      <c r="A673" s="55" t="s">
        <v>1717</v>
      </c>
      <c r="B673" s="55" t="s">
        <v>3124</v>
      </c>
      <c r="C673" s="55" t="s">
        <v>1719</v>
      </c>
      <c r="D673" s="55" t="s">
        <v>1743</v>
      </c>
      <c r="E673" s="56">
        <v>45785</v>
      </c>
      <c r="F673" s="55" t="s">
        <v>1644</v>
      </c>
      <c r="G673" s="55" t="s">
        <v>1644</v>
      </c>
      <c r="H673" s="55">
        <v>50800020</v>
      </c>
      <c r="I673" s="55" t="s">
        <v>3177</v>
      </c>
      <c r="J673" s="55" t="s">
        <v>1644</v>
      </c>
      <c r="K673" s="55" t="s">
        <v>474</v>
      </c>
      <c r="L673" s="56">
        <v>45785</v>
      </c>
      <c r="M673" s="55" t="s">
        <v>3171</v>
      </c>
      <c r="N673" s="55" t="s">
        <v>3178</v>
      </c>
      <c r="O673" s="56"/>
      <c r="P673" s="55" t="s">
        <v>1726</v>
      </c>
      <c r="Q673" s="55" t="s">
        <v>1554</v>
      </c>
      <c r="R673" s="59">
        <v>1000000</v>
      </c>
      <c r="S673" s="55" t="s">
        <v>89</v>
      </c>
      <c r="T673" s="57">
        <v>59.86</v>
      </c>
      <c r="U673" s="55" t="s">
        <v>329</v>
      </c>
      <c r="V673" s="55" t="s">
        <v>330</v>
      </c>
      <c r="W673" s="55" t="s">
        <v>1644</v>
      </c>
      <c r="X673" s="55" t="s">
        <v>1644</v>
      </c>
      <c r="Y673" s="55" t="s">
        <v>1644</v>
      </c>
      <c r="Z673" s="55" t="s">
        <v>1644</v>
      </c>
      <c r="AA673" s="55" t="s">
        <v>1727</v>
      </c>
      <c r="AB673" s="55" t="s">
        <v>1644</v>
      </c>
      <c r="AC673" s="56">
        <v>45785</v>
      </c>
      <c r="AD673" s="55"/>
      <c r="AE673" s="55"/>
      <c r="AF673" s="55" t="s">
        <v>1644</v>
      </c>
      <c r="AG673" s="55" t="s">
        <v>3179</v>
      </c>
      <c r="AH673" s="55" t="s">
        <v>1728</v>
      </c>
      <c r="AI673" s="55" t="s">
        <v>1729</v>
      </c>
      <c r="AJ673" s="59">
        <v>5</v>
      </c>
      <c r="AK673" s="55" t="s">
        <v>2750</v>
      </c>
      <c r="AL673" s="60" t="s">
        <v>1749</v>
      </c>
      <c r="AM673" s="55" t="s">
        <v>1644</v>
      </c>
      <c r="AN673" s="55" t="s">
        <v>1644</v>
      </c>
      <c r="AO673" s="55" t="s">
        <v>1644</v>
      </c>
      <c r="AP673" t="s">
        <v>1730</v>
      </c>
      <c r="AQ673" t="s">
        <v>2163</v>
      </c>
      <c r="AS673" t="s">
        <v>1652</v>
      </c>
      <c r="AT673" t="s">
        <v>3842</v>
      </c>
      <c r="AU673" s="191">
        <f t="shared" si="12"/>
        <v>1000000</v>
      </c>
    </row>
    <row r="674" spans="1:47" x14ac:dyDescent="0.25">
      <c r="A674" s="55" t="s">
        <v>1717</v>
      </c>
      <c r="B674" s="55" t="s">
        <v>3124</v>
      </c>
      <c r="C674" s="55" t="s">
        <v>1719</v>
      </c>
      <c r="D674" s="55" t="s">
        <v>1743</v>
      </c>
      <c r="E674" s="56">
        <v>45785</v>
      </c>
      <c r="F674" s="55" t="s">
        <v>1644</v>
      </c>
      <c r="G674" s="55" t="s">
        <v>1644</v>
      </c>
      <c r="H674" s="55">
        <v>50800020</v>
      </c>
      <c r="I674" s="55" t="s">
        <v>3180</v>
      </c>
      <c r="J674" s="55" t="s">
        <v>1644</v>
      </c>
      <c r="K674" s="55" t="s">
        <v>474</v>
      </c>
      <c r="L674" s="56">
        <v>45785</v>
      </c>
      <c r="M674" s="55" t="s">
        <v>3171</v>
      </c>
      <c r="N674" s="55" t="s">
        <v>3181</v>
      </c>
      <c r="O674" s="56"/>
      <c r="P674" s="55" t="s">
        <v>1726</v>
      </c>
      <c r="Q674" s="55" t="s">
        <v>1554</v>
      </c>
      <c r="R674" s="59">
        <v>7920000</v>
      </c>
      <c r="S674" s="55" t="s">
        <v>89</v>
      </c>
      <c r="T674" s="57">
        <v>474.08</v>
      </c>
      <c r="U674" s="55" t="s">
        <v>329</v>
      </c>
      <c r="V674" s="55" t="s">
        <v>330</v>
      </c>
      <c r="W674" s="55" t="s">
        <v>1644</v>
      </c>
      <c r="X674" s="55" t="s">
        <v>1644</v>
      </c>
      <c r="Y674" s="55" t="s">
        <v>1644</v>
      </c>
      <c r="Z674" s="55" t="s">
        <v>1644</v>
      </c>
      <c r="AA674" s="55" t="s">
        <v>1727</v>
      </c>
      <c r="AB674" s="55" t="s">
        <v>1644</v>
      </c>
      <c r="AC674" s="56">
        <v>45785</v>
      </c>
      <c r="AD674" s="55"/>
      <c r="AE674" s="55"/>
      <c r="AF674" s="55" t="s">
        <v>1644</v>
      </c>
      <c r="AG674" s="55" t="s">
        <v>3182</v>
      </c>
      <c r="AH674" s="55" t="s">
        <v>1728</v>
      </c>
      <c r="AI674" s="55" t="s">
        <v>1729</v>
      </c>
      <c r="AJ674" s="59">
        <v>4</v>
      </c>
      <c r="AK674" s="55" t="s">
        <v>1818</v>
      </c>
      <c r="AL674" s="60" t="s">
        <v>1749</v>
      </c>
      <c r="AM674" s="55" t="s">
        <v>1644</v>
      </c>
      <c r="AN674" s="55" t="s">
        <v>1644</v>
      </c>
      <c r="AO674" s="55" t="s">
        <v>1644</v>
      </c>
      <c r="AP674" t="s">
        <v>1730</v>
      </c>
      <c r="AQ674" t="s">
        <v>2163</v>
      </c>
      <c r="AS674" t="s">
        <v>1652</v>
      </c>
      <c r="AT674" t="s">
        <v>3842</v>
      </c>
      <c r="AU674" s="191">
        <f t="shared" si="12"/>
        <v>7920000</v>
      </c>
    </row>
    <row r="675" spans="1:47" x14ac:dyDescent="0.25">
      <c r="A675" s="55" t="s">
        <v>1717</v>
      </c>
      <c r="B675" s="55" t="s">
        <v>3124</v>
      </c>
      <c r="C675" s="55" t="s">
        <v>1719</v>
      </c>
      <c r="D675" s="55" t="s">
        <v>1743</v>
      </c>
      <c r="E675" s="56">
        <v>45785</v>
      </c>
      <c r="F675" s="55" t="s">
        <v>1644</v>
      </c>
      <c r="G675" s="55" t="s">
        <v>1644</v>
      </c>
      <c r="H675" s="55">
        <v>50800020</v>
      </c>
      <c r="I675" s="55" t="s">
        <v>3183</v>
      </c>
      <c r="J675" s="55" t="s">
        <v>1644</v>
      </c>
      <c r="K675" s="55" t="s">
        <v>474</v>
      </c>
      <c r="L675" s="56">
        <v>45785</v>
      </c>
      <c r="M675" s="55" t="s">
        <v>3171</v>
      </c>
      <c r="N675" s="55" t="s">
        <v>3184</v>
      </c>
      <c r="O675" s="56"/>
      <c r="P675" s="55" t="s">
        <v>1726</v>
      </c>
      <c r="Q675" s="55" t="s">
        <v>1554</v>
      </c>
      <c r="R675" s="59">
        <v>50000</v>
      </c>
      <c r="S675" s="55" t="s">
        <v>89</v>
      </c>
      <c r="T675" s="57">
        <v>2.99</v>
      </c>
      <c r="U675" s="55" t="s">
        <v>329</v>
      </c>
      <c r="V675" s="55" t="s">
        <v>330</v>
      </c>
      <c r="W675" s="55" t="s">
        <v>1644</v>
      </c>
      <c r="X675" s="55" t="s">
        <v>1644</v>
      </c>
      <c r="Y675" s="55" t="s">
        <v>1644</v>
      </c>
      <c r="Z675" s="55" t="s">
        <v>1644</v>
      </c>
      <c r="AA675" s="55" t="s">
        <v>1727</v>
      </c>
      <c r="AB675" s="55" t="s">
        <v>1644</v>
      </c>
      <c r="AC675" s="56">
        <v>45785</v>
      </c>
      <c r="AD675" s="55"/>
      <c r="AE675" s="55"/>
      <c r="AF675" s="55" t="s">
        <v>1644</v>
      </c>
      <c r="AG675" s="55" t="s">
        <v>3185</v>
      </c>
      <c r="AH675" s="55" t="s">
        <v>1728</v>
      </c>
      <c r="AI675" s="55" t="s">
        <v>1729</v>
      </c>
      <c r="AJ675" s="59">
        <v>1</v>
      </c>
      <c r="AK675" s="55" t="s">
        <v>1748</v>
      </c>
      <c r="AL675" s="60" t="s">
        <v>1749</v>
      </c>
      <c r="AM675" s="55" t="s">
        <v>1644</v>
      </c>
      <c r="AN675" s="55" t="s">
        <v>1644</v>
      </c>
      <c r="AO675" s="55" t="s">
        <v>1644</v>
      </c>
      <c r="AP675" t="s">
        <v>1730</v>
      </c>
      <c r="AQ675" t="s">
        <v>2163</v>
      </c>
      <c r="AS675" t="s">
        <v>1652</v>
      </c>
      <c r="AT675" t="s">
        <v>3842</v>
      </c>
      <c r="AU675" s="191">
        <f t="shared" si="12"/>
        <v>50000</v>
      </c>
    </row>
    <row r="676" spans="1:47" x14ac:dyDescent="0.25">
      <c r="A676" s="55" t="s">
        <v>1717</v>
      </c>
      <c r="B676" s="55" t="s">
        <v>3124</v>
      </c>
      <c r="C676" s="55" t="s">
        <v>1719</v>
      </c>
      <c r="D676" s="55" t="s">
        <v>1743</v>
      </c>
      <c r="E676" s="56">
        <v>45785</v>
      </c>
      <c r="F676" s="55" t="s">
        <v>1644</v>
      </c>
      <c r="G676" s="55" t="s">
        <v>1644</v>
      </c>
      <c r="H676" s="55">
        <v>50800020</v>
      </c>
      <c r="I676" s="55" t="s">
        <v>3186</v>
      </c>
      <c r="J676" s="55" t="s">
        <v>1644</v>
      </c>
      <c r="K676" s="55" t="s">
        <v>474</v>
      </c>
      <c r="L676" s="56">
        <v>45785</v>
      </c>
      <c r="M676" s="55" t="s">
        <v>3171</v>
      </c>
      <c r="N676" s="55" t="s">
        <v>3187</v>
      </c>
      <c r="O676" s="56"/>
      <c r="P676" s="55" t="s">
        <v>1726</v>
      </c>
      <c r="Q676" s="55" t="s">
        <v>1554</v>
      </c>
      <c r="R676" s="59">
        <v>8728000</v>
      </c>
      <c r="S676" s="55" t="s">
        <v>89</v>
      </c>
      <c r="T676" s="57">
        <v>522.45000000000005</v>
      </c>
      <c r="U676" s="55" t="s">
        <v>329</v>
      </c>
      <c r="V676" s="55" t="s">
        <v>330</v>
      </c>
      <c r="W676" s="55" t="s">
        <v>1644</v>
      </c>
      <c r="X676" s="55" t="s">
        <v>1644</v>
      </c>
      <c r="Y676" s="55" t="s">
        <v>1644</v>
      </c>
      <c r="Z676" s="55" t="s">
        <v>1644</v>
      </c>
      <c r="AA676" s="55" t="s">
        <v>1727</v>
      </c>
      <c r="AB676" s="55" t="s">
        <v>1644</v>
      </c>
      <c r="AC676" s="56">
        <v>45785</v>
      </c>
      <c r="AD676" s="55"/>
      <c r="AE676" s="55"/>
      <c r="AF676" s="55" t="s">
        <v>1644</v>
      </c>
      <c r="AG676" s="55" t="s">
        <v>3188</v>
      </c>
      <c r="AH676" s="55" t="s">
        <v>1728</v>
      </c>
      <c r="AI676" s="55" t="s">
        <v>1729</v>
      </c>
      <c r="AJ676" s="59">
        <v>4</v>
      </c>
      <c r="AK676" s="55" t="s">
        <v>1818</v>
      </c>
      <c r="AL676" s="60" t="s">
        <v>1749</v>
      </c>
      <c r="AM676" s="55" t="s">
        <v>1644</v>
      </c>
      <c r="AN676" s="55" t="s">
        <v>1644</v>
      </c>
      <c r="AO676" s="55" t="s">
        <v>1644</v>
      </c>
      <c r="AP676" t="s">
        <v>1730</v>
      </c>
      <c r="AQ676" t="s">
        <v>2163</v>
      </c>
      <c r="AS676" t="s">
        <v>1652</v>
      </c>
      <c r="AT676" t="s">
        <v>3842</v>
      </c>
      <c r="AU676" s="191">
        <f t="shared" si="12"/>
        <v>8728000</v>
      </c>
    </row>
    <row r="677" spans="1:47" x14ac:dyDescent="0.25">
      <c r="A677" s="55" t="s">
        <v>1717</v>
      </c>
      <c r="B677" s="55" t="s">
        <v>3124</v>
      </c>
      <c r="C677" s="55" t="s">
        <v>1719</v>
      </c>
      <c r="D677" s="55" t="s">
        <v>1743</v>
      </c>
      <c r="E677" s="56">
        <v>45785</v>
      </c>
      <c r="F677" s="55" t="s">
        <v>2322</v>
      </c>
      <c r="G677" s="55" t="s">
        <v>1644</v>
      </c>
      <c r="H677" s="55">
        <v>50500030</v>
      </c>
      <c r="I677" s="55" t="s">
        <v>3189</v>
      </c>
      <c r="J677" s="55" t="s">
        <v>1644</v>
      </c>
      <c r="K677" s="55" t="s">
        <v>1659</v>
      </c>
      <c r="L677" s="56">
        <v>45785</v>
      </c>
      <c r="M677" s="55" t="s">
        <v>3171</v>
      </c>
      <c r="N677" s="55" t="s">
        <v>1644</v>
      </c>
      <c r="O677" s="56"/>
      <c r="P677" s="55" t="s">
        <v>1726</v>
      </c>
      <c r="Q677" s="55" t="s">
        <v>1554</v>
      </c>
      <c r="R677" s="59">
        <v>27828250</v>
      </c>
      <c r="S677" s="55" t="s">
        <v>89</v>
      </c>
      <c r="T677" s="57">
        <v>1665.76</v>
      </c>
      <c r="U677" s="55" t="s">
        <v>329</v>
      </c>
      <c r="V677" s="55" t="s">
        <v>330</v>
      </c>
      <c r="W677" s="55" t="s">
        <v>1644</v>
      </c>
      <c r="X677" s="55" t="s">
        <v>1644</v>
      </c>
      <c r="Y677" s="55" t="s">
        <v>1644</v>
      </c>
      <c r="Z677" s="55" t="s">
        <v>1644</v>
      </c>
      <c r="AA677" s="55" t="s">
        <v>1727</v>
      </c>
      <c r="AB677" s="55" t="s">
        <v>1644</v>
      </c>
      <c r="AC677" s="56">
        <v>45785</v>
      </c>
      <c r="AD677" s="55"/>
      <c r="AE677" s="55"/>
      <c r="AF677" s="55" t="s">
        <v>1644</v>
      </c>
      <c r="AG677" s="55" t="s">
        <v>3190</v>
      </c>
      <c r="AH677" s="55" t="s">
        <v>1728</v>
      </c>
      <c r="AI677" s="55" t="s">
        <v>1729</v>
      </c>
      <c r="AJ677" s="58">
        <v>5221.0600000000004</v>
      </c>
      <c r="AK677" s="55" t="s">
        <v>128</v>
      </c>
      <c r="AL677" s="60" t="s">
        <v>1749</v>
      </c>
      <c r="AM677" s="55" t="s">
        <v>1644</v>
      </c>
      <c r="AN677" s="55" t="s">
        <v>1644</v>
      </c>
      <c r="AO677" s="55" t="s">
        <v>1644</v>
      </c>
      <c r="AP677" t="s">
        <v>1730</v>
      </c>
      <c r="AQ677" t="s">
        <v>2163</v>
      </c>
      <c r="AS677" t="s">
        <v>1656</v>
      </c>
      <c r="AT677" t="s">
        <v>3842</v>
      </c>
      <c r="AU677" s="191">
        <f t="shared" si="12"/>
        <v>27828250</v>
      </c>
    </row>
    <row r="678" spans="1:47" hidden="1" x14ac:dyDescent="0.25">
      <c r="A678" s="55" t="s">
        <v>1717</v>
      </c>
      <c r="B678" s="55" t="s">
        <v>3124</v>
      </c>
      <c r="C678" s="55" t="s">
        <v>1719</v>
      </c>
      <c r="D678" s="55" t="s">
        <v>1844</v>
      </c>
      <c r="E678" s="56">
        <v>45790</v>
      </c>
      <c r="F678" s="55" t="s">
        <v>3192</v>
      </c>
      <c r="G678" s="55" t="s">
        <v>1909</v>
      </c>
      <c r="H678" s="55">
        <v>51300090</v>
      </c>
      <c r="I678" s="55" t="s">
        <v>3193</v>
      </c>
      <c r="J678" s="55" t="s">
        <v>1644</v>
      </c>
      <c r="K678" s="55" t="s">
        <v>555</v>
      </c>
      <c r="L678" s="56">
        <v>45775</v>
      </c>
      <c r="M678" s="55" t="s">
        <v>2867</v>
      </c>
      <c r="N678" s="55" t="s">
        <v>3194</v>
      </c>
      <c r="O678" s="56"/>
      <c r="P678" s="55" t="s">
        <v>1726</v>
      </c>
      <c r="Q678" s="55" t="s">
        <v>1554</v>
      </c>
      <c r="R678" s="59">
        <v>354500</v>
      </c>
      <c r="S678" s="55" t="s">
        <v>89</v>
      </c>
      <c r="T678" s="57">
        <v>21.22</v>
      </c>
      <c r="U678" s="55" t="s">
        <v>329</v>
      </c>
      <c r="V678" s="55" t="s">
        <v>330</v>
      </c>
      <c r="W678" s="55" t="s">
        <v>1644</v>
      </c>
      <c r="X678" s="55" t="s">
        <v>1644</v>
      </c>
      <c r="Y678" s="55" t="s">
        <v>1644</v>
      </c>
      <c r="Z678" s="55" t="s">
        <v>1644</v>
      </c>
      <c r="AA678" s="55" t="s">
        <v>1727</v>
      </c>
      <c r="AB678" s="55" t="s">
        <v>1644</v>
      </c>
      <c r="AC678" s="56">
        <v>45790</v>
      </c>
      <c r="AD678" s="55"/>
      <c r="AE678" s="55"/>
      <c r="AF678" s="55" t="s">
        <v>1644</v>
      </c>
      <c r="AG678" s="55" t="s">
        <v>1644</v>
      </c>
      <c r="AH678" s="55" t="s">
        <v>1728</v>
      </c>
      <c r="AI678" s="55" t="s">
        <v>1729</v>
      </c>
      <c r="AJ678" s="58">
        <v>0</v>
      </c>
      <c r="AK678" s="55" t="s">
        <v>1644</v>
      </c>
      <c r="AL678" s="55" t="s">
        <v>1644</v>
      </c>
      <c r="AM678" s="55" t="s">
        <v>1644</v>
      </c>
      <c r="AN678" s="55" t="s">
        <v>1644</v>
      </c>
      <c r="AO678" s="55" t="s">
        <v>1644</v>
      </c>
      <c r="AP678" t="s">
        <v>1730</v>
      </c>
      <c r="AQ678" t="s">
        <v>2163</v>
      </c>
      <c r="AS678" t="s">
        <v>1458</v>
      </c>
      <c r="AT678" t="s">
        <v>3842</v>
      </c>
      <c r="AU678" s="191">
        <f t="shared" si="12"/>
        <v>354500</v>
      </c>
    </row>
    <row r="679" spans="1:47" hidden="1" x14ac:dyDescent="0.25">
      <c r="A679" s="55" t="s">
        <v>1717</v>
      </c>
      <c r="B679" s="55" t="s">
        <v>3124</v>
      </c>
      <c r="C679" s="55" t="s">
        <v>1719</v>
      </c>
      <c r="D679" s="55" t="s">
        <v>1844</v>
      </c>
      <c r="E679" s="56">
        <v>45790</v>
      </c>
      <c r="F679" s="55" t="s">
        <v>3195</v>
      </c>
      <c r="G679" s="55" t="s">
        <v>1909</v>
      </c>
      <c r="H679" s="55">
        <v>51300090</v>
      </c>
      <c r="I679" s="55" t="s">
        <v>3193</v>
      </c>
      <c r="J679" s="55" t="s">
        <v>1644</v>
      </c>
      <c r="K679" s="55" t="s">
        <v>555</v>
      </c>
      <c r="L679" s="56">
        <v>45775</v>
      </c>
      <c r="M679" s="55" t="s">
        <v>2867</v>
      </c>
      <c r="N679" s="55" t="s">
        <v>3194</v>
      </c>
      <c r="O679" s="56"/>
      <c r="P679" s="55" t="s">
        <v>1726</v>
      </c>
      <c r="Q679" s="55" t="s">
        <v>1554</v>
      </c>
      <c r="R679" s="59">
        <v>354500</v>
      </c>
      <c r="S679" s="55" t="s">
        <v>89</v>
      </c>
      <c r="T679" s="57">
        <v>21.22</v>
      </c>
      <c r="U679" s="55" t="s">
        <v>329</v>
      </c>
      <c r="V679" s="55" t="s">
        <v>330</v>
      </c>
      <c r="W679" s="55" t="s">
        <v>1644</v>
      </c>
      <c r="X679" s="55" t="s">
        <v>1644</v>
      </c>
      <c r="Y679" s="55" t="s">
        <v>1644</v>
      </c>
      <c r="Z679" s="55" t="s">
        <v>1644</v>
      </c>
      <c r="AA679" s="55" t="s">
        <v>1727</v>
      </c>
      <c r="AB679" s="55" t="s">
        <v>1644</v>
      </c>
      <c r="AC679" s="56">
        <v>45790</v>
      </c>
      <c r="AD679" s="55"/>
      <c r="AE679" s="55"/>
      <c r="AF679" s="55" t="s">
        <v>1644</v>
      </c>
      <c r="AG679" s="55" t="s">
        <v>1644</v>
      </c>
      <c r="AH679" s="55" t="s">
        <v>1728</v>
      </c>
      <c r="AI679" s="55" t="s">
        <v>1729</v>
      </c>
      <c r="AJ679" s="58">
        <v>0</v>
      </c>
      <c r="AK679" s="55" t="s">
        <v>1644</v>
      </c>
      <c r="AL679" s="55" t="s">
        <v>1644</v>
      </c>
      <c r="AM679" s="55" t="s">
        <v>1644</v>
      </c>
      <c r="AN679" s="55" t="s">
        <v>1644</v>
      </c>
      <c r="AO679" s="55" t="s">
        <v>1644</v>
      </c>
      <c r="AP679" t="s">
        <v>1730</v>
      </c>
      <c r="AQ679" t="s">
        <v>2163</v>
      </c>
      <c r="AS679" t="s">
        <v>1458</v>
      </c>
      <c r="AT679" t="s">
        <v>3842</v>
      </c>
      <c r="AU679" s="191">
        <f t="shared" si="12"/>
        <v>354500</v>
      </c>
    </row>
    <row r="680" spans="1:47" hidden="1" x14ac:dyDescent="0.25">
      <c r="A680" s="55" t="s">
        <v>1717</v>
      </c>
      <c r="B680" s="55" t="s">
        <v>3124</v>
      </c>
      <c r="C680" s="55" t="s">
        <v>1719</v>
      </c>
      <c r="D680" s="55" t="s">
        <v>1844</v>
      </c>
      <c r="E680" s="56">
        <v>45790</v>
      </c>
      <c r="F680" s="55" t="s">
        <v>3196</v>
      </c>
      <c r="G680" s="55" t="s">
        <v>1909</v>
      </c>
      <c r="H680" s="55">
        <v>51300090</v>
      </c>
      <c r="I680" s="55" t="s">
        <v>3197</v>
      </c>
      <c r="J680" s="55" t="s">
        <v>1644</v>
      </c>
      <c r="K680" s="55" t="s">
        <v>555</v>
      </c>
      <c r="L680" s="56">
        <v>45775</v>
      </c>
      <c r="M680" s="55" t="s">
        <v>2867</v>
      </c>
      <c r="N680" s="55" t="s">
        <v>3198</v>
      </c>
      <c r="O680" s="56"/>
      <c r="P680" s="55" t="s">
        <v>1726</v>
      </c>
      <c r="Q680" s="55" t="s">
        <v>1554</v>
      </c>
      <c r="R680" s="59">
        <v>150000</v>
      </c>
      <c r="S680" s="55" t="s">
        <v>89</v>
      </c>
      <c r="T680" s="57">
        <v>8.98</v>
      </c>
      <c r="U680" s="55" t="s">
        <v>329</v>
      </c>
      <c r="V680" s="55" t="s">
        <v>330</v>
      </c>
      <c r="W680" s="55" t="s">
        <v>1644</v>
      </c>
      <c r="X680" s="55" t="s">
        <v>1644</v>
      </c>
      <c r="Y680" s="55" t="s">
        <v>1644</v>
      </c>
      <c r="Z680" s="55" t="s">
        <v>1644</v>
      </c>
      <c r="AA680" s="55" t="s">
        <v>1727</v>
      </c>
      <c r="AB680" s="55" t="s">
        <v>1644</v>
      </c>
      <c r="AC680" s="56">
        <v>45790</v>
      </c>
      <c r="AD680" s="55"/>
      <c r="AE680" s="55"/>
      <c r="AF680" s="55" t="s">
        <v>1644</v>
      </c>
      <c r="AG680" s="55" t="s">
        <v>1644</v>
      </c>
      <c r="AH680" s="55" t="s">
        <v>1728</v>
      </c>
      <c r="AI680" s="55" t="s">
        <v>1729</v>
      </c>
      <c r="AJ680" s="58">
        <v>0</v>
      </c>
      <c r="AK680" s="55" t="s">
        <v>1644</v>
      </c>
      <c r="AL680" s="55" t="s">
        <v>1644</v>
      </c>
      <c r="AM680" s="55" t="s">
        <v>1644</v>
      </c>
      <c r="AN680" s="55" t="s">
        <v>1644</v>
      </c>
      <c r="AO680" s="55" t="s">
        <v>1644</v>
      </c>
      <c r="AP680" t="s">
        <v>1730</v>
      </c>
      <c r="AQ680" t="s">
        <v>2163</v>
      </c>
      <c r="AS680" t="s">
        <v>1458</v>
      </c>
      <c r="AT680" t="s">
        <v>3842</v>
      </c>
      <c r="AU680" s="191">
        <f t="shared" si="12"/>
        <v>150000</v>
      </c>
    </row>
    <row r="681" spans="1:47" hidden="1" x14ac:dyDescent="0.25">
      <c r="A681" s="55" t="s">
        <v>1717</v>
      </c>
      <c r="B681" s="55" t="s">
        <v>3124</v>
      </c>
      <c r="C681" s="55" t="s">
        <v>1719</v>
      </c>
      <c r="D681" s="55" t="s">
        <v>1844</v>
      </c>
      <c r="E681" s="56">
        <v>45790</v>
      </c>
      <c r="F681" s="55" t="s">
        <v>3199</v>
      </c>
      <c r="G681" s="55" t="s">
        <v>1909</v>
      </c>
      <c r="H681" s="55">
        <v>51300090</v>
      </c>
      <c r="I681" s="55" t="s">
        <v>3197</v>
      </c>
      <c r="J681" s="55" t="s">
        <v>1644</v>
      </c>
      <c r="K681" s="55" t="s">
        <v>555</v>
      </c>
      <c r="L681" s="56">
        <v>45775</v>
      </c>
      <c r="M681" s="55" t="s">
        <v>2867</v>
      </c>
      <c r="N681" s="55" t="s">
        <v>3198</v>
      </c>
      <c r="O681" s="56"/>
      <c r="P681" s="55" t="s">
        <v>1726</v>
      </c>
      <c r="Q681" s="55" t="s">
        <v>1554</v>
      </c>
      <c r="R681" s="59">
        <v>150000</v>
      </c>
      <c r="S681" s="55" t="s">
        <v>89</v>
      </c>
      <c r="T681" s="57">
        <v>8.98</v>
      </c>
      <c r="U681" s="55" t="s">
        <v>329</v>
      </c>
      <c r="V681" s="55" t="s">
        <v>330</v>
      </c>
      <c r="W681" s="55" t="s">
        <v>1644</v>
      </c>
      <c r="X681" s="55" t="s">
        <v>1644</v>
      </c>
      <c r="Y681" s="55" t="s">
        <v>1644</v>
      </c>
      <c r="Z681" s="55" t="s">
        <v>1644</v>
      </c>
      <c r="AA681" s="55" t="s">
        <v>1727</v>
      </c>
      <c r="AB681" s="55" t="s">
        <v>1644</v>
      </c>
      <c r="AC681" s="56">
        <v>45790</v>
      </c>
      <c r="AD681" s="55"/>
      <c r="AE681" s="55"/>
      <c r="AF681" s="55" t="s">
        <v>1644</v>
      </c>
      <c r="AG681" s="55" t="s">
        <v>1644</v>
      </c>
      <c r="AH681" s="55" t="s">
        <v>1728</v>
      </c>
      <c r="AI681" s="55" t="s">
        <v>1729</v>
      </c>
      <c r="AJ681" s="58">
        <v>0</v>
      </c>
      <c r="AK681" s="55" t="s">
        <v>1644</v>
      </c>
      <c r="AL681" s="55" t="s">
        <v>1644</v>
      </c>
      <c r="AM681" s="55" t="s">
        <v>1644</v>
      </c>
      <c r="AN681" s="55" t="s">
        <v>1644</v>
      </c>
      <c r="AO681" s="55" t="s">
        <v>1644</v>
      </c>
      <c r="AP681" t="s">
        <v>1730</v>
      </c>
      <c r="AQ681" t="s">
        <v>2163</v>
      </c>
      <c r="AS681" t="s">
        <v>1458</v>
      </c>
      <c r="AT681" t="s">
        <v>3842</v>
      </c>
      <c r="AU681" s="191">
        <f t="shared" si="12"/>
        <v>150000</v>
      </c>
    </row>
    <row r="682" spans="1:47" hidden="1" x14ac:dyDescent="0.25">
      <c r="A682" s="55" t="s">
        <v>1717</v>
      </c>
      <c r="B682" s="55" t="s">
        <v>3124</v>
      </c>
      <c r="C682" s="55" t="s">
        <v>1719</v>
      </c>
      <c r="D682" s="55" t="s">
        <v>1844</v>
      </c>
      <c r="E682" s="56">
        <v>45790</v>
      </c>
      <c r="F682" s="55" t="s">
        <v>3200</v>
      </c>
      <c r="G682" s="55" t="s">
        <v>1909</v>
      </c>
      <c r="H682" s="55">
        <v>51300090</v>
      </c>
      <c r="I682" s="55" t="s">
        <v>3197</v>
      </c>
      <c r="J682" s="55" t="s">
        <v>1644</v>
      </c>
      <c r="K682" s="55" t="s">
        <v>555</v>
      </c>
      <c r="L682" s="56">
        <v>45775</v>
      </c>
      <c r="M682" s="55" t="s">
        <v>2867</v>
      </c>
      <c r="N682" s="55" t="s">
        <v>3198</v>
      </c>
      <c r="O682" s="56"/>
      <c r="P682" s="55" t="s">
        <v>1726</v>
      </c>
      <c r="Q682" s="55" t="s">
        <v>1554</v>
      </c>
      <c r="R682" s="59">
        <v>50000</v>
      </c>
      <c r="S682" s="55" t="s">
        <v>89</v>
      </c>
      <c r="T682" s="57">
        <v>2.99</v>
      </c>
      <c r="U682" s="55" t="s">
        <v>329</v>
      </c>
      <c r="V682" s="55" t="s">
        <v>330</v>
      </c>
      <c r="W682" s="55" t="s">
        <v>1644</v>
      </c>
      <c r="X682" s="55" t="s">
        <v>1644</v>
      </c>
      <c r="Y682" s="55" t="s">
        <v>1644</v>
      </c>
      <c r="Z682" s="55" t="s">
        <v>1644</v>
      </c>
      <c r="AA682" s="55" t="s">
        <v>1727</v>
      </c>
      <c r="AB682" s="55" t="s">
        <v>1644</v>
      </c>
      <c r="AC682" s="56">
        <v>45790</v>
      </c>
      <c r="AD682" s="55"/>
      <c r="AE682" s="55"/>
      <c r="AF682" s="55" t="s">
        <v>1644</v>
      </c>
      <c r="AG682" s="55" t="s">
        <v>1644</v>
      </c>
      <c r="AH682" s="55" t="s">
        <v>1728</v>
      </c>
      <c r="AI682" s="55" t="s">
        <v>1729</v>
      </c>
      <c r="AJ682" s="58">
        <v>0</v>
      </c>
      <c r="AK682" s="55" t="s">
        <v>1644</v>
      </c>
      <c r="AL682" s="55" t="s">
        <v>1644</v>
      </c>
      <c r="AM682" s="55" t="s">
        <v>1644</v>
      </c>
      <c r="AN682" s="55" t="s">
        <v>1644</v>
      </c>
      <c r="AO682" s="55" t="s">
        <v>1644</v>
      </c>
      <c r="AP682" t="s">
        <v>1730</v>
      </c>
      <c r="AQ682" t="s">
        <v>2163</v>
      </c>
      <c r="AS682" t="s">
        <v>1458</v>
      </c>
      <c r="AT682" t="s">
        <v>3842</v>
      </c>
      <c r="AU682" s="191">
        <f t="shared" si="12"/>
        <v>50000</v>
      </c>
    </row>
    <row r="683" spans="1:47" hidden="1" x14ac:dyDescent="0.25">
      <c r="A683" s="55" t="s">
        <v>1717</v>
      </c>
      <c r="B683" s="55" t="s">
        <v>3124</v>
      </c>
      <c r="C683" s="55" t="s">
        <v>1719</v>
      </c>
      <c r="D683" s="55" t="s">
        <v>1844</v>
      </c>
      <c r="E683" s="56">
        <v>45790</v>
      </c>
      <c r="F683" s="55" t="s">
        <v>3201</v>
      </c>
      <c r="G683" s="55" t="s">
        <v>1909</v>
      </c>
      <c r="H683" s="55">
        <v>51300090</v>
      </c>
      <c r="I683" s="55" t="s">
        <v>3197</v>
      </c>
      <c r="J683" s="55" t="s">
        <v>1644</v>
      </c>
      <c r="K683" s="55" t="s">
        <v>555</v>
      </c>
      <c r="L683" s="56">
        <v>45775</v>
      </c>
      <c r="M683" s="55" t="s">
        <v>2867</v>
      </c>
      <c r="N683" s="55" t="s">
        <v>3198</v>
      </c>
      <c r="O683" s="56"/>
      <c r="P683" s="55" t="s">
        <v>1726</v>
      </c>
      <c r="Q683" s="55" t="s">
        <v>1554</v>
      </c>
      <c r="R683" s="59">
        <v>50000</v>
      </c>
      <c r="S683" s="55" t="s">
        <v>89</v>
      </c>
      <c r="T683" s="57">
        <v>2.99</v>
      </c>
      <c r="U683" s="55" t="s">
        <v>329</v>
      </c>
      <c r="V683" s="55" t="s">
        <v>330</v>
      </c>
      <c r="W683" s="55" t="s">
        <v>1644</v>
      </c>
      <c r="X683" s="55" t="s">
        <v>1644</v>
      </c>
      <c r="Y683" s="55" t="s">
        <v>1644</v>
      </c>
      <c r="Z683" s="55" t="s">
        <v>1644</v>
      </c>
      <c r="AA683" s="55" t="s">
        <v>1727</v>
      </c>
      <c r="AB683" s="55" t="s">
        <v>1644</v>
      </c>
      <c r="AC683" s="56">
        <v>45790</v>
      </c>
      <c r="AD683" s="55"/>
      <c r="AE683" s="55"/>
      <c r="AF683" s="55" t="s">
        <v>1644</v>
      </c>
      <c r="AG683" s="55" t="s">
        <v>1644</v>
      </c>
      <c r="AH683" s="55" t="s">
        <v>1728</v>
      </c>
      <c r="AI683" s="55" t="s">
        <v>1729</v>
      </c>
      <c r="AJ683" s="58">
        <v>0</v>
      </c>
      <c r="AK683" s="55" t="s">
        <v>1644</v>
      </c>
      <c r="AL683" s="55" t="s">
        <v>1644</v>
      </c>
      <c r="AM683" s="55" t="s">
        <v>1644</v>
      </c>
      <c r="AN683" s="55" t="s">
        <v>1644</v>
      </c>
      <c r="AO683" s="55" t="s">
        <v>1644</v>
      </c>
      <c r="AP683" t="s">
        <v>1730</v>
      </c>
      <c r="AQ683" t="s">
        <v>2163</v>
      </c>
      <c r="AS683" t="s">
        <v>1458</v>
      </c>
      <c r="AT683" t="s">
        <v>3842</v>
      </c>
      <c r="AU683" s="191">
        <f t="shared" si="12"/>
        <v>50000</v>
      </c>
    </row>
    <row r="684" spans="1:47" hidden="1" x14ac:dyDescent="0.25">
      <c r="A684" s="55" t="s">
        <v>1717</v>
      </c>
      <c r="B684" s="55" t="s">
        <v>3124</v>
      </c>
      <c r="C684" s="55" t="s">
        <v>1719</v>
      </c>
      <c r="D684" s="55" t="s">
        <v>1844</v>
      </c>
      <c r="E684" s="56">
        <v>45790</v>
      </c>
      <c r="F684" s="55" t="s">
        <v>3202</v>
      </c>
      <c r="G684" s="55" t="s">
        <v>1909</v>
      </c>
      <c r="H684" s="55">
        <v>51300090</v>
      </c>
      <c r="I684" s="55" t="s">
        <v>3197</v>
      </c>
      <c r="J684" s="55" t="s">
        <v>1644</v>
      </c>
      <c r="K684" s="55" t="s">
        <v>555</v>
      </c>
      <c r="L684" s="56">
        <v>45775</v>
      </c>
      <c r="M684" s="55" t="s">
        <v>2867</v>
      </c>
      <c r="N684" s="55" t="s">
        <v>3198</v>
      </c>
      <c r="O684" s="56"/>
      <c r="P684" s="55" t="s">
        <v>1726</v>
      </c>
      <c r="Q684" s="55" t="s">
        <v>1554</v>
      </c>
      <c r="R684" s="59">
        <v>600000</v>
      </c>
      <c r="S684" s="55" t="s">
        <v>89</v>
      </c>
      <c r="T684" s="57">
        <v>35.92</v>
      </c>
      <c r="U684" s="55" t="s">
        <v>329</v>
      </c>
      <c r="V684" s="55" t="s">
        <v>330</v>
      </c>
      <c r="W684" s="55" t="s">
        <v>1644</v>
      </c>
      <c r="X684" s="55" t="s">
        <v>1644</v>
      </c>
      <c r="Y684" s="55" t="s">
        <v>1644</v>
      </c>
      <c r="Z684" s="55" t="s">
        <v>1644</v>
      </c>
      <c r="AA684" s="55" t="s">
        <v>1727</v>
      </c>
      <c r="AB684" s="55" t="s">
        <v>1644</v>
      </c>
      <c r="AC684" s="56">
        <v>45790</v>
      </c>
      <c r="AD684" s="55"/>
      <c r="AE684" s="55"/>
      <c r="AF684" s="55" t="s">
        <v>1644</v>
      </c>
      <c r="AG684" s="55" t="s">
        <v>1644</v>
      </c>
      <c r="AH684" s="55" t="s">
        <v>1728</v>
      </c>
      <c r="AI684" s="55" t="s">
        <v>1729</v>
      </c>
      <c r="AJ684" s="58">
        <v>0</v>
      </c>
      <c r="AK684" s="55" t="s">
        <v>1644</v>
      </c>
      <c r="AL684" s="55" t="s">
        <v>1644</v>
      </c>
      <c r="AM684" s="55" t="s">
        <v>1644</v>
      </c>
      <c r="AN684" s="55" t="s">
        <v>1644</v>
      </c>
      <c r="AO684" s="55" t="s">
        <v>1644</v>
      </c>
      <c r="AP684" t="s">
        <v>1730</v>
      </c>
      <c r="AQ684" t="s">
        <v>2163</v>
      </c>
      <c r="AS684" t="s">
        <v>1458</v>
      </c>
      <c r="AT684" t="s">
        <v>3842</v>
      </c>
      <c r="AU684" s="191">
        <f t="shared" si="12"/>
        <v>600000</v>
      </c>
    </row>
    <row r="685" spans="1:47" hidden="1" x14ac:dyDescent="0.25">
      <c r="A685" s="55" t="s">
        <v>1717</v>
      </c>
      <c r="B685" s="55" t="s">
        <v>3124</v>
      </c>
      <c r="C685" s="55" t="s">
        <v>1719</v>
      </c>
      <c r="D685" s="55" t="s">
        <v>1844</v>
      </c>
      <c r="E685" s="56">
        <v>45790</v>
      </c>
      <c r="F685" s="55" t="s">
        <v>3203</v>
      </c>
      <c r="G685" s="55" t="s">
        <v>1909</v>
      </c>
      <c r="H685" s="55">
        <v>51300090</v>
      </c>
      <c r="I685" s="55" t="s">
        <v>3197</v>
      </c>
      <c r="J685" s="55" t="s">
        <v>1644</v>
      </c>
      <c r="K685" s="55" t="s">
        <v>555</v>
      </c>
      <c r="L685" s="56">
        <v>45775</v>
      </c>
      <c r="M685" s="55" t="s">
        <v>2867</v>
      </c>
      <c r="N685" s="55" t="s">
        <v>3198</v>
      </c>
      <c r="O685" s="56"/>
      <c r="P685" s="55" t="s">
        <v>1726</v>
      </c>
      <c r="Q685" s="55" t="s">
        <v>1554</v>
      </c>
      <c r="R685" s="59">
        <v>600000</v>
      </c>
      <c r="S685" s="55" t="s">
        <v>89</v>
      </c>
      <c r="T685" s="57">
        <v>35.92</v>
      </c>
      <c r="U685" s="55" t="s">
        <v>329</v>
      </c>
      <c r="V685" s="55" t="s">
        <v>330</v>
      </c>
      <c r="W685" s="55" t="s">
        <v>1644</v>
      </c>
      <c r="X685" s="55" t="s">
        <v>1644</v>
      </c>
      <c r="Y685" s="55" t="s">
        <v>1644</v>
      </c>
      <c r="Z685" s="55" t="s">
        <v>1644</v>
      </c>
      <c r="AA685" s="55" t="s">
        <v>1727</v>
      </c>
      <c r="AB685" s="55" t="s">
        <v>1644</v>
      </c>
      <c r="AC685" s="56">
        <v>45790</v>
      </c>
      <c r="AD685" s="55"/>
      <c r="AE685" s="55"/>
      <c r="AF685" s="55" t="s">
        <v>1644</v>
      </c>
      <c r="AG685" s="55" t="s">
        <v>1644</v>
      </c>
      <c r="AH685" s="55" t="s">
        <v>1728</v>
      </c>
      <c r="AI685" s="55" t="s">
        <v>1729</v>
      </c>
      <c r="AJ685" s="58">
        <v>0</v>
      </c>
      <c r="AK685" s="55" t="s">
        <v>1644</v>
      </c>
      <c r="AL685" s="55" t="s">
        <v>1644</v>
      </c>
      <c r="AM685" s="55" t="s">
        <v>1644</v>
      </c>
      <c r="AN685" s="55" t="s">
        <v>1644</v>
      </c>
      <c r="AO685" s="55" t="s">
        <v>1644</v>
      </c>
      <c r="AP685" t="s">
        <v>1730</v>
      </c>
      <c r="AQ685" t="s">
        <v>2163</v>
      </c>
      <c r="AS685" t="s">
        <v>1458</v>
      </c>
      <c r="AT685" t="s">
        <v>3842</v>
      </c>
      <c r="AU685" s="191">
        <f t="shared" si="12"/>
        <v>600000</v>
      </c>
    </row>
    <row r="686" spans="1:47" x14ac:dyDescent="0.25">
      <c r="A686" s="55" t="s">
        <v>1717</v>
      </c>
      <c r="B686" s="55" t="s">
        <v>3124</v>
      </c>
      <c r="C686" s="55" t="s">
        <v>1719</v>
      </c>
      <c r="D686" s="55" t="s">
        <v>1767</v>
      </c>
      <c r="E686" s="56">
        <v>45790</v>
      </c>
      <c r="F686" s="55" t="s">
        <v>3204</v>
      </c>
      <c r="G686" s="55" t="s">
        <v>1644</v>
      </c>
      <c r="H686" s="55">
        <v>50200010</v>
      </c>
      <c r="I686" s="55" t="s">
        <v>3205</v>
      </c>
      <c r="J686" s="55" t="s">
        <v>1644</v>
      </c>
      <c r="K686" s="55" t="s">
        <v>1646</v>
      </c>
      <c r="L686" s="56">
        <v>45790</v>
      </c>
      <c r="M686" s="55" t="s">
        <v>3191</v>
      </c>
      <c r="N686" s="55" t="s">
        <v>1644</v>
      </c>
      <c r="O686" s="56"/>
      <c r="P686" s="55" t="s">
        <v>1726</v>
      </c>
      <c r="Q686" s="55" t="s">
        <v>89</v>
      </c>
      <c r="R686" s="57">
        <v>60.37</v>
      </c>
      <c r="S686" s="55" t="s">
        <v>89</v>
      </c>
      <c r="T686" s="57">
        <v>60.37</v>
      </c>
      <c r="U686" s="55" t="s">
        <v>329</v>
      </c>
      <c r="V686" s="55" t="s">
        <v>330</v>
      </c>
      <c r="W686" s="55" t="s">
        <v>1644</v>
      </c>
      <c r="X686" s="55" t="s">
        <v>1644</v>
      </c>
      <c r="Y686" s="55" t="s">
        <v>1644</v>
      </c>
      <c r="Z686" s="55" t="s">
        <v>1644</v>
      </c>
      <c r="AA686" s="55" t="s">
        <v>1727</v>
      </c>
      <c r="AB686" s="55" t="s">
        <v>1644</v>
      </c>
      <c r="AC686" s="56">
        <v>45790</v>
      </c>
      <c r="AD686" s="55"/>
      <c r="AE686" s="55"/>
      <c r="AF686" s="55" t="s">
        <v>1644</v>
      </c>
      <c r="AG686" s="55" t="s">
        <v>1644</v>
      </c>
      <c r="AH686" s="55" t="s">
        <v>1728</v>
      </c>
      <c r="AI686" s="55" t="s">
        <v>1729</v>
      </c>
      <c r="AJ686" s="59">
        <v>4</v>
      </c>
      <c r="AK686" s="55" t="s">
        <v>1748</v>
      </c>
      <c r="AL686" s="60" t="s">
        <v>1749</v>
      </c>
      <c r="AM686" s="55" t="s">
        <v>2013</v>
      </c>
      <c r="AN686" s="55" t="s">
        <v>2014</v>
      </c>
      <c r="AO686" s="55" t="s">
        <v>1644</v>
      </c>
      <c r="AP686" t="s">
        <v>3126</v>
      </c>
      <c r="AQ686" t="s">
        <v>2163</v>
      </c>
      <c r="AS686" t="s">
        <v>1645</v>
      </c>
      <c r="AT686" t="s">
        <v>3842</v>
      </c>
      <c r="AU686" s="191">
        <f t="shared" si="12"/>
        <v>996105</v>
      </c>
    </row>
    <row r="687" spans="1:47" x14ac:dyDescent="0.25">
      <c r="A687" s="55" t="s">
        <v>1717</v>
      </c>
      <c r="B687" s="55" t="s">
        <v>3124</v>
      </c>
      <c r="C687" s="55" t="s">
        <v>1719</v>
      </c>
      <c r="D687" s="55" t="s">
        <v>1767</v>
      </c>
      <c r="E687" s="56">
        <v>45790</v>
      </c>
      <c r="F687" s="55" t="s">
        <v>2755</v>
      </c>
      <c r="G687" s="55" t="s">
        <v>1644</v>
      </c>
      <c r="H687" s="55">
        <v>50200010</v>
      </c>
      <c r="I687" s="55" t="s">
        <v>3205</v>
      </c>
      <c r="J687" s="55" t="s">
        <v>1644</v>
      </c>
      <c r="K687" s="55" t="s">
        <v>1646</v>
      </c>
      <c r="L687" s="56">
        <v>45790</v>
      </c>
      <c r="M687" s="55" t="s">
        <v>3191</v>
      </c>
      <c r="N687" s="55" t="s">
        <v>1644</v>
      </c>
      <c r="O687" s="56"/>
      <c r="P687" s="55" t="s">
        <v>1726</v>
      </c>
      <c r="Q687" s="55" t="s">
        <v>89</v>
      </c>
      <c r="R687" s="57">
        <v>6.03</v>
      </c>
      <c r="S687" s="55" t="s">
        <v>89</v>
      </c>
      <c r="T687" s="57">
        <v>6.03</v>
      </c>
      <c r="U687" s="55" t="s">
        <v>329</v>
      </c>
      <c r="V687" s="55" t="s">
        <v>330</v>
      </c>
      <c r="W687" s="55" t="s">
        <v>1644</v>
      </c>
      <c r="X687" s="55" t="s">
        <v>1644</v>
      </c>
      <c r="Y687" s="55" t="s">
        <v>1644</v>
      </c>
      <c r="Z687" s="55" t="s">
        <v>1644</v>
      </c>
      <c r="AA687" s="55" t="s">
        <v>1727</v>
      </c>
      <c r="AB687" s="55" t="s">
        <v>1644</v>
      </c>
      <c r="AC687" s="56">
        <v>45790</v>
      </c>
      <c r="AD687" s="55"/>
      <c r="AE687" s="55"/>
      <c r="AF687" s="55" t="s">
        <v>1644</v>
      </c>
      <c r="AG687" s="55" t="s">
        <v>1644</v>
      </c>
      <c r="AH687" s="55" t="s">
        <v>1728</v>
      </c>
      <c r="AI687" s="55" t="s">
        <v>1729</v>
      </c>
      <c r="AJ687" s="59">
        <v>4</v>
      </c>
      <c r="AK687" s="55" t="s">
        <v>1748</v>
      </c>
      <c r="AL687" s="60" t="s">
        <v>1749</v>
      </c>
      <c r="AM687" s="55" t="s">
        <v>2756</v>
      </c>
      <c r="AN687" s="55" t="s">
        <v>2757</v>
      </c>
      <c r="AO687" s="55" t="s">
        <v>1644</v>
      </c>
      <c r="AP687" t="s">
        <v>3126</v>
      </c>
      <c r="AQ687" t="s">
        <v>2163</v>
      </c>
      <c r="AS687" t="s">
        <v>1645</v>
      </c>
      <c r="AT687" t="s">
        <v>3842</v>
      </c>
      <c r="AU687" s="191">
        <f t="shared" si="12"/>
        <v>99495</v>
      </c>
    </row>
    <row r="688" spans="1:47" x14ac:dyDescent="0.25">
      <c r="A688" s="55" t="s">
        <v>1717</v>
      </c>
      <c r="B688" s="55" t="s">
        <v>3124</v>
      </c>
      <c r="C688" s="55" t="s">
        <v>1719</v>
      </c>
      <c r="D688" s="55" t="s">
        <v>1767</v>
      </c>
      <c r="E688" s="56">
        <v>45790</v>
      </c>
      <c r="F688" s="55" t="s">
        <v>3206</v>
      </c>
      <c r="G688" s="55" t="s">
        <v>1644</v>
      </c>
      <c r="H688" s="55">
        <v>50200010</v>
      </c>
      <c r="I688" s="55" t="s">
        <v>3205</v>
      </c>
      <c r="J688" s="55" t="s">
        <v>1644</v>
      </c>
      <c r="K688" s="55" t="s">
        <v>1646</v>
      </c>
      <c r="L688" s="56">
        <v>45790</v>
      </c>
      <c r="M688" s="55" t="s">
        <v>3191</v>
      </c>
      <c r="N688" s="55" t="s">
        <v>1644</v>
      </c>
      <c r="O688" s="56"/>
      <c r="P688" s="55" t="s">
        <v>1726</v>
      </c>
      <c r="Q688" s="55" t="s">
        <v>89</v>
      </c>
      <c r="R688" s="57">
        <v>177.99</v>
      </c>
      <c r="S688" s="55" t="s">
        <v>89</v>
      </c>
      <c r="T688" s="57">
        <v>177.99</v>
      </c>
      <c r="U688" s="55" t="s">
        <v>329</v>
      </c>
      <c r="V688" s="55" t="s">
        <v>330</v>
      </c>
      <c r="W688" s="55" t="s">
        <v>1644</v>
      </c>
      <c r="X688" s="55" t="s">
        <v>1644</v>
      </c>
      <c r="Y688" s="55" t="s">
        <v>1644</v>
      </c>
      <c r="Z688" s="55" t="s">
        <v>1644</v>
      </c>
      <c r="AA688" s="55" t="s">
        <v>1727</v>
      </c>
      <c r="AB688" s="55" t="s">
        <v>1644</v>
      </c>
      <c r="AC688" s="56">
        <v>45790</v>
      </c>
      <c r="AD688" s="55"/>
      <c r="AE688" s="55"/>
      <c r="AF688" s="55" t="s">
        <v>1644</v>
      </c>
      <c r="AG688" s="55" t="s">
        <v>1644</v>
      </c>
      <c r="AH688" s="55" t="s">
        <v>1728</v>
      </c>
      <c r="AI688" s="55" t="s">
        <v>1729</v>
      </c>
      <c r="AJ688" s="59">
        <v>5</v>
      </c>
      <c r="AK688" s="55" t="s">
        <v>1761</v>
      </c>
      <c r="AL688" s="60" t="s">
        <v>1749</v>
      </c>
      <c r="AM688" s="55" t="s">
        <v>3137</v>
      </c>
      <c r="AN688" s="55" t="s">
        <v>3138</v>
      </c>
      <c r="AO688" s="55" t="s">
        <v>1644</v>
      </c>
      <c r="AP688" t="s">
        <v>3126</v>
      </c>
      <c r="AQ688" t="s">
        <v>2163</v>
      </c>
      <c r="AS688" t="s">
        <v>1645</v>
      </c>
      <c r="AT688" t="s">
        <v>3842</v>
      </c>
      <c r="AU688" s="191">
        <f t="shared" si="12"/>
        <v>2936835</v>
      </c>
    </row>
    <row r="689" spans="1:47" x14ac:dyDescent="0.25">
      <c r="A689" s="55" t="s">
        <v>1717</v>
      </c>
      <c r="B689" s="55" t="s">
        <v>3124</v>
      </c>
      <c r="C689" s="55" t="s">
        <v>1719</v>
      </c>
      <c r="D689" s="55" t="s">
        <v>1767</v>
      </c>
      <c r="E689" s="56">
        <v>45790</v>
      </c>
      <c r="F689" s="55" t="s">
        <v>3206</v>
      </c>
      <c r="G689" s="55" t="s">
        <v>1644</v>
      </c>
      <c r="H689" s="55">
        <v>50200010</v>
      </c>
      <c r="I689" s="55" t="s">
        <v>3205</v>
      </c>
      <c r="J689" s="55" t="s">
        <v>1644</v>
      </c>
      <c r="K689" s="55" t="s">
        <v>1646</v>
      </c>
      <c r="L689" s="56">
        <v>45790</v>
      </c>
      <c r="M689" s="55" t="s">
        <v>3191</v>
      </c>
      <c r="N689" s="55" t="s">
        <v>1644</v>
      </c>
      <c r="O689" s="56"/>
      <c r="P689" s="55" t="s">
        <v>1726</v>
      </c>
      <c r="Q689" s="55" t="s">
        <v>89</v>
      </c>
      <c r="R689" s="57">
        <v>78.349999999999994</v>
      </c>
      <c r="S689" s="55" t="s">
        <v>89</v>
      </c>
      <c r="T689" s="57">
        <v>78.349999999999994</v>
      </c>
      <c r="U689" s="55" t="s">
        <v>329</v>
      </c>
      <c r="V689" s="55" t="s">
        <v>330</v>
      </c>
      <c r="W689" s="55" t="s">
        <v>1644</v>
      </c>
      <c r="X689" s="55" t="s">
        <v>1644</v>
      </c>
      <c r="Y689" s="55" t="s">
        <v>1644</v>
      </c>
      <c r="Z689" s="55" t="s">
        <v>1644</v>
      </c>
      <c r="AA689" s="55" t="s">
        <v>1727</v>
      </c>
      <c r="AB689" s="55" t="s">
        <v>1644</v>
      </c>
      <c r="AC689" s="56">
        <v>45790</v>
      </c>
      <c r="AD689" s="55"/>
      <c r="AE689" s="55"/>
      <c r="AF689" s="55" t="s">
        <v>1644</v>
      </c>
      <c r="AG689" s="55" t="s">
        <v>1644</v>
      </c>
      <c r="AH689" s="55" t="s">
        <v>1728</v>
      </c>
      <c r="AI689" s="55" t="s">
        <v>1729</v>
      </c>
      <c r="AJ689" s="59">
        <v>10</v>
      </c>
      <c r="AK689" s="55" t="s">
        <v>1761</v>
      </c>
      <c r="AL689" s="60" t="s">
        <v>1749</v>
      </c>
      <c r="AM689" s="55" t="s">
        <v>3207</v>
      </c>
      <c r="AN689" s="55" t="s">
        <v>3208</v>
      </c>
      <c r="AO689" s="55" t="s">
        <v>1644</v>
      </c>
      <c r="AP689" t="s">
        <v>3126</v>
      </c>
      <c r="AQ689" t="s">
        <v>2163</v>
      </c>
      <c r="AS689" t="s">
        <v>1645</v>
      </c>
      <c r="AT689" t="s">
        <v>3842</v>
      </c>
      <c r="AU689" s="191">
        <f t="shared" si="12"/>
        <v>1292775</v>
      </c>
    </row>
    <row r="690" spans="1:47" x14ac:dyDescent="0.25">
      <c r="A690" s="55" t="s">
        <v>1717</v>
      </c>
      <c r="B690" s="55" t="s">
        <v>3124</v>
      </c>
      <c r="C690" s="55" t="s">
        <v>1719</v>
      </c>
      <c r="D690" s="55" t="s">
        <v>1767</v>
      </c>
      <c r="E690" s="56">
        <v>45790</v>
      </c>
      <c r="F690" s="55" t="s">
        <v>3209</v>
      </c>
      <c r="G690" s="55" t="s">
        <v>1644</v>
      </c>
      <c r="H690" s="55">
        <v>50200010</v>
      </c>
      <c r="I690" s="55" t="s">
        <v>3210</v>
      </c>
      <c r="J690" s="55" t="s">
        <v>1644</v>
      </c>
      <c r="K690" s="55" t="s">
        <v>1646</v>
      </c>
      <c r="L690" s="56">
        <v>45790</v>
      </c>
      <c r="M690" s="55" t="s">
        <v>3191</v>
      </c>
      <c r="N690" s="55" t="s">
        <v>1644</v>
      </c>
      <c r="O690" s="56"/>
      <c r="P690" s="55" t="s">
        <v>1726</v>
      </c>
      <c r="Q690" s="55" t="s">
        <v>89</v>
      </c>
      <c r="R690" s="57">
        <v>90.27</v>
      </c>
      <c r="S690" s="55" t="s">
        <v>89</v>
      </c>
      <c r="T690" s="57">
        <v>90.27</v>
      </c>
      <c r="U690" s="55" t="s">
        <v>329</v>
      </c>
      <c r="V690" s="55" t="s">
        <v>330</v>
      </c>
      <c r="W690" s="55" t="s">
        <v>1644</v>
      </c>
      <c r="X690" s="55" t="s">
        <v>1644</v>
      </c>
      <c r="Y690" s="55" t="s">
        <v>1644</v>
      </c>
      <c r="Z690" s="55" t="s">
        <v>1644</v>
      </c>
      <c r="AA690" s="55" t="s">
        <v>1727</v>
      </c>
      <c r="AB690" s="55" t="s">
        <v>1644</v>
      </c>
      <c r="AC690" s="56">
        <v>45790</v>
      </c>
      <c r="AD690" s="55"/>
      <c r="AE690" s="55"/>
      <c r="AF690" s="55" t="s">
        <v>1644</v>
      </c>
      <c r="AG690" s="55" t="s">
        <v>1644</v>
      </c>
      <c r="AH690" s="55" t="s">
        <v>1728</v>
      </c>
      <c r="AI690" s="55" t="s">
        <v>1729</v>
      </c>
      <c r="AJ690" s="59">
        <v>2</v>
      </c>
      <c r="AK690" s="55" t="s">
        <v>1994</v>
      </c>
      <c r="AL690" s="60" t="s">
        <v>1749</v>
      </c>
      <c r="AM690" s="55" t="s">
        <v>3211</v>
      </c>
      <c r="AN690" s="55" t="s">
        <v>3212</v>
      </c>
      <c r="AO690" s="55" t="s">
        <v>1644</v>
      </c>
      <c r="AP690" t="s">
        <v>3126</v>
      </c>
      <c r="AQ690" t="s">
        <v>2163</v>
      </c>
      <c r="AS690" t="s">
        <v>1645</v>
      </c>
      <c r="AT690" t="s">
        <v>3842</v>
      </c>
      <c r="AU690" s="191">
        <f t="shared" si="12"/>
        <v>1489455</v>
      </c>
    </row>
    <row r="691" spans="1:47" x14ac:dyDescent="0.25">
      <c r="A691" s="55" t="s">
        <v>1717</v>
      </c>
      <c r="B691" s="55" t="s">
        <v>3124</v>
      </c>
      <c r="C691" s="55" t="s">
        <v>1719</v>
      </c>
      <c r="D691" s="55" t="s">
        <v>1767</v>
      </c>
      <c r="E691" s="56">
        <v>45790</v>
      </c>
      <c r="F691" s="55" t="s">
        <v>2882</v>
      </c>
      <c r="G691" s="55" t="s">
        <v>1644</v>
      </c>
      <c r="H691" s="55">
        <v>53100010</v>
      </c>
      <c r="I691" s="55" t="s">
        <v>3213</v>
      </c>
      <c r="J691" s="55" t="s">
        <v>1644</v>
      </c>
      <c r="K691" s="55" t="s">
        <v>664</v>
      </c>
      <c r="L691" s="56">
        <v>45790</v>
      </c>
      <c r="M691" s="55" t="s">
        <v>3191</v>
      </c>
      <c r="N691" s="55" t="s">
        <v>1644</v>
      </c>
      <c r="O691" s="56"/>
      <c r="P691" s="55" t="s">
        <v>1726</v>
      </c>
      <c r="Q691" s="55" t="s">
        <v>89</v>
      </c>
      <c r="R691" s="57">
        <v>10.71</v>
      </c>
      <c r="S691" s="55" t="s">
        <v>89</v>
      </c>
      <c r="T691" s="57">
        <v>10.71</v>
      </c>
      <c r="U691" s="55" t="s">
        <v>329</v>
      </c>
      <c r="V691" s="55" t="s">
        <v>330</v>
      </c>
      <c r="W691" s="55" t="s">
        <v>1644</v>
      </c>
      <c r="X691" s="55" t="s">
        <v>1644</v>
      </c>
      <c r="Y691" s="55" t="s">
        <v>1644</v>
      </c>
      <c r="Z691" s="55" t="s">
        <v>1644</v>
      </c>
      <c r="AA691" s="55" t="s">
        <v>1727</v>
      </c>
      <c r="AB691" s="55" t="s">
        <v>1644</v>
      </c>
      <c r="AC691" s="56">
        <v>45790</v>
      </c>
      <c r="AD691" s="55"/>
      <c r="AE691" s="55"/>
      <c r="AF691" s="55" t="s">
        <v>1644</v>
      </c>
      <c r="AG691" s="55" t="s">
        <v>1644</v>
      </c>
      <c r="AH691" s="55" t="s">
        <v>1728</v>
      </c>
      <c r="AI691" s="55" t="s">
        <v>1729</v>
      </c>
      <c r="AJ691" s="59">
        <v>1</v>
      </c>
      <c r="AK691" s="55" t="s">
        <v>1748</v>
      </c>
      <c r="AL691" s="60" t="s">
        <v>1749</v>
      </c>
      <c r="AM691" s="55" t="s">
        <v>3214</v>
      </c>
      <c r="AN691" s="55" t="s">
        <v>3215</v>
      </c>
      <c r="AO691" s="55" t="s">
        <v>1644</v>
      </c>
      <c r="AP691" t="s">
        <v>1730</v>
      </c>
      <c r="AQ691" t="s">
        <v>2163</v>
      </c>
      <c r="AS691" t="s">
        <v>1652</v>
      </c>
      <c r="AT691" t="s">
        <v>3842</v>
      </c>
      <c r="AU691" s="191">
        <f t="shared" si="12"/>
        <v>176715</v>
      </c>
    </row>
    <row r="692" spans="1:47" x14ac:dyDescent="0.25">
      <c r="A692" s="55" t="s">
        <v>1717</v>
      </c>
      <c r="B692" s="55" t="s">
        <v>3124</v>
      </c>
      <c r="C692" s="55" t="s">
        <v>1719</v>
      </c>
      <c r="D692" s="55" t="s">
        <v>1767</v>
      </c>
      <c r="E692" s="56">
        <v>45790</v>
      </c>
      <c r="F692" s="55" t="s">
        <v>1644</v>
      </c>
      <c r="G692" s="55" t="s">
        <v>1644</v>
      </c>
      <c r="H692" s="55">
        <v>53100010</v>
      </c>
      <c r="I692" s="55" t="s">
        <v>3213</v>
      </c>
      <c r="J692" s="55" t="s">
        <v>1644</v>
      </c>
      <c r="K692" s="55" t="s">
        <v>664</v>
      </c>
      <c r="L692" s="56">
        <v>45790</v>
      </c>
      <c r="M692" s="55" t="s">
        <v>3191</v>
      </c>
      <c r="N692" s="55" t="s">
        <v>1644</v>
      </c>
      <c r="O692" s="56"/>
      <c r="P692" s="55" t="s">
        <v>1726</v>
      </c>
      <c r="Q692" s="55" t="s">
        <v>89</v>
      </c>
      <c r="R692" s="57">
        <v>0.43</v>
      </c>
      <c r="S692" s="55" t="s">
        <v>89</v>
      </c>
      <c r="T692" s="57">
        <v>0.43</v>
      </c>
      <c r="U692" s="55" t="s">
        <v>329</v>
      </c>
      <c r="V692" s="55" t="s">
        <v>330</v>
      </c>
      <c r="W692" s="55" t="s">
        <v>1644</v>
      </c>
      <c r="X692" s="55" t="s">
        <v>1644</v>
      </c>
      <c r="Y692" s="55" t="s">
        <v>1644</v>
      </c>
      <c r="Z692" s="55" t="s">
        <v>1644</v>
      </c>
      <c r="AA692" s="55" t="s">
        <v>1727</v>
      </c>
      <c r="AB692" s="55" t="s">
        <v>1644</v>
      </c>
      <c r="AC692" s="56">
        <v>45790</v>
      </c>
      <c r="AD692" s="55"/>
      <c r="AE692" s="55"/>
      <c r="AF692" s="55" t="s">
        <v>1644</v>
      </c>
      <c r="AG692" s="55" t="s">
        <v>1644</v>
      </c>
      <c r="AH692" s="55" t="s">
        <v>1728</v>
      </c>
      <c r="AI692" s="55" t="s">
        <v>1729</v>
      </c>
      <c r="AJ692" s="59">
        <v>1</v>
      </c>
      <c r="AK692" s="55" t="s">
        <v>1748</v>
      </c>
      <c r="AL692" s="60" t="s">
        <v>1749</v>
      </c>
      <c r="AM692" s="55" t="s">
        <v>3151</v>
      </c>
      <c r="AN692" s="55" t="s">
        <v>3152</v>
      </c>
      <c r="AO692" s="55" t="s">
        <v>1644</v>
      </c>
      <c r="AP692" t="s">
        <v>1730</v>
      </c>
      <c r="AQ692" t="s">
        <v>2163</v>
      </c>
      <c r="AS692" t="s">
        <v>1652</v>
      </c>
      <c r="AT692" t="s">
        <v>3842</v>
      </c>
      <c r="AU692" s="191">
        <f t="shared" si="12"/>
        <v>7095</v>
      </c>
    </row>
    <row r="693" spans="1:47" x14ac:dyDescent="0.25">
      <c r="A693" s="55" t="s">
        <v>1717</v>
      </c>
      <c r="B693" s="55" t="s">
        <v>3124</v>
      </c>
      <c r="C693" s="55" t="s">
        <v>1719</v>
      </c>
      <c r="D693" s="55" t="s">
        <v>1743</v>
      </c>
      <c r="E693" s="56">
        <v>45790</v>
      </c>
      <c r="F693" s="55" t="s">
        <v>1644</v>
      </c>
      <c r="G693" s="55" t="s">
        <v>1644</v>
      </c>
      <c r="H693" s="55">
        <v>50800020</v>
      </c>
      <c r="I693" s="55" t="s">
        <v>3216</v>
      </c>
      <c r="J693" s="55" t="s">
        <v>1644</v>
      </c>
      <c r="K693" s="55" t="s">
        <v>474</v>
      </c>
      <c r="L693" s="56">
        <v>45790</v>
      </c>
      <c r="M693" s="55" t="s">
        <v>3191</v>
      </c>
      <c r="N693" s="55" t="s">
        <v>3217</v>
      </c>
      <c r="O693" s="56"/>
      <c r="P693" s="55" t="s">
        <v>1726</v>
      </c>
      <c r="Q693" s="55" t="s">
        <v>1554</v>
      </c>
      <c r="R693" s="59">
        <v>385000</v>
      </c>
      <c r="S693" s="55" t="s">
        <v>89</v>
      </c>
      <c r="T693" s="57">
        <v>23.05</v>
      </c>
      <c r="U693" s="55" t="s">
        <v>329</v>
      </c>
      <c r="V693" s="55" t="s">
        <v>330</v>
      </c>
      <c r="W693" s="55" t="s">
        <v>1644</v>
      </c>
      <c r="X693" s="55" t="s">
        <v>1644</v>
      </c>
      <c r="Y693" s="55" t="s">
        <v>1644</v>
      </c>
      <c r="Z693" s="55" t="s">
        <v>1644</v>
      </c>
      <c r="AA693" s="55" t="s">
        <v>1727</v>
      </c>
      <c r="AB693" s="55" t="s">
        <v>1644</v>
      </c>
      <c r="AC693" s="56">
        <v>45790</v>
      </c>
      <c r="AD693" s="55"/>
      <c r="AE693" s="55"/>
      <c r="AF693" s="55" t="s">
        <v>1644</v>
      </c>
      <c r="AG693" s="55" t="s">
        <v>3218</v>
      </c>
      <c r="AH693" s="55" t="s">
        <v>1728</v>
      </c>
      <c r="AI693" s="55" t="s">
        <v>1729</v>
      </c>
      <c r="AJ693" s="59">
        <v>1</v>
      </c>
      <c r="AK693" s="55" t="s">
        <v>1748</v>
      </c>
      <c r="AL693" s="60" t="s">
        <v>1749</v>
      </c>
      <c r="AM693" s="55" t="s">
        <v>1644</v>
      </c>
      <c r="AN693" s="55" t="s">
        <v>1644</v>
      </c>
      <c r="AO693" s="55" t="s">
        <v>1644</v>
      </c>
      <c r="AP693" t="s">
        <v>1730</v>
      </c>
      <c r="AQ693" t="s">
        <v>2163</v>
      </c>
      <c r="AS693" t="s">
        <v>1652</v>
      </c>
      <c r="AT693" t="s">
        <v>3842</v>
      </c>
      <c r="AU693" s="191">
        <f t="shared" si="12"/>
        <v>385000</v>
      </c>
    </row>
    <row r="694" spans="1:47" hidden="1" x14ac:dyDescent="0.25">
      <c r="A694" s="55" t="s">
        <v>1717</v>
      </c>
      <c r="B694" s="55" t="s">
        <v>3124</v>
      </c>
      <c r="C694" s="55" t="s">
        <v>1719</v>
      </c>
      <c r="D694" s="55" t="s">
        <v>1844</v>
      </c>
      <c r="E694" s="56">
        <v>45790</v>
      </c>
      <c r="F694" s="55" t="s">
        <v>3219</v>
      </c>
      <c r="G694" s="55" t="s">
        <v>1739</v>
      </c>
      <c r="H694" s="55">
        <v>51300040</v>
      </c>
      <c r="I694" s="55" t="s">
        <v>3220</v>
      </c>
      <c r="J694" s="55" t="s">
        <v>1644</v>
      </c>
      <c r="K694" s="55" t="s">
        <v>545</v>
      </c>
      <c r="L694" s="56">
        <v>45790</v>
      </c>
      <c r="M694" s="55" t="s">
        <v>3221</v>
      </c>
      <c r="N694" s="55" t="s">
        <v>3222</v>
      </c>
      <c r="O694" s="56"/>
      <c r="P694" s="55" t="s">
        <v>1726</v>
      </c>
      <c r="Q694" s="55" t="s">
        <v>1554</v>
      </c>
      <c r="R694" s="59">
        <v>8372000</v>
      </c>
      <c r="S694" s="55" t="s">
        <v>89</v>
      </c>
      <c r="T694" s="57">
        <v>501.14</v>
      </c>
      <c r="U694" s="55" t="s">
        <v>329</v>
      </c>
      <c r="V694" s="55" t="s">
        <v>330</v>
      </c>
      <c r="W694" s="55" t="s">
        <v>1644</v>
      </c>
      <c r="X694" s="55" t="s">
        <v>1644</v>
      </c>
      <c r="Y694" s="55" t="s">
        <v>1644</v>
      </c>
      <c r="Z694" s="55" t="s">
        <v>1644</v>
      </c>
      <c r="AA694" s="55" t="s">
        <v>1727</v>
      </c>
      <c r="AB694" s="55" t="s">
        <v>1644</v>
      </c>
      <c r="AC694" s="56">
        <v>45791</v>
      </c>
      <c r="AD694" s="55"/>
      <c r="AE694" s="55"/>
      <c r="AF694" s="55" t="s">
        <v>1644</v>
      </c>
      <c r="AG694" s="55" t="s">
        <v>1644</v>
      </c>
      <c r="AH694" s="55" t="s">
        <v>1728</v>
      </c>
      <c r="AI694" s="55" t="s">
        <v>1729</v>
      </c>
      <c r="AJ694" s="58">
        <v>0</v>
      </c>
      <c r="AK694" s="55" t="s">
        <v>1644</v>
      </c>
      <c r="AL694" s="55" t="s">
        <v>1644</v>
      </c>
      <c r="AM694" s="55" t="s">
        <v>1644</v>
      </c>
      <c r="AN694" s="55" t="s">
        <v>1644</v>
      </c>
      <c r="AO694" s="55" t="s">
        <v>1644</v>
      </c>
      <c r="AP694" t="s">
        <v>1730</v>
      </c>
      <c r="AQ694" t="s">
        <v>2163</v>
      </c>
      <c r="AS694" t="s">
        <v>1458</v>
      </c>
      <c r="AT694" t="s">
        <v>3842</v>
      </c>
      <c r="AU694" s="191">
        <f t="shared" si="12"/>
        <v>8372000</v>
      </c>
    </row>
    <row r="695" spans="1:47" x14ac:dyDescent="0.25">
      <c r="A695" s="55" t="s">
        <v>1717</v>
      </c>
      <c r="B695" s="55" t="s">
        <v>3124</v>
      </c>
      <c r="C695" s="55" t="s">
        <v>1719</v>
      </c>
      <c r="D695" s="55" t="s">
        <v>1767</v>
      </c>
      <c r="E695" s="56">
        <v>45791</v>
      </c>
      <c r="F695" s="55" t="s">
        <v>1914</v>
      </c>
      <c r="G695" s="55" t="s">
        <v>1644</v>
      </c>
      <c r="H695" s="55">
        <v>50200010</v>
      </c>
      <c r="I695" s="55" t="s">
        <v>3224</v>
      </c>
      <c r="J695" s="55" t="s">
        <v>1644</v>
      </c>
      <c r="K695" s="55" t="s">
        <v>1646</v>
      </c>
      <c r="L695" s="56">
        <v>45791</v>
      </c>
      <c r="M695" s="55" t="s">
        <v>3223</v>
      </c>
      <c r="N695" s="55" t="s">
        <v>1644</v>
      </c>
      <c r="O695" s="56"/>
      <c r="P695" s="55" t="s">
        <v>1726</v>
      </c>
      <c r="Q695" s="55" t="s">
        <v>89</v>
      </c>
      <c r="R695" s="57">
        <v>790.13</v>
      </c>
      <c r="S695" s="55" t="s">
        <v>89</v>
      </c>
      <c r="T695" s="57">
        <v>790.13</v>
      </c>
      <c r="U695" s="55" t="s">
        <v>329</v>
      </c>
      <c r="V695" s="55" t="s">
        <v>330</v>
      </c>
      <c r="W695" s="55" t="s">
        <v>1644</v>
      </c>
      <c r="X695" s="55" t="s">
        <v>1644</v>
      </c>
      <c r="Y695" s="55" t="s">
        <v>1644</v>
      </c>
      <c r="Z695" s="55" t="s">
        <v>1644</v>
      </c>
      <c r="AA695" s="55" t="s">
        <v>1727</v>
      </c>
      <c r="AB695" s="55" t="s">
        <v>1644</v>
      </c>
      <c r="AC695" s="56">
        <v>45791</v>
      </c>
      <c r="AD695" s="55"/>
      <c r="AE695" s="55"/>
      <c r="AF695" s="55" t="s">
        <v>1644</v>
      </c>
      <c r="AG695" s="55" t="s">
        <v>1644</v>
      </c>
      <c r="AH695" s="55" t="s">
        <v>1728</v>
      </c>
      <c r="AI695" s="55" t="s">
        <v>1729</v>
      </c>
      <c r="AJ695" s="59">
        <v>1000</v>
      </c>
      <c r="AK695" s="55" t="s">
        <v>1748</v>
      </c>
      <c r="AL695" s="60" t="s">
        <v>1749</v>
      </c>
      <c r="AM695" s="55" t="s">
        <v>1916</v>
      </c>
      <c r="AN695" s="55" t="s">
        <v>1917</v>
      </c>
      <c r="AO695" s="55" t="s">
        <v>1644</v>
      </c>
      <c r="AP695" t="s">
        <v>3126</v>
      </c>
      <c r="AQ695" t="s">
        <v>2163</v>
      </c>
      <c r="AS695" t="s">
        <v>1645</v>
      </c>
      <c r="AT695" t="s">
        <v>3842</v>
      </c>
      <c r="AU695" s="191">
        <f t="shared" si="12"/>
        <v>13037145</v>
      </c>
    </row>
    <row r="696" spans="1:47" x14ac:dyDescent="0.25">
      <c r="A696" s="55" t="s">
        <v>1717</v>
      </c>
      <c r="B696" s="55" t="s">
        <v>3124</v>
      </c>
      <c r="C696" s="55" t="s">
        <v>1719</v>
      </c>
      <c r="D696" s="55" t="s">
        <v>1743</v>
      </c>
      <c r="E696" s="56">
        <v>45791</v>
      </c>
      <c r="F696" s="55" t="s">
        <v>1644</v>
      </c>
      <c r="G696" s="55" t="s">
        <v>1644</v>
      </c>
      <c r="H696" s="55">
        <v>50800020</v>
      </c>
      <c r="I696" s="55" t="s">
        <v>3225</v>
      </c>
      <c r="J696" s="55" t="s">
        <v>1644</v>
      </c>
      <c r="K696" s="55" t="s">
        <v>474</v>
      </c>
      <c r="L696" s="56">
        <v>45791</v>
      </c>
      <c r="M696" s="55" t="s">
        <v>3223</v>
      </c>
      <c r="N696" s="55" t="s">
        <v>3187</v>
      </c>
      <c r="O696" s="56"/>
      <c r="P696" s="55" t="s">
        <v>1726</v>
      </c>
      <c r="Q696" s="55" t="s">
        <v>1554</v>
      </c>
      <c r="R696" s="59">
        <v>11796000</v>
      </c>
      <c r="S696" s="55" t="s">
        <v>89</v>
      </c>
      <c r="T696" s="57">
        <v>715.3</v>
      </c>
      <c r="U696" s="55" t="s">
        <v>329</v>
      </c>
      <c r="V696" s="55" t="s">
        <v>330</v>
      </c>
      <c r="W696" s="55" t="s">
        <v>1644</v>
      </c>
      <c r="X696" s="55" t="s">
        <v>1644</v>
      </c>
      <c r="Y696" s="55" t="s">
        <v>1644</v>
      </c>
      <c r="Z696" s="55" t="s">
        <v>1644</v>
      </c>
      <c r="AA696" s="55" t="s">
        <v>1727</v>
      </c>
      <c r="AB696" s="55" t="s">
        <v>1644</v>
      </c>
      <c r="AC696" s="56">
        <v>45791</v>
      </c>
      <c r="AD696" s="55"/>
      <c r="AE696" s="55"/>
      <c r="AF696" s="55" t="s">
        <v>1644</v>
      </c>
      <c r="AG696" s="55" t="s">
        <v>3188</v>
      </c>
      <c r="AH696" s="55" t="s">
        <v>1728</v>
      </c>
      <c r="AI696" s="55" t="s">
        <v>1729</v>
      </c>
      <c r="AJ696" s="59">
        <v>1</v>
      </c>
      <c r="AK696" s="55" t="s">
        <v>2386</v>
      </c>
      <c r="AL696" s="60" t="s">
        <v>1749</v>
      </c>
      <c r="AM696" s="55" t="s">
        <v>1644</v>
      </c>
      <c r="AN696" s="55" t="s">
        <v>1644</v>
      </c>
      <c r="AO696" s="55" t="s">
        <v>1644</v>
      </c>
      <c r="AP696" t="s">
        <v>1730</v>
      </c>
      <c r="AQ696" t="s">
        <v>2163</v>
      </c>
      <c r="AS696" t="s">
        <v>1652</v>
      </c>
      <c r="AT696" t="s">
        <v>3842</v>
      </c>
      <c r="AU696" s="191">
        <f t="shared" si="12"/>
        <v>11796000</v>
      </c>
    </row>
    <row r="697" spans="1:47" x14ac:dyDescent="0.25">
      <c r="A697" s="55" t="s">
        <v>1717</v>
      </c>
      <c r="B697" s="55" t="s">
        <v>3124</v>
      </c>
      <c r="C697" s="55" t="s">
        <v>1719</v>
      </c>
      <c r="D697" s="55" t="s">
        <v>1767</v>
      </c>
      <c r="E697" s="56">
        <v>45791</v>
      </c>
      <c r="F697" s="55" t="s">
        <v>2932</v>
      </c>
      <c r="G697" s="55" t="s">
        <v>1644</v>
      </c>
      <c r="H697" s="55">
        <v>50200010</v>
      </c>
      <c r="I697" s="55" t="s">
        <v>3226</v>
      </c>
      <c r="J697" s="55" t="s">
        <v>1644</v>
      </c>
      <c r="K697" s="55" t="s">
        <v>1646</v>
      </c>
      <c r="L697" s="56">
        <v>45791</v>
      </c>
      <c r="M697" s="55" t="s">
        <v>3223</v>
      </c>
      <c r="N697" s="55" t="s">
        <v>1644</v>
      </c>
      <c r="O697" s="56"/>
      <c r="P697" s="55" t="s">
        <v>1726</v>
      </c>
      <c r="Q697" s="55" t="s">
        <v>89</v>
      </c>
      <c r="R697" s="57">
        <v>37.31</v>
      </c>
      <c r="S697" s="55" t="s">
        <v>89</v>
      </c>
      <c r="T697" s="57">
        <v>37.31</v>
      </c>
      <c r="U697" s="55" t="s">
        <v>329</v>
      </c>
      <c r="V697" s="55" t="s">
        <v>330</v>
      </c>
      <c r="W697" s="55" t="s">
        <v>1644</v>
      </c>
      <c r="X697" s="55" t="s">
        <v>1644</v>
      </c>
      <c r="Y697" s="55" t="s">
        <v>1644</v>
      </c>
      <c r="Z697" s="55" t="s">
        <v>1644</v>
      </c>
      <c r="AA697" s="55" t="s">
        <v>1727</v>
      </c>
      <c r="AB697" s="55" t="s">
        <v>1644</v>
      </c>
      <c r="AC697" s="56">
        <v>45791</v>
      </c>
      <c r="AD697" s="55"/>
      <c r="AE697" s="55"/>
      <c r="AF697" s="55" t="s">
        <v>1644</v>
      </c>
      <c r="AG697" s="55" t="s">
        <v>1644</v>
      </c>
      <c r="AH697" s="55" t="s">
        <v>1728</v>
      </c>
      <c r="AI697" s="55" t="s">
        <v>1729</v>
      </c>
      <c r="AJ697" s="59">
        <v>40</v>
      </c>
      <c r="AK697" s="55" t="s">
        <v>1761</v>
      </c>
      <c r="AL697" s="60" t="s">
        <v>1749</v>
      </c>
      <c r="AM697" s="55" t="s">
        <v>1970</v>
      </c>
      <c r="AN697" s="55" t="s">
        <v>1971</v>
      </c>
      <c r="AO697" s="55" t="s">
        <v>1644</v>
      </c>
      <c r="AP697" t="s">
        <v>3126</v>
      </c>
      <c r="AQ697" t="s">
        <v>2163</v>
      </c>
      <c r="AS697" t="s">
        <v>1645</v>
      </c>
      <c r="AT697" t="s">
        <v>3842</v>
      </c>
      <c r="AU697" s="191">
        <f t="shared" si="12"/>
        <v>615615</v>
      </c>
    </row>
    <row r="698" spans="1:47" x14ac:dyDescent="0.25">
      <c r="A698" s="55" t="s">
        <v>1717</v>
      </c>
      <c r="B698" s="55" t="s">
        <v>3124</v>
      </c>
      <c r="C698" s="55" t="s">
        <v>1719</v>
      </c>
      <c r="D698" s="55" t="s">
        <v>1767</v>
      </c>
      <c r="E698" s="56">
        <v>45791</v>
      </c>
      <c r="F698" s="55" t="s">
        <v>2187</v>
      </c>
      <c r="G698" s="55" t="s">
        <v>1644</v>
      </c>
      <c r="H698" s="55">
        <v>50200010</v>
      </c>
      <c r="I698" s="55" t="s">
        <v>3226</v>
      </c>
      <c r="J698" s="55" t="s">
        <v>1644</v>
      </c>
      <c r="K698" s="55" t="s">
        <v>1646</v>
      </c>
      <c r="L698" s="56">
        <v>45791</v>
      </c>
      <c r="M698" s="55" t="s">
        <v>3223</v>
      </c>
      <c r="N698" s="55" t="s">
        <v>1644</v>
      </c>
      <c r="O698" s="56"/>
      <c r="P698" s="55" t="s">
        <v>1726</v>
      </c>
      <c r="Q698" s="55" t="s">
        <v>89</v>
      </c>
      <c r="R698" s="57">
        <v>29.93</v>
      </c>
      <c r="S698" s="55" t="s">
        <v>89</v>
      </c>
      <c r="T698" s="57">
        <v>29.93</v>
      </c>
      <c r="U698" s="55" t="s">
        <v>329</v>
      </c>
      <c r="V698" s="55" t="s">
        <v>330</v>
      </c>
      <c r="W698" s="55" t="s">
        <v>1644</v>
      </c>
      <c r="X698" s="55" t="s">
        <v>1644</v>
      </c>
      <c r="Y698" s="55" t="s">
        <v>1644</v>
      </c>
      <c r="Z698" s="55" t="s">
        <v>1644</v>
      </c>
      <c r="AA698" s="55" t="s">
        <v>1727</v>
      </c>
      <c r="AB698" s="55" t="s">
        <v>1644</v>
      </c>
      <c r="AC698" s="56">
        <v>45791</v>
      </c>
      <c r="AD698" s="55"/>
      <c r="AE698" s="55"/>
      <c r="AF698" s="55" t="s">
        <v>1644</v>
      </c>
      <c r="AG698" s="55" t="s">
        <v>1644</v>
      </c>
      <c r="AH698" s="55" t="s">
        <v>1728</v>
      </c>
      <c r="AI698" s="55" t="s">
        <v>1729</v>
      </c>
      <c r="AJ698" s="59">
        <v>100</v>
      </c>
      <c r="AK698" s="55" t="s">
        <v>1978</v>
      </c>
      <c r="AL698" s="60" t="s">
        <v>1749</v>
      </c>
      <c r="AM698" s="55" t="s">
        <v>1979</v>
      </c>
      <c r="AN698" s="55" t="s">
        <v>1980</v>
      </c>
      <c r="AO698" s="55" t="s">
        <v>1644</v>
      </c>
      <c r="AP698" t="s">
        <v>3126</v>
      </c>
      <c r="AQ698" t="s">
        <v>2163</v>
      </c>
      <c r="AS698" t="s">
        <v>1645</v>
      </c>
      <c r="AT698" t="s">
        <v>3842</v>
      </c>
      <c r="AU698" s="191">
        <f t="shared" si="12"/>
        <v>493845</v>
      </c>
    </row>
    <row r="699" spans="1:47" x14ac:dyDescent="0.25">
      <c r="A699" s="55" t="s">
        <v>1717</v>
      </c>
      <c r="B699" s="55" t="s">
        <v>3124</v>
      </c>
      <c r="C699" s="55" t="s">
        <v>1719</v>
      </c>
      <c r="D699" s="55" t="s">
        <v>1767</v>
      </c>
      <c r="E699" s="56">
        <v>45791</v>
      </c>
      <c r="F699" s="55" t="s">
        <v>2187</v>
      </c>
      <c r="G699" s="55" t="s">
        <v>1644</v>
      </c>
      <c r="H699" s="55">
        <v>53100010</v>
      </c>
      <c r="I699" s="55" t="s">
        <v>3226</v>
      </c>
      <c r="J699" s="55" t="s">
        <v>1644</v>
      </c>
      <c r="K699" s="55" t="s">
        <v>664</v>
      </c>
      <c r="L699" s="56">
        <v>45791</v>
      </c>
      <c r="M699" s="55" t="s">
        <v>3223</v>
      </c>
      <c r="N699" s="55" t="s">
        <v>1644</v>
      </c>
      <c r="O699" s="56"/>
      <c r="P699" s="55" t="s">
        <v>1726</v>
      </c>
      <c r="Q699" s="55" t="s">
        <v>89</v>
      </c>
      <c r="R699" s="57">
        <v>2.97</v>
      </c>
      <c r="S699" s="55" t="s">
        <v>89</v>
      </c>
      <c r="T699" s="57">
        <v>2.97</v>
      </c>
      <c r="U699" s="55" t="s">
        <v>329</v>
      </c>
      <c r="V699" s="55" t="s">
        <v>330</v>
      </c>
      <c r="W699" s="55" t="s">
        <v>1644</v>
      </c>
      <c r="X699" s="55" t="s">
        <v>1644</v>
      </c>
      <c r="Y699" s="55" t="s">
        <v>1644</v>
      </c>
      <c r="Z699" s="55" t="s">
        <v>1644</v>
      </c>
      <c r="AA699" s="55" t="s">
        <v>1727</v>
      </c>
      <c r="AB699" s="55" t="s">
        <v>1644</v>
      </c>
      <c r="AC699" s="56">
        <v>45791</v>
      </c>
      <c r="AD699" s="55"/>
      <c r="AE699" s="55"/>
      <c r="AF699" s="55" t="s">
        <v>1644</v>
      </c>
      <c r="AG699" s="55" t="s">
        <v>1644</v>
      </c>
      <c r="AH699" s="55" t="s">
        <v>1728</v>
      </c>
      <c r="AI699" s="55" t="s">
        <v>1729</v>
      </c>
      <c r="AJ699" s="59">
        <v>2</v>
      </c>
      <c r="AK699" s="55" t="s">
        <v>1748</v>
      </c>
      <c r="AL699" s="60" t="s">
        <v>1749</v>
      </c>
      <c r="AM699" s="55" t="s">
        <v>3091</v>
      </c>
      <c r="AN699" s="55" t="s">
        <v>3092</v>
      </c>
      <c r="AO699" s="55" t="s">
        <v>1644</v>
      </c>
      <c r="AP699" t="s">
        <v>1730</v>
      </c>
      <c r="AQ699" t="s">
        <v>2163</v>
      </c>
      <c r="AS699" t="s">
        <v>1652</v>
      </c>
      <c r="AT699" t="s">
        <v>3842</v>
      </c>
      <c r="AU699" s="191">
        <f t="shared" si="12"/>
        <v>49005</v>
      </c>
    </row>
    <row r="700" spans="1:47" x14ac:dyDescent="0.25">
      <c r="A700" s="55" t="s">
        <v>1717</v>
      </c>
      <c r="B700" s="55" t="s">
        <v>3124</v>
      </c>
      <c r="C700" s="55" t="s">
        <v>1719</v>
      </c>
      <c r="D700" s="55" t="s">
        <v>1743</v>
      </c>
      <c r="E700" s="56">
        <v>45791</v>
      </c>
      <c r="F700" s="55" t="s">
        <v>2296</v>
      </c>
      <c r="G700" s="55" t="s">
        <v>1644</v>
      </c>
      <c r="H700" s="55">
        <v>50500010</v>
      </c>
      <c r="I700" s="55" t="s">
        <v>3227</v>
      </c>
      <c r="J700" s="55" t="s">
        <v>1644</v>
      </c>
      <c r="K700" s="55" t="s">
        <v>1658</v>
      </c>
      <c r="L700" s="56">
        <v>45791</v>
      </c>
      <c r="M700" s="55" t="s">
        <v>3223</v>
      </c>
      <c r="N700" s="55" t="s">
        <v>1644</v>
      </c>
      <c r="O700" s="56"/>
      <c r="P700" s="55" t="s">
        <v>1726</v>
      </c>
      <c r="Q700" s="55" t="s">
        <v>1554</v>
      </c>
      <c r="R700" s="59">
        <v>16800000</v>
      </c>
      <c r="S700" s="55" t="s">
        <v>89</v>
      </c>
      <c r="T700" s="57">
        <v>1018.74</v>
      </c>
      <c r="U700" s="55" t="s">
        <v>329</v>
      </c>
      <c r="V700" s="55" t="s">
        <v>330</v>
      </c>
      <c r="W700" s="55" t="s">
        <v>1644</v>
      </c>
      <c r="X700" s="55" t="s">
        <v>1644</v>
      </c>
      <c r="Y700" s="55" t="s">
        <v>1644</v>
      </c>
      <c r="Z700" s="55" t="s">
        <v>1644</v>
      </c>
      <c r="AA700" s="55" t="s">
        <v>1727</v>
      </c>
      <c r="AB700" s="55" t="s">
        <v>1644</v>
      </c>
      <c r="AC700" s="56">
        <v>45791</v>
      </c>
      <c r="AD700" s="55"/>
      <c r="AE700" s="55"/>
      <c r="AF700" s="55" t="s">
        <v>1644</v>
      </c>
      <c r="AG700" s="55" t="s">
        <v>3228</v>
      </c>
      <c r="AH700" s="55" t="s">
        <v>1728</v>
      </c>
      <c r="AI700" s="55" t="s">
        <v>1729</v>
      </c>
      <c r="AJ700" s="61">
        <v>168</v>
      </c>
      <c r="AK700" s="55" t="s">
        <v>123</v>
      </c>
      <c r="AL700" s="60" t="s">
        <v>1749</v>
      </c>
      <c r="AM700" s="55" t="s">
        <v>1644</v>
      </c>
      <c r="AN700" s="55" t="s">
        <v>1644</v>
      </c>
      <c r="AO700" s="55" t="s">
        <v>1644</v>
      </c>
      <c r="AP700" t="s">
        <v>1730</v>
      </c>
      <c r="AQ700" t="s">
        <v>2163</v>
      </c>
      <c r="AS700" t="s">
        <v>1656</v>
      </c>
      <c r="AT700" t="s">
        <v>3842</v>
      </c>
      <c r="AU700" s="191">
        <f t="shared" si="12"/>
        <v>16800000</v>
      </c>
    </row>
    <row r="701" spans="1:47" x14ac:dyDescent="0.25">
      <c r="A701" s="55" t="s">
        <v>1717</v>
      </c>
      <c r="B701" s="55" t="s">
        <v>3124</v>
      </c>
      <c r="C701" s="55" t="s">
        <v>1719</v>
      </c>
      <c r="D701" s="55" t="s">
        <v>1743</v>
      </c>
      <c r="E701" s="56">
        <v>45792</v>
      </c>
      <c r="F701" s="55" t="s">
        <v>2301</v>
      </c>
      <c r="G701" s="55" t="s">
        <v>1644</v>
      </c>
      <c r="H701" s="55">
        <v>50500010</v>
      </c>
      <c r="I701" s="55" t="s">
        <v>3230</v>
      </c>
      <c r="J701" s="55" t="s">
        <v>1644</v>
      </c>
      <c r="K701" s="55" t="s">
        <v>1658</v>
      </c>
      <c r="L701" s="56">
        <v>45792</v>
      </c>
      <c r="M701" s="55" t="s">
        <v>3229</v>
      </c>
      <c r="N701" s="55" t="s">
        <v>1644</v>
      </c>
      <c r="O701" s="56"/>
      <c r="P701" s="55" t="s">
        <v>1726</v>
      </c>
      <c r="Q701" s="55" t="s">
        <v>1554</v>
      </c>
      <c r="R701" s="59">
        <v>2840528</v>
      </c>
      <c r="S701" s="55" t="s">
        <v>89</v>
      </c>
      <c r="T701" s="57">
        <v>172.25</v>
      </c>
      <c r="U701" s="55" t="s">
        <v>329</v>
      </c>
      <c r="V701" s="55" t="s">
        <v>330</v>
      </c>
      <c r="W701" s="55" t="s">
        <v>1644</v>
      </c>
      <c r="X701" s="55" t="s">
        <v>1644</v>
      </c>
      <c r="Y701" s="55" t="s">
        <v>1644</v>
      </c>
      <c r="Z701" s="55" t="s">
        <v>1644</v>
      </c>
      <c r="AA701" s="55" t="s">
        <v>1727</v>
      </c>
      <c r="AB701" s="55" t="s">
        <v>1644</v>
      </c>
      <c r="AC701" s="56">
        <v>45792</v>
      </c>
      <c r="AD701" s="55"/>
      <c r="AE701" s="55"/>
      <c r="AF701" s="55" t="s">
        <v>1644</v>
      </c>
      <c r="AG701" s="55" t="s">
        <v>3231</v>
      </c>
      <c r="AH701" s="55" t="s">
        <v>1728</v>
      </c>
      <c r="AI701" s="55" t="s">
        <v>1729</v>
      </c>
      <c r="AJ701" s="58">
        <v>260.36</v>
      </c>
      <c r="AK701" s="55" t="s">
        <v>128</v>
      </c>
      <c r="AL701" s="60" t="s">
        <v>1749</v>
      </c>
      <c r="AM701" s="55" t="s">
        <v>1644</v>
      </c>
      <c r="AN701" s="55" t="s">
        <v>1644</v>
      </c>
      <c r="AO701" s="55" t="s">
        <v>1644</v>
      </c>
      <c r="AP701" t="s">
        <v>1730</v>
      </c>
      <c r="AQ701" t="s">
        <v>2163</v>
      </c>
      <c r="AS701" t="s">
        <v>1656</v>
      </c>
      <c r="AT701" t="s">
        <v>3842</v>
      </c>
      <c r="AU701" s="191">
        <f t="shared" si="12"/>
        <v>2840528</v>
      </c>
    </row>
    <row r="702" spans="1:47" x14ac:dyDescent="0.25">
      <c r="A702" s="55" t="s">
        <v>1717</v>
      </c>
      <c r="B702" s="55" t="s">
        <v>3124</v>
      </c>
      <c r="C702" s="55" t="s">
        <v>1719</v>
      </c>
      <c r="D702" s="55" t="s">
        <v>1743</v>
      </c>
      <c r="E702" s="56">
        <v>45792</v>
      </c>
      <c r="F702" s="55" t="s">
        <v>2301</v>
      </c>
      <c r="G702" s="55" t="s">
        <v>1644</v>
      </c>
      <c r="H702" s="55">
        <v>50500010</v>
      </c>
      <c r="I702" s="55" t="s">
        <v>3232</v>
      </c>
      <c r="J702" s="55" t="s">
        <v>1644</v>
      </c>
      <c r="K702" s="55" t="s">
        <v>1658</v>
      </c>
      <c r="L702" s="56">
        <v>45792</v>
      </c>
      <c r="M702" s="55" t="s">
        <v>3229</v>
      </c>
      <c r="N702" s="55" t="s">
        <v>1644</v>
      </c>
      <c r="O702" s="56"/>
      <c r="P702" s="55" t="s">
        <v>1726</v>
      </c>
      <c r="Q702" s="55" t="s">
        <v>1554</v>
      </c>
      <c r="R702" s="59">
        <v>69020874</v>
      </c>
      <c r="S702" s="55" t="s">
        <v>89</v>
      </c>
      <c r="T702" s="57">
        <v>4185.37</v>
      </c>
      <c r="U702" s="55" t="s">
        <v>329</v>
      </c>
      <c r="V702" s="55" t="s">
        <v>330</v>
      </c>
      <c r="W702" s="55" t="s">
        <v>1644</v>
      </c>
      <c r="X702" s="55" t="s">
        <v>1644</v>
      </c>
      <c r="Y702" s="55" t="s">
        <v>1644</v>
      </c>
      <c r="Z702" s="55" t="s">
        <v>1644</v>
      </c>
      <c r="AA702" s="55" t="s">
        <v>1727</v>
      </c>
      <c r="AB702" s="55" t="s">
        <v>1644</v>
      </c>
      <c r="AC702" s="56">
        <v>45792</v>
      </c>
      <c r="AD702" s="55"/>
      <c r="AE702" s="55"/>
      <c r="AF702" s="55" t="s">
        <v>1644</v>
      </c>
      <c r="AG702" s="55" t="s">
        <v>3233</v>
      </c>
      <c r="AH702" s="55" t="s">
        <v>1728</v>
      </c>
      <c r="AI702" s="55" t="s">
        <v>1729</v>
      </c>
      <c r="AJ702" s="58">
        <v>1094.18</v>
      </c>
      <c r="AK702" s="55" t="s">
        <v>128</v>
      </c>
      <c r="AL702" s="60" t="s">
        <v>1749</v>
      </c>
      <c r="AM702" s="55" t="s">
        <v>1644</v>
      </c>
      <c r="AN702" s="55" t="s">
        <v>1644</v>
      </c>
      <c r="AO702" s="55" t="s">
        <v>1644</v>
      </c>
      <c r="AP702" t="s">
        <v>1730</v>
      </c>
      <c r="AQ702" t="s">
        <v>2163</v>
      </c>
      <c r="AS702" t="s">
        <v>1656</v>
      </c>
      <c r="AT702" t="s">
        <v>3842</v>
      </c>
      <c r="AU702" s="191">
        <f t="shared" si="12"/>
        <v>69020874</v>
      </c>
    </row>
    <row r="703" spans="1:47" x14ac:dyDescent="0.25">
      <c r="A703" s="55" t="s">
        <v>1717</v>
      </c>
      <c r="B703" s="55" t="s">
        <v>3124</v>
      </c>
      <c r="C703" s="55" t="s">
        <v>1719</v>
      </c>
      <c r="D703" s="55" t="s">
        <v>1743</v>
      </c>
      <c r="E703" s="56">
        <v>45792</v>
      </c>
      <c r="F703" s="55" t="s">
        <v>2296</v>
      </c>
      <c r="G703" s="55" t="s">
        <v>1644</v>
      </c>
      <c r="H703" s="55">
        <v>50500010</v>
      </c>
      <c r="I703" s="55" t="s">
        <v>3234</v>
      </c>
      <c r="J703" s="55" t="s">
        <v>1644</v>
      </c>
      <c r="K703" s="55" t="s">
        <v>1658</v>
      </c>
      <c r="L703" s="56">
        <v>45792</v>
      </c>
      <c r="M703" s="55" t="s">
        <v>3229</v>
      </c>
      <c r="N703" s="55" t="s">
        <v>1644</v>
      </c>
      <c r="O703" s="56"/>
      <c r="P703" s="55" t="s">
        <v>1726</v>
      </c>
      <c r="Q703" s="55" t="s">
        <v>1554</v>
      </c>
      <c r="R703" s="59">
        <v>2155000</v>
      </c>
      <c r="S703" s="55" t="s">
        <v>89</v>
      </c>
      <c r="T703" s="57">
        <v>130.68</v>
      </c>
      <c r="U703" s="55" t="s">
        <v>329</v>
      </c>
      <c r="V703" s="55" t="s">
        <v>330</v>
      </c>
      <c r="W703" s="55" t="s">
        <v>1644</v>
      </c>
      <c r="X703" s="55" t="s">
        <v>1644</v>
      </c>
      <c r="Y703" s="55" t="s">
        <v>1644</v>
      </c>
      <c r="Z703" s="55" t="s">
        <v>1644</v>
      </c>
      <c r="AA703" s="55" t="s">
        <v>1727</v>
      </c>
      <c r="AB703" s="55" t="s">
        <v>1644</v>
      </c>
      <c r="AC703" s="56">
        <v>45792</v>
      </c>
      <c r="AD703" s="55"/>
      <c r="AE703" s="55"/>
      <c r="AF703" s="55" t="s">
        <v>1644</v>
      </c>
      <c r="AG703" s="55" t="s">
        <v>3235</v>
      </c>
      <c r="AH703" s="55" t="s">
        <v>1728</v>
      </c>
      <c r="AI703" s="55" t="s">
        <v>1729</v>
      </c>
      <c r="AJ703" s="59">
        <v>86200</v>
      </c>
      <c r="AK703" s="55" t="s">
        <v>1761</v>
      </c>
      <c r="AL703" s="60" t="s">
        <v>1749</v>
      </c>
      <c r="AM703" s="55" t="s">
        <v>1644</v>
      </c>
      <c r="AN703" s="55" t="s">
        <v>1644</v>
      </c>
      <c r="AO703" s="55" t="s">
        <v>1644</v>
      </c>
      <c r="AP703" t="s">
        <v>1730</v>
      </c>
      <c r="AQ703" t="s">
        <v>2163</v>
      </c>
      <c r="AS703" t="s">
        <v>1656</v>
      </c>
      <c r="AT703" t="s">
        <v>3842</v>
      </c>
      <c r="AU703" s="191">
        <f t="shared" si="12"/>
        <v>2155000</v>
      </c>
    </row>
    <row r="704" spans="1:47" x14ac:dyDescent="0.25">
      <c r="A704" s="55" t="s">
        <v>1717</v>
      </c>
      <c r="B704" s="55" t="s">
        <v>3124</v>
      </c>
      <c r="C704" s="55" t="s">
        <v>1719</v>
      </c>
      <c r="D704" s="55" t="s">
        <v>1767</v>
      </c>
      <c r="E704" s="56">
        <v>45796</v>
      </c>
      <c r="F704" s="55" t="s">
        <v>3156</v>
      </c>
      <c r="G704" s="55" t="s">
        <v>1644</v>
      </c>
      <c r="H704" s="55">
        <v>50200010</v>
      </c>
      <c r="I704" s="55" t="s">
        <v>3236</v>
      </c>
      <c r="J704" s="55" t="s">
        <v>1644</v>
      </c>
      <c r="K704" s="55" t="s">
        <v>1646</v>
      </c>
      <c r="L704" s="56">
        <v>45796</v>
      </c>
      <c r="M704" s="55" t="s">
        <v>3237</v>
      </c>
      <c r="N704" s="55" t="s">
        <v>1644</v>
      </c>
      <c r="O704" s="56"/>
      <c r="P704" s="55" t="s">
        <v>1726</v>
      </c>
      <c r="Q704" s="55" t="s">
        <v>89</v>
      </c>
      <c r="R704" s="57">
        <v>2985.21</v>
      </c>
      <c r="S704" s="55" t="s">
        <v>89</v>
      </c>
      <c r="T704" s="57">
        <v>2985.21</v>
      </c>
      <c r="U704" s="55" t="s">
        <v>329</v>
      </c>
      <c r="V704" s="55" t="s">
        <v>330</v>
      </c>
      <c r="W704" s="55" t="s">
        <v>1644</v>
      </c>
      <c r="X704" s="55" t="s">
        <v>1644</v>
      </c>
      <c r="Y704" s="55" t="s">
        <v>1644</v>
      </c>
      <c r="Z704" s="55" t="s">
        <v>1644</v>
      </c>
      <c r="AA704" s="55" t="s">
        <v>1727</v>
      </c>
      <c r="AB704" s="55" t="s">
        <v>1644</v>
      </c>
      <c r="AC704" s="56">
        <v>45796</v>
      </c>
      <c r="AD704" s="55"/>
      <c r="AE704" s="55"/>
      <c r="AF704" s="55" t="s">
        <v>1644</v>
      </c>
      <c r="AG704" s="55" t="s">
        <v>1644</v>
      </c>
      <c r="AH704" s="55" t="s">
        <v>1728</v>
      </c>
      <c r="AI704" s="55" t="s">
        <v>1729</v>
      </c>
      <c r="AJ704" s="59">
        <v>4000</v>
      </c>
      <c r="AK704" s="55" t="s">
        <v>1761</v>
      </c>
      <c r="AL704" s="60" t="s">
        <v>1749</v>
      </c>
      <c r="AM704" s="55" t="s">
        <v>1800</v>
      </c>
      <c r="AN704" s="55" t="s">
        <v>1801</v>
      </c>
      <c r="AO704" s="55" t="s">
        <v>1644</v>
      </c>
      <c r="AP704" t="s">
        <v>3126</v>
      </c>
      <c r="AQ704" t="s">
        <v>2163</v>
      </c>
      <c r="AS704" t="s">
        <v>1645</v>
      </c>
      <c r="AT704" t="s">
        <v>3842</v>
      </c>
      <c r="AU704" s="191">
        <f t="shared" si="12"/>
        <v>49255965</v>
      </c>
    </row>
    <row r="705" spans="1:47" x14ac:dyDescent="0.25">
      <c r="A705" s="55" t="s">
        <v>1717</v>
      </c>
      <c r="B705" s="55" t="s">
        <v>3124</v>
      </c>
      <c r="C705" s="55" t="s">
        <v>1719</v>
      </c>
      <c r="D705" s="55" t="s">
        <v>1767</v>
      </c>
      <c r="E705" s="56">
        <v>45796</v>
      </c>
      <c r="F705" s="55" t="s">
        <v>3156</v>
      </c>
      <c r="G705" s="55" t="s">
        <v>1644</v>
      </c>
      <c r="H705" s="55">
        <v>50200010</v>
      </c>
      <c r="I705" s="55" t="s">
        <v>3236</v>
      </c>
      <c r="J705" s="55" t="s">
        <v>1644</v>
      </c>
      <c r="K705" s="55" t="s">
        <v>1646</v>
      </c>
      <c r="L705" s="56">
        <v>45796</v>
      </c>
      <c r="M705" s="55" t="s">
        <v>3237</v>
      </c>
      <c r="N705" s="55" t="s">
        <v>1644</v>
      </c>
      <c r="O705" s="56"/>
      <c r="P705" s="55" t="s">
        <v>1726</v>
      </c>
      <c r="Q705" s="55" t="s">
        <v>89</v>
      </c>
      <c r="R705" s="57">
        <v>320.01</v>
      </c>
      <c r="S705" s="55" t="s">
        <v>89</v>
      </c>
      <c r="T705" s="57">
        <v>320.01</v>
      </c>
      <c r="U705" s="55" t="s">
        <v>329</v>
      </c>
      <c r="V705" s="55" t="s">
        <v>330</v>
      </c>
      <c r="W705" s="55" t="s">
        <v>1644</v>
      </c>
      <c r="X705" s="55" t="s">
        <v>1644</v>
      </c>
      <c r="Y705" s="55" t="s">
        <v>1644</v>
      </c>
      <c r="Z705" s="55" t="s">
        <v>1644</v>
      </c>
      <c r="AA705" s="55" t="s">
        <v>1727</v>
      </c>
      <c r="AB705" s="55" t="s">
        <v>1644</v>
      </c>
      <c r="AC705" s="56">
        <v>45796</v>
      </c>
      <c r="AD705" s="55"/>
      <c r="AE705" s="55"/>
      <c r="AF705" s="55" t="s">
        <v>1644</v>
      </c>
      <c r="AG705" s="55" t="s">
        <v>1644</v>
      </c>
      <c r="AH705" s="55" t="s">
        <v>1728</v>
      </c>
      <c r="AI705" s="55" t="s">
        <v>1729</v>
      </c>
      <c r="AJ705" s="59">
        <v>500</v>
      </c>
      <c r="AK705" s="55" t="s">
        <v>1761</v>
      </c>
      <c r="AL705" s="60" t="s">
        <v>1749</v>
      </c>
      <c r="AM705" s="55" t="s">
        <v>1940</v>
      </c>
      <c r="AN705" s="55" t="s">
        <v>1941</v>
      </c>
      <c r="AO705" s="55" t="s">
        <v>1644</v>
      </c>
      <c r="AP705" t="s">
        <v>3126</v>
      </c>
      <c r="AQ705" t="s">
        <v>2163</v>
      </c>
      <c r="AS705" t="s">
        <v>1645</v>
      </c>
      <c r="AT705" t="s">
        <v>3842</v>
      </c>
      <c r="AU705" s="191">
        <f t="shared" si="12"/>
        <v>5280165</v>
      </c>
    </row>
    <row r="706" spans="1:47" x14ac:dyDescent="0.25">
      <c r="A706" s="55" t="s">
        <v>1717</v>
      </c>
      <c r="B706" s="55" t="s">
        <v>3124</v>
      </c>
      <c r="C706" s="55" t="s">
        <v>1719</v>
      </c>
      <c r="D706" s="55" t="s">
        <v>1767</v>
      </c>
      <c r="E706" s="56">
        <v>45796</v>
      </c>
      <c r="F706" s="55" t="s">
        <v>3156</v>
      </c>
      <c r="G706" s="55" t="s">
        <v>1644</v>
      </c>
      <c r="H706" s="55">
        <v>53100010</v>
      </c>
      <c r="I706" s="55" t="s">
        <v>3236</v>
      </c>
      <c r="J706" s="55" t="s">
        <v>1644</v>
      </c>
      <c r="K706" s="55" t="s">
        <v>664</v>
      </c>
      <c r="L706" s="56">
        <v>45796</v>
      </c>
      <c r="M706" s="55" t="s">
        <v>3237</v>
      </c>
      <c r="N706" s="55" t="s">
        <v>1644</v>
      </c>
      <c r="O706" s="56"/>
      <c r="P706" s="55" t="s">
        <v>1726</v>
      </c>
      <c r="Q706" s="55" t="s">
        <v>89</v>
      </c>
      <c r="R706" s="57">
        <v>62.5</v>
      </c>
      <c r="S706" s="55" t="s">
        <v>89</v>
      </c>
      <c r="T706" s="57">
        <v>62.5</v>
      </c>
      <c r="U706" s="55" t="s">
        <v>329</v>
      </c>
      <c r="V706" s="55" t="s">
        <v>330</v>
      </c>
      <c r="W706" s="55" t="s">
        <v>1644</v>
      </c>
      <c r="X706" s="55" t="s">
        <v>1644</v>
      </c>
      <c r="Y706" s="55" t="s">
        <v>1644</v>
      </c>
      <c r="Z706" s="55" t="s">
        <v>1644</v>
      </c>
      <c r="AA706" s="55" t="s">
        <v>1727</v>
      </c>
      <c r="AB706" s="55" t="s">
        <v>1644</v>
      </c>
      <c r="AC706" s="56">
        <v>45796</v>
      </c>
      <c r="AD706" s="55"/>
      <c r="AE706" s="55"/>
      <c r="AF706" s="55" t="s">
        <v>1644</v>
      </c>
      <c r="AG706" s="55" t="s">
        <v>1644</v>
      </c>
      <c r="AH706" s="55" t="s">
        <v>1728</v>
      </c>
      <c r="AI706" s="55" t="s">
        <v>1729</v>
      </c>
      <c r="AJ706" s="59">
        <v>50</v>
      </c>
      <c r="AK706" s="55" t="s">
        <v>1761</v>
      </c>
      <c r="AL706" s="60" t="s">
        <v>1749</v>
      </c>
      <c r="AM706" s="55" t="s">
        <v>1945</v>
      </c>
      <c r="AN706" s="55" t="s">
        <v>1946</v>
      </c>
      <c r="AO706" s="55" t="s">
        <v>1644</v>
      </c>
      <c r="AP706" t="s">
        <v>1730</v>
      </c>
      <c r="AQ706" t="s">
        <v>2163</v>
      </c>
      <c r="AS706" t="s">
        <v>1652</v>
      </c>
      <c r="AT706" t="s">
        <v>3842</v>
      </c>
      <c r="AU706" s="191">
        <f t="shared" si="12"/>
        <v>1031250</v>
      </c>
    </row>
    <row r="707" spans="1:47" x14ac:dyDescent="0.25">
      <c r="A707" s="55" t="s">
        <v>1717</v>
      </c>
      <c r="B707" s="55" t="s">
        <v>3124</v>
      </c>
      <c r="C707" s="55" t="s">
        <v>1719</v>
      </c>
      <c r="D707" s="55" t="s">
        <v>1743</v>
      </c>
      <c r="E707" s="56">
        <v>45796</v>
      </c>
      <c r="F707" s="55" t="s">
        <v>1644</v>
      </c>
      <c r="G707" s="55" t="s">
        <v>1644</v>
      </c>
      <c r="H707" s="55">
        <v>50800020</v>
      </c>
      <c r="I707" s="55" t="s">
        <v>3238</v>
      </c>
      <c r="J707" s="55" t="s">
        <v>1644</v>
      </c>
      <c r="K707" s="55" t="s">
        <v>474</v>
      </c>
      <c r="L707" s="56">
        <v>45796</v>
      </c>
      <c r="M707" s="55" t="s">
        <v>3237</v>
      </c>
      <c r="N707" s="55" t="s">
        <v>3239</v>
      </c>
      <c r="O707" s="56"/>
      <c r="P707" s="55" t="s">
        <v>1726</v>
      </c>
      <c r="Q707" s="55" t="s">
        <v>1554</v>
      </c>
      <c r="R707" s="59">
        <v>3534000</v>
      </c>
      <c r="S707" s="55" t="s">
        <v>89</v>
      </c>
      <c r="T707" s="57">
        <v>214.3</v>
      </c>
      <c r="U707" s="55" t="s">
        <v>329</v>
      </c>
      <c r="V707" s="55" t="s">
        <v>330</v>
      </c>
      <c r="W707" s="55" t="s">
        <v>1644</v>
      </c>
      <c r="X707" s="55" t="s">
        <v>1644</v>
      </c>
      <c r="Y707" s="55" t="s">
        <v>1644</v>
      </c>
      <c r="Z707" s="55" t="s">
        <v>1644</v>
      </c>
      <c r="AA707" s="55" t="s">
        <v>1727</v>
      </c>
      <c r="AB707" s="55" t="s">
        <v>1644</v>
      </c>
      <c r="AC707" s="56">
        <v>45796</v>
      </c>
      <c r="AD707" s="55"/>
      <c r="AE707" s="55"/>
      <c r="AF707" s="55" t="s">
        <v>1644</v>
      </c>
      <c r="AG707" s="55" t="s">
        <v>3240</v>
      </c>
      <c r="AH707" s="55" t="s">
        <v>1728</v>
      </c>
      <c r="AI707" s="55" t="s">
        <v>1729</v>
      </c>
      <c r="AJ707" s="59">
        <v>2</v>
      </c>
      <c r="AK707" s="55" t="s">
        <v>1748</v>
      </c>
      <c r="AL707" s="60" t="s">
        <v>1749</v>
      </c>
      <c r="AM707" s="55" t="s">
        <v>1644</v>
      </c>
      <c r="AN707" s="55" t="s">
        <v>1644</v>
      </c>
      <c r="AO707" s="55" t="s">
        <v>1644</v>
      </c>
      <c r="AP707" t="s">
        <v>1730</v>
      </c>
      <c r="AQ707" t="s">
        <v>2163</v>
      </c>
      <c r="AS707" t="s">
        <v>1652</v>
      </c>
      <c r="AT707" t="s">
        <v>3842</v>
      </c>
      <c r="AU707" s="191">
        <f t="shared" si="12"/>
        <v>3534000</v>
      </c>
    </row>
    <row r="708" spans="1:47" x14ac:dyDescent="0.25">
      <c r="A708" s="55" t="s">
        <v>1717</v>
      </c>
      <c r="B708" s="55" t="s">
        <v>3124</v>
      </c>
      <c r="C708" s="55" t="s">
        <v>1719</v>
      </c>
      <c r="D708" s="55" t="s">
        <v>1743</v>
      </c>
      <c r="E708" s="56">
        <v>45796</v>
      </c>
      <c r="F708" s="55" t="s">
        <v>1644</v>
      </c>
      <c r="G708" s="55" t="s">
        <v>1644</v>
      </c>
      <c r="H708" s="55">
        <v>50800020</v>
      </c>
      <c r="I708" s="55" t="s">
        <v>3241</v>
      </c>
      <c r="J708" s="55" t="s">
        <v>1644</v>
      </c>
      <c r="K708" s="55" t="s">
        <v>474</v>
      </c>
      <c r="L708" s="56">
        <v>45796</v>
      </c>
      <c r="M708" s="55" t="s">
        <v>3237</v>
      </c>
      <c r="N708" s="55" t="s">
        <v>3242</v>
      </c>
      <c r="O708" s="56"/>
      <c r="P708" s="55" t="s">
        <v>1726</v>
      </c>
      <c r="Q708" s="55" t="s">
        <v>1554</v>
      </c>
      <c r="R708" s="59">
        <v>25000000</v>
      </c>
      <c r="S708" s="55" t="s">
        <v>89</v>
      </c>
      <c r="T708" s="57">
        <v>1515.98</v>
      </c>
      <c r="U708" s="55" t="s">
        <v>329</v>
      </c>
      <c r="V708" s="55" t="s">
        <v>330</v>
      </c>
      <c r="W708" s="55" t="s">
        <v>1644</v>
      </c>
      <c r="X708" s="55" t="s">
        <v>1644</v>
      </c>
      <c r="Y708" s="55" t="s">
        <v>1644</v>
      </c>
      <c r="Z708" s="55" t="s">
        <v>1644</v>
      </c>
      <c r="AA708" s="55" t="s">
        <v>1727</v>
      </c>
      <c r="AB708" s="55" t="s">
        <v>1644</v>
      </c>
      <c r="AC708" s="56">
        <v>45796</v>
      </c>
      <c r="AD708" s="55"/>
      <c r="AE708" s="55"/>
      <c r="AF708" s="55" t="s">
        <v>1644</v>
      </c>
      <c r="AG708" s="55" t="s">
        <v>3243</v>
      </c>
      <c r="AH708" s="55" t="s">
        <v>1728</v>
      </c>
      <c r="AI708" s="55" t="s">
        <v>1729</v>
      </c>
      <c r="AJ708" s="59">
        <v>1</v>
      </c>
      <c r="AK708" s="55" t="s">
        <v>1818</v>
      </c>
      <c r="AL708" s="60" t="s">
        <v>1749</v>
      </c>
      <c r="AM708" s="55" t="s">
        <v>1644</v>
      </c>
      <c r="AN708" s="55" t="s">
        <v>1644</v>
      </c>
      <c r="AO708" s="55" t="s">
        <v>1644</v>
      </c>
      <c r="AP708" t="s">
        <v>1730</v>
      </c>
      <c r="AQ708" t="s">
        <v>2163</v>
      </c>
      <c r="AS708" t="s">
        <v>1652</v>
      </c>
      <c r="AT708" t="s">
        <v>3842</v>
      </c>
      <c r="AU708" s="191">
        <f t="shared" si="12"/>
        <v>25000000</v>
      </c>
    </row>
    <row r="709" spans="1:47" hidden="1" x14ac:dyDescent="0.25">
      <c r="A709" s="55" t="s">
        <v>1717</v>
      </c>
      <c r="B709" s="55" t="s">
        <v>3124</v>
      </c>
      <c r="C709" s="55" t="s">
        <v>1719</v>
      </c>
      <c r="D709" s="55" t="s">
        <v>1743</v>
      </c>
      <c r="E709" s="56">
        <v>45796</v>
      </c>
      <c r="F709" s="55" t="s">
        <v>2301</v>
      </c>
      <c r="G709" s="55" t="s">
        <v>1644</v>
      </c>
      <c r="H709" s="55">
        <v>50500010</v>
      </c>
      <c r="I709" s="55" t="s">
        <v>3244</v>
      </c>
      <c r="J709" s="55" t="s">
        <v>1644</v>
      </c>
      <c r="K709" s="55" t="s">
        <v>1658</v>
      </c>
      <c r="L709" s="56">
        <v>45796</v>
      </c>
      <c r="M709" s="55" t="s">
        <v>3237</v>
      </c>
      <c r="N709" s="55" t="s">
        <v>1644</v>
      </c>
      <c r="O709" s="56"/>
      <c r="P709" s="55" t="s">
        <v>1726</v>
      </c>
      <c r="Q709" s="55" t="s">
        <v>1554</v>
      </c>
      <c r="R709" s="59">
        <v>45797916</v>
      </c>
      <c r="S709" s="55" t="s">
        <v>89</v>
      </c>
      <c r="T709" s="57">
        <v>2777.15</v>
      </c>
      <c r="U709" s="55" t="s">
        <v>343</v>
      </c>
      <c r="V709" s="55" t="s">
        <v>344</v>
      </c>
      <c r="W709" s="55" t="s">
        <v>1644</v>
      </c>
      <c r="X709" s="55" t="s">
        <v>1644</v>
      </c>
      <c r="Y709" s="55" t="s">
        <v>1644</v>
      </c>
      <c r="Z709" s="55" t="s">
        <v>1644</v>
      </c>
      <c r="AA709" s="55" t="s">
        <v>1727</v>
      </c>
      <c r="AB709" s="55" t="s">
        <v>1644</v>
      </c>
      <c r="AC709" s="56">
        <v>45796</v>
      </c>
      <c r="AD709" s="55"/>
      <c r="AE709" s="55"/>
      <c r="AF709" s="55" t="s">
        <v>1644</v>
      </c>
      <c r="AG709" s="55" t="s">
        <v>3245</v>
      </c>
      <c r="AH709" s="55" t="s">
        <v>1728</v>
      </c>
      <c r="AI709" s="55" t="s">
        <v>1729</v>
      </c>
      <c r="AJ709" s="59">
        <v>3252</v>
      </c>
      <c r="AK709" s="55" t="s">
        <v>1748</v>
      </c>
      <c r="AL709" s="60" t="s">
        <v>1749</v>
      </c>
      <c r="AM709" s="55" t="s">
        <v>1644</v>
      </c>
      <c r="AN709" s="55" t="s">
        <v>1644</v>
      </c>
      <c r="AO709" s="55" t="s">
        <v>1644</v>
      </c>
      <c r="AP709" t="s">
        <v>1730</v>
      </c>
      <c r="AQ709" t="s">
        <v>2163</v>
      </c>
      <c r="AS709" t="s">
        <v>1656</v>
      </c>
      <c r="AT709" t="s">
        <v>4416</v>
      </c>
      <c r="AU709" s="191">
        <f t="shared" si="12"/>
        <v>45797916</v>
      </c>
    </row>
    <row r="710" spans="1:47" x14ac:dyDescent="0.25">
      <c r="A710" s="55" t="s">
        <v>1717</v>
      </c>
      <c r="B710" s="55" t="s">
        <v>3124</v>
      </c>
      <c r="C710" s="55" t="s">
        <v>1719</v>
      </c>
      <c r="D710" s="55" t="s">
        <v>1743</v>
      </c>
      <c r="E710" s="56">
        <v>45796</v>
      </c>
      <c r="F710" s="55" t="s">
        <v>2296</v>
      </c>
      <c r="G710" s="55" t="s">
        <v>1644</v>
      </c>
      <c r="H710" s="55">
        <v>50500010</v>
      </c>
      <c r="I710" s="55" t="s">
        <v>3246</v>
      </c>
      <c r="J710" s="55" t="s">
        <v>1644</v>
      </c>
      <c r="K710" s="55" t="s">
        <v>1658</v>
      </c>
      <c r="L710" s="56">
        <v>45796</v>
      </c>
      <c r="M710" s="55" t="s">
        <v>3237</v>
      </c>
      <c r="N710" s="55" t="s">
        <v>1644</v>
      </c>
      <c r="O710" s="56"/>
      <c r="P710" s="55" t="s">
        <v>1726</v>
      </c>
      <c r="Q710" s="55" t="s">
        <v>1554</v>
      </c>
      <c r="R710" s="59">
        <v>29200500</v>
      </c>
      <c r="S710" s="55" t="s">
        <v>89</v>
      </c>
      <c r="T710" s="57">
        <v>1770.69</v>
      </c>
      <c r="U710" s="55" t="s">
        <v>329</v>
      </c>
      <c r="V710" s="55" t="s">
        <v>330</v>
      </c>
      <c r="W710" s="55" t="s">
        <v>1644</v>
      </c>
      <c r="X710" s="55" t="s">
        <v>1644</v>
      </c>
      <c r="Y710" s="55" t="s">
        <v>1644</v>
      </c>
      <c r="Z710" s="55" t="s">
        <v>1644</v>
      </c>
      <c r="AA710" s="55" t="s">
        <v>1727</v>
      </c>
      <c r="AB710" s="55" t="s">
        <v>1644</v>
      </c>
      <c r="AC710" s="56">
        <v>45796</v>
      </c>
      <c r="AD710" s="55"/>
      <c r="AE710" s="55"/>
      <c r="AF710" s="55" t="s">
        <v>1644</v>
      </c>
      <c r="AG710" s="55" t="s">
        <v>3247</v>
      </c>
      <c r="AH710" s="55" t="s">
        <v>1728</v>
      </c>
      <c r="AI710" s="55" t="s">
        <v>1729</v>
      </c>
      <c r="AJ710" s="61">
        <v>927</v>
      </c>
      <c r="AK710" s="55" t="s">
        <v>123</v>
      </c>
      <c r="AL710" s="60" t="s">
        <v>1749</v>
      </c>
      <c r="AM710" s="55" t="s">
        <v>1644</v>
      </c>
      <c r="AN710" s="55" t="s">
        <v>1644</v>
      </c>
      <c r="AO710" s="55" t="s">
        <v>1644</v>
      </c>
      <c r="AP710" t="s">
        <v>1730</v>
      </c>
      <c r="AQ710" t="s">
        <v>2163</v>
      </c>
      <c r="AS710" t="s">
        <v>1656</v>
      </c>
      <c r="AT710" t="s">
        <v>3842</v>
      </c>
      <c r="AU710" s="191">
        <f t="shared" si="12"/>
        <v>29200500</v>
      </c>
    </row>
    <row r="711" spans="1:47" hidden="1" x14ac:dyDescent="0.25">
      <c r="A711" s="55" t="s">
        <v>1717</v>
      </c>
      <c r="B711" s="55" t="s">
        <v>3124</v>
      </c>
      <c r="C711" s="55" t="s">
        <v>1719</v>
      </c>
      <c r="D711" s="55" t="s">
        <v>1743</v>
      </c>
      <c r="E711" s="56">
        <v>45796</v>
      </c>
      <c r="F711" s="55" t="s">
        <v>2296</v>
      </c>
      <c r="G711" s="55" t="s">
        <v>1644</v>
      </c>
      <c r="H711" s="55">
        <v>50500010</v>
      </c>
      <c r="I711" s="55" t="s">
        <v>3248</v>
      </c>
      <c r="J711" s="55" t="s">
        <v>1644</v>
      </c>
      <c r="K711" s="55" t="s">
        <v>1658</v>
      </c>
      <c r="L711" s="56">
        <v>45796</v>
      </c>
      <c r="M711" s="55" t="s">
        <v>3237</v>
      </c>
      <c r="N711" s="55" t="s">
        <v>1644</v>
      </c>
      <c r="O711" s="56"/>
      <c r="P711" s="55" t="s">
        <v>1726</v>
      </c>
      <c r="Q711" s="55" t="s">
        <v>1554</v>
      </c>
      <c r="R711" s="59">
        <v>49712000</v>
      </c>
      <c r="S711" s="55" t="s">
        <v>89</v>
      </c>
      <c r="T711" s="57">
        <v>3014.49</v>
      </c>
      <c r="U711" s="55" t="s">
        <v>343</v>
      </c>
      <c r="V711" s="55" t="s">
        <v>344</v>
      </c>
      <c r="W711" s="55" t="s">
        <v>1644</v>
      </c>
      <c r="X711" s="55" t="s">
        <v>1644</v>
      </c>
      <c r="Y711" s="55" t="s">
        <v>1644</v>
      </c>
      <c r="Z711" s="55" t="s">
        <v>1644</v>
      </c>
      <c r="AA711" s="55" t="s">
        <v>1727</v>
      </c>
      <c r="AB711" s="55" t="s">
        <v>1644</v>
      </c>
      <c r="AC711" s="56">
        <v>45796</v>
      </c>
      <c r="AD711" s="55"/>
      <c r="AE711" s="55"/>
      <c r="AF711" s="55" t="s">
        <v>1644</v>
      </c>
      <c r="AG711" s="55" t="s">
        <v>3249</v>
      </c>
      <c r="AH711" s="55" t="s">
        <v>1728</v>
      </c>
      <c r="AI711" s="55" t="s">
        <v>1729</v>
      </c>
      <c r="AJ711" s="59">
        <v>16</v>
      </c>
      <c r="AK711" s="55" t="s">
        <v>1873</v>
      </c>
      <c r="AL711" s="60" t="s">
        <v>1749</v>
      </c>
      <c r="AM711" s="55" t="s">
        <v>1644</v>
      </c>
      <c r="AN711" s="55" t="s">
        <v>1644</v>
      </c>
      <c r="AO711" s="55" t="s">
        <v>1644</v>
      </c>
      <c r="AP711" t="s">
        <v>1730</v>
      </c>
      <c r="AQ711" t="s">
        <v>2163</v>
      </c>
      <c r="AS711" t="s">
        <v>1656</v>
      </c>
      <c r="AT711" t="s">
        <v>4416</v>
      </c>
      <c r="AU711" s="191">
        <f t="shared" si="12"/>
        <v>49712000</v>
      </c>
    </row>
    <row r="712" spans="1:47" hidden="1" x14ac:dyDescent="0.25">
      <c r="A712" s="55" t="s">
        <v>1717</v>
      </c>
      <c r="B712" s="55" t="s">
        <v>3124</v>
      </c>
      <c r="C712" s="55" t="s">
        <v>1719</v>
      </c>
      <c r="D712" s="55" t="s">
        <v>1743</v>
      </c>
      <c r="E712" s="56">
        <v>45796</v>
      </c>
      <c r="F712" s="55" t="s">
        <v>2301</v>
      </c>
      <c r="G712" s="55" t="s">
        <v>1644</v>
      </c>
      <c r="H712" s="55">
        <v>50500010</v>
      </c>
      <c r="I712" s="55" t="s">
        <v>3250</v>
      </c>
      <c r="J712" s="55" t="s">
        <v>1644</v>
      </c>
      <c r="K712" s="55" t="s">
        <v>1658</v>
      </c>
      <c r="L712" s="56">
        <v>45796</v>
      </c>
      <c r="M712" s="55" t="s">
        <v>3237</v>
      </c>
      <c r="N712" s="55" t="s">
        <v>1644</v>
      </c>
      <c r="O712" s="56"/>
      <c r="P712" s="55" t="s">
        <v>1726</v>
      </c>
      <c r="Q712" s="55" t="s">
        <v>1554</v>
      </c>
      <c r="R712" s="59">
        <v>23638238</v>
      </c>
      <c r="S712" s="55" t="s">
        <v>89</v>
      </c>
      <c r="T712" s="57">
        <v>1433.4</v>
      </c>
      <c r="U712" s="55" t="s">
        <v>343</v>
      </c>
      <c r="V712" s="55" t="s">
        <v>344</v>
      </c>
      <c r="W712" s="55" t="s">
        <v>1644</v>
      </c>
      <c r="X712" s="55" t="s">
        <v>1644</v>
      </c>
      <c r="Y712" s="55" t="s">
        <v>1644</v>
      </c>
      <c r="Z712" s="55" t="s">
        <v>1644</v>
      </c>
      <c r="AA712" s="55" t="s">
        <v>1727</v>
      </c>
      <c r="AB712" s="55" t="s">
        <v>1644</v>
      </c>
      <c r="AC712" s="56">
        <v>45796</v>
      </c>
      <c r="AD712" s="55"/>
      <c r="AE712" s="55"/>
      <c r="AF712" s="55" t="s">
        <v>1644</v>
      </c>
      <c r="AG712" s="55" t="s">
        <v>3251</v>
      </c>
      <c r="AH712" s="55" t="s">
        <v>1728</v>
      </c>
      <c r="AI712" s="55" t="s">
        <v>1729</v>
      </c>
      <c r="AJ712" s="59">
        <v>362</v>
      </c>
      <c r="AK712" s="55" t="s">
        <v>1748</v>
      </c>
      <c r="AL712" s="60" t="s">
        <v>1749</v>
      </c>
      <c r="AM712" s="55" t="s">
        <v>1644</v>
      </c>
      <c r="AN712" s="55" t="s">
        <v>1644</v>
      </c>
      <c r="AO712" s="55" t="s">
        <v>1644</v>
      </c>
      <c r="AP712" t="s">
        <v>1730</v>
      </c>
      <c r="AQ712" t="s">
        <v>2163</v>
      </c>
      <c r="AS712" t="s">
        <v>1656</v>
      </c>
      <c r="AT712" t="s">
        <v>4416</v>
      </c>
      <c r="AU712" s="191">
        <f t="shared" si="12"/>
        <v>23638238</v>
      </c>
    </row>
    <row r="713" spans="1:47" hidden="1" x14ac:dyDescent="0.25">
      <c r="A713" s="55" t="s">
        <v>1717</v>
      </c>
      <c r="B713" s="55" t="s">
        <v>3124</v>
      </c>
      <c r="C713" s="55" t="s">
        <v>1719</v>
      </c>
      <c r="D713" s="55" t="s">
        <v>1743</v>
      </c>
      <c r="E713" s="56">
        <v>45796</v>
      </c>
      <c r="F713" s="55" t="s">
        <v>2296</v>
      </c>
      <c r="G713" s="55" t="s">
        <v>1644</v>
      </c>
      <c r="H713" s="55">
        <v>50500010</v>
      </c>
      <c r="I713" s="55" t="s">
        <v>3252</v>
      </c>
      <c r="J713" s="55" t="s">
        <v>1644</v>
      </c>
      <c r="K713" s="55" t="s">
        <v>1658</v>
      </c>
      <c r="L713" s="56">
        <v>45796</v>
      </c>
      <c r="M713" s="55" t="s">
        <v>3237</v>
      </c>
      <c r="N713" s="55" t="s">
        <v>1644</v>
      </c>
      <c r="O713" s="56"/>
      <c r="P713" s="55" t="s">
        <v>1726</v>
      </c>
      <c r="Q713" s="55" t="s">
        <v>1554</v>
      </c>
      <c r="R713" s="59">
        <v>8906044</v>
      </c>
      <c r="S713" s="55" t="s">
        <v>89</v>
      </c>
      <c r="T713" s="57">
        <v>540.04999999999995</v>
      </c>
      <c r="U713" s="55" t="s">
        <v>343</v>
      </c>
      <c r="V713" s="55" t="s">
        <v>344</v>
      </c>
      <c r="W713" s="55" t="s">
        <v>1644</v>
      </c>
      <c r="X713" s="55" t="s">
        <v>1644</v>
      </c>
      <c r="Y713" s="55" t="s">
        <v>1644</v>
      </c>
      <c r="Z713" s="55" t="s">
        <v>1644</v>
      </c>
      <c r="AA713" s="55" t="s">
        <v>1727</v>
      </c>
      <c r="AB713" s="55" t="s">
        <v>1644</v>
      </c>
      <c r="AC713" s="56">
        <v>45796</v>
      </c>
      <c r="AD713" s="55"/>
      <c r="AE713" s="55"/>
      <c r="AF713" s="55" t="s">
        <v>1644</v>
      </c>
      <c r="AG713" s="55" t="s">
        <v>3253</v>
      </c>
      <c r="AH713" s="55" t="s">
        <v>1728</v>
      </c>
      <c r="AI713" s="55" t="s">
        <v>1729</v>
      </c>
      <c r="AJ713" s="59">
        <v>196</v>
      </c>
      <c r="AK713" s="55" t="s">
        <v>1748</v>
      </c>
      <c r="AL713" s="60" t="s">
        <v>1749</v>
      </c>
      <c r="AM713" s="55" t="s">
        <v>1644</v>
      </c>
      <c r="AN713" s="55" t="s">
        <v>1644</v>
      </c>
      <c r="AO713" s="55" t="s">
        <v>1644</v>
      </c>
      <c r="AP713" t="s">
        <v>1730</v>
      </c>
      <c r="AQ713" t="s">
        <v>2163</v>
      </c>
      <c r="AS713" t="s">
        <v>1656</v>
      </c>
      <c r="AT713" t="s">
        <v>4416</v>
      </c>
      <c r="AU713" s="191">
        <f t="shared" si="12"/>
        <v>8906044</v>
      </c>
    </row>
    <row r="714" spans="1:47" hidden="1" x14ac:dyDescent="0.25">
      <c r="A714" s="55" t="s">
        <v>1717</v>
      </c>
      <c r="B714" s="55" t="s">
        <v>3124</v>
      </c>
      <c r="C714" s="55" t="s">
        <v>1719</v>
      </c>
      <c r="D714" s="55" t="s">
        <v>1743</v>
      </c>
      <c r="E714" s="56">
        <v>45796</v>
      </c>
      <c r="F714" s="55" t="s">
        <v>2296</v>
      </c>
      <c r="G714" s="55" t="s">
        <v>1644</v>
      </c>
      <c r="H714" s="55">
        <v>50500010</v>
      </c>
      <c r="I714" s="55" t="s">
        <v>3254</v>
      </c>
      <c r="J714" s="55" t="s">
        <v>1644</v>
      </c>
      <c r="K714" s="55" t="s">
        <v>1658</v>
      </c>
      <c r="L714" s="56">
        <v>45796</v>
      </c>
      <c r="M714" s="55" t="s">
        <v>3237</v>
      </c>
      <c r="N714" s="55" t="s">
        <v>1644</v>
      </c>
      <c r="O714" s="56"/>
      <c r="P714" s="55" t="s">
        <v>1726</v>
      </c>
      <c r="Q714" s="55" t="s">
        <v>1554</v>
      </c>
      <c r="R714" s="59">
        <v>9708712</v>
      </c>
      <c r="S714" s="55" t="s">
        <v>89</v>
      </c>
      <c r="T714" s="57">
        <v>588.73</v>
      </c>
      <c r="U714" s="55" t="s">
        <v>343</v>
      </c>
      <c r="V714" s="55" t="s">
        <v>344</v>
      </c>
      <c r="W714" s="55" t="s">
        <v>1644</v>
      </c>
      <c r="X714" s="55" t="s">
        <v>1644</v>
      </c>
      <c r="Y714" s="55" t="s">
        <v>1644</v>
      </c>
      <c r="Z714" s="55" t="s">
        <v>1644</v>
      </c>
      <c r="AA714" s="55" t="s">
        <v>1727</v>
      </c>
      <c r="AB714" s="55" t="s">
        <v>1644</v>
      </c>
      <c r="AC714" s="56">
        <v>45796</v>
      </c>
      <c r="AD714" s="55"/>
      <c r="AE714" s="55"/>
      <c r="AF714" s="55" t="s">
        <v>1644</v>
      </c>
      <c r="AG714" s="55" t="s">
        <v>3255</v>
      </c>
      <c r="AH714" s="55" t="s">
        <v>1728</v>
      </c>
      <c r="AI714" s="55" t="s">
        <v>1729</v>
      </c>
      <c r="AJ714" s="59">
        <v>172</v>
      </c>
      <c r="AK714" s="55" t="s">
        <v>1748</v>
      </c>
      <c r="AL714" s="60" t="s">
        <v>1749</v>
      </c>
      <c r="AM714" s="55" t="s">
        <v>1644</v>
      </c>
      <c r="AN714" s="55" t="s">
        <v>1644</v>
      </c>
      <c r="AO714" s="55" t="s">
        <v>1644</v>
      </c>
      <c r="AP714" t="s">
        <v>1730</v>
      </c>
      <c r="AQ714" t="s">
        <v>2163</v>
      </c>
      <c r="AS714" t="s">
        <v>1656</v>
      </c>
      <c r="AT714" t="s">
        <v>4416</v>
      </c>
      <c r="AU714" s="191">
        <f t="shared" si="12"/>
        <v>9708712</v>
      </c>
    </row>
    <row r="715" spans="1:47" x14ac:dyDescent="0.25">
      <c r="A715" s="55" t="s">
        <v>1717</v>
      </c>
      <c r="B715" s="55" t="s">
        <v>3124</v>
      </c>
      <c r="C715" s="55" t="s">
        <v>1719</v>
      </c>
      <c r="D715" s="55" t="s">
        <v>1743</v>
      </c>
      <c r="E715" s="56">
        <v>45796</v>
      </c>
      <c r="F715" s="55" t="s">
        <v>2296</v>
      </c>
      <c r="G715" s="55" t="s">
        <v>1644</v>
      </c>
      <c r="H715" s="55">
        <v>50500010</v>
      </c>
      <c r="I715" s="55" t="s">
        <v>3259</v>
      </c>
      <c r="J715" s="55" t="s">
        <v>1644</v>
      </c>
      <c r="K715" s="55" t="s">
        <v>1658</v>
      </c>
      <c r="L715" s="56">
        <v>45796</v>
      </c>
      <c r="M715" s="55" t="s">
        <v>3237</v>
      </c>
      <c r="N715" s="55" t="s">
        <v>1644</v>
      </c>
      <c r="O715" s="56"/>
      <c r="P715" s="55" t="s">
        <v>1726</v>
      </c>
      <c r="Q715" s="55" t="s">
        <v>1554</v>
      </c>
      <c r="R715" s="59">
        <v>-29200500</v>
      </c>
      <c r="S715" s="55" t="s">
        <v>89</v>
      </c>
      <c r="T715" s="57">
        <v>-1770.69</v>
      </c>
      <c r="U715" s="55" t="s">
        <v>329</v>
      </c>
      <c r="V715" s="55" t="s">
        <v>330</v>
      </c>
      <c r="W715" s="55" t="s">
        <v>1644</v>
      </c>
      <c r="X715" s="55" t="s">
        <v>1644</v>
      </c>
      <c r="Y715" s="55" t="s">
        <v>1644</v>
      </c>
      <c r="Z715" s="55" t="s">
        <v>1644</v>
      </c>
      <c r="AA715" s="55" t="s">
        <v>1727</v>
      </c>
      <c r="AB715" s="55" t="s">
        <v>1644</v>
      </c>
      <c r="AC715" s="56">
        <v>45797</v>
      </c>
      <c r="AD715" s="55"/>
      <c r="AE715" s="55"/>
      <c r="AF715" s="55" t="s">
        <v>1644</v>
      </c>
      <c r="AG715" s="55" t="s">
        <v>3247</v>
      </c>
      <c r="AH715" s="55" t="s">
        <v>1728</v>
      </c>
      <c r="AI715" s="55" t="s">
        <v>1729</v>
      </c>
      <c r="AJ715" s="61">
        <v>-927</v>
      </c>
      <c r="AK715" s="55" t="s">
        <v>123</v>
      </c>
      <c r="AL715" s="60" t="s">
        <v>1785</v>
      </c>
      <c r="AM715" s="55" t="s">
        <v>1644</v>
      </c>
      <c r="AN715" s="55" t="s">
        <v>1644</v>
      </c>
      <c r="AO715" s="55" t="s">
        <v>1644</v>
      </c>
      <c r="AP715" t="s">
        <v>1730</v>
      </c>
      <c r="AQ715" t="s">
        <v>2163</v>
      </c>
      <c r="AS715" t="s">
        <v>1656</v>
      </c>
      <c r="AT715" t="s">
        <v>3842</v>
      </c>
      <c r="AU715" s="191">
        <f t="shared" ref="AU715:AU778" si="13">IF(Q715="USD",R715*16500,IF(Q715="IDR",R715,T715*16500))</f>
        <v>-29200500</v>
      </c>
    </row>
    <row r="716" spans="1:47" hidden="1" x14ac:dyDescent="0.25">
      <c r="A716" s="55" t="s">
        <v>1717</v>
      </c>
      <c r="B716" s="55" t="s">
        <v>3124</v>
      </c>
      <c r="C716" s="55" t="s">
        <v>1719</v>
      </c>
      <c r="D716" s="55" t="s">
        <v>1767</v>
      </c>
      <c r="E716" s="56">
        <v>45798</v>
      </c>
      <c r="F716" s="55" t="s">
        <v>3261</v>
      </c>
      <c r="G716" s="55" t="s">
        <v>1644</v>
      </c>
      <c r="H716" s="55">
        <v>50200010</v>
      </c>
      <c r="I716" s="55" t="s">
        <v>3262</v>
      </c>
      <c r="J716" s="55" t="s">
        <v>1644</v>
      </c>
      <c r="K716" s="55" t="s">
        <v>1646</v>
      </c>
      <c r="L716" s="56">
        <v>45798</v>
      </c>
      <c r="M716" s="55" t="s">
        <v>3260</v>
      </c>
      <c r="N716" s="55" t="s">
        <v>1644</v>
      </c>
      <c r="O716" s="56"/>
      <c r="P716" s="55" t="s">
        <v>1726</v>
      </c>
      <c r="Q716" s="55" t="s">
        <v>89</v>
      </c>
      <c r="R716" s="57">
        <v>545.75</v>
      </c>
      <c r="S716" s="55" t="s">
        <v>89</v>
      </c>
      <c r="T716" s="57">
        <v>545.75</v>
      </c>
      <c r="U716" s="55" t="s">
        <v>352</v>
      </c>
      <c r="V716" s="55" t="s">
        <v>353</v>
      </c>
      <c r="W716" s="55" t="s">
        <v>1644</v>
      </c>
      <c r="X716" s="55" t="s">
        <v>1644</v>
      </c>
      <c r="Y716" s="55" t="s">
        <v>1644</v>
      </c>
      <c r="Z716" s="55" t="s">
        <v>1644</v>
      </c>
      <c r="AA716" s="55" t="s">
        <v>1727</v>
      </c>
      <c r="AB716" s="55" t="s">
        <v>1644</v>
      </c>
      <c r="AC716" s="56">
        <v>45798</v>
      </c>
      <c r="AD716" s="55"/>
      <c r="AE716" s="55"/>
      <c r="AF716" s="55" t="s">
        <v>1644</v>
      </c>
      <c r="AG716" s="55" t="s">
        <v>1644</v>
      </c>
      <c r="AH716" s="55" t="s">
        <v>1728</v>
      </c>
      <c r="AI716" s="55" t="s">
        <v>1729</v>
      </c>
      <c r="AJ716" s="59">
        <v>50</v>
      </c>
      <c r="AK716" s="55" t="s">
        <v>1884</v>
      </c>
      <c r="AL716" s="60" t="s">
        <v>1749</v>
      </c>
      <c r="AM716" s="55" t="s">
        <v>3263</v>
      </c>
      <c r="AN716" s="55" t="s">
        <v>3264</v>
      </c>
      <c r="AO716" s="55" t="s">
        <v>1644</v>
      </c>
      <c r="AP716" t="s">
        <v>3126</v>
      </c>
      <c r="AQ716" t="s">
        <v>2163</v>
      </c>
      <c r="AS716" t="s">
        <v>1645</v>
      </c>
      <c r="AT716" t="s">
        <v>271</v>
      </c>
      <c r="AU716" s="191">
        <f t="shared" si="13"/>
        <v>9004875</v>
      </c>
    </row>
    <row r="717" spans="1:47" x14ac:dyDescent="0.25">
      <c r="A717" s="55" t="s">
        <v>1717</v>
      </c>
      <c r="B717" s="55" t="s">
        <v>3124</v>
      </c>
      <c r="C717" s="55" t="s">
        <v>1719</v>
      </c>
      <c r="D717" s="55" t="s">
        <v>1767</v>
      </c>
      <c r="E717" s="56">
        <v>45798</v>
      </c>
      <c r="F717" s="55" t="s">
        <v>3265</v>
      </c>
      <c r="G717" s="55" t="s">
        <v>1644</v>
      </c>
      <c r="H717" s="55">
        <v>53100010</v>
      </c>
      <c r="I717" s="55" t="s">
        <v>3266</v>
      </c>
      <c r="J717" s="55" t="s">
        <v>1644</v>
      </c>
      <c r="K717" s="55" t="s">
        <v>664</v>
      </c>
      <c r="L717" s="56">
        <v>45798</v>
      </c>
      <c r="M717" s="55" t="s">
        <v>3260</v>
      </c>
      <c r="N717" s="55" t="s">
        <v>1644</v>
      </c>
      <c r="O717" s="56"/>
      <c r="P717" s="55" t="s">
        <v>1726</v>
      </c>
      <c r="Q717" s="55" t="s">
        <v>89</v>
      </c>
      <c r="R717" s="57">
        <v>2504.17</v>
      </c>
      <c r="S717" s="55" t="s">
        <v>89</v>
      </c>
      <c r="T717" s="57">
        <v>2504.17</v>
      </c>
      <c r="U717" s="55" t="s">
        <v>329</v>
      </c>
      <c r="V717" s="55" t="s">
        <v>330</v>
      </c>
      <c r="W717" s="55" t="s">
        <v>1644</v>
      </c>
      <c r="X717" s="55" t="s">
        <v>1644</v>
      </c>
      <c r="Y717" s="55" t="s">
        <v>1644</v>
      </c>
      <c r="Z717" s="55" t="s">
        <v>1644</v>
      </c>
      <c r="AA717" s="55" t="s">
        <v>1727</v>
      </c>
      <c r="AB717" s="55" t="s">
        <v>1644</v>
      </c>
      <c r="AC717" s="56">
        <v>45798</v>
      </c>
      <c r="AD717" s="55"/>
      <c r="AE717" s="55"/>
      <c r="AF717" s="55" t="s">
        <v>1644</v>
      </c>
      <c r="AG717" s="55" t="s">
        <v>1644</v>
      </c>
      <c r="AH717" s="55" t="s">
        <v>1728</v>
      </c>
      <c r="AI717" s="55" t="s">
        <v>1729</v>
      </c>
      <c r="AJ717" s="59">
        <v>6</v>
      </c>
      <c r="AK717" s="55" t="s">
        <v>1748</v>
      </c>
      <c r="AL717" s="60" t="s">
        <v>1749</v>
      </c>
      <c r="AM717" s="55" t="s">
        <v>1823</v>
      </c>
      <c r="AN717" s="55" t="s">
        <v>1824</v>
      </c>
      <c r="AO717" s="55" t="s">
        <v>1644</v>
      </c>
      <c r="AP717" t="s">
        <v>1730</v>
      </c>
      <c r="AQ717" t="s">
        <v>2163</v>
      </c>
      <c r="AS717" t="s">
        <v>1652</v>
      </c>
      <c r="AT717" t="s">
        <v>3842</v>
      </c>
      <c r="AU717" s="191">
        <f t="shared" si="13"/>
        <v>41318805</v>
      </c>
    </row>
    <row r="718" spans="1:47" x14ac:dyDescent="0.25">
      <c r="A718" s="55" t="s">
        <v>1717</v>
      </c>
      <c r="B718" s="55" t="s">
        <v>3124</v>
      </c>
      <c r="C718" s="55" t="s">
        <v>1719</v>
      </c>
      <c r="D718" s="55" t="s">
        <v>1767</v>
      </c>
      <c r="E718" s="56">
        <v>45798</v>
      </c>
      <c r="F718" s="55" t="s">
        <v>3267</v>
      </c>
      <c r="G718" s="55" t="s">
        <v>1644</v>
      </c>
      <c r="H718" s="55">
        <v>53100010</v>
      </c>
      <c r="I718" s="55" t="s">
        <v>3266</v>
      </c>
      <c r="J718" s="55" t="s">
        <v>1644</v>
      </c>
      <c r="K718" s="55" t="s">
        <v>664</v>
      </c>
      <c r="L718" s="56">
        <v>45798</v>
      </c>
      <c r="M718" s="55" t="s">
        <v>3260</v>
      </c>
      <c r="N718" s="55" t="s">
        <v>1644</v>
      </c>
      <c r="O718" s="56"/>
      <c r="P718" s="55" t="s">
        <v>1726</v>
      </c>
      <c r="Q718" s="55" t="s">
        <v>89</v>
      </c>
      <c r="R718" s="57">
        <v>4.46</v>
      </c>
      <c r="S718" s="55" t="s">
        <v>89</v>
      </c>
      <c r="T718" s="57">
        <v>4.46</v>
      </c>
      <c r="U718" s="55" t="s">
        <v>329</v>
      </c>
      <c r="V718" s="55" t="s">
        <v>330</v>
      </c>
      <c r="W718" s="55" t="s">
        <v>1644</v>
      </c>
      <c r="X718" s="55" t="s">
        <v>1644</v>
      </c>
      <c r="Y718" s="55" t="s">
        <v>1644</v>
      </c>
      <c r="Z718" s="55" t="s">
        <v>1644</v>
      </c>
      <c r="AA718" s="55" t="s">
        <v>1727</v>
      </c>
      <c r="AB718" s="55" t="s">
        <v>1644</v>
      </c>
      <c r="AC718" s="56">
        <v>45798</v>
      </c>
      <c r="AD718" s="55"/>
      <c r="AE718" s="55"/>
      <c r="AF718" s="55" t="s">
        <v>1644</v>
      </c>
      <c r="AG718" s="55" t="s">
        <v>1644</v>
      </c>
      <c r="AH718" s="55" t="s">
        <v>1728</v>
      </c>
      <c r="AI718" s="55" t="s">
        <v>1729</v>
      </c>
      <c r="AJ718" s="59">
        <v>28</v>
      </c>
      <c r="AK718" s="55" t="s">
        <v>1748</v>
      </c>
      <c r="AL718" s="60" t="s">
        <v>1749</v>
      </c>
      <c r="AM718" s="55" t="s">
        <v>3268</v>
      </c>
      <c r="AN718" s="55" t="s">
        <v>3269</v>
      </c>
      <c r="AO718" s="55" t="s">
        <v>1644</v>
      </c>
      <c r="AP718" t="s">
        <v>1730</v>
      </c>
      <c r="AQ718" t="s">
        <v>2163</v>
      </c>
      <c r="AS718" t="s">
        <v>1652</v>
      </c>
      <c r="AT718" t="s">
        <v>3842</v>
      </c>
      <c r="AU718" s="191">
        <f t="shared" si="13"/>
        <v>73590</v>
      </c>
    </row>
    <row r="719" spans="1:47" x14ac:dyDescent="0.25">
      <c r="A719" s="55" t="s">
        <v>1717</v>
      </c>
      <c r="B719" s="55" t="s">
        <v>3124</v>
      </c>
      <c r="C719" s="55" t="s">
        <v>1719</v>
      </c>
      <c r="D719" s="55" t="s">
        <v>1767</v>
      </c>
      <c r="E719" s="56">
        <v>45798</v>
      </c>
      <c r="F719" s="55" t="s">
        <v>3270</v>
      </c>
      <c r="G719" s="55" t="s">
        <v>1644</v>
      </c>
      <c r="H719" s="55">
        <v>53100010</v>
      </c>
      <c r="I719" s="55" t="s">
        <v>3271</v>
      </c>
      <c r="J719" s="55" t="s">
        <v>1644</v>
      </c>
      <c r="K719" s="55" t="s">
        <v>664</v>
      </c>
      <c r="L719" s="56">
        <v>45798</v>
      </c>
      <c r="M719" s="55" t="s">
        <v>3260</v>
      </c>
      <c r="N719" s="55" t="s">
        <v>1644</v>
      </c>
      <c r="O719" s="56"/>
      <c r="P719" s="55" t="s">
        <v>1726</v>
      </c>
      <c r="Q719" s="55" t="s">
        <v>89</v>
      </c>
      <c r="R719" s="57">
        <v>4.09</v>
      </c>
      <c r="S719" s="55" t="s">
        <v>89</v>
      </c>
      <c r="T719" s="57">
        <v>4.09</v>
      </c>
      <c r="U719" s="55" t="s">
        <v>329</v>
      </c>
      <c r="V719" s="55" t="s">
        <v>330</v>
      </c>
      <c r="W719" s="55" t="s">
        <v>1644</v>
      </c>
      <c r="X719" s="55" t="s">
        <v>1644</v>
      </c>
      <c r="Y719" s="55" t="s">
        <v>1644</v>
      </c>
      <c r="Z719" s="55" t="s">
        <v>1644</v>
      </c>
      <c r="AA719" s="55" t="s">
        <v>1727</v>
      </c>
      <c r="AB719" s="55" t="s">
        <v>1644</v>
      </c>
      <c r="AC719" s="56">
        <v>45798</v>
      </c>
      <c r="AD719" s="55"/>
      <c r="AE719" s="55"/>
      <c r="AF719" s="55" t="s">
        <v>1644</v>
      </c>
      <c r="AG719" s="55" t="s">
        <v>1644</v>
      </c>
      <c r="AH719" s="55" t="s">
        <v>1728</v>
      </c>
      <c r="AI719" s="55" t="s">
        <v>1729</v>
      </c>
      <c r="AJ719" s="59">
        <v>20</v>
      </c>
      <c r="AK719" s="55" t="s">
        <v>1748</v>
      </c>
      <c r="AL719" s="60" t="s">
        <v>1749</v>
      </c>
      <c r="AM719" s="55" t="s">
        <v>2274</v>
      </c>
      <c r="AN719" s="55" t="s">
        <v>2275</v>
      </c>
      <c r="AO719" s="55" t="s">
        <v>1644</v>
      </c>
      <c r="AP719" t="s">
        <v>1730</v>
      </c>
      <c r="AQ719" t="s">
        <v>2163</v>
      </c>
      <c r="AS719" t="s">
        <v>1652</v>
      </c>
      <c r="AT719" t="s">
        <v>3842</v>
      </c>
      <c r="AU719" s="191">
        <f t="shared" si="13"/>
        <v>67485</v>
      </c>
    </row>
    <row r="720" spans="1:47" x14ac:dyDescent="0.25">
      <c r="A720" s="55" t="s">
        <v>1717</v>
      </c>
      <c r="B720" s="55" t="s">
        <v>3124</v>
      </c>
      <c r="C720" s="55" t="s">
        <v>1719</v>
      </c>
      <c r="D720" s="55" t="s">
        <v>1767</v>
      </c>
      <c r="E720" s="56">
        <v>45798</v>
      </c>
      <c r="F720" s="55" t="s">
        <v>3270</v>
      </c>
      <c r="G720" s="55" t="s">
        <v>1644</v>
      </c>
      <c r="H720" s="55">
        <v>53100010</v>
      </c>
      <c r="I720" s="55" t="s">
        <v>3271</v>
      </c>
      <c r="J720" s="55" t="s">
        <v>1644</v>
      </c>
      <c r="K720" s="55" t="s">
        <v>664</v>
      </c>
      <c r="L720" s="56">
        <v>45798</v>
      </c>
      <c r="M720" s="55" t="s">
        <v>3260</v>
      </c>
      <c r="N720" s="55" t="s">
        <v>1644</v>
      </c>
      <c r="O720" s="56"/>
      <c r="P720" s="55" t="s">
        <v>1726</v>
      </c>
      <c r="Q720" s="55" t="s">
        <v>89</v>
      </c>
      <c r="R720" s="57">
        <v>6.88</v>
      </c>
      <c r="S720" s="55" t="s">
        <v>89</v>
      </c>
      <c r="T720" s="57">
        <v>6.88</v>
      </c>
      <c r="U720" s="55" t="s">
        <v>329</v>
      </c>
      <c r="V720" s="55" t="s">
        <v>330</v>
      </c>
      <c r="W720" s="55" t="s">
        <v>1644</v>
      </c>
      <c r="X720" s="55" t="s">
        <v>1644</v>
      </c>
      <c r="Y720" s="55" t="s">
        <v>1644</v>
      </c>
      <c r="Z720" s="55" t="s">
        <v>1644</v>
      </c>
      <c r="AA720" s="55" t="s">
        <v>1727</v>
      </c>
      <c r="AB720" s="55" t="s">
        <v>1644</v>
      </c>
      <c r="AC720" s="56">
        <v>45798</v>
      </c>
      <c r="AD720" s="55"/>
      <c r="AE720" s="55"/>
      <c r="AF720" s="55" t="s">
        <v>1644</v>
      </c>
      <c r="AG720" s="55" t="s">
        <v>1644</v>
      </c>
      <c r="AH720" s="55" t="s">
        <v>1728</v>
      </c>
      <c r="AI720" s="55" t="s">
        <v>1729</v>
      </c>
      <c r="AJ720" s="59">
        <v>21</v>
      </c>
      <c r="AK720" s="55" t="s">
        <v>1748</v>
      </c>
      <c r="AL720" s="60" t="s">
        <v>1749</v>
      </c>
      <c r="AM720" s="55" t="s">
        <v>3272</v>
      </c>
      <c r="AN720" s="55" t="s">
        <v>3273</v>
      </c>
      <c r="AO720" s="55" t="s">
        <v>1644</v>
      </c>
      <c r="AP720" t="s">
        <v>1730</v>
      </c>
      <c r="AQ720" t="s">
        <v>2163</v>
      </c>
      <c r="AS720" t="s">
        <v>1652</v>
      </c>
      <c r="AT720" t="s">
        <v>3842</v>
      </c>
      <c r="AU720" s="191">
        <f t="shared" si="13"/>
        <v>113520</v>
      </c>
    </row>
    <row r="721" spans="1:47" x14ac:dyDescent="0.25">
      <c r="A721" s="55" t="s">
        <v>1717</v>
      </c>
      <c r="B721" s="55" t="s">
        <v>3124</v>
      </c>
      <c r="C721" s="55" t="s">
        <v>1719</v>
      </c>
      <c r="D721" s="55" t="s">
        <v>1767</v>
      </c>
      <c r="E721" s="56">
        <v>45798</v>
      </c>
      <c r="F721" s="55" t="s">
        <v>1965</v>
      </c>
      <c r="G721" s="55" t="s">
        <v>1644</v>
      </c>
      <c r="H721" s="55">
        <v>50200010</v>
      </c>
      <c r="I721" s="55" t="s">
        <v>3271</v>
      </c>
      <c r="J721" s="55" t="s">
        <v>1644</v>
      </c>
      <c r="K721" s="55" t="s">
        <v>1646</v>
      </c>
      <c r="L721" s="56">
        <v>45798</v>
      </c>
      <c r="M721" s="55" t="s">
        <v>3260</v>
      </c>
      <c r="N721" s="55" t="s">
        <v>1644</v>
      </c>
      <c r="O721" s="56"/>
      <c r="P721" s="55" t="s">
        <v>1726</v>
      </c>
      <c r="Q721" s="55" t="s">
        <v>89</v>
      </c>
      <c r="R721" s="57">
        <v>8.17</v>
      </c>
      <c r="S721" s="55" t="s">
        <v>89</v>
      </c>
      <c r="T721" s="57">
        <v>8.17</v>
      </c>
      <c r="U721" s="55" t="s">
        <v>329</v>
      </c>
      <c r="V721" s="55" t="s">
        <v>330</v>
      </c>
      <c r="W721" s="55" t="s">
        <v>1644</v>
      </c>
      <c r="X721" s="55" t="s">
        <v>1644</v>
      </c>
      <c r="Y721" s="55" t="s">
        <v>1644</v>
      </c>
      <c r="Z721" s="55" t="s">
        <v>1644</v>
      </c>
      <c r="AA721" s="55" t="s">
        <v>1727</v>
      </c>
      <c r="AB721" s="55" t="s">
        <v>1644</v>
      </c>
      <c r="AC721" s="56">
        <v>45798</v>
      </c>
      <c r="AD721" s="55"/>
      <c r="AE721" s="55"/>
      <c r="AF721" s="55" t="s">
        <v>1644</v>
      </c>
      <c r="AG721" s="55" t="s">
        <v>1644</v>
      </c>
      <c r="AH721" s="55" t="s">
        <v>1728</v>
      </c>
      <c r="AI721" s="55" t="s">
        <v>1729</v>
      </c>
      <c r="AJ721" s="59">
        <v>25</v>
      </c>
      <c r="AK721" s="55" t="s">
        <v>1761</v>
      </c>
      <c r="AL721" s="60" t="s">
        <v>1749</v>
      </c>
      <c r="AM721" s="55" t="s">
        <v>2085</v>
      </c>
      <c r="AN721" s="55" t="s">
        <v>2086</v>
      </c>
      <c r="AO721" s="55" t="s">
        <v>1644</v>
      </c>
      <c r="AP721" t="s">
        <v>3126</v>
      </c>
      <c r="AQ721" t="s">
        <v>2163</v>
      </c>
      <c r="AS721" t="s">
        <v>1645</v>
      </c>
      <c r="AT721" t="s">
        <v>3842</v>
      </c>
      <c r="AU721" s="191">
        <f t="shared" si="13"/>
        <v>134805</v>
      </c>
    </row>
    <row r="722" spans="1:47" x14ac:dyDescent="0.25">
      <c r="A722" s="55" t="s">
        <v>1717</v>
      </c>
      <c r="B722" s="55" t="s">
        <v>3124</v>
      </c>
      <c r="C722" s="55" t="s">
        <v>1719</v>
      </c>
      <c r="D722" s="55" t="s">
        <v>1767</v>
      </c>
      <c r="E722" s="56">
        <v>45798</v>
      </c>
      <c r="F722" s="55" t="s">
        <v>2906</v>
      </c>
      <c r="G722" s="55" t="s">
        <v>1644</v>
      </c>
      <c r="H722" s="55">
        <v>50200010</v>
      </c>
      <c r="I722" s="55" t="s">
        <v>3271</v>
      </c>
      <c r="J722" s="55" t="s">
        <v>1644</v>
      </c>
      <c r="K722" s="55" t="s">
        <v>1646</v>
      </c>
      <c r="L722" s="56">
        <v>45798</v>
      </c>
      <c r="M722" s="55" t="s">
        <v>3260</v>
      </c>
      <c r="N722" s="55" t="s">
        <v>1644</v>
      </c>
      <c r="O722" s="56"/>
      <c r="P722" s="55" t="s">
        <v>1726</v>
      </c>
      <c r="Q722" s="55" t="s">
        <v>89</v>
      </c>
      <c r="R722" s="57">
        <v>2.23</v>
      </c>
      <c r="S722" s="55" t="s">
        <v>89</v>
      </c>
      <c r="T722" s="57">
        <v>2.23</v>
      </c>
      <c r="U722" s="55" t="s">
        <v>329</v>
      </c>
      <c r="V722" s="55" t="s">
        <v>330</v>
      </c>
      <c r="W722" s="55" t="s">
        <v>1644</v>
      </c>
      <c r="X722" s="55" t="s">
        <v>1644</v>
      </c>
      <c r="Y722" s="55" t="s">
        <v>1644</v>
      </c>
      <c r="Z722" s="55" t="s">
        <v>1644</v>
      </c>
      <c r="AA722" s="55" t="s">
        <v>1727</v>
      </c>
      <c r="AB722" s="55" t="s">
        <v>1644</v>
      </c>
      <c r="AC722" s="56">
        <v>45798</v>
      </c>
      <c r="AD722" s="55"/>
      <c r="AE722" s="55"/>
      <c r="AF722" s="55" t="s">
        <v>1644</v>
      </c>
      <c r="AG722" s="55" t="s">
        <v>1644</v>
      </c>
      <c r="AH722" s="55" t="s">
        <v>1728</v>
      </c>
      <c r="AI722" s="55" t="s">
        <v>1729</v>
      </c>
      <c r="AJ722" s="59">
        <v>5</v>
      </c>
      <c r="AK722" s="55" t="s">
        <v>1748</v>
      </c>
      <c r="AL722" s="60" t="s">
        <v>1749</v>
      </c>
      <c r="AM722" s="55" t="s">
        <v>3256</v>
      </c>
      <c r="AN722" s="55" t="s">
        <v>3257</v>
      </c>
      <c r="AO722" s="55" t="s">
        <v>1644</v>
      </c>
      <c r="AP722" t="s">
        <v>3126</v>
      </c>
      <c r="AQ722" t="s">
        <v>2163</v>
      </c>
      <c r="AS722" t="s">
        <v>1645</v>
      </c>
      <c r="AT722" t="s">
        <v>3842</v>
      </c>
      <c r="AU722" s="191">
        <f t="shared" si="13"/>
        <v>36795</v>
      </c>
    </row>
    <row r="723" spans="1:47" x14ac:dyDescent="0.25">
      <c r="A723" s="55" t="s">
        <v>1717</v>
      </c>
      <c r="B723" s="55" t="s">
        <v>3124</v>
      </c>
      <c r="C723" s="55" t="s">
        <v>1719</v>
      </c>
      <c r="D723" s="55" t="s">
        <v>1767</v>
      </c>
      <c r="E723" s="56">
        <v>45798</v>
      </c>
      <c r="F723" s="55" t="s">
        <v>3274</v>
      </c>
      <c r="G723" s="55" t="s">
        <v>1644</v>
      </c>
      <c r="H723" s="55">
        <v>50200010</v>
      </c>
      <c r="I723" s="55" t="s">
        <v>3271</v>
      </c>
      <c r="J723" s="55" t="s">
        <v>1644</v>
      </c>
      <c r="K723" s="55" t="s">
        <v>1646</v>
      </c>
      <c r="L723" s="56">
        <v>45798</v>
      </c>
      <c r="M723" s="55" t="s">
        <v>3260</v>
      </c>
      <c r="N723" s="55" t="s">
        <v>1644</v>
      </c>
      <c r="O723" s="56"/>
      <c r="P723" s="55" t="s">
        <v>1726</v>
      </c>
      <c r="Q723" s="55" t="s">
        <v>89</v>
      </c>
      <c r="R723" s="57">
        <v>45.14</v>
      </c>
      <c r="S723" s="55" t="s">
        <v>89</v>
      </c>
      <c r="T723" s="57">
        <v>45.14</v>
      </c>
      <c r="U723" s="55" t="s">
        <v>329</v>
      </c>
      <c r="V723" s="55" t="s">
        <v>330</v>
      </c>
      <c r="W723" s="55" t="s">
        <v>1644</v>
      </c>
      <c r="X723" s="55" t="s">
        <v>1644</v>
      </c>
      <c r="Y723" s="55" t="s">
        <v>1644</v>
      </c>
      <c r="Z723" s="55" t="s">
        <v>1644</v>
      </c>
      <c r="AA723" s="55" t="s">
        <v>1727</v>
      </c>
      <c r="AB723" s="55" t="s">
        <v>1644</v>
      </c>
      <c r="AC723" s="56">
        <v>45798</v>
      </c>
      <c r="AD723" s="55"/>
      <c r="AE723" s="55"/>
      <c r="AF723" s="55" t="s">
        <v>1644</v>
      </c>
      <c r="AG723" s="55" t="s">
        <v>1644</v>
      </c>
      <c r="AH723" s="55" t="s">
        <v>1728</v>
      </c>
      <c r="AI723" s="55" t="s">
        <v>1729</v>
      </c>
      <c r="AJ723" s="59">
        <v>1</v>
      </c>
      <c r="AK723" s="55" t="s">
        <v>1994</v>
      </c>
      <c r="AL723" s="60" t="s">
        <v>1749</v>
      </c>
      <c r="AM723" s="55" t="s">
        <v>3211</v>
      </c>
      <c r="AN723" s="55" t="s">
        <v>3212</v>
      </c>
      <c r="AO723" s="55" t="s">
        <v>1644</v>
      </c>
      <c r="AP723" t="s">
        <v>3126</v>
      </c>
      <c r="AQ723" t="s">
        <v>2163</v>
      </c>
      <c r="AS723" t="s">
        <v>1645</v>
      </c>
      <c r="AT723" t="s">
        <v>3842</v>
      </c>
      <c r="AU723" s="191">
        <f t="shared" si="13"/>
        <v>744810</v>
      </c>
    </row>
    <row r="724" spans="1:47" x14ac:dyDescent="0.25">
      <c r="A724" s="55" t="s">
        <v>1717</v>
      </c>
      <c r="B724" s="55" t="s">
        <v>3124</v>
      </c>
      <c r="C724" s="55" t="s">
        <v>1719</v>
      </c>
      <c r="D724" s="55" t="s">
        <v>1767</v>
      </c>
      <c r="E724" s="56">
        <v>45798</v>
      </c>
      <c r="F724" s="55" t="s">
        <v>3275</v>
      </c>
      <c r="G724" s="55" t="s">
        <v>1644</v>
      </c>
      <c r="H724" s="55">
        <v>53100010</v>
      </c>
      <c r="I724" s="55" t="s">
        <v>3276</v>
      </c>
      <c r="J724" s="55" t="s">
        <v>1644</v>
      </c>
      <c r="K724" s="55" t="s">
        <v>664</v>
      </c>
      <c r="L724" s="56">
        <v>45798</v>
      </c>
      <c r="M724" s="55" t="s">
        <v>3260</v>
      </c>
      <c r="N724" s="55" t="s">
        <v>1644</v>
      </c>
      <c r="O724" s="56"/>
      <c r="P724" s="55" t="s">
        <v>1726</v>
      </c>
      <c r="Q724" s="55" t="s">
        <v>89</v>
      </c>
      <c r="R724" s="57">
        <v>49.21</v>
      </c>
      <c r="S724" s="55" t="s">
        <v>89</v>
      </c>
      <c r="T724" s="57">
        <v>49.21</v>
      </c>
      <c r="U724" s="55" t="s">
        <v>329</v>
      </c>
      <c r="V724" s="55" t="s">
        <v>330</v>
      </c>
      <c r="W724" s="55" t="s">
        <v>1644</v>
      </c>
      <c r="X724" s="55" t="s">
        <v>1644</v>
      </c>
      <c r="Y724" s="55" t="s">
        <v>1644</v>
      </c>
      <c r="Z724" s="55" t="s">
        <v>1644</v>
      </c>
      <c r="AA724" s="55" t="s">
        <v>1727</v>
      </c>
      <c r="AB724" s="55" t="s">
        <v>1644</v>
      </c>
      <c r="AC724" s="56">
        <v>45798</v>
      </c>
      <c r="AD724" s="55"/>
      <c r="AE724" s="55"/>
      <c r="AF724" s="55" t="s">
        <v>1644</v>
      </c>
      <c r="AG724" s="55" t="s">
        <v>1644</v>
      </c>
      <c r="AH724" s="55" t="s">
        <v>1728</v>
      </c>
      <c r="AI724" s="55" t="s">
        <v>1729</v>
      </c>
      <c r="AJ724" s="59">
        <v>1500</v>
      </c>
      <c r="AK724" s="55" t="s">
        <v>1748</v>
      </c>
      <c r="AL724" s="60" t="s">
        <v>1749</v>
      </c>
      <c r="AM724" s="55" t="s">
        <v>2016</v>
      </c>
      <c r="AN724" s="55" t="s">
        <v>2017</v>
      </c>
      <c r="AO724" s="55" t="s">
        <v>1644</v>
      </c>
      <c r="AP724" t="s">
        <v>1730</v>
      </c>
      <c r="AQ724" t="s">
        <v>2163</v>
      </c>
      <c r="AS724" t="s">
        <v>1652</v>
      </c>
      <c r="AT724" t="s">
        <v>3842</v>
      </c>
      <c r="AU724" s="191">
        <f t="shared" si="13"/>
        <v>811965</v>
      </c>
    </row>
    <row r="725" spans="1:47" x14ac:dyDescent="0.25">
      <c r="A725" s="55" t="s">
        <v>1717</v>
      </c>
      <c r="B725" s="55" t="s">
        <v>3124</v>
      </c>
      <c r="C725" s="55" t="s">
        <v>1719</v>
      </c>
      <c r="D725" s="55" t="s">
        <v>1802</v>
      </c>
      <c r="E725" s="56">
        <v>45797</v>
      </c>
      <c r="F725" s="55" t="s">
        <v>3105</v>
      </c>
      <c r="G725" s="55" t="s">
        <v>2518</v>
      </c>
      <c r="H725" s="55">
        <v>50500030</v>
      </c>
      <c r="I725" s="55" t="s">
        <v>3277</v>
      </c>
      <c r="J725" s="55" t="s">
        <v>1644</v>
      </c>
      <c r="K725" s="55" t="s">
        <v>1659</v>
      </c>
      <c r="L725" s="56">
        <v>45777</v>
      </c>
      <c r="M725" s="55" t="s">
        <v>3258</v>
      </c>
      <c r="N725" s="55" t="s">
        <v>2521</v>
      </c>
      <c r="O725" s="56"/>
      <c r="P725" s="55" t="s">
        <v>1726</v>
      </c>
      <c r="Q725" s="55" t="s">
        <v>1554</v>
      </c>
      <c r="R725" s="59">
        <v>-27828250</v>
      </c>
      <c r="S725" s="55" t="s">
        <v>89</v>
      </c>
      <c r="T725" s="57">
        <v>-1657.73</v>
      </c>
      <c r="U725" s="55" t="s">
        <v>329</v>
      </c>
      <c r="V725" s="55" t="s">
        <v>330</v>
      </c>
      <c r="W725" s="55" t="s">
        <v>3106</v>
      </c>
      <c r="X725" s="55" t="s">
        <v>1644</v>
      </c>
      <c r="Y725" s="55" t="s">
        <v>1644</v>
      </c>
      <c r="Z725" s="55" t="s">
        <v>1644</v>
      </c>
      <c r="AA725" s="55" t="s">
        <v>1727</v>
      </c>
      <c r="AB725" s="55" t="s">
        <v>1644</v>
      </c>
      <c r="AC725" s="56">
        <v>45798</v>
      </c>
      <c r="AD725" s="55"/>
      <c r="AE725" s="55"/>
      <c r="AF725" s="55" t="s">
        <v>1644</v>
      </c>
      <c r="AG725" s="55" t="s">
        <v>1644</v>
      </c>
      <c r="AH725" s="55" t="s">
        <v>1728</v>
      </c>
      <c r="AI725" s="55" t="s">
        <v>1729</v>
      </c>
      <c r="AJ725" s="58">
        <v>0</v>
      </c>
      <c r="AK725" s="55" t="s">
        <v>1644</v>
      </c>
      <c r="AL725" s="55" t="s">
        <v>1644</v>
      </c>
      <c r="AM725" s="55" t="s">
        <v>1644</v>
      </c>
      <c r="AN725" s="55" t="s">
        <v>1644</v>
      </c>
      <c r="AO725" s="55" t="s">
        <v>1644</v>
      </c>
      <c r="AP725" t="s">
        <v>1730</v>
      </c>
      <c r="AQ725" t="s">
        <v>2163</v>
      </c>
      <c r="AS725" t="s">
        <v>1656</v>
      </c>
      <c r="AT725" t="s">
        <v>3842</v>
      </c>
      <c r="AU725" s="191">
        <f t="shared" si="13"/>
        <v>-27828250</v>
      </c>
    </row>
    <row r="726" spans="1:47" hidden="1" x14ac:dyDescent="0.25">
      <c r="A726" s="55" t="s">
        <v>1717</v>
      </c>
      <c r="B726" s="55" t="s">
        <v>3124</v>
      </c>
      <c r="C726" s="55" t="s">
        <v>1719</v>
      </c>
      <c r="D726" s="55" t="s">
        <v>1720</v>
      </c>
      <c r="E726" s="56">
        <v>45799</v>
      </c>
      <c r="F726" s="55" t="s">
        <v>3278</v>
      </c>
      <c r="G726" s="55" t="s">
        <v>1739</v>
      </c>
      <c r="H726" s="55">
        <v>50300050</v>
      </c>
      <c r="I726" s="55" t="s">
        <v>3279</v>
      </c>
      <c r="J726" s="55" t="s">
        <v>1644</v>
      </c>
      <c r="K726" s="55" t="s">
        <v>1393</v>
      </c>
      <c r="L726" s="56">
        <v>45799</v>
      </c>
      <c r="M726" s="55" t="s">
        <v>1724</v>
      </c>
      <c r="N726" s="55" t="s">
        <v>1741</v>
      </c>
      <c r="O726" s="56"/>
      <c r="P726" s="55" t="s">
        <v>1726</v>
      </c>
      <c r="Q726" s="55" t="s">
        <v>1554</v>
      </c>
      <c r="R726" s="59">
        <v>103999282</v>
      </c>
      <c r="S726" s="55" t="s">
        <v>89</v>
      </c>
      <c r="T726" s="57">
        <v>6299.55</v>
      </c>
      <c r="U726" s="55" t="s">
        <v>329</v>
      </c>
      <c r="V726" s="55" t="s">
        <v>330</v>
      </c>
      <c r="W726" s="55" t="s">
        <v>1644</v>
      </c>
      <c r="X726" s="55" t="s">
        <v>1644</v>
      </c>
      <c r="Y726" s="55" t="s">
        <v>1644</v>
      </c>
      <c r="Z726" s="55" t="s">
        <v>1644</v>
      </c>
      <c r="AA726" s="55" t="s">
        <v>1727</v>
      </c>
      <c r="AB726" s="55" t="s">
        <v>1644</v>
      </c>
      <c r="AC726" s="56">
        <v>45799</v>
      </c>
      <c r="AD726" s="55"/>
      <c r="AE726" s="55"/>
      <c r="AF726" s="55" t="s">
        <v>1644</v>
      </c>
      <c r="AG726" s="55" t="s">
        <v>1644</v>
      </c>
      <c r="AH726" s="55" t="s">
        <v>1728</v>
      </c>
      <c r="AI726" s="55" t="s">
        <v>1729</v>
      </c>
      <c r="AJ726" s="58">
        <v>0</v>
      </c>
      <c r="AK726" s="55" t="s">
        <v>1644</v>
      </c>
      <c r="AL726" s="55" t="s">
        <v>1644</v>
      </c>
      <c r="AM726" s="55" t="s">
        <v>1644</v>
      </c>
      <c r="AN726" s="55" t="s">
        <v>1644</v>
      </c>
      <c r="AO726" s="55" t="s">
        <v>1644</v>
      </c>
      <c r="AP726" t="s">
        <v>1730</v>
      </c>
      <c r="AQ726" t="s">
        <v>2163</v>
      </c>
      <c r="AS726" t="s">
        <v>1647</v>
      </c>
      <c r="AT726" t="s">
        <v>3842</v>
      </c>
      <c r="AU726" s="191">
        <f t="shared" si="13"/>
        <v>103999282</v>
      </c>
    </row>
    <row r="727" spans="1:47" hidden="1" x14ac:dyDescent="0.25">
      <c r="A727" s="55" t="s">
        <v>1717</v>
      </c>
      <c r="B727" s="55" t="s">
        <v>3124</v>
      </c>
      <c r="C727" s="55" t="s">
        <v>1719</v>
      </c>
      <c r="D727" s="55" t="s">
        <v>1767</v>
      </c>
      <c r="E727" s="56">
        <v>45799</v>
      </c>
      <c r="F727" s="55" t="s">
        <v>3280</v>
      </c>
      <c r="G727" s="55" t="s">
        <v>1644</v>
      </c>
      <c r="H727" s="55">
        <v>50200010</v>
      </c>
      <c r="I727" s="55" t="s">
        <v>3281</v>
      </c>
      <c r="J727" s="55" t="s">
        <v>1644</v>
      </c>
      <c r="K727" s="55" t="s">
        <v>1646</v>
      </c>
      <c r="L727" s="56">
        <v>45799</v>
      </c>
      <c r="M727" s="55" t="s">
        <v>3282</v>
      </c>
      <c r="N727" s="55" t="s">
        <v>1644</v>
      </c>
      <c r="O727" s="56"/>
      <c r="P727" s="55" t="s">
        <v>1726</v>
      </c>
      <c r="Q727" s="55" t="s">
        <v>89</v>
      </c>
      <c r="R727" s="57">
        <v>34.450000000000003</v>
      </c>
      <c r="S727" s="55" t="s">
        <v>89</v>
      </c>
      <c r="T727" s="57">
        <v>34.450000000000003</v>
      </c>
      <c r="U727" s="55" t="s">
        <v>352</v>
      </c>
      <c r="V727" s="55" t="s">
        <v>353</v>
      </c>
      <c r="W727" s="55" t="s">
        <v>1644</v>
      </c>
      <c r="X727" s="55" t="s">
        <v>1644</v>
      </c>
      <c r="Y727" s="55" t="s">
        <v>1644</v>
      </c>
      <c r="Z727" s="55" t="s">
        <v>1644</v>
      </c>
      <c r="AA727" s="55" t="s">
        <v>1727</v>
      </c>
      <c r="AB727" s="55" t="s">
        <v>1644</v>
      </c>
      <c r="AC727" s="56">
        <v>45799</v>
      </c>
      <c r="AD727" s="55"/>
      <c r="AE727" s="55"/>
      <c r="AF727" s="55" t="s">
        <v>1644</v>
      </c>
      <c r="AG727" s="55" t="s">
        <v>1644</v>
      </c>
      <c r="AH727" s="55" t="s">
        <v>1728</v>
      </c>
      <c r="AI727" s="55" t="s">
        <v>1729</v>
      </c>
      <c r="AJ727" s="59">
        <v>1050</v>
      </c>
      <c r="AK727" s="55" t="s">
        <v>1748</v>
      </c>
      <c r="AL727" s="60" t="s">
        <v>1749</v>
      </c>
      <c r="AM727" s="55" t="s">
        <v>2016</v>
      </c>
      <c r="AN727" s="55" t="s">
        <v>2017</v>
      </c>
      <c r="AO727" s="55" t="s">
        <v>1644</v>
      </c>
      <c r="AP727" t="s">
        <v>3126</v>
      </c>
      <c r="AQ727" t="s">
        <v>2163</v>
      </c>
      <c r="AS727" t="s">
        <v>1645</v>
      </c>
      <c r="AT727" t="s">
        <v>271</v>
      </c>
      <c r="AU727" s="191">
        <f t="shared" si="13"/>
        <v>568425</v>
      </c>
    </row>
    <row r="728" spans="1:47" x14ac:dyDescent="0.25">
      <c r="A728" s="55" t="s">
        <v>1717</v>
      </c>
      <c r="B728" s="55" t="s">
        <v>3124</v>
      </c>
      <c r="C728" s="55" t="s">
        <v>1719</v>
      </c>
      <c r="D728" s="55" t="s">
        <v>1743</v>
      </c>
      <c r="E728" s="56">
        <v>45800</v>
      </c>
      <c r="F728" s="55" t="s">
        <v>2549</v>
      </c>
      <c r="G728" s="55" t="s">
        <v>1644</v>
      </c>
      <c r="H728" s="55">
        <v>50500010</v>
      </c>
      <c r="I728" s="55" t="s">
        <v>3283</v>
      </c>
      <c r="J728" s="55" t="s">
        <v>1644</v>
      </c>
      <c r="K728" s="55" t="s">
        <v>1658</v>
      </c>
      <c r="L728" s="56">
        <v>45800</v>
      </c>
      <c r="M728" s="55" t="s">
        <v>3284</v>
      </c>
      <c r="N728" s="55" t="s">
        <v>1644</v>
      </c>
      <c r="O728" s="56"/>
      <c r="P728" s="55" t="s">
        <v>1726</v>
      </c>
      <c r="Q728" s="55" t="s">
        <v>1554</v>
      </c>
      <c r="R728" s="59">
        <v>1282278</v>
      </c>
      <c r="S728" s="55" t="s">
        <v>89</v>
      </c>
      <c r="T728" s="57">
        <v>77.67</v>
      </c>
      <c r="U728" s="55" t="s">
        <v>329</v>
      </c>
      <c r="V728" s="55" t="s">
        <v>330</v>
      </c>
      <c r="W728" s="55" t="s">
        <v>1644</v>
      </c>
      <c r="X728" s="55" t="s">
        <v>1644</v>
      </c>
      <c r="Y728" s="55" t="s">
        <v>1644</v>
      </c>
      <c r="Z728" s="55" t="s">
        <v>1644</v>
      </c>
      <c r="AA728" s="55" t="s">
        <v>1727</v>
      </c>
      <c r="AB728" s="55" t="s">
        <v>1644</v>
      </c>
      <c r="AC728" s="56">
        <v>45800</v>
      </c>
      <c r="AD728" s="55"/>
      <c r="AE728" s="55"/>
      <c r="AF728" s="55" t="s">
        <v>1644</v>
      </c>
      <c r="AG728" s="55" t="s">
        <v>3285</v>
      </c>
      <c r="AH728" s="55" t="s">
        <v>1728</v>
      </c>
      <c r="AI728" s="55" t="s">
        <v>1729</v>
      </c>
      <c r="AJ728" s="59">
        <v>881</v>
      </c>
      <c r="AK728" s="55" t="s">
        <v>1748</v>
      </c>
      <c r="AL728" s="60" t="s">
        <v>1749</v>
      </c>
      <c r="AM728" s="55" t="s">
        <v>1644</v>
      </c>
      <c r="AN728" s="55" t="s">
        <v>1644</v>
      </c>
      <c r="AO728" s="55" t="s">
        <v>1644</v>
      </c>
      <c r="AP728" t="s">
        <v>1730</v>
      </c>
      <c r="AQ728" t="s">
        <v>2163</v>
      </c>
      <c r="AS728" t="s">
        <v>1656</v>
      </c>
      <c r="AT728" t="s">
        <v>3842</v>
      </c>
      <c r="AU728" s="191">
        <f t="shared" si="13"/>
        <v>1282278</v>
      </c>
    </row>
    <row r="729" spans="1:47" x14ac:dyDescent="0.25">
      <c r="A729" s="55" t="s">
        <v>1717</v>
      </c>
      <c r="B729" s="55" t="s">
        <v>3124</v>
      </c>
      <c r="C729" s="55" t="s">
        <v>1719</v>
      </c>
      <c r="D729" s="55" t="s">
        <v>1767</v>
      </c>
      <c r="E729" s="56">
        <v>45800</v>
      </c>
      <c r="F729" s="55" t="s">
        <v>3286</v>
      </c>
      <c r="G729" s="55" t="s">
        <v>1644</v>
      </c>
      <c r="H729" s="55">
        <v>50200010</v>
      </c>
      <c r="I729" s="55" t="s">
        <v>3287</v>
      </c>
      <c r="J729" s="55" t="s">
        <v>1644</v>
      </c>
      <c r="K729" s="55" t="s">
        <v>1646</v>
      </c>
      <c r="L729" s="56">
        <v>45800</v>
      </c>
      <c r="M729" s="55" t="s">
        <v>3284</v>
      </c>
      <c r="N729" s="55" t="s">
        <v>1644</v>
      </c>
      <c r="O729" s="56"/>
      <c r="P729" s="55" t="s">
        <v>1726</v>
      </c>
      <c r="Q729" s="55" t="s">
        <v>89</v>
      </c>
      <c r="R729" s="57">
        <v>314.36</v>
      </c>
      <c r="S729" s="55" t="s">
        <v>89</v>
      </c>
      <c r="T729" s="57">
        <v>314.36</v>
      </c>
      <c r="U729" s="55" t="s">
        <v>329</v>
      </c>
      <c r="V729" s="55" t="s">
        <v>330</v>
      </c>
      <c r="W729" s="55" t="s">
        <v>1644</v>
      </c>
      <c r="X729" s="55" t="s">
        <v>1644</v>
      </c>
      <c r="Y729" s="55" t="s">
        <v>1644</v>
      </c>
      <c r="Z729" s="55" t="s">
        <v>1644</v>
      </c>
      <c r="AA729" s="55" t="s">
        <v>1727</v>
      </c>
      <c r="AB729" s="55" t="s">
        <v>1644</v>
      </c>
      <c r="AC729" s="56">
        <v>45800</v>
      </c>
      <c r="AD729" s="55"/>
      <c r="AE729" s="55"/>
      <c r="AF729" s="55" t="s">
        <v>1644</v>
      </c>
      <c r="AG729" s="55" t="s">
        <v>1644</v>
      </c>
      <c r="AH729" s="55" t="s">
        <v>1728</v>
      </c>
      <c r="AI729" s="55" t="s">
        <v>1729</v>
      </c>
      <c r="AJ729" s="59">
        <v>400</v>
      </c>
      <c r="AK729" s="55" t="s">
        <v>1842</v>
      </c>
      <c r="AL729" s="60" t="s">
        <v>1749</v>
      </c>
      <c r="AM729" s="55" t="s">
        <v>1890</v>
      </c>
      <c r="AN729" s="55" t="s">
        <v>1891</v>
      </c>
      <c r="AO729" s="55" t="s">
        <v>1644</v>
      </c>
      <c r="AP729" t="s">
        <v>3126</v>
      </c>
      <c r="AQ729" t="s">
        <v>2163</v>
      </c>
      <c r="AS729" t="s">
        <v>1645</v>
      </c>
      <c r="AT729" t="s">
        <v>3842</v>
      </c>
      <c r="AU729" s="191">
        <f t="shared" si="13"/>
        <v>5186940</v>
      </c>
    </row>
    <row r="730" spans="1:47" x14ac:dyDescent="0.25">
      <c r="A730" s="55" t="s">
        <v>1717</v>
      </c>
      <c r="B730" s="55" t="s">
        <v>3124</v>
      </c>
      <c r="C730" s="55" t="s">
        <v>1719</v>
      </c>
      <c r="D730" s="55" t="s">
        <v>1767</v>
      </c>
      <c r="E730" s="56">
        <v>45800</v>
      </c>
      <c r="F730" s="55" t="s">
        <v>1914</v>
      </c>
      <c r="G730" s="55" t="s">
        <v>1644</v>
      </c>
      <c r="H730" s="55">
        <v>50200010</v>
      </c>
      <c r="I730" s="55" t="s">
        <v>3288</v>
      </c>
      <c r="J730" s="55" t="s">
        <v>1644</v>
      </c>
      <c r="K730" s="55" t="s">
        <v>1646</v>
      </c>
      <c r="L730" s="56">
        <v>45800</v>
      </c>
      <c r="M730" s="55" t="s">
        <v>3284</v>
      </c>
      <c r="N730" s="55" t="s">
        <v>1644</v>
      </c>
      <c r="O730" s="56"/>
      <c r="P730" s="55" t="s">
        <v>1726</v>
      </c>
      <c r="Q730" s="55" t="s">
        <v>89</v>
      </c>
      <c r="R730" s="57">
        <v>400.22</v>
      </c>
      <c r="S730" s="55" t="s">
        <v>89</v>
      </c>
      <c r="T730" s="57">
        <v>400.22</v>
      </c>
      <c r="U730" s="55" t="s">
        <v>329</v>
      </c>
      <c r="V730" s="55" t="s">
        <v>330</v>
      </c>
      <c r="W730" s="55" t="s">
        <v>1644</v>
      </c>
      <c r="X730" s="55" t="s">
        <v>1644</v>
      </c>
      <c r="Y730" s="55" t="s">
        <v>1644</v>
      </c>
      <c r="Z730" s="55" t="s">
        <v>1644</v>
      </c>
      <c r="AA730" s="55" t="s">
        <v>1727</v>
      </c>
      <c r="AB730" s="55" t="s">
        <v>1644</v>
      </c>
      <c r="AC730" s="56">
        <v>45800</v>
      </c>
      <c r="AD730" s="55"/>
      <c r="AE730" s="55"/>
      <c r="AF730" s="55" t="s">
        <v>1644</v>
      </c>
      <c r="AG730" s="55" t="s">
        <v>1644</v>
      </c>
      <c r="AH730" s="55" t="s">
        <v>1728</v>
      </c>
      <c r="AI730" s="55" t="s">
        <v>1729</v>
      </c>
      <c r="AJ730" s="59">
        <v>500</v>
      </c>
      <c r="AK730" s="55" t="s">
        <v>1748</v>
      </c>
      <c r="AL730" s="60" t="s">
        <v>1749</v>
      </c>
      <c r="AM730" s="55" t="s">
        <v>1916</v>
      </c>
      <c r="AN730" s="55" t="s">
        <v>1917</v>
      </c>
      <c r="AO730" s="55" t="s">
        <v>1644</v>
      </c>
      <c r="AP730" t="s">
        <v>3126</v>
      </c>
      <c r="AQ730" t="s">
        <v>2163</v>
      </c>
      <c r="AS730" t="s">
        <v>1645</v>
      </c>
      <c r="AT730" t="s">
        <v>3842</v>
      </c>
      <c r="AU730" s="191">
        <f t="shared" si="13"/>
        <v>6603630</v>
      </c>
    </row>
    <row r="731" spans="1:47" x14ac:dyDescent="0.25">
      <c r="A731" s="55" t="s">
        <v>1717</v>
      </c>
      <c r="B731" s="55" t="s">
        <v>3124</v>
      </c>
      <c r="C731" s="55" t="s">
        <v>1719</v>
      </c>
      <c r="D731" s="55" t="s">
        <v>1743</v>
      </c>
      <c r="E731" s="56">
        <v>45800</v>
      </c>
      <c r="F731" s="55" t="s">
        <v>1644</v>
      </c>
      <c r="G731" s="55" t="s">
        <v>1644</v>
      </c>
      <c r="H731" s="55">
        <v>50800020</v>
      </c>
      <c r="I731" s="55" t="s">
        <v>3289</v>
      </c>
      <c r="J731" s="55" t="s">
        <v>1644</v>
      </c>
      <c r="K731" s="55" t="s">
        <v>474</v>
      </c>
      <c r="L731" s="56">
        <v>45800</v>
      </c>
      <c r="M731" s="55" t="s">
        <v>3284</v>
      </c>
      <c r="N731" s="55" t="s">
        <v>3290</v>
      </c>
      <c r="O731" s="56"/>
      <c r="P731" s="55" t="s">
        <v>1726</v>
      </c>
      <c r="Q731" s="55" t="s">
        <v>1554</v>
      </c>
      <c r="R731" s="59">
        <v>130000</v>
      </c>
      <c r="S731" s="55" t="s">
        <v>89</v>
      </c>
      <c r="T731" s="57">
        <v>7.87</v>
      </c>
      <c r="U731" s="55" t="s">
        <v>329</v>
      </c>
      <c r="V731" s="55" t="s">
        <v>330</v>
      </c>
      <c r="W731" s="55" t="s">
        <v>1644</v>
      </c>
      <c r="X731" s="55" t="s">
        <v>1644</v>
      </c>
      <c r="Y731" s="55" t="s">
        <v>1644</v>
      </c>
      <c r="Z731" s="55" t="s">
        <v>1644</v>
      </c>
      <c r="AA731" s="55" t="s">
        <v>1727</v>
      </c>
      <c r="AB731" s="55" t="s">
        <v>1644</v>
      </c>
      <c r="AC731" s="56">
        <v>45800</v>
      </c>
      <c r="AD731" s="55"/>
      <c r="AE731" s="55"/>
      <c r="AF731" s="55" t="s">
        <v>1644</v>
      </c>
      <c r="AG731" s="55" t="s">
        <v>3291</v>
      </c>
      <c r="AH731" s="55" t="s">
        <v>1728</v>
      </c>
      <c r="AI731" s="55" t="s">
        <v>1729</v>
      </c>
      <c r="AJ731" s="59">
        <v>2</v>
      </c>
      <c r="AK731" s="55" t="s">
        <v>1748</v>
      </c>
      <c r="AL731" s="60" t="s">
        <v>1749</v>
      </c>
      <c r="AM731" s="55" t="s">
        <v>1644</v>
      </c>
      <c r="AN731" s="55" t="s">
        <v>1644</v>
      </c>
      <c r="AO731" s="55" t="s">
        <v>1644</v>
      </c>
      <c r="AP731" t="s">
        <v>1730</v>
      </c>
      <c r="AQ731" t="s">
        <v>2163</v>
      </c>
      <c r="AS731" t="s">
        <v>1652</v>
      </c>
      <c r="AT731" t="s">
        <v>3842</v>
      </c>
      <c r="AU731" s="191">
        <f t="shared" si="13"/>
        <v>130000</v>
      </c>
    </row>
    <row r="732" spans="1:47" x14ac:dyDescent="0.25">
      <c r="A732" s="55" t="s">
        <v>1717</v>
      </c>
      <c r="B732" s="55" t="s">
        <v>3124</v>
      </c>
      <c r="C732" s="55" t="s">
        <v>1719</v>
      </c>
      <c r="D732" s="55" t="s">
        <v>1767</v>
      </c>
      <c r="E732" s="56">
        <v>45800</v>
      </c>
      <c r="F732" s="55" t="s">
        <v>3292</v>
      </c>
      <c r="G732" s="55" t="s">
        <v>1644</v>
      </c>
      <c r="H732" s="55">
        <v>50200010</v>
      </c>
      <c r="I732" s="55" t="s">
        <v>3293</v>
      </c>
      <c r="J732" s="55" t="s">
        <v>1644</v>
      </c>
      <c r="K732" s="55" t="s">
        <v>1646</v>
      </c>
      <c r="L732" s="56">
        <v>45800</v>
      </c>
      <c r="M732" s="55" t="s">
        <v>3284</v>
      </c>
      <c r="N732" s="55" t="s">
        <v>1644</v>
      </c>
      <c r="O732" s="56"/>
      <c r="P732" s="55" t="s">
        <v>1726</v>
      </c>
      <c r="Q732" s="55" t="s">
        <v>89</v>
      </c>
      <c r="R732" s="57">
        <v>9.27</v>
      </c>
      <c r="S732" s="55" t="s">
        <v>89</v>
      </c>
      <c r="T732" s="57">
        <v>9.27</v>
      </c>
      <c r="U732" s="55" t="s">
        <v>329</v>
      </c>
      <c r="V732" s="55" t="s">
        <v>330</v>
      </c>
      <c r="W732" s="55" t="s">
        <v>1644</v>
      </c>
      <c r="X732" s="55" t="s">
        <v>1644</v>
      </c>
      <c r="Y732" s="55" t="s">
        <v>1644</v>
      </c>
      <c r="Z732" s="55" t="s">
        <v>1644</v>
      </c>
      <c r="AA732" s="55" t="s">
        <v>1727</v>
      </c>
      <c r="AB732" s="55" t="s">
        <v>1644</v>
      </c>
      <c r="AC732" s="56">
        <v>45800</v>
      </c>
      <c r="AD732" s="55"/>
      <c r="AE732" s="55"/>
      <c r="AF732" s="55" t="s">
        <v>1644</v>
      </c>
      <c r="AG732" s="55" t="s">
        <v>1644</v>
      </c>
      <c r="AH732" s="55" t="s">
        <v>1728</v>
      </c>
      <c r="AI732" s="55" t="s">
        <v>1729</v>
      </c>
      <c r="AJ732" s="59">
        <v>20</v>
      </c>
      <c r="AK732" s="55" t="s">
        <v>1748</v>
      </c>
      <c r="AL732" s="60" t="s">
        <v>1749</v>
      </c>
      <c r="AM732" s="55" t="s">
        <v>2049</v>
      </c>
      <c r="AN732" s="55" t="s">
        <v>2050</v>
      </c>
      <c r="AO732" s="55" t="s">
        <v>1644</v>
      </c>
      <c r="AP732" t="s">
        <v>3126</v>
      </c>
      <c r="AQ732" t="s">
        <v>2163</v>
      </c>
      <c r="AS732" t="s">
        <v>1645</v>
      </c>
      <c r="AT732" t="s">
        <v>3842</v>
      </c>
      <c r="AU732" s="191">
        <f t="shared" si="13"/>
        <v>152955</v>
      </c>
    </row>
    <row r="733" spans="1:47" x14ac:dyDescent="0.25">
      <c r="A733" s="55" t="s">
        <v>1717</v>
      </c>
      <c r="B733" s="55" t="s">
        <v>3124</v>
      </c>
      <c r="C733" s="55" t="s">
        <v>1719</v>
      </c>
      <c r="D733" s="55" t="s">
        <v>1767</v>
      </c>
      <c r="E733" s="56">
        <v>45800</v>
      </c>
      <c r="F733" s="55" t="s">
        <v>2195</v>
      </c>
      <c r="G733" s="55" t="s">
        <v>1644</v>
      </c>
      <c r="H733" s="55">
        <v>50200010</v>
      </c>
      <c r="I733" s="55" t="s">
        <v>3294</v>
      </c>
      <c r="J733" s="55" t="s">
        <v>1644</v>
      </c>
      <c r="K733" s="55" t="s">
        <v>1646</v>
      </c>
      <c r="L733" s="56">
        <v>45800</v>
      </c>
      <c r="M733" s="55" t="s">
        <v>3284</v>
      </c>
      <c r="N733" s="55" t="s">
        <v>1644</v>
      </c>
      <c r="O733" s="56"/>
      <c r="P733" s="55" t="s">
        <v>1726</v>
      </c>
      <c r="Q733" s="55" t="s">
        <v>89</v>
      </c>
      <c r="R733" s="57">
        <v>15.09</v>
      </c>
      <c r="S733" s="55" t="s">
        <v>89</v>
      </c>
      <c r="T733" s="57">
        <v>15.09</v>
      </c>
      <c r="U733" s="55" t="s">
        <v>329</v>
      </c>
      <c r="V733" s="55" t="s">
        <v>330</v>
      </c>
      <c r="W733" s="55" t="s">
        <v>1644</v>
      </c>
      <c r="X733" s="55" t="s">
        <v>1644</v>
      </c>
      <c r="Y733" s="55" t="s">
        <v>1644</v>
      </c>
      <c r="Z733" s="55" t="s">
        <v>1644</v>
      </c>
      <c r="AA733" s="55" t="s">
        <v>1727</v>
      </c>
      <c r="AB733" s="55" t="s">
        <v>1644</v>
      </c>
      <c r="AC733" s="56">
        <v>45800</v>
      </c>
      <c r="AD733" s="55"/>
      <c r="AE733" s="55"/>
      <c r="AF733" s="55" t="s">
        <v>1644</v>
      </c>
      <c r="AG733" s="55" t="s">
        <v>1644</v>
      </c>
      <c r="AH733" s="55" t="s">
        <v>1728</v>
      </c>
      <c r="AI733" s="55" t="s">
        <v>1729</v>
      </c>
      <c r="AJ733" s="59">
        <v>1</v>
      </c>
      <c r="AK733" s="55" t="s">
        <v>1748</v>
      </c>
      <c r="AL733" s="60" t="s">
        <v>1749</v>
      </c>
      <c r="AM733" s="55" t="s">
        <v>2013</v>
      </c>
      <c r="AN733" s="55" t="s">
        <v>2014</v>
      </c>
      <c r="AO733" s="55" t="s">
        <v>1644</v>
      </c>
      <c r="AP733" t="s">
        <v>3126</v>
      </c>
      <c r="AQ733" t="s">
        <v>2163</v>
      </c>
      <c r="AS733" t="s">
        <v>1645</v>
      </c>
      <c r="AT733" t="s">
        <v>3842</v>
      </c>
      <c r="AU733" s="191">
        <f t="shared" si="13"/>
        <v>248985</v>
      </c>
    </row>
    <row r="734" spans="1:47" x14ac:dyDescent="0.25">
      <c r="A734" s="55" t="s">
        <v>1717</v>
      </c>
      <c r="B734" s="55" t="s">
        <v>3124</v>
      </c>
      <c r="C734" s="55" t="s">
        <v>1719</v>
      </c>
      <c r="D734" s="55" t="s">
        <v>1767</v>
      </c>
      <c r="E734" s="56">
        <v>45800</v>
      </c>
      <c r="F734" s="55" t="s">
        <v>3295</v>
      </c>
      <c r="G734" s="55" t="s">
        <v>1644</v>
      </c>
      <c r="H734" s="55">
        <v>50200010</v>
      </c>
      <c r="I734" s="55" t="s">
        <v>3294</v>
      </c>
      <c r="J734" s="55" t="s">
        <v>1644</v>
      </c>
      <c r="K734" s="55" t="s">
        <v>1646</v>
      </c>
      <c r="L734" s="56">
        <v>45800</v>
      </c>
      <c r="M734" s="55" t="s">
        <v>3284</v>
      </c>
      <c r="N734" s="55" t="s">
        <v>1644</v>
      </c>
      <c r="O734" s="56"/>
      <c r="P734" s="55" t="s">
        <v>1726</v>
      </c>
      <c r="Q734" s="55" t="s">
        <v>89</v>
      </c>
      <c r="R734" s="57">
        <v>26.31</v>
      </c>
      <c r="S734" s="55" t="s">
        <v>89</v>
      </c>
      <c r="T734" s="57">
        <v>26.31</v>
      </c>
      <c r="U734" s="55" t="s">
        <v>329</v>
      </c>
      <c r="V734" s="55" t="s">
        <v>330</v>
      </c>
      <c r="W734" s="55" t="s">
        <v>1644</v>
      </c>
      <c r="X734" s="55" t="s">
        <v>1644</v>
      </c>
      <c r="Y734" s="55" t="s">
        <v>1644</v>
      </c>
      <c r="Z734" s="55" t="s">
        <v>1644</v>
      </c>
      <c r="AA734" s="55" t="s">
        <v>1727</v>
      </c>
      <c r="AB734" s="55" t="s">
        <v>1644</v>
      </c>
      <c r="AC734" s="56">
        <v>45800</v>
      </c>
      <c r="AD734" s="55"/>
      <c r="AE734" s="55"/>
      <c r="AF734" s="55" t="s">
        <v>1644</v>
      </c>
      <c r="AG734" s="55" t="s">
        <v>1644</v>
      </c>
      <c r="AH734" s="55" t="s">
        <v>1728</v>
      </c>
      <c r="AI734" s="55" t="s">
        <v>1729</v>
      </c>
      <c r="AJ734" s="59">
        <v>1</v>
      </c>
      <c r="AK734" s="55" t="s">
        <v>1748</v>
      </c>
      <c r="AL734" s="60" t="s">
        <v>1749</v>
      </c>
      <c r="AM734" s="55" t="s">
        <v>1963</v>
      </c>
      <c r="AN734" s="55" t="s">
        <v>1964</v>
      </c>
      <c r="AO734" s="55" t="s">
        <v>1644</v>
      </c>
      <c r="AP734" t="s">
        <v>3126</v>
      </c>
      <c r="AQ734" t="s">
        <v>2163</v>
      </c>
      <c r="AS734" t="s">
        <v>1645</v>
      </c>
      <c r="AT734" t="s">
        <v>3842</v>
      </c>
      <c r="AU734" s="191">
        <f t="shared" si="13"/>
        <v>434115</v>
      </c>
    </row>
    <row r="735" spans="1:47" x14ac:dyDescent="0.25">
      <c r="A735" s="55" t="s">
        <v>1717</v>
      </c>
      <c r="B735" s="55" t="s">
        <v>3124</v>
      </c>
      <c r="C735" s="55" t="s">
        <v>1719</v>
      </c>
      <c r="D735" s="55" t="s">
        <v>1767</v>
      </c>
      <c r="E735" s="56">
        <v>45800</v>
      </c>
      <c r="F735" s="55" t="s">
        <v>2683</v>
      </c>
      <c r="G735" s="55" t="s">
        <v>1644</v>
      </c>
      <c r="H735" s="55">
        <v>50200010</v>
      </c>
      <c r="I735" s="55" t="s">
        <v>3294</v>
      </c>
      <c r="J735" s="55" t="s">
        <v>1644</v>
      </c>
      <c r="K735" s="55" t="s">
        <v>1646</v>
      </c>
      <c r="L735" s="56">
        <v>45800</v>
      </c>
      <c r="M735" s="55" t="s">
        <v>3284</v>
      </c>
      <c r="N735" s="55" t="s">
        <v>1644</v>
      </c>
      <c r="O735" s="56"/>
      <c r="P735" s="55" t="s">
        <v>1726</v>
      </c>
      <c r="Q735" s="55" t="s">
        <v>89</v>
      </c>
      <c r="R735" s="57">
        <v>4.53</v>
      </c>
      <c r="S735" s="55" t="s">
        <v>89</v>
      </c>
      <c r="T735" s="57">
        <v>4.53</v>
      </c>
      <c r="U735" s="55" t="s">
        <v>329</v>
      </c>
      <c r="V735" s="55" t="s">
        <v>330</v>
      </c>
      <c r="W735" s="55" t="s">
        <v>1644</v>
      </c>
      <c r="X735" s="55" t="s">
        <v>1644</v>
      </c>
      <c r="Y735" s="55" t="s">
        <v>1644</v>
      </c>
      <c r="Z735" s="55" t="s">
        <v>1644</v>
      </c>
      <c r="AA735" s="55" t="s">
        <v>1727</v>
      </c>
      <c r="AB735" s="55" t="s">
        <v>1644</v>
      </c>
      <c r="AC735" s="56">
        <v>45800</v>
      </c>
      <c r="AD735" s="55"/>
      <c r="AE735" s="55"/>
      <c r="AF735" s="55" t="s">
        <v>1644</v>
      </c>
      <c r="AG735" s="55" t="s">
        <v>1644</v>
      </c>
      <c r="AH735" s="55" t="s">
        <v>1728</v>
      </c>
      <c r="AI735" s="55" t="s">
        <v>1729</v>
      </c>
      <c r="AJ735" s="59">
        <v>3</v>
      </c>
      <c r="AK735" s="55" t="s">
        <v>1748</v>
      </c>
      <c r="AL735" s="60" t="s">
        <v>1749</v>
      </c>
      <c r="AM735" s="55" t="s">
        <v>2200</v>
      </c>
      <c r="AN735" s="55" t="s">
        <v>2201</v>
      </c>
      <c r="AO735" s="55" t="s">
        <v>1644</v>
      </c>
      <c r="AP735" t="s">
        <v>3126</v>
      </c>
      <c r="AQ735" t="s">
        <v>2163</v>
      </c>
      <c r="AS735" t="s">
        <v>1645</v>
      </c>
      <c r="AT735" t="s">
        <v>3842</v>
      </c>
      <c r="AU735" s="191">
        <f t="shared" si="13"/>
        <v>74745</v>
      </c>
    </row>
    <row r="736" spans="1:47" x14ac:dyDescent="0.25">
      <c r="A736" s="55" t="s">
        <v>1717</v>
      </c>
      <c r="B736" s="55" t="s">
        <v>3124</v>
      </c>
      <c r="C736" s="55" t="s">
        <v>1719</v>
      </c>
      <c r="D736" s="55" t="s">
        <v>1743</v>
      </c>
      <c r="E736" s="56">
        <v>45800</v>
      </c>
      <c r="F736" s="55" t="s">
        <v>2549</v>
      </c>
      <c r="G736" s="55" t="s">
        <v>1644</v>
      </c>
      <c r="H736" s="55">
        <v>50500010</v>
      </c>
      <c r="I736" s="55" t="s">
        <v>3296</v>
      </c>
      <c r="J736" s="55" t="s">
        <v>1644</v>
      </c>
      <c r="K736" s="55" t="s">
        <v>1658</v>
      </c>
      <c r="L736" s="56">
        <v>45800</v>
      </c>
      <c r="M736" s="55" t="s">
        <v>3284</v>
      </c>
      <c r="N736" s="55" t="s">
        <v>1644</v>
      </c>
      <c r="O736" s="56"/>
      <c r="P736" s="55" t="s">
        <v>1726</v>
      </c>
      <c r="Q736" s="55" t="s">
        <v>1554</v>
      </c>
      <c r="R736" s="59">
        <v>1254624</v>
      </c>
      <c r="S736" s="55" t="s">
        <v>89</v>
      </c>
      <c r="T736" s="57">
        <v>76</v>
      </c>
      <c r="U736" s="55" t="s">
        <v>329</v>
      </c>
      <c r="V736" s="55" t="s">
        <v>330</v>
      </c>
      <c r="W736" s="55" t="s">
        <v>1644</v>
      </c>
      <c r="X736" s="55" t="s">
        <v>1644</v>
      </c>
      <c r="Y736" s="55" t="s">
        <v>1644</v>
      </c>
      <c r="Z736" s="55" t="s">
        <v>1644</v>
      </c>
      <c r="AA736" s="55" t="s">
        <v>1727</v>
      </c>
      <c r="AB736" s="55" t="s">
        <v>1644</v>
      </c>
      <c r="AC736" s="56">
        <v>45800</v>
      </c>
      <c r="AD736" s="55"/>
      <c r="AE736" s="55"/>
      <c r="AF736" s="55" t="s">
        <v>1644</v>
      </c>
      <c r="AG736" s="55" t="s">
        <v>3297</v>
      </c>
      <c r="AH736" s="55" t="s">
        <v>1728</v>
      </c>
      <c r="AI736" s="55" t="s">
        <v>1729</v>
      </c>
      <c r="AJ736" s="59">
        <v>862</v>
      </c>
      <c r="AK736" s="55" t="s">
        <v>1748</v>
      </c>
      <c r="AL736" s="60" t="s">
        <v>1749</v>
      </c>
      <c r="AM736" s="55" t="s">
        <v>1644</v>
      </c>
      <c r="AN736" s="55" t="s">
        <v>1644</v>
      </c>
      <c r="AO736" s="55" t="s">
        <v>1644</v>
      </c>
      <c r="AP736" t="s">
        <v>1730</v>
      </c>
      <c r="AQ736" t="s">
        <v>2163</v>
      </c>
      <c r="AS736" t="s">
        <v>1656</v>
      </c>
      <c r="AT736" t="s">
        <v>3842</v>
      </c>
      <c r="AU736" s="191">
        <f t="shared" si="13"/>
        <v>1254624</v>
      </c>
    </row>
    <row r="737" spans="1:47" x14ac:dyDescent="0.25">
      <c r="A737" s="55" t="s">
        <v>1717</v>
      </c>
      <c r="B737" s="55" t="s">
        <v>3124</v>
      </c>
      <c r="C737" s="55" t="s">
        <v>1719</v>
      </c>
      <c r="D737" s="55" t="s">
        <v>1743</v>
      </c>
      <c r="E737" s="56">
        <v>45800</v>
      </c>
      <c r="F737" s="55" t="s">
        <v>2549</v>
      </c>
      <c r="G737" s="55" t="s">
        <v>1644</v>
      </c>
      <c r="H737" s="55">
        <v>50500010</v>
      </c>
      <c r="I737" s="55" t="s">
        <v>3298</v>
      </c>
      <c r="J737" s="55" t="s">
        <v>1644</v>
      </c>
      <c r="K737" s="55" t="s">
        <v>1658</v>
      </c>
      <c r="L737" s="56">
        <v>45800</v>
      </c>
      <c r="M737" s="55" t="s">
        <v>3284</v>
      </c>
      <c r="N737" s="55" t="s">
        <v>1644</v>
      </c>
      <c r="O737" s="56"/>
      <c r="P737" s="55" t="s">
        <v>1726</v>
      </c>
      <c r="Q737" s="55" t="s">
        <v>1554</v>
      </c>
      <c r="R737" s="59">
        <v>2213785</v>
      </c>
      <c r="S737" s="55" t="s">
        <v>89</v>
      </c>
      <c r="T737" s="57">
        <v>134.1</v>
      </c>
      <c r="U737" s="55" t="s">
        <v>329</v>
      </c>
      <c r="V737" s="55" t="s">
        <v>330</v>
      </c>
      <c r="W737" s="55" t="s">
        <v>1644</v>
      </c>
      <c r="X737" s="55" t="s">
        <v>1644</v>
      </c>
      <c r="Y737" s="55" t="s">
        <v>1644</v>
      </c>
      <c r="Z737" s="55" t="s">
        <v>1644</v>
      </c>
      <c r="AA737" s="55" t="s">
        <v>1727</v>
      </c>
      <c r="AB737" s="55" t="s">
        <v>1644</v>
      </c>
      <c r="AC737" s="56">
        <v>45800</v>
      </c>
      <c r="AD737" s="55"/>
      <c r="AE737" s="55"/>
      <c r="AF737" s="55" t="s">
        <v>1644</v>
      </c>
      <c r="AG737" s="55" t="s">
        <v>3299</v>
      </c>
      <c r="AH737" s="55" t="s">
        <v>1728</v>
      </c>
      <c r="AI737" s="55" t="s">
        <v>1729</v>
      </c>
      <c r="AJ737" s="59">
        <v>1521</v>
      </c>
      <c r="AK737" s="55" t="s">
        <v>1748</v>
      </c>
      <c r="AL737" s="60" t="s">
        <v>1749</v>
      </c>
      <c r="AM737" s="55" t="s">
        <v>1644</v>
      </c>
      <c r="AN737" s="55" t="s">
        <v>1644</v>
      </c>
      <c r="AO737" s="55" t="s">
        <v>1644</v>
      </c>
      <c r="AP737" t="s">
        <v>1730</v>
      </c>
      <c r="AQ737" t="s">
        <v>2163</v>
      </c>
      <c r="AS737" t="s">
        <v>1656</v>
      </c>
      <c r="AT737" t="s">
        <v>3842</v>
      </c>
      <c r="AU737" s="191">
        <f t="shared" si="13"/>
        <v>2213785</v>
      </c>
    </row>
    <row r="738" spans="1:47" x14ac:dyDescent="0.25">
      <c r="A738" s="55" t="s">
        <v>1717</v>
      </c>
      <c r="B738" s="55" t="s">
        <v>3124</v>
      </c>
      <c r="C738" s="55" t="s">
        <v>1719</v>
      </c>
      <c r="D738" s="55" t="s">
        <v>1743</v>
      </c>
      <c r="E738" s="56">
        <v>45800</v>
      </c>
      <c r="F738" s="55" t="s">
        <v>2549</v>
      </c>
      <c r="G738" s="55" t="s">
        <v>1644</v>
      </c>
      <c r="H738" s="55">
        <v>50500010</v>
      </c>
      <c r="I738" s="55" t="s">
        <v>3300</v>
      </c>
      <c r="J738" s="55" t="s">
        <v>1644</v>
      </c>
      <c r="K738" s="55" t="s">
        <v>1658</v>
      </c>
      <c r="L738" s="56">
        <v>45800</v>
      </c>
      <c r="M738" s="55" t="s">
        <v>3284</v>
      </c>
      <c r="N738" s="55" t="s">
        <v>1644</v>
      </c>
      <c r="O738" s="56"/>
      <c r="P738" s="55" t="s">
        <v>1726</v>
      </c>
      <c r="Q738" s="55" t="s">
        <v>1554</v>
      </c>
      <c r="R738" s="59">
        <v>2554367</v>
      </c>
      <c r="S738" s="55" t="s">
        <v>89</v>
      </c>
      <c r="T738" s="57">
        <v>154.72999999999999</v>
      </c>
      <c r="U738" s="55" t="s">
        <v>329</v>
      </c>
      <c r="V738" s="55" t="s">
        <v>330</v>
      </c>
      <c r="W738" s="55" t="s">
        <v>1644</v>
      </c>
      <c r="X738" s="55" t="s">
        <v>1644</v>
      </c>
      <c r="Y738" s="55" t="s">
        <v>1644</v>
      </c>
      <c r="Z738" s="55" t="s">
        <v>1644</v>
      </c>
      <c r="AA738" s="55" t="s">
        <v>1727</v>
      </c>
      <c r="AB738" s="55" t="s">
        <v>1644</v>
      </c>
      <c r="AC738" s="56">
        <v>45800</v>
      </c>
      <c r="AD738" s="55"/>
      <c r="AE738" s="55"/>
      <c r="AF738" s="55" t="s">
        <v>1644</v>
      </c>
      <c r="AG738" s="55" t="s">
        <v>3301</v>
      </c>
      <c r="AH738" s="55" t="s">
        <v>1728</v>
      </c>
      <c r="AI738" s="55" t="s">
        <v>1729</v>
      </c>
      <c r="AJ738" s="59">
        <v>1755</v>
      </c>
      <c r="AK738" s="55" t="s">
        <v>1748</v>
      </c>
      <c r="AL738" s="60" t="s">
        <v>1749</v>
      </c>
      <c r="AM738" s="55" t="s">
        <v>1644</v>
      </c>
      <c r="AN738" s="55" t="s">
        <v>1644</v>
      </c>
      <c r="AO738" s="55" t="s">
        <v>1644</v>
      </c>
      <c r="AP738" t="s">
        <v>1730</v>
      </c>
      <c r="AQ738" t="s">
        <v>2163</v>
      </c>
      <c r="AS738" t="s">
        <v>1656</v>
      </c>
      <c r="AT738" t="s">
        <v>3842</v>
      </c>
      <c r="AU738" s="191">
        <f t="shared" si="13"/>
        <v>2554367</v>
      </c>
    </row>
    <row r="739" spans="1:47" x14ac:dyDescent="0.25">
      <c r="A739" s="55" t="s">
        <v>1717</v>
      </c>
      <c r="B739" s="55" t="s">
        <v>3124</v>
      </c>
      <c r="C739" s="55" t="s">
        <v>1719</v>
      </c>
      <c r="D739" s="55" t="s">
        <v>1743</v>
      </c>
      <c r="E739" s="56">
        <v>45800</v>
      </c>
      <c r="F739" s="55" t="s">
        <v>2549</v>
      </c>
      <c r="G739" s="55" t="s">
        <v>1644</v>
      </c>
      <c r="H739" s="55">
        <v>50500010</v>
      </c>
      <c r="I739" s="55" t="s">
        <v>3302</v>
      </c>
      <c r="J739" s="55" t="s">
        <v>1644</v>
      </c>
      <c r="K739" s="55" t="s">
        <v>1658</v>
      </c>
      <c r="L739" s="56">
        <v>45800</v>
      </c>
      <c r="M739" s="55" t="s">
        <v>3284</v>
      </c>
      <c r="N739" s="55" t="s">
        <v>1644</v>
      </c>
      <c r="O739" s="56"/>
      <c r="P739" s="55" t="s">
        <v>1726</v>
      </c>
      <c r="Q739" s="55" t="s">
        <v>1554</v>
      </c>
      <c r="R739" s="59">
        <v>943151</v>
      </c>
      <c r="S739" s="55" t="s">
        <v>89</v>
      </c>
      <c r="T739" s="57">
        <v>57.13</v>
      </c>
      <c r="U739" s="55" t="s">
        <v>329</v>
      </c>
      <c r="V739" s="55" t="s">
        <v>330</v>
      </c>
      <c r="W739" s="55" t="s">
        <v>1644</v>
      </c>
      <c r="X739" s="55" t="s">
        <v>1644</v>
      </c>
      <c r="Y739" s="55" t="s">
        <v>1644</v>
      </c>
      <c r="Z739" s="55" t="s">
        <v>1644</v>
      </c>
      <c r="AA739" s="55" t="s">
        <v>1727</v>
      </c>
      <c r="AB739" s="55" t="s">
        <v>1644</v>
      </c>
      <c r="AC739" s="56">
        <v>45800</v>
      </c>
      <c r="AD739" s="55"/>
      <c r="AE739" s="55"/>
      <c r="AF739" s="55" t="s">
        <v>1644</v>
      </c>
      <c r="AG739" s="55" t="s">
        <v>3303</v>
      </c>
      <c r="AH739" s="55" t="s">
        <v>1728</v>
      </c>
      <c r="AI739" s="55" t="s">
        <v>1729</v>
      </c>
      <c r="AJ739" s="59">
        <v>648</v>
      </c>
      <c r="AK739" s="55" t="s">
        <v>1748</v>
      </c>
      <c r="AL739" s="60" t="s">
        <v>1749</v>
      </c>
      <c r="AM739" s="55" t="s">
        <v>1644</v>
      </c>
      <c r="AN739" s="55" t="s">
        <v>1644</v>
      </c>
      <c r="AO739" s="55" t="s">
        <v>1644</v>
      </c>
      <c r="AP739" t="s">
        <v>1730</v>
      </c>
      <c r="AQ739" t="s">
        <v>2163</v>
      </c>
      <c r="AS739" t="s">
        <v>1656</v>
      </c>
      <c r="AT739" t="s">
        <v>3842</v>
      </c>
      <c r="AU739" s="191">
        <f t="shared" si="13"/>
        <v>943151</v>
      </c>
    </row>
    <row r="740" spans="1:47" x14ac:dyDescent="0.25">
      <c r="A740" s="55" t="s">
        <v>1717</v>
      </c>
      <c r="B740" s="55" t="s">
        <v>3124</v>
      </c>
      <c r="C740" s="55" t="s">
        <v>1719</v>
      </c>
      <c r="D740" s="55" t="s">
        <v>1743</v>
      </c>
      <c r="E740" s="56">
        <v>45800</v>
      </c>
      <c r="F740" s="55" t="s">
        <v>2549</v>
      </c>
      <c r="G740" s="55" t="s">
        <v>1644</v>
      </c>
      <c r="H740" s="55">
        <v>50500010</v>
      </c>
      <c r="I740" s="55" t="s">
        <v>3304</v>
      </c>
      <c r="J740" s="55" t="s">
        <v>1644</v>
      </c>
      <c r="K740" s="55" t="s">
        <v>1658</v>
      </c>
      <c r="L740" s="56">
        <v>45800</v>
      </c>
      <c r="M740" s="55" t="s">
        <v>3284</v>
      </c>
      <c r="N740" s="55" t="s">
        <v>1644</v>
      </c>
      <c r="O740" s="56"/>
      <c r="P740" s="55" t="s">
        <v>1726</v>
      </c>
      <c r="Q740" s="55" t="s">
        <v>1554</v>
      </c>
      <c r="R740" s="59">
        <v>27654</v>
      </c>
      <c r="S740" s="55" t="s">
        <v>89</v>
      </c>
      <c r="T740" s="57">
        <v>1.68</v>
      </c>
      <c r="U740" s="55" t="s">
        <v>329</v>
      </c>
      <c r="V740" s="55" t="s">
        <v>330</v>
      </c>
      <c r="W740" s="55" t="s">
        <v>1644</v>
      </c>
      <c r="X740" s="55" t="s">
        <v>1644</v>
      </c>
      <c r="Y740" s="55" t="s">
        <v>1644</v>
      </c>
      <c r="Z740" s="55" t="s">
        <v>1644</v>
      </c>
      <c r="AA740" s="55" t="s">
        <v>1727</v>
      </c>
      <c r="AB740" s="55" t="s">
        <v>1644</v>
      </c>
      <c r="AC740" s="56">
        <v>45800</v>
      </c>
      <c r="AD740" s="55"/>
      <c r="AE740" s="55"/>
      <c r="AF740" s="55" t="s">
        <v>1644</v>
      </c>
      <c r="AG740" s="55" t="s">
        <v>2303</v>
      </c>
      <c r="AH740" s="55" t="s">
        <v>1728</v>
      </c>
      <c r="AI740" s="55" t="s">
        <v>1729</v>
      </c>
      <c r="AJ740" s="59">
        <v>19</v>
      </c>
      <c r="AK740" s="55" t="s">
        <v>1748</v>
      </c>
      <c r="AL740" s="60" t="s">
        <v>1749</v>
      </c>
      <c r="AM740" s="55" t="s">
        <v>1644</v>
      </c>
      <c r="AN740" s="55" t="s">
        <v>1644</v>
      </c>
      <c r="AO740" s="55" t="s">
        <v>1644</v>
      </c>
      <c r="AP740" t="s">
        <v>1730</v>
      </c>
      <c r="AQ740" t="s">
        <v>2163</v>
      </c>
      <c r="AS740" t="s">
        <v>1656</v>
      </c>
      <c r="AT740" t="s">
        <v>3842</v>
      </c>
      <c r="AU740" s="191">
        <f t="shared" si="13"/>
        <v>27654</v>
      </c>
    </row>
    <row r="741" spans="1:47" x14ac:dyDescent="0.25">
      <c r="A741" s="55" t="s">
        <v>1717</v>
      </c>
      <c r="B741" s="55" t="s">
        <v>3124</v>
      </c>
      <c r="C741" s="55" t="s">
        <v>1719</v>
      </c>
      <c r="D741" s="55" t="s">
        <v>1743</v>
      </c>
      <c r="E741" s="56">
        <v>45800</v>
      </c>
      <c r="F741" s="55" t="s">
        <v>2549</v>
      </c>
      <c r="G741" s="55" t="s">
        <v>1644</v>
      </c>
      <c r="H741" s="55">
        <v>50500010</v>
      </c>
      <c r="I741" s="55" t="s">
        <v>3305</v>
      </c>
      <c r="J741" s="55" t="s">
        <v>1644</v>
      </c>
      <c r="K741" s="55" t="s">
        <v>1658</v>
      </c>
      <c r="L741" s="56">
        <v>45800</v>
      </c>
      <c r="M741" s="55" t="s">
        <v>3284</v>
      </c>
      <c r="N741" s="55" t="s">
        <v>1644</v>
      </c>
      <c r="O741" s="56"/>
      <c r="P741" s="55" t="s">
        <v>1726</v>
      </c>
      <c r="Q741" s="55" t="s">
        <v>1554</v>
      </c>
      <c r="R741" s="59">
        <v>324572</v>
      </c>
      <c r="S741" s="55" t="s">
        <v>89</v>
      </c>
      <c r="T741" s="57">
        <v>19.66</v>
      </c>
      <c r="U741" s="55" t="s">
        <v>329</v>
      </c>
      <c r="V741" s="55" t="s">
        <v>330</v>
      </c>
      <c r="W741" s="55" t="s">
        <v>1644</v>
      </c>
      <c r="X741" s="55" t="s">
        <v>1644</v>
      </c>
      <c r="Y741" s="55" t="s">
        <v>1644</v>
      </c>
      <c r="Z741" s="55" t="s">
        <v>1644</v>
      </c>
      <c r="AA741" s="55" t="s">
        <v>1727</v>
      </c>
      <c r="AB741" s="55" t="s">
        <v>1644</v>
      </c>
      <c r="AC741" s="56">
        <v>45800</v>
      </c>
      <c r="AD741" s="55"/>
      <c r="AE741" s="55"/>
      <c r="AF741" s="55" t="s">
        <v>1644</v>
      </c>
      <c r="AG741" s="55" t="s">
        <v>2382</v>
      </c>
      <c r="AH741" s="55" t="s">
        <v>1728</v>
      </c>
      <c r="AI741" s="55" t="s">
        <v>1729</v>
      </c>
      <c r="AJ741" s="59">
        <v>223</v>
      </c>
      <c r="AK741" s="55" t="s">
        <v>1748</v>
      </c>
      <c r="AL741" s="60" t="s">
        <v>1749</v>
      </c>
      <c r="AM741" s="55" t="s">
        <v>1644</v>
      </c>
      <c r="AN741" s="55" t="s">
        <v>1644</v>
      </c>
      <c r="AO741" s="55" t="s">
        <v>1644</v>
      </c>
      <c r="AP741" t="s">
        <v>1730</v>
      </c>
      <c r="AQ741" t="s">
        <v>2163</v>
      </c>
      <c r="AS741" t="s">
        <v>1656</v>
      </c>
      <c r="AT741" t="s">
        <v>3842</v>
      </c>
      <c r="AU741" s="191">
        <f t="shared" si="13"/>
        <v>324572</v>
      </c>
    </row>
    <row r="742" spans="1:47" x14ac:dyDescent="0.25">
      <c r="A742" s="55" t="s">
        <v>1717</v>
      </c>
      <c r="B742" s="55" t="s">
        <v>3124</v>
      </c>
      <c r="C742" s="55" t="s">
        <v>1719</v>
      </c>
      <c r="D742" s="55" t="s">
        <v>1743</v>
      </c>
      <c r="E742" s="56">
        <v>45800</v>
      </c>
      <c r="F742" s="55" t="s">
        <v>2549</v>
      </c>
      <c r="G742" s="55" t="s">
        <v>1644</v>
      </c>
      <c r="H742" s="55">
        <v>50500010</v>
      </c>
      <c r="I742" s="55" t="s">
        <v>3306</v>
      </c>
      <c r="J742" s="55" t="s">
        <v>1644</v>
      </c>
      <c r="K742" s="55" t="s">
        <v>1658</v>
      </c>
      <c r="L742" s="56">
        <v>45800</v>
      </c>
      <c r="M742" s="55" t="s">
        <v>3284</v>
      </c>
      <c r="N742" s="55" t="s">
        <v>1644</v>
      </c>
      <c r="O742" s="56"/>
      <c r="P742" s="55" t="s">
        <v>1726</v>
      </c>
      <c r="Q742" s="55" t="s">
        <v>1554</v>
      </c>
      <c r="R742" s="59">
        <v>192456</v>
      </c>
      <c r="S742" s="55" t="s">
        <v>89</v>
      </c>
      <c r="T742" s="57">
        <v>11.66</v>
      </c>
      <c r="U742" s="55" t="s">
        <v>329</v>
      </c>
      <c r="V742" s="55" t="s">
        <v>330</v>
      </c>
      <c r="W742" s="55" t="s">
        <v>1644</v>
      </c>
      <c r="X742" s="55" t="s">
        <v>1644</v>
      </c>
      <c r="Y742" s="55" t="s">
        <v>1644</v>
      </c>
      <c r="Z742" s="55" t="s">
        <v>1644</v>
      </c>
      <c r="AA742" s="55" t="s">
        <v>1727</v>
      </c>
      <c r="AB742" s="55" t="s">
        <v>1644</v>
      </c>
      <c r="AC742" s="56">
        <v>45800</v>
      </c>
      <c r="AD742" s="55"/>
      <c r="AE742" s="55"/>
      <c r="AF742" s="55" t="s">
        <v>1644</v>
      </c>
      <c r="AG742" s="55" t="s">
        <v>3307</v>
      </c>
      <c r="AH742" s="55" t="s">
        <v>1728</v>
      </c>
      <c r="AI742" s="55" t="s">
        <v>1729</v>
      </c>
      <c r="AJ742" s="59">
        <v>810</v>
      </c>
      <c r="AK742" s="55" t="s">
        <v>1748</v>
      </c>
      <c r="AL742" s="60" t="s">
        <v>1749</v>
      </c>
      <c r="AM742" s="55" t="s">
        <v>1644</v>
      </c>
      <c r="AN742" s="55" t="s">
        <v>1644</v>
      </c>
      <c r="AO742" s="55" t="s">
        <v>1644</v>
      </c>
      <c r="AP742" t="s">
        <v>1730</v>
      </c>
      <c r="AQ742" t="s">
        <v>2163</v>
      </c>
      <c r="AS742" t="s">
        <v>1656</v>
      </c>
      <c r="AT742" t="s">
        <v>3842</v>
      </c>
      <c r="AU742" s="191">
        <f t="shared" si="13"/>
        <v>192456</v>
      </c>
    </row>
    <row r="743" spans="1:47" x14ac:dyDescent="0.25">
      <c r="A743" s="55" t="s">
        <v>1717</v>
      </c>
      <c r="B743" s="55" t="s">
        <v>3124</v>
      </c>
      <c r="C743" s="55" t="s">
        <v>1719</v>
      </c>
      <c r="D743" s="55" t="s">
        <v>1743</v>
      </c>
      <c r="E743" s="56">
        <v>45800</v>
      </c>
      <c r="F743" s="55" t="s">
        <v>2549</v>
      </c>
      <c r="G743" s="55" t="s">
        <v>1644</v>
      </c>
      <c r="H743" s="55">
        <v>50500010</v>
      </c>
      <c r="I743" s="55" t="s">
        <v>3308</v>
      </c>
      <c r="J743" s="55" t="s">
        <v>1644</v>
      </c>
      <c r="K743" s="55" t="s">
        <v>1658</v>
      </c>
      <c r="L743" s="56">
        <v>45800</v>
      </c>
      <c r="M743" s="55" t="s">
        <v>3284</v>
      </c>
      <c r="N743" s="55" t="s">
        <v>1644</v>
      </c>
      <c r="O743" s="56"/>
      <c r="P743" s="55" t="s">
        <v>1726</v>
      </c>
      <c r="Q743" s="55" t="s">
        <v>1554</v>
      </c>
      <c r="R743" s="59">
        <v>109771</v>
      </c>
      <c r="S743" s="55" t="s">
        <v>89</v>
      </c>
      <c r="T743" s="57">
        <v>6.65</v>
      </c>
      <c r="U743" s="55" t="s">
        <v>329</v>
      </c>
      <c r="V743" s="55" t="s">
        <v>330</v>
      </c>
      <c r="W743" s="55" t="s">
        <v>1644</v>
      </c>
      <c r="X743" s="55" t="s">
        <v>1644</v>
      </c>
      <c r="Y743" s="55" t="s">
        <v>1644</v>
      </c>
      <c r="Z743" s="55" t="s">
        <v>1644</v>
      </c>
      <c r="AA743" s="55" t="s">
        <v>1727</v>
      </c>
      <c r="AB743" s="55" t="s">
        <v>1644</v>
      </c>
      <c r="AC743" s="56">
        <v>45800</v>
      </c>
      <c r="AD743" s="55"/>
      <c r="AE743" s="55"/>
      <c r="AF743" s="55" t="s">
        <v>1644</v>
      </c>
      <c r="AG743" s="55" t="s">
        <v>3309</v>
      </c>
      <c r="AH743" s="55" t="s">
        <v>1728</v>
      </c>
      <c r="AI743" s="55" t="s">
        <v>1729</v>
      </c>
      <c r="AJ743" s="59">
        <v>462</v>
      </c>
      <c r="AK743" s="55" t="s">
        <v>1748</v>
      </c>
      <c r="AL743" s="60" t="s">
        <v>1749</v>
      </c>
      <c r="AM743" s="55" t="s">
        <v>1644</v>
      </c>
      <c r="AN743" s="55" t="s">
        <v>1644</v>
      </c>
      <c r="AO743" s="55" t="s">
        <v>1644</v>
      </c>
      <c r="AP743" t="s">
        <v>1730</v>
      </c>
      <c r="AQ743" t="s">
        <v>2163</v>
      </c>
      <c r="AS743" t="s">
        <v>1656</v>
      </c>
      <c r="AT743" t="s">
        <v>3842</v>
      </c>
      <c r="AU743" s="191">
        <f t="shared" si="13"/>
        <v>109771</v>
      </c>
    </row>
    <row r="744" spans="1:47" hidden="1" x14ac:dyDescent="0.25">
      <c r="A744" s="55" t="s">
        <v>1717</v>
      </c>
      <c r="B744" s="55" t="s">
        <v>3124</v>
      </c>
      <c r="C744" s="55" t="s">
        <v>1719</v>
      </c>
      <c r="D744" s="55" t="s">
        <v>1743</v>
      </c>
      <c r="E744" s="56">
        <v>45800</v>
      </c>
      <c r="F744" s="55" t="s">
        <v>1644</v>
      </c>
      <c r="G744" s="55" t="s">
        <v>1644</v>
      </c>
      <c r="H744" s="55">
        <v>50800010</v>
      </c>
      <c r="I744" s="55" t="s">
        <v>3310</v>
      </c>
      <c r="J744" s="55" t="s">
        <v>1644</v>
      </c>
      <c r="K744" s="55" t="s">
        <v>1653</v>
      </c>
      <c r="L744" s="56">
        <v>45800</v>
      </c>
      <c r="M744" s="55" t="s">
        <v>3284</v>
      </c>
      <c r="N744" s="55" t="s">
        <v>3311</v>
      </c>
      <c r="O744" s="56"/>
      <c r="P744" s="55" t="s">
        <v>1726</v>
      </c>
      <c r="Q744" s="55" t="s">
        <v>1554</v>
      </c>
      <c r="R744" s="59">
        <v>27562500</v>
      </c>
      <c r="S744" s="55" t="s">
        <v>89</v>
      </c>
      <c r="T744" s="57">
        <v>1669.54</v>
      </c>
      <c r="U744" s="55" t="s">
        <v>352</v>
      </c>
      <c r="V744" s="55" t="s">
        <v>353</v>
      </c>
      <c r="W744" s="55" t="s">
        <v>1644</v>
      </c>
      <c r="X744" s="55" t="s">
        <v>1644</v>
      </c>
      <c r="Y744" s="55" t="s">
        <v>1644</v>
      </c>
      <c r="Z744" s="55" t="s">
        <v>1644</v>
      </c>
      <c r="AA744" s="55" t="s">
        <v>1727</v>
      </c>
      <c r="AB744" s="55" t="s">
        <v>1644</v>
      </c>
      <c r="AC744" s="56">
        <v>45800</v>
      </c>
      <c r="AD744" s="55"/>
      <c r="AE744" s="55"/>
      <c r="AF744" s="55" t="s">
        <v>1644</v>
      </c>
      <c r="AG744" s="55" t="s">
        <v>3312</v>
      </c>
      <c r="AH744" s="55" t="s">
        <v>1728</v>
      </c>
      <c r="AI744" s="55" t="s">
        <v>1729</v>
      </c>
      <c r="AJ744" s="59">
        <v>35</v>
      </c>
      <c r="AK744" s="55" t="s">
        <v>1748</v>
      </c>
      <c r="AL744" s="60" t="s">
        <v>1749</v>
      </c>
      <c r="AM744" s="55" t="s">
        <v>1644</v>
      </c>
      <c r="AN744" s="55" t="s">
        <v>1644</v>
      </c>
      <c r="AO744" s="55" t="s">
        <v>1644</v>
      </c>
      <c r="AP744" t="s">
        <v>1730</v>
      </c>
      <c r="AQ744" t="s">
        <v>2163</v>
      </c>
      <c r="AS744" t="s">
        <v>1652</v>
      </c>
      <c r="AT744" t="s">
        <v>271</v>
      </c>
      <c r="AU744" s="191">
        <f t="shared" si="13"/>
        <v>27562500</v>
      </c>
    </row>
    <row r="745" spans="1:47" x14ac:dyDescent="0.25">
      <c r="A745" s="55" t="s">
        <v>1717</v>
      </c>
      <c r="B745" s="55" t="s">
        <v>3124</v>
      </c>
      <c r="C745" s="55" t="s">
        <v>1719</v>
      </c>
      <c r="D745" s="55" t="s">
        <v>1743</v>
      </c>
      <c r="E745" s="56">
        <v>45800</v>
      </c>
      <c r="F745" s="55" t="s">
        <v>2549</v>
      </c>
      <c r="G745" s="55" t="s">
        <v>1644</v>
      </c>
      <c r="H745" s="55">
        <v>50500010</v>
      </c>
      <c r="I745" s="55" t="s">
        <v>3313</v>
      </c>
      <c r="J745" s="55" t="s">
        <v>1644</v>
      </c>
      <c r="K745" s="55" t="s">
        <v>1658</v>
      </c>
      <c r="L745" s="56">
        <v>45800</v>
      </c>
      <c r="M745" s="55" t="s">
        <v>3284</v>
      </c>
      <c r="N745" s="55" t="s">
        <v>1644</v>
      </c>
      <c r="O745" s="56"/>
      <c r="P745" s="55" t="s">
        <v>1726</v>
      </c>
      <c r="Q745" s="55" t="s">
        <v>1554</v>
      </c>
      <c r="R745" s="59">
        <v>235699</v>
      </c>
      <c r="S745" s="55" t="s">
        <v>89</v>
      </c>
      <c r="T745" s="57">
        <v>14.28</v>
      </c>
      <c r="U745" s="55" t="s">
        <v>329</v>
      </c>
      <c r="V745" s="55" t="s">
        <v>330</v>
      </c>
      <c r="W745" s="55" t="s">
        <v>1644</v>
      </c>
      <c r="X745" s="55" t="s">
        <v>1644</v>
      </c>
      <c r="Y745" s="55" t="s">
        <v>1644</v>
      </c>
      <c r="Z745" s="55" t="s">
        <v>1644</v>
      </c>
      <c r="AA745" s="55" t="s">
        <v>1727</v>
      </c>
      <c r="AB745" s="55" t="s">
        <v>1644</v>
      </c>
      <c r="AC745" s="56">
        <v>45800</v>
      </c>
      <c r="AD745" s="55"/>
      <c r="AE745" s="55"/>
      <c r="AF745" s="55" t="s">
        <v>1644</v>
      </c>
      <c r="AG745" s="55" t="s">
        <v>3314</v>
      </c>
      <c r="AH745" s="55" t="s">
        <v>1728</v>
      </c>
      <c r="AI745" s="55" t="s">
        <v>1729</v>
      </c>
      <c r="AJ745" s="59">
        <v>992</v>
      </c>
      <c r="AK745" s="55" t="s">
        <v>1748</v>
      </c>
      <c r="AL745" s="60" t="s">
        <v>1749</v>
      </c>
      <c r="AM745" s="55" t="s">
        <v>1644</v>
      </c>
      <c r="AN745" s="55" t="s">
        <v>1644</v>
      </c>
      <c r="AO745" s="55" t="s">
        <v>1644</v>
      </c>
      <c r="AP745" t="s">
        <v>1730</v>
      </c>
      <c r="AQ745" t="s">
        <v>2163</v>
      </c>
      <c r="AS745" t="s">
        <v>1656</v>
      </c>
      <c r="AT745" t="s">
        <v>3842</v>
      </c>
      <c r="AU745" s="191">
        <f t="shared" si="13"/>
        <v>235699</v>
      </c>
    </row>
    <row r="746" spans="1:47" x14ac:dyDescent="0.25">
      <c r="A746" s="55" t="s">
        <v>1717</v>
      </c>
      <c r="B746" s="55" t="s">
        <v>3124</v>
      </c>
      <c r="C746" s="55" t="s">
        <v>1719</v>
      </c>
      <c r="D746" s="55" t="s">
        <v>1743</v>
      </c>
      <c r="E746" s="56">
        <v>45800</v>
      </c>
      <c r="F746" s="55" t="s">
        <v>2296</v>
      </c>
      <c r="G746" s="55" t="s">
        <v>1644</v>
      </c>
      <c r="H746" s="55">
        <v>50500010</v>
      </c>
      <c r="I746" s="55" t="s">
        <v>3315</v>
      </c>
      <c r="J746" s="55" t="s">
        <v>1644</v>
      </c>
      <c r="K746" s="55" t="s">
        <v>1658</v>
      </c>
      <c r="L746" s="56">
        <v>45800</v>
      </c>
      <c r="M746" s="55" t="s">
        <v>3284</v>
      </c>
      <c r="N746" s="55" t="s">
        <v>1644</v>
      </c>
      <c r="O746" s="56"/>
      <c r="P746" s="55" t="s">
        <v>1726</v>
      </c>
      <c r="Q746" s="55" t="s">
        <v>1554</v>
      </c>
      <c r="R746" s="59">
        <v>175111</v>
      </c>
      <c r="S746" s="55" t="s">
        <v>89</v>
      </c>
      <c r="T746" s="57">
        <v>10.61</v>
      </c>
      <c r="U746" s="55" t="s">
        <v>329</v>
      </c>
      <c r="V746" s="55" t="s">
        <v>330</v>
      </c>
      <c r="W746" s="55" t="s">
        <v>1644</v>
      </c>
      <c r="X746" s="55" t="s">
        <v>1644</v>
      </c>
      <c r="Y746" s="55" t="s">
        <v>1644</v>
      </c>
      <c r="Z746" s="55" t="s">
        <v>1644</v>
      </c>
      <c r="AA746" s="55" t="s">
        <v>1727</v>
      </c>
      <c r="AB746" s="55" t="s">
        <v>1644</v>
      </c>
      <c r="AC746" s="56">
        <v>45800</v>
      </c>
      <c r="AD746" s="55"/>
      <c r="AE746" s="55"/>
      <c r="AF746" s="55" t="s">
        <v>1644</v>
      </c>
      <c r="AG746" s="55" t="s">
        <v>3316</v>
      </c>
      <c r="AH746" s="55" t="s">
        <v>1728</v>
      </c>
      <c r="AI746" s="55" t="s">
        <v>1729</v>
      </c>
      <c r="AJ746" s="59">
        <v>737</v>
      </c>
      <c r="AK746" s="55" t="s">
        <v>1748</v>
      </c>
      <c r="AL746" s="60" t="s">
        <v>1749</v>
      </c>
      <c r="AM746" s="55" t="s">
        <v>1644</v>
      </c>
      <c r="AN746" s="55" t="s">
        <v>1644</v>
      </c>
      <c r="AO746" s="55" t="s">
        <v>1644</v>
      </c>
      <c r="AP746" t="s">
        <v>1730</v>
      </c>
      <c r="AQ746" t="s">
        <v>2163</v>
      </c>
      <c r="AS746" t="s">
        <v>1656</v>
      </c>
      <c r="AT746" t="s">
        <v>3842</v>
      </c>
      <c r="AU746" s="191">
        <f t="shared" si="13"/>
        <v>175111</v>
      </c>
    </row>
    <row r="747" spans="1:47" x14ac:dyDescent="0.25">
      <c r="A747" s="55" t="s">
        <v>1717</v>
      </c>
      <c r="B747" s="55" t="s">
        <v>3124</v>
      </c>
      <c r="C747" s="55" t="s">
        <v>1719</v>
      </c>
      <c r="D747" s="55" t="s">
        <v>1743</v>
      </c>
      <c r="E747" s="56">
        <v>45800</v>
      </c>
      <c r="F747" s="55" t="s">
        <v>2549</v>
      </c>
      <c r="G747" s="55" t="s">
        <v>1644</v>
      </c>
      <c r="H747" s="55">
        <v>50500010</v>
      </c>
      <c r="I747" s="55" t="s">
        <v>3317</v>
      </c>
      <c r="J747" s="55" t="s">
        <v>1644</v>
      </c>
      <c r="K747" s="55" t="s">
        <v>1658</v>
      </c>
      <c r="L747" s="56">
        <v>45800</v>
      </c>
      <c r="M747" s="55" t="s">
        <v>3284</v>
      </c>
      <c r="N747" s="55" t="s">
        <v>1644</v>
      </c>
      <c r="O747" s="56"/>
      <c r="P747" s="55" t="s">
        <v>1726</v>
      </c>
      <c r="Q747" s="55" t="s">
        <v>1554</v>
      </c>
      <c r="R747" s="59">
        <v>186991</v>
      </c>
      <c r="S747" s="55" t="s">
        <v>89</v>
      </c>
      <c r="T747" s="57">
        <v>11.33</v>
      </c>
      <c r="U747" s="55" t="s">
        <v>329</v>
      </c>
      <c r="V747" s="55" t="s">
        <v>330</v>
      </c>
      <c r="W747" s="55" t="s">
        <v>1644</v>
      </c>
      <c r="X747" s="55" t="s">
        <v>1644</v>
      </c>
      <c r="Y747" s="55" t="s">
        <v>1644</v>
      </c>
      <c r="Z747" s="55" t="s">
        <v>1644</v>
      </c>
      <c r="AA747" s="55" t="s">
        <v>1727</v>
      </c>
      <c r="AB747" s="55" t="s">
        <v>1644</v>
      </c>
      <c r="AC747" s="56">
        <v>45800</v>
      </c>
      <c r="AD747" s="55"/>
      <c r="AE747" s="55"/>
      <c r="AF747" s="55" t="s">
        <v>1644</v>
      </c>
      <c r="AG747" s="55" t="s">
        <v>3318</v>
      </c>
      <c r="AH747" s="55" t="s">
        <v>1728</v>
      </c>
      <c r="AI747" s="55" t="s">
        <v>1729</v>
      </c>
      <c r="AJ747" s="59">
        <v>787</v>
      </c>
      <c r="AK747" s="55" t="s">
        <v>1748</v>
      </c>
      <c r="AL747" s="60" t="s">
        <v>1749</v>
      </c>
      <c r="AM747" s="55" t="s">
        <v>1644</v>
      </c>
      <c r="AN747" s="55" t="s">
        <v>1644</v>
      </c>
      <c r="AO747" s="55" t="s">
        <v>1644</v>
      </c>
      <c r="AP747" t="s">
        <v>1730</v>
      </c>
      <c r="AQ747" t="s">
        <v>2163</v>
      </c>
      <c r="AS747" t="s">
        <v>1656</v>
      </c>
      <c r="AT747" t="s">
        <v>3842</v>
      </c>
      <c r="AU747" s="191">
        <f t="shared" si="13"/>
        <v>186991</v>
      </c>
    </row>
    <row r="748" spans="1:47" x14ac:dyDescent="0.25">
      <c r="A748" s="55" t="s">
        <v>1717</v>
      </c>
      <c r="B748" s="55" t="s">
        <v>3124</v>
      </c>
      <c r="C748" s="55" t="s">
        <v>1719</v>
      </c>
      <c r="D748" s="55" t="s">
        <v>1743</v>
      </c>
      <c r="E748" s="56">
        <v>45800</v>
      </c>
      <c r="F748" s="55" t="s">
        <v>2549</v>
      </c>
      <c r="G748" s="55" t="s">
        <v>1644</v>
      </c>
      <c r="H748" s="55">
        <v>50500010</v>
      </c>
      <c r="I748" s="55" t="s">
        <v>3319</v>
      </c>
      <c r="J748" s="55" t="s">
        <v>1644</v>
      </c>
      <c r="K748" s="55" t="s">
        <v>1658</v>
      </c>
      <c r="L748" s="56">
        <v>45800</v>
      </c>
      <c r="M748" s="55" t="s">
        <v>3284</v>
      </c>
      <c r="N748" s="55" t="s">
        <v>1644</v>
      </c>
      <c r="O748" s="56"/>
      <c r="P748" s="55" t="s">
        <v>1726</v>
      </c>
      <c r="Q748" s="55" t="s">
        <v>1554</v>
      </c>
      <c r="R748" s="59">
        <v>57690</v>
      </c>
      <c r="S748" s="55" t="s">
        <v>89</v>
      </c>
      <c r="T748" s="57">
        <v>3.49</v>
      </c>
      <c r="U748" s="55" t="s">
        <v>329</v>
      </c>
      <c r="V748" s="55" t="s">
        <v>330</v>
      </c>
      <c r="W748" s="55" t="s">
        <v>1644</v>
      </c>
      <c r="X748" s="55" t="s">
        <v>1644</v>
      </c>
      <c r="Y748" s="55" t="s">
        <v>1644</v>
      </c>
      <c r="Z748" s="55" t="s">
        <v>1644</v>
      </c>
      <c r="AA748" s="55" t="s">
        <v>1727</v>
      </c>
      <c r="AB748" s="55" t="s">
        <v>1644</v>
      </c>
      <c r="AC748" s="56">
        <v>45800</v>
      </c>
      <c r="AD748" s="55"/>
      <c r="AE748" s="55"/>
      <c r="AF748" s="55" t="s">
        <v>1644</v>
      </c>
      <c r="AG748" s="55" t="s">
        <v>2380</v>
      </c>
      <c r="AH748" s="55" t="s">
        <v>1728</v>
      </c>
      <c r="AI748" s="55" t="s">
        <v>1729</v>
      </c>
      <c r="AJ748" s="58">
        <v>242.8</v>
      </c>
      <c r="AK748" s="55" t="s">
        <v>1748</v>
      </c>
      <c r="AL748" s="60" t="s">
        <v>1749</v>
      </c>
      <c r="AM748" s="55" t="s">
        <v>1644</v>
      </c>
      <c r="AN748" s="55" t="s">
        <v>1644</v>
      </c>
      <c r="AO748" s="55" t="s">
        <v>1644</v>
      </c>
      <c r="AP748" t="s">
        <v>1730</v>
      </c>
      <c r="AQ748" t="s">
        <v>2163</v>
      </c>
      <c r="AS748" t="s">
        <v>1656</v>
      </c>
      <c r="AT748" t="s">
        <v>3842</v>
      </c>
      <c r="AU748" s="191">
        <f t="shared" si="13"/>
        <v>57690</v>
      </c>
    </row>
    <row r="749" spans="1:47" x14ac:dyDescent="0.25">
      <c r="A749" s="55" t="s">
        <v>1717</v>
      </c>
      <c r="B749" s="55" t="s">
        <v>3124</v>
      </c>
      <c r="C749" s="55" t="s">
        <v>1719</v>
      </c>
      <c r="D749" s="55" t="s">
        <v>1743</v>
      </c>
      <c r="E749" s="56">
        <v>45800</v>
      </c>
      <c r="F749" s="55" t="s">
        <v>2549</v>
      </c>
      <c r="G749" s="55" t="s">
        <v>1644</v>
      </c>
      <c r="H749" s="55">
        <v>50500010</v>
      </c>
      <c r="I749" s="55" t="s">
        <v>3320</v>
      </c>
      <c r="J749" s="55" t="s">
        <v>1644</v>
      </c>
      <c r="K749" s="55" t="s">
        <v>1658</v>
      </c>
      <c r="L749" s="56">
        <v>45800</v>
      </c>
      <c r="M749" s="55" t="s">
        <v>3284</v>
      </c>
      <c r="N749" s="55" t="s">
        <v>1644</v>
      </c>
      <c r="O749" s="56"/>
      <c r="P749" s="55" t="s">
        <v>1726</v>
      </c>
      <c r="Q749" s="55" t="s">
        <v>1554</v>
      </c>
      <c r="R749" s="59">
        <v>1675247</v>
      </c>
      <c r="S749" s="55" t="s">
        <v>89</v>
      </c>
      <c r="T749" s="57">
        <v>101.47</v>
      </c>
      <c r="U749" s="55" t="s">
        <v>329</v>
      </c>
      <c r="V749" s="55" t="s">
        <v>330</v>
      </c>
      <c r="W749" s="55" t="s">
        <v>1644</v>
      </c>
      <c r="X749" s="55" t="s">
        <v>1644</v>
      </c>
      <c r="Y749" s="55" t="s">
        <v>1644</v>
      </c>
      <c r="Z749" s="55" t="s">
        <v>1644</v>
      </c>
      <c r="AA749" s="55" t="s">
        <v>1727</v>
      </c>
      <c r="AB749" s="55" t="s">
        <v>1644</v>
      </c>
      <c r="AC749" s="56">
        <v>45800</v>
      </c>
      <c r="AD749" s="55"/>
      <c r="AE749" s="55"/>
      <c r="AF749" s="55" t="s">
        <v>1644</v>
      </c>
      <c r="AG749" s="55" t="s">
        <v>3321</v>
      </c>
      <c r="AH749" s="55" t="s">
        <v>1728</v>
      </c>
      <c r="AI749" s="55" t="s">
        <v>1729</v>
      </c>
      <c r="AJ749" s="58">
        <v>5342.67</v>
      </c>
      <c r="AK749" s="55" t="s">
        <v>1748</v>
      </c>
      <c r="AL749" s="60" t="s">
        <v>1749</v>
      </c>
      <c r="AM749" s="55" t="s">
        <v>1644</v>
      </c>
      <c r="AN749" s="55" t="s">
        <v>1644</v>
      </c>
      <c r="AO749" s="55" t="s">
        <v>1644</v>
      </c>
      <c r="AP749" t="s">
        <v>1730</v>
      </c>
      <c r="AQ749" t="s">
        <v>2163</v>
      </c>
      <c r="AS749" t="s">
        <v>1656</v>
      </c>
      <c r="AT749" t="s">
        <v>3842</v>
      </c>
      <c r="AU749" s="191">
        <f t="shared" si="13"/>
        <v>1675247</v>
      </c>
    </row>
    <row r="750" spans="1:47" x14ac:dyDescent="0.25">
      <c r="A750" s="55" t="s">
        <v>1717</v>
      </c>
      <c r="B750" s="55" t="s">
        <v>3124</v>
      </c>
      <c r="C750" s="55" t="s">
        <v>1719</v>
      </c>
      <c r="D750" s="55" t="s">
        <v>1743</v>
      </c>
      <c r="E750" s="56">
        <v>45800</v>
      </c>
      <c r="F750" s="55" t="s">
        <v>2549</v>
      </c>
      <c r="G750" s="55" t="s">
        <v>1644</v>
      </c>
      <c r="H750" s="55">
        <v>50500010</v>
      </c>
      <c r="I750" s="55" t="s">
        <v>3322</v>
      </c>
      <c r="J750" s="55" t="s">
        <v>1644</v>
      </c>
      <c r="K750" s="55" t="s">
        <v>1658</v>
      </c>
      <c r="L750" s="56">
        <v>45800</v>
      </c>
      <c r="M750" s="55" t="s">
        <v>3284</v>
      </c>
      <c r="N750" s="55" t="s">
        <v>1644</v>
      </c>
      <c r="O750" s="56"/>
      <c r="P750" s="55" t="s">
        <v>1726</v>
      </c>
      <c r="Q750" s="55" t="s">
        <v>1554</v>
      </c>
      <c r="R750" s="59">
        <v>2321780</v>
      </c>
      <c r="S750" s="55" t="s">
        <v>89</v>
      </c>
      <c r="T750" s="57">
        <v>140.63999999999999</v>
      </c>
      <c r="U750" s="55" t="s">
        <v>329</v>
      </c>
      <c r="V750" s="55" t="s">
        <v>330</v>
      </c>
      <c r="W750" s="55" t="s">
        <v>1644</v>
      </c>
      <c r="X750" s="55" t="s">
        <v>1644</v>
      </c>
      <c r="Y750" s="55" t="s">
        <v>1644</v>
      </c>
      <c r="Z750" s="55" t="s">
        <v>1644</v>
      </c>
      <c r="AA750" s="55" t="s">
        <v>1727</v>
      </c>
      <c r="AB750" s="55" t="s">
        <v>1644</v>
      </c>
      <c r="AC750" s="56">
        <v>45800</v>
      </c>
      <c r="AD750" s="55"/>
      <c r="AE750" s="55"/>
      <c r="AF750" s="55" t="s">
        <v>1644</v>
      </c>
      <c r="AG750" s="55" t="s">
        <v>3323</v>
      </c>
      <c r="AH750" s="55" t="s">
        <v>1728</v>
      </c>
      <c r="AI750" s="55" t="s">
        <v>1729</v>
      </c>
      <c r="AJ750" s="58">
        <v>7404.58</v>
      </c>
      <c r="AK750" s="55" t="s">
        <v>1748</v>
      </c>
      <c r="AL750" s="60" t="s">
        <v>1749</v>
      </c>
      <c r="AM750" s="55" t="s">
        <v>1644</v>
      </c>
      <c r="AN750" s="55" t="s">
        <v>1644</v>
      </c>
      <c r="AO750" s="55" t="s">
        <v>1644</v>
      </c>
      <c r="AP750" t="s">
        <v>1730</v>
      </c>
      <c r="AQ750" t="s">
        <v>2163</v>
      </c>
      <c r="AS750" t="s">
        <v>1656</v>
      </c>
      <c r="AT750" t="s">
        <v>3842</v>
      </c>
      <c r="AU750" s="191">
        <f t="shared" si="13"/>
        <v>2321780</v>
      </c>
    </row>
    <row r="751" spans="1:47" x14ac:dyDescent="0.25">
      <c r="A751" s="55" t="s">
        <v>1717</v>
      </c>
      <c r="B751" s="55" t="s">
        <v>3124</v>
      </c>
      <c r="C751" s="55" t="s">
        <v>1719</v>
      </c>
      <c r="D751" s="55" t="s">
        <v>1743</v>
      </c>
      <c r="E751" s="56">
        <v>45800</v>
      </c>
      <c r="F751" s="55" t="s">
        <v>2549</v>
      </c>
      <c r="G751" s="55" t="s">
        <v>1644</v>
      </c>
      <c r="H751" s="55">
        <v>50500010</v>
      </c>
      <c r="I751" s="55" t="s">
        <v>3324</v>
      </c>
      <c r="J751" s="55" t="s">
        <v>1644</v>
      </c>
      <c r="K751" s="55" t="s">
        <v>1658</v>
      </c>
      <c r="L751" s="56">
        <v>45800</v>
      </c>
      <c r="M751" s="55" t="s">
        <v>3284</v>
      </c>
      <c r="N751" s="55" t="s">
        <v>1644</v>
      </c>
      <c r="O751" s="56"/>
      <c r="P751" s="55" t="s">
        <v>1726</v>
      </c>
      <c r="Q751" s="55" t="s">
        <v>1554</v>
      </c>
      <c r="R751" s="59">
        <v>2022045</v>
      </c>
      <c r="S751" s="55" t="s">
        <v>89</v>
      </c>
      <c r="T751" s="57">
        <v>122.48</v>
      </c>
      <c r="U751" s="55" t="s">
        <v>329</v>
      </c>
      <c r="V751" s="55" t="s">
        <v>330</v>
      </c>
      <c r="W751" s="55" t="s">
        <v>1644</v>
      </c>
      <c r="X751" s="55" t="s">
        <v>1644</v>
      </c>
      <c r="Y751" s="55" t="s">
        <v>1644</v>
      </c>
      <c r="Z751" s="55" t="s">
        <v>1644</v>
      </c>
      <c r="AA751" s="55" t="s">
        <v>1727</v>
      </c>
      <c r="AB751" s="55" t="s">
        <v>1644</v>
      </c>
      <c r="AC751" s="56">
        <v>45800</v>
      </c>
      <c r="AD751" s="55"/>
      <c r="AE751" s="55"/>
      <c r="AF751" s="55" t="s">
        <v>1644</v>
      </c>
      <c r="AG751" s="55" t="s">
        <v>3325</v>
      </c>
      <c r="AH751" s="55" t="s">
        <v>1728</v>
      </c>
      <c r="AI751" s="55" t="s">
        <v>1729</v>
      </c>
      <c r="AJ751" s="58">
        <v>6448.67</v>
      </c>
      <c r="AK751" s="55" t="s">
        <v>1748</v>
      </c>
      <c r="AL751" s="60" t="s">
        <v>1749</v>
      </c>
      <c r="AM751" s="55" t="s">
        <v>1644</v>
      </c>
      <c r="AN751" s="55" t="s">
        <v>1644</v>
      </c>
      <c r="AO751" s="55" t="s">
        <v>1644</v>
      </c>
      <c r="AP751" t="s">
        <v>1730</v>
      </c>
      <c r="AQ751" t="s">
        <v>2163</v>
      </c>
      <c r="AS751" t="s">
        <v>1656</v>
      </c>
      <c r="AT751" t="s">
        <v>3842</v>
      </c>
      <c r="AU751" s="191">
        <f t="shared" si="13"/>
        <v>2022045</v>
      </c>
    </row>
    <row r="752" spans="1:47" x14ac:dyDescent="0.25">
      <c r="A752" s="55" t="s">
        <v>1717</v>
      </c>
      <c r="B752" s="55" t="s">
        <v>3124</v>
      </c>
      <c r="C752" s="55" t="s">
        <v>1719</v>
      </c>
      <c r="D752" s="55" t="s">
        <v>1743</v>
      </c>
      <c r="E752" s="56">
        <v>45800</v>
      </c>
      <c r="F752" s="55" t="s">
        <v>2549</v>
      </c>
      <c r="G752" s="55" t="s">
        <v>1644</v>
      </c>
      <c r="H752" s="55">
        <v>50500010</v>
      </c>
      <c r="I752" s="55" t="s">
        <v>3326</v>
      </c>
      <c r="J752" s="55" t="s">
        <v>1644</v>
      </c>
      <c r="K752" s="55" t="s">
        <v>1658</v>
      </c>
      <c r="L752" s="56">
        <v>45800</v>
      </c>
      <c r="M752" s="55" t="s">
        <v>3284</v>
      </c>
      <c r="N752" s="55" t="s">
        <v>1644</v>
      </c>
      <c r="O752" s="56"/>
      <c r="P752" s="55" t="s">
        <v>1726</v>
      </c>
      <c r="Q752" s="55" t="s">
        <v>1554</v>
      </c>
      <c r="R752" s="59">
        <v>1696673</v>
      </c>
      <c r="S752" s="55" t="s">
        <v>89</v>
      </c>
      <c r="T752" s="57">
        <v>102.77</v>
      </c>
      <c r="U752" s="55" t="s">
        <v>329</v>
      </c>
      <c r="V752" s="55" t="s">
        <v>330</v>
      </c>
      <c r="W752" s="55" t="s">
        <v>1644</v>
      </c>
      <c r="X752" s="55" t="s">
        <v>1644</v>
      </c>
      <c r="Y752" s="55" t="s">
        <v>1644</v>
      </c>
      <c r="Z752" s="55" t="s">
        <v>1644</v>
      </c>
      <c r="AA752" s="55" t="s">
        <v>1727</v>
      </c>
      <c r="AB752" s="55" t="s">
        <v>1644</v>
      </c>
      <c r="AC752" s="56">
        <v>45800</v>
      </c>
      <c r="AD752" s="55"/>
      <c r="AE752" s="55"/>
      <c r="AF752" s="55" t="s">
        <v>1644</v>
      </c>
      <c r="AG752" s="55" t="s">
        <v>3327</v>
      </c>
      <c r="AH752" s="55" t="s">
        <v>1728</v>
      </c>
      <c r="AI752" s="55" t="s">
        <v>1729</v>
      </c>
      <c r="AJ752" s="59">
        <v>5411</v>
      </c>
      <c r="AK752" s="55" t="s">
        <v>1748</v>
      </c>
      <c r="AL752" s="60" t="s">
        <v>1749</v>
      </c>
      <c r="AM752" s="55" t="s">
        <v>1644</v>
      </c>
      <c r="AN752" s="55" t="s">
        <v>1644</v>
      </c>
      <c r="AO752" s="55" t="s">
        <v>1644</v>
      </c>
      <c r="AP752" t="s">
        <v>1730</v>
      </c>
      <c r="AQ752" t="s">
        <v>2163</v>
      </c>
      <c r="AS752" t="s">
        <v>1656</v>
      </c>
      <c r="AT752" t="s">
        <v>3842</v>
      </c>
      <c r="AU752" s="191">
        <f t="shared" si="13"/>
        <v>1696673</v>
      </c>
    </row>
    <row r="753" spans="1:47" x14ac:dyDescent="0.25">
      <c r="A753" s="55" t="s">
        <v>1717</v>
      </c>
      <c r="B753" s="55" t="s">
        <v>3124</v>
      </c>
      <c r="C753" s="55" t="s">
        <v>1719</v>
      </c>
      <c r="D753" s="55" t="s">
        <v>1743</v>
      </c>
      <c r="E753" s="56">
        <v>45800</v>
      </c>
      <c r="F753" s="55" t="s">
        <v>2549</v>
      </c>
      <c r="G753" s="55" t="s">
        <v>1644</v>
      </c>
      <c r="H753" s="55">
        <v>50500010</v>
      </c>
      <c r="I753" s="55" t="s">
        <v>3328</v>
      </c>
      <c r="J753" s="55" t="s">
        <v>1644</v>
      </c>
      <c r="K753" s="55" t="s">
        <v>1658</v>
      </c>
      <c r="L753" s="56">
        <v>45800</v>
      </c>
      <c r="M753" s="55" t="s">
        <v>3284</v>
      </c>
      <c r="N753" s="55" t="s">
        <v>1644</v>
      </c>
      <c r="O753" s="56"/>
      <c r="P753" s="55" t="s">
        <v>1726</v>
      </c>
      <c r="Q753" s="55" t="s">
        <v>1554</v>
      </c>
      <c r="R753" s="59">
        <v>1742139</v>
      </c>
      <c r="S753" s="55" t="s">
        <v>89</v>
      </c>
      <c r="T753" s="57">
        <v>105.53</v>
      </c>
      <c r="U753" s="55" t="s">
        <v>329</v>
      </c>
      <c r="V753" s="55" t="s">
        <v>330</v>
      </c>
      <c r="W753" s="55" t="s">
        <v>1644</v>
      </c>
      <c r="X753" s="55" t="s">
        <v>1644</v>
      </c>
      <c r="Y753" s="55" t="s">
        <v>1644</v>
      </c>
      <c r="Z753" s="55" t="s">
        <v>1644</v>
      </c>
      <c r="AA753" s="55" t="s">
        <v>1727</v>
      </c>
      <c r="AB753" s="55" t="s">
        <v>1644</v>
      </c>
      <c r="AC753" s="56">
        <v>45800</v>
      </c>
      <c r="AD753" s="55"/>
      <c r="AE753" s="55"/>
      <c r="AF753" s="55" t="s">
        <v>1644</v>
      </c>
      <c r="AG753" s="55" t="s">
        <v>3329</v>
      </c>
      <c r="AH753" s="55" t="s">
        <v>1728</v>
      </c>
      <c r="AI753" s="55" t="s">
        <v>1729</v>
      </c>
      <c r="AJ753" s="59">
        <v>5556</v>
      </c>
      <c r="AK753" s="55" t="s">
        <v>1748</v>
      </c>
      <c r="AL753" s="60" t="s">
        <v>1749</v>
      </c>
      <c r="AM753" s="55" t="s">
        <v>1644</v>
      </c>
      <c r="AN753" s="55" t="s">
        <v>1644</v>
      </c>
      <c r="AO753" s="55" t="s">
        <v>1644</v>
      </c>
      <c r="AP753" t="s">
        <v>1730</v>
      </c>
      <c r="AQ753" t="s">
        <v>2163</v>
      </c>
      <c r="AS753" t="s">
        <v>1656</v>
      </c>
      <c r="AT753" t="s">
        <v>3842</v>
      </c>
      <c r="AU753" s="191">
        <f t="shared" si="13"/>
        <v>1742139</v>
      </c>
    </row>
    <row r="754" spans="1:47" x14ac:dyDescent="0.25">
      <c r="A754" s="55" t="s">
        <v>1717</v>
      </c>
      <c r="B754" s="55" t="s">
        <v>3124</v>
      </c>
      <c r="C754" s="55" t="s">
        <v>1719</v>
      </c>
      <c r="D754" s="55" t="s">
        <v>1743</v>
      </c>
      <c r="E754" s="56">
        <v>45800</v>
      </c>
      <c r="F754" s="55" t="s">
        <v>2549</v>
      </c>
      <c r="G754" s="55" t="s">
        <v>1644</v>
      </c>
      <c r="H754" s="55">
        <v>50500010</v>
      </c>
      <c r="I754" s="55" t="s">
        <v>3330</v>
      </c>
      <c r="J754" s="55" t="s">
        <v>1644</v>
      </c>
      <c r="K754" s="55" t="s">
        <v>1658</v>
      </c>
      <c r="L754" s="56">
        <v>45800</v>
      </c>
      <c r="M754" s="55" t="s">
        <v>3284</v>
      </c>
      <c r="N754" s="55" t="s">
        <v>1644</v>
      </c>
      <c r="O754" s="56"/>
      <c r="P754" s="55" t="s">
        <v>1726</v>
      </c>
      <c r="Q754" s="55" t="s">
        <v>1554</v>
      </c>
      <c r="R754" s="59">
        <v>30415</v>
      </c>
      <c r="S754" s="55" t="s">
        <v>89</v>
      </c>
      <c r="T754" s="57">
        <v>1.84</v>
      </c>
      <c r="U754" s="55" t="s">
        <v>329</v>
      </c>
      <c r="V754" s="55" t="s">
        <v>330</v>
      </c>
      <c r="W754" s="55" t="s">
        <v>1644</v>
      </c>
      <c r="X754" s="55" t="s">
        <v>1644</v>
      </c>
      <c r="Y754" s="55" t="s">
        <v>1644</v>
      </c>
      <c r="Z754" s="55" t="s">
        <v>1644</v>
      </c>
      <c r="AA754" s="55" t="s">
        <v>1727</v>
      </c>
      <c r="AB754" s="55" t="s">
        <v>1644</v>
      </c>
      <c r="AC754" s="56">
        <v>45800</v>
      </c>
      <c r="AD754" s="55"/>
      <c r="AE754" s="55"/>
      <c r="AF754" s="55" t="s">
        <v>1644</v>
      </c>
      <c r="AG754" s="55" t="s">
        <v>2311</v>
      </c>
      <c r="AH754" s="55" t="s">
        <v>1728</v>
      </c>
      <c r="AI754" s="55" t="s">
        <v>1729</v>
      </c>
      <c r="AJ754" s="59">
        <v>97</v>
      </c>
      <c r="AK754" s="55" t="s">
        <v>1748</v>
      </c>
      <c r="AL754" s="60" t="s">
        <v>1749</v>
      </c>
      <c r="AM754" s="55" t="s">
        <v>1644</v>
      </c>
      <c r="AN754" s="55" t="s">
        <v>1644</v>
      </c>
      <c r="AO754" s="55" t="s">
        <v>1644</v>
      </c>
      <c r="AP754" t="s">
        <v>1730</v>
      </c>
      <c r="AQ754" t="s">
        <v>2163</v>
      </c>
      <c r="AS754" t="s">
        <v>1656</v>
      </c>
      <c r="AT754" t="s">
        <v>3842</v>
      </c>
      <c r="AU754" s="191">
        <f t="shared" si="13"/>
        <v>30415</v>
      </c>
    </row>
    <row r="755" spans="1:47" x14ac:dyDescent="0.25">
      <c r="A755" s="55" t="s">
        <v>1717</v>
      </c>
      <c r="B755" s="55" t="s">
        <v>3124</v>
      </c>
      <c r="C755" s="55" t="s">
        <v>1719</v>
      </c>
      <c r="D755" s="55" t="s">
        <v>1743</v>
      </c>
      <c r="E755" s="56">
        <v>45800</v>
      </c>
      <c r="F755" s="55" t="s">
        <v>2549</v>
      </c>
      <c r="G755" s="55" t="s">
        <v>1644</v>
      </c>
      <c r="H755" s="55">
        <v>50500010</v>
      </c>
      <c r="I755" s="55" t="s">
        <v>3331</v>
      </c>
      <c r="J755" s="55" t="s">
        <v>1644</v>
      </c>
      <c r="K755" s="55" t="s">
        <v>1658</v>
      </c>
      <c r="L755" s="56">
        <v>45800</v>
      </c>
      <c r="M755" s="55" t="s">
        <v>3284</v>
      </c>
      <c r="N755" s="55" t="s">
        <v>1644</v>
      </c>
      <c r="O755" s="56"/>
      <c r="P755" s="55" t="s">
        <v>1726</v>
      </c>
      <c r="Q755" s="55" t="s">
        <v>1554</v>
      </c>
      <c r="R755" s="59">
        <v>1014970</v>
      </c>
      <c r="S755" s="55" t="s">
        <v>89</v>
      </c>
      <c r="T755" s="57">
        <v>61.48</v>
      </c>
      <c r="U755" s="55" t="s">
        <v>329</v>
      </c>
      <c r="V755" s="55" t="s">
        <v>330</v>
      </c>
      <c r="W755" s="55" t="s">
        <v>1644</v>
      </c>
      <c r="X755" s="55" t="s">
        <v>1644</v>
      </c>
      <c r="Y755" s="55" t="s">
        <v>1644</v>
      </c>
      <c r="Z755" s="55" t="s">
        <v>1644</v>
      </c>
      <c r="AA755" s="55" t="s">
        <v>1727</v>
      </c>
      <c r="AB755" s="55" t="s">
        <v>1644</v>
      </c>
      <c r="AC755" s="56">
        <v>45800</v>
      </c>
      <c r="AD755" s="55"/>
      <c r="AE755" s="55"/>
      <c r="AF755" s="55" t="s">
        <v>1644</v>
      </c>
      <c r="AG755" s="55" t="s">
        <v>2376</v>
      </c>
      <c r="AH755" s="55" t="s">
        <v>1728</v>
      </c>
      <c r="AI755" s="55" t="s">
        <v>1729</v>
      </c>
      <c r="AJ755" s="59">
        <v>3156</v>
      </c>
      <c r="AK755" s="55" t="s">
        <v>1748</v>
      </c>
      <c r="AL755" s="60" t="s">
        <v>1749</v>
      </c>
      <c r="AM755" s="55" t="s">
        <v>1644</v>
      </c>
      <c r="AN755" s="55" t="s">
        <v>1644</v>
      </c>
      <c r="AO755" s="55" t="s">
        <v>1644</v>
      </c>
      <c r="AP755" t="s">
        <v>1730</v>
      </c>
      <c r="AQ755" t="s">
        <v>2163</v>
      </c>
      <c r="AS755" t="s">
        <v>1656</v>
      </c>
      <c r="AT755" t="s">
        <v>3842</v>
      </c>
      <c r="AU755" s="191">
        <f t="shared" si="13"/>
        <v>1014970</v>
      </c>
    </row>
    <row r="756" spans="1:47" x14ac:dyDescent="0.25">
      <c r="A756" s="55" t="s">
        <v>1717</v>
      </c>
      <c r="B756" s="55" t="s">
        <v>3124</v>
      </c>
      <c r="C756" s="55" t="s">
        <v>1719</v>
      </c>
      <c r="D756" s="55" t="s">
        <v>1743</v>
      </c>
      <c r="E756" s="56">
        <v>45800</v>
      </c>
      <c r="F756" s="55" t="s">
        <v>2296</v>
      </c>
      <c r="G756" s="55" t="s">
        <v>1644</v>
      </c>
      <c r="H756" s="55">
        <v>50500010</v>
      </c>
      <c r="I756" s="55" t="s">
        <v>3332</v>
      </c>
      <c r="J756" s="55" t="s">
        <v>1644</v>
      </c>
      <c r="K756" s="55" t="s">
        <v>1658</v>
      </c>
      <c r="L756" s="56">
        <v>45800</v>
      </c>
      <c r="M756" s="55" t="s">
        <v>3284</v>
      </c>
      <c r="N756" s="55" t="s">
        <v>1644</v>
      </c>
      <c r="O756" s="56"/>
      <c r="P756" s="55" t="s">
        <v>1726</v>
      </c>
      <c r="Q756" s="55" t="s">
        <v>1554</v>
      </c>
      <c r="R756" s="59">
        <v>27468000</v>
      </c>
      <c r="S756" s="55" t="s">
        <v>89</v>
      </c>
      <c r="T756" s="57">
        <v>1663.82</v>
      </c>
      <c r="U756" s="55" t="s">
        <v>329</v>
      </c>
      <c r="V756" s="55" t="s">
        <v>330</v>
      </c>
      <c r="W756" s="55" t="s">
        <v>1644</v>
      </c>
      <c r="X756" s="55" t="s">
        <v>1644</v>
      </c>
      <c r="Y756" s="55" t="s">
        <v>1644</v>
      </c>
      <c r="Z756" s="55" t="s">
        <v>1644</v>
      </c>
      <c r="AA756" s="55" t="s">
        <v>1727</v>
      </c>
      <c r="AB756" s="55" t="s">
        <v>1644</v>
      </c>
      <c r="AC756" s="56">
        <v>45800</v>
      </c>
      <c r="AD756" s="55"/>
      <c r="AE756" s="55"/>
      <c r="AF756" s="55" t="s">
        <v>1644</v>
      </c>
      <c r="AG756" s="55" t="s">
        <v>3247</v>
      </c>
      <c r="AH756" s="55" t="s">
        <v>1728</v>
      </c>
      <c r="AI756" s="55" t="s">
        <v>1729</v>
      </c>
      <c r="AJ756" s="61">
        <v>872</v>
      </c>
      <c r="AK756" s="55" t="s">
        <v>123</v>
      </c>
      <c r="AL756" s="60" t="s">
        <v>1749</v>
      </c>
      <c r="AM756" s="55" t="s">
        <v>1644</v>
      </c>
      <c r="AN756" s="55" t="s">
        <v>1644</v>
      </c>
      <c r="AO756" s="55" t="s">
        <v>1644</v>
      </c>
      <c r="AP756" t="s">
        <v>1730</v>
      </c>
      <c r="AQ756" t="s">
        <v>2163</v>
      </c>
      <c r="AS756" t="s">
        <v>1656</v>
      </c>
      <c r="AT756" t="s">
        <v>3842</v>
      </c>
      <c r="AU756" s="191">
        <f t="shared" si="13"/>
        <v>27468000</v>
      </c>
    </row>
    <row r="757" spans="1:47" x14ac:dyDescent="0.25">
      <c r="A757" s="55" t="s">
        <v>1717</v>
      </c>
      <c r="B757" s="55" t="s">
        <v>3124</v>
      </c>
      <c r="C757" s="55" t="s">
        <v>1719</v>
      </c>
      <c r="D757" s="55" t="s">
        <v>1767</v>
      </c>
      <c r="E757" s="56">
        <v>45801</v>
      </c>
      <c r="F757" s="55" t="s">
        <v>1914</v>
      </c>
      <c r="G757" s="55" t="s">
        <v>1644</v>
      </c>
      <c r="H757" s="55">
        <v>50200010</v>
      </c>
      <c r="I757" s="55" t="s">
        <v>3334</v>
      </c>
      <c r="J757" s="55" t="s">
        <v>1644</v>
      </c>
      <c r="K757" s="55" t="s">
        <v>1646</v>
      </c>
      <c r="L757" s="56">
        <v>45801</v>
      </c>
      <c r="M757" s="55" t="s">
        <v>3333</v>
      </c>
      <c r="N757" s="55" t="s">
        <v>1644</v>
      </c>
      <c r="O757" s="56"/>
      <c r="P757" s="55" t="s">
        <v>1726</v>
      </c>
      <c r="Q757" s="55" t="s">
        <v>89</v>
      </c>
      <c r="R757" s="57">
        <v>400.22</v>
      </c>
      <c r="S757" s="55" t="s">
        <v>89</v>
      </c>
      <c r="T757" s="57">
        <v>400.22</v>
      </c>
      <c r="U757" s="55" t="s">
        <v>329</v>
      </c>
      <c r="V757" s="55" t="s">
        <v>330</v>
      </c>
      <c r="W757" s="55" t="s">
        <v>1644</v>
      </c>
      <c r="X757" s="55" t="s">
        <v>1644</v>
      </c>
      <c r="Y757" s="55" t="s">
        <v>1644</v>
      </c>
      <c r="Z757" s="55" t="s">
        <v>1644</v>
      </c>
      <c r="AA757" s="55" t="s">
        <v>1727</v>
      </c>
      <c r="AB757" s="55" t="s">
        <v>1644</v>
      </c>
      <c r="AC757" s="56">
        <v>45801</v>
      </c>
      <c r="AD757" s="55"/>
      <c r="AE757" s="55"/>
      <c r="AF757" s="55" t="s">
        <v>1644</v>
      </c>
      <c r="AG757" s="55" t="s">
        <v>1644</v>
      </c>
      <c r="AH757" s="55" t="s">
        <v>1728</v>
      </c>
      <c r="AI757" s="55" t="s">
        <v>1729</v>
      </c>
      <c r="AJ757" s="59">
        <v>500</v>
      </c>
      <c r="AK757" s="55" t="s">
        <v>1748</v>
      </c>
      <c r="AL757" s="60" t="s">
        <v>1749</v>
      </c>
      <c r="AM757" s="55" t="s">
        <v>1916</v>
      </c>
      <c r="AN757" s="55" t="s">
        <v>1917</v>
      </c>
      <c r="AO757" s="55" t="s">
        <v>1644</v>
      </c>
      <c r="AP757" t="s">
        <v>3126</v>
      </c>
      <c r="AQ757" t="s">
        <v>2163</v>
      </c>
      <c r="AS757" t="s">
        <v>1645</v>
      </c>
      <c r="AT757" t="s">
        <v>3842</v>
      </c>
      <c r="AU757" s="191">
        <f t="shared" si="13"/>
        <v>6603630</v>
      </c>
    </row>
    <row r="758" spans="1:47" x14ac:dyDescent="0.25">
      <c r="A758" s="55" t="s">
        <v>1717</v>
      </c>
      <c r="B758" s="55" t="s">
        <v>3124</v>
      </c>
      <c r="C758" s="55" t="s">
        <v>1719</v>
      </c>
      <c r="D758" s="55" t="s">
        <v>1767</v>
      </c>
      <c r="E758" s="56">
        <v>45801</v>
      </c>
      <c r="F758" s="55" t="s">
        <v>3335</v>
      </c>
      <c r="G758" s="55" t="s">
        <v>1644</v>
      </c>
      <c r="H758" s="55">
        <v>50200010</v>
      </c>
      <c r="I758" s="55" t="s">
        <v>3336</v>
      </c>
      <c r="J758" s="55" t="s">
        <v>1644</v>
      </c>
      <c r="K758" s="55" t="s">
        <v>1646</v>
      </c>
      <c r="L758" s="56">
        <v>45801</v>
      </c>
      <c r="M758" s="55" t="s">
        <v>3333</v>
      </c>
      <c r="N758" s="55" t="s">
        <v>1644</v>
      </c>
      <c r="O758" s="56"/>
      <c r="P758" s="55" t="s">
        <v>1726</v>
      </c>
      <c r="Q758" s="55" t="s">
        <v>89</v>
      </c>
      <c r="R758" s="57">
        <v>2639.31</v>
      </c>
      <c r="S758" s="55" t="s">
        <v>89</v>
      </c>
      <c r="T758" s="57">
        <v>2639.31</v>
      </c>
      <c r="U758" s="55" t="s">
        <v>329</v>
      </c>
      <c r="V758" s="55" t="s">
        <v>330</v>
      </c>
      <c r="W758" s="55" t="s">
        <v>1644</v>
      </c>
      <c r="X758" s="55" t="s">
        <v>1644</v>
      </c>
      <c r="Y758" s="55" t="s">
        <v>1644</v>
      </c>
      <c r="Z758" s="55" t="s">
        <v>1644</v>
      </c>
      <c r="AA758" s="55" t="s">
        <v>1727</v>
      </c>
      <c r="AB758" s="55" t="s">
        <v>1644</v>
      </c>
      <c r="AC758" s="56">
        <v>45801</v>
      </c>
      <c r="AD758" s="55"/>
      <c r="AE758" s="55"/>
      <c r="AF758" s="55" t="s">
        <v>1644</v>
      </c>
      <c r="AG758" s="55" t="s">
        <v>1644</v>
      </c>
      <c r="AH758" s="55" t="s">
        <v>1728</v>
      </c>
      <c r="AI758" s="55" t="s">
        <v>1729</v>
      </c>
      <c r="AJ758" s="59">
        <v>1</v>
      </c>
      <c r="AK758" s="55" t="s">
        <v>1748</v>
      </c>
      <c r="AL758" s="60" t="s">
        <v>1749</v>
      </c>
      <c r="AM758" s="55" t="s">
        <v>3337</v>
      </c>
      <c r="AN758" s="55" t="s">
        <v>3338</v>
      </c>
      <c r="AO758" s="55" t="s">
        <v>1644</v>
      </c>
      <c r="AP758" t="s">
        <v>3126</v>
      </c>
      <c r="AQ758" t="s">
        <v>2163</v>
      </c>
      <c r="AS758" t="s">
        <v>1645</v>
      </c>
      <c r="AT758" t="s">
        <v>3842</v>
      </c>
      <c r="AU758" s="191">
        <f t="shared" si="13"/>
        <v>43548615</v>
      </c>
    </row>
    <row r="759" spans="1:47" x14ac:dyDescent="0.25">
      <c r="A759" s="55" t="s">
        <v>1717</v>
      </c>
      <c r="B759" s="55" t="s">
        <v>3124</v>
      </c>
      <c r="C759" s="55" t="s">
        <v>1719</v>
      </c>
      <c r="D759" s="55" t="s">
        <v>1743</v>
      </c>
      <c r="E759" s="56">
        <v>45803</v>
      </c>
      <c r="F759" s="55" t="s">
        <v>2549</v>
      </c>
      <c r="G759" s="55" t="s">
        <v>1644</v>
      </c>
      <c r="H759" s="55">
        <v>50500010</v>
      </c>
      <c r="I759" s="55" t="s">
        <v>3340</v>
      </c>
      <c r="J759" s="55" t="s">
        <v>1644</v>
      </c>
      <c r="K759" s="55" t="s">
        <v>1658</v>
      </c>
      <c r="L759" s="56">
        <v>45803</v>
      </c>
      <c r="M759" s="55" t="s">
        <v>3339</v>
      </c>
      <c r="N759" s="55" t="s">
        <v>1644</v>
      </c>
      <c r="O759" s="56"/>
      <c r="P759" s="55" t="s">
        <v>1726</v>
      </c>
      <c r="Q759" s="55" t="s">
        <v>1554</v>
      </c>
      <c r="R759" s="59">
        <v>4990</v>
      </c>
      <c r="S759" s="55" t="s">
        <v>89</v>
      </c>
      <c r="T759" s="57">
        <v>0.3</v>
      </c>
      <c r="U759" s="55" t="s">
        <v>329</v>
      </c>
      <c r="V759" s="55" t="s">
        <v>330</v>
      </c>
      <c r="W759" s="55" t="s">
        <v>1644</v>
      </c>
      <c r="X759" s="55" t="s">
        <v>1644</v>
      </c>
      <c r="Y759" s="55" t="s">
        <v>1644</v>
      </c>
      <c r="Z759" s="55" t="s">
        <v>1644</v>
      </c>
      <c r="AA759" s="55" t="s">
        <v>1727</v>
      </c>
      <c r="AB759" s="55" t="s">
        <v>1644</v>
      </c>
      <c r="AC759" s="56">
        <v>45803</v>
      </c>
      <c r="AD759" s="55"/>
      <c r="AE759" s="55"/>
      <c r="AF759" s="55" t="s">
        <v>1644</v>
      </c>
      <c r="AG759" s="55" t="s">
        <v>2309</v>
      </c>
      <c r="AH759" s="55" t="s">
        <v>1728</v>
      </c>
      <c r="AI759" s="55" t="s">
        <v>1729</v>
      </c>
      <c r="AJ759" s="59">
        <v>21</v>
      </c>
      <c r="AK759" s="55" t="s">
        <v>1748</v>
      </c>
      <c r="AL759" s="60" t="s">
        <v>1749</v>
      </c>
      <c r="AM759" s="55" t="s">
        <v>1644</v>
      </c>
      <c r="AN759" s="55" t="s">
        <v>1644</v>
      </c>
      <c r="AO759" s="55" t="s">
        <v>1644</v>
      </c>
      <c r="AP759" t="s">
        <v>1730</v>
      </c>
      <c r="AQ759" t="s">
        <v>2163</v>
      </c>
      <c r="AS759" t="s">
        <v>1656</v>
      </c>
      <c r="AT759" t="s">
        <v>3842</v>
      </c>
      <c r="AU759" s="191">
        <f t="shared" si="13"/>
        <v>4990</v>
      </c>
    </row>
    <row r="760" spans="1:47" hidden="1" x14ac:dyDescent="0.25">
      <c r="A760" s="55" t="s">
        <v>1717</v>
      </c>
      <c r="B760" s="55" t="s">
        <v>3124</v>
      </c>
      <c r="C760" s="55" t="s">
        <v>1719</v>
      </c>
      <c r="D760" s="55" t="s">
        <v>1720</v>
      </c>
      <c r="E760" s="56">
        <v>45803</v>
      </c>
      <c r="F760" s="55" t="s">
        <v>3341</v>
      </c>
      <c r="G760" s="55" t="s">
        <v>1739</v>
      </c>
      <c r="H760" s="55">
        <v>50300020</v>
      </c>
      <c r="I760" s="55" t="s">
        <v>3342</v>
      </c>
      <c r="J760" s="55" t="s">
        <v>1644</v>
      </c>
      <c r="K760" s="55" t="s">
        <v>1390</v>
      </c>
      <c r="L760" s="56">
        <v>45803</v>
      </c>
      <c r="M760" s="55" t="s">
        <v>1724</v>
      </c>
      <c r="N760" s="55" t="s">
        <v>1877</v>
      </c>
      <c r="O760" s="56"/>
      <c r="P760" s="55" t="s">
        <v>1726</v>
      </c>
      <c r="Q760" s="55" t="s">
        <v>1554</v>
      </c>
      <c r="R760" s="59">
        <v>106249149</v>
      </c>
      <c r="S760" s="55" t="s">
        <v>89</v>
      </c>
      <c r="T760" s="57">
        <v>6435.83</v>
      </c>
      <c r="U760" s="55" t="s">
        <v>329</v>
      </c>
      <c r="V760" s="55" t="s">
        <v>330</v>
      </c>
      <c r="W760" s="55" t="s">
        <v>1644</v>
      </c>
      <c r="X760" s="55" t="s">
        <v>1644</v>
      </c>
      <c r="Y760" s="55" t="s">
        <v>1644</v>
      </c>
      <c r="Z760" s="55" t="s">
        <v>1644</v>
      </c>
      <c r="AA760" s="55" t="s">
        <v>1727</v>
      </c>
      <c r="AB760" s="55" t="s">
        <v>1644</v>
      </c>
      <c r="AC760" s="56">
        <v>45804</v>
      </c>
      <c r="AD760" s="55"/>
      <c r="AE760" s="55"/>
      <c r="AF760" s="55" t="s">
        <v>1644</v>
      </c>
      <c r="AG760" s="55" t="s">
        <v>1644</v>
      </c>
      <c r="AH760" s="55" t="s">
        <v>1728</v>
      </c>
      <c r="AI760" s="55" t="s">
        <v>1729</v>
      </c>
      <c r="AJ760" s="58">
        <v>0</v>
      </c>
      <c r="AK760" s="55" t="s">
        <v>1644</v>
      </c>
      <c r="AL760" s="55" t="s">
        <v>1644</v>
      </c>
      <c r="AM760" s="55" t="s">
        <v>1644</v>
      </c>
      <c r="AN760" s="55" t="s">
        <v>1644</v>
      </c>
      <c r="AO760" s="55" t="s">
        <v>1644</v>
      </c>
      <c r="AP760" t="s">
        <v>1730</v>
      </c>
      <c r="AQ760" t="s">
        <v>2163</v>
      </c>
      <c r="AS760" t="s">
        <v>1651</v>
      </c>
      <c r="AT760" t="s">
        <v>3842</v>
      </c>
      <c r="AU760" s="191">
        <f t="shared" si="13"/>
        <v>106249149</v>
      </c>
    </row>
    <row r="761" spans="1:47" hidden="1" x14ac:dyDescent="0.25">
      <c r="A761" s="55" t="s">
        <v>1717</v>
      </c>
      <c r="B761" s="55" t="s">
        <v>3124</v>
      </c>
      <c r="C761" s="55" t="s">
        <v>1719</v>
      </c>
      <c r="D761" s="55" t="s">
        <v>1720</v>
      </c>
      <c r="E761" s="56">
        <v>45803</v>
      </c>
      <c r="F761" s="55" t="s">
        <v>3341</v>
      </c>
      <c r="G761" s="55" t="s">
        <v>1739</v>
      </c>
      <c r="H761" s="55">
        <v>50300990</v>
      </c>
      <c r="I761" s="55" t="s">
        <v>3342</v>
      </c>
      <c r="J761" s="55" t="s">
        <v>1644</v>
      </c>
      <c r="K761" s="55" t="s">
        <v>1399</v>
      </c>
      <c r="L761" s="56">
        <v>45803</v>
      </c>
      <c r="M761" s="55" t="s">
        <v>1724</v>
      </c>
      <c r="N761" s="55" t="s">
        <v>1877</v>
      </c>
      <c r="O761" s="56"/>
      <c r="P761" s="55" t="s">
        <v>1726</v>
      </c>
      <c r="Q761" s="55" t="s">
        <v>1554</v>
      </c>
      <c r="R761" s="59">
        <v>5846010</v>
      </c>
      <c r="S761" s="55" t="s">
        <v>89</v>
      </c>
      <c r="T761" s="57">
        <v>354.11</v>
      </c>
      <c r="U761" s="55" t="s">
        <v>329</v>
      </c>
      <c r="V761" s="55" t="s">
        <v>330</v>
      </c>
      <c r="W761" s="55" t="s">
        <v>1644</v>
      </c>
      <c r="X761" s="55" t="s">
        <v>1644</v>
      </c>
      <c r="Y761" s="55" t="s">
        <v>1644</v>
      </c>
      <c r="Z761" s="55" t="s">
        <v>1644</v>
      </c>
      <c r="AA761" s="55" t="s">
        <v>1727</v>
      </c>
      <c r="AB761" s="55" t="s">
        <v>1644</v>
      </c>
      <c r="AC761" s="56">
        <v>45804</v>
      </c>
      <c r="AD761" s="55"/>
      <c r="AE761" s="55"/>
      <c r="AF761" s="55" t="s">
        <v>1644</v>
      </c>
      <c r="AG761" s="55" t="s">
        <v>1644</v>
      </c>
      <c r="AH761" s="55" t="s">
        <v>1728</v>
      </c>
      <c r="AI761" s="55" t="s">
        <v>1729</v>
      </c>
      <c r="AJ761" s="58">
        <v>0</v>
      </c>
      <c r="AK761" s="55" t="s">
        <v>1644</v>
      </c>
      <c r="AL761" s="55" t="s">
        <v>1644</v>
      </c>
      <c r="AM761" s="55" t="s">
        <v>1644</v>
      </c>
      <c r="AN761" s="55" t="s">
        <v>1644</v>
      </c>
      <c r="AO761" s="55" t="s">
        <v>1644</v>
      </c>
      <c r="AP761" t="s">
        <v>1730</v>
      </c>
      <c r="AQ761" t="s">
        <v>2163</v>
      </c>
      <c r="AS761" t="s">
        <v>1647</v>
      </c>
      <c r="AT761" t="s">
        <v>3842</v>
      </c>
      <c r="AU761" s="191">
        <f t="shared" si="13"/>
        <v>5846010</v>
      </c>
    </row>
    <row r="762" spans="1:47" hidden="1" x14ac:dyDescent="0.25">
      <c r="A762" s="55" t="s">
        <v>1717</v>
      </c>
      <c r="B762" s="55" t="s">
        <v>3124</v>
      </c>
      <c r="C762" s="55" t="s">
        <v>1719</v>
      </c>
      <c r="D762" s="55" t="s">
        <v>1720</v>
      </c>
      <c r="E762" s="56">
        <v>45803</v>
      </c>
      <c r="F762" s="55" t="s">
        <v>3341</v>
      </c>
      <c r="G762" s="55" t="s">
        <v>1739</v>
      </c>
      <c r="H762" s="55">
        <v>50300040</v>
      </c>
      <c r="I762" s="55" t="s">
        <v>3342</v>
      </c>
      <c r="J762" s="55" t="s">
        <v>1644</v>
      </c>
      <c r="K762" s="55" t="s">
        <v>1392</v>
      </c>
      <c r="L762" s="56">
        <v>45803</v>
      </c>
      <c r="M762" s="55" t="s">
        <v>1724</v>
      </c>
      <c r="N762" s="55" t="s">
        <v>1877</v>
      </c>
      <c r="O762" s="56"/>
      <c r="P762" s="55" t="s">
        <v>1726</v>
      </c>
      <c r="Q762" s="55" t="s">
        <v>1554</v>
      </c>
      <c r="R762" s="59">
        <v>26530837</v>
      </c>
      <c r="S762" s="55" t="s">
        <v>89</v>
      </c>
      <c r="T762" s="57">
        <v>1607.05</v>
      </c>
      <c r="U762" s="55" t="s">
        <v>329</v>
      </c>
      <c r="V762" s="55" t="s">
        <v>330</v>
      </c>
      <c r="W762" s="55" t="s">
        <v>1644</v>
      </c>
      <c r="X762" s="55" t="s">
        <v>1644</v>
      </c>
      <c r="Y762" s="55" t="s">
        <v>1644</v>
      </c>
      <c r="Z762" s="55" t="s">
        <v>1644</v>
      </c>
      <c r="AA762" s="55" t="s">
        <v>1727</v>
      </c>
      <c r="AB762" s="55" t="s">
        <v>1644</v>
      </c>
      <c r="AC762" s="56">
        <v>45804</v>
      </c>
      <c r="AD762" s="55"/>
      <c r="AE762" s="55"/>
      <c r="AF762" s="55" t="s">
        <v>1644</v>
      </c>
      <c r="AG762" s="55" t="s">
        <v>1644</v>
      </c>
      <c r="AH762" s="55" t="s">
        <v>1728</v>
      </c>
      <c r="AI762" s="55" t="s">
        <v>1729</v>
      </c>
      <c r="AJ762" s="58">
        <v>0</v>
      </c>
      <c r="AK762" s="55" t="s">
        <v>1644</v>
      </c>
      <c r="AL762" s="55" t="s">
        <v>1644</v>
      </c>
      <c r="AM762" s="55" t="s">
        <v>1644</v>
      </c>
      <c r="AN762" s="55" t="s">
        <v>1644</v>
      </c>
      <c r="AO762" s="55" t="s">
        <v>1644</v>
      </c>
      <c r="AP762" t="s">
        <v>1730</v>
      </c>
      <c r="AQ762" t="s">
        <v>2163</v>
      </c>
      <c r="AS762" t="s">
        <v>1647</v>
      </c>
      <c r="AT762" t="s">
        <v>3842</v>
      </c>
      <c r="AU762" s="191">
        <f t="shared" si="13"/>
        <v>26530837</v>
      </c>
    </row>
    <row r="763" spans="1:47" hidden="1" x14ac:dyDescent="0.25">
      <c r="A763" s="55" t="s">
        <v>1717</v>
      </c>
      <c r="B763" s="55" t="s">
        <v>3124</v>
      </c>
      <c r="C763" s="55" t="s">
        <v>1719</v>
      </c>
      <c r="D763" s="55" t="s">
        <v>1720</v>
      </c>
      <c r="E763" s="56">
        <v>45803</v>
      </c>
      <c r="F763" s="55" t="s">
        <v>3341</v>
      </c>
      <c r="G763" s="55" t="s">
        <v>1739</v>
      </c>
      <c r="H763" s="55">
        <v>50300010</v>
      </c>
      <c r="I763" s="55" t="s">
        <v>3342</v>
      </c>
      <c r="J763" s="55" t="s">
        <v>1644</v>
      </c>
      <c r="K763" s="55" t="s">
        <v>1389</v>
      </c>
      <c r="L763" s="56">
        <v>45803</v>
      </c>
      <c r="M763" s="55" t="s">
        <v>1724</v>
      </c>
      <c r="N763" s="55" t="s">
        <v>1877</v>
      </c>
      <c r="O763" s="56"/>
      <c r="P763" s="55" t="s">
        <v>1726</v>
      </c>
      <c r="Q763" s="55" t="s">
        <v>1554</v>
      </c>
      <c r="R763" s="59">
        <v>999231245</v>
      </c>
      <c r="S763" s="55" t="s">
        <v>89</v>
      </c>
      <c r="T763" s="57">
        <v>60526.46</v>
      </c>
      <c r="U763" s="55" t="s">
        <v>329</v>
      </c>
      <c r="V763" s="55" t="s">
        <v>330</v>
      </c>
      <c r="W763" s="55" t="s">
        <v>1644</v>
      </c>
      <c r="X763" s="55" t="s">
        <v>1644</v>
      </c>
      <c r="Y763" s="55" t="s">
        <v>1644</v>
      </c>
      <c r="Z763" s="55" t="s">
        <v>1644</v>
      </c>
      <c r="AA763" s="55" t="s">
        <v>1727</v>
      </c>
      <c r="AB763" s="55" t="s">
        <v>1644</v>
      </c>
      <c r="AC763" s="56">
        <v>45804</v>
      </c>
      <c r="AD763" s="55"/>
      <c r="AE763" s="55"/>
      <c r="AF763" s="55" t="s">
        <v>1644</v>
      </c>
      <c r="AG763" s="55" t="s">
        <v>1644</v>
      </c>
      <c r="AH763" s="55" t="s">
        <v>1728</v>
      </c>
      <c r="AI763" s="55" t="s">
        <v>1729</v>
      </c>
      <c r="AJ763" s="58">
        <v>0</v>
      </c>
      <c r="AK763" s="55" t="s">
        <v>1644</v>
      </c>
      <c r="AL763" s="55" t="s">
        <v>1644</v>
      </c>
      <c r="AM763" s="55" t="s">
        <v>1644</v>
      </c>
      <c r="AN763" s="55" t="s">
        <v>1644</v>
      </c>
      <c r="AO763" s="55" t="s">
        <v>1644</v>
      </c>
      <c r="AP763" t="s">
        <v>1730</v>
      </c>
      <c r="AQ763" t="s">
        <v>2163</v>
      </c>
      <c r="AS763" t="s">
        <v>1647</v>
      </c>
      <c r="AT763" t="s">
        <v>3842</v>
      </c>
      <c r="AU763" s="191">
        <f t="shared" si="13"/>
        <v>999231245</v>
      </c>
    </row>
    <row r="764" spans="1:47" hidden="1" x14ac:dyDescent="0.25">
      <c r="A764" s="55" t="s">
        <v>1717</v>
      </c>
      <c r="B764" s="55" t="s">
        <v>3124</v>
      </c>
      <c r="C764" s="55" t="s">
        <v>1719</v>
      </c>
      <c r="D764" s="55" t="s">
        <v>1720</v>
      </c>
      <c r="E764" s="56">
        <v>45803</v>
      </c>
      <c r="F764" s="55" t="s">
        <v>3341</v>
      </c>
      <c r="G764" s="55" t="s">
        <v>1739</v>
      </c>
      <c r="H764" s="55">
        <v>50300070</v>
      </c>
      <c r="I764" s="55" t="s">
        <v>3342</v>
      </c>
      <c r="J764" s="55" t="s">
        <v>1644</v>
      </c>
      <c r="K764" s="55" t="s">
        <v>1394</v>
      </c>
      <c r="L764" s="56">
        <v>45803</v>
      </c>
      <c r="M764" s="55" t="s">
        <v>1724</v>
      </c>
      <c r="N764" s="55" t="s">
        <v>1877</v>
      </c>
      <c r="O764" s="56"/>
      <c r="P764" s="55" t="s">
        <v>1726</v>
      </c>
      <c r="Q764" s="55" t="s">
        <v>1554</v>
      </c>
      <c r="R764" s="59">
        <v>133321712</v>
      </c>
      <c r="S764" s="55" t="s">
        <v>89</v>
      </c>
      <c r="T764" s="57">
        <v>8075.7</v>
      </c>
      <c r="U764" s="55" t="s">
        <v>329</v>
      </c>
      <c r="V764" s="55" t="s">
        <v>330</v>
      </c>
      <c r="W764" s="55" t="s">
        <v>1644</v>
      </c>
      <c r="X764" s="55" t="s">
        <v>1644</v>
      </c>
      <c r="Y764" s="55" t="s">
        <v>1644</v>
      </c>
      <c r="Z764" s="55" t="s">
        <v>1644</v>
      </c>
      <c r="AA764" s="55" t="s">
        <v>1727</v>
      </c>
      <c r="AB764" s="55" t="s">
        <v>1644</v>
      </c>
      <c r="AC764" s="56">
        <v>45804</v>
      </c>
      <c r="AD764" s="55"/>
      <c r="AE764" s="55"/>
      <c r="AF764" s="55" t="s">
        <v>1644</v>
      </c>
      <c r="AG764" s="55" t="s">
        <v>1644</v>
      </c>
      <c r="AH764" s="55" t="s">
        <v>1728</v>
      </c>
      <c r="AI764" s="55" t="s">
        <v>1729</v>
      </c>
      <c r="AJ764" s="58">
        <v>0</v>
      </c>
      <c r="AK764" s="55" t="s">
        <v>1644</v>
      </c>
      <c r="AL764" s="55" t="s">
        <v>1644</v>
      </c>
      <c r="AM764" s="55" t="s">
        <v>1644</v>
      </c>
      <c r="AN764" s="55" t="s">
        <v>1644</v>
      </c>
      <c r="AO764" s="55" t="s">
        <v>1644</v>
      </c>
      <c r="AP764" t="s">
        <v>1730</v>
      </c>
      <c r="AQ764" t="s">
        <v>2163</v>
      </c>
      <c r="AS764" t="s">
        <v>1651</v>
      </c>
      <c r="AT764" t="s">
        <v>3842</v>
      </c>
      <c r="AU764" s="191">
        <f t="shared" si="13"/>
        <v>133321712</v>
      </c>
    </row>
    <row r="765" spans="1:47" x14ac:dyDescent="0.25">
      <c r="A765" s="55" t="s">
        <v>1717</v>
      </c>
      <c r="B765" s="55" t="s">
        <v>3124</v>
      </c>
      <c r="C765" s="55" t="s">
        <v>1719</v>
      </c>
      <c r="D765" s="55" t="s">
        <v>1743</v>
      </c>
      <c r="E765" s="56">
        <v>45804</v>
      </c>
      <c r="F765" s="55" t="s">
        <v>2988</v>
      </c>
      <c r="G765" s="55" t="s">
        <v>1644</v>
      </c>
      <c r="H765" s="55">
        <v>50500030</v>
      </c>
      <c r="I765" s="55" t="s">
        <v>3344</v>
      </c>
      <c r="J765" s="55" t="s">
        <v>1644</v>
      </c>
      <c r="K765" s="55" t="s">
        <v>1659</v>
      </c>
      <c r="L765" s="56">
        <v>45804</v>
      </c>
      <c r="M765" s="55" t="s">
        <v>3343</v>
      </c>
      <c r="N765" s="55" t="s">
        <v>3345</v>
      </c>
      <c r="O765" s="56"/>
      <c r="P765" s="55" t="s">
        <v>1726</v>
      </c>
      <c r="Q765" s="55" t="s">
        <v>1554</v>
      </c>
      <c r="R765" s="59">
        <v>171996976</v>
      </c>
      <c r="S765" s="55" t="s">
        <v>89</v>
      </c>
      <c r="T765" s="57">
        <v>10418.370000000001</v>
      </c>
      <c r="U765" s="55" t="s">
        <v>329</v>
      </c>
      <c r="V765" s="55" t="s">
        <v>330</v>
      </c>
      <c r="W765" s="55" t="s">
        <v>1644</v>
      </c>
      <c r="X765" s="55" t="s">
        <v>1644</v>
      </c>
      <c r="Y765" s="55" t="s">
        <v>1644</v>
      </c>
      <c r="Z765" s="55" t="s">
        <v>1644</v>
      </c>
      <c r="AA765" s="55" t="s">
        <v>1727</v>
      </c>
      <c r="AB765" s="55" t="s">
        <v>1644</v>
      </c>
      <c r="AC765" s="56">
        <v>45804</v>
      </c>
      <c r="AD765" s="55"/>
      <c r="AE765" s="55"/>
      <c r="AF765" s="55" t="s">
        <v>1644</v>
      </c>
      <c r="AG765" s="55" t="s">
        <v>3346</v>
      </c>
      <c r="AH765" s="55" t="s">
        <v>1728</v>
      </c>
      <c r="AI765" s="55" t="s">
        <v>1729</v>
      </c>
      <c r="AJ765" s="59">
        <v>1</v>
      </c>
      <c r="AK765" s="55" t="s">
        <v>1778</v>
      </c>
      <c r="AL765" s="60" t="s">
        <v>1749</v>
      </c>
      <c r="AM765" s="55" t="s">
        <v>1644</v>
      </c>
      <c r="AN765" s="55" t="s">
        <v>1644</v>
      </c>
      <c r="AO765" s="55" t="s">
        <v>1644</v>
      </c>
      <c r="AP765" t="s">
        <v>1730</v>
      </c>
      <c r="AQ765" t="s">
        <v>2163</v>
      </c>
      <c r="AS765" t="s">
        <v>1656</v>
      </c>
      <c r="AT765" t="s">
        <v>3842</v>
      </c>
      <c r="AU765" s="191">
        <f t="shared" si="13"/>
        <v>171996976</v>
      </c>
    </row>
    <row r="766" spans="1:47" x14ac:dyDescent="0.25">
      <c r="A766" s="55" t="s">
        <v>1717</v>
      </c>
      <c r="B766" s="55" t="s">
        <v>3124</v>
      </c>
      <c r="C766" s="55" t="s">
        <v>1719</v>
      </c>
      <c r="D766" s="55" t="s">
        <v>1743</v>
      </c>
      <c r="E766" s="56">
        <v>45804</v>
      </c>
      <c r="F766" s="55" t="s">
        <v>1850</v>
      </c>
      <c r="G766" s="55" t="s">
        <v>1644</v>
      </c>
      <c r="H766" s="55">
        <v>50500030</v>
      </c>
      <c r="I766" s="55" t="s">
        <v>3344</v>
      </c>
      <c r="J766" s="55" t="s">
        <v>1644</v>
      </c>
      <c r="K766" s="55" t="s">
        <v>1659</v>
      </c>
      <c r="L766" s="56">
        <v>45804</v>
      </c>
      <c r="M766" s="55" t="s">
        <v>3343</v>
      </c>
      <c r="N766" s="55" t="s">
        <v>3345</v>
      </c>
      <c r="O766" s="56"/>
      <c r="P766" s="55" t="s">
        <v>1726</v>
      </c>
      <c r="Q766" s="55" t="s">
        <v>1554</v>
      </c>
      <c r="R766" s="59">
        <v>16626993</v>
      </c>
      <c r="S766" s="55" t="s">
        <v>89</v>
      </c>
      <c r="T766" s="57">
        <v>1007.15</v>
      </c>
      <c r="U766" s="55" t="s">
        <v>329</v>
      </c>
      <c r="V766" s="55" t="s">
        <v>330</v>
      </c>
      <c r="W766" s="55" t="s">
        <v>1644</v>
      </c>
      <c r="X766" s="55" t="s">
        <v>1644</v>
      </c>
      <c r="Y766" s="55" t="s">
        <v>1644</v>
      </c>
      <c r="Z766" s="55" t="s">
        <v>1644</v>
      </c>
      <c r="AA766" s="55" t="s">
        <v>1727</v>
      </c>
      <c r="AB766" s="55" t="s">
        <v>1644</v>
      </c>
      <c r="AC766" s="56">
        <v>45804</v>
      </c>
      <c r="AD766" s="55"/>
      <c r="AE766" s="55"/>
      <c r="AF766" s="55" t="s">
        <v>1644</v>
      </c>
      <c r="AG766" s="55" t="s">
        <v>3346</v>
      </c>
      <c r="AH766" s="55" t="s">
        <v>1728</v>
      </c>
      <c r="AI766" s="55" t="s">
        <v>1729</v>
      </c>
      <c r="AJ766" s="59">
        <v>1</v>
      </c>
      <c r="AK766" s="55" t="s">
        <v>1778</v>
      </c>
      <c r="AL766" s="60" t="s">
        <v>1749</v>
      </c>
      <c r="AM766" s="55" t="s">
        <v>1644</v>
      </c>
      <c r="AN766" s="55" t="s">
        <v>1644</v>
      </c>
      <c r="AO766" s="55" t="s">
        <v>1644</v>
      </c>
      <c r="AP766" t="s">
        <v>1730</v>
      </c>
      <c r="AQ766" t="s">
        <v>2163</v>
      </c>
      <c r="AS766" t="s">
        <v>1656</v>
      </c>
      <c r="AT766" t="s">
        <v>3842</v>
      </c>
      <c r="AU766" s="191">
        <f t="shared" si="13"/>
        <v>16626993</v>
      </c>
    </row>
    <row r="767" spans="1:47" x14ac:dyDescent="0.25">
      <c r="A767" s="55" t="s">
        <v>1717</v>
      </c>
      <c r="B767" s="55" t="s">
        <v>3124</v>
      </c>
      <c r="C767" s="55" t="s">
        <v>1719</v>
      </c>
      <c r="D767" s="55" t="s">
        <v>1743</v>
      </c>
      <c r="E767" s="56">
        <v>45804</v>
      </c>
      <c r="F767" s="55" t="s">
        <v>2988</v>
      </c>
      <c r="G767" s="55" t="s">
        <v>1644</v>
      </c>
      <c r="H767" s="55">
        <v>50500030</v>
      </c>
      <c r="I767" s="55" t="s">
        <v>3347</v>
      </c>
      <c r="J767" s="55" t="s">
        <v>1644</v>
      </c>
      <c r="K767" s="55" t="s">
        <v>1659</v>
      </c>
      <c r="L767" s="56">
        <v>45804</v>
      </c>
      <c r="M767" s="55" t="s">
        <v>3343</v>
      </c>
      <c r="N767" s="55" t="s">
        <v>3345</v>
      </c>
      <c r="O767" s="56"/>
      <c r="P767" s="55" t="s">
        <v>1726</v>
      </c>
      <c r="Q767" s="55" t="s">
        <v>1554</v>
      </c>
      <c r="R767" s="59">
        <v>8599849</v>
      </c>
      <c r="S767" s="55" t="s">
        <v>89</v>
      </c>
      <c r="T767" s="57">
        <v>520.91</v>
      </c>
      <c r="U767" s="55" t="s">
        <v>329</v>
      </c>
      <c r="V767" s="55" t="s">
        <v>330</v>
      </c>
      <c r="W767" s="55" t="s">
        <v>1644</v>
      </c>
      <c r="X767" s="55" t="s">
        <v>1644</v>
      </c>
      <c r="Y767" s="55" t="s">
        <v>1644</v>
      </c>
      <c r="Z767" s="55" t="s">
        <v>1644</v>
      </c>
      <c r="AA767" s="55" t="s">
        <v>1727</v>
      </c>
      <c r="AB767" s="55" t="s">
        <v>1644</v>
      </c>
      <c r="AC767" s="56">
        <v>45804</v>
      </c>
      <c r="AD767" s="55"/>
      <c r="AE767" s="55"/>
      <c r="AF767" s="55" t="s">
        <v>1644</v>
      </c>
      <c r="AG767" s="55" t="s">
        <v>3346</v>
      </c>
      <c r="AH767" s="55" t="s">
        <v>1728</v>
      </c>
      <c r="AI767" s="55" t="s">
        <v>1729</v>
      </c>
      <c r="AJ767" s="59">
        <v>1</v>
      </c>
      <c r="AK767" s="55" t="s">
        <v>1778</v>
      </c>
      <c r="AL767" s="60" t="s">
        <v>1749</v>
      </c>
      <c r="AM767" s="55" t="s">
        <v>1644</v>
      </c>
      <c r="AN767" s="55" t="s">
        <v>1644</v>
      </c>
      <c r="AO767" s="55" t="s">
        <v>1644</v>
      </c>
      <c r="AP767" t="s">
        <v>1730</v>
      </c>
      <c r="AQ767" t="s">
        <v>2163</v>
      </c>
      <c r="AS767" t="s">
        <v>1656</v>
      </c>
      <c r="AT767" t="s">
        <v>3842</v>
      </c>
      <c r="AU767" s="191">
        <f t="shared" si="13"/>
        <v>8599849</v>
      </c>
    </row>
    <row r="768" spans="1:47" x14ac:dyDescent="0.25">
      <c r="A768" s="55" t="s">
        <v>1717</v>
      </c>
      <c r="B768" s="55" t="s">
        <v>3124</v>
      </c>
      <c r="C768" s="55" t="s">
        <v>1719</v>
      </c>
      <c r="D768" s="55" t="s">
        <v>1767</v>
      </c>
      <c r="E768" s="56">
        <v>45804</v>
      </c>
      <c r="F768" s="55" t="s">
        <v>3348</v>
      </c>
      <c r="G768" s="55" t="s">
        <v>1644</v>
      </c>
      <c r="H768" s="55">
        <v>53100010</v>
      </c>
      <c r="I768" s="55" t="s">
        <v>3349</v>
      </c>
      <c r="J768" s="55" t="s">
        <v>1644</v>
      </c>
      <c r="K768" s="55" t="s">
        <v>664</v>
      </c>
      <c r="L768" s="56">
        <v>45804</v>
      </c>
      <c r="M768" s="55" t="s">
        <v>3343</v>
      </c>
      <c r="N768" s="55" t="s">
        <v>1644</v>
      </c>
      <c r="O768" s="56"/>
      <c r="P768" s="55" t="s">
        <v>1726</v>
      </c>
      <c r="Q768" s="55" t="s">
        <v>89</v>
      </c>
      <c r="R768" s="57">
        <v>901.82</v>
      </c>
      <c r="S768" s="55" t="s">
        <v>89</v>
      </c>
      <c r="T768" s="57">
        <v>901.82</v>
      </c>
      <c r="U768" s="55" t="s">
        <v>329</v>
      </c>
      <c r="V768" s="55" t="s">
        <v>330</v>
      </c>
      <c r="W768" s="55" t="s">
        <v>1644</v>
      </c>
      <c r="X768" s="55" t="s">
        <v>1644</v>
      </c>
      <c r="Y768" s="55" t="s">
        <v>1644</v>
      </c>
      <c r="Z768" s="55" t="s">
        <v>1644</v>
      </c>
      <c r="AA768" s="55" t="s">
        <v>1727</v>
      </c>
      <c r="AB768" s="55" t="s">
        <v>1644</v>
      </c>
      <c r="AC768" s="56">
        <v>45804</v>
      </c>
      <c r="AD768" s="55"/>
      <c r="AE768" s="55"/>
      <c r="AF768" s="55" t="s">
        <v>1644</v>
      </c>
      <c r="AG768" s="55" t="s">
        <v>1644</v>
      </c>
      <c r="AH768" s="55" t="s">
        <v>1728</v>
      </c>
      <c r="AI768" s="55" t="s">
        <v>1729</v>
      </c>
      <c r="AJ768" s="59">
        <v>5</v>
      </c>
      <c r="AK768" s="55" t="s">
        <v>1748</v>
      </c>
      <c r="AL768" s="60" t="s">
        <v>1749</v>
      </c>
      <c r="AM768" s="55" t="s">
        <v>3350</v>
      </c>
      <c r="AN768" s="55" t="s">
        <v>3351</v>
      </c>
      <c r="AO768" s="55" t="s">
        <v>1644</v>
      </c>
      <c r="AP768" t="s">
        <v>1730</v>
      </c>
      <c r="AQ768" t="s">
        <v>2163</v>
      </c>
      <c r="AS768" t="s">
        <v>1652</v>
      </c>
      <c r="AT768" t="s">
        <v>3842</v>
      </c>
      <c r="AU768" s="191">
        <f t="shared" si="13"/>
        <v>14880030</v>
      </c>
    </row>
    <row r="769" spans="1:47" x14ac:dyDescent="0.25">
      <c r="A769" s="55" t="s">
        <v>1717</v>
      </c>
      <c r="B769" s="55" t="s">
        <v>3124</v>
      </c>
      <c r="C769" s="55" t="s">
        <v>1719</v>
      </c>
      <c r="D769" s="55" t="s">
        <v>1844</v>
      </c>
      <c r="E769" s="56">
        <v>45804</v>
      </c>
      <c r="F769" s="55" t="s">
        <v>1644</v>
      </c>
      <c r="G769" s="55" t="s">
        <v>3352</v>
      </c>
      <c r="H769" s="55">
        <v>50500030</v>
      </c>
      <c r="I769" s="55" t="s">
        <v>3353</v>
      </c>
      <c r="J769" s="55" t="s">
        <v>1644</v>
      </c>
      <c r="K769" s="55" t="s">
        <v>1659</v>
      </c>
      <c r="L769" s="56">
        <v>45800</v>
      </c>
      <c r="M769" s="55" t="s">
        <v>3346</v>
      </c>
      <c r="N769" s="55" t="s">
        <v>3354</v>
      </c>
      <c r="O769" s="56"/>
      <c r="P769" s="55" t="s">
        <v>1726</v>
      </c>
      <c r="Q769" s="55" t="s">
        <v>1554</v>
      </c>
      <c r="R769" s="59">
        <v>0</v>
      </c>
      <c r="S769" s="55" t="s">
        <v>89</v>
      </c>
      <c r="T769" s="57">
        <v>0.01</v>
      </c>
      <c r="U769" s="55" t="s">
        <v>329</v>
      </c>
      <c r="V769" s="55" t="s">
        <v>330</v>
      </c>
      <c r="W769" s="55" t="s">
        <v>1644</v>
      </c>
      <c r="X769" s="55" t="s">
        <v>1644</v>
      </c>
      <c r="Y769" s="55" t="s">
        <v>1644</v>
      </c>
      <c r="Z769" s="55" t="s">
        <v>3355</v>
      </c>
      <c r="AA769" s="55" t="s">
        <v>1727</v>
      </c>
      <c r="AB769" s="55" t="s">
        <v>1644</v>
      </c>
      <c r="AC769" s="56">
        <v>45804</v>
      </c>
      <c r="AD769" s="55"/>
      <c r="AE769" s="55"/>
      <c r="AF769" s="55" t="s">
        <v>1644</v>
      </c>
      <c r="AG769" s="55" t="s">
        <v>3346</v>
      </c>
      <c r="AH769" s="55" t="s">
        <v>1728</v>
      </c>
      <c r="AI769" s="55" t="s">
        <v>1729</v>
      </c>
      <c r="AJ769" s="59">
        <v>1</v>
      </c>
      <c r="AK769" s="55" t="s">
        <v>1778</v>
      </c>
      <c r="AL769" s="55" t="s">
        <v>1881</v>
      </c>
      <c r="AM769" s="55" t="s">
        <v>1644</v>
      </c>
      <c r="AN769" s="55" t="s">
        <v>1644</v>
      </c>
      <c r="AO769" s="55" t="s">
        <v>1644</v>
      </c>
      <c r="AP769" t="s">
        <v>1730</v>
      </c>
      <c r="AQ769" t="s">
        <v>2163</v>
      </c>
      <c r="AS769" t="s">
        <v>1656</v>
      </c>
      <c r="AT769" t="s">
        <v>3842</v>
      </c>
      <c r="AU769" s="191">
        <f t="shared" si="13"/>
        <v>0</v>
      </c>
    </row>
    <row r="770" spans="1:47" x14ac:dyDescent="0.25">
      <c r="A770" s="55" t="s">
        <v>1717</v>
      </c>
      <c r="B770" s="55" t="s">
        <v>3124</v>
      </c>
      <c r="C770" s="55" t="s">
        <v>1719</v>
      </c>
      <c r="D770" s="55" t="s">
        <v>1844</v>
      </c>
      <c r="E770" s="56">
        <v>45804</v>
      </c>
      <c r="F770" s="55" t="s">
        <v>1644</v>
      </c>
      <c r="G770" s="55" t="s">
        <v>3352</v>
      </c>
      <c r="H770" s="55">
        <v>50500030</v>
      </c>
      <c r="I770" s="55" t="s">
        <v>3353</v>
      </c>
      <c r="J770" s="55" t="s">
        <v>1644</v>
      </c>
      <c r="K770" s="55" t="s">
        <v>1659</v>
      </c>
      <c r="L770" s="56">
        <v>45800</v>
      </c>
      <c r="M770" s="55" t="s">
        <v>3346</v>
      </c>
      <c r="N770" s="55" t="s">
        <v>3354</v>
      </c>
      <c r="O770" s="56"/>
      <c r="P770" s="55" t="s">
        <v>1726</v>
      </c>
      <c r="Q770" s="55" t="s">
        <v>1554</v>
      </c>
      <c r="R770" s="59">
        <v>0</v>
      </c>
      <c r="S770" s="55" t="s">
        <v>89</v>
      </c>
      <c r="T770" s="57">
        <v>0.01</v>
      </c>
      <c r="U770" s="55" t="s">
        <v>329</v>
      </c>
      <c r="V770" s="55" t="s">
        <v>330</v>
      </c>
      <c r="W770" s="55" t="s">
        <v>1644</v>
      </c>
      <c r="X770" s="55" t="s">
        <v>1644</v>
      </c>
      <c r="Y770" s="55" t="s">
        <v>1644</v>
      </c>
      <c r="Z770" s="55" t="s">
        <v>3356</v>
      </c>
      <c r="AA770" s="55" t="s">
        <v>1727</v>
      </c>
      <c r="AB770" s="55" t="s">
        <v>1644</v>
      </c>
      <c r="AC770" s="56">
        <v>45804</v>
      </c>
      <c r="AD770" s="55"/>
      <c r="AE770" s="55"/>
      <c r="AF770" s="55" t="s">
        <v>1644</v>
      </c>
      <c r="AG770" s="55" t="s">
        <v>3346</v>
      </c>
      <c r="AH770" s="55" t="s">
        <v>1728</v>
      </c>
      <c r="AI770" s="55" t="s">
        <v>1729</v>
      </c>
      <c r="AJ770" s="59">
        <v>1</v>
      </c>
      <c r="AK770" s="55" t="s">
        <v>1778</v>
      </c>
      <c r="AL770" s="55" t="s">
        <v>1881</v>
      </c>
      <c r="AM770" s="55" t="s">
        <v>1644</v>
      </c>
      <c r="AN770" s="55" t="s">
        <v>1644</v>
      </c>
      <c r="AO770" s="55" t="s">
        <v>1644</v>
      </c>
      <c r="AP770" t="s">
        <v>1730</v>
      </c>
      <c r="AQ770" t="s">
        <v>2163</v>
      </c>
      <c r="AS770" t="s">
        <v>1656</v>
      </c>
      <c r="AT770" t="s">
        <v>3842</v>
      </c>
      <c r="AU770" s="191">
        <f t="shared" si="13"/>
        <v>0</v>
      </c>
    </row>
    <row r="771" spans="1:47" x14ac:dyDescent="0.25">
      <c r="A771" s="55" t="s">
        <v>1717</v>
      </c>
      <c r="B771" s="55" t="s">
        <v>3124</v>
      </c>
      <c r="C771" s="55" t="s">
        <v>1719</v>
      </c>
      <c r="D771" s="55" t="s">
        <v>1767</v>
      </c>
      <c r="E771" s="56">
        <v>45804</v>
      </c>
      <c r="F771" s="55" t="s">
        <v>3357</v>
      </c>
      <c r="G771" s="55" t="s">
        <v>1644</v>
      </c>
      <c r="H771" s="55">
        <v>50200010</v>
      </c>
      <c r="I771" s="55" t="s">
        <v>3358</v>
      </c>
      <c r="J771" s="55" t="s">
        <v>1644</v>
      </c>
      <c r="K771" s="55" t="s">
        <v>1646</v>
      </c>
      <c r="L771" s="56">
        <v>45804</v>
      </c>
      <c r="M771" s="55" t="s">
        <v>3343</v>
      </c>
      <c r="N771" s="55" t="s">
        <v>1644</v>
      </c>
      <c r="O771" s="56"/>
      <c r="P771" s="55" t="s">
        <v>1726</v>
      </c>
      <c r="Q771" s="55" t="s">
        <v>89</v>
      </c>
      <c r="R771" s="57">
        <v>27.88</v>
      </c>
      <c r="S771" s="55" t="s">
        <v>89</v>
      </c>
      <c r="T771" s="57">
        <v>27.88</v>
      </c>
      <c r="U771" s="55" t="s">
        <v>329</v>
      </c>
      <c r="V771" s="55" t="s">
        <v>330</v>
      </c>
      <c r="W771" s="55" t="s">
        <v>1644</v>
      </c>
      <c r="X771" s="55" t="s">
        <v>1644</v>
      </c>
      <c r="Y771" s="55" t="s">
        <v>1644</v>
      </c>
      <c r="Z771" s="55" t="s">
        <v>1644</v>
      </c>
      <c r="AA771" s="55" t="s">
        <v>1727</v>
      </c>
      <c r="AB771" s="55" t="s">
        <v>1644</v>
      </c>
      <c r="AC771" s="56">
        <v>45804</v>
      </c>
      <c r="AD771" s="55"/>
      <c r="AE771" s="55"/>
      <c r="AF771" s="55" t="s">
        <v>1644</v>
      </c>
      <c r="AG771" s="55" t="s">
        <v>1644</v>
      </c>
      <c r="AH771" s="55" t="s">
        <v>1728</v>
      </c>
      <c r="AI771" s="55" t="s">
        <v>1729</v>
      </c>
      <c r="AJ771" s="59">
        <v>30</v>
      </c>
      <c r="AK771" s="55" t="s">
        <v>1761</v>
      </c>
      <c r="AL771" s="60" t="s">
        <v>1749</v>
      </c>
      <c r="AM771" s="55" t="s">
        <v>2069</v>
      </c>
      <c r="AN771" s="55" t="s">
        <v>2070</v>
      </c>
      <c r="AO771" s="55" t="s">
        <v>1644</v>
      </c>
      <c r="AP771" t="s">
        <v>3126</v>
      </c>
      <c r="AQ771" t="s">
        <v>2163</v>
      </c>
      <c r="AS771" t="s">
        <v>1645</v>
      </c>
      <c r="AT771" t="s">
        <v>3842</v>
      </c>
      <c r="AU771" s="191">
        <f t="shared" si="13"/>
        <v>460020</v>
      </c>
    </row>
    <row r="772" spans="1:47" hidden="1" x14ac:dyDescent="0.25">
      <c r="A772" s="55" t="s">
        <v>1717</v>
      </c>
      <c r="B772" s="55" t="s">
        <v>3124</v>
      </c>
      <c r="C772" s="55" t="s">
        <v>1719</v>
      </c>
      <c r="D772" s="55" t="s">
        <v>1844</v>
      </c>
      <c r="E772" s="56">
        <v>45804</v>
      </c>
      <c r="F772" s="55" t="s">
        <v>3359</v>
      </c>
      <c r="G772" s="55" t="s">
        <v>3360</v>
      </c>
      <c r="H772" s="55">
        <v>51300010</v>
      </c>
      <c r="I772" s="55" t="s">
        <v>3361</v>
      </c>
      <c r="J772" s="55" t="s">
        <v>1644</v>
      </c>
      <c r="K772" s="55" t="s">
        <v>538</v>
      </c>
      <c r="L772" s="56">
        <v>45792</v>
      </c>
      <c r="M772" s="55" t="s">
        <v>3362</v>
      </c>
      <c r="N772" s="55" t="s">
        <v>3363</v>
      </c>
      <c r="O772" s="56"/>
      <c r="P772" s="55" t="s">
        <v>1726</v>
      </c>
      <c r="Q772" s="55" t="s">
        <v>1554</v>
      </c>
      <c r="R772" s="59">
        <v>512150</v>
      </c>
      <c r="S772" s="55" t="s">
        <v>89</v>
      </c>
      <c r="T772" s="57">
        <v>31.02</v>
      </c>
      <c r="U772" s="55" t="s">
        <v>329</v>
      </c>
      <c r="V772" s="55" t="s">
        <v>330</v>
      </c>
      <c r="W772" s="55" t="s">
        <v>1644</v>
      </c>
      <c r="X772" s="55" t="s">
        <v>1644</v>
      </c>
      <c r="Y772" s="55" t="s">
        <v>1644</v>
      </c>
      <c r="Z772" s="55" t="s">
        <v>1644</v>
      </c>
      <c r="AA772" s="55" t="s">
        <v>1727</v>
      </c>
      <c r="AB772" s="55" t="s">
        <v>1644</v>
      </c>
      <c r="AC772" s="56">
        <v>45804</v>
      </c>
      <c r="AD772" s="55"/>
      <c r="AE772" s="55"/>
      <c r="AF772" s="55" t="s">
        <v>1644</v>
      </c>
      <c r="AG772" s="55" t="s">
        <v>1644</v>
      </c>
      <c r="AH772" s="55" t="s">
        <v>1728</v>
      </c>
      <c r="AI772" s="55" t="s">
        <v>1729</v>
      </c>
      <c r="AJ772" s="58">
        <v>0</v>
      </c>
      <c r="AK772" s="55" t="s">
        <v>1644</v>
      </c>
      <c r="AL772" s="55" t="s">
        <v>1644</v>
      </c>
      <c r="AM772" s="55" t="s">
        <v>1644</v>
      </c>
      <c r="AN772" s="55" t="s">
        <v>1644</v>
      </c>
      <c r="AO772" s="55" t="s">
        <v>1644</v>
      </c>
      <c r="AP772" t="s">
        <v>1730</v>
      </c>
      <c r="AQ772" t="s">
        <v>2163</v>
      </c>
      <c r="AS772" t="s">
        <v>1458</v>
      </c>
      <c r="AT772" t="s">
        <v>3842</v>
      </c>
      <c r="AU772" s="191">
        <f t="shared" si="13"/>
        <v>512150</v>
      </c>
    </row>
    <row r="773" spans="1:47" hidden="1" x14ac:dyDescent="0.25">
      <c r="A773" s="55" t="s">
        <v>1717</v>
      </c>
      <c r="B773" s="55" t="s">
        <v>3124</v>
      </c>
      <c r="C773" s="55" t="s">
        <v>1719</v>
      </c>
      <c r="D773" s="55" t="s">
        <v>1844</v>
      </c>
      <c r="E773" s="56">
        <v>45804</v>
      </c>
      <c r="F773" s="55" t="s">
        <v>3364</v>
      </c>
      <c r="G773" s="55" t="s">
        <v>3360</v>
      </c>
      <c r="H773" s="55">
        <v>51300090</v>
      </c>
      <c r="I773" s="55" t="s">
        <v>3361</v>
      </c>
      <c r="J773" s="55" t="s">
        <v>1644</v>
      </c>
      <c r="K773" s="55" t="s">
        <v>555</v>
      </c>
      <c r="L773" s="56">
        <v>45792</v>
      </c>
      <c r="M773" s="55" t="s">
        <v>3362</v>
      </c>
      <c r="N773" s="55" t="s">
        <v>3363</v>
      </c>
      <c r="O773" s="56"/>
      <c r="P773" s="55" t="s">
        <v>1726</v>
      </c>
      <c r="Q773" s="55" t="s">
        <v>1554</v>
      </c>
      <c r="R773" s="59">
        <v>4111405</v>
      </c>
      <c r="S773" s="55" t="s">
        <v>89</v>
      </c>
      <c r="T773" s="57">
        <v>249.04</v>
      </c>
      <c r="U773" s="55" t="s">
        <v>329</v>
      </c>
      <c r="V773" s="55" t="s">
        <v>330</v>
      </c>
      <c r="W773" s="55" t="s">
        <v>1644</v>
      </c>
      <c r="X773" s="55" t="s">
        <v>1644</v>
      </c>
      <c r="Y773" s="55" t="s">
        <v>1644</v>
      </c>
      <c r="Z773" s="55" t="s">
        <v>1644</v>
      </c>
      <c r="AA773" s="55" t="s">
        <v>1727</v>
      </c>
      <c r="AB773" s="55" t="s">
        <v>1644</v>
      </c>
      <c r="AC773" s="56">
        <v>45804</v>
      </c>
      <c r="AD773" s="55"/>
      <c r="AE773" s="55"/>
      <c r="AF773" s="55" t="s">
        <v>1644</v>
      </c>
      <c r="AG773" s="55" t="s">
        <v>1644</v>
      </c>
      <c r="AH773" s="55" t="s">
        <v>1728</v>
      </c>
      <c r="AI773" s="55" t="s">
        <v>1729</v>
      </c>
      <c r="AJ773" s="58">
        <v>0</v>
      </c>
      <c r="AK773" s="55" t="s">
        <v>1644</v>
      </c>
      <c r="AL773" s="55" t="s">
        <v>1644</v>
      </c>
      <c r="AM773" s="55" t="s">
        <v>1644</v>
      </c>
      <c r="AN773" s="55" t="s">
        <v>1644</v>
      </c>
      <c r="AO773" s="55" t="s">
        <v>1644</v>
      </c>
      <c r="AP773" t="s">
        <v>1730</v>
      </c>
      <c r="AQ773" t="s">
        <v>2163</v>
      </c>
      <c r="AS773" t="s">
        <v>1458</v>
      </c>
      <c r="AT773" t="s">
        <v>3842</v>
      </c>
      <c r="AU773" s="191">
        <f t="shared" si="13"/>
        <v>4111405</v>
      </c>
    </row>
    <row r="774" spans="1:47" hidden="1" x14ac:dyDescent="0.25">
      <c r="A774" s="55" t="s">
        <v>1717</v>
      </c>
      <c r="B774" s="55" t="s">
        <v>3124</v>
      </c>
      <c r="C774" s="55" t="s">
        <v>1719</v>
      </c>
      <c r="D774" s="55" t="s">
        <v>1844</v>
      </c>
      <c r="E774" s="56">
        <v>45804</v>
      </c>
      <c r="F774" s="55" t="s">
        <v>3365</v>
      </c>
      <c r="G774" s="55" t="s">
        <v>1909</v>
      </c>
      <c r="H774" s="55">
        <v>51300010</v>
      </c>
      <c r="I774" s="55" t="s">
        <v>3366</v>
      </c>
      <c r="J774" s="55" t="s">
        <v>1644</v>
      </c>
      <c r="K774" s="55" t="s">
        <v>538</v>
      </c>
      <c r="L774" s="56">
        <v>45793</v>
      </c>
      <c r="M774" s="55" t="s">
        <v>3221</v>
      </c>
      <c r="N774" s="55" t="s">
        <v>3367</v>
      </c>
      <c r="O774" s="56"/>
      <c r="P774" s="55" t="s">
        <v>1726</v>
      </c>
      <c r="Q774" s="55" t="s">
        <v>1554</v>
      </c>
      <c r="R774" s="59">
        <v>349000</v>
      </c>
      <c r="S774" s="55" t="s">
        <v>89</v>
      </c>
      <c r="T774" s="57">
        <v>21.14</v>
      </c>
      <c r="U774" s="55" t="s">
        <v>329</v>
      </c>
      <c r="V774" s="55" t="s">
        <v>330</v>
      </c>
      <c r="W774" s="55" t="s">
        <v>1644</v>
      </c>
      <c r="X774" s="55" t="s">
        <v>1644</v>
      </c>
      <c r="Y774" s="55" t="s">
        <v>1644</v>
      </c>
      <c r="Z774" s="55" t="s">
        <v>1644</v>
      </c>
      <c r="AA774" s="55" t="s">
        <v>1727</v>
      </c>
      <c r="AB774" s="55" t="s">
        <v>1644</v>
      </c>
      <c r="AC774" s="56">
        <v>45804</v>
      </c>
      <c r="AD774" s="55"/>
      <c r="AE774" s="55"/>
      <c r="AF774" s="55" t="s">
        <v>1644</v>
      </c>
      <c r="AG774" s="55" t="s">
        <v>1644</v>
      </c>
      <c r="AH774" s="55" t="s">
        <v>1728</v>
      </c>
      <c r="AI774" s="55" t="s">
        <v>1729</v>
      </c>
      <c r="AJ774" s="58">
        <v>0</v>
      </c>
      <c r="AK774" s="55" t="s">
        <v>1644</v>
      </c>
      <c r="AL774" s="55" t="s">
        <v>1644</v>
      </c>
      <c r="AM774" s="55" t="s">
        <v>1644</v>
      </c>
      <c r="AN774" s="55" t="s">
        <v>1644</v>
      </c>
      <c r="AO774" s="55" t="s">
        <v>1644</v>
      </c>
      <c r="AP774" t="s">
        <v>1730</v>
      </c>
      <c r="AQ774" t="s">
        <v>2163</v>
      </c>
      <c r="AS774" t="s">
        <v>1458</v>
      </c>
      <c r="AT774" t="s">
        <v>3842</v>
      </c>
      <c r="AU774" s="191">
        <f t="shared" si="13"/>
        <v>349000</v>
      </c>
    </row>
    <row r="775" spans="1:47" hidden="1" x14ac:dyDescent="0.25">
      <c r="A775" s="55" t="s">
        <v>1717</v>
      </c>
      <c r="B775" s="55" t="s">
        <v>3124</v>
      </c>
      <c r="C775" s="55" t="s">
        <v>1719</v>
      </c>
      <c r="D775" s="55" t="s">
        <v>1844</v>
      </c>
      <c r="E775" s="56">
        <v>45804</v>
      </c>
      <c r="F775" s="55" t="s">
        <v>3368</v>
      </c>
      <c r="G775" s="55" t="s">
        <v>1909</v>
      </c>
      <c r="H775" s="55">
        <v>51300090</v>
      </c>
      <c r="I775" s="55" t="s">
        <v>3366</v>
      </c>
      <c r="J775" s="55" t="s">
        <v>1644</v>
      </c>
      <c r="K775" s="55" t="s">
        <v>555</v>
      </c>
      <c r="L775" s="56">
        <v>45793</v>
      </c>
      <c r="M775" s="55" t="s">
        <v>3221</v>
      </c>
      <c r="N775" s="55" t="s">
        <v>3367</v>
      </c>
      <c r="O775" s="56"/>
      <c r="P775" s="55" t="s">
        <v>1726</v>
      </c>
      <c r="Q775" s="55" t="s">
        <v>1554</v>
      </c>
      <c r="R775" s="59">
        <v>5584000</v>
      </c>
      <c r="S775" s="55" t="s">
        <v>89</v>
      </c>
      <c r="T775" s="57">
        <v>338.24</v>
      </c>
      <c r="U775" s="55" t="s">
        <v>329</v>
      </c>
      <c r="V775" s="55" t="s">
        <v>330</v>
      </c>
      <c r="W775" s="55" t="s">
        <v>1644</v>
      </c>
      <c r="X775" s="55" t="s">
        <v>1644</v>
      </c>
      <c r="Y775" s="55" t="s">
        <v>1644</v>
      </c>
      <c r="Z775" s="55" t="s">
        <v>1644</v>
      </c>
      <c r="AA775" s="55" t="s">
        <v>1727</v>
      </c>
      <c r="AB775" s="55" t="s">
        <v>1644</v>
      </c>
      <c r="AC775" s="56">
        <v>45804</v>
      </c>
      <c r="AD775" s="55"/>
      <c r="AE775" s="55"/>
      <c r="AF775" s="55" t="s">
        <v>1644</v>
      </c>
      <c r="AG775" s="55" t="s">
        <v>1644</v>
      </c>
      <c r="AH775" s="55" t="s">
        <v>1728</v>
      </c>
      <c r="AI775" s="55" t="s">
        <v>1729</v>
      </c>
      <c r="AJ775" s="58">
        <v>0</v>
      </c>
      <c r="AK775" s="55" t="s">
        <v>1644</v>
      </c>
      <c r="AL775" s="55" t="s">
        <v>1644</v>
      </c>
      <c r="AM775" s="55" t="s">
        <v>1644</v>
      </c>
      <c r="AN775" s="55" t="s">
        <v>1644</v>
      </c>
      <c r="AO775" s="55" t="s">
        <v>1644</v>
      </c>
      <c r="AP775" t="s">
        <v>1730</v>
      </c>
      <c r="AQ775" t="s">
        <v>2163</v>
      </c>
      <c r="AS775" t="s">
        <v>1458</v>
      </c>
      <c r="AT775" t="s">
        <v>3842</v>
      </c>
      <c r="AU775" s="191">
        <f t="shared" si="13"/>
        <v>5584000</v>
      </c>
    </row>
    <row r="776" spans="1:47" hidden="1" x14ac:dyDescent="0.25">
      <c r="A776" s="55" t="s">
        <v>1717</v>
      </c>
      <c r="B776" s="55" t="s">
        <v>3124</v>
      </c>
      <c r="C776" s="55" t="s">
        <v>1719</v>
      </c>
      <c r="D776" s="55" t="s">
        <v>1844</v>
      </c>
      <c r="E776" s="56">
        <v>45804</v>
      </c>
      <c r="F776" s="55" t="s">
        <v>3369</v>
      </c>
      <c r="G776" s="55" t="s">
        <v>1909</v>
      </c>
      <c r="H776" s="55">
        <v>51300090</v>
      </c>
      <c r="I776" s="55" t="s">
        <v>3366</v>
      </c>
      <c r="J776" s="55" t="s">
        <v>1644</v>
      </c>
      <c r="K776" s="55" t="s">
        <v>555</v>
      </c>
      <c r="L776" s="56">
        <v>45793</v>
      </c>
      <c r="M776" s="55" t="s">
        <v>3221</v>
      </c>
      <c r="N776" s="55" t="s">
        <v>3367</v>
      </c>
      <c r="O776" s="56"/>
      <c r="P776" s="55" t="s">
        <v>1726</v>
      </c>
      <c r="Q776" s="55" t="s">
        <v>1554</v>
      </c>
      <c r="R776" s="59">
        <v>300000</v>
      </c>
      <c r="S776" s="55" t="s">
        <v>89</v>
      </c>
      <c r="T776" s="57">
        <v>18.170000000000002</v>
      </c>
      <c r="U776" s="55" t="s">
        <v>329</v>
      </c>
      <c r="V776" s="55" t="s">
        <v>330</v>
      </c>
      <c r="W776" s="55" t="s">
        <v>1644</v>
      </c>
      <c r="X776" s="55" t="s">
        <v>1644</v>
      </c>
      <c r="Y776" s="55" t="s">
        <v>1644</v>
      </c>
      <c r="Z776" s="55" t="s">
        <v>1644</v>
      </c>
      <c r="AA776" s="55" t="s">
        <v>1727</v>
      </c>
      <c r="AB776" s="55" t="s">
        <v>1644</v>
      </c>
      <c r="AC776" s="56">
        <v>45804</v>
      </c>
      <c r="AD776" s="55"/>
      <c r="AE776" s="55"/>
      <c r="AF776" s="55" t="s">
        <v>1644</v>
      </c>
      <c r="AG776" s="55" t="s">
        <v>1644</v>
      </c>
      <c r="AH776" s="55" t="s">
        <v>1728</v>
      </c>
      <c r="AI776" s="55" t="s">
        <v>1729</v>
      </c>
      <c r="AJ776" s="58">
        <v>0</v>
      </c>
      <c r="AK776" s="55" t="s">
        <v>1644</v>
      </c>
      <c r="AL776" s="55" t="s">
        <v>1644</v>
      </c>
      <c r="AM776" s="55" t="s">
        <v>1644</v>
      </c>
      <c r="AN776" s="55" t="s">
        <v>1644</v>
      </c>
      <c r="AO776" s="55" t="s">
        <v>1644</v>
      </c>
      <c r="AP776" t="s">
        <v>1730</v>
      </c>
      <c r="AQ776" t="s">
        <v>2163</v>
      </c>
      <c r="AS776" t="s">
        <v>1458</v>
      </c>
      <c r="AT776" t="s">
        <v>3842</v>
      </c>
      <c r="AU776" s="191">
        <f t="shared" si="13"/>
        <v>300000</v>
      </c>
    </row>
    <row r="777" spans="1:47" x14ac:dyDescent="0.25">
      <c r="A777" s="55" t="s">
        <v>1717</v>
      </c>
      <c r="B777" s="55" t="s">
        <v>3124</v>
      </c>
      <c r="C777" s="55" t="s">
        <v>1719</v>
      </c>
      <c r="D777" s="55" t="s">
        <v>1743</v>
      </c>
      <c r="E777" s="56">
        <v>45804</v>
      </c>
      <c r="F777" s="55" t="s">
        <v>1644</v>
      </c>
      <c r="G777" s="55" t="s">
        <v>1644</v>
      </c>
      <c r="H777" s="55">
        <v>50800020</v>
      </c>
      <c r="I777" s="55" t="s">
        <v>3370</v>
      </c>
      <c r="J777" s="55" t="s">
        <v>1644</v>
      </c>
      <c r="K777" s="55" t="s">
        <v>474</v>
      </c>
      <c r="L777" s="56">
        <v>45804</v>
      </c>
      <c r="M777" s="55" t="s">
        <v>3343</v>
      </c>
      <c r="N777" s="55" t="s">
        <v>3371</v>
      </c>
      <c r="O777" s="56"/>
      <c r="P777" s="55" t="s">
        <v>1726</v>
      </c>
      <c r="Q777" s="55" t="s">
        <v>1554</v>
      </c>
      <c r="R777" s="59">
        <v>2200000</v>
      </c>
      <c r="S777" s="55" t="s">
        <v>89</v>
      </c>
      <c r="T777" s="57">
        <v>133.26</v>
      </c>
      <c r="U777" s="55" t="s">
        <v>329</v>
      </c>
      <c r="V777" s="55" t="s">
        <v>330</v>
      </c>
      <c r="W777" s="55" t="s">
        <v>1644</v>
      </c>
      <c r="X777" s="55" t="s">
        <v>1644</v>
      </c>
      <c r="Y777" s="55" t="s">
        <v>1644</v>
      </c>
      <c r="Z777" s="55" t="s">
        <v>1644</v>
      </c>
      <c r="AA777" s="55" t="s">
        <v>1727</v>
      </c>
      <c r="AB777" s="55" t="s">
        <v>1644</v>
      </c>
      <c r="AC777" s="56">
        <v>45804</v>
      </c>
      <c r="AD777" s="55"/>
      <c r="AE777" s="55"/>
      <c r="AF777" s="55" t="s">
        <v>1644</v>
      </c>
      <c r="AG777" s="55" t="s">
        <v>3372</v>
      </c>
      <c r="AH777" s="55" t="s">
        <v>1728</v>
      </c>
      <c r="AI777" s="55" t="s">
        <v>1729</v>
      </c>
      <c r="AJ777" s="59">
        <v>200</v>
      </c>
      <c r="AK777" s="55" t="s">
        <v>1761</v>
      </c>
      <c r="AL777" s="60" t="s">
        <v>1749</v>
      </c>
      <c r="AM777" s="55" t="s">
        <v>1644</v>
      </c>
      <c r="AN777" s="55" t="s">
        <v>1644</v>
      </c>
      <c r="AO777" s="55" t="s">
        <v>1644</v>
      </c>
      <c r="AP777" t="s">
        <v>1730</v>
      </c>
      <c r="AQ777" t="s">
        <v>2163</v>
      </c>
      <c r="AS777" t="s">
        <v>1652</v>
      </c>
      <c r="AT777" t="s">
        <v>3842</v>
      </c>
      <c r="AU777" s="191">
        <f t="shared" si="13"/>
        <v>2200000</v>
      </c>
    </row>
    <row r="778" spans="1:47" hidden="1" x14ac:dyDescent="0.25">
      <c r="A778" s="55" t="s">
        <v>1717</v>
      </c>
      <c r="B778" s="55" t="s">
        <v>3124</v>
      </c>
      <c r="C778" s="55" t="s">
        <v>1719</v>
      </c>
      <c r="D778" s="55" t="s">
        <v>1720</v>
      </c>
      <c r="E778" s="56">
        <v>45804</v>
      </c>
      <c r="F778" s="55" t="s">
        <v>3373</v>
      </c>
      <c r="G778" s="55" t="s">
        <v>1739</v>
      </c>
      <c r="H778" s="55">
        <v>50300070</v>
      </c>
      <c r="I778" s="55" t="s">
        <v>3374</v>
      </c>
      <c r="J778" s="55" t="s">
        <v>1644</v>
      </c>
      <c r="K778" s="55" t="s">
        <v>1394</v>
      </c>
      <c r="L778" s="56">
        <v>45804</v>
      </c>
      <c r="M778" s="55" t="s">
        <v>1724</v>
      </c>
      <c r="N778" s="55" t="s">
        <v>2769</v>
      </c>
      <c r="O778" s="56"/>
      <c r="P778" s="55" t="s">
        <v>1726</v>
      </c>
      <c r="Q778" s="55" t="s">
        <v>1554</v>
      </c>
      <c r="R778" s="59">
        <v>13986700</v>
      </c>
      <c r="S778" s="55" t="s">
        <v>89</v>
      </c>
      <c r="T778" s="57">
        <v>847.22</v>
      </c>
      <c r="U778" s="55" t="s">
        <v>329</v>
      </c>
      <c r="V778" s="55" t="s">
        <v>330</v>
      </c>
      <c r="W778" s="55" t="s">
        <v>1644</v>
      </c>
      <c r="X778" s="55" t="s">
        <v>1644</v>
      </c>
      <c r="Y778" s="55" t="s">
        <v>1644</v>
      </c>
      <c r="Z778" s="55" t="s">
        <v>1644</v>
      </c>
      <c r="AA778" s="55" t="s">
        <v>1727</v>
      </c>
      <c r="AB778" s="55" t="s">
        <v>1644</v>
      </c>
      <c r="AC778" s="56">
        <v>45804</v>
      </c>
      <c r="AD778" s="55"/>
      <c r="AE778" s="55"/>
      <c r="AF778" s="55" t="s">
        <v>1644</v>
      </c>
      <c r="AG778" s="55" t="s">
        <v>1644</v>
      </c>
      <c r="AH778" s="55" t="s">
        <v>1728</v>
      </c>
      <c r="AI778" s="55" t="s">
        <v>1729</v>
      </c>
      <c r="AJ778" s="58">
        <v>0</v>
      </c>
      <c r="AK778" s="55" t="s">
        <v>1644</v>
      </c>
      <c r="AL778" s="55" t="s">
        <v>1644</v>
      </c>
      <c r="AM778" s="55" t="s">
        <v>1644</v>
      </c>
      <c r="AN778" s="55" t="s">
        <v>1644</v>
      </c>
      <c r="AO778" s="55" t="s">
        <v>1644</v>
      </c>
      <c r="AP778" t="s">
        <v>1730</v>
      </c>
      <c r="AQ778" t="s">
        <v>2163</v>
      </c>
      <c r="AS778" t="s">
        <v>1651</v>
      </c>
      <c r="AT778" t="s">
        <v>3842</v>
      </c>
      <c r="AU778" s="191">
        <f t="shared" si="13"/>
        <v>13986700</v>
      </c>
    </row>
    <row r="779" spans="1:47" hidden="1" x14ac:dyDescent="0.25">
      <c r="A779" s="55" t="s">
        <v>1717</v>
      </c>
      <c r="B779" s="55" t="s">
        <v>3124</v>
      </c>
      <c r="C779" s="55" t="s">
        <v>1719</v>
      </c>
      <c r="D779" s="55" t="s">
        <v>1720</v>
      </c>
      <c r="E779" s="56">
        <v>45805</v>
      </c>
      <c r="F779" s="55" t="s">
        <v>3375</v>
      </c>
      <c r="G779" s="55" t="s">
        <v>1739</v>
      </c>
      <c r="H779" s="55">
        <v>50300010</v>
      </c>
      <c r="I779" s="55" t="s">
        <v>3376</v>
      </c>
      <c r="J779" s="55" t="s">
        <v>1644</v>
      </c>
      <c r="K779" s="55" t="s">
        <v>1389</v>
      </c>
      <c r="L779" s="56">
        <v>45805</v>
      </c>
      <c r="M779" s="55" t="s">
        <v>1724</v>
      </c>
      <c r="N779" s="55" t="s">
        <v>3377</v>
      </c>
      <c r="O779" s="56"/>
      <c r="P779" s="55" t="s">
        <v>1726</v>
      </c>
      <c r="Q779" s="55" t="s">
        <v>1554</v>
      </c>
      <c r="R779" s="59">
        <v>7204134</v>
      </c>
      <c r="S779" s="55" t="s">
        <v>89</v>
      </c>
      <c r="T779" s="57">
        <v>439.92</v>
      </c>
      <c r="U779" s="55" t="s">
        <v>329</v>
      </c>
      <c r="V779" s="55" t="s">
        <v>330</v>
      </c>
      <c r="W779" s="55" t="s">
        <v>1644</v>
      </c>
      <c r="X779" s="55" t="s">
        <v>1644</v>
      </c>
      <c r="Y779" s="55" t="s">
        <v>1644</v>
      </c>
      <c r="Z779" s="55" t="s">
        <v>1644</v>
      </c>
      <c r="AA779" s="55" t="s">
        <v>1727</v>
      </c>
      <c r="AB779" s="55" t="s">
        <v>1644</v>
      </c>
      <c r="AC779" s="56">
        <v>45805</v>
      </c>
      <c r="AD779" s="55"/>
      <c r="AE779" s="55"/>
      <c r="AF779" s="55" t="s">
        <v>1644</v>
      </c>
      <c r="AG779" s="55" t="s">
        <v>1644</v>
      </c>
      <c r="AH779" s="55" t="s">
        <v>1728</v>
      </c>
      <c r="AI779" s="55" t="s">
        <v>1729</v>
      </c>
      <c r="AJ779" s="58">
        <v>0</v>
      </c>
      <c r="AK779" s="55" t="s">
        <v>1644</v>
      </c>
      <c r="AL779" s="55" t="s">
        <v>1644</v>
      </c>
      <c r="AM779" s="55" t="s">
        <v>1644</v>
      </c>
      <c r="AN779" s="55" t="s">
        <v>1644</v>
      </c>
      <c r="AO779" s="55" t="s">
        <v>1644</v>
      </c>
      <c r="AP779" t="s">
        <v>1730</v>
      </c>
      <c r="AQ779" t="s">
        <v>2163</v>
      </c>
      <c r="AS779" t="s">
        <v>1647</v>
      </c>
      <c r="AT779" t="s">
        <v>3842</v>
      </c>
      <c r="AU779" s="191">
        <f t="shared" ref="AU779:AU829" si="14">IF(Q779="USD",R779*16500,IF(Q779="IDR",R779,T779*16500))</f>
        <v>7204134</v>
      </c>
    </row>
    <row r="780" spans="1:47" hidden="1" x14ac:dyDescent="0.25">
      <c r="A780" s="55" t="s">
        <v>1717</v>
      </c>
      <c r="B780" s="55" t="s">
        <v>3124</v>
      </c>
      <c r="C780" s="55" t="s">
        <v>1719</v>
      </c>
      <c r="D780" s="55" t="s">
        <v>1720</v>
      </c>
      <c r="E780" s="56">
        <v>45805</v>
      </c>
      <c r="F780" s="55" t="s">
        <v>3378</v>
      </c>
      <c r="G780" s="55" t="s">
        <v>1739</v>
      </c>
      <c r="H780" s="55">
        <v>50300010</v>
      </c>
      <c r="I780" s="55" t="s">
        <v>3379</v>
      </c>
      <c r="J780" s="55" t="s">
        <v>1644</v>
      </c>
      <c r="K780" s="55" t="s">
        <v>1389</v>
      </c>
      <c r="L780" s="56">
        <v>45805</v>
      </c>
      <c r="M780" s="55" t="s">
        <v>1724</v>
      </c>
      <c r="N780" s="55" t="s">
        <v>3380</v>
      </c>
      <c r="O780" s="56"/>
      <c r="P780" s="55" t="s">
        <v>1726</v>
      </c>
      <c r="Q780" s="55" t="s">
        <v>1554</v>
      </c>
      <c r="R780" s="59">
        <v>502614</v>
      </c>
      <c r="S780" s="55" t="s">
        <v>89</v>
      </c>
      <c r="T780" s="57">
        <v>30.69</v>
      </c>
      <c r="U780" s="55" t="s">
        <v>329</v>
      </c>
      <c r="V780" s="55" t="s">
        <v>330</v>
      </c>
      <c r="W780" s="55" t="s">
        <v>1644</v>
      </c>
      <c r="X780" s="55" t="s">
        <v>1644</v>
      </c>
      <c r="Y780" s="55" t="s">
        <v>1644</v>
      </c>
      <c r="Z780" s="55" t="s">
        <v>1644</v>
      </c>
      <c r="AA780" s="55" t="s">
        <v>1727</v>
      </c>
      <c r="AB780" s="55" t="s">
        <v>1644</v>
      </c>
      <c r="AC780" s="56">
        <v>45805</v>
      </c>
      <c r="AD780" s="55"/>
      <c r="AE780" s="55"/>
      <c r="AF780" s="55" t="s">
        <v>1644</v>
      </c>
      <c r="AG780" s="55" t="s">
        <v>1644</v>
      </c>
      <c r="AH780" s="55" t="s">
        <v>1728</v>
      </c>
      <c r="AI780" s="55" t="s">
        <v>1729</v>
      </c>
      <c r="AJ780" s="58">
        <v>0</v>
      </c>
      <c r="AK780" s="55" t="s">
        <v>1644</v>
      </c>
      <c r="AL780" s="55" t="s">
        <v>1644</v>
      </c>
      <c r="AM780" s="55" t="s">
        <v>1644</v>
      </c>
      <c r="AN780" s="55" t="s">
        <v>1644</v>
      </c>
      <c r="AO780" s="55" t="s">
        <v>1644</v>
      </c>
      <c r="AP780" t="s">
        <v>1730</v>
      </c>
      <c r="AQ780" t="s">
        <v>2163</v>
      </c>
      <c r="AS780" t="s">
        <v>1647</v>
      </c>
      <c r="AT780" t="s">
        <v>3842</v>
      </c>
      <c r="AU780" s="191">
        <f t="shared" si="14"/>
        <v>502614</v>
      </c>
    </row>
    <row r="781" spans="1:47" x14ac:dyDescent="0.25">
      <c r="A781" s="55" t="s">
        <v>1717</v>
      </c>
      <c r="B781" s="55" t="s">
        <v>3124</v>
      </c>
      <c r="C781" s="55" t="s">
        <v>1719</v>
      </c>
      <c r="D781" s="55" t="s">
        <v>1767</v>
      </c>
      <c r="E781" s="56">
        <v>45805</v>
      </c>
      <c r="F781" s="55" t="s">
        <v>2932</v>
      </c>
      <c r="G781" s="55" t="s">
        <v>1644</v>
      </c>
      <c r="H781" s="55">
        <v>50200010</v>
      </c>
      <c r="I781" s="55" t="s">
        <v>3381</v>
      </c>
      <c r="J781" s="55" t="s">
        <v>1644</v>
      </c>
      <c r="K781" s="55" t="s">
        <v>1646</v>
      </c>
      <c r="L781" s="56">
        <v>45805</v>
      </c>
      <c r="M781" s="55" t="s">
        <v>3382</v>
      </c>
      <c r="N781" s="55" t="s">
        <v>1644</v>
      </c>
      <c r="O781" s="56"/>
      <c r="P781" s="55" t="s">
        <v>1726</v>
      </c>
      <c r="Q781" s="55" t="s">
        <v>89</v>
      </c>
      <c r="R781" s="57">
        <v>37.07</v>
      </c>
      <c r="S781" s="55" t="s">
        <v>89</v>
      </c>
      <c r="T781" s="57">
        <v>37.07</v>
      </c>
      <c r="U781" s="55" t="s">
        <v>329</v>
      </c>
      <c r="V781" s="55" t="s">
        <v>330</v>
      </c>
      <c r="W781" s="55" t="s">
        <v>1644</v>
      </c>
      <c r="X781" s="55" t="s">
        <v>1644</v>
      </c>
      <c r="Y781" s="55" t="s">
        <v>1644</v>
      </c>
      <c r="Z781" s="55" t="s">
        <v>1644</v>
      </c>
      <c r="AA781" s="55" t="s">
        <v>1727</v>
      </c>
      <c r="AB781" s="55" t="s">
        <v>1644</v>
      </c>
      <c r="AC781" s="56">
        <v>45805</v>
      </c>
      <c r="AD781" s="55"/>
      <c r="AE781" s="55"/>
      <c r="AF781" s="55" t="s">
        <v>1644</v>
      </c>
      <c r="AG781" s="55" t="s">
        <v>1644</v>
      </c>
      <c r="AH781" s="55" t="s">
        <v>1728</v>
      </c>
      <c r="AI781" s="55" t="s">
        <v>1729</v>
      </c>
      <c r="AJ781" s="59">
        <v>40</v>
      </c>
      <c r="AK781" s="55" t="s">
        <v>1761</v>
      </c>
      <c r="AL781" s="60" t="s">
        <v>1749</v>
      </c>
      <c r="AM781" s="55" t="s">
        <v>1970</v>
      </c>
      <c r="AN781" s="55" t="s">
        <v>1971</v>
      </c>
      <c r="AO781" s="55" t="s">
        <v>1644</v>
      </c>
      <c r="AP781" t="s">
        <v>3126</v>
      </c>
      <c r="AQ781" t="s">
        <v>2163</v>
      </c>
      <c r="AS781" t="s">
        <v>1645</v>
      </c>
      <c r="AT781" t="s">
        <v>3842</v>
      </c>
      <c r="AU781" s="191">
        <f t="shared" si="14"/>
        <v>611655</v>
      </c>
    </row>
    <row r="782" spans="1:47" x14ac:dyDescent="0.25">
      <c r="A782" s="55" t="s">
        <v>1717</v>
      </c>
      <c r="B782" s="55" t="s">
        <v>3124</v>
      </c>
      <c r="C782" s="55" t="s">
        <v>1719</v>
      </c>
      <c r="D782" s="55" t="s">
        <v>1767</v>
      </c>
      <c r="E782" s="56">
        <v>45805</v>
      </c>
      <c r="F782" s="55" t="s">
        <v>2683</v>
      </c>
      <c r="G782" s="55" t="s">
        <v>1644</v>
      </c>
      <c r="H782" s="55">
        <v>50200010</v>
      </c>
      <c r="I782" s="55" t="s">
        <v>3381</v>
      </c>
      <c r="J782" s="55" t="s">
        <v>1644</v>
      </c>
      <c r="K782" s="55" t="s">
        <v>1646</v>
      </c>
      <c r="L782" s="56">
        <v>45805</v>
      </c>
      <c r="M782" s="55" t="s">
        <v>3382</v>
      </c>
      <c r="N782" s="55" t="s">
        <v>1644</v>
      </c>
      <c r="O782" s="56"/>
      <c r="P782" s="55" t="s">
        <v>1726</v>
      </c>
      <c r="Q782" s="55" t="s">
        <v>89</v>
      </c>
      <c r="R782" s="57">
        <v>17.57</v>
      </c>
      <c r="S782" s="55" t="s">
        <v>89</v>
      </c>
      <c r="T782" s="57">
        <v>17.57</v>
      </c>
      <c r="U782" s="55" t="s">
        <v>329</v>
      </c>
      <c r="V782" s="55" t="s">
        <v>330</v>
      </c>
      <c r="W782" s="55" t="s">
        <v>1644</v>
      </c>
      <c r="X782" s="55" t="s">
        <v>1644</v>
      </c>
      <c r="Y782" s="55" t="s">
        <v>1644</v>
      </c>
      <c r="Z782" s="55" t="s">
        <v>1644</v>
      </c>
      <c r="AA782" s="55" t="s">
        <v>1727</v>
      </c>
      <c r="AB782" s="55" t="s">
        <v>1644</v>
      </c>
      <c r="AC782" s="56">
        <v>45805</v>
      </c>
      <c r="AD782" s="55"/>
      <c r="AE782" s="55"/>
      <c r="AF782" s="55" t="s">
        <v>1644</v>
      </c>
      <c r="AG782" s="55" t="s">
        <v>1644</v>
      </c>
      <c r="AH782" s="55" t="s">
        <v>1728</v>
      </c>
      <c r="AI782" s="55" t="s">
        <v>1729</v>
      </c>
      <c r="AJ782" s="59">
        <v>20</v>
      </c>
      <c r="AK782" s="55" t="s">
        <v>1842</v>
      </c>
      <c r="AL782" s="60" t="s">
        <v>1749</v>
      </c>
      <c r="AM782" s="55" t="s">
        <v>1975</v>
      </c>
      <c r="AN782" s="55" t="s">
        <v>1976</v>
      </c>
      <c r="AO782" s="55" t="s">
        <v>1644</v>
      </c>
      <c r="AP782" t="s">
        <v>3126</v>
      </c>
      <c r="AQ782" t="s">
        <v>2163</v>
      </c>
      <c r="AS782" t="s">
        <v>1645</v>
      </c>
      <c r="AT782" t="s">
        <v>3842</v>
      </c>
      <c r="AU782" s="191">
        <f t="shared" si="14"/>
        <v>289905</v>
      </c>
    </row>
    <row r="783" spans="1:47" x14ac:dyDescent="0.25">
      <c r="A783" s="55" t="s">
        <v>1717</v>
      </c>
      <c r="B783" s="55" t="s">
        <v>3124</v>
      </c>
      <c r="C783" s="55" t="s">
        <v>1719</v>
      </c>
      <c r="D783" s="55" t="s">
        <v>1767</v>
      </c>
      <c r="E783" s="56">
        <v>45805</v>
      </c>
      <c r="F783" s="55" t="s">
        <v>2187</v>
      </c>
      <c r="G783" s="55" t="s">
        <v>1644</v>
      </c>
      <c r="H783" s="55">
        <v>53100010</v>
      </c>
      <c r="I783" s="55" t="s">
        <v>3381</v>
      </c>
      <c r="J783" s="55" t="s">
        <v>1644</v>
      </c>
      <c r="K783" s="55" t="s">
        <v>664</v>
      </c>
      <c r="L783" s="56">
        <v>45805</v>
      </c>
      <c r="M783" s="55" t="s">
        <v>3382</v>
      </c>
      <c r="N783" s="55" t="s">
        <v>1644</v>
      </c>
      <c r="O783" s="56"/>
      <c r="P783" s="55" t="s">
        <v>1726</v>
      </c>
      <c r="Q783" s="55" t="s">
        <v>89</v>
      </c>
      <c r="R783" s="57">
        <v>12.12</v>
      </c>
      <c r="S783" s="55" t="s">
        <v>89</v>
      </c>
      <c r="T783" s="57">
        <v>12.12</v>
      </c>
      <c r="U783" s="55" t="s">
        <v>329</v>
      </c>
      <c r="V783" s="55" t="s">
        <v>330</v>
      </c>
      <c r="W783" s="55" t="s">
        <v>1644</v>
      </c>
      <c r="X783" s="55" t="s">
        <v>1644</v>
      </c>
      <c r="Y783" s="55" t="s">
        <v>1644</v>
      </c>
      <c r="Z783" s="55" t="s">
        <v>1644</v>
      </c>
      <c r="AA783" s="55" t="s">
        <v>1727</v>
      </c>
      <c r="AB783" s="55" t="s">
        <v>1644</v>
      </c>
      <c r="AC783" s="56">
        <v>45805</v>
      </c>
      <c r="AD783" s="55"/>
      <c r="AE783" s="55"/>
      <c r="AF783" s="55" t="s">
        <v>1644</v>
      </c>
      <c r="AG783" s="55" t="s">
        <v>1644</v>
      </c>
      <c r="AH783" s="55" t="s">
        <v>1728</v>
      </c>
      <c r="AI783" s="55" t="s">
        <v>1729</v>
      </c>
      <c r="AJ783" s="59">
        <v>8</v>
      </c>
      <c r="AK783" s="55" t="s">
        <v>1748</v>
      </c>
      <c r="AL783" s="60" t="s">
        <v>1749</v>
      </c>
      <c r="AM783" s="55" t="s">
        <v>3091</v>
      </c>
      <c r="AN783" s="55" t="s">
        <v>3092</v>
      </c>
      <c r="AO783" s="55" t="s">
        <v>1644</v>
      </c>
      <c r="AP783" t="s">
        <v>1730</v>
      </c>
      <c r="AQ783" t="s">
        <v>2163</v>
      </c>
      <c r="AS783" t="s">
        <v>1652</v>
      </c>
      <c r="AT783" t="s">
        <v>3842</v>
      </c>
      <c r="AU783" s="191">
        <f t="shared" si="14"/>
        <v>199980</v>
      </c>
    </row>
    <row r="784" spans="1:47" x14ac:dyDescent="0.25">
      <c r="A784" s="55" t="s">
        <v>1717</v>
      </c>
      <c r="B784" s="55" t="s">
        <v>3124</v>
      </c>
      <c r="C784" s="55" t="s">
        <v>1719</v>
      </c>
      <c r="D784" s="55" t="s">
        <v>1767</v>
      </c>
      <c r="E784" s="56">
        <v>45805</v>
      </c>
      <c r="F784" s="55" t="s">
        <v>3383</v>
      </c>
      <c r="G784" s="55" t="s">
        <v>1644</v>
      </c>
      <c r="H784" s="55">
        <v>53100010</v>
      </c>
      <c r="I784" s="55" t="s">
        <v>3384</v>
      </c>
      <c r="J784" s="55" t="s">
        <v>1644</v>
      </c>
      <c r="K784" s="55" t="s">
        <v>664</v>
      </c>
      <c r="L784" s="56">
        <v>45805</v>
      </c>
      <c r="M784" s="55" t="s">
        <v>3382</v>
      </c>
      <c r="N784" s="55" t="s">
        <v>1644</v>
      </c>
      <c r="O784" s="56"/>
      <c r="P784" s="55" t="s">
        <v>1726</v>
      </c>
      <c r="Q784" s="55" t="s">
        <v>89</v>
      </c>
      <c r="R784" s="57">
        <v>29.47</v>
      </c>
      <c r="S784" s="55" t="s">
        <v>89</v>
      </c>
      <c r="T784" s="57">
        <v>29.47</v>
      </c>
      <c r="U784" s="55" t="s">
        <v>329</v>
      </c>
      <c r="V784" s="55" t="s">
        <v>330</v>
      </c>
      <c r="W784" s="55" t="s">
        <v>1644</v>
      </c>
      <c r="X784" s="55" t="s">
        <v>1644</v>
      </c>
      <c r="Y784" s="55" t="s">
        <v>1644</v>
      </c>
      <c r="Z784" s="55" t="s">
        <v>1644</v>
      </c>
      <c r="AA784" s="55" t="s">
        <v>1727</v>
      </c>
      <c r="AB784" s="55" t="s">
        <v>1644</v>
      </c>
      <c r="AC784" s="56">
        <v>45805</v>
      </c>
      <c r="AD784" s="55"/>
      <c r="AE784" s="55"/>
      <c r="AF784" s="55" t="s">
        <v>1644</v>
      </c>
      <c r="AG784" s="55" t="s">
        <v>1644</v>
      </c>
      <c r="AH784" s="55" t="s">
        <v>1728</v>
      </c>
      <c r="AI784" s="55" t="s">
        <v>1729</v>
      </c>
      <c r="AJ784" s="59">
        <v>1</v>
      </c>
      <c r="AK784" s="55" t="s">
        <v>1748</v>
      </c>
      <c r="AL784" s="60" t="s">
        <v>1749</v>
      </c>
      <c r="AM784" s="55" t="s">
        <v>3385</v>
      </c>
      <c r="AN784" s="55" t="s">
        <v>3386</v>
      </c>
      <c r="AO784" s="55" t="s">
        <v>1644</v>
      </c>
      <c r="AP784" t="s">
        <v>1730</v>
      </c>
      <c r="AQ784" t="s">
        <v>2163</v>
      </c>
      <c r="AS784" t="s">
        <v>1652</v>
      </c>
      <c r="AT784" t="s">
        <v>3842</v>
      </c>
      <c r="AU784" s="191">
        <f t="shared" si="14"/>
        <v>486255</v>
      </c>
    </row>
    <row r="785" spans="1:47" hidden="1" x14ac:dyDescent="0.25">
      <c r="A785" s="55" t="s">
        <v>1717</v>
      </c>
      <c r="B785" s="55" t="s">
        <v>3124</v>
      </c>
      <c r="C785" s="55" t="s">
        <v>1719</v>
      </c>
      <c r="D785" s="55" t="s">
        <v>1743</v>
      </c>
      <c r="E785" s="56">
        <v>45805</v>
      </c>
      <c r="F785" s="55" t="s">
        <v>3387</v>
      </c>
      <c r="G785" s="55" t="s">
        <v>1644</v>
      </c>
      <c r="H785" s="55">
        <v>50600050</v>
      </c>
      <c r="I785" s="55" t="s">
        <v>3388</v>
      </c>
      <c r="J785" s="55" t="s">
        <v>1644</v>
      </c>
      <c r="K785" s="55" t="s">
        <v>468</v>
      </c>
      <c r="L785" s="56">
        <v>45805</v>
      </c>
      <c r="M785" s="55" t="s">
        <v>3382</v>
      </c>
      <c r="N785" s="55" t="s">
        <v>3389</v>
      </c>
      <c r="O785" s="56"/>
      <c r="P785" s="55" t="s">
        <v>1726</v>
      </c>
      <c r="Q785" s="55" t="s">
        <v>1554</v>
      </c>
      <c r="R785" s="59">
        <v>30108046</v>
      </c>
      <c r="S785" s="55" t="s">
        <v>89</v>
      </c>
      <c r="T785" s="57">
        <v>1838.55</v>
      </c>
      <c r="U785" s="55" t="s">
        <v>329</v>
      </c>
      <c r="V785" s="55" t="s">
        <v>330</v>
      </c>
      <c r="W785" s="55" t="s">
        <v>1644</v>
      </c>
      <c r="X785" s="55" t="s">
        <v>1644</v>
      </c>
      <c r="Y785" s="55" t="s">
        <v>1644</v>
      </c>
      <c r="Z785" s="55" t="s">
        <v>1644</v>
      </c>
      <c r="AA785" s="55" t="s">
        <v>1727</v>
      </c>
      <c r="AB785" s="55" t="s">
        <v>1644</v>
      </c>
      <c r="AC785" s="56">
        <v>45805</v>
      </c>
      <c r="AD785" s="55"/>
      <c r="AE785" s="55"/>
      <c r="AF785" s="55" t="s">
        <v>1644</v>
      </c>
      <c r="AG785" s="55" t="s">
        <v>3390</v>
      </c>
      <c r="AH785" s="55" t="s">
        <v>1728</v>
      </c>
      <c r="AI785" s="55" t="s">
        <v>1729</v>
      </c>
      <c r="AJ785" s="59">
        <v>1</v>
      </c>
      <c r="AK785" s="55" t="s">
        <v>1873</v>
      </c>
      <c r="AL785" s="60" t="s">
        <v>1749</v>
      </c>
      <c r="AM785" s="55" t="s">
        <v>1644</v>
      </c>
      <c r="AN785" s="55" t="s">
        <v>1644</v>
      </c>
      <c r="AO785" s="55" t="s">
        <v>1644</v>
      </c>
      <c r="AP785" t="s">
        <v>1730</v>
      </c>
      <c r="AQ785" t="s">
        <v>2163</v>
      </c>
      <c r="AS785" t="s">
        <v>468</v>
      </c>
      <c r="AT785" t="s">
        <v>3842</v>
      </c>
      <c r="AU785" s="191">
        <f t="shared" si="14"/>
        <v>30108046</v>
      </c>
    </row>
    <row r="786" spans="1:47" hidden="1" x14ac:dyDescent="0.25">
      <c r="A786" s="55" t="s">
        <v>1717</v>
      </c>
      <c r="B786" s="55" t="s">
        <v>3124</v>
      </c>
      <c r="C786" s="55" t="s">
        <v>1719</v>
      </c>
      <c r="D786" s="55" t="s">
        <v>1743</v>
      </c>
      <c r="E786" s="56">
        <v>45805</v>
      </c>
      <c r="F786" s="55" t="s">
        <v>3391</v>
      </c>
      <c r="G786" s="55" t="s">
        <v>1644</v>
      </c>
      <c r="H786" s="55">
        <v>50600050</v>
      </c>
      <c r="I786" s="55" t="s">
        <v>3392</v>
      </c>
      <c r="J786" s="55" t="s">
        <v>1644</v>
      </c>
      <c r="K786" s="55" t="s">
        <v>468</v>
      </c>
      <c r="L786" s="56">
        <v>45805</v>
      </c>
      <c r="M786" s="55" t="s">
        <v>3382</v>
      </c>
      <c r="N786" s="55" t="s">
        <v>3389</v>
      </c>
      <c r="O786" s="56"/>
      <c r="P786" s="55" t="s">
        <v>1726</v>
      </c>
      <c r="Q786" s="55" t="s">
        <v>1554</v>
      </c>
      <c r="R786" s="59">
        <v>903242</v>
      </c>
      <c r="S786" s="55" t="s">
        <v>89</v>
      </c>
      <c r="T786" s="57">
        <v>55.16</v>
      </c>
      <c r="U786" s="55" t="s">
        <v>329</v>
      </c>
      <c r="V786" s="55" t="s">
        <v>330</v>
      </c>
      <c r="W786" s="55" t="s">
        <v>1644</v>
      </c>
      <c r="X786" s="55" t="s">
        <v>1644</v>
      </c>
      <c r="Y786" s="55" t="s">
        <v>1644</v>
      </c>
      <c r="Z786" s="55" t="s">
        <v>1644</v>
      </c>
      <c r="AA786" s="55" t="s">
        <v>1727</v>
      </c>
      <c r="AB786" s="55" t="s">
        <v>1644</v>
      </c>
      <c r="AC786" s="56">
        <v>45805</v>
      </c>
      <c r="AD786" s="55"/>
      <c r="AE786" s="55"/>
      <c r="AF786" s="55" t="s">
        <v>1644</v>
      </c>
      <c r="AG786" s="55" t="s">
        <v>3390</v>
      </c>
      <c r="AH786" s="55" t="s">
        <v>1728</v>
      </c>
      <c r="AI786" s="55" t="s">
        <v>1729</v>
      </c>
      <c r="AJ786" s="59">
        <v>1</v>
      </c>
      <c r="AK786" s="55" t="s">
        <v>1873</v>
      </c>
      <c r="AL786" s="60" t="s">
        <v>1749</v>
      </c>
      <c r="AM786" s="55" t="s">
        <v>1644</v>
      </c>
      <c r="AN786" s="55" t="s">
        <v>1644</v>
      </c>
      <c r="AO786" s="55" t="s">
        <v>1644</v>
      </c>
      <c r="AP786" t="s">
        <v>1730</v>
      </c>
      <c r="AQ786" t="s">
        <v>2163</v>
      </c>
      <c r="AS786" t="s">
        <v>468</v>
      </c>
      <c r="AT786" t="s">
        <v>3842</v>
      </c>
      <c r="AU786" s="191">
        <f t="shared" si="14"/>
        <v>903242</v>
      </c>
    </row>
    <row r="787" spans="1:47" hidden="1" x14ac:dyDescent="0.25">
      <c r="A787" s="55" t="s">
        <v>1717</v>
      </c>
      <c r="B787" s="55" t="s">
        <v>3124</v>
      </c>
      <c r="C787" s="55" t="s">
        <v>1719</v>
      </c>
      <c r="D787" s="55" t="s">
        <v>1844</v>
      </c>
      <c r="E787" s="56">
        <v>45805</v>
      </c>
      <c r="F787" s="55" t="s">
        <v>3393</v>
      </c>
      <c r="G787" s="55" t="s">
        <v>1739</v>
      </c>
      <c r="H787" s="55">
        <v>51300060</v>
      </c>
      <c r="I787" s="55" t="s">
        <v>3394</v>
      </c>
      <c r="J787" s="55" t="s">
        <v>1644</v>
      </c>
      <c r="K787" s="55" t="s">
        <v>549</v>
      </c>
      <c r="L787" s="56">
        <v>45798</v>
      </c>
      <c r="M787" s="55" t="s">
        <v>2764</v>
      </c>
      <c r="N787" s="55" t="s">
        <v>3395</v>
      </c>
      <c r="O787" s="56"/>
      <c r="P787" s="55" t="s">
        <v>1726</v>
      </c>
      <c r="Q787" s="55" t="s">
        <v>1554</v>
      </c>
      <c r="R787" s="59">
        <v>177225</v>
      </c>
      <c r="S787" s="55" t="s">
        <v>89</v>
      </c>
      <c r="T787" s="57">
        <v>10.82</v>
      </c>
      <c r="U787" s="55" t="s">
        <v>329</v>
      </c>
      <c r="V787" s="55" t="s">
        <v>330</v>
      </c>
      <c r="W787" s="55" t="s">
        <v>1644</v>
      </c>
      <c r="X787" s="55" t="s">
        <v>1644</v>
      </c>
      <c r="Y787" s="55" t="s">
        <v>1644</v>
      </c>
      <c r="Z787" s="55" t="s">
        <v>1644</v>
      </c>
      <c r="AA787" s="55" t="s">
        <v>1727</v>
      </c>
      <c r="AB787" s="55" t="s">
        <v>1644</v>
      </c>
      <c r="AC787" s="56">
        <v>45807</v>
      </c>
      <c r="AD787" s="55"/>
      <c r="AE787" s="55"/>
      <c r="AF787" s="55" t="s">
        <v>1644</v>
      </c>
      <c r="AG787" s="55" t="s">
        <v>1644</v>
      </c>
      <c r="AH787" s="55" t="s">
        <v>1728</v>
      </c>
      <c r="AI787" s="55" t="s">
        <v>1729</v>
      </c>
      <c r="AJ787" s="58">
        <v>0</v>
      </c>
      <c r="AK787" s="55" t="s">
        <v>1644</v>
      </c>
      <c r="AL787" s="55" t="s">
        <v>1644</v>
      </c>
      <c r="AM787" s="55" t="s">
        <v>1644</v>
      </c>
      <c r="AN787" s="55" t="s">
        <v>1644</v>
      </c>
      <c r="AO787" s="55" t="s">
        <v>1644</v>
      </c>
      <c r="AP787" t="s">
        <v>1730</v>
      </c>
      <c r="AQ787" t="s">
        <v>2163</v>
      </c>
      <c r="AS787" t="s">
        <v>1458</v>
      </c>
      <c r="AT787" t="s">
        <v>3842</v>
      </c>
      <c r="AU787" s="191">
        <f t="shared" si="14"/>
        <v>177225</v>
      </c>
    </row>
    <row r="788" spans="1:47" x14ac:dyDescent="0.25">
      <c r="A788" s="55" t="s">
        <v>1717</v>
      </c>
      <c r="B788" s="55" t="s">
        <v>3124</v>
      </c>
      <c r="C788" s="55" t="s">
        <v>1719</v>
      </c>
      <c r="D788" s="55" t="s">
        <v>1743</v>
      </c>
      <c r="E788" s="56">
        <v>45807</v>
      </c>
      <c r="F788" s="55" t="s">
        <v>1773</v>
      </c>
      <c r="G788" s="55" t="s">
        <v>1644</v>
      </c>
      <c r="H788" s="55">
        <v>50500030</v>
      </c>
      <c r="I788" s="55" t="s">
        <v>3396</v>
      </c>
      <c r="J788" s="55" t="s">
        <v>1644</v>
      </c>
      <c r="K788" s="55" t="s">
        <v>1659</v>
      </c>
      <c r="L788" s="56">
        <v>45807</v>
      </c>
      <c r="M788" s="55" t="s">
        <v>3397</v>
      </c>
      <c r="N788" s="55" t="s">
        <v>3398</v>
      </c>
      <c r="O788" s="56"/>
      <c r="P788" s="55" t="s">
        <v>1726</v>
      </c>
      <c r="Q788" s="55" t="s">
        <v>1554</v>
      </c>
      <c r="R788" s="59">
        <v>4848802</v>
      </c>
      <c r="S788" s="55" t="s">
        <v>89</v>
      </c>
      <c r="T788" s="57">
        <v>296.08</v>
      </c>
      <c r="U788" s="55" t="s">
        <v>329</v>
      </c>
      <c r="V788" s="55" t="s">
        <v>330</v>
      </c>
      <c r="W788" s="55" t="s">
        <v>1644</v>
      </c>
      <c r="X788" s="55" t="s">
        <v>1644</v>
      </c>
      <c r="Y788" s="55" t="s">
        <v>1644</v>
      </c>
      <c r="Z788" s="55" t="s">
        <v>1644</v>
      </c>
      <c r="AA788" s="55" t="s">
        <v>1727</v>
      </c>
      <c r="AB788" s="55" t="s">
        <v>1644</v>
      </c>
      <c r="AC788" s="56">
        <v>45807</v>
      </c>
      <c r="AD788" s="55"/>
      <c r="AE788" s="55"/>
      <c r="AF788" s="55" t="s">
        <v>1644</v>
      </c>
      <c r="AG788" s="55" t="s">
        <v>3399</v>
      </c>
      <c r="AH788" s="55" t="s">
        <v>1728</v>
      </c>
      <c r="AI788" s="55" t="s">
        <v>1729</v>
      </c>
      <c r="AJ788" s="59">
        <v>1</v>
      </c>
      <c r="AK788" s="55" t="s">
        <v>1778</v>
      </c>
      <c r="AL788" s="60" t="s">
        <v>1749</v>
      </c>
      <c r="AM788" s="55" t="s">
        <v>1644</v>
      </c>
      <c r="AN788" s="55" t="s">
        <v>1644</v>
      </c>
      <c r="AO788" s="55" t="s">
        <v>1644</v>
      </c>
      <c r="AP788" t="s">
        <v>1730</v>
      </c>
      <c r="AQ788" t="s">
        <v>2163</v>
      </c>
      <c r="AS788" t="s">
        <v>1656</v>
      </c>
      <c r="AT788" t="s">
        <v>3842</v>
      </c>
      <c r="AU788" s="191">
        <f t="shared" si="14"/>
        <v>4848802</v>
      </c>
    </row>
    <row r="789" spans="1:47" x14ac:dyDescent="0.25">
      <c r="A789" s="55" t="s">
        <v>1717</v>
      </c>
      <c r="B789" s="55" t="s">
        <v>3124</v>
      </c>
      <c r="C789" s="55" t="s">
        <v>1719</v>
      </c>
      <c r="D789" s="55" t="s">
        <v>1743</v>
      </c>
      <c r="E789" s="56">
        <v>45807</v>
      </c>
      <c r="F789" s="55" t="s">
        <v>1644</v>
      </c>
      <c r="G789" s="55" t="s">
        <v>1644</v>
      </c>
      <c r="H789" s="55">
        <v>50800020</v>
      </c>
      <c r="I789" s="55" t="s">
        <v>3400</v>
      </c>
      <c r="J789" s="55" t="s">
        <v>1644</v>
      </c>
      <c r="K789" s="55" t="s">
        <v>474</v>
      </c>
      <c r="L789" s="56">
        <v>45807</v>
      </c>
      <c r="M789" s="55" t="s">
        <v>3397</v>
      </c>
      <c r="N789" s="55" t="s">
        <v>3401</v>
      </c>
      <c r="O789" s="56"/>
      <c r="P789" s="55" t="s">
        <v>1726</v>
      </c>
      <c r="Q789" s="55" t="s">
        <v>1554</v>
      </c>
      <c r="R789" s="59">
        <v>90000</v>
      </c>
      <c r="S789" s="55" t="s">
        <v>89</v>
      </c>
      <c r="T789" s="57">
        <v>5.5</v>
      </c>
      <c r="U789" s="55" t="s">
        <v>329</v>
      </c>
      <c r="V789" s="55" t="s">
        <v>330</v>
      </c>
      <c r="W789" s="55" t="s">
        <v>1644</v>
      </c>
      <c r="X789" s="55" t="s">
        <v>1644</v>
      </c>
      <c r="Y789" s="55" t="s">
        <v>1644</v>
      </c>
      <c r="Z789" s="55" t="s">
        <v>1644</v>
      </c>
      <c r="AA789" s="55" t="s">
        <v>1727</v>
      </c>
      <c r="AB789" s="55" t="s">
        <v>1644</v>
      </c>
      <c r="AC789" s="56">
        <v>45807</v>
      </c>
      <c r="AD789" s="55"/>
      <c r="AE789" s="55"/>
      <c r="AF789" s="55" t="s">
        <v>1644</v>
      </c>
      <c r="AG789" s="55" t="s">
        <v>3402</v>
      </c>
      <c r="AH789" s="55" t="s">
        <v>1728</v>
      </c>
      <c r="AI789" s="55" t="s">
        <v>1729</v>
      </c>
      <c r="AJ789" s="59">
        <v>1</v>
      </c>
      <c r="AK789" s="55" t="s">
        <v>2386</v>
      </c>
      <c r="AL789" s="60" t="s">
        <v>1749</v>
      </c>
      <c r="AM789" s="55" t="s">
        <v>1644</v>
      </c>
      <c r="AN789" s="55" t="s">
        <v>1644</v>
      </c>
      <c r="AO789" s="55" t="s">
        <v>1644</v>
      </c>
      <c r="AP789" t="s">
        <v>1730</v>
      </c>
      <c r="AQ789" t="s">
        <v>2163</v>
      </c>
      <c r="AS789" t="s">
        <v>1652</v>
      </c>
      <c r="AT789" t="s">
        <v>3842</v>
      </c>
      <c r="AU789" s="191">
        <f t="shared" si="14"/>
        <v>90000</v>
      </c>
    </row>
    <row r="790" spans="1:47" x14ac:dyDescent="0.25">
      <c r="A790" s="55" t="s">
        <v>1717</v>
      </c>
      <c r="B790" s="55" t="s">
        <v>3124</v>
      </c>
      <c r="C790" s="55" t="s">
        <v>1719</v>
      </c>
      <c r="D790" s="55" t="s">
        <v>1844</v>
      </c>
      <c r="E790" s="56">
        <v>45807</v>
      </c>
      <c r="F790" s="55" t="s">
        <v>1644</v>
      </c>
      <c r="G790" s="55" t="s">
        <v>3403</v>
      </c>
      <c r="H790" s="55">
        <v>50500030</v>
      </c>
      <c r="I790" s="55" t="s">
        <v>3404</v>
      </c>
      <c r="J790" s="55" t="s">
        <v>1644</v>
      </c>
      <c r="K790" s="55" t="s">
        <v>1659</v>
      </c>
      <c r="L790" s="56">
        <v>45803</v>
      </c>
      <c r="M790" s="55" t="s">
        <v>3399</v>
      </c>
      <c r="N790" s="55" t="s">
        <v>3405</v>
      </c>
      <c r="O790" s="56"/>
      <c r="P790" s="55" t="s">
        <v>1726</v>
      </c>
      <c r="Q790" s="55" t="s">
        <v>1554</v>
      </c>
      <c r="R790" s="59">
        <v>0</v>
      </c>
      <c r="S790" s="55" t="s">
        <v>89</v>
      </c>
      <c r="T790" s="57">
        <v>0.01</v>
      </c>
      <c r="U790" s="55" t="s">
        <v>329</v>
      </c>
      <c r="V790" s="55" t="s">
        <v>330</v>
      </c>
      <c r="W790" s="55" t="s">
        <v>1644</v>
      </c>
      <c r="X790" s="55" t="s">
        <v>1644</v>
      </c>
      <c r="Y790" s="55" t="s">
        <v>1644</v>
      </c>
      <c r="Z790" s="55" t="s">
        <v>3406</v>
      </c>
      <c r="AA790" s="55" t="s">
        <v>1727</v>
      </c>
      <c r="AB790" s="55" t="s">
        <v>1644</v>
      </c>
      <c r="AC790" s="56">
        <v>45807</v>
      </c>
      <c r="AD790" s="55"/>
      <c r="AE790" s="55"/>
      <c r="AF790" s="55" t="s">
        <v>1644</v>
      </c>
      <c r="AG790" s="55" t="s">
        <v>3399</v>
      </c>
      <c r="AH790" s="55" t="s">
        <v>1728</v>
      </c>
      <c r="AI790" s="55" t="s">
        <v>1729</v>
      </c>
      <c r="AJ790" s="59">
        <v>1</v>
      </c>
      <c r="AK790" s="55" t="s">
        <v>1778</v>
      </c>
      <c r="AL790" s="55" t="s">
        <v>1881</v>
      </c>
      <c r="AM790" s="55" t="s">
        <v>1644</v>
      </c>
      <c r="AN790" s="55" t="s">
        <v>1644</v>
      </c>
      <c r="AO790" s="55" t="s">
        <v>1644</v>
      </c>
      <c r="AP790" t="s">
        <v>1730</v>
      </c>
      <c r="AQ790" t="s">
        <v>2163</v>
      </c>
      <c r="AS790" t="s">
        <v>1656</v>
      </c>
      <c r="AT790" t="s">
        <v>3842</v>
      </c>
      <c r="AU790" s="191">
        <f t="shared" si="14"/>
        <v>0</v>
      </c>
    </row>
    <row r="791" spans="1:47" x14ac:dyDescent="0.25">
      <c r="A791" s="55" t="s">
        <v>1717</v>
      </c>
      <c r="B791" s="55" t="s">
        <v>3124</v>
      </c>
      <c r="C791" s="55" t="s">
        <v>1719</v>
      </c>
      <c r="D791" s="55" t="s">
        <v>2151</v>
      </c>
      <c r="E791" s="56">
        <v>45807</v>
      </c>
      <c r="F791" s="55" t="s">
        <v>1644</v>
      </c>
      <c r="G791" s="55" t="s">
        <v>3403</v>
      </c>
      <c r="H791" s="55">
        <v>50500030</v>
      </c>
      <c r="I791" s="55" t="s">
        <v>3407</v>
      </c>
      <c r="J791" s="55" t="s">
        <v>1644</v>
      </c>
      <c r="K791" s="55" t="s">
        <v>1659</v>
      </c>
      <c r="L791" s="56">
        <v>45803</v>
      </c>
      <c r="M791" s="55" t="s">
        <v>3399</v>
      </c>
      <c r="N791" s="55" t="s">
        <v>3405</v>
      </c>
      <c r="O791" s="56"/>
      <c r="P791" s="55" t="s">
        <v>1726</v>
      </c>
      <c r="Q791" s="55" t="s">
        <v>1554</v>
      </c>
      <c r="R791" s="59">
        <v>0</v>
      </c>
      <c r="S791" s="55" t="s">
        <v>89</v>
      </c>
      <c r="T791" s="57">
        <v>-0.01</v>
      </c>
      <c r="U791" s="55" t="s">
        <v>329</v>
      </c>
      <c r="V791" s="55" t="s">
        <v>330</v>
      </c>
      <c r="W791" s="55" t="s">
        <v>1644</v>
      </c>
      <c r="X791" s="55" t="s">
        <v>1644</v>
      </c>
      <c r="Y791" s="55" t="s">
        <v>1644</v>
      </c>
      <c r="Z791" s="55" t="s">
        <v>3406</v>
      </c>
      <c r="AA791" s="55" t="s">
        <v>1727</v>
      </c>
      <c r="AB791" s="55" t="s">
        <v>1644</v>
      </c>
      <c r="AC791" s="56">
        <v>45807</v>
      </c>
      <c r="AD791" s="55"/>
      <c r="AE791" s="55"/>
      <c r="AF791" s="55" t="s">
        <v>1644</v>
      </c>
      <c r="AG791" s="55" t="s">
        <v>3399</v>
      </c>
      <c r="AH791" s="55" t="s">
        <v>1728</v>
      </c>
      <c r="AI791" s="55" t="s">
        <v>1729</v>
      </c>
      <c r="AJ791" s="59">
        <v>-1</v>
      </c>
      <c r="AK791" s="55" t="s">
        <v>1778</v>
      </c>
      <c r="AL791" s="55" t="s">
        <v>1881</v>
      </c>
      <c r="AM791" s="55" t="s">
        <v>1644</v>
      </c>
      <c r="AN791" s="55" t="s">
        <v>1644</v>
      </c>
      <c r="AO791" s="55" t="s">
        <v>1644</v>
      </c>
      <c r="AP791" t="s">
        <v>1730</v>
      </c>
      <c r="AQ791" t="s">
        <v>2163</v>
      </c>
      <c r="AS791" t="s">
        <v>1656</v>
      </c>
      <c r="AT791" t="s">
        <v>3842</v>
      </c>
      <c r="AU791" s="191">
        <f t="shared" si="14"/>
        <v>0</v>
      </c>
    </row>
    <row r="792" spans="1:47" x14ac:dyDescent="0.25">
      <c r="A792" s="55" t="s">
        <v>1717</v>
      </c>
      <c r="B792" s="55" t="s">
        <v>3124</v>
      </c>
      <c r="C792" s="55" t="s">
        <v>1719</v>
      </c>
      <c r="D792" s="55" t="s">
        <v>1844</v>
      </c>
      <c r="E792" s="56">
        <v>45807</v>
      </c>
      <c r="F792" s="55" t="s">
        <v>1644</v>
      </c>
      <c r="G792" s="55" t="s">
        <v>3403</v>
      </c>
      <c r="H792" s="55">
        <v>50500030</v>
      </c>
      <c r="I792" s="55" t="s">
        <v>3408</v>
      </c>
      <c r="J792" s="55" t="s">
        <v>1644</v>
      </c>
      <c r="K792" s="55" t="s">
        <v>1659</v>
      </c>
      <c r="L792" s="56">
        <v>45803</v>
      </c>
      <c r="M792" s="55" t="s">
        <v>3399</v>
      </c>
      <c r="N792" s="55" t="s">
        <v>3405</v>
      </c>
      <c r="O792" s="56"/>
      <c r="P792" s="55" t="s">
        <v>1726</v>
      </c>
      <c r="Q792" s="55" t="s">
        <v>1554</v>
      </c>
      <c r="R792" s="59">
        <v>0</v>
      </c>
      <c r="S792" s="55" t="s">
        <v>89</v>
      </c>
      <c r="T792" s="57">
        <v>0.01</v>
      </c>
      <c r="U792" s="55" t="s">
        <v>329</v>
      </c>
      <c r="V792" s="55" t="s">
        <v>330</v>
      </c>
      <c r="W792" s="55" t="s">
        <v>1644</v>
      </c>
      <c r="X792" s="55" t="s">
        <v>1644</v>
      </c>
      <c r="Y792" s="55" t="s">
        <v>1644</v>
      </c>
      <c r="Z792" s="55" t="s">
        <v>3406</v>
      </c>
      <c r="AA792" s="55" t="s">
        <v>1727</v>
      </c>
      <c r="AB792" s="55" t="s">
        <v>1644</v>
      </c>
      <c r="AC792" s="56">
        <v>45807</v>
      </c>
      <c r="AD792" s="55"/>
      <c r="AE792" s="55"/>
      <c r="AF792" s="55" t="s">
        <v>1644</v>
      </c>
      <c r="AG792" s="55" t="s">
        <v>3399</v>
      </c>
      <c r="AH792" s="55" t="s">
        <v>1728</v>
      </c>
      <c r="AI792" s="55" t="s">
        <v>1729</v>
      </c>
      <c r="AJ792" s="59">
        <v>1</v>
      </c>
      <c r="AK792" s="55" t="s">
        <v>1778</v>
      </c>
      <c r="AL792" s="55" t="s">
        <v>1881</v>
      </c>
      <c r="AM792" s="55" t="s">
        <v>1644</v>
      </c>
      <c r="AN792" s="55" t="s">
        <v>1644</v>
      </c>
      <c r="AO792" s="55" t="s">
        <v>1644</v>
      </c>
      <c r="AP792" t="s">
        <v>1730</v>
      </c>
      <c r="AQ792" t="s">
        <v>2163</v>
      </c>
      <c r="AS792" t="s">
        <v>1656</v>
      </c>
      <c r="AT792" t="s">
        <v>3842</v>
      </c>
      <c r="AU792" s="191">
        <f t="shared" si="14"/>
        <v>0</v>
      </c>
    </row>
    <row r="793" spans="1:47" hidden="1" x14ac:dyDescent="0.25">
      <c r="A793" s="55" t="s">
        <v>1717</v>
      </c>
      <c r="B793" s="55" t="s">
        <v>3124</v>
      </c>
      <c r="C793" s="55" t="s">
        <v>1719</v>
      </c>
      <c r="D793" s="55" t="s">
        <v>1750</v>
      </c>
      <c r="E793" s="56">
        <v>45808</v>
      </c>
      <c r="F793" s="55" t="s">
        <v>1751</v>
      </c>
      <c r="G793" s="55" t="s">
        <v>1752</v>
      </c>
      <c r="H793" s="55">
        <v>50300090</v>
      </c>
      <c r="I793" s="55" t="s">
        <v>3410</v>
      </c>
      <c r="J793" s="55" t="s">
        <v>1644</v>
      </c>
      <c r="K793" s="55" t="s">
        <v>1396</v>
      </c>
      <c r="L793" s="56">
        <v>45808</v>
      </c>
      <c r="M793" s="55" t="s">
        <v>1754</v>
      </c>
      <c r="N793" s="55" t="s">
        <v>1755</v>
      </c>
      <c r="O793" s="56"/>
      <c r="P793" s="55" t="s">
        <v>1726</v>
      </c>
      <c r="Q793" s="55" t="s">
        <v>1554</v>
      </c>
      <c r="R793" s="59">
        <v>351861474</v>
      </c>
      <c r="S793" s="55" t="s">
        <v>89</v>
      </c>
      <c r="T793" s="57">
        <v>22700.74</v>
      </c>
      <c r="U793" s="55" t="s">
        <v>329</v>
      </c>
      <c r="V793" s="55" t="s">
        <v>330</v>
      </c>
      <c r="W793" s="55" t="s">
        <v>1644</v>
      </c>
      <c r="X793" s="55" t="s">
        <v>1644</v>
      </c>
      <c r="Y793" s="55" t="s">
        <v>1644</v>
      </c>
      <c r="Z793" s="55" t="s">
        <v>1644</v>
      </c>
      <c r="AA793" s="55" t="s">
        <v>1727</v>
      </c>
      <c r="AB793" s="55" t="s">
        <v>1644</v>
      </c>
      <c r="AC793" s="56">
        <v>45809</v>
      </c>
      <c r="AD793" s="55"/>
      <c r="AE793" s="55"/>
      <c r="AF793" s="55" t="s">
        <v>1644</v>
      </c>
      <c r="AG793" s="55" t="s">
        <v>1644</v>
      </c>
      <c r="AH793" s="55" t="s">
        <v>1728</v>
      </c>
      <c r="AI793" s="55" t="s">
        <v>1729</v>
      </c>
      <c r="AJ793" s="58">
        <v>0</v>
      </c>
      <c r="AK793" s="55" t="s">
        <v>1644</v>
      </c>
      <c r="AL793" s="55" t="s">
        <v>1644</v>
      </c>
      <c r="AM793" s="55" t="s">
        <v>1644</v>
      </c>
      <c r="AN793" s="55" t="s">
        <v>1644</v>
      </c>
      <c r="AO793" s="55" t="s">
        <v>1644</v>
      </c>
      <c r="AP793" t="s">
        <v>1730</v>
      </c>
      <c r="AQ793" t="s">
        <v>2163</v>
      </c>
      <c r="AS793" t="s">
        <v>1647</v>
      </c>
      <c r="AT793" t="s">
        <v>3842</v>
      </c>
      <c r="AU793" s="191">
        <f t="shared" si="14"/>
        <v>351861474</v>
      </c>
    </row>
    <row r="794" spans="1:47" hidden="1" x14ac:dyDescent="0.25">
      <c r="A794" s="55" t="s">
        <v>1717</v>
      </c>
      <c r="B794" s="55" t="s">
        <v>3124</v>
      </c>
      <c r="C794" s="55" t="s">
        <v>1719</v>
      </c>
      <c r="D794" s="55" t="s">
        <v>1750</v>
      </c>
      <c r="E794" s="56">
        <v>45808</v>
      </c>
      <c r="F794" s="55" t="s">
        <v>2471</v>
      </c>
      <c r="G794" s="55" t="s">
        <v>1765</v>
      </c>
      <c r="H794" s="55">
        <v>50400010</v>
      </c>
      <c r="I794" s="55" t="s">
        <v>3411</v>
      </c>
      <c r="J794" s="55" t="s">
        <v>1644</v>
      </c>
      <c r="K794" s="55" t="s">
        <v>1649</v>
      </c>
      <c r="L794" s="56">
        <v>45808</v>
      </c>
      <c r="M794" s="55" t="s">
        <v>3409</v>
      </c>
      <c r="N794" s="55" t="s">
        <v>1644</v>
      </c>
      <c r="O794" s="56"/>
      <c r="P794" s="55" t="s">
        <v>1726</v>
      </c>
      <c r="Q794" s="55" t="s">
        <v>1554</v>
      </c>
      <c r="R794" s="59">
        <v>162462688</v>
      </c>
      <c r="S794" s="55" t="s">
        <v>89</v>
      </c>
      <c r="T794" s="57">
        <v>9992.17</v>
      </c>
      <c r="U794" s="55" t="s">
        <v>329</v>
      </c>
      <c r="V794" s="55" t="s">
        <v>330</v>
      </c>
      <c r="W794" s="55" t="s">
        <v>1644</v>
      </c>
      <c r="X794" s="55" t="s">
        <v>1644</v>
      </c>
      <c r="Y794" s="55" t="s">
        <v>1644</v>
      </c>
      <c r="Z794" s="55" t="s">
        <v>1644</v>
      </c>
      <c r="AA794" s="55" t="s">
        <v>1727</v>
      </c>
      <c r="AB794" s="55" t="s">
        <v>1644</v>
      </c>
      <c r="AC794" s="56">
        <v>45809</v>
      </c>
      <c r="AD794" s="55"/>
      <c r="AE794" s="55"/>
      <c r="AF794" s="55" t="s">
        <v>1644</v>
      </c>
      <c r="AG794" s="55" t="s">
        <v>1644</v>
      </c>
      <c r="AH794" s="55" t="s">
        <v>1728</v>
      </c>
      <c r="AI794" s="55" t="s">
        <v>1729</v>
      </c>
      <c r="AJ794" s="58">
        <v>0</v>
      </c>
      <c r="AK794" s="55" t="s">
        <v>1644</v>
      </c>
      <c r="AL794" s="55" t="s">
        <v>1644</v>
      </c>
      <c r="AM794" s="55" t="s">
        <v>1644</v>
      </c>
      <c r="AN794" s="55" t="s">
        <v>1644</v>
      </c>
      <c r="AO794" s="55" t="s">
        <v>1644</v>
      </c>
      <c r="AP794" t="s">
        <v>1730</v>
      </c>
      <c r="AQ794" t="s">
        <v>2163</v>
      </c>
      <c r="AS794" t="s">
        <v>1647</v>
      </c>
      <c r="AT794" t="s">
        <v>3842</v>
      </c>
      <c r="AU794" s="191">
        <f t="shared" si="14"/>
        <v>162462688</v>
      </c>
    </row>
    <row r="795" spans="1:47" hidden="1" x14ac:dyDescent="0.25">
      <c r="A795" s="55" t="s">
        <v>1717</v>
      </c>
      <c r="B795" s="55" t="s">
        <v>3124</v>
      </c>
      <c r="C795" s="55" t="s">
        <v>1719</v>
      </c>
      <c r="D795" s="55" t="s">
        <v>1750</v>
      </c>
      <c r="E795" s="56">
        <v>45808</v>
      </c>
      <c r="F795" s="55" t="s">
        <v>3110</v>
      </c>
      <c r="G795" s="55" t="s">
        <v>3111</v>
      </c>
      <c r="H795" s="55">
        <v>50300090</v>
      </c>
      <c r="I795" s="55" t="s">
        <v>3412</v>
      </c>
      <c r="J795" s="55" t="s">
        <v>1644</v>
      </c>
      <c r="K795" s="55" t="s">
        <v>1396</v>
      </c>
      <c r="L795" s="56">
        <v>45808</v>
      </c>
      <c r="M795" s="55" t="s">
        <v>3409</v>
      </c>
      <c r="N795" s="55" t="s">
        <v>1644</v>
      </c>
      <c r="O795" s="56"/>
      <c r="P795" s="55" t="s">
        <v>1726</v>
      </c>
      <c r="Q795" s="55" t="s">
        <v>1554</v>
      </c>
      <c r="R795" s="59">
        <v>-128066101</v>
      </c>
      <c r="S795" s="55" t="s">
        <v>89</v>
      </c>
      <c r="T795" s="57">
        <v>-7932.74</v>
      </c>
      <c r="U795" s="55" t="s">
        <v>329</v>
      </c>
      <c r="V795" s="55" t="s">
        <v>330</v>
      </c>
      <c r="W795" s="55" t="s">
        <v>1644</v>
      </c>
      <c r="X795" s="55" t="s">
        <v>1644</v>
      </c>
      <c r="Y795" s="55" t="s">
        <v>1644</v>
      </c>
      <c r="Z795" s="55" t="s">
        <v>1644</v>
      </c>
      <c r="AA795" s="55" t="s">
        <v>1727</v>
      </c>
      <c r="AB795" s="55" t="s">
        <v>1644</v>
      </c>
      <c r="AC795" s="56">
        <v>45809</v>
      </c>
      <c r="AD795" s="55"/>
      <c r="AE795" s="55"/>
      <c r="AF795" s="55" t="s">
        <v>1644</v>
      </c>
      <c r="AG795" s="55" t="s">
        <v>1644</v>
      </c>
      <c r="AH795" s="55" t="s">
        <v>1728</v>
      </c>
      <c r="AI795" s="55" t="s">
        <v>1729</v>
      </c>
      <c r="AJ795" s="58">
        <v>0</v>
      </c>
      <c r="AK795" s="55" t="s">
        <v>1644</v>
      </c>
      <c r="AL795" s="55" t="s">
        <v>1644</v>
      </c>
      <c r="AM795" s="55" t="s">
        <v>1644</v>
      </c>
      <c r="AN795" s="55" t="s">
        <v>1644</v>
      </c>
      <c r="AO795" s="55" t="s">
        <v>1644</v>
      </c>
      <c r="AP795" t="s">
        <v>1730</v>
      </c>
      <c r="AQ795" t="s">
        <v>2163</v>
      </c>
      <c r="AS795" t="s">
        <v>1647</v>
      </c>
      <c r="AT795" t="s">
        <v>3842</v>
      </c>
      <c r="AU795" s="191">
        <f t="shared" si="14"/>
        <v>-128066101</v>
      </c>
    </row>
    <row r="796" spans="1:47" hidden="1" x14ac:dyDescent="0.25">
      <c r="A796" s="55" t="s">
        <v>1717</v>
      </c>
      <c r="B796" s="55" t="s">
        <v>3124</v>
      </c>
      <c r="C796" s="55" t="s">
        <v>1719</v>
      </c>
      <c r="D796" s="55" t="s">
        <v>1750</v>
      </c>
      <c r="E796" s="56">
        <v>45808</v>
      </c>
      <c r="F796" s="55" t="s">
        <v>3118</v>
      </c>
      <c r="G796" s="55" t="s">
        <v>3119</v>
      </c>
      <c r="H796" s="55">
        <v>50300030</v>
      </c>
      <c r="I796" s="55" t="s">
        <v>3413</v>
      </c>
      <c r="J796" s="55" t="s">
        <v>1644</v>
      </c>
      <c r="K796" s="55" t="s">
        <v>1391</v>
      </c>
      <c r="L796" s="56">
        <v>45808</v>
      </c>
      <c r="M796" s="55" t="s">
        <v>2709</v>
      </c>
      <c r="N796" s="55" t="s">
        <v>1755</v>
      </c>
      <c r="O796" s="56"/>
      <c r="P796" s="55" t="s">
        <v>1726</v>
      </c>
      <c r="Q796" s="55" t="s">
        <v>1554</v>
      </c>
      <c r="R796" s="59">
        <v>88649611</v>
      </c>
      <c r="S796" s="55" t="s">
        <v>89</v>
      </c>
      <c r="T796" s="57">
        <v>5344.2</v>
      </c>
      <c r="U796" s="55" t="s">
        <v>329</v>
      </c>
      <c r="V796" s="55" t="s">
        <v>330</v>
      </c>
      <c r="W796" s="55" t="s">
        <v>1644</v>
      </c>
      <c r="X796" s="55" t="s">
        <v>1644</v>
      </c>
      <c r="Y796" s="55" t="s">
        <v>1644</v>
      </c>
      <c r="Z796" s="55" t="s">
        <v>1644</v>
      </c>
      <c r="AA796" s="55" t="s">
        <v>1727</v>
      </c>
      <c r="AB796" s="55" t="s">
        <v>1644</v>
      </c>
      <c r="AC796" s="56">
        <v>45809</v>
      </c>
      <c r="AD796" s="55"/>
      <c r="AE796" s="55"/>
      <c r="AF796" s="55" t="s">
        <v>1644</v>
      </c>
      <c r="AG796" s="55" t="s">
        <v>1644</v>
      </c>
      <c r="AH796" s="55" t="s">
        <v>1728</v>
      </c>
      <c r="AI796" s="55" t="s">
        <v>1729</v>
      </c>
      <c r="AJ796" s="58">
        <v>0</v>
      </c>
      <c r="AK796" s="55" t="s">
        <v>1644</v>
      </c>
      <c r="AL796" s="55" t="s">
        <v>1644</v>
      </c>
      <c r="AM796" s="55" t="s">
        <v>1644</v>
      </c>
      <c r="AN796" s="55" t="s">
        <v>1644</v>
      </c>
      <c r="AO796" s="55" t="s">
        <v>1644</v>
      </c>
      <c r="AP796" t="s">
        <v>1730</v>
      </c>
      <c r="AQ796" t="s">
        <v>2163</v>
      </c>
      <c r="AS796" t="s">
        <v>1647</v>
      </c>
      <c r="AT796" t="s">
        <v>3842</v>
      </c>
      <c r="AU796" s="191">
        <f t="shared" si="14"/>
        <v>88649611</v>
      </c>
    </row>
    <row r="797" spans="1:47" x14ac:dyDescent="0.25">
      <c r="A797" s="55" t="s">
        <v>1717</v>
      </c>
      <c r="B797" s="55" t="s">
        <v>3124</v>
      </c>
      <c r="C797" s="55" t="s">
        <v>1719</v>
      </c>
      <c r="D797" s="55" t="s">
        <v>1767</v>
      </c>
      <c r="E797" s="56">
        <v>45808</v>
      </c>
      <c r="F797" s="55" t="s">
        <v>1914</v>
      </c>
      <c r="G797" s="55" t="s">
        <v>1644</v>
      </c>
      <c r="H797" s="55">
        <v>50200010</v>
      </c>
      <c r="I797" s="55" t="s">
        <v>3414</v>
      </c>
      <c r="J797" s="55" t="s">
        <v>1644</v>
      </c>
      <c r="K797" s="55" t="s">
        <v>1646</v>
      </c>
      <c r="L797" s="56">
        <v>45810</v>
      </c>
      <c r="M797" s="55" t="s">
        <v>3409</v>
      </c>
      <c r="N797" s="55" t="s">
        <v>1644</v>
      </c>
      <c r="O797" s="56"/>
      <c r="P797" s="55" t="s">
        <v>1726</v>
      </c>
      <c r="Q797" s="55" t="s">
        <v>89</v>
      </c>
      <c r="R797" s="57">
        <v>403.03</v>
      </c>
      <c r="S797" s="55" t="s">
        <v>89</v>
      </c>
      <c r="T797" s="57">
        <v>403.03</v>
      </c>
      <c r="U797" s="55" t="s">
        <v>329</v>
      </c>
      <c r="V797" s="55" t="s">
        <v>330</v>
      </c>
      <c r="W797" s="55" t="s">
        <v>1644</v>
      </c>
      <c r="X797" s="55" t="s">
        <v>1644</v>
      </c>
      <c r="Y797" s="55" t="s">
        <v>1644</v>
      </c>
      <c r="Z797" s="55" t="s">
        <v>1644</v>
      </c>
      <c r="AA797" s="55" t="s">
        <v>1727</v>
      </c>
      <c r="AB797" s="55" t="s">
        <v>1644</v>
      </c>
      <c r="AC797" s="56">
        <v>45810</v>
      </c>
      <c r="AD797" s="55"/>
      <c r="AE797" s="55"/>
      <c r="AF797" s="55" t="s">
        <v>1644</v>
      </c>
      <c r="AG797" s="55" t="s">
        <v>1644</v>
      </c>
      <c r="AH797" s="55" t="s">
        <v>1728</v>
      </c>
      <c r="AI797" s="55" t="s">
        <v>1729</v>
      </c>
      <c r="AJ797" s="59">
        <v>500</v>
      </c>
      <c r="AK797" s="55" t="s">
        <v>1748</v>
      </c>
      <c r="AL797" s="60" t="s">
        <v>1749</v>
      </c>
      <c r="AM797" s="55" t="s">
        <v>1916</v>
      </c>
      <c r="AN797" s="55" t="s">
        <v>1917</v>
      </c>
      <c r="AO797" s="55" t="s">
        <v>1644</v>
      </c>
      <c r="AP797" t="s">
        <v>3126</v>
      </c>
      <c r="AQ797" t="s">
        <v>2163</v>
      </c>
      <c r="AS797" t="s">
        <v>1645</v>
      </c>
      <c r="AT797" t="s">
        <v>3842</v>
      </c>
      <c r="AU797" s="191">
        <f t="shared" si="14"/>
        <v>6649995</v>
      </c>
    </row>
    <row r="798" spans="1:47" x14ac:dyDescent="0.25">
      <c r="A798" s="55" t="s">
        <v>1717</v>
      </c>
      <c r="B798" s="55" t="s">
        <v>3124</v>
      </c>
      <c r="C798" s="55" t="s">
        <v>1719</v>
      </c>
      <c r="D798" s="55" t="s">
        <v>1767</v>
      </c>
      <c r="E798" s="56">
        <v>45808</v>
      </c>
      <c r="F798" s="55" t="s">
        <v>2906</v>
      </c>
      <c r="G798" s="55" t="s">
        <v>1644</v>
      </c>
      <c r="H798" s="55">
        <v>50200010</v>
      </c>
      <c r="I798" s="55" t="s">
        <v>3415</v>
      </c>
      <c r="J798" s="55" t="s">
        <v>1644</v>
      </c>
      <c r="K798" s="55" t="s">
        <v>1646</v>
      </c>
      <c r="L798" s="56">
        <v>45810</v>
      </c>
      <c r="M798" s="55" t="s">
        <v>3409</v>
      </c>
      <c r="N798" s="55" t="s">
        <v>1644</v>
      </c>
      <c r="O798" s="56"/>
      <c r="P798" s="55" t="s">
        <v>1726</v>
      </c>
      <c r="Q798" s="55" t="s">
        <v>89</v>
      </c>
      <c r="R798" s="57">
        <v>8.8800000000000008</v>
      </c>
      <c r="S798" s="55" t="s">
        <v>89</v>
      </c>
      <c r="T798" s="57">
        <v>8.8800000000000008</v>
      </c>
      <c r="U798" s="55" t="s">
        <v>329</v>
      </c>
      <c r="V798" s="55" t="s">
        <v>330</v>
      </c>
      <c r="W798" s="55" t="s">
        <v>1644</v>
      </c>
      <c r="X798" s="55" t="s">
        <v>1644</v>
      </c>
      <c r="Y798" s="55" t="s">
        <v>1644</v>
      </c>
      <c r="Z798" s="55" t="s">
        <v>1644</v>
      </c>
      <c r="AA798" s="55" t="s">
        <v>1727</v>
      </c>
      <c r="AB798" s="55" t="s">
        <v>1644</v>
      </c>
      <c r="AC798" s="56">
        <v>45810</v>
      </c>
      <c r="AD798" s="55"/>
      <c r="AE798" s="55"/>
      <c r="AF798" s="55" t="s">
        <v>1644</v>
      </c>
      <c r="AG798" s="55" t="s">
        <v>1644</v>
      </c>
      <c r="AH798" s="55" t="s">
        <v>1728</v>
      </c>
      <c r="AI798" s="55" t="s">
        <v>1729</v>
      </c>
      <c r="AJ798" s="59">
        <v>2</v>
      </c>
      <c r="AK798" s="55" t="s">
        <v>1748</v>
      </c>
      <c r="AL798" s="60" t="s">
        <v>1749</v>
      </c>
      <c r="AM798" s="55" t="s">
        <v>2077</v>
      </c>
      <c r="AN798" s="55" t="s">
        <v>2078</v>
      </c>
      <c r="AO798" s="55" t="s">
        <v>1644</v>
      </c>
      <c r="AP798" t="s">
        <v>3126</v>
      </c>
      <c r="AQ798" t="s">
        <v>2163</v>
      </c>
      <c r="AS798" t="s">
        <v>1645</v>
      </c>
      <c r="AT798" t="s">
        <v>3842</v>
      </c>
      <c r="AU798" s="191">
        <f t="shared" si="14"/>
        <v>146520</v>
      </c>
    </row>
    <row r="799" spans="1:47" x14ac:dyDescent="0.25">
      <c r="A799" s="55" t="s">
        <v>1717</v>
      </c>
      <c r="B799" s="55" t="s">
        <v>3124</v>
      </c>
      <c r="C799" s="55" t="s">
        <v>1719</v>
      </c>
      <c r="D799" s="55" t="s">
        <v>1767</v>
      </c>
      <c r="E799" s="56">
        <v>45808</v>
      </c>
      <c r="F799" s="55" t="s">
        <v>2187</v>
      </c>
      <c r="G799" s="55" t="s">
        <v>1644</v>
      </c>
      <c r="H799" s="55">
        <v>53100010</v>
      </c>
      <c r="I799" s="55" t="s">
        <v>3415</v>
      </c>
      <c r="J799" s="55" t="s">
        <v>1644</v>
      </c>
      <c r="K799" s="55" t="s">
        <v>664</v>
      </c>
      <c r="L799" s="56">
        <v>45810</v>
      </c>
      <c r="M799" s="55" t="s">
        <v>3409</v>
      </c>
      <c r="N799" s="55" t="s">
        <v>1644</v>
      </c>
      <c r="O799" s="56"/>
      <c r="P799" s="55" t="s">
        <v>1726</v>
      </c>
      <c r="Q799" s="55" t="s">
        <v>89</v>
      </c>
      <c r="R799" s="57">
        <v>18.29</v>
      </c>
      <c r="S799" s="55" t="s">
        <v>89</v>
      </c>
      <c r="T799" s="57">
        <v>18.29</v>
      </c>
      <c r="U799" s="55" t="s">
        <v>329</v>
      </c>
      <c r="V799" s="55" t="s">
        <v>330</v>
      </c>
      <c r="W799" s="55" t="s">
        <v>1644</v>
      </c>
      <c r="X799" s="55" t="s">
        <v>1644</v>
      </c>
      <c r="Y799" s="55" t="s">
        <v>1644</v>
      </c>
      <c r="Z799" s="55" t="s">
        <v>1644</v>
      </c>
      <c r="AA799" s="55" t="s">
        <v>1727</v>
      </c>
      <c r="AB799" s="55" t="s">
        <v>1644</v>
      </c>
      <c r="AC799" s="56">
        <v>45810</v>
      </c>
      <c r="AD799" s="55"/>
      <c r="AE799" s="55"/>
      <c r="AF799" s="55" t="s">
        <v>1644</v>
      </c>
      <c r="AG799" s="55" t="s">
        <v>1644</v>
      </c>
      <c r="AH799" s="55" t="s">
        <v>1728</v>
      </c>
      <c r="AI799" s="55" t="s">
        <v>1729</v>
      </c>
      <c r="AJ799" s="59">
        <v>2</v>
      </c>
      <c r="AK799" s="55" t="s">
        <v>1748</v>
      </c>
      <c r="AL799" s="60" t="s">
        <v>1749</v>
      </c>
      <c r="AM799" s="55" t="s">
        <v>3416</v>
      </c>
      <c r="AN799" s="55" t="s">
        <v>3417</v>
      </c>
      <c r="AO799" s="55" t="s">
        <v>1644</v>
      </c>
      <c r="AP799" t="s">
        <v>1730</v>
      </c>
      <c r="AQ799" t="s">
        <v>2163</v>
      </c>
      <c r="AS799" t="s">
        <v>1652</v>
      </c>
      <c r="AT799" t="s">
        <v>3842</v>
      </c>
      <c r="AU799" s="191">
        <f t="shared" si="14"/>
        <v>301785</v>
      </c>
    </row>
    <row r="800" spans="1:47" x14ac:dyDescent="0.25">
      <c r="A800" s="55" t="s">
        <v>1717</v>
      </c>
      <c r="B800" s="55" t="s">
        <v>3124</v>
      </c>
      <c r="C800" s="55" t="s">
        <v>1719</v>
      </c>
      <c r="D800" s="55" t="s">
        <v>1767</v>
      </c>
      <c r="E800" s="56">
        <v>45808</v>
      </c>
      <c r="F800" s="55" t="s">
        <v>2906</v>
      </c>
      <c r="G800" s="55" t="s">
        <v>1644</v>
      </c>
      <c r="H800" s="55">
        <v>50200010</v>
      </c>
      <c r="I800" s="55" t="s">
        <v>3415</v>
      </c>
      <c r="J800" s="55" t="s">
        <v>1644</v>
      </c>
      <c r="K800" s="55" t="s">
        <v>1646</v>
      </c>
      <c r="L800" s="56">
        <v>45810</v>
      </c>
      <c r="M800" s="55" t="s">
        <v>3409</v>
      </c>
      <c r="N800" s="55" t="s">
        <v>1644</v>
      </c>
      <c r="O800" s="56"/>
      <c r="P800" s="55" t="s">
        <v>1726</v>
      </c>
      <c r="Q800" s="55" t="s">
        <v>89</v>
      </c>
      <c r="R800" s="57">
        <v>45.75</v>
      </c>
      <c r="S800" s="55" t="s">
        <v>89</v>
      </c>
      <c r="T800" s="57">
        <v>45.75</v>
      </c>
      <c r="U800" s="55" t="s">
        <v>329</v>
      </c>
      <c r="V800" s="55" t="s">
        <v>330</v>
      </c>
      <c r="W800" s="55" t="s">
        <v>1644</v>
      </c>
      <c r="X800" s="55" t="s">
        <v>1644</v>
      </c>
      <c r="Y800" s="55" t="s">
        <v>1644</v>
      </c>
      <c r="Z800" s="55" t="s">
        <v>1644</v>
      </c>
      <c r="AA800" s="55" t="s">
        <v>1727</v>
      </c>
      <c r="AB800" s="55" t="s">
        <v>1644</v>
      </c>
      <c r="AC800" s="56">
        <v>45810</v>
      </c>
      <c r="AD800" s="55"/>
      <c r="AE800" s="55"/>
      <c r="AF800" s="55" t="s">
        <v>1644</v>
      </c>
      <c r="AG800" s="55" t="s">
        <v>1644</v>
      </c>
      <c r="AH800" s="55" t="s">
        <v>1728</v>
      </c>
      <c r="AI800" s="55" t="s">
        <v>1729</v>
      </c>
      <c r="AJ800" s="59">
        <v>40</v>
      </c>
      <c r="AK800" s="55" t="s">
        <v>1761</v>
      </c>
      <c r="AL800" s="60" t="s">
        <v>1749</v>
      </c>
      <c r="AM800" s="55" t="s">
        <v>1935</v>
      </c>
      <c r="AN800" s="55" t="s">
        <v>1936</v>
      </c>
      <c r="AO800" s="55" t="s">
        <v>1644</v>
      </c>
      <c r="AP800" t="s">
        <v>3126</v>
      </c>
      <c r="AQ800" t="s">
        <v>2163</v>
      </c>
      <c r="AS800" t="s">
        <v>1645</v>
      </c>
      <c r="AT800" t="s">
        <v>3842</v>
      </c>
      <c r="AU800" s="191">
        <f t="shared" si="14"/>
        <v>754875</v>
      </c>
    </row>
    <row r="801" spans="1:47" x14ac:dyDescent="0.25">
      <c r="A801" s="55" t="s">
        <v>1717</v>
      </c>
      <c r="B801" s="55" t="s">
        <v>3124</v>
      </c>
      <c r="C801" s="55" t="s">
        <v>1719</v>
      </c>
      <c r="D801" s="55" t="s">
        <v>1767</v>
      </c>
      <c r="E801" s="56">
        <v>45808</v>
      </c>
      <c r="F801" s="55" t="s">
        <v>3292</v>
      </c>
      <c r="G801" s="55" t="s">
        <v>1644</v>
      </c>
      <c r="H801" s="55">
        <v>50200010</v>
      </c>
      <c r="I801" s="55" t="s">
        <v>3415</v>
      </c>
      <c r="J801" s="55" t="s">
        <v>1644</v>
      </c>
      <c r="K801" s="55" t="s">
        <v>1646</v>
      </c>
      <c r="L801" s="56">
        <v>45810</v>
      </c>
      <c r="M801" s="55" t="s">
        <v>3409</v>
      </c>
      <c r="N801" s="55" t="s">
        <v>1644</v>
      </c>
      <c r="O801" s="56"/>
      <c r="P801" s="55" t="s">
        <v>1726</v>
      </c>
      <c r="Q801" s="55" t="s">
        <v>89</v>
      </c>
      <c r="R801" s="57">
        <v>11.31</v>
      </c>
      <c r="S801" s="55" t="s">
        <v>89</v>
      </c>
      <c r="T801" s="57">
        <v>11.31</v>
      </c>
      <c r="U801" s="55" t="s">
        <v>329</v>
      </c>
      <c r="V801" s="55" t="s">
        <v>330</v>
      </c>
      <c r="W801" s="55" t="s">
        <v>1644</v>
      </c>
      <c r="X801" s="55" t="s">
        <v>1644</v>
      </c>
      <c r="Y801" s="55" t="s">
        <v>1644</v>
      </c>
      <c r="Z801" s="55" t="s">
        <v>1644</v>
      </c>
      <c r="AA801" s="55" t="s">
        <v>1727</v>
      </c>
      <c r="AB801" s="55" t="s">
        <v>1644</v>
      </c>
      <c r="AC801" s="56">
        <v>45810</v>
      </c>
      <c r="AD801" s="55"/>
      <c r="AE801" s="55"/>
      <c r="AF801" s="55" t="s">
        <v>1644</v>
      </c>
      <c r="AG801" s="55" t="s">
        <v>1644</v>
      </c>
      <c r="AH801" s="55" t="s">
        <v>1728</v>
      </c>
      <c r="AI801" s="55" t="s">
        <v>1729</v>
      </c>
      <c r="AJ801" s="59">
        <v>5</v>
      </c>
      <c r="AK801" s="55" t="s">
        <v>1934</v>
      </c>
      <c r="AL801" s="60" t="s">
        <v>1749</v>
      </c>
      <c r="AM801" s="55" t="s">
        <v>2053</v>
      </c>
      <c r="AN801" s="55" t="s">
        <v>2054</v>
      </c>
      <c r="AO801" s="55" t="s">
        <v>1644</v>
      </c>
      <c r="AP801" t="s">
        <v>3126</v>
      </c>
      <c r="AQ801" t="s">
        <v>2163</v>
      </c>
      <c r="AS801" t="s">
        <v>1645</v>
      </c>
      <c r="AT801" t="s">
        <v>3842</v>
      </c>
      <c r="AU801" s="191">
        <f t="shared" si="14"/>
        <v>186615</v>
      </c>
    </row>
    <row r="802" spans="1:47" x14ac:dyDescent="0.25">
      <c r="A802" s="55" t="s">
        <v>1717</v>
      </c>
      <c r="B802" s="55" t="s">
        <v>3124</v>
      </c>
      <c r="C802" s="55" t="s">
        <v>1719</v>
      </c>
      <c r="D802" s="55" t="s">
        <v>1743</v>
      </c>
      <c r="E802" s="56">
        <v>45807</v>
      </c>
      <c r="F802" s="55" t="s">
        <v>2207</v>
      </c>
      <c r="G802" s="55" t="s">
        <v>1644</v>
      </c>
      <c r="H802" s="55">
        <v>50500010</v>
      </c>
      <c r="I802" s="55" t="s">
        <v>3418</v>
      </c>
      <c r="J802" s="55" t="s">
        <v>1644</v>
      </c>
      <c r="K802" s="55" t="s">
        <v>1658</v>
      </c>
      <c r="L802" s="56">
        <v>45807</v>
      </c>
      <c r="M802" s="55" t="s">
        <v>3397</v>
      </c>
      <c r="N802" s="55" t="s">
        <v>3419</v>
      </c>
      <c r="O802" s="56"/>
      <c r="P802" s="55" t="s">
        <v>1726</v>
      </c>
      <c r="Q802" s="55" t="s">
        <v>1554</v>
      </c>
      <c r="R802" s="59">
        <v>5400000</v>
      </c>
      <c r="S802" s="55" t="s">
        <v>89</v>
      </c>
      <c r="T802" s="57">
        <v>329.75</v>
      </c>
      <c r="U802" s="55" t="s">
        <v>329</v>
      </c>
      <c r="V802" s="55" t="s">
        <v>330</v>
      </c>
      <c r="W802" s="55" t="s">
        <v>1644</v>
      </c>
      <c r="X802" s="55" t="s">
        <v>1644</v>
      </c>
      <c r="Y802" s="55" t="s">
        <v>1644</v>
      </c>
      <c r="Z802" s="55" t="s">
        <v>1644</v>
      </c>
      <c r="AA802" s="55" t="s">
        <v>1727</v>
      </c>
      <c r="AB802" s="55" t="s">
        <v>1644</v>
      </c>
      <c r="AC802" s="56">
        <v>45810</v>
      </c>
      <c r="AD802" s="55"/>
      <c r="AE802" s="55"/>
      <c r="AF802" s="55" t="s">
        <v>1644</v>
      </c>
      <c r="AG802" s="55" t="s">
        <v>3420</v>
      </c>
      <c r="AH802" s="55" t="s">
        <v>1728</v>
      </c>
      <c r="AI802" s="55" t="s">
        <v>1729</v>
      </c>
      <c r="AJ802" s="59">
        <v>9000</v>
      </c>
      <c r="AK802" s="55" t="s">
        <v>3421</v>
      </c>
      <c r="AL802" s="60" t="s">
        <v>1749</v>
      </c>
      <c r="AM802" s="55" t="s">
        <v>1644</v>
      </c>
      <c r="AN802" s="55" t="s">
        <v>1644</v>
      </c>
      <c r="AO802" s="55" t="s">
        <v>1644</v>
      </c>
      <c r="AP802" t="s">
        <v>1730</v>
      </c>
      <c r="AQ802" t="s">
        <v>2163</v>
      </c>
      <c r="AS802" t="s">
        <v>1656</v>
      </c>
      <c r="AT802" t="s">
        <v>3842</v>
      </c>
      <c r="AU802" s="191">
        <f t="shared" si="14"/>
        <v>5400000</v>
      </c>
    </row>
    <row r="803" spans="1:47" x14ac:dyDescent="0.25">
      <c r="A803" s="55" t="s">
        <v>1717</v>
      </c>
      <c r="B803" s="55" t="s">
        <v>3124</v>
      </c>
      <c r="C803" s="55" t="s">
        <v>1719</v>
      </c>
      <c r="D803" s="55" t="s">
        <v>1743</v>
      </c>
      <c r="E803" s="56">
        <v>45807</v>
      </c>
      <c r="F803" s="55" t="s">
        <v>3422</v>
      </c>
      <c r="G803" s="55" t="s">
        <v>1644</v>
      </c>
      <c r="H803" s="55">
        <v>50500010</v>
      </c>
      <c r="I803" s="55" t="s">
        <v>3423</v>
      </c>
      <c r="J803" s="55" t="s">
        <v>1644</v>
      </c>
      <c r="K803" s="55" t="s">
        <v>1658</v>
      </c>
      <c r="L803" s="56">
        <v>45807</v>
      </c>
      <c r="M803" s="55" t="s">
        <v>3397</v>
      </c>
      <c r="N803" s="55" t="s">
        <v>3419</v>
      </c>
      <c r="O803" s="56"/>
      <c r="P803" s="55" t="s">
        <v>1726</v>
      </c>
      <c r="Q803" s="55" t="s">
        <v>1554</v>
      </c>
      <c r="R803" s="59">
        <v>3672000</v>
      </c>
      <c r="S803" s="55" t="s">
        <v>89</v>
      </c>
      <c r="T803" s="57">
        <v>224.23</v>
      </c>
      <c r="U803" s="55" t="s">
        <v>329</v>
      </c>
      <c r="V803" s="55" t="s">
        <v>330</v>
      </c>
      <c r="W803" s="55" t="s">
        <v>1644</v>
      </c>
      <c r="X803" s="55" t="s">
        <v>1644</v>
      </c>
      <c r="Y803" s="55" t="s">
        <v>1644</v>
      </c>
      <c r="Z803" s="55" t="s">
        <v>1644</v>
      </c>
      <c r="AA803" s="55" t="s">
        <v>1727</v>
      </c>
      <c r="AB803" s="55" t="s">
        <v>1644</v>
      </c>
      <c r="AC803" s="56">
        <v>45810</v>
      </c>
      <c r="AD803" s="55"/>
      <c r="AE803" s="55"/>
      <c r="AF803" s="55" t="s">
        <v>1644</v>
      </c>
      <c r="AG803" s="55" t="s">
        <v>3424</v>
      </c>
      <c r="AH803" s="55" t="s">
        <v>1728</v>
      </c>
      <c r="AI803" s="55" t="s">
        <v>1729</v>
      </c>
      <c r="AJ803" s="59">
        <v>6120</v>
      </c>
      <c r="AK803" s="55" t="s">
        <v>3421</v>
      </c>
      <c r="AL803" s="60" t="s">
        <v>1749</v>
      </c>
      <c r="AM803" s="55" t="s">
        <v>1644</v>
      </c>
      <c r="AN803" s="55" t="s">
        <v>1644</v>
      </c>
      <c r="AO803" s="55" t="s">
        <v>1644</v>
      </c>
      <c r="AP803" t="s">
        <v>1730</v>
      </c>
      <c r="AQ803" t="s">
        <v>2163</v>
      </c>
      <c r="AS803" t="s">
        <v>1656</v>
      </c>
      <c r="AT803" t="s">
        <v>3842</v>
      </c>
      <c r="AU803" s="191">
        <f t="shared" si="14"/>
        <v>3672000</v>
      </c>
    </row>
    <row r="804" spans="1:47" x14ac:dyDescent="0.25">
      <c r="A804" s="55" t="s">
        <v>1717</v>
      </c>
      <c r="B804" s="55" t="s">
        <v>3124</v>
      </c>
      <c r="C804" s="55" t="s">
        <v>1719</v>
      </c>
      <c r="D804" s="55" t="s">
        <v>1743</v>
      </c>
      <c r="E804" s="56">
        <v>45807</v>
      </c>
      <c r="F804" s="55" t="s">
        <v>3425</v>
      </c>
      <c r="G804" s="55" t="s">
        <v>1644</v>
      </c>
      <c r="H804" s="55">
        <v>50500010</v>
      </c>
      <c r="I804" s="55" t="s">
        <v>3426</v>
      </c>
      <c r="J804" s="55" t="s">
        <v>1644</v>
      </c>
      <c r="K804" s="55" t="s">
        <v>1658</v>
      </c>
      <c r="L804" s="56">
        <v>45807</v>
      </c>
      <c r="M804" s="55" t="s">
        <v>3397</v>
      </c>
      <c r="N804" s="55" t="s">
        <v>3427</v>
      </c>
      <c r="O804" s="56"/>
      <c r="P804" s="55" t="s">
        <v>1726</v>
      </c>
      <c r="Q804" s="55" t="s">
        <v>1554</v>
      </c>
      <c r="R804" s="59">
        <v>380256000</v>
      </c>
      <c r="S804" s="55" t="s">
        <v>89</v>
      </c>
      <c r="T804" s="57">
        <v>23220.32</v>
      </c>
      <c r="U804" s="55" t="s">
        <v>329</v>
      </c>
      <c r="V804" s="55" t="s">
        <v>330</v>
      </c>
      <c r="W804" s="55" t="s">
        <v>1644</v>
      </c>
      <c r="X804" s="55" t="s">
        <v>1644</v>
      </c>
      <c r="Y804" s="55" t="s">
        <v>1644</v>
      </c>
      <c r="Z804" s="55" t="s">
        <v>1644</v>
      </c>
      <c r="AA804" s="55" t="s">
        <v>1727</v>
      </c>
      <c r="AB804" s="55" t="s">
        <v>1644</v>
      </c>
      <c r="AC804" s="56">
        <v>45810</v>
      </c>
      <c r="AD804" s="55"/>
      <c r="AE804" s="55"/>
      <c r="AF804" s="55" t="s">
        <v>1644</v>
      </c>
      <c r="AG804" s="55" t="s">
        <v>3428</v>
      </c>
      <c r="AH804" s="55" t="s">
        <v>1728</v>
      </c>
      <c r="AI804" s="55" t="s">
        <v>1729</v>
      </c>
      <c r="AJ804" s="59">
        <v>316880</v>
      </c>
      <c r="AK804" s="55" t="s">
        <v>3421</v>
      </c>
      <c r="AL804" s="60" t="s">
        <v>1749</v>
      </c>
      <c r="AM804" s="55" t="s">
        <v>1644</v>
      </c>
      <c r="AN804" s="55" t="s">
        <v>1644</v>
      </c>
      <c r="AO804" s="55" t="s">
        <v>1644</v>
      </c>
      <c r="AP804" t="s">
        <v>1730</v>
      </c>
      <c r="AQ804" t="s">
        <v>2163</v>
      </c>
      <c r="AS804" t="s">
        <v>1656</v>
      </c>
      <c r="AT804" t="s">
        <v>3842</v>
      </c>
      <c r="AU804" s="191">
        <f t="shared" si="14"/>
        <v>380256000</v>
      </c>
    </row>
    <row r="805" spans="1:47" x14ac:dyDescent="0.25">
      <c r="A805" s="55" t="s">
        <v>1717</v>
      </c>
      <c r="B805" s="55" t="s">
        <v>3124</v>
      </c>
      <c r="C805" s="55" t="s">
        <v>1719</v>
      </c>
      <c r="D805" s="55" t="s">
        <v>1743</v>
      </c>
      <c r="E805" s="56">
        <v>45807</v>
      </c>
      <c r="F805" s="55" t="s">
        <v>3429</v>
      </c>
      <c r="G805" s="55" t="s">
        <v>1644</v>
      </c>
      <c r="H805" s="55">
        <v>50500010</v>
      </c>
      <c r="I805" s="55" t="s">
        <v>3430</v>
      </c>
      <c r="J805" s="55" t="s">
        <v>1644</v>
      </c>
      <c r="K805" s="55" t="s">
        <v>1658</v>
      </c>
      <c r="L805" s="56">
        <v>45807</v>
      </c>
      <c r="M805" s="55" t="s">
        <v>3397</v>
      </c>
      <c r="N805" s="55" t="s">
        <v>3431</v>
      </c>
      <c r="O805" s="56"/>
      <c r="P805" s="55" t="s">
        <v>1726</v>
      </c>
      <c r="Q805" s="55" t="s">
        <v>1554</v>
      </c>
      <c r="R805" s="59">
        <v>7236000</v>
      </c>
      <c r="S805" s="55" t="s">
        <v>89</v>
      </c>
      <c r="T805" s="57">
        <v>441.87</v>
      </c>
      <c r="U805" s="55" t="s">
        <v>329</v>
      </c>
      <c r="V805" s="55" t="s">
        <v>330</v>
      </c>
      <c r="W805" s="55" t="s">
        <v>1644</v>
      </c>
      <c r="X805" s="55" t="s">
        <v>1644</v>
      </c>
      <c r="Y805" s="55" t="s">
        <v>1644</v>
      </c>
      <c r="Z805" s="55" t="s">
        <v>1644</v>
      </c>
      <c r="AA805" s="55" t="s">
        <v>1727</v>
      </c>
      <c r="AB805" s="55" t="s">
        <v>1644</v>
      </c>
      <c r="AC805" s="56">
        <v>45810</v>
      </c>
      <c r="AD805" s="55"/>
      <c r="AE805" s="55"/>
      <c r="AF805" s="55" t="s">
        <v>1644</v>
      </c>
      <c r="AG805" s="55" t="s">
        <v>3432</v>
      </c>
      <c r="AH805" s="55" t="s">
        <v>1728</v>
      </c>
      <c r="AI805" s="55" t="s">
        <v>1729</v>
      </c>
      <c r="AJ805" s="59">
        <v>12060</v>
      </c>
      <c r="AK805" s="55" t="s">
        <v>3421</v>
      </c>
      <c r="AL805" s="60" t="s">
        <v>1749</v>
      </c>
      <c r="AM805" s="55" t="s">
        <v>1644</v>
      </c>
      <c r="AN805" s="55" t="s">
        <v>1644</v>
      </c>
      <c r="AO805" s="55" t="s">
        <v>1644</v>
      </c>
      <c r="AP805" t="s">
        <v>1730</v>
      </c>
      <c r="AQ805" t="s">
        <v>2163</v>
      </c>
      <c r="AS805" t="s">
        <v>1656</v>
      </c>
      <c r="AT805" t="s">
        <v>3842</v>
      </c>
      <c r="AU805" s="191">
        <f t="shared" si="14"/>
        <v>7236000</v>
      </c>
    </row>
    <row r="806" spans="1:47" x14ac:dyDescent="0.25">
      <c r="A806" s="55" t="s">
        <v>1717</v>
      </c>
      <c r="B806" s="55" t="s">
        <v>3124</v>
      </c>
      <c r="C806" s="55" t="s">
        <v>1719</v>
      </c>
      <c r="D806" s="55" t="s">
        <v>1743</v>
      </c>
      <c r="E806" s="56">
        <v>45807</v>
      </c>
      <c r="F806" s="55" t="s">
        <v>3433</v>
      </c>
      <c r="G806" s="55" t="s">
        <v>1644</v>
      </c>
      <c r="H806" s="55">
        <v>50500010</v>
      </c>
      <c r="I806" s="55" t="s">
        <v>3434</v>
      </c>
      <c r="J806" s="55" t="s">
        <v>1644</v>
      </c>
      <c r="K806" s="55" t="s">
        <v>1658</v>
      </c>
      <c r="L806" s="56">
        <v>45807</v>
      </c>
      <c r="M806" s="55" t="s">
        <v>3397</v>
      </c>
      <c r="N806" s="55" t="s">
        <v>3435</v>
      </c>
      <c r="O806" s="56"/>
      <c r="P806" s="55" t="s">
        <v>1726</v>
      </c>
      <c r="Q806" s="55" t="s">
        <v>1554</v>
      </c>
      <c r="R806" s="59">
        <v>79272000</v>
      </c>
      <c r="S806" s="55" t="s">
        <v>89</v>
      </c>
      <c r="T806" s="57">
        <v>4840.74</v>
      </c>
      <c r="U806" s="55" t="s">
        <v>329</v>
      </c>
      <c r="V806" s="55" t="s">
        <v>330</v>
      </c>
      <c r="W806" s="55" t="s">
        <v>1644</v>
      </c>
      <c r="X806" s="55" t="s">
        <v>1644</v>
      </c>
      <c r="Y806" s="55" t="s">
        <v>1644</v>
      </c>
      <c r="Z806" s="55" t="s">
        <v>1644</v>
      </c>
      <c r="AA806" s="55" t="s">
        <v>1727</v>
      </c>
      <c r="AB806" s="55" t="s">
        <v>1644</v>
      </c>
      <c r="AC806" s="56">
        <v>45810</v>
      </c>
      <c r="AD806" s="55"/>
      <c r="AE806" s="55"/>
      <c r="AF806" s="55" t="s">
        <v>1644</v>
      </c>
      <c r="AG806" s="55" t="s">
        <v>3436</v>
      </c>
      <c r="AH806" s="55" t="s">
        <v>1728</v>
      </c>
      <c r="AI806" s="55" t="s">
        <v>1729</v>
      </c>
      <c r="AJ806" s="59">
        <v>66060</v>
      </c>
      <c r="AK806" s="55" t="s">
        <v>3421</v>
      </c>
      <c r="AL806" s="60" t="s">
        <v>1749</v>
      </c>
      <c r="AM806" s="55" t="s">
        <v>1644</v>
      </c>
      <c r="AN806" s="55" t="s">
        <v>1644</v>
      </c>
      <c r="AO806" s="55" t="s">
        <v>1644</v>
      </c>
      <c r="AP806" t="s">
        <v>1730</v>
      </c>
      <c r="AQ806" t="s">
        <v>2163</v>
      </c>
      <c r="AS806" t="s">
        <v>1656</v>
      </c>
      <c r="AT806" t="s">
        <v>3842</v>
      </c>
      <c r="AU806" s="191">
        <f t="shared" si="14"/>
        <v>79272000</v>
      </c>
    </row>
    <row r="807" spans="1:47" hidden="1" x14ac:dyDescent="0.25">
      <c r="A807" s="55" t="s">
        <v>1717</v>
      </c>
      <c r="B807" s="55" t="s">
        <v>3124</v>
      </c>
      <c r="C807" s="55" t="s">
        <v>1719</v>
      </c>
      <c r="D807" s="55" t="s">
        <v>1844</v>
      </c>
      <c r="E807" s="56">
        <v>45807</v>
      </c>
      <c r="F807" s="55" t="s">
        <v>3437</v>
      </c>
      <c r="G807" s="55" t="s">
        <v>1739</v>
      </c>
      <c r="H807" s="55">
        <v>51300060</v>
      </c>
      <c r="I807" s="55" t="s">
        <v>3438</v>
      </c>
      <c r="J807" s="55" t="s">
        <v>1644</v>
      </c>
      <c r="K807" s="55" t="s">
        <v>549</v>
      </c>
      <c r="L807" s="56">
        <v>45796</v>
      </c>
      <c r="M807" s="55" t="s">
        <v>3221</v>
      </c>
      <c r="N807" s="55" t="s">
        <v>3439</v>
      </c>
      <c r="O807" s="56"/>
      <c r="P807" s="55" t="s">
        <v>1726</v>
      </c>
      <c r="Q807" s="55" t="s">
        <v>1554</v>
      </c>
      <c r="R807" s="59">
        <v>185654</v>
      </c>
      <c r="S807" s="55" t="s">
        <v>89</v>
      </c>
      <c r="T807" s="57">
        <v>11.34</v>
      </c>
      <c r="U807" s="55" t="s">
        <v>329</v>
      </c>
      <c r="V807" s="55" t="s">
        <v>330</v>
      </c>
      <c r="W807" s="55" t="s">
        <v>1644</v>
      </c>
      <c r="X807" s="55" t="s">
        <v>1644</v>
      </c>
      <c r="Y807" s="55" t="s">
        <v>1644</v>
      </c>
      <c r="Z807" s="55" t="s">
        <v>1644</v>
      </c>
      <c r="AA807" s="55" t="s">
        <v>1727</v>
      </c>
      <c r="AB807" s="55" t="s">
        <v>1644</v>
      </c>
      <c r="AC807" s="56">
        <v>45810</v>
      </c>
      <c r="AD807" s="55"/>
      <c r="AE807" s="55"/>
      <c r="AF807" s="55" t="s">
        <v>1644</v>
      </c>
      <c r="AG807" s="55" t="s">
        <v>1644</v>
      </c>
      <c r="AH807" s="55" t="s">
        <v>1728</v>
      </c>
      <c r="AI807" s="55" t="s">
        <v>1729</v>
      </c>
      <c r="AJ807" s="58">
        <v>0</v>
      </c>
      <c r="AK807" s="55" t="s">
        <v>1644</v>
      </c>
      <c r="AL807" s="55" t="s">
        <v>1644</v>
      </c>
      <c r="AM807" s="55" t="s">
        <v>1644</v>
      </c>
      <c r="AN807" s="55" t="s">
        <v>1644</v>
      </c>
      <c r="AO807" s="55" t="s">
        <v>1644</v>
      </c>
      <c r="AP807" t="s">
        <v>1730</v>
      </c>
      <c r="AQ807" t="s">
        <v>2163</v>
      </c>
      <c r="AS807" t="s">
        <v>1458</v>
      </c>
      <c r="AT807" t="s">
        <v>3842</v>
      </c>
      <c r="AU807" s="191">
        <f t="shared" si="14"/>
        <v>185654</v>
      </c>
    </row>
    <row r="808" spans="1:47" hidden="1" x14ac:dyDescent="0.25">
      <c r="A808" s="55" t="s">
        <v>1717</v>
      </c>
      <c r="B808" s="55" t="s">
        <v>3124</v>
      </c>
      <c r="C808" s="55" t="s">
        <v>1719</v>
      </c>
      <c r="D808" s="55" t="s">
        <v>1844</v>
      </c>
      <c r="E808" s="56">
        <v>45807</v>
      </c>
      <c r="F808" s="55" t="s">
        <v>3440</v>
      </c>
      <c r="G808" s="55" t="s">
        <v>1739</v>
      </c>
      <c r="H808" s="55">
        <v>51300060</v>
      </c>
      <c r="I808" s="55" t="s">
        <v>3441</v>
      </c>
      <c r="J808" s="55" t="s">
        <v>1644</v>
      </c>
      <c r="K808" s="55" t="s">
        <v>549</v>
      </c>
      <c r="L808" s="56">
        <v>45798</v>
      </c>
      <c r="M808" s="55" t="s">
        <v>2867</v>
      </c>
      <c r="N808" s="55" t="s">
        <v>3442</v>
      </c>
      <c r="O808" s="56"/>
      <c r="P808" s="55" t="s">
        <v>1726</v>
      </c>
      <c r="Q808" s="55" t="s">
        <v>1554</v>
      </c>
      <c r="R808" s="59">
        <v>281842</v>
      </c>
      <c r="S808" s="55" t="s">
        <v>89</v>
      </c>
      <c r="T808" s="57">
        <v>17.21</v>
      </c>
      <c r="U808" s="55" t="s">
        <v>329</v>
      </c>
      <c r="V808" s="55" t="s">
        <v>330</v>
      </c>
      <c r="W808" s="55" t="s">
        <v>1644</v>
      </c>
      <c r="X808" s="55" t="s">
        <v>1644</v>
      </c>
      <c r="Y808" s="55" t="s">
        <v>1644</v>
      </c>
      <c r="Z808" s="55" t="s">
        <v>1644</v>
      </c>
      <c r="AA808" s="55" t="s">
        <v>1727</v>
      </c>
      <c r="AB808" s="55" t="s">
        <v>1644</v>
      </c>
      <c r="AC808" s="56">
        <v>45810</v>
      </c>
      <c r="AD808" s="55"/>
      <c r="AE808" s="55"/>
      <c r="AF808" s="55" t="s">
        <v>1644</v>
      </c>
      <c r="AG808" s="55" t="s">
        <v>1644</v>
      </c>
      <c r="AH808" s="55" t="s">
        <v>1728</v>
      </c>
      <c r="AI808" s="55" t="s">
        <v>1729</v>
      </c>
      <c r="AJ808" s="58">
        <v>0</v>
      </c>
      <c r="AK808" s="55" t="s">
        <v>1644</v>
      </c>
      <c r="AL808" s="55" t="s">
        <v>1644</v>
      </c>
      <c r="AM808" s="55" t="s">
        <v>1644</v>
      </c>
      <c r="AN808" s="55" t="s">
        <v>1644</v>
      </c>
      <c r="AO808" s="55" t="s">
        <v>1644</v>
      </c>
      <c r="AP808" t="s">
        <v>1730</v>
      </c>
      <c r="AQ808" t="s">
        <v>2163</v>
      </c>
      <c r="AS808" t="s">
        <v>1458</v>
      </c>
      <c r="AT808" t="s">
        <v>3842</v>
      </c>
      <c r="AU808" s="191">
        <f t="shared" si="14"/>
        <v>281842</v>
      </c>
    </row>
    <row r="809" spans="1:47" hidden="1" x14ac:dyDescent="0.25">
      <c r="A809" s="55" t="s">
        <v>1717</v>
      </c>
      <c r="B809" s="55" t="s">
        <v>3124</v>
      </c>
      <c r="C809" s="55" t="s">
        <v>1719</v>
      </c>
      <c r="D809" s="55" t="s">
        <v>1844</v>
      </c>
      <c r="E809" s="56">
        <v>45807</v>
      </c>
      <c r="F809" s="55" t="s">
        <v>3443</v>
      </c>
      <c r="G809" s="55" t="s">
        <v>1739</v>
      </c>
      <c r="H809" s="55">
        <v>51300060</v>
      </c>
      <c r="I809" s="55" t="s">
        <v>3441</v>
      </c>
      <c r="J809" s="55" t="s">
        <v>1644</v>
      </c>
      <c r="K809" s="55" t="s">
        <v>549</v>
      </c>
      <c r="L809" s="56">
        <v>45798</v>
      </c>
      <c r="M809" s="55" t="s">
        <v>2867</v>
      </c>
      <c r="N809" s="55" t="s">
        <v>3442</v>
      </c>
      <c r="O809" s="56"/>
      <c r="P809" s="55" t="s">
        <v>1726</v>
      </c>
      <c r="Q809" s="55" t="s">
        <v>1554</v>
      </c>
      <c r="R809" s="59">
        <v>281842</v>
      </c>
      <c r="S809" s="55" t="s">
        <v>89</v>
      </c>
      <c r="T809" s="57">
        <v>17.21</v>
      </c>
      <c r="U809" s="55" t="s">
        <v>329</v>
      </c>
      <c r="V809" s="55" t="s">
        <v>330</v>
      </c>
      <c r="W809" s="55" t="s">
        <v>1644</v>
      </c>
      <c r="X809" s="55" t="s">
        <v>1644</v>
      </c>
      <c r="Y809" s="55" t="s">
        <v>1644</v>
      </c>
      <c r="Z809" s="55" t="s">
        <v>1644</v>
      </c>
      <c r="AA809" s="55" t="s">
        <v>1727</v>
      </c>
      <c r="AB809" s="55" t="s">
        <v>1644</v>
      </c>
      <c r="AC809" s="56">
        <v>45810</v>
      </c>
      <c r="AD809" s="55"/>
      <c r="AE809" s="55"/>
      <c r="AF809" s="55" t="s">
        <v>1644</v>
      </c>
      <c r="AG809" s="55" t="s">
        <v>1644</v>
      </c>
      <c r="AH809" s="55" t="s">
        <v>1728</v>
      </c>
      <c r="AI809" s="55" t="s">
        <v>1729</v>
      </c>
      <c r="AJ809" s="58">
        <v>0</v>
      </c>
      <c r="AK809" s="55" t="s">
        <v>1644</v>
      </c>
      <c r="AL809" s="55" t="s">
        <v>1644</v>
      </c>
      <c r="AM809" s="55" t="s">
        <v>1644</v>
      </c>
      <c r="AN809" s="55" t="s">
        <v>1644</v>
      </c>
      <c r="AO809" s="55" t="s">
        <v>1644</v>
      </c>
      <c r="AP809" t="s">
        <v>1730</v>
      </c>
      <c r="AQ809" t="s">
        <v>2163</v>
      </c>
      <c r="AS809" t="s">
        <v>1458</v>
      </c>
      <c r="AT809" t="s">
        <v>3842</v>
      </c>
      <c r="AU809" s="191">
        <f t="shared" si="14"/>
        <v>281842</v>
      </c>
    </row>
    <row r="810" spans="1:47" hidden="1" x14ac:dyDescent="0.25">
      <c r="A810" s="55" t="s">
        <v>1717</v>
      </c>
      <c r="B810" s="55" t="s">
        <v>3124</v>
      </c>
      <c r="C810" s="55" t="s">
        <v>1719</v>
      </c>
      <c r="D810" s="55" t="s">
        <v>1844</v>
      </c>
      <c r="E810" s="56">
        <v>45807</v>
      </c>
      <c r="F810" s="55" t="s">
        <v>3444</v>
      </c>
      <c r="G810" s="55" t="s">
        <v>1739</v>
      </c>
      <c r="H810" s="55">
        <v>51300060</v>
      </c>
      <c r="I810" s="55" t="s">
        <v>3445</v>
      </c>
      <c r="J810" s="55" t="s">
        <v>1644</v>
      </c>
      <c r="K810" s="55" t="s">
        <v>549</v>
      </c>
      <c r="L810" s="56">
        <v>45796</v>
      </c>
      <c r="M810" s="55" t="s">
        <v>3362</v>
      </c>
      <c r="N810" s="55" t="s">
        <v>3446</v>
      </c>
      <c r="O810" s="56"/>
      <c r="P810" s="55" t="s">
        <v>1726</v>
      </c>
      <c r="Q810" s="55" t="s">
        <v>1554</v>
      </c>
      <c r="R810" s="59">
        <v>185261</v>
      </c>
      <c r="S810" s="55" t="s">
        <v>89</v>
      </c>
      <c r="T810" s="57">
        <v>11.31</v>
      </c>
      <c r="U810" s="55" t="s">
        <v>329</v>
      </c>
      <c r="V810" s="55" t="s">
        <v>330</v>
      </c>
      <c r="W810" s="55" t="s">
        <v>1644</v>
      </c>
      <c r="X810" s="55" t="s">
        <v>1644</v>
      </c>
      <c r="Y810" s="55" t="s">
        <v>1644</v>
      </c>
      <c r="Z810" s="55" t="s">
        <v>1644</v>
      </c>
      <c r="AA810" s="55" t="s">
        <v>1727</v>
      </c>
      <c r="AB810" s="55" t="s">
        <v>1644</v>
      </c>
      <c r="AC810" s="56">
        <v>45810</v>
      </c>
      <c r="AD810" s="55"/>
      <c r="AE810" s="55"/>
      <c r="AF810" s="55" t="s">
        <v>1644</v>
      </c>
      <c r="AG810" s="55" t="s">
        <v>1644</v>
      </c>
      <c r="AH810" s="55" t="s">
        <v>1728</v>
      </c>
      <c r="AI810" s="55" t="s">
        <v>1729</v>
      </c>
      <c r="AJ810" s="58">
        <v>0</v>
      </c>
      <c r="AK810" s="55" t="s">
        <v>1644</v>
      </c>
      <c r="AL810" s="55" t="s">
        <v>1644</v>
      </c>
      <c r="AM810" s="55" t="s">
        <v>1644</v>
      </c>
      <c r="AN810" s="55" t="s">
        <v>1644</v>
      </c>
      <c r="AO810" s="55" t="s">
        <v>1644</v>
      </c>
      <c r="AP810" t="s">
        <v>1730</v>
      </c>
      <c r="AQ810" t="s">
        <v>2163</v>
      </c>
      <c r="AS810" t="s">
        <v>1458</v>
      </c>
      <c r="AT810" t="s">
        <v>3842</v>
      </c>
      <c r="AU810" s="191">
        <f t="shared" si="14"/>
        <v>185261</v>
      </c>
    </row>
    <row r="811" spans="1:47" hidden="1" x14ac:dyDescent="0.25">
      <c r="A811" s="55" t="s">
        <v>1717</v>
      </c>
      <c r="B811" s="55" t="s">
        <v>3124</v>
      </c>
      <c r="C811" s="55" t="s">
        <v>1719</v>
      </c>
      <c r="D811" s="55" t="s">
        <v>1767</v>
      </c>
      <c r="E811" s="56">
        <v>45798</v>
      </c>
      <c r="F811" s="55" t="s">
        <v>3261</v>
      </c>
      <c r="G811" s="55" t="s">
        <v>1644</v>
      </c>
      <c r="H811" s="55">
        <v>50200010</v>
      </c>
      <c r="I811" s="55" t="s">
        <v>3447</v>
      </c>
      <c r="J811" s="55" t="s">
        <v>1644</v>
      </c>
      <c r="K811" s="55" t="s">
        <v>1646</v>
      </c>
      <c r="L811" s="56">
        <v>45798</v>
      </c>
      <c r="M811" s="55" t="s">
        <v>3260</v>
      </c>
      <c r="N811" s="55" t="s">
        <v>1644</v>
      </c>
      <c r="O811" s="56"/>
      <c r="P811" s="55" t="s">
        <v>1726</v>
      </c>
      <c r="Q811" s="55" t="s">
        <v>89</v>
      </c>
      <c r="R811" s="57">
        <v>-545.75</v>
      </c>
      <c r="S811" s="55" t="s">
        <v>89</v>
      </c>
      <c r="T811" s="57">
        <v>-545.75</v>
      </c>
      <c r="U811" s="55" t="s">
        <v>352</v>
      </c>
      <c r="V811" s="55" t="s">
        <v>353</v>
      </c>
      <c r="W811" s="55" t="s">
        <v>1644</v>
      </c>
      <c r="X811" s="55" t="s">
        <v>1644</v>
      </c>
      <c r="Y811" s="55" t="s">
        <v>1644</v>
      </c>
      <c r="Z811" s="55" t="s">
        <v>1644</v>
      </c>
      <c r="AA811" s="55" t="s">
        <v>1727</v>
      </c>
      <c r="AB811" s="55" t="s">
        <v>1644</v>
      </c>
      <c r="AC811" s="56">
        <v>45810</v>
      </c>
      <c r="AD811" s="55"/>
      <c r="AE811" s="55"/>
      <c r="AF811" s="55" t="s">
        <v>1644</v>
      </c>
      <c r="AG811" s="55" t="s">
        <v>1644</v>
      </c>
      <c r="AH811" s="55" t="s">
        <v>1728</v>
      </c>
      <c r="AI811" s="55" t="s">
        <v>1729</v>
      </c>
      <c r="AJ811" s="59">
        <v>-50</v>
      </c>
      <c r="AK811" s="55" t="s">
        <v>1884</v>
      </c>
      <c r="AL811" s="60" t="s">
        <v>1785</v>
      </c>
      <c r="AM811" s="55" t="s">
        <v>3263</v>
      </c>
      <c r="AN811" s="55" t="s">
        <v>3264</v>
      </c>
      <c r="AO811" s="55" t="s">
        <v>1644</v>
      </c>
      <c r="AP811" t="s">
        <v>3126</v>
      </c>
      <c r="AQ811" t="s">
        <v>2163</v>
      </c>
      <c r="AS811" t="s">
        <v>1645</v>
      </c>
      <c r="AT811" t="s">
        <v>271</v>
      </c>
      <c r="AU811" s="191">
        <f t="shared" si="14"/>
        <v>-9004875</v>
      </c>
    </row>
    <row r="812" spans="1:47" hidden="1" x14ac:dyDescent="0.25">
      <c r="A812" s="55" t="s">
        <v>1717</v>
      </c>
      <c r="B812" s="55" t="s">
        <v>3124</v>
      </c>
      <c r="C812" s="55" t="s">
        <v>1719</v>
      </c>
      <c r="D812" s="55" t="s">
        <v>1767</v>
      </c>
      <c r="E812" s="56">
        <v>45798</v>
      </c>
      <c r="F812" s="55" t="s">
        <v>3448</v>
      </c>
      <c r="G812" s="55" t="s">
        <v>1644</v>
      </c>
      <c r="H812" s="55">
        <v>50200010</v>
      </c>
      <c r="I812" s="55" t="s">
        <v>3449</v>
      </c>
      <c r="J812" s="55" t="s">
        <v>1644</v>
      </c>
      <c r="K812" s="55" t="s">
        <v>1646</v>
      </c>
      <c r="L812" s="56">
        <v>45810</v>
      </c>
      <c r="M812" s="55" t="s">
        <v>3260</v>
      </c>
      <c r="N812" s="55" t="s">
        <v>1644</v>
      </c>
      <c r="O812" s="56"/>
      <c r="P812" s="55" t="s">
        <v>1726</v>
      </c>
      <c r="Q812" s="55" t="s">
        <v>89</v>
      </c>
      <c r="R812" s="57">
        <v>545.75</v>
      </c>
      <c r="S812" s="55" t="s">
        <v>89</v>
      </c>
      <c r="T812" s="57">
        <v>545.75</v>
      </c>
      <c r="U812" s="55" t="s">
        <v>352</v>
      </c>
      <c r="V812" s="55" t="s">
        <v>353</v>
      </c>
      <c r="W812" s="55" t="s">
        <v>1644</v>
      </c>
      <c r="X812" s="55" t="s">
        <v>1644</v>
      </c>
      <c r="Y812" s="55" t="s">
        <v>1644</v>
      </c>
      <c r="Z812" s="55" t="s">
        <v>1644</v>
      </c>
      <c r="AA812" s="55" t="s">
        <v>1727</v>
      </c>
      <c r="AB812" s="55" t="s">
        <v>1644</v>
      </c>
      <c r="AC812" s="56">
        <v>45810</v>
      </c>
      <c r="AD812" s="55"/>
      <c r="AE812" s="55"/>
      <c r="AF812" s="55" t="s">
        <v>1644</v>
      </c>
      <c r="AG812" s="55" t="s">
        <v>1644</v>
      </c>
      <c r="AH812" s="55" t="s">
        <v>1728</v>
      </c>
      <c r="AI812" s="55" t="s">
        <v>1729</v>
      </c>
      <c r="AJ812" s="59">
        <v>50</v>
      </c>
      <c r="AK812" s="55" t="s">
        <v>1884</v>
      </c>
      <c r="AL812" s="60" t="s">
        <v>1749</v>
      </c>
      <c r="AM812" s="55" t="s">
        <v>3263</v>
      </c>
      <c r="AN812" s="55" t="s">
        <v>3264</v>
      </c>
      <c r="AO812" s="55" t="s">
        <v>1644</v>
      </c>
      <c r="AP812" t="s">
        <v>3126</v>
      </c>
      <c r="AQ812" t="s">
        <v>2163</v>
      </c>
      <c r="AS812" t="s">
        <v>1645</v>
      </c>
      <c r="AT812" t="s">
        <v>271</v>
      </c>
      <c r="AU812" s="191">
        <f t="shared" si="14"/>
        <v>9004875</v>
      </c>
    </row>
    <row r="813" spans="1:47" hidden="1" x14ac:dyDescent="0.25">
      <c r="A813" s="55" t="s">
        <v>1717</v>
      </c>
      <c r="B813" s="55" t="s">
        <v>3124</v>
      </c>
      <c r="C813" s="55" t="s">
        <v>1719</v>
      </c>
      <c r="D813" s="55" t="s">
        <v>1844</v>
      </c>
      <c r="E813" s="56">
        <v>45807</v>
      </c>
      <c r="F813" s="55" t="s">
        <v>3450</v>
      </c>
      <c r="G813" s="55" t="s">
        <v>1909</v>
      </c>
      <c r="H813" s="55">
        <v>51300090</v>
      </c>
      <c r="I813" s="55" t="s">
        <v>3451</v>
      </c>
      <c r="J813" s="55" t="s">
        <v>1644</v>
      </c>
      <c r="K813" s="55" t="s">
        <v>555</v>
      </c>
      <c r="L813" s="56">
        <v>45793</v>
      </c>
      <c r="M813" s="55" t="s">
        <v>3452</v>
      </c>
      <c r="N813" s="55" t="s">
        <v>3453</v>
      </c>
      <c r="O813" s="56"/>
      <c r="P813" s="55" t="s">
        <v>1726</v>
      </c>
      <c r="Q813" s="55" t="s">
        <v>1554</v>
      </c>
      <c r="R813" s="59">
        <v>2230505</v>
      </c>
      <c r="S813" s="55" t="s">
        <v>89</v>
      </c>
      <c r="T813" s="57">
        <v>136.21</v>
      </c>
      <c r="U813" s="55" t="s">
        <v>329</v>
      </c>
      <c r="V813" s="55" t="s">
        <v>330</v>
      </c>
      <c r="W813" s="55" t="s">
        <v>1644</v>
      </c>
      <c r="X813" s="55" t="s">
        <v>1644</v>
      </c>
      <c r="Y813" s="55" t="s">
        <v>1644</v>
      </c>
      <c r="Z813" s="55" t="s">
        <v>1644</v>
      </c>
      <c r="AA813" s="55" t="s">
        <v>1727</v>
      </c>
      <c r="AB813" s="55" t="s">
        <v>1644</v>
      </c>
      <c r="AC813" s="56">
        <v>45811</v>
      </c>
      <c r="AD813" s="55"/>
      <c r="AE813" s="55"/>
      <c r="AF813" s="55" t="s">
        <v>1644</v>
      </c>
      <c r="AG813" s="55" t="s">
        <v>1644</v>
      </c>
      <c r="AH813" s="55" t="s">
        <v>1728</v>
      </c>
      <c r="AI813" s="55" t="s">
        <v>1729</v>
      </c>
      <c r="AJ813" s="58">
        <v>0</v>
      </c>
      <c r="AK813" s="55" t="s">
        <v>1644</v>
      </c>
      <c r="AL813" s="55" t="s">
        <v>1644</v>
      </c>
      <c r="AM813" s="55" t="s">
        <v>1644</v>
      </c>
      <c r="AN813" s="55" t="s">
        <v>1644</v>
      </c>
      <c r="AO813" s="55" t="s">
        <v>1644</v>
      </c>
      <c r="AP813" t="s">
        <v>1730</v>
      </c>
      <c r="AQ813" t="s">
        <v>2163</v>
      </c>
      <c r="AS813" t="s">
        <v>1458</v>
      </c>
      <c r="AT813" t="s">
        <v>3842</v>
      </c>
      <c r="AU813" s="191">
        <f t="shared" si="14"/>
        <v>2230505</v>
      </c>
    </row>
    <row r="814" spans="1:47" hidden="1" x14ac:dyDescent="0.25">
      <c r="A814" s="55" t="s">
        <v>1717</v>
      </c>
      <c r="B814" s="55" t="s">
        <v>3124</v>
      </c>
      <c r="C814" s="55" t="s">
        <v>1719</v>
      </c>
      <c r="D814" s="55" t="s">
        <v>1844</v>
      </c>
      <c r="E814" s="56">
        <v>45807</v>
      </c>
      <c r="F814" s="55" t="s">
        <v>3454</v>
      </c>
      <c r="G814" s="55" t="s">
        <v>1909</v>
      </c>
      <c r="H814" s="55">
        <v>51300090</v>
      </c>
      <c r="I814" s="55" t="s">
        <v>3451</v>
      </c>
      <c r="J814" s="55" t="s">
        <v>1644</v>
      </c>
      <c r="K814" s="55" t="s">
        <v>555</v>
      </c>
      <c r="L814" s="56">
        <v>45793</v>
      </c>
      <c r="M814" s="55" t="s">
        <v>3452</v>
      </c>
      <c r="N814" s="55" t="s">
        <v>3453</v>
      </c>
      <c r="O814" s="56"/>
      <c r="P814" s="55" t="s">
        <v>1726</v>
      </c>
      <c r="Q814" s="55" t="s">
        <v>1554</v>
      </c>
      <c r="R814" s="59">
        <v>513000</v>
      </c>
      <c r="S814" s="55" t="s">
        <v>89</v>
      </c>
      <c r="T814" s="57">
        <v>31.33</v>
      </c>
      <c r="U814" s="55" t="s">
        <v>329</v>
      </c>
      <c r="V814" s="55" t="s">
        <v>330</v>
      </c>
      <c r="W814" s="55" t="s">
        <v>1644</v>
      </c>
      <c r="X814" s="55" t="s">
        <v>1644</v>
      </c>
      <c r="Y814" s="55" t="s">
        <v>1644</v>
      </c>
      <c r="Z814" s="55" t="s">
        <v>1644</v>
      </c>
      <c r="AA814" s="55" t="s">
        <v>1727</v>
      </c>
      <c r="AB814" s="55" t="s">
        <v>1644</v>
      </c>
      <c r="AC814" s="56">
        <v>45811</v>
      </c>
      <c r="AD814" s="55"/>
      <c r="AE814" s="55"/>
      <c r="AF814" s="55" t="s">
        <v>1644</v>
      </c>
      <c r="AG814" s="55" t="s">
        <v>1644</v>
      </c>
      <c r="AH814" s="55" t="s">
        <v>1728</v>
      </c>
      <c r="AI814" s="55" t="s">
        <v>1729</v>
      </c>
      <c r="AJ814" s="58">
        <v>0</v>
      </c>
      <c r="AK814" s="55" t="s">
        <v>1644</v>
      </c>
      <c r="AL814" s="55" t="s">
        <v>1644</v>
      </c>
      <c r="AM814" s="55" t="s">
        <v>1644</v>
      </c>
      <c r="AN814" s="55" t="s">
        <v>1644</v>
      </c>
      <c r="AO814" s="55" t="s">
        <v>1644</v>
      </c>
      <c r="AP814" t="s">
        <v>1730</v>
      </c>
      <c r="AQ814" t="s">
        <v>2163</v>
      </c>
      <c r="AS814" t="s">
        <v>1458</v>
      </c>
      <c r="AT814" t="s">
        <v>3842</v>
      </c>
      <c r="AU814" s="191">
        <f t="shared" si="14"/>
        <v>513000</v>
      </c>
    </row>
    <row r="815" spans="1:47" hidden="1" x14ac:dyDescent="0.25">
      <c r="A815" s="55" t="s">
        <v>1717</v>
      </c>
      <c r="B815" s="55" t="s">
        <v>3124</v>
      </c>
      <c r="C815" s="55" t="s">
        <v>1719</v>
      </c>
      <c r="D815" s="55" t="s">
        <v>1844</v>
      </c>
      <c r="E815" s="56">
        <v>45807</v>
      </c>
      <c r="F815" s="55" t="s">
        <v>3455</v>
      </c>
      <c r="G815" s="55" t="s">
        <v>1909</v>
      </c>
      <c r="H815" s="55">
        <v>51300090</v>
      </c>
      <c r="I815" s="55" t="s">
        <v>3451</v>
      </c>
      <c r="J815" s="55" t="s">
        <v>1644</v>
      </c>
      <c r="K815" s="55" t="s">
        <v>555</v>
      </c>
      <c r="L815" s="56">
        <v>45793</v>
      </c>
      <c r="M815" s="55" t="s">
        <v>3452</v>
      </c>
      <c r="N815" s="55" t="s">
        <v>3453</v>
      </c>
      <c r="O815" s="56"/>
      <c r="P815" s="55" t="s">
        <v>1726</v>
      </c>
      <c r="Q815" s="55" t="s">
        <v>1554</v>
      </c>
      <c r="R815" s="59">
        <v>660000</v>
      </c>
      <c r="S815" s="55" t="s">
        <v>89</v>
      </c>
      <c r="T815" s="57">
        <v>40.299999999999997</v>
      </c>
      <c r="U815" s="55" t="s">
        <v>329</v>
      </c>
      <c r="V815" s="55" t="s">
        <v>330</v>
      </c>
      <c r="W815" s="55" t="s">
        <v>1644</v>
      </c>
      <c r="X815" s="55" t="s">
        <v>1644</v>
      </c>
      <c r="Y815" s="55" t="s">
        <v>1644</v>
      </c>
      <c r="Z815" s="55" t="s">
        <v>1644</v>
      </c>
      <c r="AA815" s="55" t="s">
        <v>1727</v>
      </c>
      <c r="AB815" s="55" t="s">
        <v>1644</v>
      </c>
      <c r="AC815" s="56">
        <v>45811</v>
      </c>
      <c r="AD815" s="55"/>
      <c r="AE815" s="55"/>
      <c r="AF815" s="55" t="s">
        <v>1644</v>
      </c>
      <c r="AG815" s="55" t="s">
        <v>1644</v>
      </c>
      <c r="AH815" s="55" t="s">
        <v>1728</v>
      </c>
      <c r="AI815" s="55" t="s">
        <v>1729</v>
      </c>
      <c r="AJ815" s="58">
        <v>0</v>
      </c>
      <c r="AK815" s="55" t="s">
        <v>1644</v>
      </c>
      <c r="AL815" s="55" t="s">
        <v>1644</v>
      </c>
      <c r="AM815" s="55" t="s">
        <v>1644</v>
      </c>
      <c r="AN815" s="55" t="s">
        <v>1644</v>
      </c>
      <c r="AO815" s="55" t="s">
        <v>1644</v>
      </c>
      <c r="AP815" t="s">
        <v>1730</v>
      </c>
      <c r="AQ815" t="s">
        <v>2163</v>
      </c>
      <c r="AS815" t="s">
        <v>1458</v>
      </c>
      <c r="AT815" t="s">
        <v>3842</v>
      </c>
      <c r="AU815" s="191">
        <f t="shared" si="14"/>
        <v>660000</v>
      </c>
    </row>
    <row r="816" spans="1:47" hidden="1" x14ac:dyDescent="0.25">
      <c r="A816" s="55" t="s">
        <v>1717</v>
      </c>
      <c r="B816" s="55" t="s">
        <v>3124</v>
      </c>
      <c r="C816" s="55" t="s">
        <v>1719</v>
      </c>
      <c r="D816" s="55" t="s">
        <v>1732</v>
      </c>
      <c r="E816" s="56">
        <v>45808</v>
      </c>
      <c r="F816" s="55" t="s">
        <v>3456</v>
      </c>
      <c r="G816" s="55" t="s">
        <v>2523</v>
      </c>
      <c r="H816" s="55">
        <v>50300080</v>
      </c>
      <c r="I816" s="55" t="s">
        <v>3457</v>
      </c>
      <c r="J816" s="55" t="s">
        <v>1644</v>
      </c>
      <c r="K816" s="55" t="s">
        <v>1597</v>
      </c>
      <c r="L816" s="56">
        <v>45808</v>
      </c>
      <c r="M816" s="55" t="s">
        <v>3409</v>
      </c>
      <c r="N816" s="55" t="s">
        <v>1796</v>
      </c>
      <c r="O816" s="56"/>
      <c r="P816" s="55" t="s">
        <v>1726</v>
      </c>
      <c r="Q816" s="55" t="s">
        <v>1554</v>
      </c>
      <c r="R816" s="59">
        <v>53547313</v>
      </c>
      <c r="S816" s="55" t="s">
        <v>89</v>
      </c>
      <c r="T816" s="57">
        <v>3294.21</v>
      </c>
      <c r="U816" s="55" t="s">
        <v>329</v>
      </c>
      <c r="V816" s="55" t="s">
        <v>330</v>
      </c>
      <c r="W816" s="55" t="s">
        <v>1644</v>
      </c>
      <c r="X816" s="55" t="s">
        <v>1644</v>
      </c>
      <c r="Y816" s="55" t="s">
        <v>1644</v>
      </c>
      <c r="Z816" s="55" t="s">
        <v>1644</v>
      </c>
      <c r="AA816" s="55" t="s">
        <v>1727</v>
      </c>
      <c r="AB816" s="55" t="s">
        <v>1644</v>
      </c>
      <c r="AC816" s="56">
        <v>45812</v>
      </c>
      <c r="AD816" s="55"/>
      <c r="AE816" s="55"/>
      <c r="AF816" s="55" t="s">
        <v>1644</v>
      </c>
      <c r="AG816" s="55" t="s">
        <v>1644</v>
      </c>
      <c r="AH816" s="55" t="s">
        <v>1728</v>
      </c>
      <c r="AI816" s="55" t="s">
        <v>1729</v>
      </c>
      <c r="AJ816" s="58">
        <v>0</v>
      </c>
      <c r="AK816" s="55" t="s">
        <v>1644</v>
      </c>
      <c r="AL816" s="55" t="s">
        <v>1644</v>
      </c>
      <c r="AM816" s="55" t="s">
        <v>1644</v>
      </c>
      <c r="AN816" s="55" t="s">
        <v>1644</v>
      </c>
      <c r="AO816" s="55" t="s">
        <v>1644</v>
      </c>
      <c r="AP816" t="s">
        <v>1730</v>
      </c>
      <c r="AQ816" t="s">
        <v>2163</v>
      </c>
      <c r="AS816" t="s">
        <v>1647</v>
      </c>
      <c r="AT816" t="s">
        <v>3842</v>
      </c>
      <c r="AU816" s="191">
        <f t="shared" si="14"/>
        <v>53547313</v>
      </c>
    </row>
    <row r="817" spans="1:47" x14ac:dyDescent="0.25">
      <c r="A817" s="55" t="s">
        <v>1717</v>
      </c>
      <c r="B817" s="55" t="s">
        <v>3124</v>
      </c>
      <c r="C817" s="55" t="s">
        <v>1719</v>
      </c>
      <c r="D817" s="55" t="s">
        <v>1732</v>
      </c>
      <c r="E817" s="56">
        <v>45808</v>
      </c>
      <c r="F817" s="55" t="s">
        <v>3458</v>
      </c>
      <c r="G817" s="55" t="s">
        <v>2518</v>
      </c>
      <c r="H817" s="55">
        <v>50500030</v>
      </c>
      <c r="I817" s="55" t="s">
        <v>3459</v>
      </c>
      <c r="J817" s="55" t="s">
        <v>1644</v>
      </c>
      <c r="K817" s="55" t="s">
        <v>1659</v>
      </c>
      <c r="L817" s="56">
        <v>45808</v>
      </c>
      <c r="M817" s="55" t="s">
        <v>3460</v>
      </c>
      <c r="N817" s="55" t="s">
        <v>2521</v>
      </c>
      <c r="O817" s="56"/>
      <c r="P817" s="55" t="s">
        <v>1726</v>
      </c>
      <c r="Q817" s="55" t="s">
        <v>1554</v>
      </c>
      <c r="R817" s="59">
        <v>20287792</v>
      </c>
      <c r="S817" s="55" t="s">
        <v>89</v>
      </c>
      <c r="T817" s="57">
        <v>1248.0999999999999</v>
      </c>
      <c r="U817" s="55" t="s">
        <v>329</v>
      </c>
      <c r="V817" s="55" t="s">
        <v>330</v>
      </c>
      <c r="W817" s="55" t="s">
        <v>1644</v>
      </c>
      <c r="X817" s="55" t="s">
        <v>1644</v>
      </c>
      <c r="Y817" s="55" t="s">
        <v>1644</v>
      </c>
      <c r="Z817" s="55" t="s">
        <v>1644</v>
      </c>
      <c r="AA817" s="55" t="s">
        <v>1727</v>
      </c>
      <c r="AB817" s="55" t="s">
        <v>1644</v>
      </c>
      <c r="AC817" s="56">
        <v>45812</v>
      </c>
      <c r="AD817" s="55"/>
      <c r="AE817" s="55"/>
      <c r="AF817" s="55" t="s">
        <v>1644</v>
      </c>
      <c r="AG817" s="55" t="s">
        <v>1644</v>
      </c>
      <c r="AH817" s="55" t="s">
        <v>1728</v>
      </c>
      <c r="AI817" s="55" t="s">
        <v>1729</v>
      </c>
      <c r="AJ817" s="58">
        <v>0</v>
      </c>
      <c r="AK817" s="55" t="s">
        <v>1644</v>
      </c>
      <c r="AL817" s="55" t="s">
        <v>1644</v>
      </c>
      <c r="AM817" s="55" t="s">
        <v>1644</v>
      </c>
      <c r="AN817" s="55" t="s">
        <v>1644</v>
      </c>
      <c r="AO817" s="55" t="s">
        <v>1644</v>
      </c>
      <c r="AP817" t="s">
        <v>1730</v>
      </c>
      <c r="AQ817" t="s">
        <v>2163</v>
      </c>
      <c r="AS817" t="s">
        <v>1656</v>
      </c>
      <c r="AT817" t="s">
        <v>3842</v>
      </c>
      <c r="AU817" s="191">
        <f t="shared" si="14"/>
        <v>20287792</v>
      </c>
    </row>
    <row r="818" spans="1:47" x14ac:dyDescent="0.25">
      <c r="A818" s="55" t="s">
        <v>1717</v>
      </c>
      <c r="B818" s="55" t="s">
        <v>3124</v>
      </c>
      <c r="C818" s="55" t="s">
        <v>1719</v>
      </c>
      <c r="D818" s="55" t="s">
        <v>1732</v>
      </c>
      <c r="E818" s="56">
        <v>45808</v>
      </c>
      <c r="F818" s="55" t="s">
        <v>3461</v>
      </c>
      <c r="G818" s="55" t="s">
        <v>2542</v>
      </c>
      <c r="H818" s="55">
        <v>50600040</v>
      </c>
      <c r="I818" s="55" t="s">
        <v>3462</v>
      </c>
      <c r="J818" s="55" t="s">
        <v>1644</v>
      </c>
      <c r="K818" s="55" t="s">
        <v>466</v>
      </c>
      <c r="L818" s="56">
        <v>45808</v>
      </c>
      <c r="M818" s="55" t="s">
        <v>3409</v>
      </c>
      <c r="N818" s="55" t="s">
        <v>2536</v>
      </c>
      <c r="O818" s="56"/>
      <c r="P818" s="55" t="s">
        <v>1726</v>
      </c>
      <c r="Q818" s="55" t="s">
        <v>89</v>
      </c>
      <c r="R818" s="57">
        <v>568759.69999999995</v>
      </c>
      <c r="S818" s="55" t="s">
        <v>89</v>
      </c>
      <c r="T818" s="57">
        <v>568759.69999999995</v>
      </c>
      <c r="U818" s="55" t="s">
        <v>329</v>
      </c>
      <c r="V818" s="55" t="s">
        <v>330</v>
      </c>
      <c r="W818" s="55" t="s">
        <v>3463</v>
      </c>
      <c r="X818" s="55" t="s">
        <v>1644</v>
      </c>
      <c r="Y818" s="55" t="s">
        <v>1644</v>
      </c>
      <c r="Z818" s="55" t="s">
        <v>1644</v>
      </c>
      <c r="AA818" s="55" t="s">
        <v>1727</v>
      </c>
      <c r="AB818" s="55" t="s">
        <v>1644</v>
      </c>
      <c r="AC818" s="56">
        <v>45812</v>
      </c>
      <c r="AD818" s="55"/>
      <c r="AE818" s="55"/>
      <c r="AF818" s="55" t="s">
        <v>1644</v>
      </c>
      <c r="AG818" s="55" t="s">
        <v>1644</v>
      </c>
      <c r="AH818" s="55" t="s">
        <v>1728</v>
      </c>
      <c r="AI818" s="55" t="s">
        <v>1729</v>
      </c>
      <c r="AJ818" s="58">
        <v>0</v>
      </c>
      <c r="AK818" s="55" t="s">
        <v>1644</v>
      </c>
      <c r="AL818" s="55" t="s">
        <v>1644</v>
      </c>
      <c r="AM818" s="55" t="s">
        <v>1644</v>
      </c>
      <c r="AN818" s="55" t="s">
        <v>1644</v>
      </c>
      <c r="AO818" s="55" t="s">
        <v>1644</v>
      </c>
      <c r="AP818" t="s">
        <v>1730</v>
      </c>
      <c r="AQ818" t="s">
        <v>2163</v>
      </c>
      <c r="AS818" t="s">
        <v>1660</v>
      </c>
      <c r="AT818" t="s">
        <v>3842</v>
      </c>
      <c r="AU818" s="191">
        <f t="shared" si="14"/>
        <v>9384535050</v>
      </c>
    </row>
    <row r="819" spans="1:47" x14ac:dyDescent="0.25">
      <c r="A819" s="55" t="s">
        <v>1717</v>
      </c>
      <c r="B819" s="55" t="s">
        <v>3124</v>
      </c>
      <c r="C819" s="55" t="s">
        <v>1719</v>
      </c>
      <c r="D819" s="55" t="s">
        <v>1732</v>
      </c>
      <c r="E819" s="56">
        <v>45808</v>
      </c>
      <c r="F819" s="55" t="s">
        <v>3464</v>
      </c>
      <c r="G819" s="55" t="s">
        <v>2538</v>
      </c>
      <c r="H819" s="55">
        <v>50600010</v>
      </c>
      <c r="I819" s="55" t="s">
        <v>3465</v>
      </c>
      <c r="J819" s="55" t="s">
        <v>1644</v>
      </c>
      <c r="K819" s="55" t="s">
        <v>460</v>
      </c>
      <c r="L819" s="56">
        <v>45808</v>
      </c>
      <c r="M819" s="55" t="s">
        <v>3409</v>
      </c>
      <c r="N819" s="55" t="s">
        <v>2536</v>
      </c>
      <c r="O819" s="56"/>
      <c r="P819" s="55" t="s">
        <v>1726</v>
      </c>
      <c r="Q819" s="55" t="s">
        <v>1554</v>
      </c>
      <c r="R819" s="59">
        <v>1871333282</v>
      </c>
      <c r="S819" s="55" t="s">
        <v>89</v>
      </c>
      <c r="T819" s="57">
        <v>115123.55</v>
      </c>
      <c r="U819" s="55" t="s">
        <v>329</v>
      </c>
      <c r="V819" s="55" t="s">
        <v>330</v>
      </c>
      <c r="W819" s="55" t="s">
        <v>1644</v>
      </c>
      <c r="X819" s="55" t="s">
        <v>1644</v>
      </c>
      <c r="Y819" s="55" t="s">
        <v>1644</v>
      </c>
      <c r="Z819" s="55" t="s">
        <v>1644</v>
      </c>
      <c r="AA819" s="55" t="s">
        <v>1727</v>
      </c>
      <c r="AB819" s="55" t="s">
        <v>1644</v>
      </c>
      <c r="AC819" s="56">
        <v>45812</v>
      </c>
      <c r="AD819" s="55"/>
      <c r="AE819" s="55"/>
      <c r="AF819" s="55" t="s">
        <v>1644</v>
      </c>
      <c r="AG819" s="55" t="s">
        <v>1644</v>
      </c>
      <c r="AH819" s="55" t="s">
        <v>1728</v>
      </c>
      <c r="AI819" s="55" t="s">
        <v>1729</v>
      </c>
      <c r="AJ819" s="58">
        <v>0</v>
      </c>
      <c r="AK819" s="55" t="s">
        <v>1644</v>
      </c>
      <c r="AL819" s="55" t="s">
        <v>1644</v>
      </c>
      <c r="AM819" s="55" t="s">
        <v>1644</v>
      </c>
      <c r="AN819" s="55" t="s">
        <v>1644</v>
      </c>
      <c r="AO819" s="55" t="s">
        <v>1644</v>
      </c>
      <c r="AP819" t="s">
        <v>1730</v>
      </c>
      <c r="AQ819" t="s">
        <v>2163</v>
      </c>
      <c r="AS819" t="s">
        <v>460</v>
      </c>
      <c r="AT819" t="s">
        <v>3842</v>
      </c>
      <c r="AU819" s="191">
        <f t="shared" si="14"/>
        <v>1871333282</v>
      </c>
    </row>
    <row r="820" spans="1:47" x14ac:dyDescent="0.25">
      <c r="A820" s="55" t="s">
        <v>1717</v>
      </c>
      <c r="B820" s="55" t="s">
        <v>3124</v>
      </c>
      <c r="C820" s="55" t="s">
        <v>1719</v>
      </c>
      <c r="D820" s="55" t="s">
        <v>1732</v>
      </c>
      <c r="E820" s="56">
        <v>45808</v>
      </c>
      <c r="F820" s="55" t="s">
        <v>3466</v>
      </c>
      <c r="G820" s="55" t="s">
        <v>2538</v>
      </c>
      <c r="H820" s="55">
        <v>50600010</v>
      </c>
      <c r="I820" s="55" t="s">
        <v>3465</v>
      </c>
      <c r="J820" s="55" t="s">
        <v>1644</v>
      </c>
      <c r="K820" s="55" t="s">
        <v>460</v>
      </c>
      <c r="L820" s="56">
        <v>45808</v>
      </c>
      <c r="M820" s="55" t="s">
        <v>3409</v>
      </c>
      <c r="N820" s="55" t="s">
        <v>2536</v>
      </c>
      <c r="O820" s="56"/>
      <c r="P820" s="55" t="s">
        <v>1726</v>
      </c>
      <c r="Q820" s="55" t="s">
        <v>1554</v>
      </c>
      <c r="R820" s="59">
        <v>194408020</v>
      </c>
      <c r="S820" s="55" t="s">
        <v>89</v>
      </c>
      <c r="T820" s="57">
        <v>11959.89</v>
      </c>
      <c r="U820" s="55" t="s">
        <v>329</v>
      </c>
      <c r="V820" s="55" t="s">
        <v>330</v>
      </c>
      <c r="W820" s="55" t="s">
        <v>1644</v>
      </c>
      <c r="X820" s="55" t="s">
        <v>1644</v>
      </c>
      <c r="Y820" s="55" t="s">
        <v>1644</v>
      </c>
      <c r="Z820" s="55" t="s">
        <v>1644</v>
      </c>
      <c r="AA820" s="55" t="s">
        <v>1727</v>
      </c>
      <c r="AB820" s="55" t="s">
        <v>1644</v>
      </c>
      <c r="AC820" s="56">
        <v>45812</v>
      </c>
      <c r="AD820" s="55"/>
      <c r="AE820" s="55"/>
      <c r="AF820" s="55" t="s">
        <v>1644</v>
      </c>
      <c r="AG820" s="55" t="s">
        <v>1644</v>
      </c>
      <c r="AH820" s="55" t="s">
        <v>1728</v>
      </c>
      <c r="AI820" s="55" t="s">
        <v>1729</v>
      </c>
      <c r="AJ820" s="58">
        <v>0</v>
      </c>
      <c r="AK820" s="55" t="s">
        <v>1644</v>
      </c>
      <c r="AL820" s="55" t="s">
        <v>1644</v>
      </c>
      <c r="AM820" s="55" t="s">
        <v>1644</v>
      </c>
      <c r="AN820" s="55" t="s">
        <v>1644</v>
      </c>
      <c r="AO820" s="55" t="s">
        <v>1644</v>
      </c>
      <c r="AP820" t="s">
        <v>1730</v>
      </c>
      <c r="AQ820" t="s">
        <v>2163</v>
      </c>
      <c r="AS820" t="s">
        <v>460</v>
      </c>
      <c r="AT820" t="s">
        <v>3842</v>
      </c>
      <c r="AU820" s="191">
        <f t="shared" si="14"/>
        <v>194408020</v>
      </c>
    </row>
    <row r="821" spans="1:47" hidden="1" x14ac:dyDescent="0.25">
      <c r="A821" s="55" t="s">
        <v>1717</v>
      </c>
      <c r="B821" s="55" t="s">
        <v>3124</v>
      </c>
      <c r="C821" s="55" t="s">
        <v>1719</v>
      </c>
      <c r="D821" s="55" t="s">
        <v>1732</v>
      </c>
      <c r="E821" s="56">
        <v>45808</v>
      </c>
      <c r="F821" s="55" t="s">
        <v>3117</v>
      </c>
      <c r="G821" s="55" t="s">
        <v>2526</v>
      </c>
      <c r="H821" s="55">
        <v>53100010</v>
      </c>
      <c r="I821" s="55" t="s">
        <v>3467</v>
      </c>
      <c r="J821" s="55" t="s">
        <v>1644</v>
      </c>
      <c r="K821" s="55" t="s">
        <v>664</v>
      </c>
      <c r="L821" s="56">
        <v>45808</v>
      </c>
      <c r="M821" s="55" t="s">
        <v>3409</v>
      </c>
      <c r="N821" s="55" t="s">
        <v>2528</v>
      </c>
      <c r="O821" s="56"/>
      <c r="P821" s="55" t="s">
        <v>1726</v>
      </c>
      <c r="Q821" s="55" t="s">
        <v>89</v>
      </c>
      <c r="R821" s="57">
        <v>34.450000000000003</v>
      </c>
      <c r="S821" s="55" t="s">
        <v>89</v>
      </c>
      <c r="T821" s="57">
        <v>34.450000000000003</v>
      </c>
      <c r="U821" s="55" t="s">
        <v>352</v>
      </c>
      <c r="V821" s="55" t="s">
        <v>353</v>
      </c>
      <c r="W821" s="55" t="s">
        <v>1644</v>
      </c>
      <c r="X821" s="55" t="s">
        <v>1644</v>
      </c>
      <c r="Y821" s="55" t="s">
        <v>1644</v>
      </c>
      <c r="Z821" s="55" t="s">
        <v>1644</v>
      </c>
      <c r="AA821" s="55" t="s">
        <v>1727</v>
      </c>
      <c r="AB821" s="55" t="s">
        <v>1644</v>
      </c>
      <c r="AC821" s="56">
        <v>45813</v>
      </c>
      <c r="AD821" s="55"/>
      <c r="AE821" s="55"/>
      <c r="AF821" s="55" t="s">
        <v>1644</v>
      </c>
      <c r="AG821" s="55" t="s">
        <v>1644</v>
      </c>
      <c r="AH821" s="55" t="s">
        <v>1728</v>
      </c>
      <c r="AI821" s="55" t="s">
        <v>1729</v>
      </c>
      <c r="AJ821" s="58">
        <v>0</v>
      </c>
      <c r="AK821" s="55" t="s">
        <v>1644</v>
      </c>
      <c r="AL821" s="55" t="s">
        <v>1644</v>
      </c>
      <c r="AM821" s="55" t="s">
        <v>1644</v>
      </c>
      <c r="AN821" s="55" t="s">
        <v>1644</v>
      </c>
      <c r="AO821" s="55" t="s">
        <v>1644</v>
      </c>
      <c r="AP821" t="s">
        <v>1730</v>
      </c>
      <c r="AQ821" t="s">
        <v>2163</v>
      </c>
      <c r="AS821" t="s">
        <v>1652</v>
      </c>
      <c r="AT821" t="s">
        <v>271</v>
      </c>
      <c r="AU821" s="191">
        <f t="shared" si="14"/>
        <v>568425</v>
      </c>
    </row>
    <row r="822" spans="1:47" hidden="1" x14ac:dyDescent="0.25">
      <c r="A822" s="55" t="s">
        <v>1717</v>
      </c>
      <c r="B822" s="55" t="s">
        <v>3124</v>
      </c>
      <c r="C822" s="55" t="s">
        <v>1719</v>
      </c>
      <c r="D822" s="55" t="s">
        <v>1732</v>
      </c>
      <c r="E822" s="56">
        <v>45808</v>
      </c>
      <c r="F822" s="55" t="s">
        <v>3117</v>
      </c>
      <c r="G822" s="55" t="s">
        <v>2526</v>
      </c>
      <c r="H822" s="55">
        <v>50200010</v>
      </c>
      <c r="I822" s="55" t="s">
        <v>3467</v>
      </c>
      <c r="J822" s="55" t="s">
        <v>1644</v>
      </c>
      <c r="K822" s="55" t="s">
        <v>1646</v>
      </c>
      <c r="L822" s="56">
        <v>45808</v>
      </c>
      <c r="M822" s="55" t="s">
        <v>3409</v>
      </c>
      <c r="N822" s="55" t="s">
        <v>2528</v>
      </c>
      <c r="O822" s="56"/>
      <c r="P822" s="55" t="s">
        <v>1726</v>
      </c>
      <c r="Q822" s="55" t="s">
        <v>89</v>
      </c>
      <c r="R822" s="57">
        <v>-34.450000000000003</v>
      </c>
      <c r="S822" s="55" t="s">
        <v>89</v>
      </c>
      <c r="T822" s="57">
        <v>-34.450000000000003</v>
      </c>
      <c r="U822" s="55" t="s">
        <v>352</v>
      </c>
      <c r="V822" s="55" t="s">
        <v>353</v>
      </c>
      <c r="W822" s="55" t="s">
        <v>1644</v>
      </c>
      <c r="X822" s="55" t="s">
        <v>1644</v>
      </c>
      <c r="Y822" s="55" t="s">
        <v>1644</v>
      </c>
      <c r="Z822" s="55" t="s">
        <v>1644</v>
      </c>
      <c r="AA822" s="55" t="s">
        <v>1727</v>
      </c>
      <c r="AB822" s="55" t="s">
        <v>1644</v>
      </c>
      <c r="AC822" s="56">
        <v>45813</v>
      </c>
      <c r="AD822" s="55"/>
      <c r="AE822" s="55"/>
      <c r="AF822" s="55" t="s">
        <v>1644</v>
      </c>
      <c r="AG822" s="55" t="s">
        <v>1644</v>
      </c>
      <c r="AH822" s="55" t="s">
        <v>1728</v>
      </c>
      <c r="AI822" s="55" t="s">
        <v>1729</v>
      </c>
      <c r="AJ822" s="58">
        <v>0</v>
      </c>
      <c r="AK822" s="55" t="s">
        <v>1644</v>
      </c>
      <c r="AL822" s="55" t="s">
        <v>1644</v>
      </c>
      <c r="AM822" s="55" t="s">
        <v>1644</v>
      </c>
      <c r="AN822" s="55" t="s">
        <v>1644</v>
      </c>
      <c r="AO822" s="55" t="s">
        <v>1644</v>
      </c>
      <c r="AP822" t="s">
        <v>3126</v>
      </c>
      <c r="AQ822" t="s">
        <v>2163</v>
      </c>
      <c r="AS822" t="s">
        <v>1645</v>
      </c>
      <c r="AT822" t="s">
        <v>271</v>
      </c>
      <c r="AU822" s="191">
        <f t="shared" si="14"/>
        <v>-568425</v>
      </c>
    </row>
    <row r="823" spans="1:47" x14ac:dyDescent="0.25">
      <c r="A823" s="55" t="s">
        <v>1717</v>
      </c>
      <c r="B823" s="55" t="s">
        <v>3124</v>
      </c>
      <c r="C823" s="55" t="s">
        <v>1719</v>
      </c>
      <c r="D823" s="55" t="s">
        <v>1732</v>
      </c>
      <c r="E823" s="56">
        <v>45808</v>
      </c>
      <c r="F823" s="55" t="s">
        <v>3468</v>
      </c>
      <c r="G823" s="55" t="s">
        <v>2534</v>
      </c>
      <c r="H823" s="55">
        <v>50600010</v>
      </c>
      <c r="I823" s="55" t="s">
        <v>3469</v>
      </c>
      <c r="J823" s="55" t="s">
        <v>1644</v>
      </c>
      <c r="K823" s="55" t="s">
        <v>460</v>
      </c>
      <c r="L823" s="56">
        <v>45808</v>
      </c>
      <c r="M823" s="55" t="s">
        <v>3409</v>
      </c>
      <c r="N823" s="55" t="s">
        <v>2536</v>
      </c>
      <c r="O823" s="56"/>
      <c r="P823" s="55" t="s">
        <v>1726</v>
      </c>
      <c r="Q823" s="55" t="s">
        <v>1554</v>
      </c>
      <c r="R823" s="59">
        <v>-56834889</v>
      </c>
      <c r="S823" s="55" t="s">
        <v>89</v>
      </c>
      <c r="T823" s="57">
        <v>-3496.46</v>
      </c>
      <c r="U823" s="55" t="s">
        <v>329</v>
      </c>
      <c r="V823" s="55" t="s">
        <v>330</v>
      </c>
      <c r="W823" s="55" t="s">
        <v>1644</v>
      </c>
      <c r="X823" s="55" t="s">
        <v>1644</v>
      </c>
      <c r="Y823" s="55" t="s">
        <v>1644</v>
      </c>
      <c r="Z823" s="55" t="s">
        <v>1644</v>
      </c>
      <c r="AA823" s="55" t="s">
        <v>1727</v>
      </c>
      <c r="AB823" s="55" t="s">
        <v>1644</v>
      </c>
      <c r="AC823" s="56">
        <v>45813</v>
      </c>
      <c r="AD823" s="55"/>
      <c r="AE823" s="55"/>
      <c r="AF823" s="55" t="s">
        <v>1644</v>
      </c>
      <c r="AG823" s="55" t="s">
        <v>1644</v>
      </c>
      <c r="AH823" s="55" t="s">
        <v>1728</v>
      </c>
      <c r="AI823" s="55" t="s">
        <v>1729</v>
      </c>
      <c r="AJ823" s="58">
        <v>0</v>
      </c>
      <c r="AK823" s="55" t="s">
        <v>1644</v>
      </c>
      <c r="AL823" s="55" t="s">
        <v>1644</v>
      </c>
      <c r="AM823" s="55" t="s">
        <v>1644</v>
      </c>
      <c r="AN823" s="55" t="s">
        <v>1644</v>
      </c>
      <c r="AO823" s="55" t="s">
        <v>1644</v>
      </c>
      <c r="AP823" t="s">
        <v>1730</v>
      </c>
      <c r="AQ823" t="s">
        <v>2163</v>
      </c>
      <c r="AS823" t="s">
        <v>460</v>
      </c>
      <c r="AT823" t="s">
        <v>3842</v>
      </c>
      <c r="AU823" s="191">
        <f t="shared" si="14"/>
        <v>-56834889</v>
      </c>
    </row>
    <row r="824" spans="1:47" x14ac:dyDescent="0.25">
      <c r="A824" s="55" t="s">
        <v>1717</v>
      </c>
      <c r="B824" s="55" t="s">
        <v>3124</v>
      </c>
      <c r="C824" s="55" t="s">
        <v>1719</v>
      </c>
      <c r="D824" s="55" t="s">
        <v>1802</v>
      </c>
      <c r="E824" s="56">
        <v>45808</v>
      </c>
      <c r="F824" s="55" t="s">
        <v>3461</v>
      </c>
      <c r="G824" s="55" t="s">
        <v>2542</v>
      </c>
      <c r="H824" s="55">
        <v>50600040</v>
      </c>
      <c r="I824" s="55" t="s">
        <v>3463</v>
      </c>
      <c r="J824" s="55" t="s">
        <v>1644</v>
      </c>
      <c r="K824" s="55" t="s">
        <v>466</v>
      </c>
      <c r="L824" s="56">
        <v>45808</v>
      </c>
      <c r="M824" s="55" t="s">
        <v>3409</v>
      </c>
      <c r="N824" s="55" t="s">
        <v>2536</v>
      </c>
      <c r="O824" s="56"/>
      <c r="P824" s="55" t="s">
        <v>1726</v>
      </c>
      <c r="Q824" s="55" t="s">
        <v>89</v>
      </c>
      <c r="R824" s="57">
        <v>-568759.69999999995</v>
      </c>
      <c r="S824" s="55" t="s">
        <v>89</v>
      </c>
      <c r="T824" s="57">
        <v>-568759.69999999995</v>
      </c>
      <c r="U824" s="55" t="s">
        <v>329</v>
      </c>
      <c r="V824" s="55" t="s">
        <v>330</v>
      </c>
      <c r="W824" s="55" t="s">
        <v>3462</v>
      </c>
      <c r="X824" s="55" t="s">
        <v>1644</v>
      </c>
      <c r="Y824" s="55" t="s">
        <v>1644</v>
      </c>
      <c r="Z824" s="55" t="s">
        <v>1644</v>
      </c>
      <c r="AA824" s="55" t="s">
        <v>1727</v>
      </c>
      <c r="AB824" s="55" t="s">
        <v>1644</v>
      </c>
      <c r="AC824" s="56">
        <v>45813</v>
      </c>
      <c r="AD824" s="55"/>
      <c r="AE824" s="55"/>
      <c r="AF824" s="55" t="s">
        <v>1644</v>
      </c>
      <c r="AG824" s="55" t="s">
        <v>1644</v>
      </c>
      <c r="AH824" s="55" t="s">
        <v>1728</v>
      </c>
      <c r="AI824" s="55" t="s">
        <v>1729</v>
      </c>
      <c r="AJ824" s="58">
        <v>0</v>
      </c>
      <c r="AK824" s="55" t="s">
        <v>1644</v>
      </c>
      <c r="AL824" s="55" t="s">
        <v>1644</v>
      </c>
      <c r="AM824" s="55" t="s">
        <v>1644</v>
      </c>
      <c r="AN824" s="55" t="s">
        <v>1644</v>
      </c>
      <c r="AO824" s="55" t="s">
        <v>1644</v>
      </c>
      <c r="AP824" t="s">
        <v>1730</v>
      </c>
      <c r="AQ824" t="s">
        <v>2163</v>
      </c>
      <c r="AS824" t="s">
        <v>1660</v>
      </c>
      <c r="AT824" t="s">
        <v>3842</v>
      </c>
      <c r="AU824" s="191">
        <f t="shared" si="14"/>
        <v>-9384535050</v>
      </c>
    </row>
    <row r="825" spans="1:47" x14ac:dyDescent="0.25">
      <c r="A825" s="55" t="s">
        <v>1717</v>
      </c>
      <c r="B825" s="55" t="s">
        <v>3124</v>
      </c>
      <c r="C825" s="55" t="s">
        <v>1719</v>
      </c>
      <c r="D825" s="55" t="s">
        <v>1732</v>
      </c>
      <c r="E825" s="56">
        <v>45808</v>
      </c>
      <c r="F825" s="55" t="s">
        <v>3470</v>
      </c>
      <c r="G825" s="55" t="s">
        <v>2542</v>
      </c>
      <c r="H825" s="55">
        <v>50600040</v>
      </c>
      <c r="I825" s="55" t="s">
        <v>3471</v>
      </c>
      <c r="J825" s="55" t="s">
        <v>1644</v>
      </c>
      <c r="K825" s="55" t="s">
        <v>466</v>
      </c>
      <c r="L825" s="56">
        <v>45808</v>
      </c>
      <c r="M825" s="55" t="s">
        <v>3409</v>
      </c>
      <c r="N825" s="55" t="s">
        <v>2536</v>
      </c>
      <c r="O825" s="56"/>
      <c r="P825" s="55" t="s">
        <v>1726</v>
      </c>
      <c r="Q825" s="55" t="s">
        <v>89</v>
      </c>
      <c r="R825" s="57">
        <v>425118.88</v>
      </c>
      <c r="S825" s="55" t="s">
        <v>89</v>
      </c>
      <c r="T825" s="57">
        <v>425118.88</v>
      </c>
      <c r="U825" s="55" t="s">
        <v>329</v>
      </c>
      <c r="V825" s="55" t="s">
        <v>330</v>
      </c>
      <c r="W825" s="55" t="s">
        <v>1644</v>
      </c>
      <c r="X825" s="55" t="s">
        <v>1644</v>
      </c>
      <c r="Y825" s="55" t="s">
        <v>1644</v>
      </c>
      <c r="Z825" s="55" t="s">
        <v>1644</v>
      </c>
      <c r="AA825" s="55" t="s">
        <v>1727</v>
      </c>
      <c r="AB825" s="55" t="s">
        <v>1644</v>
      </c>
      <c r="AC825" s="56">
        <v>45813</v>
      </c>
      <c r="AD825" s="55"/>
      <c r="AE825" s="55"/>
      <c r="AF825" s="55" t="s">
        <v>1644</v>
      </c>
      <c r="AG825" s="55" t="s">
        <v>1644</v>
      </c>
      <c r="AH825" s="55" t="s">
        <v>1728</v>
      </c>
      <c r="AI825" s="55" t="s">
        <v>1729</v>
      </c>
      <c r="AJ825" s="58">
        <v>0</v>
      </c>
      <c r="AK825" s="55" t="s">
        <v>1644</v>
      </c>
      <c r="AL825" s="55" t="s">
        <v>1644</v>
      </c>
      <c r="AM825" s="55" t="s">
        <v>1644</v>
      </c>
      <c r="AN825" s="55" t="s">
        <v>1644</v>
      </c>
      <c r="AO825" s="55" t="s">
        <v>1644</v>
      </c>
      <c r="AP825" t="s">
        <v>1730</v>
      </c>
      <c r="AQ825" t="s">
        <v>2163</v>
      </c>
      <c r="AS825" t="s">
        <v>1660</v>
      </c>
      <c r="AT825" t="s">
        <v>3842</v>
      </c>
      <c r="AU825" s="191">
        <f t="shared" si="14"/>
        <v>7014461520</v>
      </c>
    </row>
    <row r="826" spans="1:47" x14ac:dyDescent="0.25">
      <c r="A826" s="55" t="s">
        <v>1717</v>
      </c>
      <c r="B826" s="55" t="s">
        <v>3472</v>
      </c>
      <c r="C826" s="55" t="s">
        <v>1719</v>
      </c>
      <c r="D826" s="55" t="s">
        <v>1743</v>
      </c>
      <c r="E826" s="56">
        <v>45810</v>
      </c>
      <c r="F826" s="55" t="s">
        <v>3425</v>
      </c>
      <c r="G826" s="55" t="s">
        <v>1644</v>
      </c>
      <c r="H826" s="55">
        <v>50500010</v>
      </c>
      <c r="I826" s="55" t="s">
        <v>3473</v>
      </c>
      <c r="J826" s="55" t="s">
        <v>1644</v>
      </c>
      <c r="K826" s="55" t="s">
        <v>1658</v>
      </c>
      <c r="L826" s="56">
        <v>45810</v>
      </c>
      <c r="M826" s="55" t="s">
        <v>3474</v>
      </c>
      <c r="N826" s="55" t="s">
        <v>3427</v>
      </c>
      <c r="O826" s="56"/>
      <c r="P826" s="55" t="s">
        <v>1726</v>
      </c>
      <c r="Q826" s="55" t="s">
        <v>1554</v>
      </c>
      <c r="R826" s="59">
        <v>380256000</v>
      </c>
      <c r="S826" s="55" t="s">
        <v>89</v>
      </c>
      <c r="T826" s="57">
        <v>23220.32</v>
      </c>
      <c r="U826" s="55" t="s">
        <v>329</v>
      </c>
      <c r="V826" s="55" t="s">
        <v>330</v>
      </c>
      <c r="W826" s="55" t="s">
        <v>1644</v>
      </c>
      <c r="X826" s="55" t="s">
        <v>1644</v>
      </c>
      <c r="Y826" s="55" t="s">
        <v>1644</v>
      </c>
      <c r="Z826" s="55" t="s">
        <v>1644</v>
      </c>
      <c r="AA826" s="55" t="s">
        <v>1727</v>
      </c>
      <c r="AB826" s="55" t="s">
        <v>1644</v>
      </c>
      <c r="AC826" s="56">
        <v>45810</v>
      </c>
      <c r="AD826" s="55"/>
      <c r="AE826" s="55"/>
      <c r="AF826" s="55" t="s">
        <v>1644</v>
      </c>
      <c r="AG826" s="55" t="s">
        <v>3428</v>
      </c>
      <c r="AH826" s="55" t="s">
        <v>1728</v>
      </c>
      <c r="AI826" s="55" t="s">
        <v>1729</v>
      </c>
      <c r="AJ826" s="59">
        <v>316880</v>
      </c>
      <c r="AK826" s="55" t="s">
        <v>3421</v>
      </c>
      <c r="AL826" s="60" t="s">
        <v>1749</v>
      </c>
      <c r="AM826" s="55" t="s">
        <v>1644</v>
      </c>
      <c r="AN826" s="55" t="s">
        <v>1644</v>
      </c>
      <c r="AO826" s="55" t="s">
        <v>1644</v>
      </c>
      <c r="AP826" t="s">
        <v>1730</v>
      </c>
      <c r="AQ826" t="s">
        <v>2163</v>
      </c>
      <c r="AS826" t="s">
        <v>1656</v>
      </c>
      <c r="AT826" t="s">
        <v>3842</v>
      </c>
      <c r="AU826" s="191">
        <f t="shared" si="14"/>
        <v>380256000</v>
      </c>
    </row>
    <row r="827" spans="1:47" x14ac:dyDescent="0.25">
      <c r="A827" s="55" t="s">
        <v>1717</v>
      </c>
      <c r="B827" s="55" t="s">
        <v>3472</v>
      </c>
      <c r="C827" s="55" t="s">
        <v>1719</v>
      </c>
      <c r="D827" s="55" t="s">
        <v>1743</v>
      </c>
      <c r="E827" s="56">
        <v>45810</v>
      </c>
      <c r="F827" s="55" t="s">
        <v>3425</v>
      </c>
      <c r="G827" s="55" t="s">
        <v>1644</v>
      </c>
      <c r="H827" s="55">
        <v>50500010</v>
      </c>
      <c r="I827" s="55" t="s">
        <v>3475</v>
      </c>
      <c r="J827" s="55" t="s">
        <v>1644</v>
      </c>
      <c r="K827" s="55" t="s">
        <v>1658</v>
      </c>
      <c r="L827" s="56">
        <v>45810</v>
      </c>
      <c r="M827" s="55" t="s">
        <v>3474</v>
      </c>
      <c r="N827" s="55" t="s">
        <v>3427</v>
      </c>
      <c r="O827" s="56"/>
      <c r="P827" s="55" t="s">
        <v>1726</v>
      </c>
      <c r="Q827" s="55" t="s">
        <v>1554</v>
      </c>
      <c r="R827" s="59">
        <v>-380256000</v>
      </c>
      <c r="S827" s="55" t="s">
        <v>89</v>
      </c>
      <c r="T827" s="57">
        <v>-23220.32</v>
      </c>
      <c r="U827" s="55" t="s">
        <v>329</v>
      </c>
      <c r="V827" s="55" t="s">
        <v>330</v>
      </c>
      <c r="W827" s="55" t="s">
        <v>1644</v>
      </c>
      <c r="X827" s="55" t="s">
        <v>1644</v>
      </c>
      <c r="Y827" s="55" t="s">
        <v>1644</v>
      </c>
      <c r="Z827" s="55" t="s">
        <v>1644</v>
      </c>
      <c r="AA827" s="55" t="s">
        <v>1727</v>
      </c>
      <c r="AB827" s="55" t="s">
        <v>1644</v>
      </c>
      <c r="AC827" s="56">
        <v>45810</v>
      </c>
      <c r="AD827" s="55"/>
      <c r="AE827" s="55"/>
      <c r="AF827" s="55" t="s">
        <v>1644</v>
      </c>
      <c r="AG827" s="55" t="s">
        <v>3428</v>
      </c>
      <c r="AH827" s="55" t="s">
        <v>1728</v>
      </c>
      <c r="AI827" s="55" t="s">
        <v>1729</v>
      </c>
      <c r="AJ827" s="59">
        <v>-316880</v>
      </c>
      <c r="AK827" s="55" t="s">
        <v>3421</v>
      </c>
      <c r="AL827" s="60" t="s">
        <v>1785</v>
      </c>
      <c r="AM827" s="55" t="s">
        <v>1644</v>
      </c>
      <c r="AN827" s="55" t="s">
        <v>1644</v>
      </c>
      <c r="AO827" s="55" t="s">
        <v>1644</v>
      </c>
      <c r="AP827" t="s">
        <v>1730</v>
      </c>
      <c r="AQ827" t="s">
        <v>2163</v>
      </c>
      <c r="AS827" t="s">
        <v>1656</v>
      </c>
      <c r="AT827" t="s">
        <v>3842</v>
      </c>
      <c r="AU827" s="191">
        <f t="shared" si="14"/>
        <v>-380256000</v>
      </c>
    </row>
    <row r="828" spans="1:47" x14ac:dyDescent="0.25">
      <c r="A828" s="55" t="s">
        <v>1717</v>
      </c>
      <c r="B828" s="55" t="s">
        <v>3472</v>
      </c>
      <c r="C828" s="55" t="s">
        <v>1719</v>
      </c>
      <c r="D828" s="55" t="s">
        <v>1743</v>
      </c>
      <c r="E828" s="56">
        <v>45811</v>
      </c>
      <c r="F828" s="55" t="s">
        <v>1644</v>
      </c>
      <c r="G828" s="55" t="s">
        <v>1644</v>
      </c>
      <c r="H828" s="55">
        <v>50800020</v>
      </c>
      <c r="I828" s="55" t="s">
        <v>3477</v>
      </c>
      <c r="J828" s="55" t="s">
        <v>1644</v>
      </c>
      <c r="K828" s="55" t="s">
        <v>474</v>
      </c>
      <c r="L828" s="56">
        <v>45811</v>
      </c>
      <c r="M828" s="55" t="s">
        <v>3476</v>
      </c>
      <c r="N828" s="55" t="s">
        <v>3478</v>
      </c>
      <c r="O828" s="56"/>
      <c r="P828" s="55" t="s">
        <v>1726</v>
      </c>
      <c r="Q828" s="55" t="s">
        <v>1554</v>
      </c>
      <c r="R828" s="59">
        <v>1000000</v>
      </c>
      <c r="S828" s="55" t="s">
        <v>89</v>
      </c>
      <c r="T828" s="57">
        <v>61.06</v>
      </c>
      <c r="U828" s="55" t="s">
        <v>329</v>
      </c>
      <c r="V828" s="55" t="s">
        <v>330</v>
      </c>
      <c r="W828" s="55" t="s">
        <v>1644</v>
      </c>
      <c r="X828" s="55" t="s">
        <v>1644</v>
      </c>
      <c r="Y828" s="55" t="s">
        <v>1644</v>
      </c>
      <c r="Z828" s="55" t="s">
        <v>1644</v>
      </c>
      <c r="AA828" s="55" t="s">
        <v>1727</v>
      </c>
      <c r="AB828" s="55" t="s">
        <v>1644</v>
      </c>
      <c r="AC828" s="56">
        <v>45811</v>
      </c>
      <c r="AD828" s="55"/>
      <c r="AE828" s="55"/>
      <c r="AF828" s="55" t="s">
        <v>1644</v>
      </c>
      <c r="AG828" s="55" t="s">
        <v>3479</v>
      </c>
      <c r="AH828" s="55" t="s">
        <v>1728</v>
      </c>
      <c r="AI828" s="55" t="s">
        <v>1729</v>
      </c>
      <c r="AJ828" s="59">
        <v>5</v>
      </c>
      <c r="AK828" s="55" t="s">
        <v>2750</v>
      </c>
      <c r="AL828" s="60" t="s">
        <v>1749</v>
      </c>
      <c r="AM828" s="55" t="s">
        <v>1644</v>
      </c>
      <c r="AN828" s="55" t="s">
        <v>1644</v>
      </c>
      <c r="AO828" s="55" t="s">
        <v>1644</v>
      </c>
      <c r="AP828" t="s">
        <v>1730</v>
      </c>
      <c r="AQ828" t="s">
        <v>2163</v>
      </c>
      <c r="AS828" t="s">
        <v>1652</v>
      </c>
      <c r="AT828" t="s">
        <v>3842</v>
      </c>
      <c r="AU828" s="191">
        <f t="shared" si="14"/>
        <v>1000000</v>
      </c>
    </row>
    <row r="829" spans="1:47" x14ac:dyDescent="0.25">
      <c r="A829" s="55" t="s">
        <v>1717</v>
      </c>
      <c r="B829" s="55" t="s">
        <v>3472</v>
      </c>
      <c r="C829" s="55" t="s">
        <v>1719</v>
      </c>
      <c r="D829" s="55" t="s">
        <v>1743</v>
      </c>
      <c r="E829" s="56">
        <v>45811</v>
      </c>
      <c r="F829" s="55" t="s">
        <v>1644</v>
      </c>
      <c r="G829" s="55" t="s">
        <v>1644</v>
      </c>
      <c r="H829" s="55">
        <v>50800020</v>
      </c>
      <c r="I829" s="55" t="s">
        <v>3480</v>
      </c>
      <c r="J829" s="55" t="s">
        <v>1644</v>
      </c>
      <c r="K829" s="55" t="s">
        <v>474</v>
      </c>
      <c r="L829" s="56">
        <v>45811</v>
      </c>
      <c r="M829" s="55" t="s">
        <v>3476</v>
      </c>
      <c r="N829" s="55" t="s">
        <v>3478</v>
      </c>
      <c r="O829" s="56"/>
      <c r="P829" s="55" t="s">
        <v>1726</v>
      </c>
      <c r="Q829" s="55" t="s">
        <v>1554</v>
      </c>
      <c r="R829" s="59">
        <v>-1000000</v>
      </c>
      <c r="S829" s="55" t="s">
        <v>89</v>
      </c>
      <c r="T829" s="57">
        <v>-61.06</v>
      </c>
      <c r="U829" s="55" t="s">
        <v>329</v>
      </c>
      <c r="V829" s="55" t="s">
        <v>330</v>
      </c>
      <c r="W829" s="55" t="s">
        <v>1644</v>
      </c>
      <c r="X829" s="55" t="s">
        <v>1644</v>
      </c>
      <c r="Y829" s="55" t="s">
        <v>1644</v>
      </c>
      <c r="Z829" s="55" t="s">
        <v>1644</v>
      </c>
      <c r="AA829" s="55" t="s">
        <v>1727</v>
      </c>
      <c r="AB829" s="55" t="s">
        <v>1644</v>
      </c>
      <c r="AC829" s="56">
        <v>45811</v>
      </c>
      <c r="AD829" s="55"/>
      <c r="AE829" s="55"/>
      <c r="AF829" s="55" t="s">
        <v>1644</v>
      </c>
      <c r="AG829" s="55" t="s">
        <v>3479</v>
      </c>
      <c r="AH829" s="55" t="s">
        <v>1728</v>
      </c>
      <c r="AI829" s="55" t="s">
        <v>1729</v>
      </c>
      <c r="AJ829" s="59">
        <v>-5</v>
      </c>
      <c r="AK829" s="55" t="s">
        <v>2750</v>
      </c>
      <c r="AL829" s="60" t="s">
        <v>1785</v>
      </c>
      <c r="AM829" s="55" t="s">
        <v>1644</v>
      </c>
      <c r="AN829" s="55" t="s">
        <v>1644</v>
      </c>
      <c r="AO829" s="55" t="s">
        <v>1644</v>
      </c>
      <c r="AP829" t="s">
        <v>1730</v>
      </c>
      <c r="AQ829" t="s">
        <v>2163</v>
      </c>
      <c r="AS829" t="s">
        <v>1652</v>
      </c>
      <c r="AT829" t="s">
        <v>3842</v>
      </c>
      <c r="AU829" s="191">
        <f t="shared" si="14"/>
        <v>-1000000</v>
      </c>
    </row>
    <row r="830" spans="1:47" x14ac:dyDescent="0.25">
      <c r="A830" s="55" t="s">
        <v>1717</v>
      </c>
      <c r="B830" s="55" t="s">
        <v>3472</v>
      </c>
      <c r="C830" s="55" t="s">
        <v>1719</v>
      </c>
      <c r="D830" s="55" t="s">
        <v>1743</v>
      </c>
      <c r="E830" s="56">
        <v>45811</v>
      </c>
      <c r="F830" s="55" t="s">
        <v>1644</v>
      </c>
      <c r="G830" s="55" t="s">
        <v>1644</v>
      </c>
      <c r="H830" s="55">
        <v>50800020</v>
      </c>
      <c r="I830" s="55" t="s">
        <v>3481</v>
      </c>
      <c r="J830" s="55" t="s">
        <v>1644</v>
      </c>
      <c r="K830" s="55" t="s">
        <v>474</v>
      </c>
      <c r="L830" s="56">
        <v>45811</v>
      </c>
      <c r="M830" s="55" t="s">
        <v>3476</v>
      </c>
      <c r="N830" s="55" t="s">
        <v>3478</v>
      </c>
      <c r="O830" s="56"/>
      <c r="P830" s="55" t="s">
        <v>1726</v>
      </c>
      <c r="Q830" s="55" t="s">
        <v>1554</v>
      </c>
      <c r="R830" s="59">
        <v>600000</v>
      </c>
      <c r="S830" s="55" t="s">
        <v>89</v>
      </c>
      <c r="T830" s="57">
        <v>36.64</v>
      </c>
      <c r="U830" s="55" t="s">
        <v>329</v>
      </c>
      <c r="V830" s="55" t="s">
        <v>330</v>
      </c>
      <c r="W830" s="55" t="s">
        <v>1644</v>
      </c>
      <c r="X830" s="55" t="s">
        <v>1644</v>
      </c>
      <c r="Y830" s="55" t="s">
        <v>1644</v>
      </c>
      <c r="Z830" s="55" t="s">
        <v>1644</v>
      </c>
      <c r="AA830" s="55" t="s">
        <v>1727</v>
      </c>
      <c r="AB830" s="55" t="s">
        <v>1644</v>
      </c>
      <c r="AC830" s="56">
        <v>45811</v>
      </c>
      <c r="AD830" s="55"/>
      <c r="AE830" s="55"/>
      <c r="AF830" s="55" t="s">
        <v>1644</v>
      </c>
      <c r="AG830" s="55" t="s">
        <v>3479</v>
      </c>
      <c r="AH830" s="55" t="s">
        <v>1728</v>
      </c>
      <c r="AI830" s="55" t="s">
        <v>1729</v>
      </c>
      <c r="AJ830" s="59">
        <v>3</v>
      </c>
      <c r="AK830" s="55" t="s">
        <v>2750</v>
      </c>
      <c r="AL830" s="60" t="s">
        <v>1749</v>
      </c>
      <c r="AM830" s="55" t="s">
        <v>1644</v>
      </c>
      <c r="AN830" s="55" t="s">
        <v>1644</v>
      </c>
      <c r="AO830" s="55" t="s">
        <v>1644</v>
      </c>
      <c r="AP830" t="s">
        <v>1730</v>
      </c>
      <c r="AQ830" t="s">
        <v>2163</v>
      </c>
      <c r="AS830" t="s">
        <v>1652</v>
      </c>
      <c r="AT830" t="s">
        <v>3842</v>
      </c>
      <c r="AU830" s="191">
        <f t="shared" ref="AU830:AU893" si="15">IF(Q830="USD",R830*16500,IF(Q830="IDR",R830,T830*16500))</f>
        <v>600000</v>
      </c>
    </row>
    <row r="831" spans="1:47" x14ac:dyDescent="0.25">
      <c r="A831" s="55" t="s">
        <v>1717</v>
      </c>
      <c r="B831" s="55" t="s">
        <v>3472</v>
      </c>
      <c r="C831" s="55" t="s">
        <v>1719</v>
      </c>
      <c r="D831" s="55" t="s">
        <v>1767</v>
      </c>
      <c r="E831" s="56">
        <v>45811</v>
      </c>
      <c r="F831" s="55" t="s">
        <v>3482</v>
      </c>
      <c r="G831" s="55" t="s">
        <v>1644</v>
      </c>
      <c r="H831" s="55">
        <v>53100010</v>
      </c>
      <c r="I831" s="55" t="s">
        <v>3483</v>
      </c>
      <c r="J831" s="55" t="s">
        <v>1644</v>
      </c>
      <c r="K831" s="55" t="s">
        <v>664</v>
      </c>
      <c r="L831" s="56">
        <v>45811</v>
      </c>
      <c r="M831" s="55" t="s">
        <v>3476</v>
      </c>
      <c r="N831" s="55" t="s">
        <v>1644</v>
      </c>
      <c r="O831" s="56"/>
      <c r="P831" s="55" t="s">
        <v>1726</v>
      </c>
      <c r="Q831" s="55" t="s">
        <v>89</v>
      </c>
      <c r="R831" s="57">
        <v>28.68</v>
      </c>
      <c r="S831" s="55" t="s">
        <v>89</v>
      </c>
      <c r="T831" s="57">
        <v>28.68</v>
      </c>
      <c r="U831" s="55" t="s">
        <v>329</v>
      </c>
      <c r="V831" s="55" t="s">
        <v>330</v>
      </c>
      <c r="W831" s="55" t="s">
        <v>1644</v>
      </c>
      <c r="X831" s="55" t="s">
        <v>1644</v>
      </c>
      <c r="Y831" s="55" t="s">
        <v>1644</v>
      </c>
      <c r="Z831" s="55" t="s">
        <v>1644</v>
      </c>
      <c r="AA831" s="55" t="s">
        <v>1727</v>
      </c>
      <c r="AB831" s="55" t="s">
        <v>1644</v>
      </c>
      <c r="AC831" s="56">
        <v>45811</v>
      </c>
      <c r="AD831" s="55"/>
      <c r="AE831" s="55"/>
      <c r="AF831" s="55" t="s">
        <v>1644</v>
      </c>
      <c r="AG831" s="55" t="s">
        <v>1644</v>
      </c>
      <c r="AH831" s="55" t="s">
        <v>1728</v>
      </c>
      <c r="AI831" s="55" t="s">
        <v>1729</v>
      </c>
      <c r="AJ831" s="59">
        <v>24</v>
      </c>
      <c r="AK831" s="55" t="s">
        <v>1748</v>
      </c>
      <c r="AL831" s="60" t="s">
        <v>1749</v>
      </c>
      <c r="AM831" s="55" t="s">
        <v>3484</v>
      </c>
      <c r="AN831" s="55" t="s">
        <v>3485</v>
      </c>
      <c r="AO831" s="55" t="s">
        <v>1644</v>
      </c>
      <c r="AP831" t="s">
        <v>1730</v>
      </c>
      <c r="AQ831" t="s">
        <v>2163</v>
      </c>
      <c r="AS831" t="s">
        <v>1652</v>
      </c>
      <c r="AT831" t="s">
        <v>3842</v>
      </c>
      <c r="AU831" s="191">
        <f t="shared" si="15"/>
        <v>473220</v>
      </c>
    </row>
    <row r="832" spans="1:47" x14ac:dyDescent="0.25">
      <c r="A832" s="55" t="s">
        <v>1717</v>
      </c>
      <c r="B832" s="55" t="s">
        <v>3472</v>
      </c>
      <c r="C832" s="55" t="s">
        <v>1719</v>
      </c>
      <c r="D832" s="55" t="s">
        <v>1767</v>
      </c>
      <c r="E832" s="56">
        <v>45811</v>
      </c>
      <c r="F832" s="55" t="s">
        <v>3486</v>
      </c>
      <c r="G832" s="55" t="s">
        <v>1644</v>
      </c>
      <c r="H832" s="55">
        <v>53100010</v>
      </c>
      <c r="I832" s="55" t="s">
        <v>3483</v>
      </c>
      <c r="J832" s="55" t="s">
        <v>1644</v>
      </c>
      <c r="K832" s="55" t="s">
        <v>664</v>
      </c>
      <c r="L832" s="56">
        <v>45811</v>
      </c>
      <c r="M832" s="55" t="s">
        <v>3476</v>
      </c>
      <c r="N832" s="55" t="s">
        <v>1644</v>
      </c>
      <c r="O832" s="56"/>
      <c r="P832" s="55" t="s">
        <v>1726</v>
      </c>
      <c r="Q832" s="55" t="s">
        <v>89</v>
      </c>
      <c r="R832" s="57">
        <v>2.15</v>
      </c>
      <c r="S832" s="55" t="s">
        <v>89</v>
      </c>
      <c r="T832" s="57">
        <v>2.15</v>
      </c>
      <c r="U832" s="55" t="s">
        <v>329</v>
      </c>
      <c r="V832" s="55" t="s">
        <v>330</v>
      </c>
      <c r="W832" s="55" t="s">
        <v>1644</v>
      </c>
      <c r="X832" s="55" t="s">
        <v>1644</v>
      </c>
      <c r="Y832" s="55" t="s">
        <v>1644</v>
      </c>
      <c r="Z832" s="55" t="s">
        <v>1644</v>
      </c>
      <c r="AA832" s="55" t="s">
        <v>1727</v>
      </c>
      <c r="AB832" s="55" t="s">
        <v>1644</v>
      </c>
      <c r="AC832" s="56">
        <v>45811</v>
      </c>
      <c r="AD832" s="55"/>
      <c r="AE832" s="55"/>
      <c r="AF832" s="55" t="s">
        <v>1644</v>
      </c>
      <c r="AG832" s="55" t="s">
        <v>1644</v>
      </c>
      <c r="AH832" s="55" t="s">
        <v>1728</v>
      </c>
      <c r="AI832" s="55" t="s">
        <v>1729</v>
      </c>
      <c r="AJ832" s="59">
        <v>25</v>
      </c>
      <c r="AK832" s="55" t="s">
        <v>1748</v>
      </c>
      <c r="AL832" s="60" t="s">
        <v>1749</v>
      </c>
      <c r="AM832" s="55" t="s">
        <v>2928</v>
      </c>
      <c r="AN832" s="55" t="s">
        <v>2929</v>
      </c>
      <c r="AO832" s="55" t="s">
        <v>1644</v>
      </c>
      <c r="AP832" t="s">
        <v>1730</v>
      </c>
      <c r="AQ832" t="s">
        <v>2163</v>
      </c>
      <c r="AS832" t="s">
        <v>1652</v>
      </c>
      <c r="AT832" t="s">
        <v>3842</v>
      </c>
      <c r="AU832" s="191">
        <f t="shared" si="15"/>
        <v>35475</v>
      </c>
    </row>
    <row r="833" spans="1:47" x14ac:dyDescent="0.25">
      <c r="A833" s="55" t="s">
        <v>1717</v>
      </c>
      <c r="B833" s="55" t="s">
        <v>3472</v>
      </c>
      <c r="C833" s="55" t="s">
        <v>1719</v>
      </c>
      <c r="D833" s="55" t="s">
        <v>1767</v>
      </c>
      <c r="E833" s="56">
        <v>45811</v>
      </c>
      <c r="F833" s="55" t="s">
        <v>3482</v>
      </c>
      <c r="G833" s="55" t="s">
        <v>1644</v>
      </c>
      <c r="H833" s="55">
        <v>53100010</v>
      </c>
      <c r="I833" s="55" t="s">
        <v>3483</v>
      </c>
      <c r="J833" s="55" t="s">
        <v>1644</v>
      </c>
      <c r="K833" s="55" t="s">
        <v>664</v>
      </c>
      <c r="L833" s="56">
        <v>45811</v>
      </c>
      <c r="M833" s="55" t="s">
        <v>3476</v>
      </c>
      <c r="N833" s="55" t="s">
        <v>1644</v>
      </c>
      <c r="O833" s="56"/>
      <c r="P833" s="55" t="s">
        <v>1726</v>
      </c>
      <c r="Q833" s="55" t="s">
        <v>89</v>
      </c>
      <c r="R833" s="57">
        <v>23.39</v>
      </c>
      <c r="S833" s="55" t="s">
        <v>89</v>
      </c>
      <c r="T833" s="57">
        <v>23.39</v>
      </c>
      <c r="U833" s="55" t="s">
        <v>329</v>
      </c>
      <c r="V833" s="55" t="s">
        <v>330</v>
      </c>
      <c r="W833" s="55" t="s">
        <v>1644</v>
      </c>
      <c r="X833" s="55" t="s">
        <v>1644</v>
      </c>
      <c r="Y833" s="55" t="s">
        <v>1644</v>
      </c>
      <c r="Z833" s="55" t="s">
        <v>1644</v>
      </c>
      <c r="AA833" s="55" t="s">
        <v>1727</v>
      </c>
      <c r="AB833" s="55" t="s">
        <v>1644</v>
      </c>
      <c r="AC833" s="56">
        <v>45811</v>
      </c>
      <c r="AD833" s="55"/>
      <c r="AE833" s="55"/>
      <c r="AF833" s="55" t="s">
        <v>1644</v>
      </c>
      <c r="AG833" s="55" t="s">
        <v>1644</v>
      </c>
      <c r="AH833" s="55" t="s">
        <v>1728</v>
      </c>
      <c r="AI833" s="55" t="s">
        <v>1729</v>
      </c>
      <c r="AJ833" s="59">
        <v>24</v>
      </c>
      <c r="AK833" s="55" t="s">
        <v>1748</v>
      </c>
      <c r="AL833" s="60" t="s">
        <v>1749</v>
      </c>
      <c r="AM833" s="55" t="s">
        <v>3069</v>
      </c>
      <c r="AN833" s="55" t="s">
        <v>3070</v>
      </c>
      <c r="AO833" s="55" t="s">
        <v>1644</v>
      </c>
      <c r="AP833" t="s">
        <v>1730</v>
      </c>
      <c r="AQ833" t="s">
        <v>2163</v>
      </c>
      <c r="AS833" t="s">
        <v>1652</v>
      </c>
      <c r="AT833" t="s">
        <v>3842</v>
      </c>
      <c r="AU833" s="191">
        <f t="shared" si="15"/>
        <v>385935</v>
      </c>
    </row>
    <row r="834" spans="1:47" x14ac:dyDescent="0.25">
      <c r="A834" s="55" t="s">
        <v>1717</v>
      </c>
      <c r="B834" s="55" t="s">
        <v>3472</v>
      </c>
      <c r="C834" s="55" t="s">
        <v>1719</v>
      </c>
      <c r="D834" s="55" t="s">
        <v>1767</v>
      </c>
      <c r="E834" s="56">
        <v>45811</v>
      </c>
      <c r="F834" s="55" t="s">
        <v>1797</v>
      </c>
      <c r="G834" s="55" t="s">
        <v>1644</v>
      </c>
      <c r="H834" s="55">
        <v>50200010</v>
      </c>
      <c r="I834" s="55" t="s">
        <v>3487</v>
      </c>
      <c r="J834" s="55" t="s">
        <v>1644</v>
      </c>
      <c r="K834" s="55" t="s">
        <v>1646</v>
      </c>
      <c r="L834" s="56">
        <v>45811</v>
      </c>
      <c r="M834" s="55" t="s">
        <v>3476</v>
      </c>
      <c r="N834" s="55" t="s">
        <v>1644</v>
      </c>
      <c r="O834" s="56"/>
      <c r="P834" s="55" t="s">
        <v>1726</v>
      </c>
      <c r="Q834" s="55" t="s">
        <v>89</v>
      </c>
      <c r="R834" s="57">
        <v>2849.17</v>
      </c>
      <c r="S834" s="55" t="s">
        <v>89</v>
      </c>
      <c r="T834" s="57">
        <v>2849.17</v>
      </c>
      <c r="U834" s="55" t="s">
        <v>329</v>
      </c>
      <c r="V834" s="55" t="s">
        <v>330</v>
      </c>
      <c r="W834" s="55" t="s">
        <v>1644</v>
      </c>
      <c r="X834" s="55" t="s">
        <v>1644</v>
      </c>
      <c r="Y834" s="55" t="s">
        <v>1644</v>
      </c>
      <c r="Z834" s="55" t="s">
        <v>1644</v>
      </c>
      <c r="AA834" s="55" t="s">
        <v>1727</v>
      </c>
      <c r="AB834" s="55" t="s">
        <v>1644</v>
      </c>
      <c r="AC834" s="56">
        <v>45811</v>
      </c>
      <c r="AD834" s="55"/>
      <c r="AE834" s="55"/>
      <c r="AF834" s="55" t="s">
        <v>1644</v>
      </c>
      <c r="AG834" s="55" t="s">
        <v>1644</v>
      </c>
      <c r="AH834" s="55" t="s">
        <v>1728</v>
      </c>
      <c r="AI834" s="55" t="s">
        <v>1729</v>
      </c>
      <c r="AJ834" s="59">
        <v>50</v>
      </c>
      <c r="AK834" s="55" t="s">
        <v>1748</v>
      </c>
      <c r="AL834" s="60" t="s">
        <v>1749</v>
      </c>
      <c r="AM834" s="55" t="s">
        <v>3488</v>
      </c>
      <c r="AN834" s="55" t="s">
        <v>3489</v>
      </c>
      <c r="AO834" s="55" t="s">
        <v>1644</v>
      </c>
      <c r="AP834" t="s">
        <v>3126</v>
      </c>
      <c r="AQ834" t="s">
        <v>2163</v>
      </c>
      <c r="AS834" t="s">
        <v>1645</v>
      </c>
      <c r="AT834" t="s">
        <v>3842</v>
      </c>
      <c r="AU834" s="191">
        <f t="shared" si="15"/>
        <v>47011305</v>
      </c>
    </row>
    <row r="835" spans="1:47" x14ac:dyDescent="0.25">
      <c r="A835" s="55" t="s">
        <v>1717</v>
      </c>
      <c r="B835" s="55" t="s">
        <v>3472</v>
      </c>
      <c r="C835" s="55" t="s">
        <v>1719</v>
      </c>
      <c r="D835" s="55" t="s">
        <v>1743</v>
      </c>
      <c r="E835" s="56">
        <v>45811</v>
      </c>
      <c r="F835" s="55" t="s">
        <v>1644</v>
      </c>
      <c r="G835" s="55" t="s">
        <v>1644</v>
      </c>
      <c r="H835" s="55">
        <v>50800020</v>
      </c>
      <c r="I835" s="55" t="s">
        <v>3490</v>
      </c>
      <c r="J835" s="55" t="s">
        <v>1644</v>
      </c>
      <c r="K835" s="55" t="s">
        <v>474</v>
      </c>
      <c r="L835" s="56">
        <v>45811</v>
      </c>
      <c r="M835" s="55" t="s">
        <v>3476</v>
      </c>
      <c r="N835" s="55" t="s">
        <v>3491</v>
      </c>
      <c r="O835" s="56"/>
      <c r="P835" s="55" t="s">
        <v>1726</v>
      </c>
      <c r="Q835" s="55" t="s">
        <v>1554</v>
      </c>
      <c r="R835" s="59">
        <v>1600000</v>
      </c>
      <c r="S835" s="55" t="s">
        <v>89</v>
      </c>
      <c r="T835" s="57">
        <v>97.7</v>
      </c>
      <c r="U835" s="55" t="s">
        <v>329</v>
      </c>
      <c r="V835" s="55" t="s">
        <v>330</v>
      </c>
      <c r="W835" s="55" t="s">
        <v>1644</v>
      </c>
      <c r="X835" s="55" t="s">
        <v>1644</v>
      </c>
      <c r="Y835" s="55" t="s">
        <v>1644</v>
      </c>
      <c r="Z835" s="55" t="s">
        <v>1644</v>
      </c>
      <c r="AA835" s="55" t="s">
        <v>1727</v>
      </c>
      <c r="AB835" s="55" t="s">
        <v>1644</v>
      </c>
      <c r="AC835" s="56">
        <v>45811</v>
      </c>
      <c r="AD835" s="55"/>
      <c r="AE835" s="55"/>
      <c r="AF835" s="55" t="s">
        <v>1644</v>
      </c>
      <c r="AG835" s="55" t="s">
        <v>3492</v>
      </c>
      <c r="AH835" s="55" t="s">
        <v>1728</v>
      </c>
      <c r="AI835" s="55" t="s">
        <v>1729</v>
      </c>
      <c r="AJ835" s="59">
        <v>40</v>
      </c>
      <c r="AK835" s="55" t="s">
        <v>1748</v>
      </c>
      <c r="AL835" s="60" t="s">
        <v>1749</v>
      </c>
      <c r="AM835" s="55" t="s">
        <v>1644</v>
      </c>
      <c r="AN835" s="55" t="s">
        <v>1644</v>
      </c>
      <c r="AO835" s="55" t="s">
        <v>1644</v>
      </c>
      <c r="AP835" t="s">
        <v>1730</v>
      </c>
      <c r="AQ835" t="s">
        <v>2163</v>
      </c>
      <c r="AS835" t="s">
        <v>1652</v>
      </c>
      <c r="AT835" t="s">
        <v>3842</v>
      </c>
      <c r="AU835" s="191">
        <f t="shared" si="15"/>
        <v>1600000</v>
      </c>
    </row>
    <row r="836" spans="1:47" x14ac:dyDescent="0.25">
      <c r="A836" s="55" t="s">
        <v>1717</v>
      </c>
      <c r="B836" s="55" t="s">
        <v>3472</v>
      </c>
      <c r="C836" s="55" t="s">
        <v>1719</v>
      </c>
      <c r="D836" s="55" t="s">
        <v>1743</v>
      </c>
      <c r="E836" s="56">
        <v>45811</v>
      </c>
      <c r="F836" s="55" t="s">
        <v>1644</v>
      </c>
      <c r="G836" s="55" t="s">
        <v>1644</v>
      </c>
      <c r="H836" s="55">
        <v>50800020</v>
      </c>
      <c r="I836" s="55" t="s">
        <v>3493</v>
      </c>
      <c r="J836" s="55" t="s">
        <v>1644</v>
      </c>
      <c r="K836" s="55" t="s">
        <v>474</v>
      </c>
      <c r="L836" s="56">
        <v>45811</v>
      </c>
      <c r="M836" s="55" t="s">
        <v>3476</v>
      </c>
      <c r="N836" s="55" t="s">
        <v>3491</v>
      </c>
      <c r="O836" s="56"/>
      <c r="P836" s="55" t="s">
        <v>1726</v>
      </c>
      <c r="Q836" s="55" t="s">
        <v>1554</v>
      </c>
      <c r="R836" s="59">
        <v>4600000</v>
      </c>
      <c r="S836" s="55" t="s">
        <v>89</v>
      </c>
      <c r="T836" s="57">
        <v>280.89999999999998</v>
      </c>
      <c r="U836" s="55" t="s">
        <v>329</v>
      </c>
      <c r="V836" s="55" t="s">
        <v>330</v>
      </c>
      <c r="W836" s="55" t="s">
        <v>1644</v>
      </c>
      <c r="X836" s="55" t="s">
        <v>1644</v>
      </c>
      <c r="Y836" s="55" t="s">
        <v>1644</v>
      </c>
      <c r="Z836" s="55" t="s">
        <v>1644</v>
      </c>
      <c r="AA836" s="55" t="s">
        <v>1727</v>
      </c>
      <c r="AB836" s="55" t="s">
        <v>1644</v>
      </c>
      <c r="AC836" s="56">
        <v>45811</v>
      </c>
      <c r="AD836" s="55"/>
      <c r="AE836" s="55"/>
      <c r="AF836" s="55" t="s">
        <v>1644</v>
      </c>
      <c r="AG836" s="55" t="s">
        <v>3492</v>
      </c>
      <c r="AH836" s="55" t="s">
        <v>1728</v>
      </c>
      <c r="AI836" s="55" t="s">
        <v>1729</v>
      </c>
      <c r="AJ836" s="59">
        <v>140</v>
      </c>
      <c r="AK836" s="55" t="s">
        <v>1748</v>
      </c>
      <c r="AL836" s="60" t="s">
        <v>1749</v>
      </c>
      <c r="AM836" s="55" t="s">
        <v>1644</v>
      </c>
      <c r="AN836" s="55" t="s">
        <v>1644</v>
      </c>
      <c r="AO836" s="55" t="s">
        <v>1644</v>
      </c>
      <c r="AP836" t="s">
        <v>1730</v>
      </c>
      <c r="AQ836" t="s">
        <v>2163</v>
      </c>
      <c r="AS836" t="s">
        <v>1652</v>
      </c>
      <c r="AT836" t="s">
        <v>3842</v>
      </c>
      <c r="AU836" s="191">
        <f t="shared" si="15"/>
        <v>4600000</v>
      </c>
    </row>
    <row r="837" spans="1:47" hidden="1" x14ac:dyDescent="0.25">
      <c r="A837" s="55" t="s">
        <v>1717</v>
      </c>
      <c r="B837" s="55" t="s">
        <v>3472</v>
      </c>
      <c r="C837" s="55" t="s">
        <v>1719</v>
      </c>
      <c r="D837" s="55" t="s">
        <v>1720</v>
      </c>
      <c r="E837" s="56">
        <v>45812</v>
      </c>
      <c r="F837" s="55" t="s">
        <v>3494</v>
      </c>
      <c r="G837" s="55" t="s">
        <v>1739</v>
      </c>
      <c r="H837" s="55">
        <v>50300050</v>
      </c>
      <c r="I837" s="55" t="s">
        <v>3495</v>
      </c>
      <c r="J837" s="55" t="s">
        <v>1644</v>
      </c>
      <c r="K837" s="55" t="s">
        <v>1393</v>
      </c>
      <c r="L837" s="56">
        <v>45812</v>
      </c>
      <c r="M837" s="55" t="s">
        <v>1724</v>
      </c>
      <c r="N837" s="55" t="s">
        <v>1812</v>
      </c>
      <c r="O837" s="56"/>
      <c r="P837" s="55" t="s">
        <v>1726</v>
      </c>
      <c r="Q837" s="55" t="s">
        <v>1554</v>
      </c>
      <c r="R837" s="59">
        <v>47088821</v>
      </c>
      <c r="S837" s="55" t="s">
        <v>89</v>
      </c>
      <c r="T837" s="57">
        <v>2897.06</v>
      </c>
      <c r="U837" s="55" t="s">
        <v>329</v>
      </c>
      <c r="V837" s="55" t="s">
        <v>330</v>
      </c>
      <c r="W837" s="55" t="s">
        <v>1644</v>
      </c>
      <c r="X837" s="55" t="s">
        <v>1644</v>
      </c>
      <c r="Y837" s="55" t="s">
        <v>1644</v>
      </c>
      <c r="Z837" s="55" t="s">
        <v>1644</v>
      </c>
      <c r="AA837" s="55" t="s">
        <v>1727</v>
      </c>
      <c r="AB837" s="55" t="s">
        <v>1644</v>
      </c>
      <c r="AC837" s="56">
        <v>45812</v>
      </c>
      <c r="AD837" s="55"/>
      <c r="AE837" s="55"/>
      <c r="AF837" s="55" t="s">
        <v>1644</v>
      </c>
      <c r="AG837" s="55" t="s">
        <v>1644</v>
      </c>
      <c r="AH837" s="55" t="s">
        <v>1728</v>
      </c>
      <c r="AI837" s="55" t="s">
        <v>1729</v>
      </c>
      <c r="AJ837" s="58">
        <v>0</v>
      </c>
      <c r="AK837" s="55" t="s">
        <v>1644</v>
      </c>
      <c r="AL837" s="55" t="s">
        <v>1644</v>
      </c>
      <c r="AM837" s="55" t="s">
        <v>1644</v>
      </c>
      <c r="AN837" s="55" t="s">
        <v>1644</v>
      </c>
      <c r="AO837" s="55" t="s">
        <v>1644</v>
      </c>
      <c r="AP837" t="s">
        <v>1730</v>
      </c>
      <c r="AQ837" t="s">
        <v>2163</v>
      </c>
      <c r="AS837" t="s">
        <v>1647</v>
      </c>
      <c r="AT837" t="s">
        <v>3842</v>
      </c>
      <c r="AU837" s="191">
        <f t="shared" si="15"/>
        <v>47088821</v>
      </c>
    </row>
    <row r="838" spans="1:47" x14ac:dyDescent="0.25">
      <c r="A838" s="55" t="s">
        <v>1717</v>
      </c>
      <c r="B838" s="55" t="s">
        <v>3472</v>
      </c>
      <c r="C838" s="55" t="s">
        <v>1719</v>
      </c>
      <c r="D838" s="55" t="s">
        <v>1767</v>
      </c>
      <c r="E838" s="56">
        <v>45812</v>
      </c>
      <c r="F838" s="55" t="s">
        <v>3496</v>
      </c>
      <c r="G838" s="55" t="s">
        <v>1644</v>
      </c>
      <c r="H838" s="55">
        <v>53100010</v>
      </c>
      <c r="I838" s="55" t="s">
        <v>3497</v>
      </c>
      <c r="J838" s="55" t="s">
        <v>1644</v>
      </c>
      <c r="K838" s="55" t="s">
        <v>664</v>
      </c>
      <c r="L838" s="56">
        <v>45812</v>
      </c>
      <c r="M838" s="55" t="s">
        <v>3498</v>
      </c>
      <c r="N838" s="55" t="s">
        <v>1644</v>
      </c>
      <c r="O838" s="56"/>
      <c r="P838" s="55" t="s">
        <v>1726</v>
      </c>
      <c r="Q838" s="55" t="s">
        <v>89</v>
      </c>
      <c r="R838" s="57">
        <v>25.61</v>
      </c>
      <c r="S838" s="55" t="s">
        <v>89</v>
      </c>
      <c r="T838" s="57">
        <v>25.61</v>
      </c>
      <c r="U838" s="55" t="s">
        <v>329</v>
      </c>
      <c r="V838" s="55" t="s">
        <v>330</v>
      </c>
      <c r="W838" s="55" t="s">
        <v>1644</v>
      </c>
      <c r="X838" s="55" t="s">
        <v>1644</v>
      </c>
      <c r="Y838" s="55" t="s">
        <v>1644</v>
      </c>
      <c r="Z838" s="55" t="s">
        <v>1644</v>
      </c>
      <c r="AA838" s="55" t="s">
        <v>1727</v>
      </c>
      <c r="AB838" s="55" t="s">
        <v>1644</v>
      </c>
      <c r="AC838" s="56">
        <v>45812</v>
      </c>
      <c r="AD838" s="55"/>
      <c r="AE838" s="55"/>
      <c r="AF838" s="55" t="s">
        <v>1644</v>
      </c>
      <c r="AG838" s="55" t="s">
        <v>1644</v>
      </c>
      <c r="AH838" s="55" t="s">
        <v>1728</v>
      </c>
      <c r="AI838" s="55" t="s">
        <v>1729</v>
      </c>
      <c r="AJ838" s="59">
        <v>30</v>
      </c>
      <c r="AK838" s="55" t="s">
        <v>1748</v>
      </c>
      <c r="AL838" s="60" t="s">
        <v>1749</v>
      </c>
      <c r="AM838" s="55" t="s">
        <v>2606</v>
      </c>
      <c r="AN838" s="55" t="s">
        <v>2607</v>
      </c>
      <c r="AO838" s="55" t="s">
        <v>1644</v>
      </c>
      <c r="AP838" t="s">
        <v>1730</v>
      </c>
      <c r="AQ838" t="s">
        <v>2163</v>
      </c>
      <c r="AS838" t="s">
        <v>1652</v>
      </c>
      <c r="AT838" t="s">
        <v>3842</v>
      </c>
      <c r="AU838" s="191">
        <f t="shared" si="15"/>
        <v>422565</v>
      </c>
    </row>
    <row r="839" spans="1:47" x14ac:dyDescent="0.25">
      <c r="A839" s="55" t="s">
        <v>1717</v>
      </c>
      <c r="B839" s="55" t="s">
        <v>3472</v>
      </c>
      <c r="C839" s="55" t="s">
        <v>1719</v>
      </c>
      <c r="D839" s="55" t="s">
        <v>1767</v>
      </c>
      <c r="E839" s="56">
        <v>45812</v>
      </c>
      <c r="F839" s="55" t="s">
        <v>2187</v>
      </c>
      <c r="G839" s="55" t="s">
        <v>1644</v>
      </c>
      <c r="H839" s="55">
        <v>50200010</v>
      </c>
      <c r="I839" s="55" t="s">
        <v>3497</v>
      </c>
      <c r="J839" s="55" t="s">
        <v>1644</v>
      </c>
      <c r="K839" s="55" t="s">
        <v>1646</v>
      </c>
      <c r="L839" s="56">
        <v>45812</v>
      </c>
      <c r="M839" s="55" t="s">
        <v>3498</v>
      </c>
      <c r="N839" s="55" t="s">
        <v>1644</v>
      </c>
      <c r="O839" s="56"/>
      <c r="P839" s="55" t="s">
        <v>1726</v>
      </c>
      <c r="Q839" s="55" t="s">
        <v>89</v>
      </c>
      <c r="R839" s="57">
        <v>35.92</v>
      </c>
      <c r="S839" s="55" t="s">
        <v>89</v>
      </c>
      <c r="T839" s="57">
        <v>35.92</v>
      </c>
      <c r="U839" s="55" t="s">
        <v>329</v>
      </c>
      <c r="V839" s="55" t="s">
        <v>330</v>
      </c>
      <c r="W839" s="55" t="s">
        <v>1644</v>
      </c>
      <c r="X839" s="55" t="s">
        <v>1644</v>
      </c>
      <c r="Y839" s="55" t="s">
        <v>1644</v>
      </c>
      <c r="Z839" s="55" t="s">
        <v>1644</v>
      </c>
      <c r="AA839" s="55" t="s">
        <v>1727</v>
      </c>
      <c r="AB839" s="55" t="s">
        <v>1644</v>
      </c>
      <c r="AC839" s="56">
        <v>45812</v>
      </c>
      <c r="AD839" s="55"/>
      <c r="AE839" s="55"/>
      <c r="AF839" s="55" t="s">
        <v>1644</v>
      </c>
      <c r="AG839" s="55" t="s">
        <v>1644</v>
      </c>
      <c r="AH839" s="55" t="s">
        <v>1728</v>
      </c>
      <c r="AI839" s="55" t="s">
        <v>1729</v>
      </c>
      <c r="AJ839" s="59">
        <v>120</v>
      </c>
      <c r="AK839" s="55" t="s">
        <v>1978</v>
      </c>
      <c r="AL839" s="60" t="s">
        <v>1749</v>
      </c>
      <c r="AM839" s="55" t="s">
        <v>1979</v>
      </c>
      <c r="AN839" s="55" t="s">
        <v>1980</v>
      </c>
      <c r="AO839" s="55" t="s">
        <v>1644</v>
      </c>
      <c r="AP839" t="s">
        <v>3126</v>
      </c>
      <c r="AQ839" t="s">
        <v>2163</v>
      </c>
      <c r="AS839" t="s">
        <v>1645</v>
      </c>
      <c r="AT839" t="s">
        <v>3842</v>
      </c>
      <c r="AU839" s="191">
        <f t="shared" si="15"/>
        <v>592680</v>
      </c>
    </row>
    <row r="840" spans="1:47" x14ac:dyDescent="0.25">
      <c r="A840" s="55" t="s">
        <v>1717</v>
      </c>
      <c r="B840" s="55" t="s">
        <v>3472</v>
      </c>
      <c r="C840" s="55" t="s">
        <v>1719</v>
      </c>
      <c r="D840" s="55" t="s">
        <v>1767</v>
      </c>
      <c r="E840" s="56">
        <v>45812</v>
      </c>
      <c r="F840" s="55" t="s">
        <v>2906</v>
      </c>
      <c r="G840" s="55" t="s">
        <v>1644</v>
      </c>
      <c r="H840" s="55">
        <v>50200010</v>
      </c>
      <c r="I840" s="55" t="s">
        <v>3497</v>
      </c>
      <c r="J840" s="55" t="s">
        <v>1644</v>
      </c>
      <c r="K840" s="55" t="s">
        <v>1646</v>
      </c>
      <c r="L840" s="56">
        <v>45812</v>
      </c>
      <c r="M840" s="55" t="s">
        <v>3498</v>
      </c>
      <c r="N840" s="55" t="s">
        <v>1644</v>
      </c>
      <c r="O840" s="56"/>
      <c r="P840" s="55" t="s">
        <v>1726</v>
      </c>
      <c r="Q840" s="55" t="s">
        <v>89</v>
      </c>
      <c r="R840" s="57">
        <v>1.27</v>
      </c>
      <c r="S840" s="55" t="s">
        <v>89</v>
      </c>
      <c r="T840" s="57">
        <v>1.27</v>
      </c>
      <c r="U840" s="55" t="s">
        <v>329</v>
      </c>
      <c r="V840" s="55" t="s">
        <v>330</v>
      </c>
      <c r="W840" s="55" t="s">
        <v>1644</v>
      </c>
      <c r="X840" s="55" t="s">
        <v>1644</v>
      </c>
      <c r="Y840" s="55" t="s">
        <v>1644</v>
      </c>
      <c r="Z840" s="55" t="s">
        <v>1644</v>
      </c>
      <c r="AA840" s="55" t="s">
        <v>1727</v>
      </c>
      <c r="AB840" s="55" t="s">
        <v>1644</v>
      </c>
      <c r="AC840" s="56">
        <v>45812</v>
      </c>
      <c r="AD840" s="55"/>
      <c r="AE840" s="55"/>
      <c r="AF840" s="55" t="s">
        <v>1644</v>
      </c>
      <c r="AG840" s="55" t="s">
        <v>1644</v>
      </c>
      <c r="AH840" s="55" t="s">
        <v>1728</v>
      </c>
      <c r="AI840" s="55" t="s">
        <v>1729</v>
      </c>
      <c r="AJ840" s="59">
        <v>12</v>
      </c>
      <c r="AK840" s="55" t="s">
        <v>1978</v>
      </c>
      <c r="AL840" s="60" t="s">
        <v>1749</v>
      </c>
      <c r="AM840" s="55" t="s">
        <v>2193</v>
      </c>
      <c r="AN840" s="55" t="s">
        <v>2194</v>
      </c>
      <c r="AO840" s="55" t="s">
        <v>1644</v>
      </c>
      <c r="AP840" t="s">
        <v>3126</v>
      </c>
      <c r="AQ840" t="s">
        <v>2163</v>
      </c>
      <c r="AS840" t="s">
        <v>1645</v>
      </c>
      <c r="AT840" t="s">
        <v>3842</v>
      </c>
      <c r="AU840" s="191">
        <f t="shared" si="15"/>
        <v>20955</v>
      </c>
    </row>
    <row r="841" spans="1:47" x14ac:dyDescent="0.25">
      <c r="A841" s="55" t="s">
        <v>1717</v>
      </c>
      <c r="B841" s="55" t="s">
        <v>3472</v>
      </c>
      <c r="C841" s="55" t="s">
        <v>1719</v>
      </c>
      <c r="D841" s="55" t="s">
        <v>1767</v>
      </c>
      <c r="E841" s="56">
        <v>45812</v>
      </c>
      <c r="F841" s="55" t="s">
        <v>243</v>
      </c>
      <c r="G841" s="55" t="s">
        <v>1644</v>
      </c>
      <c r="H841" s="55">
        <v>50200010</v>
      </c>
      <c r="I841" s="55" t="s">
        <v>3497</v>
      </c>
      <c r="J841" s="55" t="s">
        <v>1644</v>
      </c>
      <c r="K841" s="55" t="s">
        <v>1646</v>
      </c>
      <c r="L841" s="56">
        <v>45812</v>
      </c>
      <c r="M841" s="55" t="s">
        <v>3498</v>
      </c>
      <c r="N841" s="55" t="s">
        <v>1644</v>
      </c>
      <c r="O841" s="56"/>
      <c r="P841" s="55" t="s">
        <v>1726</v>
      </c>
      <c r="Q841" s="55" t="s">
        <v>89</v>
      </c>
      <c r="R841" s="57">
        <v>8.17</v>
      </c>
      <c r="S841" s="55" t="s">
        <v>89</v>
      </c>
      <c r="T841" s="57">
        <v>8.17</v>
      </c>
      <c r="U841" s="55" t="s">
        <v>329</v>
      </c>
      <c r="V841" s="55" t="s">
        <v>330</v>
      </c>
      <c r="W841" s="55" t="s">
        <v>1644</v>
      </c>
      <c r="X841" s="55" t="s">
        <v>1644</v>
      </c>
      <c r="Y841" s="55" t="s">
        <v>1644</v>
      </c>
      <c r="Z841" s="55" t="s">
        <v>1644</v>
      </c>
      <c r="AA841" s="55" t="s">
        <v>1727</v>
      </c>
      <c r="AB841" s="55" t="s">
        <v>1644</v>
      </c>
      <c r="AC841" s="56">
        <v>45812</v>
      </c>
      <c r="AD841" s="55"/>
      <c r="AE841" s="55"/>
      <c r="AF841" s="55" t="s">
        <v>1644</v>
      </c>
      <c r="AG841" s="55" t="s">
        <v>1644</v>
      </c>
      <c r="AH841" s="55" t="s">
        <v>1728</v>
      </c>
      <c r="AI841" s="55" t="s">
        <v>1729</v>
      </c>
      <c r="AJ841" s="59">
        <v>25</v>
      </c>
      <c r="AK841" s="55" t="s">
        <v>1761</v>
      </c>
      <c r="AL841" s="60" t="s">
        <v>1749</v>
      </c>
      <c r="AM841" s="55" t="s">
        <v>2085</v>
      </c>
      <c r="AN841" s="55" t="s">
        <v>2086</v>
      </c>
      <c r="AO841" s="55" t="s">
        <v>1644</v>
      </c>
      <c r="AP841" t="s">
        <v>3126</v>
      </c>
      <c r="AQ841" t="s">
        <v>2163</v>
      </c>
      <c r="AS841" t="s">
        <v>1645</v>
      </c>
      <c r="AT841" t="s">
        <v>3842</v>
      </c>
      <c r="AU841" s="191">
        <f t="shared" si="15"/>
        <v>134805</v>
      </c>
    </row>
    <row r="842" spans="1:47" x14ac:dyDescent="0.25">
      <c r="A842" s="55" t="s">
        <v>1717</v>
      </c>
      <c r="B842" s="55" t="s">
        <v>3472</v>
      </c>
      <c r="C842" s="55" t="s">
        <v>1719</v>
      </c>
      <c r="D842" s="55" t="s">
        <v>1743</v>
      </c>
      <c r="E842" s="56">
        <v>45813</v>
      </c>
      <c r="F842" s="55" t="s">
        <v>1644</v>
      </c>
      <c r="G842" s="55" t="s">
        <v>1644</v>
      </c>
      <c r="H842" s="55">
        <v>50800020</v>
      </c>
      <c r="I842" s="55" t="s">
        <v>3500</v>
      </c>
      <c r="J842" s="55" t="s">
        <v>1644</v>
      </c>
      <c r="K842" s="55" t="s">
        <v>474</v>
      </c>
      <c r="L842" s="56">
        <v>45813</v>
      </c>
      <c r="M842" s="55" t="s">
        <v>3499</v>
      </c>
      <c r="N842" s="55" t="s">
        <v>3501</v>
      </c>
      <c r="O842" s="56"/>
      <c r="P842" s="55" t="s">
        <v>1726</v>
      </c>
      <c r="Q842" s="55" t="s">
        <v>1554</v>
      </c>
      <c r="R842" s="59">
        <v>400000</v>
      </c>
      <c r="S842" s="55" t="s">
        <v>89</v>
      </c>
      <c r="T842" s="57">
        <v>24.61</v>
      </c>
      <c r="U842" s="55" t="s">
        <v>329</v>
      </c>
      <c r="V842" s="55" t="s">
        <v>330</v>
      </c>
      <c r="W842" s="55" t="s">
        <v>1644</v>
      </c>
      <c r="X842" s="55" t="s">
        <v>1644</v>
      </c>
      <c r="Y842" s="55" t="s">
        <v>1644</v>
      </c>
      <c r="Z842" s="55" t="s">
        <v>1644</v>
      </c>
      <c r="AA842" s="55" t="s">
        <v>1727</v>
      </c>
      <c r="AB842" s="55" t="s">
        <v>1644</v>
      </c>
      <c r="AC842" s="56">
        <v>45813</v>
      </c>
      <c r="AD842" s="55"/>
      <c r="AE842" s="55"/>
      <c r="AF842" s="55" t="s">
        <v>1644</v>
      </c>
      <c r="AG842" s="55" t="s">
        <v>3479</v>
      </c>
      <c r="AH842" s="55" t="s">
        <v>1728</v>
      </c>
      <c r="AI842" s="55" t="s">
        <v>1729</v>
      </c>
      <c r="AJ842" s="59">
        <v>2</v>
      </c>
      <c r="AK842" s="55" t="s">
        <v>2750</v>
      </c>
      <c r="AL842" s="60" t="s">
        <v>1749</v>
      </c>
      <c r="AM842" s="55" t="s">
        <v>1644</v>
      </c>
      <c r="AN842" s="55" t="s">
        <v>1644</v>
      </c>
      <c r="AO842" s="55" t="s">
        <v>1644</v>
      </c>
      <c r="AP842" t="s">
        <v>1730</v>
      </c>
      <c r="AQ842" t="s">
        <v>2163</v>
      </c>
      <c r="AS842" t="s">
        <v>1652</v>
      </c>
      <c r="AT842" t="s">
        <v>3842</v>
      </c>
      <c r="AU842" s="191">
        <f t="shared" si="15"/>
        <v>400000</v>
      </c>
    </row>
    <row r="843" spans="1:47" hidden="1" x14ac:dyDescent="0.25">
      <c r="A843" s="55" t="s">
        <v>1717</v>
      </c>
      <c r="B843" s="55" t="s">
        <v>3472</v>
      </c>
      <c r="C843" s="55" t="s">
        <v>1719</v>
      </c>
      <c r="D843" s="55" t="s">
        <v>1844</v>
      </c>
      <c r="E843" s="56">
        <v>45813</v>
      </c>
      <c r="F843" s="55" t="s">
        <v>3502</v>
      </c>
      <c r="G843" s="55" t="s">
        <v>1739</v>
      </c>
      <c r="H843" s="55">
        <v>51300060</v>
      </c>
      <c r="I843" s="55" t="s">
        <v>3503</v>
      </c>
      <c r="J843" s="55" t="s">
        <v>1644</v>
      </c>
      <c r="K843" s="55" t="s">
        <v>549</v>
      </c>
      <c r="L843" s="56">
        <v>45735</v>
      </c>
      <c r="M843" s="55" t="s">
        <v>2851</v>
      </c>
      <c r="N843" s="55" t="s">
        <v>3504</v>
      </c>
      <c r="O843" s="56"/>
      <c r="P843" s="55" t="s">
        <v>1726</v>
      </c>
      <c r="Q843" s="55" t="s">
        <v>1554</v>
      </c>
      <c r="R843" s="59">
        <v>87979</v>
      </c>
      <c r="S843" s="55" t="s">
        <v>89</v>
      </c>
      <c r="T843" s="57">
        <v>5.41</v>
      </c>
      <c r="U843" s="55" t="s">
        <v>329</v>
      </c>
      <c r="V843" s="55" t="s">
        <v>330</v>
      </c>
      <c r="W843" s="55" t="s">
        <v>1644</v>
      </c>
      <c r="X843" s="55" t="s">
        <v>1644</v>
      </c>
      <c r="Y843" s="55" t="s">
        <v>1644</v>
      </c>
      <c r="Z843" s="55" t="s">
        <v>1644</v>
      </c>
      <c r="AA843" s="55" t="s">
        <v>1727</v>
      </c>
      <c r="AB843" s="55" t="s">
        <v>1644</v>
      </c>
      <c r="AC843" s="56">
        <v>45813</v>
      </c>
      <c r="AD843" s="55"/>
      <c r="AE843" s="55"/>
      <c r="AF843" s="55" t="s">
        <v>1644</v>
      </c>
      <c r="AG843" s="55" t="s">
        <v>1644</v>
      </c>
      <c r="AH843" s="55" t="s">
        <v>1728</v>
      </c>
      <c r="AI843" s="55" t="s">
        <v>1729</v>
      </c>
      <c r="AJ843" s="58">
        <v>0</v>
      </c>
      <c r="AK843" s="55" t="s">
        <v>1644</v>
      </c>
      <c r="AL843" s="55" t="s">
        <v>1644</v>
      </c>
      <c r="AM843" s="55" t="s">
        <v>1644</v>
      </c>
      <c r="AN843" s="55" t="s">
        <v>1644</v>
      </c>
      <c r="AO843" s="55" t="s">
        <v>1644</v>
      </c>
      <c r="AP843" t="s">
        <v>1730</v>
      </c>
      <c r="AQ843" t="s">
        <v>2163</v>
      </c>
      <c r="AS843" t="s">
        <v>1458</v>
      </c>
      <c r="AT843" t="s">
        <v>3842</v>
      </c>
      <c r="AU843" s="191">
        <f t="shared" si="15"/>
        <v>87979</v>
      </c>
    </row>
    <row r="844" spans="1:47" x14ac:dyDescent="0.25">
      <c r="A844" s="55" t="s">
        <v>1717</v>
      </c>
      <c r="B844" s="55" t="s">
        <v>3472</v>
      </c>
      <c r="C844" s="55" t="s">
        <v>1719</v>
      </c>
      <c r="D844" s="55" t="s">
        <v>1767</v>
      </c>
      <c r="E844" s="56">
        <v>45817</v>
      </c>
      <c r="F844" s="55" t="s">
        <v>1914</v>
      </c>
      <c r="G844" s="55" t="s">
        <v>1644</v>
      </c>
      <c r="H844" s="55">
        <v>50200010</v>
      </c>
      <c r="I844" s="55" t="s">
        <v>3505</v>
      </c>
      <c r="J844" s="55" t="s">
        <v>1644</v>
      </c>
      <c r="K844" s="55" t="s">
        <v>1646</v>
      </c>
      <c r="L844" s="56">
        <v>45817</v>
      </c>
      <c r="M844" s="55" t="s">
        <v>3506</v>
      </c>
      <c r="N844" s="55" t="s">
        <v>1644</v>
      </c>
      <c r="O844" s="56"/>
      <c r="P844" s="55" t="s">
        <v>1726</v>
      </c>
      <c r="Q844" s="55" t="s">
        <v>89</v>
      </c>
      <c r="R844" s="57">
        <v>403.03</v>
      </c>
      <c r="S844" s="55" t="s">
        <v>89</v>
      </c>
      <c r="T844" s="57">
        <v>403.03</v>
      </c>
      <c r="U844" s="55" t="s">
        <v>329</v>
      </c>
      <c r="V844" s="55" t="s">
        <v>330</v>
      </c>
      <c r="W844" s="55" t="s">
        <v>1644</v>
      </c>
      <c r="X844" s="55" t="s">
        <v>1644</v>
      </c>
      <c r="Y844" s="55" t="s">
        <v>1644</v>
      </c>
      <c r="Z844" s="55" t="s">
        <v>1644</v>
      </c>
      <c r="AA844" s="55" t="s">
        <v>1727</v>
      </c>
      <c r="AB844" s="55" t="s">
        <v>1644</v>
      </c>
      <c r="AC844" s="56">
        <v>45817</v>
      </c>
      <c r="AD844" s="55"/>
      <c r="AE844" s="55"/>
      <c r="AF844" s="55" t="s">
        <v>1644</v>
      </c>
      <c r="AG844" s="55" t="s">
        <v>1644</v>
      </c>
      <c r="AH844" s="55" t="s">
        <v>1728</v>
      </c>
      <c r="AI844" s="55" t="s">
        <v>1729</v>
      </c>
      <c r="AJ844" s="59">
        <v>500</v>
      </c>
      <c r="AK844" s="55" t="s">
        <v>1748</v>
      </c>
      <c r="AL844" s="60" t="s">
        <v>1749</v>
      </c>
      <c r="AM844" s="55" t="s">
        <v>1916</v>
      </c>
      <c r="AN844" s="55" t="s">
        <v>1917</v>
      </c>
      <c r="AO844" s="55" t="s">
        <v>1644</v>
      </c>
      <c r="AP844" t="s">
        <v>3126</v>
      </c>
      <c r="AQ844" t="s">
        <v>2163</v>
      </c>
      <c r="AS844" t="s">
        <v>1645</v>
      </c>
      <c r="AT844" t="s">
        <v>3842</v>
      </c>
      <c r="AU844" s="191">
        <f t="shared" si="15"/>
        <v>6649995</v>
      </c>
    </row>
    <row r="845" spans="1:47" x14ac:dyDescent="0.25">
      <c r="A845" s="55" t="s">
        <v>1717</v>
      </c>
      <c r="B845" s="55" t="s">
        <v>3472</v>
      </c>
      <c r="C845" s="55" t="s">
        <v>1719</v>
      </c>
      <c r="D845" s="55" t="s">
        <v>1767</v>
      </c>
      <c r="E845" s="56">
        <v>45817</v>
      </c>
      <c r="F845" s="55" t="s">
        <v>3507</v>
      </c>
      <c r="G845" s="55" t="s">
        <v>1644</v>
      </c>
      <c r="H845" s="55">
        <v>53100010</v>
      </c>
      <c r="I845" s="55" t="s">
        <v>3508</v>
      </c>
      <c r="J845" s="55" t="s">
        <v>1644</v>
      </c>
      <c r="K845" s="55" t="s">
        <v>664</v>
      </c>
      <c r="L845" s="56">
        <v>45817</v>
      </c>
      <c r="M845" s="55" t="s">
        <v>3506</v>
      </c>
      <c r="N845" s="55" t="s">
        <v>1644</v>
      </c>
      <c r="O845" s="56"/>
      <c r="P845" s="55" t="s">
        <v>1726</v>
      </c>
      <c r="Q845" s="55" t="s">
        <v>89</v>
      </c>
      <c r="R845" s="57">
        <v>6.98</v>
      </c>
      <c r="S845" s="55" t="s">
        <v>89</v>
      </c>
      <c r="T845" s="57">
        <v>6.98</v>
      </c>
      <c r="U845" s="55" t="s">
        <v>329</v>
      </c>
      <c r="V845" s="55" t="s">
        <v>330</v>
      </c>
      <c r="W845" s="55" t="s">
        <v>1644</v>
      </c>
      <c r="X845" s="55" t="s">
        <v>1644</v>
      </c>
      <c r="Y845" s="55" t="s">
        <v>1644</v>
      </c>
      <c r="Z845" s="55" t="s">
        <v>1644</v>
      </c>
      <c r="AA845" s="55" t="s">
        <v>1727</v>
      </c>
      <c r="AB845" s="55" t="s">
        <v>1644</v>
      </c>
      <c r="AC845" s="56">
        <v>45817</v>
      </c>
      <c r="AD845" s="55"/>
      <c r="AE845" s="55"/>
      <c r="AF845" s="55" t="s">
        <v>1644</v>
      </c>
      <c r="AG845" s="55" t="s">
        <v>1644</v>
      </c>
      <c r="AH845" s="55" t="s">
        <v>1728</v>
      </c>
      <c r="AI845" s="55" t="s">
        <v>1729</v>
      </c>
      <c r="AJ845" s="59">
        <v>20</v>
      </c>
      <c r="AK845" s="55" t="s">
        <v>1748</v>
      </c>
      <c r="AL845" s="60" t="s">
        <v>1749</v>
      </c>
      <c r="AM845" s="55" t="s">
        <v>2702</v>
      </c>
      <c r="AN845" s="55" t="s">
        <v>2703</v>
      </c>
      <c r="AO845" s="55" t="s">
        <v>1644</v>
      </c>
      <c r="AP845" t="s">
        <v>1730</v>
      </c>
      <c r="AQ845" t="s">
        <v>2163</v>
      </c>
      <c r="AS845" t="s">
        <v>1652</v>
      </c>
      <c r="AT845" t="s">
        <v>3842</v>
      </c>
      <c r="AU845" s="191">
        <f t="shared" si="15"/>
        <v>115170</v>
      </c>
    </row>
    <row r="846" spans="1:47" x14ac:dyDescent="0.25">
      <c r="A846" s="55" t="s">
        <v>1717</v>
      </c>
      <c r="B846" s="55" t="s">
        <v>3472</v>
      </c>
      <c r="C846" s="55" t="s">
        <v>1719</v>
      </c>
      <c r="D846" s="55" t="s">
        <v>1767</v>
      </c>
      <c r="E846" s="56">
        <v>45817</v>
      </c>
      <c r="F846" s="55" t="s">
        <v>3509</v>
      </c>
      <c r="G846" s="55" t="s">
        <v>1644</v>
      </c>
      <c r="H846" s="55">
        <v>53100010</v>
      </c>
      <c r="I846" s="55" t="s">
        <v>3508</v>
      </c>
      <c r="J846" s="55" t="s">
        <v>1644</v>
      </c>
      <c r="K846" s="55" t="s">
        <v>664</v>
      </c>
      <c r="L846" s="56">
        <v>45817</v>
      </c>
      <c r="M846" s="55" t="s">
        <v>3506</v>
      </c>
      <c r="N846" s="55" t="s">
        <v>1644</v>
      </c>
      <c r="O846" s="56"/>
      <c r="P846" s="55" t="s">
        <v>1726</v>
      </c>
      <c r="Q846" s="55" t="s">
        <v>89</v>
      </c>
      <c r="R846" s="57">
        <v>3.96</v>
      </c>
      <c r="S846" s="55" t="s">
        <v>89</v>
      </c>
      <c r="T846" s="57">
        <v>3.96</v>
      </c>
      <c r="U846" s="55" t="s">
        <v>329</v>
      </c>
      <c r="V846" s="55" t="s">
        <v>330</v>
      </c>
      <c r="W846" s="55" t="s">
        <v>1644</v>
      </c>
      <c r="X846" s="55" t="s">
        <v>1644</v>
      </c>
      <c r="Y846" s="55" t="s">
        <v>1644</v>
      </c>
      <c r="Z846" s="55" t="s">
        <v>1644</v>
      </c>
      <c r="AA846" s="55" t="s">
        <v>1727</v>
      </c>
      <c r="AB846" s="55" t="s">
        <v>1644</v>
      </c>
      <c r="AC846" s="56">
        <v>45817</v>
      </c>
      <c r="AD846" s="55"/>
      <c r="AE846" s="55"/>
      <c r="AF846" s="55" t="s">
        <v>1644</v>
      </c>
      <c r="AG846" s="55" t="s">
        <v>1644</v>
      </c>
      <c r="AH846" s="55" t="s">
        <v>1728</v>
      </c>
      <c r="AI846" s="55" t="s">
        <v>1729</v>
      </c>
      <c r="AJ846" s="59">
        <v>8</v>
      </c>
      <c r="AK846" s="55" t="s">
        <v>1748</v>
      </c>
      <c r="AL846" s="60" t="s">
        <v>1749</v>
      </c>
      <c r="AM846" s="55" t="s">
        <v>3510</v>
      </c>
      <c r="AN846" s="55" t="s">
        <v>3511</v>
      </c>
      <c r="AO846" s="55" t="s">
        <v>1644</v>
      </c>
      <c r="AP846" t="s">
        <v>1730</v>
      </c>
      <c r="AQ846" t="s">
        <v>2163</v>
      </c>
      <c r="AS846" t="s">
        <v>1652</v>
      </c>
      <c r="AT846" t="s">
        <v>3842</v>
      </c>
      <c r="AU846" s="191">
        <f t="shared" si="15"/>
        <v>65340</v>
      </c>
    </row>
    <row r="847" spans="1:47" x14ac:dyDescent="0.25">
      <c r="A847" s="55" t="s">
        <v>1717</v>
      </c>
      <c r="B847" s="55" t="s">
        <v>3472</v>
      </c>
      <c r="C847" s="55" t="s">
        <v>1719</v>
      </c>
      <c r="D847" s="55" t="s">
        <v>1767</v>
      </c>
      <c r="E847" s="56">
        <v>45817</v>
      </c>
      <c r="F847" s="55" t="s">
        <v>2187</v>
      </c>
      <c r="G847" s="55" t="s">
        <v>1644</v>
      </c>
      <c r="H847" s="55">
        <v>53100010</v>
      </c>
      <c r="I847" s="55" t="s">
        <v>3508</v>
      </c>
      <c r="J847" s="55" t="s">
        <v>1644</v>
      </c>
      <c r="K847" s="55" t="s">
        <v>664</v>
      </c>
      <c r="L847" s="56">
        <v>45817</v>
      </c>
      <c r="M847" s="55" t="s">
        <v>3506</v>
      </c>
      <c r="N847" s="55" t="s">
        <v>1644</v>
      </c>
      <c r="O847" s="56"/>
      <c r="P847" s="55" t="s">
        <v>1726</v>
      </c>
      <c r="Q847" s="55" t="s">
        <v>89</v>
      </c>
      <c r="R847" s="57">
        <v>12.11</v>
      </c>
      <c r="S847" s="55" t="s">
        <v>89</v>
      </c>
      <c r="T847" s="57">
        <v>12.11</v>
      </c>
      <c r="U847" s="55" t="s">
        <v>329</v>
      </c>
      <c r="V847" s="55" t="s">
        <v>330</v>
      </c>
      <c r="W847" s="55" t="s">
        <v>1644</v>
      </c>
      <c r="X847" s="55" t="s">
        <v>1644</v>
      </c>
      <c r="Y847" s="55" t="s">
        <v>1644</v>
      </c>
      <c r="Z847" s="55" t="s">
        <v>1644</v>
      </c>
      <c r="AA847" s="55" t="s">
        <v>1727</v>
      </c>
      <c r="AB847" s="55" t="s">
        <v>1644</v>
      </c>
      <c r="AC847" s="56">
        <v>45817</v>
      </c>
      <c r="AD847" s="55"/>
      <c r="AE847" s="55"/>
      <c r="AF847" s="55" t="s">
        <v>1644</v>
      </c>
      <c r="AG847" s="55" t="s">
        <v>1644</v>
      </c>
      <c r="AH847" s="55" t="s">
        <v>1728</v>
      </c>
      <c r="AI847" s="55" t="s">
        <v>1729</v>
      </c>
      <c r="AJ847" s="59">
        <v>8</v>
      </c>
      <c r="AK847" s="55" t="s">
        <v>1748</v>
      </c>
      <c r="AL847" s="60" t="s">
        <v>1749</v>
      </c>
      <c r="AM847" s="55" t="s">
        <v>3091</v>
      </c>
      <c r="AN847" s="55" t="s">
        <v>3092</v>
      </c>
      <c r="AO847" s="55" t="s">
        <v>1644</v>
      </c>
      <c r="AP847" t="s">
        <v>1730</v>
      </c>
      <c r="AQ847" t="s">
        <v>2163</v>
      </c>
      <c r="AS847" t="s">
        <v>1652</v>
      </c>
      <c r="AT847" t="s">
        <v>3842</v>
      </c>
      <c r="AU847" s="191">
        <f t="shared" si="15"/>
        <v>199815</v>
      </c>
    </row>
    <row r="848" spans="1:47" hidden="1" x14ac:dyDescent="0.25">
      <c r="A848" s="55" t="s">
        <v>1717</v>
      </c>
      <c r="B848" s="55" t="s">
        <v>3472</v>
      </c>
      <c r="C848" s="55" t="s">
        <v>1719</v>
      </c>
      <c r="D848" s="55" t="s">
        <v>1844</v>
      </c>
      <c r="E848" s="56">
        <v>45818</v>
      </c>
      <c r="F848" s="55" t="s">
        <v>3513</v>
      </c>
      <c r="G848" s="55" t="s">
        <v>3514</v>
      </c>
      <c r="H848" s="55">
        <v>51300090</v>
      </c>
      <c r="I848" s="55" t="s">
        <v>3515</v>
      </c>
      <c r="J848" s="55" t="s">
        <v>1644</v>
      </c>
      <c r="K848" s="55" t="s">
        <v>555</v>
      </c>
      <c r="L848" s="56">
        <v>45798</v>
      </c>
      <c r="M848" s="55" t="s">
        <v>3516</v>
      </c>
      <c r="N848" s="55" t="s">
        <v>3517</v>
      </c>
      <c r="O848" s="56"/>
      <c r="P848" s="55" t="s">
        <v>1726</v>
      </c>
      <c r="Q848" s="55" t="s">
        <v>1554</v>
      </c>
      <c r="R848" s="59">
        <v>446830</v>
      </c>
      <c r="S848" s="55" t="s">
        <v>89</v>
      </c>
      <c r="T848" s="57">
        <v>27.49</v>
      </c>
      <c r="U848" s="55" t="s">
        <v>329</v>
      </c>
      <c r="V848" s="55" t="s">
        <v>330</v>
      </c>
      <c r="W848" s="55" t="s">
        <v>1644</v>
      </c>
      <c r="X848" s="55" t="s">
        <v>1644</v>
      </c>
      <c r="Y848" s="55" t="s">
        <v>1644</v>
      </c>
      <c r="Z848" s="55" t="s">
        <v>1644</v>
      </c>
      <c r="AA848" s="55" t="s">
        <v>1727</v>
      </c>
      <c r="AB848" s="55" t="s">
        <v>1644</v>
      </c>
      <c r="AC848" s="56">
        <v>45818</v>
      </c>
      <c r="AD848" s="55"/>
      <c r="AE848" s="55"/>
      <c r="AF848" s="55" t="s">
        <v>1644</v>
      </c>
      <c r="AG848" s="55" t="s">
        <v>1644</v>
      </c>
      <c r="AH848" s="55" t="s">
        <v>1728</v>
      </c>
      <c r="AI848" s="55" t="s">
        <v>1729</v>
      </c>
      <c r="AJ848" s="58">
        <v>0</v>
      </c>
      <c r="AK848" s="55" t="s">
        <v>1644</v>
      </c>
      <c r="AL848" s="55" t="s">
        <v>1644</v>
      </c>
      <c r="AM848" s="55" t="s">
        <v>1644</v>
      </c>
      <c r="AN848" s="55" t="s">
        <v>1644</v>
      </c>
      <c r="AO848" s="55" t="s">
        <v>1644</v>
      </c>
      <c r="AP848" t="s">
        <v>1730</v>
      </c>
      <c r="AQ848" t="s">
        <v>2163</v>
      </c>
      <c r="AS848" t="s">
        <v>1458</v>
      </c>
      <c r="AT848" t="s">
        <v>3842</v>
      </c>
      <c r="AU848" s="191">
        <f t="shared" si="15"/>
        <v>446830</v>
      </c>
    </row>
    <row r="849" spans="1:47" x14ac:dyDescent="0.25">
      <c r="A849" s="55" t="s">
        <v>1717</v>
      </c>
      <c r="B849" s="55" t="s">
        <v>3472</v>
      </c>
      <c r="C849" s="55" t="s">
        <v>1719</v>
      </c>
      <c r="D849" s="55" t="s">
        <v>1743</v>
      </c>
      <c r="E849" s="56">
        <v>45818</v>
      </c>
      <c r="F849" s="55" t="s">
        <v>1644</v>
      </c>
      <c r="G849" s="55" t="s">
        <v>1644</v>
      </c>
      <c r="H849" s="55">
        <v>50800020</v>
      </c>
      <c r="I849" s="55" t="s">
        <v>3518</v>
      </c>
      <c r="J849" s="55" t="s">
        <v>1644</v>
      </c>
      <c r="K849" s="55" t="s">
        <v>474</v>
      </c>
      <c r="L849" s="56">
        <v>45818</v>
      </c>
      <c r="M849" s="55" t="s">
        <v>3512</v>
      </c>
      <c r="N849" s="55" t="s">
        <v>3519</v>
      </c>
      <c r="O849" s="56"/>
      <c r="P849" s="55" t="s">
        <v>1726</v>
      </c>
      <c r="Q849" s="55" t="s">
        <v>1554</v>
      </c>
      <c r="R849" s="59">
        <v>1350000</v>
      </c>
      <c r="S849" s="55" t="s">
        <v>89</v>
      </c>
      <c r="T849" s="57">
        <v>83.06</v>
      </c>
      <c r="U849" s="55" t="s">
        <v>329</v>
      </c>
      <c r="V849" s="55" t="s">
        <v>330</v>
      </c>
      <c r="W849" s="55" t="s">
        <v>1644</v>
      </c>
      <c r="X849" s="55" t="s">
        <v>1644</v>
      </c>
      <c r="Y849" s="55" t="s">
        <v>1644</v>
      </c>
      <c r="Z849" s="55" t="s">
        <v>1644</v>
      </c>
      <c r="AA849" s="55" t="s">
        <v>1727</v>
      </c>
      <c r="AB849" s="55" t="s">
        <v>1644</v>
      </c>
      <c r="AC849" s="56">
        <v>45818</v>
      </c>
      <c r="AD849" s="55"/>
      <c r="AE849" s="55"/>
      <c r="AF849" s="55" t="s">
        <v>1644</v>
      </c>
      <c r="AG849" s="55" t="s">
        <v>3520</v>
      </c>
      <c r="AH849" s="55" t="s">
        <v>1728</v>
      </c>
      <c r="AI849" s="55" t="s">
        <v>1729</v>
      </c>
      <c r="AJ849" s="59">
        <v>1500</v>
      </c>
      <c r="AK849" s="55" t="s">
        <v>1748</v>
      </c>
      <c r="AL849" s="60" t="s">
        <v>1749</v>
      </c>
      <c r="AM849" s="55" t="s">
        <v>1644</v>
      </c>
      <c r="AN849" s="55" t="s">
        <v>1644</v>
      </c>
      <c r="AO849" s="55" t="s">
        <v>1644</v>
      </c>
      <c r="AP849" t="s">
        <v>1730</v>
      </c>
      <c r="AQ849" t="s">
        <v>2163</v>
      </c>
      <c r="AS849" t="s">
        <v>1652</v>
      </c>
      <c r="AT849" t="s">
        <v>3842</v>
      </c>
      <c r="AU849" s="191">
        <f t="shared" si="15"/>
        <v>1350000</v>
      </c>
    </row>
    <row r="850" spans="1:47" x14ac:dyDescent="0.25">
      <c r="A850" s="55" t="s">
        <v>1717</v>
      </c>
      <c r="B850" s="55" t="s">
        <v>3472</v>
      </c>
      <c r="C850" s="55" t="s">
        <v>1719</v>
      </c>
      <c r="D850" s="55" t="s">
        <v>1767</v>
      </c>
      <c r="E850" s="56">
        <v>45818</v>
      </c>
      <c r="F850" s="55" t="s">
        <v>3521</v>
      </c>
      <c r="G850" s="55" t="s">
        <v>1644</v>
      </c>
      <c r="H850" s="55">
        <v>53100010</v>
      </c>
      <c r="I850" s="55" t="s">
        <v>3522</v>
      </c>
      <c r="J850" s="55" t="s">
        <v>1644</v>
      </c>
      <c r="K850" s="55" t="s">
        <v>664</v>
      </c>
      <c r="L850" s="56">
        <v>45818</v>
      </c>
      <c r="M850" s="55" t="s">
        <v>3512</v>
      </c>
      <c r="N850" s="55" t="s">
        <v>1644</v>
      </c>
      <c r="O850" s="56"/>
      <c r="P850" s="55" t="s">
        <v>1726</v>
      </c>
      <c r="Q850" s="55" t="s">
        <v>89</v>
      </c>
      <c r="R850" s="57">
        <v>0.87</v>
      </c>
      <c r="S850" s="55" t="s">
        <v>89</v>
      </c>
      <c r="T850" s="57">
        <v>0.87</v>
      </c>
      <c r="U850" s="55" t="s">
        <v>329</v>
      </c>
      <c r="V850" s="55" t="s">
        <v>330</v>
      </c>
      <c r="W850" s="55" t="s">
        <v>1644</v>
      </c>
      <c r="X850" s="55" t="s">
        <v>1644</v>
      </c>
      <c r="Y850" s="55" t="s">
        <v>1644</v>
      </c>
      <c r="Z850" s="55" t="s">
        <v>1644</v>
      </c>
      <c r="AA850" s="55" t="s">
        <v>1727</v>
      </c>
      <c r="AB850" s="55" t="s">
        <v>1644</v>
      </c>
      <c r="AC850" s="56">
        <v>45818</v>
      </c>
      <c r="AD850" s="55"/>
      <c r="AE850" s="55"/>
      <c r="AF850" s="55" t="s">
        <v>1644</v>
      </c>
      <c r="AG850" s="55" t="s">
        <v>1644</v>
      </c>
      <c r="AH850" s="55" t="s">
        <v>1728</v>
      </c>
      <c r="AI850" s="55" t="s">
        <v>1729</v>
      </c>
      <c r="AJ850" s="59">
        <v>30</v>
      </c>
      <c r="AK850" s="55" t="s">
        <v>1748</v>
      </c>
      <c r="AL850" s="60" t="s">
        <v>1749</v>
      </c>
      <c r="AM850" s="55" t="s">
        <v>2924</v>
      </c>
      <c r="AN850" s="55" t="s">
        <v>2925</v>
      </c>
      <c r="AO850" s="55" t="s">
        <v>1644</v>
      </c>
      <c r="AP850" t="s">
        <v>1730</v>
      </c>
      <c r="AQ850" t="s">
        <v>2163</v>
      </c>
      <c r="AS850" t="s">
        <v>1652</v>
      </c>
      <c r="AT850" t="s">
        <v>3842</v>
      </c>
      <c r="AU850" s="191">
        <f t="shared" si="15"/>
        <v>14355</v>
      </c>
    </row>
    <row r="851" spans="1:47" x14ac:dyDescent="0.25">
      <c r="A851" s="55" t="s">
        <v>1717</v>
      </c>
      <c r="B851" s="55" t="s">
        <v>3472</v>
      </c>
      <c r="C851" s="55" t="s">
        <v>1719</v>
      </c>
      <c r="D851" s="55" t="s">
        <v>1767</v>
      </c>
      <c r="E851" s="56">
        <v>45818</v>
      </c>
      <c r="F851" s="55" t="s">
        <v>3523</v>
      </c>
      <c r="G851" s="55" t="s">
        <v>1644</v>
      </c>
      <c r="H851" s="55">
        <v>53100010</v>
      </c>
      <c r="I851" s="55" t="s">
        <v>3522</v>
      </c>
      <c r="J851" s="55" t="s">
        <v>1644</v>
      </c>
      <c r="K851" s="55" t="s">
        <v>664</v>
      </c>
      <c r="L851" s="56">
        <v>45818</v>
      </c>
      <c r="M851" s="55" t="s">
        <v>3512</v>
      </c>
      <c r="N851" s="55" t="s">
        <v>1644</v>
      </c>
      <c r="O851" s="56"/>
      <c r="P851" s="55" t="s">
        <v>1726</v>
      </c>
      <c r="Q851" s="55" t="s">
        <v>89</v>
      </c>
      <c r="R851" s="57">
        <v>0.05</v>
      </c>
      <c r="S851" s="55" t="s">
        <v>89</v>
      </c>
      <c r="T851" s="57">
        <v>0.05</v>
      </c>
      <c r="U851" s="55" t="s">
        <v>329</v>
      </c>
      <c r="V851" s="55" t="s">
        <v>330</v>
      </c>
      <c r="W851" s="55" t="s">
        <v>1644</v>
      </c>
      <c r="X851" s="55" t="s">
        <v>1644</v>
      </c>
      <c r="Y851" s="55" t="s">
        <v>1644</v>
      </c>
      <c r="Z851" s="55" t="s">
        <v>1644</v>
      </c>
      <c r="AA851" s="55" t="s">
        <v>1727</v>
      </c>
      <c r="AB851" s="55" t="s">
        <v>1644</v>
      </c>
      <c r="AC851" s="56">
        <v>45818</v>
      </c>
      <c r="AD851" s="55"/>
      <c r="AE851" s="55"/>
      <c r="AF851" s="55" t="s">
        <v>1644</v>
      </c>
      <c r="AG851" s="55" t="s">
        <v>1644</v>
      </c>
      <c r="AH851" s="55" t="s">
        <v>1728</v>
      </c>
      <c r="AI851" s="55" t="s">
        <v>1729</v>
      </c>
      <c r="AJ851" s="59">
        <v>5</v>
      </c>
      <c r="AK851" s="55" t="s">
        <v>1748</v>
      </c>
      <c r="AL851" s="60" t="s">
        <v>1749</v>
      </c>
      <c r="AM851" s="55" t="s">
        <v>2901</v>
      </c>
      <c r="AN851" s="55" t="s">
        <v>2902</v>
      </c>
      <c r="AO851" s="55" t="s">
        <v>1644</v>
      </c>
      <c r="AP851" t="s">
        <v>1730</v>
      </c>
      <c r="AQ851" t="s">
        <v>2163</v>
      </c>
      <c r="AS851" t="s">
        <v>1652</v>
      </c>
      <c r="AT851" t="s">
        <v>3842</v>
      </c>
      <c r="AU851" s="191">
        <f t="shared" si="15"/>
        <v>825</v>
      </c>
    </row>
    <row r="852" spans="1:47" x14ac:dyDescent="0.25">
      <c r="A852" s="55" t="s">
        <v>1717</v>
      </c>
      <c r="B852" s="55" t="s">
        <v>3472</v>
      </c>
      <c r="C852" s="55" t="s">
        <v>1719</v>
      </c>
      <c r="D852" s="55" t="s">
        <v>1767</v>
      </c>
      <c r="E852" s="56">
        <v>45818</v>
      </c>
      <c r="F852" s="55" t="s">
        <v>3524</v>
      </c>
      <c r="G852" s="55" t="s">
        <v>1644</v>
      </c>
      <c r="H852" s="55">
        <v>53100010</v>
      </c>
      <c r="I852" s="55" t="s">
        <v>3522</v>
      </c>
      <c r="J852" s="55" t="s">
        <v>1644</v>
      </c>
      <c r="K852" s="55" t="s">
        <v>664</v>
      </c>
      <c r="L852" s="56">
        <v>45818</v>
      </c>
      <c r="M852" s="55" t="s">
        <v>3512</v>
      </c>
      <c r="N852" s="55" t="s">
        <v>1644</v>
      </c>
      <c r="O852" s="56"/>
      <c r="P852" s="55" t="s">
        <v>1726</v>
      </c>
      <c r="Q852" s="55" t="s">
        <v>89</v>
      </c>
      <c r="R852" s="57">
        <v>1.39</v>
      </c>
      <c r="S852" s="55" t="s">
        <v>89</v>
      </c>
      <c r="T852" s="57">
        <v>1.39</v>
      </c>
      <c r="U852" s="55" t="s">
        <v>329</v>
      </c>
      <c r="V852" s="55" t="s">
        <v>330</v>
      </c>
      <c r="W852" s="55" t="s">
        <v>1644</v>
      </c>
      <c r="X852" s="55" t="s">
        <v>1644</v>
      </c>
      <c r="Y852" s="55" t="s">
        <v>1644</v>
      </c>
      <c r="Z852" s="55" t="s">
        <v>1644</v>
      </c>
      <c r="AA852" s="55" t="s">
        <v>1727</v>
      </c>
      <c r="AB852" s="55" t="s">
        <v>1644</v>
      </c>
      <c r="AC852" s="56">
        <v>45818</v>
      </c>
      <c r="AD852" s="55"/>
      <c r="AE852" s="55"/>
      <c r="AF852" s="55" t="s">
        <v>1644</v>
      </c>
      <c r="AG852" s="55" t="s">
        <v>1644</v>
      </c>
      <c r="AH852" s="55" t="s">
        <v>1728</v>
      </c>
      <c r="AI852" s="55" t="s">
        <v>1729</v>
      </c>
      <c r="AJ852" s="59">
        <v>30</v>
      </c>
      <c r="AK852" s="55" t="s">
        <v>1748</v>
      </c>
      <c r="AL852" s="60" t="s">
        <v>1749</v>
      </c>
      <c r="AM852" s="55" t="s">
        <v>3525</v>
      </c>
      <c r="AN852" s="55" t="s">
        <v>3526</v>
      </c>
      <c r="AO852" s="55" t="s">
        <v>1644</v>
      </c>
      <c r="AP852" t="s">
        <v>1730</v>
      </c>
      <c r="AQ852" t="s">
        <v>2163</v>
      </c>
      <c r="AS852" t="s">
        <v>1652</v>
      </c>
      <c r="AT852" t="s">
        <v>3842</v>
      </c>
      <c r="AU852" s="191">
        <f t="shared" si="15"/>
        <v>22935</v>
      </c>
    </row>
    <row r="853" spans="1:47" x14ac:dyDescent="0.25">
      <c r="A853" s="55" t="s">
        <v>1717</v>
      </c>
      <c r="B853" s="55" t="s">
        <v>3472</v>
      </c>
      <c r="C853" s="55" t="s">
        <v>1719</v>
      </c>
      <c r="D853" s="55" t="s">
        <v>1767</v>
      </c>
      <c r="E853" s="56">
        <v>45818</v>
      </c>
      <c r="F853" s="55" t="s">
        <v>2195</v>
      </c>
      <c r="G853" s="55" t="s">
        <v>1644</v>
      </c>
      <c r="H853" s="55">
        <v>50200010</v>
      </c>
      <c r="I853" s="55" t="s">
        <v>3522</v>
      </c>
      <c r="J853" s="55" t="s">
        <v>1644</v>
      </c>
      <c r="K853" s="55" t="s">
        <v>1646</v>
      </c>
      <c r="L853" s="56">
        <v>45818</v>
      </c>
      <c r="M853" s="55" t="s">
        <v>3512</v>
      </c>
      <c r="N853" s="55" t="s">
        <v>1644</v>
      </c>
      <c r="O853" s="56"/>
      <c r="P853" s="55" t="s">
        <v>1726</v>
      </c>
      <c r="Q853" s="55" t="s">
        <v>89</v>
      </c>
      <c r="R853" s="57">
        <v>50.29</v>
      </c>
      <c r="S853" s="55" t="s">
        <v>89</v>
      </c>
      <c r="T853" s="57">
        <v>50.29</v>
      </c>
      <c r="U853" s="55" t="s">
        <v>329</v>
      </c>
      <c r="V853" s="55" t="s">
        <v>330</v>
      </c>
      <c r="W853" s="55" t="s">
        <v>1644</v>
      </c>
      <c r="X853" s="55" t="s">
        <v>1644</v>
      </c>
      <c r="Y853" s="55" t="s">
        <v>1644</v>
      </c>
      <c r="Z853" s="55" t="s">
        <v>1644</v>
      </c>
      <c r="AA853" s="55" t="s">
        <v>1727</v>
      </c>
      <c r="AB853" s="55" t="s">
        <v>1644</v>
      </c>
      <c r="AC853" s="56">
        <v>45818</v>
      </c>
      <c r="AD853" s="55"/>
      <c r="AE853" s="55"/>
      <c r="AF853" s="55" t="s">
        <v>1644</v>
      </c>
      <c r="AG853" s="55" t="s">
        <v>1644</v>
      </c>
      <c r="AH853" s="55" t="s">
        <v>1728</v>
      </c>
      <c r="AI853" s="55" t="s">
        <v>1729</v>
      </c>
      <c r="AJ853" s="59">
        <v>3</v>
      </c>
      <c r="AK853" s="55" t="s">
        <v>1748</v>
      </c>
      <c r="AL853" s="60" t="s">
        <v>1749</v>
      </c>
      <c r="AM853" s="55" t="s">
        <v>2910</v>
      </c>
      <c r="AN853" s="55" t="s">
        <v>2911</v>
      </c>
      <c r="AO853" s="55" t="s">
        <v>1644</v>
      </c>
      <c r="AP853" t="s">
        <v>3126</v>
      </c>
      <c r="AQ853" t="s">
        <v>2163</v>
      </c>
      <c r="AS853" t="s">
        <v>1645</v>
      </c>
      <c r="AT853" t="s">
        <v>3842</v>
      </c>
      <c r="AU853" s="191">
        <f t="shared" si="15"/>
        <v>829785</v>
      </c>
    </row>
    <row r="854" spans="1:47" x14ac:dyDescent="0.25">
      <c r="A854" s="55" t="s">
        <v>1717</v>
      </c>
      <c r="B854" s="55" t="s">
        <v>3472</v>
      </c>
      <c r="C854" s="55" t="s">
        <v>1719</v>
      </c>
      <c r="D854" s="55" t="s">
        <v>1743</v>
      </c>
      <c r="E854" s="56">
        <v>45819</v>
      </c>
      <c r="F854" s="55" t="s">
        <v>2322</v>
      </c>
      <c r="G854" s="55" t="s">
        <v>1644</v>
      </c>
      <c r="H854" s="55">
        <v>50500030</v>
      </c>
      <c r="I854" s="55" t="s">
        <v>3528</v>
      </c>
      <c r="J854" s="55" t="s">
        <v>1644</v>
      </c>
      <c r="K854" s="55" t="s">
        <v>1659</v>
      </c>
      <c r="L854" s="56">
        <v>45819</v>
      </c>
      <c r="M854" s="55" t="s">
        <v>3527</v>
      </c>
      <c r="N854" s="55" t="s">
        <v>1644</v>
      </c>
      <c r="O854" s="56"/>
      <c r="P854" s="55" t="s">
        <v>1726</v>
      </c>
      <c r="Q854" s="55" t="s">
        <v>1554</v>
      </c>
      <c r="R854" s="59">
        <v>20287792</v>
      </c>
      <c r="S854" s="55" t="s">
        <v>89</v>
      </c>
      <c r="T854" s="57">
        <v>1245.26</v>
      </c>
      <c r="U854" s="55" t="s">
        <v>329</v>
      </c>
      <c r="V854" s="55" t="s">
        <v>330</v>
      </c>
      <c r="W854" s="55" t="s">
        <v>1644</v>
      </c>
      <c r="X854" s="55" t="s">
        <v>1644</v>
      </c>
      <c r="Y854" s="55" t="s">
        <v>1644</v>
      </c>
      <c r="Z854" s="55" t="s">
        <v>1644</v>
      </c>
      <c r="AA854" s="55" t="s">
        <v>1727</v>
      </c>
      <c r="AB854" s="55" t="s">
        <v>1644</v>
      </c>
      <c r="AC854" s="56">
        <v>45819</v>
      </c>
      <c r="AD854" s="55"/>
      <c r="AE854" s="55"/>
      <c r="AF854" s="55" t="s">
        <v>1644</v>
      </c>
      <c r="AG854" s="55" t="s">
        <v>3529</v>
      </c>
      <c r="AH854" s="55" t="s">
        <v>1728</v>
      </c>
      <c r="AI854" s="55" t="s">
        <v>1729</v>
      </c>
      <c r="AJ854" s="58">
        <v>3806.34</v>
      </c>
      <c r="AK854" s="55" t="s">
        <v>128</v>
      </c>
      <c r="AL854" s="60" t="s">
        <v>1749</v>
      </c>
      <c r="AM854" s="55" t="s">
        <v>1644</v>
      </c>
      <c r="AN854" s="55" t="s">
        <v>1644</v>
      </c>
      <c r="AO854" s="55" t="s">
        <v>1644</v>
      </c>
      <c r="AP854" t="s">
        <v>1730</v>
      </c>
      <c r="AQ854" t="s">
        <v>2163</v>
      </c>
      <c r="AS854" t="s">
        <v>1656</v>
      </c>
      <c r="AT854" t="s">
        <v>3842</v>
      </c>
      <c r="AU854" s="191">
        <f t="shared" si="15"/>
        <v>20287792</v>
      </c>
    </row>
    <row r="855" spans="1:47" hidden="1" x14ac:dyDescent="0.25">
      <c r="A855" s="55" t="s">
        <v>1717</v>
      </c>
      <c r="B855" s="55" t="s">
        <v>3472</v>
      </c>
      <c r="C855" s="55" t="s">
        <v>1719</v>
      </c>
      <c r="D855" s="55" t="s">
        <v>1767</v>
      </c>
      <c r="E855" s="56">
        <v>45820</v>
      </c>
      <c r="F855" s="55" t="s">
        <v>3531</v>
      </c>
      <c r="G855" s="55" t="s">
        <v>1644</v>
      </c>
      <c r="H855" s="55">
        <v>50200010</v>
      </c>
      <c r="I855" s="55" t="s">
        <v>3532</v>
      </c>
      <c r="J855" s="55" t="s">
        <v>1644</v>
      </c>
      <c r="K855" s="55" t="s">
        <v>1646</v>
      </c>
      <c r="L855" s="56">
        <v>45820</v>
      </c>
      <c r="M855" s="55" t="s">
        <v>3530</v>
      </c>
      <c r="N855" s="55" t="s">
        <v>1644</v>
      </c>
      <c r="O855" s="56"/>
      <c r="P855" s="55" t="s">
        <v>1726</v>
      </c>
      <c r="Q855" s="55" t="s">
        <v>89</v>
      </c>
      <c r="R855" s="57">
        <v>1145.3499999999999</v>
      </c>
      <c r="S855" s="55" t="s">
        <v>89</v>
      </c>
      <c r="T855" s="57">
        <v>1145.3499999999999</v>
      </c>
      <c r="U855" s="55" t="s">
        <v>352</v>
      </c>
      <c r="V855" s="55" t="s">
        <v>353</v>
      </c>
      <c r="W855" s="55" t="s">
        <v>1644</v>
      </c>
      <c r="X855" s="55" t="s">
        <v>1644</v>
      </c>
      <c r="Y855" s="55" t="s">
        <v>1644</v>
      </c>
      <c r="Z855" s="55" t="s">
        <v>1644</v>
      </c>
      <c r="AA855" s="55" t="s">
        <v>1727</v>
      </c>
      <c r="AB855" s="55" t="s">
        <v>1644</v>
      </c>
      <c r="AC855" s="56">
        <v>45820</v>
      </c>
      <c r="AD855" s="55"/>
      <c r="AE855" s="55"/>
      <c r="AF855" s="55" t="s">
        <v>1644</v>
      </c>
      <c r="AG855" s="55" t="s">
        <v>1644</v>
      </c>
      <c r="AH855" s="55" t="s">
        <v>1728</v>
      </c>
      <c r="AI855" s="55" t="s">
        <v>1729</v>
      </c>
      <c r="AJ855" s="59">
        <v>30000</v>
      </c>
      <c r="AK855" s="55" t="s">
        <v>1748</v>
      </c>
      <c r="AL855" s="60" t="s">
        <v>1749</v>
      </c>
      <c r="AM855" s="55" t="s">
        <v>3533</v>
      </c>
      <c r="AN855" s="55" t="s">
        <v>3534</v>
      </c>
      <c r="AO855" s="55" t="s">
        <v>1644</v>
      </c>
      <c r="AP855" t="s">
        <v>3126</v>
      </c>
      <c r="AQ855" t="s">
        <v>2163</v>
      </c>
      <c r="AS855" t="s">
        <v>1645</v>
      </c>
      <c r="AT855" t="s">
        <v>271</v>
      </c>
      <c r="AU855" s="191">
        <f t="shared" si="15"/>
        <v>18898275</v>
      </c>
    </row>
    <row r="856" spans="1:47" x14ac:dyDescent="0.25">
      <c r="A856" s="55" t="s">
        <v>1717</v>
      </c>
      <c r="B856" s="55" t="s">
        <v>3472</v>
      </c>
      <c r="C856" s="55" t="s">
        <v>1719</v>
      </c>
      <c r="D856" s="55" t="s">
        <v>1767</v>
      </c>
      <c r="E856" s="56">
        <v>45820</v>
      </c>
      <c r="F856" s="55" t="s">
        <v>2908</v>
      </c>
      <c r="G856" s="55" t="s">
        <v>1644</v>
      </c>
      <c r="H856" s="55">
        <v>50200010</v>
      </c>
      <c r="I856" s="55" t="s">
        <v>3535</v>
      </c>
      <c r="J856" s="55" t="s">
        <v>1644</v>
      </c>
      <c r="K856" s="55" t="s">
        <v>1646</v>
      </c>
      <c r="L856" s="56">
        <v>45820</v>
      </c>
      <c r="M856" s="55" t="s">
        <v>3530</v>
      </c>
      <c r="N856" s="55" t="s">
        <v>1644</v>
      </c>
      <c r="O856" s="56"/>
      <c r="P856" s="55" t="s">
        <v>1726</v>
      </c>
      <c r="Q856" s="55" t="s">
        <v>89</v>
      </c>
      <c r="R856" s="57">
        <v>544.52</v>
      </c>
      <c r="S856" s="55" t="s">
        <v>89</v>
      </c>
      <c r="T856" s="57">
        <v>544.52</v>
      </c>
      <c r="U856" s="55" t="s">
        <v>329</v>
      </c>
      <c r="V856" s="55" t="s">
        <v>330</v>
      </c>
      <c r="W856" s="55" t="s">
        <v>1644</v>
      </c>
      <c r="X856" s="55" t="s">
        <v>1644</v>
      </c>
      <c r="Y856" s="55" t="s">
        <v>1644</v>
      </c>
      <c r="Z856" s="55" t="s">
        <v>1644</v>
      </c>
      <c r="AA856" s="55" t="s">
        <v>1727</v>
      </c>
      <c r="AB856" s="55" t="s">
        <v>1644</v>
      </c>
      <c r="AC856" s="56">
        <v>45820</v>
      </c>
      <c r="AD856" s="55"/>
      <c r="AE856" s="55"/>
      <c r="AF856" s="55" t="s">
        <v>1644</v>
      </c>
      <c r="AG856" s="55" t="s">
        <v>1644</v>
      </c>
      <c r="AH856" s="55" t="s">
        <v>1728</v>
      </c>
      <c r="AI856" s="55" t="s">
        <v>1729</v>
      </c>
      <c r="AJ856" s="59">
        <v>5</v>
      </c>
      <c r="AK856" s="55" t="s">
        <v>1748</v>
      </c>
      <c r="AL856" s="60" t="s">
        <v>1749</v>
      </c>
      <c r="AM856" s="55" t="s">
        <v>1860</v>
      </c>
      <c r="AN856" s="55" t="s">
        <v>1861</v>
      </c>
      <c r="AO856" s="55" t="s">
        <v>1644</v>
      </c>
      <c r="AP856" t="s">
        <v>3126</v>
      </c>
      <c r="AQ856" t="s">
        <v>2163</v>
      </c>
      <c r="AS856" t="s">
        <v>1645</v>
      </c>
      <c r="AT856" t="s">
        <v>3842</v>
      </c>
      <c r="AU856" s="191">
        <f t="shared" si="15"/>
        <v>8984580</v>
      </c>
    </row>
    <row r="857" spans="1:47" x14ac:dyDescent="0.25">
      <c r="A857" s="55" t="s">
        <v>1717</v>
      </c>
      <c r="B857" s="55" t="s">
        <v>3472</v>
      </c>
      <c r="C857" s="55" t="s">
        <v>1719</v>
      </c>
      <c r="D857" s="55" t="s">
        <v>1767</v>
      </c>
      <c r="E857" s="56">
        <v>45821</v>
      </c>
      <c r="F857" s="55" t="s">
        <v>3536</v>
      </c>
      <c r="G857" s="55" t="s">
        <v>1644</v>
      </c>
      <c r="H857" s="55">
        <v>50200010</v>
      </c>
      <c r="I857" s="55" t="s">
        <v>3537</v>
      </c>
      <c r="J857" s="55" t="s">
        <v>1644</v>
      </c>
      <c r="K857" s="55" t="s">
        <v>1646</v>
      </c>
      <c r="L857" s="56">
        <v>45821</v>
      </c>
      <c r="M857" s="55" t="s">
        <v>3538</v>
      </c>
      <c r="N857" s="55" t="s">
        <v>1644</v>
      </c>
      <c r="O857" s="56"/>
      <c r="P857" s="55" t="s">
        <v>1726</v>
      </c>
      <c r="Q857" s="55" t="s">
        <v>89</v>
      </c>
      <c r="R857" s="57">
        <v>4.71</v>
      </c>
      <c r="S857" s="55" t="s">
        <v>89</v>
      </c>
      <c r="T857" s="57">
        <v>4.71</v>
      </c>
      <c r="U857" s="55" t="s">
        <v>329</v>
      </c>
      <c r="V857" s="55" t="s">
        <v>330</v>
      </c>
      <c r="W857" s="55" t="s">
        <v>1644</v>
      </c>
      <c r="X857" s="55" t="s">
        <v>1644</v>
      </c>
      <c r="Y857" s="55" t="s">
        <v>1644</v>
      </c>
      <c r="Z857" s="55" t="s">
        <v>1644</v>
      </c>
      <c r="AA857" s="55" t="s">
        <v>1727</v>
      </c>
      <c r="AB857" s="55" t="s">
        <v>1644</v>
      </c>
      <c r="AC857" s="56">
        <v>45821</v>
      </c>
      <c r="AD857" s="55"/>
      <c r="AE857" s="55"/>
      <c r="AF857" s="55" t="s">
        <v>1644</v>
      </c>
      <c r="AG857" s="55" t="s">
        <v>1644</v>
      </c>
      <c r="AH857" s="55" t="s">
        <v>1728</v>
      </c>
      <c r="AI857" s="55" t="s">
        <v>1729</v>
      </c>
      <c r="AJ857" s="59">
        <v>2</v>
      </c>
      <c r="AK857" s="55" t="s">
        <v>1748</v>
      </c>
      <c r="AL857" s="60" t="s">
        <v>1749</v>
      </c>
      <c r="AM857" s="55" t="s">
        <v>2074</v>
      </c>
      <c r="AN857" s="55" t="s">
        <v>2075</v>
      </c>
      <c r="AO857" s="55" t="s">
        <v>1644</v>
      </c>
      <c r="AP857" t="s">
        <v>3126</v>
      </c>
      <c r="AQ857" t="s">
        <v>2163</v>
      </c>
      <c r="AS857" t="s">
        <v>1645</v>
      </c>
      <c r="AT857" t="s">
        <v>3842</v>
      </c>
      <c r="AU857" s="191">
        <f t="shared" si="15"/>
        <v>77715</v>
      </c>
    </row>
    <row r="858" spans="1:47" x14ac:dyDescent="0.25">
      <c r="A858" s="55" t="s">
        <v>1717</v>
      </c>
      <c r="B858" s="55" t="s">
        <v>3472</v>
      </c>
      <c r="C858" s="55" t="s">
        <v>1719</v>
      </c>
      <c r="D858" s="55" t="s">
        <v>1767</v>
      </c>
      <c r="E858" s="56">
        <v>45821</v>
      </c>
      <c r="F858" s="55" t="s">
        <v>2195</v>
      </c>
      <c r="G858" s="55" t="s">
        <v>1644</v>
      </c>
      <c r="H858" s="55">
        <v>50200010</v>
      </c>
      <c r="I858" s="55" t="s">
        <v>3537</v>
      </c>
      <c r="J858" s="55" t="s">
        <v>1644</v>
      </c>
      <c r="K858" s="55" t="s">
        <v>1646</v>
      </c>
      <c r="L858" s="56">
        <v>45821</v>
      </c>
      <c r="M858" s="55" t="s">
        <v>3538</v>
      </c>
      <c r="N858" s="55" t="s">
        <v>1644</v>
      </c>
      <c r="O858" s="56"/>
      <c r="P858" s="55" t="s">
        <v>1726</v>
      </c>
      <c r="Q858" s="55" t="s">
        <v>89</v>
      </c>
      <c r="R858" s="57">
        <v>58.14</v>
      </c>
      <c r="S858" s="55" t="s">
        <v>89</v>
      </c>
      <c r="T858" s="57">
        <v>58.14</v>
      </c>
      <c r="U858" s="55" t="s">
        <v>329</v>
      </c>
      <c r="V858" s="55" t="s">
        <v>330</v>
      </c>
      <c r="W858" s="55" t="s">
        <v>1644</v>
      </c>
      <c r="X858" s="55" t="s">
        <v>1644</v>
      </c>
      <c r="Y858" s="55" t="s">
        <v>1644</v>
      </c>
      <c r="Z858" s="55" t="s">
        <v>1644</v>
      </c>
      <c r="AA858" s="55" t="s">
        <v>1727</v>
      </c>
      <c r="AB858" s="55" t="s">
        <v>1644</v>
      </c>
      <c r="AC858" s="56">
        <v>45821</v>
      </c>
      <c r="AD858" s="55"/>
      <c r="AE858" s="55"/>
      <c r="AF858" s="55" t="s">
        <v>1644</v>
      </c>
      <c r="AG858" s="55" t="s">
        <v>1644</v>
      </c>
      <c r="AH858" s="55" t="s">
        <v>1728</v>
      </c>
      <c r="AI858" s="55" t="s">
        <v>1729</v>
      </c>
      <c r="AJ858" s="59">
        <v>4</v>
      </c>
      <c r="AK858" s="55" t="s">
        <v>1748</v>
      </c>
      <c r="AL858" s="60" t="s">
        <v>1749</v>
      </c>
      <c r="AM858" s="55" t="s">
        <v>2013</v>
      </c>
      <c r="AN858" s="55" t="s">
        <v>2014</v>
      </c>
      <c r="AO858" s="55" t="s">
        <v>1644</v>
      </c>
      <c r="AP858" t="s">
        <v>3126</v>
      </c>
      <c r="AQ858" t="s">
        <v>2163</v>
      </c>
      <c r="AS858" t="s">
        <v>1645</v>
      </c>
      <c r="AT858" t="s">
        <v>3842</v>
      </c>
      <c r="AU858" s="191">
        <f t="shared" si="15"/>
        <v>959310</v>
      </c>
    </row>
    <row r="859" spans="1:47" x14ac:dyDescent="0.25">
      <c r="A859" s="55" t="s">
        <v>1717</v>
      </c>
      <c r="B859" s="55" t="s">
        <v>3472</v>
      </c>
      <c r="C859" s="55" t="s">
        <v>1719</v>
      </c>
      <c r="D859" s="55" t="s">
        <v>1743</v>
      </c>
      <c r="E859" s="56">
        <v>45821</v>
      </c>
      <c r="F859" s="55" t="s">
        <v>1644</v>
      </c>
      <c r="G859" s="55" t="s">
        <v>1644</v>
      </c>
      <c r="H859" s="55">
        <v>50800020</v>
      </c>
      <c r="I859" s="55" t="s">
        <v>3539</v>
      </c>
      <c r="J859" s="55" t="s">
        <v>1644</v>
      </c>
      <c r="K859" s="55" t="s">
        <v>474</v>
      </c>
      <c r="L859" s="56">
        <v>45821</v>
      </c>
      <c r="M859" s="55" t="s">
        <v>3538</v>
      </c>
      <c r="N859" s="55" t="s">
        <v>3540</v>
      </c>
      <c r="O859" s="56"/>
      <c r="P859" s="55" t="s">
        <v>1726</v>
      </c>
      <c r="Q859" s="55" t="s">
        <v>1554</v>
      </c>
      <c r="R859" s="59">
        <v>4864500</v>
      </c>
      <c r="S859" s="55" t="s">
        <v>89</v>
      </c>
      <c r="T859" s="57">
        <v>298.58</v>
      </c>
      <c r="U859" s="55" t="s">
        <v>329</v>
      </c>
      <c r="V859" s="55" t="s">
        <v>330</v>
      </c>
      <c r="W859" s="55" t="s">
        <v>1644</v>
      </c>
      <c r="X859" s="55" t="s">
        <v>1644</v>
      </c>
      <c r="Y859" s="55" t="s">
        <v>1644</v>
      </c>
      <c r="Z859" s="55" t="s">
        <v>1644</v>
      </c>
      <c r="AA859" s="55" t="s">
        <v>1727</v>
      </c>
      <c r="AB859" s="55" t="s">
        <v>1644</v>
      </c>
      <c r="AC859" s="56">
        <v>45821</v>
      </c>
      <c r="AD859" s="55"/>
      <c r="AE859" s="55"/>
      <c r="AF859" s="55" t="s">
        <v>1644</v>
      </c>
      <c r="AG859" s="55" t="s">
        <v>3541</v>
      </c>
      <c r="AH859" s="55" t="s">
        <v>1728</v>
      </c>
      <c r="AI859" s="55" t="s">
        <v>1729</v>
      </c>
      <c r="AJ859" s="59">
        <v>10</v>
      </c>
      <c r="AK859" s="55" t="s">
        <v>1748</v>
      </c>
      <c r="AL859" s="60" t="s">
        <v>1749</v>
      </c>
      <c r="AM859" s="55" t="s">
        <v>1644</v>
      </c>
      <c r="AN859" s="55" t="s">
        <v>1644</v>
      </c>
      <c r="AO859" s="55" t="s">
        <v>1644</v>
      </c>
      <c r="AP859" t="s">
        <v>1730</v>
      </c>
      <c r="AQ859" t="s">
        <v>2163</v>
      </c>
      <c r="AS859" t="s">
        <v>1652</v>
      </c>
      <c r="AT859" t="s">
        <v>3842</v>
      </c>
      <c r="AU859" s="191">
        <f t="shared" si="15"/>
        <v>4864500</v>
      </c>
    </row>
    <row r="860" spans="1:47" x14ac:dyDescent="0.25">
      <c r="A860" s="55" t="s">
        <v>1717</v>
      </c>
      <c r="B860" s="55" t="s">
        <v>3472</v>
      </c>
      <c r="C860" s="55" t="s">
        <v>1719</v>
      </c>
      <c r="D860" s="55" t="s">
        <v>1743</v>
      </c>
      <c r="E860" s="56">
        <v>45821</v>
      </c>
      <c r="F860" s="55" t="s">
        <v>1644</v>
      </c>
      <c r="G860" s="55" t="s">
        <v>1644</v>
      </c>
      <c r="H860" s="55">
        <v>50800020</v>
      </c>
      <c r="I860" s="55" t="s">
        <v>3542</v>
      </c>
      <c r="J860" s="55" t="s">
        <v>1644</v>
      </c>
      <c r="K860" s="55" t="s">
        <v>474</v>
      </c>
      <c r="L860" s="56">
        <v>45821</v>
      </c>
      <c r="M860" s="55" t="s">
        <v>3538</v>
      </c>
      <c r="N860" s="55" t="s">
        <v>3543</v>
      </c>
      <c r="O860" s="56"/>
      <c r="P860" s="55" t="s">
        <v>1726</v>
      </c>
      <c r="Q860" s="55" t="s">
        <v>1554</v>
      </c>
      <c r="R860" s="59">
        <v>2702700</v>
      </c>
      <c r="S860" s="55" t="s">
        <v>89</v>
      </c>
      <c r="T860" s="57">
        <v>165.89</v>
      </c>
      <c r="U860" s="55" t="s">
        <v>329</v>
      </c>
      <c r="V860" s="55" t="s">
        <v>330</v>
      </c>
      <c r="W860" s="55" t="s">
        <v>1644</v>
      </c>
      <c r="X860" s="55" t="s">
        <v>1644</v>
      </c>
      <c r="Y860" s="55" t="s">
        <v>1644</v>
      </c>
      <c r="Z860" s="55" t="s">
        <v>1644</v>
      </c>
      <c r="AA860" s="55" t="s">
        <v>1727</v>
      </c>
      <c r="AB860" s="55" t="s">
        <v>1644</v>
      </c>
      <c r="AC860" s="56">
        <v>45821</v>
      </c>
      <c r="AD860" s="55"/>
      <c r="AE860" s="55"/>
      <c r="AF860" s="55" t="s">
        <v>1644</v>
      </c>
      <c r="AG860" s="55" t="s">
        <v>3544</v>
      </c>
      <c r="AH860" s="55" t="s">
        <v>1728</v>
      </c>
      <c r="AI860" s="55" t="s">
        <v>1729</v>
      </c>
      <c r="AJ860" s="59">
        <v>50</v>
      </c>
      <c r="AK860" s="55" t="s">
        <v>1748</v>
      </c>
      <c r="AL860" s="60" t="s">
        <v>1749</v>
      </c>
      <c r="AM860" s="55" t="s">
        <v>1644</v>
      </c>
      <c r="AN860" s="55" t="s">
        <v>1644</v>
      </c>
      <c r="AO860" s="55" t="s">
        <v>1644</v>
      </c>
      <c r="AP860" t="s">
        <v>1730</v>
      </c>
      <c r="AQ860" t="s">
        <v>2163</v>
      </c>
      <c r="AS860" t="s">
        <v>1652</v>
      </c>
      <c r="AT860" t="s">
        <v>3842</v>
      </c>
      <c r="AU860" s="191">
        <f t="shared" si="15"/>
        <v>2702700</v>
      </c>
    </row>
    <row r="861" spans="1:47" x14ac:dyDescent="0.25">
      <c r="A861" s="55" t="s">
        <v>1717</v>
      </c>
      <c r="B861" s="55" t="s">
        <v>3472</v>
      </c>
      <c r="C861" s="55" t="s">
        <v>1719</v>
      </c>
      <c r="D861" s="55" t="s">
        <v>1743</v>
      </c>
      <c r="E861" s="56">
        <v>45821</v>
      </c>
      <c r="F861" s="55" t="s">
        <v>1644</v>
      </c>
      <c r="G861" s="55" t="s">
        <v>1644</v>
      </c>
      <c r="H861" s="55">
        <v>50800020</v>
      </c>
      <c r="I861" s="55" t="s">
        <v>3545</v>
      </c>
      <c r="J861" s="55" t="s">
        <v>1644</v>
      </c>
      <c r="K861" s="55" t="s">
        <v>474</v>
      </c>
      <c r="L861" s="56">
        <v>45821</v>
      </c>
      <c r="M861" s="55" t="s">
        <v>3538</v>
      </c>
      <c r="N861" s="55" t="s">
        <v>3546</v>
      </c>
      <c r="O861" s="56"/>
      <c r="P861" s="55" t="s">
        <v>1726</v>
      </c>
      <c r="Q861" s="55" t="s">
        <v>1554</v>
      </c>
      <c r="R861" s="59">
        <v>3063060</v>
      </c>
      <c r="S861" s="55" t="s">
        <v>89</v>
      </c>
      <c r="T861" s="57">
        <v>188.01</v>
      </c>
      <c r="U861" s="55" t="s">
        <v>329</v>
      </c>
      <c r="V861" s="55" t="s">
        <v>330</v>
      </c>
      <c r="W861" s="55" t="s">
        <v>1644</v>
      </c>
      <c r="X861" s="55" t="s">
        <v>1644</v>
      </c>
      <c r="Y861" s="55" t="s">
        <v>1644</v>
      </c>
      <c r="Z861" s="55" t="s">
        <v>1644</v>
      </c>
      <c r="AA861" s="55" t="s">
        <v>1727</v>
      </c>
      <c r="AB861" s="55" t="s">
        <v>1644</v>
      </c>
      <c r="AC861" s="56">
        <v>45821</v>
      </c>
      <c r="AD861" s="55"/>
      <c r="AE861" s="55"/>
      <c r="AF861" s="55" t="s">
        <v>1644</v>
      </c>
      <c r="AG861" s="55" t="s">
        <v>3547</v>
      </c>
      <c r="AH861" s="55" t="s">
        <v>1728</v>
      </c>
      <c r="AI861" s="55" t="s">
        <v>1729</v>
      </c>
      <c r="AJ861" s="59">
        <v>10</v>
      </c>
      <c r="AK861" s="55" t="s">
        <v>1748</v>
      </c>
      <c r="AL861" s="60" t="s">
        <v>1749</v>
      </c>
      <c r="AM861" s="55" t="s">
        <v>1644</v>
      </c>
      <c r="AN861" s="55" t="s">
        <v>1644</v>
      </c>
      <c r="AO861" s="55" t="s">
        <v>1644</v>
      </c>
      <c r="AP861" t="s">
        <v>1730</v>
      </c>
      <c r="AQ861" t="s">
        <v>2163</v>
      </c>
      <c r="AS861" t="s">
        <v>1652</v>
      </c>
      <c r="AT861" t="s">
        <v>3842</v>
      </c>
      <c r="AU861" s="191">
        <f t="shared" si="15"/>
        <v>3063060</v>
      </c>
    </row>
    <row r="862" spans="1:47" hidden="1" x14ac:dyDescent="0.25">
      <c r="A862" s="55" t="s">
        <v>1717</v>
      </c>
      <c r="B862" s="55" t="s">
        <v>3472</v>
      </c>
      <c r="C862" s="55" t="s">
        <v>1719</v>
      </c>
      <c r="D862" s="55" t="s">
        <v>1720</v>
      </c>
      <c r="E862" s="56">
        <v>45821</v>
      </c>
      <c r="F862" s="55" t="s">
        <v>3551</v>
      </c>
      <c r="G862" s="55" t="s">
        <v>1739</v>
      </c>
      <c r="H862" s="55">
        <v>50300070</v>
      </c>
      <c r="I862" s="55" t="s">
        <v>3552</v>
      </c>
      <c r="J862" s="55" t="s">
        <v>1644</v>
      </c>
      <c r="K862" s="55" t="s">
        <v>1394</v>
      </c>
      <c r="L862" s="56">
        <v>45821</v>
      </c>
      <c r="M862" s="55" t="s">
        <v>1724</v>
      </c>
      <c r="N862" s="55" t="s">
        <v>2466</v>
      </c>
      <c r="O862" s="56"/>
      <c r="P862" s="55" t="s">
        <v>1726</v>
      </c>
      <c r="Q862" s="55" t="s">
        <v>1554</v>
      </c>
      <c r="R862" s="59">
        <v>7608700</v>
      </c>
      <c r="S862" s="55" t="s">
        <v>89</v>
      </c>
      <c r="T862" s="57">
        <v>467.02</v>
      </c>
      <c r="U862" s="55" t="s">
        <v>329</v>
      </c>
      <c r="V862" s="55" t="s">
        <v>330</v>
      </c>
      <c r="W862" s="55" t="s">
        <v>1644</v>
      </c>
      <c r="X862" s="55" t="s">
        <v>1644</v>
      </c>
      <c r="Y862" s="55" t="s">
        <v>1644</v>
      </c>
      <c r="Z862" s="55" t="s">
        <v>1644</v>
      </c>
      <c r="AA862" s="55" t="s">
        <v>1727</v>
      </c>
      <c r="AB862" s="55" t="s">
        <v>1644</v>
      </c>
      <c r="AC862" s="56">
        <v>45824</v>
      </c>
      <c r="AD862" s="55"/>
      <c r="AE862" s="55"/>
      <c r="AF862" s="55" t="s">
        <v>1644</v>
      </c>
      <c r="AG862" s="55" t="s">
        <v>1644</v>
      </c>
      <c r="AH862" s="55" t="s">
        <v>1728</v>
      </c>
      <c r="AI862" s="55" t="s">
        <v>1729</v>
      </c>
      <c r="AJ862" s="58">
        <v>0</v>
      </c>
      <c r="AK862" s="55" t="s">
        <v>1644</v>
      </c>
      <c r="AL862" s="55" t="s">
        <v>1644</v>
      </c>
      <c r="AM862" s="55" t="s">
        <v>1644</v>
      </c>
      <c r="AN862" s="55" t="s">
        <v>1644</v>
      </c>
      <c r="AO862" s="55" t="s">
        <v>1644</v>
      </c>
      <c r="AP862" t="b">
        <v>0</v>
      </c>
      <c r="AQ862" t="s">
        <v>2163</v>
      </c>
      <c r="AS862" t="s">
        <v>1651</v>
      </c>
      <c r="AT862" t="s">
        <v>3842</v>
      </c>
      <c r="AU862" s="191">
        <f t="shared" si="15"/>
        <v>7608700</v>
      </c>
    </row>
    <row r="863" spans="1:47" x14ac:dyDescent="0.25">
      <c r="A863" s="55" t="s">
        <v>1717</v>
      </c>
      <c r="B863" s="55" t="s">
        <v>3472</v>
      </c>
      <c r="C863" s="55" t="s">
        <v>1719</v>
      </c>
      <c r="D863" s="55" t="s">
        <v>1743</v>
      </c>
      <c r="E863" s="56">
        <v>45824</v>
      </c>
      <c r="F863" s="55" t="s">
        <v>1644</v>
      </c>
      <c r="G863" s="55" t="s">
        <v>1644</v>
      </c>
      <c r="H863" s="55">
        <v>50800020</v>
      </c>
      <c r="I863" s="55" t="s">
        <v>3553</v>
      </c>
      <c r="J863" s="55" t="s">
        <v>1644</v>
      </c>
      <c r="K863" s="55" t="s">
        <v>474</v>
      </c>
      <c r="L863" s="56">
        <v>45824</v>
      </c>
      <c r="M863" s="55" t="s">
        <v>3550</v>
      </c>
      <c r="N863" s="55" t="s">
        <v>3554</v>
      </c>
      <c r="O863" s="56"/>
      <c r="P863" s="55" t="s">
        <v>1726</v>
      </c>
      <c r="Q863" s="55" t="s">
        <v>1554</v>
      </c>
      <c r="R863" s="59">
        <v>3022100</v>
      </c>
      <c r="S863" s="55" t="s">
        <v>89</v>
      </c>
      <c r="T863" s="57">
        <v>185.5</v>
      </c>
      <c r="U863" s="55" t="s">
        <v>329</v>
      </c>
      <c r="V863" s="55" t="s">
        <v>330</v>
      </c>
      <c r="W863" s="55" t="s">
        <v>1644</v>
      </c>
      <c r="X863" s="55" t="s">
        <v>1644</v>
      </c>
      <c r="Y863" s="55" t="s">
        <v>1644</v>
      </c>
      <c r="Z863" s="55" t="s">
        <v>1644</v>
      </c>
      <c r="AA863" s="55" t="s">
        <v>1727</v>
      </c>
      <c r="AB863" s="55" t="s">
        <v>1644</v>
      </c>
      <c r="AC863" s="56">
        <v>45824</v>
      </c>
      <c r="AD863" s="55"/>
      <c r="AE863" s="55"/>
      <c r="AF863" s="55" t="s">
        <v>1644</v>
      </c>
      <c r="AG863" s="55" t="s">
        <v>3555</v>
      </c>
      <c r="AH863" s="55" t="s">
        <v>1728</v>
      </c>
      <c r="AI863" s="55" t="s">
        <v>1729</v>
      </c>
      <c r="AJ863" s="59">
        <v>1</v>
      </c>
      <c r="AK863" s="55" t="s">
        <v>1748</v>
      </c>
      <c r="AL863" s="60" t="s">
        <v>1749</v>
      </c>
      <c r="AM863" s="55" t="s">
        <v>1644</v>
      </c>
      <c r="AN863" s="55" t="s">
        <v>1644</v>
      </c>
      <c r="AO863" s="55" t="s">
        <v>1644</v>
      </c>
      <c r="AP863" t="b">
        <v>0</v>
      </c>
      <c r="AQ863" t="s">
        <v>2163</v>
      </c>
      <c r="AS863" t="s">
        <v>1652</v>
      </c>
      <c r="AT863" t="s">
        <v>3842</v>
      </c>
      <c r="AU863" s="191">
        <f t="shared" si="15"/>
        <v>3022100</v>
      </c>
    </row>
    <row r="864" spans="1:47" x14ac:dyDescent="0.25">
      <c r="A864" s="55" t="s">
        <v>1717</v>
      </c>
      <c r="B864" s="55" t="s">
        <v>3472</v>
      </c>
      <c r="C864" s="55" t="s">
        <v>1719</v>
      </c>
      <c r="D864" s="55" t="s">
        <v>1743</v>
      </c>
      <c r="E864" s="56">
        <v>45824</v>
      </c>
      <c r="F864" s="55" t="s">
        <v>1644</v>
      </c>
      <c r="G864" s="55" t="s">
        <v>1644</v>
      </c>
      <c r="H864" s="55">
        <v>50800020</v>
      </c>
      <c r="I864" s="55" t="s">
        <v>3556</v>
      </c>
      <c r="J864" s="55" t="s">
        <v>1644</v>
      </c>
      <c r="K864" s="55" t="s">
        <v>474</v>
      </c>
      <c r="L864" s="56">
        <v>45824</v>
      </c>
      <c r="M864" s="55" t="s">
        <v>3550</v>
      </c>
      <c r="N864" s="55" t="s">
        <v>3557</v>
      </c>
      <c r="O864" s="56"/>
      <c r="P864" s="55" t="s">
        <v>1726</v>
      </c>
      <c r="Q864" s="55" t="s">
        <v>1554</v>
      </c>
      <c r="R864" s="59">
        <v>2160000</v>
      </c>
      <c r="S864" s="55" t="s">
        <v>89</v>
      </c>
      <c r="T864" s="57">
        <v>132.58000000000001</v>
      </c>
      <c r="U864" s="55" t="s">
        <v>329</v>
      </c>
      <c r="V864" s="55" t="s">
        <v>330</v>
      </c>
      <c r="W864" s="55" t="s">
        <v>1644</v>
      </c>
      <c r="X864" s="55" t="s">
        <v>1644</v>
      </c>
      <c r="Y864" s="55" t="s">
        <v>1644</v>
      </c>
      <c r="Z864" s="55" t="s">
        <v>1644</v>
      </c>
      <c r="AA864" s="55" t="s">
        <v>1727</v>
      </c>
      <c r="AB864" s="55" t="s">
        <v>1644</v>
      </c>
      <c r="AC864" s="56">
        <v>45824</v>
      </c>
      <c r="AD864" s="55"/>
      <c r="AE864" s="55"/>
      <c r="AF864" s="55" t="s">
        <v>1644</v>
      </c>
      <c r="AG864" s="55" t="s">
        <v>3558</v>
      </c>
      <c r="AH864" s="55" t="s">
        <v>1728</v>
      </c>
      <c r="AI864" s="55" t="s">
        <v>1729</v>
      </c>
      <c r="AJ864" s="59">
        <v>24</v>
      </c>
      <c r="AK864" s="55" t="s">
        <v>1748</v>
      </c>
      <c r="AL864" s="60" t="s">
        <v>1749</v>
      </c>
      <c r="AM864" s="55" t="s">
        <v>1644</v>
      </c>
      <c r="AN864" s="55" t="s">
        <v>1644</v>
      </c>
      <c r="AO864" s="55" t="s">
        <v>1644</v>
      </c>
      <c r="AP864" t="b">
        <v>0</v>
      </c>
      <c r="AQ864" t="s">
        <v>2163</v>
      </c>
      <c r="AS864" t="s">
        <v>1652</v>
      </c>
      <c r="AT864" t="s">
        <v>3842</v>
      </c>
      <c r="AU864" s="191">
        <f t="shared" si="15"/>
        <v>2160000</v>
      </c>
    </row>
    <row r="865" spans="1:47" x14ac:dyDescent="0.25">
      <c r="A865" s="55" t="s">
        <v>1717</v>
      </c>
      <c r="B865" s="55" t="s">
        <v>3472</v>
      </c>
      <c r="C865" s="55" t="s">
        <v>1719</v>
      </c>
      <c r="D865" s="55" t="s">
        <v>1743</v>
      </c>
      <c r="E865" s="56">
        <v>45824</v>
      </c>
      <c r="F865" s="55" t="s">
        <v>2296</v>
      </c>
      <c r="G865" s="55" t="s">
        <v>1644</v>
      </c>
      <c r="H865" s="55">
        <v>50500010</v>
      </c>
      <c r="I865" s="55" t="s">
        <v>3559</v>
      </c>
      <c r="J865" s="55" t="s">
        <v>1644</v>
      </c>
      <c r="K865" s="55" t="s">
        <v>1658</v>
      </c>
      <c r="L865" s="56">
        <v>45824</v>
      </c>
      <c r="M865" s="55" t="s">
        <v>3550</v>
      </c>
      <c r="N865" s="55" t="s">
        <v>1644</v>
      </c>
      <c r="O865" s="56"/>
      <c r="P865" s="55" t="s">
        <v>1726</v>
      </c>
      <c r="Q865" s="55" t="s">
        <v>1554</v>
      </c>
      <c r="R865" s="59">
        <v>19200000</v>
      </c>
      <c r="S865" s="55" t="s">
        <v>89</v>
      </c>
      <c r="T865" s="57">
        <v>1178.49</v>
      </c>
      <c r="U865" s="55" t="s">
        <v>329</v>
      </c>
      <c r="V865" s="55" t="s">
        <v>330</v>
      </c>
      <c r="W865" s="55" t="s">
        <v>1644</v>
      </c>
      <c r="X865" s="55" t="s">
        <v>1644</v>
      </c>
      <c r="Y865" s="55" t="s">
        <v>1644</v>
      </c>
      <c r="Z865" s="55" t="s">
        <v>1644</v>
      </c>
      <c r="AA865" s="55" t="s">
        <v>1727</v>
      </c>
      <c r="AB865" s="55" t="s">
        <v>1644</v>
      </c>
      <c r="AC865" s="56">
        <v>45824</v>
      </c>
      <c r="AD865" s="55"/>
      <c r="AE865" s="55"/>
      <c r="AF865" s="55" t="s">
        <v>1644</v>
      </c>
      <c r="AG865" s="55" t="s">
        <v>3560</v>
      </c>
      <c r="AH865" s="55" t="s">
        <v>1728</v>
      </c>
      <c r="AI865" s="55" t="s">
        <v>1729</v>
      </c>
      <c r="AJ865" s="61">
        <v>192</v>
      </c>
      <c r="AK865" s="55" t="s">
        <v>123</v>
      </c>
      <c r="AL865" s="60" t="s">
        <v>1749</v>
      </c>
      <c r="AM865" s="55" t="s">
        <v>1644</v>
      </c>
      <c r="AN865" s="55" t="s">
        <v>1644</v>
      </c>
      <c r="AO865" s="55" t="s">
        <v>1644</v>
      </c>
      <c r="AP865" t="s">
        <v>1730</v>
      </c>
      <c r="AQ865" t="s">
        <v>2163</v>
      </c>
      <c r="AS865" t="s">
        <v>1656</v>
      </c>
      <c r="AT865" t="s">
        <v>3842</v>
      </c>
      <c r="AU865" s="191">
        <f t="shared" si="15"/>
        <v>19200000</v>
      </c>
    </row>
    <row r="866" spans="1:47" x14ac:dyDescent="0.25">
      <c r="A866" s="55" t="s">
        <v>1717</v>
      </c>
      <c r="B866" s="55" t="s">
        <v>3472</v>
      </c>
      <c r="C866" s="55" t="s">
        <v>1719</v>
      </c>
      <c r="D866" s="55" t="s">
        <v>1743</v>
      </c>
      <c r="E866" s="56">
        <v>45824</v>
      </c>
      <c r="F866" s="55" t="s">
        <v>2301</v>
      </c>
      <c r="G866" s="55" t="s">
        <v>1644</v>
      </c>
      <c r="H866" s="55">
        <v>50500010</v>
      </c>
      <c r="I866" s="55" t="s">
        <v>3561</v>
      </c>
      <c r="J866" s="55" t="s">
        <v>1644</v>
      </c>
      <c r="K866" s="55" t="s">
        <v>1658</v>
      </c>
      <c r="L866" s="56">
        <v>45824</v>
      </c>
      <c r="M866" s="55" t="s">
        <v>3550</v>
      </c>
      <c r="N866" s="55" t="s">
        <v>1644</v>
      </c>
      <c r="O866" s="56"/>
      <c r="P866" s="55" t="s">
        <v>1726</v>
      </c>
      <c r="Q866" s="55" t="s">
        <v>1554</v>
      </c>
      <c r="R866" s="59">
        <v>85884682</v>
      </c>
      <c r="S866" s="55" t="s">
        <v>89</v>
      </c>
      <c r="T866" s="57">
        <v>5271.59</v>
      </c>
      <c r="U866" s="55" t="s">
        <v>329</v>
      </c>
      <c r="V866" s="55" t="s">
        <v>330</v>
      </c>
      <c r="W866" s="55" t="s">
        <v>1644</v>
      </c>
      <c r="X866" s="55" t="s">
        <v>1644</v>
      </c>
      <c r="Y866" s="55" t="s">
        <v>1644</v>
      </c>
      <c r="Z866" s="55" t="s">
        <v>1644</v>
      </c>
      <c r="AA866" s="55" t="s">
        <v>1727</v>
      </c>
      <c r="AB866" s="55" t="s">
        <v>1644</v>
      </c>
      <c r="AC866" s="56">
        <v>45824</v>
      </c>
      <c r="AD866" s="55"/>
      <c r="AE866" s="55"/>
      <c r="AF866" s="55" t="s">
        <v>1644</v>
      </c>
      <c r="AG866" s="55" t="s">
        <v>3562</v>
      </c>
      <c r="AH866" s="55" t="s">
        <v>1728</v>
      </c>
      <c r="AI866" s="55" t="s">
        <v>1729</v>
      </c>
      <c r="AJ866" s="58">
        <v>1361.52</v>
      </c>
      <c r="AK866" s="55" t="s">
        <v>128</v>
      </c>
      <c r="AL866" s="60" t="s">
        <v>1749</v>
      </c>
      <c r="AM866" s="55" t="s">
        <v>1644</v>
      </c>
      <c r="AN866" s="55" t="s">
        <v>1644</v>
      </c>
      <c r="AO866" s="55" t="s">
        <v>1644</v>
      </c>
      <c r="AP866" t="s">
        <v>1730</v>
      </c>
      <c r="AQ866" t="s">
        <v>2163</v>
      </c>
      <c r="AS866" t="s">
        <v>1656</v>
      </c>
      <c r="AT866" t="s">
        <v>3842</v>
      </c>
      <c r="AU866" s="191">
        <f t="shared" si="15"/>
        <v>85884682</v>
      </c>
    </row>
    <row r="867" spans="1:47" x14ac:dyDescent="0.25">
      <c r="A867" s="55" t="s">
        <v>1717</v>
      </c>
      <c r="B867" s="55" t="s">
        <v>3472</v>
      </c>
      <c r="C867" s="55" t="s">
        <v>1719</v>
      </c>
      <c r="D867" s="55" t="s">
        <v>1743</v>
      </c>
      <c r="E867" s="56">
        <v>45824</v>
      </c>
      <c r="F867" s="55" t="s">
        <v>2301</v>
      </c>
      <c r="G867" s="55" t="s">
        <v>1644</v>
      </c>
      <c r="H867" s="55">
        <v>50500010</v>
      </c>
      <c r="I867" s="55" t="s">
        <v>3563</v>
      </c>
      <c r="J867" s="55" t="s">
        <v>1644</v>
      </c>
      <c r="K867" s="55" t="s">
        <v>1658</v>
      </c>
      <c r="L867" s="56">
        <v>45824</v>
      </c>
      <c r="M867" s="55" t="s">
        <v>3550</v>
      </c>
      <c r="N867" s="55" t="s">
        <v>1644</v>
      </c>
      <c r="O867" s="56"/>
      <c r="P867" s="55" t="s">
        <v>1726</v>
      </c>
      <c r="Q867" s="55" t="s">
        <v>1554</v>
      </c>
      <c r="R867" s="59">
        <v>2012459</v>
      </c>
      <c r="S867" s="55" t="s">
        <v>89</v>
      </c>
      <c r="T867" s="57">
        <v>123.52</v>
      </c>
      <c r="U867" s="55" t="s">
        <v>329</v>
      </c>
      <c r="V867" s="55" t="s">
        <v>330</v>
      </c>
      <c r="W867" s="55" t="s">
        <v>1644</v>
      </c>
      <c r="X867" s="55" t="s">
        <v>1644</v>
      </c>
      <c r="Y867" s="55" t="s">
        <v>1644</v>
      </c>
      <c r="Z867" s="55" t="s">
        <v>1644</v>
      </c>
      <c r="AA867" s="55" t="s">
        <v>1727</v>
      </c>
      <c r="AB867" s="55" t="s">
        <v>1644</v>
      </c>
      <c r="AC867" s="56">
        <v>45824</v>
      </c>
      <c r="AD867" s="55"/>
      <c r="AE867" s="55"/>
      <c r="AF867" s="55" t="s">
        <v>1644</v>
      </c>
      <c r="AG867" s="55" t="s">
        <v>3564</v>
      </c>
      <c r="AH867" s="55" t="s">
        <v>1728</v>
      </c>
      <c r="AI867" s="55" t="s">
        <v>1729</v>
      </c>
      <c r="AJ867" s="58">
        <v>184.46</v>
      </c>
      <c r="AK867" s="55" t="s">
        <v>128</v>
      </c>
      <c r="AL867" s="60" t="s">
        <v>1749</v>
      </c>
      <c r="AM867" s="55" t="s">
        <v>1644</v>
      </c>
      <c r="AN867" s="55" t="s">
        <v>1644</v>
      </c>
      <c r="AO867" s="55" t="s">
        <v>1644</v>
      </c>
      <c r="AP867" t="s">
        <v>1730</v>
      </c>
      <c r="AQ867" t="s">
        <v>2163</v>
      </c>
      <c r="AS867" t="s">
        <v>1656</v>
      </c>
      <c r="AT867" t="s">
        <v>3842</v>
      </c>
      <c r="AU867" s="191">
        <f t="shared" si="15"/>
        <v>2012459</v>
      </c>
    </row>
    <row r="868" spans="1:47" x14ac:dyDescent="0.25">
      <c r="A868" s="55" t="s">
        <v>1717</v>
      </c>
      <c r="B868" s="55" t="s">
        <v>3472</v>
      </c>
      <c r="C868" s="55" t="s">
        <v>1719</v>
      </c>
      <c r="D868" s="55" t="s">
        <v>1743</v>
      </c>
      <c r="E868" s="56">
        <v>45824</v>
      </c>
      <c r="F868" s="55" t="s">
        <v>2296</v>
      </c>
      <c r="G868" s="55" t="s">
        <v>1644</v>
      </c>
      <c r="H868" s="55">
        <v>50500010</v>
      </c>
      <c r="I868" s="55" t="s">
        <v>3565</v>
      </c>
      <c r="J868" s="55" t="s">
        <v>1644</v>
      </c>
      <c r="K868" s="55" t="s">
        <v>1658</v>
      </c>
      <c r="L868" s="56">
        <v>45824</v>
      </c>
      <c r="M868" s="55" t="s">
        <v>3550</v>
      </c>
      <c r="N868" s="55" t="s">
        <v>1644</v>
      </c>
      <c r="O868" s="56"/>
      <c r="P868" s="55" t="s">
        <v>1726</v>
      </c>
      <c r="Q868" s="55" t="s">
        <v>1554</v>
      </c>
      <c r="R868" s="59">
        <v>3143000</v>
      </c>
      <c r="S868" s="55" t="s">
        <v>89</v>
      </c>
      <c r="T868" s="57">
        <v>192.92</v>
      </c>
      <c r="U868" s="55" t="s">
        <v>329</v>
      </c>
      <c r="V868" s="55" t="s">
        <v>330</v>
      </c>
      <c r="W868" s="55" t="s">
        <v>1644</v>
      </c>
      <c r="X868" s="55" t="s">
        <v>1644</v>
      </c>
      <c r="Y868" s="55" t="s">
        <v>1644</v>
      </c>
      <c r="Z868" s="55" t="s">
        <v>1644</v>
      </c>
      <c r="AA868" s="55" t="s">
        <v>1727</v>
      </c>
      <c r="AB868" s="55" t="s">
        <v>1644</v>
      </c>
      <c r="AC868" s="56">
        <v>45824</v>
      </c>
      <c r="AD868" s="55"/>
      <c r="AE868" s="55"/>
      <c r="AF868" s="55" t="s">
        <v>1644</v>
      </c>
      <c r="AG868" s="55" t="s">
        <v>3566</v>
      </c>
      <c r="AH868" s="55" t="s">
        <v>1728</v>
      </c>
      <c r="AI868" s="55" t="s">
        <v>1729</v>
      </c>
      <c r="AJ868" s="59">
        <v>125720</v>
      </c>
      <c r="AK868" s="55" t="s">
        <v>1761</v>
      </c>
      <c r="AL868" s="60" t="s">
        <v>1749</v>
      </c>
      <c r="AM868" s="55" t="s">
        <v>1644</v>
      </c>
      <c r="AN868" s="55" t="s">
        <v>1644</v>
      </c>
      <c r="AO868" s="55" t="s">
        <v>1644</v>
      </c>
      <c r="AP868" t="s">
        <v>1730</v>
      </c>
      <c r="AQ868" t="s">
        <v>2163</v>
      </c>
      <c r="AS868" t="s">
        <v>1656</v>
      </c>
      <c r="AT868" t="s">
        <v>3842</v>
      </c>
      <c r="AU868" s="191">
        <f t="shared" si="15"/>
        <v>3143000</v>
      </c>
    </row>
    <row r="869" spans="1:47" x14ac:dyDescent="0.25">
      <c r="A869" s="55" t="s">
        <v>1717</v>
      </c>
      <c r="B869" s="55" t="s">
        <v>3472</v>
      </c>
      <c r="C869" s="55" t="s">
        <v>1719</v>
      </c>
      <c r="D869" s="55" t="s">
        <v>1767</v>
      </c>
      <c r="E869" s="56">
        <v>45825</v>
      </c>
      <c r="F869" s="55" t="s">
        <v>1965</v>
      </c>
      <c r="G869" s="55" t="s">
        <v>1644</v>
      </c>
      <c r="H869" s="55">
        <v>50200010</v>
      </c>
      <c r="I869" s="55" t="s">
        <v>3567</v>
      </c>
      <c r="J869" s="55" t="s">
        <v>1644</v>
      </c>
      <c r="K869" s="55" t="s">
        <v>1646</v>
      </c>
      <c r="L869" s="56">
        <v>45825</v>
      </c>
      <c r="M869" s="55" t="s">
        <v>3568</v>
      </c>
      <c r="N869" s="55" t="s">
        <v>1644</v>
      </c>
      <c r="O869" s="56"/>
      <c r="P869" s="55" t="s">
        <v>1726</v>
      </c>
      <c r="Q869" s="55" t="s">
        <v>89</v>
      </c>
      <c r="R869" s="57">
        <v>0.4</v>
      </c>
      <c r="S869" s="55" t="s">
        <v>89</v>
      </c>
      <c r="T869" s="57">
        <v>0.4</v>
      </c>
      <c r="U869" s="55" t="s">
        <v>329</v>
      </c>
      <c r="V869" s="55" t="s">
        <v>330</v>
      </c>
      <c r="W869" s="55" t="s">
        <v>1644</v>
      </c>
      <c r="X869" s="55" t="s">
        <v>1644</v>
      </c>
      <c r="Y869" s="55" t="s">
        <v>1644</v>
      </c>
      <c r="Z869" s="55" t="s">
        <v>1644</v>
      </c>
      <c r="AA869" s="55" t="s">
        <v>1727</v>
      </c>
      <c r="AB869" s="55" t="s">
        <v>1644</v>
      </c>
      <c r="AC869" s="56">
        <v>45825</v>
      </c>
      <c r="AD869" s="55"/>
      <c r="AE869" s="55"/>
      <c r="AF869" s="55" t="s">
        <v>1644</v>
      </c>
      <c r="AG869" s="55" t="s">
        <v>1644</v>
      </c>
      <c r="AH869" s="55" t="s">
        <v>1728</v>
      </c>
      <c r="AI869" s="55" t="s">
        <v>1729</v>
      </c>
      <c r="AJ869" s="59">
        <v>4</v>
      </c>
      <c r="AK869" s="55" t="s">
        <v>1748</v>
      </c>
      <c r="AL869" s="60" t="s">
        <v>1749</v>
      </c>
      <c r="AM869" s="55" t="s">
        <v>2146</v>
      </c>
      <c r="AN869" s="55" t="s">
        <v>2147</v>
      </c>
      <c r="AO869" s="55" t="s">
        <v>1644</v>
      </c>
      <c r="AP869" t="s">
        <v>3126</v>
      </c>
      <c r="AQ869" t="s">
        <v>2163</v>
      </c>
      <c r="AS869" t="s">
        <v>1645</v>
      </c>
      <c r="AT869" t="s">
        <v>3842</v>
      </c>
      <c r="AU869" s="191">
        <f t="shared" si="15"/>
        <v>6600</v>
      </c>
    </row>
    <row r="870" spans="1:47" x14ac:dyDescent="0.25">
      <c r="A870" s="55" t="s">
        <v>1717</v>
      </c>
      <c r="B870" s="55" t="s">
        <v>3472</v>
      </c>
      <c r="C870" s="55" t="s">
        <v>1719</v>
      </c>
      <c r="D870" s="55" t="s">
        <v>1767</v>
      </c>
      <c r="E870" s="56">
        <v>45825</v>
      </c>
      <c r="F870" s="55" t="s">
        <v>3569</v>
      </c>
      <c r="G870" s="55" t="s">
        <v>1644</v>
      </c>
      <c r="H870" s="55">
        <v>50200010</v>
      </c>
      <c r="I870" s="55" t="s">
        <v>3570</v>
      </c>
      <c r="J870" s="55" t="s">
        <v>1644</v>
      </c>
      <c r="K870" s="55" t="s">
        <v>1646</v>
      </c>
      <c r="L870" s="56">
        <v>45825</v>
      </c>
      <c r="M870" s="55" t="s">
        <v>3568</v>
      </c>
      <c r="N870" s="55" t="s">
        <v>1644</v>
      </c>
      <c r="O870" s="56"/>
      <c r="P870" s="55" t="s">
        <v>1726</v>
      </c>
      <c r="Q870" s="55" t="s">
        <v>89</v>
      </c>
      <c r="R870" s="57">
        <v>1.83</v>
      </c>
      <c r="S870" s="55" t="s">
        <v>89</v>
      </c>
      <c r="T870" s="57">
        <v>1.83</v>
      </c>
      <c r="U870" s="55" t="s">
        <v>329</v>
      </c>
      <c r="V870" s="55" t="s">
        <v>330</v>
      </c>
      <c r="W870" s="55" t="s">
        <v>1644</v>
      </c>
      <c r="X870" s="55" t="s">
        <v>1644</v>
      </c>
      <c r="Y870" s="55" t="s">
        <v>1644</v>
      </c>
      <c r="Z870" s="55" t="s">
        <v>1644</v>
      </c>
      <c r="AA870" s="55" t="s">
        <v>1727</v>
      </c>
      <c r="AB870" s="55" t="s">
        <v>1644</v>
      </c>
      <c r="AC870" s="56">
        <v>45825</v>
      </c>
      <c r="AD870" s="55"/>
      <c r="AE870" s="55"/>
      <c r="AF870" s="55" t="s">
        <v>1644</v>
      </c>
      <c r="AG870" s="55" t="s">
        <v>1644</v>
      </c>
      <c r="AH870" s="55" t="s">
        <v>1728</v>
      </c>
      <c r="AI870" s="55" t="s">
        <v>1729</v>
      </c>
      <c r="AJ870" s="59">
        <v>3</v>
      </c>
      <c r="AK870" s="55" t="s">
        <v>1748</v>
      </c>
      <c r="AL870" s="60" t="s">
        <v>1749</v>
      </c>
      <c r="AM870" s="55" t="s">
        <v>2171</v>
      </c>
      <c r="AN870" s="55" t="s">
        <v>2172</v>
      </c>
      <c r="AO870" s="55" t="s">
        <v>1644</v>
      </c>
      <c r="AP870" t="s">
        <v>3126</v>
      </c>
      <c r="AQ870" t="s">
        <v>2163</v>
      </c>
      <c r="AS870" t="s">
        <v>1645</v>
      </c>
      <c r="AT870" t="s">
        <v>3842</v>
      </c>
      <c r="AU870" s="191">
        <f t="shared" si="15"/>
        <v>30195</v>
      </c>
    </row>
    <row r="871" spans="1:47" x14ac:dyDescent="0.25">
      <c r="A871" s="55" t="s">
        <v>1717</v>
      </c>
      <c r="B871" s="55" t="s">
        <v>3472</v>
      </c>
      <c r="C871" s="55" t="s">
        <v>1719</v>
      </c>
      <c r="D871" s="55" t="s">
        <v>1767</v>
      </c>
      <c r="E871" s="56">
        <v>45825</v>
      </c>
      <c r="F871" s="55" t="s">
        <v>3569</v>
      </c>
      <c r="G871" s="55" t="s">
        <v>1644</v>
      </c>
      <c r="H871" s="55">
        <v>50200010</v>
      </c>
      <c r="I871" s="55" t="s">
        <v>3570</v>
      </c>
      <c r="J871" s="55" t="s">
        <v>1644</v>
      </c>
      <c r="K871" s="55" t="s">
        <v>1646</v>
      </c>
      <c r="L871" s="56">
        <v>45825</v>
      </c>
      <c r="M871" s="55" t="s">
        <v>3568</v>
      </c>
      <c r="N871" s="55" t="s">
        <v>1644</v>
      </c>
      <c r="O871" s="56"/>
      <c r="P871" s="55" t="s">
        <v>1726</v>
      </c>
      <c r="Q871" s="55" t="s">
        <v>89</v>
      </c>
      <c r="R871" s="57">
        <v>13.04</v>
      </c>
      <c r="S871" s="55" t="s">
        <v>89</v>
      </c>
      <c r="T871" s="57">
        <v>13.04</v>
      </c>
      <c r="U871" s="55" t="s">
        <v>329</v>
      </c>
      <c r="V871" s="55" t="s">
        <v>330</v>
      </c>
      <c r="W871" s="55" t="s">
        <v>1644</v>
      </c>
      <c r="X871" s="55" t="s">
        <v>1644</v>
      </c>
      <c r="Y871" s="55" t="s">
        <v>1644</v>
      </c>
      <c r="Z871" s="55" t="s">
        <v>1644</v>
      </c>
      <c r="AA871" s="55" t="s">
        <v>1727</v>
      </c>
      <c r="AB871" s="55" t="s">
        <v>1644</v>
      </c>
      <c r="AC871" s="56">
        <v>45825</v>
      </c>
      <c r="AD871" s="55"/>
      <c r="AE871" s="55"/>
      <c r="AF871" s="55" t="s">
        <v>1644</v>
      </c>
      <c r="AG871" s="55" t="s">
        <v>1644</v>
      </c>
      <c r="AH871" s="55" t="s">
        <v>1728</v>
      </c>
      <c r="AI871" s="55" t="s">
        <v>1729</v>
      </c>
      <c r="AJ871" s="59">
        <v>8</v>
      </c>
      <c r="AK871" s="55" t="s">
        <v>1761</v>
      </c>
      <c r="AL871" s="60" t="s">
        <v>1749</v>
      </c>
      <c r="AM871" s="55" t="s">
        <v>2002</v>
      </c>
      <c r="AN871" s="55" t="s">
        <v>2003</v>
      </c>
      <c r="AO871" s="55" t="s">
        <v>1644</v>
      </c>
      <c r="AP871" t="s">
        <v>3126</v>
      </c>
      <c r="AQ871" t="s">
        <v>2163</v>
      </c>
      <c r="AS871" t="s">
        <v>1645</v>
      </c>
      <c r="AT871" t="s">
        <v>3842</v>
      </c>
      <c r="AU871" s="191">
        <f t="shared" si="15"/>
        <v>215160</v>
      </c>
    </row>
    <row r="872" spans="1:47" x14ac:dyDescent="0.25">
      <c r="A872" s="55" t="s">
        <v>1717</v>
      </c>
      <c r="B872" s="55" t="s">
        <v>3472</v>
      </c>
      <c r="C872" s="55" t="s">
        <v>1719</v>
      </c>
      <c r="D872" s="55" t="s">
        <v>1767</v>
      </c>
      <c r="E872" s="56">
        <v>45825</v>
      </c>
      <c r="F872" s="55" t="s">
        <v>3569</v>
      </c>
      <c r="G872" s="55" t="s">
        <v>1644</v>
      </c>
      <c r="H872" s="55">
        <v>50200010</v>
      </c>
      <c r="I872" s="55" t="s">
        <v>3570</v>
      </c>
      <c r="J872" s="55" t="s">
        <v>1644</v>
      </c>
      <c r="K872" s="55" t="s">
        <v>1646</v>
      </c>
      <c r="L872" s="56">
        <v>45825</v>
      </c>
      <c r="M872" s="55" t="s">
        <v>3568</v>
      </c>
      <c r="N872" s="55" t="s">
        <v>1644</v>
      </c>
      <c r="O872" s="56"/>
      <c r="P872" s="55" t="s">
        <v>1726</v>
      </c>
      <c r="Q872" s="55" t="s">
        <v>89</v>
      </c>
      <c r="R872" s="57">
        <v>17.579999999999998</v>
      </c>
      <c r="S872" s="55" t="s">
        <v>89</v>
      </c>
      <c r="T872" s="57">
        <v>17.579999999999998</v>
      </c>
      <c r="U872" s="55" t="s">
        <v>329</v>
      </c>
      <c r="V872" s="55" t="s">
        <v>330</v>
      </c>
      <c r="W872" s="55" t="s">
        <v>1644</v>
      </c>
      <c r="X872" s="55" t="s">
        <v>1644</v>
      </c>
      <c r="Y872" s="55" t="s">
        <v>1644</v>
      </c>
      <c r="Z872" s="55" t="s">
        <v>1644</v>
      </c>
      <c r="AA872" s="55" t="s">
        <v>1727</v>
      </c>
      <c r="AB872" s="55" t="s">
        <v>1644</v>
      </c>
      <c r="AC872" s="56">
        <v>45825</v>
      </c>
      <c r="AD872" s="55"/>
      <c r="AE872" s="55"/>
      <c r="AF872" s="55" t="s">
        <v>1644</v>
      </c>
      <c r="AG872" s="55" t="s">
        <v>1644</v>
      </c>
      <c r="AH872" s="55" t="s">
        <v>1728</v>
      </c>
      <c r="AI872" s="55" t="s">
        <v>1729</v>
      </c>
      <c r="AJ872" s="59">
        <v>12</v>
      </c>
      <c r="AK872" s="55" t="s">
        <v>1761</v>
      </c>
      <c r="AL872" s="60" t="s">
        <v>1749</v>
      </c>
      <c r="AM872" s="55" t="s">
        <v>3571</v>
      </c>
      <c r="AN872" s="55" t="s">
        <v>3572</v>
      </c>
      <c r="AO872" s="55" t="s">
        <v>1644</v>
      </c>
      <c r="AP872" t="s">
        <v>3126</v>
      </c>
      <c r="AQ872" t="s">
        <v>2163</v>
      </c>
      <c r="AS872" t="s">
        <v>1645</v>
      </c>
      <c r="AT872" t="s">
        <v>3842</v>
      </c>
      <c r="AU872" s="191">
        <f t="shared" si="15"/>
        <v>290070</v>
      </c>
    </row>
    <row r="873" spans="1:47" x14ac:dyDescent="0.25">
      <c r="A873" s="55" t="s">
        <v>1717</v>
      </c>
      <c r="B873" s="55" t="s">
        <v>3472</v>
      </c>
      <c r="C873" s="55" t="s">
        <v>1719</v>
      </c>
      <c r="D873" s="55" t="s">
        <v>1767</v>
      </c>
      <c r="E873" s="56">
        <v>45825</v>
      </c>
      <c r="F873" s="55" t="s">
        <v>3573</v>
      </c>
      <c r="G873" s="55" t="s">
        <v>1644</v>
      </c>
      <c r="H873" s="55">
        <v>50200010</v>
      </c>
      <c r="I873" s="55" t="s">
        <v>3574</v>
      </c>
      <c r="J873" s="55" t="s">
        <v>1644</v>
      </c>
      <c r="K873" s="55" t="s">
        <v>1646</v>
      </c>
      <c r="L873" s="56">
        <v>45825</v>
      </c>
      <c r="M873" s="55" t="s">
        <v>3568</v>
      </c>
      <c r="N873" s="55" t="s">
        <v>1644</v>
      </c>
      <c r="O873" s="56"/>
      <c r="P873" s="55" t="s">
        <v>1726</v>
      </c>
      <c r="Q873" s="55" t="s">
        <v>89</v>
      </c>
      <c r="R873" s="57">
        <v>20.81</v>
      </c>
      <c r="S873" s="55" t="s">
        <v>89</v>
      </c>
      <c r="T873" s="57">
        <v>20.81</v>
      </c>
      <c r="U873" s="55" t="s">
        <v>329</v>
      </c>
      <c r="V873" s="55" t="s">
        <v>330</v>
      </c>
      <c r="W873" s="55" t="s">
        <v>1644</v>
      </c>
      <c r="X873" s="55" t="s">
        <v>1644</v>
      </c>
      <c r="Y873" s="55" t="s">
        <v>1644</v>
      </c>
      <c r="Z873" s="55" t="s">
        <v>1644</v>
      </c>
      <c r="AA873" s="55" t="s">
        <v>1727</v>
      </c>
      <c r="AB873" s="55" t="s">
        <v>1644</v>
      </c>
      <c r="AC873" s="56">
        <v>45825</v>
      </c>
      <c r="AD873" s="55"/>
      <c r="AE873" s="55"/>
      <c r="AF873" s="55" t="s">
        <v>1644</v>
      </c>
      <c r="AG873" s="55" t="s">
        <v>1644</v>
      </c>
      <c r="AH873" s="55" t="s">
        <v>1728</v>
      </c>
      <c r="AI873" s="55" t="s">
        <v>1729</v>
      </c>
      <c r="AJ873" s="59">
        <v>2</v>
      </c>
      <c r="AK873" s="55" t="s">
        <v>1994</v>
      </c>
      <c r="AL873" s="60" t="s">
        <v>1749</v>
      </c>
      <c r="AM873" s="55" t="s">
        <v>2257</v>
      </c>
      <c r="AN873" s="55" t="s">
        <v>2258</v>
      </c>
      <c r="AO873" s="55" t="s">
        <v>1644</v>
      </c>
      <c r="AP873" t="s">
        <v>3126</v>
      </c>
      <c r="AQ873" t="s">
        <v>2163</v>
      </c>
      <c r="AS873" t="s">
        <v>1645</v>
      </c>
      <c r="AT873" t="s">
        <v>3842</v>
      </c>
      <c r="AU873" s="191">
        <f t="shared" si="15"/>
        <v>343365</v>
      </c>
    </row>
    <row r="874" spans="1:47" x14ac:dyDescent="0.25">
      <c r="A874" s="55" t="s">
        <v>1717</v>
      </c>
      <c r="B874" s="55" t="s">
        <v>3472</v>
      </c>
      <c r="C874" s="55" t="s">
        <v>1719</v>
      </c>
      <c r="D874" s="55" t="s">
        <v>1767</v>
      </c>
      <c r="E874" s="56">
        <v>45825</v>
      </c>
      <c r="F874" s="55" t="s">
        <v>3573</v>
      </c>
      <c r="G874" s="55" t="s">
        <v>1644</v>
      </c>
      <c r="H874" s="55">
        <v>50200010</v>
      </c>
      <c r="I874" s="55" t="s">
        <v>3574</v>
      </c>
      <c r="J874" s="55" t="s">
        <v>1644</v>
      </c>
      <c r="K874" s="55" t="s">
        <v>1646</v>
      </c>
      <c r="L874" s="56">
        <v>45825</v>
      </c>
      <c r="M874" s="55" t="s">
        <v>3568</v>
      </c>
      <c r="N874" s="55" t="s">
        <v>1644</v>
      </c>
      <c r="O874" s="56"/>
      <c r="P874" s="55" t="s">
        <v>1726</v>
      </c>
      <c r="Q874" s="55" t="s">
        <v>89</v>
      </c>
      <c r="R874" s="57">
        <v>28.73</v>
      </c>
      <c r="S874" s="55" t="s">
        <v>89</v>
      </c>
      <c r="T874" s="57">
        <v>28.73</v>
      </c>
      <c r="U874" s="55" t="s">
        <v>329</v>
      </c>
      <c r="V874" s="55" t="s">
        <v>330</v>
      </c>
      <c r="W874" s="55" t="s">
        <v>1644</v>
      </c>
      <c r="X874" s="55" t="s">
        <v>1644</v>
      </c>
      <c r="Y874" s="55" t="s">
        <v>1644</v>
      </c>
      <c r="Z874" s="55" t="s">
        <v>1644</v>
      </c>
      <c r="AA874" s="55" t="s">
        <v>1727</v>
      </c>
      <c r="AB874" s="55" t="s">
        <v>1644</v>
      </c>
      <c r="AC874" s="56">
        <v>45825</v>
      </c>
      <c r="AD874" s="55"/>
      <c r="AE874" s="55"/>
      <c r="AF874" s="55" t="s">
        <v>1644</v>
      </c>
      <c r="AG874" s="55" t="s">
        <v>1644</v>
      </c>
      <c r="AH874" s="55" t="s">
        <v>1728</v>
      </c>
      <c r="AI874" s="55" t="s">
        <v>1729</v>
      </c>
      <c r="AJ874" s="59">
        <v>2</v>
      </c>
      <c r="AK874" s="55" t="s">
        <v>1994</v>
      </c>
      <c r="AL874" s="60" t="s">
        <v>1749</v>
      </c>
      <c r="AM874" s="55" t="s">
        <v>2259</v>
      </c>
      <c r="AN874" s="55" t="s">
        <v>2260</v>
      </c>
      <c r="AO874" s="55" t="s">
        <v>1644</v>
      </c>
      <c r="AP874" t="s">
        <v>3126</v>
      </c>
      <c r="AQ874" t="s">
        <v>2163</v>
      </c>
      <c r="AS874" t="s">
        <v>1645</v>
      </c>
      <c r="AT874" t="s">
        <v>3842</v>
      </c>
      <c r="AU874" s="191">
        <f t="shared" si="15"/>
        <v>474045</v>
      </c>
    </row>
    <row r="875" spans="1:47" x14ac:dyDescent="0.25">
      <c r="A875" s="55" t="s">
        <v>1717</v>
      </c>
      <c r="B875" s="55" t="s">
        <v>3472</v>
      </c>
      <c r="C875" s="55" t="s">
        <v>1719</v>
      </c>
      <c r="D875" s="55" t="s">
        <v>1767</v>
      </c>
      <c r="E875" s="56">
        <v>45825</v>
      </c>
      <c r="F875" s="55" t="s">
        <v>3573</v>
      </c>
      <c r="G875" s="55" t="s">
        <v>1644</v>
      </c>
      <c r="H875" s="55">
        <v>50200010</v>
      </c>
      <c r="I875" s="55" t="s">
        <v>3574</v>
      </c>
      <c r="J875" s="55" t="s">
        <v>1644</v>
      </c>
      <c r="K875" s="55" t="s">
        <v>1646</v>
      </c>
      <c r="L875" s="56">
        <v>45825</v>
      </c>
      <c r="M875" s="55" t="s">
        <v>3568</v>
      </c>
      <c r="N875" s="55" t="s">
        <v>1644</v>
      </c>
      <c r="O875" s="56"/>
      <c r="P875" s="55" t="s">
        <v>1726</v>
      </c>
      <c r="Q875" s="55" t="s">
        <v>89</v>
      </c>
      <c r="R875" s="57">
        <v>36.57</v>
      </c>
      <c r="S875" s="55" t="s">
        <v>89</v>
      </c>
      <c r="T875" s="57">
        <v>36.57</v>
      </c>
      <c r="U875" s="55" t="s">
        <v>329</v>
      </c>
      <c r="V875" s="55" t="s">
        <v>330</v>
      </c>
      <c r="W875" s="55" t="s">
        <v>1644</v>
      </c>
      <c r="X875" s="55" t="s">
        <v>1644</v>
      </c>
      <c r="Y875" s="55" t="s">
        <v>1644</v>
      </c>
      <c r="Z875" s="55" t="s">
        <v>1644</v>
      </c>
      <c r="AA875" s="55" t="s">
        <v>1727</v>
      </c>
      <c r="AB875" s="55" t="s">
        <v>1644</v>
      </c>
      <c r="AC875" s="56">
        <v>45825</v>
      </c>
      <c r="AD875" s="55"/>
      <c r="AE875" s="55"/>
      <c r="AF875" s="55" t="s">
        <v>1644</v>
      </c>
      <c r="AG875" s="55" t="s">
        <v>1644</v>
      </c>
      <c r="AH875" s="55" t="s">
        <v>1728</v>
      </c>
      <c r="AI875" s="55" t="s">
        <v>1729</v>
      </c>
      <c r="AJ875" s="59">
        <v>2</v>
      </c>
      <c r="AK875" s="55" t="s">
        <v>1994</v>
      </c>
      <c r="AL875" s="60" t="s">
        <v>1749</v>
      </c>
      <c r="AM875" s="55" t="s">
        <v>2261</v>
      </c>
      <c r="AN875" s="55" t="s">
        <v>2262</v>
      </c>
      <c r="AO875" s="55" t="s">
        <v>1644</v>
      </c>
      <c r="AP875" t="s">
        <v>3126</v>
      </c>
      <c r="AQ875" t="s">
        <v>2163</v>
      </c>
      <c r="AS875" t="s">
        <v>1645</v>
      </c>
      <c r="AT875" t="s">
        <v>3842</v>
      </c>
      <c r="AU875" s="191">
        <f t="shared" si="15"/>
        <v>603405</v>
      </c>
    </row>
    <row r="876" spans="1:47" hidden="1" x14ac:dyDescent="0.25">
      <c r="A876" s="55" t="s">
        <v>1717</v>
      </c>
      <c r="B876" s="55" t="s">
        <v>3472</v>
      </c>
      <c r="C876" s="55" t="s">
        <v>1719</v>
      </c>
      <c r="D876" s="55" t="s">
        <v>1844</v>
      </c>
      <c r="E876" s="56">
        <v>45824</v>
      </c>
      <c r="F876" s="55" t="s">
        <v>3575</v>
      </c>
      <c r="G876" s="55" t="s">
        <v>3576</v>
      </c>
      <c r="H876" s="55">
        <v>51300010</v>
      </c>
      <c r="I876" s="55" t="s">
        <v>3577</v>
      </c>
      <c r="J876" s="55" t="s">
        <v>1644</v>
      </c>
      <c r="K876" s="55" t="s">
        <v>538</v>
      </c>
      <c r="L876" s="56">
        <v>45808</v>
      </c>
      <c r="M876" s="55" t="s">
        <v>3516</v>
      </c>
      <c r="N876" s="55" t="s">
        <v>3578</v>
      </c>
      <c r="O876" s="56"/>
      <c r="P876" s="55" t="s">
        <v>1726</v>
      </c>
      <c r="Q876" s="55" t="s">
        <v>1554</v>
      </c>
      <c r="R876" s="59">
        <v>1327500</v>
      </c>
      <c r="S876" s="55" t="s">
        <v>89</v>
      </c>
      <c r="T876" s="57">
        <v>81.48</v>
      </c>
      <c r="U876" s="55" t="s">
        <v>329</v>
      </c>
      <c r="V876" s="55" t="s">
        <v>330</v>
      </c>
      <c r="W876" s="55" t="s">
        <v>1644</v>
      </c>
      <c r="X876" s="55" t="s">
        <v>1644</v>
      </c>
      <c r="Y876" s="55" t="s">
        <v>1644</v>
      </c>
      <c r="Z876" s="55" t="s">
        <v>1644</v>
      </c>
      <c r="AA876" s="55" t="s">
        <v>1727</v>
      </c>
      <c r="AB876" s="55" t="s">
        <v>1644</v>
      </c>
      <c r="AC876" s="56">
        <v>45825</v>
      </c>
      <c r="AD876" s="55"/>
      <c r="AE876" s="55"/>
      <c r="AF876" s="55" t="s">
        <v>1644</v>
      </c>
      <c r="AG876" s="55" t="s">
        <v>1644</v>
      </c>
      <c r="AH876" s="55" t="s">
        <v>1728</v>
      </c>
      <c r="AI876" s="55" t="s">
        <v>1729</v>
      </c>
      <c r="AJ876" s="58">
        <v>0</v>
      </c>
      <c r="AK876" s="55" t="s">
        <v>1644</v>
      </c>
      <c r="AL876" s="55" t="s">
        <v>1644</v>
      </c>
      <c r="AM876" s="55" t="s">
        <v>1644</v>
      </c>
      <c r="AN876" s="55" t="s">
        <v>1644</v>
      </c>
      <c r="AO876" s="55" t="s">
        <v>1644</v>
      </c>
      <c r="AP876" t="s">
        <v>1730</v>
      </c>
      <c r="AQ876" t="s">
        <v>2163</v>
      </c>
      <c r="AS876" t="s">
        <v>1458</v>
      </c>
      <c r="AT876" t="s">
        <v>3842</v>
      </c>
      <c r="AU876" s="191">
        <f t="shared" si="15"/>
        <v>1327500</v>
      </c>
    </row>
    <row r="877" spans="1:47" hidden="1" x14ac:dyDescent="0.25">
      <c r="A877" s="55" t="s">
        <v>1717</v>
      </c>
      <c r="B877" s="55" t="s">
        <v>3472</v>
      </c>
      <c r="C877" s="55" t="s">
        <v>1719</v>
      </c>
      <c r="D877" s="55" t="s">
        <v>1844</v>
      </c>
      <c r="E877" s="56">
        <v>45824</v>
      </c>
      <c r="F877" s="55" t="s">
        <v>1644</v>
      </c>
      <c r="G877" s="55" t="s">
        <v>3576</v>
      </c>
      <c r="H877" s="55">
        <v>51300090</v>
      </c>
      <c r="I877" s="55" t="s">
        <v>3577</v>
      </c>
      <c r="J877" s="55" t="s">
        <v>1644</v>
      </c>
      <c r="K877" s="55" t="s">
        <v>555</v>
      </c>
      <c r="L877" s="56">
        <v>45808</v>
      </c>
      <c r="M877" s="55" t="s">
        <v>3516</v>
      </c>
      <c r="N877" s="55" t="s">
        <v>3578</v>
      </c>
      <c r="O877" s="56"/>
      <c r="P877" s="55" t="s">
        <v>1726</v>
      </c>
      <c r="Q877" s="55" t="s">
        <v>1554</v>
      </c>
      <c r="R877" s="59">
        <v>836813</v>
      </c>
      <c r="S877" s="55" t="s">
        <v>89</v>
      </c>
      <c r="T877" s="57">
        <v>51.36</v>
      </c>
      <c r="U877" s="55" t="s">
        <v>329</v>
      </c>
      <c r="V877" s="55" t="s">
        <v>330</v>
      </c>
      <c r="W877" s="55" t="s">
        <v>1644</v>
      </c>
      <c r="X877" s="55" t="s">
        <v>1644</v>
      </c>
      <c r="Y877" s="55" t="s">
        <v>1644</v>
      </c>
      <c r="Z877" s="55" t="s">
        <v>1644</v>
      </c>
      <c r="AA877" s="55" t="s">
        <v>1727</v>
      </c>
      <c r="AB877" s="55" t="s">
        <v>1644</v>
      </c>
      <c r="AC877" s="56">
        <v>45825</v>
      </c>
      <c r="AD877" s="55"/>
      <c r="AE877" s="55"/>
      <c r="AF877" s="55" t="s">
        <v>1644</v>
      </c>
      <c r="AG877" s="55" t="s">
        <v>1644</v>
      </c>
      <c r="AH877" s="55" t="s">
        <v>1728</v>
      </c>
      <c r="AI877" s="55" t="s">
        <v>1729</v>
      </c>
      <c r="AJ877" s="58">
        <v>0</v>
      </c>
      <c r="AK877" s="55" t="s">
        <v>1644</v>
      </c>
      <c r="AL877" s="55" t="s">
        <v>1644</v>
      </c>
      <c r="AM877" s="55" t="s">
        <v>1644</v>
      </c>
      <c r="AN877" s="55" t="s">
        <v>1644</v>
      </c>
      <c r="AO877" s="55" t="s">
        <v>1644</v>
      </c>
      <c r="AP877" t="s">
        <v>1730</v>
      </c>
      <c r="AQ877" t="s">
        <v>2163</v>
      </c>
      <c r="AS877" t="s">
        <v>1458</v>
      </c>
      <c r="AT877" t="s">
        <v>3842</v>
      </c>
      <c r="AU877" s="191">
        <f t="shared" si="15"/>
        <v>836813</v>
      </c>
    </row>
    <row r="878" spans="1:47" hidden="1" x14ac:dyDescent="0.25">
      <c r="A878" s="55" t="s">
        <v>1717</v>
      </c>
      <c r="B878" s="55" t="s">
        <v>3472</v>
      </c>
      <c r="C878" s="55" t="s">
        <v>1719</v>
      </c>
      <c r="D878" s="55" t="s">
        <v>1844</v>
      </c>
      <c r="E878" s="56">
        <v>45824</v>
      </c>
      <c r="F878" s="55" t="s">
        <v>3579</v>
      </c>
      <c r="G878" s="55" t="s">
        <v>1909</v>
      </c>
      <c r="H878" s="55">
        <v>51300090</v>
      </c>
      <c r="I878" s="55" t="s">
        <v>3580</v>
      </c>
      <c r="J878" s="55" t="s">
        <v>1644</v>
      </c>
      <c r="K878" s="55" t="s">
        <v>555</v>
      </c>
      <c r="L878" s="56">
        <v>45810</v>
      </c>
      <c r="M878" s="55" t="s">
        <v>3362</v>
      </c>
      <c r="N878" s="55" t="s">
        <v>3581</v>
      </c>
      <c r="O878" s="56"/>
      <c r="P878" s="55" t="s">
        <v>1726</v>
      </c>
      <c r="Q878" s="55" t="s">
        <v>1554</v>
      </c>
      <c r="R878" s="59">
        <v>1393645</v>
      </c>
      <c r="S878" s="55" t="s">
        <v>89</v>
      </c>
      <c r="T878" s="57">
        <v>85.74</v>
      </c>
      <c r="U878" s="55" t="s">
        <v>329</v>
      </c>
      <c r="V878" s="55" t="s">
        <v>330</v>
      </c>
      <c r="W878" s="55" t="s">
        <v>1644</v>
      </c>
      <c r="X878" s="55" t="s">
        <v>1644</v>
      </c>
      <c r="Y878" s="55" t="s">
        <v>1644</v>
      </c>
      <c r="Z878" s="55" t="s">
        <v>1644</v>
      </c>
      <c r="AA878" s="55" t="s">
        <v>1727</v>
      </c>
      <c r="AB878" s="55" t="s">
        <v>1644</v>
      </c>
      <c r="AC878" s="56">
        <v>45825</v>
      </c>
      <c r="AD878" s="55"/>
      <c r="AE878" s="55"/>
      <c r="AF878" s="55" t="s">
        <v>1644</v>
      </c>
      <c r="AG878" s="55" t="s">
        <v>1644</v>
      </c>
      <c r="AH878" s="55" t="s">
        <v>1728</v>
      </c>
      <c r="AI878" s="55" t="s">
        <v>1729</v>
      </c>
      <c r="AJ878" s="58">
        <v>0</v>
      </c>
      <c r="AK878" s="55" t="s">
        <v>1644</v>
      </c>
      <c r="AL878" s="55" t="s">
        <v>1644</v>
      </c>
      <c r="AM878" s="55" t="s">
        <v>1644</v>
      </c>
      <c r="AN878" s="55" t="s">
        <v>1644</v>
      </c>
      <c r="AO878" s="55" t="s">
        <v>1644</v>
      </c>
      <c r="AP878" t="s">
        <v>1730</v>
      </c>
      <c r="AQ878" t="s">
        <v>2163</v>
      </c>
      <c r="AS878" t="s">
        <v>1458</v>
      </c>
      <c r="AT878" t="s">
        <v>3842</v>
      </c>
      <c r="AU878" s="191">
        <f t="shared" si="15"/>
        <v>1393645</v>
      </c>
    </row>
    <row r="879" spans="1:47" hidden="1" x14ac:dyDescent="0.25">
      <c r="A879" s="55" t="s">
        <v>1717</v>
      </c>
      <c r="B879" s="55" t="s">
        <v>3472</v>
      </c>
      <c r="C879" s="55" t="s">
        <v>1719</v>
      </c>
      <c r="D879" s="55" t="s">
        <v>1844</v>
      </c>
      <c r="E879" s="56">
        <v>45824</v>
      </c>
      <c r="F879" s="55" t="s">
        <v>2071</v>
      </c>
      <c r="G879" s="55" t="s">
        <v>1909</v>
      </c>
      <c r="H879" s="55">
        <v>51300090</v>
      </c>
      <c r="I879" s="55" t="s">
        <v>3582</v>
      </c>
      <c r="J879" s="55" t="s">
        <v>1644</v>
      </c>
      <c r="K879" s="55" t="s">
        <v>555</v>
      </c>
      <c r="L879" s="56">
        <v>45810</v>
      </c>
      <c r="M879" s="55" t="s">
        <v>3221</v>
      </c>
      <c r="N879" s="55" t="s">
        <v>3583</v>
      </c>
      <c r="O879" s="56"/>
      <c r="P879" s="55" t="s">
        <v>1726</v>
      </c>
      <c r="Q879" s="55" t="s">
        <v>1554</v>
      </c>
      <c r="R879" s="59">
        <v>281000</v>
      </c>
      <c r="S879" s="55" t="s">
        <v>89</v>
      </c>
      <c r="T879" s="57">
        <v>17.29</v>
      </c>
      <c r="U879" s="55" t="s">
        <v>329</v>
      </c>
      <c r="V879" s="55" t="s">
        <v>330</v>
      </c>
      <c r="W879" s="55" t="s">
        <v>1644</v>
      </c>
      <c r="X879" s="55" t="s">
        <v>1644</v>
      </c>
      <c r="Y879" s="55" t="s">
        <v>1644</v>
      </c>
      <c r="Z879" s="55" t="s">
        <v>1644</v>
      </c>
      <c r="AA879" s="55" t="s">
        <v>1727</v>
      </c>
      <c r="AB879" s="55" t="s">
        <v>1644</v>
      </c>
      <c r="AC879" s="56">
        <v>45825</v>
      </c>
      <c r="AD879" s="55"/>
      <c r="AE879" s="55"/>
      <c r="AF879" s="55" t="s">
        <v>1644</v>
      </c>
      <c r="AG879" s="55" t="s">
        <v>1644</v>
      </c>
      <c r="AH879" s="55" t="s">
        <v>1728</v>
      </c>
      <c r="AI879" s="55" t="s">
        <v>1729</v>
      </c>
      <c r="AJ879" s="58">
        <v>0</v>
      </c>
      <c r="AK879" s="55" t="s">
        <v>1644</v>
      </c>
      <c r="AL879" s="55" t="s">
        <v>1644</v>
      </c>
      <c r="AM879" s="55" t="s">
        <v>1644</v>
      </c>
      <c r="AN879" s="55" t="s">
        <v>1644</v>
      </c>
      <c r="AO879" s="55" t="s">
        <v>1644</v>
      </c>
      <c r="AP879" t="s">
        <v>1730</v>
      </c>
      <c r="AQ879" t="s">
        <v>2163</v>
      </c>
      <c r="AS879" t="s">
        <v>1458</v>
      </c>
      <c r="AT879" t="s">
        <v>3842</v>
      </c>
      <c r="AU879" s="191">
        <f t="shared" si="15"/>
        <v>281000</v>
      </c>
    </row>
    <row r="880" spans="1:47" x14ac:dyDescent="0.25">
      <c r="A880" s="55" t="s">
        <v>1717</v>
      </c>
      <c r="B880" s="55" t="s">
        <v>3472</v>
      </c>
      <c r="C880" s="55" t="s">
        <v>1719</v>
      </c>
      <c r="D880" s="55" t="s">
        <v>1767</v>
      </c>
      <c r="E880" s="56">
        <v>45825</v>
      </c>
      <c r="F880" s="55" t="s">
        <v>3584</v>
      </c>
      <c r="G880" s="55" t="s">
        <v>1644</v>
      </c>
      <c r="H880" s="55">
        <v>50200010</v>
      </c>
      <c r="I880" s="55" t="s">
        <v>3585</v>
      </c>
      <c r="J880" s="55" t="s">
        <v>1644</v>
      </c>
      <c r="K880" s="55" t="s">
        <v>1646</v>
      </c>
      <c r="L880" s="56">
        <v>45825</v>
      </c>
      <c r="M880" s="55" t="s">
        <v>3568</v>
      </c>
      <c r="N880" s="55" t="s">
        <v>1644</v>
      </c>
      <c r="O880" s="56"/>
      <c r="P880" s="55" t="s">
        <v>1726</v>
      </c>
      <c r="Q880" s="55" t="s">
        <v>89</v>
      </c>
      <c r="R880" s="57">
        <v>324.08999999999997</v>
      </c>
      <c r="S880" s="55" t="s">
        <v>89</v>
      </c>
      <c r="T880" s="57">
        <v>324.08999999999997</v>
      </c>
      <c r="U880" s="55" t="s">
        <v>329</v>
      </c>
      <c r="V880" s="55" t="s">
        <v>330</v>
      </c>
      <c r="W880" s="55" t="s">
        <v>1644</v>
      </c>
      <c r="X880" s="55" t="s">
        <v>1644</v>
      </c>
      <c r="Y880" s="55" t="s">
        <v>1644</v>
      </c>
      <c r="Z880" s="55" t="s">
        <v>1644</v>
      </c>
      <c r="AA880" s="55" t="s">
        <v>1727</v>
      </c>
      <c r="AB880" s="55" t="s">
        <v>1644</v>
      </c>
      <c r="AC880" s="56">
        <v>45825</v>
      </c>
      <c r="AD880" s="55"/>
      <c r="AE880" s="55"/>
      <c r="AF880" s="55" t="s">
        <v>1644</v>
      </c>
      <c r="AG880" s="55" t="s">
        <v>1644</v>
      </c>
      <c r="AH880" s="55" t="s">
        <v>1728</v>
      </c>
      <c r="AI880" s="55" t="s">
        <v>1729</v>
      </c>
      <c r="AJ880" s="59">
        <v>400</v>
      </c>
      <c r="AK880" s="55" t="s">
        <v>1748</v>
      </c>
      <c r="AL880" s="60" t="s">
        <v>1749</v>
      </c>
      <c r="AM880" s="55" t="s">
        <v>1916</v>
      </c>
      <c r="AN880" s="55" t="s">
        <v>1917</v>
      </c>
      <c r="AO880" s="55" t="s">
        <v>1644</v>
      </c>
      <c r="AP880" t="s">
        <v>3126</v>
      </c>
      <c r="AQ880" t="s">
        <v>2163</v>
      </c>
      <c r="AS880" t="s">
        <v>1645</v>
      </c>
      <c r="AT880" t="s">
        <v>3842</v>
      </c>
      <c r="AU880" s="191">
        <f t="shared" si="15"/>
        <v>5347485</v>
      </c>
    </row>
    <row r="881" spans="1:47" hidden="1" x14ac:dyDescent="0.25">
      <c r="A881" s="55" t="s">
        <v>1717</v>
      </c>
      <c r="B881" s="55" t="s">
        <v>3472</v>
      </c>
      <c r="C881" s="55" t="s">
        <v>1719</v>
      </c>
      <c r="D881" s="55" t="s">
        <v>1767</v>
      </c>
      <c r="E881" s="56">
        <v>45826</v>
      </c>
      <c r="F881" s="55" t="s">
        <v>3531</v>
      </c>
      <c r="G881" s="55" t="s">
        <v>1644</v>
      </c>
      <c r="H881" s="55">
        <v>50200010</v>
      </c>
      <c r="I881" s="55" t="s">
        <v>3586</v>
      </c>
      <c r="J881" s="55" t="s">
        <v>1644</v>
      </c>
      <c r="K881" s="55" t="s">
        <v>1646</v>
      </c>
      <c r="L881" s="56">
        <v>45826</v>
      </c>
      <c r="M881" s="55" t="s">
        <v>3587</v>
      </c>
      <c r="N881" s="55" t="s">
        <v>1644</v>
      </c>
      <c r="O881" s="56"/>
      <c r="P881" s="55" t="s">
        <v>1726</v>
      </c>
      <c r="Q881" s="55" t="s">
        <v>89</v>
      </c>
      <c r="R881" s="57">
        <v>419.96</v>
      </c>
      <c r="S881" s="55" t="s">
        <v>89</v>
      </c>
      <c r="T881" s="57">
        <v>419.96</v>
      </c>
      <c r="U881" s="55" t="s">
        <v>352</v>
      </c>
      <c r="V881" s="55" t="s">
        <v>353</v>
      </c>
      <c r="W881" s="55" t="s">
        <v>1644</v>
      </c>
      <c r="X881" s="55" t="s">
        <v>1644</v>
      </c>
      <c r="Y881" s="55" t="s">
        <v>1644</v>
      </c>
      <c r="Z881" s="55" t="s">
        <v>1644</v>
      </c>
      <c r="AA881" s="55" t="s">
        <v>1727</v>
      </c>
      <c r="AB881" s="55" t="s">
        <v>1644</v>
      </c>
      <c r="AC881" s="56">
        <v>45826</v>
      </c>
      <c r="AD881" s="55"/>
      <c r="AE881" s="55"/>
      <c r="AF881" s="55" t="s">
        <v>1644</v>
      </c>
      <c r="AG881" s="55" t="s">
        <v>1644</v>
      </c>
      <c r="AH881" s="55" t="s">
        <v>1728</v>
      </c>
      <c r="AI881" s="55" t="s">
        <v>1729</v>
      </c>
      <c r="AJ881" s="59">
        <v>11000</v>
      </c>
      <c r="AK881" s="55" t="s">
        <v>1748</v>
      </c>
      <c r="AL881" s="60" t="s">
        <v>1749</v>
      </c>
      <c r="AM881" s="55" t="s">
        <v>3533</v>
      </c>
      <c r="AN881" s="55" t="s">
        <v>3534</v>
      </c>
      <c r="AO881" s="55" t="s">
        <v>1644</v>
      </c>
      <c r="AP881" t="b">
        <v>0</v>
      </c>
      <c r="AQ881" t="s">
        <v>2163</v>
      </c>
      <c r="AS881" t="s">
        <v>1645</v>
      </c>
      <c r="AT881" t="s">
        <v>271</v>
      </c>
      <c r="AU881" s="191">
        <f t="shared" si="15"/>
        <v>6929340</v>
      </c>
    </row>
    <row r="882" spans="1:47" x14ac:dyDescent="0.25">
      <c r="A882" s="55" t="s">
        <v>1717</v>
      </c>
      <c r="B882" s="55" t="s">
        <v>3472</v>
      </c>
      <c r="C882" s="55" t="s">
        <v>1719</v>
      </c>
      <c r="D882" s="55" t="s">
        <v>1767</v>
      </c>
      <c r="E882" s="56">
        <v>45826</v>
      </c>
      <c r="F882" s="55" t="s">
        <v>2015</v>
      </c>
      <c r="G882" s="55" t="s">
        <v>1644</v>
      </c>
      <c r="H882" s="55">
        <v>50200010</v>
      </c>
      <c r="I882" s="55" t="s">
        <v>3588</v>
      </c>
      <c r="J882" s="55" t="s">
        <v>1644</v>
      </c>
      <c r="K882" s="55" t="s">
        <v>1646</v>
      </c>
      <c r="L882" s="56">
        <v>45826</v>
      </c>
      <c r="M882" s="55" t="s">
        <v>3587</v>
      </c>
      <c r="N882" s="55" t="s">
        <v>1644</v>
      </c>
      <c r="O882" s="56"/>
      <c r="P882" s="55" t="s">
        <v>1726</v>
      </c>
      <c r="Q882" s="55" t="s">
        <v>89</v>
      </c>
      <c r="R882" s="57">
        <v>12.89</v>
      </c>
      <c r="S882" s="55" t="s">
        <v>89</v>
      </c>
      <c r="T882" s="57">
        <v>12.89</v>
      </c>
      <c r="U882" s="55" t="s">
        <v>329</v>
      </c>
      <c r="V882" s="55" t="s">
        <v>330</v>
      </c>
      <c r="W882" s="55" t="s">
        <v>1644</v>
      </c>
      <c r="X882" s="55" t="s">
        <v>1644</v>
      </c>
      <c r="Y882" s="55" t="s">
        <v>1644</v>
      </c>
      <c r="Z882" s="55" t="s">
        <v>1644</v>
      </c>
      <c r="AA882" s="55" t="s">
        <v>1727</v>
      </c>
      <c r="AB882" s="55" t="s">
        <v>1644</v>
      </c>
      <c r="AC882" s="56">
        <v>45826</v>
      </c>
      <c r="AD882" s="55"/>
      <c r="AE882" s="55"/>
      <c r="AF882" s="55" t="s">
        <v>1644</v>
      </c>
      <c r="AG882" s="55" t="s">
        <v>1644</v>
      </c>
      <c r="AH882" s="55" t="s">
        <v>1728</v>
      </c>
      <c r="AI882" s="55" t="s">
        <v>1729</v>
      </c>
      <c r="AJ882" s="59">
        <v>30</v>
      </c>
      <c r="AK882" s="55" t="s">
        <v>1748</v>
      </c>
      <c r="AL882" s="60" t="s">
        <v>1749</v>
      </c>
      <c r="AM882" s="55" t="s">
        <v>2049</v>
      </c>
      <c r="AN882" s="55" t="s">
        <v>2050</v>
      </c>
      <c r="AO882" s="55" t="s">
        <v>1644</v>
      </c>
      <c r="AP882" t="b">
        <v>0</v>
      </c>
      <c r="AQ882" t="s">
        <v>2163</v>
      </c>
      <c r="AS882" t="s">
        <v>1645</v>
      </c>
      <c r="AT882" t="s">
        <v>3842</v>
      </c>
      <c r="AU882" s="191">
        <f t="shared" si="15"/>
        <v>212685</v>
      </c>
    </row>
    <row r="883" spans="1:47" x14ac:dyDescent="0.25">
      <c r="A883" s="55" t="s">
        <v>1717</v>
      </c>
      <c r="B883" s="55" t="s">
        <v>3472</v>
      </c>
      <c r="C883" s="55" t="s">
        <v>1719</v>
      </c>
      <c r="D883" s="55" t="s">
        <v>1767</v>
      </c>
      <c r="E883" s="56">
        <v>45826</v>
      </c>
      <c r="F883" s="55" t="s">
        <v>2932</v>
      </c>
      <c r="G883" s="55" t="s">
        <v>1644</v>
      </c>
      <c r="H883" s="55">
        <v>50200010</v>
      </c>
      <c r="I883" s="55" t="s">
        <v>3588</v>
      </c>
      <c r="J883" s="55" t="s">
        <v>1644</v>
      </c>
      <c r="K883" s="55" t="s">
        <v>1646</v>
      </c>
      <c r="L883" s="56">
        <v>45826</v>
      </c>
      <c r="M883" s="55" t="s">
        <v>3587</v>
      </c>
      <c r="N883" s="55" t="s">
        <v>1644</v>
      </c>
      <c r="O883" s="56"/>
      <c r="P883" s="55" t="s">
        <v>1726</v>
      </c>
      <c r="Q883" s="55" t="s">
        <v>89</v>
      </c>
      <c r="R883" s="57">
        <v>18.53</v>
      </c>
      <c r="S883" s="55" t="s">
        <v>89</v>
      </c>
      <c r="T883" s="57">
        <v>18.53</v>
      </c>
      <c r="U883" s="55" t="s">
        <v>329</v>
      </c>
      <c r="V883" s="55" t="s">
        <v>330</v>
      </c>
      <c r="W883" s="55" t="s">
        <v>1644</v>
      </c>
      <c r="X883" s="55" t="s">
        <v>1644</v>
      </c>
      <c r="Y883" s="55" t="s">
        <v>1644</v>
      </c>
      <c r="Z883" s="55" t="s">
        <v>1644</v>
      </c>
      <c r="AA883" s="55" t="s">
        <v>1727</v>
      </c>
      <c r="AB883" s="55" t="s">
        <v>1644</v>
      </c>
      <c r="AC883" s="56">
        <v>45826</v>
      </c>
      <c r="AD883" s="55"/>
      <c r="AE883" s="55"/>
      <c r="AF883" s="55" t="s">
        <v>1644</v>
      </c>
      <c r="AG883" s="55" t="s">
        <v>1644</v>
      </c>
      <c r="AH883" s="55" t="s">
        <v>1728</v>
      </c>
      <c r="AI883" s="55" t="s">
        <v>1729</v>
      </c>
      <c r="AJ883" s="59">
        <v>20</v>
      </c>
      <c r="AK883" s="55" t="s">
        <v>1761</v>
      </c>
      <c r="AL883" s="60" t="s">
        <v>1749</v>
      </c>
      <c r="AM883" s="55" t="s">
        <v>1970</v>
      </c>
      <c r="AN883" s="55" t="s">
        <v>1971</v>
      </c>
      <c r="AO883" s="55" t="s">
        <v>1644</v>
      </c>
      <c r="AP883" t="b">
        <v>0</v>
      </c>
      <c r="AQ883" t="s">
        <v>2163</v>
      </c>
      <c r="AS883" t="s">
        <v>1645</v>
      </c>
      <c r="AT883" t="s">
        <v>3842</v>
      </c>
      <c r="AU883" s="191">
        <f t="shared" si="15"/>
        <v>305745</v>
      </c>
    </row>
    <row r="884" spans="1:47" x14ac:dyDescent="0.25">
      <c r="A884" s="55" t="s">
        <v>1717</v>
      </c>
      <c r="B884" s="55" t="s">
        <v>3472</v>
      </c>
      <c r="C884" s="55" t="s">
        <v>1719</v>
      </c>
      <c r="D884" s="55" t="s">
        <v>1767</v>
      </c>
      <c r="E884" s="56">
        <v>45826</v>
      </c>
      <c r="F884" s="55" t="s">
        <v>243</v>
      </c>
      <c r="G884" s="55" t="s">
        <v>1644</v>
      </c>
      <c r="H884" s="55">
        <v>50200010</v>
      </c>
      <c r="I884" s="55" t="s">
        <v>3588</v>
      </c>
      <c r="J884" s="55" t="s">
        <v>1644</v>
      </c>
      <c r="K884" s="55" t="s">
        <v>1646</v>
      </c>
      <c r="L884" s="56">
        <v>45826</v>
      </c>
      <c r="M884" s="55" t="s">
        <v>3587</v>
      </c>
      <c r="N884" s="55" t="s">
        <v>1644</v>
      </c>
      <c r="O884" s="56"/>
      <c r="P884" s="55" t="s">
        <v>1726</v>
      </c>
      <c r="Q884" s="55" t="s">
        <v>89</v>
      </c>
      <c r="R884" s="57">
        <v>8.44</v>
      </c>
      <c r="S884" s="55" t="s">
        <v>89</v>
      </c>
      <c r="T884" s="57">
        <v>8.44</v>
      </c>
      <c r="U884" s="55" t="s">
        <v>329</v>
      </c>
      <c r="V884" s="55" t="s">
        <v>330</v>
      </c>
      <c r="W884" s="55" t="s">
        <v>1644</v>
      </c>
      <c r="X884" s="55" t="s">
        <v>1644</v>
      </c>
      <c r="Y884" s="55" t="s">
        <v>1644</v>
      </c>
      <c r="Z884" s="55" t="s">
        <v>1644</v>
      </c>
      <c r="AA884" s="55" t="s">
        <v>1727</v>
      </c>
      <c r="AB884" s="55" t="s">
        <v>1644</v>
      </c>
      <c r="AC884" s="56">
        <v>45826</v>
      </c>
      <c r="AD884" s="55"/>
      <c r="AE884" s="55"/>
      <c r="AF884" s="55" t="s">
        <v>1644</v>
      </c>
      <c r="AG884" s="55" t="s">
        <v>1644</v>
      </c>
      <c r="AH884" s="55" t="s">
        <v>1728</v>
      </c>
      <c r="AI884" s="55" t="s">
        <v>1729</v>
      </c>
      <c r="AJ884" s="59">
        <v>25</v>
      </c>
      <c r="AK884" s="55" t="s">
        <v>1761</v>
      </c>
      <c r="AL884" s="60" t="s">
        <v>1749</v>
      </c>
      <c r="AM884" s="55" t="s">
        <v>2085</v>
      </c>
      <c r="AN884" s="55" t="s">
        <v>2086</v>
      </c>
      <c r="AO884" s="55" t="s">
        <v>1644</v>
      </c>
      <c r="AP884" t="b">
        <v>0</v>
      </c>
      <c r="AQ884" t="s">
        <v>2163</v>
      </c>
      <c r="AS884" t="s">
        <v>1645</v>
      </c>
      <c r="AT884" t="s">
        <v>3842</v>
      </c>
      <c r="AU884" s="191">
        <f t="shared" si="15"/>
        <v>139260</v>
      </c>
    </row>
    <row r="885" spans="1:47" x14ac:dyDescent="0.25">
      <c r="A885" s="55" t="s">
        <v>1717</v>
      </c>
      <c r="B885" s="55" t="s">
        <v>3472</v>
      </c>
      <c r="C885" s="55" t="s">
        <v>1719</v>
      </c>
      <c r="D885" s="55" t="s">
        <v>1767</v>
      </c>
      <c r="E885" s="56">
        <v>45826</v>
      </c>
      <c r="F885" s="55" t="s">
        <v>3589</v>
      </c>
      <c r="G885" s="55" t="s">
        <v>1644</v>
      </c>
      <c r="H885" s="55">
        <v>50200010</v>
      </c>
      <c r="I885" s="55" t="s">
        <v>3588</v>
      </c>
      <c r="J885" s="55" t="s">
        <v>1644</v>
      </c>
      <c r="K885" s="55" t="s">
        <v>1646</v>
      </c>
      <c r="L885" s="56">
        <v>45826</v>
      </c>
      <c r="M885" s="55" t="s">
        <v>3587</v>
      </c>
      <c r="N885" s="55" t="s">
        <v>1644</v>
      </c>
      <c r="O885" s="56"/>
      <c r="P885" s="55" t="s">
        <v>1726</v>
      </c>
      <c r="Q885" s="55" t="s">
        <v>89</v>
      </c>
      <c r="R885" s="57">
        <v>28.74</v>
      </c>
      <c r="S885" s="55" t="s">
        <v>89</v>
      </c>
      <c r="T885" s="57">
        <v>28.74</v>
      </c>
      <c r="U885" s="55" t="s">
        <v>329</v>
      </c>
      <c r="V885" s="55" t="s">
        <v>330</v>
      </c>
      <c r="W885" s="55" t="s">
        <v>1644</v>
      </c>
      <c r="X885" s="55" t="s">
        <v>1644</v>
      </c>
      <c r="Y885" s="55" t="s">
        <v>1644</v>
      </c>
      <c r="Z885" s="55" t="s">
        <v>1644</v>
      </c>
      <c r="AA885" s="55" t="s">
        <v>1727</v>
      </c>
      <c r="AB885" s="55" t="s">
        <v>1644</v>
      </c>
      <c r="AC885" s="56">
        <v>45826</v>
      </c>
      <c r="AD885" s="55"/>
      <c r="AE885" s="55"/>
      <c r="AF885" s="55" t="s">
        <v>1644</v>
      </c>
      <c r="AG885" s="55" t="s">
        <v>1644</v>
      </c>
      <c r="AH885" s="55" t="s">
        <v>1728</v>
      </c>
      <c r="AI885" s="55" t="s">
        <v>1729</v>
      </c>
      <c r="AJ885" s="59">
        <v>96</v>
      </c>
      <c r="AK885" s="55" t="s">
        <v>1978</v>
      </c>
      <c r="AL885" s="60" t="s">
        <v>1749</v>
      </c>
      <c r="AM885" s="55" t="s">
        <v>1979</v>
      </c>
      <c r="AN885" s="55" t="s">
        <v>1980</v>
      </c>
      <c r="AO885" s="55" t="s">
        <v>1644</v>
      </c>
      <c r="AP885" t="b">
        <v>0</v>
      </c>
      <c r="AQ885" t="s">
        <v>2163</v>
      </c>
      <c r="AS885" t="s">
        <v>1645</v>
      </c>
      <c r="AT885" t="s">
        <v>3842</v>
      </c>
      <c r="AU885" s="191">
        <f t="shared" si="15"/>
        <v>474210</v>
      </c>
    </row>
    <row r="886" spans="1:47" hidden="1" x14ac:dyDescent="0.25">
      <c r="A886" s="55" t="s">
        <v>1717</v>
      </c>
      <c r="B886" s="55" t="s">
        <v>3472</v>
      </c>
      <c r="C886" s="55" t="s">
        <v>1719</v>
      </c>
      <c r="D886" s="55" t="s">
        <v>1743</v>
      </c>
      <c r="E886" s="56">
        <v>45826</v>
      </c>
      <c r="F886" s="55" t="s">
        <v>2301</v>
      </c>
      <c r="G886" s="55" t="s">
        <v>1644</v>
      </c>
      <c r="H886" s="55">
        <v>50500010</v>
      </c>
      <c r="I886" s="55" t="s">
        <v>3590</v>
      </c>
      <c r="J886" s="55" t="s">
        <v>1644</v>
      </c>
      <c r="K886" s="55" t="s">
        <v>1658</v>
      </c>
      <c r="L886" s="56">
        <v>45826</v>
      </c>
      <c r="M886" s="55" t="s">
        <v>3587</v>
      </c>
      <c r="N886" s="55" t="s">
        <v>1644</v>
      </c>
      <c r="O886" s="56"/>
      <c r="P886" s="55" t="s">
        <v>1726</v>
      </c>
      <c r="Q886" s="55" t="s">
        <v>1554</v>
      </c>
      <c r="R886" s="59">
        <v>44958362</v>
      </c>
      <c r="S886" s="55" t="s">
        <v>89</v>
      </c>
      <c r="T886" s="57">
        <v>2763.61</v>
      </c>
      <c r="U886" s="55" t="s">
        <v>343</v>
      </c>
      <c r="V886" s="55" t="s">
        <v>344</v>
      </c>
      <c r="W886" s="55" t="s">
        <v>1644</v>
      </c>
      <c r="X886" s="55" t="s">
        <v>1644</v>
      </c>
      <c r="Y886" s="55" t="s">
        <v>1644</v>
      </c>
      <c r="Z886" s="55" t="s">
        <v>1644</v>
      </c>
      <c r="AA886" s="55" t="s">
        <v>1727</v>
      </c>
      <c r="AB886" s="55" t="s">
        <v>1644</v>
      </c>
      <c r="AC886" s="56">
        <v>45826</v>
      </c>
      <c r="AD886" s="55"/>
      <c r="AE886" s="55"/>
      <c r="AF886" s="55" t="s">
        <v>1644</v>
      </c>
      <c r="AG886" s="55" t="s">
        <v>3591</v>
      </c>
      <c r="AH886" s="55" t="s">
        <v>1728</v>
      </c>
      <c r="AI886" s="55" t="s">
        <v>1729</v>
      </c>
      <c r="AJ886" s="58">
        <v>688.5</v>
      </c>
      <c r="AK886" s="55" t="s">
        <v>1748</v>
      </c>
      <c r="AL886" s="60" t="s">
        <v>1749</v>
      </c>
      <c r="AM886" s="55" t="s">
        <v>1644</v>
      </c>
      <c r="AN886" s="55" t="s">
        <v>1644</v>
      </c>
      <c r="AO886" s="55" t="s">
        <v>1644</v>
      </c>
      <c r="AP886" t="b">
        <v>0</v>
      </c>
      <c r="AQ886" t="s">
        <v>2163</v>
      </c>
      <c r="AS886" t="s">
        <v>1656</v>
      </c>
      <c r="AT886" t="s">
        <v>4416</v>
      </c>
      <c r="AU886" s="191">
        <f t="shared" si="15"/>
        <v>44958362</v>
      </c>
    </row>
    <row r="887" spans="1:47" hidden="1" x14ac:dyDescent="0.25">
      <c r="A887" s="55" t="s">
        <v>1717</v>
      </c>
      <c r="B887" s="55" t="s">
        <v>3472</v>
      </c>
      <c r="C887" s="55" t="s">
        <v>1719</v>
      </c>
      <c r="D887" s="55" t="s">
        <v>1743</v>
      </c>
      <c r="E887" s="56">
        <v>45826</v>
      </c>
      <c r="F887" s="55" t="s">
        <v>2301</v>
      </c>
      <c r="G887" s="55" t="s">
        <v>1644</v>
      </c>
      <c r="H887" s="55">
        <v>50500010</v>
      </c>
      <c r="I887" s="55" t="s">
        <v>3592</v>
      </c>
      <c r="J887" s="55" t="s">
        <v>1644</v>
      </c>
      <c r="K887" s="55" t="s">
        <v>1658</v>
      </c>
      <c r="L887" s="56">
        <v>45826</v>
      </c>
      <c r="M887" s="55" t="s">
        <v>3587</v>
      </c>
      <c r="N887" s="55" t="s">
        <v>1644</v>
      </c>
      <c r="O887" s="56"/>
      <c r="P887" s="55" t="s">
        <v>1726</v>
      </c>
      <c r="Q887" s="55" t="s">
        <v>1554</v>
      </c>
      <c r="R887" s="59">
        <v>20740034</v>
      </c>
      <c r="S887" s="55" t="s">
        <v>89</v>
      </c>
      <c r="T887" s="57">
        <v>1274.9000000000001</v>
      </c>
      <c r="U887" s="55" t="s">
        <v>343</v>
      </c>
      <c r="V887" s="55" t="s">
        <v>344</v>
      </c>
      <c r="W887" s="55" t="s">
        <v>1644</v>
      </c>
      <c r="X887" s="55" t="s">
        <v>1644</v>
      </c>
      <c r="Y887" s="55" t="s">
        <v>1644</v>
      </c>
      <c r="Z887" s="55" t="s">
        <v>1644</v>
      </c>
      <c r="AA887" s="55" t="s">
        <v>1727</v>
      </c>
      <c r="AB887" s="55" t="s">
        <v>1644</v>
      </c>
      <c r="AC887" s="56">
        <v>45826</v>
      </c>
      <c r="AD887" s="55"/>
      <c r="AE887" s="55"/>
      <c r="AF887" s="55" t="s">
        <v>1644</v>
      </c>
      <c r="AG887" s="55" t="s">
        <v>3593</v>
      </c>
      <c r="AH887" s="55" t="s">
        <v>1728</v>
      </c>
      <c r="AI887" s="55" t="s">
        <v>1729</v>
      </c>
      <c r="AJ887" s="58">
        <v>1472.7</v>
      </c>
      <c r="AK887" s="55" t="s">
        <v>1748</v>
      </c>
      <c r="AL887" s="60" t="s">
        <v>1749</v>
      </c>
      <c r="AM887" s="55" t="s">
        <v>1644</v>
      </c>
      <c r="AN887" s="55" t="s">
        <v>1644</v>
      </c>
      <c r="AO887" s="55" t="s">
        <v>1644</v>
      </c>
      <c r="AP887" t="b">
        <v>0</v>
      </c>
      <c r="AQ887" t="s">
        <v>2163</v>
      </c>
      <c r="AS887" t="s">
        <v>1656</v>
      </c>
      <c r="AT887" t="s">
        <v>4416</v>
      </c>
      <c r="AU887" s="191">
        <f t="shared" si="15"/>
        <v>20740034</v>
      </c>
    </row>
    <row r="888" spans="1:47" x14ac:dyDescent="0.25">
      <c r="A888" s="55" t="s">
        <v>1717</v>
      </c>
      <c r="B888" s="55" t="s">
        <v>3472</v>
      </c>
      <c r="C888" s="55" t="s">
        <v>1719</v>
      </c>
      <c r="D888" s="55" t="s">
        <v>1743</v>
      </c>
      <c r="E888" s="56">
        <v>45826</v>
      </c>
      <c r="F888" s="55" t="s">
        <v>2296</v>
      </c>
      <c r="G888" s="55" t="s">
        <v>1644</v>
      </c>
      <c r="H888" s="55">
        <v>50500010</v>
      </c>
      <c r="I888" s="55" t="s">
        <v>3594</v>
      </c>
      <c r="J888" s="55" t="s">
        <v>1644</v>
      </c>
      <c r="K888" s="55" t="s">
        <v>1658</v>
      </c>
      <c r="L888" s="56">
        <v>45826</v>
      </c>
      <c r="M888" s="55" t="s">
        <v>3587</v>
      </c>
      <c r="N888" s="55" t="s">
        <v>1644</v>
      </c>
      <c r="O888" s="56"/>
      <c r="P888" s="55" t="s">
        <v>1726</v>
      </c>
      <c r="Q888" s="55" t="s">
        <v>1554</v>
      </c>
      <c r="R888" s="59">
        <v>14596936</v>
      </c>
      <c r="S888" s="55" t="s">
        <v>89</v>
      </c>
      <c r="T888" s="57">
        <v>897.28</v>
      </c>
      <c r="U888" s="55" t="s">
        <v>329</v>
      </c>
      <c r="V888" s="55" t="s">
        <v>330</v>
      </c>
      <c r="W888" s="55" t="s">
        <v>1644</v>
      </c>
      <c r="X888" s="55" t="s">
        <v>1644</v>
      </c>
      <c r="Y888" s="55" t="s">
        <v>1644</v>
      </c>
      <c r="Z888" s="55" t="s">
        <v>1644</v>
      </c>
      <c r="AA888" s="55" t="s">
        <v>1727</v>
      </c>
      <c r="AB888" s="55" t="s">
        <v>1644</v>
      </c>
      <c r="AC888" s="56">
        <v>45826</v>
      </c>
      <c r="AD888" s="55"/>
      <c r="AE888" s="55"/>
      <c r="AF888" s="55" t="s">
        <v>1644</v>
      </c>
      <c r="AG888" s="55" t="s">
        <v>3595</v>
      </c>
      <c r="AH888" s="55" t="s">
        <v>1728</v>
      </c>
      <c r="AI888" s="55" t="s">
        <v>1729</v>
      </c>
      <c r="AJ888" s="58">
        <v>258.60000000000002</v>
      </c>
      <c r="AK888" s="55" t="s">
        <v>1748</v>
      </c>
      <c r="AL888" s="60" t="s">
        <v>1749</v>
      </c>
      <c r="AM888" s="55" t="s">
        <v>1644</v>
      </c>
      <c r="AN888" s="55" t="s">
        <v>1644</v>
      </c>
      <c r="AO888" s="55" t="s">
        <v>1644</v>
      </c>
      <c r="AP888" t="b">
        <v>0</v>
      </c>
      <c r="AQ888" t="s">
        <v>2163</v>
      </c>
      <c r="AS888" t="s">
        <v>1656</v>
      </c>
      <c r="AT888" t="s">
        <v>3842</v>
      </c>
      <c r="AU888" s="191">
        <f t="shared" si="15"/>
        <v>14596936</v>
      </c>
    </row>
    <row r="889" spans="1:47" hidden="1" x14ac:dyDescent="0.25">
      <c r="A889" s="55" t="s">
        <v>1717</v>
      </c>
      <c r="B889" s="55" t="s">
        <v>3472</v>
      </c>
      <c r="C889" s="55" t="s">
        <v>1719</v>
      </c>
      <c r="D889" s="55" t="s">
        <v>1743</v>
      </c>
      <c r="E889" s="56">
        <v>45826</v>
      </c>
      <c r="F889" s="55" t="s">
        <v>2296</v>
      </c>
      <c r="G889" s="55" t="s">
        <v>1644</v>
      </c>
      <c r="H889" s="55">
        <v>50500010</v>
      </c>
      <c r="I889" s="55" t="s">
        <v>3596</v>
      </c>
      <c r="J889" s="55" t="s">
        <v>1644</v>
      </c>
      <c r="K889" s="55" t="s">
        <v>1658</v>
      </c>
      <c r="L889" s="56">
        <v>45826</v>
      </c>
      <c r="M889" s="55" t="s">
        <v>3587</v>
      </c>
      <c r="N889" s="55" t="s">
        <v>1644</v>
      </c>
      <c r="O889" s="56"/>
      <c r="P889" s="55" t="s">
        <v>1726</v>
      </c>
      <c r="Q889" s="55" t="s">
        <v>1554</v>
      </c>
      <c r="R889" s="59">
        <v>59516002</v>
      </c>
      <c r="S889" s="55" t="s">
        <v>89</v>
      </c>
      <c r="T889" s="57">
        <v>3658.47</v>
      </c>
      <c r="U889" s="55" t="s">
        <v>343</v>
      </c>
      <c r="V889" s="55" t="s">
        <v>344</v>
      </c>
      <c r="W889" s="55" t="s">
        <v>1644</v>
      </c>
      <c r="X889" s="55" t="s">
        <v>1644</v>
      </c>
      <c r="Y889" s="55" t="s">
        <v>1644</v>
      </c>
      <c r="Z889" s="55" t="s">
        <v>1644</v>
      </c>
      <c r="AA889" s="55" t="s">
        <v>1727</v>
      </c>
      <c r="AB889" s="55" t="s">
        <v>1644</v>
      </c>
      <c r="AC889" s="56">
        <v>45826</v>
      </c>
      <c r="AD889" s="55"/>
      <c r="AE889" s="55"/>
      <c r="AF889" s="55" t="s">
        <v>1644</v>
      </c>
      <c r="AG889" s="55" t="s">
        <v>3597</v>
      </c>
      <c r="AH889" s="55" t="s">
        <v>1728</v>
      </c>
      <c r="AI889" s="55" t="s">
        <v>1729</v>
      </c>
      <c r="AJ889" s="58">
        <v>1309.8</v>
      </c>
      <c r="AK889" s="55" t="s">
        <v>1748</v>
      </c>
      <c r="AL889" s="60" t="s">
        <v>1749</v>
      </c>
      <c r="AM889" s="55" t="s">
        <v>1644</v>
      </c>
      <c r="AN889" s="55" t="s">
        <v>1644</v>
      </c>
      <c r="AO889" s="55" t="s">
        <v>1644</v>
      </c>
      <c r="AP889" t="b">
        <v>0</v>
      </c>
      <c r="AQ889" t="s">
        <v>2163</v>
      </c>
      <c r="AS889" t="s">
        <v>1656</v>
      </c>
      <c r="AT889" t="s">
        <v>4416</v>
      </c>
      <c r="AU889" s="191">
        <f t="shared" si="15"/>
        <v>59516002</v>
      </c>
    </row>
    <row r="890" spans="1:47" hidden="1" x14ac:dyDescent="0.25">
      <c r="A890" s="55" t="s">
        <v>1717</v>
      </c>
      <c r="B890" s="55" t="s">
        <v>3472</v>
      </c>
      <c r="C890" s="55" t="s">
        <v>1719</v>
      </c>
      <c r="D890" s="55" t="s">
        <v>1743</v>
      </c>
      <c r="E890" s="56">
        <v>45826</v>
      </c>
      <c r="F890" s="55" t="s">
        <v>2301</v>
      </c>
      <c r="G890" s="55" t="s">
        <v>1644</v>
      </c>
      <c r="H890" s="55">
        <v>50500010</v>
      </c>
      <c r="I890" s="55" t="s">
        <v>3598</v>
      </c>
      <c r="J890" s="55" t="s">
        <v>1644</v>
      </c>
      <c r="K890" s="55" t="s">
        <v>1658</v>
      </c>
      <c r="L890" s="56">
        <v>45826</v>
      </c>
      <c r="M890" s="55" t="s">
        <v>3587</v>
      </c>
      <c r="N890" s="55" t="s">
        <v>1644</v>
      </c>
      <c r="O890" s="56"/>
      <c r="P890" s="55" t="s">
        <v>1726</v>
      </c>
      <c r="Q890" s="55" t="s">
        <v>1554</v>
      </c>
      <c r="R890" s="59">
        <v>4927621</v>
      </c>
      <c r="S890" s="55" t="s">
        <v>89</v>
      </c>
      <c r="T890" s="57">
        <v>302.89999999999998</v>
      </c>
      <c r="U890" s="55" t="s">
        <v>343</v>
      </c>
      <c r="V890" s="55" t="s">
        <v>344</v>
      </c>
      <c r="W890" s="55" t="s">
        <v>1644</v>
      </c>
      <c r="X890" s="55" t="s">
        <v>1644</v>
      </c>
      <c r="Y890" s="55" t="s">
        <v>1644</v>
      </c>
      <c r="Z890" s="55" t="s">
        <v>1644</v>
      </c>
      <c r="AA890" s="55" t="s">
        <v>1727</v>
      </c>
      <c r="AB890" s="55" t="s">
        <v>1644</v>
      </c>
      <c r="AC890" s="56">
        <v>45826</v>
      </c>
      <c r="AD890" s="55"/>
      <c r="AE890" s="55"/>
      <c r="AF890" s="55" t="s">
        <v>1644</v>
      </c>
      <c r="AG890" s="55" t="s">
        <v>3599</v>
      </c>
      <c r="AH890" s="55" t="s">
        <v>1728</v>
      </c>
      <c r="AI890" s="55" t="s">
        <v>1729</v>
      </c>
      <c r="AJ890" s="58">
        <v>473.4</v>
      </c>
      <c r="AK890" s="55" t="s">
        <v>1748</v>
      </c>
      <c r="AL890" s="60" t="s">
        <v>1749</v>
      </c>
      <c r="AM890" s="55" t="s">
        <v>1644</v>
      </c>
      <c r="AN890" s="55" t="s">
        <v>1644</v>
      </c>
      <c r="AO890" s="55" t="s">
        <v>1644</v>
      </c>
      <c r="AP890" t="b">
        <v>0</v>
      </c>
      <c r="AQ890" t="s">
        <v>2163</v>
      </c>
      <c r="AS890" t="s">
        <v>1656</v>
      </c>
      <c r="AT890" t="s">
        <v>4416</v>
      </c>
      <c r="AU890" s="191">
        <f t="shared" si="15"/>
        <v>4927621</v>
      </c>
    </row>
    <row r="891" spans="1:47" x14ac:dyDescent="0.25">
      <c r="A891" s="55" t="s">
        <v>1717</v>
      </c>
      <c r="B891" s="55" t="s">
        <v>3472</v>
      </c>
      <c r="C891" s="55" t="s">
        <v>1719</v>
      </c>
      <c r="D891" s="55" t="s">
        <v>1767</v>
      </c>
      <c r="E891" s="56">
        <v>45826</v>
      </c>
      <c r="F891" s="55" t="s">
        <v>2755</v>
      </c>
      <c r="G891" s="55" t="s">
        <v>1644</v>
      </c>
      <c r="H891" s="55">
        <v>50200010</v>
      </c>
      <c r="I891" s="55" t="s">
        <v>3600</v>
      </c>
      <c r="J891" s="55" t="s">
        <v>1644</v>
      </c>
      <c r="K891" s="55" t="s">
        <v>1646</v>
      </c>
      <c r="L891" s="56">
        <v>45826</v>
      </c>
      <c r="M891" s="55" t="s">
        <v>3587</v>
      </c>
      <c r="N891" s="55" t="s">
        <v>1644</v>
      </c>
      <c r="O891" s="56"/>
      <c r="P891" s="55" t="s">
        <v>1726</v>
      </c>
      <c r="Q891" s="55" t="s">
        <v>89</v>
      </c>
      <c r="R891" s="57">
        <v>9.0500000000000007</v>
      </c>
      <c r="S891" s="55" t="s">
        <v>89</v>
      </c>
      <c r="T891" s="57">
        <v>9.0500000000000007</v>
      </c>
      <c r="U891" s="55" t="s">
        <v>329</v>
      </c>
      <c r="V891" s="55" t="s">
        <v>330</v>
      </c>
      <c r="W891" s="55" t="s">
        <v>1644</v>
      </c>
      <c r="X891" s="55" t="s">
        <v>1644</v>
      </c>
      <c r="Y891" s="55" t="s">
        <v>1644</v>
      </c>
      <c r="Z891" s="55" t="s">
        <v>1644</v>
      </c>
      <c r="AA891" s="55" t="s">
        <v>1727</v>
      </c>
      <c r="AB891" s="55" t="s">
        <v>1644</v>
      </c>
      <c r="AC891" s="56">
        <v>45826</v>
      </c>
      <c r="AD891" s="55"/>
      <c r="AE891" s="55"/>
      <c r="AF891" s="55" t="s">
        <v>1644</v>
      </c>
      <c r="AG891" s="55" t="s">
        <v>1644</v>
      </c>
      <c r="AH891" s="55" t="s">
        <v>1728</v>
      </c>
      <c r="AI891" s="55" t="s">
        <v>1729</v>
      </c>
      <c r="AJ891" s="59">
        <v>6</v>
      </c>
      <c r="AK891" s="55" t="s">
        <v>1748</v>
      </c>
      <c r="AL891" s="60" t="s">
        <v>1749</v>
      </c>
      <c r="AM891" s="55" t="s">
        <v>2756</v>
      </c>
      <c r="AN891" s="55" t="s">
        <v>2757</v>
      </c>
      <c r="AO891" s="55" t="s">
        <v>1644</v>
      </c>
      <c r="AP891" t="b">
        <v>0</v>
      </c>
      <c r="AQ891" t="s">
        <v>2163</v>
      </c>
      <c r="AS891" t="s">
        <v>1645</v>
      </c>
      <c r="AT891" t="s">
        <v>3842</v>
      </c>
      <c r="AU891" s="191">
        <f t="shared" si="15"/>
        <v>149325</v>
      </c>
    </row>
    <row r="892" spans="1:47" x14ac:dyDescent="0.25">
      <c r="A892" s="55" t="s">
        <v>1717</v>
      </c>
      <c r="B892" s="55" t="s">
        <v>3472</v>
      </c>
      <c r="C892" s="55" t="s">
        <v>1719</v>
      </c>
      <c r="D892" s="55" t="s">
        <v>1767</v>
      </c>
      <c r="E892" s="56">
        <v>45826</v>
      </c>
      <c r="F892" s="55" t="s">
        <v>2195</v>
      </c>
      <c r="G892" s="55" t="s">
        <v>1644</v>
      </c>
      <c r="H892" s="55">
        <v>50200010</v>
      </c>
      <c r="I892" s="55" t="s">
        <v>3600</v>
      </c>
      <c r="J892" s="55" t="s">
        <v>1644</v>
      </c>
      <c r="K892" s="55" t="s">
        <v>1646</v>
      </c>
      <c r="L892" s="56">
        <v>45826</v>
      </c>
      <c r="M892" s="55" t="s">
        <v>3587</v>
      </c>
      <c r="N892" s="55" t="s">
        <v>1644</v>
      </c>
      <c r="O892" s="56"/>
      <c r="P892" s="55" t="s">
        <v>1726</v>
      </c>
      <c r="Q892" s="55" t="s">
        <v>89</v>
      </c>
      <c r="R892" s="57">
        <v>29.07</v>
      </c>
      <c r="S892" s="55" t="s">
        <v>89</v>
      </c>
      <c r="T892" s="57">
        <v>29.07</v>
      </c>
      <c r="U892" s="55" t="s">
        <v>329</v>
      </c>
      <c r="V892" s="55" t="s">
        <v>330</v>
      </c>
      <c r="W892" s="55" t="s">
        <v>1644</v>
      </c>
      <c r="X892" s="55" t="s">
        <v>1644</v>
      </c>
      <c r="Y892" s="55" t="s">
        <v>1644</v>
      </c>
      <c r="Z892" s="55" t="s">
        <v>1644</v>
      </c>
      <c r="AA892" s="55" t="s">
        <v>1727</v>
      </c>
      <c r="AB892" s="55" t="s">
        <v>1644</v>
      </c>
      <c r="AC892" s="56">
        <v>45826</v>
      </c>
      <c r="AD892" s="55"/>
      <c r="AE892" s="55"/>
      <c r="AF892" s="55" t="s">
        <v>1644</v>
      </c>
      <c r="AG892" s="55" t="s">
        <v>1644</v>
      </c>
      <c r="AH892" s="55" t="s">
        <v>1728</v>
      </c>
      <c r="AI892" s="55" t="s">
        <v>1729</v>
      </c>
      <c r="AJ892" s="59">
        <v>2</v>
      </c>
      <c r="AK892" s="55" t="s">
        <v>1748</v>
      </c>
      <c r="AL892" s="60" t="s">
        <v>1749</v>
      </c>
      <c r="AM892" s="55" t="s">
        <v>2013</v>
      </c>
      <c r="AN892" s="55" t="s">
        <v>2014</v>
      </c>
      <c r="AO892" s="55" t="s">
        <v>1644</v>
      </c>
      <c r="AP892" t="b">
        <v>0</v>
      </c>
      <c r="AQ892" t="s">
        <v>2163</v>
      </c>
      <c r="AS892" t="s">
        <v>1645</v>
      </c>
      <c r="AT892" t="s">
        <v>3842</v>
      </c>
      <c r="AU892" s="191">
        <f t="shared" si="15"/>
        <v>479655</v>
      </c>
    </row>
    <row r="893" spans="1:47" x14ac:dyDescent="0.25">
      <c r="A893" s="55" t="s">
        <v>1717</v>
      </c>
      <c r="B893" s="55" t="s">
        <v>3472</v>
      </c>
      <c r="C893" s="55" t="s">
        <v>1719</v>
      </c>
      <c r="D893" s="55" t="s">
        <v>1743</v>
      </c>
      <c r="E893" s="56">
        <v>45826</v>
      </c>
      <c r="F893" s="55" t="s">
        <v>2296</v>
      </c>
      <c r="G893" s="55" t="s">
        <v>1644</v>
      </c>
      <c r="H893" s="55">
        <v>50500010</v>
      </c>
      <c r="I893" s="55" t="s">
        <v>3601</v>
      </c>
      <c r="J893" s="55" t="s">
        <v>1644</v>
      </c>
      <c r="K893" s="55" t="s">
        <v>1658</v>
      </c>
      <c r="L893" s="56">
        <v>45826</v>
      </c>
      <c r="M893" s="55" t="s">
        <v>3587</v>
      </c>
      <c r="N893" s="55" t="s">
        <v>1644</v>
      </c>
      <c r="O893" s="56"/>
      <c r="P893" s="55" t="s">
        <v>1726</v>
      </c>
      <c r="Q893" s="55" t="s">
        <v>1554</v>
      </c>
      <c r="R893" s="59">
        <v>33673500</v>
      </c>
      <c r="S893" s="55" t="s">
        <v>89</v>
      </c>
      <c r="T893" s="57">
        <v>2069.92</v>
      </c>
      <c r="U893" s="55" t="s">
        <v>329</v>
      </c>
      <c r="V893" s="55" t="s">
        <v>330</v>
      </c>
      <c r="W893" s="55" t="s">
        <v>1644</v>
      </c>
      <c r="X893" s="55" t="s">
        <v>1644</v>
      </c>
      <c r="Y893" s="55" t="s">
        <v>1644</v>
      </c>
      <c r="Z893" s="55" t="s">
        <v>1644</v>
      </c>
      <c r="AA893" s="55" t="s">
        <v>1727</v>
      </c>
      <c r="AB893" s="55" t="s">
        <v>1644</v>
      </c>
      <c r="AC893" s="56">
        <v>45826</v>
      </c>
      <c r="AD893" s="55"/>
      <c r="AE893" s="55"/>
      <c r="AF893" s="55" t="s">
        <v>1644</v>
      </c>
      <c r="AG893" s="55" t="s">
        <v>3602</v>
      </c>
      <c r="AH893" s="55" t="s">
        <v>1728</v>
      </c>
      <c r="AI893" s="55" t="s">
        <v>1729</v>
      </c>
      <c r="AJ893" s="61">
        <v>1069</v>
      </c>
      <c r="AK893" s="55" t="s">
        <v>123</v>
      </c>
      <c r="AL893" s="60" t="s">
        <v>1749</v>
      </c>
      <c r="AM893" s="55" t="s">
        <v>1644</v>
      </c>
      <c r="AN893" s="55" t="s">
        <v>1644</v>
      </c>
      <c r="AO893" s="55" t="s">
        <v>1644</v>
      </c>
      <c r="AP893" t="b">
        <v>0</v>
      </c>
      <c r="AQ893" t="s">
        <v>2163</v>
      </c>
      <c r="AS893" t="s">
        <v>1656</v>
      </c>
      <c r="AT893" t="s">
        <v>3842</v>
      </c>
      <c r="AU893" s="191">
        <f t="shared" si="15"/>
        <v>33673500</v>
      </c>
    </row>
    <row r="894" spans="1:47" x14ac:dyDescent="0.25">
      <c r="A894" s="55" t="s">
        <v>1717</v>
      </c>
      <c r="B894" s="55" t="s">
        <v>3472</v>
      </c>
      <c r="C894" s="55" t="s">
        <v>1719</v>
      </c>
      <c r="D894" s="55" t="s">
        <v>1743</v>
      </c>
      <c r="E894" s="56">
        <v>45827</v>
      </c>
      <c r="F894" s="55" t="s">
        <v>1644</v>
      </c>
      <c r="G894" s="55" t="s">
        <v>1644</v>
      </c>
      <c r="H894" s="55">
        <v>50800020</v>
      </c>
      <c r="I894" s="55" t="s">
        <v>3604</v>
      </c>
      <c r="J894" s="55" t="s">
        <v>1644</v>
      </c>
      <c r="K894" s="55" t="s">
        <v>474</v>
      </c>
      <c r="L894" s="56">
        <v>45827</v>
      </c>
      <c r="M894" s="55" t="s">
        <v>3603</v>
      </c>
      <c r="N894" s="55" t="s">
        <v>3605</v>
      </c>
      <c r="O894" s="56"/>
      <c r="P894" s="55" t="s">
        <v>1726</v>
      </c>
      <c r="Q894" s="55" t="s">
        <v>1554</v>
      </c>
      <c r="R894" s="59">
        <v>18000000</v>
      </c>
      <c r="S894" s="55" t="s">
        <v>89</v>
      </c>
      <c r="T894" s="57">
        <v>1106.47</v>
      </c>
      <c r="U894" s="55" t="s">
        <v>329</v>
      </c>
      <c r="V894" s="55" t="s">
        <v>330</v>
      </c>
      <c r="W894" s="55" t="s">
        <v>1644</v>
      </c>
      <c r="X894" s="55" t="s">
        <v>1644</v>
      </c>
      <c r="Y894" s="55" t="s">
        <v>1644</v>
      </c>
      <c r="Z894" s="55" t="s">
        <v>1644</v>
      </c>
      <c r="AA894" s="55" t="s">
        <v>1727</v>
      </c>
      <c r="AB894" s="55" t="s">
        <v>1644</v>
      </c>
      <c r="AC894" s="56">
        <v>45827</v>
      </c>
      <c r="AD894" s="55"/>
      <c r="AE894" s="55"/>
      <c r="AF894" s="55" t="s">
        <v>1644</v>
      </c>
      <c r="AG894" s="55" t="s">
        <v>3606</v>
      </c>
      <c r="AH894" s="55" t="s">
        <v>1728</v>
      </c>
      <c r="AI894" s="55" t="s">
        <v>1729</v>
      </c>
      <c r="AJ894" s="59">
        <v>1</v>
      </c>
      <c r="AK894" s="55" t="s">
        <v>2386</v>
      </c>
      <c r="AL894" s="60" t="s">
        <v>1749</v>
      </c>
      <c r="AM894" s="55" t="s">
        <v>1644</v>
      </c>
      <c r="AN894" s="55" t="s">
        <v>1644</v>
      </c>
      <c r="AO894" s="55" t="s">
        <v>1644</v>
      </c>
      <c r="AP894" t="b">
        <v>0</v>
      </c>
      <c r="AQ894" t="s">
        <v>2163</v>
      </c>
      <c r="AS894" t="s">
        <v>1652</v>
      </c>
      <c r="AT894" t="s">
        <v>3842</v>
      </c>
      <c r="AU894" s="191">
        <f t="shared" ref="AU894:AU957" si="16">IF(Q894="USD",R894*16500,IF(Q894="IDR",R894,T894*16500))</f>
        <v>18000000</v>
      </c>
    </row>
    <row r="895" spans="1:47" x14ac:dyDescent="0.25">
      <c r="A895" s="55" t="s">
        <v>1717</v>
      </c>
      <c r="B895" s="55" t="s">
        <v>3472</v>
      </c>
      <c r="C895" s="55" t="s">
        <v>1719</v>
      </c>
      <c r="D895" s="55" t="s">
        <v>1767</v>
      </c>
      <c r="E895" s="56">
        <v>45827</v>
      </c>
      <c r="F895" s="55" t="s">
        <v>3607</v>
      </c>
      <c r="G895" s="55" t="s">
        <v>1644</v>
      </c>
      <c r="H895" s="55">
        <v>50200010</v>
      </c>
      <c r="I895" s="55" t="s">
        <v>3608</v>
      </c>
      <c r="J895" s="55" t="s">
        <v>1644</v>
      </c>
      <c r="K895" s="55" t="s">
        <v>1646</v>
      </c>
      <c r="L895" s="56">
        <v>45827</v>
      </c>
      <c r="M895" s="55" t="s">
        <v>3603</v>
      </c>
      <c r="N895" s="55" t="s">
        <v>1644</v>
      </c>
      <c r="O895" s="56"/>
      <c r="P895" s="55" t="s">
        <v>1726</v>
      </c>
      <c r="Q895" s="55" t="s">
        <v>89</v>
      </c>
      <c r="R895" s="57">
        <v>243.42</v>
      </c>
      <c r="S895" s="55" t="s">
        <v>89</v>
      </c>
      <c r="T895" s="57">
        <v>243.42</v>
      </c>
      <c r="U895" s="55" t="s">
        <v>329</v>
      </c>
      <c r="V895" s="55" t="s">
        <v>330</v>
      </c>
      <c r="W895" s="55" t="s">
        <v>1644</v>
      </c>
      <c r="X895" s="55" t="s">
        <v>1644</v>
      </c>
      <c r="Y895" s="55" t="s">
        <v>1644</v>
      </c>
      <c r="Z895" s="55" t="s">
        <v>1644</v>
      </c>
      <c r="AA895" s="55" t="s">
        <v>1727</v>
      </c>
      <c r="AB895" s="55" t="s">
        <v>1644</v>
      </c>
      <c r="AC895" s="56">
        <v>45827</v>
      </c>
      <c r="AD895" s="55"/>
      <c r="AE895" s="55"/>
      <c r="AF895" s="55" t="s">
        <v>1644</v>
      </c>
      <c r="AG895" s="55" t="s">
        <v>1644</v>
      </c>
      <c r="AH895" s="55" t="s">
        <v>1728</v>
      </c>
      <c r="AI895" s="55" t="s">
        <v>1729</v>
      </c>
      <c r="AJ895" s="59">
        <v>300</v>
      </c>
      <c r="AK895" s="55" t="s">
        <v>1748</v>
      </c>
      <c r="AL895" s="60" t="s">
        <v>1749</v>
      </c>
      <c r="AM895" s="55" t="s">
        <v>1916</v>
      </c>
      <c r="AN895" s="55" t="s">
        <v>1917</v>
      </c>
      <c r="AO895" s="55" t="s">
        <v>1644</v>
      </c>
      <c r="AP895" t="b">
        <v>0</v>
      </c>
      <c r="AQ895" t="s">
        <v>2163</v>
      </c>
      <c r="AS895" t="s">
        <v>1645</v>
      </c>
      <c r="AT895" t="s">
        <v>3842</v>
      </c>
      <c r="AU895" s="191">
        <f t="shared" si="16"/>
        <v>4016430</v>
      </c>
    </row>
    <row r="896" spans="1:47" x14ac:dyDescent="0.25">
      <c r="A896" s="55" t="s">
        <v>1717</v>
      </c>
      <c r="B896" s="55" t="s">
        <v>3472</v>
      </c>
      <c r="C896" s="55" t="s">
        <v>1719</v>
      </c>
      <c r="D896" s="55" t="s">
        <v>1767</v>
      </c>
      <c r="E896" s="56">
        <v>45827</v>
      </c>
      <c r="F896" s="55" t="s">
        <v>1914</v>
      </c>
      <c r="G896" s="55" t="s">
        <v>1644</v>
      </c>
      <c r="H896" s="55">
        <v>50200010</v>
      </c>
      <c r="I896" s="55" t="s">
        <v>3609</v>
      </c>
      <c r="J896" s="55" t="s">
        <v>1644</v>
      </c>
      <c r="K896" s="55" t="s">
        <v>1646</v>
      </c>
      <c r="L896" s="56">
        <v>45827</v>
      </c>
      <c r="M896" s="55" t="s">
        <v>3603</v>
      </c>
      <c r="N896" s="55" t="s">
        <v>1644</v>
      </c>
      <c r="O896" s="56"/>
      <c r="P896" s="55" t="s">
        <v>1726</v>
      </c>
      <c r="Q896" s="55" t="s">
        <v>89</v>
      </c>
      <c r="R896" s="57">
        <v>811.41</v>
      </c>
      <c r="S896" s="55" t="s">
        <v>89</v>
      </c>
      <c r="T896" s="57">
        <v>811.41</v>
      </c>
      <c r="U896" s="55" t="s">
        <v>329</v>
      </c>
      <c r="V896" s="55" t="s">
        <v>330</v>
      </c>
      <c r="W896" s="55" t="s">
        <v>1644</v>
      </c>
      <c r="X896" s="55" t="s">
        <v>1644</v>
      </c>
      <c r="Y896" s="55" t="s">
        <v>1644</v>
      </c>
      <c r="Z896" s="55" t="s">
        <v>1644</v>
      </c>
      <c r="AA896" s="55" t="s">
        <v>1727</v>
      </c>
      <c r="AB896" s="55" t="s">
        <v>1644</v>
      </c>
      <c r="AC896" s="56">
        <v>45827</v>
      </c>
      <c r="AD896" s="55"/>
      <c r="AE896" s="55"/>
      <c r="AF896" s="55" t="s">
        <v>1644</v>
      </c>
      <c r="AG896" s="55" t="s">
        <v>1644</v>
      </c>
      <c r="AH896" s="55" t="s">
        <v>1728</v>
      </c>
      <c r="AI896" s="55" t="s">
        <v>1729</v>
      </c>
      <c r="AJ896" s="59">
        <v>1000</v>
      </c>
      <c r="AK896" s="55" t="s">
        <v>1748</v>
      </c>
      <c r="AL896" s="60" t="s">
        <v>1749</v>
      </c>
      <c r="AM896" s="55" t="s">
        <v>1916</v>
      </c>
      <c r="AN896" s="55" t="s">
        <v>1917</v>
      </c>
      <c r="AO896" s="55" t="s">
        <v>1644</v>
      </c>
      <c r="AP896" t="b">
        <v>0</v>
      </c>
      <c r="AQ896" t="s">
        <v>2163</v>
      </c>
      <c r="AS896" t="s">
        <v>1645</v>
      </c>
      <c r="AT896" t="s">
        <v>3842</v>
      </c>
      <c r="AU896" s="191">
        <f t="shared" si="16"/>
        <v>13388265</v>
      </c>
    </row>
    <row r="897" spans="1:47" x14ac:dyDescent="0.25">
      <c r="A897" s="55" t="s">
        <v>1717</v>
      </c>
      <c r="B897" s="55" t="s">
        <v>3472</v>
      </c>
      <c r="C897" s="55" t="s">
        <v>1719</v>
      </c>
      <c r="D897" s="55" t="s">
        <v>1767</v>
      </c>
      <c r="E897" s="56">
        <v>45827</v>
      </c>
      <c r="F897" s="55" t="s">
        <v>2255</v>
      </c>
      <c r="G897" s="55" t="s">
        <v>1644</v>
      </c>
      <c r="H897" s="55">
        <v>50200010</v>
      </c>
      <c r="I897" s="55" t="s">
        <v>3610</v>
      </c>
      <c r="J897" s="55" t="s">
        <v>1644</v>
      </c>
      <c r="K897" s="55" t="s">
        <v>1646</v>
      </c>
      <c r="L897" s="56">
        <v>45827</v>
      </c>
      <c r="M897" s="55" t="s">
        <v>3603</v>
      </c>
      <c r="N897" s="55" t="s">
        <v>1644</v>
      </c>
      <c r="O897" s="56"/>
      <c r="P897" s="55" t="s">
        <v>1726</v>
      </c>
      <c r="Q897" s="55" t="s">
        <v>89</v>
      </c>
      <c r="R897" s="57">
        <v>48.76</v>
      </c>
      <c r="S897" s="55" t="s">
        <v>89</v>
      </c>
      <c r="T897" s="57">
        <v>48.76</v>
      </c>
      <c r="U897" s="55" t="s">
        <v>329</v>
      </c>
      <c r="V897" s="55" t="s">
        <v>330</v>
      </c>
      <c r="W897" s="55" t="s">
        <v>1644</v>
      </c>
      <c r="X897" s="55" t="s">
        <v>1644</v>
      </c>
      <c r="Y897" s="55" t="s">
        <v>1644</v>
      </c>
      <c r="Z897" s="55" t="s">
        <v>1644</v>
      </c>
      <c r="AA897" s="55" t="s">
        <v>1727</v>
      </c>
      <c r="AB897" s="55" t="s">
        <v>1644</v>
      </c>
      <c r="AC897" s="56">
        <v>45827</v>
      </c>
      <c r="AD897" s="55"/>
      <c r="AE897" s="55"/>
      <c r="AF897" s="55" t="s">
        <v>1644</v>
      </c>
      <c r="AG897" s="55" t="s">
        <v>1644</v>
      </c>
      <c r="AH897" s="55" t="s">
        <v>1728</v>
      </c>
      <c r="AI897" s="55" t="s">
        <v>1729</v>
      </c>
      <c r="AJ897" s="59">
        <v>2</v>
      </c>
      <c r="AK897" s="55" t="s">
        <v>1994</v>
      </c>
      <c r="AL897" s="60" t="s">
        <v>1749</v>
      </c>
      <c r="AM897" s="55" t="s">
        <v>2263</v>
      </c>
      <c r="AN897" s="55" t="s">
        <v>2264</v>
      </c>
      <c r="AO897" s="55" t="s">
        <v>1644</v>
      </c>
      <c r="AP897" t="b">
        <v>0</v>
      </c>
      <c r="AQ897" t="s">
        <v>2163</v>
      </c>
      <c r="AS897" t="s">
        <v>1645</v>
      </c>
      <c r="AT897" t="s">
        <v>3842</v>
      </c>
      <c r="AU897" s="191">
        <f t="shared" si="16"/>
        <v>804540</v>
      </c>
    </row>
    <row r="898" spans="1:47" x14ac:dyDescent="0.25">
      <c r="A898" s="55" t="s">
        <v>1717</v>
      </c>
      <c r="B898" s="55" t="s">
        <v>3472</v>
      </c>
      <c r="C898" s="55" t="s">
        <v>1719</v>
      </c>
      <c r="D898" s="55" t="s">
        <v>1767</v>
      </c>
      <c r="E898" s="56">
        <v>45827</v>
      </c>
      <c r="F898" s="55" t="s">
        <v>3611</v>
      </c>
      <c r="G898" s="55" t="s">
        <v>1644</v>
      </c>
      <c r="H898" s="55">
        <v>53100010</v>
      </c>
      <c r="I898" s="55" t="s">
        <v>3610</v>
      </c>
      <c r="J898" s="55" t="s">
        <v>1644</v>
      </c>
      <c r="K898" s="55" t="s">
        <v>664</v>
      </c>
      <c r="L898" s="56">
        <v>45827</v>
      </c>
      <c r="M898" s="55" t="s">
        <v>3603</v>
      </c>
      <c r="N898" s="55" t="s">
        <v>1644</v>
      </c>
      <c r="O898" s="56"/>
      <c r="P898" s="55" t="s">
        <v>1726</v>
      </c>
      <c r="Q898" s="55" t="s">
        <v>89</v>
      </c>
      <c r="R898" s="57">
        <v>0.28999999999999998</v>
      </c>
      <c r="S898" s="55" t="s">
        <v>89</v>
      </c>
      <c r="T898" s="57">
        <v>0.28999999999999998</v>
      </c>
      <c r="U898" s="55" t="s">
        <v>329</v>
      </c>
      <c r="V898" s="55" t="s">
        <v>330</v>
      </c>
      <c r="W898" s="55" t="s">
        <v>1644</v>
      </c>
      <c r="X898" s="55" t="s">
        <v>1644</v>
      </c>
      <c r="Y898" s="55" t="s">
        <v>1644</v>
      </c>
      <c r="Z898" s="55" t="s">
        <v>1644</v>
      </c>
      <c r="AA898" s="55" t="s">
        <v>1727</v>
      </c>
      <c r="AB898" s="55" t="s">
        <v>1644</v>
      </c>
      <c r="AC898" s="56">
        <v>45827</v>
      </c>
      <c r="AD898" s="55"/>
      <c r="AE898" s="55"/>
      <c r="AF898" s="55" t="s">
        <v>1644</v>
      </c>
      <c r="AG898" s="55" t="s">
        <v>1644</v>
      </c>
      <c r="AH898" s="55" t="s">
        <v>1728</v>
      </c>
      <c r="AI898" s="55" t="s">
        <v>1729</v>
      </c>
      <c r="AJ898" s="59">
        <v>20</v>
      </c>
      <c r="AK898" s="55" t="s">
        <v>1748</v>
      </c>
      <c r="AL898" s="60" t="s">
        <v>1749</v>
      </c>
      <c r="AM898" s="55" t="s">
        <v>3612</v>
      </c>
      <c r="AN898" s="55" t="s">
        <v>3613</v>
      </c>
      <c r="AO898" s="55" t="s">
        <v>1644</v>
      </c>
      <c r="AP898" t="b">
        <v>0</v>
      </c>
      <c r="AQ898" t="s">
        <v>2163</v>
      </c>
      <c r="AS898" t="s">
        <v>1652</v>
      </c>
      <c r="AT898" t="s">
        <v>3842</v>
      </c>
      <c r="AU898" s="191">
        <f t="shared" si="16"/>
        <v>4785</v>
      </c>
    </row>
    <row r="899" spans="1:47" x14ac:dyDescent="0.25">
      <c r="A899" s="55" t="s">
        <v>1717</v>
      </c>
      <c r="B899" s="55" t="s">
        <v>3472</v>
      </c>
      <c r="C899" s="55" t="s">
        <v>1719</v>
      </c>
      <c r="D899" s="55" t="s">
        <v>1767</v>
      </c>
      <c r="E899" s="56">
        <v>45827</v>
      </c>
      <c r="F899" s="55" t="s">
        <v>3614</v>
      </c>
      <c r="G899" s="55" t="s">
        <v>1644</v>
      </c>
      <c r="H899" s="55">
        <v>50200010</v>
      </c>
      <c r="I899" s="55" t="s">
        <v>3615</v>
      </c>
      <c r="J899" s="55" t="s">
        <v>1644</v>
      </c>
      <c r="K899" s="55" t="s">
        <v>1646</v>
      </c>
      <c r="L899" s="56">
        <v>45827</v>
      </c>
      <c r="M899" s="55" t="s">
        <v>3603</v>
      </c>
      <c r="N899" s="55" t="s">
        <v>1644</v>
      </c>
      <c r="O899" s="56"/>
      <c r="P899" s="55" t="s">
        <v>1726</v>
      </c>
      <c r="Q899" s="55" t="s">
        <v>89</v>
      </c>
      <c r="R899" s="57">
        <v>13.83</v>
      </c>
      <c r="S899" s="55" t="s">
        <v>89</v>
      </c>
      <c r="T899" s="57">
        <v>13.83</v>
      </c>
      <c r="U899" s="55" t="s">
        <v>329</v>
      </c>
      <c r="V899" s="55" t="s">
        <v>330</v>
      </c>
      <c r="W899" s="55" t="s">
        <v>1644</v>
      </c>
      <c r="X899" s="55" t="s">
        <v>1644</v>
      </c>
      <c r="Y899" s="55" t="s">
        <v>1644</v>
      </c>
      <c r="Z899" s="55" t="s">
        <v>1644</v>
      </c>
      <c r="AA899" s="55" t="s">
        <v>1727</v>
      </c>
      <c r="AB899" s="55" t="s">
        <v>1644</v>
      </c>
      <c r="AC899" s="56">
        <v>45827</v>
      </c>
      <c r="AD899" s="55"/>
      <c r="AE899" s="55"/>
      <c r="AF899" s="55" t="s">
        <v>1644</v>
      </c>
      <c r="AG899" s="55" t="s">
        <v>1644</v>
      </c>
      <c r="AH899" s="55" t="s">
        <v>1728</v>
      </c>
      <c r="AI899" s="55" t="s">
        <v>1729</v>
      </c>
      <c r="AJ899" s="59">
        <v>12</v>
      </c>
      <c r="AK899" s="55" t="s">
        <v>1934</v>
      </c>
      <c r="AL899" s="60" t="s">
        <v>1749</v>
      </c>
      <c r="AM899" s="55" t="s">
        <v>3548</v>
      </c>
      <c r="AN899" s="55" t="s">
        <v>3549</v>
      </c>
      <c r="AO899" s="55" t="s">
        <v>1644</v>
      </c>
      <c r="AP899" t="b">
        <v>0</v>
      </c>
      <c r="AQ899" t="s">
        <v>2163</v>
      </c>
      <c r="AS899" t="s">
        <v>1645</v>
      </c>
      <c r="AT899" t="s">
        <v>3842</v>
      </c>
      <c r="AU899" s="191">
        <f t="shared" si="16"/>
        <v>228195</v>
      </c>
    </row>
    <row r="900" spans="1:47" x14ac:dyDescent="0.25">
      <c r="A900" s="55" t="s">
        <v>1717</v>
      </c>
      <c r="B900" s="55" t="s">
        <v>3472</v>
      </c>
      <c r="C900" s="55" t="s">
        <v>1719</v>
      </c>
      <c r="D900" s="55" t="s">
        <v>1767</v>
      </c>
      <c r="E900" s="56">
        <v>45827</v>
      </c>
      <c r="F900" s="55" t="s">
        <v>3146</v>
      </c>
      <c r="G900" s="55" t="s">
        <v>1644</v>
      </c>
      <c r="H900" s="55">
        <v>50200010</v>
      </c>
      <c r="I900" s="55" t="s">
        <v>3615</v>
      </c>
      <c r="J900" s="55" t="s">
        <v>1644</v>
      </c>
      <c r="K900" s="55" t="s">
        <v>1646</v>
      </c>
      <c r="L900" s="56">
        <v>45827</v>
      </c>
      <c r="M900" s="55" t="s">
        <v>3603</v>
      </c>
      <c r="N900" s="55" t="s">
        <v>1644</v>
      </c>
      <c r="O900" s="56"/>
      <c r="P900" s="55" t="s">
        <v>1726</v>
      </c>
      <c r="Q900" s="55" t="s">
        <v>89</v>
      </c>
      <c r="R900" s="57">
        <v>8.11</v>
      </c>
      <c r="S900" s="55" t="s">
        <v>89</v>
      </c>
      <c r="T900" s="57">
        <v>8.11</v>
      </c>
      <c r="U900" s="55" t="s">
        <v>329</v>
      </c>
      <c r="V900" s="55" t="s">
        <v>330</v>
      </c>
      <c r="W900" s="55" t="s">
        <v>1644</v>
      </c>
      <c r="X900" s="55" t="s">
        <v>1644</v>
      </c>
      <c r="Y900" s="55" t="s">
        <v>1644</v>
      </c>
      <c r="Z900" s="55" t="s">
        <v>1644</v>
      </c>
      <c r="AA900" s="55" t="s">
        <v>1727</v>
      </c>
      <c r="AB900" s="55" t="s">
        <v>1644</v>
      </c>
      <c r="AC900" s="56">
        <v>45827</v>
      </c>
      <c r="AD900" s="55"/>
      <c r="AE900" s="55"/>
      <c r="AF900" s="55" t="s">
        <v>1644</v>
      </c>
      <c r="AG900" s="55" t="s">
        <v>1644</v>
      </c>
      <c r="AH900" s="55" t="s">
        <v>1728</v>
      </c>
      <c r="AI900" s="55" t="s">
        <v>1729</v>
      </c>
      <c r="AJ900" s="59">
        <v>10</v>
      </c>
      <c r="AK900" s="55" t="s">
        <v>1748</v>
      </c>
      <c r="AL900" s="60" t="s">
        <v>1749</v>
      </c>
      <c r="AM900" s="55" t="s">
        <v>1916</v>
      </c>
      <c r="AN900" s="55" t="s">
        <v>1917</v>
      </c>
      <c r="AO900" s="55" t="s">
        <v>1644</v>
      </c>
      <c r="AP900" t="b">
        <v>0</v>
      </c>
      <c r="AQ900" t="s">
        <v>2163</v>
      </c>
      <c r="AS900" t="s">
        <v>1645</v>
      </c>
      <c r="AT900" t="s">
        <v>3842</v>
      </c>
      <c r="AU900" s="191">
        <f t="shared" si="16"/>
        <v>133815</v>
      </c>
    </row>
    <row r="901" spans="1:47" hidden="1" x14ac:dyDescent="0.25">
      <c r="A901" s="55" t="s">
        <v>1717</v>
      </c>
      <c r="B901" s="55" t="s">
        <v>3472</v>
      </c>
      <c r="C901" s="55" t="s">
        <v>1719</v>
      </c>
      <c r="D901" s="55" t="s">
        <v>1720</v>
      </c>
      <c r="E901" s="56">
        <v>45827</v>
      </c>
      <c r="F901" s="55" t="s">
        <v>3616</v>
      </c>
      <c r="G901" s="55" t="s">
        <v>1739</v>
      </c>
      <c r="H901" s="55">
        <v>50300050</v>
      </c>
      <c r="I901" s="55" t="s">
        <v>3617</v>
      </c>
      <c r="J901" s="55" t="s">
        <v>1644</v>
      </c>
      <c r="K901" s="55" t="s">
        <v>1393</v>
      </c>
      <c r="L901" s="56">
        <v>45827</v>
      </c>
      <c r="M901" s="55" t="s">
        <v>1724</v>
      </c>
      <c r="N901" s="55" t="s">
        <v>1741</v>
      </c>
      <c r="O901" s="56"/>
      <c r="P901" s="55" t="s">
        <v>1726</v>
      </c>
      <c r="Q901" s="55" t="s">
        <v>1554</v>
      </c>
      <c r="R901" s="59">
        <v>101244024</v>
      </c>
      <c r="S901" s="55" t="s">
        <v>89</v>
      </c>
      <c r="T901" s="57">
        <v>6223.51</v>
      </c>
      <c r="U901" s="55" t="s">
        <v>329</v>
      </c>
      <c r="V901" s="55" t="s">
        <v>330</v>
      </c>
      <c r="W901" s="55" t="s">
        <v>1644</v>
      </c>
      <c r="X901" s="55" t="s">
        <v>1644</v>
      </c>
      <c r="Y901" s="55" t="s">
        <v>1644</v>
      </c>
      <c r="Z901" s="55" t="s">
        <v>1644</v>
      </c>
      <c r="AA901" s="55" t="s">
        <v>1727</v>
      </c>
      <c r="AB901" s="55" t="s">
        <v>1644</v>
      </c>
      <c r="AC901" s="56">
        <v>45828</v>
      </c>
      <c r="AD901" s="55"/>
      <c r="AE901" s="55"/>
      <c r="AF901" s="55" t="s">
        <v>1644</v>
      </c>
      <c r="AG901" s="55" t="s">
        <v>1644</v>
      </c>
      <c r="AH901" s="55" t="s">
        <v>1728</v>
      </c>
      <c r="AI901" s="55" t="s">
        <v>1729</v>
      </c>
      <c r="AJ901" s="58">
        <v>0</v>
      </c>
      <c r="AK901" s="55" t="s">
        <v>1644</v>
      </c>
      <c r="AL901" s="55" t="s">
        <v>1644</v>
      </c>
      <c r="AM901" s="55" t="s">
        <v>1644</v>
      </c>
      <c r="AN901" s="55" t="s">
        <v>1644</v>
      </c>
      <c r="AO901" s="55" t="s">
        <v>1644</v>
      </c>
      <c r="AP901" t="b">
        <v>0</v>
      </c>
      <c r="AQ901" t="s">
        <v>2163</v>
      </c>
      <c r="AS901" t="s">
        <v>1647</v>
      </c>
      <c r="AT901" t="s">
        <v>3842</v>
      </c>
      <c r="AU901" s="191">
        <f t="shared" si="16"/>
        <v>101244024</v>
      </c>
    </row>
    <row r="902" spans="1:47" x14ac:dyDescent="0.25">
      <c r="A902" s="55" t="s">
        <v>1717</v>
      </c>
      <c r="B902" s="55" t="s">
        <v>3472</v>
      </c>
      <c r="C902" s="55" t="s">
        <v>1719</v>
      </c>
      <c r="D902" s="55" t="s">
        <v>1767</v>
      </c>
      <c r="E902" s="56">
        <v>45828</v>
      </c>
      <c r="F902" s="55" t="s">
        <v>3619</v>
      </c>
      <c r="G902" s="55" t="s">
        <v>1644</v>
      </c>
      <c r="H902" s="55">
        <v>50200010</v>
      </c>
      <c r="I902" s="55" t="s">
        <v>3620</v>
      </c>
      <c r="J902" s="55" t="s">
        <v>1644</v>
      </c>
      <c r="K902" s="55" t="s">
        <v>1646</v>
      </c>
      <c r="L902" s="56">
        <v>45828</v>
      </c>
      <c r="M902" s="55" t="s">
        <v>3618</v>
      </c>
      <c r="N902" s="55" t="s">
        <v>1644</v>
      </c>
      <c r="O902" s="56"/>
      <c r="P902" s="55" t="s">
        <v>1726</v>
      </c>
      <c r="Q902" s="55" t="s">
        <v>89</v>
      </c>
      <c r="R902" s="57">
        <v>95.6</v>
      </c>
      <c r="S902" s="55" t="s">
        <v>89</v>
      </c>
      <c r="T902" s="57">
        <v>95.6</v>
      </c>
      <c r="U902" s="55" t="s">
        <v>329</v>
      </c>
      <c r="V902" s="55" t="s">
        <v>330</v>
      </c>
      <c r="W902" s="55" t="s">
        <v>1644</v>
      </c>
      <c r="X902" s="55" t="s">
        <v>1644</v>
      </c>
      <c r="Y902" s="55" t="s">
        <v>1644</v>
      </c>
      <c r="Z902" s="55" t="s">
        <v>1644</v>
      </c>
      <c r="AA902" s="55" t="s">
        <v>1727</v>
      </c>
      <c r="AB902" s="55" t="s">
        <v>1644</v>
      </c>
      <c r="AC902" s="56">
        <v>45828</v>
      </c>
      <c r="AD902" s="55"/>
      <c r="AE902" s="55"/>
      <c r="AF902" s="55" t="s">
        <v>1644</v>
      </c>
      <c r="AG902" s="55" t="s">
        <v>1644</v>
      </c>
      <c r="AH902" s="55" t="s">
        <v>1728</v>
      </c>
      <c r="AI902" s="55" t="s">
        <v>1729</v>
      </c>
      <c r="AJ902" s="59">
        <v>130</v>
      </c>
      <c r="AK902" s="55" t="s">
        <v>1842</v>
      </c>
      <c r="AL902" s="60" t="s">
        <v>1749</v>
      </c>
      <c r="AM902" s="55" t="s">
        <v>1890</v>
      </c>
      <c r="AN902" s="55" t="s">
        <v>1891</v>
      </c>
      <c r="AO902" s="55" t="s">
        <v>1644</v>
      </c>
      <c r="AP902" t="b">
        <v>0</v>
      </c>
      <c r="AQ902" t="s">
        <v>2163</v>
      </c>
      <c r="AS902" t="s">
        <v>1645</v>
      </c>
      <c r="AT902" t="s">
        <v>3842</v>
      </c>
      <c r="AU902" s="191">
        <f t="shared" si="16"/>
        <v>1577400</v>
      </c>
    </row>
    <row r="903" spans="1:47" hidden="1" x14ac:dyDescent="0.25">
      <c r="A903" s="55" t="s">
        <v>1717</v>
      </c>
      <c r="B903" s="55" t="s">
        <v>3472</v>
      </c>
      <c r="C903" s="55" t="s">
        <v>1719</v>
      </c>
      <c r="D903" s="55" t="s">
        <v>1743</v>
      </c>
      <c r="E903" s="56">
        <v>45828</v>
      </c>
      <c r="F903" s="55" t="s">
        <v>3621</v>
      </c>
      <c r="G903" s="55" t="s">
        <v>1644</v>
      </c>
      <c r="H903" s="55">
        <v>50600050</v>
      </c>
      <c r="I903" s="55" t="s">
        <v>3622</v>
      </c>
      <c r="J903" s="55" t="s">
        <v>1644</v>
      </c>
      <c r="K903" s="55" t="s">
        <v>468</v>
      </c>
      <c r="L903" s="56">
        <v>45828</v>
      </c>
      <c r="M903" s="55" t="s">
        <v>3618</v>
      </c>
      <c r="N903" s="55" t="s">
        <v>3623</v>
      </c>
      <c r="O903" s="56"/>
      <c r="P903" s="55" t="s">
        <v>1726</v>
      </c>
      <c r="Q903" s="55" t="s">
        <v>1554</v>
      </c>
      <c r="R903" s="59">
        <v>39765386</v>
      </c>
      <c r="S903" s="55" t="s">
        <v>89</v>
      </c>
      <c r="T903" s="57">
        <v>2444.38</v>
      </c>
      <c r="U903" s="55" t="s">
        <v>329</v>
      </c>
      <c r="V903" s="55" t="s">
        <v>330</v>
      </c>
      <c r="W903" s="55" t="s">
        <v>1644</v>
      </c>
      <c r="X903" s="55" t="s">
        <v>1644</v>
      </c>
      <c r="Y903" s="55" t="s">
        <v>1644</v>
      </c>
      <c r="Z903" s="55" t="s">
        <v>1644</v>
      </c>
      <c r="AA903" s="55" t="s">
        <v>1727</v>
      </c>
      <c r="AB903" s="55" t="s">
        <v>1644</v>
      </c>
      <c r="AC903" s="56">
        <v>45828</v>
      </c>
      <c r="AD903" s="55"/>
      <c r="AE903" s="55"/>
      <c r="AF903" s="55" t="s">
        <v>1644</v>
      </c>
      <c r="AG903" s="55" t="s">
        <v>3624</v>
      </c>
      <c r="AH903" s="55" t="s">
        <v>1728</v>
      </c>
      <c r="AI903" s="55" t="s">
        <v>1729</v>
      </c>
      <c r="AJ903" s="59">
        <v>1</v>
      </c>
      <c r="AK903" s="55" t="s">
        <v>1873</v>
      </c>
      <c r="AL903" s="60" t="s">
        <v>1749</v>
      </c>
      <c r="AM903" s="55" t="s">
        <v>1644</v>
      </c>
      <c r="AN903" s="55" t="s">
        <v>1644</v>
      </c>
      <c r="AO903" s="55" t="s">
        <v>1644</v>
      </c>
      <c r="AP903" t="s">
        <v>1730</v>
      </c>
      <c r="AQ903" t="s">
        <v>2163</v>
      </c>
      <c r="AS903" t="s">
        <v>468</v>
      </c>
      <c r="AT903" t="s">
        <v>3842</v>
      </c>
      <c r="AU903" s="191">
        <f t="shared" si="16"/>
        <v>39765386</v>
      </c>
    </row>
    <row r="904" spans="1:47" hidden="1" x14ac:dyDescent="0.25">
      <c r="A904" s="55" t="s">
        <v>1717</v>
      </c>
      <c r="B904" s="55" t="s">
        <v>3472</v>
      </c>
      <c r="C904" s="55" t="s">
        <v>1719</v>
      </c>
      <c r="D904" s="55" t="s">
        <v>1743</v>
      </c>
      <c r="E904" s="56">
        <v>45828</v>
      </c>
      <c r="F904" s="55" t="s">
        <v>3625</v>
      </c>
      <c r="G904" s="55" t="s">
        <v>1644</v>
      </c>
      <c r="H904" s="55">
        <v>50600050</v>
      </c>
      <c r="I904" s="55" t="s">
        <v>3626</v>
      </c>
      <c r="J904" s="55" t="s">
        <v>1644</v>
      </c>
      <c r="K904" s="55" t="s">
        <v>468</v>
      </c>
      <c r="L904" s="56">
        <v>45828</v>
      </c>
      <c r="M904" s="55" t="s">
        <v>3618</v>
      </c>
      <c r="N904" s="55" t="s">
        <v>3623</v>
      </c>
      <c r="O904" s="56"/>
      <c r="P904" s="55" t="s">
        <v>1726</v>
      </c>
      <c r="Q904" s="55" t="s">
        <v>1554</v>
      </c>
      <c r="R904" s="59">
        <v>1192962</v>
      </c>
      <c r="S904" s="55" t="s">
        <v>89</v>
      </c>
      <c r="T904" s="57">
        <v>73.34</v>
      </c>
      <c r="U904" s="55" t="s">
        <v>329</v>
      </c>
      <c r="V904" s="55" t="s">
        <v>330</v>
      </c>
      <c r="W904" s="55" t="s">
        <v>1644</v>
      </c>
      <c r="X904" s="55" t="s">
        <v>1644</v>
      </c>
      <c r="Y904" s="55" t="s">
        <v>1644</v>
      </c>
      <c r="Z904" s="55" t="s">
        <v>1644</v>
      </c>
      <c r="AA904" s="55" t="s">
        <v>1727</v>
      </c>
      <c r="AB904" s="55" t="s">
        <v>1644</v>
      </c>
      <c r="AC904" s="56">
        <v>45828</v>
      </c>
      <c r="AD904" s="55"/>
      <c r="AE904" s="55"/>
      <c r="AF904" s="55" t="s">
        <v>1644</v>
      </c>
      <c r="AG904" s="55" t="s">
        <v>3624</v>
      </c>
      <c r="AH904" s="55" t="s">
        <v>1728</v>
      </c>
      <c r="AI904" s="55" t="s">
        <v>1729</v>
      </c>
      <c r="AJ904" s="59">
        <v>1</v>
      </c>
      <c r="AK904" s="55" t="s">
        <v>1873</v>
      </c>
      <c r="AL904" s="60" t="s">
        <v>1749</v>
      </c>
      <c r="AM904" s="55" t="s">
        <v>1644</v>
      </c>
      <c r="AN904" s="55" t="s">
        <v>1644</v>
      </c>
      <c r="AO904" s="55" t="s">
        <v>1644</v>
      </c>
      <c r="AP904" t="s">
        <v>1730</v>
      </c>
      <c r="AQ904" t="s">
        <v>2163</v>
      </c>
      <c r="AS904" t="s">
        <v>468</v>
      </c>
      <c r="AT904" t="s">
        <v>3842</v>
      </c>
      <c r="AU904" s="191">
        <f t="shared" si="16"/>
        <v>1192962</v>
      </c>
    </row>
    <row r="905" spans="1:47" x14ac:dyDescent="0.25">
      <c r="A905" s="55" t="s">
        <v>1717</v>
      </c>
      <c r="B905" s="55" t="s">
        <v>3472</v>
      </c>
      <c r="C905" s="55" t="s">
        <v>1719</v>
      </c>
      <c r="D905" s="55" t="s">
        <v>1743</v>
      </c>
      <c r="E905" s="56">
        <v>45828</v>
      </c>
      <c r="F905" s="55" t="s">
        <v>1644</v>
      </c>
      <c r="G905" s="55" t="s">
        <v>1644</v>
      </c>
      <c r="H905" s="55">
        <v>50800020</v>
      </c>
      <c r="I905" s="55" t="s">
        <v>3627</v>
      </c>
      <c r="J905" s="55" t="s">
        <v>1644</v>
      </c>
      <c r="K905" s="55" t="s">
        <v>474</v>
      </c>
      <c r="L905" s="56">
        <v>45828</v>
      </c>
      <c r="M905" s="55" t="s">
        <v>3618</v>
      </c>
      <c r="N905" s="55" t="s">
        <v>3628</v>
      </c>
      <c r="O905" s="56"/>
      <c r="P905" s="55" t="s">
        <v>1726</v>
      </c>
      <c r="Q905" s="55" t="s">
        <v>1554</v>
      </c>
      <c r="R905" s="59">
        <v>391344</v>
      </c>
      <c r="S905" s="55" t="s">
        <v>89</v>
      </c>
      <c r="T905" s="57">
        <v>24.06</v>
      </c>
      <c r="U905" s="55" t="s">
        <v>329</v>
      </c>
      <c r="V905" s="55" t="s">
        <v>330</v>
      </c>
      <c r="W905" s="55" t="s">
        <v>1644</v>
      </c>
      <c r="X905" s="55" t="s">
        <v>1644</v>
      </c>
      <c r="Y905" s="55" t="s">
        <v>1644</v>
      </c>
      <c r="Z905" s="55" t="s">
        <v>1644</v>
      </c>
      <c r="AA905" s="55" t="s">
        <v>1727</v>
      </c>
      <c r="AB905" s="55" t="s">
        <v>1644</v>
      </c>
      <c r="AC905" s="56">
        <v>45828</v>
      </c>
      <c r="AD905" s="55"/>
      <c r="AE905" s="55"/>
      <c r="AF905" s="55" t="s">
        <v>1644</v>
      </c>
      <c r="AG905" s="55" t="s">
        <v>3629</v>
      </c>
      <c r="AH905" s="55" t="s">
        <v>1728</v>
      </c>
      <c r="AI905" s="55" t="s">
        <v>1729</v>
      </c>
      <c r="AJ905" s="59">
        <v>48</v>
      </c>
      <c r="AK905" s="55" t="s">
        <v>1748</v>
      </c>
      <c r="AL905" s="60" t="s">
        <v>1749</v>
      </c>
      <c r="AM905" s="55" t="s">
        <v>1644</v>
      </c>
      <c r="AN905" s="55" t="s">
        <v>1644</v>
      </c>
      <c r="AO905" s="55" t="s">
        <v>1644</v>
      </c>
      <c r="AP905" t="s">
        <v>1730</v>
      </c>
      <c r="AQ905" t="s">
        <v>2163</v>
      </c>
      <c r="AS905" t="s">
        <v>1652</v>
      </c>
      <c r="AT905" t="s">
        <v>3842</v>
      </c>
      <c r="AU905" s="191">
        <f t="shared" si="16"/>
        <v>391344</v>
      </c>
    </row>
    <row r="906" spans="1:47" hidden="1" x14ac:dyDescent="0.25">
      <c r="A906" s="55" t="s">
        <v>1717</v>
      </c>
      <c r="B906" s="55" t="s">
        <v>3472</v>
      </c>
      <c r="C906" s="55" t="s">
        <v>1719</v>
      </c>
      <c r="D906" s="55" t="s">
        <v>1720</v>
      </c>
      <c r="E906" s="56">
        <v>45828</v>
      </c>
      <c r="F906" s="55" t="s">
        <v>3630</v>
      </c>
      <c r="G906" s="55" t="s">
        <v>1739</v>
      </c>
      <c r="H906" s="55">
        <v>51600050</v>
      </c>
      <c r="I906" s="55" t="s">
        <v>3631</v>
      </c>
      <c r="J906" s="55" t="s">
        <v>1644</v>
      </c>
      <c r="K906" s="55" t="s">
        <v>577</v>
      </c>
      <c r="L906" s="56">
        <v>45828</v>
      </c>
      <c r="M906" s="55" t="s">
        <v>1724</v>
      </c>
      <c r="N906" s="55" t="s">
        <v>3632</v>
      </c>
      <c r="O906" s="56"/>
      <c r="P906" s="55" t="s">
        <v>1726</v>
      </c>
      <c r="Q906" s="55" t="s">
        <v>1554</v>
      </c>
      <c r="R906" s="59">
        <v>832152</v>
      </c>
      <c r="S906" s="55" t="s">
        <v>89</v>
      </c>
      <c r="T906" s="57">
        <v>51.15</v>
      </c>
      <c r="U906" s="55" t="s">
        <v>329</v>
      </c>
      <c r="V906" s="55" t="s">
        <v>330</v>
      </c>
      <c r="W906" s="55" t="s">
        <v>1644</v>
      </c>
      <c r="X906" s="55" t="s">
        <v>1644</v>
      </c>
      <c r="Y906" s="55" t="s">
        <v>1644</v>
      </c>
      <c r="Z906" s="55" t="s">
        <v>1644</v>
      </c>
      <c r="AA906" s="55" t="s">
        <v>1727</v>
      </c>
      <c r="AB906" s="55" t="s">
        <v>1644</v>
      </c>
      <c r="AC906" s="56">
        <v>45828</v>
      </c>
      <c r="AD906" s="55"/>
      <c r="AE906" s="55"/>
      <c r="AF906" s="55" t="s">
        <v>1644</v>
      </c>
      <c r="AG906" s="55" t="s">
        <v>1644</v>
      </c>
      <c r="AH906" s="55" t="s">
        <v>1728</v>
      </c>
      <c r="AI906" s="55" t="s">
        <v>1729</v>
      </c>
      <c r="AJ906" s="58">
        <v>0</v>
      </c>
      <c r="AK906" s="55" t="s">
        <v>1644</v>
      </c>
      <c r="AL906" s="55" t="s">
        <v>1644</v>
      </c>
      <c r="AM906" s="55" t="s">
        <v>1644</v>
      </c>
      <c r="AN906" s="55" t="s">
        <v>1644</v>
      </c>
      <c r="AO906" s="55" t="s">
        <v>1644</v>
      </c>
      <c r="AP906" t="s">
        <v>1730</v>
      </c>
      <c r="AQ906" t="s">
        <v>2163</v>
      </c>
      <c r="AS906" t="s">
        <v>1466</v>
      </c>
      <c r="AT906" t="s">
        <v>3842</v>
      </c>
      <c r="AU906" s="191">
        <f t="shared" si="16"/>
        <v>832152</v>
      </c>
    </row>
    <row r="907" spans="1:47" x14ac:dyDescent="0.25">
      <c r="A907" s="55" t="s">
        <v>1717</v>
      </c>
      <c r="B907" s="55" t="s">
        <v>3472</v>
      </c>
      <c r="C907" s="55" t="s">
        <v>1719</v>
      </c>
      <c r="D907" s="55" t="s">
        <v>1767</v>
      </c>
      <c r="E907" s="56">
        <v>45816</v>
      </c>
      <c r="F907" s="55" t="s">
        <v>1644</v>
      </c>
      <c r="G907" s="55" t="s">
        <v>1644</v>
      </c>
      <c r="H907" s="55">
        <v>53100010</v>
      </c>
      <c r="I907" s="55" t="s">
        <v>3634</v>
      </c>
      <c r="J907" s="55" t="s">
        <v>1644</v>
      </c>
      <c r="K907" s="55" t="s">
        <v>664</v>
      </c>
      <c r="L907" s="56">
        <v>45816</v>
      </c>
      <c r="M907" s="55" t="s">
        <v>3635</v>
      </c>
      <c r="N907" s="55" t="s">
        <v>1644</v>
      </c>
      <c r="O907" s="56"/>
      <c r="P907" s="55" t="s">
        <v>1726</v>
      </c>
      <c r="Q907" s="55" t="s">
        <v>89</v>
      </c>
      <c r="R907" s="57">
        <v>1.42</v>
      </c>
      <c r="S907" s="55" t="s">
        <v>89</v>
      </c>
      <c r="T907" s="57">
        <v>1.42</v>
      </c>
      <c r="U907" s="55" t="s">
        <v>329</v>
      </c>
      <c r="V907" s="55" t="s">
        <v>330</v>
      </c>
      <c r="W907" s="55" t="s">
        <v>1644</v>
      </c>
      <c r="X907" s="55" t="s">
        <v>1644</v>
      </c>
      <c r="Y907" s="55" t="s">
        <v>1644</v>
      </c>
      <c r="Z907" s="55" t="s">
        <v>1644</v>
      </c>
      <c r="AA907" s="55" t="s">
        <v>1727</v>
      </c>
      <c r="AB907" s="55" t="s">
        <v>1644</v>
      </c>
      <c r="AC907" s="56">
        <v>45831</v>
      </c>
      <c r="AD907" s="55"/>
      <c r="AE907" s="55"/>
      <c r="AF907" s="55" t="s">
        <v>1644</v>
      </c>
      <c r="AG907" s="55" t="s">
        <v>1644</v>
      </c>
      <c r="AH907" s="55" t="s">
        <v>1728</v>
      </c>
      <c r="AI907" s="55" t="s">
        <v>1729</v>
      </c>
      <c r="AJ907" s="59">
        <v>10</v>
      </c>
      <c r="AK907" s="55" t="s">
        <v>1748</v>
      </c>
      <c r="AL907" s="60" t="s">
        <v>1749</v>
      </c>
      <c r="AM907" s="55" t="s">
        <v>3636</v>
      </c>
      <c r="AN907" s="55" t="s">
        <v>3637</v>
      </c>
      <c r="AO907" s="55" t="s">
        <v>1644</v>
      </c>
      <c r="AP907" t="s">
        <v>1730</v>
      </c>
      <c r="AQ907" t="s">
        <v>2163</v>
      </c>
      <c r="AS907" t="s">
        <v>1652</v>
      </c>
      <c r="AT907" t="s">
        <v>3842</v>
      </c>
      <c r="AU907" s="191">
        <f t="shared" si="16"/>
        <v>23430</v>
      </c>
    </row>
    <row r="908" spans="1:47" x14ac:dyDescent="0.25">
      <c r="A908" s="55" t="s">
        <v>1717</v>
      </c>
      <c r="B908" s="55" t="s">
        <v>3472</v>
      </c>
      <c r="C908" s="55" t="s">
        <v>1719</v>
      </c>
      <c r="D908" s="55" t="s">
        <v>1767</v>
      </c>
      <c r="E908" s="56">
        <v>45831</v>
      </c>
      <c r="F908" s="55" t="s">
        <v>2160</v>
      </c>
      <c r="G908" s="55" t="s">
        <v>1644</v>
      </c>
      <c r="H908" s="55">
        <v>50200010</v>
      </c>
      <c r="I908" s="55" t="s">
        <v>3638</v>
      </c>
      <c r="J908" s="55" t="s">
        <v>1644</v>
      </c>
      <c r="K908" s="55" t="s">
        <v>1646</v>
      </c>
      <c r="L908" s="56">
        <v>45831</v>
      </c>
      <c r="M908" s="55" t="s">
        <v>3633</v>
      </c>
      <c r="N908" s="55" t="s">
        <v>1644</v>
      </c>
      <c r="O908" s="56"/>
      <c r="P908" s="55" t="s">
        <v>1726</v>
      </c>
      <c r="Q908" s="55" t="s">
        <v>89</v>
      </c>
      <c r="R908" s="57">
        <v>1165.9100000000001</v>
      </c>
      <c r="S908" s="55" t="s">
        <v>89</v>
      </c>
      <c r="T908" s="57">
        <v>1165.9100000000001</v>
      </c>
      <c r="U908" s="55" t="s">
        <v>329</v>
      </c>
      <c r="V908" s="55" t="s">
        <v>330</v>
      </c>
      <c r="W908" s="55" t="s">
        <v>1644</v>
      </c>
      <c r="X908" s="55" t="s">
        <v>1644</v>
      </c>
      <c r="Y908" s="55" t="s">
        <v>1644</v>
      </c>
      <c r="Z908" s="55" t="s">
        <v>1644</v>
      </c>
      <c r="AA908" s="55" t="s">
        <v>1727</v>
      </c>
      <c r="AB908" s="55" t="s">
        <v>1644</v>
      </c>
      <c r="AC908" s="56">
        <v>45831</v>
      </c>
      <c r="AD908" s="55"/>
      <c r="AE908" s="55"/>
      <c r="AF908" s="55" t="s">
        <v>1644</v>
      </c>
      <c r="AG908" s="55" t="s">
        <v>1644</v>
      </c>
      <c r="AH908" s="55" t="s">
        <v>1728</v>
      </c>
      <c r="AI908" s="55" t="s">
        <v>1729</v>
      </c>
      <c r="AJ908" s="59">
        <v>2</v>
      </c>
      <c r="AK908" s="55" t="s">
        <v>1828</v>
      </c>
      <c r="AL908" s="60" t="s">
        <v>1749</v>
      </c>
      <c r="AM908" s="55" t="s">
        <v>1829</v>
      </c>
      <c r="AN908" s="55" t="s">
        <v>1830</v>
      </c>
      <c r="AO908" s="55" t="s">
        <v>1644</v>
      </c>
      <c r="AP908" t="s">
        <v>3126</v>
      </c>
      <c r="AQ908" t="s">
        <v>2163</v>
      </c>
      <c r="AS908" t="s">
        <v>1645</v>
      </c>
      <c r="AT908" t="s">
        <v>3842</v>
      </c>
      <c r="AU908" s="191">
        <f t="shared" si="16"/>
        <v>19237515</v>
      </c>
    </row>
    <row r="909" spans="1:47" hidden="1" x14ac:dyDescent="0.25">
      <c r="A909" s="55" t="s">
        <v>1717</v>
      </c>
      <c r="B909" s="55" t="s">
        <v>3472</v>
      </c>
      <c r="C909" s="55" t="s">
        <v>1719</v>
      </c>
      <c r="D909" s="55" t="s">
        <v>1743</v>
      </c>
      <c r="E909" s="56">
        <v>45831</v>
      </c>
      <c r="F909" s="55" t="s">
        <v>1644</v>
      </c>
      <c r="G909" s="55" t="s">
        <v>1644</v>
      </c>
      <c r="H909" s="55">
        <v>50600050</v>
      </c>
      <c r="I909" s="55" t="s">
        <v>3639</v>
      </c>
      <c r="J909" s="55" t="s">
        <v>1644</v>
      </c>
      <c r="K909" s="55" t="s">
        <v>468</v>
      </c>
      <c r="L909" s="56">
        <v>45831</v>
      </c>
      <c r="M909" s="55" t="s">
        <v>3633</v>
      </c>
      <c r="N909" s="55" t="s">
        <v>3640</v>
      </c>
      <c r="O909" s="56"/>
      <c r="P909" s="55" t="s">
        <v>1726</v>
      </c>
      <c r="Q909" s="55" t="s">
        <v>1554</v>
      </c>
      <c r="R909" s="59">
        <v>241200</v>
      </c>
      <c r="S909" s="55" t="s">
        <v>89</v>
      </c>
      <c r="T909" s="57">
        <v>14.82</v>
      </c>
      <c r="U909" s="55" t="s">
        <v>329</v>
      </c>
      <c r="V909" s="55" t="s">
        <v>330</v>
      </c>
      <c r="W909" s="55" t="s">
        <v>1644</v>
      </c>
      <c r="X909" s="55" t="s">
        <v>1644</v>
      </c>
      <c r="Y909" s="55" t="s">
        <v>1644</v>
      </c>
      <c r="Z909" s="55" t="s">
        <v>1644</v>
      </c>
      <c r="AA909" s="55" t="s">
        <v>1727</v>
      </c>
      <c r="AB909" s="55" t="s">
        <v>1644</v>
      </c>
      <c r="AC909" s="56">
        <v>45831</v>
      </c>
      <c r="AD909" s="55"/>
      <c r="AE909" s="55"/>
      <c r="AF909" s="55" t="s">
        <v>1644</v>
      </c>
      <c r="AG909" s="55" t="s">
        <v>3641</v>
      </c>
      <c r="AH909" s="55" t="s">
        <v>1728</v>
      </c>
      <c r="AI909" s="55" t="s">
        <v>1729</v>
      </c>
      <c r="AJ909" s="59">
        <v>36</v>
      </c>
      <c r="AK909" s="55" t="s">
        <v>1748</v>
      </c>
      <c r="AL909" s="60" t="s">
        <v>1749</v>
      </c>
      <c r="AM909" s="55" t="s">
        <v>1644</v>
      </c>
      <c r="AN909" s="55" t="s">
        <v>1644</v>
      </c>
      <c r="AO909" s="55" t="s">
        <v>1644</v>
      </c>
      <c r="AP909" t="s">
        <v>1730</v>
      </c>
      <c r="AQ909" t="s">
        <v>2163</v>
      </c>
      <c r="AS909" t="s">
        <v>468</v>
      </c>
      <c r="AT909" t="s">
        <v>3842</v>
      </c>
      <c r="AU909" s="191">
        <f t="shared" si="16"/>
        <v>241200</v>
      </c>
    </row>
    <row r="910" spans="1:47" hidden="1" x14ac:dyDescent="0.25">
      <c r="A910" s="55" t="s">
        <v>1717</v>
      </c>
      <c r="B910" s="55" t="s">
        <v>3472</v>
      </c>
      <c r="C910" s="55" t="s">
        <v>1719</v>
      </c>
      <c r="D910" s="55" t="s">
        <v>1844</v>
      </c>
      <c r="E910" s="56">
        <v>45831</v>
      </c>
      <c r="F910" s="55" t="s">
        <v>1644</v>
      </c>
      <c r="G910" s="55" t="s">
        <v>1739</v>
      </c>
      <c r="H910" s="55">
        <v>50600050</v>
      </c>
      <c r="I910" s="55" t="s">
        <v>3642</v>
      </c>
      <c r="J910" s="55" t="s">
        <v>1644</v>
      </c>
      <c r="K910" s="55" t="s">
        <v>468</v>
      </c>
      <c r="L910" s="56">
        <v>45831</v>
      </c>
      <c r="M910" s="55" t="s">
        <v>3624</v>
      </c>
      <c r="N910" s="55" t="s">
        <v>3623</v>
      </c>
      <c r="O910" s="56"/>
      <c r="P910" s="55" t="s">
        <v>1726</v>
      </c>
      <c r="Q910" s="55" t="s">
        <v>1554</v>
      </c>
      <c r="R910" s="59">
        <v>0</v>
      </c>
      <c r="S910" s="55" t="s">
        <v>89</v>
      </c>
      <c r="T910" s="57">
        <v>0.01</v>
      </c>
      <c r="U910" s="55" t="s">
        <v>329</v>
      </c>
      <c r="V910" s="55" t="s">
        <v>330</v>
      </c>
      <c r="W910" s="55" t="s">
        <v>1644</v>
      </c>
      <c r="X910" s="55" t="s">
        <v>1644</v>
      </c>
      <c r="Y910" s="55" t="s">
        <v>1644</v>
      </c>
      <c r="Z910" s="55" t="s">
        <v>3643</v>
      </c>
      <c r="AA910" s="55" t="s">
        <v>1727</v>
      </c>
      <c r="AB910" s="55" t="s">
        <v>1644</v>
      </c>
      <c r="AC910" s="56">
        <v>45831</v>
      </c>
      <c r="AD910" s="55"/>
      <c r="AE910" s="55"/>
      <c r="AF910" s="55" t="s">
        <v>1644</v>
      </c>
      <c r="AG910" s="55" t="s">
        <v>3624</v>
      </c>
      <c r="AH910" s="55" t="s">
        <v>1728</v>
      </c>
      <c r="AI910" s="55" t="s">
        <v>1729</v>
      </c>
      <c r="AJ910" s="59">
        <v>1</v>
      </c>
      <c r="AK910" s="55" t="s">
        <v>1873</v>
      </c>
      <c r="AL910" s="55" t="s">
        <v>1881</v>
      </c>
      <c r="AM910" s="55" t="s">
        <v>1644</v>
      </c>
      <c r="AN910" s="55" t="s">
        <v>1644</v>
      </c>
      <c r="AO910" s="55" t="s">
        <v>1644</v>
      </c>
      <c r="AP910" t="s">
        <v>1730</v>
      </c>
      <c r="AQ910" t="s">
        <v>2163</v>
      </c>
      <c r="AS910" t="s">
        <v>468</v>
      </c>
      <c r="AT910" t="s">
        <v>3842</v>
      </c>
      <c r="AU910" s="191">
        <f t="shared" si="16"/>
        <v>0</v>
      </c>
    </row>
    <row r="911" spans="1:47" hidden="1" x14ac:dyDescent="0.25">
      <c r="A911" s="55" t="s">
        <v>1717</v>
      </c>
      <c r="B911" s="55" t="s">
        <v>3472</v>
      </c>
      <c r="C911" s="55" t="s">
        <v>1719</v>
      </c>
      <c r="D911" s="55" t="s">
        <v>1844</v>
      </c>
      <c r="E911" s="56">
        <v>45831</v>
      </c>
      <c r="F911" s="55" t="s">
        <v>1644</v>
      </c>
      <c r="G911" s="55" t="s">
        <v>1739</v>
      </c>
      <c r="H911" s="55">
        <v>50600050</v>
      </c>
      <c r="I911" s="55" t="s">
        <v>3642</v>
      </c>
      <c r="J911" s="55" t="s">
        <v>1644</v>
      </c>
      <c r="K911" s="55" t="s">
        <v>468</v>
      </c>
      <c r="L911" s="56">
        <v>45831</v>
      </c>
      <c r="M911" s="55" t="s">
        <v>3624</v>
      </c>
      <c r="N911" s="55" t="s">
        <v>3623</v>
      </c>
      <c r="O911" s="56"/>
      <c r="P911" s="55" t="s">
        <v>1726</v>
      </c>
      <c r="Q911" s="55" t="s">
        <v>1554</v>
      </c>
      <c r="R911" s="59">
        <v>0</v>
      </c>
      <c r="S911" s="55" t="s">
        <v>89</v>
      </c>
      <c r="T911" s="57">
        <v>-0.01</v>
      </c>
      <c r="U911" s="55" t="s">
        <v>329</v>
      </c>
      <c r="V911" s="55" t="s">
        <v>330</v>
      </c>
      <c r="W911" s="55" t="s">
        <v>1644</v>
      </c>
      <c r="X911" s="55" t="s">
        <v>1644</v>
      </c>
      <c r="Y911" s="55" t="s">
        <v>1644</v>
      </c>
      <c r="Z911" s="55" t="s">
        <v>3644</v>
      </c>
      <c r="AA911" s="55" t="s">
        <v>1727</v>
      </c>
      <c r="AB911" s="55" t="s">
        <v>1644</v>
      </c>
      <c r="AC911" s="56">
        <v>45831</v>
      </c>
      <c r="AD911" s="55"/>
      <c r="AE911" s="55"/>
      <c r="AF911" s="55" t="s">
        <v>1644</v>
      </c>
      <c r="AG911" s="55" t="s">
        <v>3624</v>
      </c>
      <c r="AH911" s="55" t="s">
        <v>1728</v>
      </c>
      <c r="AI911" s="55" t="s">
        <v>1729</v>
      </c>
      <c r="AJ911" s="59">
        <v>-1</v>
      </c>
      <c r="AK911" s="55" t="s">
        <v>1873</v>
      </c>
      <c r="AL911" s="55" t="s">
        <v>1881</v>
      </c>
      <c r="AM911" s="55" t="s">
        <v>1644</v>
      </c>
      <c r="AN911" s="55" t="s">
        <v>1644</v>
      </c>
      <c r="AO911" s="55" t="s">
        <v>1644</v>
      </c>
      <c r="AP911" t="s">
        <v>1730</v>
      </c>
      <c r="AQ911" t="s">
        <v>2163</v>
      </c>
      <c r="AS911" t="s">
        <v>468</v>
      </c>
      <c r="AT911" t="s">
        <v>3842</v>
      </c>
      <c r="AU911" s="191">
        <f t="shared" si="16"/>
        <v>0</v>
      </c>
    </row>
    <row r="912" spans="1:47" hidden="1" x14ac:dyDescent="0.25">
      <c r="A912" s="55" t="s">
        <v>1717</v>
      </c>
      <c r="B912" s="55" t="s">
        <v>3472</v>
      </c>
      <c r="C912" s="55" t="s">
        <v>1719</v>
      </c>
      <c r="D912" s="55" t="s">
        <v>1844</v>
      </c>
      <c r="E912" s="56">
        <v>45831</v>
      </c>
      <c r="F912" s="55" t="s">
        <v>2076</v>
      </c>
      <c r="G912" s="55" t="s">
        <v>1909</v>
      </c>
      <c r="H912" s="55">
        <v>51300090</v>
      </c>
      <c r="I912" s="55" t="s">
        <v>3645</v>
      </c>
      <c r="J912" s="55" t="s">
        <v>1644</v>
      </c>
      <c r="K912" s="55" t="s">
        <v>555</v>
      </c>
      <c r="L912" s="56">
        <v>45810</v>
      </c>
      <c r="M912" s="55" t="s">
        <v>3221</v>
      </c>
      <c r="N912" s="55" t="s">
        <v>3646</v>
      </c>
      <c r="O912" s="56"/>
      <c r="P912" s="55" t="s">
        <v>1726</v>
      </c>
      <c r="Q912" s="55" t="s">
        <v>1554</v>
      </c>
      <c r="R912" s="59">
        <v>300000</v>
      </c>
      <c r="S912" s="55" t="s">
        <v>89</v>
      </c>
      <c r="T912" s="57">
        <v>18.440000000000001</v>
      </c>
      <c r="U912" s="55" t="s">
        <v>329</v>
      </c>
      <c r="V912" s="55" t="s">
        <v>330</v>
      </c>
      <c r="W912" s="55" t="s">
        <v>1644</v>
      </c>
      <c r="X912" s="55" t="s">
        <v>1644</v>
      </c>
      <c r="Y912" s="55" t="s">
        <v>1644</v>
      </c>
      <c r="Z912" s="55" t="s">
        <v>1644</v>
      </c>
      <c r="AA912" s="55" t="s">
        <v>1727</v>
      </c>
      <c r="AB912" s="55" t="s">
        <v>1644</v>
      </c>
      <c r="AC912" s="56">
        <v>45831</v>
      </c>
      <c r="AD912" s="55"/>
      <c r="AE912" s="55"/>
      <c r="AF912" s="55" t="s">
        <v>1644</v>
      </c>
      <c r="AG912" s="55" t="s">
        <v>1644</v>
      </c>
      <c r="AH912" s="55" t="s">
        <v>1728</v>
      </c>
      <c r="AI912" s="55" t="s">
        <v>1729</v>
      </c>
      <c r="AJ912" s="58">
        <v>0</v>
      </c>
      <c r="AK912" s="55" t="s">
        <v>1644</v>
      </c>
      <c r="AL912" s="55" t="s">
        <v>1644</v>
      </c>
      <c r="AM912" s="55" t="s">
        <v>1644</v>
      </c>
      <c r="AN912" s="55" t="s">
        <v>1644</v>
      </c>
      <c r="AO912" s="55" t="s">
        <v>1644</v>
      </c>
      <c r="AP912" t="s">
        <v>1730</v>
      </c>
      <c r="AQ912" t="s">
        <v>2163</v>
      </c>
      <c r="AS912" t="s">
        <v>1458</v>
      </c>
      <c r="AT912" t="s">
        <v>3842</v>
      </c>
      <c r="AU912" s="191">
        <f t="shared" si="16"/>
        <v>300000</v>
      </c>
    </row>
    <row r="913" spans="1:47" hidden="1" x14ac:dyDescent="0.25">
      <c r="A913" s="55" t="s">
        <v>1717</v>
      </c>
      <c r="B913" s="55" t="s">
        <v>3472</v>
      </c>
      <c r="C913" s="55" t="s">
        <v>1719</v>
      </c>
      <c r="D913" s="55" t="s">
        <v>1844</v>
      </c>
      <c r="E913" s="56">
        <v>45831</v>
      </c>
      <c r="F913" s="55" t="s">
        <v>3647</v>
      </c>
      <c r="G913" s="55" t="s">
        <v>1909</v>
      </c>
      <c r="H913" s="55">
        <v>51300090</v>
      </c>
      <c r="I913" s="55" t="s">
        <v>3645</v>
      </c>
      <c r="J913" s="55" t="s">
        <v>1644</v>
      </c>
      <c r="K913" s="55" t="s">
        <v>555</v>
      </c>
      <c r="L913" s="56">
        <v>45810</v>
      </c>
      <c r="M913" s="55" t="s">
        <v>3221</v>
      </c>
      <c r="N913" s="55" t="s">
        <v>3646</v>
      </c>
      <c r="O913" s="56"/>
      <c r="P913" s="55" t="s">
        <v>1726</v>
      </c>
      <c r="Q913" s="55" t="s">
        <v>1554</v>
      </c>
      <c r="R913" s="59">
        <v>100000</v>
      </c>
      <c r="S913" s="55" t="s">
        <v>89</v>
      </c>
      <c r="T913" s="57">
        <v>6.15</v>
      </c>
      <c r="U913" s="55" t="s">
        <v>329</v>
      </c>
      <c r="V913" s="55" t="s">
        <v>330</v>
      </c>
      <c r="W913" s="55" t="s">
        <v>1644</v>
      </c>
      <c r="X913" s="55" t="s">
        <v>1644</v>
      </c>
      <c r="Y913" s="55" t="s">
        <v>1644</v>
      </c>
      <c r="Z913" s="55" t="s">
        <v>1644</v>
      </c>
      <c r="AA913" s="55" t="s">
        <v>1727</v>
      </c>
      <c r="AB913" s="55" t="s">
        <v>1644</v>
      </c>
      <c r="AC913" s="56">
        <v>45831</v>
      </c>
      <c r="AD913" s="55"/>
      <c r="AE913" s="55"/>
      <c r="AF913" s="55" t="s">
        <v>1644</v>
      </c>
      <c r="AG913" s="55" t="s">
        <v>1644</v>
      </c>
      <c r="AH913" s="55" t="s">
        <v>1728</v>
      </c>
      <c r="AI913" s="55" t="s">
        <v>1729</v>
      </c>
      <c r="AJ913" s="58">
        <v>0</v>
      </c>
      <c r="AK913" s="55" t="s">
        <v>1644</v>
      </c>
      <c r="AL913" s="55" t="s">
        <v>1644</v>
      </c>
      <c r="AM913" s="55" t="s">
        <v>1644</v>
      </c>
      <c r="AN913" s="55" t="s">
        <v>1644</v>
      </c>
      <c r="AO913" s="55" t="s">
        <v>1644</v>
      </c>
      <c r="AP913" t="s">
        <v>1730</v>
      </c>
      <c r="AQ913" t="s">
        <v>2163</v>
      </c>
      <c r="AS913" t="s">
        <v>1458</v>
      </c>
      <c r="AT913" t="s">
        <v>3842</v>
      </c>
      <c r="AU913" s="191">
        <f t="shared" si="16"/>
        <v>100000</v>
      </c>
    </row>
    <row r="914" spans="1:47" hidden="1" x14ac:dyDescent="0.25">
      <c r="A914" s="55" t="s">
        <v>1717</v>
      </c>
      <c r="B914" s="55" t="s">
        <v>3472</v>
      </c>
      <c r="C914" s="55" t="s">
        <v>1719</v>
      </c>
      <c r="D914" s="55" t="s">
        <v>1844</v>
      </c>
      <c r="E914" s="56">
        <v>45831</v>
      </c>
      <c r="F914" s="55" t="s">
        <v>1989</v>
      </c>
      <c r="G914" s="55" t="s">
        <v>1909</v>
      </c>
      <c r="H914" s="55">
        <v>51300090</v>
      </c>
      <c r="I914" s="55" t="s">
        <v>3645</v>
      </c>
      <c r="J914" s="55" t="s">
        <v>1644</v>
      </c>
      <c r="K914" s="55" t="s">
        <v>555</v>
      </c>
      <c r="L914" s="56">
        <v>45810</v>
      </c>
      <c r="M914" s="55" t="s">
        <v>3221</v>
      </c>
      <c r="N914" s="55" t="s">
        <v>3646</v>
      </c>
      <c r="O914" s="56"/>
      <c r="P914" s="55" t="s">
        <v>1726</v>
      </c>
      <c r="Q914" s="55" t="s">
        <v>1554</v>
      </c>
      <c r="R914" s="59">
        <v>1200000</v>
      </c>
      <c r="S914" s="55" t="s">
        <v>89</v>
      </c>
      <c r="T914" s="57">
        <v>73.760000000000005</v>
      </c>
      <c r="U914" s="55" t="s">
        <v>329</v>
      </c>
      <c r="V914" s="55" t="s">
        <v>330</v>
      </c>
      <c r="W914" s="55" t="s">
        <v>1644</v>
      </c>
      <c r="X914" s="55" t="s">
        <v>1644</v>
      </c>
      <c r="Y914" s="55" t="s">
        <v>1644</v>
      </c>
      <c r="Z914" s="55" t="s">
        <v>1644</v>
      </c>
      <c r="AA914" s="55" t="s">
        <v>1727</v>
      </c>
      <c r="AB914" s="55" t="s">
        <v>1644</v>
      </c>
      <c r="AC914" s="56">
        <v>45831</v>
      </c>
      <c r="AD914" s="55"/>
      <c r="AE914" s="55"/>
      <c r="AF914" s="55" t="s">
        <v>1644</v>
      </c>
      <c r="AG914" s="55" t="s">
        <v>1644</v>
      </c>
      <c r="AH914" s="55" t="s">
        <v>1728</v>
      </c>
      <c r="AI914" s="55" t="s">
        <v>1729</v>
      </c>
      <c r="AJ914" s="58">
        <v>0</v>
      </c>
      <c r="AK914" s="55" t="s">
        <v>1644</v>
      </c>
      <c r="AL914" s="55" t="s">
        <v>1644</v>
      </c>
      <c r="AM914" s="55" t="s">
        <v>1644</v>
      </c>
      <c r="AN914" s="55" t="s">
        <v>1644</v>
      </c>
      <c r="AO914" s="55" t="s">
        <v>1644</v>
      </c>
      <c r="AP914" t="s">
        <v>1730</v>
      </c>
      <c r="AQ914" t="s">
        <v>2163</v>
      </c>
      <c r="AS914" t="s">
        <v>1458</v>
      </c>
      <c r="AT914" t="s">
        <v>3842</v>
      </c>
      <c r="AU914" s="191">
        <f t="shared" si="16"/>
        <v>1200000</v>
      </c>
    </row>
    <row r="915" spans="1:47" hidden="1" x14ac:dyDescent="0.25">
      <c r="A915" s="55" t="s">
        <v>1717</v>
      </c>
      <c r="B915" s="55" t="s">
        <v>3472</v>
      </c>
      <c r="C915" s="55" t="s">
        <v>1719</v>
      </c>
      <c r="D915" s="55" t="s">
        <v>1844</v>
      </c>
      <c r="E915" s="56">
        <v>45832</v>
      </c>
      <c r="F915" s="55" t="s">
        <v>3437</v>
      </c>
      <c r="G915" s="55" t="s">
        <v>1739</v>
      </c>
      <c r="H915" s="55">
        <v>51300060</v>
      </c>
      <c r="I915" s="55" t="s">
        <v>3649</v>
      </c>
      <c r="J915" s="55" t="s">
        <v>1644</v>
      </c>
      <c r="K915" s="55" t="s">
        <v>549</v>
      </c>
      <c r="L915" s="56">
        <v>45659</v>
      </c>
      <c r="M915" s="55" t="s">
        <v>1921</v>
      </c>
      <c r="N915" s="55" t="s">
        <v>3650</v>
      </c>
      <c r="O915" s="56"/>
      <c r="P915" s="55" t="s">
        <v>1726</v>
      </c>
      <c r="Q915" s="55" t="s">
        <v>1554</v>
      </c>
      <c r="R915" s="59">
        <v>95770</v>
      </c>
      <c r="S915" s="55" t="s">
        <v>89</v>
      </c>
      <c r="T915" s="57">
        <v>5.89</v>
      </c>
      <c r="U915" s="55" t="s">
        <v>329</v>
      </c>
      <c r="V915" s="55" t="s">
        <v>330</v>
      </c>
      <c r="W915" s="55" t="s">
        <v>1644</v>
      </c>
      <c r="X915" s="55" t="s">
        <v>1644</v>
      </c>
      <c r="Y915" s="55" t="s">
        <v>1644</v>
      </c>
      <c r="Z915" s="55" t="s">
        <v>1644</v>
      </c>
      <c r="AA915" s="55" t="s">
        <v>1727</v>
      </c>
      <c r="AB915" s="55" t="s">
        <v>1644</v>
      </c>
      <c r="AC915" s="56">
        <v>45832</v>
      </c>
      <c r="AD915" s="55"/>
      <c r="AE915" s="55"/>
      <c r="AF915" s="55" t="s">
        <v>1644</v>
      </c>
      <c r="AG915" s="55" t="s">
        <v>1644</v>
      </c>
      <c r="AH915" s="55" t="s">
        <v>1728</v>
      </c>
      <c r="AI915" s="55" t="s">
        <v>1729</v>
      </c>
      <c r="AJ915" s="58">
        <v>0</v>
      </c>
      <c r="AK915" s="55" t="s">
        <v>1644</v>
      </c>
      <c r="AL915" s="55" t="s">
        <v>1644</v>
      </c>
      <c r="AM915" s="55" t="s">
        <v>1644</v>
      </c>
      <c r="AN915" s="55" t="s">
        <v>1644</v>
      </c>
      <c r="AO915" s="55" t="s">
        <v>1644</v>
      </c>
      <c r="AP915" t="s">
        <v>1730</v>
      </c>
      <c r="AQ915" t="s">
        <v>2163</v>
      </c>
      <c r="AS915" t="s">
        <v>1458</v>
      </c>
      <c r="AT915" t="s">
        <v>3842</v>
      </c>
      <c r="AU915" s="191">
        <f t="shared" si="16"/>
        <v>95770</v>
      </c>
    </row>
    <row r="916" spans="1:47" x14ac:dyDescent="0.25">
      <c r="A916" s="55" t="s">
        <v>1717</v>
      </c>
      <c r="B916" s="55" t="s">
        <v>3472</v>
      </c>
      <c r="C916" s="55" t="s">
        <v>1719</v>
      </c>
      <c r="D916" s="55" t="s">
        <v>1802</v>
      </c>
      <c r="E916" s="56">
        <v>45820</v>
      </c>
      <c r="F916" s="55" t="s">
        <v>3458</v>
      </c>
      <c r="G916" s="55" t="s">
        <v>2518</v>
      </c>
      <c r="H916" s="55">
        <v>50500030</v>
      </c>
      <c r="I916" s="55" t="s">
        <v>3651</v>
      </c>
      <c r="J916" s="55" t="s">
        <v>1644</v>
      </c>
      <c r="K916" s="55" t="s">
        <v>1659</v>
      </c>
      <c r="L916" s="56">
        <v>45808</v>
      </c>
      <c r="M916" s="55" t="s">
        <v>3530</v>
      </c>
      <c r="N916" s="55" t="s">
        <v>2521</v>
      </c>
      <c r="O916" s="56"/>
      <c r="P916" s="55" t="s">
        <v>1726</v>
      </c>
      <c r="Q916" s="55" t="s">
        <v>1554</v>
      </c>
      <c r="R916" s="59">
        <v>-20287792</v>
      </c>
      <c r="S916" s="55" t="s">
        <v>89</v>
      </c>
      <c r="T916" s="57">
        <v>-1248.0999999999999</v>
      </c>
      <c r="U916" s="55" t="s">
        <v>329</v>
      </c>
      <c r="V916" s="55" t="s">
        <v>330</v>
      </c>
      <c r="W916" s="55" t="s">
        <v>3459</v>
      </c>
      <c r="X916" s="55" t="s">
        <v>1644</v>
      </c>
      <c r="Y916" s="55" t="s">
        <v>1644</v>
      </c>
      <c r="Z916" s="55" t="s">
        <v>1644</v>
      </c>
      <c r="AA916" s="55" t="s">
        <v>1727</v>
      </c>
      <c r="AB916" s="55" t="s">
        <v>1644</v>
      </c>
      <c r="AC916" s="56">
        <v>45832</v>
      </c>
      <c r="AD916" s="55"/>
      <c r="AE916" s="55"/>
      <c r="AF916" s="55" t="s">
        <v>1644</v>
      </c>
      <c r="AG916" s="55" t="s">
        <v>1644</v>
      </c>
      <c r="AH916" s="55" t="s">
        <v>1728</v>
      </c>
      <c r="AI916" s="55" t="s">
        <v>1729</v>
      </c>
      <c r="AJ916" s="58">
        <v>0</v>
      </c>
      <c r="AK916" s="55" t="s">
        <v>1644</v>
      </c>
      <c r="AL916" s="55" t="s">
        <v>1644</v>
      </c>
      <c r="AM916" s="55" t="s">
        <v>1644</v>
      </c>
      <c r="AN916" s="55" t="s">
        <v>1644</v>
      </c>
      <c r="AO916" s="55" t="s">
        <v>1644</v>
      </c>
      <c r="AP916" t="s">
        <v>1730</v>
      </c>
      <c r="AQ916" t="s">
        <v>2163</v>
      </c>
      <c r="AS916" t="s">
        <v>1656</v>
      </c>
      <c r="AT916" t="s">
        <v>3842</v>
      </c>
      <c r="AU916" s="191">
        <f t="shared" si="16"/>
        <v>-20287792</v>
      </c>
    </row>
    <row r="917" spans="1:47" x14ac:dyDescent="0.25">
      <c r="A917" s="55" t="s">
        <v>1717</v>
      </c>
      <c r="B917" s="55" t="s">
        <v>3472</v>
      </c>
      <c r="C917" s="55" t="s">
        <v>1719</v>
      </c>
      <c r="D917" s="55" t="s">
        <v>1767</v>
      </c>
      <c r="E917" s="56">
        <v>45832</v>
      </c>
      <c r="F917" s="55" t="s">
        <v>1914</v>
      </c>
      <c r="G917" s="55" t="s">
        <v>1644</v>
      </c>
      <c r="H917" s="55">
        <v>50200010</v>
      </c>
      <c r="I917" s="55" t="s">
        <v>3652</v>
      </c>
      <c r="J917" s="55" t="s">
        <v>1644</v>
      </c>
      <c r="K917" s="55" t="s">
        <v>1646</v>
      </c>
      <c r="L917" s="56">
        <v>45832</v>
      </c>
      <c r="M917" s="55" t="s">
        <v>3648</v>
      </c>
      <c r="N917" s="55" t="s">
        <v>1644</v>
      </c>
      <c r="O917" s="56"/>
      <c r="P917" s="55" t="s">
        <v>1726</v>
      </c>
      <c r="Q917" s="55" t="s">
        <v>89</v>
      </c>
      <c r="R917" s="57">
        <v>243.42</v>
      </c>
      <c r="S917" s="55" t="s">
        <v>89</v>
      </c>
      <c r="T917" s="57">
        <v>243.42</v>
      </c>
      <c r="U917" s="55" t="s">
        <v>329</v>
      </c>
      <c r="V917" s="55" t="s">
        <v>330</v>
      </c>
      <c r="W917" s="55" t="s">
        <v>1644</v>
      </c>
      <c r="X917" s="55" t="s">
        <v>1644</v>
      </c>
      <c r="Y917" s="55" t="s">
        <v>1644</v>
      </c>
      <c r="Z917" s="55" t="s">
        <v>1644</v>
      </c>
      <c r="AA917" s="55" t="s">
        <v>1727</v>
      </c>
      <c r="AB917" s="55" t="s">
        <v>1644</v>
      </c>
      <c r="AC917" s="56">
        <v>45832</v>
      </c>
      <c r="AD917" s="55"/>
      <c r="AE917" s="55"/>
      <c r="AF917" s="55" t="s">
        <v>1644</v>
      </c>
      <c r="AG917" s="55" t="s">
        <v>1644</v>
      </c>
      <c r="AH917" s="55" t="s">
        <v>1728</v>
      </c>
      <c r="AI917" s="55" t="s">
        <v>1729</v>
      </c>
      <c r="AJ917" s="59">
        <v>300</v>
      </c>
      <c r="AK917" s="55" t="s">
        <v>1748</v>
      </c>
      <c r="AL917" s="60" t="s">
        <v>1749</v>
      </c>
      <c r="AM917" s="55" t="s">
        <v>1916</v>
      </c>
      <c r="AN917" s="55" t="s">
        <v>1917</v>
      </c>
      <c r="AO917" s="55" t="s">
        <v>1644</v>
      </c>
      <c r="AP917" t="s">
        <v>3126</v>
      </c>
      <c r="AQ917" t="s">
        <v>2163</v>
      </c>
      <c r="AS917" t="s">
        <v>1645</v>
      </c>
      <c r="AT917" t="s">
        <v>3842</v>
      </c>
      <c r="AU917" s="191">
        <f t="shared" si="16"/>
        <v>4016430</v>
      </c>
    </row>
    <row r="918" spans="1:47" x14ac:dyDescent="0.25">
      <c r="A918" s="55" t="s">
        <v>1717</v>
      </c>
      <c r="B918" s="55" t="s">
        <v>3472</v>
      </c>
      <c r="C918" s="55" t="s">
        <v>1719</v>
      </c>
      <c r="D918" s="55" t="s">
        <v>1767</v>
      </c>
      <c r="E918" s="56">
        <v>45832</v>
      </c>
      <c r="F918" s="55" t="s">
        <v>3292</v>
      </c>
      <c r="G918" s="55" t="s">
        <v>1644</v>
      </c>
      <c r="H918" s="55">
        <v>50200010</v>
      </c>
      <c r="I918" s="55" t="s">
        <v>3653</v>
      </c>
      <c r="J918" s="55" t="s">
        <v>1644</v>
      </c>
      <c r="K918" s="55" t="s">
        <v>1646</v>
      </c>
      <c r="L918" s="56">
        <v>45832</v>
      </c>
      <c r="M918" s="55" t="s">
        <v>3648</v>
      </c>
      <c r="N918" s="55" t="s">
        <v>1644</v>
      </c>
      <c r="O918" s="56"/>
      <c r="P918" s="55" t="s">
        <v>1726</v>
      </c>
      <c r="Q918" s="55" t="s">
        <v>89</v>
      </c>
      <c r="R918" s="57">
        <v>8.59</v>
      </c>
      <c r="S918" s="55" t="s">
        <v>89</v>
      </c>
      <c r="T918" s="57">
        <v>8.59</v>
      </c>
      <c r="U918" s="55" t="s">
        <v>329</v>
      </c>
      <c r="V918" s="55" t="s">
        <v>330</v>
      </c>
      <c r="W918" s="55" t="s">
        <v>1644</v>
      </c>
      <c r="X918" s="55" t="s">
        <v>1644</v>
      </c>
      <c r="Y918" s="55" t="s">
        <v>1644</v>
      </c>
      <c r="Z918" s="55" t="s">
        <v>1644</v>
      </c>
      <c r="AA918" s="55" t="s">
        <v>1727</v>
      </c>
      <c r="AB918" s="55" t="s">
        <v>1644</v>
      </c>
      <c r="AC918" s="56">
        <v>45832</v>
      </c>
      <c r="AD918" s="55"/>
      <c r="AE918" s="55"/>
      <c r="AF918" s="55" t="s">
        <v>1644</v>
      </c>
      <c r="AG918" s="55" t="s">
        <v>1644</v>
      </c>
      <c r="AH918" s="55" t="s">
        <v>1728</v>
      </c>
      <c r="AI918" s="55" t="s">
        <v>1729</v>
      </c>
      <c r="AJ918" s="59">
        <v>20</v>
      </c>
      <c r="AK918" s="55" t="s">
        <v>1748</v>
      </c>
      <c r="AL918" s="60" t="s">
        <v>1749</v>
      </c>
      <c r="AM918" s="55" t="s">
        <v>2049</v>
      </c>
      <c r="AN918" s="55" t="s">
        <v>2050</v>
      </c>
      <c r="AO918" s="55" t="s">
        <v>1644</v>
      </c>
      <c r="AP918" t="s">
        <v>3126</v>
      </c>
      <c r="AQ918" t="s">
        <v>2163</v>
      </c>
      <c r="AS918" t="s">
        <v>1645</v>
      </c>
      <c r="AT918" t="s">
        <v>3842</v>
      </c>
      <c r="AU918" s="191">
        <f t="shared" si="16"/>
        <v>141735</v>
      </c>
    </row>
    <row r="919" spans="1:47" x14ac:dyDescent="0.25">
      <c r="A919" s="55" t="s">
        <v>1717</v>
      </c>
      <c r="B919" s="55" t="s">
        <v>3472</v>
      </c>
      <c r="C919" s="55" t="s">
        <v>1719</v>
      </c>
      <c r="D919" s="55" t="s">
        <v>1767</v>
      </c>
      <c r="E919" s="56">
        <v>45832</v>
      </c>
      <c r="F919" s="55" t="s">
        <v>2195</v>
      </c>
      <c r="G919" s="55" t="s">
        <v>1644</v>
      </c>
      <c r="H919" s="55">
        <v>50200010</v>
      </c>
      <c r="I919" s="55" t="s">
        <v>3653</v>
      </c>
      <c r="J919" s="55" t="s">
        <v>1644</v>
      </c>
      <c r="K919" s="55" t="s">
        <v>1646</v>
      </c>
      <c r="L919" s="56">
        <v>45832</v>
      </c>
      <c r="M919" s="55" t="s">
        <v>3648</v>
      </c>
      <c r="N919" s="55" t="s">
        <v>1644</v>
      </c>
      <c r="O919" s="56"/>
      <c r="P919" s="55" t="s">
        <v>1726</v>
      </c>
      <c r="Q919" s="55" t="s">
        <v>89</v>
      </c>
      <c r="R919" s="57">
        <v>58.14</v>
      </c>
      <c r="S919" s="55" t="s">
        <v>89</v>
      </c>
      <c r="T919" s="57">
        <v>58.14</v>
      </c>
      <c r="U919" s="55" t="s">
        <v>329</v>
      </c>
      <c r="V919" s="55" t="s">
        <v>330</v>
      </c>
      <c r="W919" s="55" t="s">
        <v>1644</v>
      </c>
      <c r="X919" s="55" t="s">
        <v>1644</v>
      </c>
      <c r="Y919" s="55" t="s">
        <v>1644</v>
      </c>
      <c r="Z919" s="55" t="s">
        <v>1644</v>
      </c>
      <c r="AA919" s="55" t="s">
        <v>1727</v>
      </c>
      <c r="AB919" s="55" t="s">
        <v>1644</v>
      </c>
      <c r="AC919" s="56">
        <v>45832</v>
      </c>
      <c r="AD919" s="55"/>
      <c r="AE919" s="55"/>
      <c r="AF919" s="55" t="s">
        <v>1644</v>
      </c>
      <c r="AG919" s="55" t="s">
        <v>1644</v>
      </c>
      <c r="AH919" s="55" t="s">
        <v>1728</v>
      </c>
      <c r="AI919" s="55" t="s">
        <v>1729</v>
      </c>
      <c r="AJ919" s="59">
        <v>4</v>
      </c>
      <c r="AK919" s="55" t="s">
        <v>1748</v>
      </c>
      <c r="AL919" s="60" t="s">
        <v>1749</v>
      </c>
      <c r="AM919" s="55" t="s">
        <v>2013</v>
      </c>
      <c r="AN919" s="55" t="s">
        <v>2014</v>
      </c>
      <c r="AO919" s="55" t="s">
        <v>1644</v>
      </c>
      <c r="AP919" t="s">
        <v>3126</v>
      </c>
      <c r="AQ919" t="s">
        <v>2163</v>
      </c>
      <c r="AS919" t="s">
        <v>1645</v>
      </c>
      <c r="AT919" t="s">
        <v>3842</v>
      </c>
      <c r="AU919" s="191">
        <f t="shared" si="16"/>
        <v>959310</v>
      </c>
    </row>
    <row r="920" spans="1:47" x14ac:dyDescent="0.25">
      <c r="A920" s="55" t="s">
        <v>1717</v>
      </c>
      <c r="B920" s="55" t="s">
        <v>3472</v>
      </c>
      <c r="C920" s="55" t="s">
        <v>1719</v>
      </c>
      <c r="D920" s="55" t="s">
        <v>1767</v>
      </c>
      <c r="E920" s="56">
        <v>45832</v>
      </c>
      <c r="F920" s="55" t="s">
        <v>2906</v>
      </c>
      <c r="G920" s="55" t="s">
        <v>1644</v>
      </c>
      <c r="H920" s="55">
        <v>50200010</v>
      </c>
      <c r="I920" s="55" t="s">
        <v>3653</v>
      </c>
      <c r="J920" s="55" t="s">
        <v>1644</v>
      </c>
      <c r="K920" s="55" t="s">
        <v>1646</v>
      </c>
      <c r="L920" s="56">
        <v>45832</v>
      </c>
      <c r="M920" s="55" t="s">
        <v>3648</v>
      </c>
      <c r="N920" s="55" t="s">
        <v>1644</v>
      </c>
      <c r="O920" s="56"/>
      <c r="P920" s="55" t="s">
        <v>1726</v>
      </c>
      <c r="Q920" s="55" t="s">
        <v>89</v>
      </c>
      <c r="R920" s="57">
        <v>10.81</v>
      </c>
      <c r="S920" s="55" t="s">
        <v>89</v>
      </c>
      <c r="T920" s="57">
        <v>10.81</v>
      </c>
      <c r="U920" s="55" t="s">
        <v>329</v>
      </c>
      <c r="V920" s="55" t="s">
        <v>330</v>
      </c>
      <c r="W920" s="55" t="s">
        <v>1644</v>
      </c>
      <c r="X920" s="55" t="s">
        <v>1644</v>
      </c>
      <c r="Y920" s="55" t="s">
        <v>1644</v>
      </c>
      <c r="Z920" s="55" t="s">
        <v>1644</v>
      </c>
      <c r="AA920" s="55" t="s">
        <v>1727</v>
      </c>
      <c r="AB920" s="55" t="s">
        <v>1644</v>
      </c>
      <c r="AC920" s="56">
        <v>45832</v>
      </c>
      <c r="AD920" s="55"/>
      <c r="AE920" s="55"/>
      <c r="AF920" s="55" t="s">
        <v>1644</v>
      </c>
      <c r="AG920" s="55" t="s">
        <v>1644</v>
      </c>
      <c r="AH920" s="55" t="s">
        <v>1728</v>
      </c>
      <c r="AI920" s="55" t="s">
        <v>1729</v>
      </c>
      <c r="AJ920" s="59">
        <v>8</v>
      </c>
      <c r="AK920" s="55" t="s">
        <v>1748</v>
      </c>
      <c r="AL920" s="60" t="s">
        <v>1749</v>
      </c>
      <c r="AM920" s="55" t="s">
        <v>2474</v>
      </c>
      <c r="AN920" s="55" t="s">
        <v>2475</v>
      </c>
      <c r="AO920" s="55" t="s">
        <v>1644</v>
      </c>
      <c r="AP920" t="s">
        <v>3126</v>
      </c>
      <c r="AQ920" t="s">
        <v>2163</v>
      </c>
      <c r="AS920" t="s">
        <v>1645</v>
      </c>
      <c r="AT920" t="s">
        <v>3842</v>
      </c>
      <c r="AU920" s="191">
        <f t="shared" si="16"/>
        <v>178365</v>
      </c>
    </row>
    <row r="921" spans="1:47" x14ac:dyDescent="0.25">
      <c r="A921" s="55" t="s">
        <v>1717</v>
      </c>
      <c r="B921" s="55" t="s">
        <v>3472</v>
      </c>
      <c r="C921" s="55" t="s">
        <v>1719</v>
      </c>
      <c r="D921" s="55" t="s">
        <v>1767</v>
      </c>
      <c r="E921" s="56">
        <v>45832</v>
      </c>
      <c r="F921" s="55" t="s">
        <v>2882</v>
      </c>
      <c r="G921" s="55" t="s">
        <v>1644</v>
      </c>
      <c r="H921" s="55">
        <v>50200010</v>
      </c>
      <c r="I921" s="55" t="s">
        <v>3653</v>
      </c>
      <c r="J921" s="55" t="s">
        <v>1644</v>
      </c>
      <c r="K921" s="55" t="s">
        <v>1646</v>
      </c>
      <c r="L921" s="56">
        <v>45832</v>
      </c>
      <c r="M921" s="55" t="s">
        <v>3648</v>
      </c>
      <c r="N921" s="55" t="s">
        <v>1644</v>
      </c>
      <c r="O921" s="56"/>
      <c r="P921" s="55" t="s">
        <v>1726</v>
      </c>
      <c r="Q921" s="55" t="s">
        <v>89</v>
      </c>
      <c r="R921" s="57">
        <v>0.97</v>
      </c>
      <c r="S921" s="55" t="s">
        <v>89</v>
      </c>
      <c r="T921" s="57">
        <v>0.97</v>
      </c>
      <c r="U921" s="55" t="s">
        <v>329</v>
      </c>
      <c r="V921" s="55" t="s">
        <v>330</v>
      </c>
      <c r="W921" s="55" t="s">
        <v>1644</v>
      </c>
      <c r="X921" s="55" t="s">
        <v>1644</v>
      </c>
      <c r="Y921" s="55" t="s">
        <v>1644</v>
      </c>
      <c r="Z921" s="55" t="s">
        <v>1644</v>
      </c>
      <c r="AA921" s="55" t="s">
        <v>1727</v>
      </c>
      <c r="AB921" s="55" t="s">
        <v>1644</v>
      </c>
      <c r="AC921" s="56">
        <v>45832</v>
      </c>
      <c r="AD921" s="55"/>
      <c r="AE921" s="55"/>
      <c r="AF921" s="55" t="s">
        <v>1644</v>
      </c>
      <c r="AG921" s="55" t="s">
        <v>1644</v>
      </c>
      <c r="AH921" s="55" t="s">
        <v>1728</v>
      </c>
      <c r="AI921" s="55" t="s">
        <v>1729</v>
      </c>
      <c r="AJ921" s="59">
        <v>1</v>
      </c>
      <c r="AK921" s="55" t="s">
        <v>1748</v>
      </c>
      <c r="AL921" s="60" t="s">
        <v>1749</v>
      </c>
      <c r="AM921" s="55" t="s">
        <v>3654</v>
      </c>
      <c r="AN921" s="55" t="s">
        <v>3655</v>
      </c>
      <c r="AO921" s="55" t="s">
        <v>1644</v>
      </c>
      <c r="AP921" t="s">
        <v>3126</v>
      </c>
      <c r="AQ921" t="s">
        <v>2163</v>
      </c>
      <c r="AS921" t="s">
        <v>1645</v>
      </c>
      <c r="AT921" t="s">
        <v>3842</v>
      </c>
      <c r="AU921" s="191">
        <f t="shared" si="16"/>
        <v>16005</v>
      </c>
    </row>
    <row r="922" spans="1:47" x14ac:dyDescent="0.25">
      <c r="A922" s="55" t="s">
        <v>1717</v>
      </c>
      <c r="B922" s="55" t="s">
        <v>3472</v>
      </c>
      <c r="C922" s="55" t="s">
        <v>1719</v>
      </c>
      <c r="D922" s="55" t="s">
        <v>1767</v>
      </c>
      <c r="E922" s="56">
        <v>45832</v>
      </c>
      <c r="F922" s="55" t="s">
        <v>2755</v>
      </c>
      <c r="G922" s="55" t="s">
        <v>1644</v>
      </c>
      <c r="H922" s="55">
        <v>50200010</v>
      </c>
      <c r="I922" s="55" t="s">
        <v>3653</v>
      </c>
      <c r="J922" s="55" t="s">
        <v>1644</v>
      </c>
      <c r="K922" s="55" t="s">
        <v>1646</v>
      </c>
      <c r="L922" s="56">
        <v>45832</v>
      </c>
      <c r="M922" s="55" t="s">
        <v>3648</v>
      </c>
      <c r="N922" s="55" t="s">
        <v>1644</v>
      </c>
      <c r="O922" s="56"/>
      <c r="P922" s="55" t="s">
        <v>1726</v>
      </c>
      <c r="Q922" s="55" t="s">
        <v>89</v>
      </c>
      <c r="R922" s="57">
        <v>9.0500000000000007</v>
      </c>
      <c r="S922" s="55" t="s">
        <v>89</v>
      </c>
      <c r="T922" s="57">
        <v>9.0500000000000007</v>
      </c>
      <c r="U922" s="55" t="s">
        <v>329</v>
      </c>
      <c r="V922" s="55" t="s">
        <v>330</v>
      </c>
      <c r="W922" s="55" t="s">
        <v>1644</v>
      </c>
      <c r="X922" s="55" t="s">
        <v>1644</v>
      </c>
      <c r="Y922" s="55" t="s">
        <v>1644</v>
      </c>
      <c r="Z922" s="55" t="s">
        <v>1644</v>
      </c>
      <c r="AA922" s="55" t="s">
        <v>1727</v>
      </c>
      <c r="AB922" s="55" t="s">
        <v>1644</v>
      </c>
      <c r="AC922" s="56">
        <v>45832</v>
      </c>
      <c r="AD922" s="55"/>
      <c r="AE922" s="55"/>
      <c r="AF922" s="55" t="s">
        <v>1644</v>
      </c>
      <c r="AG922" s="55" t="s">
        <v>1644</v>
      </c>
      <c r="AH922" s="55" t="s">
        <v>1728</v>
      </c>
      <c r="AI922" s="55" t="s">
        <v>1729</v>
      </c>
      <c r="AJ922" s="59">
        <v>6</v>
      </c>
      <c r="AK922" s="55" t="s">
        <v>1748</v>
      </c>
      <c r="AL922" s="60" t="s">
        <v>1749</v>
      </c>
      <c r="AM922" s="55" t="s">
        <v>2756</v>
      </c>
      <c r="AN922" s="55" t="s">
        <v>2757</v>
      </c>
      <c r="AO922" s="55" t="s">
        <v>1644</v>
      </c>
      <c r="AP922" t="s">
        <v>3126</v>
      </c>
      <c r="AQ922" t="s">
        <v>2163</v>
      </c>
      <c r="AS922" t="s">
        <v>1645</v>
      </c>
      <c r="AT922" t="s">
        <v>3842</v>
      </c>
      <c r="AU922" s="191">
        <f t="shared" si="16"/>
        <v>149325</v>
      </c>
    </row>
    <row r="923" spans="1:47" x14ac:dyDescent="0.25">
      <c r="A923" s="55" t="s">
        <v>1717</v>
      </c>
      <c r="B923" s="55" t="s">
        <v>3472</v>
      </c>
      <c r="C923" s="55" t="s">
        <v>1719</v>
      </c>
      <c r="D923" s="55" t="s">
        <v>1767</v>
      </c>
      <c r="E923" s="56">
        <v>45832</v>
      </c>
      <c r="F923" s="55" t="s">
        <v>2187</v>
      </c>
      <c r="G923" s="55" t="s">
        <v>1644</v>
      </c>
      <c r="H923" s="55">
        <v>50200010</v>
      </c>
      <c r="I923" s="55" t="s">
        <v>3656</v>
      </c>
      <c r="J923" s="55" t="s">
        <v>1644</v>
      </c>
      <c r="K923" s="55" t="s">
        <v>1646</v>
      </c>
      <c r="L923" s="56">
        <v>45832</v>
      </c>
      <c r="M923" s="55" t="s">
        <v>3648</v>
      </c>
      <c r="N923" s="55" t="s">
        <v>1644</v>
      </c>
      <c r="O923" s="56"/>
      <c r="P923" s="55" t="s">
        <v>1726</v>
      </c>
      <c r="Q923" s="55" t="s">
        <v>89</v>
      </c>
      <c r="R923" s="57">
        <v>46.47</v>
      </c>
      <c r="S923" s="55" t="s">
        <v>89</v>
      </c>
      <c r="T923" s="57">
        <v>46.47</v>
      </c>
      <c r="U923" s="55" t="s">
        <v>329</v>
      </c>
      <c r="V923" s="55" t="s">
        <v>330</v>
      </c>
      <c r="W923" s="55" t="s">
        <v>1644</v>
      </c>
      <c r="X923" s="55" t="s">
        <v>1644</v>
      </c>
      <c r="Y923" s="55" t="s">
        <v>1644</v>
      </c>
      <c r="Z923" s="55" t="s">
        <v>1644</v>
      </c>
      <c r="AA923" s="55" t="s">
        <v>1727</v>
      </c>
      <c r="AB923" s="55" t="s">
        <v>1644</v>
      </c>
      <c r="AC923" s="56">
        <v>45832</v>
      </c>
      <c r="AD923" s="55"/>
      <c r="AE923" s="55"/>
      <c r="AF923" s="55" t="s">
        <v>1644</v>
      </c>
      <c r="AG923" s="55" t="s">
        <v>1644</v>
      </c>
      <c r="AH923" s="55" t="s">
        <v>1728</v>
      </c>
      <c r="AI923" s="55" t="s">
        <v>1729</v>
      </c>
      <c r="AJ923" s="59">
        <v>40</v>
      </c>
      <c r="AK923" s="55" t="s">
        <v>1761</v>
      </c>
      <c r="AL923" s="60" t="s">
        <v>1749</v>
      </c>
      <c r="AM923" s="55" t="s">
        <v>1935</v>
      </c>
      <c r="AN923" s="55" t="s">
        <v>1936</v>
      </c>
      <c r="AO923" s="55" t="s">
        <v>1644</v>
      </c>
      <c r="AP923" t="s">
        <v>3126</v>
      </c>
      <c r="AQ923" t="s">
        <v>2163</v>
      </c>
      <c r="AS923" t="s">
        <v>1645</v>
      </c>
      <c r="AT923" t="s">
        <v>3842</v>
      </c>
      <c r="AU923" s="191">
        <f t="shared" si="16"/>
        <v>766755</v>
      </c>
    </row>
    <row r="924" spans="1:47" x14ac:dyDescent="0.25">
      <c r="A924" s="55" t="s">
        <v>1717</v>
      </c>
      <c r="B924" s="55" t="s">
        <v>3472</v>
      </c>
      <c r="C924" s="55" t="s">
        <v>1719</v>
      </c>
      <c r="D924" s="55" t="s">
        <v>1767</v>
      </c>
      <c r="E924" s="56">
        <v>45832</v>
      </c>
      <c r="F924" s="55" t="s">
        <v>2906</v>
      </c>
      <c r="G924" s="55" t="s">
        <v>1644</v>
      </c>
      <c r="H924" s="55">
        <v>50200010</v>
      </c>
      <c r="I924" s="55" t="s">
        <v>3656</v>
      </c>
      <c r="J924" s="55" t="s">
        <v>1644</v>
      </c>
      <c r="K924" s="55" t="s">
        <v>1646</v>
      </c>
      <c r="L924" s="56">
        <v>45832</v>
      </c>
      <c r="M924" s="55" t="s">
        <v>3648</v>
      </c>
      <c r="N924" s="55" t="s">
        <v>1644</v>
      </c>
      <c r="O924" s="56"/>
      <c r="P924" s="55" t="s">
        <v>1726</v>
      </c>
      <c r="Q924" s="55" t="s">
        <v>89</v>
      </c>
      <c r="R924" s="57">
        <v>37.56</v>
      </c>
      <c r="S924" s="55" t="s">
        <v>89</v>
      </c>
      <c r="T924" s="57">
        <v>37.56</v>
      </c>
      <c r="U924" s="55" t="s">
        <v>329</v>
      </c>
      <c r="V924" s="55" t="s">
        <v>330</v>
      </c>
      <c r="W924" s="55" t="s">
        <v>1644</v>
      </c>
      <c r="X924" s="55" t="s">
        <v>1644</v>
      </c>
      <c r="Y924" s="55" t="s">
        <v>1644</v>
      </c>
      <c r="Z924" s="55" t="s">
        <v>1644</v>
      </c>
      <c r="AA924" s="55" t="s">
        <v>1727</v>
      </c>
      <c r="AB924" s="55" t="s">
        <v>1644</v>
      </c>
      <c r="AC924" s="56">
        <v>45832</v>
      </c>
      <c r="AD924" s="55"/>
      <c r="AE924" s="55"/>
      <c r="AF924" s="55" t="s">
        <v>1644</v>
      </c>
      <c r="AG924" s="55" t="s">
        <v>1644</v>
      </c>
      <c r="AH924" s="55" t="s">
        <v>1728</v>
      </c>
      <c r="AI924" s="55" t="s">
        <v>1729</v>
      </c>
      <c r="AJ924" s="59">
        <v>40</v>
      </c>
      <c r="AK924" s="55" t="s">
        <v>1761</v>
      </c>
      <c r="AL924" s="60" t="s">
        <v>1749</v>
      </c>
      <c r="AM924" s="55" t="s">
        <v>1970</v>
      </c>
      <c r="AN924" s="55" t="s">
        <v>1971</v>
      </c>
      <c r="AO924" s="55" t="s">
        <v>1644</v>
      </c>
      <c r="AP924" t="s">
        <v>3126</v>
      </c>
      <c r="AQ924" t="s">
        <v>2163</v>
      </c>
      <c r="AS924" t="s">
        <v>1645</v>
      </c>
      <c r="AT924" t="s">
        <v>3842</v>
      </c>
      <c r="AU924" s="191">
        <f t="shared" si="16"/>
        <v>619740</v>
      </c>
    </row>
    <row r="925" spans="1:47" x14ac:dyDescent="0.25">
      <c r="A925" s="55" t="s">
        <v>1717</v>
      </c>
      <c r="B925" s="55" t="s">
        <v>3472</v>
      </c>
      <c r="C925" s="55" t="s">
        <v>1719</v>
      </c>
      <c r="D925" s="55" t="s">
        <v>1767</v>
      </c>
      <c r="E925" s="56">
        <v>45832</v>
      </c>
      <c r="F925" s="55" t="s">
        <v>2187</v>
      </c>
      <c r="G925" s="55" t="s">
        <v>1644</v>
      </c>
      <c r="H925" s="55">
        <v>50200010</v>
      </c>
      <c r="I925" s="55" t="s">
        <v>3656</v>
      </c>
      <c r="J925" s="55" t="s">
        <v>1644</v>
      </c>
      <c r="K925" s="55" t="s">
        <v>1646</v>
      </c>
      <c r="L925" s="56">
        <v>45832</v>
      </c>
      <c r="M925" s="55" t="s">
        <v>3648</v>
      </c>
      <c r="N925" s="55" t="s">
        <v>1644</v>
      </c>
      <c r="O925" s="56"/>
      <c r="P925" s="55" t="s">
        <v>1726</v>
      </c>
      <c r="Q925" s="55" t="s">
        <v>89</v>
      </c>
      <c r="R925" s="57">
        <v>78.349999999999994</v>
      </c>
      <c r="S925" s="55" t="s">
        <v>89</v>
      </c>
      <c r="T925" s="57">
        <v>78.349999999999994</v>
      </c>
      <c r="U925" s="55" t="s">
        <v>329</v>
      </c>
      <c r="V925" s="55" t="s">
        <v>330</v>
      </c>
      <c r="W925" s="55" t="s">
        <v>1644</v>
      </c>
      <c r="X925" s="55" t="s">
        <v>1644</v>
      </c>
      <c r="Y925" s="55" t="s">
        <v>1644</v>
      </c>
      <c r="Z925" s="55" t="s">
        <v>1644</v>
      </c>
      <c r="AA925" s="55" t="s">
        <v>1727</v>
      </c>
      <c r="AB925" s="55" t="s">
        <v>1644</v>
      </c>
      <c r="AC925" s="56">
        <v>45832</v>
      </c>
      <c r="AD925" s="55"/>
      <c r="AE925" s="55"/>
      <c r="AF925" s="55" t="s">
        <v>1644</v>
      </c>
      <c r="AG925" s="55" t="s">
        <v>1644</v>
      </c>
      <c r="AH925" s="55" t="s">
        <v>1728</v>
      </c>
      <c r="AI925" s="55" t="s">
        <v>1729</v>
      </c>
      <c r="AJ925" s="59">
        <v>10</v>
      </c>
      <c r="AK925" s="55" t="s">
        <v>1761</v>
      </c>
      <c r="AL925" s="60" t="s">
        <v>1749</v>
      </c>
      <c r="AM925" s="55" t="s">
        <v>3207</v>
      </c>
      <c r="AN925" s="55" t="s">
        <v>3208</v>
      </c>
      <c r="AO925" s="55" t="s">
        <v>1644</v>
      </c>
      <c r="AP925" t="s">
        <v>3126</v>
      </c>
      <c r="AQ925" t="s">
        <v>2163</v>
      </c>
      <c r="AS925" t="s">
        <v>1645</v>
      </c>
      <c r="AT925" t="s">
        <v>3842</v>
      </c>
      <c r="AU925" s="191">
        <f t="shared" si="16"/>
        <v>1292775</v>
      </c>
    </row>
    <row r="926" spans="1:47" x14ac:dyDescent="0.25">
      <c r="A926" s="55" t="s">
        <v>1717</v>
      </c>
      <c r="B926" s="55" t="s">
        <v>3472</v>
      </c>
      <c r="C926" s="55" t="s">
        <v>1719</v>
      </c>
      <c r="D926" s="55" t="s">
        <v>1767</v>
      </c>
      <c r="E926" s="56">
        <v>45832</v>
      </c>
      <c r="F926" s="55" t="s">
        <v>2187</v>
      </c>
      <c r="G926" s="55" t="s">
        <v>1644</v>
      </c>
      <c r="H926" s="55">
        <v>50200010</v>
      </c>
      <c r="I926" s="55" t="s">
        <v>3656</v>
      </c>
      <c r="J926" s="55" t="s">
        <v>1644</v>
      </c>
      <c r="K926" s="55" t="s">
        <v>1646</v>
      </c>
      <c r="L926" s="56">
        <v>45832</v>
      </c>
      <c r="M926" s="55" t="s">
        <v>3648</v>
      </c>
      <c r="N926" s="55" t="s">
        <v>1644</v>
      </c>
      <c r="O926" s="56"/>
      <c r="P926" s="55" t="s">
        <v>1726</v>
      </c>
      <c r="Q926" s="55" t="s">
        <v>89</v>
      </c>
      <c r="R926" s="57">
        <v>78.16</v>
      </c>
      <c r="S926" s="55" t="s">
        <v>89</v>
      </c>
      <c r="T926" s="57">
        <v>78.16</v>
      </c>
      <c r="U926" s="55" t="s">
        <v>329</v>
      </c>
      <c r="V926" s="55" t="s">
        <v>330</v>
      </c>
      <c r="W926" s="55" t="s">
        <v>1644</v>
      </c>
      <c r="X926" s="55" t="s">
        <v>1644</v>
      </c>
      <c r="Y926" s="55" t="s">
        <v>1644</v>
      </c>
      <c r="Z926" s="55" t="s">
        <v>1644</v>
      </c>
      <c r="AA926" s="55" t="s">
        <v>1727</v>
      </c>
      <c r="AB926" s="55" t="s">
        <v>1644</v>
      </c>
      <c r="AC926" s="56">
        <v>45832</v>
      </c>
      <c r="AD926" s="55"/>
      <c r="AE926" s="55"/>
      <c r="AF926" s="55" t="s">
        <v>1644</v>
      </c>
      <c r="AG926" s="55" t="s">
        <v>1644</v>
      </c>
      <c r="AH926" s="55" t="s">
        <v>1728</v>
      </c>
      <c r="AI926" s="55" t="s">
        <v>1729</v>
      </c>
      <c r="AJ926" s="59">
        <v>10</v>
      </c>
      <c r="AK926" s="55" t="s">
        <v>1761</v>
      </c>
      <c r="AL926" s="60" t="s">
        <v>1749</v>
      </c>
      <c r="AM926" s="55" t="s">
        <v>3657</v>
      </c>
      <c r="AN926" s="55" t="s">
        <v>3658</v>
      </c>
      <c r="AO926" s="55" t="s">
        <v>1644</v>
      </c>
      <c r="AP926" t="s">
        <v>3126</v>
      </c>
      <c r="AQ926" t="s">
        <v>2163</v>
      </c>
      <c r="AS926" t="s">
        <v>1645</v>
      </c>
      <c r="AT926" t="s">
        <v>3842</v>
      </c>
      <c r="AU926" s="191">
        <f t="shared" si="16"/>
        <v>1289640</v>
      </c>
    </row>
    <row r="927" spans="1:47" x14ac:dyDescent="0.25">
      <c r="A927" s="55" t="s">
        <v>1717</v>
      </c>
      <c r="B927" s="55" t="s">
        <v>3472</v>
      </c>
      <c r="C927" s="55" t="s">
        <v>1719</v>
      </c>
      <c r="D927" s="55" t="s">
        <v>1743</v>
      </c>
      <c r="E927" s="56">
        <v>45832</v>
      </c>
      <c r="F927" s="55" t="s">
        <v>2296</v>
      </c>
      <c r="G927" s="55" t="s">
        <v>1644</v>
      </c>
      <c r="H927" s="55">
        <v>50500010</v>
      </c>
      <c r="I927" s="55" t="s">
        <v>3659</v>
      </c>
      <c r="J927" s="55" t="s">
        <v>1644</v>
      </c>
      <c r="K927" s="55" t="s">
        <v>1658</v>
      </c>
      <c r="L927" s="56">
        <v>45832</v>
      </c>
      <c r="M927" s="55" t="s">
        <v>3648</v>
      </c>
      <c r="N927" s="55" t="s">
        <v>1644</v>
      </c>
      <c r="O927" s="56"/>
      <c r="P927" s="55" t="s">
        <v>1726</v>
      </c>
      <c r="Q927" s="55" t="s">
        <v>1554</v>
      </c>
      <c r="R927" s="59">
        <v>88908000</v>
      </c>
      <c r="S927" s="55" t="s">
        <v>89</v>
      </c>
      <c r="T927" s="57">
        <v>5465.21</v>
      </c>
      <c r="U927" s="55" t="s">
        <v>329</v>
      </c>
      <c r="V927" s="55" t="s">
        <v>330</v>
      </c>
      <c r="W927" s="55" t="s">
        <v>1644</v>
      </c>
      <c r="X927" s="55" t="s">
        <v>1644</v>
      </c>
      <c r="Y927" s="55" t="s">
        <v>1644</v>
      </c>
      <c r="Z927" s="55" t="s">
        <v>1644</v>
      </c>
      <c r="AA927" s="55" t="s">
        <v>1727</v>
      </c>
      <c r="AB927" s="55" t="s">
        <v>1644</v>
      </c>
      <c r="AC927" s="56">
        <v>45832</v>
      </c>
      <c r="AD927" s="55"/>
      <c r="AE927" s="55"/>
      <c r="AF927" s="55" t="s">
        <v>1644</v>
      </c>
      <c r="AG927" s="55" t="s">
        <v>3660</v>
      </c>
      <c r="AH927" s="55" t="s">
        <v>1728</v>
      </c>
      <c r="AI927" s="55" t="s">
        <v>1729</v>
      </c>
      <c r="AJ927" s="59">
        <v>26</v>
      </c>
      <c r="AK927" s="55" t="s">
        <v>1873</v>
      </c>
      <c r="AL927" s="60" t="s">
        <v>1749</v>
      </c>
      <c r="AM927" s="55" t="s">
        <v>1644</v>
      </c>
      <c r="AN927" s="55" t="s">
        <v>1644</v>
      </c>
      <c r="AO927" s="55" t="s">
        <v>1644</v>
      </c>
      <c r="AP927" t="s">
        <v>1730</v>
      </c>
      <c r="AQ927" t="s">
        <v>2163</v>
      </c>
      <c r="AS927" t="s">
        <v>1656</v>
      </c>
      <c r="AT927" t="s">
        <v>3842</v>
      </c>
      <c r="AU927" s="191">
        <f t="shared" si="16"/>
        <v>88908000</v>
      </c>
    </row>
    <row r="928" spans="1:47" hidden="1" x14ac:dyDescent="0.25">
      <c r="A928" s="55" t="s">
        <v>1717</v>
      </c>
      <c r="B928" s="55" t="s">
        <v>3472</v>
      </c>
      <c r="C928" s="55" t="s">
        <v>1719</v>
      </c>
      <c r="D928" s="55" t="s">
        <v>1720</v>
      </c>
      <c r="E928" s="56">
        <v>45832</v>
      </c>
      <c r="F928" s="55" t="s">
        <v>3662</v>
      </c>
      <c r="G928" s="55" t="s">
        <v>1739</v>
      </c>
      <c r="H928" s="55">
        <v>50300020</v>
      </c>
      <c r="I928" s="55" t="s">
        <v>3663</v>
      </c>
      <c r="J928" s="55" t="s">
        <v>1644</v>
      </c>
      <c r="K928" s="55" t="s">
        <v>1390</v>
      </c>
      <c r="L928" s="56">
        <v>45832</v>
      </c>
      <c r="M928" s="55" t="s">
        <v>1724</v>
      </c>
      <c r="N928" s="55" t="s">
        <v>2012</v>
      </c>
      <c r="O928" s="56"/>
      <c r="P928" s="55" t="s">
        <v>1726</v>
      </c>
      <c r="Q928" s="55" t="s">
        <v>1554</v>
      </c>
      <c r="R928" s="59">
        <v>124981869</v>
      </c>
      <c r="S928" s="55" t="s">
        <v>89</v>
      </c>
      <c r="T928" s="57">
        <v>7682.68</v>
      </c>
      <c r="U928" s="55" t="s">
        <v>329</v>
      </c>
      <c r="V928" s="55" t="s">
        <v>330</v>
      </c>
      <c r="W928" s="55" t="s">
        <v>1644</v>
      </c>
      <c r="X928" s="55" t="s">
        <v>1644</v>
      </c>
      <c r="Y928" s="55" t="s">
        <v>1644</v>
      </c>
      <c r="Z928" s="55" t="s">
        <v>1644</v>
      </c>
      <c r="AA928" s="55" t="s">
        <v>1727</v>
      </c>
      <c r="AB928" s="55" t="s">
        <v>1644</v>
      </c>
      <c r="AC928" s="56">
        <v>45833</v>
      </c>
      <c r="AD928" s="55"/>
      <c r="AE928" s="55"/>
      <c r="AF928" s="55" t="s">
        <v>1644</v>
      </c>
      <c r="AG928" s="55" t="s">
        <v>1644</v>
      </c>
      <c r="AH928" s="55" t="s">
        <v>1728</v>
      </c>
      <c r="AI928" s="55" t="s">
        <v>1729</v>
      </c>
      <c r="AJ928" s="58">
        <v>0</v>
      </c>
      <c r="AK928" s="55" t="s">
        <v>1644</v>
      </c>
      <c r="AL928" s="55" t="s">
        <v>1644</v>
      </c>
      <c r="AM928" s="55" t="s">
        <v>1644</v>
      </c>
      <c r="AN928" s="55" t="s">
        <v>1644</v>
      </c>
      <c r="AO928" s="55" t="s">
        <v>1644</v>
      </c>
      <c r="AP928" t="s">
        <v>1730</v>
      </c>
      <c r="AQ928" t="s">
        <v>2163</v>
      </c>
      <c r="AS928" t="s">
        <v>1651</v>
      </c>
      <c r="AT928" t="s">
        <v>3842</v>
      </c>
      <c r="AU928" s="191">
        <f t="shared" si="16"/>
        <v>124981869</v>
      </c>
    </row>
    <row r="929" spans="1:47" hidden="1" x14ac:dyDescent="0.25">
      <c r="A929" s="55" t="s">
        <v>1717</v>
      </c>
      <c r="B929" s="55" t="s">
        <v>3472</v>
      </c>
      <c r="C929" s="55" t="s">
        <v>1719</v>
      </c>
      <c r="D929" s="55" t="s">
        <v>1720</v>
      </c>
      <c r="E929" s="56">
        <v>45832</v>
      </c>
      <c r="F929" s="55" t="s">
        <v>3662</v>
      </c>
      <c r="G929" s="55" t="s">
        <v>1739</v>
      </c>
      <c r="H929" s="55">
        <v>50300990</v>
      </c>
      <c r="I929" s="55" t="s">
        <v>3663</v>
      </c>
      <c r="J929" s="55" t="s">
        <v>1644</v>
      </c>
      <c r="K929" s="55" t="s">
        <v>1399</v>
      </c>
      <c r="L929" s="56">
        <v>45832</v>
      </c>
      <c r="M929" s="55" t="s">
        <v>1724</v>
      </c>
      <c r="N929" s="55" t="s">
        <v>2012</v>
      </c>
      <c r="O929" s="56"/>
      <c r="P929" s="55" t="s">
        <v>1726</v>
      </c>
      <c r="Q929" s="55" t="s">
        <v>1554</v>
      </c>
      <c r="R929" s="59">
        <v>17495752</v>
      </c>
      <c r="S929" s="55" t="s">
        <v>89</v>
      </c>
      <c r="T929" s="57">
        <v>1075.47</v>
      </c>
      <c r="U929" s="55" t="s">
        <v>329</v>
      </c>
      <c r="V929" s="55" t="s">
        <v>330</v>
      </c>
      <c r="W929" s="55" t="s">
        <v>1644</v>
      </c>
      <c r="X929" s="55" t="s">
        <v>1644</v>
      </c>
      <c r="Y929" s="55" t="s">
        <v>1644</v>
      </c>
      <c r="Z929" s="55" t="s">
        <v>1644</v>
      </c>
      <c r="AA929" s="55" t="s">
        <v>1727</v>
      </c>
      <c r="AB929" s="55" t="s">
        <v>1644</v>
      </c>
      <c r="AC929" s="56">
        <v>45833</v>
      </c>
      <c r="AD929" s="55"/>
      <c r="AE929" s="55"/>
      <c r="AF929" s="55" t="s">
        <v>1644</v>
      </c>
      <c r="AG929" s="55" t="s">
        <v>1644</v>
      </c>
      <c r="AH929" s="55" t="s">
        <v>1728</v>
      </c>
      <c r="AI929" s="55" t="s">
        <v>1729</v>
      </c>
      <c r="AJ929" s="58">
        <v>0</v>
      </c>
      <c r="AK929" s="55" t="s">
        <v>1644</v>
      </c>
      <c r="AL929" s="55" t="s">
        <v>1644</v>
      </c>
      <c r="AM929" s="55" t="s">
        <v>1644</v>
      </c>
      <c r="AN929" s="55" t="s">
        <v>1644</v>
      </c>
      <c r="AO929" s="55" t="s">
        <v>1644</v>
      </c>
      <c r="AP929" t="s">
        <v>1730</v>
      </c>
      <c r="AQ929" t="s">
        <v>2163</v>
      </c>
      <c r="AS929" t="s">
        <v>1647</v>
      </c>
      <c r="AT929" t="s">
        <v>3842</v>
      </c>
      <c r="AU929" s="191">
        <f t="shared" si="16"/>
        <v>17495752</v>
      </c>
    </row>
    <row r="930" spans="1:47" hidden="1" x14ac:dyDescent="0.25">
      <c r="A930" s="55" t="s">
        <v>1717</v>
      </c>
      <c r="B930" s="55" t="s">
        <v>3472</v>
      </c>
      <c r="C930" s="55" t="s">
        <v>1719</v>
      </c>
      <c r="D930" s="55" t="s">
        <v>1720</v>
      </c>
      <c r="E930" s="56">
        <v>45832</v>
      </c>
      <c r="F930" s="55" t="s">
        <v>3662</v>
      </c>
      <c r="G930" s="55" t="s">
        <v>1739</v>
      </c>
      <c r="H930" s="55">
        <v>50300040</v>
      </c>
      <c r="I930" s="55" t="s">
        <v>3663</v>
      </c>
      <c r="J930" s="55" t="s">
        <v>1644</v>
      </c>
      <c r="K930" s="55" t="s">
        <v>1392</v>
      </c>
      <c r="L930" s="56">
        <v>45832</v>
      </c>
      <c r="M930" s="55" t="s">
        <v>1724</v>
      </c>
      <c r="N930" s="55" t="s">
        <v>2012</v>
      </c>
      <c r="O930" s="56"/>
      <c r="P930" s="55" t="s">
        <v>1726</v>
      </c>
      <c r="Q930" s="55" t="s">
        <v>1554</v>
      </c>
      <c r="R930" s="59">
        <v>26401986</v>
      </c>
      <c r="S930" s="55" t="s">
        <v>89</v>
      </c>
      <c r="T930" s="57">
        <v>1622.94</v>
      </c>
      <c r="U930" s="55" t="s">
        <v>329</v>
      </c>
      <c r="V930" s="55" t="s">
        <v>330</v>
      </c>
      <c r="W930" s="55" t="s">
        <v>1644</v>
      </c>
      <c r="X930" s="55" t="s">
        <v>1644</v>
      </c>
      <c r="Y930" s="55" t="s">
        <v>1644</v>
      </c>
      <c r="Z930" s="55" t="s">
        <v>1644</v>
      </c>
      <c r="AA930" s="55" t="s">
        <v>1727</v>
      </c>
      <c r="AB930" s="55" t="s">
        <v>1644</v>
      </c>
      <c r="AC930" s="56">
        <v>45833</v>
      </c>
      <c r="AD930" s="55"/>
      <c r="AE930" s="55"/>
      <c r="AF930" s="55" t="s">
        <v>1644</v>
      </c>
      <c r="AG930" s="55" t="s">
        <v>1644</v>
      </c>
      <c r="AH930" s="55" t="s">
        <v>1728</v>
      </c>
      <c r="AI930" s="55" t="s">
        <v>1729</v>
      </c>
      <c r="AJ930" s="58">
        <v>0</v>
      </c>
      <c r="AK930" s="55" t="s">
        <v>1644</v>
      </c>
      <c r="AL930" s="55" t="s">
        <v>1644</v>
      </c>
      <c r="AM930" s="55" t="s">
        <v>1644</v>
      </c>
      <c r="AN930" s="55" t="s">
        <v>1644</v>
      </c>
      <c r="AO930" s="55" t="s">
        <v>1644</v>
      </c>
      <c r="AP930" t="s">
        <v>1730</v>
      </c>
      <c r="AQ930" t="s">
        <v>2163</v>
      </c>
      <c r="AS930" t="s">
        <v>1647</v>
      </c>
      <c r="AT930" t="s">
        <v>3842</v>
      </c>
      <c r="AU930" s="191">
        <f t="shared" si="16"/>
        <v>26401986</v>
      </c>
    </row>
    <row r="931" spans="1:47" hidden="1" x14ac:dyDescent="0.25">
      <c r="A931" s="55" t="s">
        <v>1717</v>
      </c>
      <c r="B931" s="55" t="s">
        <v>3472</v>
      </c>
      <c r="C931" s="55" t="s">
        <v>1719</v>
      </c>
      <c r="D931" s="55" t="s">
        <v>1720</v>
      </c>
      <c r="E931" s="56">
        <v>45832</v>
      </c>
      <c r="F931" s="55" t="s">
        <v>3662</v>
      </c>
      <c r="G931" s="55" t="s">
        <v>1739</v>
      </c>
      <c r="H931" s="55">
        <v>50300010</v>
      </c>
      <c r="I931" s="55" t="s">
        <v>3663</v>
      </c>
      <c r="J931" s="55" t="s">
        <v>1644</v>
      </c>
      <c r="K931" s="55" t="s">
        <v>1389</v>
      </c>
      <c r="L931" s="56">
        <v>45832</v>
      </c>
      <c r="M931" s="55" t="s">
        <v>1724</v>
      </c>
      <c r="N931" s="55" t="s">
        <v>2012</v>
      </c>
      <c r="O931" s="56"/>
      <c r="P931" s="55" t="s">
        <v>1726</v>
      </c>
      <c r="Q931" s="55" t="s">
        <v>1554</v>
      </c>
      <c r="R931" s="59">
        <v>979468602</v>
      </c>
      <c r="S931" s="55" t="s">
        <v>89</v>
      </c>
      <c r="T931" s="57">
        <v>60208.29</v>
      </c>
      <c r="U931" s="55" t="s">
        <v>329</v>
      </c>
      <c r="V931" s="55" t="s">
        <v>330</v>
      </c>
      <c r="W931" s="55" t="s">
        <v>1644</v>
      </c>
      <c r="X931" s="55" t="s">
        <v>1644</v>
      </c>
      <c r="Y931" s="55" t="s">
        <v>1644</v>
      </c>
      <c r="Z931" s="55" t="s">
        <v>1644</v>
      </c>
      <c r="AA931" s="55" t="s">
        <v>1727</v>
      </c>
      <c r="AB931" s="55" t="s">
        <v>1644</v>
      </c>
      <c r="AC931" s="56">
        <v>45833</v>
      </c>
      <c r="AD931" s="55"/>
      <c r="AE931" s="55"/>
      <c r="AF931" s="55" t="s">
        <v>1644</v>
      </c>
      <c r="AG931" s="55" t="s">
        <v>1644</v>
      </c>
      <c r="AH931" s="55" t="s">
        <v>1728</v>
      </c>
      <c r="AI931" s="55" t="s">
        <v>1729</v>
      </c>
      <c r="AJ931" s="58">
        <v>0</v>
      </c>
      <c r="AK931" s="55" t="s">
        <v>1644</v>
      </c>
      <c r="AL931" s="55" t="s">
        <v>1644</v>
      </c>
      <c r="AM931" s="55" t="s">
        <v>1644</v>
      </c>
      <c r="AN931" s="55" t="s">
        <v>1644</v>
      </c>
      <c r="AO931" s="55" t="s">
        <v>1644</v>
      </c>
      <c r="AP931" t="s">
        <v>1730</v>
      </c>
      <c r="AQ931" t="s">
        <v>2163</v>
      </c>
      <c r="AS931" t="s">
        <v>1647</v>
      </c>
      <c r="AT931" t="s">
        <v>3842</v>
      </c>
      <c r="AU931" s="191">
        <f t="shared" si="16"/>
        <v>979468602</v>
      </c>
    </row>
    <row r="932" spans="1:47" hidden="1" x14ac:dyDescent="0.25">
      <c r="A932" s="55" t="s">
        <v>1717</v>
      </c>
      <c r="B932" s="55" t="s">
        <v>3472</v>
      </c>
      <c r="C932" s="55" t="s">
        <v>1719</v>
      </c>
      <c r="D932" s="55" t="s">
        <v>1720</v>
      </c>
      <c r="E932" s="56">
        <v>45832</v>
      </c>
      <c r="F932" s="55" t="s">
        <v>3662</v>
      </c>
      <c r="G932" s="55" t="s">
        <v>1739</v>
      </c>
      <c r="H932" s="55">
        <v>50300070</v>
      </c>
      <c r="I932" s="55" t="s">
        <v>3663</v>
      </c>
      <c r="J932" s="55" t="s">
        <v>1644</v>
      </c>
      <c r="K932" s="55" t="s">
        <v>1394</v>
      </c>
      <c r="L932" s="56">
        <v>45832</v>
      </c>
      <c r="M932" s="55" t="s">
        <v>1724</v>
      </c>
      <c r="N932" s="55" t="s">
        <v>2012</v>
      </c>
      <c r="O932" s="56"/>
      <c r="P932" s="55" t="s">
        <v>1726</v>
      </c>
      <c r="Q932" s="55" t="s">
        <v>1554</v>
      </c>
      <c r="R932" s="59">
        <v>100013488</v>
      </c>
      <c r="S932" s="55" t="s">
        <v>89</v>
      </c>
      <c r="T932" s="57">
        <v>6147.87</v>
      </c>
      <c r="U932" s="55" t="s">
        <v>329</v>
      </c>
      <c r="V932" s="55" t="s">
        <v>330</v>
      </c>
      <c r="W932" s="55" t="s">
        <v>1644</v>
      </c>
      <c r="X932" s="55" t="s">
        <v>1644</v>
      </c>
      <c r="Y932" s="55" t="s">
        <v>1644</v>
      </c>
      <c r="Z932" s="55" t="s">
        <v>1644</v>
      </c>
      <c r="AA932" s="55" t="s">
        <v>1727</v>
      </c>
      <c r="AB932" s="55" t="s">
        <v>1644</v>
      </c>
      <c r="AC932" s="56">
        <v>45833</v>
      </c>
      <c r="AD932" s="55"/>
      <c r="AE932" s="55"/>
      <c r="AF932" s="55" t="s">
        <v>1644</v>
      </c>
      <c r="AG932" s="55" t="s">
        <v>1644</v>
      </c>
      <c r="AH932" s="55" t="s">
        <v>1728</v>
      </c>
      <c r="AI932" s="55" t="s">
        <v>1729</v>
      </c>
      <c r="AJ932" s="58">
        <v>0</v>
      </c>
      <c r="AK932" s="55" t="s">
        <v>1644</v>
      </c>
      <c r="AL932" s="55" t="s">
        <v>1644</v>
      </c>
      <c r="AM932" s="55" t="s">
        <v>1644</v>
      </c>
      <c r="AN932" s="55" t="s">
        <v>1644</v>
      </c>
      <c r="AO932" s="55" t="s">
        <v>1644</v>
      </c>
      <c r="AP932" t="s">
        <v>1730</v>
      </c>
      <c r="AQ932" t="s">
        <v>2163</v>
      </c>
      <c r="AS932" t="s">
        <v>1651</v>
      </c>
      <c r="AT932" t="s">
        <v>3842</v>
      </c>
      <c r="AU932" s="191">
        <f t="shared" si="16"/>
        <v>100013488</v>
      </c>
    </row>
    <row r="933" spans="1:47" hidden="1" x14ac:dyDescent="0.25">
      <c r="A933" s="55" t="s">
        <v>1717</v>
      </c>
      <c r="B933" s="55" t="s">
        <v>3472</v>
      </c>
      <c r="C933" s="55" t="s">
        <v>1719</v>
      </c>
      <c r="D933" s="55" t="s">
        <v>1720</v>
      </c>
      <c r="E933" s="56">
        <v>45832</v>
      </c>
      <c r="F933" s="55" t="s">
        <v>3664</v>
      </c>
      <c r="G933" s="55" t="s">
        <v>1739</v>
      </c>
      <c r="H933" s="55">
        <v>50300090</v>
      </c>
      <c r="I933" s="55" t="s">
        <v>3663</v>
      </c>
      <c r="J933" s="55" t="s">
        <v>1644</v>
      </c>
      <c r="K933" s="55" t="s">
        <v>1396</v>
      </c>
      <c r="L933" s="56">
        <v>45832</v>
      </c>
      <c r="M933" s="55" t="s">
        <v>1724</v>
      </c>
      <c r="N933" s="55" t="s">
        <v>2012</v>
      </c>
      <c r="O933" s="56"/>
      <c r="P933" s="55" t="s">
        <v>1726</v>
      </c>
      <c r="Q933" s="55" t="s">
        <v>1554</v>
      </c>
      <c r="R933" s="59">
        <v>18301500</v>
      </c>
      <c r="S933" s="55" t="s">
        <v>89</v>
      </c>
      <c r="T933" s="57">
        <v>1125</v>
      </c>
      <c r="U933" s="55" t="s">
        <v>329</v>
      </c>
      <c r="V933" s="55" t="s">
        <v>330</v>
      </c>
      <c r="W933" s="55" t="s">
        <v>1644</v>
      </c>
      <c r="X933" s="55" t="s">
        <v>1644</v>
      </c>
      <c r="Y933" s="55" t="s">
        <v>1644</v>
      </c>
      <c r="Z933" s="55" t="s">
        <v>1644</v>
      </c>
      <c r="AA933" s="55" t="s">
        <v>1727</v>
      </c>
      <c r="AB933" s="55" t="s">
        <v>1644</v>
      </c>
      <c r="AC933" s="56">
        <v>45833</v>
      </c>
      <c r="AD933" s="55"/>
      <c r="AE933" s="55"/>
      <c r="AF933" s="55" t="s">
        <v>1644</v>
      </c>
      <c r="AG933" s="55" t="s">
        <v>1644</v>
      </c>
      <c r="AH933" s="55" t="s">
        <v>1728</v>
      </c>
      <c r="AI933" s="55" t="s">
        <v>1729</v>
      </c>
      <c r="AJ933" s="58">
        <v>0</v>
      </c>
      <c r="AK933" s="55" t="s">
        <v>1644</v>
      </c>
      <c r="AL933" s="55" t="s">
        <v>1644</v>
      </c>
      <c r="AM933" s="55" t="s">
        <v>1644</v>
      </c>
      <c r="AN933" s="55" t="s">
        <v>1644</v>
      </c>
      <c r="AO933" s="55" t="s">
        <v>1644</v>
      </c>
      <c r="AP933" t="s">
        <v>1730</v>
      </c>
      <c r="AQ933" t="s">
        <v>2163</v>
      </c>
      <c r="AS933" t="s">
        <v>1647</v>
      </c>
      <c r="AT933" t="s">
        <v>3842</v>
      </c>
      <c r="AU933" s="191">
        <f t="shared" si="16"/>
        <v>18301500</v>
      </c>
    </row>
    <row r="934" spans="1:47" hidden="1" x14ac:dyDescent="0.25">
      <c r="A934" s="55" t="s">
        <v>1717</v>
      </c>
      <c r="B934" s="55" t="s">
        <v>3472</v>
      </c>
      <c r="C934" s="55" t="s">
        <v>1719</v>
      </c>
      <c r="D934" s="55" t="s">
        <v>1844</v>
      </c>
      <c r="E934" s="56">
        <v>45833</v>
      </c>
      <c r="F934" s="55" t="s">
        <v>3665</v>
      </c>
      <c r="G934" s="55" t="s">
        <v>1739</v>
      </c>
      <c r="H934" s="55">
        <v>51300060</v>
      </c>
      <c r="I934" s="55" t="s">
        <v>3666</v>
      </c>
      <c r="J934" s="55" t="s">
        <v>1644</v>
      </c>
      <c r="K934" s="55" t="s">
        <v>549</v>
      </c>
      <c r="L934" s="56">
        <v>45663</v>
      </c>
      <c r="M934" s="55" t="s">
        <v>3667</v>
      </c>
      <c r="N934" s="55" t="s">
        <v>3668</v>
      </c>
      <c r="O934" s="56"/>
      <c r="P934" s="55" t="s">
        <v>1726</v>
      </c>
      <c r="Q934" s="55" t="s">
        <v>1554</v>
      </c>
      <c r="R934" s="59">
        <v>63991</v>
      </c>
      <c r="S934" s="55" t="s">
        <v>89</v>
      </c>
      <c r="T934" s="57">
        <v>3.92</v>
      </c>
      <c r="U934" s="55" t="s">
        <v>329</v>
      </c>
      <c r="V934" s="55" t="s">
        <v>330</v>
      </c>
      <c r="W934" s="55" t="s">
        <v>1644</v>
      </c>
      <c r="X934" s="55" t="s">
        <v>1644</v>
      </c>
      <c r="Y934" s="55" t="s">
        <v>1644</v>
      </c>
      <c r="Z934" s="55" t="s">
        <v>1644</v>
      </c>
      <c r="AA934" s="55" t="s">
        <v>1727</v>
      </c>
      <c r="AB934" s="55" t="s">
        <v>1644</v>
      </c>
      <c r="AC934" s="56">
        <v>45833</v>
      </c>
      <c r="AD934" s="55"/>
      <c r="AE934" s="55"/>
      <c r="AF934" s="55" t="s">
        <v>1644</v>
      </c>
      <c r="AG934" s="55" t="s">
        <v>1644</v>
      </c>
      <c r="AH934" s="55" t="s">
        <v>1728</v>
      </c>
      <c r="AI934" s="55" t="s">
        <v>1729</v>
      </c>
      <c r="AJ934" s="58">
        <v>0</v>
      </c>
      <c r="AK934" s="55" t="s">
        <v>1644</v>
      </c>
      <c r="AL934" s="55" t="s">
        <v>1644</v>
      </c>
      <c r="AM934" s="55" t="s">
        <v>1644</v>
      </c>
      <c r="AN934" s="55" t="s">
        <v>1644</v>
      </c>
      <c r="AO934" s="55" t="s">
        <v>1644</v>
      </c>
      <c r="AP934" t="s">
        <v>1730</v>
      </c>
      <c r="AQ934" t="s">
        <v>2163</v>
      </c>
      <c r="AS934" t="s">
        <v>1458</v>
      </c>
      <c r="AT934" t="s">
        <v>3842</v>
      </c>
      <c r="AU934" s="191">
        <f t="shared" si="16"/>
        <v>63991</v>
      </c>
    </row>
    <row r="935" spans="1:47" hidden="1" x14ac:dyDescent="0.25">
      <c r="A935" s="55" t="s">
        <v>1717</v>
      </c>
      <c r="B935" s="55" t="s">
        <v>3472</v>
      </c>
      <c r="C935" s="55" t="s">
        <v>1719</v>
      </c>
      <c r="D935" s="55" t="s">
        <v>1844</v>
      </c>
      <c r="E935" s="56">
        <v>45833</v>
      </c>
      <c r="F935" s="55" t="s">
        <v>3669</v>
      </c>
      <c r="G935" s="55" t="s">
        <v>1739</v>
      </c>
      <c r="H935" s="55">
        <v>51300060</v>
      </c>
      <c r="I935" s="55" t="s">
        <v>3666</v>
      </c>
      <c r="J935" s="55" t="s">
        <v>1644</v>
      </c>
      <c r="K935" s="55" t="s">
        <v>549</v>
      </c>
      <c r="L935" s="56">
        <v>45663</v>
      </c>
      <c r="M935" s="55" t="s">
        <v>3667</v>
      </c>
      <c r="N935" s="55" t="s">
        <v>3668</v>
      </c>
      <c r="O935" s="56"/>
      <c r="P935" s="55" t="s">
        <v>1726</v>
      </c>
      <c r="Q935" s="55" t="s">
        <v>1554</v>
      </c>
      <c r="R935" s="59">
        <v>63991</v>
      </c>
      <c r="S935" s="55" t="s">
        <v>89</v>
      </c>
      <c r="T935" s="57">
        <v>3.92</v>
      </c>
      <c r="U935" s="55" t="s">
        <v>329</v>
      </c>
      <c r="V935" s="55" t="s">
        <v>330</v>
      </c>
      <c r="W935" s="55" t="s">
        <v>1644</v>
      </c>
      <c r="X935" s="55" t="s">
        <v>1644</v>
      </c>
      <c r="Y935" s="55" t="s">
        <v>1644</v>
      </c>
      <c r="Z935" s="55" t="s">
        <v>1644</v>
      </c>
      <c r="AA935" s="55" t="s">
        <v>1727</v>
      </c>
      <c r="AB935" s="55" t="s">
        <v>1644</v>
      </c>
      <c r="AC935" s="56">
        <v>45833</v>
      </c>
      <c r="AD935" s="55"/>
      <c r="AE935" s="55"/>
      <c r="AF935" s="55" t="s">
        <v>1644</v>
      </c>
      <c r="AG935" s="55" t="s">
        <v>1644</v>
      </c>
      <c r="AH935" s="55" t="s">
        <v>1728</v>
      </c>
      <c r="AI935" s="55" t="s">
        <v>1729</v>
      </c>
      <c r="AJ935" s="58">
        <v>0</v>
      </c>
      <c r="AK935" s="55" t="s">
        <v>1644</v>
      </c>
      <c r="AL935" s="55" t="s">
        <v>1644</v>
      </c>
      <c r="AM935" s="55" t="s">
        <v>1644</v>
      </c>
      <c r="AN935" s="55" t="s">
        <v>1644</v>
      </c>
      <c r="AO935" s="55" t="s">
        <v>1644</v>
      </c>
      <c r="AP935" t="s">
        <v>1730</v>
      </c>
      <c r="AQ935" t="s">
        <v>2163</v>
      </c>
      <c r="AS935" t="s">
        <v>1458</v>
      </c>
      <c r="AT935" t="s">
        <v>3842</v>
      </c>
      <c r="AU935" s="191">
        <f t="shared" si="16"/>
        <v>63991</v>
      </c>
    </row>
    <row r="936" spans="1:47" hidden="1" x14ac:dyDescent="0.25">
      <c r="A936" s="55" t="s">
        <v>1717</v>
      </c>
      <c r="B936" s="55" t="s">
        <v>3472</v>
      </c>
      <c r="C936" s="55" t="s">
        <v>1719</v>
      </c>
      <c r="D936" s="55" t="s">
        <v>1844</v>
      </c>
      <c r="E936" s="56">
        <v>45833</v>
      </c>
      <c r="F936" s="55" t="s">
        <v>3670</v>
      </c>
      <c r="G936" s="55" t="s">
        <v>1739</v>
      </c>
      <c r="H936" s="55">
        <v>51300060</v>
      </c>
      <c r="I936" s="55" t="s">
        <v>3666</v>
      </c>
      <c r="J936" s="55" t="s">
        <v>1644</v>
      </c>
      <c r="K936" s="55" t="s">
        <v>549</v>
      </c>
      <c r="L936" s="56">
        <v>45663</v>
      </c>
      <c r="M936" s="55" t="s">
        <v>3667</v>
      </c>
      <c r="N936" s="55" t="s">
        <v>3668</v>
      </c>
      <c r="O936" s="56"/>
      <c r="P936" s="55" t="s">
        <v>1726</v>
      </c>
      <c r="Q936" s="55" t="s">
        <v>1554</v>
      </c>
      <c r="R936" s="59">
        <v>63991</v>
      </c>
      <c r="S936" s="55" t="s">
        <v>89</v>
      </c>
      <c r="T936" s="57">
        <v>3.92</v>
      </c>
      <c r="U936" s="55" t="s">
        <v>329</v>
      </c>
      <c r="V936" s="55" t="s">
        <v>330</v>
      </c>
      <c r="W936" s="55" t="s">
        <v>1644</v>
      </c>
      <c r="X936" s="55" t="s">
        <v>1644</v>
      </c>
      <c r="Y936" s="55" t="s">
        <v>1644</v>
      </c>
      <c r="Z936" s="55" t="s">
        <v>1644</v>
      </c>
      <c r="AA936" s="55" t="s">
        <v>1727</v>
      </c>
      <c r="AB936" s="55" t="s">
        <v>1644</v>
      </c>
      <c r="AC936" s="56">
        <v>45833</v>
      </c>
      <c r="AD936" s="55"/>
      <c r="AE936" s="55"/>
      <c r="AF936" s="55" t="s">
        <v>1644</v>
      </c>
      <c r="AG936" s="55" t="s">
        <v>1644</v>
      </c>
      <c r="AH936" s="55" t="s">
        <v>1728</v>
      </c>
      <c r="AI936" s="55" t="s">
        <v>1729</v>
      </c>
      <c r="AJ936" s="58">
        <v>0</v>
      </c>
      <c r="AK936" s="55" t="s">
        <v>1644</v>
      </c>
      <c r="AL936" s="55" t="s">
        <v>1644</v>
      </c>
      <c r="AM936" s="55" t="s">
        <v>1644</v>
      </c>
      <c r="AN936" s="55" t="s">
        <v>1644</v>
      </c>
      <c r="AO936" s="55" t="s">
        <v>1644</v>
      </c>
      <c r="AP936" t="s">
        <v>1730</v>
      </c>
      <c r="AQ936" t="s">
        <v>2163</v>
      </c>
      <c r="AS936" t="s">
        <v>1458</v>
      </c>
      <c r="AT936" t="s">
        <v>3842</v>
      </c>
      <c r="AU936" s="191">
        <f t="shared" si="16"/>
        <v>63991</v>
      </c>
    </row>
    <row r="937" spans="1:47" x14ac:dyDescent="0.25">
      <c r="A937" s="55" t="s">
        <v>1717</v>
      </c>
      <c r="B937" s="55" t="s">
        <v>3472</v>
      </c>
      <c r="C937" s="55" t="s">
        <v>1719</v>
      </c>
      <c r="D937" s="55" t="s">
        <v>1743</v>
      </c>
      <c r="E937" s="56">
        <v>45833</v>
      </c>
      <c r="F937" s="55" t="s">
        <v>1644</v>
      </c>
      <c r="G937" s="55" t="s">
        <v>1644</v>
      </c>
      <c r="H937" s="55">
        <v>50800020</v>
      </c>
      <c r="I937" s="55" t="s">
        <v>3671</v>
      </c>
      <c r="J937" s="55" t="s">
        <v>1644</v>
      </c>
      <c r="K937" s="55" t="s">
        <v>474</v>
      </c>
      <c r="L937" s="56">
        <v>45833</v>
      </c>
      <c r="M937" s="55" t="s">
        <v>3661</v>
      </c>
      <c r="N937" s="55" t="s">
        <v>3672</v>
      </c>
      <c r="O937" s="56"/>
      <c r="P937" s="55" t="s">
        <v>1726</v>
      </c>
      <c r="Q937" s="55" t="s">
        <v>1554</v>
      </c>
      <c r="R937" s="59">
        <v>1600000</v>
      </c>
      <c r="S937" s="55" t="s">
        <v>89</v>
      </c>
      <c r="T937" s="57">
        <v>97.95</v>
      </c>
      <c r="U937" s="55" t="s">
        <v>329</v>
      </c>
      <c r="V937" s="55" t="s">
        <v>330</v>
      </c>
      <c r="W937" s="55" t="s">
        <v>1644</v>
      </c>
      <c r="X937" s="55" t="s">
        <v>1644</v>
      </c>
      <c r="Y937" s="55" t="s">
        <v>1644</v>
      </c>
      <c r="Z937" s="55" t="s">
        <v>1644</v>
      </c>
      <c r="AA937" s="55" t="s">
        <v>1727</v>
      </c>
      <c r="AB937" s="55" t="s">
        <v>1644</v>
      </c>
      <c r="AC937" s="56">
        <v>45833</v>
      </c>
      <c r="AD937" s="55"/>
      <c r="AE937" s="55"/>
      <c r="AF937" s="55" t="s">
        <v>1644</v>
      </c>
      <c r="AG937" s="55" t="s">
        <v>3673</v>
      </c>
      <c r="AH937" s="55" t="s">
        <v>1728</v>
      </c>
      <c r="AI937" s="55" t="s">
        <v>1729</v>
      </c>
      <c r="AJ937" s="59">
        <v>4</v>
      </c>
      <c r="AK937" s="55" t="s">
        <v>1748</v>
      </c>
      <c r="AL937" s="60" t="s">
        <v>1749</v>
      </c>
      <c r="AM937" s="55" t="s">
        <v>1644</v>
      </c>
      <c r="AN937" s="55" t="s">
        <v>1644</v>
      </c>
      <c r="AO937" s="55" t="s">
        <v>1644</v>
      </c>
      <c r="AP937" t="s">
        <v>1730</v>
      </c>
      <c r="AQ937" t="s">
        <v>2163</v>
      </c>
      <c r="AS937" t="s">
        <v>1652</v>
      </c>
      <c r="AT937" t="s">
        <v>3842</v>
      </c>
      <c r="AU937" s="191">
        <f t="shared" si="16"/>
        <v>1600000</v>
      </c>
    </row>
    <row r="938" spans="1:47" x14ac:dyDescent="0.25">
      <c r="A938" s="55" t="s">
        <v>1717</v>
      </c>
      <c r="B938" s="55" t="s">
        <v>3472</v>
      </c>
      <c r="C938" s="55" t="s">
        <v>1719</v>
      </c>
      <c r="D938" s="55" t="s">
        <v>1767</v>
      </c>
      <c r="E938" s="56">
        <v>45834</v>
      </c>
      <c r="F938" s="55" t="s">
        <v>1892</v>
      </c>
      <c r="G938" s="55" t="s">
        <v>1644</v>
      </c>
      <c r="H938" s="55">
        <v>50200010</v>
      </c>
      <c r="I938" s="55" t="s">
        <v>3674</v>
      </c>
      <c r="J938" s="55" t="s">
        <v>1644</v>
      </c>
      <c r="K938" s="55" t="s">
        <v>1646</v>
      </c>
      <c r="L938" s="56">
        <v>45834</v>
      </c>
      <c r="M938" s="55" t="s">
        <v>3675</v>
      </c>
      <c r="N938" s="55" t="s">
        <v>1644</v>
      </c>
      <c r="O938" s="56"/>
      <c r="P938" s="55" t="s">
        <v>1726</v>
      </c>
      <c r="Q938" s="55" t="s">
        <v>89</v>
      </c>
      <c r="R938" s="57">
        <v>294.14</v>
      </c>
      <c r="S938" s="55" t="s">
        <v>89</v>
      </c>
      <c r="T938" s="57">
        <v>294.14</v>
      </c>
      <c r="U938" s="55" t="s">
        <v>329</v>
      </c>
      <c r="V938" s="55" t="s">
        <v>330</v>
      </c>
      <c r="W938" s="55" t="s">
        <v>1644</v>
      </c>
      <c r="X938" s="55" t="s">
        <v>1644</v>
      </c>
      <c r="Y938" s="55" t="s">
        <v>1644</v>
      </c>
      <c r="Z938" s="55" t="s">
        <v>1644</v>
      </c>
      <c r="AA938" s="55" t="s">
        <v>1727</v>
      </c>
      <c r="AB938" s="55" t="s">
        <v>1644</v>
      </c>
      <c r="AC938" s="56">
        <v>45834</v>
      </c>
      <c r="AD938" s="55"/>
      <c r="AE938" s="55"/>
      <c r="AF938" s="55" t="s">
        <v>1644</v>
      </c>
      <c r="AG938" s="55" t="s">
        <v>1644</v>
      </c>
      <c r="AH938" s="55" t="s">
        <v>1728</v>
      </c>
      <c r="AI938" s="55" t="s">
        <v>1729</v>
      </c>
      <c r="AJ938" s="59">
        <v>400</v>
      </c>
      <c r="AK938" s="55" t="s">
        <v>1842</v>
      </c>
      <c r="AL938" s="60" t="s">
        <v>1749</v>
      </c>
      <c r="AM938" s="55" t="s">
        <v>1890</v>
      </c>
      <c r="AN938" s="55" t="s">
        <v>1891</v>
      </c>
      <c r="AO938" s="55" t="s">
        <v>1644</v>
      </c>
      <c r="AP938" t="s">
        <v>3126</v>
      </c>
      <c r="AQ938" t="s">
        <v>2163</v>
      </c>
      <c r="AS938" t="s">
        <v>1645</v>
      </c>
      <c r="AT938" t="s">
        <v>3842</v>
      </c>
      <c r="AU938" s="191">
        <f t="shared" si="16"/>
        <v>4853310</v>
      </c>
    </row>
    <row r="939" spans="1:47" hidden="1" x14ac:dyDescent="0.25">
      <c r="A939" s="55" t="s">
        <v>1717</v>
      </c>
      <c r="B939" s="55" t="s">
        <v>3472</v>
      </c>
      <c r="C939" s="55" t="s">
        <v>1719</v>
      </c>
      <c r="D939" s="55" t="s">
        <v>1743</v>
      </c>
      <c r="E939" s="56">
        <v>45834</v>
      </c>
      <c r="F939" s="55" t="s">
        <v>1644</v>
      </c>
      <c r="G939" s="55" t="s">
        <v>1644</v>
      </c>
      <c r="H939" s="55">
        <v>50800010</v>
      </c>
      <c r="I939" s="55" t="s">
        <v>3676</v>
      </c>
      <c r="J939" s="55" t="s">
        <v>1644</v>
      </c>
      <c r="K939" s="55" t="s">
        <v>1653</v>
      </c>
      <c r="L939" s="56">
        <v>45834</v>
      </c>
      <c r="M939" s="55" t="s">
        <v>3675</v>
      </c>
      <c r="N939" s="55" t="s">
        <v>3677</v>
      </c>
      <c r="O939" s="56"/>
      <c r="P939" s="55" t="s">
        <v>1726</v>
      </c>
      <c r="Q939" s="55" t="s">
        <v>1554</v>
      </c>
      <c r="R939" s="59">
        <v>21147750</v>
      </c>
      <c r="S939" s="55" t="s">
        <v>89</v>
      </c>
      <c r="T939" s="57">
        <v>1294.6300000000001</v>
      </c>
      <c r="U939" s="55" t="s">
        <v>352</v>
      </c>
      <c r="V939" s="55" t="s">
        <v>353</v>
      </c>
      <c r="W939" s="55" t="s">
        <v>1644</v>
      </c>
      <c r="X939" s="55" t="s">
        <v>1644</v>
      </c>
      <c r="Y939" s="55" t="s">
        <v>1644</v>
      </c>
      <c r="Z939" s="55" t="s">
        <v>1644</v>
      </c>
      <c r="AA939" s="55" t="s">
        <v>1727</v>
      </c>
      <c r="AB939" s="55" t="s">
        <v>1644</v>
      </c>
      <c r="AC939" s="56">
        <v>45834</v>
      </c>
      <c r="AD939" s="55"/>
      <c r="AE939" s="55"/>
      <c r="AF939" s="55" t="s">
        <v>1644</v>
      </c>
      <c r="AG939" s="55" t="s">
        <v>3678</v>
      </c>
      <c r="AH939" s="55" t="s">
        <v>1728</v>
      </c>
      <c r="AI939" s="55" t="s">
        <v>1729</v>
      </c>
      <c r="AJ939" s="59">
        <v>18</v>
      </c>
      <c r="AK939" s="55" t="s">
        <v>1748</v>
      </c>
      <c r="AL939" s="60" t="s">
        <v>1749</v>
      </c>
      <c r="AM939" s="55" t="s">
        <v>1644</v>
      </c>
      <c r="AN939" s="55" t="s">
        <v>1644</v>
      </c>
      <c r="AO939" s="55" t="s">
        <v>1644</v>
      </c>
      <c r="AP939" t="s">
        <v>1730</v>
      </c>
      <c r="AQ939" t="s">
        <v>2163</v>
      </c>
      <c r="AS939" t="s">
        <v>1652</v>
      </c>
      <c r="AT939" t="s">
        <v>271</v>
      </c>
      <c r="AU939" s="191">
        <f t="shared" si="16"/>
        <v>21147750</v>
      </c>
    </row>
    <row r="940" spans="1:47" x14ac:dyDescent="0.25">
      <c r="A940" s="55" t="s">
        <v>1717</v>
      </c>
      <c r="B940" s="55" t="s">
        <v>3472</v>
      </c>
      <c r="C940" s="55" t="s">
        <v>1719</v>
      </c>
      <c r="D940" s="55" t="s">
        <v>1743</v>
      </c>
      <c r="E940" s="56">
        <v>45834</v>
      </c>
      <c r="F940" s="55" t="s">
        <v>1644</v>
      </c>
      <c r="G940" s="55" t="s">
        <v>1644</v>
      </c>
      <c r="H940" s="55">
        <v>50800010</v>
      </c>
      <c r="I940" s="55" t="s">
        <v>3679</v>
      </c>
      <c r="J940" s="55" t="s">
        <v>1644</v>
      </c>
      <c r="K940" s="55" t="s">
        <v>1653</v>
      </c>
      <c r="L940" s="56">
        <v>45834</v>
      </c>
      <c r="M940" s="55" t="s">
        <v>3675</v>
      </c>
      <c r="N940" s="55" t="s">
        <v>3680</v>
      </c>
      <c r="O940" s="56"/>
      <c r="P940" s="55" t="s">
        <v>1726</v>
      </c>
      <c r="Q940" s="55" t="s">
        <v>1554</v>
      </c>
      <c r="R940" s="59">
        <v>23497500</v>
      </c>
      <c r="S940" s="55" t="s">
        <v>89</v>
      </c>
      <c r="T940" s="57">
        <v>1438.48</v>
      </c>
      <c r="U940" s="55" t="s">
        <v>329</v>
      </c>
      <c r="V940" s="55" t="s">
        <v>330</v>
      </c>
      <c r="W940" s="55" t="s">
        <v>1644</v>
      </c>
      <c r="X940" s="55" t="s">
        <v>1644</v>
      </c>
      <c r="Y940" s="55" t="s">
        <v>1644</v>
      </c>
      <c r="Z940" s="55" t="s">
        <v>1644</v>
      </c>
      <c r="AA940" s="55" t="s">
        <v>1727</v>
      </c>
      <c r="AB940" s="55" t="s">
        <v>1644</v>
      </c>
      <c r="AC940" s="56">
        <v>45834</v>
      </c>
      <c r="AD940" s="55"/>
      <c r="AE940" s="55"/>
      <c r="AF940" s="55" t="s">
        <v>1644</v>
      </c>
      <c r="AG940" s="55" t="s">
        <v>3678</v>
      </c>
      <c r="AH940" s="55" t="s">
        <v>1728</v>
      </c>
      <c r="AI940" s="55" t="s">
        <v>1729</v>
      </c>
      <c r="AJ940" s="59">
        <v>20</v>
      </c>
      <c r="AK940" s="55" t="s">
        <v>1748</v>
      </c>
      <c r="AL940" s="60" t="s">
        <v>1749</v>
      </c>
      <c r="AM940" s="55" t="s">
        <v>1644</v>
      </c>
      <c r="AN940" s="55" t="s">
        <v>1644</v>
      </c>
      <c r="AO940" s="55" t="s">
        <v>1644</v>
      </c>
      <c r="AP940" t="s">
        <v>1730</v>
      </c>
      <c r="AQ940" t="s">
        <v>2163</v>
      </c>
      <c r="AS940" t="s">
        <v>1652</v>
      </c>
      <c r="AT940" t="s">
        <v>3842</v>
      </c>
      <c r="AU940" s="191">
        <f t="shared" si="16"/>
        <v>23497500</v>
      </c>
    </row>
    <row r="941" spans="1:47" x14ac:dyDescent="0.25">
      <c r="A941" s="55" t="s">
        <v>1717</v>
      </c>
      <c r="B941" s="55" t="s">
        <v>3472</v>
      </c>
      <c r="C941" s="55" t="s">
        <v>1719</v>
      </c>
      <c r="D941" s="55" t="s">
        <v>1743</v>
      </c>
      <c r="E941" s="56">
        <v>45834</v>
      </c>
      <c r="F941" s="55" t="s">
        <v>1644</v>
      </c>
      <c r="G941" s="55" t="s">
        <v>1644</v>
      </c>
      <c r="H941" s="55">
        <v>50800020</v>
      </c>
      <c r="I941" s="55" t="s">
        <v>3681</v>
      </c>
      <c r="J941" s="55" t="s">
        <v>1644</v>
      </c>
      <c r="K941" s="55" t="s">
        <v>474</v>
      </c>
      <c r="L941" s="56">
        <v>45834</v>
      </c>
      <c r="M941" s="55" t="s">
        <v>3675</v>
      </c>
      <c r="N941" s="55" t="s">
        <v>3682</v>
      </c>
      <c r="O941" s="56"/>
      <c r="P941" s="55" t="s">
        <v>1726</v>
      </c>
      <c r="Q941" s="55" t="s">
        <v>1554</v>
      </c>
      <c r="R941" s="59">
        <v>165000</v>
      </c>
      <c r="S941" s="55" t="s">
        <v>89</v>
      </c>
      <c r="T941" s="57">
        <v>10.1</v>
      </c>
      <c r="U941" s="55" t="s">
        <v>329</v>
      </c>
      <c r="V941" s="55" t="s">
        <v>330</v>
      </c>
      <c r="W941" s="55" t="s">
        <v>1644</v>
      </c>
      <c r="X941" s="55" t="s">
        <v>1644</v>
      </c>
      <c r="Y941" s="55" t="s">
        <v>1644</v>
      </c>
      <c r="Z941" s="55" t="s">
        <v>1644</v>
      </c>
      <c r="AA941" s="55" t="s">
        <v>1727</v>
      </c>
      <c r="AB941" s="55" t="s">
        <v>1644</v>
      </c>
      <c r="AC941" s="56">
        <v>45834</v>
      </c>
      <c r="AD941" s="55"/>
      <c r="AE941" s="55"/>
      <c r="AF941" s="55" t="s">
        <v>1644</v>
      </c>
      <c r="AG941" s="55" t="s">
        <v>3683</v>
      </c>
      <c r="AH941" s="55" t="s">
        <v>1728</v>
      </c>
      <c r="AI941" s="55" t="s">
        <v>1729</v>
      </c>
      <c r="AJ941" s="59">
        <v>1</v>
      </c>
      <c r="AK941" s="55" t="s">
        <v>2386</v>
      </c>
      <c r="AL941" s="60" t="s">
        <v>1749</v>
      </c>
      <c r="AM941" s="55" t="s">
        <v>1644</v>
      </c>
      <c r="AN941" s="55" t="s">
        <v>1644</v>
      </c>
      <c r="AO941" s="55" t="s">
        <v>1644</v>
      </c>
      <c r="AP941" t="s">
        <v>1730</v>
      </c>
      <c r="AQ941" t="s">
        <v>2163</v>
      </c>
      <c r="AS941" t="s">
        <v>1652</v>
      </c>
      <c r="AT941" t="s">
        <v>3842</v>
      </c>
      <c r="AU941" s="191">
        <f t="shared" si="16"/>
        <v>165000</v>
      </c>
    </row>
    <row r="942" spans="1:47" x14ac:dyDescent="0.25">
      <c r="A942" s="55" t="s">
        <v>1717</v>
      </c>
      <c r="B942" s="55" t="s">
        <v>3472</v>
      </c>
      <c r="C942" s="55" t="s">
        <v>1719</v>
      </c>
      <c r="D942" s="55" t="s">
        <v>1743</v>
      </c>
      <c r="E942" s="56">
        <v>45834</v>
      </c>
      <c r="F942" s="55" t="s">
        <v>1644</v>
      </c>
      <c r="G942" s="55" t="s">
        <v>1644</v>
      </c>
      <c r="H942" s="55">
        <v>50800060</v>
      </c>
      <c r="I942" s="55" t="s">
        <v>3684</v>
      </c>
      <c r="J942" s="55" t="s">
        <v>1644</v>
      </c>
      <c r="K942" s="55" t="s">
        <v>482</v>
      </c>
      <c r="L942" s="56">
        <v>45834</v>
      </c>
      <c r="M942" s="55" t="s">
        <v>3675</v>
      </c>
      <c r="N942" s="55" t="s">
        <v>3685</v>
      </c>
      <c r="O942" s="56"/>
      <c r="P942" s="55" t="s">
        <v>1726</v>
      </c>
      <c r="Q942" s="55" t="s">
        <v>1554</v>
      </c>
      <c r="R942" s="59">
        <v>56000</v>
      </c>
      <c r="S942" s="55" t="s">
        <v>89</v>
      </c>
      <c r="T942" s="57">
        <v>3.42</v>
      </c>
      <c r="U942" s="55" t="s">
        <v>329</v>
      </c>
      <c r="V942" s="55" t="s">
        <v>330</v>
      </c>
      <c r="W942" s="55" t="s">
        <v>1644</v>
      </c>
      <c r="X942" s="55" t="s">
        <v>1644</v>
      </c>
      <c r="Y942" s="55" t="s">
        <v>1644</v>
      </c>
      <c r="Z942" s="55" t="s">
        <v>1644</v>
      </c>
      <c r="AA942" s="55" t="s">
        <v>1727</v>
      </c>
      <c r="AB942" s="55" t="s">
        <v>1644</v>
      </c>
      <c r="AC942" s="56">
        <v>45834</v>
      </c>
      <c r="AD942" s="55"/>
      <c r="AE942" s="55"/>
      <c r="AF942" s="55" t="s">
        <v>1644</v>
      </c>
      <c r="AG942" s="55" t="s">
        <v>3686</v>
      </c>
      <c r="AH942" s="55" t="s">
        <v>1728</v>
      </c>
      <c r="AI942" s="55" t="s">
        <v>1729</v>
      </c>
      <c r="AJ942" s="59">
        <v>2</v>
      </c>
      <c r="AK942" s="55" t="s">
        <v>1748</v>
      </c>
      <c r="AL942" s="60" t="s">
        <v>1749</v>
      </c>
      <c r="AM942" s="55" t="s">
        <v>1644</v>
      </c>
      <c r="AN942" s="55" t="s">
        <v>1644</v>
      </c>
      <c r="AO942" s="55" t="s">
        <v>1644</v>
      </c>
      <c r="AP942" t="s">
        <v>1730</v>
      </c>
      <c r="AQ942" t="s">
        <v>2163</v>
      </c>
      <c r="AS942" t="s">
        <v>1652</v>
      </c>
      <c r="AT942" t="s">
        <v>4370</v>
      </c>
      <c r="AU942" s="191">
        <f t="shared" si="16"/>
        <v>56000</v>
      </c>
    </row>
    <row r="943" spans="1:47" x14ac:dyDescent="0.25">
      <c r="A943" s="55" t="s">
        <v>1717</v>
      </c>
      <c r="B943" s="55" t="s">
        <v>3472</v>
      </c>
      <c r="C943" s="55" t="s">
        <v>1719</v>
      </c>
      <c r="D943" s="55" t="s">
        <v>1743</v>
      </c>
      <c r="E943" s="56">
        <v>45834</v>
      </c>
      <c r="F943" s="55" t="s">
        <v>1644</v>
      </c>
      <c r="G943" s="55" t="s">
        <v>1644</v>
      </c>
      <c r="H943" s="55">
        <v>50800020</v>
      </c>
      <c r="I943" s="55" t="s">
        <v>3687</v>
      </c>
      <c r="J943" s="55" t="s">
        <v>1644</v>
      </c>
      <c r="K943" s="55" t="s">
        <v>474</v>
      </c>
      <c r="L943" s="56">
        <v>45834</v>
      </c>
      <c r="M943" s="55" t="s">
        <v>3675</v>
      </c>
      <c r="N943" s="55" t="s">
        <v>3688</v>
      </c>
      <c r="O943" s="56"/>
      <c r="P943" s="55" t="s">
        <v>1726</v>
      </c>
      <c r="Q943" s="55" t="s">
        <v>1554</v>
      </c>
      <c r="R943" s="59">
        <v>1000000</v>
      </c>
      <c r="S943" s="55" t="s">
        <v>89</v>
      </c>
      <c r="T943" s="57">
        <v>61.22</v>
      </c>
      <c r="U943" s="55" t="s">
        <v>329</v>
      </c>
      <c r="V943" s="55" t="s">
        <v>330</v>
      </c>
      <c r="W943" s="55" t="s">
        <v>1644</v>
      </c>
      <c r="X943" s="55" t="s">
        <v>1644</v>
      </c>
      <c r="Y943" s="55" t="s">
        <v>1644</v>
      </c>
      <c r="Z943" s="55" t="s">
        <v>1644</v>
      </c>
      <c r="AA943" s="55" t="s">
        <v>1727</v>
      </c>
      <c r="AB943" s="55" t="s">
        <v>1644</v>
      </c>
      <c r="AC943" s="56">
        <v>45834</v>
      </c>
      <c r="AD943" s="55"/>
      <c r="AE943" s="55"/>
      <c r="AF943" s="55" t="s">
        <v>1644</v>
      </c>
      <c r="AG943" s="55" t="s">
        <v>3689</v>
      </c>
      <c r="AH943" s="55" t="s">
        <v>1728</v>
      </c>
      <c r="AI943" s="55" t="s">
        <v>1729</v>
      </c>
      <c r="AJ943" s="59">
        <v>5</v>
      </c>
      <c r="AK943" s="55" t="s">
        <v>2750</v>
      </c>
      <c r="AL943" s="60" t="s">
        <v>1749</v>
      </c>
      <c r="AM943" s="55" t="s">
        <v>1644</v>
      </c>
      <c r="AN943" s="55" t="s">
        <v>1644</v>
      </c>
      <c r="AO943" s="55" t="s">
        <v>1644</v>
      </c>
      <c r="AP943" t="s">
        <v>1730</v>
      </c>
      <c r="AQ943" t="s">
        <v>2163</v>
      </c>
      <c r="AS943" t="s">
        <v>1652</v>
      </c>
      <c r="AT943" t="s">
        <v>3842</v>
      </c>
      <c r="AU943" s="191">
        <f t="shared" si="16"/>
        <v>1000000</v>
      </c>
    </row>
    <row r="944" spans="1:47" x14ac:dyDescent="0.25">
      <c r="A944" s="55" t="s">
        <v>1717</v>
      </c>
      <c r="B944" s="55" t="s">
        <v>3472</v>
      </c>
      <c r="C944" s="55" t="s">
        <v>1719</v>
      </c>
      <c r="D944" s="55" t="s">
        <v>1743</v>
      </c>
      <c r="E944" s="56">
        <v>45834</v>
      </c>
      <c r="F944" s="55" t="s">
        <v>2774</v>
      </c>
      <c r="G944" s="55" t="s">
        <v>1717</v>
      </c>
      <c r="H944" s="55">
        <v>50500030</v>
      </c>
      <c r="I944" s="55" t="s">
        <v>3690</v>
      </c>
      <c r="J944" s="55" t="s">
        <v>1644</v>
      </c>
      <c r="K944" s="55" t="s">
        <v>1659</v>
      </c>
      <c r="L944" s="56">
        <v>45834</v>
      </c>
      <c r="M944" s="55" t="s">
        <v>3675</v>
      </c>
      <c r="N944" s="55" t="s">
        <v>3691</v>
      </c>
      <c r="O944" s="56"/>
      <c r="P944" s="55" t="s">
        <v>1726</v>
      </c>
      <c r="Q944" s="55" t="s">
        <v>1554</v>
      </c>
      <c r="R944" s="59">
        <v>155246578</v>
      </c>
      <c r="S944" s="55" t="s">
        <v>89</v>
      </c>
      <c r="T944" s="57">
        <v>9503.92</v>
      </c>
      <c r="U944" s="55" t="s">
        <v>329</v>
      </c>
      <c r="V944" s="55" t="s">
        <v>330</v>
      </c>
      <c r="W944" s="55" t="s">
        <v>1644</v>
      </c>
      <c r="X944" s="55" t="s">
        <v>1644</v>
      </c>
      <c r="Y944" s="55" t="s">
        <v>1644</v>
      </c>
      <c r="Z944" s="55" t="s">
        <v>1644</v>
      </c>
      <c r="AA944" s="55" t="s">
        <v>1727</v>
      </c>
      <c r="AB944" s="55" t="s">
        <v>1644</v>
      </c>
      <c r="AC944" s="56">
        <v>45834</v>
      </c>
      <c r="AD944" s="55"/>
      <c r="AE944" s="55"/>
      <c r="AF944" s="55" t="s">
        <v>1644</v>
      </c>
      <c r="AG944" s="55" t="s">
        <v>3692</v>
      </c>
      <c r="AH944" s="55" t="s">
        <v>1728</v>
      </c>
      <c r="AI944" s="55" t="s">
        <v>1729</v>
      </c>
      <c r="AJ944" s="59">
        <v>1</v>
      </c>
      <c r="AK944" s="55" t="s">
        <v>1778</v>
      </c>
      <c r="AL944" s="60" t="s">
        <v>1749</v>
      </c>
      <c r="AM944" s="55" t="s">
        <v>1644</v>
      </c>
      <c r="AN944" s="55" t="s">
        <v>1644</v>
      </c>
      <c r="AO944" s="55" t="s">
        <v>1644</v>
      </c>
      <c r="AP944" t="s">
        <v>1730</v>
      </c>
      <c r="AQ944" t="s">
        <v>2163</v>
      </c>
      <c r="AS944" t="s">
        <v>1656</v>
      </c>
      <c r="AT944" t="s">
        <v>3842</v>
      </c>
      <c r="AU944" s="191">
        <f t="shared" si="16"/>
        <v>155246578</v>
      </c>
    </row>
    <row r="945" spans="1:47" x14ac:dyDescent="0.25">
      <c r="A945" s="55" t="s">
        <v>1717</v>
      </c>
      <c r="B945" s="55" t="s">
        <v>3472</v>
      </c>
      <c r="C945" s="55" t="s">
        <v>1719</v>
      </c>
      <c r="D945" s="55" t="s">
        <v>1743</v>
      </c>
      <c r="E945" s="56">
        <v>45834</v>
      </c>
      <c r="F945" s="55" t="s">
        <v>2774</v>
      </c>
      <c r="G945" s="55" t="s">
        <v>1717</v>
      </c>
      <c r="H945" s="55">
        <v>50500030</v>
      </c>
      <c r="I945" s="55" t="s">
        <v>3693</v>
      </c>
      <c r="J945" s="55" t="s">
        <v>1644</v>
      </c>
      <c r="K945" s="55" t="s">
        <v>1659</v>
      </c>
      <c r="L945" s="56">
        <v>45834</v>
      </c>
      <c r="M945" s="55" t="s">
        <v>3675</v>
      </c>
      <c r="N945" s="55" t="s">
        <v>3691</v>
      </c>
      <c r="O945" s="56"/>
      <c r="P945" s="55" t="s">
        <v>1726</v>
      </c>
      <c r="Q945" s="55" t="s">
        <v>1554</v>
      </c>
      <c r="R945" s="59">
        <v>7762329</v>
      </c>
      <c r="S945" s="55" t="s">
        <v>89</v>
      </c>
      <c r="T945" s="57">
        <v>475.19</v>
      </c>
      <c r="U945" s="55" t="s">
        <v>329</v>
      </c>
      <c r="V945" s="55" t="s">
        <v>330</v>
      </c>
      <c r="W945" s="55" t="s">
        <v>1644</v>
      </c>
      <c r="X945" s="55" t="s">
        <v>1644</v>
      </c>
      <c r="Y945" s="55" t="s">
        <v>1644</v>
      </c>
      <c r="Z945" s="55" t="s">
        <v>1644</v>
      </c>
      <c r="AA945" s="55" t="s">
        <v>1727</v>
      </c>
      <c r="AB945" s="55" t="s">
        <v>1644</v>
      </c>
      <c r="AC945" s="56">
        <v>45834</v>
      </c>
      <c r="AD945" s="55"/>
      <c r="AE945" s="55"/>
      <c r="AF945" s="55" t="s">
        <v>1644</v>
      </c>
      <c r="AG945" s="55" t="s">
        <v>3692</v>
      </c>
      <c r="AH945" s="55" t="s">
        <v>1728</v>
      </c>
      <c r="AI945" s="55" t="s">
        <v>1729</v>
      </c>
      <c r="AJ945" s="59">
        <v>1</v>
      </c>
      <c r="AK945" s="55" t="s">
        <v>1778</v>
      </c>
      <c r="AL945" s="60" t="s">
        <v>1749</v>
      </c>
      <c r="AM945" s="55" t="s">
        <v>1644</v>
      </c>
      <c r="AN945" s="55" t="s">
        <v>1644</v>
      </c>
      <c r="AO945" s="55" t="s">
        <v>1644</v>
      </c>
      <c r="AP945" t="s">
        <v>1730</v>
      </c>
      <c r="AQ945" t="s">
        <v>2163</v>
      </c>
      <c r="AS945" t="s">
        <v>1656</v>
      </c>
      <c r="AT945" t="s">
        <v>3842</v>
      </c>
      <c r="AU945" s="191">
        <f t="shared" si="16"/>
        <v>7762329</v>
      </c>
    </row>
    <row r="946" spans="1:47" hidden="1" x14ac:dyDescent="0.25">
      <c r="A946" s="55" t="s">
        <v>1717</v>
      </c>
      <c r="B946" s="55" t="s">
        <v>3472</v>
      </c>
      <c r="C946" s="55" t="s">
        <v>1719</v>
      </c>
      <c r="D946" s="55" t="s">
        <v>1720</v>
      </c>
      <c r="E946" s="56">
        <v>45838</v>
      </c>
      <c r="F946" s="55" t="s">
        <v>3695</v>
      </c>
      <c r="G946" s="55" t="s">
        <v>1739</v>
      </c>
      <c r="H946" s="55">
        <v>50300010</v>
      </c>
      <c r="I946" s="55" t="s">
        <v>3696</v>
      </c>
      <c r="J946" s="55" t="s">
        <v>1644</v>
      </c>
      <c r="K946" s="55" t="s">
        <v>1389</v>
      </c>
      <c r="L946" s="56">
        <v>45838</v>
      </c>
      <c r="M946" s="55" t="s">
        <v>1724</v>
      </c>
      <c r="N946" s="55" t="s">
        <v>3697</v>
      </c>
      <c r="O946" s="56"/>
      <c r="P946" s="55" t="s">
        <v>1726</v>
      </c>
      <c r="Q946" s="55" t="s">
        <v>1554</v>
      </c>
      <c r="R946" s="59">
        <v>7204134</v>
      </c>
      <c r="S946" s="55" t="s">
        <v>89</v>
      </c>
      <c r="T946" s="57">
        <v>441.02</v>
      </c>
      <c r="U946" s="55" t="s">
        <v>329</v>
      </c>
      <c r="V946" s="55" t="s">
        <v>330</v>
      </c>
      <c r="W946" s="55" t="s">
        <v>1644</v>
      </c>
      <c r="X946" s="55" t="s">
        <v>1644</v>
      </c>
      <c r="Y946" s="55" t="s">
        <v>1644</v>
      </c>
      <c r="Z946" s="55" t="s">
        <v>1644</v>
      </c>
      <c r="AA946" s="55" t="s">
        <v>1727</v>
      </c>
      <c r="AB946" s="55" t="s">
        <v>1644</v>
      </c>
      <c r="AC946" s="56">
        <v>45838</v>
      </c>
      <c r="AD946" s="55"/>
      <c r="AE946" s="55"/>
      <c r="AF946" s="55" t="s">
        <v>1644</v>
      </c>
      <c r="AG946" s="55" t="s">
        <v>1644</v>
      </c>
      <c r="AH946" s="55" t="s">
        <v>1728</v>
      </c>
      <c r="AI946" s="55" t="s">
        <v>1729</v>
      </c>
      <c r="AJ946" s="58">
        <v>0</v>
      </c>
      <c r="AK946" s="55" t="s">
        <v>1644</v>
      </c>
      <c r="AL946" s="55" t="s">
        <v>1644</v>
      </c>
      <c r="AM946" s="55" t="s">
        <v>1644</v>
      </c>
      <c r="AN946" s="55" t="s">
        <v>1644</v>
      </c>
      <c r="AO946" s="55" t="s">
        <v>1644</v>
      </c>
      <c r="AP946" t="s">
        <v>1730</v>
      </c>
      <c r="AQ946" t="s">
        <v>2163</v>
      </c>
      <c r="AS946" t="s">
        <v>1647</v>
      </c>
      <c r="AT946" t="s">
        <v>3842</v>
      </c>
      <c r="AU946" s="191">
        <f t="shared" si="16"/>
        <v>7204134</v>
      </c>
    </row>
    <row r="947" spans="1:47" x14ac:dyDescent="0.25">
      <c r="A947" s="55" t="s">
        <v>1717</v>
      </c>
      <c r="B947" s="55" t="s">
        <v>3472</v>
      </c>
      <c r="C947" s="55" t="s">
        <v>1719</v>
      </c>
      <c r="D947" s="55" t="s">
        <v>1844</v>
      </c>
      <c r="E947" s="56">
        <v>45838</v>
      </c>
      <c r="F947" s="55" t="s">
        <v>1644</v>
      </c>
      <c r="G947" s="55" t="s">
        <v>3698</v>
      </c>
      <c r="H947" s="55">
        <v>50500030</v>
      </c>
      <c r="I947" s="55" t="s">
        <v>3699</v>
      </c>
      <c r="J947" s="55" t="s">
        <v>1644</v>
      </c>
      <c r="K947" s="55" t="s">
        <v>1659</v>
      </c>
      <c r="L947" s="56">
        <v>45832</v>
      </c>
      <c r="M947" s="55" t="s">
        <v>3692</v>
      </c>
      <c r="N947" s="55" t="s">
        <v>3700</v>
      </c>
      <c r="O947" s="56"/>
      <c r="P947" s="55" t="s">
        <v>1726</v>
      </c>
      <c r="Q947" s="55" t="s">
        <v>1554</v>
      </c>
      <c r="R947" s="59">
        <v>0</v>
      </c>
      <c r="S947" s="55" t="s">
        <v>89</v>
      </c>
      <c r="T947" s="57">
        <v>0.01</v>
      </c>
      <c r="U947" s="55" t="s">
        <v>329</v>
      </c>
      <c r="V947" s="55" t="s">
        <v>330</v>
      </c>
      <c r="W947" s="55" t="s">
        <v>1644</v>
      </c>
      <c r="X947" s="55" t="s">
        <v>1644</v>
      </c>
      <c r="Y947" s="55" t="s">
        <v>1644</v>
      </c>
      <c r="Z947" s="55" t="s">
        <v>3701</v>
      </c>
      <c r="AA947" s="55" t="s">
        <v>1727</v>
      </c>
      <c r="AB947" s="55" t="s">
        <v>1644</v>
      </c>
      <c r="AC947" s="56">
        <v>45838</v>
      </c>
      <c r="AD947" s="55"/>
      <c r="AE947" s="55"/>
      <c r="AF947" s="55" t="s">
        <v>1644</v>
      </c>
      <c r="AG947" s="55" t="s">
        <v>3692</v>
      </c>
      <c r="AH947" s="55" t="s">
        <v>1728</v>
      </c>
      <c r="AI947" s="55" t="s">
        <v>1729</v>
      </c>
      <c r="AJ947" s="59">
        <v>1</v>
      </c>
      <c r="AK947" s="55" t="s">
        <v>1778</v>
      </c>
      <c r="AL947" s="55" t="s">
        <v>1881</v>
      </c>
      <c r="AM947" s="55" t="s">
        <v>1644</v>
      </c>
      <c r="AN947" s="55" t="s">
        <v>1644</v>
      </c>
      <c r="AO947" s="55" t="s">
        <v>1644</v>
      </c>
      <c r="AP947" t="s">
        <v>1730</v>
      </c>
      <c r="AQ947" t="s">
        <v>2163</v>
      </c>
      <c r="AS947" t="s">
        <v>1656</v>
      </c>
      <c r="AT947" t="s">
        <v>3842</v>
      </c>
      <c r="AU947" s="191">
        <f t="shared" si="16"/>
        <v>0</v>
      </c>
    </row>
    <row r="948" spans="1:47" hidden="1" x14ac:dyDescent="0.25">
      <c r="A948" s="55" t="s">
        <v>1717</v>
      </c>
      <c r="B948" s="55" t="s">
        <v>3472</v>
      </c>
      <c r="C948" s="55" t="s">
        <v>1719</v>
      </c>
      <c r="D948" s="55" t="s">
        <v>1750</v>
      </c>
      <c r="E948" s="56">
        <v>45838</v>
      </c>
      <c r="F948" s="55" t="s">
        <v>1751</v>
      </c>
      <c r="G948" s="55" t="s">
        <v>1752</v>
      </c>
      <c r="H948" s="55">
        <v>50300090</v>
      </c>
      <c r="I948" s="55" t="s">
        <v>3702</v>
      </c>
      <c r="J948" s="55" t="s">
        <v>1644</v>
      </c>
      <c r="K948" s="55" t="s">
        <v>1396</v>
      </c>
      <c r="L948" s="56">
        <v>45838</v>
      </c>
      <c r="M948" s="55" t="s">
        <v>1754</v>
      </c>
      <c r="N948" s="55" t="s">
        <v>1755</v>
      </c>
      <c r="O948" s="56"/>
      <c r="P948" s="55" t="s">
        <v>1726</v>
      </c>
      <c r="Q948" s="55" t="s">
        <v>1554</v>
      </c>
      <c r="R948" s="59">
        <v>351861474</v>
      </c>
      <c r="S948" s="55" t="s">
        <v>89</v>
      </c>
      <c r="T948" s="57">
        <v>22700.74</v>
      </c>
      <c r="U948" s="55" t="s">
        <v>329</v>
      </c>
      <c r="V948" s="55" t="s">
        <v>330</v>
      </c>
      <c r="W948" s="55" t="s">
        <v>1644</v>
      </c>
      <c r="X948" s="55" t="s">
        <v>1644</v>
      </c>
      <c r="Y948" s="55" t="s">
        <v>1644</v>
      </c>
      <c r="Z948" s="55" t="s">
        <v>1644</v>
      </c>
      <c r="AA948" s="55" t="s">
        <v>1727</v>
      </c>
      <c r="AB948" s="55" t="s">
        <v>1644</v>
      </c>
      <c r="AC948" s="56">
        <v>45838</v>
      </c>
      <c r="AD948" s="55"/>
      <c r="AE948" s="55"/>
      <c r="AF948" s="55" t="s">
        <v>1644</v>
      </c>
      <c r="AG948" s="55" t="s">
        <v>1644</v>
      </c>
      <c r="AH948" s="55" t="s">
        <v>1728</v>
      </c>
      <c r="AI948" s="55" t="s">
        <v>1729</v>
      </c>
      <c r="AJ948" s="58">
        <v>0</v>
      </c>
      <c r="AK948" s="55" t="s">
        <v>1644</v>
      </c>
      <c r="AL948" s="55" t="s">
        <v>1644</v>
      </c>
      <c r="AM948" s="55" t="s">
        <v>1644</v>
      </c>
      <c r="AN948" s="55" t="s">
        <v>1644</v>
      </c>
      <c r="AO948" s="55" t="s">
        <v>1644</v>
      </c>
      <c r="AP948" t="s">
        <v>1730</v>
      </c>
      <c r="AQ948" t="s">
        <v>2163</v>
      </c>
      <c r="AS948" t="s">
        <v>1647</v>
      </c>
      <c r="AT948" t="s">
        <v>3842</v>
      </c>
      <c r="AU948" s="191">
        <f t="shared" si="16"/>
        <v>351861474</v>
      </c>
    </row>
    <row r="949" spans="1:47" hidden="1" x14ac:dyDescent="0.25">
      <c r="A949" s="55" t="s">
        <v>1717</v>
      </c>
      <c r="B949" s="55" t="s">
        <v>3472</v>
      </c>
      <c r="C949" s="55" t="s">
        <v>1719</v>
      </c>
      <c r="D949" s="55" t="s">
        <v>1750</v>
      </c>
      <c r="E949" s="56">
        <v>45838</v>
      </c>
      <c r="F949" s="55" t="s">
        <v>2471</v>
      </c>
      <c r="G949" s="55" t="s">
        <v>1765</v>
      </c>
      <c r="H949" s="55">
        <v>50400010</v>
      </c>
      <c r="I949" s="55" t="s">
        <v>3703</v>
      </c>
      <c r="J949" s="55" t="s">
        <v>1644</v>
      </c>
      <c r="K949" s="55" t="s">
        <v>1649</v>
      </c>
      <c r="L949" s="56">
        <v>45838</v>
      </c>
      <c r="M949" s="55" t="s">
        <v>3694</v>
      </c>
      <c r="N949" s="55" t="s">
        <v>1644</v>
      </c>
      <c r="O949" s="56"/>
      <c r="P949" s="55" t="s">
        <v>1726</v>
      </c>
      <c r="Q949" s="55" t="s">
        <v>1554</v>
      </c>
      <c r="R949" s="59">
        <v>162462688</v>
      </c>
      <c r="S949" s="55" t="s">
        <v>89</v>
      </c>
      <c r="T949" s="57">
        <v>9992.17</v>
      </c>
      <c r="U949" s="55" t="s">
        <v>329</v>
      </c>
      <c r="V949" s="55" t="s">
        <v>330</v>
      </c>
      <c r="W949" s="55" t="s">
        <v>1644</v>
      </c>
      <c r="X949" s="55" t="s">
        <v>1644</v>
      </c>
      <c r="Y949" s="55" t="s">
        <v>1644</v>
      </c>
      <c r="Z949" s="55" t="s">
        <v>1644</v>
      </c>
      <c r="AA949" s="55" t="s">
        <v>1727</v>
      </c>
      <c r="AB949" s="55" t="s">
        <v>1644</v>
      </c>
      <c r="AC949" s="56">
        <v>45838</v>
      </c>
      <c r="AD949" s="55"/>
      <c r="AE949" s="55"/>
      <c r="AF949" s="55" t="s">
        <v>1644</v>
      </c>
      <c r="AG949" s="55" t="s">
        <v>1644</v>
      </c>
      <c r="AH949" s="55" t="s">
        <v>1728</v>
      </c>
      <c r="AI949" s="55" t="s">
        <v>1729</v>
      </c>
      <c r="AJ949" s="58">
        <v>0</v>
      </c>
      <c r="AK949" s="55" t="s">
        <v>1644</v>
      </c>
      <c r="AL949" s="55" t="s">
        <v>1644</v>
      </c>
      <c r="AM949" s="55" t="s">
        <v>1644</v>
      </c>
      <c r="AN949" s="55" t="s">
        <v>1644</v>
      </c>
      <c r="AO949" s="55" t="s">
        <v>1644</v>
      </c>
      <c r="AP949" t="s">
        <v>1730</v>
      </c>
      <c r="AQ949" t="s">
        <v>2163</v>
      </c>
      <c r="AS949" t="s">
        <v>1647</v>
      </c>
      <c r="AT949" t="s">
        <v>3842</v>
      </c>
      <c r="AU949" s="191">
        <f t="shared" si="16"/>
        <v>162462688</v>
      </c>
    </row>
    <row r="950" spans="1:47" hidden="1" x14ac:dyDescent="0.25">
      <c r="A950" s="55" t="s">
        <v>1717</v>
      </c>
      <c r="B950" s="55" t="s">
        <v>3472</v>
      </c>
      <c r="C950" s="55" t="s">
        <v>1719</v>
      </c>
      <c r="D950" s="55" t="s">
        <v>1750</v>
      </c>
      <c r="E950" s="56">
        <v>45838</v>
      </c>
      <c r="F950" s="55" t="s">
        <v>3110</v>
      </c>
      <c r="G950" s="55" t="s">
        <v>3111</v>
      </c>
      <c r="H950" s="55">
        <v>50300090</v>
      </c>
      <c r="I950" s="55" t="s">
        <v>3704</v>
      </c>
      <c r="J950" s="55" t="s">
        <v>1644</v>
      </c>
      <c r="K950" s="55" t="s">
        <v>1396</v>
      </c>
      <c r="L950" s="56">
        <v>45838</v>
      </c>
      <c r="M950" s="55" t="s">
        <v>3694</v>
      </c>
      <c r="N950" s="55" t="s">
        <v>1644</v>
      </c>
      <c r="O950" s="56"/>
      <c r="P950" s="55" t="s">
        <v>1726</v>
      </c>
      <c r="Q950" s="55" t="s">
        <v>1554</v>
      </c>
      <c r="R950" s="59">
        <v>-128066101</v>
      </c>
      <c r="S950" s="55" t="s">
        <v>89</v>
      </c>
      <c r="T950" s="57">
        <v>-7932.74</v>
      </c>
      <c r="U950" s="55" t="s">
        <v>329</v>
      </c>
      <c r="V950" s="55" t="s">
        <v>330</v>
      </c>
      <c r="W950" s="55" t="s">
        <v>1644</v>
      </c>
      <c r="X950" s="55" t="s">
        <v>1644</v>
      </c>
      <c r="Y950" s="55" t="s">
        <v>1644</v>
      </c>
      <c r="Z950" s="55" t="s">
        <v>1644</v>
      </c>
      <c r="AA950" s="55" t="s">
        <v>1727</v>
      </c>
      <c r="AB950" s="55" t="s">
        <v>1644</v>
      </c>
      <c r="AC950" s="56">
        <v>45838</v>
      </c>
      <c r="AD950" s="55"/>
      <c r="AE950" s="55"/>
      <c r="AF950" s="55" t="s">
        <v>1644</v>
      </c>
      <c r="AG950" s="55" t="s">
        <v>1644</v>
      </c>
      <c r="AH950" s="55" t="s">
        <v>1728</v>
      </c>
      <c r="AI950" s="55" t="s">
        <v>1729</v>
      </c>
      <c r="AJ950" s="58">
        <v>0</v>
      </c>
      <c r="AK950" s="55" t="s">
        <v>1644</v>
      </c>
      <c r="AL950" s="55" t="s">
        <v>1644</v>
      </c>
      <c r="AM950" s="55" t="s">
        <v>1644</v>
      </c>
      <c r="AN950" s="55" t="s">
        <v>1644</v>
      </c>
      <c r="AO950" s="55" t="s">
        <v>1644</v>
      </c>
      <c r="AP950" t="s">
        <v>1730</v>
      </c>
      <c r="AQ950" t="s">
        <v>2163</v>
      </c>
      <c r="AS950" t="s">
        <v>1647</v>
      </c>
      <c r="AT950" t="s">
        <v>3842</v>
      </c>
      <c r="AU950" s="191">
        <f t="shared" si="16"/>
        <v>-128066101</v>
      </c>
    </row>
    <row r="951" spans="1:47" hidden="1" x14ac:dyDescent="0.25">
      <c r="A951" s="55" t="s">
        <v>1717</v>
      </c>
      <c r="B951" s="55" t="s">
        <v>3472</v>
      </c>
      <c r="C951" s="55" t="s">
        <v>1719</v>
      </c>
      <c r="D951" s="55" t="s">
        <v>1750</v>
      </c>
      <c r="E951" s="56">
        <v>45838</v>
      </c>
      <c r="F951" s="55" t="s">
        <v>3118</v>
      </c>
      <c r="G951" s="55" t="s">
        <v>3119</v>
      </c>
      <c r="H951" s="55">
        <v>50300030</v>
      </c>
      <c r="I951" s="55" t="s">
        <v>3705</v>
      </c>
      <c r="J951" s="55" t="s">
        <v>1644</v>
      </c>
      <c r="K951" s="55" t="s">
        <v>1391</v>
      </c>
      <c r="L951" s="56">
        <v>45838</v>
      </c>
      <c r="M951" s="55" t="s">
        <v>2709</v>
      </c>
      <c r="N951" s="55" t="s">
        <v>1755</v>
      </c>
      <c r="O951" s="56"/>
      <c r="P951" s="55" t="s">
        <v>1726</v>
      </c>
      <c r="Q951" s="55" t="s">
        <v>1554</v>
      </c>
      <c r="R951" s="59">
        <v>88649611</v>
      </c>
      <c r="S951" s="55" t="s">
        <v>89</v>
      </c>
      <c r="T951" s="57">
        <v>5344.2</v>
      </c>
      <c r="U951" s="55" t="s">
        <v>329</v>
      </c>
      <c r="V951" s="55" t="s">
        <v>330</v>
      </c>
      <c r="W951" s="55" t="s">
        <v>1644</v>
      </c>
      <c r="X951" s="55" t="s">
        <v>1644</v>
      </c>
      <c r="Y951" s="55" t="s">
        <v>1644</v>
      </c>
      <c r="Z951" s="55" t="s">
        <v>1644</v>
      </c>
      <c r="AA951" s="55" t="s">
        <v>1727</v>
      </c>
      <c r="AB951" s="55" t="s">
        <v>1644</v>
      </c>
      <c r="AC951" s="56">
        <v>45838</v>
      </c>
      <c r="AD951" s="55"/>
      <c r="AE951" s="55"/>
      <c r="AF951" s="55" t="s">
        <v>1644</v>
      </c>
      <c r="AG951" s="55" t="s">
        <v>1644</v>
      </c>
      <c r="AH951" s="55" t="s">
        <v>1728</v>
      </c>
      <c r="AI951" s="55" t="s">
        <v>1729</v>
      </c>
      <c r="AJ951" s="58">
        <v>0</v>
      </c>
      <c r="AK951" s="55" t="s">
        <v>1644</v>
      </c>
      <c r="AL951" s="55" t="s">
        <v>1644</v>
      </c>
      <c r="AM951" s="55" t="s">
        <v>1644</v>
      </c>
      <c r="AN951" s="55" t="s">
        <v>1644</v>
      </c>
      <c r="AO951" s="55" t="s">
        <v>1644</v>
      </c>
      <c r="AP951" t="s">
        <v>1730</v>
      </c>
      <c r="AQ951" t="s">
        <v>2163</v>
      </c>
      <c r="AS951" t="s">
        <v>1647</v>
      </c>
      <c r="AT951" t="s">
        <v>3842</v>
      </c>
      <c r="AU951" s="191">
        <f t="shared" si="16"/>
        <v>88649611</v>
      </c>
    </row>
    <row r="952" spans="1:47" x14ac:dyDescent="0.25">
      <c r="A952" s="55" t="s">
        <v>1717</v>
      </c>
      <c r="B952" s="55" t="s">
        <v>3472</v>
      </c>
      <c r="C952" s="55" t="s">
        <v>1719</v>
      </c>
      <c r="D952" s="55" t="s">
        <v>1743</v>
      </c>
      <c r="E952" s="56">
        <v>45838</v>
      </c>
      <c r="F952" s="55" t="s">
        <v>1644</v>
      </c>
      <c r="G952" s="55" t="s">
        <v>1644</v>
      </c>
      <c r="H952" s="55">
        <v>50800010</v>
      </c>
      <c r="I952" s="55" t="s">
        <v>3706</v>
      </c>
      <c r="J952" s="55" t="s">
        <v>1644</v>
      </c>
      <c r="K952" s="55" t="s">
        <v>1653</v>
      </c>
      <c r="L952" s="56">
        <v>45838</v>
      </c>
      <c r="M952" s="55" t="s">
        <v>3694</v>
      </c>
      <c r="N952" s="55" t="s">
        <v>3707</v>
      </c>
      <c r="O952" s="56"/>
      <c r="P952" s="55" t="s">
        <v>1726</v>
      </c>
      <c r="Q952" s="55" t="s">
        <v>1554</v>
      </c>
      <c r="R952" s="59">
        <v>534000</v>
      </c>
      <c r="S952" s="55" t="s">
        <v>89</v>
      </c>
      <c r="T952" s="57">
        <v>32.69</v>
      </c>
      <c r="U952" s="55" t="s">
        <v>329</v>
      </c>
      <c r="V952" s="55" t="s">
        <v>330</v>
      </c>
      <c r="W952" s="55" t="s">
        <v>1644</v>
      </c>
      <c r="X952" s="55" t="s">
        <v>1644</v>
      </c>
      <c r="Y952" s="55" t="s">
        <v>1644</v>
      </c>
      <c r="Z952" s="55" t="s">
        <v>1644</v>
      </c>
      <c r="AA952" s="55" t="s">
        <v>1727</v>
      </c>
      <c r="AB952" s="55" t="s">
        <v>1644</v>
      </c>
      <c r="AC952" s="56">
        <v>45838</v>
      </c>
      <c r="AD952" s="55"/>
      <c r="AE952" s="55"/>
      <c r="AF952" s="55" t="s">
        <v>1644</v>
      </c>
      <c r="AG952" s="55" t="s">
        <v>3708</v>
      </c>
      <c r="AH952" s="55" t="s">
        <v>1728</v>
      </c>
      <c r="AI952" s="55" t="s">
        <v>1729</v>
      </c>
      <c r="AJ952" s="59">
        <v>3</v>
      </c>
      <c r="AK952" s="55" t="s">
        <v>1748</v>
      </c>
      <c r="AL952" s="60" t="s">
        <v>1749</v>
      </c>
      <c r="AM952" s="55" t="s">
        <v>1644</v>
      </c>
      <c r="AN952" s="55" t="s">
        <v>1644</v>
      </c>
      <c r="AO952" s="55" t="s">
        <v>1644</v>
      </c>
      <c r="AP952" t="s">
        <v>1730</v>
      </c>
      <c r="AQ952" t="s">
        <v>2163</v>
      </c>
      <c r="AS952" t="s">
        <v>1652</v>
      </c>
      <c r="AT952" t="s">
        <v>3842</v>
      </c>
      <c r="AU952" s="191">
        <f t="shared" si="16"/>
        <v>534000</v>
      </c>
    </row>
    <row r="953" spans="1:47" x14ac:dyDescent="0.25">
      <c r="A953" s="55" t="s">
        <v>1717</v>
      </c>
      <c r="B953" s="55" t="s">
        <v>3472</v>
      </c>
      <c r="C953" s="55" t="s">
        <v>1719</v>
      </c>
      <c r="D953" s="55" t="s">
        <v>1743</v>
      </c>
      <c r="E953" s="56">
        <v>45838</v>
      </c>
      <c r="F953" s="55" t="s">
        <v>1644</v>
      </c>
      <c r="G953" s="55" t="s">
        <v>1644</v>
      </c>
      <c r="H953" s="55">
        <v>50800020</v>
      </c>
      <c r="I953" s="55" t="s">
        <v>3706</v>
      </c>
      <c r="J953" s="55" t="s">
        <v>1644</v>
      </c>
      <c r="K953" s="55" t="s">
        <v>474</v>
      </c>
      <c r="L953" s="56">
        <v>45838</v>
      </c>
      <c r="M953" s="55" t="s">
        <v>3694</v>
      </c>
      <c r="N953" s="55" t="s">
        <v>3707</v>
      </c>
      <c r="O953" s="56"/>
      <c r="P953" s="55" t="s">
        <v>1726</v>
      </c>
      <c r="Q953" s="55" t="s">
        <v>1554</v>
      </c>
      <c r="R953" s="59">
        <v>27621000</v>
      </c>
      <c r="S953" s="55" t="s">
        <v>89</v>
      </c>
      <c r="T953" s="57">
        <v>1690.91</v>
      </c>
      <c r="U953" s="55" t="s">
        <v>329</v>
      </c>
      <c r="V953" s="55" t="s">
        <v>330</v>
      </c>
      <c r="W953" s="55" t="s">
        <v>1644</v>
      </c>
      <c r="X953" s="55" t="s">
        <v>1644</v>
      </c>
      <c r="Y953" s="55" t="s">
        <v>1644</v>
      </c>
      <c r="Z953" s="55" t="s">
        <v>1644</v>
      </c>
      <c r="AA953" s="55" t="s">
        <v>1727</v>
      </c>
      <c r="AB953" s="55" t="s">
        <v>1644</v>
      </c>
      <c r="AC953" s="56">
        <v>45838</v>
      </c>
      <c r="AD953" s="55"/>
      <c r="AE953" s="55"/>
      <c r="AF953" s="55" t="s">
        <v>1644</v>
      </c>
      <c r="AG953" s="55" t="s">
        <v>3708</v>
      </c>
      <c r="AH953" s="55" t="s">
        <v>1728</v>
      </c>
      <c r="AI953" s="55" t="s">
        <v>1729</v>
      </c>
      <c r="AJ953" s="59">
        <v>27</v>
      </c>
      <c r="AK953" s="55" t="s">
        <v>1748</v>
      </c>
      <c r="AL953" s="60" t="s">
        <v>1749</v>
      </c>
      <c r="AM953" s="55" t="s">
        <v>1644</v>
      </c>
      <c r="AN953" s="55" t="s">
        <v>1644</v>
      </c>
      <c r="AO953" s="55" t="s">
        <v>1644</v>
      </c>
      <c r="AP953" t="s">
        <v>1730</v>
      </c>
      <c r="AQ953" t="s">
        <v>2163</v>
      </c>
      <c r="AS953" t="s">
        <v>1652</v>
      </c>
      <c r="AT953" t="s">
        <v>3842</v>
      </c>
      <c r="AU953" s="191">
        <f t="shared" si="16"/>
        <v>27621000</v>
      </c>
    </row>
    <row r="954" spans="1:47" x14ac:dyDescent="0.25">
      <c r="A954" s="55" t="s">
        <v>1717</v>
      </c>
      <c r="B954" s="55" t="s">
        <v>3472</v>
      </c>
      <c r="C954" s="55" t="s">
        <v>1719</v>
      </c>
      <c r="D954" s="55" t="s">
        <v>1743</v>
      </c>
      <c r="E954" s="56">
        <v>45838</v>
      </c>
      <c r="F954" s="55" t="s">
        <v>1644</v>
      </c>
      <c r="G954" s="55" t="s">
        <v>1644</v>
      </c>
      <c r="H954" s="55">
        <v>50800020</v>
      </c>
      <c r="I954" s="55" t="s">
        <v>3709</v>
      </c>
      <c r="J954" s="55" t="s">
        <v>1644</v>
      </c>
      <c r="K954" s="55" t="s">
        <v>474</v>
      </c>
      <c r="L954" s="56">
        <v>45838</v>
      </c>
      <c r="M954" s="55" t="s">
        <v>3694</v>
      </c>
      <c r="N954" s="55" t="s">
        <v>3710</v>
      </c>
      <c r="O954" s="56"/>
      <c r="P954" s="55" t="s">
        <v>1726</v>
      </c>
      <c r="Q954" s="55" t="s">
        <v>1554</v>
      </c>
      <c r="R954" s="59">
        <v>8960000</v>
      </c>
      <c r="S954" s="55" t="s">
        <v>89</v>
      </c>
      <c r="T954" s="57">
        <v>548.52</v>
      </c>
      <c r="U954" s="55" t="s">
        <v>329</v>
      </c>
      <c r="V954" s="55" t="s">
        <v>330</v>
      </c>
      <c r="W954" s="55" t="s">
        <v>1644</v>
      </c>
      <c r="X954" s="55" t="s">
        <v>1644</v>
      </c>
      <c r="Y954" s="55" t="s">
        <v>1644</v>
      </c>
      <c r="Z954" s="55" t="s">
        <v>1644</v>
      </c>
      <c r="AA954" s="55" t="s">
        <v>1727</v>
      </c>
      <c r="AB954" s="55" t="s">
        <v>1644</v>
      </c>
      <c r="AC954" s="56">
        <v>45838</v>
      </c>
      <c r="AD954" s="55"/>
      <c r="AE954" s="55"/>
      <c r="AF954" s="55" t="s">
        <v>1644</v>
      </c>
      <c r="AG954" s="55" t="s">
        <v>3711</v>
      </c>
      <c r="AH954" s="55" t="s">
        <v>1728</v>
      </c>
      <c r="AI954" s="55" t="s">
        <v>1729</v>
      </c>
      <c r="AJ954" s="59">
        <v>40</v>
      </c>
      <c r="AK954" s="55" t="s">
        <v>1748</v>
      </c>
      <c r="AL954" s="60" t="s">
        <v>1749</v>
      </c>
      <c r="AM954" s="55" t="s">
        <v>1644</v>
      </c>
      <c r="AN954" s="55" t="s">
        <v>1644</v>
      </c>
      <c r="AO954" s="55" t="s">
        <v>1644</v>
      </c>
      <c r="AP954" t="s">
        <v>1730</v>
      </c>
      <c r="AQ954" t="s">
        <v>2163</v>
      </c>
      <c r="AS954" t="s">
        <v>1652</v>
      </c>
      <c r="AT954" t="s">
        <v>3842</v>
      </c>
      <c r="AU954" s="191">
        <f t="shared" si="16"/>
        <v>8960000</v>
      </c>
    </row>
    <row r="955" spans="1:47" hidden="1" x14ac:dyDescent="0.25">
      <c r="A955" s="55" t="s">
        <v>1717</v>
      </c>
      <c r="B955" s="55" t="s">
        <v>3472</v>
      </c>
      <c r="C955" s="55" t="s">
        <v>1719</v>
      </c>
      <c r="D955" s="55" t="s">
        <v>1720</v>
      </c>
      <c r="E955" s="56">
        <v>45838</v>
      </c>
      <c r="F955" s="55" t="s">
        <v>3712</v>
      </c>
      <c r="G955" s="55" t="s">
        <v>1739</v>
      </c>
      <c r="H955" s="55">
        <v>50300010</v>
      </c>
      <c r="I955" s="55" t="s">
        <v>3713</v>
      </c>
      <c r="J955" s="55" t="s">
        <v>1644</v>
      </c>
      <c r="K955" s="55" t="s">
        <v>1389</v>
      </c>
      <c r="L955" s="56">
        <v>45838</v>
      </c>
      <c r="M955" s="55" t="s">
        <v>1724</v>
      </c>
      <c r="N955" s="55" t="s">
        <v>3377</v>
      </c>
      <c r="O955" s="56"/>
      <c r="P955" s="55" t="s">
        <v>1726</v>
      </c>
      <c r="Q955" s="55" t="s">
        <v>1554</v>
      </c>
      <c r="R955" s="59">
        <v>502614</v>
      </c>
      <c r="S955" s="55" t="s">
        <v>89</v>
      </c>
      <c r="T955" s="57">
        <v>30.77</v>
      </c>
      <c r="U955" s="55" t="s">
        <v>329</v>
      </c>
      <c r="V955" s="55" t="s">
        <v>330</v>
      </c>
      <c r="W955" s="55" t="s">
        <v>1644</v>
      </c>
      <c r="X955" s="55" t="s">
        <v>1644</v>
      </c>
      <c r="Y955" s="55" t="s">
        <v>1644</v>
      </c>
      <c r="Z955" s="55" t="s">
        <v>1644</v>
      </c>
      <c r="AA955" s="55" t="s">
        <v>1727</v>
      </c>
      <c r="AB955" s="55" t="s">
        <v>1644</v>
      </c>
      <c r="AC955" s="56">
        <v>45840</v>
      </c>
      <c r="AD955" s="55"/>
      <c r="AE955" s="55"/>
      <c r="AF955" s="55" t="s">
        <v>1644</v>
      </c>
      <c r="AG955" s="55" t="s">
        <v>1644</v>
      </c>
      <c r="AH955" s="55" t="s">
        <v>1728</v>
      </c>
      <c r="AI955" s="55" t="s">
        <v>1729</v>
      </c>
      <c r="AJ955" s="58">
        <v>0</v>
      </c>
      <c r="AK955" s="55" t="s">
        <v>1644</v>
      </c>
      <c r="AL955" s="55" t="s">
        <v>1644</v>
      </c>
      <c r="AM955" s="55" t="s">
        <v>1644</v>
      </c>
      <c r="AN955" s="55" t="s">
        <v>1644</v>
      </c>
      <c r="AO955" s="55" t="s">
        <v>1644</v>
      </c>
      <c r="AP955" t="s">
        <v>1730</v>
      </c>
      <c r="AQ955" t="s">
        <v>2163</v>
      </c>
      <c r="AS955" t="s">
        <v>1647</v>
      </c>
      <c r="AT955" t="s">
        <v>3842</v>
      </c>
      <c r="AU955" s="191">
        <f t="shared" si="16"/>
        <v>502614</v>
      </c>
    </row>
    <row r="956" spans="1:47" hidden="1" x14ac:dyDescent="0.25">
      <c r="A956" s="55" t="s">
        <v>1717</v>
      </c>
      <c r="B956" s="55" t="s">
        <v>3472</v>
      </c>
      <c r="C956" s="55" t="s">
        <v>1719</v>
      </c>
      <c r="D956" s="55" t="s">
        <v>1732</v>
      </c>
      <c r="E956" s="56">
        <v>45838</v>
      </c>
      <c r="F956" s="55" t="s">
        <v>3714</v>
      </c>
      <c r="G956" s="55" t="s">
        <v>3715</v>
      </c>
      <c r="H956" s="55">
        <v>51300060</v>
      </c>
      <c r="I956" s="55" t="s">
        <v>3716</v>
      </c>
      <c r="J956" s="55" t="s">
        <v>1644</v>
      </c>
      <c r="K956" s="55" t="s">
        <v>549</v>
      </c>
      <c r="L956" s="56">
        <v>45838</v>
      </c>
      <c r="M956" s="55" t="s">
        <v>3717</v>
      </c>
      <c r="N956" s="55" t="s">
        <v>2820</v>
      </c>
      <c r="O956" s="56"/>
      <c r="P956" s="55" t="s">
        <v>1726</v>
      </c>
      <c r="Q956" s="55" t="s">
        <v>1554</v>
      </c>
      <c r="R956" s="59">
        <v>-127982</v>
      </c>
      <c r="S956" s="55" t="s">
        <v>89</v>
      </c>
      <c r="T956" s="57">
        <v>-7.84</v>
      </c>
      <c r="U956" s="55" t="s">
        <v>329</v>
      </c>
      <c r="V956" s="55" t="s">
        <v>330</v>
      </c>
      <c r="W956" s="55" t="s">
        <v>1644</v>
      </c>
      <c r="X956" s="55" t="s">
        <v>1644</v>
      </c>
      <c r="Y956" s="55" t="s">
        <v>1644</v>
      </c>
      <c r="Z956" s="55" t="s">
        <v>1644</v>
      </c>
      <c r="AA956" s="55" t="s">
        <v>1727</v>
      </c>
      <c r="AB956" s="55" t="s">
        <v>1644</v>
      </c>
      <c r="AC956" s="56">
        <v>45840</v>
      </c>
      <c r="AD956" s="55"/>
      <c r="AE956" s="55"/>
      <c r="AF956" s="55" t="s">
        <v>1644</v>
      </c>
      <c r="AG956" s="55" t="s">
        <v>1644</v>
      </c>
      <c r="AH956" s="55" t="s">
        <v>1728</v>
      </c>
      <c r="AI956" s="55" t="s">
        <v>1729</v>
      </c>
      <c r="AJ956" s="58">
        <v>0</v>
      </c>
      <c r="AK956" s="55" t="s">
        <v>1644</v>
      </c>
      <c r="AL956" s="55" t="s">
        <v>1644</v>
      </c>
      <c r="AM956" s="55" t="s">
        <v>1644</v>
      </c>
      <c r="AN956" s="55" t="s">
        <v>1644</v>
      </c>
      <c r="AO956" s="55" t="s">
        <v>1644</v>
      </c>
      <c r="AP956" t="s">
        <v>1730</v>
      </c>
      <c r="AQ956" t="s">
        <v>2163</v>
      </c>
      <c r="AS956" t="s">
        <v>1458</v>
      </c>
      <c r="AT956" t="s">
        <v>3842</v>
      </c>
      <c r="AU956" s="191">
        <f t="shared" si="16"/>
        <v>-127982</v>
      </c>
    </row>
    <row r="957" spans="1:47" hidden="1" x14ac:dyDescent="0.25">
      <c r="A957" s="55" t="s">
        <v>1717</v>
      </c>
      <c r="B957" s="55" t="s">
        <v>3472</v>
      </c>
      <c r="C957" s="55" t="s">
        <v>1719</v>
      </c>
      <c r="D957" s="55" t="s">
        <v>1732</v>
      </c>
      <c r="E957" s="56">
        <v>45838</v>
      </c>
      <c r="F957" s="55" t="s">
        <v>3718</v>
      </c>
      <c r="G957" s="55" t="s">
        <v>2523</v>
      </c>
      <c r="H957" s="55">
        <v>50300080</v>
      </c>
      <c r="I957" s="55" t="s">
        <v>3719</v>
      </c>
      <c r="J957" s="55" t="s">
        <v>1644</v>
      </c>
      <c r="K957" s="55" t="s">
        <v>1597</v>
      </c>
      <c r="L957" s="56">
        <v>45838</v>
      </c>
      <c r="M957" s="55" t="s">
        <v>3694</v>
      </c>
      <c r="N957" s="55" t="s">
        <v>1796</v>
      </c>
      <c r="O957" s="56"/>
      <c r="P957" s="55" t="s">
        <v>1726</v>
      </c>
      <c r="Q957" s="55" t="s">
        <v>1554</v>
      </c>
      <c r="R957" s="59">
        <v>23923545</v>
      </c>
      <c r="S957" s="55" t="s">
        <v>89</v>
      </c>
      <c r="T957" s="57">
        <v>1473.76</v>
      </c>
      <c r="U957" s="55" t="s">
        <v>329</v>
      </c>
      <c r="V957" s="55" t="s">
        <v>330</v>
      </c>
      <c r="W957" s="55" t="s">
        <v>1644</v>
      </c>
      <c r="X957" s="55" t="s">
        <v>1644</v>
      </c>
      <c r="Y957" s="55" t="s">
        <v>1644</v>
      </c>
      <c r="Z957" s="55" t="s">
        <v>1644</v>
      </c>
      <c r="AA957" s="55" t="s">
        <v>1727</v>
      </c>
      <c r="AB957" s="55" t="s">
        <v>1644</v>
      </c>
      <c r="AC957" s="56">
        <v>45840</v>
      </c>
      <c r="AD957" s="55"/>
      <c r="AE957" s="55"/>
      <c r="AF957" s="55" t="s">
        <v>1644</v>
      </c>
      <c r="AG957" s="55" t="s">
        <v>1644</v>
      </c>
      <c r="AH957" s="55" t="s">
        <v>1728</v>
      </c>
      <c r="AI957" s="55" t="s">
        <v>1729</v>
      </c>
      <c r="AJ957" s="58">
        <v>0</v>
      </c>
      <c r="AK957" s="55" t="s">
        <v>1644</v>
      </c>
      <c r="AL957" s="55" t="s">
        <v>1644</v>
      </c>
      <c r="AM957" s="55" t="s">
        <v>1644</v>
      </c>
      <c r="AN957" s="55" t="s">
        <v>1644</v>
      </c>
      <c r="AO957" s="55" t="s">
        <v>1644</v>
      </c>
      <c r="AP957" t="b">
        <v>0</v>
      </c>
      <c r="AQ957" t="s">
        <v>2163</v>
      </c>
      <c r="AS957" t="s">
        <v>1647</v>
      </c>
      <c r="AT957" t="s">
        <v>3842</v>
      </c>
      <c r="AU957" s="191">
        <f t="shared" si="16"/>
        <v>23923545</v>
      </c>
    </row>
    <row r="958" spans="1:47" x14ac:dyDescent="0.25">
      <c r="A958" s="55" t="s">
        <v>1717</v>
      </c>
      <c r="B958" s="55" t="s">
        <v>3472</v>
      </c>
      <c r="C958" s="55" t="s">
        <v>1719</v>
      </c>
      <c r="D958" s="55" t="s">
        <v>1732</v>
      </c>
      <c r="E958" s="56">
        <v>45838</v>
      </c>
      <c r="F958" s="55" t="s">
        <v>3720</v>
      </c>
      <c r="G958" s="55" t="s">
        <v>2518</v>
      </c>
      <c r="H958" s="55">
        <v>50500030</v>
      </c>
      <c r="I958" s="55" t="s">
        <v>3721</v>
      </c>
      <c r="J958" s="55" t="s">
        <v>1644</v>
      </c>
      <c r="K958" s="55" t="s">
        <v>1659</v>
      </c>
      <c r="L958" s="56">
        <v>45838</v>
      </c>
      <c r="M958" s="55" t="s">
        <v>3722</v>
      </c>
      <c r="N958" s="55" t="s">
        <v>2521</v>
      </c>
      <c r="O958" s="56"/>
      <c r="P958" s="55" t="s">
        <v>1726</v>
      </c>
      <c r="Q958" s="55" t="s">
        <v>1554</v>
      </c>
      <c r="R958" s="59">
        <v>11495318</v>
      </c>
      <c r="S958" s="55" t="s">
        <v>89</v>
      </c>
      <c r="T958" s="57">
        <v>708.15</v>
      </c>
      <c r="U958" s="55" t="s">
        <v>329</v>
      </c>
      <c r="V958" s="55" t="s">
        <v>330</v>
      </c>
      <c r="W958" s="55" t="s">
        <v>1644</v>
      </c>
      <c r="X958" s="55" t="s">
        <v>1644</v>
      </c>
      <c r="Y958" s="55" t="s">
        <v>1644</v>
      </c>
      <c r="Z958" s="55" t="s">
        <v>1644</v>
      </c>
      <c r="AA958" s="55" t="s">
        <v>1727</v>
      </c>
      <c r="AB958" s="55" t="s">
        <v>1644</v>
      </c>
      <c r="AC958" s="56">
        <v>45840</v>
      </c>
      <c r="AD958" s="55"/>
      <c r="AE958" s="55"/>
      <c r="AF958" s="55" t="s">
        <v>1644</v>
      </c>
      <c r="AG958" s="55" t="s">
        <v>1644</v>
      </c>
      <c r="AH958" s="55" t="s">
        <v>1728</v>
      </c>
      <c r="AI958" s="55" t="s">
        <v>1729</v>
      </c>
      <c r="AJ958" s="58">
        <v>0</v>
      </c>
      <c r="AK958" s="55" t="s">
        <v>1644</v>
      </c>
      <c r="AL958" s="55" t="s">
        <v>1644</v>
      </c>
      <c r="AM958" s="55" t="s">
        <v>1644</v>
      </c>
      <c r="AN958" s="55" t="s">
        <v>1644</v>
      </c>
      <c r="AO958" s="55" t="s">
        <v>1644</v>
      </c>
      <c r="AP958" t="b">
        <v>0</v>
      </c>
      <c r="AQ958" t="s">
        <v>2163</v>
      </c>
      <c r="AS958" t="s">
        <v>1656</v>
      </c>
      <c r="AT958" t="s">
        <v>3842</v>
      </c>
      <c r="AU958" s="191">
        <f t="shared" ref="AU958:AU1008" si="17">IF(Q958="USD",R958*16500,IF(Q958="IDR",R958,T958*16500))</f>
        <v>11495318</v>
      </c>
    </row>
    <row r="959" spans="1:47" x14ac:dyDescent="0.25">
      <c r="A959" s="55" t="s">
        <v>1717</v>
      </c>
      <c r="B959" s="55" t="s">
        <v>3472</v>
      </c>
      <c r="C959" s="55" t="s">
        <v>1719</v>
      </c>
      <c r="D959" s="55" t="s">
        <v>1732</v>
      </c>
      <c r="E959" s="56">
        <v>45838</v>
      </c>
      <c r="F959" s="55" t="s">
        <v>3723</v>
      </c>
      <c r="G959" s="55" t="s">
        <v>2538</v>
      </c>
      <c r="H959" s="55">
        <v>50600010</v>
      </c>
      <c r="I959" s="55" t="s">
        <v>3724</v>
      </c>
      <c r="J959" s="55" t="s">
        <v>1644</v>
      </c>
      <c r="K959" s="55" t="s">
        <v>460</v>
      </c>
      <c r="L959" s="56">
        <v>45838</v>
      </c>
      <c r="M959" s="55" t="s">
        <v>3694</v>
      </c>
      <c r="N959" s="55" t="s">
        <v>2536</v>
      </c>
      <c r="O959" s="56"/>
      <c r="P959" s="55" t="s">
        <v>1726</v>
      </c>
      <c r="Q959" s="55" t="s">
        <v>1554</v>
      </c>
      <c r="R959" s="59">
        <v>1399815075</v>
      </c>
      <c r="S959" s="55" t="s">
        <v>89</v>
      </c>
      <c r="T959" s="57">
        <v>86232.68</v>
      </c>
      <c r="U959" s="55" t="s">
        <v>329</v>
      </c>
      <c r="V959" s="55" t="s">
        <v>330</v>
      </c>
      <c r="W959" s="55" t="s">
        <v>1644</v>
      </c>
      <c r="X959" s="55" t="s">
        <v>1644</v>
      </c>
      <c r="Y959" s="55" t="s">
        <v>1644</v>
      </c>
      <c r="Z959" s="55" t="s">
        <v>1644</v>
      </c>
      <c r="AA959" s="55" t="s">
        <v>1727</v>
      </c>
      <c r="AB959" s="55" t="s">
        <v>1644</v>
      </c>
      <c r="AC959" s="56">
        <v>45842</v>
      </c>
      <c r="AD959" s="55"/>
      <c r="AE959" s="55"/>
      <c r="AF959" s="55" t="s">
        <v>1644</v>
      </c>
      <c r="AG959" s="55" t="s">
        <v>1644</v>
      </c>
      <c r="AH959" s="55" t="s">
        <v>1728</v>
      </c>
      <c r="AI959" s="55" t="s">
        <v>1729</v>
      </c>
      <c r="AJ959" s="58">
        <v>0</v>
      </c>
      <c r="AK959" s="55" t="s">
        <v>1644</v>
      </c>
      <c r="AL959" s="55" t="s">
        <v>1644</v>
      </c>
      <c r="AM959" s="55" t="s">
        <v>1644</v>
      </c>
      <c r="AN959" s="55" t="s">
        <v>1644</v>
      </c>
      <c r="AO959" s="55" t="s">
        <v>1644</v>
      </c>
      <c r="AP959" t="b">
        <v>0</v>
      </c>
      <c r="AQ959" t="s">
        <v>2163</v>
      </c>
      <c r="AS959" t="s">
        <v>460</v>
      </c>
      <c r="AT959" t="s">
        <v>3842</v>
      </c>
      <c r="AU959" s="191">
        <f t="shared" si="17"/>
        <v>1399815075</v>
      </c>
    </row>
    <row r="960" spans="1:47" x14ac:dyDescent="0.25">
      <c r="A960" s="55" t="s">
        <v>1717</v>
      </c>
      <c r="B960" s="55" t="s">
        <v>3472</v>
      </c>
      <c r="C960" s="55" t="s">
        <v>1719</v>
      </c>
      <c r="D960" s="55" t="s">
        <v>1732</v>
      </c>
      <c r="E960" s="56">
        <v>45838</v>
      </c>
      <c r="F960" s="55" t="s">
        <v>3725</v>
      </c>
      <c r="G960" s="55" t="s">
        <v>2534</v>
      </c>
      <c r="H960" s="55">
        <v>50600030</v>
      </c>
      <c r="I960" s="55" t="s">
        <v>3726</v>
      </c>
      <c r="J960" s="55" t="s">
        <v>1644</v>
      </c>
      <c r="K960" s="55" t="s">
        <v>1662</v>
      </c>
      <c r="L960" s="56">
        <v>45838</v>
      </c>
      <c r="M960" s="55" t="s">
        <v>3694</v>
      </c>
      <c r="N960" s="55" t="s">
        <v>2536</v>
      </c>
      <c r="O960" s="56"/>
      <c r="P960" s="55" t="s">
        <v>1726</v>
      </c>
      <c r="Q960" s="55" t="s">
        <v>1554</v>
      </c>
      <c r="R960" s="59">
        <v>360485143</v>
      </c>
      <c r="S960" s="55" t="s">
        <v>89</v>
      </c>
      <c r="T960" s="57">
        <v>22206.93</v>
      </c>
      <c r="U960" s="55" t="s">
        <v>329</v>
      </c>
      <c r="V960" s="55" t="s">
        <v>330</v>
      </c>
      <c r="W960" s="55" t="s">
        <v>3727</v>
      </c>
      <c r="X960" s="55" t="s">
        <v>1644</v>
      </c>
      <c r="Y960" s="55" t="s">
        <v>1644</v>
      </c>
      <c r="Z960" s="55" t="s">
        <v>1644</v>
      </c>
      <c r="AA960" s="55" t="s">
        <v>1727</v>
      </c>
      <c r="AB960" s="55" t="s">
        <v>1644</v>
      </c>
      <c r="AC960" s="56">
        <v>45842</v>
      </c>
      <c r="AD960" s="55"/>
      <c r="AE960" s="55"/>
      <c r="AF960" s="55" t="s">
        <v>1644</v>
      </c>
      <c r="AG960" s="55" t="s">
        <v>1644</v>
      </c>
      <c r="AH960" s="55" t="s">
        <v>1728</v>
      </c>
      <c r="AI960" s="55" t="s">
        <v>1729</v>
      </c>
      <c r="AJ960" s="58">
        <v>0</v>
      </c>
      <c r="AK960" s="55" t="s">
        <v>1644</v>
      </c>
      <c r="AL960" s="55" t="s">
        <v>1644</v>
      </c>
      <c r="AM960" s="55" t="s">
        <v>1644</v>
      </c>
      <c r="AN960" s="55" t="s">
        <v>1644</v>
      </c>
      <c r="AO960" s="55" t="s">
        <v>1644</v>
      </c>
      <c r="AP960" t="b">
        <v>0</v>
      </c>
      <c r="AQ960" t="s">
        <v>2163</v>
      </c>
      <c r="AS960" t="s">
        <v>1661</v>
      </c>
      <c r="AT960" t="s">
        <v>3842</v>
      </c>
      <c r="AU960" s="191">
        <f t="shared" si="17"/>
        <v>360485143</v>
      </c>
    </row>
    <row r="961" spans="1:47" x14ac:dyDescent="0.25">
      <c r="A961" s="55" t="s">
        <v>1717</v>
      </c>
      <c r="B961" s="55" t="s">
        <v>3472</v>
      </c>
      <c r="C961" s="55" t="s">
        <v>1719</v>
      </c>
      <c r="D961" s="55" t="s">
        <v>1732</v>
      </c>
      <c r="E961" s="56">
        <v>45838</v>
      </c>
      <c r="F961" s="55" t="s">
        <v>3728</v>
      </c>
      <c r="G961" s="55" t="s">
        <v>2542</v>
      </c>
      <c r="H961" s="55">
        <v>50600040</v>
      </c>
      <c r="I961" s="55" t="s">
        <v>3729</v>
      </c>
      <c r="J961" s="55" t="s">
        <v>1644</v>
      </c>
      <c r="K961" s="55" t="s">
        <v>466</v>
      </c>
      <c r="L961" s="56">
        <v>45838</v>
      </c>
      <c r="M961" s="55" t="s">
        <v>3694</v>
      </c>
      <c r="N961" s="55" t="s">
        <v>2536</v>
      </c>
      <c r="O961" s="56"/>
      <c r="P961" s="55" t="s">
        <v>1726</v>
      </c>
      <c r="Q961" s="55" t="s">
        <v>89</v>
      </c>
      <c r="R961" s="57">
        <v>299827.34000000003</v>
      </c>
      <c r="S961" s="55" t="s">
        <v>89</v>
      </c>
      <c r="T961" s="57">
        <v>299827.34000000003</v>
      </c>
      <c r="U961" s="55" t="s">
        <v>329</v>
      </c>
      <c r="V961" s="55" t="s">
        <v>330</v>
      </c>
      <c r="W961" s="55" t="s">
        <v>1644</v>
      </c>
      <c r="X961" s="55" t="s">
        <v>1644</v>
      </c>
      <c r="Y961" s="55" t="s">
        <v>1644</v>
      </c>
      <c r="Z961" s="55" t="s">
        <v>1644</v>
      </c>
      <c r="AA961" s="55" t="s">
        <v>1727</v>
      </c>
      <c r="AB961" s="55" t="s">
        <v>1644</v>
      </c>
      <c r="AC961" s="56">
        <v>45842</v>
      </c>
      <c r="AD961" s="55"/>
      <c r="AE961" s="55"/>
      <c r="AF961" s="55" t="s">
        <v>1644</v>
      </c>
      <c r="AG961" s="55" t="s">
        <v>1644</v>
      </c>
      <c r="AH961" s="55" t="s">
        <v>1728</v>
      </c>
      <c r="AI961" s="55" t="s">
        <v>1729</v>
      </c>
      <c r="AJ961" s="58">
        <v>0</v>
      </c>
      <c r="AK961" s="55" t="s">
        <v>1644</v>
      </c>
      <c r="AL961" s="55" t="s">
        <v>1644</v>
      </c>
      <c r="AM961" s="55" t="s">
        <v>1644</v>
      </c>
      <c r="AN961" s="55" t="s">
        <v>1644</v>
      </c>
      <c r="AO961" s="55" t="s">
        <v>1644</v>
      </c>
      <c r="AP961" t="b">
        <v>0</v>
      </c>
      <c r="AQ961" t="s">
        <v>2163</v>
      </c>
      <c r="AS961" t="s">
        <v>1660</v>
      </c>
      <c r="AT961" t="s">
        <v>3842</v>
      </c>
      <c r="AU961" s="191">
        <f t="shared" si="17"/>
        <v>4947151110</v>
      </c>
    </row>
    <row r="962" spans="1:47" x14ac:dyDescent="0.25">
      <c r="A962" s="55" t="s">
        <v>1717</v>
      </c>
      <c r="B962" s="55" t="s">
        <v>3472</v>
      </c>
      <c r="C962" s="55" t="s">
        <v>1719</v>
      </c>
      <c r="D962" s="55" t="s">
        <v>1802</v>
      </c>
      <c r="E962" s="56">
        <v>45838</v>
      </c>
      <c r="F962" s="55" t="s">
        <v>3725</v>
      </c>
      <c r="G962" s="55" t="s">
        <v>2534</v>
      </c>
      <c r="H962" s="55">
        <v>50600030</v>
      </c>
      <c r="I962" s="55" t="s">
        <v>3727</v>
      </c>
      <c r="J962" s="55" t="s">
        <v>1644</v>
      </c>
      <c r="K962" s="55" t="s">
        <v>1662</v>
      </c>
      <c r="L962" s="56">
        <v>45838</v>
      </c>
      <c r="M962" s="55" t="s">
        <v>3694</v>
      </c>
      <c r="N962" s="55" t="s">
        <v>2536</v>
      </c>
      <c r="O962" s="56"/>
      <c r="P962" s="55" t="s">
        <v>1726</v>
      </c>
      <c r="Q962" s="55" t="s">
        <v>1554</v>
      </c>
      <c r="R962" s="59">
        <v>-360485143</v>
      </c>
      <c r="S962" s="55" t="s">
        <v>89</v>
      </c>
      <c r="T962" s="57">
        <v>-22206.93</v>
      </c>
      <c r="U962" s="55" t="s">
        <v>329</v>
      </c>
      <c r="V962" s="55" t="s">
        <v>330</v>
      </c>
      <c r="W962" s="55" t="s">
        <v>3726</v>
      </c>
      <c r="X962" s="55" t="s">
        <v>1644</v>
      </c>
      <c r="Y962" s="55" t="s">
        <v>1644</v>
      </c>
      <c r="Z962" s="55" t="s">
        <v>1644</v>
      </c>
      <c r="AA962" s="55" t="s">
        <v>1727</v>
      </c>
      <c r="AB962" s="55" t="s">
        <v>1644</v>
      </c>
      <c r="AC962" s="56">
        <v>45842</v>
      </c>
      <c r="AD962" s="55"/>
      <c r="AE962" s="55"/>
      <c r="AF962" s="55" t="s">
        <v>1644</v>
      </c>
      <c r="AG962" s="55" t="s">
        <v>1644</v>
      </c>
      <c r="AH962" s="55" t="s">
        <v>1728</v>
      </c>
      <c r="AI962" s="55" t="s">
        <v>1729</v>
      </c>
      <c r="AJ962" s="58">
        <v>0</v>
      </c>
      <c r="AK962" s="55" t="s">
        <v>1644</v>
      </c>
      <c r="AL962" s="55" t="s">
        <v>1644</v>
      </c>
      <c r="AM962" s="55" t="s">
        <v>1644</v>
      </c>
      <c r="AN962" s="55" t="s">
        <v>1644</v>
      </c>
      <c r="AO962" s="55" t="s">
        <v>1644</v>
      </c>
      <c r="AP962" t="b">
        <v>0</v>
      </c>
      <c r="AQ962" t="s">
        <v>2163</v>
      </c>
      <c r="AS962" t="s">
        <v>1661</v>
      </c>
      <c r="AT962" t="s">
        <v>3842</v>
      </c>
      <c r="AU962" s="191">
        <f t="shared" si="17"/>
        <v>-360485143</v>
      </c>
    </row>
    <row r="963" spans="1:47" x14ac:dyDescent="0.25">
      <c r="A963" s="55" t="s">
        <v>1717</v>
      </c>
      <c r="B963" s="55" t="s">
        <v>3472</v>
      </c>
      <c r="C963" s="55" t="s">
        <v>1719</v>
      </c>
      <c r="D963" s="55" t="s">
        <v>1732</v>
      </c>
      <c r="E963" s="56">
        <v>45838</v>
      </c>
      <c r="F963" s="55" t="s">
        <v>3725</v>
      </c>
      <c r="G963" s="55" t="s">
        <v>2534</v>
      </c>
      <c r="H963" s="55">
        <v>50600030</v>
      </c>
      <c r="I963" s="55" t="s">
        <v>3730</v>
      </c>
      <c r="J963" s="55" t="s">
        <v>1644</v>
      </c>
      <c r="K963" s="55" t="s">
        <v>1662</v>
      </c>
      <c r="L963" s="56">
        <v>45838</v>
      </c>
      <c r="M963" s="55" t="s">
        <v>3694</v>
      </c>
      <c r="N963" s="55" t="s">
        <v>2536</v>
      </c>
      <c r="O963" s="56"/>
      <c r="P963" s="55" t="s">
        <v>1726</v>
      </c>
      <c r="Q963" s="55" t="s">
        <v>1554</v>
      </c>
      <c r="R963" s="59">
        <v>360485143</v>
      </c>
      <c r="S963" s="55" t="s">
        <v>89</v>
      </c>
      <c r="T963" s="57">
        <v>22206.93</v>
      </c>
      <c r="U963" s="55" t="s">
        <v>329</v>
      </c>
      <c r="V963" s="55" t="s">
        <v>330</v>
      </c>
      <c r="W963" s="55" t="s">
        <v>1644</v>
      </c>
      <c r="X963" s="55" t="s">
        <v>1644</v>
      </c>
      <c r="Y963" s="55" t="s">
        <v>1644</v>
      </c>
      <c r="Z963" s="55" t="s">
        <v>1644</v>
      </c>
      <c r="AA963" s="55" t="s">
        <v>1727</v>
      </c>
      <c r="AB963" s="55" t="s">
        <v>1644</v>
      </c>
      <c r="AC963" s="56">
        <v>45842</v>
      </c>
      <c r="AD963" s="55"/>
      <c r="AE963" s="55"/>
      <c r="AF963" s="55" t="s">
        <v>1644</v>
      </c>
      <c r="AG963" s="55" t="s">
        <v>1644</v>
      </c>
      <c r="AH963" s="55" t="s">
        <v>1728</v>
      </c>
      <c r="AI963" s="55" t="s">
        <v>1729</v>
      </c>
      <c r="AJ963" s="58">
        <v>0</v>
      </c>
      <c r="AK963" s="55" t="s">
        <v>1644</v>
      </c>
      <c r="AL963" s="55" t="s">
        <v>1644</v>
      </c>
      <c r="AM963" s="55" t="s">
        <v>1644</v>
      </c>
      <c r="AN963" s="55" t="s">
        <v>1644</v>
      </c>
      <c r="AO963" s="55" t="s">
        <v>1644</v>
      </c>
      <c r="AP963" t="s">
        <v>1730</v>
      </c>
      <c r="AQ963" t="s">
        <v>2163</v>
      </c>
      <c r="AS963" t="s">
        <v>1661</v>
      </c>
      <c r="AT963" t="s">
        <v>3842</v>
      </c>
      <c r="AU963" s="191">
        <f t="shared" si="17"/>
        <v>360485143</v>
      </c>
    </row>
    <row r="964" spans="1:47" hidden="1" x14ac:dyDescent="0.25">
      <c r="A964" s="55" t="s">
        <v>1717</v>
      </c>
      <c r="B964" s="92" t="s">
        <v>1718</v>
      </c>
      <c r="D964" s="55" t="s">
        <v>3859</v>
      </c>
      <c r="E964" s="56">
        <v>45688</v>
      </c>
      <c r="F964" s="55" t="s">
        <v>3860</v>
      </c>
      <c r="H964" s="55">
        <v>50900020</v>
      </c>
      <c r="I964" s="55" t="s">
        <v>3858</v>
      </c>
      <c r="K964" s="55" t="s">
        <v>492</v>
      </c>
      <c r="L964" s="56">
        <v>45688</v>
      </c>
      <c r="Q964" s="55" t="s">
        <v>89</v>
      </c>
      <c r="R964" s="57">
        <v>560.74</v>
      </c>
      <c r="S964" s="55" t="s">
        <v>89</v>
      </c>
      <c r="T964" s="57">
        <v>560.74</v>
      </c>
      <c r="U964" s="55" t="s">
        <v>329</v>
      </c>
      <c r="V964" s="55" t="s">
        <v>330</v>
      </c>
      <c r="AJ964" s="58">
        <v>0</v>
      </c>
      <c r="AT964" t="s">
        <v>3842</v>
      </c>
      <c r="AU964" s="191">
        <f t="shared" si="17"/>
        <v>9252210</v>
      </c>
    </row>
    <row r="965" spans="1:47" hidden="1" x14ac:dyDescent="0.25">
      <c r="A965" s="55" t="s">
        <v>1717</v>
      </c>
      <c r="B965" s="92" t="s">
        <v>1718</v>
      </c>
      <c r="D965" s="55" t="s">
        <v>3859</v>
      </c>
      <c r="E965" s="56">
        <v>45688</v>
      </c>
      <c r="F965" s="55" t="s">
        <v>3860</v>
      </c>
      <c r="H965" s="55">
        <v>50900020</v>
      </c>
      <c r="I965" s="55" t="s">
        <v>3858</v>
      </c>
      <c r="K965" s="55" t="s">
        <v>492</v>
      </c>
      <c r="L965" s="56">
        <v>45688</v>
      </c>
      <c r="Q965" s="55" t="s">
        <v>89</v>
      </c>
      <c r="R965" s="57">
        <v>1209</v>
      </c>
      <c r="S965" s="55" t="s">
        <v>89</v>
      </c>
      <c r="T965" s="57">
        <v>1209</v>
      </c>
      <c r="U965" s="55" t="s">
        <v>329</v>
      </c>
      <c r="V965" s="55" t="s">
        <v>330</v>
      </c>
      <c r="AJ965" s="58">
        <v>0</v>
      </c>
      <c r="AT965" t="s">
        <v>3842</v>
      </c>
      <c r="AU965" s="191">
        <f t="shared" si="17"/>
        <v>19948500</v>
      </c>
    </row>
    <row r="966" spans="1:47" hidden="1" x14ac:dyDescent="0.25">
      <c r="A966" s="55" t="s">
        <v>1717</v>
      </c>
      <c r="B966" s="92" t="s">
        <v>1718</v>
      </c>
      <c r="D966" s="55" t="s">
        <v>3859</v>
      </c>
      <c r="E966" s="56">
        <v>45688</v>
      </c>
      <c r="F966" s="55" t="s">
        <v>3860</v>
      </c>
      <c r="H966" s="55">
        <v>50900020</v>
      </c>
      <c r="I966" s="55" t="s">
        <v>3858</v>
      </c>
      <c r="K966" s="55" t="s">
        <v>492</v>
      </c>
      <c r="L966" s="56">
        <v>45688</v>
      </c>
      <c r="Q966" s="55" t="s">
        <v>89</v>
      </c>
      <c r="R966" s="57">
        <v>511.52</v>
      </c>
      <c r="S966" s="55" t="s">
        <v>89</v>
      </c>
      <c r="T966" s="57">
        <v>511.52</v>
      </c>
      <c r="U966" s="55" t="s">
        <v>329</v>
      </c>
      <c r="V966" s="55" t="s">
        <v>330</v>
      </c>
      <c r="AJ966" s="58">
        <v>0</v>
      </c>
      <c r="AT966" t="s">
        <v>3842</v>
      </c>
      <c r="AU966" s="191">
        <f t="shared" si="17"/>
        <v>8440080</v>
      </c>
    </row>
    <row r="967" spans="1:47" hidden="1" x14ac:dyDescent="0.25">
      <c r="A967" s="55" t="s">
        <v>1717</v>
      </c>
      <c r="B967" s="92" t="s">
        <v>1718</v>
      </c>
      <c r="D967" s="55" t="s">
        <v>3859</v>
      </c>
      <c r="E967" s="56">
        <v>45688</v>
      </c>
      <c r="F967" s="55" t="s">
        <v>3860</v>
      </c>
      <c r="H967" s="55">
        <v>50900020</v>
      </c>
      <c r="I967" s="55" t="s">
        <v>3858</v>
      </c>
      <c r="K967" s="55" t="s">
        <v>492</v>
      </c>
      <c r="L967" s="56">
        <v>45688</v>
      </c>
      <c r="Q967" s="55" t="s">
        <v>89</v>
      </c>
      <c r="R967" s="57">
        <v>472.2</v>
      </c>
      <c r="S967" s="55" t="s">
        <v>89</v>
      </c>
      <c r="T967" s="57">
        <v>472.2</v>
      </c>
      <c r="U967" s="55" t="s">
        <v>329</v>
      </c>
      <c r="V967" s="55" t="s">
        <v>330</v>
      </c>
      <c r="AJ967" s="58">
        <v>0</v>
      </c>
      <c r="AT967" t="s">
        <v>3842</v>
      </c>
      <c r="AU967" s="191">
        <f t="shared" si="17"/>
        <v>7791300</v>
      </c>
    </row>
    <row r="968" spans="1:47" hidden="1" x14ac:dyDescent="0.25">
      <c r="A968" s="55" t="s">
        <v>1717</v>
      </c>
      <c r="B968" s="92" t="s">
        <v>1718</v>
      </c>
      <c r="D968" s="55" t="s">
        <v>3859</v>
      </c>
      <c r="E968" s="56">
        <v>45688</v>
      </c>
      <c r="F968" s="55" t="s">
        <v>3860</v>
      </c>
      <c r="H968" s="55">
        <v>50900020</v>
      </c>
      <c r="I968" s="55" t="s">
        <v>3858</v>
      </c>
      <c r="K968" s="55" t="s">
        <v>492</v>
      </c>
      <c r="L968" s="56">
        <v>45688</v>
      </c>
      <c r="Q968" s="55" t="s">
        <v>89</v>
      </c>
      <c r="R968" s="57">
        <v>2124.63</v>
      </c>
      <c r="S968" s="55" t="s">
        <v>89</v>
      </c>
      <c r="T968" s="57">
        <v>2124.63</v>
      </c>
      <c r="U968" s="55" t="s">
        <v>329</v>
      </c>
      <c r="V968" s="55" t="s">
        <v>330</v>
      </c>
      <c r="AJ968" s="58">
        <v>0</v>
      </c>
      <c r="AT968" t="s">
        <v>3842</v>
      </c>
      <c r="AU968" s="191">
        <f t="shared" si="17"/>
        <v>35056395</v>
      </c>
    </row>
    <row r="969" spans="1:47" hidden="1" x14ac:dyDescent="0.25">
      <c r="A969" s="55" t="s">
        <v>1717</v>
      </c>
      <c r="B969" s="92" t="s">
        <v>1718</v>
      </c>
      <c r="D969" s="55" t="s">
        <v>3859</v>
      </c>
      <c r="E969" s="56">
        <v>45688</v>
      </c>
      <c r="F969" s="55" t="s">
        <v>3860</v>
      </c>
      <c r="H969" s="55">
        <v>50900020</v>
      </c>
      <c r="I969" s="55" t="s">
        <v>3858</v>
      </c>
      <c r="K969" s="55" t="s">
        <v>492</v>
      </c>
      <c r="L969" s="56">
        <v>45688</v>
      </c>
      <c r="Q969" s="55" t="s">
        <v>89</v>
      </c>
      <c r="R969" s="57">
        <v>574.6</v>
      </c>
      <c r="S969" s="55" t="s">
        <v>89</v>
      </c>
      <c r="T969" s="57">
        <v>574.6</v>
      </c>
      <c r="U969" s="55" t="s">
        <v>329</v>
      </c>
      <c r="V969" s="55" t="s">
        <v>330</v>
      </c>
      <c r="AJ969" s="58">
        <v>0</v>
      </c>
      <c r="AT969" t="s">
        <v>3842</v>
      </c>
      <c r="AU969" s="191">
        <f t="shared" si="17"/>
        <v>9480900</v>
      </c>
    </row>
    <row r="970" spans="1:47" hidden="1" x14ac:dyDescent="0.25">
      <c r="A970" s="55" t="s">
        <v>1717</v>
      </c>
      <c r="B970" s="92" t="s">
        <v>1718</v>
      </c>
      <c r="D970" s="55" t="s">
        <v>3859</v>
      </c>
      <c r="E970" s="56">
        <v>45688</v>
      </c>
      <c r="F970" s="55" t="s">
        <v>3860</v>
      </c>
      <c r="H970" s="55">
        <v>50900020</v>
      </c>
      <c r="I970" s="55" t="s">
        <v>3858</v>
      </c>
      <c r="K970" s="55" t="s">
        <v>492</v>
      </c>
      <c r="L970" s="56">
        <v>45688</v>
      </c>
      <c r="Q970" s="55" t="s">
        <v>89</v>
      </c>
      <c r="R970" s="57">
        <v>2124.63</v>
      </c>
      <c r="S970" s="55" t="s">
        <v>89</v>
      </c>
      <c r="T970" s="57">
        <v>2124.63</v>
      </c>
      <c r="U970" s="55" t="s">
        <v>329</v>
      </c>
      <c r="V970" s="55" t="s">
        <v>330</v>
      </c>
      <c r="AJ970" s="58">
        <v>0</v>
      </c>
      <c r="AT970" t="s">
        <v>3842</v>
      </c>
      <c r="AU970" s="191">
        <f t="shared" si="17"/>
        <v>35056395</v>
      </c>
    </row>
    <row r="971" spans="1:47" hidden="1" x14ac:dyDescent="0.25">
      <c r="A971" s="55" t="s">
        <v>1717</v>
      </c>
      <c r="B971" s="92" t="s">
        <v>1718</v>
      </c>
      <c r="D971" s="55" t="s">
        <v>3859</v>
      </c>
      <c r="E971" s="56">
        <v>45688</v>
      </c>
      <c r="F971" s="55" t="s">
        <v>3860</v>
      </c>
      <c r="H971" s="55">
        <v>50900020</v>
      </c>
      <c r="I971" s="55" t="s">
        <v>3858</v>
      </c>
      <c r="K971" s="55" t="s">
        <v>492</v>
      </c>
      <c r="L971" s="56">
        <v>45688</v>
      </c>
      <c r="Q971" s="55" t="s">
        <v>89</v>
      </c>
      <c r="R971" s="57">
        <v>574.6</v>
      </c>
      <c r="S971" s="55" t="s">
        <v>89</v>
      </c>
      <c r="T971" s="57">
        <v>574.6</v>
      </c>
      <c r="U971" s="55" t="s">
        <v>329</v>
      </c>
      <c r="V971" s="55" t="s">
        <v>330</v>
      </c>
      <c r="AJ971" s="58">
        <v>0</v>
      </c>
      <c r="AT971" t="s">
        <v>3842</v>
      </c>
      <c r="AU971" s="191">
        <f t="shared" si="17"/>
        <v>9480900</v>
      </c>
    </row>
    <row r="972" spans="1:47" hidden="1" x14ac:dyDescent="0.25">
      <c r="A972" s="55" t="s">
        <v>1717</v>
      </c>
      <c r="B972" s="92" t="s">
        <v>1718</v>
      </c>
      <c r="D972" s="55" t="s">
        <v>3859</v>
      </c>
      <c r="E972" s="56">
        <v>45688</v>
      </c>
      <c r="F972" s="55" t="s">
        <v>3860</v>
      </c>
      <c r="H972" s="55">
        <v>50900020</v>
      </c>
      <c r="I972" s="55" t="s">
        <v>3858</v>
      </c>
      <c r="K972" s="55" t="s">
        <v>492</v>
      </c>
      <c r="L972" s="56">
        <v>45688</v>
      </c>
      <c r="Q972" s="55" t="s">
        <v>89</v>
      </c>
      <c r="R972" s="57">
        <v>519.58000000000004</v>
      </c>
      <c r="S972" s="55" t="s">
        <v>89</v>
      </c>
      <c r="T972" s="57">
        <v>519.58000000000004</v>
      </c>
      <c r="U972" s="55" t="s">
        <v>329</v>
      </c>
      <c r="V972" s="55" t="s">
        <v>330</v>
      </c>
      <c r="AJ972" s="58">
        <v>0</v>
      </c>
      <c r="AT972" t="s">
        <v>3842</v>
      </c>
      <c r="AU972" s="191">
        <f t="shared" si="17"/>
        <v>8573070</v>
      </c>
    </row>
    <row r="973" spans="1:47" hidden="1" x14ac:dyDescent="0.25">
      <c r="A973" s="55" t="s">
        <v>1717</v>
      </c>
      <c r="B973" s="92" t="s">
        <v>1718</v>
      </c>
      <c r="D973" s="55" t="s">
        <v>3859</v>
      </c>
      <c r="E973" s="56">
        <v>45688</v>
      </c>
      <c r="F973" s="55" t="s">
        <v>3860</v>
      </c>
      <c r="H973" s="55">
        <v>50900020</v>
      </c>
      <c r="I973" s="55" t="s">
        <v>3858</v>
      </c>
      <c r="K973" s="55" t="s">
        <v>492</v>
      </c>
      <c r="L973" s="56">
        <v>45688</v>
      </c>
      <c r="Q973" s="55" t="s">
        <v>89</v>
      </c>
      <c r="R973" s="57">
        <v>736.4</v>
      </c>
      <c r="S973" s="55" t="s">
        <v>89</v>
      </c>
      <c r="T973" s="57">
        <v>736.4</v>
      </c>
      <c r="U973" s="55" t="s">
        <v>329</v>
      </c>
      <c r="V973" s="55" t="s">
        <v>330</v>
      </c>
      <c r="AJ973" s="58">
        <v>0</v>
      </c>
      <c r="AT973" t="s">
        <v>3842</v>
      </c>
      <c r="AU973" s="191">
        <f t="shared" si="17"/>
        <v>12150600</v>
      </c>
    </row>
    <row r="974" spans="1:47" hidden="1" x14ac:dyDescent="0.25">
      <c r="A974" s="55" t="s">
        <v>1717</v>
      </c>
      <c r="B974" s="92" t="s">
        <v>1718</v>
      </c>
      <c r="D974" s="55" t="s">
        <v>3859</v>
      </c>
      <c r="E974" s="56">
        <v>45688</v>
      </c>
      <c r="F974" s="55" t="s">
        <v>3860</v>
      </c>
      <c r="H974" s="55">
        <v>50900020</v>
      </c>
      <c r="I974" s="55" t="s">
        <v>3858</v>
      </c>
      <c r="K974" s="55" t="s">
        <v>492</v>
      </c>
      <c r="L974" s="56">
        <v>45688</v>
      </c>
      <c r="Q974" s="55" t="s">
        <v>89</v>
      </c>
      <c r="R974" s="57">
        <v>843.3</v>
      </c>
      <c r="S974" s="55" t="s">
        <v>89</v>
      </c>
      <c r="T974" s="57">
        <v>843.3</v>
      </c>
      <c r="U974" s="55" t="s">
        <v>329</v>
      </c>
      <c r="V974" s="55" t="s">
        <v>330</v>
      </c>
      <c r="AJ974" s="58">
        <v>0</v>
      </c>
      <c r="AT974" t="s">
        <v>3842</v>
      </c>
      <c r="AU974" s="191">
        <f t="shared" si="17"/>
        <v>13914450</v>
      </c>
    </row>
    <row r="975" spans="1:47" hidden="1" x14ac:dyDescent="0.25">
      <c r="A975" s="55" t="s">
        <v>1717</v>
      </c>
      <c r="B975" s="92" t="s">
        <v>1718</v>
      </c>
      <c r="D975" s="55" t="s">
        <v>3859</v>
      </c>
      <c r="E975" s="56">
        <v>45688</v>
      </c>
      <c r="F975" s="55" t="s">
        <v>3860</v>
      </c>
      <c r="H975" s="55">
        <v>50900020</v>
      </c>
      <c r="I975" s="55" t="s">
        <v>3858</v>
      </c>
      <c r="K975" s="55" t="s">
        <v>492</v>
      </c>
      <c r="L975" s="56">
        <v>45688</v>
      </c>
      <c r="Q975" s="55" t="s">
        <v>89</v>
      </c>
      <c r="R975" s="57">
        <v>419.9</v>
      </c>
      <c r="S975" s="55" t="s">
        <v>89</v>
      </c>
      <c r="T975" s="57">
        <v>419.9</v>
      </c>
      <c r="U975" s="55" t="s">
        <v>329</v>
      </c>
      <c r="V975" s="55" t="s">
        <v>330</v>
      </c>
      <c r="AJ975" s="58">
        <v>0</v>
      </c>
      <c r="AT975" t="s">
        <v>3842</v>
      </c>
      <c r="AU975" s="191">
        <f t="shared" si="17"/>
        <v>6928350</v>
      </c>
    </row>
    <row r="976" spans="1:47" hidden="1" x14ac:dyDescent="0.25">
      <c r="A976" s="55" t="s">
        <v>1717</v>
      </c>
      <c r="B976" s="92" t="s">
        <v>1718</v>
      </c>
      <c r="D976" s="55" t="s">
        <v>3859</v>
      </c>
      <c r="E976" s="56">
        <v>45688</v>
      </c>
      <c r="F976" s="55" t="s">
        <v>3860</v>
      </c>
      <c r="H976" s="55">
        <v>50900020</v>
      </c>
      <c r="I976" s="55" t="s">
        <v>3858</v>
      </c>
      <c r="K976" s="55" t="s">
        <v>492</v>
      </c>
      <c r="L976" s="56">
        <v>45688</v>
      </c>
      <c r="Q976" s="55" t="s">
        <v>89</v>
      </c>
      <c r="R976" s="57">
        <v>944.42</v>
      </c>
      <c r="S976" s="55" t="s">
        <v>89</v>
      </c>
      <c r="T976" s="57">
        <v>944.42</v>
      </c>
      <c r="U976" s="55" t="s">
        <v>329</v>
      </c>
      <c r="V976" s="55" t="s">
        <v>330</v>
      </c>
      <c r="AJ976" s="58">
        <v>0</v>
      </c>
      <c r="AT976" t="s">
        <v>3842</v>
      </c>
      <c r="AU976" s="191">
        <f t="shared" si="17"/>
        <v>15582930</v>
      </c>
    </row>
    <row r="977" spans="1:47" hidden="1" x14ac:dyDescent="0.25">
      <c r="A977" s="55" t="s">
        <v>1717</v>
      </c>
      <c r="B977" s="92" t="s">
        <v>1718</v>
      </c>
      <c r="D977" s="55" t="s">
        <v>3859</v>
      </c>
      <c r="E977" s="56">
        <v>45688</v>
      </c>
      <c r="F977" s="55" t="s">
        <v>3860</v>
      </c>
      <c r="H977" s="55">
        <v>50900020</v>
      </c>
      <c r="I977" s="55" t="s">
        <v>3858</v>
      </c>
      <c r="K977" s="55" t="s">
        <v>492</v>
      </c>
      <c r="L977" s="56">
        <v>45688</v>
      </c>
      <c r="Q977" s="55" t="s">
        <v>89</v>
      </c>
      <c r="R977" s="57">
        <v>490.94</v>
      </c>
      <c r="S977" s="55" t="s">
        <v>89</v>
      </c>
      <c r="T977" s="57">
        <v>490.94</v>
      </c>
      <c r="U977" s="55" t="s">
        <v>329</v>
      </c>
      <c r="V977" s="55" t="s">
        <v>330</v>
      </c>
      <c r="AJ977" s="58">
        <v>0</v>
      </c>
      <c r="AT977" t="s">
        <v>3842</v>
      </c>
      <c r="AU977" s="191">
        <f t="shared" si="17"/>
        <v>8100510</v>
      </c>
    </row>
    <row r="978" spans="1:47" hidden="1" x14ac:dyDescent="0.25">
      <c r="A978" s="55" t="s">
        <v>1717</v>
      </c>
      <c r="B978" s="92" t="s">
        <v>1718</v>
      </c>
      <c r="D978" s="55" t="s">
        <v>3859</v>
      </c>
      <c r="E978" s="56">
        <v>45688</v>
      </c>
      <c r="F978" s="55" t="s">
        <v>3860</v>
      </c>
      <c r="H978" s="55">
        <v>50900020</v>
      </c>
      <c r="I978" s="55" t="s">
        <v>3858</v>
      </c>
      <c r="K978" s="55" t="s">
        <v>492</v>
      </c>
      <c r="L978" s="56">
        <v>45688</v>
      </c>
      <c r="Q978" s="55" t="s">
        <v>89</v>
      </c>
      <c r="R978" s="57">
        <v>843.3</v>
      </c>
      <c r="S978" s="55" t="s">
        <v>89</v>
      </c>
      <c r="T978" s="57">
        <v>843.3</v>
      </c>
      <c r="U978" s="55" t="s">
        <v>329</v>
      </c>
      <c r="V978" s="55" t="s">
        <v>330</v>
      </c>
      <c r="AJ978" s="58">
        <v>0</v>
      </c>
      <c r="AT978" t="s">
        <v>3842</v>
      </c>
      <c r="AU978" s="191">
        <f t="shared" si="17"/>
        <v>13914450</v>
      </c>
    </row>
    <row r="979" spans="1:47" hidden="1" x14ac:dyDescent="0.25">
      <c r="A979" s="55" t="s">
        <v>1717</v>
      </c>
      <c r="B979" s="92" t="s">
        <v>1718</v>
      </c>
      <c r="D979" s="55" t="s">
        <v>3859</v>
      </c>
      <c r="E979" s="56">
        <v>45688</v>
      </c>
      <c r="F979" s="55" t="s">
        <v>3860</v>
      </c>
      <c r="H979" s="55">
        <v>50900020</v>
      </c>
      <c r="I979" s="55" t="s">
        <v>3858</v>
      </c>
      <c r="K979" s="55" t="s">
        <v>492</v>
      </c>
      <c r="L979" s="56">
        <v>45688</v>
      </c>
      <c r="Q979" s="55" t="s">
        <v>89</v>
      </c>
      <c r="R979" s="57">
        <v>623.83000000000004</v>
      </c>
      <c r="S979" s="55" t="s">
        <v>89</v>
      </c>
      <c r="T979" s="57">
        <v>623.83000000000004</v>
      </c>
      <c r="U979" s="55" t="s">
        <v>329</v>
      </c>
      <c r="V979" s="55" t="s">
        <v>330</v>
      </c>
      <c r="AJ979" s="58">
        <v>0</v>
      </c>
      <c r="AT979" t="s">
        <v>3842</v>
      </c>
      <c r="AU979" s="191">
        <f t="shared" si="17"/>
        <v>10293195</v>
      </c>
    </row>
    <row r="980" spans="1:47" hidden="1" x14ac:dyDescent="0.25">
      <c r="A980" s="55" t="s">
        <v>1717</v>
      </c>
      <c r="B980" s="92" t="s">
        <v>1718</v>
      </c>
      <c r="D980" s="55" t="s">
        <v>3859</v>
      </c>
      <c r="E980" s="56">
        <v>45688</v>
      </c>
      <c r="F980" s="55" t="s">
        <v>3860</v>
      </c>
      <c r="H980" s="55">
        <v>50900020</v>
      </c>
      <c r="I980" s="55" t="s">
        <v>3858</v>
      </c>
      <c r="K980" s="55" t="s">
        <v>492</v>
      </c>
      <c r="L980" s="56">
        <v>45688</v>
      </c>
      <c r="Q980" s="55" t="s">
        <v>89</v>
      </c>
      <c r="R980" s="57">
        <v>519.59</v>
      </c>
      <c r="S980" s="55" t="s">
        <v>89</v>
      </c>
      <c r="T980" s="57">
        <v>519.59</v>
      </c>
      <c r="U980" s="55" t="s">
        <v>329</v>
      </c>
      <c r="V980" s="55" t="s">
        <v>330</v>
      </c>
      <c r="AJ980" s="58">
        <v>0</v>
      </c>
      <c r="AT980" t="s">
        <v>3842</v>
      </c>
      <c r="AU980" s="191">
        <f t="shared" si="17"/>
        <v>8573235</v>
      </c>
    </row>
    <row r="981" spans="1:47" hidden="1" x14ac:dyDescent="0.25">
      <c r="A981" s="55" t="s">
        <v>1717</v>
      </c>
      <c r="B981" s="92" t="s">
        <v>1718</v>
      </c>
      <c r="D981" s="55" t="s">
        <v>3859</v>
      </c>
      <c r="E981" s="56">
        <v>45688</v>
      </c>
      <c r="F981" s="55" t="s">
        <v>3860</v>
      </c>
      <c r="H981" s="55">
        <v>50900020</v>
      </c>
      <c r="I981" s="55" t="s">
        <v>3858</v>
      </c>
      <c r="K981" s="55" t="s">
        <v>492</v>
      </c>
      <c r="L981" s="56">
        <v>45688</v>
      </c>
      <c r="Q981" s="55" t="s">
        <v>89</v>
      </c>
      <c r="R981" s="57">
        <v>868.34</v>
      </c>
      <c r="S981" s="55" t="s">
        <v>89</v>
      </c>
      <c r="T981" s="57">
        <v>868.34</v>
      </c>
      <c r="U981" s="55" t="s">
        <v>329</v>
      </c>
      <c r="V981" s="55" t="s">
        <v>330</v>
      </c>
      <c r="AJ981" s="58">
        <v>0</v>
      </c>
      <c r="AT981" t="s">
        <v>3842</v>
      </c>
      <c r="AU981" s="191">
        <f t="shared" si="17"/>
        <v>14327610</v>
      </c>
    </row>
    <row r="982" spans="1:47" hidden="1" x14ac:dyDescent="0.25">
      <c r="A982" s="55" t="s">
        <v>1717</v>
      </c>
      <c r="B982" s="92" t="s">
        <v>1718</v>
      </c>
      <c r="D982" s="55" t="s">
        <v>3859</v>
      </c>
      <c r="E982" s="56">
        <v>45688</v>
      </c>
      <c r="F982" s="55" t="s">
        <v>3860</v>
      </c>
      <c r="H982" s="55">
        <v>50900020</v>
      </c>
      <c r="I982" s="55" t="s">
        <v>3858</v>
      </c>
      <c r="K982" s="55" t="s">
        <v>492</v>
      </c>
      <c r="L982" s="56">
        <v>45688</v>
      </c>
      <c r="Q982" s="55" t="s">
        <v>89</v>
      </c>
      <c r="R982" s="57">
        <v>425.38</v>
      </c>
      <c r="S982" s="55" t="s">
        <v>89</v>
      </c>
      <c r="T982" s="57">
        <v>425.38</v>
      </c>
      <c r="U982" s="55" t="s">
        <v>329</v>
      </c>
      <c r="V982" s="55" t="s">
        <v>330</v>
      </c>
      <c r="AJ982" s="58">
        <v>0</v>
      </c>
      <c r="AT982" t="s">
        <v>3842</v>
      </c>
      <c r="AU982" s="191">
        <f t="shared" si="17"/>
        <v>7018770</v>
      </c>
    </row>
    <row r="983" spans="1:47" hidden="1" x14ac:dyDescent="0.25">
      <c r="A983" s="55" t="s">
        <v>1717</v>
      </c>
      <c r="B983" s="92" t="s">
        <v>1718</v>
      </c>
      <c r="D983" s="55" t="s">
        <v>3859</v>
      </c>
      <c r="E983" s="56">
        <v>45688</v>
      </c>
      <c r="F983" s="55" t="s">
        <v>3860</v>
      </c>
      <c r="H983" s="55">
        <v>50900020</v>
      </c>
      <c r="I983" s="55" t="s">
        <v>3858</v>
      </c>
      <c r="K983" s="55" t="s">
        <v>492</v>
      </c>
      <c r="L983" s="56">
        <v>45688</v>
      </c>
      <c r="Q983" s="55" t="s">
        <v>89</v>
      </c>
      <c r="R983" s="57">
        <v>821.98</v>
      </c>
      <c r="S983" s="55" t="s">
        <v>89</v>
      </c>
      <c r="T983" s="57">
        <v>821.98</v>
      </c>
      <c r="U983" s="55" t="s">
        <v>329</v>
      </c>
      <c r="V983" s="55" t="s">
        <v>330</v>
      </c>
      <c r="AJ983" s="58">
        <v>0</v>
      </c>
      <c r="AT983" t="s">
        <v>3842</v>
      </c>
      <c r="AU983" s="191">
        <f t="shared" si="17"/>
        <v>13562670</v>
      </c>
    </row>
    <row r="984" spans="1:47" hidden="1" x14ac:dyDescent="0.25">
      <c r="A984" s="55" t="s">
        <v>1717</v>
      </c>
      <c r="B984" s="92" t="s">
        <v>1718</v>
      </c>
      <c r="D984" s="55" t="s">
        <v>3859</v>
      </c>
      <c r="E984" s="56">
        <v>45688</v>
      </c>
      <c r="F984" s="55" t="s">
        <v>3860</v>
      </c>
      <c r="H984" s="55">
        <v>50900020</v>
      </c>
      <c r="I984" s="55" t="s">
        <v>3858</v>
      </c>
      <c r="K984" s="55" t="s">
        <v>492</v>
      </c>
      <c r="L984" s="56">
        <v>45688</v>
      </c>
      <c r="Q984" s="55" t="s">
        <v>89</v>
      </c>
      <c r="R984" s="57">
        <v>2124.63</v>
      </c>
      <c r="S984" s="55" t="s">
        <v>89</v>
      </c>
      <c r="T984" s="57">
        <v>2124.63</v>
      </c>
      <c r="U984" s="55" t="s">
        <v>329</v>
      </c>
      <c r="V984" s="55" t="s">
        <v>330</v>
      </c>
      <c r="AJ984" s="58">
        <v>0</v>
      </c>
      <c r="AT984" t="s">
        <v>3842</v>
      </c>
      <c r="AU984" s="191">
        <f t="shared" si="17"/>
        <v>35056395</v>
      </c>
    </row>
    <row r="985" spans="1:47" hidden="1" x14ac:dyDescent="0.25">
      <c r="A985" s="55" t="s">
        <v>1717</v>
      </c>
      <c r="B985" s="92" t="s">
        <v>1718</v>
      </c>
      <c r="D985" s="55" t="s">
        <v>3859</v>
      </c>
      <c r="E985" s="56">
        <v>45688</v>
      </c>
      <c r="F985" s="55" t="s">
        <v>3860</v>
      </c>
      <c r="H985" s="55">
        <v>50900020</v>
      </c>
      <c r="I985" s="55" t="s">
        <v>3858</v>
      </c>
      <c r="K985" s="55" t="s">
        <v>492</v>
      </c>
      <c r="L985" s="56">
        <v>45688</v>
      </c>
      <c r="Q985" s="55" t="s">
        <v>89</v>
      </c>
      <c r="R985" s="57">
        <v>519.58000000000004</v>
      </c>
      <c r="S985" s="55" t="s">
        <v>89</v>
      </c>
      <c r="T985" s="57">
        <v>519.58000000000004</v>
      </c>
      <c r="U985" s="55" t="s">
        <v>329</v>
      </c>
      <c r="V985" s="55" t="s">
        <v>330</v>
      </c>
      <c r="AJ985" s="58">
        <v>0</v>
      </c>
      <c r="AT985" t="s">
        <v>3842</v>
      </c>
      <c r="AU985" s="191">
        <f t="shared" si="17"/>
        <v>8573070</v>
      </c>
    </row>
    <row r="986" spans="1:47" hidden="1" x14ac:dyDescent="0.25">
      <c r="A986" s="55" t="s">
        <v>1717</v>
      </c>
      <c r="B986" s="92" t="s">
        <v>1718</v>
      </c>
      <c r="D986" s="55" t="s">
        <v>3859</v>
      </c>
      <c r="E986" s="56">
        <v>45688</v>
      </c>
      <c r="F986" s="55" t="s">
        <v>3860</v>
      </c>
      <c r="H986" s="55">
        <v>50900020</v>
      </c>
      <c r="I986" s="55" t="s">
        <v>3858</v>
      </c>
      <c r="K986" s="55" t="s">
        <v>492</v>
      </c>
      <c r="L986" s="56">
        <v>45688</v>
      </c>
      <c r="Q986" s="55" t="s">
        <v>89</v>
      </c>
      <c r="R986" s="57">
        <v>944.41</v>
      </c>
      <c r="S986" s="55" t="s">
        <v>89</v>
      </c>
      <c r="T986" s="57">
        <v>944.41</v>
      </c>
      <c r="U986" s="55" t="s">
        <v>329</v>
      </c>
      <c r="V986" s="55" t="s">
        <v>330</v>
      </c>
      <c r="AJ986" s="58">
        <v>0</v>
      </c>
      <c r="AT986" t="s">
        <v>3842</v>
      </c>
      <c r="AU986" s="191">
        <f t="shared" si="17"/>
        <v>15582765</v>
      </c>
    </row>
    <row r="987" spans="1:47" hidden="1" x14ac:dyDescent="0.25">
      <c r="A987" s="55" t="s">
        <v>1717</v>
      </c>
      <c r="B987" s="92" t="s">
        <v>1718</v>
      </c>
      <c r="D987" s="55" t="s">
        <v>3859</v>
      </c>
      <c r="E987" s="56">
        <v>45688</v>
      </c>
      <c r="F987" s="55" t="s">
        <v>3860</v>
      </c>
      <c r="H987" s="55">
        <v>50900020</v>
      </c>
      <c r="I987" s="55" t="s">
        <v>3858</v>
      </c>
      <c r="K987" s="55" t="s">
        <v>492</v>
      </c>
      <c r="L987" s="56">
        <v>45688</v>
      </c>
      <c r="Q987" s="55" t="s">
        <v>89</v>
      </c>
      <c r="R987" s="57">
        <v>493.22</v>
      </c>
      <c r="S987" s="55" t="s">
        <v>89</v>
      </c>
      <c r="T987" s="57">
        <v>493.22</v>
      </c>
      <c r="U987" s="55" t="s">
        <v>329</v>
      </c>
      <c r="V987" s="55" t="s">
        <v>330</v>
      </c>
      <c r="AJ987" s="58">
        <v>0</v>
      </c>
      <c r="AT987" t="s">
        <v>3842</v>
      </c>
      <c r="AU987" s="191">
        <f t="shared" si="17"/>
        <v>8138130</v>
      </c>
    </row>
    <row r="988" spans="1:47" hidden="1" x14ac:dyDescent="0.25">
      <c r="A988" s="55" t="s">
        <v>1717</v>
      </c>
      <c r="B988" s="92" t="s">
        <v>1718</v>
      </c>
      <c r="D988" s="55" t="s">
        <v>3859</v>
      </c>
      <c r="E988" s="56">
        <v>45688</v>
      </c>
      <c r="F988" s="55" t="s">
        <v>3860</v>
      </c>
      <c r="H988" s="55">
        <v>50900020</v>
      </c>
      <c r="I988" s="55" t="s">
        <v>3858</v>
      </c>
      <c r="K988" s="55" t="s">
        <v>492</v>
      </c>
      <c r="L988" s="56">
        <v>45688</v>
      </c>
      <c r="Q988" s="55" t="s">
        <v>89</v>
      </c>
      <c r="R988" s="57">
        <v>520.42999999999995</v>
      </c>
      <c r="S988" s="55" t="s">
        <v>89</v>
      </c>
      <c r="T988" s="57">
        <v>520.42999999999995</v>
      </c>
      <c r="U988" s="55" t="s">
        <v>329</v>
      </c>
      <c r="V988" s="55" t="s">
        <v>330</v>
      </c>
      <c r="AJ988" s="58">
        <v>0</v>
      </c>
      <c r="AT988" t="s">
        <v>3842</v>
      </c>
      <c r="AU988" s="191">
        <f t="shared" si="17"/>
        <v>8587095</v>
      </c>
    </row>
    <row r="989" spans="1:47" hidden="1" x14ac:dyDescent="0.25">
      <c r="A989" s="55" t="s">
        <v>1717</v>
      </c>
      <c r="B989" s="92" t="s">
        <v>1718</v>
      </c>
      <c r="D989" s="55" t="s">
        <v>3859</v>
      </c>
      <c r="E989" s="56">
        <v>45688</v>
      </c>
      <c r="F989" s="55" t="s">
        <v>3860</v>
      </c>
      <c r="H989" s="55">
        <v>50900020</v>
      </c>
      <c r="I989" s="55" t="s">
        <v>3858</v>
      </c>
      <c r="K989" s="55" t="s">
        <v>492</v>
      </c>
      <c r="L989" s="56">
        <v>45688</v>
      </c>
      <c r="Q989" s="55" t="s">
        <v>89</v>
      </c>
      <c r="R989" s="57">
        <v>944.4</v>
      </c>
      <c r="S989" s="55" t="s">
        <v>89</v>
      </c>
      <c r="T989" s="57">
        <v>944.4</v>
      </c>
      <c r="U989" s="55" t="s">
        <v>329</v>
      </c>
      <c r="V989" s="55" t="s">
        <v>330</v>
      </c>
      <c r="AJ989" s="58">
        <v>0</v>
      </c>
      <c r="AT989" t="s">
        <v>3842</v>
      </c>
      <c r="AU989" s="191">
        <f t="shared" si="17"/>
        <v>15582600</v>
      </c>
    </row>
    <row r="990" spans="1:47" hidden="1" x14ac:dyDescent="0.25">
      <c r="A990" s="55" t="s">
        <v>1717</v>
      </c>
      <c r="B990" s="92" t="s">
        <v>1718</v>
      </c>
      <c r="D990" s="55" t="s">
        <v>3859</v>
      </c>
      <c r="E990" s="56">
        <v>45688</v>
      </c>
      <c r="F990" s="55" t="s">
        <v>3860</v>
      </c>
      <c r="H990" s="55">
        <v>50900020</v>
      </c>
      <c r="I990" s="55" t="s">
        <v>3858</v>
      </c>
      <c r="K990" s="55" t="s">
        <v>492</v>
      </c>
      <c r="L990" s="56">
        <v>45688</v>
      </c>
      <c r="Q990" s="55" t="s">
        <v>89</v>
      </c>
      <c r="R990" s="57">
        <v>490.94</v>
      </c>
      <c r="S990" s="55" t="s">
        <v>89</v>
      </c>
      <c r="T990" s="57">
        <v>490.94</v>
      </c>
      <c r="U990" s="55" t="s">
        <v>329</v>
      </c>
      <c r="V990" s="55" t="s">
        <v>330</v>
      </c>
      <c r="AJ990" s="58">
        <v>0</v>
      </c>
      <c r="AT990" t="s">
        <v>3842</v>
      </c>
      <c r="AU990" s="191">
        <f t="shared" si="17"/>
        <v>8100510</v>
      </c>
    </row>
    <row r="991" spans="1:47" hidden="1" x14ac:dyDescent="0.25">
      <c r="A991" s="55" t="s">
        <v>1717</v>
      </c>
      <c r="B991" s="92" t="s">
        <v>1718</v>
      </c>
      <c r="D991" s="55" t="s">
        <v>3859</v>
      </c>
      <c r="E991" s="56">
        <v>45688</v>
      </c>
      <c r="F991" s="55" t="s">
        <v>3860</v>
      </c>
      <c r="H991" s="55">
        <v>50900020</v>
      </c>
      <c r="I991" s="55" t="s">
        <v>3858</v>
      </c>
      <c r="K991" s="55" t="s">
        <v>492</v>
      </c>
      <c r="L991" s="56">
        <v>45688</v>
      </c>
      <c r="Q991" s="55" t="s">
        <v>89</v>
      </c>
      <c r="R991" s="57">
        <v>520.42999999999995</v>
      </c>
      <c r="S991" s="55" t="s">
        <v>89</v>
      </c>
      <c r="T991" s="57">
        <v>520.42999999999995</v>
      </c>
      <c r="U991" s="55" t="s">
        <v>329</v>
      </c>
      <c r="V991" s="55" t="s">
        <v>330</v>
      </c>
      <c r="AJ991" s="58">
        <v>0</v>
      </c>
      <c r="AT991" t="s">
        <v>3842</v>
      </c>
      <c r="AU991" s="191">
        <f t="shared" si="17"/>
        <v>8587095</v>
      </c>
    </row>
    <row r="992" spans="1:47" hidden="1" x14ac:dyDescent="0.25">
      <c r="A992" s="55" t="s">
        <v>1717</v>
      </c>
      <c r="B992" s="92" t="s">
        <v>1718</v>
      </c>
      <c r="D992" s="55" t="s">
        <v>3859</v>
      </c>
      <c r="E992" s="56">
        <v>45688</v>
      </c>
      <c r="F992" s="55" t="s">
        <v>3860</v>
      </c>
      <c r="H992" s="55">
        <v>50900020</v>
      </c>
      <c r="I992" s="55" t="s">
        <v>3858</v>
      </c>
      <c r="K992" s="55" t="s">
        <v>492</v>
      </c>
      <c r="L992" s="56">
        <v>45688</v>
      </c>
      <c r="Q992" s="55" t="s">
        <v>89</v>
      </c>
      <c r="R992" s="57">
        <v>1686.59</v>
      </c>
      <c r="S992" s="55" t="s">
        <v>89</v>
      </c>
      <c r="T992" s="57">
        <v>1686.59</v>
      </c>
      <c r="U992" s="55" t="s">
        <v>329</v>
      </c>
      <c r="V992" s="55" t="s">
        <v>330</v>
      </c>
      <c r="AJ992" s="58">
        <v>0</v>
      </c>
      <c r="AT992" t="s">
        <v>3842</v>
      </c>
      <c r="AU992" s="191">
        <f t="shared" si="17"/>
        <v>27828735</v>
      </c>
    </row>
    <row r="993" spans="1:47" hidden="1" x14ac:dyDescent="0.25">
      <c r="A993" s="55" t="s">
        <v>1717</v>
      </c>
      <c r="B993" s="92" t="s">
        <v>1718</v>
      </c>
      <c r="D993" s="55" t="s">
        <v>3859</v>
      </c>
      <c r="E993" s="56">
        <v>45688</v>
      </c>
      <c r="F993" s="55" t="s">
        <v>3860</v>
      </c>
      <c r="H993" s="55">
        <v>50900020</v>
      </c>
      <c r="I993" s="55" t="s">
        <v>3858</v>
      </c>
      <c r="K993" s="55" t="s">
        <v>492</v>
      </c>
      <c r="L993" s="56">
        <v>45688</v>
      </c>
      <c r="Q993" s="55" t="s">
        <v>89</v>
      </c>
      <c r="R993" s="57">
        <v>519.59</v>
      </c>
      <c r="S993" s="55" t="s">
        <v>89</v>
      </c>
      <c r="T993" s="57">
        <v>519.59</v>
      </c>
      <c r="U993" s="55" t="s">
        <v>329</v>
      </c>
      <c r="V993" s="55" t="s">
        <v>330</v>
      </c>
      <c r="AJ993" s="58">
        <v>0</v>
      </c>
      <c r="AT993" t="s">
        <v>3842</v>
      </c>
      <c r="AU993" s="191">
        <f t="shared" si="17"/>
        <v>8573235</v>
      </c>
    </row>
    <row r="994" spans="1:47" hidden="1" x14ac:dyDescent="0.25">
      <c r="A994" s="55" t="s">
        <v>1717</v>
      </c>
      <c r="B994" s="92" t="s">
        <v>1718</v>
      </c>
      <c r="D994" s="55" t="s">
        <v>3859</v>
      </c>
      <c r="E994" s="56">
        <v>45688</v>
      </c>
      <c r="F994" s="55" t="s">
        <v>3860</v>
      </c>
      <c r="H994" s="55">
        <v>50900020</v>
      </c>
      <c r="I994" s="55" t="s">
        <v>3858</v>
      </c>
      <c r="K994" s="55" t="s">
        <v>492</v>
      </c>
      <c r="L994" s="56">
        <v>45688</v>
      </c>
      <c r="Q994" s="55" t="s">
        <v>89</v>
      </c>
      <c r="R994" s="57">
        <v>493.22</v>
      </c>
      <c r="S994" s="55" t="s">
        <v>89</v>
      </c>
      <c r="T994" s="57">
        <v>493.22</v>
      </c>
      <c r="U994" s="55" t="s">
        <v>329</v>
      </c>
      <c r="V994" s="55" t="s">
        <v>330</v>
      </c>
      <c r="AJ994" s="58">
        <v>0</v>
      </c>
      <c r="AT994" t="s">
        <v>3842</v>
      </c>
      <c r="AU994" s="191">
        <f t="shared" si="17"/>
        <v>8138130</v>
      </c>
    </row>
    <row r="995" spans="1:47" hidden="1" x14ac:dyDescent="0.25">
      <c r="A995" s="55" t="s">
        <v>1717</v>
      </c>
      <c r="B995" s="92" t="s">
        <v>1718</v>
      </c>
      <c r="D995" s="55" t="s">
        <v>3859</v>
      </c>
      <c r="E995" s="56">
        <v>45688</v>
      </c>
      <c r="F995" s="55" t="s">
        <v>3860</v>
      </c>
      <c r="H995" s="55">
        <v>50900020</v>
      </c>
      <c r="I995" s="55" t="s">
        <v>3858</v>
      </c>
      <c r="K995" s="55" t="s">
        <v>492</v>
      </c>
      <c r="L995" s="56">
        <v>45688</v>
      </c>
      <c r="Q995" s="55" t="s">
        <v>89</v>
      </c>
      <c r="R995" s="57">
        <v>944.41</v>
      </c>
      <c r="S995" s="55" t="s">
        <v>89</v>
      </c>
      <c r="T995" s="57">
        <v>944.41</v>
      </c>
      <c r="U995" s="55" t="s">
        <v>329</v>
      </c>
      <c r="V995" s="55" t="s">
        <v>330</v>
      </c>
      <c r="AJ995" s="58">
        <v>0</v>
      </c>
      <c r="AT995" t="s">
        <v>3842</v>
      </c>
      <c r="AU995" s="191">
        <f t="shared" si="17"/>
        <v>15582765</v>
      </c>
    </row>
    <row r="996" spans="1:47" hidden="1" x14ac:dyDescent="0.25">
      <c r="A996" s="55" t="s">
        <v>1717</v>
      </c>
      <c r="B996" s="92" t="s">
        <v>1718</v>
      </c>
      <c r="D996" s="55" t="s">
        <v>3859</v>
      </c>
      <c r="E996" s="56">
        <v>45688</v>
      </c>
      <c r="F996" s="55" t="s">
        <v>3860</v>
      </c>
      <c r="H996" s="55">
        <v>50900020</v>
      </c>
      <c r="I996" s="55" t="s">
        <v>3858</v>
      </c>
      <c r="K996" s="55" t="s">
        <v>492</v>
      </c>
      <c r="L996" s="56">
        <v>45688</v>
      </c>
      <c r="Q996" s="55" t="s">
        <v>89</v>
      </c>
      <c r="R996" s="57">
        <v>861.9</v>
      </c>
      <c r="S996" s="55" t="s">
        <v>89</v>
      </c>
      <c r="T996" s="57">
        <v>861.9</v>
      </c>
      <c r="U996" s="55" t="s">
        <v>329</v>
      </c>
      <c r="V996" s="55" t="s">
        <v>330</v>
      </c>
      <c r="AJ996" s="58">
        <v>0</v>
      </c>
      <c r="AT996" t="s">
        <v>3842</v>
      </c>
      <c r="AU996" s="191">
        <f t="shared" si="17"/>
        <v>14221350</v>
      </c>
    </row>
    <row r="997" spans="1:47" hidden="1" x14ac:dyDescent="0.25">
      <c r="A997" s="55" t="s">
        <v>1717</v>
      </c>
      <c r="B997" s="92" t="s">
        <v>1718</v>
      </c>
      <c r="D997" s="55" t="s">
        <v>3859</v>
      </c>
      <c r="E997" s="56">
        <v>45688</v>
      </c>
      <c r="F997" s="55" t="s">
        <v>3860</v>
      </c>
      <c r="H997" s="55">
        <v>50900020</v>
      </c>
      <c r="I997" s="55" t="s">
        <v>3858</v>
      </c>
      <c r="K997" s="55" t="s">
        <v>492</v>
      </c>
      <c r="L997" s="56">
        <v>45688</v>
      </c>
      <c r="Q997" s="55" t="s">
        <v>89</v>
      </c>
      <c r="R997" s="57">
        <v>1062.8699999999999</v>
      </c>
      <c r="S997" s="55" t="s">
        <v>89</v>
      </c>
      <c r="T997" s="57">
        <v>1062.8699999999999</v>
      </c>
      <c r="U997" s="55" t="s">
        <v>329</v>
      </c>
      <c r="V997" s="55" t="s">
        <v>330</v>
      </c>
      <c r="AJ997" s="58">
        <v>0</v>
      </c>
      <c r="AT997" t="s">
        <v>3842</v>
      </c>
      <c r="AU997" s="191">
        <f t="shared" si="17"/>
        <v>17537355</v>
      </c>
    </row>
    <row r="998" spans="1:47" hidden="1" x14ac:dyDescent="0.25">
      <c r="A998" s="55" t="s">
        <v>1717</v>
      </c>
      <c r="B998" s="92" t="s">
        <v>1718</v>
      </c>
      <c r="D998" s="55" t="s">
        <v>3859</v>
      </c>
      <c r="E998" s="56">
        <v>45688</v>
      </c>
      <c r="F998" s="55" t="s">
        <v>3860</v>
      </c>
      <c r="H998" s="55">
        <v>50900020</v>
      </c>
      <c r="I998" s="55" t="s">
        <v>3858</v>
      </c>
      <c r="K998" s="55" t="s">
        <v>492</v>
      </c>
      <c r="L998" s="56">
        <v>45688</v>
      </c>
      <c r="Q998" s="55" t="s">
        <v>89</v>
      </c>
      <c r="R998" s="57">
        <v>425.38</v>
      </c>
      <c r="S998" s="55" t="s">
        <v>89</v>
      </c>
      <c r="T998" s="57">
        <v>425.38</v>
      </c>
      <c r="U998" s="55" t="s">
        <v>329</v>
      </c>
      <c r="V998" s="55" t="s">
        <v>330</v>
      </c>
      <c r="AJ998" s="58">
        <v>0</v>
      </c>
      <c r="AT998" t="s">
        <v>3842</v>
      </c>
      <c r="AU998" s="191">
        <f t="shared" si="17"/>
        <v>7018770</v>
      </c>
    </row>
    <row r="999" spans="1:47" hidden="1" x14ac:dyDescent="0.25">
      <c r="A999" s="55" t="s">
        <v>1717</v>
      </c>
      <c r="B999" s="92" t="s">
        <v>1718</v>
      </c>
      <c r="D999" s="55" t="s">
        <v>3859</v>
      </c>
      <c r="E999" s="56">
        <v>45688</v>
      </c>
      <c r="F999" s="55" t="s">
        <v>3860</v>
      </c>
      <c r="H999" s="55">
        <v>50900020</v>
      </c>
      <c r="I999" s="55" t="s">
        <v>3858</v>
      </c>
      <c r="K999" s="55" t="s">
        <v>492</v>
      </c>
      <c r="L999" s="56">
        <v>45688</v>
      </c>
      <c r="Q999" s="55" t="s">
        <v>89</v>
      </c>
      <c r="R999" s="57">
        <v>552.91</v>
      </c>
      <c r="S999" s="55" t="s">
        <v>89</v>
      </c>
      <c r="T999" s="57">
        <v>552.91</v>
      </c>
      <c r="U999" s="55" t="s">
        <v>329</v>
      </c>
      <c r="V999" s="55" t="s">
        <v>330</v>
      </c>
      <c r="AJ999" s="58">
        <v>0</v>
      </c>
      <c r="AT999" t="s">
        <v>3842</v>
      </c>
      <c r="AU999" s="191">
        <f t="shared" si="17"/>
        <v>9123015</v>
      </c>
    </row>
    <row r="1000" spans="1:47" hidden="1" x14ac:dyDescent="0.25">
      <c r="A1000" s="55" t="s">
        <v>1717</v>
      </c>
      <c r="B1000" s="92" t="s">
        <v>1718</v>
      </c>
      <c r="D1000" s="55" t="s">
        <v>3859</v>
      </c>
      <c r="E1000" s="56">
        <v>45688</v>
      </c>
      <c r="F1000" s="55" t="s">
        <v>3860</v>
      </c>
      <c r="H1000" s="55">
        <v>50900020</v>
      </c>
      <c r="I1000" s="55" t="s">
        <v>3858</v>
      </c>
      <c r="K1000" s="55" t="s">
        <v>492</v>
      </c>
      <c r="L1000" s="56">
        <v>45688</v>
      </c>
      <c r="Q1000" s="55" t="s">
        <v>89</v>
      </c>
      <c r="R1000" s="57">
        <v>574.6</v>
      </c>
      <c r="S1000" s="55" t="s">
        <v>89</v>
      </c>
      <c r="T1000" s="57">
        <v>574.6</v>
      </c>
      <c r="U1000" s="55" t="s">
        <v>329</v>
      </c>
      <c r="V1000" s="55" t="s">
        <v>330</v>
      </c>
      <c r="AJ1000" s="58">
        <v>0</v>
      </c>
      <c r="AT1000" t="s">
        <v>3842</v>
      </c>
      <c r="AU1000" s="191">
        <f t="shared" si="17"/>
        <v>9480900</v>
      </c>
    </row>
    <row r="1001" spans="1:47" hidden="1" x14ac:dyDescent="0.25">
      <c r="A1001" s="55" t="s">
        <v>1717</v>
      </c>
      <c r="B1001" s="92" t="s">
        <v>1718</v>
      </c>
      <c r="D1001" s="55" t="s">
        <v>3859</v>
      </c>
      <c r="E1001" s="56">
        <v>45688</v>
      </c>
      <c r="F1001" s="55" t="s">
        <v>3860</v>
      </c>
      <c r="H1001" s="55">
        <v>50900020</v>
      </c>
      <c r="I1001" s="55" t="s">
        <v>3858</v>
      </c>
      <c r="K1001" s="55" t="s">
        <v>492</v>
      </c>
      <c r="L1001" s="56">
        <v>45688</v>
      </c>
      <c r="Q1001" s="55" t="s">
        <v>89</v>
      </c>
      <c r="R1001" s="57">
        <v>462.58</v>
      </c>
      <c r="S1001" s="55" t="s">
        <v>89</v>
      </c>
      <c r="T1001" s="57">
        <v>462.58</v>
      </c>
      <c r="U1001" s="55" t="s">
        <v>329</v>
      </c>
      <c r="V1001" s="55" t="s">
        <v>330</v>
      </c>
      <c r="AJ1001" s="58">
        <v>0</v>
      </c>
      <c r="AT1001" t="s">
        <v>3842</v>
      </c>
      <c r="AU1001" s="191">
        <f t="shared" si="17"/>
        <v>7632570</v>
      </c>
    </row>
    <row r="1002" spans="1:47" hidden="1" x14ac:dyDescent="0.25">
      <c r="A1002" s="55" t="s">
        <v>1717</v>
      </c>
      <c r="B1002" s="92" t="s">
        <v>1718</v>
      </c>
      <c r="D1002" s="55" t="s">
        <v>3859</v>
      </c>
      <c r="E1002" s="56">
        <v>45688</v>
      </c>
      <c r="F1002" s="55" t="s">
        <v>3860</v>
      </c>
      <c r="H1002" s="55">
        <v>50900020</v>
      </c>
      <c r="I1002" s="55" t="s">
        <v>3858</v>
      </c>
      <c r="K1002" s="55" t="s">
        <v>492</v>
      </c>
      <c r="L1002" s="56">
        <v>45688</v>
      </c>
      <c r="Q1002" s="55" t="s">
        <v>89</v>
      </c>
      <c r="R1002" s="57">
        <v>531.42999999999995</v>
      </c>
      <c r="S1002" s="55" t="s">
        <v>89</v>
      </c>
      <c r="T1002" s="57">
        <v>531.42999999999995</v>
      </c>
      <c r="U1002" s="55" t="s">
        <v>329</v>
      </c>
      <c r="V1002" s="55" t="s">
        <v>330</v>
      </c>
      <c r="AJ1002" s="58">
        <v>0</v>
      </c>
      <c r="AT1002" t="s">
        <v>3842</v>
      </c>
      <c r="AU1002" s="191">
        <f t="shared" si="17"/>
        <v>8768595</v>
      </c>
    </row>
    <row r="1003" spans="1:47" hidden="1" x14ac:dyDescent="0.25">
      <c r="A1003" s="55" t="s">
        <v>1717</v>
      </c>
      <c r="B1003" s="92" t="s">
        <v>1718</v>
      </c>
      <c r="D1003" s="55" t="s">
        <v>3859</v>
      </c>
      <c r="E1003" s="56">
        <v>45688</v>
      </c>
      <c r="F1003" s="55" t="s">
        <v>3860</v>
      </c>
      <c r="H1003" s="55">
        <v>50900020</v>
      </c>
      <c r="I1003" s="55" t="s">
        <v>3858</v>
      </c>
      <c r="K1003" s="55" t="s">
        <v>492</v>
      </c>
      <c r="L1003" s="56">
        <v>45688</v>
      </c>
      <c r="Q1003" s="55" t="s">
        <v>89</v>
      </c>
      <c r="R1003" s="57">
        <v>371.92</v>
      </c>
      <c r="S1003" s="55" t="s">
        <v>89</v>
      </c>
      <c r="T1003" s="57">
        <v>371.92</v>
      </c>
      <c r="U1003" s="55" t="s">
        <v>329</v>
      </c>
      <c r="V1003" s="55" t="s">
        <v>330</v>
      </c>
      <c r="AJ1003" s="58">
        <v>0</v>
      </c>
      <c r="AT1003" t="s">
        <v>3842</v>
      </c>
      <c r="AU1003" s="191">
        <f t="shared" si="17"/>
        <v>6136680</v>
      </c>
    </row>
    <row r="1004" spans="1:47" hidden="1" x14ac:dyDescent="0.25">
      <c r="A1004" s="55" t="s">
        <v>1717</v>
      </c>
      <c r="B1004" s="92" t="s">
        <v>1718</v>
      </c>
      <c r="D1004" s="55" t="s">
        <v>3859</v>
      </c>
      <c r="E1004" s="56">
        <v>45688</v>
      </c>
      <c r="F1004" s="55" t="s">
        <v>3860</v>
      </c>
      <c r="H1004" s="55">
        <v>50900020</v>
      </c>
      <c r="I1004" s="55" t="s">
        <v>3858</v>
      </c>
      <c r="K1004" s="55" t="s">
        <v>492</v>
      </c>
      <c r="L1004" s="56">
        <v>45688</v>
      </c>
      <c r="Q1004" s="55" t="s">
        <v>89</v>
      </c>
      <c r="R1004" s="57">
        <v>944.42</v>
      </c>
      <c r="S1004" s="55" t="s">
        <v>89</v>
      </c>
      <c r="T1004" s="57">
        <v>944.42</v>
      </c>
      <c r="U1004" s="55" t="s">
        <v>329</v>
      </c>
      <c r="V1004" s="55" t="s">
        <v>330</v>
      </c>
      <c r="AJ1004" s="58">
        <v>0</v>
      </c>
      <c r="AT1004" t="s">
        <v>3842</v>
      </c>
      <c r="AU1004" s="191">
        <f t="shared" si="17"/>
        <v>15582930</v>
      </c>
    </row>
    <row r="1005" spans="1:47" hidden="1" x14ac:dyDescent="0.25">
      <c r="A1005" s="55" t="s">
        <v>1717</v>
      </c>
      <c r="B1005" s="92" t="s">
        <v>1718</v>
      </c>
      <c r="D1005" s="55" t="s">
        <v>3859</v>
      </c>
      <c r="E1005" s="56">
        <v>45688</v>
      </c>
      <c r="F1005" s="55" t="s">
        <v>3860</v>
      </c>
      <c r="H1005" s="55">
        <v>50900020</v>
      </c>
      <c r="I1005" s="55" t="s">
        <v>3858</v>
      </c>
      <c r="K1005" s="55" t="s">
        <v>492</v>
      </c>
      <c r="L1005" s="56">
        <v>45688</v>
      </c>
      <c r="Q1005" s="55" t="s">
        <v>89</v>
      </c>
      <c r="R1005" s="57">
        <v>944.41</v>
      </c>
      <c r="S1005" s="55" t="s">
        <v>89</v>
      </c>
      <c r="T1005" s="57">
        <v>944.41</v>
      </c>
      <c r="U1005" s="55" t="s">
        <v>329</v>
      </c>
      <c r="V1005" s="55" t="s">
        <v>330</v>
      </c>
      <c r="AJ1005" s="58">
        <v>0</v>
      </c>
      <c r="AT1005" t="s">
        <v>3842</v>
      </c>
      <c r="AU1005" s="191">
        <f t="shared" si="17"/>
        <v>15582765</v>
      </c>
    </row>
    <row r="1006" spans="1:47" hidden="1" x14ac:dyDescent="0.25">
      <c r="A1006" s="55" t="s">
        <v>1717</v>
      </c>
      <c r="B1006" s="92" t="s">
        <v>1718</v>
      </c>
      <c r="D1006" s="55" t="s">
        <v>3859</v>
      </c>
      <c r="E1006" s="56">
        <v>45688</v>
      </c>
      <c r="F1006" s="55" t="s">
        <v>3860</v>
      </c>
      <c r="H1006" s="55">
        <v>50900020</v>
      </c>
      <c r="I1006" s="55" t="s">
        <v>3858</v>
      </c>
      <c r="K1006" s="55" t="s">
        <v>492</v>
      </c>
      <c r="L1006" s="56">
        <v>45688</v>
      </c>
      <c r="Q1006" s="55" t="s">
        <v>89</v>
      </c>
      <c r="R1006" s="57">
        <v>419.9</v>
      </c>
      <c r="S1006" s="55" t="s">
        <v>89</v>
      </c>
      <c r="T1006" s="57">
        <v>419.9</v>
      </c>
      <c r="U1006" s="55" t="s">
        <v>329</v>
      </c>
      <c r="V1006" s="55" t="s">
        <v>330</v>
      </c>
      <c r="AJ1006" s="58">
        <v>0</v>
      </c>
      <c r="AT1006" t="s">
        <v>3842</v>
      </c>
      <c r="AU1006" s="191">
        <f t="shared" si="17"/>
        <v>6928350</v>
      </c>
    </row>
    <row r="1007" spans="1:47" hidden="1" x14ac:dyDescent="0.25">
      <c r="A1007" s="55" t="s">
        <v>1717</v>
      </c>
      <c r="B1007" s="92" t="s">
        <v>1718</v>
      </c>
      <c r="D1007" s="55" t="s">
        <v>3859</v>
      </c>
      <c r="E1007" s="56">
        <v>45688</v>
      </c>
      <c r="F1007" s="55" t="s">
        <v>3860</v>
      </c>
      <c r="H1007" s="55">
        <v>50900020</v>
      </c>
      <c r="I1007" s="55" t="s">
        <v>3858</v>
      </c>
      <c r="K1007" s="55" t="s">
        <v>492</v>
      </c>
      <c r="L1007" s="56">
        <v>45688</v>
      </c>
      <c r="Q1007" s="55" t="s">
        <v>89</v>
      </c>
      <c r="R1007" s="57">
        <v>419.9</v>
      </c>
      <c r="S1007" s="55" t="s">
        <v>89</v>
      </c>
      <c r="T1007" s="57">
        <v>419.9</v>
      </c>
      <c r="U1007" s="55" t="s">
        <v>329</v>
      </c>
      <c r="V1007" s="55" t="s">
        <v>330</v>
      </c>
      <c r="AJ1007" s="58">
        <v>0</v>
      </c>
      <c r="AT1007" t="s">
        <v>3842</v>
      </c>
      <c r="AU1007" s="191">
        <f t="shared" si="17"/>
        <v>6928350</v>
      </c>
    </row>
    <row r="1008" spans="1:47" hidden="1" x14ac:dyDescent="0.25">
      <c r="A1008" s="55" t="s">
        <v>1717</v>
      </c>
      <c r="B1008" s="92" t="s">
        <v>1718</v>
      </c>
      <c r="D1008" s="55" t="s">
        <v>3859</v>
      </c>
      <c r="E1008" s="56">
        <v>45688</v>
      </c>
      <c r="F1008" s="55" t="s">
        <v>3860</v>
      </c>
      <c r="H1008" s="55">
        <v>50900020</v>
      </c>
      <c r="I1008" s="55" t="s">
        <v>3858</v>
      </c>
      <c r="K1008" s="55" t="s">
        <v>492</v>
      </c>
      <c r="L1008" s="56">
        <v>45688</v>
      </c>
      <c r="Q1008" s="55" t="s">
        <v>89</v>
      </c>
      <c r="R1008" s="57">
        <v>425.37</v>
      </c>
      <c r="S1008" s="55" t="s">
        <v>89</v>
      </c>
      <c r="T1008" s="57">
        <v>425.37</v>
      </c>
      <c r="U1008" s="55" t="s">
        <v>329</v>
      </c>
      <c r="V1008" s="55" t="s">
        <v>330</v>
      </c>
      <c r="AJ1008" s="58">
        <v>0</v>
      </c>
      <c r="AT1008" t="s">
        <v>3842</v>
      </c>
      <c r="AU1008" s="191">
        <f t="shared" si="17"/>
        <v>7018605</v>
      </c>
    </row>
    <row r="1009" spans="1:47" hidden="1" x14ac:dyDescent="0.25">
      <c r="A1009" s="55" t="s">
        <v>1717</v>
      </c>
      <c r="B1009" s="92" t="s">
        <v>1718</v>
      </c>
      <c r="D1009" s="55" t="s">
        <v>3859</v>
      </c>
      <c r="E1009" s="56">
        <v>45688</v>
      </c>
      <c r="F1009" s="55" t="s">
        <v>3860</v>
      </c>
      <c r="H1009" s="55">
        <v>50900020</v>
      </c>
      <c r="I1009" s="55" t="s">
        <v>3858</v>
      </c>
      <c r="K1009" s="55" t="s">
        <v>492</v>
      </c>
      <c r="L1009" s="56">
        <v>45688</v>
      </c>
      <c r="Q1009" s="55" t="s">
        <v>89</v>
      </c>
      <c r="R1009" s="57">
        <v>944.41</v>
      </c>
      <c r="S1009" s="55" t="s">
        <v>89</v>
      </c>
      <c r="T1009" s="57">
        <v>944.41</v>
      </c>
      <c r="U1009" s="55" t="s">
        <v>329</v>
      </c>
      <c r="V1009" s="55" t="s">
        <v>330</v>
      </c>
      <c r="AJ1009" s="58">
        <v>0</v>
      </c>
      <c r="AT1009" t="s">
        <v>3842</v>
      </c>
      <c r="AU1009" s="191">
        <f t="shared" ref="AU1009:AU1072" si="18">IF(Q1009="USD",R1009*16500,IF(Q1009="IDR",R1009,T1009*16500))</f>
        <v>15582765</v>
      </c>
    </row>
    <row r="1010" spans="1:47" hidden="1" x14ac:dyDescent="0.25">
      <c r="A1010" s="55" t="s">
        <v>1717</v>
      </c>
      <c r="B1010" s="92" t="s">
        <v>1718</v>
      </c>
      <c r="D1010" s="55" t="s">
        <v>3859</v>
      </c>
      <c r="E1010" s="56">
        <v>45688</v>
      </c>
      <c r="F1010" s="55" t="s">
        <v>3860</v>
      </c>
      <c r="H1010" s="55">
        <v>50900020</v>
      </c>
      <c r="I1010" s="55" t="s">
        <v>3858</v>
      </c>
      <c r="K1010" s="55" t="s">
        <v>492</v>
      </c>
      <c r="L1010" s="56">
        <v>45688</v>
      </c>
      <c r="Q1010" s="55" t="s">
        <v>89</v>
      </c>
      <c r="R1010" s="57">
        <v>629.85</v>
      </c>
      <c r="S1010" s="55" t="s">
        <v>89</v>
      </c>
      <c r="T1010" s="57">
        <v>629.85</v>
      </c>
      <c r="U1010" s="55" t="s">
        <v>329</v>
      </c>
      <c r="V1010" s="55" t="s">
        <v>330</v>
      </c>
      <c r="AJ1010" s="58">
        <v>0</v>
      </c>
      <c r="AT1010" t="s">
        <v>3842</v>
      </c>
      <c r="AU1010" s="191">
        <f t="shared" si="18"/>
        <v>10392525</v>
      </c>
    </row>
    <row r="1011" spans="1:47" hidden="1" x14ac:dyDescent="0.25">
      <c r="A1011" s="55" t="s">
        <v>1717</v>
      </c>
      <c r="B1011" s="92" t="s">
        <v>1718</v>
      </c>
      <c r="D1011" s="55" t="s">
        <v>3859</v>
      </c>
      <c r="E1011" s="56">
        <v>45688</v>
      </c>
      <c r="F1011" s="55" t="s">
        <v>3860</v>
      </c>
      <c r="H1011" s="55">
        <v>50900020</v>
      </c>
      <c r="I1011" s="55" t="s">
        <v>3858</v>
      </c>
      <c r="K1011" s="55" t="s">
        <v>492</v>
      </c>
      <c r="L1011" s="56">
        <v>45688</v>
      </c>
      <c r="Q1011" s="55" t="s">
        <v>89</v>
      </c>
      <c r="R1011" s="57">
        <v>276.45999999999998</v>
      </c>
      <c r="S1011" s="55" t="s">
        <v>89</v>
      </c>
      <c r="T1011" s="57">
        <v>276.45999999999998</v>
      </c>
      <c r="U1011" s="55" t="s">
        <v>329</v>
      </c>
      <c r="V1011" s="55" t="s">
        <v>330</v>
      </c>
      <c r="AJ1011" s="58">
        <v>0</v>
      </c>
      <c r="AT1011" t="s">
        <v>3842</v>
      </c>
      <c r="AU1011" s="191">
        <f t="shared" si="18"/>
        <v>4561590</v>
      </c>
    </row>
    <row r="1012" spans="1:47" hidden="1" x14ac:dyDescent="0.25">
      <c r="A1012" s="55" t="s">
        <v>1717</v>
      </c>
      <c r="B1012" s="92" t="s">
        <v>1718</v>
      </c>
      <c r="D1012" s="55" t="s">
        <v>3859</v>
      </c>
      <c r="E1012" s="56">
        <v>45688</v>
      </c>
      <c r="F1012" s="55" t="s">
        <v>3860</v>
      </c>
      <c r="H1012" s="55">
        <v>50900020</v>
      </c>
      <c r="I1012" s="55" t="s">
        <v>3858</v>
      </c>
      <c r="K1012" s="55" t="s">
        <v>492</v>
      </c>
      <c r="L1012" s="56">
        <v>45688</v>
      </c>
      <c r="Q1012" s="55" t="s">
        <v>89</v>
      </c>
      <c r="R1012" s="57">
        <v>574.6</v>
      </c>
      <c r="S1012" s="55" t="s">
        <v>89</v>
      </c>
      <c r="T1012" s="57">
        <v>574.6</v>
      </c>
      <c r="U1012" s="55" t="s">
        <v>329</v>
      </c>
      <c r="V1012" s="55" t="s">
        <v>330</v>
      </c>
      <c r="AJ1012" s="58">
        <v>0</v>
      </c>
      <c r="AT1012" t="s">
        <v>3842</v>
      </c>
      <c r="AU1012" s="191">
        <f t="shared" si="18"/>
        <v>9480900</v>
      </c>
    </row>
    <row r="1013" spans="1:47" hidden="1" x14ac:dyDescent="0.25">
      <c r="A1013" s="55" t="s">
        <v>1717</v>
      </c>
      <c r="B1013" s="92" t="s">
        <v>1718</v>
      </c>
      <c r="D1013" s="55" t="s">
        <v>3859</v>
      </c>
      <c r="E1013" s="56">
        <v>45688</v>
      </c>
      <c r="F1013" s="55" t="s">
        <v>3860</v>
      </c>
      <c r="H1013" s="55">
        <v>50900020</v>
      </c>
      <c r="I1013" s="55" t="s">
        <v>3858</v>
      </c>
      <c r="K1013" s="55" t="s">
        <v>492</v>
      </c>
      <c r="L1013" s="56">
        <v>45688</v>
      </c>
      <c r="Q1013" s="55" t="s">
        <v>89</v>
      </c>
      <c r="R1013" s="57">
        <v>493.22</v>
      </c>
      <c r="S1013" s="55" t="s">
        <v>89</v>
      </c>
      <c r="T1013" s="57">
        <v>493.22</v>
      </c>
      <c r="U1013" s="55" t="s">
        <v>329</v>
      </c>
      <c r="V1013" s="55" t="s">
        <v>330</v>
      </c>
      <c r="AJ1013" s="58">
        <v>0</v>
      </c>
      <c r="AT1013" t="s">
        <v>3842</v>
      </c>
      <c r="AU1013" s="191">
        <f t="shared" si="18"/>
        <v>8138130</v>
      </c>
    </row>
    <row r="1014" spans="1:47" hidden="1" x14ac:dyDescent="0.25">
      <c r="A1014" s="55" t="s">
        <v>1717</v>
      </c>
      <c r="B1014" s="92" t="s">
        <v>1718</v>
      </c>
      <c r="D1014" s="55" t="s">
        <v>3859</v>
      </c>
      <c r="E1014" s="56">
        <v>45688</v>
      </c>
      <c r="F1014" s="55" t="s">
        <v>3860</v>
      </c>
      <c r="H1014" s="55">
        <v>50900020</v>
      </c>
      <c r="I1014" s="55" t="s">
        <v>3858</v>
      </c>
      <c r="K1014" s="55" t="s">
        <v>492</v>
      </c>
      <c r="L1014" s="56">
        <v>45688</v>
      </c>
      <c r="Q1014" s="55" t="s">
        <v>89</v>
      </c>
      <c r="R1014" s="57">
        <v>1062.8699999999999</v>
      </c>
      <c r="S1014" s="55" t="s">
        <v>89</v>
      </c>
      <c r="T1014" s="57">
        <v>1062.8699999999999</v>
      </c>
      <c r="U1014" s="55" t="s">
        <v>329</v>
      </c>
      <c r="V1014" s="55" t="s">
        <v>330</v>
      </c>
      <c r="AJ1014" s="58">
        <v>0</v>
      </c>
      <c r="AT1014" t="s">
        <v>3842</v>
      </c>
      <c r="AU1014" s="191">
        <f t="shared" si="18"/>
        <v>17537355</v>
      </c>
    </row>
    <row r="1015" spans="1:47" hidden="1" x14ac:dyDescent="0.25">
      <c r="A1015" s="55" t="s">
        <v>1717</v>
      </c>
      <c r="B1015" s="92" t="s">
        <v>1718</v>
      </c>
      <c r="D1015" s="55" t="s">
        <v>3859</v>
      </c>
      <c r="E1015" s="56">
        <v>45688</v>
      </c>
      <c r="F1015" s="55" t="s">
        <v>3860</v>
      </c>
      <c r="H1015" s="55">
        <v>50900020</v>
      </c>
      <c r="I1015" s="55" t="s">
        <v>3858</v>
      </c>
      <c r="K1015" s="55" t="s">
        <v>492</v>
      </c>
      <c r="L1015" s="56">
        <v>45688</v>
      </c>
      <c r="Q1015" s="55" t="s">
        <v>89</v>
      </c>
      <c r="R1015" s="57">
        <v>479.96</v>
      </c>
      <c r="S1015" s="55" t="s">
        <v>89</v>
      </c>
      <c r="T1015" s="57">
        <v>479.96</v>
      </c>
      <c r="U1015" s="55" t="s">
        <v>329</v>
      </c>
      <c r="V1015" s="55" t="s">
        <v>330</v>
      </c>
      <c r="AJ1015" s="58">
        <v>0</v>
      </c>
      <c r="AT1015" t="s">
        <v>3842</v>
      </c>
      <c r="AU1015" s="191">
        <f t="shared" si="18"/>
        <v>7919340</v>
      </c>
    </row>
    <row r="1016" spans="1:47" hidden="1" x14ac:dyDescent="0.25">
      <c r="A1016" s="55" t="s">
        <v>1717</v>
      </c>
      <c r="B1016" s="92" t="s">
        <v>1718</v>
      </c>
      <c r="D1016" s="55" t="s">
        <v>3859</v>
      </c>
      <c r="E1016" s="56">
        <v>45688</v>
      </c>
      <c r="F1016" s="55" t="s">
        <v>3860</v>
      </c>
      <c r="H1016" s="55">
        <v>50900020</v>
      </c>
      <c r="I1016" s="55" t="s">
        <v>3858</v>
      </c>
      <c r="K1016" s="55" t="s">
        <v>492</v>
      </c>
      <c r="L1016" s="56">
        <v>45688</v>
      </c>
      <c r="Q1016" s="55" t="s">
        <v>89</v>
      </c>
      <c r="R1016" s="57">
        <v>868.33</v>
      </c>
      <c r="S1016" s="55" t="s">
        <v>89</v>
      </c>
      <c r="T1016" s="57">
        <v>868.33</v>
      </c>
      <c r="U1016" s="55" t="s">
        <v>329</v>
      </c>
      <c r="V1016" s="55" t="s">
        <v>330</v>
      </c>
      <c r="AJ1016" s="58">
        <v>0</v>
      </c>
      <c r="AT1016" t="s">
        <v>3842</v>
      </c>
      <c r="AU1016" s="191">
        <f t="shared" si="18"/>
        <v>14327445</v>
      </c>
    </row>
    <row r="1017" spans="1:47" hidden="1" x14ac:dyDescent="0.25">
      <c r="A1017" s="55" t="s">
        <v>1717</v>
      </c>
      <c r="B1017" s="92" t="s">
        <v>1718</v>
      </c>
      <c r="D1017" s="55" t="s">
        <v>3859</v>
      </c>
      <c r="E1017" s="56">
        <v>45688</v>
      </c>
      <c r="F1017" s="55" t="s">
        <v>3860</v>
      </c>
      <c r="H1017" s="55">
        <v>50900020</v>
      </c>
      <c r="I1017" s="55" t="s">
        <v>3858</v>
      </c>
      <c r="K1017" s="55" t="s">
        <v>492</v>
      </c>
      <c r="L1017" s="56">
        <v>45688</v>
      </c>
      <c r="Q1017" s="55" t="s">
        <v>89</v>
      </c>
      <c r="R1017" s="57">
        <v>843.3</v>
      </c>
      <c r="S1017" s="55" t="s">
        <v>89</v>
      </c>
      <c r="T1017" s="57">
        <v>843.3</v>
      </c>
      <c r="U1017" s="55" t="s">
        <v>329</v>
      </c>
      <c r="V1017" s="55" t="s">
        <v>330</v>
      </c>
      <c r="AJ1017" s="58">
        <v>0</v>
      </c>
      <c r="AT1017" t="s">
        <v>3842</v>
      </c>
      <c r="AU1017" s="191">
        <f t="shared" si="18"/>
        <v>13914450</v>
      </c>
    </row>
    <row r="1018" spans="1:47" hidden="1" x14ac:dyDescent="0.25">
      <c r="A1018" s="55" t="s">
        <v>1717</v>
      </c>
      <c r="B1018" s="92" t="s">
        <v>1718</v>
      </c>
      <c r="D1018" s="55" t="s">
        <v>3859</v>
      </c>
      <c r="E1018" s="56">
        <v>45688</v>
      </c>
      <c r="F1018" s="55" t="s">
        <v>3860</v>
      </c>
      <c r="H1018" s="55">
        <v>50900020</v>
      </c>
      <c r="I1018" s="55" t="s">
        <v>3858</v>
      </c>
      <c r="K1018" s="55" t="s">
        <v>492</v>
      </c>
      <c r="L1018" s="56">
        <v>45688</v>
      </c>
      <c r="Q1018" s="55" t="s">
        <v>89</v>
      </c>
      <c r="R1018" s="57">
        <v>843.3</v>
      </c>
      <c r="S1018" s="55" t="s">
        <v>89</v>
      </c>
      <c r="T1018" s="57">
        <v>843.3</v>
      </c>
      <c r="U1018" s="55" t="s">
        <v>329</v>
      </c>
      <c r="V1018" s="55" t="s">
        <v>330</v>
      </c>
      <c r="AJ1018" s="58">
        <v>0</v>
      </c>
      <c r="AT1018" t="s">
        <v>3842</v>
      </c>
      <c r="AU1018" s="191">
        <f t="shared" si="18"/>
        <v>13914450</v>
      </c>
    </row>
    <row r="1019" spans="1:47" hidden="1" x14ac:dyDescent="0.25">
      <c r="A1019" s="55" t="s">
        <v>1717</v>
      </c>
      <c r="B1019" s="92" t="s">
        <v>1718</v>
      </c>
      <c r="D1019" s="55" t="s">
        <v>3859</v>
      </c>
      <c r="E1019" s="56">
        <v>45688</v>
      </c>
      <c r="F1019" s="55" t="s">
        <v>3860</v>
      </c>
      <c r="H1019" s="55">
        <v>50900020</v>
      </c>
      <c r="I1019" s="55" t="s">
        <v>3858</v>
      </c>
      <c r="K1019" s="55" t="s">
        <v>492</v>
      </c>
      <c r="L1019" s="56">
        <v>45688</v>
      </c>
      <c r="Q1019" s="55" t="s">
        <v>89</v>
      </c>
      <c r="R1019" s="57">
        <v>490.94</v>
      </c>
      <c r="S1019" s="55" t="s">
        <v>89</v>
      </c>
      <c r="T1019" s="57">
        <v>490.94</v>
      </c>
      <c r="U1019" s="55" t="s">
        <v>329</v>
      </c>
      <c r="V1019" s="55" t="s">
        <v>330</v>
      </c>
      <c r="AJ1019" s="58">
        <v>0</v>
      </c>
      <c r="AT1019" t="s">
        <v>3842</v>
      </c>
      <c r="AU1019" s="191">
        <f t="shared" si="18"/>
        <v>8100510</v>
      </c>
    </row>
    <row r="1020" spans="1:47" hidden="1" x14ac:dyDescent="0.25">
      <c r="A1020" s="55" t="s">
        <v>1717</v>
      </c>
      <c r="B1020" s="92" t="s">
        <v>1718</v>
      </c>
      <c r="D1020" s="55" t="s">
        <v>3859</v>
      </c>
      <c r="E1020" s="56">
        <v>45688</v>
      </c>
      <c r="F1020" s="55" t="s">
        <v>3860</v>
      </c>
      <c r="H1020" s="55">
        <v>50900020</v>
      </c>
      <c r="I1020" s="55" t="s">
        <v>3858</v>
      </c>
      <c r="K1020" s="55" t="s">
        <v>492</v>
      </c>
      <c r="L1020" s="56">
        <v>45688</v>
      </c>
      <c r="Q1020" s="55" t="s">
        <v>89</v>
      </c>
      <c r="R1020" s="57">
        <v>230.45</v>
      </c>
      <c r="S1020" s="55" t="s">
        <v>89</v>
      </c>
      <c r="T1020" s="57">
        <v>230.45</v>
      </c>
      <c r="U1020" s="55" t="s">
        <v>329</v>
      </c>
      <c r="V1020" s="55" t="s">
        <v>330</v>
      </c>
      <c r="AJ1020" s="58">
        <v>0</v>
      </c>
      <c r="AT1020" t="s">
        <v>3842</v>
      </c>
      <c r="AU1020" s="191">
        <f t="shared" si="18"/>
        <v>3802425</v>
      </c>
    </row>
    <row r="1021" spans="1:47" hidden="1" x14ac:dyDescent="0.25">
      <c r="A1021" s="55" t="s">
        <v>1717</v>
      </c>
      <c r="B1021" s="92" t="s">
        <v>1718</v>
      </c>
      <c r="D1021" s="55" t="s">
        <v>3859</v>
      </c>
      <c r="E1021" s="56">
        <v>45688</v>
      </c>
      <c r="F1021" s="55" t="s">
        <v>3860</v>
      </c>
      <c r="H1021" s="55">
        <v>50900020</v>
      </c>
      <c r="I1021" s="55" t="s">
        <v>3858</v>
      </c>
      <c r="K1021" s="55" t="s">
        <v>492</v>
      </c>
      <c r="L1021" s="56">
        <v>45688</v>
      </c>
      <c r="Q1021" s="55" t="s">
        <v>89</v>
      </c>
      <c r="R1021" s="57">
        <v>419.9</v>
      </c>
      <c r="S1021" s="55" t="s">
        <v>89</v>
      </c>
      <c r="T1021" s="57">
        <v>419.9</v>
      </c>
      <c r="U1021" s="55" t="s">
        <v>329</v>
      </c>
      <c r="V1021" s="55" t="s">
        <v>330</v>
      </c>
      <c r="AJ1021" s="58">
        <v>0</v>
      </c>
      <c r="AT1021" t="s">
        <v>3842</v>
      </c>
      <c r="AU1021" s="191">
        <f t="shared" si="18"/>
        <v>6928350</v>
      </c>
    </row>
    <row r="1022" spans="1:47" hidden="1" x14ac:dyDescent="0.25">
      <c r="A1022" s="55" t="s">
        <v>1717</v>
      </c>
      <c r="B1022" s="92" t="s">
        <v>1718</v>
      </c>
      <c r="D1022" s="55" t="s">
        <v>3859</v>
      </c>
      <c r="E1022" s="56">
        <v>45688</v>
      </c>
      <c r="F1022" s="55" t="s">
        <v>3860</v>
      </c>
      <c r="H1022" s="55">
        <v>50900020</v>
      </c>
      <c r="I1022" s="55" t="s">
        <v>3858</v>
      </c>
      <c r="K1022" s="55" t="s">
        <v>492</v>
      </c>
      <c r="L1022" s="56">
        <v>45688</v>
      </c>
      <c r="Q1022" s="55" t="s">
        <v>89</v>
      </c>
      <c r="R1022" s="57">
        <v>605.51</v>
      </c>
      <c r="S1022" s="55" t="s">
        <v>89</v>
      </c>
      <c r="T1022" s="57">
        <v>605.51</v>
      </c>
      <c r="U1022" s="55" t="s">
        <v>329</v>
      </c>
      <c r="V1022" s="55" t="s">
        <v>330</v>
      </c>
      <c r="AJ1022" s="58">
        <v>0</v>
      </c>
      <c r="AT1022" t="s">
        <v>3842</v>
      </c>
      <c r="AU1022" s="191">
        <f t="shared" si="18"/>
        <v>9990915</v>
      </c>
    </row>
    <row r="1023" spans="1:47" hidden="1" x14ac:dyDescent="0.25">
      <c r="A1023" s="55" t="s">
        <v>1717</v>
      </c>
      <c r="B1023" s="92" t="s">
        <v>1718</v>
      </c>
      <c r="D1023" s="55" t="s">
        <v>3859</v>
      </c>
      <c r="E1023" s="56">
        <v>45688</v>
      </c>
      <c r="F1023" s="55" t="s">
        <v>3860</v>
      </c>
      <c r="H1023" s="55">
        <v>50900020</v>
      </c>
      <c r="I1023" s="55" t="s">
        <v>3858</v>
      </c>
      <c r="K1023" s="55" t="s">
        <v>492</v>
      </c>
      <c r="L1023" s="56">
        <v>45688</v>
      </c>
      <c r="Q1023" s="55" t="s">
        <v>89</v>
      </c>
      <c r="R1023" s="57">
        <v>605.51</v>
      </c>
      <c r="S1023" s="55" t="s">
        <v>89</v>
      </c>
      <c r="T1023" s="57">
        <v>605.51</v>
      </c>
      <c r="U1023" s="55" t="s">
        <v>329</v>
      </c>
      <c r="V1023" s="55" t="s">
        <v>330</v>
      </c>
      <c r="AJ1023" s="58">
        <v>0</v>
      </c>
      <c r="AT1023" t="s">
        <v>3842</v>
      </c>
      <c r="AU1023" s="191">
        <f t="shared" si="18"/>
        <v>9990915</v>
      </c>
    </row>
    <row r="1024" spans="1:47" hidden="1" x14ac:dyDescent="0.25">
      <c r="A1024" s="55" t="s">
        <v>1717</v>
      </c>
      <c r="B1024" s="92" t="s">
        <v>1718</v>
      </c>
      <c r="D1024" s="55" t="s">
        <v>3859</v>
      </c>
      <c r="E1024" s="56">
        <v>45688</v>
      </c>
      <c r="F1024" s="55" t="s">
        <v>3860</v>
      </c>
      <c r="H1024" s="55">
        <v>50900020</v>
      </c>
      <c r="I1024" s="55" t="s">
        <v>3858</v>
      </c>
      <c r="K1024" s="55" t="s">
        <v>492</v>
      </c>
      <c r="L1024" s="56">
        <v>45688</v>
      </c>
      <c r="Q1024" s="55" t="s">
        <v>89</v>
      </c>
      <c r="R1024" s="57">
        <v>868.33</v>
      </c>
      <c r="S1024" s="55" t="s">
        <v>89</v>
      </c>
      <c r="T1024" s="57">
        <v>868.33</v>
      </c>
      <c r="U1024" s="55" t="s">
        <v>329</v>
      </c>
      <c r="V1024" s="55" t="s">
        <v>330</v>
      </c>
      <c r="AJ1024" s="58">
        <v>0</v>
      </c>
      <c r="AT1024" t="s">
        <v>3842</v>
      </c>
      <c r="AU1024" s="191">
        <f t="shared" si="18"/>
        <v>14327445</v>
      </c>
    </row>
    <row r="1025" spans="1:47" hidden="1" x14ac:dyDescent="0.25">
      <c r="A1025" s="55" t="s">
        <v>1717</v>
      </c>
      <c r="B1025" s="92" t="s">
        <v>1718</v>
      </c>
      <c r="D1025" s="55" t="s">
        <v>3859</v>
      </c>
      <c r="E1025" s="56">
        <v>45688</v>
      </c>
      <c r="F1025" s="55" t="s">
        <v>3860</v>
      </c>
      <c r="H1025" s="55">
        <v>50900020</v>
      </c>
      <c r="I1025" s="55" t="s">
        <v>3858</v>
      </c>
      <c r="K1025" s="55" t="s">
        <v>492</v>
      </c>
      <c r="L1025" s="56">
        <v>45688</v>
      </c>
      <c r="Q1025" s="55" t="s">
        <v>89</v>
      </c>
      <c r="R1025" s="57">
        <v>415.89</v>
      </c>
      <c r="S1025" s="55" t="s">
        <v>89</v>
      </c>
      <c r="T1025" s="57">
        <v>415.89</v>
      </c>
      <c r="U1025" s="55" t="s">
        <v>329</v>
      </c>
      <c r="V1025" s="55" t="s">
        <v>330</v>
      </c>
      <c r="AJ1025" s="58">
        <v>0</v>
      </c>
      <c r="AT1025" t="s">
        <v>3842</v>
      </c>
      <c r="AU1025" s="191">
        <f t="shared" si="18"/>
        <v>6862185</v>
      </c>
    </row>
    <row r="1026" spans="1:47" hidden="1" x14ac:dyDescent="0.25">
      <c r="A1026" s="55" t="s">
        <v>1717</v>
      </c>
      <c r="B1026" s="92" t="s">
        <v>1718</v>
      </c>
      <c r="D1026" s="55" t="s">
        <v>3859</v>
      </c>
      <c r="E1026" s="56">
        <v>45688</v>
      </c>
      <c r="F1026" s="55" t="s">
        <v>3860</v>
      </c>
      <c r="H1026" s="55">
        <v>50900020</v>
      </c>
      <c r="I1026" s="55" t="s">
        <v>3858</v>
      </c>
      <c r="K1026" s="55" t="s">
        <v>492</v>
      </c>
      <c r="L1026" s="56">
        <v>45688</v>
      </c>
      <c r="Q1026" s="55" t="s">
        <v>89</v>
      </c>
      <c r="R1026" s="57">
        <v>472.2</v>
      </c>
      <c r="S1026" s="55" t="s">
        <v>89</v>
      </c>
      <c r="T1026" s="57">
        <v>472.2</v>
      </c>
      <c r="U1026" s="55" t="s">
        <v>329</v>
      </c>
      <c r="V1026" s="55" t="s">
        <v>330</v>
      </c>
      <c r="AJ1026" s="58">
        <v>0</v>
      </c>
      <c r="AT1026" t="s">
        <v>3842</v>
      </c>
      <c r="AU1026" s="191">
        <f t="shared" si="18"/>
        <v>7791300</v>
      </c>
    </row>
    <row r="1027" spans="1:47" hidden="1" x14ac:dyDescent="0.25">
      <c r="A1027" s="55" t="s">
        <v>1717</v>
      </c>
      <c r="B1027" s="92" t="s">
        <v>1718</v>
      </c>
      <c r="D1027" s="55" t="s">
        <v>3859</v>
      </c>
      <c r="E1027" s="56">
        <v>45688</v>
      </c>
      <c r="F1027" s="55" t="s">
        <v>3860</v>
      </c>
      <c r="H1027" s="55">
        <v>50900020</v>
      </c>
      <c r="I1027" s="55" t="s">
        <v>3858</v>
      </c>
      <c r="K1027" s="55" t="s">
        <v>492</v>
      </c>
      <c r="L1027" s="56">
        <v>45688</v>
      </c>
      <c r="Q1027" s="55" t="s">
        <v>89</v>
      </c>
      <c r="R1027" s="57">
        <v>284.48</v>
      </c>
      <c r="S1027" s="55" t="s">
        <v>89</v>
      </c>
      <c r="T1027" s="57">
        <v>284.48</v>
      </c>
      <c r="U1027" s="55" t="s">
        <v>329</v>
      </c>
      <c r="V1027" s="55" t="s">
        <v>330</v>
      </c>
      <c r="AJ1027" s="58">
        <v>0</v>
      </c>
      <c r="AT1027" t="s">
        <v>3842</v>
      </c>
      <c r="AU1027" s="191">
        <f t="shared" si="18"/>
        <v>4693920</v>
      </c>
    </row>
    <row r="1028" spans="1:47" hidden="1" x14ac:dyDescent="0.25">
      <c r="A1028" s="55" t="s">
        <v>1717</v>
      </c>
      <c r="B1028" s="92" t="s">
        <v>1718</v>
      </c>
      <c r="D1028" s="55" t="s">
        <v>3859</v>
      </c>
      <c r="E1028" s="56">
        <v>45688</v>
      </c>
      <c r="F1028" s="55" t="s">
        <v>3860</v>
      </c>
      <c r="H1028" s="55">
        <v>50900020</v>
      </c>
      <c r="I1028" s="55" t="s">
        <v>3858</v>
      </c>
      <c r="K1028" s="55" t="s">
        <v>492</v>
      </c>
      <c r="L1028" s="56">
        <v>45688</v>
      </c>
      <c r="Q1028" s="55" t="s">
        <v>89</v>
      </c>
      <c r="R1028" s="57">
        <v>519.58000000000004</v>
      </c>
      <c r="S1028" s="55" t="s">
        <v>89</v>
      </c>
      <c r="T1028" s="57">
        <v>519.58000000000004</v>
      </c>
      <c r="U1028" s="55" t="s">
        <v>329</v>
      </c>
      <c r="V1028" s="55" t="s">
        <v>330</v>
      </c>
      <c r="AJ1028" s="58">
        <v>0</v>
      </c>
      <c r="AT1028" t="s">
        <v>3842</v>
      </c>
      <c r="AU1028" s="191">
        <f t="shared" si="18"/>
        <v>8573070</v>
      </c>
    </row>
    <row r="1029" spans="1:47" hidden="1" x14ac:dyDescent="0.25">
      <c r="A1029" s="55" t="s">
        <v>1717</v>
      </c>
      <c r="B1029" s="92" t="s">
        <v>1718</v>
      </c>
      <c r="D1029" s="55" t="s">
        <v>3859</v>
      </c>
      <c r="E1029" s="56">
        <v>45688</v>
      </c>
      <c r="F1029" s="55" t="s">
        <v>3860</v>
      </c>
      <c r="H1029" s="55">
        <v>50900020</v>
      </c>
      <c r="I1029" s="55" t="s">
        <v>3858</v>
      </c>
      <c r="K1029" s="55" t="s">
        <v>492</v>
      </c>
      <c r="L1029" s="56">
        <v>45688</v>
      </c>
      <c r="Q1029" s="55" t="s">
        <v>89</v>
      </c>
      <c r="R1029" s="57">
        <v>493.22</v>
      </c>
      <c r="S1029" s="55" t="s">
        <v>89</v>
      </c>
      <c r="T1029" s="57">
        <v>493.22</v>
      </c>
      <c r="U1029" s="55" t="s">
        <v>329</v>
      </c>
      <c r="V1029" s="55" t="s">
        <v>330</v>
      </c>
      <c r="AJ1029" s="58">
        <v>0</v>
      </c>
      <c r="AT1029" t="s">
        <v>3842</v>
      </c>
      <c r="AU1029" s="191">
        <f t="shared" si="18"/>
        <v>8138130</v>
      </c>
    </row>
    <row r="1030" spans="1:47" hidden="1" x14ac:dyDescent="0.25">
      <c r="A1030" s="55" t="s">
        <v>1717</v>
      </c>
      <c r="B1030" s="92" t="s">
        <v>1718</v>
      </c>
      <c r="D1030" s="55" t="s">
        <v>3859</v>
      </c>
      <c r="E1030" s="56">
        <v>45688</v>
      </c>
      <c r="F1030" s="55" t="s">
        <v>3860</v>
      </c>
      <c r="H1030" s="55">
        <v>50900020</v>
      </c>
      <c r="I1030" s="55" t="s">
        <v>3858</v>
      </c>
      <c r="K1030" s="55" t="s">
        <v>492</v>
      </c>
      <c r="L1030" s="56">
        <v>45688</v>
      </c>
      <c r="Q1030" s="55" t="s">
        <v>89</v>
      </c>
      <c r="R1030" s="57">
        <v>490.94</v>
      </c>
      <c r="S1030" s="55" t="s">
        <v>89</v>
      </c>
      <c r="T1030" s="57">
        <v>490.94</v>
      </c>
      <c r="U1030" s="55" t="s">
        <v>329</v>
      </c>
      <c r="V1030" s="55" t="s">
        <v>330</v>
      </c>
      <c r="AJ1030" s="58">
        <v>0</v>
      </c>
      <c r="AT1030" t="s">
        <v>3842</v>
      </c>
      <c r="AU1030" s="191">
        <f t="shared" si="18"/>
        <v>8100510</v>
      </c>
    </row>
    <row r="1031" spans="1:47" hidden="1" x14ac:dyDescent="0.25">
      <c r="A1031" s="55" t="s">
        <v>1717</v>
      </c>
      <c r="B1031" s="92" t="s">
        <v>1718</v>
      </c>
      <c r="D1031" s="55" t="s">
        <v>3859</v>
      </c>
      <c r="E1031" s="56">
        <v>45688</v>
      </c>
      <c r="F1031" s="55" t="s">
        <v>3860</v>
      </c>
      <c r="H1031" s="55">
        <v>50900020</v>
      </c>
      <c r="I1031" s="55" t="s">
        <v>3858</v>
      </c>
      <c r="K1031" s="55" t="s">
        <v>492</v>
      </c>
      <c r="L1031" s="56">
        <v>45688</v>
      </c>
      <c r="Q1031" s="55" t="s">
        <v>89</v>
      </c>
      <c r="R1031" s="57">
        <v>520.42999999999995</v>
      </c>
      <c r="S1031" s="55" t="s">
        <v>89</v>
      </c>
      <c r="T1031" s="57">
        <v>520.42999999999995</v>
      </c>
      <c r="U1031" s="55" t="s">
        <v>329</v>
      </c>
      <c r="V1031" s="55" t="s">
        <v>330</v>
      </c>
      <c r="AJ1031" s="58">
        <v>0</v>
      </c>
      <c r="AT1031" t="s">
        <v>3842</v>
      </c>
      <c r="AU1031" s="191">
        <f t="shared" si="18"/>
        <v>8587095</v>
      </c>
    </row>
    <row r="1032" spans="1:47" hidden="1" x14ac:dyDescent="0.25">
      <c r="A1032" s="55" t="s">
        <v>1717</v>
      </c>
      <c r="B1032" s="92" t="s">
        <v>1718</v>
      </c>
      <c r="D1032" s="55" t="s">
        <v>3859</v>
      </c>
      <c r="E1032" s="56">
        <v>45688</v>
      </c>
      <c r="F1032" s="55" t="s">
        <v>3860</v>
      </c>
      <c r="H1032" s="55">
        <v>50900020</v>
      </c>
      <c r="I1032" s="55" t="s">
        <v>3858</v>
      </c>
      <c r="K1032" s="55" t="s">
        <v>492</v>
      </c>
      <c r="L1032" s="56">
        <v>45688</v>
      </c>
      <c r="Q1032" s="55" t="s">
        <v>89</v>
      </c>
      <c r="R1032" s="57">
        <v>490.94</v>
      </c>
      <c r="S1032" s="55" t="s">
        <v>89</v>
      </c>
      <c r="T1032" s="57">
        <v>490.94</v>
      </c>
      <c r="U1032" s="55" t="s">
        <v>329</v>
      </c>
      <c r="V1032" s="55" t="s">
        <v>330</v>
      </c>
      <c r="AJ1032" s="58">
        <v>0</v>
      </c>
      <c r="AT1032" t="s">
        <v>3842</v>
      </c>
      <c r="AU1032" s="191">
        <f t="shared" si="18"/>
        <v>8100510</v>
      </c>
    </row>
    <row r="1033" spans="1:47" hidden="1" x14ac:dyDescent="0.25">
      <c r="A1033" s="55" t="s">
        <v>1717</v>
      </c>
      <c r="B1033" s="92" t="s">
        <v>1718</v>
      </c>
      <c r="D1033" s="55" t="s">
        <v>3859</v>
      </c>
      <c r="E1033" s="56">
        <v>45688</v>
      </c>
      <c r="F1033" s="55" t="s">
        <v>3860</v>
      </c>
      <c r="H1033" s="55">
        <v>50900020</v>
      </c>
      <c r="I1033" s="55" t="s">
        <v>3858</v>
      </c>
      <c r="K1033" s="55" t="s">
        <v>492</v>
      </c>
      <c r="L1033" s="56">
        <v>45688</v>
      </c>
      <c r="Q1033" s="55" t="s">
        <v>89</v>
      </c>
      <c r="R1033" s="57">
        <v>1209</v>
      </c>
      <c r="S1033" s="55" t="s">
        <v>89</v>
      </c>
      <c r="T1033" s="57">
        <v>1209</v>
      </c>
      <c r="U1033" s="55" t="s">
        <v>329</v>
      </c>
      <c r="V1033" s="55" t="s">
        <v>330</v>
      </c>
      <c r="AJ1033" s="58">
        <v>0</v>
      </c>
      <c r="AT1033" t="s">
        <v>3842</v>
      </c>
      <c r="AU1033" s="191">
        <f t="shared" si="18"/>
        <v>19948500</v>
      </c>
    </row>
    <row r="1034" spans="1:47" hidden="1" x14ac:dyDescent="0.25">
      <c r="A1034" s="55" t="s">
        <v>1717</v>
      </c>
      <c r="B1034" s="92" t="s">
        <v>1718</v>
      </c>
      <c r="D1034" s="55" t="s">
        <v>3859</v>
      </c>
      <c r="E1034" s="56">
        <v>45688</v>
      </c>
      <c r="F1034" s="55" t="s">
        <v>3860</v>
      </c>
      <c r="H1034" s="55">
        <v>50900020</v>
      </c>
      <c r="I1034" s="55" t="s">
        <v>3858</v>
      </c>
      <c r="K1034" s="55" t="s">
        <v>492</v>
      </c>
      <c r="L1034" s="56">
        <v>45688</v>
      </c>
      <c r="Q1034" s="55" t="s">
        <v>89</v>
      </c>
      <c r="R1034" s="57">
        <v>493.22</v>
      </c>
      <c r="S1034" s="55" t="s">
        <v>89</v>
      </c>
      <c r="T1034" s="57">
        <v>493.22</v>
      </c>
      <c r="U1034" s="55" t="s">
        <v>329</v>
      </c>
      <c r="V1034" s="55" t="s">
        <v>330</v>
      </c>
      <c r="AJ1034" s="58">
        <v>0</v>
      </c>
      <c r="AT1034" t="s">
        <v>3842</v>
      </c>
      <c r="AU1034" s="191">
        <f t="shared" si="18"/>
        <v>8138130</v>
      </c>
    </row>
    <row r="1035" spans="1:47" hidden="1" x14ac:dyDescent="0.25">
      <c r="A1035" s="55" t="s">
        <v>1717</v>
      </c>
      <c r="B1035" s="92" t="s">
        <v>1718</v>
      </c>
      <c r="D1035" s="55" t="s">
        <v>3859</v>
      </c>
      <c r="E1035" s="56">
        <v>45688</v>
      </c>
      <c r="F1035" s="55" t="s">
        <v>3860</v>
      </c>
      <c r="H1035" s="55">
        <v>50900020</v>
      </c>
      <c r="I1035" s="55" t="s">
        <v>3858</v>
      </c>
      <c r="K1035" s="55" t="s">
        <v>492</v>
      </c>
      <c r="L1035" s="56">
        <v>45688</v>
      </c>
      <c r="Q1035" s="55" t="s">
        <v>89</v>
      </c>
      <c r="R1035" s="57">
        <v>479.96</v>
      </c>
      <c r="S1035" s="55" t="s">
        <v>89</v>
      </c>
      <c r="T1035" s="57">
        <v>479.96</v>
      </c>
      <c r="U1035" s="55" t="s">
        <v>329</v>
      </c>
      <c r="V1035" s="55" t="s">
        <v>330</v>
      </c>
      <c r="AJ1035" s="58">
        <v>0</v>
      </c>
      <c r="AT1035" t="s">
        <v>3842</v>
      </c>
      <c r="AU1035" s="191">
        <f t="shared" si="18"/>
        <v>7919340</v>
      </c>
    </row>
    <row r="1036" spans="1:47" hidden="1" x14ac:dyDescent="0.25">
      <c r="A1036" s="55" t="s">
        <v>1717</v>
      </c>
      <c r="B1036" s="92" t="s">
        <v>1718</v>
      </c>
      <c r="D1036" s="55" t="s">
        <v>3859</v>
      </c>
      <c r="E1036" s="56">
        <v>45688</v>
      </c>
      <c r="F1036" s="55" t="s">
        <v>3860</v>
      </c>
      <c r="H1036" s="55">
        <v>50900020</v>
      </c>
      <c r="I1036" s="55" t="s">
        <v>3858</v>
      </c>
      <c r="K1036" s="55" t="s">
        <v>492</v>
      </c>
      <c r="L1036" s="56">
        <v>45688</v>
      </c>
      <c r="Q1036" s="55" t="s">
        <v>89</v>
      </c>
      <c r="R1036" s="57">
        <v>574.6</v>
      </c>
      <c r="S1036" s="55" t="s">
        <v>89</v>
      </c>
      <c r="T1036" s="57">
        <v>574.6</v>
      </c>
      <c r="U1036" s="55" t="s">
        <v>329</v>
      </c>
      <c r="V1036" s="55" t="s">
        <v>330</v>
      </c>
      <c r="AJ1036" s="58">
        <v>0</v>
      </c>
      <c r="AT1036" t="s">
        <v>3842</v>
      </c>
      <c r="AU1036" s="191">
        <f t="shared" si="18"/>
        <v>9480900</v>
      </c>
    </row>
    <row r="1037" spans="1:47" hidden="1" x14ac:dyDescent="0.25">
      <c r="A1037" s="55" t="s">
        <v>1717</v>
      </c>
      <c r="B1037" s="92" t="s">
        <v>1718</v>
      </c>
      <c r="D1037" s="55" t="s">
        <v>3859</v>
      </c>
      <c r="E1037" s="56">
        <v>45688</v>
      </c>
      <c r="F1037" s="55" t="s">
        <v>3860</v>
      </c>
      <c r="H1037" s="55">
        <v>50900020</v>
      </c>
      <c r="I1037" s="55" t="s">
        <v>3858</v>
      </c>
      <c r="K1037" s="55" t="s">
        <v>492</v>
      </c>
      <c r="L1037" s="56">
        <v>45688</v>
      </c>
      <c r="Q1037" s="55" t="s">
        <v>89</v>
      </c>
      <c r="R1037" s="57">
        <v>490.94</v>
      </c>
      <c r="S1037" s="55" t="s">
        <v>89</v>
      </c>
      <c r="T1037" s="57">
        <v>490.94</v>
      </c>
      <c r="U1037" s="55" t="s">
        <v>329</v>
      </c>
      <c r="V1037" s="55" t="s">
        <v>330</v>
      </c>
      <c r="AJ1037" s="58">
        <v>0</v>
      </c>
      <c r="AT1037" t="s">
        <v>3842</v>
      </c>
      <c r="AU1037" s="191">
        <f t="shared" si="18"/>
        <v>8100510</v>
      </c>
    </row>
    <row r="1038" spans="1:47" hidden="1" x14ac:dyDescent="0.25">
      <c r="A1038" s="55" t="s">
        <v>1717</v>
      </c>
      <c r="B1038" s="92" t="s">
        <v>1718</v>
      </c>
      <c r="D1038" s="55" t="s">
        <v>3859</v>
      </c>
      <c r="E1038" s="56">
        <v>45688</v>
      </c>
      <c r="F1038" s="55" t="s">
        <v>3860</v>
      </c>
      <c r="H1038" s="55">
        <v>50900020</v>
      </c>
      <c r="I1038" s="55" t="s">
        <v>3858</v>
      </c>
      <c r="K1038" s="55" t="s">
        <v>492</v>
      </c>
      <c r="L1038" s="56">
        <v>45688</v>
      </c>
      <c r="Q1038" s="55" t="s">
        <v>89</v>
      </c>
      <c r="R1038" s="57">
        <v>519.58000000000004</v>
      </c>
      <c r="S1038" s="55" t="s">
        <v>89</v>
      </c>
      <c r="T1038" s="57">
        <v>519.58000000000004</v>
      </c>
      <c r="U1038" s="55" t="s">
        <v>329</v>
      </c>
      <c r="V1038" s="55" t="s">
        <v>330</v>
      </c>
      <c r="AJ1038" s="58">
        <v>0</v>
      </c>
      <c r="AT1038" t="s">
        <v>3842</v>
      </c>
      <c r="AU1038" s="191">
        <f t="shared" si="18"/>
        <v>8573070</v>
      </c>
    </row>
    <row r="1039" spans="1:47" hidden="1" x14ac:dyDescent="0.25">
      <c r="A1039" s="55" t="s">
        <v>1717</v>
      </c>
      <c r="B1039" s="92" t="s">
        <v>1718</v>
      </c>
      <c r="D1039" s="55" t="s">
        <v>3859</v>
      </c>
      <c r="E1039" s="56">
        <v>45688</v>
      </c>
      <c r="F1039" s="55" t="s">
        <v>3860</v>
      </c>
      <c r="H1039" s="55">
        <v>50900020</v>
      </c>
      <c r="I1039" s="55" t="s">
        <v>3858</v>
      </c>
      <c r="K1039" s="55" t="s">
        <v>492</v>
      </c>
      <c r="L1039" s="56">
        <v>45688</v>
      </c>
      <c r="Q1039" s="55" t="s">
        <v>89</v>
      </c>
      <c r="R1039" s="57">
        <v>1209</v>
      </c>
      <c r="S1039" s="55" t="s">
        <v>89</v>
      </c>
      <c r="T1039" s="57">
        <v>1209</v>
      </c>
      <c r="U1039" s="55" t="s">
        <v>329</v>
      </c>
      <c r="V1039" s="55" t="s">
        <v>330</v>
      </c>
      <c r="AJ1039" s="58">
        <v>0</v>
      </c>
      <c r="AT1039" t="s">
        <v>3842</v>
      </c>
      <c r="AU1039" s="191">
        <f t="shared" si="18"/>
        <v>19948500</v>
      </c>
    </row>
    <row r="1040" spans="1:47" hidden="1" x14ac:dyDescent="0.25">
      <c r="A1040" s="55" t="s">
        <v>1717</v>
      </c>
      <c r="B1040" s="92" t="s">
        <v>1718</v>
      </c>
      <c r="D1040" s="55" t="s">
        <v>3859</v>
      </c>
      <c r="E1040" s="56">
        <v>45688</v>
      </c>
      <c r="F1040" s="55" t="s">
        <v>3860</v>
      </c>
      <c r="H1040" s="55">
        <v>50900020</v>
      </c>
      <c r="I1040" s="55" t="s">
        <v>3858</v>
      </c>
      <c r="K1040" s="55" t="s">
        <v>492</v>
      </c>
      <c r="L1040" s="56">
        <v>45688</v>
      </c>
      <c r="Q1040" s="55" t="s">
        <v>89</v>
      </c>
      <c r="R1040" s="57">
        <v>390.32</v>
      </c>
      <c r="S1040" s="55" t="s">
        <v>89</v>
      </c>
      <c r="T1040" s="57">
        <v>390.32</v>
      </c>
      <c r="U1040" s="55" t="s">
        <v>329</v>
      </c>
      <c r="V1040" s="55" t="s">
        <v>330</v>
      </c>
      <c r="AJ1040" s="58">
        <v>0</v>
      </c>
      <c r="AT1040" t="s">
        <v>3842</v>
      </c>
      <c r="AU1040" s="191">
        <f t="shared" si="18"/>
        <v>6440280</v>
      </c>
    </row>
    <row r="1041" spans="1:47" hidden="1" x14ac:dyDescent="0.25">
      <c r="A1041" s="55" t="s">
        <v>1717</v>
      </c>
      <c r="B1041" s="92" t="s">
        <v>1718</v>
      </c>
      <c r="D1041" s="55" t="s">
        <v>3859</v>
      </c>
      <c r="E1041" s="56">
        <v>45688</v>
      </c>
      <c r="F1041" s="55" t="s">
        <v>3860</v>
      </c>
      <c r="H1041" s="55">
        <v>50900020</v>
      </c>
      <c r="I1041" s="55" t="s">
        <v>3858</v>
      </c>
      <c r="K1041" s="55" t="s">
        <v>492</v>
      </c>
      <c r="L1041" s="56">
        <v>45688</v>
      </c>
      <c r="Q1041" s="55" t="s">
        <v>89</v>
      </c>
      <c r="R1041" s="57">
        <v>972.42</v>
      </c>
      <c r="S1041" s="55" t="s">
        <v>89</v>
      </c>
      <c r="T1041" s="57">
        <v>972.42</v>
      </c>
      <c r="U1041" s="55" t="s">
        <v>329</v>
      </c>
      <c r="V1041" s="55" t="s">
        <v>330</v>
      </c>
      <c r="AJ1041" s="58">
        <v>0</v>
      </c>
      <c r="AT1041" t="s">
        <v>3842</v>
      </c>
      <c r="AU1041" s="191">
        <f t="shared" si="18"/>
        <v>16044930</v>
      </c>
    </row>
    <row r="1042" spans="1:47" hidden="1" x14ac:dyDescent="0.25">
      <c r="A1042" s="55" t="s">
        <v>1717</v>
      </c>
      <c r="B1042" s="92" t="s">
        <v>1718</v>
      </c>
      <c r="D1042" s="55" t="s">
        <v>3859</v>
      </c>
      <c r="E1042" s="56">
        <v>45688</v>
      </c>
      <c r="F1042" s="55" t="s">
        <v>3860</v>
      </c>
      <c r="H1042" s="55">
        <v>50900020</v>
      </c>
      <c r="I1042" s="55" t="s">
        <v>3858</v>
      </c>
      <c r="K1042" s="55" t="s">
        <v>492</v>
      </c>
      <c r="L1042" s="56">
        <v>45688</v>
      </c>
      <c r="Q1042" s="55" t="s">
        <v>89</v>
      </c>
      <c r="R1042" s="57">
        <v>425.37</v>
      </c>
      <c r="S1042" s="55" t="s">
        <v>89</v>
      </c>
      <c r="T1042" s="57">
        <v>425.37</v>
      </c>
      <c r="U1042" s="55" t="s">
        <v>329</v>
      </c>
      <c r="V1042" s="55" t="s">
        <v>330</v>
      </c>
      <c r="AJ1042" s="58">
        <v>0</v>
      </c>
      <c r="AT1042" t="s">
        <v>3842</v>
      </c>
      <c r="AU1042" s="191">
        <f t="shared" si="18"/>
        <v>7018605</v>
      </c>
    </row>
    <row r="1043" spans="1:47" hidden="1" x14ac:dyDescent="0.25">
      <c r="A1043" s="55" t="s">
        <v>1717</v>
      </c>
      <c r="B1043" s="92" t="s">
        <v>1718</v>
      </c>
      <c r="D1043" s="55" t="s">
        <v>3859</v>
      </c>
      <c r="E1043" s="56">
        <v>45688</v>
      </c>
      <c r="F1043" s="55" t="s">
        <v>3860</v>
      </c>
      <c r="H1043" s="55">
        <v>50900020</v>
      </c>
      <c r="I1043" s="55" t="s">
        <v>3858</v>
      </c>
      <c r="K1043" s="55" t="s">
        <v>492</v>
      </c>
      <c r="L1043" s="56">
        <v>45688</v>
      </c>
      <c r="Q1043" s="55" t="s">
        <v>89</v>
      </c>
      <c r="R1043" s="57">
        <v>493.22</v>
      </c>
      <c r="S1043" s="55" t="s">
        <v>89</v>
      </c>
      <c r="T1043" s="57">
        <v>493.22</v>
      </c>
      <c r="U1043" s="55" t="s">
        <v>329</v>
      </c>
      <c r="V1043" s="55" t="s">
        <v>330</v>
      </c>
      <c r="AJ1043" s="58">
        <v>0</v>
      </c>
      <c r="AT1043" t="s">
        <v>3842</v>
      </c>
      <c r="AU1043" s="191">
        <f t="shared" si="18"/>
        <v>8138130</v>
      </c>
    </row>
    <row r="1044" spans="1:47" hidden="1" x14ac:dyDescent="0.25">
      <c r="A1044" s="55" t="s">
        <v>1717</v>
      </c>
      <c r="B1044" s="92" t="s">
        <v>1718</v>
      </c>
      <c r="D1044" s="55" t="s">
        <v>3859</v>
      </c>
      <c r="E1044" s="56">
        <v>45688</v>
      </c>
      <c r="F1044" s="55" t="s">
        <v>3860</v>
      </c>
      <c r="H1044" s="55">
        <v>50900020</v>
      </c>
      <c r="I1044" s="55" t="s">
        <v>3858</v>
      </c>
      <c r="K1044" s="55" t="s">
        <v>492</v>
      </c>
      <c r="L1044" s="56">
        <v>45688</v>
      </c>
      <c r="Q1044" s="55" t="s">
        <v>89</v>
      </c>
      <c r="R1044" s="57">
        <v>524.12</v>
      </c>
      <c r="S1044" s="55" t="s">
        <v>89</v>
      </c>
      <c r="T1044" s="57">
        <v>524.12</v>
      </c>
      <c r="U1044" s="55" t="s">
        <v>329</v>
      </c>
      <c r="V1044" s="55" t="s">
        <v>330</v>
      </c>
      <c r="AJ1044" s="58">
        <v>0</v>
      </c>
      <c r="AT1044" t="s">
        <v>3842</v>
      </c>
      <c r="AU1044" s="191">
        <f t="shared" si="18"/>
        <v>8647980</v>
      </c>
    </row>
    <row r="1045" spans="1:47" hidden="1" x14ac:dyDescent="0.25">
      <c r="A1045" s="55" t="s">
        <v>1717</v>
      </c>
      <c r="B1045" s="92" t="s">
        <v>1718</v>
      </c>
      <c r="D1045" s="55" t="s">
        <v>3859</v>
      </c>
      <c r="E1045" s="56">
        <v>45688</v>
      </c>
      <c r="F1045" s="55" t="s">
        <v>3860</v>
      </c>
      <c r="H1045" s="55">
        <v>50900020</v>
      </c>
      <c r="I1045" s="55" t="s">
        <v>3858</v>
      </c>
      <c r="K1045" s="55" t="s">
        <v>492</v>
      </c>
      <c r="L1045" s="56">
        <v>45688</v>
      </c>
      <c r="Q1045" s="55" t="s">
        <v>89</v>
      </c>
      <c r="R1045" s="57">
        <v>490.94</v>
      </c>
      <c r="S1045" s="55" t="s">
        <v>89</v>
      </c>
      <c r="T1045" s="57">
        <v>490.94</v>
      </c>
      <c r="U1045" s="55" t="s">
        <v>329</v>
      </c>
      <c r="V1045" s="55" t="s">
        <v>330</v>
      </c>
      <c r="AJ1045" s="58">
        <v>0</v>
      </c>
      <c r="AT1045" t="s">
        <v>3842</v>
      </c>
      <c r="AU1045" s="191">
        <f t="shared" si="18"/>
        <v>8100510</v>
      </c>
    </row>
    <row r="1046" spans="1:47" hidden="1" x14ac:dyDescent="0.25">
      <c r="A1046" s="55" t="s">
        <v>1717</v>
      </c>
      <c r="B1046" s="92" t="s">
        <v>1718</v>
      </c>
      <c r="D1046" s="55" t="s">
        <v>3859</v>
      </c>
      <c r="E1046" s="56">
        <v>45688</v>
      </c>
      <c r="F1046" s="55" t="s">
        <v>3860</v>
      </c>
      <c r="H1046" s="55">
        <v>50900020</v>
      </c>
      <c r="I1046" s="55" t="s">
        <v>3858</v>
      </c>
      <c r="K1046" s="55" t="s">
        <v>492</v>
      </c>
      <c r="L1046" s="56">
        <v>45688</v>
      </c>
      <c r="Q1046" s="55" t="s">
        <v>89</v>
      </c>
      <c r="R1046" s="57">
        <v>430.95</v>
      </c>
      <c r="S1046" s="55" t="s">
        <v>89</v>
      </c>
      <c r="T1046" s="57">
        <v>430.95</v>
      </c>
      <c r="U1046" s="55" t="s">
        <v>329</v>
      </c>
      <c r="V1046" s="55" t="s">
        <v>330</v>
      </c>
      <c r="AJ1046" s="58">
        <v>0</v>
      </c>
      <c r="AT1046" t="s">
        <v>3842</v>
      </c>
      <c r="AU1046" s="191">
        <f t="shared" si="18"/>
        <v>7110675</v>
      </c>
    </row>
    <row r="1047" spans="1:47" hidden="1" x14ac:dyDescent="0.25">
      <c r="A1047" s="55" t="s">
        <v>1717</v>
      </c>
      <c r="B1047" s="92" t="s">
        <v>1718</v>
      </c>
      <c r="D1047" s="55" t="s">
        <v>3859</v>
      </c>
      <c r="E1047" s="56">
        <v>45688</v>
      </c>
      <c r="F1047" s="55" t="s">
        <v>3860</v>
      </c>
      <c r="H1047" s="55">
        <v>50900020</v>
      </c>
      <c r="I1047" s="55" t="s">
        <v>3858</v>
      </c>
      <c r="K1047" s="55" t="s">
        <v>492</v>
      </c>
      <c r="L1047" s="56">
        <v>45688</v>
      </c>
      <c r="Q1047" s="55" t="s">
        <v>89</v>
      </c>
      <c r="R1047" s="57">
        <v>1209</v>
      </c>
      <c r="S1047" s="55" t="s">
        <v>89</v>
      </c>
      <c r="T1047" s="57">
        <v>1209</v>
      </c>
      <c r="U1047" s="55" t="s">
        <v>329</v>
      </c>
      <c r="V1047" s="55" t="s">
        <v>330</v>
      </c>
      <c r="AJ1047" s="58">
        <v>0</v>
      </c>
      <c r="AT1047" t="s">
        <v>3842</v>
      </c>
      <c r="AU1047" s="191">
        <f t="shared" si="18"/>
        <v>19948500</v>
      </c>
    </row>
    <row r="1048" spans="1:47" hidden="1" x14ac:dyDescent="0.25">
      <c r="A1048" s="55" t="s">
        <v>1717</v>
      </c>
      <c r="B1048" s="92" t="s">
        <v>1718</v>
      </c>
      <c r="D1048" s="55" t="s">
        <v>3859</v>
      </c>
      <c r="E1048" s="56">
        <v>45688</v>
      </c>
      <c r="F1048" s="55" t="s">
        <v>3860</v>
      </c>
      <c r="H1048" s="55">
        <v>50900020</v>
      </c>
      <c r="I1048" s="55" t="s">
        <v>3858</v>
      </c>
      <c r="K1048" s="55" t="s">
        <v>492</v>
      </c>
      <c r="L1048" s="56">
        <v>45688</v>
      </c>
      <c r="Q1048" s="55" t="s">
        <v>89</v>
      </c>
      <c r="R1048" s="57">
        <v>2124.63</v>
      </c>
      <c r="S1048" s="55" t="s">
        <v>89</v>
      </c>
      <c r="T1048" s="57">
        <v>2124.63</v>
      </c>
      <c r="U1048" s="55" t="s">
        <v>329</v>
      </c>
      <c r="V1048" s="55" t="s">
        <v>330</v>
      </c>
      <c r="AJ1048" s="58">
        <v>0</v>
      </c>
      <c r="AT1048" t="s">
        <v>3842</v>
      </c>
      <c r="AU1048" s="191">
        <f t="shared" si="18"/>
        <v>35056395</v>
      </c>
    </row>
    <row r="1049" spans="1:47" hidden="1" x14ac:dyDescent="0.25">
      <c r="A1049" s="55" t="s">
        <v>1717</v>
      </c>
      <c r="B1049" s="92" t="s">
        <v>1718</v>
      </c>
      <c r="D1049" s="55" t="s">
        <v>3859</v>
      </c>
      <c r="E1049" s="56">
        <v>45688</v>
      </c>
      <c r="F1049" s="55" t="s">
        <v>3860</v>
      </c>
      <c r="H1049" s="55">
        <v>50900020</v>
      </c>
      <c r="I1049" s="55" t="s">
        <v>3858</v>
      </c>
      <c r="K1049" s="55" t="s">
        <v>492</v>
      </c>
      <c r="L1049" s="56">
        <v>45688</v>
      </c>
      <c r="Q1049" s="55" t="s">
        <v>89</v>
      </c>
      <c r="R1049" s="57">
        <v>843.3</v>
      </c>
      <c r="S1049" s="55" t="s">
        <v>89</v>
      </c>
      <c r="T1049" s="57">
        <v>843.3</v>
      </c>
      <c r="U1049" s="55" t="s">
        <v>329</v>
      </c>
      <c r="V1049" s="55" t="s">
        <v>330</v>
      </c>
      <c r="AJ1049" s="58">
        <v>0</v>
      </c>
      <c r="AT1049" t="s">
        <v>3842</v>
      </c>
      <c r="AU1049" s="191">
        <f t="shared" si="18"/>
        <v>13914450</v>
      </c>
    </row>
    <row r="1050" spans="1:47" hidden="1" x14ac:dyDescent="0.25">
      <c r="A1050" s="55" t="s">
        <v>1717</v>
      </c>
      <c r="B1050" s="92" t="s">
        <v>1718</v>
      </c>
      <c r="D1050" s="55" t="s">
        <v>3859</v>
      </c>
      <c r="E1050" s="56">
        <v>45688</v>
      </c>
      <c r="F1050" s="55" t="s">
        <v>3860</v>
      </c>
      <c r="H1050" s="55">
        <v>50900020</v>
      </c>
      <c r="I1050" s="55" t="s">
        <v>3858</v>
      </c>
      <c r="K1050" s="55" t="s">
        <v>492</v>
      </c>
      <c r="L1050" s="56">
        <v>45688</v>
      </c>
      <c r="Q1050" s="55" t="s">
        <v>89</v>
      </c>
      <c r="R1050" s="57">
        <v>944.41</v>
      </c>
      <c r="S1050" s="55" t="s">
        <v>89</v>
      </c>
      <c r="T1050" s="57">
        <v>944.41</v>
      </c>
      <c r="U1050" s="55" t="s">
        <v>329</v>
      </c>
      <c r="V1050" s="55" t="s">
        <v>330</v>
      </c>
      <c r="AJ1050" s="58">
        <v>0</v>
      </c>
      <c r="AT1050" t="s">
        <v>3842</v>
      </c>
      <c r="AU1050" s="191">
        <f t="shared" si="18"/>
        <v>15582765</v>
      </c>
    </row>
    <row r="1051" spans="1:47" hidden="1" x14ac:dyDescent="0.25">
      <c r="A1051" s="55" t="s">
        <v>1717</v>
      </c>
      <c r="B1051" s="92" t="s">
        <v>1718</v>
      </c>
      <c r="D1051" s="55" t="s">
        <v>3859</v>
      </c>
      <c r="E1051" s="56">
        <v>45688</v>
      </c>
      <c r="F1051" s="55" t="s">
        <v>3860</v>
      </c>
      <c r="H1051" s="55">
        <v>50900020</v>
      </c>
      <c r="I1051" s="55" t="s">
        <v>3858</v>
      </c>
      <c r="K1051" s="55" t="s">
        <v>492</v>
      </c>
      <c r="L1051" s="56">
        <v>45688</v>
      </c>
      <c r="Q1051" s="55" t="s">
        <v>89</v>
      </c>
      <c r="R1051" s="57">
        <v>490.94</v>
      </c>
      <c r="S1051" s="55" t="s">
        <v>89</v>
      </c>
      <c r="T1051" s="57">
        <v>490.94</v>
      </c>
      <c r="U1051" s="55" t="s">
        <v>329</v>
      </c>
      <c r="V1051" s="55" t="s">
        <v>330</v>
      </c>
      <c r="AJ1051" s="58">
        <v>0</v>
      </c>
      <c r="AT1051" t="s">
        <v>3842</v>
      </c>
      <c r="AU1051" s="191">
        <f t="shared" si="18"/>
        <v>8100510</v>
      </c>
    </row>
    <row r="1052" spans="1:47" hidden="1" x14ac:dyDescent="0.25">
      <c r="A1052" s="55" t="s">
        <v>1717</v>
      </c>
      <c r="B1052" s="92" t="s">
        <v>1718</v>
      </c>
      <c r="D1052" s="55" t="s">
        <v>3859</v>
      </c>
      <c r="E1052" s="56">
        <v>45688</v>
      </c>
      <c r="F1052" s="55" t="s">
        <v>3860</v>
      </c>
      <c r="H1052" s="55">
        <v>50900020</v>
      </c>
      <c r="I1052" s="55" t="s">
        <v>3858</v>
      </c>
      <c r="K1052" s="55" t="s">
        <v>492</v>
      </c>
      <c r="L1052" s="56">
        <v>45688</v>
      </c>
      <c r="Q1052" s="55" t="s">
        <v>89</v>
      </c>
      <c r="R1052" s="57">
        <v>843.3</v>
      </c>
      <c r="S1052" s="55" t="s">
        <v>89</v>
      </c>
      <c r="T1052" s="57">
        <v>843.3</v>
      </c>
      <c r="U1052" s="55" t="s">
        <v>329</v>
      </c>
      <c r="V1052" s="55" t="s">
        <v>330</v>
      </c>
      <c r="AJ1052" s="58">
        <v>0</v>
      </c>
      <c r="AT1052" t="s">
        <v>3842</v>
      </c>
      <c r="AU1052" s="191">
        <f t="shared" si="18"/>
        <v>13914450</v>
      </c>
    </row>
    <row r="1053" spans="1:47" hidden="1" x14ac:dyDescent="0.25">
      <c r="A1053" s="55" t="s">
        <v>1717</v>
      </c>
      <c r="B1053" s="92" t="s">
        <v>1718</v>
      </c>
      <c r="D1053" s="55" t="s">
        <v>3859</v>
      </c>
      <c r="E1053" s="56">
        <v>45688</v>
      </c>
      <c r="F1053" s="55" t="s">
        <v>3860</v>
      </c>
      <c r="H1053" s="55">
        <v>50900020</v>
      </c>
      <c r="I1053" s="55" t="s">
        <v>3858</v>
      </c>
      <c r="K1053" s="55" t="s">
        <v>492</v>
      </c>
      <c r="L1053" s="56">
        <v>45688</v>
      </c>
      <c r="Q1053" s="55" t="s">
        <v>89</v>
      </c>
      <c r="R1053" s="57">
        <v>246.61</v>
      </c>
      <c r="S1053" s="55" t="s">
        <v>89</v>
      </c>
      <c r="T1053" s="57">
        <v>246.61</v>
      </c>
      <c r="U1053" s="55" t="s">
        <v>329</v>
      </c>
      <c r="V1053" s="55" t="s">
        <v>330</v>
      </c>
      <c r="AJ1053" s="58">
        <v>0</v>
      </c>
      <c r="AT1053" t="s">
        <v>3842</v>
      </c>
      <c r="AU1053" s="191">
        <f t="shared" si="18"/>
        <v>4069065</v>
      </c>
    </row>
    <row r="1054" spans="1:47" hidden="1" x14ac:dyDescent="0.25">
      <c r="A1054" s="55" t="s">
        <v>1717</v>
      </c>
      <c r="B1054" s="92" t="s">
        <v>1718</v>
      </c>
      <c r="D1054" s="55" t="s">
        <v>3859</v>
      </c>
      <c r="E1054" s="56">
        <v>45688</v>
      </c>
      <c r="F1054" s="55" t="s">
        <v>3860</v>
      </c>
      <c r="H1054" s="55">
        <v>50900020</v>
      </c>
      <c r="I1054" s="55" t="s">
        <v>3858</v>
      </c>
      <c r="K1054" s="55" t="s">
        <v>492</v>
      </c>
      <c r="L1054" s="56">
        <v>45688</v>
      </c>
      <c r="Q1054" s="55" t="s">
        <v>89</v>
      </c>
      <c r="R1054" s="57">
        <v>493.22</v>
      </c>
      <c r="S1054" s="55" t="s">
        <v>89</v>
      </c>
      <c r="T1054" s="57">
        <v>493.22</v>
      </c>
      <c r="U1054" s="55" t="s">
        <v>329</v>
      </c>
      <c r="V1054" s="55" t="s">
        <v>330</v>
      </c>
      <c r="AJ1054" s="58">
        <v>0</v>
      </c>
      <c r="AT1054" t="s">
        <v>3842</v>
      </c>
      <c r="AU1054" s="191">
        <f t="shared" si="18"/>
        <v>8138130</v>
      </c>
    </row>
    <row r="1055" spans="1:47" hidden="1" x14ac:dyDescent="0.25">
      <c r="A1055" s="55" t="s">
        <v>1717</v>
      </c>
      <c r="B1055" s="92" t="s">
        <v>1718</v>
      </c>
      <c r="D1055" s="55" t="s">
        <v>3859</v>
      </c>
      <c r="E1055" s="56">
        <v>45688</v>
      </c>
      <c r="F1055" s="55" t="s">
        <v>3860</v>
      </c>
      <c r="H1055" s="55">
        <v>50900020</v>
      </c>
      <c r="I1055" s="55" t="s">
        <v>3858</v>
      </c>
      <c r="K1055" s="55" t="s">
        <v>492</v>
      </c>
      <c r="L1055" s="56">
        <v>45688</v>
      </c>
      <c r="Q1055" s="55" t="s">
        <v>89</v>
      </c>
      <c r="R1055" s="57">
        <v>573.67999999999995</v>
      </c>
      <c r="S1055" s="55" t="s">
        <v>89</v>
      </c>
      <c r="T1055" s="57">
        <v>573.67999999999995</v>
      </c>
      <c r="U1055" s="55" t="s">
        <v>329</v>
      </c>
      <c r="V1055" s="55" t="s">
        <v>330</v>
      </c>
      <c r="AJ1055" s="58">
        <v>0</v>
      </c>
      <c r="AT1055" t="s">
        <v>3842</v>
      </c>
      <c r="AU1055" s="191">
        <f t="shared" si="18"/>
        <v>9465720</v>
      </c>
    </row>
    <row r="1056" spans="1:47" hidden="1" x14ac:dyDescent="0.25">
      <c r="A1056" s="55" t="s">
        <v>1717</v>
      </c>
      <c r="B1056" s="92" t="s">
        <v>1718</v>
      </c>
      <c r="D1056" s="55" t="s">
        <v>3859</v>
      </c>
      <c r="E1056" s="56">
        <v>45688</v>
      </c>
      <c r="F1056" s="55" t="s">
        <v>3860</v>
      </c>
      <c r="H1056" s="55">
        <v>50900020</v>
      </c>
      <c r="I1056" s="55" t="s">
        <v>3858</v>
      </c>
      <c r="K1056" s="55" t="s">
        <v>492</v>
      </c>
      <c r="L1056" s="56">
        <v>45688</v>
      </c>
      <c r="Q1056" s="55" t="s">
        <v>89</v>
      </c>
      <c r="R1056" s="57">
        <v>246.61</v>
      </c>
      <c r="S1056" s="55" t="s">
        <v>89</v>
      </c>
      <c r="T1056" s="57">
        <v>246.61</v>
      </c>
      <c r="U1056" s="55" t="s">
        <v>329</v>
      </c>
      <c r="V1056" s="55" t="s">
        <v>330</v>
      </c>
      <c r="AJ1056" s="58">
        <v>0</v>
      </c>
      <c r="AT1056" t="s">
        <v>3842</v>
      </c>
      <c r="AU1056" s="191">
        <f t="shared" si="18"/>
        <v>4069065</v>
      </c>
    </row>
    <row r="1057" spans="1:47" hidden="1" x14ac:dyDescent="0.25">
      <c r="A1057" s="55" t="s">
        <v>1717</v>
      </c>
      <c r="B1057" s="92" t="s">
        <v>1718</v>
      </c>
      <c r="D1057" s="55" t="s">
        <v>3859</v>
      </c>
      <c r="E1057" s="56">
        <v>45688</v>
      </c>
      <c r="F1057" s="55" t="s">
        <v>3860</v>
      </c>
      <c r="H1057" s="55">
        <v>50900020</v>
      </c>
      <c r="I1057" s="55" t="s">
        <v>3858</v>
      </c>
      <c r="K1057" s="55" t="s">
        <v>492</v>
      </c>
      <c r="L1057" s="56">
        <v>45688</v>
      </c>
      <c r="Q1057" s="55" t="s">
        <v>89</v>
      </c>
      <c r="R1057" s="57">
        <v>425.37</v>
      </c>
      <c r="S1057" s="55" t="s">
        <v>89</v>
      </c>
      <c r="T1057" s="57">
        <v>425.37</v>
      </c>
      <c r="U1057" s="55" t="s">
        <v>329</v>
      </c>
      <c r="V1057" s="55" t="s">
        <v>330</v>
      </c>
      <c r="AJ1057" s="58">
        <v>0</v>
      </c>
      <c r="AT1057" t="s">
        <v>3842</v>
      </c>
      <c r="AU1057" s="191">
        <f t="shared" si="18"/>
        <v>7018605</v>
      </c>
    </row>
    <row r="1058" spans="1:47" hidden="1" x14ac:dyDescent="0.25">
      <c r="A1058" s="55" t="s">
        <v>1717</v>
      </c>
      <c r="B1058" s="92" t="s">
        <v>1718</v>
      </c>
      <c r="D1058" s="55" t="s">
        <v>3859</v>
      </c>
      <c r="E1058" s="56">
        <v>45688</v>
      </c>
      <c r="F1058" s="55" t="s">
        <v>3860</v>
      </c>
      <c r="H1058" s="55">
        <v>50900020</v>
      </c>
      <c r="I1058" s="55" t="s">
        <v>3858</v>
      </c>
      <c r="K1058" s="55" t="s">
        <v>492</v>
      </c>
      <c r="L1058" s="56">
        <v>45688</v>
      </c>
      <c r="Q1058" s="55" t="s">
        <v>89</v>
      </c>
      <c r="R1058" s="57">
        <v>944.41</v>
      </c>
      <c r="S1058" s="55" t="s">
        <v>89</v>
      </c>
      <c r="T1058" s="57">
        <v>944.41</v>
      </c>
      <c r="U1058" s="55" t="s">
        <v>329</v>
      </c>
      <c r="V1058" s="55" t="s">
        <v>330</v>
      </c>
      <c r="AJ1058" s="58">
        <v>0</v>
      </c>
      <c r="AT1058" t="s">
        <v>3842</v>
      </c>
      <c r="AU1058" s="191">
        <f t="shared" si="18"/>
        <v>15582765</v>
      </c>
    </row>
    <row r="1059" spans="1:47" hidden="1" x14ac:dyDescent="0.25">
      <c r="A1059" s="55" t="s">
        <v>1717</v>
      </c>
      <c r="B1059" s="92" t="s">
        <v>1718</v>
      </c>
      <c r="D1059" s="55" t="s">
        <v>3859</v>
      </c>
      <c r="E1059" s="56">
        <v>45688</v>
      </c>
      <c r="F1059" s="55" t="s">
        <v>3860</v>
      </c>
      <c r="H1059" s="55">
        <v>50900020</v>
      </c>
      <c r="I1059" s="55" t="s">
        <v>3957</v>
      </c>
      <c r="K1059" s="55" t="s">
        <v>492</v>
      </c>
      <c r="L1059" s="56">
        <v>45688</v>
      </c>
      <c r="Q1059" s="55" t="s">
        <v>89</v>
      </c>
      <c r="R1059" s="57">
        <v>83.33</v>
      </c>
      <c r="S1059" s="55" t="s">
        <v>89</v>
      </c>
      <c r="T1059" s="57">
        <v>83.33</v>
      </c>
      <c r="U1059" s="55" t="s">
        <v>329</v>
      </c>
      <c r="V1059" s="55" t="s">
        <v>330</v>
      </c>
      <c r="AJ1059" s="58">
        <v>0</v>
      </c>
      <c r="AT1059" t="s">
        <v>3842</v>
      </c>
      <c r="AU1059" s="191">
        <f t="shared" si="18"/>
        <v>1374945</v>
      </c>
    </row>
    <row r="1060" spans="1:47" hidden="1" x14ac:dyDescent="0.25">
      <c r="A1060" s="55" t="s">
        <v>1717</v>
      </c>
      <c r="B1060" s="92" t="s">
        <v>1718</v>
      </c>
      <c r="D1060" s="55" t="s">
        <v>3859</v>
      </c>
      <c r="E1060" s="56">
        <v>45688</v>
      </c>
      <c r="F1060" s="55" t="s">
        <v>3860</v>
      </c>
      <c r="H1060" s="55">
        <v>50900020</v>
      </c>
      <c r="I1060" s="55" t="s">
        <v>3957</v>
      </c>
      <c r="K1060" s="55" t="s">
        <v>492</v>
      </c>
      <c r="L1060" s="56">
        <v>45688</v>
      </c>
      <c r="Q1060" s="55" t="s">
        <v>89</v>
      </c>
      <c r="R1060" s="57">
        <v>83.33</v>
      </c>
      <c r="S1060" s="55" t="s">
        <v>89</v>
      </c>
      <c r="T1060" s="57">
        <v>83.33</v>
      </c>
      <c r="U1060" s="55" t="s">
        <v>329</v>
      </c>
      <c r="V1060" s="55" t="s">
        <v>330</v>
      </c>
      <c r="AJ1060" s="58">
        <v>0</v>
      </c>
      <c r="AT1060" t="s">
        <v>3842</v>
      </c>
      <c r="AU1060" s="191">
        <f t="shared" si="18"/>
        <v>1374945</v>
      </c>
    </row>
    <row r="1061" spans="1:47" hidden="1" x14ac:dyDescent="0.25">
      <c r="A1061" s="55" t="s">
        <v>1717</v>
      </c>
      <c r="B1061" s="92" t="s">
        <v>1718</v>
      </c>
      <c r="D1061" s="55" t="s">
        <v>3859</v>
      </c>
      <c r="E1061" s="56">
        <v>45688</v>
      </c>
      <c r="F1061" s="55" t="s">
        <v>3860</v>
      </c>
      <c r="H1061" s="55">
        <v>50900020</v>
      </c>
      <c r="I1061" s="55" t="s">
        <v>3957</v>
      </c>
      <c r="K1061" s="55" t="s">
        <v>492</v>
      </c>
      <c r="L1061" s="56">
        <v>45688</v>
      </c>
      <c r="Q1061" s="55" t="s">
        <v>89</v>
      </c>
      <c r="R1061" s="57">
        <v>9.6999999999999993</v>
      </c>
      <c r="S1061" s="55" t="s">
        <v>89</v>
      </c>
      <c r="T1061" s="57">
        <v>9.6999999999999993</v>
      </c>
      <c r="U1061" s="55" t="s">
        <v>329</v>
      </c>
      <c r="V1061" s="55" t="s">
        <v>330</v>
      </c>
      <c r="AJ1061" s="58">
        <v>0</v>
      </c>
      <c r="AT1061" t="s">
        <v>3842</v>
      </c>
      <c r="AU1061" s="191">
        <f t="shared" si="18"/>
        <v>160050</v>
      </c>
    </row>
    <row r="1062" spans="1:47" hidden="1" x14ac:dyDescent="0.25">
      <c r="A1062" s="55" t="s">
        <v>1717</v>
      </c>
      <c r="B1062" s="92" t="s">
        <v>1718</v>
      </c>
      <c r="D1062" s="55" t="s">
        <v>3859</v>
      </c>
      <c r="E1062" s="56">
        <v>45688</v>
      </c>
      <c r="F1062" s="55" t="s">
        <v>3860</v>
      </c>
      <c r="H1062" s="55">
        <v>50900020</v>
      </c>
      <c r="I1062" s="55" t="s">
        <v>3957</v>
      </c>
      <c r="K1062" s="55" t="s">
        <v>492</v>
      </c>
      <c r="L1062" s="56">
        <v>45688</v>
      </c>
      <c r="Q1062" s="55" t="s">
        <v>89</v>
      </c>
      <c r="R1062" s="57">
        <v>1362.74</v>
      </c>
      <c r="S1062" s="55" t="s">
        <v>89</v>
      </c>
      <c r="T1062" s="57">
        <v>1362.74</v>
      </c>
      <c r="U1062" s="55" t="s">
        <v>329</v>
      </c>
      <c r="V1062" s="55" t="s">
        <v>330</v>
      </c>
      <c r="AJ1062" s="58">
        <v>0</v>
      </c>
      <c r="AT1062" t="s">
        <v>3842</v>
      </c>
      <c r="AU1062" s="191">
        <f t="shared" si="18"/>
        <v>22485210</v>
      </c>
    </row>
    <row r="1063" spans="1:47" hidden="1" x14ac:dyDescent="0.25">
      <c r="A1063" s="55" t="s">
        <v>1717</v>
      </c>
      <c r="B1063" s="92" t="s">
        <v>1718</v>
      </c>
      <c r="D1063" s="55" t="s">
        <v>3859</v>
      </c>
      <c r="E1063" s="56">
        <v>45688</v>
      </c>
      <c r="F1063" s="55" t="s">
        <v>3860</v>
      </c>
      <c r="H1063" s="55">
        <v>50900020</v>
      </c>
      <c r="I1063" s="55" t="s">
        <v>3957</v>
      </c>
      <c r="K1063" s="55" t="s">
        <v>492</v>
      </c>
      <c r="L1063" s="56">
        <v>45688</v>
      </c>
      <c r="Q1063" s="55" t="s">
        <v>89</v>
      </c>
      <c r="R1063" s="57">
        <v>9.6999999999999993</v>
      </c>
      <c r="S1063" s="55" t="s">
        <v>89</v>
      </c>
      <c r="T1063" s="57">
        <v>9.6999999999999993</v>
      </c>
      <c r="U1063" s="55" t="s">
        <v>329</v>
      </c>
      <c r="V1063" s="55" t="s">
        <v>330</v>
      </c>
      <c r="AJ1063" s="58">
        <v>0</v>
      </c>
      <c r="AT1063" t="s">
        <v>3842</v>
      </c>
      <c r="AU1063" s="191">
        <f t="shared" si="18"/>
        <v>160050</v>
      </c>
    </row>
    <row r="1064" spans="1:47" hidden="1" x14ac:dyDescent="0.25">
      <c r="A1064" s="55" t="s">
        <v>1717</v>
      </c>
      <c r="B1064" s="92" t="s">
        <v>1718</v>
      </c>
      <c r="D1064" s="55" t="s">
        <v>3859</v>
      </c>
      <c r="E1064" s="56">
        <v>45688</v>
      </c>
      <c r="F1064" s="55" t="s">
        <v>3860</v>
      </c>
      <c r="H1064" s="55">
        <v>50900020</v>
      </c>
      <c r="I1064" s="55" t="s">
        <v>3957</v>
      </c>
      <c r="K1064" s="55" t="s">
        <v>492</v>
      </c>
      <c r="L1064" s="56">
        <v>45688</v>
      </c>
      <c r="Q1064" s="55" t="s">
        <v>89</v>
      </c>
      <c r="R1064" s="57">
        <v>260.41000000000003</v>
      </c>
      <c r="S1064" s="55" t="s">
        <v>89</v>
      </c>
      <c r="T1064" s="57">
        <v>260.41000000000003</v>
      </c>
      <c r="U1064" s="55" t="s">
        <v>329</v>
      </c>
      <c r="V1064" s="55" t="s">
        <v>330</v>
      </c>
      <c r="AJ1064" s="58">
        <v>0</v>
      </c>
      <c r="AT1064" t="s">
        <v>3842</v>
      </c>
      <c r="AU1064" s="191">
        <f t="shared" si="18"/>
        <v>4296765</v>
      </c>
    </row>
    <row r="1065" spans="1:47" hidden="1" x14ac:dyDescent="0.25">
      <c r="A1065" s="55" t="s">
        <v>1717</v>
      </c>
      <c r="B1065" s="92" t="s">
        <v>1718</v>
      </c>
      <c r="D1065" s="55" t="s">
        <v>3859</v>
      </c>
      <c r="E1065" s="56">
        <v>45688</v>
      </c>
      <c r="F1065" s="55" t="s">
        <v>3860</v>
      </c>
      <c r="H1065" s="55">
        <v>50900020</v>
      </c>
      <c r="I1065" s="55" t="s">
        <v>3957</v>
      </c>
      <c r="K1065" s="55" t="s">
        <v>492</v>
      </c>
      <c r="L1065" s="56">
        <v>45688</v>
      </c>
      <c r="Q1065" s="55" t="s">
        <v>89</v>
      </c>
      <c r="R1065" s="57">
        <v>9.6999999999999993</v>
      </c>
      <c r="S1065" s="55" t="s">
        <v>89</v>
      </c>
      <c r="T1065" s="57">
        <v>9.6999999999999993</v>
      </c>
      <c r="U1065" s="55" t="s">
        <v>329</v>
      </c>
      <c r="V1065" s="55" t="s">
        <v>330</v>
      </c>
      <c r="AJ1065" s="58">
        <v>0</v>
      </c>
      <c r="AT1065" t="s">
        <v>3842</v>
      </c>
      <c r="AU1065" s="191">
        <f t="shared" si="18"/>
        <v>160050</v>
      </c>
    </row>
    <row r="1066" spans="1:47" hidden="1" x14ac:dyDescent="0.25">
      <c r="A1066" s="55" t="s">
        <v>1717</v>
      </c>
      <c r="B1066" s="92" t="s">
        <v>1718</v>
      </c>
      <c r="D1066" s="55" t="s">
        <v>3859</v>
      </c>
      <c r="E1066" s="56">
        <v>45688</v>
      </c>
      <c r="F1066" s="55" t="s">
        <v>3860</v>
      </c>
      <c r="H1066" s="55">
        <v>50900020</v>
      </c>
      <c r="I1066" s="55" t="s">
        <v>3957</v>
      </c>
      <c r="K1066" s="55" t="s">
        <v>492</v>
      </c>
      <c r="L1066" s="56">
        <v>45688</v>
      </c>
      <c r="Q1066" s="55" t="s">
        <v>89</v>
      </c>
      <c r="R1066" s="57">
        <v>9.6999999999999993</v>
      </c>
      <c r="S1066" s="55" t="s">
        <v>89</v>
      </c>
      <c r="T1066" s="57">
        <v>9.6999999999999993</v>
      </c>
      <c r="U1066" s="55" t="s">
        <v>329</v>
      </c>
      <c r="V1066" s="55" t="s">
        <v>330</v>
      </c>
      <c r="AJ1066" s="58">
        <v>0</v>
      </c>
      <c r="AT1066" t="s">
        <v>3842</v>
      </c>
      <c r="AU1066" s="191">
        <f t="shared" si="18"/>
        <v>160050</v>
      </c>
    </row>
    <row r="1067" spans="1:47" hidden="1" x14ac:dyDescent="0.25">
      <c r="A1067" s="55" t="s">
        <v>1717</v>
      </c>
      <c r="B1067" s="92" t="s">
        <v>1718</v>
      </c>
      <c r="D1067" s="55" t="s">
        <v>3859</v>
      </c>
      <c r="E1067" s="56">
        <v>45688</v>
      </c>
      <c r="F1067" s="55" t="s">
        <v>3860</v>
      </c>
      <c r="H1067" s="55">
        <v>50900020</v>
      </c>
      <c r="I1067" s="55" t="s">
        <v>3957</v>
      </c>
      <c r="K1067" s="55" t="s">
        <v>492</v>
      </c>
      <c r="L1067" s="56">
        <v>45688</v>
      </c>
      <c r="Q1067" s="55" t="s">
        <v>89</v>
      </c>
      <c r="R1067" s="57">
        <v>9.6999999999999993</v>
      </c>
      <c r="S1067" s="55" t="s">
        <v>89</v>
      </c>
      <c r="T1067" s="57">
        <v>9.6999999999999993</v>
      </c>
      <c r="U1067" s="55" t="s">
        <v>329</v>
      </c>
      <c r="V1067" s="55" t="s">
        <v>330</v>
      </c>
      <c r="AJ1067" s="58">
        <v>0</v>
      </c>
      <c r="AT1067" t="s">
        <v>3842</v>
      </c>
      <c r="AU1067" s="191">
        <f t="shared" si="18"/>
        <v>160050</v>
      </c>
    </row>
    <row r="1068" spans="1:47" hidden="1" x14ac:dyDescent="0.25">
      <c r="A1068" s="55" t="s">
        <v>1717</v>
      </c>
      <c r="B1068" s="92" t="s">
        <v>1718</v>
      </c>
      <c r="D1068" s="55" t="s">
        <v>3859</v>
      </c>
      <c r="E1068" s="56">
        <v>45688</v>
      </c>
      <c r="F1068" s="55" t="s">
        <v>3860</v>
      </c>
      <c r="H1068" s="55">
        <v>50900020</v>
      </c>
      <c r="I1068" s="55" t="s">
        <v>3957</v>
      </c>
      <c r="K1068" s="55" t="s">
        <v>492</v>
      </c>
      <c r="L1068" s="56">
        <v>45688</v>
      </c>
      <c r="Q1068" s="55" t="s">
        <v>89</v>
      </c>
      <c r="R1068" s="57">
        <v>18.23</v>
      </c>
      <c r="S1068" s="55" t="s">
        <v>89</v>
      </c>
      <c r="T1068" s="57">
        <v>18.23</v>
      </c>
      <c r="U1068" s="55" t="s">
        <v>329</v>
      </c>
      <c r="V1068" s="55" t="s">
        <v>330</v>
      </c>
      <c r="AJ1068" s="58">
        <v>0</v>
      </c>
      <c r="AT1068" t="s">
        <v>3842</v>
      </c>
      <c r="AU1068" s="191">
        <f t="shared" si="18"/>
        <v>300795</v>
      </c>
    </row>
    <row r="1069" spans="1:47" hidden="1" x14ac:dyDescent="0.25">
      <c r="A1069" s="55" t="s">
        <v>1717</v>
      </c>
      <c r="B1069" s="92" t="s">
        <v>1718</v>
      </c>
      <c r="D1069" s="55" t="s">
        <v>3859</v>
      </c>
      <c r="E1069" s="56">
        <v>45688</v>
      </c>
      <c r="F1069" s="55" t="s">
        <v>3860</v>
      </c>
      <c r="H1069" s="55">
        <v>50900020</v>
      </c>
      <c r="I1069" s="55" t="s">
        <v>3957</v>
      </c>
      <c r="K1069" s="55" t="s">
        <v>492</v>
      </c>
      <c r="L1069" s="56">
        <v>45688</v>
      </c>
      <c r="Q1069" s="55" t="s">
        <v>89</v>
      </c>
      <c r="R1069" s="57">
        <v>260.41000000000003</v>
      </c>
      <c r="S1069" s="55" t="s">
        <v>89</v>
      </c>
      <c r="T1069" s="57">
        <v>260.41000000000003</v>
      </c>
      <c r="U1069" s="55" t="s">
        <v>329</v>
      </c>
      <c r="V1069" s="55" t="s">
        <v>330</v>
      </c>
      <c r="AJ1069" s="58">
        <v>0</v>
      </c>
      <c r="AT1069" t="s">
        <v>3842</v>
      </c>
      <c r="AU1069" s="191">
        <f t="shared" si="18"/>
        <v>4296765</v>
      </c>
    </row>
    <row r="1070" spans="1:47" hidden="1" x14ac:dyDescent="0.25">
      <c r="A1070" s="55" t="s">
        <v>1717</v>
      </c>
      <c r="B1070" s="92" t="s">
        <v>1718</v>
      </c>
      <c r="D1070" s="55" t="s">
        <v>3859</v>
      </c>
      <c r="E1070" s="56">
        <v>45688</v>
      </c>
      <c r="F1070" s="55" t="s">
        <v>3860</v>
      </c>
      <c r="H1070" s="55">
        <v>50900020</v>
      </c>
      <c r="I1070" s="55" t="s">
        <v>3957</v>
      </c>
      <c r="K1070" s="55" t="s">
        <v>492</v>
      </c>
      <c r="L1070" s="56">
        <v>45688</v>
      </c>
      <c r="Q1070" s="55" t="s">
        <v>89</v>
      </c>
      <c r="R1070" s="57">
        <v>9.6999999999999993</v>
      </c>
      <c r="S1070" s="55" t="s">
        <v>89</v>
      </c>
      <c r="T1070" s="57">
        <v>9.6999999999999993</v>
      </c>
      <c r="U1070" s="55" t="s">
        <v>329</v>
      </c>
      <c r="V1070" s="55" t="s">
        <v>330</v>
      </c>
      <c r="AJ1070" s="58">
        <v>0</v>
      </c>
      <c r="AT1070" t="s">
        <v>3842</v>
      </c>
      <c r="AU1070" s="191">
        <f t="shared" si="18"/>
        <v>160050</v>
      </c>
    </row>
    <row r="1071" spans="1:47" hidden="1" x14ac:dyDescent="0.25">
      <c r="A1071" s="55" t="s">
        <v>1717</v>
      </c>
      <c r="B1071" s="92" t="s">
        <v>1718</v>
      </c>
      <c r="D1071" s="55" t="s">
        <v>3859</v>
      </c>
      <c r="E1071" s="56">
        <v>45688</v>
      </c>
      <c r="F1071" s="55" t="s">
        <v>3860</v>
      </c>
      <c r="H1071" s="55">
        <v>50900020</v>
      </c>
      <c r="I1071" s="55" t="s">
        <v>3957</v>
      </c>
      <c r="K1071" s="55" t="s">
        <v>492</v>
      </c>
      <c r="L1071" s="56">
        <v>45688</v>
      </c>
      <c r="Q1071" s="55" t="s">
        <v>89</v>
      </c>
      <c r="R1071" s="57">
        <v>18.23</v>
      </c>
      <c r="S1071" s="55" t="s">
        <v>89</v>
      </c>
      <c r="T1071" s="57">
        <v>18.23</v>
      </c>
      <c r="U1071" s="55" t="s">
        <v>329</v>
      </c>
      <c r="V1071" s="55" t="s">
        <v>330</v>
      </c>
      <c r="AJ1071" s="58">
        <v>0</v>
      </c>
      <c r="AT1071" t="s">
        <v>3842</v>
      </c>
      <c r="AU1071" s="191">
        <f t="shared" si="18"/>
        <v>300795</v>
      </c>
    </row>
    <row r="1072" spans="1:47" hidden="1" x14ac:dyDescent="0.25">
      <c r="A1072" s="55" t="s">
        <v>1717</v>
      </c>
      <c r="B1072" s="92" t="s">
        <v>1718</v>
      </c>
      <c r="D1072" s="55" t="s">
        <v>3859</v>
      </c>
      <c r="E1072" s="56">
        <v>45688</v>
      </c>
      <c r="F1072" s="55" t="s">
        <v>3860</v>
      </c>
      <c r="H1072" s="55">
        <v>50900020</v>
      </c>
      <c r="I1072" s="55" t="s">
        <v>3957</v>
      </c>
      <c r="K1072" s="55" t="s">
        <v>492</v>
      </c>
      <c r="L1072" s="56">
        <v>45688</v>
      </c>
      <c r="Q1072" s="55" t="s">
        <v>89</v>
      </c>
      <c r="R1072" s="57">
        <v>9.6999999999999993</v>
      </c>
      <c r="S1072" s="55" t="s">
        <v>89</v>
      </c>
      <c r="T1072" s="57">
        <v>9.6999999999999993</v>
      </c>
      <c r="U1072" s="55" t="s">
        <v>329</v>
      </c>
      <c r="V1072" s="55" t="s">
        <v>330</v>
      </c>
      <c r="AJ1072" s="58">
        <v>0</v>
      </c>
      <c r="AT1072" t="s">
        <v>3842</v>
      </c>
      <c r="AU1072" s="191">
        <f t="shared" si="18"/>
        <v>160050</v>
      </c>
    </row>
    <row r="1073" spans="1:47" hidden="1" x14ac:dyDescent="0.25">
      <c r="A1073" s="55" t="s">
        <v>1717</v>
      </c>
      <c r="B1073" s="92" t="s">
        <v>1718</v>
      </c>
      <c r="D1073" s="55" t="s">
        <v>3859</v>
      </c>
      <c r="E1073" s="56">
        <v>45688</v>
      </c>
      <c r="F1073" s="55" t="s">
        <v>3860</v>
      </c>
      <c r="H1073" s="55">
        <v>50900020</v>
      </c>
      <c r="I1073" s="55" t="s">
        <v>3957</v>
      </c>
      <c r="K1073" s="55" t="s">
        <v>492</v>
      </c>
      <c r="L1073" s="56">
        <v>45688</v>
      </c>
      <c r="Q1073" s="55" t="s">
        <v>89</v>
      </c>
      <c r="R1073" s="57">
        <v>260.41000000000003</v>
      </c>
      <c r="S1073" s="55" t="s">
        <v>89</v>
      </c>
      <c r="T1073" s="57">
        <v>260.41000000000003</v>
      </c>
      <c r="U1073" s="55" t="s">
        <v>329</v>
      </c>
      <c r="V1073" s="55" t="s">
        <v>330</v>
      </c>
      <c r="AJ1073" s="58">
        <v>0</v>
      </c>
      <c r="AT1073" t="s">
        <v>3842</v>
      </c>
      <c r="AU1073" s="191">
        <f t="shared" ref="AU1073:AU1136" si="19">IF(Q1073="USD",R1073*16500,IF(Q1073="IDR",R1073,T1073*16500))</f>
        <v>4296765</v>
      </c>
    </row>
    <row r="1074" spans="1:47" hidden="1" x14ac:dyDescent="0.25">
      <c r="A1074" s="55" t="s">
        <v>1717</v>
      </c>
      <c r="B1074" s="92" t="s">
        <v>1718</v>
      </c>
      <c r="D1074" s="55" t="s">
        <v>3859</v>
      </c>
      <c r="E1074" s="56">
        <v>45688</v>
      </c>
      <c r="F1074" s="55" t="s">
        <v>3860</v>
      </c>
      <c r="H1074" s="55">
        <v>50900020</v>
      </c>
      <c r="I1074" s="55" t="s">
        <v>3957</v>
      </c>
      <c r="K1074" s="55" t="s">
        <v>492</v>
      </c>
      <c r="L1074" s="56">
        <v>45688</v>
      </c>
      <c r="Q1074" s="55" t="s">
        <v>89</v>
      </c>
      <c r="R1074" s="57">
        <v>9.6999999999999993</v>
      </c>
      <c r="S1074" s="55" t="s">
        <v>89</v>
      </c>
      <c r="T1074" s="57">
        <v>9.6999999999999993</v>
      </c>
      <c r="U1074" s="55" t="s">
        <v>329</v>
      </c>
      <c r="V1074" s="55" t="s">
        <v>330</v>
      </c>
      <c r="AJ1074" s="58">
        <v>0</v>
      </c>
      <c r="AT1074" t="s">
        <v>3842</v>
      </c>
      <c r="AU1074" s="191">
        <f t="shared" si="19"/>
        <v>160050</v>
      </c>
    </row>
    <row r="1075" spans="1:47" hidden="1" x14ac:dyDescent="0.25">
      <c r="A1075" s="55" t="s">
        <v>1717</v>
      </c>
      <c r="B1075" s="92" t="s">
        <v>1718</v>
      </c>
      <c r="D1075" s="55" t="s">
        <v>3859</v>
      </c>
      <c r="E1075" s="56">
        <v>45688</v>
      </c>
      <c r="F1075" s="55" t="s">
        <v>3860</v>
      </c>
      <c r="H1075" s="55">
        <v>50900020</v>
      </c>
      <c r="I1075" s="55" t="s">
        <v>3957</v>
      </c>
      <c r="K1075" s="55" t="s">
        <v>492</v>
      </c>
      <c r="L1075" s="56">
        <v>45688</v>
      </c>
      <c r="Q1075" s="55" t="s">
        <v>89</v>
      </c>
      <c r="R1075" s="57">
        <v>83.33</v>
      </c>
      <c r="S1075" s="55" t="s">
        <v>89</v>
      </c>
      <c r="T1075" s="57">
        <v>83.33</v>
      </c>
      <c r="U1075" s="55" t="s">
        <v>329</v>
      </c>
      <c r="V1075" s="55" t="s">
        <v>330</v>
      </c>
      <c r="AJ1075" s="58">
        <v>0</v>
      </c>
      <c r="AT1075" t="s">
        <v>3842</v>
      </c>
      <c r="AU1075" s="191">
        <f t="shared" si="19"/>
        <v>1374945</v>
      </c>
    </row>
    <row r="1076" spans="1:47" hidden="1" x14ac:dyDescent="0.25">
      <c r="A1076" s="55" t="s">
        <v>1717</v>
      </c>
      <c r="B1076" s="92" t="s">
        <v>1718</v>
      </c>
      <c r="D1076" s="55" t="s">
        <v>3859</v>
      </c>
      <c r="E1076" s="56">
        <v>45688</v>
      </c>
      <c r="F1076" s="55" t="s">
        <v>3860</v>
      </c>
      <c r="H1076" s="55">
        <v>50900020</v>
      </c>
      <c r="I1076" s="55" t="s">
        <v>3957</v>
      </c>
      <c r="K1076" s="55" t="s">
        <v>492</v>
      </c>
      <c r="L1076" s="56">
        <v>45688</v>
      </c>
      <c r="Q1076" s="55" t="s">
        <v>89</v>
      </c>
      <c r="R1076" s="57">
        <v>9.6999999999999993</v>
      </c>
      <c r="S1076" s="55" t="s">
        <v>89</v>
      </c>
      <c r="T1076" s="57">
        <v>9.6999999999999993</v>
      </c>
      <c r="U1076" s="55" t="s">
        <v>329</v>
      </c>
      <c r="V1076" s="55" t="s">
        <v>330</v>
      </c>
      <c r="AJ1076" s="58">
        <v>0</v>
      </c>
      <c r="AT1076" t="s">
        <v>3842</v>
      </c>
      <c r="AU1076" s="191">
        <f t="shared" si="19"/>
        <v>160050</v>
      </c>
    </row>
    <row r="1077" spans="1:47" hidden="1" x14ac:dyDescent="0.25">
      <c r="A1077" s="55" t="s">
        <v>1717</v>
      </c>
      <c r="B1077" s="92" t="s">
        <v>1718</v>
      </c>
      <c r="D1077" s="55" t="s">
        <v>3859</v>
      </c>
      <c r="E1077" s="56">
        <v>45688</v>
      </c>
      <c r="F1077" s="55" t="s">
        <v>3860</v>
      </c>
      <c r="H1077" s="55">
        <v>50900020</v>
      </c>
      <c r="I1077" s="55" t="s">
        <v>3957</v>
      </c>
      <c r="K1077" s="55" t="s">
        <v>492</v>
      </c>
      <c r="L1077" s="56">
        <v>45688</v>
      </c>
      <c r="Q1077" s="55" t="s">
        <v>89</v>
      </c>
      <c r="R1077" s="57">
        <v>18.23</v>
      </c>
      <c r="S1077" s="55" t="s">
        <v>89</v>
      </c>
      <c r="T1077" s="57">
        <v>18.23</v>
      </c>
      <c r="U1077" s="55" t="s">
        <v>329</v>
      </c>
      <c r="V1077" s="55" t="s">
        <v>330</v>
      </c>
      <c r="AJ1077" s="58">
        <v>0</v>
      </c>
      <c r="AT1077" t="s">
        <v>3842</v>
      </c>
      <c r="AU1077" s="191">
        <f t="shared" si="19"/>
        <v>300795</v>
      </c>
    </row>
    <row r="1078" spans="1:47" hidden="1" x14ac:dyDescent="0.25">
      <c r="A1078" s="55" t="s">
        <v>1717</v>
      </c>
      <c r="B1078" s="92" t="s">
        <v>1718</v>
      </c>
      <c r="D1078" s="55" t="s">
        <v>3859</v>
      </c>
      <c r="E1078" s="56">
        <v>45688</v>
      </c>
      <c r="F1078" s="55" t="s">
        <v>3860</v>
      </c>
      <c r="H1078" s="55">
        <v>50900020</v>
      </c>
      <c r="I1078" s="55" t="s">
        <v>3957</v>
      </c>
      <c r="K1078" s="55" t="s">
        <v>492</v>
      </c>
      <c r="L1078" s="56">
        <v>45688</v>
      </c>
      <c r="Q1078" s="55" t="s">
        <v>89</v>
      </c>
      <c r="R1078" s="57">
        <v>83.33</v>
      </c>
      <c r="S1078" s="55" t="s">
        <v>89</v>
      </c>
      <c r="T1078" s="57">
        <v>83.33</v>
      </c>
      <c r="U1078" s="55" t="s">
        <v>329</v>
      </c>
      <c r="V1078" s="55" t="s">
        <v>330</v>
      </c>
      <c r="AJ1078" s="58">
        <v>0</v>
      </c>
      <c r="AT1078" t="s">
        <v>3842</v>
      </c>
      <c r="AU1078" s="191">
        <f t="shared" si="19"/>
        <v>1374945</v>
      </c>
    </row>
    <row r="1079" spans="1:47" hidden="1" x14ac:dyDescent="0.25">
      <c r="A1079" s="55" t="s">
        <v>1717</v>
      </c>
      <c r="B1079" s="92" t="s">
        <v>1718</v>
      </c>
      <c r="D1079" s="55" t="s">
        <v>3859</v>
      </c>
      <c r="E1079" s="56">
        <v>45688</v>
      </c>
      <c r="F1079" s="55" t="s">
        <v>3860</v>
      </c>
      <c r="H1079" s="55">
        <v>50900020</v>
      </c>
      <c r="I1079" s="55" t="s">
        <v>3957</v>
      </c>
      <c r="K1079" s="55" t="s">
        <v>492</v>
      </c>
      <c r="L1079" s="56">
        <v>45688</v>
      </c>
      <c r="Q1079" s="55" t="s">
        <v>89</v>
      </c>
      <c r="R1079" s="57">
        <v>18.23</v>
      </c>
      <c r="S1079" s="55" t="s">
        <v>89</v>
      </c>
      <c r="T1079" s="57">
        <v>18.23</v>
      </c>
      <c r="U1079" s="55" t="s">
        <v>329</v>
      </c>
      <c r="V1079" s="55" t="s">
        <v>330</v>
      </c>
      <c r="AJ1079" s="58">
        <v>0</v>
      </c>
      <c r="AT1079" t="s">
        <v>3842</v>
      </c>
      <c r="AU1079" s="191">
        <f t="shared" si="19"/>
        <v>300795</v>
      </c>
    </row>
    <row r="1080" spans="1:47" hidden="1" x14ac:dyDescent="0.25">
      <c r="A1080" s="55" t="s">
        <v>1717</v>
      </c>
      <c r="B1080" s="92" t="s">
        <v>1718</v>
      </c>
      <c r="D1080" s="55" t="s">
        <v>3859</v>
      </c>
      <c r="E1080" s="56">
        <v>45688</v>
      </c>
      <c r="F1080" s="55" t="s">
        <v>3860</v>
      </c>
      <c r="H1080" s="55">
        <v>50900020</v>
      </c>
      <c r="I1080" s="55" t="s">
        <v>3957</v>
      </c>
      <c r="K1080" s="55" t="s">
        <v>492</v>
      </c>
      <c r="L1080" s="56">
        <v>45688</v>
      </c>
      <c r="Q1080" s="55" t="s">
        <v>89</v>
      </c>
      <c r="R1080" s="57">
        <v>61.61</v>
      </c>
      <c r="S1080" s="55" t="s">
        <v>89</v>
      </c>
      <c r="T1080" s="57">
        <v>61.61</v>
      </c>
      <c r="U1080" s="55" t="s">
        <v>329</v>
      </c>
      <c r="V1080" s="55" t="s">
        <v>330</v>
      </c>
      <c r="AJ1080" s="58">
        <v>0</v>
      </c>
      <c r="AT1080" t="s">
        <v>3842</v>
      </c>
      <c r="AU1080" s="191">
        <f t="shared" si="19"/>
        <v>1016565</v>
      </c>
    </row>
    <row r="1081" spans="1:47" hidden="1" x14ac:dyDescent="0.25">
      <c r="A1081" s="55" t="s">
        <v>1717</v>
      </c>
      <c r="B1081" s="92" t="s">
        <v>1718</v>
      </c>
      <c r="D1081" s="55" t="s">
        <v>3859</v>
      </c>
      <c r="E1081" s="56">
        <v>45688</v>
      </c>
      <c r="F1081" s="55" t="s">
        <v>3860</v>
      </c>
      <c r="H1081" s="55">
        <v>50900020</v>
      </c>
      <c r="I1081" s="55" t="s">
        <v>3957</v>
      </c>
      <c r="K1081" s="55" t="s">
        <v>492</v>
      </c>
      <c r="L1081" s="56">
        <v>45688</v>
      </c>
      <c r="Q1081" s="55" t="s">
        <v>89</v>
      </c>
      <c r="R1081" s="57">
        <v>83.33</v>
      </c>
      <c r="S1081" s="55" t="s">
        <v>89</v>
      </c>
      <c r="T1081" s="57">
        <v>83.33</v>
      </c>
      <c r="U1081" s="55" t="s">
        <v>329</v>
      </c>
      <c r="V1081" s="55" t="s">
        <v>330</v>
      </c>
      <c r="AJ1081" s="58">
        <v>0</v>
      </c>
      <c r="AT1081" t="s">
        <v>3842</v>
      </c>
      <c r="AU1081" s="191">
        <f t="shared" si="19"/>
        <v>1374945</v>
      </c>
    </row>
    <row r="1082" spans="1:47" hidden="1" x14ac:dyDescent="0.25">
      <c r="A1082" s="55" t="s">
        <v>1717</v>
      </c>
      <c r="B1082" s="92" t="s">
        <v>1718</v>
      </c>
      <c r="D1082" s="55" t="s">
        <v>3859</v>
      </c>
      <c r="E1082" s="56">
        <v>45688</v>
      </c>
      <c r="F1082" s="55" t="s">
        <v>3860</v>
      </c>
      <c r="H1082" s="55">
        <v>50900020</v>
      </c>
      <c r="I1082" s="55" t="s">
        <v>3957</v>
      </c>
      <c r="K1082" s="55" t="s">
        <v>492</v>
      </c>
      <c r="L1082" s="56">
        <v>45688</v>
      </c>
      <c r="Q1082" s="55" t="s">
        <v>89</v>
      </c>
      <c r="R1082" s="57">
        <v>9.6999999999999993</v>
      </c>
      <c r="S1082" s="55" t="s">
        <v>89</v>
      </c>
      <c r="T1082" s="57">
        <v>9.6999999999999993</v>
      </c>
      <c r="U1082" s="55" t="s">
        <v>329</v>
      </c>
      <c r="V1082" s="55" t="s">
        <v>330</v>
      </c>
      <c r="AJ1082" s="58">
        <v>0</v>
      </c>
      <c r="AT1082" t="s">
        <v>3842</v>
      </c>
      <c r="AU1082" s="191">
        <f t="shared" si="19"/>
        <v>160050</v>
      </c>
    </row>
    <row r="1083" spans="1:47" hidden="1" x14ac:dyDescent="0.25">
      <c r="A1083" s="55" t="s">
        <v>1717</v>
      </c>
      <c r="B1083" s="92" t="s">
        <v>1718</v>
      </c>
      <c r="D1083" s="55" t="s">
        <v>3859</v>
      </c>
      <c r="E1083" s="56">
        <v>45688</v>
      </c>
      <c r="F1083" s="55" t="s">
        <v>3860</v>
      </c>
      <c r="H1083" s="55">
        <v>50900020</v>
      </c>
      <c r="I1083" s="55" t="s">
        <v>3957</v>
      </c>
      <c r="K1083" s="55" t="s">
        <v>492</v>
      </c>
      <c r="L1083" s="56">
        <v>45688</v>
      </c>
      <c r="Q1083" s="55" t="s">
        <v>89</v>
      </c>
      <c r="R1083" s="57">
        <v>9.69</v>
      </c>
      <c r="S1083" s="55" t="s">
        <v>89</v>
      </c>
      <c r="T1083" s="57">
        <v>9.69</v>
      </c>
      <c r="U1083" s="55" t="s">
        <v>329</v>
      </c>
      <c r="V1083" s="55" t="s">
        <v>330</v>
      </c>
      <c r="AJ1083" s="58">
        <v>0</v>
      </c>
      <c r="AT1083" t="s">
        <v>3842</v>
      </c>
      <c r="AU1083" s="191">
        <f t="shared" si="19"/>
        <v>159885</v>
      </c>
    </row>
    <row r="1084" spans="1:47" hidden="1" x14ac:dyDescent="0.25">
      <c r="A1084" s="55" t="s">
        <v>1717</v>
      </c>
      <c r="B1084" s="92" t="s">
        <v>1718</v>
      </c>
      <c r="D1084" s="55" t="s">
        <v>3859</v>
      </c>
      <c r="E1084" s="56">
        <v>45688</v>
      </c>
      <c r="F1084" s="55" t="s">
        <v>3860</v>
      </c>
      <c r="H1084" s="55">
        <v>50900020</v>
      </c>
      <c r="I1084" s="55" t="s">
        <v>3957</v>
      </c>
      <c r="K1084" s="55" t="s">
        <v>492</v>
      </c>
      <c r="L1084" s="56">
        <v>45688</v>
      </c>
      <c r="Q1084" s="55" t="s">
        <v>89</v>
      </c>
      <c r="R1084" s="57">
        <v>9.6999999999999993</v>
      </c>
      <c r="S1084" s="55" t="s">
        <v>89</v>
      </c>
      <c r="T1084" s="57">
        <v>9.6999999999999993</v>
      </c>
      <c r="U1084" s="55" t="s">
        <v>329</v>
      </c>
      <c r="V1084" s="55" t="s">
        <v>330</v>
      </c>
      <c r="AJ1084" s="58">
        <v>0</v>
      </c>
      <c r="AT1084" t="s">
        <v>3842</v>
      </c>
      <c r="AU1084" s="191">
        <f t="shared" si="19"/>
        <v>160050</v>
      </c>
    </row>
    <row r="1085" spans="1:47" hidden="1" x14ac:dyDescent="0.25">
      <c r="A1085" s="55" t="s">
        <v>1717</v>
      </c>
      <c r="B1085" s="92" t="s">
        <v>1718</v>
      </c>
      <c r="D1085" s="55" t="s">
        <v>3859</v>
      </c>
      <c r="E1085" s="56">
        <v>45688</v>
      </c>
      <c r="F1085" s="55" t="s">
        <v>3860</v>
      </c>
      <c r="H1085" s="55">
        <v>50900020</v>
      </c>
      <c r="I1085" s="55" t="s">
        <v>3957</v>
      </c>
      <c r="K1085" s="55" t="s">
        <v>492</v>
      </c>
      <c r="L1085" s="56">
        <v>45688</v>
      </c>
      <c r="Q1085" s="55" t="s">
        <v>89</v>
      </c>
      <c r="R1085" s="57">
        <v>18.23</v>
      </c>
      <c r="S1085" s="55" t="s">
        <v>89</v>
      </c>
      <c r="T1085" s="57">
        <v>18.23</v>
      </c>
      <c r="U1085" s="55" t="s">
        <v>329</v>
      </c>
      <c r="V1085" s="55" t="s">
        <v>330</v>
      </c>
      <c r="AJ1085" s="58">
        <v>0</v>
      </c>
      <c r="AT1085" t="s">
        <v>3842</v>
      </c>
      <c r="AU1085" s="191">
        <f t="shared" si="19"/>
        <v>300795</v>
      </c>
    </row>
    <row r="1086" spans="1:47" hidden="1" x14ac:dyDescent="0.25">
      <c r="A1086" s="55" t="s">
        <v>1717</v>
      </c>
      <c r="B1086" s="92" t="s">
        <v>1718</v>
      </c>
      <c r="D1086" s="55" t="s">
        <v>3859</v>
      </c>
      <c r="E1086" s="56">
        <v>45688</v>
      </c>
      <c r="F1086" s="55" t="s">
        <v>3860</v>
      </c>
      <c r="H1086" s="55">
        <v>50900020</v>
      </c>
      <c r="I1086" s="55" t="s">
        <v>3957</v>
      </c>
      <c r="K1086" s="55" t="s">
        <v>492</v>
      </c>
      <c r="L1086" s="56">
        <v>45688</v>
      </c>
      <c r="Q1086" s="55" t="s">
        <v>89</v>
      </c>
      <c r="R1086" s="57">
        <v>76.78</v>
      </c>
      <c r="S1086" s="55" t="s">
        <v>89</v>
      </c>
      <c r="T1086" s="57">
        <v>76.78</v>
      </c>
      <c r="U1086" s="55" t="s">
        <v>329</v>
      </c>
      <c r="V1086" s="55" t="s">
        <v>330</v>
      </c>
      <c r="AJ1086" s="58">
        <v>0</v>
      </c>
      <c r="AT1086" t="s">
        <v>3842</v>
      </c>
      <c r="AU1086" s="191">
        <f t="shared" si="19"/>
        <v>1266870</v>
      </c>
    </row>
    <row r="1087" spans="1:47" hidden="1" x14ac:dyDescent="0.25">
      <c r="A1087" s="55" t="s">
        <v>1717</v>
      </c>
      <c r="B1087" s="92" t="s">
        <v>1718</v>
      </c>
      <c r="D1087" s="55" t="s">
        <v>3859</v>
      </c>
      <c r="E1087" s="56">
        <v>45688</v>
      </c>
      <c r="F1087" s="55" t="s">
        <v>3860</v>
      </c>
      <c r="H1087" s="55">
        <v>50900020</v>
      </c>
      <c r="I1087" s="55" t="s">
        <v>3957</v>
      </c>
      <c r="K1087" s="55" t="s">
        <v>492</v>
      </c>
      <c r="L1087" s="56">
        <v>45688</v>
      </c>
      <c r="Q1087" s="55" t="s">
        <v>89</v>
      </c>
      <c r="R1087" s="57">
        <v>9.6999999999999993</v>
      </c>
      <c r="S1087" s="55" t="s">
        <v>89</v>
      </c>
      <c r="T1087" s="57">
        <v>9.6999999999999993</v>
      </c>
      <c r="U1087" s="55" t="s">
        <v>329</v>
      </c>
      <c r="V1087" s="55" t="s">
        <v>330</v>
      </c>
      <c r="AJ1087" s="58">
        <v>0</v>
      </c>
      <c r="AT1087" t="s">
        <v>3842</v>
      </c>
      <c r="AU1087" s="191">
        <f t="shared" si="19"/>
        <v>160050</v>
      </c>
    </row>
    <row r="1088" spans="1:47" hidden="1" x14ac:dyDescent="0.25">
      <c r="A1088" s="55" t="s">
        <v>1717</v>
      </c>
      <c r="B1088" s="92" t="s">
        <v>1718</v>
      </c>
      <c r="D1088" s="55" t="s">
        <v>3859</v>
      </c>
      <c r="E1088" s="56">
        <v>45688</v>
      </c>
      <c r="F1088" s="55" t="s">
        <v>3860</v>
      </c>
      <c r="H1088" s="55">
        <v>50900020</v>
      </c>
      <c r="I1088" s="55" t="s">
        <v>3957</v>
      </c>
      <c r="K1088" s="55" t="s">
        <v>492</v>
      </c>
      <c r="L1088" s="56">
        <v>45688</v>
      </c>
      <c r="Q1088" s="55" t="s">
        <v>89</v>
      </c>
      <c r="R1088" s="57">
        <v>9.6999999999999993</v>
      </c>
      <c r="S1088" s="55" t="s">
        <v>89</v>
      </c>
      <c r="T1088" s="57">
        <v>9.6999999999999993</v>
      </c>
      <c r="U1088" s="55" t="s">
        <v>329</v>
      </c>
      <c r="V1088" s="55" t="s">
        <v>330</v>
      </c>
      <c r="AJ1088" s="58">
        <v>0</v>
      </c>
      <c r="AT1088" t="s">
        <v>3842</v>
      </c>
      <c r="AU1088" s="191">
        <f t="shared" si="19"/>
        <v>160050</v>
      </c>
    </row>
    <row r="1089" spans="1:47" hidden="1" x14ac:dyDescent="0.25">
      <c r="A1089" s="55" t="s">
        <v>1717</v>
      </c>
      <c r="B1089" s="92" t="s">
        <v>1718</v>
      </c>
      <c r="D1089" s="55" t="s">
        <v>3859</v>
      </c>
      <c r="E1089" s="56">
        <v>45688</v>
      </c>
      <c r="F1089" s="55" t="s">
        <v>3860</v>
      </c>
      <c r="H1089" s="55">
        <v>50900020</v>
      </c>
      <c r="I1089" s="55" t="s">
        <v>3957</v>
      </c>
      <c r="K1089" s="55" t="s">
        <v>492</v>
      </c>
      <c r="L1089" s="56">
        <v>45688</v>
      </c>
      <c r="Q1089" s="55" t="s">
        <v>89</v>
      </c>
      <c r="R1089" s="57">
        <v>83.33</v>
      </c>
      <c r="S1089" s="55" t="s">
        <v>89</v>
      </c>
      <c r="T1089" s="57">
        <v>83.33</v>
      </c>
      <c r="U1089" s="55" t="s">
        <v>329</v>
      </c>
      <c r="V1089" s="55" t="s">
        <v>330</v>
      </c>
      <c r="AJ1089" s="58">
        <v>0</v>
      </c>
      <c r="AT1089" t="s">
        <v>3842</v>
      </c>
      <c r="AU1089" s="191">
        <f t="shared" si="19"/>
        <v>1374945</v>
      </c>
    </row>
    <row r="1090" spans="1:47" hidden="1" x14ac:dyDescent="0.25">
      <c r="A1090" s="55" t="s">
        <v>1717</v>
      </c>
      <c r="B1090" s="92" t="s">
        <v>1718</v>
      </c>
      <c r="D1090" s="55" t="s">
        <v>3859</v>
      </c>
      <c r="E1090" s="56">
        <v>45688</v>
      </c>
      <c r="F1090" s="55" t="s">
        <v>3860</v>
      </c>
      <c r="H1090" s="55">
        <v>50900020</v>
      </c>
      <c r="I1090" s="55" t="s">
        <v>3957</v>
      </c>
      <c r="K1090" s="55" t="s">
        <v>492</v>
      </c>
      <c r="L1090" s="56">
        <v>45688</v>
      </c>
      <c r="Q1090" s="55" t="s">
        <v>89</v>
      </c>
      <c r="R1090" s="57">
        <v>246.61</v>
      </c>
      <c r="S1090" s="55" t="s">
        <v>89</v>
      </c>
      <c r="T1090" s="57">
        <v>246.61</v>
      </c>
      <c r="U1090" s="55" t="s">
        <v>329</v>
      </c>
      <c r="V1090" s="55" t="s">
        <v>330</v>
      </c>
      <c r="AJ1090" s="58">
        <v>0</v>
      </c>
      <c r="AT1090" t="s">
        <v>3842</v>
      </c>
      <c r="AU1090" s="191">
        <f t="shared" si="19"/>
        <v>4069065</v>
      </c>
    </row>
    <row r="1091" spans="1:47" hidden="1" x14ac:dyDescent="0.25">
      <c r="A1091" s="55" t="s">
        <v>1717</v>
      </c>
      <c r="B1091" s="92" t="s">
        <v>1718</v>
      </c>
      <c r="D1091" s="55" t="s">
        <v>3859</v>
      </c>
      <c r="E1091" s="56">
        <v>45688</v>
      </c>
      <c r="F1091" s="55" t="s">
        <v>3860</v>
      </c>
      <c r="H1091" s="55">
        <v>50900020</v>
      </c>
      <c r="I1091" s="55" t="s">
        <v>3957</v>
      </c>
      <c r="K1091" s="55" t="s">
        <v>492</v>
      </c>
      <c r="L1091" s="56">
        <v>45688</v>
      </c>
      <c r="Q1091" s="55" t="s">
        <v>89</v>
      </c>
      <c r="R1091" s="57">
        <v>83.34</v>
      </c>
      <c r="S1091" s="55" t="s">
        <v>89</v>
      </c>
      <c r="T1091" s="57">
        <v>83.34</v>
      </c>
      <c r="U1091" s="55" t="s">
        <v>329</v>
      </c>
      <c r="V1091" s="55" t="s">
        <v>330</v>
      </c>
      <c r="AJ1091" s="58">
        <v>0</v>
      </c>
      <c r="AT1091" t="s">
        <v>3842</v>
      </c>
      <c r="AU1091" s="191">
        <f t="shared" si="19"/>
        <v>1375110</v>
      </c>
    </row>
    <row r="1092" spans="1:47" hidden="1" x14ac:dyDescent="0.25">
      <c r="A1092" s="55" t="s">
        <v>1717</v>
      </c>
      <c r="B1092" s="92" t="s">
        <v>1718</v>
      </c>
      <c r="D1092" s="55" t="s">
        <v>3859</v>
      </c>
      <c r="E1092" s="56">
        <v>45688</v>
      </c>
      <c r="F1092" s="55" t="s">
        <v>3860</v>
      </c>
      <c r="H1092" s="55">
        <v>50900020</v>
      </c>
      <c r="I1092" s="55" t="s">
        <v>3957</v>
      </c>
      <c r="K1092" s="55" t="s">
        <v>492</v>
      </c>
      <c r="L1092" s="56">
        <v>45688</v>
      </c>
      <c r="Q1092" s="55" t="s">
        <v>89</v>
      </c>
      <c r="R1092" s="57">
        <v>9.6999999999999993</v>
      </c>
      <c r="S1092" s="55" t="s">
        <v>89</v>
      </c>
      <c r="T1092" s="57">
        <v>9.6999999999999993</v>
      </c>
      <c r="U1092" s="55" t="s">
        <v>329</v>
      </c>
      <c r="V1092" s="55" t="s">
        <v>330</v>
      </c>
      <c r="AJ1092" s="58">
        <v>0</v>
      </c>
      <c r="AT1092" t="s">
        <v>3842</v>
      </c>
      <c r="AU1092" s="191">
        <f t="shared" si="19"/>
        <v>160050</v>
      </c>
    </row>
    <row r="1093" spans="1:47" hidden="1" x14ac:dyDescent="0.25">
      <c r="A1093" s="55" t="s">
        <v>1717</v>
      </c>
      <c r="B1093" s="92" t="s">
        <v>1718</v>
      </c>
      <c r="D1093" s="55" t="s">
        <v>3859</v>
      </c>
      <c r="E1093" s="56">
        <v>45688</v>
      </c>
      <c r="F1093" s="55" t="s">
        <v>3860</v>
      </c>
      <c r="H1093" s="55">
        <v>50900020</v>
      </c>
      <c r="I1093" s="55" t="s">
        <v>3957</v>
      </c>
      <c r="K1093" s="55" t="s">
        <v>492</v>
      </c>
      <c r="L1093" s="56">
        <v>45688</v>
      </c>
      <c r="Q1093" s="55" t="s">
        <v>89</v>
      </c>
      <c r="R1093" s="57">
        <v>52.1</v>
      </c>
      <c r="S1093" s="55" t="s">
        <v>89</v>
      </c>
      <c r="T1093" s="57">
        <v>52.1</v>
      </c>
      <c r="U1093" s="55" t="s">
        <v>329</v>
      </c>
      <c r="V1093" s="55" t="s">
        <v>330</v>
      </c>
      <c r="AJ1093" s="58">
        <v>0</v>
      </c>
      <c r="AT1093" t="s">
        <v>3842</v>
      </c>
      <c r="AU1093" s="191">
        <f t="shared" si="19"/>
        <v>859650</v>
      </c>
    </row>
    <row r="1094" spans="1:47" hidden="1" x14ac:dyDescent="0.25">
      <c r="A1094" s="55" t="s">
        <v>1717</v>
      </c>
      <c r="B1094" s="92" t="s">
        <v>1718</v>
      </c>
      <c r="D1094" s="55" t="s">
        <v>3859</v>
      </c>
      <c r="E1094" s="56">
        <v>45688</v>
      </c>
      <c r="F1094" s="55" t="s">
        <v>3860</v>
      </c>
      <c r="H1094" s="55">
        <v>50900020</v>
      </c>
      <c r="I1094" s="55" t="s">
        <v>3957</v>
      </c>
      <c r="K1094" s="55" t="s">
        <v>492</v>
      </c>
      <c r="L1094" s="56">
        <v>45688</v>
      </c>
      <c r="Q1094" s="55" t="s">
        <v>89</v>
      </c>
      <c r="R1094" s="57">
        <v>9.6999999999999993</v>
      </c>
      <c r="S1094" s="55" t="s">
        <v>89</v>
      </c>
      <c r="T1094" s="57">
        <v>9.6999999999999993</v>
      </c>
      <c r="U1094" s="55" t="s">
        <v>329</v>
      </c>
      <c r="V1094" s="55" t="s">
        <v>330</v>
      </c>
      <c r="AJ1094" s="58">
        <v>0</v>
      </c>
      <c r="AT1094" t="s">
        <v>3842</v>
      </c>
      <c r="AU1094" s="191">
        <f t="shared" si="19"/>
        <v>160050</v>
      </c>
    </row>
    <row r="1095" spans="1:47" hidden="1" x14ac:dyDescent="0.25">
      <c r="A1095" s="55" t="s">
        <v>1717</v>
      </c>
      <c r="B1095" s="92" t="s">
        <v>1718</v>
      </c>
      <c r="D1095" s="55" t="s">
        <v>3859</v>
      </c>
      <c r="E1095" s="56">
        <v>45688</v>
      </c>
      <c r="F1095" s="55" t="s">
        <v>3860</v>
      </c>
      <c r="H1095" s="55">
        <v>50900020</v>
      </c>
      <c r="I1095" s="55" t="s">
        <v>3957</v>
      </c>
      <c r="K1095" s="55" t="s">
        <v>492</v>
      </c>
      <c r="L1095" s="56">
        <v>45688</v>
      </c>
      <c r="Q1095" s="55" t="s">
        <v>89</v>
      </c>
      <c r="R1095" s="57">
        <v>83.34</v>
      </c>
      <c r="S1095" s="55" t="s">
        <v>89</v>
      </c>
      <c r="T1095" s="57">
        <v>83.34</v>
      </c>
      <c r="U1095" s="55" t="s">
        <v>329</v>
      </c>
      <c r="V1095" s="55" t="s">
        <v>330</v>
      </c>
      <c r="AJ1095" s="58">
        <v>0</v>
      </c>
      <c r="AT1095" t="s">
        <v>3842</v>
      </c>
      <c r="AU1095" s="191">
        <f t="shared" si="19"/>
        <v>1375110</v>
      </c>
    </row>
    <row r="1096" spans="1:47" hidden="1" x14ac:dyDescent="0.25">
      <c r="A1096" s="55" t="s">
        <v>1717</v>
      </c>
      <c r="B1096" s="92" t="s">
        <v>1718</v>
      </c>
      <c r="D1096" s="55" t="s">
        <v>3859</v>
      </c>
      <c r="E1096" s="56">
        <v>45688</v>
      </c>
      <c r="F1096" s="55" t="s">
        <v>3860</v>
      </c>
      <c r="H1096" s="55">
        <v>50900020</v>
      </c>
      <c r="I1096" s="55" t="s">
        <v>3957</v>
      </c>
      <c r="K1096" s="55" t="s">
        <v>492</v>
      </c>
      <c r="L1096" s="56">
        <v>45688</v>
      </c>
      <c r="Q1096" s="55" t="s">
        <v>89</v>
      </c>
      <c r="R1096" s="57">
        <v>9.6999999999999993</v>
      </c>
      <c r="S1096" s="55" t="s">
        <v>89</v>
      </c>
      <c r="T1096" s="57">
        <v>9.6999999999999993</v>
      </c>
      <c r="U1096" s="55" t="s">
        <v>329</v>
      </c>
      <c r="V1096" s="55" t="s">
        <v>330</v>
      </c>
      <c r="AJ1096" s="58">
        <v>0</v>
      </c>
      <c r="AT1096" t="s">
        <v>3842</v>
      </c>
      <c r="AU1096" s="191">
        <f t="shared" si="19"/>
        <v>160050</v>
      </c>
    </row>
    <row r="1097" spans="1:47" hidden="1" x14ac:dyDescent="0.25">
      <c r="A1097" s="55" t="s">
        <v>1717</v>
      </c>
      <c r="B1097" s="92" t="s">
        <v>1718</v>
      </c>
      <c r="D1097" s="55" t="s">
        <v>3859</v>
      </c>
      <c r="E1097" s="56">
        <v>45688</v>
      </c>
      <c r="F1097" s="55" t="s">
        <v>3860</v>
      </c>
      <c r="H1097" s="55">
        <v>50900020</v>
      </c>
      <c r="I1097" s="55" t="s">
        <v>3957</v>
      </c>
      <c r="K1097" s="55" t="s">
        <v>492</v>
      </c>
      <c r="L1097" s="56">
        <v>45688</v>
      </c>
      <c r="Q1097" s="55" t="s">
        <v>89</v>
      </c>
      <c r="R1097" s="57">
        <v>9.6999999999999993</v>
      </c>
      <c r="S1097" s="55" t="s">
        <v>89</v>
      </c>
      <c r="T1097" s="57">
        <v>9.6999999999999993</v>
      </c>
      <c r="U1097" s="55" t="s">
        <v>329</v>
      </c>
      <c r="V1097" s="55" t="s">
        <v>330</v>
      </c>
      <c r="AJ1097" s="58">
        <v>0</v>
      </c>
      <c r="AT1097" t="s">
        <v>3842</v>
      </c>
      <c r="AU1097" s="191">
        <f t="shared" si="19"/>
        <v>160050</v>
      </c>
    </row>
    <row r="1098" spans="1:47" hidden="1" x14ac:dyDescent="0.25">
      <c r="A1098" s="55" t="s">
        <v>1717</v>
      </c>
      <c r="B1098" s="92" t="s">
        <v>1718</v>
      </c>
      <c r="D1098" s="55" t="s">
        <v>3859</v>
      </c>
      <c r="E1098" s="56">
        <v>45688</v>
      </c>
      <c r="F1098" s="55" t="s">
        <v>3860</v>
      </c>
      <c r="H1098" s="55">
        <v>50900020</v>
      </c>
      <c r="I1098" s="55" t="s">
        <v>3957</v>
      </c>
      <c r="K1098" s="55" t="s">
        <v>492</v>
      </c>
      <c r="L1098" s="56">
        <v>45688</v>
      </c>
      <c r="Q1098" s="55" t="s">
        <v>89</v>
      </c>
      <c r="R1098" s="57">
        <v>83.33</v>
      </c>
      <c r="S1098" s="55" t="s">
        <v>89</v>
      </c>
      <c r="T1098" s="57">
        <v>83.33</v>
      </c>
      <c r="U1098" s="55" t="s">
        <v>329</v>
      </c>
      <c r="V1098" s="55" t="s">
        <v>330</v>
      </c>
      <c r="AJ1098" s="58">
        <v>0</v>
      </c>
      <c r="AT1098" t="s">
        <v>3842</v>
      </c>
      <c r="AU1098" s="191">
        <f t="shared" si="19"/>
        <v>1374945</v>
      </c>
    </row>
    <row r="1099" spans="1:47" hidden="1" x14ac:dyDescent="0.25">
      <c r="A1099" s="55" t="s">
        <v>1717</v>
      </c>
      <c r="B1099" s="92" t="s">
        <v>1718</v>
      </c>
      <c r="D1099" s="55" t="s">
        <v>3859</v>
      </c>
      <c r="E1099" s="56">
        <v>45688</v>
      </c>
      <c r="F1099" s="55" t="s">
        <v>3860</v>
      </c>
      <c r="H1099" s="55">
        <v>50900020</v>
      </c>
      <c r="I1099" s="55" t="s">
        <v>3957</v>
      </c>
      <c r="K1099" s="55" t="s">
        <v>492</v>
      </c>
      <c r="L1099" s="56">
        <v>45688</v>
      </c>
      <c r="Q1099" s="55" t="s">
        <v>89</v>
      </c>
      <c r="R1099" s="57">
        <v>9.6999999999999993</v>
      </c>
      <c r="S1099" s="55" t="s">
        <v>89</v>
      </c>
      <c r="T1099" s="57">
        <v>9.6999999999999993</v>
      </c>
      <c r="U1099" s="55" t="s">
        <v>329</v>
      </c>
      <c r="V1099" s="55" t="s">
        <v>330</v>
      </c>
      <c r="AJ1099" s="58">
        <v>0</v>
      </c>
      <c r="AT1099" t="s">
        <v>3842</v>
      </c>
      <c r="AU1099" s="191">
        <f t="shared" si="19"/>
        <v>160050</v>
      </c>
    </row>
    <row r="1100" spans="1:47" hidden="1" x14ac:dyDescent="0.25">
      <c r="A1100" s="55" t="s">
        <v>1717</v>
      </c>
      <c r="B1100" s="92" t="s">
        <v>1718</v>
      </c>
      <c r="D1100" s="55" t="s">
        <v>3859</v>
      </c>
      <c r="E1100" s="56">
        <v>45688</v>
      </c>
      <c r="F1100" s="55" t="s">
        <v>3860</v>
      </c>
      <c r="H1100" s="55">
        <v>50900020</v>
      </c>
      <c r="I1100" s="55" t="s">
        <v>3957</v>
      </c>
      <c r="K1100" s="55" t="s">
        <v>492</v>
      </c>
      <c r="L1100" s="56">
        <v>45688</v>
      </c>
      <c r="Q1100" s="55" t="s">
        <v>89</v>
      </c>
      <c r="R1100" s="57">
        <v>9.6999999999999993</v>
      </c>
      <c r="S1100" s="55" t="s">
        <v>89</v>
      </c>
      <c r="T1100" s="57">
        <v>9.6999999999999993</v>
      </c>
      <c r="U1100" s="55" t="s">
        <v>329</v>
      </c>
      <c r="V1100" s="55" t="s">
        <v>330</v>
      </c>
      <c r="AJ1100" s="58">
        <v>0</v>
      </c>
      <c r="AT1100" t="s">
        <v>3842</v>
      </c>
      <c r="AU1100" s="191">
        <f t="shared" si="19"/>
        <v>160050</v>
      </c>
    </row>
    <row r="1101" spans="1:47" hidden="1" x14ac:dyDescent="0.25">
      <c r="A1101" s="55" t="s">
        <v>1717</v>
      </c>
      <c r="B1101" s="92" t="s">
        <v>1718</v>
      </c>
      <c r="D1101" s="55" t="s">
        <v>3859</v>
      </c>
      <c r="E1101" s="56">
        <v>45688</v>
      </c>
      <c r="F1101" s="55" t="s">
        <v>3860</v>
      </c>
      <c r="H1101" s="55">
        <v>50900020</v>
      </c>
      <c r="I1101" s="55" t="s">
        <v>3957</v>
      </c>
      <c r="K1101" s="55" t="s">
        <v>492</v>
      </c>
      <c r="L1101" s="56">
        <v>45688</v>
      </c>
      <c r="Q1101" s="55" t="s">
        <v>89</v>
      </c>
      <c r="R1101" s="57">
        <v>83.33</v>
      </c>
      <c r="S1101" s="55" t="s">
        <v>89</v>
      </c>
      <c r="T1101" s="57">
        <v>83.33</v>
      </c>
      <c r="U1101" s="55" t="s">
        <v>329</v>
      </c>
      <c r="V1101" s="55" t="s">
        <v>330</v>
      </c>
      <c r="AJ1101" s="58">
        <v>0</v>
      </c>
      <c r="AT1101" t="s">
        <v>3842</v>
      </c>
      <c r="AU1101" s="191">
        <f t="shared" si="19"/>
        <v>1374945</v>
      </c>
    </row>
    <row r="1102" spans="1:47" hidden="1" x14ac:dyDescent="0.25">
      <c r="A1102" s="55" t="s">
        <v>1717</v>
      </c>
      <c r="B1102" s="92" t="s">
        <v>1718</v>
      </c>
      <c r="D1102" s="55" t="s">
        <v>3859</v>
      </c>
      <c r="E1102" s="56">
        <v>45688</v>
      </c>
      <c r="F1102" s="55" t="s">
        <v>3860</v>
      </c>
      <c r="H1102" s="55">
        <v>50900020</v>
      </c>
      <c r="I1102" s="55" t="s">
        <v>3957</v>
      </c>
      <c r="K1102" s="55" t="s">
        <v>492</v>
      </c>
      <c r="L1102" s="56">
        <v>45688</v>
      </c>
      <c r="Q1102" s="55" t="s">
        <v>89</v>
      </c>
      <c r="R1102" s="57">
        <v>83.34</v>
      </c>
      <c r="S1102" s="55" t="s">
        <v>89</v>
      </c>
      <c r="T1102" s="57">
        <v>83.34</v>
      </c>
      <c r="U1102" s="55" t="s">
        <v>329</v>
      </c>
      <c r="V1102" s="55" t="s">
        <v>330</v>
      </c>
      <c r="AJ1102" s="58">
        <v>0</v>
      </c>
      <c r="AT1102" t="s">
        <v>3842</v>
      </c>
      <c r="AU1102" s="191">
        <f t="shared" si="19"/>
        <v>1375110</v>
      </c>
    </row>
    <row r="1103" spans="1:47" hidden="1" x14ac:dyDescent="0.25">
      <c r="A1103" s="55" t="s">
        <v>1717</v>
      </c>
      <c r="B1103" s="92" t="s">
        <v>1718</v>
      </c>
      <c r="D1103" s="55" t="s">
        <v>3859</v>
      </c>
      <c r="E1103" s="56">
        <v>45688</v>
      </c>
      <c r="F1103" s="55" t="s">
        <v>3860</v>
      </c>
      <c r="H1103" s="55">
        <v>50900020</v>
      </c>
      <c r="I1103" s="55" t="s">
        <v>3957</v>
      </c>
      <c r="K1103" s="55" t="s">
        <v>492</v>
      </c>
      <c r="L1103" s="56">
        <v>45688</v>
      </c>
      <c r="Q1103" s="55" t="s">
        <v>89</v>
      </c>
      <c r="R1103" s="57">
        <v>9.6999999999999993</v>
      </c>
      <c r="S1103" s="55" t="s">
        <v>89</v>
      </c>
      <c r="T1103" s="57">
        <v>9.6999999999999993</v>
      </c>
      <c r="U1103" s="55" t="s">
        <v>329</v>
      </c>
      <c r="V1103" s="55" t="s">
        <v>330</v>
      </c>
      <c r="AJ1103" s="58">
        <v>0</v>
      </c>
      <c r="AT1103" t="s">
        <v>3842</v>
      </c>
      <c r="AU1103" s="191">
        <f t="shared" si="19"/>
        <v>160050</v>
      </c>
    </row>
    <row r="1104" spans="1:47" hidden="1" x14ac:dyDescent="0.25">
      <c r="A1104" s="55" t="s">
        <v>1717</v>
      </c>
      <c r="B1104" s="92" t="s">
        <v>1718</v>
      </c>
      <c r="D1104" s="55" t="s">
        <v>3859</v>
      </c>
      <c r="E1104" s="56">
        <v>45688</v>
      </c>
      <c r="F1104" s="55" t="s">
        <v>3860</v>
      </c>
      <c r="H1104" s="55">
        <v>50900020</v>
      </c>
      <c r="I1104" s="55" t="s">
        <v>3957</v>
      </c>
      <c r="K1104" s="55" t="s">
        <v>492</v>
      </c>
      <c r="L1104" s="56">
        <v>45688</v>
      </c>
      <c r="Q1104" s="55" t="s">
        <v>89</v>
      </c>
      <c r="R1104" s="57">
        <v>9.6999999999999993</v>
      </c>
      <c r="S1104" s="55" t="s">
        <v>89</v>
      </c>
      <c r="T1104" s="57">
        <v>9.6999999999999993</v>
      </c>
      <c r="U1104" s="55" t="s">
        <v>329</v>
      </c>
      <c r="V1104" s="55" t="s">
        <v>330</v>
      </c>
      <c r="AJ1104" s="58">
        <v>0</v>
      </c>
      <c r="AT1104" t="s">
        <v>3842</v>
      </c>
      <c r="AU1104" s="191">
        <f t="shared" si="19"/>
        <v>160050</v>
      </c>
    </row>
    <row r="1105" spans="1:47" hidden="1" x14ac:dyDescent="0.25">
      <c r="A1105" s="55" t="s">
        <v>1717</v>
      </c>
      <c r="B1105" s="92" t="s">
        <v>1718</v>
      </c>
      <c r="D1105" s="55" t="s">
        <v>3859</v>
      </c>
      <c r="E1105" s="56">
        <v>45688</v>
      </c>
      <c r="F1105" s="55" t="s">
        <v>3860</v>
      </c>
      <c r="H1105" s="55">
        <v>50900020</v>
      </c>
      <c r="I1105" s="55" t="s">
        <v>3957</v>
      </c>
      <c r="K1105" s="55" t="s">
        <v>492</v>
      </c>
      <c r="L1105" s="56">
        <v>45688</v>
      </c>
      <c r="Q1105" s="55" t="s">
        <v>89</v>
      </c>
      <c r="R1105" s="57">
        <v>83.34</v>
      </c>
      <c r="S1105" s="55" t="s">
        <v>89</v>
      </c>
      <c r="T1105" s="57">
        <v>83.34</v>
      </c>
      <c r="U1105" s="55" t="s">
        <v>329</v>
      </c>
      <c r="V1105" s="55" t="s">
        <v>330</v>
      </c>
      <c r="AJ1105" s="58">
        <v>0</v>
      </c>
      <c r="AT1105" t="s">
        <v>3842</v>
      </c>
      <c r="AU1105" s="191">
        <f t="shared" si="19"/>
        <v>1375110</v>
      </c>
    </row>
    <row r="1106" spans="1:47" hidden="1" x14ac:dyDescent="0.25">
      <c r="A1106" s="55" t="s">
        <v>1717</v>
      </c>
      <c r="B1106" s="92" t="s">
        <v>1718</v>
      </c>
      <c r="D1106" s="55" t="s">
        <v>3859</v>
      </c>
      <c r="E1106" s="56">
        <v>45688</v>
      </c>
      <c r="F1106" s="55" t="s">
        <v>3860</v>
      </c>
      <c r="H1106" s="55">
        <v>50900020</v>
      </c>
      <c r="I1106" s="55" t="s">
        <v>3957</v>
      </c>
      <c r="K1106" s="55" t="s">
        <v>492</v>
      </c>
      <c r="L1106" s="56">
        <v>45688</v>
      </c>
      <c r="Q1106" s="55" t="s">
        <v>89</v>
      </c>
      <c r="R1106" s="57">
        <v>9.6999999999999993</v>
      </c>
      <c r="S1106" s="55" t="s">
        <v>89</v>
      </c>
      <c r="T1106" s="57">
        <v>9.6999999999999993</v>
      </c>
      <c r="U1106" s="55" t="s">
        <v>329</v>
      </c>
      <c r="V1106" s="55" t="s">
        <v>330</v>
      </c>
      <c r="AJ1106" s="58">
        <v>0</v>
      </c>
      <c r="AT1106" t="s">
        <v>3842</v>
      </c>
      <c r="AU1106" s="191">
        <f t="shared" si="19"/>
        <v>160050</v>
      </c>
    </row>
    <row r="1107" spans="1:47" hidden="1" x14ac:dyDescent="0.25">
      <c r="A1107" s="55" t="s">
        <v>1717</v>
      </c>
      <c r="B1107" s="92" t="s">
        <v>1718</v>
      </c>
      <c r="D1107" s="55" t="s">
        <v>3859</v>
      </c>
      <c r="E1107" s="56">
        <v>45688</v>
      </c>
      <c r="F1107" s="55" t="s">
        <v>3860</v>
      </c>
      <c r="H1107" s="55">
        <v>50900020</v>
      </c>
      <c r="I1107" s="55" t="s">
        <v>3957</v>
      </c>
      <c r="K1107" s="55" t="s">
        <v>492</v>
      </c>
      <c r="L1107" s="56">
        <v>45688</v>
      </c>
      <c r="Q1107" s="55" t="s">
        <v>89</v>
      </c>
      <c r="R1107" s="57">
        <v>18.23</v>
      </c>
      <c r="S1107" s="55" t="s">
        <v>89</v>
      </c>
      <c r="T1107" s="57">
        <v>18.23</v>
      </c>
      <c r="U1107" s="55" t="s">
        <v>329</v>
      </c>
      <c r="V1107" s="55" t="s">
        <v>330</v>
      </c>
      <c r="AJ1107" s="58">
        <v>0</v>
      </c>
      <c r="AT1107" t="s">
        <v>3842</v>
      </c>
      <c r="AU1107" s="191">
        <f t="shared" si="19"/>
        <v>300795</v>
      </c>
    </row>
    <row r="1108" spans="1:47" hidden="1" x14ac:dyDescent="0.25">
      <c r="A1108" s="55" t="s">
        <v>1717</v>
      </c>
      <c r="B1108" s="92" t="s">
        <v>1718</v>
      </c>
      <c r="D1108" s="55" t="s">
        <v>3859</v>
      </c>
      <c r="E1108" s="56">
        <v>45688</v>
      </c>
      <c r="F1108" s="55" t="s">
        <v>3860</v>
      </c>
      <c r="H1108" s="55">
        <v>50900020</v>
      </c>
      <c r="I1108" s="55" t="s">
        <v>3957</v>
      </c>
      <c r="K1108" s="55" t="s">
        <v>492</v>
      </c>
      <c r="L1108" s="56">
        <v>45688</v>
      </c>
      <c r="Q1108" s="55" t="s">
        <v>89</v>
      </c>
      <c r="R1108" s="57">
        <v>18.23</v>
      </c>
      <c r="S1108" s="55" t="s">
        <v>89</v>
      </c>
      <c r="T1108" s="57">
        <v>18.23</v>
      </c>
      <c r="U1108" s="55" t="s">
        <v>329</v>
      </c>
      <c r="V1108" s="55" t="s">
        <v>330</v>
      </c>
      <c r="AJ1108" s="58">
        <v>0</v>
      </c>
      <c r="AT1108" t="s">
        <v>3842</v>
      </c>
      <c r="AU1108" s="191">
        <f t="shared" si="19"/>
        <v>300795</v>
      </c>
    </row>
    <row r="1109" spans="1:47" hidden="1" x14ac:dyDescent="0.25">
      <c r="A1109" s="55" t="s">
        <v>1717</v>
      </c>
      <c r="B1109" s="92" t="s">
        <v>1718</v>
      </c>
      <c r="D1109" s="55" t="s">
        <v>3859</v>
      </c>
      <c r="E1109" s="56">
        <v>45688</v>
      </c>
      <c r="F1109" s="55" t="s">
        <v>3860</v>
      </c>
      <c r="H1109" s="55">
        <v>50900020</v>
      </c>
      <c r="I1109" s="55" t="s">
        <v>3957</v>
      </c>
      <c r="K1109" s="55" t="s">
        <v>492</v>
      </c>
      <c r="L1109" s="56">
        <v>45688</v>
      </c>
      <c r="Q1109" s="55" t="s">
        <v>89</v>
      </c>
      <c r="R1109" s="57">
        <v>83.34</v>
      </c>
      <c r="S1109" s="55" t="s">
        <v>89</v>
      </c>
      <c r="T1109" s="57">
        <v>83.34</v>
      </c>
      <c r="U1109" s="55" t="s">
        <v>329</v>
      </c>
      <c r="V1109" s="55" t="s">
        <v>330</v>
      </c>
      <c r="AJ1109" s="58">
        <v>0</v>
      </c>
      <c r="AT1109" t="s">
        <v>3842</v>
      </c>
      <c r="AU1109" s="191">
        <f t="shared" si="19"/>
        <v>1375110</v>
      </c>
    </row>
    <row r="1110" spans="1:47" hidden="1" x14ac:dyDescent="0.25">
      <c r="A1110" s="55" t="s">
        <v>1717</v>
      </c>
      <c r="B1110" s="92" t="s">
        <v>1718</v>
      </c>
      <c r="D1110" s="55" t="s">
        <v>3859</v>
      </c>
      <c r="E1110" s="56">
        <v>45688</v>
      </c>
      <c r="F1110" s="55" t="s">
        <v>3860</v>
      </c>
      <c r="H1110" s="55">
        <v>50900020</v>
      </c>
      <c r="I1110" s="55" t="s">
        <v>3957</v>
      </c>
      <c r="K1110" s="55" t="s">
        <v>492</v>
      </c>
      <c r="L1110" s="56">
        <v>45688</v>
      </c>
      <c r="Q1110" s="55" t="s">
        <v>89</v>
      </c>
      <c r="R1110" s="57">
        <v>9.6999999999999993</v>
      </c>
      <c r="S1110" s="55" t="s">
        <v>89</v>
      </c>
      <c r="T1110" s="57">
        <v>9.6999999999999993</v>
      </c>
      <c r="U1110" s="55" t="s">
        <v>329</v>
      </c>
      <c r="V1110" s="55" t="s">
        <v>330</v>
      </c>
      <c r="AJ1110" s="58">
        <v>0</v>
      </c>
      <c r="AT1110" t="s">
        <v>3842</v>
      </c>
      <c r="AU1110" s="191">
        <f t="shared" si="19"/>
        <v>160050</v>
      </c>
    </row>
    <row r="1111" spans="1:47" hidden="1" x14ac:dyDescent="0.25">
      <c r="A1111" s="55" t="s">
        <v>1717</v>
      </c>
      <c r="B1111" s="92" t="s">
        <v>1718</v>
      </c>
      <c r="D1111" s="55" t="s">
        <v>3859</v>
      </c>
      <c r="E1111" s="56">
        <v>45688</v>
      </c>
      <c r="F1111" s="55" t="s">
        <v>3860</v>
      </c>
      <c r="H1111" s="55">
        <v>50900020</v>
      </c>
      <c r="I1111" s="55" t="s">
        <v>3957</v>
      </c>
      <c r="K1111" s="55" t="s">
        <v>492</v>
      </c>
      <c r="L1111" s="56">
        <v>45688</v>
      </c>
      <c r="Q1111" s="55" t="s">
        <v>89</v>
      </c>
      <c r="R1111" s="57">
        <v>18.23</v>
      </c>
      <c r="S1111" s="55" t="s">
        <v>89</v>
      </c>
      <c r="T1111" s="57">
        <v>18.23</v>
      </c>
      <c r="U1111" s="55" t="s">
        <v>329</v>
      </c>
      <c r="V1111" s="55" t="s">
        <v>330</v>
      </c>
      <c r="AJ1111" s="58">
        <v>0</v>
      </c>
      <c r="AT1111" t="s">
        <v>3842</v>
      </c>
      <c r="AU1111" s="191">
        <f t="shared" si="19"/>
        <v>300795</v>
      </c>
    </row>
    <row r="1112" spans="1:47" hidden="1" x14ac:dyDescent="0.25">
      <c r="A1112" s="55" t="s">
        <v>1717</v>
      </c>
      <c r="B1112" s="92" t="s">
        <v>1718</v>
      </c>
      <c r="D1112" s="55" t="s">
        <v>3859</v>
      </c>
      <c r="E1112" s="56">
        <v>45688</v>
      </c>
      <c r="F1112" s="55" t="s">
        <v>3860</v>
      </c>
      <c r="H1112" s="55">
        <v>50900020</v>
      </c>
      <c r="I1112" s="55" t="s">
        <v>3957</v>
      </c>
      <c r="K1112" s="55" t="s">
        <v>492</v>
      </c>
      <c r="L1112" s="56">
        <v>45688</v>
      </c>
      <c r="Q1112" s="55" t="s">
        <v>89</v>
      </c>
      <c r="R1112" s="57">
        <v>18.23</v>
      </c>
      <c r="S1112" s="55" t="s">
        <v>89</v>
      </c>
      <c r="T1112" s="57">
        <v>18.23</v>
      </c>
      <c r="U1112" s="55" t="s">
        <v>329</v>
      </c>
      <c r="V1112" s="55" t="s">
        <v>330</v>
      </c>
      <c r="AJ1112" s="58">
        <v>0</v>
      </c>
      <c r="AT1112" t="s">
        <v>3842</v>
      </c>
      <c r="AU1112" s="191">
        <f t="shared" si="19"/>
        <v>300795</v>
      </c>
    </row>
    <row r="1113" spans="1:47" hidden="1" x14ac:dyDescent="0.25">
      <c r="A1113" s="55" t="s">
        <v>1717</v>
      </c>
      <c r="B1113" s="92" t="s">
        <v>1718</v>
      </c>
      <c r="D1113" s="55" t="s">
        <v>3859</v>
      </c>
      <c r="E1113" s="56">
        <v>45688</v>
      </c>
      <c r="F1113" s="55" t="s">
        <v>3860</v>
      </c>
      <c r="H1113" s="55">
        <v>50900020</v>
      </c>
      <c r="I1113" s="55" t="s">
        <v>3957</v>
      </c>
      <c r="K1113" s="55" t="s">
        <v>492</v>
      </c>
      <c r="L1113" s="56">
        <v>45688</v>
      </c>
      <c r="Q1113" s="55" t="s">
        <v>89</v>
      </c>
      <c r="R1113" s="57">
        <v>1087.51</v>
      </c>
      <c r="S1113" s="55" t="s">
        <v>89</v>
      </c>
      <c r="T1113" s="57">
        <v>1087.51</v>
      </c>
      <c r="U1113" s="55" t="s">
        <v>329</v>
      </c>
      <c r="V1113" s="55" t="s">
        <v>330</v>
      </c>
      <c r="AJ1113" s="58">
        <v>0</v>
      </c>
      <c r="AT1113" t="s">
        <v>3842</v>
      </c>
      <c r="AU1113" s="191">
        <f t="shared" si="19"/>
        <v>17943915</v>
      </c>
    </row>
    <row r="1114" spans="1:47" hidden="1" x14ac:dyDescent="0.25">
      <c r="A1114" s="55" t="s">
        <v>1717</v>
      </c>
      <c r="B1114" s="92" t="s">
        <v>1718</v>
      </c>
      <c r="D1114" s="55" t="s">
        <v>3859</v>
      </c>
      <c r="E1114" s="56">
        <v>45688</v>
      </c>
      <c r="F1114" s="55" t="s">
        <v>3860</v>
      </c>
      <c r="H1114" s="55">
        <v>50900020</v>
      </c>
      <c r="I1114" s="55" t="s">
        <v>3957</v>
      </c>
      <c r="K1114" s="55" t="s">
        <v>492</v>
      </c>
      <c r="L1114" s="56">
        <v>45688</v>
      </c>
      <c r="Q1114" s="55" t="s">
        <v>89</v>
      </c>
      <c r="R1114" s="57">
        <v>9.6999999999999993</v>
      </c>
      <c r="S1114" s="55" t="s">
        <v>89</v>
      </c>
      <c r="T1114" s="57">
        <v>9.6999999999999993</v>
      </c>
      <c r="U1114" s="55" t="s">
        <v>329</v>
      </c>
      <c r="V1114" s="55" t="s">
        <v>330</v>
      </c>
      <c r="AJ1114" s="58">
        <v>0</v>
      </c>
      <c r="AT1114" t="s">
        <v>3842</v>
      </c>
      <c r="AU1114" s="191">
        <f t="shared" si="19"/>
        <v>160050</v>
      </c>
    </row>
    <row r="1115" spans="1:47" hidden="1" x14ac:dyDescent="0.25">
      <c r="A1115" s="55" t="s">
        <v>1717</v>
      </c>
      <c r="B1115" s="92" t="s">
        <v>1718</v>
      </c>
      <c r="D1115" s="55" t="s">
        <v>3859</v>
      </c>
      <c r="E1115" s="56">
        <v>45688</v>
      </c>
      <c r="F1115" s="55" t="s">
        <v>3860</v>
      </c>
      <c r="H1115" s="55">
        <v>50900020</v>
      </c>
      <c r="I1115" s="55" t="s">
        <v>3957</v>
      </c>
      <c r="K1115" s="55" t="s">
        <v>492</v>
      </c>
      <c r="L1115" s="56">
        <v>45688</v>
      </c>
      <c r="Q1115" s="55" t="s">
        <v>89</v>
      </c>
      <c r="R1115" s="57">
        <v>284.48</v>
      </c>
      <c r="S1115" s="55" t="s">
        <v>89</v>
      </c>
      <c r="T1115" s="57">
        <v>284.48</v>
      </c>
      <c r="U1115" s="55" t="s">
        <v>329</v>
      </c>
      <c r="V1115" s="55" t="s">
        <v>330</v>
      </c>
      <c r="AJ1115" s="58">
        <v>0</v>
      </c>
      <c r="AT1115" t="s">
        <v>3842</v>
      </c>
      <c r="AU1115" s="191">
        <f t="shared" si="19"/>
        <v>4693920</v>
      </c>
    </row>
    <row r="1116" spans="1:47" hidden="1" x14ac:dyDescent="0.25">
      <c r="A1116" s="55" t="s">
        <v>1717</v>
      </c>
      <c r="B1116" s="92" t="s">
        <v>1718</v>
      </c>
      <c r="D1116" s="55" t="s">
        <v>3859</v>
      </c>
      <c r="E1116" s="56">
        <v>45688</v>
      </c>
      <c r="F1116" s="55" t="s">
        <v>3860</v>
      </c>
      <c r="H1116" s="55">
        <v>50900020</v>
      </c>
      <c r="I1116" s="55" t="s">
        <v>3957</v>
      </c>
      <c r="K1116" s="55" t="s">
        <v>492</v>
      </c>
      <c r="L1116" s="56">
        <v>45688</v>
      </c>
      <c r="Q1116" s="55" t="s">
        <v>89</v>
      </c>
      <c r="R1116" s="57">
        <v>83.33</v>
      </c>
      <c r="S1116" s="55" t="s">
        <v>89</v>
      </c>
      <c r="T1116" s="57">
        <v>83.33</v>
      </c>
      <c r="U1116" s="55" t="s">
        <v>329</v>
      </c>
      <c r="V1116" s="55" t="s">
        <v>330</v>
      </c>
      <c r="AJ1116" s="58">
        <v>0</v>
      </c>
      <c r="AT1116" t="s">
        <v>3842</v>
      </c>
      <c r="AU1116" s="191">
        <f t="shared" si="19"/>
        <v>1374945</v>
      </c>
    </row>
    <row r="1117" spans="1:47" hidden="1" x14ac:dyDescent="0.25">
      <c r="A1117" s="55" t="s">
        <v>1717</v>
      </c>
      <c r="B1117" s="92" t="s">
        <v>1718</v>
      </c>
      <c r="D1117" s="55" t="s">
        <v>3859</v>
      </c>
      <c r="E1117" s="56">
        <v>45688</v>
      </c>
      <c r="F1117" s="55" t="s">
        <v>3860</v>
      </c>
      <c r="H1117" s="55">
        <v>50900020</v>
      </c>
      <c r="I1117" s="55" t="s">
        <v>3957</v>
      </c>
      <c r="K1117" s="55" t="s">
        <v>492</v>
      </c>
      <c r="L1117" s="56">
        <v>45688</v>
      </c>
      <c r="Q1117" s="55" t="s">
        <v>89</v>
      </c>
      <c r="R1117" s="57">
        <v>83.34</v>
      </c>
      <c r="S1117" s="55" t="s">
        <v>89</v>
      </c>
      <c r="T1117" s="57">
        <v>83.34</v>
      </c>
      <c r="U1117" s="55" t="s">
        <v>329</v>
      </c>
      <c r="V1117" s="55" t="s">
        <v>330</v>
      </c>
      <c r="AJ1117" s="58">
        <v>0</v>
      </c>
      <c r="AT1117" t="s">
        <v>3842</v>
      </c>
      <c r="AU1117" s="191">
        <f t="shared" si="19"/>
        <v>1375110</v>
      </c>
    </row>
    <row r="1118" spans="1:47" hidden="1" x14ac:dyDescent="0.25">
      <c r="A1118" s="55" t="s">
        <v>1717</v>
      </c>
      <c r="B1118" s="92" t="s">
        <v>1718</v>
      </c>
      <c r="D1118" s="55" t="s">
        <v>3859</v>
      </c>
      <c r="E1118" s="56">
        <v>45688</v>
      </c>
      <c r="F1118" s="55" t="s">
        <v>3860</v>
      </c>
      <c r="H1118" s="55">
        <v>50900020</v>
      </c>
      <c r="I1118" s="55" t="s">
        <v>3957</v>
      </c>
      <c r="K1118" s="55" t="s">
        <v>492</v>
      </c>
      <c r="L1118" s="56">
        <v>45688</v>
      </c>
      <c r="Q1118" s="55" t="s">
        <v>89</v>
      </c>
      <c r="R1118" s="57">
        <v>83.33</v>
      </c>
      <c r="S1118" s="55" t="s">
        <v>89</v>
      </c>
      <c r="T1118" s="57">
        <v>83.33</v>
      </c>
      <c r="U1118" s="55" t="s">
        <v>329</v>
      </c>
      <c r="V1118" s="55" t="s">
        <v>330</v>
      </c>
      <c r="AJ1118" s="58">
        <v>0</v>
      </c>
      <c r="AT1118" t="s">
        <v>3842</v>
      </c>
      <c r="AU1118" s="191">
        <f t="shared" si="19"/>
        <v>1374945</v>
      </c>
    </row>
    <row r="1119" spans="1:47" hidden="1" x14ac:dyDescent="0.25">
      <c r="A1119" s="55" t="s">
        <v>1717</v>
      </c>
      <c r="B1119" s="92" t="s">
        <v>1718</v>
      </c>
      <c r="D1119" s="55" t="s">
        <v>3859</v>
      </c>
      <c r="E1119" s="56">
        <v>45688</v>
      </c>
      <c r="F1119" s="55" t="s">
        <v>3860</v>
      </c>
      <c r="H1119" s="55">
        <v>50900020</v>
      </c>
      <c r="I1119" s="55" t="s">
        <v>3957</v>
      </c>
      <c r="K1119" s="55" t="s">
        <v>492</v>
      </c>
      <c r="L1119" s="56">
        <v>45688</v>
      </c>
      <c r="Q1119" s="55" t="s">
        <v>89</v>
      </c>
      <c r="R1119" s="57">
        <v>83.33</v>
      </c>
      <c r="S1119" s="55" t="s">
        <v>89</v>
      </c>
      <c r="T1119" s="57">
        <v>83.33</v>
      </c>
      <c r="U1119" s="55" t="s">
        <v>329</v>
      </c>
      <c r="V1119" s="55" t="s">
        <v>330</v>
      </c>
      <c r="AJ1119" s="58">
        <v>0</v>
      </c>
      <c r="AT1119" t="s">
        <v>3842</v>
      </c>
      <c r="AU1119" s="191">
        <f t="shared" si="19"/>
        <v>1374945</v>
      </c>
    </row>
    <row r="1120" spans="1:47" hidden="1" x14ac:dyDescent="0.25">
      <c r="A1120" s="55" t="s">
        <v>1717</v>
      </c>
      <c r="B1120" s="92" t="s">
        <v>1718</v>
      </c>
      <c r="D1120" s="55" t="s">
        <v>3859</v>
      </c>
      <c r="E1120" s="56">
        <v>45688</v>
      </c>
      <c r="F1120" s="55" t="s">
        <v>3860</v>
      </c>
      <c r="H1120" s="55">
        <v>50900020</v>
      </c>
      <c r="I1120" s="55" t="s">
        <v>3957</v>
      </c>
      <c r="K1120" s="55" t="s">
        <v>492</v>
      </c>
      <c r="L1120" s="56">
        <v>45688</v>
      </c>
      <c r="Q1120" s="55" t="s">
        <v>89</v>
      </c>
      <c r="R1120" s="57">
        <v>9.6999999999999993</v>
      </c>
      <c r="S1120" s="55" t="s">
        <v>89</v>
      </c>
      <c r="T1120" s="57">
        <v>9.6999999999999993</v>
      </c>
      <c r="U1120" s="55" t="s">
        <v>329</v>
      </c>
      <c r="V1120" s="55" t="s">
        <v>330</v>
      </c>
      <c r="AJ1120" s="58">
        <v>0</v>
      </c>
      <c r="AT1120" t="s">
        <v>3842</v>
      </c>
      <c r="AU1120" s="191">
        <f t="shared" si="19"/>
        <v>160050</v>
      </c>
    </row>
    <row r="1121" spans="1:47" hidden="1" x14ac:dyDescent="0.25">
      <c r="A1121" s="55" t="s">
        <v>1717</v>
      </c>
      <c r="B1121" s="92" t="s">
        <v>1718</v>
      </c>
      <c r="D1121" s="55" t="s">
        <v>3859</v>
      </c>
      <c r="E1121" s="56">
        <v>45688</v>
      </c>
      <c r="F1121" s="55" t="s">
        <v>3860</v>
      </c>
      <c r="H1121" s="55">
        <v>50900020</v>
      </c>
      <c r="I1121" s="55" t="s">
        <v>3957</v>
      </c>
      <c r="K1121" s="55" t="s">
        <v>492</v>
      </c>
      <c r="L1121" s="56">
        <v>45688</v>
      </c>
      <c r="Q1121" s="55" t="s">
        <v>89</v>
      </c>
      <c r="R1121" s="57">
        <v>83.33</v>
      </c>
      <c r="S1121" s="55" t="s">
        <v>89</v>
      </c>
      <c r="T1121" s="57">
        <v>83.33</v>
      </c>
      <c r="U1121" s="55" t="s">
        <v>329</v>
      </c>
      <c r="V1121" s="55" t="s">
        <v>330</v>
      </c>
      <c r="AJ1121" s="58">
        <v>0</v>
      </c>
      <c r="AT1121" t="s">
        <v>3842</v>
      </c>
      <c r="AU1121" s="191">
        <f t="shared" si="19"/>
        <v>1374945</v>
      </c>
    </row>
    <row r="1122" spans="1:47" hidden="1" x14ac:dyDescent="0.25">
      <c r="A1122" s="55" t="s">
        <v>1717</v>
      </c>
      <c r="B1122" s="92" t="s">
        <v>1718</v>
      </c>
      <c r="D1122" s="55" t="s">
        <v>3859</v>
      </c>
      <c r="E1122" s="56">
        <v>45688</v>
      </c>
      <c r="F1122" s="55" t="s">
        <v>3860</v>
      </c>
      <c r="H1122" s="55">
        <v>50900020</v>
      </c>
      <c r="I1122" s="55" t="s">
        <v>3957</v>
      </c>
      <c r="K1122" s="55" t="s">
        <v>492</v>
      </c>
      <c r="L1122" s="56">
        <v>45688</v>
      </c>
      <c r="Q1122" s="55" t="s">
        <v>89</v>
      </c>
      <c r="R1122" s="57">
        <v>83.34</v>
      </c>
      <c r="S1122" s="55" t="s">
        <v>89</v>
      </c>
      <c r="T1122" s="57">
        <v>83.34</v>
      </c>
      <c r="U1122" s="55" t="s">
        <v>329</v>
      </c>
      <c r="V1122" s="55" t="s">
        <v>330</v>
      </c>
      <c r="AJ1122" s="58">
        <v>0</v>
      </c>
      <c r="AT1122" t="s">
        <v>3842</v>
      </c>
      <c r="AU1122" s="191">
        <f t="shared" si="19"/>
        <v>1375110</v>
      </c>
    </row>
    <row r="1123" spans="1:47" hidden="1" x14ac:dyDescent="0.25">
      <c r="A1123" s="55" t="s">
        <v>1717</v>
      </c>
      <c r="B1123" s="92" t="s">
        <v>1718</v>
      </c>
      <c r="D1123" s="55" t="s">
        <v>3859</v>
      </c>
      <c r="E1123" s="56">
        <v>45688</v>
      </c>
      <c r="F1123" s="55" t="s">
        <v>3860</v>
      </c>
      <c r="H1123" s="55">
        <v>50900020</v>
      </c>
      <c r="I1123" s="55" t="s">
        <v>3957</v>
      </c>
      <c r="K1123" s="55" t="s">
        <v>492</v>
      </c>
      <c r="L1123" s="56">
        <v>45688</v>
      </c>
      <c r="Q1123" s="55" t="s">
        <v>89</v>
      </c>
      <c r="R1123" s="57">
        <v>83.34</v>
      </c>
      <c r="S1123" s="55" t="s">
        <v>89</v>
      </c>
      <c r="T1123" s="57">
        <v>83.34</v>
      </c>
      <c r="U1123" s="55" t="s">
        <v>329</v>
      </c>
      <c r="V1123" s="55" t="s">
        <v>330</v>
      </c>
      <c r="AJ1123" s="58">
        <v>0</v>
      </c>
      <c r="AT1123" t="s">
        <v>3842</v>
      </c>
      <c r="AU1123" s="191">
        <f t="shared" si="19"/>
        <v>1375110</v>
      </c>
    </row>
    <row r="1124" spans="1:47" hidden="1" x14ac:dyDescent="0.25">
      <c r="A1124" s="55" t="s">
        <v>1717</v>
      </c>
      <c r="B1124" s="92" t="s">
        <v>1718</v>
      </c>
      <c r="D1124" s="55" t="s">
        <v>3859</v>
      </c>
      <c r="E1124" s="56">
        <v>45688</v>
      </c>
      <c r="F1124" s="55" t="s">
        <v>3860</v>
      </c>
      <c r="H1124" s="55">
        <v>50900020</v>
      </c>
      <c r="I1124" s="55" t="s">
        <v>3957</v>
      </c>
      <c r="K1124" s="55" t="s">
        <v>492</v>
      </c>
      <c r="L1124" s="56">
        <v>45688</v>
      </c>
      <c r="Q1124" s="55" t="s">
        <v>89</v>
      </c>
      <c r="R1124" s="57">
        <v>18.23</v>
      </c>
      <c r="S1124" s="55" t="s">
        <v>89</v>
      </c>
      <c r="T1124" s="57">
        <v>18.23</v>
      </c>
      <c r="U1124" s="55" t="s">
        <v>329</v>
      </c>
      <c r="V1124" s="55" t="s">
        <v>330</v>
      </c>
      <c r="AJ1124" s="58">
        <v>0</v>
      </c>
      <c r="AT1124" t="s">
        <v>3842</v>
      </c>
      <c r="AU1124" s="191">
        <f t="shared" si="19"/>
        <v>300795</v>
      </c>
    </row>
    <row r="1125" spans="1:47" hidden="1" x14ac:dyDescent="0.25">
      <c r="A1125" s="55" t="s">
        <v>1717</v>
      </c>
      <c r="B1125" s="92" t="s">
        <v>1718</v>
      </c>
      <c r="D1125" s="55" t="s">
        <v>3859</v>
      </c>
      <c r="E1125" s="56">
        <v>45688</v>
      </c>
      <c r="F1125" s="55" t="s">
        <v>3860</v>
      </c>
      <c r="H1125" s="55">
        <v>50900020</v>
      </c>
      <c r="I1125" s="55" t="s">
        <v>3957</v>
      </c>
      <c r="K1125" s="55" t="s">
        <v>492</v>
      </c>
      <c r="L1125" s="56">
        <v>45688</v>
      </c>
      <c r="Q1125" s="55" t="s">
        <v>89</v>
      </c>
      <c r="R1125" s="57">
        <v>83.33</v>
      </c>
      <c r="S1125" s="55" t="s">
        <v>89</v>
      </c>
      <c r="T1125" s="57">
        <v>83.33</v>
      </c>
      <c r="U1125" s="55" t="s">
        <v>329</v>
      </c>
      <c r="V1125" s="55" t="s">
        <v>330</v>
      </c>
      <c r="AJ1125" s="58">
        <v>0</v>
      </c>
      <c r="AT1125" t="s">
        <v>3842</v>
      </c>
      <c r="AU1125" s="191">
        <f t="shared" si="19"/>
        <v>1374945</v>
      </c>
    </row>
    <row r="1126" spans="1:47" hidden="1" x14ac:dyDescent="0.25">
      <c r="A1126" s="55" t="s">
        <v>1717</v>
      </c>
      <c r="B1126" s="92" t="s">
        <v>1718</v>
      </c>
      <c r="D1126" s="55" t="s">
        <v>3859</v>
      </c>
      <c r="E1126" s="56">
        <v>45688</v>
      </c>
      <c r="F1126" s="55" t="s">
        <v>3860</v>
      </c>
      <c r="H1126" s="55">
        <v>50900020</v>
      </c>
      <c r="I1126" s="55" t="s">
        <v>3957</v>
      </c>
      <c r="K1126" s="55" t="s">
        <v>492</v>
      </c>
      <c r="L1126" s="56">
        <v>45688</v>
      </c>
      <c r="Q1126" s="55" t="s">
        <v>89</v>
      </c>
      <c r="R1126" s="57">
        <v>9.6999999999999993</v>
      </c>
      <c r="S1126" s="55" t="s">
        <v>89</v>
      </c>
      <c r="T1126" s="57">
        <v>9.6999999999999993</v>
      </c>
      <c r="U1126" s="55" t="s">
        <v>329</v>
      </c>
      <c r="V1126" s="55" t="s">
        <v>330</v>
      </c>
      <c r="AJ1126" s="58">
        <v>0</v>
      </c>
      <c r="AT1126" t="s">
        <v>3842</v>
      </c>
      <c r="AU1126" s="191">
        <f t="shared" si="19"/>
        <v>160050</v>
      </c>
    </row>
    <row r="1127" spans="1:47" hidden="1" x14ac:dyDescent="0.25">
      <c r="A1127" s="55" t="s">
        <v>1717</v>
      </c>
      <c r="B1127" s="92" t="s">
        <v>1718</v>
      </c>
      <c r="D1127" s="55" t="s">
        <v>3859</v>
      </c>
      <c r="E1127" s="56">
        <v>45688</v>
      </c>
      <c r="F1127" s="55" t="s">
        <v>3860</v>
      </c>
      <c r="H1127" s="55">
        <v>50900020</v>
      </c>
      <c r="I1127" s="55" t="s">
        <v>3957</v>
      </c>
      <c r="K1127" s="55" t="s">
        <v>492</v>
      </c>
      <c r="L1127" s="56">
        <v>45688</v>
      </c>
      <c r="Q1127" s="55" t="s">
        <v>89</v>
      </c>
      <c r="R1127" s="57">
        <v>260.41000000000003</v>
      </c>
      <c r="S1127" s="55" t="s">
        <v>89</v>
      </c>
      <c r="T1127" s="57">
        <v>260.41000000000003</v>
      </c>
      <c r="U1127" s="55" t="s">
        <v>329</v>
      </c>
      <c r="V1127" s="55" t="s">
        <v>330</v>
      </c>
      <c r="AJ1127" s="58">
        <v>0</v>
      </c>
      <c r="AT1127" t="s">
        <v>3842</v>
      </c>
      <c r="AU1127" s="191">
        <f t="shared" si="19"/>
        <v>4296765</v>
      </c>
    </row>
    <row r="1128" spans="1:47" hidden="1" x14ac:dyDescent="0.25">
      <c r="A1128" s="55" t="s">
        <v>1717</v>
      </c>
      <c r="B1128" s="92" t="s">
        <v>1718</v>
      </c>
      <c r="D1128" s="55" t="s">
        <v>3859</v>
      </c>
      <c r="E1128" s="56">
        <v>45688</v>
      </c>
      <c r="F1128" s="55" t="s">
        <v>3860</v>
      </c>
      <c r="H1128" s="55">
        <v>50900020</v>
      </c>
      <c r="I1128" s="55" t="s">
        <v>3957</v>
      </c>
      <c r="K1128" s="55" t="s">
        <v>492</v>
      </c>
      <c r="L1128" s="56">
        <v>45688</v>
      </c>
      <c r="Q1128" s="55" t="s">
        <v>89</v>
      </c>
      <c r="R1128" s="57">
        <v>83.33</v>
      </c>
      <c r="S1128" s="55" t="s">
        <v>89</v>
      </c>
      <c r="T1128" s="57">
        <v>83.33</v>
      </c>
      <c r="U1128" s="55" t="s">
        <v>329</v>
      </c>
      <c r="V1128" s="55" t="s">
        <v>330</v>
      </c>
      <c r="AJ1128" s="58">
        <v>0</v>
      </c>
      <c r="AT1128" t="s">
        <v>3842</v>
      </c>
      <c r="AU1128" s="191">
        <f t="shared" si="19"/>
        <v>1374945</v>
      </c>
    </row>
    <row r="1129" spans="1:47" hidden="1" x14ac:dyDescent="0.25">
      <c r="A1129" s="55" t="s">
        <v>1717</v>
      </c>
      <c r="B1129" s="92" t="s">
        <v>1718</v>
      </c>
      <c r="D1129" s="55" t="s">
        <v>3859</v>
      </c>
      <c r="E1129" s="56">
        <v>45688</v>
      </c>
      <c r="F1129" s="55" t="s">
        <v>3860</v>
      </c>
      <c r="H1129" s="55">
        <v>50900020</v>
      </c>
      <c r="I1129" s="55" t="s">
        <v>3957</v>
      </c>
      <c r="K1129" s="55" t="s">
        <v>492</v>
      </c>
      <c r="L1129" s="56">
        <v>45688</v>
      </c>
      <c r="Q1129" s="55" t="s">
        <v>89</v>
      </c>
      <c r="R1129" s="57">
        <v>533.34</v>
      </c>
      <c r="S1129" s="55" t="s">
        <v>89</v>
      </c>
      <c r="T1129" s="57">
        <v>533.34</v>
      </c>
      <c r="U1129" s="55" t="s">
        <v>329</v>
      </c>
      <c r="V1129" s="55" t="s">
        <v>330</v>
      </c>
      <c r="AJ1129" s="58">
        <v>0</v>
      </c>
      <c r="AT1129" t="s">
        <v>3842</v>
      </c>
      <c r="AU1129" s="191">
        <f t="shared" si="19"/>
        <v>8800110</v>
      </c>
    </row>
    <row r="1130" spans="1:47" hidden="1" x14ac:dyDescent="0.25">
      <c r="A1130" s="55" t="s">
        <v>1717</v>
      </c>
      <c r="B1130" s="92" t="s">
        <v>1718</v>
      </c>
      <c r="D1130" s="55" t="s">
        <v>3859</v>
      </c>
      <c r="E1130" s="56">
        <v>45688</v>
      </c>
      <c r="F1130" s="55" t="s">
        <v>3860</v>
      </c>
      <c r="H1130" s="55">
        <v>50900020</v>
      </c>
      <c r="I1130" s="55" t="s">
        <v>3957</v>
      </c>
      <c r="K1130" s="55" t="s">
        <v>492</v>
      </c>
      <c r="L1130" s="56">
        <v>45688</v>
      </c>
      <c r="Q1130" s="55" t="s">
        <v>89</v>
      </c>
      <c r="R1130" s="57">
        <v>18.23</v>
      </c>
      <c r="S1130" s="55" t="s">
        <v>89</v>
      </c>
      <c r="T1130" s="57">
        <v>18.23</v>
      </c>
      <c r="U1130" s="55" t="s">
        <v>329</v>
      </c>
      <c r="V1130" s="55" t="s">
        <v>330</v>
      </c>
      <c r="AJ1130" s="58">
        <v>0</v>
      </c>
      <c r="AT1130" t="s">
        <v>3842</v>
      </c>
      <c r="AU1130" s="191">
        <f t="shared" si="19"/>
        <v>300795</v>
      </c>
    </row>
    <row r="1131" spans="1:47" hidden="1" x14ac:dyDescent="0.25">
      <c r="A1131" s="55" t="s">
        <v>1717</v>
      </c>
      <c r="B1131" s="92" t="s">
        <v>1718</v>
      </c>
      <c r="D1131" s="55" t="s">
        <v>3859</v>
      </c>
      <c r="E1131" s="56">
        <v>45688</v>
      </c>
      <c r="F1131" s="55" t="s">
        <v>3860</v>
      </c>
      <c r="H1131" s="55">
        <v>50900020</v>
      </c>
      <c r="I1131" s="55" t="s">
        <v>3957</v>
      </c>
      <c r="K1131" s="55" t="s">
        <v>492</v>
      </c>
      <c r="L1131" s="56">
        <v>45688</v>
      </c>
      <c r="Q1131" s="55" t="s">
        <v>89</v>
      </c>
      <c r="R1131" s="57">
        <v>9.6999999999999993</v>
      </c>
      <c r="S1131" s="55" t="s">
        <v>89</v>
      </c>
      <c r="T1131" s="57">
        <v>9.6999999999999993</v>
      </c>
      <c r="U1131" s="55" t="s">
        <v>329</v>
      </c>
      <c r="V1131" s="55" t="s">
        <v>330</v>
      </c>
      <c r="AJ1131" s="58">
        <v>0</v>
      </c>
      <c r="AT1131" t="s">
        <v>3842</v>
      </c>
      <c r="AU1131" s="191">
        <f t="shared" si="19"/>
        <v>160050</v>
      </c>
    </row>
    <row r="1132" spans="1:47" hidden="1" x14ac:dyDescent="0.25">
      <c r="A1132" s="55" t="s">
        <v>1717</v>
      </c>
      <c r="B1132" s="92" t="s">
        <v>1718</v>
      </c>
      <c r="D1132" s="55" t="s">
        <v>3859</v>
      </c>
      <c r="E1132" s="56">
        <v>45688</v>
      </c>
      <c r="F1132" s="55" t="s">
        <v>3860</v>
      </c>
      <c r="H1132" s="55">
        <v>50900020</v>
      </c>
      <c r="I1132" s="55" t="s">
        <v>3957</v>
      </c>
      <c r="K1132" s="55" t="s">
        <v>492</v>
      </c>
      <c r="L1132" s="56">
        <v>45688</v>
      </c>
      <c r="Q1132" s="55" t="s">
        <v>89</v>
      </c>
      <c r="R1132" s="57">
        <v>18.23</v>
      </c>
      <c r="S1132" s="55" t="s">
        <v>89</v>
      </c>
      <c r="T1132" s="57">
        <v>18.23</v>
      </c>
      <c r="U1132" s="55" t="s">
        <v>329</v>
      </c>
      <c r="V1132" s="55" t="s">
        <v>330</v>
      </c>
      <c r="AJ1132" s="58">
        <v>0</v>
      </c>
      <c r="AT1132" t="s">
        <v>3842</v>
      </c>
      <c r="AU1132" s="191">
        <f t="shared" si="19"/>
        <v>300795</v>
      </c>
    </row>
    <row r="1133" spans="1:47" hidden="1" x14ac:dyDescent="0.25">
      <c r="A1133" s="55" t="s">
        <v>1717</v>
      </c>
      <c r="B1133" s="92" t="s">
        <v>1718</v>
      </c>
      <c r="D1133" s="55" t="s">
        <v>3859</v>
      </c>
      <c r="E1133" s="56">
        <v>45688</v>
      </c>
      <c r="F1133" s="55" t="s">
        <v>3860</v>
      </c>
      <c r="H1133" s="55">
        <v>50900020</v>
      </c>
      <c r="I1133" s="55" t="s">
        <v>3957</v>
      </c>
      <c r="K1133" s="55" t="s">
        <v>492</v>
      </c>
      <c r="L1133" s="56">
        <v>45688</v>
      </c>
      <c r="Q1133" s="55" t="s">
        <v>89</v>
      </c>
      <c r="R1133" s="57">
        <v>9.6999999999999993</v>
      </c>
      <c r="S1133" s="55" t="s">
        <v>89</v>
      </c>
      <c r="T1133" s="57">
        <v>9.6999999999999993</v>
      </c>
      <c r="U1133" s="55" t="s">
        <v>329</v>
      </c>
      <c r="V1133" s="55" t="s">
        <v>330</v>
      </c>
      <c r="AJ1133" s="58">
        <v>0</v>
      </c>
      <c r="AT1133" t="s">
        <v>3842</v>
      </c>
      <c r="AU1133" s="191">
        <f t="shared" si="19"/>
        <v>160050</v>
      </c>
    </row>
    <row r="1134" spans="1:47" hidden="1" x14ac:dyDescent="0.25">
      <c r="A1134" s="55" t="s">
        <v>1717</v>
      </c>
      <c r="B1134" s="92" t="s">
        <v>1718</v>
      </c>
      <c r="D1134" s="55" t="s">
        <v>3859</v>
      </c>
      <c r="E1134" s="56">
        <v>45688</v>
      </c>
      <c r="F1134" s="55" t="s">
        <v>3860</v>
      </c>
      <c r="H1134" s="55">
        <v>50900010</v>
      </c>
      <c r="I1134" s="55" t="s">
        <v>4033</v>
      </c>
      <c r="K1134" s="55" t="s">
        <v>490</v>
      </c>
      <c r="L1134" s="56">
        <v>45688</v>
      </c>
      <c r="Q1134" s="55" t="s">
        <v>89</v>
      </c>
      <c r="R1134" s="57">
        <v>50.31</v>
      </c>
      <c r="S1134" s="55" t="s">
        <v>89</v>
      </c>
      <c r="T1134" s="57">
        <v>50.31</v>
      </c>
      <c r="U1134" s="55" t="s">
        <v>329</v>
      </c>
      <c r="V1134" s="55" t="s">
        <v>330</v>
      </c>
      <c r="AJ1134" s="58">
        <v>0</v>
      </c>
      <c r="AT1134" t="s">
        <v>3842</v>
      </c>
      <c r="AU1134" s="191">
        <f t="shared" si="19"/>
        <v>830115</v>
      </c>
    </row>
    <row r="1135" spans="1:47" hidden="1" x14ac:dyDescent="0.25">
      <c r="A1135" s="55" t="s">
        <v>1717</v>
      </c>
      <c r="B1135" s="92" t="s">
        <v>1718</v>
      </c>
      <c r="D1135" s="55" t="s">
        <v>3859</v>
      </c>
      <c r="E1135" s="56">
        <v>45688</v>
      </c>
      <c r="F1135" s="55" t="s">
        <v>3860</v>
      </c>
      <c r="H1135" s="55">
        <v>50900020</v>
      </c>
      <c r="I1135" s="55" t="s">
        <v>4033</v>
      </c>
      <c r="K1135" s="55" t="s">
        <v>492</v>
      </c>
      <c r="L1135" s="56">
        <v>45688</v>
      </c>
      <c r="Q1135" s="55" t="s">
        <v>89</v>
      </c>
      <c r="R1135" s="57">
        <v>1944.84</v>
      </c>
      <c r="S1135" s="55" t="s">
        <v>89</v>
      </c>
      <c r="T1135" s="57">
        <v>1944.84</v>
      </c>
      <c r="U1135" s="55" t="s">
        <v>329</v>
      </c>
      <c r="V1135" s="55" t="s">
        <v>330</v>
      </c>
      <c r="AJ1135" s="58">
        <v>0</v>
      </c>
      <c r="AT1135" t="s">
        <v>3842</v>
      </c>
      <c r="AU1135" s="191">
        <f t="shared" si="19"/>
        <v>32089860</v>
      </c>
    </row>
    <row r="1136" spans="1:47" hidden="1" x14ac:dyDescent="0.25">
      <c r="A1136" s="55" t="s">
        <v>1717</v>
      </c>
      <c r="B1136" s="92" t="s">
        <v>1718</v>
      </c>
      <c r="D1136" s="55" t="s">
        <v>3859</v>
      </c>
      <c r="E1136" s="56">
        <v>45688</v>
      </c>
      <c r="F1136" s="55" t="s">
        <v>3860</v>
      </c>
      <c r="H1136" s="55">
        <v>50900010</v>
      </c>
      <c r="I1136" s="55" t="s">
        <v>4033</v>
      </c>
      <c r="K1136" s="55" t="s">
        <v>490</v>
      </c>
      <c r="L1136" s="56">
        <v>45688</v>
      </c>
      <c r="Q1136" s="55" t="s">
        <v>89</v>
      </c>
      <c r="R1136" s="57">
        <v>50.52</v>
      </c>
      <c r="S1136" s="55" t="s">
        <v>89</v>
      </c>
      <c r="T1136" s="57">
        <v>50.52</v>
      </c>
      <c r="U1136" s="55" t="s">
        <v>329</v>
      </c>
      <c r="V1136" s="55" t="s">
        <v>330</v>
      </c>
      <c r="AJ1136" s="58">
        <v>0</v>
      </c>
      <c r="AT1136" t="s">
        <v>3842</v>
      </c>
      <c r="AU1136" s="191">
        <f t="shared" si="19"/>
        <v>833580</v>
      </c>
    </row>
    <row r="1137" spans="1:47" hidden="1" x14ac:dyDescent="0.25">
      <c r="A1137" s="55" t="s">
        <v>1717</v>
      </c>
      <c r="B1137" s="92" t="s">
        <v>1718</v>
      </c>
      <c r="D1137" s="55" t="s">
        <v>3859</v>
      </c>
      <c r="E1137" s="56">
        <v>45688</v>
      </c>
      <c r="F1137" s="55" t="s">
        <v>3860</v>
      </c>
      <c r="H1137" s="55">
        <v>50900010</v>
      </c>
      <c r="I1137" s="55" t="s">
        <v>4033</v>
      </c>
      <c r="K1137" s="55" t="s">
        <v>490</v>
      </c>
      <c r="L1137" s="56">
        <v>45688</v>
      </c>
      <c r="Q1137" s="55" t="s">
        <v>89</v>
      </c>
      <c r="R1137" s="57">
        <v>145.49</v>
      </c>
      <c r="S1137" s="55" t="s">
        <v>89</v>
      </c>
      <c r="T1137" s="57">
        <v>145.49</v>
      </c>
      <c r="U1137" s="55" t="s">
        <v>329</v>
      </c>
      <c r="V1137" s="55" t="s">
        <v>330</v>
      </c>
      <c r="AJ1137" s="58">
        <v>0</v>
      </c>
      <c r="AT1137" t="s">
        <v>3842</v>
      </c>
      <c r="AU1137" s="191">
        <f t="shared" ref="AU1137:AU1200" si="20">IF(Q1137="USD",R1137*16500,IF(Q1137="IDR",R1137,T1137*16500))</f>
        <v>2400585</v>
      </c>
    </row>
    <row r="1138" spans="1:47" hidden="1" x14ac:dyDescent="0.25">
      <c r="A1138" s="55" t="s">
        <v>1717</v>
      </c>
      <c r="B1138" s="92" t="s">
        <v>1718</v>
      </c>
      <c r="D1138" s="55" t="s">
        <v>3859</v>
      </c>
      <c r="E1138" s="56">
        <v>45688</v>
      </c>
      <c r="F1138" s="55" t="s">
        <v>3860</v>
      </c>
      <c r="H1138" s="55">
        <v>50900020</v>
      </c>
      <c r="I1138" s="55" t="s">
        <v>4033</v>
      </c>
      <c r="K1138" s="55" t="s">
        <v>492</v>
      </c>
      <c r="L1138" s="56">
        <v>45688</v>
      </c>
      <c r="Q1138" s="55" t="s">
        <v>89</v>
      </c>
      <c r="R1138" s="57">
        <v>925.16</v>
      </c>
      <c r="S1138" s="55" t="s">
        <v>89</v>
      </c>
      <c r="T1138" s="57">
        <v>925.16</v>
      </c>
      <c r="U1138" s="55" t="s">
        <v>329</v>
      </c>
      <c r="V1138" s="55" t="s">
        <v>330</v>
      </c>
      <c r="AJ1138" s="58">
        <v>0</v>
      </c>
      <c r="AT1138" t="s">
        <v>3842</v>
      </c>
      <c r="AU1138" s="191">
        <f t="shared" si="20"/>
        <v>15265140</v>
      </c>
    </row>
    <row r="1139" spans="1:47" hidden="1" x14ac:dyDescent="0.25">
      <c r="A1139" s="55" t="s">
        <v>1717</v>
      </c>
      <c r="B1139" s="92" t="s">
        <v>1718</v>
      </c>
      <c r="D1139" s="55" t="s">
        <v>3859</v>
      </c>
      <c r="E1139" s="56">
        <v>45688</v>
      </c>
      <c r="F1139" s="55" t="s">
        <v>3860</v>
      </c>
      <c r="H1139" s="55">
        <v>50900010</v>
      </c>
      <c r="I1139" s="55" t="s">
        <v>4033</v>
      </c>
      <c r="K1139" s="55" t="s">
        <v>490</v>
      </c>
      <c r="L1139" s="56">
        <v>45688</v>
      </c>
      <c r="Q1139" s="55" t="s">
        <v>89</v>
      </c>
      <c r="R1139" s="57">
        <v>64.930000000000007</v>
      </c>
      <c r="S1139" s="55" t="s">
        <v>89</v>
      </c>
      <c r="T1139" s="57">
        <v>64.930000000000007</v>
      </c>
      <c r="U1139" s="55" t="s">
        <v>329</v>
      </c>
      <c r="V1139" s="55" t="s">
        <v>330</v>
      </c>
      <c r="AJ1139" s="58">
        <v>0</v>
      </c>
      <c r="AT1139" t="s">
        <v>3842</v>
      </c>
      <c r="AU1139" s="191">
        <f t="shared" si="20"/>
        <v>1071345</v>
      </c>
    </row>
    <row r="1140" spans="1:47" hidden="1" x14ac:dyDescent="0.25">
      <c r="A1140" s="55" t="s">
        <v>1717</v>
      </c>
      <c r="B1140" s="92" t="s">
        <v>1718</v>
      </c>
      <c r="D1140" s="55" t="s">
        <v>3859</v>
      </c>
      <c r="E1140" s="56">
        <v>45688</v>
      </c>
      <c r="F1140" s="55" t="s">
        <v>3860</v>
      </c>
      <c r="H1140" s="55">
        <v>50900010</v>
      </c>
      <c r="I1140" s="55" t="s">
        <v>4033</v>
      </c>
      <c r="K1140" s="55" t="s">
        <v>490</v>
      </c>
      <c r="L1140" s="56">
        <v>45688</v>
      </c>
      <c r="Q1140" s="55" t="s">
        <v>89</v>
      </c>
      <c r="R1140" s="57">
        <v>3.16</v>
      </c>
      <c r="S1140" s="55" t="s">
        <v>89</v>
      </c>
      <c r="T1140" s="57">
        <v>3.16</v>
      </c>
      <c r="U1140" s="55" t="s">
        <v>329</v>
      </c>
      <c r="V1140" s="55" t="s">
        <v>330</v>
      </c>
      <c r="AJ1140" s="58">
        <v>0</v>
      </c>
      <c r="AT1140" t="s">
        <v>3842</v>
      </c>
      <c r="AU1140" s="191">
        <f t="shared" si="20"/>
        <v>52140</v>
      </c>
    </row>
    <row r="1141" spans="1:47" hidden="1" x14ac:dyDescent="0.25">
      <c r="A1141" s="55" t="s">
        <v>1717</v>
      </c>
      <c r="B1141" s="92" t="s">
        <v>1718</v>
      </c>
      <c r="D1141" s="55" t="s">
        <v>3859</v>
      </c>
      <c r="E1141" s="56">
        <v>45688</v>
      </c>
      <c r="F1141" s="55" t="s">
        <v>3860</v>
      </c>
      <c r="H1141" s="55">
        <v>50900010</v>
      </c>
      <c r="I1141" s="55" t="s">
        <v>4033</v>
      </c>
      <c r="K1141" s="55" t="s">
        <v>490</v>
      </c>
      <c r="L1141" s="56">
        <v>45688</v>
      </c>
      <c r="Q1141" s="55" t="s">
        <v>89</v>
      </c>
      <c r="R1141" s="57">
        <v>0</v>
      </c>
      <c r="S1141" s="55" t="s">
        <v>89</v>
      </c>
      <c r="T1141" s="57">
        <v>0</v>
      </c>
      <c r="U1141" s="55" t="s">
        <v>329</v>
      </c>
      <c r="V1141" s="55" t="s">
        <v>330</v>
      </c>
      <c r="AJ1141" s="58">
        <v>0</v>
      </c>
      <c r="AT1141" t="s">
        <v>3842</v>
      </c>
      <c r="AU1141" s="191">
        <f t="shared" si="20"/>
        <v>0</v>
      </c>
    </row>
    <row r="1142" spans="1:47" hidden="1" x14ac:dyDescent="0.25">
      <c r="A1142" s="55" t="s">
        <v>1717</v>
      </c>
      <c r="B1142" s="92" t="s">
        <v>1718</v>
      </c>
      <c r="D1142" s="55" t="s">
        <v>3859</v>
      </c>
      <c r="E1142" s="56">
        <v>45688</v>
      </c>
      <c r="F1142" s="55" t="s">
        <v>3860</v>
      </c>
      <c r="H1142" s="55">
        <v>50900010</v>
      </c>
      <c r="I1142" s="55" t="s">
        <v>4033</v>
      </c>
      <c r="K1142" s="55" t="s">
        <v>490</v>
      </c>
      <c r="L1142" s="56">
        <v>45688</v>
      </c>
      <c r="Q1142" s="55" t="s">
        <v>89</v>
      </c>
      <c r="R1142" s="57">
        <v>0</v>
      </c>
      <c r="S1142" s="55" t="s">
        <v>89</v>
      </c>
      <c r="T1142" s="57">
        <v>0</v>
      </c>
      <c r="U1142" s="55" t="s">
        <v>4042</v>
      </c>
      <c r="V1142" s="55" t="s">
        <v>4043</v>
      </c>
      <c r="AJ1142" s="58">
        <v>0</v>
      </c>
      <c r="AT1142" t="s">
        <v>4371</v>
      </c>
      <c r="AU1142" s="191">
        <f t="shared" si="20"/>
        <v>0</v>
      </c>
    </row>
    <row r="1143" spans="1:47" hidden="1" x14ac:dyDescent="0.25">
      <c r="A1143" s="55" t="s">
        <v>1717</v>
      </c>
      <c r="B1143" s="92" t="s">
        <v>1718</v>
      </c>
      <c r="D1143" s="55" t="s">
        <v>3859</v>
      </c>
      <c r="E1143" s="56">
        <v>45688</v>
      </c>
      <c r="F1143" s="55" t="s">
        <v>3860</v>
      </c>
      <c r="H1143" s="55">
        <v>50900020</v>
      </c>
      <c r="I1143" s="55" t="s">
        <v>4033</v>
      </c>
      <c r="K1143" s="55" t="s">
        <v>492</v>
      </c>
      <c r="L1143" s="56">
        <v>45688</v>
      </c>
      <c r="Q1143" s="55" t="s">
        <v>89</v>
      </c>
      <c r="R1143" s="57">
        <v>2655.78</v>
      </c>
      <c r="S1143" s="55" t="s">
        <v>89</v>
      </c>
      <c r="T1143" s="57">
        <v>2655.78</v>
      </c>
      <c r="U1143" s="55" t="s">
        <v>329</v>
      </c>
      <c r="V1143" s="55" t="s">
        <v>330</v>
      </c>
      <c r="AJ1143" s="58">
        <v>0</v>
      </c>
      <c r="AT1143" t="s">
        <v>3842</v>
      </c>
      <c r="AU1143" s="191">
        <f t="shared" si="20"/>
        <v>43820370</v>
      </c>
    </row>
    <row r="1144" spans="1:47" hidden="1" x14ac:dyDescent="0.25">
      <c r="A1144" s="55" t="s">
        <v>1717</v>
      </c>
      <c r="B1144" s="92" t="s">
        <v>1718</v>
      </c>
      <c r="D1144" s="55" t="s">
        <v>3859</v>
      </c>
      <c r="E1144" s="56">
        <v>45688</v>
      </c>
      <c r="F1144" s="55" t="s">
        <v>3860</v>
      </c>
      <c r="H1144" s="55">
        <v>50900010</v>
      </c>
      <c r="I1144" s="55" t="s">
        <v>4033</v>
      </c>
      <c r="K1144" s="55" t="s">
        <v>490</v>
      </c>
      <c r="L1144" s="56">
        <v>45688</v>
      </c>
      <c r="Q1144" s="55" t="s">
        <v>89</v>
      </c>
      <c r="R1144" s="57">
        <v>0</v>
      </c>
      <c r="S1144" s="55" t="s">
        <v>89</v>
      </c>
      <c r="T1144" s="57">
        <v>0</v>
      </c>
      <c r="U1144" s="55" t="s">
        <v>4042</v>
      </c>
      <c r="V1144" s="55" t="s">
        <v>4043</v>
      </c>
      <c r="AJ1144" s="58">
        <v>0</v>
      </c>
      <c r="AT1144" t="s">
        <v>4371</v>
      </c>
      <c r="AU1144" s="191">
        <f t="shared" si="20"/>
        <v>0</v>
      </c>
    </row>
    <row r="1145" spans="1:47" hidden="1" x14ac:dyDescent="0.25">
      <c r="A1145" s="55" t="s">
        <v>1717</v>
      </c>
      <c r="B1145" s="92" t="s">
        <v>1718</v>
      </c>
      <c r="D1145" s="55" t="s">
        <v>3859</v>
      </c>
      <c r="E1145" s="56">
        <v>45688</v>
      </c>
      <c r="F1145" s="55" t="s">
        <v>3860</v>
      </c>
      <c r="H1145" s="55">
        <v>50900020</v>
      </c>
      <c r="I1145" s="55" t="s">
        <v>4033</v>
      </c>
      <c r="K1145" s="55" t="s">
        <v>492</v>
      </c>
      <c r="L1145" s="56">
        <v>45688</v>
      </c>
      <c r="Q1145" s="55" t="s">
        <v>89</v>
      </c>
      <c r="R1145" s="57">
        <v>736.4</v>
      </c>
      <c r="S1145" s="55" t="s">
        <v>89</v>
      </c>
      <c r="T1145" s="57">
        <v>736.4</v>
      </c>
      <c r="U1145" s="55" t="s">
        <v>329</v>
      </c>
      <c r="V1145" s="55" t="s">
        <v>330</v>
      </c>
      <c r="AJ1145" s="58">
        <v>0</v>
      </c>
      <c r="AT1145" t="s">
        <v>3842</v>
      </c>
      <c r="AU1145" s="191">
        <f t="shared" si="20"/>
        <v>12150600</v>
      </c>
    </row>
    <row r="1146" spans="1:47" hidden="1" x14ac:dyDescent="0.25">
      <c r="A1146" s="55" t="s">
        <v>1717</v>
      </c>
      <c r="B1146" s="92" t="s">
        <v>1718</v>
      </c>
      <c r="D1146" s="55" t="s">
        <v>3859</v>
      </c>
      <c r="E1146" s="56">
        <v>45688</v>
      </c>
      <c r="F1146" s="55" t="s">
        <v>3860</v>
      </c>
      <c r="H1146" s="55">
        <v>50900010</v>
      </c>
      <c r="I1146" s="55" t="s">
        <v>4033</v>
      </c>
      <c r="K1146" s="55" t="s">
        <v>490</v>
      </c>
      <c r="L1146" s="56">
        <v>45688</v>
      </c>
      <c r="Q1146" s="55" t="s">
        <v>89</v>
      </c>
      <c r="R1146" s="57">
        <v>0</v>
      </c>
      <c r="S1146" s="55" t="s">
        <v>89</v>
      </c>
      <c r="T1146" s="57">
        <v>0</v>
      </c>
      <c r="U1146" s="55" t="s">
        <v>329</v>
      </c>
      <c r="V1146" s="55" t="s">
        <v>330</v>
      </c>
      <c r="AJ1146" s="58">
        <v>0</v>
      </c>
      <c r="AT1146" t="s">
        <v>3842</v>
      </c>
      <c r="AU1146" s="191">
        <f t="shared" si="20"/>
        <v>0</v>
      </c>
    </row>
    <row r="1147" spans="1:47" hidden="1" x14ac:dyDescent="0.25">
      <c r="A1147" s="55" t="s">
        <v>1717</v>
      </c>
      <c r="B1147" s="92" t="s">
        <v>1718</v>
      </c>
      <c r="D1147" s="55" t="s">
        <v>3859</v>
      </c>
      <c r="E1147" s="56">
        <v>45688</v>
      </c>
      <c r="F1147" s="55" t="s">
        <v>3860</v>
      </c>
      <c r="H1147" s="55">
        <v>50900010</v>
      </c>
      <c r="I1147" s="55" t="s">
        <v>4033</v>
      </c>
      <c r="K1147" s="55" t="s">
        <v>490</v>
      </c>
      <c r="L1147" s="56">
        <v>45688</v>
      </c>
      <c r="Q1147" s="55" t="s">
        <v>89</v>
      </c>
      <c r="R1147" s="57">
        <v>0</v>
      </c>
      <c r="S1147" s="55" t="s">
        <v>89</v>
      </c>
      <c r="T1147" s="57">
        <v>0</v>
      </c>
      <c r="U1147" s="55" t="s">
        <v>4042</v>
      </c>
      <c r="V1147" s="55" t="s">
        <v>4043</v>
      </c>
      <c r="AJ1147" s="58">
        <v>0</v>
      </c>
      <c r="AT1147" t="s">
        <v>4371</v>
      </c>
      <c r="AU1147" s="191">
        <f t="shared" si="20"/>
        <v>0</v>
      </c>
    </row>
    <row r="1148" spans="1:47" hidden="1" x14ac:dyDescent="0.25">
      <c r="A1148" s="55" t="s">
        <v>1717</v>
      </c>
      <c r="B1148" s="92" t="s">
        <v>1718</v>
      </c>
      <c r="D1148" s="55" t="s">
        <v>3859</v>
      </c>
      <c r="E1148" s="56">
        <v>45688</v>
      </c>
      <c r="F1148" s="55" t="s">
        <v>3860</v>
      </c>
      <c r="H1148" s="55">
        <v>50900010</v>
      </c>
      <c r="I1148" s="55" t="s">
        <v>4033</v>
      </c>
      <c r="K1148" s="55" t="s">
        <v>490</v>
      </c>
      <c r="L1148" s="56">
        <v>45688</v>
      </c>
      <c r="Q1148" s="55" t="s">
        <v>89</v>
      </c>
      <c r="R1148" s="57">
        <v>0</v>
      </c>
      <c r="S1148" s="55" t="s">
        <v>89</v>
      </c>
      <c r="T1148" s="57">
        <v>0</v>
      </c>
      <c r="U1148" s="55" t="s">
        <v>4042</v>
      </c>
      <c r="V1148" s="55" t="s">
        <v>4043</v>
      </c>
      <c r="AJ1148" s="58">
        <v>0</v>
      </c>
      <c r="AT1148" t="s">
        <v>4371</v>
      </c>
      <c r="AU1148" s="191">
        <f t="shared" si="20"/>
        <v>0</v>
      </c>
    </row>
    <row r="1149" spans="1:47" hidden="1" x14ac:dyDescent="0.25">
      <c r="A1149" s="55" t="s">
        <v>1717</v>
      </c>
      <c r="B1149" s="92" t="s">
        <v>1718</v>
      </c>
      <c r="D1149" s="55" t="s">
        <v>3859</v>
      </c>
      <c r="E1149" s="56">
        <v>45688</v>
      </c>
      <c r="F1149" s="55" t="s">
        <v>3860</v>
      </c>
      <c r="H1149" s="55">
        <v>50900010</v>
      </c>
      <c r="I1149" s="55" t="s">
        <v>4033</v>
      </c>
      <c r="K1149" s="55" t="s">
        <v>490</v>
      </c>
      <c r="L1149" s="56">
        <v>45688</v>
      </c>
      <c r="Q1149" s="55" t="s">
        <v>89</v>
      </c>
      <c r="R1149" s="57">
        <v>0</v>
      </c>
      <c r="S1149" s="55" t="s">
        <v>89</v>
      </c>
      <c r="T1149" s="57">
        <v>0</v>
      </c>
      <c r="U1149" s="55" t="s">
        <v>4042</v>
      </c>
      <c r="V1149" s="55" t="s">
        <v>4043</v>
      </c>
      <c r="AJ1149" s="58">
        <v>0</v>
      </c>
      <c r="AT1149" t="s">
        <v>4371</v>
      </c>
      <c r="AU1149" s="191">
        <f t="shared" si="20"/>
        <v>0</v>
      </c>
    </row>
    <row r="1150" spans="1:47" hidden="1" x14ac:dyDescent="0.25">
      <c r="A1150" s="55" t="s">
        <v>1717</v>
      </c>
      <c r="B1150" s="92" t="s">
        <v>1718</v>
      </c>
      <c r="D1150" s="55" t="s">
        <v>3859</v>
      </c>
      <c r="E1150" s="56">
        <v>45688</v>
      </c>
      <c r="F1150" s="55" t="s">
        <v>3860</v>
      </c>
      <c r="H1150" s="55">
        <v>50900010</v>
      </c>
      <c r="I1150" s="55" t="s">
        <v>4033</v>
      </c>
      <c r="K1150" s="55" t="s">
        <v>490</v>
      </c>
      <c r="L1150" s="56">
        <v>45688</v>
      </c>
      <c r="Q1150" s="55" t="s">
        <v>89</v>
      </c>
      <c r="R1150" s="57">
        <v>0.2</v>
      </c>
      <c r="S1150" s="55" t="s">
        <v>89</v>
      </c>
      <c r="T1150" s="57">
        <v>0.2</v>
      </c>
      <c r="U1150" s="55" t="s">
        <v>329</v>
      </c>
      <c r="V1150" s="55" t="s">
        <v>330</v>
      </c>
      <c r="AJ1150" s="58">
        <v>0</v>
      </c>
      <c r="AT1150" t="s">
        <v>3842</v>
      </c>
      <c r="AU1150" s="191">
        <f t="shared" si="20"/>
        <v>3300</v>
      </c>
    </row>
    <row r="1151" spans="1:47" hidden="1" x14ac:dyDescent="0.25">
      <c r="A1151" s="55" t="s">
        <v>1717</v>
      </c>
      <c r="B1151" s="92" t="s">
        <v>1718</v>
      </c>
      <c r="D1151" s="55" t="s">
        <v>3859</v>
      </c>
      <c r="E1151" s="56">
        <v>45688</v>
      </c>
      <c r="F1151" s="55" t="s">
        <v>3860</v>
      </c>
      <c r="H1151" s="55">
        <v>50900020</v>
      </c>
      <c r="I1151" s="55" t="s">
        <v>4033</v>
      </c>
      <c r="K1151" s="55" t="s">
        <v>492</v>
      </c>
      <c r="L1151" s="56">
        <v>45688</v>
      </c>
      <c r="Q1151" s="55" t="s">
        <v>89</v>
      </c>
      <c r="R1151" s="57">
        <v>1387.75</v>
      </c>
      <c r="S1151" s="55" t="s">
        <v>89</v>
      </c>
      <c r="T1151" s="57">
        <v>1387.75</v>
      </c>
      <c r="U1151" s="55" t="s">
        <v>329</v>
      </c>
      <c r="V1151" s="55" t="s">
        <v>330</v>
      </c>
      <c r="AJ1151" s="58">
        <v>0</v>
      </c>
      <c r="AT1151" t="s">
        <v>3842</v>
      </c>
      <c r="AU1151" s="191">
        <f t="shared" si="20"/>
        <v>22897875</v>
      </c>
    </row>
    <row r="1152" spans="1:47" hidden="1" x14ac:dyDescent="0.25">
      <c r="A1152" s="55" t="s">
        <v>1717</v>
      </c>
      <c r="B1152" s="92" t="s">
        <v>1718</v>
      </c>
      <c r="D1152" s="55" t="s">
        <v>3859</v>
      </c>
      <c r="E1152" s="56">
        <v>45688</v>
      </c>
      <c r="F1152" s="55" t="s">
        <v>3860</v>
      </c>
      <c r="H1152" s="55">
        <v>50900010</v>
      </c>
      <c r="I1152" s="55" t="s">
        <v>4033</v>
      </c>
      <c r="K1152" s="55" t="s">
        <v>490</v>
      </c>
      <c r="L1152" s="56">
        <v>45688</v>
      </c>
      <c r="Q1152" s="55" t="s">
        <v>89</v>
      </c>
      <c r="R1152" s="57">
        <v>0</v>
      </c>
      <c r="S1152" s="55" t="s">
        <v>89</v>
      </c>
      <c r="T1152" s="57">
        <v>0</v>
      </c>
      <c r="U1152" s="55" t="s">
        <v>4042</v>
      </c>
      <c r="V1152" s="55" t="s">
        <v>4043</v>
      </c>
      <c r="AJ1152" s="58">
        <v>0</v>
      </c>
      <c r="AT1152" t="s">
        <v>4371</v>
      </c>
      <c r="AU1152" s="191">
        <f t="shared" si="20"/>
        <v>0</v>
      </c>
    </row>
    <row r="1153" spans="1:47" hidden="1" x14ac:dyDescent="0.25">
      <c r="A1153" s="55" t="s">
        <v>1717</v>
      </c>
      <c r="B1153" s="92" t="s">
        <v>1718</v>
      </c>
      <c r="D1153" s="55" t="s">
        <v>3859</v>
      </c>
      <c r="E1153" s="56">
        <v>45688</v>
      </c>
      <c r="F1153" s="55" t="s">
        <v>3860</v>
      </c>
      <c r="H1153" s="55">
        <v>50900010</v>
      </c>
      <c r="I1153" s="55" t="s">
        <v>4033</v>
      </c>
      <c r="K1153" s="55" t="s">
        <v>490</v>
      </c>
      <c r="L1153" s="56">
        <v>45688</v>
      </c>
      <c r="Q1153" s="55" t="s">
        <v>89</v>
      </c>
      <c r="R1153" s="57">
        <v>530.66</v>
      </c>
      <c r="S1153" s="55" t="s">
        <v>89</v>
      </c>
      <c r="T1153" s="57">
        <v>530.66</v>
      </c>
      <c r="U1153" s="55" t="s">
        <v>329</v>
      </c>
      <c r="V1153" s="55" t="s">
        <v>330</v>
      </c>
      <c r="AJ1153" s="58">
        <v>0</v>
      </c>
      <c r="AT1153" t="s">
        <v>3842</v>
      </c>
      <c r="AU1153" s="191">
        <f t="shared" si="20"/>
        <v>8755890</v>
      </c>
    </row>
    <row r="1154" spans="1:47" hidden="1" x14ac:dyDescent="0.25">
      <c r="A1154" s="55" t="s">
        <v>1717</v>
      </c>
      <c r="B1154" s="92" t="s">
        <v>1718</v>
      </c>
      <c r="D1154" s="55" t="s">
        <v>3859</v>
      </c>
      <c r="E1154" s="56">
        <v>45688</v>
      </c>
      <c r="F1154" s="55" t="s">
        <v>3860</v>
      </c>
      <c r="H1154" s="55">
        <v>50900010</v>
      </c>
      <c r="I1154" s="55" t="s">
        <v>4033</v>
      </c>
      <c r="K1154" s="55" t="s">
        <v>490</v>
      </c>
      <c r="L1154" s="56">
        <v>45688</v>
      </c>
      <c r="Q1154" s="55" t="s">
        <v>89</v>
      </c>
      <c r="R1154" s="57">
        <v>550.91</v>
      </c>
      <c r="S1154" s="55" t="s">
        <v>89</v>
      </c>
      <c r="T1154" s="57">
        <v>550.91</v>
      </c>
      <c r="U1154" s="55" t="s">
        <v>329</v>
      </c>
      <c r="V1154" s="55" t="s">
        <v>330</v>
      </c>
      <c r="AJ1154" s="58">
        <v>0</v>
      </c>
      <c r="AT1154" t="s">
        <v>3842</v>
      </c>
      <c r="AU1154" s="191">
        <f t="shared" si="20"/>
        <v>9090015</v>
      </c>
    </row>
    <row r="1155" spans="1:47" hidden="1" x14ac:dyDescent="0.25">
      <c r="A1155" s="55" t="s">
        <v>1717</v>
      </c>
      <c r="B1155" s="92" t="s">
        <v>1718</v>
      </c>
      <c r="D1155" s="55" t="s">
        <v>3859</v>
      </c>
      <c r="E1155" s="56">
        <v>45688</v>
      </c>
      <c r="F1155" s="55" t="s">
        <v>3860</v>
      </c>
      <c r="H1155" s="55">
        <v>50900020</v>
      </c>
      <c r="I1155" s="55" t="s">
        <v>4033</v>
      </c>
      <c r="K1155" s="55" t="s">
        <v>492</v>
      </c>
      <c r="L1155" s="56">
        <v>45688</v>
      </c>
      <c r="Q1155" s="55" t="s">
        <v>89</v>
      </c>
      <c r="R1155" s="57">
        <v>434.17</v>
      </c>
      <c r="S1155" s="55" t="s">
        <v>89</v>
      </c>
      <c r="T1155" s="57">
        <v>434.17</v>
      </c>
      <c r="U1155" s="55" t="s">
        <v>329</v>
      </c>
      <c r="V1155" s="55" t="s">
        <v>330</v>
      </c>
      <c r="AJ1155" s="58">
        <v>0</v>
      </c>
      <c r="AT1155" t="s">
        <v>3842</v>
      </c>
      <c r="AU1155" s="191">
        <f t="shared" si="20"/>
        <v>7163805</v>
      </c>
    </row>
    <row r="1156" spans="1:47" hidden="1" x14ac:dyDescent="0.25">
      <c r="A1156" s="55" t="s">
        <v>1717</v>
      </c>
      <c r="B1156" s="92" t="s">
        <v>1718</v>
      </c>
      <c r="D1156" s="55" t="s">
        <v>3859</v>
      </c>
      <c r="E1156" s="56">
        <v>45688</v>
      </c>
      <c r="F1156" s="55" t="s">
        <v>3860</v>
      </c>
      <c r="H1156" s="55">
        <v>50900010</v>
      </c>
      <c r="I1156" s="55" t="s">
        <v>4033</v>
      </c>
      <c r="K1156" s="55" t="s">
        <v>490</v>
      </c>
      <c r="L1156" s="56">
        <v>45688</v>
      </c>
      <c r="Q1156" s="55" t="s">
        <v>89</v>
      </c>
      <c r="R1156" s="57">
        <v>0</v>
      </c>
      <c r="S1156" s="55" t="s">
        <v>89</v>
      </c>
      <c r="T1156" s="57">
        <v>0</v>
      </c>
      <c r="U1156" s="55" t="s">
        <v>329</v>
      </c>
      <c r="V1156" s="55" t="s">
        <v>330</v>
      </c>
      <c r="AJ1156" s="58">
        <v>0</v>
      </c>
      <c r="AT1156" t="s">
        <v>3842</v>
      </c>
      <c r="AU1156" s="191">
        <f t="shared" si="20"/>
        <v>0</v>
      </c>
    </row>
    <row r="1157" spans="1:47" hidden="1" x14ac:dyDescent="0.25">
      <c r="A1157" s="55" t="s">
        <v>1717</v>
      </c>
      <c r="B1157" s="92" t="s">
        <v>1718</v>
      </c>
      <c r="D1157" s="55" t="s">
        <v>3859</v>
      </c>
      <c r="E1157" s="56">
        <v>45688</v>
      </c>
      <c r="F1157" s="55" t="s">
        <v>3860</v>
      </c>
      <c r="H1157" s="55">
        <v>50900010</v>
      </c>
      <c r="I1157" s="55" t="s">
        <v>4033</v>
      </c>
      <c r="K1157" s="55" t="s">
        <v>490</v>
      </c>
      <c r="L1157" s="56">
        <v>45688</v>
      </c>
      <c r="Q1157" s="55" t="s">
        <v>89</v>
      </c>
      <c r="R1157" s="57">
        <v>0</v>
      </c>
      <c r="S1157" s="55" t="s">
        <v>89</v>
      </c>
      <c r="T1157" s="57">
        <v>0</v>
      </c>
      <c r="U1157" s="55" t="s">
        <v>4042</v>
      </c>
      <c r="V1157" s="55" t="s">
        <v>4043</v>
      </c>
      <c r="AJ1157" s="58">
        <v>0</v>
      </c>
      <c r="AT1157" t="s">
        <v>4371</v>
      </c>
      <c r="AU1157" s="191">
        <f t="shared" si="20"/>
        <v>0</v>
      </c>
    </row>
    <row r="1158" spans="1:47" hidden="1" x14ac:dyDescent="0.25">
      <c r="A1158" s="55" t="s">
        <v>1717</v>
      </c>
      <c r="B1158" s="92" t="s">
        <v>1718</v>
      </c>
      <c r="D1158" s="55" t="s">
        <v>3859</v>
      </c>
      <c r="E1158" s="56">
        <v>45688</v>
      </c>
      <c r="F1158" s="55" t="s">
        <v>3860</v>
      </c>
      <c r="H1158" s="55">
        <v>50900010</v>
      </c>
      <c r="I1158" s="55" t="s">
        <v>4033</v>
      </c>
      <c r="K1158" s="55" t="s">
        <v>490</v>
      </c>
      <c r="L1158" s="56">
        <v>45688</v>
      </c>
      <c r="Q1158" s="55" t="s">
        <v>89</v>
      </c>
      <c r="R1158" s="57">
        <v>0.17</v>
      </c>
      <c r="S1158" s="55" t="s">
        <v>89</v>
      </c>
      <c r="T1158" s="57">
        <v>0.17</v>
      </c>
      <c r="U1158" s="55" t="s">
        <v>329</v>
      </c>
      <c r="V1158" s="55" t="s">
        <v>330</v>
      </c>
      <c r="AJ1158" s="58">
        <v>0</v>
      </c>
      <c r="AT1158" t="s">
        <v>3842</v>
      </c>
      <c r="AU1158" s="191">
        <f t="shared" si="20"/>
        <v>2805</v>
      </c>
    </row>
    <row r="1159" spans="1:47" hidden="1" x14ac:dyDescent="0.25">
      <c r="A1159" s="55" t="s">
        <v>1717</v>
      </c>
      <c r="B1159" s="92" t="s">
        <v>1718</v>
      </c>
      <c r="D1159" s="55" t="s">
        <v>3859</v>
      </c>
      <c r="E1159" s="56">
        <v>45688</v>
      </c>
      <c r="F1159" s="55" t="s">
        <v>3860</v>
      </c>
      <c r="H1159" s="55">
        <v>50900010</v>
      </c>
      <c r="I1159" s="55" t="s">
        <v>4033</v>
      </c>
      <c r="K1159" s="55" t="s">
        <v>490</v>
      </c>
      <c r="L1159" s="56">
        <v>45688</v>
      </c>
      <c r="Q1159" s="55" t="s">
        <v>89</v>
      </c>
      <c r="R1159" s="57">
        <v>0</v>
      </c>
      <c r="S1159" s="55" t="s">
        <v>89</v>
      </c>
      <c r="T1159" s="57">
        <v>0</v>
      </c>
      <c r="U1159" s="55" t="s">
        <v>4042</v>
      </c>
      <c r="V1159" s="55" t="s">
        <v>4043</v>
      </c>
      <c r="AJ1159" s="58">
        <v>0</v>
      </c>
      <c r="AT1159" t="s">
        <v>4371</v>
      </c>
      <c r="AU1159" s="191">
        <f t="shared" si="20"/>
        <v>0</v>
      </c>
    </row>
    <row r="1160" spans="1:47" hidden="1" x14ac:dyDescent="0.25">
      <c r="A1160" s="55" t="s">
        <v>1717</v>
      </c>
      <c r="B1160" s="92" t="s">
        <v>1718</v>
      </c>
      <c r="D1160" s="55" t="s">
        <v>3859</v>
      </c>
      <c r="E1160" s="56">
        <v>45688</v>
      </c>
      <c r="F1160" s="55" t="s">
        <v>3860</v>
      </c>
      <c r="H1160" s="55">
        <v>50900010</v>
      </c>
      <c r="I1160" s="55" t="s">
        <v>4033</v>
      </c>
      <c r="K1160" s="55" t="s">
        <v>490</v>
      </c>
      <c r="L1160" s="56">
        <v>45688</v>
      </c>
      <c r="Q1160" s="55" t="s">
        <v>89</v>
      </c>
      <c r="R1160" s="57">
        <v>0</v>
      </c>
      <c r="S1160" s="55" t="s">
        <v>89</v>
      </c>
      <c r="T1160" s="57">
        <v>0</v>
      </c>
      <c r="U1160" s="55" t="s">
        <v>329</v>
      </c>
      <c r="V1160" s="55" t="s">
        <v>330</v>
      </c>
      <c r="AJ1160" s="58">
        <v>0</v>
      </c>
      <c r="AT1160" t="s">
        <v>3842</v>
      </c>
      <c r="AU1160" s="191">
        <f t="shared" si="20"/>
        <v>0</v>
      </c>
    </row>
    <row r="1161" spans="1:47" hidden="1" x14ac:dyDescent="0.25">
      <c r="A1161" s="55" t="s">
        <v>1717</v>
      </c>
      <c r="B1161" s="92" t="s">
        <v>1718</v>
      </c>
      <c r="D1161" s="55" t="s">
        <v>3859</v>
      </c>
      <c r="E1161" s="56">
        <v>45688</v>
      </c>
      <c r="F1161" s="55" t="s">
        <v>3860</v>
      </c>
      <c r="H1161" s="55">
        <v>50900020</v>
      </c>
      <c r="I1161" s="55" t="s">
        <v>4033</v>
      </c>
      <c r="K1161" s="55" t="s">
        <v>492</v>
      </c>
      <c r="L1161" s="56">
        <v>45688</v>
      </c>
      <c r="Q1161" s="55" t="s">
        <v>89</v>
      </c>
      <c r="R1161" s="57">
        <v>1028.8499999999999</v>
      </c>
      <c r="S1161" s="55" t="s">
        <v>89</v>
      </c>
      <c r="T1161" s="57">
        <v>1028.8499999999999</v>
      </c>
      <c r="U1161" s="55" t="s">
        <v>329</v>
      </c>
      <c r="V1161" s="55" t="s">
        <v>330</v>
      </c>
      <c r="AJ1161" s="58">
        <v>0</v>
      </c>
      <c r="AT1161" t="s">
        <v>3842</v>
      </c>
      <c r="AU1161" s="191">
        <f t="shared" si="20"/>
        <v>16976025</v>
      </c>
    </row>
    <row r="1162" spans="1:47" hidden="1" x14ac:dyDescent="0.25">
      <c r="A1162" s="55" t="s">
        <v>1717</v>
      </c>
      <c r="B1162" s="92" t="s">
        <v>1718</v>
      </c>
      <c r="D1162" s="55" t="s">
        <v>3859</v>
      </c>
      <c r="E1162" s="56">
        <v>45688</v>
      </c>
      <c r="F1162" s="55" t="s">
        <v>3860</v>
      </c>
      <c r="H1162" s="55">
        <v>50900010</v>
      </c>
      <c r="I1162" s="55" t="s">
        <v>4033</v>
      </c>
      <c r="K1162" s="55" t="s">
        <v>490</v>
      </c>
      <c r="L1162" s="56">
        <v>45688</v>
      </c>
      <c r="Q1162" s="55" t="s">
        <v>89</v>
      </c>
      <c r="R1162" s="57">
        <v>550.91</v>
      </c>
      <c r="S1162" s="55" t="s">
        <v>89</v>
      </c>
      <c r="T1162" s="57">
        <v>550.91</v>
      </c>
      <c r="U1162" s="55" t="s">
        <v>329</v>
      </c>
      <c r="V1162" s="55" t="s">
        <v>330</v>
      </c>
      <c r="AJ1162" s="58">
        <v>0</v>
      </c>
      <c r="AT1162" t="s">
        <v>3842</v>
      </c>
      <c r="AU1162" s="191">
        <f t="shared" si="20"/>
        <v>9090015</v>
      </c>
    </row>
    <row r="1163" spans="1:47" hidden="1" x14ac:dyDescent="0.25">
      <c r="A1163" s="55" t="s">
        <v>1717</v>
      </c>
      <c r="B1163" s="92" t="s">
        <v>1718</v>
      </c>
      <c r="D1163" s="55" t="s">
        <v>3859</v>
      </c>
      <c r="E1163" s="56">
        <v>45688</v>
      </c>
      <c r="F1163" s="55" t="s">
        <v>3860</v>
      </c>
      <c r="H1163" s="55">
        <v>50900010</v>
      </c>
      <c r="I1163" s="55" t="s">
        <v>4033</v>
      </c>
      <c r="K1163" s="55" t="s">
        <v>490</v>
      </c>
      <c r="L1163" s="56">
        <v>45688</v>
      </c>
      <c r="Q1163" s="55" t="s">
        <v>89</v>
      </c>
      <c r="R1163" s="57">
        <v>0</v>
      </c>
      <c r="S1163" s="55" t="s">
        <v>89</v>
      </c>
      <c r="T1163" s="57">
        <v>0</v>
      </c>
      <c r="U1163" s="55" t="s">
        <v>329</v>
      </c>
      <c r="V1163" s="55" t="s">
        <v>330</v>
      </c>
      <c r="AJ1163" s="58">
        <v>0</v>
      </c>
      <c r="AT1163" t="s">
        <v>3842</v>
      </c>
      <c r="AU1163" s="191">
        <f t="shared" si="20"/>
        <v>0</v>
      </c>
    </row>
    <row r="1164" spans="1:47" hidden="1" x14ac:dyDescent="0.25">
      <c r="A1164" s="55" t="s">
        <v>1717</v>
      </c>
      <c r="B1164" s="92" t="s">
        <v>1718</v>
      </c>
      <c r="D1164" s="55" t="s">
        <v>3859</v>
      </c>
      <c r="E1164" s="56">
        <v>45688</v>
      </c>
      <c r="F1164" s="55" t="s">
        <v>3860</v>
      </c>
      <c r="H1164" s="55">
        <v>50900010</v>
      </c>
      <c r="I1164" s="55" t="s">
        <v>4033</v>
      </c>
      <c r="K1164" s="55" t="s">
        <v>490</v>
      </c>
      <c r="L1164" s="56">
        <v>45688</v>
      </c>
      <c r="Q1164" s="55" t="s">
        <v>89</v>
      </c>
      <c r="R1164" s="57">
        <v>0</v>
      </c>
      <c r="S1164" s="55" t="s">
        <v>89</v>
      </c>
      <c r="T1164" s="57">
        <v>0</v>
      </c>
      <c r="U1164" s="55" t="s">
        <v>4042</v>
      </c>
      <c r="V1164" s="55" t="s">
        <v>4043</v>
      </c>
      <c r="AJ1164" s="58">
        <v>0</v>
      </c>
      <c r="AT1164" t="s">
        <v>4371</v>
      </c>
      <c r="AU1164" s="191">
        <f t="shared" si="20"/>
        <v>0</v>
      </c>
    </row>
    <row r="1165" spans="1:47" hidden="1" x14ac:dyDescent="0.25">
      <c r="A1165" s="55" t="s">
        <v>1717</v>
      </c>
      <c r="B1165" s="92" t="s">
        <v>1718</v>
      </c>
      <c r="D1165" s="55" t="s">
        <v>3859</v>
      </c>
      <c r="E1165" s="56">
        <v>45688</v>
      </c>
      <c r="F1165" s="55" t="s">
        <v>3860</v>
      </c>
      <c r="H1165" s="55">
        <v>50900010</v>
      </c>
      <c r="I1165" s="55" t="s">
        <v>4033</v>
      </c>
      <c r="K1165" s="55" t="s">
        <v>490</v>
      </c>
      <c r="L1165" s="56">
        <v>45688</v>
      </c>
      <c r="Q1165" s="55" t="s">
        <v>89</v>
      </c>
      <c r="R1165" s="57">
        <v>0</v>
      </c>
      <c r="S1165" s="55" t="s">
        <v>89</v>
      </c>
      <c r="T1165" s="57">
        <v>0</v>
      </c>
      <c r="U1165" s="55" t="s">
        <v>329</v>
      </c>
      <c r="V1165" s="55" t="s">
        <v>330</v>
      </c>
      <c r="AJ1165" s="58">
        <v>0</v>
      </c>
      <c r="AT1165" t="s">
        <v>3842</v>
      </c>
      <c r="AU1165" s="191">
        <f t="shared" si="20"/>
        <v>0</v>
      </c>
    </row>
    <row r="1166" spans="1:47" hidden="1" x14ac:dyDescent="0.25">
      <c r="A1166" s="55" t="s">
        <v>1717</v>
      </c>
      <c r="B1166" s="92" t="s">
        <v>1718</v>
      </c>
      <c r="D1166" s="55" t="s">
        <v>3859</v>
      </c>
      <c r="E1166" s="56">
        <v>45688</v>
      </c>
      <c r="F1166" s="55" t="s">
        <v>3860</v>
      </c>
      <c r="H1166" s="55">
        <v>50900010</v>
      </c>
      <c r="I1166" s="55" t="s">
        <v>4033</v>
      </c>
      <c r="K1166" s="55" t="s">
        <v>490</v>
      </c>
      <c r="L1166" s="56">
        <v>45688</v>
      </c>
      <c r="Q1166" s="55" t="s">
        <v>89</v>
      </c>
      <c r="R1166" s="57">
        <v>0</v>
      </c>
      <c r="S1166" s="55" t="s">
        <v>89</v>
      </c>
      <c r="T1166" s="57">
        <v>0</v>
      </c>
      <c r="U1166" s="55" t="s">
        <v>4042</v>
      </c>
      <c r="V1166" s="55" t="s">
        <v>4043</v>
      </c>
      <c r="AJ1166" s="58">
        <v>0</v>
      </c>
      <c r="AT1166" t="s">
        <v>4371</v>
      </c>
      <c r="AU1166" s="191">
        <f t="shared" si="20"/>
        <v>0</v>
      </c>
    </row>
    <row r="1167" spans="1:47" hidden="1" x14ac:dyDescent="0.25">
      <c r="A1167" s="55" t="s">
        <v>1717</v>
      </c>
      <c r="B1167" s="92" t="s">
        <v>1718</v>
      </c>
      <c r="D1167" s="55" t="s">
        <v>3859</v>
      </c>
      <c r="E1167" s="56">
        <v>45688</v>
      </c>
      <c r="F1167" s="55" t="s">
        <v>3860</v>
      </c>
      <c r="H1167" s="55">
        <v>50900010</v>
      </c>
      <c r="I1167" s="55" t="s">
        <v>4033</v>
      </c>
      <c r="K1167" s="55" t="s">
        <v>490</v>
      </c>
      <c r="L1167" s="56">
        <v>45688</v>
      </c>
      <c r="Q1167" s="55" t="s">
        <v>89</v>
      </c>
      <c r="R1167" s="57">
        <v>0</v>
      </c>
      <c r="S1167" s="55" t="s">
        <v>89</v>
      </c>
      <c r="T1167" s="57">
        <v>0</v>
      </c>
      <c r="U1167" s="55" t="s">
        <v>329</v>
      </c>
      <c r="V1167" s="55" t="s">
        <v>330</v>
      </c>
      <c r="AJ1167" s="58">
        <v>0</v>
      </c>
      <c r="AT1167" t="s">
        <v>3842</v>
      </c>
      <c r="AU1167" s="191">
        <f t="shared" si="20"/>
        <v>0</v>
      </c>
    </row>
    <row r="1168" spans="1:47" hidden="1" x14ac:dyDescent="0.25">
      <c r="A1168" s="55" t="s">
        <v>1717</v>
      </c>
      <c r="B1168" s="92" t="s">
        <v>1718</v>
      </c>
      <c r="D1168" s="55" t="s">
        <v>3859</v>
      </c>
      <c r="E1168" s="56">
        <v>45688</v>
      </c>
      <c r="F1168" s="55" t="s">
        <v>3860</v>
      </c>
      <c r="H1168" s="55">
        <v>50900010</v>
      </c>
      <c r="I1168" s="55" t="s">
        <v>4033</v>
      </c>
      <c r="K1168" s="55" t="s">
        <v>490</v>
      </c>
      <c r="L1168" s="56">
        <v>45688</v>
      </c>
      <c r="Q1168" s="55" t="s">
        <v>89</v>
      </c>
      <c r="R1168" s="57">
        <v>0</v>
      </c>
      <c r="S1168" s="55" t="s">
        <v>89</v>
      </c>
      <c r="T1168" s="57">
        <v>0</v>
      </c>
      <c r="U1168" s="55" t="s">
        <v>329</v>
      </c>
      <c r="V1168" s="55" t="s">
        <v>330</v>
      </c>
      <c r="AJ1168" s="58">
        <v>0</v>
      </c>
      <c r="AT1168" t="s">
        <v>3842</v>
      </c>
      <c r="AU1168" s="191">
        <f t="shared" si="20"/>
        <v>0</v>
      </c>
    </row>
    <row r="1169" spans="1:47" hidden="1" x14ac:dyDescent="0.25">
      <c r="A1169" s="55" t="s">
        <v>1717</v>
      </c>
      <c r="B1169" s="92" t="s">
        <v>1718</v>
      </c>
      <c r="D1169" s="55" t="s">
        <v>3859</v>
      </c>
      <c r="E1169" s="56">
        <v>45688</v>
      </c>
      <c r="F1169" s="55" t="s">
        <v>3860</v>
      </c>
      <c r="H1169" s="55">
        <v>50900010</v>
      </c>
      <c r="I1169" s="55" t="s">
        <v>4033</v>
      </c>
      <c r="K1169" s="55" t="s">
        <v>490</v>
      </c>
      <c r="L1169" s="56">
        <v>45688</v>
      </c>
      <c r="Q1169" s="55" t="s">
        <v>89</v>
      </c>
      <c r="R1169" s="57">
        <v>0</v>
      </c>
      <c r="S1169" s="55" t="s">
        <v>89</v>
      </c>
      <c r="T1169" s="57">
        <v>0</v>
      </c>
      <c r="U1169" s="55" t="s">
        <v>4042</v>
      </c>
      <c r="V1169" s="55" t="s">
        <v>4043</v>
      </c>
      <c r="AJ1169" s="58">
        <v>0</v>
      </c>
      <c r="AT1169" t="s">
        <v>4371</v>
      </c>
      <c r="AU1169" s="191">
        <f t="shared" si="20"/>
        <v>0</v>
      </c>
    </row>
    <row r="1170" spans="1:47" hidden="1" x14ac:dyDescent="0.25">
      <c r="A1170" s="55" t="s">
        <v>1717</v>
      </c>
      <c r="B1170" s="92" t="s">
        <v>1718</v>
      </c>
      <c r="D1170" s="55" t="s">
        <v>3859</v>
      </c>
      <c r="E1170" s="56">
        <v>45688</v>
      </c>
      <c r="F1170" s="55" t="s">
        <v>3860</v>
      </c>
      <c r="H1170" s="55">
        <v>50900020</v>
      </c>
      <c r="I1170" s="55" t="s">
        <v>4033</v>
      </c>
      <c r="K1170" s="55" t="s">
        <v>492</v>
      </c>
      <c r="L1170" s="56">
        <v>45688</v>
      </c>
      <c r="Q1170" s="55" t="s">
        <v>89</v>
      </c>
      <c r="R1170" s="57">
        <v>434.17</v>
      </c>
      <c r="S1170" s="55" t="s">
        <v>89</v>
      </c>
      <c r="T1170" s="57">
        <v>434.17</v>
      </c>
      <c r="U1170" s="55" t="s">
        <v>329</v>
      </c>
      <c r="V1170" s="55" t="s">
        <v>330</v>
      </c>
      <c r="AJ1170" s="58">
        <v>0</v>
      </c>
      <c r="AT1170" t="s">
        <v>3842</v>
      </c>
      <c r="AU1170" s="191">
        <f t="shared" si="20"/>
        <v>7163805</v>
      </c>
    </row>
    <row r="1171" spans="1:47" hidden="1" x14ac:dyDescent="0.25">
      <c r="A1171" s="55" t="s">
        <v>1717</v>
      </c>
      <c r="B1171" s="92" t="s">
        <v>1718</v>
      </c>
      <c r="D1171" s="55" t="s">
        <v>3859</v>
      </c>
      <c r="E1171" s="56">
        <v>45688</v>
      </c>
      <c r="F1171" s="55" t="s">
        <v>3860</v>
      </c>
      <c r="H1171" s="55">
        <v>50900020</v>
      </c>
      <c r="I1171" s="55" t="s">
        <v>4033</v>
      </c>
      <c r="K1171" s="55" t="s">
        <v>492</v>
      </c>
      <c r="L1171" s="56">
        <v>45688</v>
      </c>
      <c r="Q1171" s="55" t="s">
        <v>89</v>
      </c>
      <c r="R1171" s="57">
        <v>925.17</v>
      </c>
      <c r="S1171" s="55" t="s">
        <v>89</v>
      </c>
      <c r="T1171" s="57">
        <v>925.17</v>
      </c>
      <c r="U1171" s="55" t="s">
        <v>329</v>
      </c>
      <c r="V1171" s="55" t="s">
        <v>330</v>
      </c>
      <c r="AJ1171" s="58">
        <v>0</v>
      </c>
      <c r="AT1171" t="s">
        <v>3842</v>
      </c>
      <c r="AU1171" s="191">
        <f t="shared" si="20"/>
        <v>15265305</v>
      </c>
    </row>
    <row r="1172" spans="1:47" hidden="1" x14ac:dyDescent="0.25">
      <c r="A1172" s="55" t="s">
        <v>1717</v>
      </c>
      <c r="B1172" s="92" t="s">
        <v>1718</v>
      </c>
      <c r="D1172" s="55" t="s">
        <v>3859</v>
      </c>
      <c r="E1172" s="56">
        <v>45688</v>
      </c>
      <c r="F1172" s="55" t="s">
        <v>3860</v>
      </c>
      <c r="H1172" s="55">
        <v>50900010</v>
      </c>
      <c r="I1172" s="55" t="s">
        <v>4033</v>
      </c>
      <c r="K1172" s="55" t="s">
        <v>490</v>
      </c>
      <c r="L1172" s="56">
        <v>45688</v>
      </c>
      <c r="Q1172" s="55" t="s">
        <v>89</v>
      </c>
      <c r="R1172" s="57">
        <v>0</v>
      </c>
      <c r="S1172" s="55" t="s">
        <v>89</v>
      </c>
      <c r="T1172" s="57">
        <v>0</v>
      </c>
      <c r="U1172" s="55" t="s">
        <v>329</v>
      </c>
      <c r="V1172" s="55" t="s">
        <v>330</v>
      </c>
      <c r="AJ1172" s="58">
        <v>0</v>
      </c>
      <c r="AT1172" t="s">
        <v>3842</v>
      </c>
      <c r="AU1172" s="191">
        <f t="shared" si="20"/>
        <v>0</v>
      </c>
    </row>
    <row r="1173" spans="1:47" hidden="1" x14ac:dyDescent="0.25">
      <c r="A1173" s="55" t="s">
        <v>1717</v>
      </c>
      <c r="B1173" s="92" t="s">
        <v>1718</v>
      </c>
      <c r="D1173" s="55" t="s">
        <v>3859</v>
      </c>
      <c r="E1173" s="56">
        <v>45688</v>
      </c>
      <c r="F1173" s="55" t="s">
        <v>3860</v>
      </c>
      <c r="H1173" s="55">
        <v>50900010</v>
      </c>
      <c r="I1173" s="55" t="s">
        <v>4033</v>
      </c>
      <c r="K1173" s="55" t="s">
        <v>490</v>
      </c>
      <c r="L1173" s="56">
        <v>45688</v>
      </c>
      <c r="Q1173" s="55" t="s">
        <v>89</v>
      </c>
      <c r="R1173" s="57">
        <v>167.62</v>
      </c>
      <c r="S1173" s="55" t="s">
        <v>89</v>
      </c>
      <c r="T1173" s="57">
        <v>167.62</v>
      </c>
      <c r="U1173" s="55" t="s">
        <v>329</v>
      </c>
      <c r="V1173" s="55" t="s">
        <v>330</v>
      </c>
      <c r="AJ1173" s="58">
        <v>0</v>
      </c>
      <c r="AT1173" t="s">
        <v>3842</v>
      </c>
      <c r="AU1173" s="191">
        <f t="shared" si="20"/>
        <v>2765730</v>
      </c>
    </row>
    <row r="1174" spans="1:47" hidden="1" x14ac:dyDescent="0.25">
      <c r="A1174" s="55" t="s">
        <v>1717</v>
      </c>
      <c r="B1174" s="92" t="s">
        <v>1718</v>
      </c>
      <c r="D1174" s="55" t="s">
        <v>3859</v>
      </c>
      <c r="E1174" s="56">
        <v>45688</v>
      </c>
      <c r="F1174" s="55" t="s">
        <v>3860</v>
      </c>
      <c r="H1174" s="55">
        <v>50900010</v>
      </c>
      <c r="I1174" s="55" t="s">
        <v>4033</v>
      </c>
      <c r="K1174" s="55" t="s">
        <v>490</v>
      </c>
      <c r="L1174" s="56">
        <v>45688</v>
      </c>
      <c r="Q1174" s="55" t="s">
        <v>89</v>
      </c>
      <c r="R1174" s="57">
        <v>0</v>
      </c>
      <c r="S1174" s="55" t="s">
        <v>89</v>
      </c>
      <c r="T1174" s="57">
        <v>0</v>
      </c>
      <c r="U1174" s="55" t="s">
        <v>4042</v>
      </c>
      <c r="V1174" s="55" t="s">
        <v>4043</v>
      </c>
      <c r="AJ1174" s="58">
        <v>0</v>
      </c>
      <c r="AT1174" t="s">
        <v>4371</v>
      </c>
      <c r="AU1174" s="191">
        <f t="shared" si="20"/>
        <v>0</v>
      </c>
    </row>
    <row r="1175" spans="1:47" hidden="1" x14ac:dyDescent="0.25">
      <c r="A1175" s="55" t="s">
        <v>1717</v>
      </c>
      <c r="B1175" s="92" t="s">
        <v>1718</v>
      </c>
      <c r="D1175" s="55" t="s">
        <v>3859</v>
      </c>
      <c r="E1175" s="56">
        <v>45688</v>
      </c>
      <c r="F1175" s="55" t="s">
        <v>3860</v>
      </c>
      <c r="H1175" s="55">
        <v>50900020</v>
      </c>
      <c r="I1175" s="55" t="s">
        <v>4033</v>
      </c>
      <c r="K1175" s="55" t="s">
        <v>492</v>
      </c>
      <c r="L1175" s="56">
        <v>45688</v>
      </c>
      <c r="Q1175" s="55" t="s">
        <v>89</v>
      </c>
      <c r="R1175" s="57">
        <v>4270.33</v>
      </c>
      <c r="S1175" s="55" t="s">
        <v>89</v>
      </c>
      <c r="T1175" s="57">
        <v>4270.33</v>
      </c>
      <c r="U1175" s="55" t="s">
        <v>329</v>
      </c>
      <c r="V1175" s="55" t="s">
        <v>330</v>
      </c>
      <c r="AJ1175" s="58">
        <v>0</v>
      </c>
      <c r="AT1175" t="s">
        <v>3842</v>
      </c>
      <c r="AU1175" s="191">
        <f t="shared" si="20"/>
        <v>70460445</v>
      </c>
    </row>
    <row r="1176" spans="1:47" hidden="1" x14ac:dyDescent="0.25">
      <c r="A1176" s="55" t="s">
        <v>1717</v>
      </c>
      <c r="B1176" s="92" t="s">
        <v>1718</v>
      </c>
      <c r="D1176" s="55" t="s">
        <v>3859</v>
      </c>
      <c r="E1176" s="56">
        <v>45688</v>
      </c>
      <c r="F1176" s="55" t="s">
        <v>3860</v>
      </c>
      <c r="H1176" s="55">
        <v>50900010</v>
      </c>
      <c r="I1176" s="55" t="s">
        <v>4033</v>
      </c>
      <c r="K1176" s="55" t="s">
        <v>490</v>
      </c>
      <c r="L1176" s="56">
        <v>45688</v>
      </c>
      <c r="Q1176" s="55" t="s">
        <v>89</v>
      </c>
      <c r="R1176" s="57">
        <v>152.35</v>
      </c>
      <c r="S1176" s="55" t="s">
        <v>89</v>
      </c>
      <c r="T1176" s="57">
        <v>152.35</v>
      </c>
      <c r="U1176" s="55" t="s">
        <v>329</v>
      </c>
      <c r="V1176" s="55" t="s">
        <v>330</v>
      </c>
      <c r="AJ1176" s="58">
        <v>0</v>
      </c>
      <c r="AT1176" t="s">
        <v>3842</v>
      </c>
      <c r="AU1176" s="191">
        <f t="shared" si="20"/>
        <v>2513775</v>
      </c>
    </row>
    <row r="1177" spans="1:47" hidden="1" x14ac:dyDescent="0.25">
      <c r="A1177" s="55" t="s">
        <v>1717</v>
      </c>
      <c r="B1177" s="92" t="s">
        <v>1718</v>
      </c>
      <c r="D1177" s="55" t="s">
        <v>3859</v>
      </c>
      <c r="E1177" s="56">
        <v>45688</v>
      </c>
      <c r="F1177" s="55" t="s">
        <v>3860</v>
      </c>
      <c r="H1177" s="55">
        <v>50900020</v>
      </c>
      <c r="I1177" s="55" t="s">
        <v>4033</v>
      </c>
      <c r="K1177" s="55" t="s">
        <v>492</v>
      </c>
      <c r="L1177" s="56">
        <v>45688</v>
      </c>
      <c r="Q1177" s="55" t="s">
        <v>89</v>
      </c>
      <c r="R1177" s="57">
        <v>434.17</v>
      </c>
      <c r="S1177" s="55" t="s">
        <v>89</v>
      </c>
      <c r="T1177" s="57">
        <v>434.17</v>
      </c>
      <c r="U1177" s="55" t="s">
        <v>329</v>
      </c>
      <c r="V1177" s="55" t="s">
        <v>330</v>
      </c>
      <c r="AJ1177" s="58">
        <v>0</v>
      </c>
      <c r="AT1177" t="s">
        <v>3842</v>
      </c>
      <c r="AU1177" s="191">
        <f t="shared" si="20"/>
        <v>7163805</v>
      </c>
    </row>
    <row r="1178" spans="1:47" hidden="1" x14ac:dyDescent="0.25">
      <c r="A1178" s="55" t="s">
        <v>1717</v>
      </c>
      <c r="B1178" s="92" t="s">
        <v>1718</v>
      </c>
      <c r="D1178" s="55" t="s">
        <v>3859</v>
      </c>
      <c r="E1178" s="56">
        <v>45688</v>
      </c>
      <c r="F1178" s="55" t="s">
        <v>3860</v>
      </c>
      <c r="H1178" s="55">
        <v>50900020</v>
      </c>
      <c r="I1178" s="55" t="s">
        <v>4033</v>
      </c>
      <c r="K1178" s="55" t="s">
        <v>492</v>
      </c>
      <c r="L1178" s="56">
        <v>45688</v>
      </c>
      <c r="Q1178" s="55" t="s">
        <v>89</v>
      </c>
      <c r="R1178" s="57">
        <v>651.26</v>
      </c>
      <c r="S1178" s="55" t="s">
        <v>89</v>
      </c>
      <c r="T1178" s="57">
        <v>651.26</v>
      </c>
      <c r="U1178" s="55" t="s">
        <v>329</v>
      </c>
      <c r="V1178" s="55" t="s">
        <v>330</v>
      </c>
      <c r="AJ1178" s="58">
        <v>0</v>
      </c>
      <c r="AT1178" t="s">
        <v>3842</v>
      </c>
      <c r="AU1178" s="191">
        <f t="shared" si="20"/>
        <v>10745790</v>
      </c>
    </row>
    <row r="1179" spans="1:47" hidden="1" x14ac:dyDescent="0.25">
      <c r="A1179" s="55" t="s">
        <v>1717</v>
      </c>
      <c r="B1179" s="92" t="s">
        <v>1718</v>
      </c>
      <c r="D1179" s="55" t="s">
        <v>3859</v>
      </c>
      <c r="E1179" s="56">
        <v>45688</v>
      </c>
      <c r="F1179" s="55" t="s">
        <v>3860</v>
      </c>
      <c r="H1179" s="55">
        <v>50900020</v>
      </c>
      <c r="I1179" s="55" t="s">
        <v>4033</v>
      </c>
      <c r="K1179" s="55" t="s">
        <v>492</v>
      </c>
      <c r="L1179" s="56">
        <v>45688</v>
      </c>
      <c r="Q1179" s="55" t="s">
        <v>89</v>
      </c>
      <c r="R1179" s="57">
        <v>736.4</v>
      </c>
      <c r="S1179" s="55" t="s">
        <v>89</v>
      </c>
      <c r="T1179" s="57">
        <v>736.4</v>
      </c>
      <c r="U1179" s="55" t="s">
        <v>329</v>
      </c>
      <c r="V1179" s="55" t="s">
        <v>330</v>
      </c>
      <c r="AJ1179" s="58">
        <v>0</v>
      </c>
      <c r="AT1179" t="s">
        <v>3842</v>
      </c>
      <c r="AU1179" s="191">
        <f t="shared" si="20"/>
        <v>12150600</v>
      </c>
    </row>
    <row r="1180" spans="1:47" hidden="1" x14ac:dyDescent="0.25">
      <c r="A1180" s="55" t="s">
        <v>1717</v>
      </c>
      <c r="B1180" s="92" t="s">
        <v>1718</v>
      </c>
      <c r="D1180" s="55" t="s">
        <v>3859</v>
      </c>
      <c r="E1180" s="56">
        <v>45688</v>
      </c>
      <c r="F1180" s="55" t="s">
        <v>3860</v>
      </c>
      <c r="H1180" s="55">
        <v>50900020</v>
      </c>
      <c r="I1180" s="55" t="s">
        <v>4033</v>
      </c>
      <c r="K1180" s="55" t="s">
        <v>492</v>
      </c>
      <c r="L1180" s="56">
        <v>45688</v>
      </c>
      <c r="Q1180" s="55" t="s">
        <v>89</v>
      </c>
      <c r="R1180" s="57">
        <v>1857.26</v>
      </c>
      <c r="S1180" s="55" t="s">
        <v>89</v>
      </c>
      <c r="T1180" s="57">
        <v>1857.26</v>
      </c>
      <c r="U1180" s="55" t="s">
        <v>329</v>
      </c>
      <c r="V1180" s="55" t="s">
        <v>330</v>
      </c>
      <c r="AJ1180" s="58">
        <v>0</v>
      </c>
      <c r="AT1180" t="s">
        <v>3842</v>
      </c>
      <c r="AU1180" s="191">
        <f t="shared" si="20"/>
        <v>30644790</v>
      </c>
    </row>
    <row r="1181" spans="1:47" hidden="1" x14ac:dyDescent="0.25">
      <c r="A1181" s="55" t="s">
        <v>1717</v>
      </c>
      <c r="B1181" s="92" t="s">
        <v>1718</v>
      </c>
      <c r="D1181" s="55" t="s">
        <v>3859</v>
      </c>
      <c r="E1181" s="56">
        <v>45688</v>
      </c>
      <c r="F1181" s="55" t="s">
        <v>3860</v>
      </c>
      <c r="H1181" s="55">
        <v>50900020</v>
      </c>
      <c r="I1181" s="55" t="s">
        <v>4033</v>
      </c>
      <c r="K1181" s="55" t="s">
        <v>492</v>
      </c>
      <c r="L1181" s="56">
        <v>45688</v>
      </c>
      <c r="Q1181" s="55" t="s">
        <v>89</v>
      </c>
      <c r="R1181" s="57">
        <v>434.17</v>
      </c>
      <c r="S1181" s="55" t="s">
        <v>89</v>
      </c>
      <c r="T1181" s="57">
        <v>434.17</v>
      </c>
      <c r="U1181" s="55" t="s">
        <v>329</v>
      </c>
      <c r="V1181" s="55" t="s">
        <v>330</v>
      </c>
      <c r="AJ1181" s="58">
        <v>0</v>
      </c>
      <c r="AT1181" t="s">
        <v>3842</v>
      </c>
      <c r="AU1181" s="191">
        <f t="shared" si="20"/>
        <v>7163805</v>
      </c>
    </row>
    <row r="1182" spans="1:47" hidden="1" x14ac:dyDescent="0.25">
      <c r="A1182" s="55" t="s">
        <v>1717</v>
      </c>
      <c r="B1182" s="92" t="s">
        <v>1718</v>
      </c>
      <c r="D1182" s="55" t="s">
        <v>3859</v>
      </c>
      <c r="E1182" s="56">
        <v>45688</v>
      </c>
      <c r="F1182" s="55" t="s">
        <v>3860</v>
      </c>
      <c r="H1182" s="55">
        <v>50900020</v>
      </c>
      <c r="I1182" s="55" t="s">
        <v>4033</v>
      </c>
      <c r="K1182" s="55" t="s">
        <v>492</v>
      </c>
      <c r="L1182" s="56">
        <v>45688</v>
      </c>
      <c r="Q1182" s="55" t="s">
        <v>89</v>
      </c>
      <c r="R1182" s="57">
        <v>478.54</v>
      </c>
      <c r="S1182" s="55" t="s">
        <v>89</v>
      </c>
      <c r="T1182" s="57">
        <v>478.54</v>
      </c>
      <c r="U1182" s="55" t="s">
        <v>329</v>
      </c>
      <c r="V1182" s="55" t="s">
        <v>330</v>
      </c>
      <c r="AJ1182" s="58">
        <v>0</v>
      </c>
      <c r="AT1182" t="s">
        <v>3842</v>
      </c>
      <c r="AU1182" s="191">
        <f t="shared" si="20"/>
        <v>7895910</v>
      </c>
    </row>
    <row r="1183" spans="1:47" hidden="1" x14ac:dyDescent="0.25">
      <c r="A1183" s="55" t="s">
        <v>1717</v>
      </c>
      <c r="B1183" s="92" t="s">
        <v>1718</v>
      </c>
      <c r="D1183" s="55" t="s">
        <v>3859</v>
      </c>
      <c r="E1183" s="56">
        <v>45688</v>
      </c>
      <c r="F1183" s="55" t="s">
        <v>3860</v>
      </c>
      <c r="H1183" s="55">
        <v>50900010</v>
      </c>
      <c r="I1183" s="55" t="s">
        <v>4033</v>
      </c>
      <c r="K1183" s="55" t="s">
        <v>490</v>
      </c>
      <c r="L1183" s="56">
        <v>45688</v>
      </c>
      <c r="Q1183" s="55" t="s">
        <v>89</v>
      </c>
      <c r="R1183" s="57">
        <v>0</v>
      </c>
      <c r="S1183" s="55" t="s">
        <v>89</v>
      </c>
      <c r="T1183" s="57">
        <v>0</v>
      </c>
      <c r="U1183" s="55" t="s">
        <v>4042</v>
      </c>
      <c r="V1183" s="55" t="s">
        <v>4043</v>
      </c>
      <c r="AJ1183" s="58">
        <v>0</v>
      </c>
      <c r="AT1183" t="s">
        <v>4371</v>
      </c>
      <c r="AU1183" s="191">
        <f t="shared" si="20"/>
        <v>0</v>
      </c>
    </row>
    <row r="1184" spans="1:47" hidden="1" x14ac:dyDescent="0.25">
      <c r="A1184" s="55" t="s">
        <v>1717</v>
      </c>
      <c r="B1184" s="92" t="s">
        <v>1718</v>
      </c>
      <c r="D1184" s="55" t="s">
        <v>3859</v>
      </c>
      <c r="E1184" s="56">
        <v>45688</v>
      </c>
      <c r="F1184" s="55" t="s">
        <v>3860</v>
      </c>
      <c r="H1184" s="55">
        <v>50900020</v>
      </c>
      <c r="I1184" s="55" t="s">
        <v>4033</v>
      </c>
      <c r="K1184" s="55" t="s">
        <v>492</v>
      </c>
      <c r="L1184" s="56">
        <v>45688</v>
      </c>
      <c r="Q1184" s="55" t="s">
        <v>89</v>
      </c>
      <c r="R1184" s="57">
        <v>214.37</v>
      </c>
      <c r="S1184" s="55" t="s">
        <v>89</v>
      </c>
      <c r="T1184" s="57">
        <v>214.37</v>
      </c>
      <c r="U1184" s="55" t="s">
        <v>329</v>
      </c>
      <c r="V1184" s="55" t="s">
        <v>330</v>
      </c>
      <c r="AJ1184" s="58">
        <v>0</v>
      </c>
      <c r="AT1184" t="s">
        <v>3842</v>
      </c>
      <c r="AU1184" s="191">
        <f t="shared" si="20"/>
        <v>3537105</v>
      </c>
    </row>
    <row r="1185" spans="1:47" hidden="1" x14ac:dyDescent="0.25">
      <c r="A1185" s="55" t="s">
        <v>1717</v>
      </c>
      <c r="B1185" s="92" t="s">
        <v>1718</v>
      </c>
      <c r="D1185" s="55" t="s">
        <v>3859</v>
      </c>
      <c r="E1185" s="56">
        <v>45688</v>
      </c>
      <c r="F1185" s="55" t="s">
        <v>3860</v>
      </c>
      <c r="H1185" s="55">
        <v>50900010</v>
      </c>
      <c r="I1185" s="55" t="s">
        <v>4033</v>
      </c>
      <c r="K1185" s="55" t="s">
        <v>490</v>
      </c>
      <c r="L1185" s="56">
        <v>45688</v>
      </c>
      <c r="Q1185" s="55" t="s">
        <v>89</v>
      </c>
      <c r="R1185" s="57">
        <v>139.72999999999999</v>
      </c>
      <c r="S1185" s="55" t="s">
        <v>89</v>
      </c>
      <c r="T1185" s="57">
        <v>139.72999999999999</v>
      </c>
      <c r="U1185" s="55" t="s">
        <v>329</v>
      </c>
      <c r="V1185" s="55" t="s">
        <v>330</v>
      </c>
      <c r="AJ1185" s="58">
        <v>0</v>
      </c>
      <c r="AT1185" t="s">
        <v>3842</v>
      </c>
      <c r="AU1185" s="191">
        <f t="shared" si="20"/>
        <v>2305545</v>
      </c>
    </row>
    <row r="1186" spans="1:47" hidden="1" x14ac:dyDescent="0.25">
      <c r="A1186" s="55" t="s">
        <v>1717</v>
      </c>
      <c r="B1186" s="92" t="s">
        <v>1718</v>
      </c>
      <c r="D1186" s="55" t="s">
        <v>3859</v>
      </c>
      <c r="E1186" s="56">
        <v>45688</v>
      </c>
      <c r="F1186" s="55" t="s">
        <v>3860</v>
      </c>
      <c r="H1186" s="55">
        <v>50900010</v>
      </c>
      <c r="I1186" s="55" t="s">
        <v>4033</v>
      </c>
      <c r="K1186" s="55" t="s">
        <v>490</v>
      </c>
      <c r="L1186" s="56">
        <v>45688</v>
      </c>
      <c r="Q1186" s="55" t="s">
        <v>89</v>
      </c>
      <c r="R1186" s="57">
        <v>0</v>
      </c>
      <c r="S1186" s="55" t="s">
        <v>89</v>
      </c>
      <c r="T1186" s="57">
        <v>0</v>
      </c>
      <c r="U1186" s="55" t="s">
        <v>4042</v>
      </c>
      <c r="V1186" s="55" t="s">
        <v>4043</v>
      </c>
      <c r="AJ1186" s="58">
        <v>0</v>
      </c>
      <c r="AT1186" t="s">
        <v>4371</v>
      </c>
      <c r="AU1186" s="191">
        <f t="shared" si="20"/>
        <v>0</v>
      </c>
    </row>
    <row r="1187" spans="1:47" hidden="1" x14ac:dyDescent="0.25">
      <c r="A1187" s="55" t="s">
        <v>1717</v>
      </c>
      <c r="B1187" s="92" t="s">
        <v>1718</v>
      </c>
      <c r="D1187" s="55" t="s">
        <v>3859</v>
      </c>
      <c r="E1187" s="56">
        <v>45688</v>
      </c>
      <c r="F1187" s="55" t="s">
        <v>3860</v>
      </c>
      <c r="H1187" s="55">
        <v>50900010</v>
      </c>
      <c r="I1187" s="55" t="s">
        <v>4033</v>
      </c>
      <c r="K1187" s="55" t="s">
        <v>490</v>
      </c>
      <c r="L1187" s="56">
        <v>45688</v>
      </c>
      <c r="Q1187" s="55" t="s">
        <v>89</v>
      </c>
      <c r="R1187" s="57">
        <v>0</v>
      </c>
      <c r="S1187" s="55" t="s">
        <v>89</v>
      </c>
      <c r="T1187" s="57">
        <v>0</v>
      </c>
      <c r="U1187" s="55" t="s">
        <v>329</v>
      </c>
      <c r="V1187" s="55" t="s">
        <v>330</v>
      </c>
      <c r="AJ1187" s="58">
        <v>0</v>
      </c>
      <c r="AT1187" t="s">
        <v>3842</v>
      </c>
      <c r="AU1187" s="191">
        <f t="shared" si="20"/>
        <v>0</v>
      </c>
    </row>
    <row r="1188" spans="1:47" hidden="1" x14ac:dyDescent="0.25">
      <c r="A1188" s="55" t="s">
        <v>1717</v>
      </c>
      <c r="B1188" s="92" t="s">
        <v>1718</v>
      </c>
      <c r="D1188" s="55" t="s">
        <v>3859</v>
      </c>
      <c r="E1188" s="56">
        <v>45688</v>
      </c>
      <c r="F1188" s="55" t="s">
        <v>3860</v>
      </c>
      <c r="H1188" s="55">
        <v>50900010</v>
      </c>
      <c r="I1188" s="55" t="s">
        <v>4033</v>
      </c>
      <c r="K1188" s="55" t="s">
        <v>490</v>
      </c>
      <c r="L1188" s="56">
        <v>45688</v>
      </c>
      <c r="Q1188" s="55" t="s">
        <v>89</v>
      </c>
      <c r="R1188" s="57">
        <v>0</v>
      </c>
      <c r="S1188" s="55" t="s">
        <v>89</v>
      </c>
      <c r="T1188" s="57">
        <v>0</v>
      </c>
      <c r="U1188" s="55" t="s">
        <v>4042</v>
      </c>
      <c r="V1188" s="55" t="s">
        <v>4043</v>
      </c>
      <c r="AJ1188" s="58">
        <v>0</v>
      </c>
      <c r="AT1188" t="s">
        <v>4371</v>
      </c>
      <c r="AU1188" s="191">
        <f t="shared" si="20"/>
        <v>0</v>
      </c>
    </row>
    <row r="1189" spans="1:47" hidden="1" x14ac:dyDescent="0.25">
      <c r="A1189" s="55" t="s">
        <v>1717</v>
      </c>
      <c r="B1189" s="92" t="s">
        <v>1718</v>
      </c>
      <c r="D1189" s="55" t="s">
        <v>3859</v>
      </c>
      <c r="E1189" s="56">
        <v>45688</v>
      </c>
      <c r="F1189" s="55" t="s">
        <v>3860</v>
      </c>
      <c r="H1189" s="55">
        <v>50900020</v>
      </c>
      <c r="I1189" s="55" t="s">
        <v>4033</v>
      </c>
      <c r="K1189" s="55" t="s">
        <v>492</v>
      </c>
      <c r="L1189" s="56">
        <v>45688</v>
      </c>
      <c r="Q1189" s="55" t="s">
        <v>89</v>
      </c>
      <c r="R1189" s="57">
        <v>1062.8699999999999</v>
      </c>
      <c r="S1189" s="55" t="s">
        <v>89</v>
      </c>
      <c r="T1189" s="57">
        <v>1062.8699999999999</v>
      </c>
      <c r="U1189" s="55" t="s">
        <v>329</v>
      </c>
      <c r="V1189" s="55" t="s">
        <v>330</v>
      </c>
      <c r="AJ1189" s="58">
        <v>0</v>
      </c>
      <c r="AT1189" t="s">
        <v>3842</v>
      </c>
      <c r="AU1189" s="191">
        <f t="shared" si="20"/>
        <v>17537355</v>
      </c>
    </row>
    <row r="1190" spans="1:47" hidden="1" x14ac:dyDescent="0.25">
      <c r="A1190" s="55" t="s">
        <v>1717</v>
      </c>
      <c r="B1190" s="92" t="s">
        <v>1718</v>
      </c>
      <c r="D1190" s="55" t="s">
        <v>3859</v>
      </c>
      <c r="E1190" s="56">
        <v>45688</v>
      </c>
      <c r="F1190" s="55" t="s">
        <v>3860</v>
      </c>
      <c r="H1190" s="55">
        <v>50900010</v>
      </c>
      <c r="I1190" s="55" t="s">
        <v>4033</v>
      </c>
      <c r="K1190" s="55" t="s">
        <v>490</v>
      </c>
      <c r="L1190" s="56">
        <v>45688</v>
      </c>
      <c r="Q1190" s="55" t="s">
        <v>89</v>
      </c>
      <c r="R1190" s="57">
        <v>0</v>
      </c>
      <c r="S1190" s="55" t="s">
        <v>89</v>
      </c>
      <c r="T1190" s="57">
        <v>0</v>
      </c>
      <c r="U1190" s="55" t="s">
        <v>329</v>
      </c>
      <c r="V1190" s="55" t="s">
        <v>330</v>
      </c>
      <c r="AJ1190" s="58">
        <v>0</v>
      </c>
      <c r="AT1190" t="s">
        <v>3842</v>
      </c>
      <c r="AU1190" s="191">
        <f t="shared" si="20"/>
        <v>0</v>
      </c>
    </row>
    <row r="1191" spans="1:47" hidden="1" x14ac:dyDescent="0.25">
      <c r="A1191" s="55" t="s">
        <v>1717</v>
      </c>
      <c r="B1191" s="92" t="s">
        <v>1718</v>
      </c>
      <c r="D1191" s="55" t="s">
        <v>3859</v>
      </c>
      <c r="E1191" s="56">
        <v>45688</v>
      </c>
      <c r="F1191" s="55" t="s">
        <v>3860</v>
      </c>
      <c r="H1191" s="55">
        <v>50900010</v>
      </c>
      <c r="I1191" s="55" t="s">
        <v>4033</v>
      </c>
      <c r="K1191" s="55" t="s">
        <v>490</v>
      </c>
      <c r="L1191" s="56">
        <v>45688</v>
      </c>
      <c r="Q1191" s="55" t="s">
        <v>89</v>
      </c>
      <c r="R1191" s="57">
        <v>0</v>
      </c>
      <c r="S1191" s="55" t="s">
        <v>89</v>
      </c>
      <c r="T1191" s="57">
        <v>0</v>
      </c>
      <c r="U1191" s="55" t="s">
        <v>4042</v>
      </c>
      <c r="V1191" s="55" t="s">
        <v>4043</v>
      </c>
      <c r="AJ1191" s="58">
        <v>0</v>
      </c>
      <c r="AT1191" t="s">
        <v>4371</v>
      </c>
      <c r="AU1191" s="191">
        <f t="shared" si="20"/>
        <v>0</v>
      </c>
    </row>
    <row r="1192" spans="1:47" hidden="1" x14ac:dyDescent="0.25">
      <c r="A1192" s="55" t="s">
        <v>1717</v>
      </c>
      <c r="B1192" s="92" t="s">
        <v>1718</v>
      </c>
      <c r="D1192" s="55" t="s">
        <v>3859</v>
      </c>
      <c r="E1192" s="56">
        <v>45688</v>
      </c>
      <c r="F1192" s="55" t="s">
        <v>3860</v>
      </c>
      <c r="H1192" s="55">
        <v>50900010</v>
      </c>
      <c r="I1192" s="55" t="s">
        <v>4033</v>
      </c>
      <c r="K1192" s="55" t="s">
        <v>490</v>
      </c>
      <c r="L1192" s="56">
        <v>45688</v>
      </c>
      <c r="Q1192" s="55" t="s">
        <v>89</v>
      </c>
      <c r="R1192" s="57">
        <v>0</v>
      </c>
      <c r="S1192" s="55" t="s">
        <v>89</v>
      </c>
      <c r="T1192" s="57">
        <v>0</v>
      </c>
      <c r="U1192" s="55" t="s">
        <v>4042</v>
      </c>
      <c r="V1192" s="55" t="s">
        <v>4043</v>
      </c>
      <c r="AJ1192" s="58">
        <v>0</v>
      </c>
      <c r="AT1192" t="s">
        <v>4371</v>
      </c>
      <c r="AU1192" s="191">
        <f t="shared" si="20"/>
        <v>0</v>
      </c>
    </row>
    <row r="1193" spans="1:47" hidden="1" x14ac:dyDescent="0.25">
      <c r="A1193" s="55" t="s">
        <v>1717</v>
      </c>
      <c r="B1193" s="92" t="s">
        <v>1718</v>
      </c>
      <c r="D1193" s="55" t="s">
        <v>3859</v>
      </c>
      <c r="E1193" s="56">
        <v>45688</v>
      </c>
      <c r="F1193" s="55" t="s">
        <v>3860</v>
      </c>
      <c r="H1193" s="55">
        <v>50900010</v>
      </c>
      <c r="I1193" s="55" t="s">
        <v>4033</v>
      </c>
      <c r="K1193" s="55" t="s">
        <v>490</v>
      </c>
      <c r="L1193" s="56">
        <v>45688</v>
      </c>
      <c r="Q1193" s="55" t="s">
        <v>89</v>
      </c>
      <c r="R1193" s="57">
        <v>0.27</v>
      </c>
      <c r="S1193" s="55" t="s">
        <v>89</v>
      </c>
      <c r="T1193" s="57">
        <v>0.27</v>
      </c>
      <c r="U1193" s="55" t="s">
        <v>329</v>
      </c>
      <c r="V1193" s="55" t="s">
        <v>330</v>
      </c>
      <c r="AJ1193" s="58">
        <v>0</v>
      </c>
      <c r="AT1193" t="s">
        <v>3842</v>
      </c>
      <c r="AU1193" s="191">
        <f t="shared" si="20"/>
        <v>4455</v>
      </c>
    </row>
    <row r="1194" spans="1:47" hidden="1" x14ac:dyDescent="0.25">
      <c r="A1194" s="55" t="s">
        <v>1717</v>
      </c>
      <c r="B1194" s="92" t="s">
        <v>1718</v>
      </c>
      <c r="D1194" s="55" t="s">
        <v>3859</v>
      </c>
      <c r="E1194" s="56">
        <v>45688</v>
      </c>
      <c r="F1194" s="55" t="s">
        <v>3860</v>
      </c>
      <c r="H1194" s="55">
        <v>50900020</v>
      </c>
      <c r="I1194" s="55" t="s">
        <v>4033</v>
      </c>
      <c r="K1194" s="55" t="s">
        <v>492</v>
      </c>
      <c r="L1194" s="56">
        <v>45688</v>
      </c>
      <c r="Q1194" s="55" t="s">
        <v>89</v>
      </c>
      <c r="R1194" s="57">
        <v>972.42</v>
      </c>
      <c r="S1194" s="55" t="s">
        <v>89</v>
      </c>
      <c r="T1194" s="57">
        <v>972.42</v>
      </c>
      <c r="U1194" s="55" t="s">
        <v>329</v>
      </c>
      <c r="V1194" s="55" t="s">
        <v>330</v>
      </c>
      <c r="AJ1194" s="58">
        <v>0</v>
      </c>
      <c r="AT1194" t="s">
        <v>3842</v>
      </c>
      <c r="AU1194" s="191">
        <f t="shared" si="20"/>
        <v>16044930</v>
      </c>
    </row>
    <row r="1195" spans="1:47" hidden="1" x14ac:dyDescent="0.25">
      <c r="A1195" s="55" t="s">
        <v>1717</v>
      </c>
      <c r="B1195" s="92" t="s">
        <v>1718</v>
      </c>
      <c r="D1195" s="55" t="s">
        <v>3859</v>
      </c>
      <c r="E1195" s="56">
        <v>45688</v>
      </c>
      <c r="F1195" s="55" t="s">
        <v>3860</v>
      </c>
      <c r="H1195" s="55">
        <v>50900010</v>
      </c>
      <c r="I1195" s="55" t="s">
        <v>4033</v>
      </c>
      <c r="K1195" s="55" t="s">
        <v>490</v>
      </c>
      <c r="L1195" s="56">
        <v>45688</v>
      </c>
      <c r="Q1195" s="55" t="s">
        <v>89</v>
      </c>
      <c r="R1195" s="57">
        <v>0</v>
      </c>
      <c r="S1195" s="55" t="s">
        <v>89</v>
      </c>
      <c r="T1195" s="57">
        <v>0</v>
      </c>
      <c r="U1195" s="55" t="s">
        <v>329</v>
      </c>
      <c r="V1195" s="55" t="s">
        <v>330</v>
      </c>
      <c r="AJ1195" s="58">
        <v>0</v>
      </c>
      <c r="AT1195" t="s">
        <v>3842</v>
      </c>
      <c r="AU1195" s="191">
        <f t="shared" si="20"/>
        <v>0</v>
      </c>
    </row>
    <row r="1196" spans="1:47" hidden="1" x14ac:dyDescent="0.25">
      <c r="A1196" s="55" t="s">
        <v>1717</v>
      </c>
      <c r="B1196" s="92" t="s">
        <v>1718</v>
      </c>
      <c r="D1196" s="55" t="s">
        <v>3859</v>
      </c>
      <c r="E1196" s="56">
        <v>45688</v>
      </c>
      <c r="F1196" s="55" t="s">
        <v>3860</v>
      </c>
      <c r="H1196" s="55">
        <v>50900010</v>
      </c>
      <c r="I1196" s="55" t="s">
        <v>4033</v>
      </c>
      <c r="K1196" s="55" t="s">
        <v>490</v>
      </c>
      <c r="L1196" s="56">
        <v>45688</v>
      </c>
      <c r="Q1196" s="55" t="s">
        <v>89</v>
      </c>
      <c r="R1196" s="57">
        <v>0</v>
      </c>
      <c r="S1196" s="55" t="s">
        <v>89</v>
      </c>
      <c r="T1196" s="57">
        <v>0</v>
      </c>
      <c r="U1196" s="55" t="s">
        <v>4042</v>
      </c>
      <c r="V1196" s="55" t="s">
        <v>4043</v>
      </c>
      <c r="AJ1196" s="58">
        <v>0</v>
      </c>
      <c r="AT1196" t="s">
        <v>4371</v>
      </c>
      <c r="AU1196" s="191">
        <f t="shared" si="20"/>
        <v>0</v>
      </c>
    </row>
    <row r="1197" spans="1:47" hidden="1" x14ac:dyDescent="0.25">
      <c r="A1197" s="55" t="s">
        <v>1717</v>
      </c>
      <c r="B1197" s="92" t="s">
        <v>1718</v>
      </c>
      <c r="D1197" s="55" t="s">
        <v>3859</v>
      </c>
      <c r="E1197" s="56">
        <v>45688</v>
      </c>
      <c r="F1197" s="55" t="s">
        <v>3860</v>
      </c>
      <c r="H1197" s="55">
        <v>50900010</v>
      </c>
      <c r="I1197" s="55" t="s">
        <v>4033</v>
      </c>
      <c r="K1197" s="55" t="s">
        <v>490</v>
      </c>
      <c r="L1197" s="56">
        <v>45688</v>
      </c>
      <c r="Q1197" s="55" t="s">
        <v>89</v>
      </c>
      <c r="R1197" s="57">
        <v>0</v>
      </c>
      <c r="S1197" s="55" t="s">
        <v>89</v>
      </c>
      <c r="T1197" s="57">
        <v>0</v>
      </c>
      <c r="U1197" s="55" t="s">
        <v>329</v>
      </c>
      <c r="V1197" s="55" t="s">
        <v>330</v>
      </c>
      <c r="AJ1197" s="58">
        <v>0</v>
      </c>
      <c r="AT1197" t="s">
        <v>3842</v>
      </c>
      <c r="AU1197" s="191">
        <f t="shared" si="20"/>
        <v>0</v>
      </c>
    </row>
    <row r="1198" spans="1:47" hidden="1" x14ac:dyDescent="0.25">
      <c r="A1198" s="55" t="s">
        <v>1717</v>
      </c>
      <c r="B1198" s="92" t="s">
        <v>1718</v>
      </c>
      <c r="D1198" s="55" t="s">
        <v>3859</v>
      </c>
      <c r="E1198" s="56">
        <v>45688</v>
      </c>
      <c r="F1198" s="55" t="s">
        <v>3860</v>
      </c>
      <c r="H1198" s="55">
        <v>50900010</v>
      </c>
      <c r="I1198" s="55" t="s">
        <v>4033</v>
      </c>
      <c r="K1198" s="55" t="s">
        <v>490</v>
      </c>
      <c r="L1198" s="56">
        <v>45688</v>
      </c>
      <c r="Q1198" s="55" t="s">
        <v>89</v>
      </c>
      <c r="R1198" s="57">
        <v>0</v>
      </c>
      <c r="S1198" s="55" t="s">
        <v>89</v>
      </c>
      <c r="T1198" s="57">
        <v>0</v>
      </c>
      <c r="U1198" s="55" t="s">
        <v>4042</v>
      </c>
      <c r="V1198" s="55" t="s">
        <v>4043</v>
      </c>
      <c r="AJ1198" s="58">
        <v>0</v>
      </c>
      <c r="AT1198" t="s">
        <v>4371</v>
      </c>
      <c r="AU1198" s="191">
        <f t="shared" si="20"/>
        <v>0</v>
      </c>
    </row>
    <row r="1199" spans="1:47" hidden="1" x14ac:dyDescent="0.25">
      <c r="A1199" s="55" t="s">
        <v>1717</v>
      </c>
      <c r="B1199" s="92" t="s">
        <v>1718</v>
      </c>
      <c r="D1199" s="55" t="s">
        <v>3859</v>
      </c>
      <c r="E1199" s="56">
        <v>45688</v>
      </c>
      <c r="F1199" s="55" t="s">
        <v>3860</v>
      </c>
      <c r="H1199" s="55">
        <v>50900020</v>
      </c>
      <c r="I1199" s="55" t="s">
        <v>4033</v>
      </c>
      <c r="K1199" s="55" t="s">
        <v>492</v>
      </c>
      <c r="L1199" s="56">
        <v>45688</v>
      </c>
      <c r="Q1199" s="55" t="s">
        <v>89</v>
      </c>
      <c r="R1199" s="57">
        <v>780.65</v>
      </c>
      <c r="S1199" s="55" t="s">
        <v>89</v>
      </c>
      <c r="T1199" s="57">
        <v>780.65</v>
      </c>
      <c r="U1199" s="55" t="s">
        <v>329</v>
      </c>
      <c r="V1199" s="55" t="s">
        <v>330</v>
      </c>
      <c r="AJ1199" s="58">
        <v>0</v>
      </c>
      <c r="AT1199" t="s">
        <v>3842</v>
      </c>
      <c r="AU1199" s="191">
        <f t="shared" si="20"/>
        <v>12880725</v>
      </c>
    </row>
    <row r="1200" spans="1:47" hidden="1" x14ac:dyDescent="0.25">
      <c r="A1200" s="55" t="s">
        <v>1717</v>
      </c>
      <c r="B1200" s="92" t="s">
        <v>1718</v>
      </c>
      <c r="D1200" s="55" t="s">
        <v>3859</v>
      </c>
      <c r="E1200" s="56">
        <v>45688</v>
      </c>
      <c r="F1200" s="55" t="s">
        <v>3860</v>
      </c>
      <c r="H1200" s="55">
        <v>50900010</v>
      </c>
      <c r="I1200" s="55" t="s">
        <v>4033</v>
      </c>
      <c r="K1200" s="55" t="s">
        <v>490</v>
      </c>
      <c r="L1200" s="56">
        <v>45688</v>
      </c>
      <c r="Q1200" s="55" t="s">
        <v>89</v>
      </c>
      <c r="R1200" s="57">
        <v>0</v>
      </c>
      <c r="S1200" s="55" t="s">
        <v>89</v>
      </c>
      <c r="T1200" s="57">
        <v>0</v>
      </c>
      <c r="U1200" s="55" t="s">
        <v>329</v>
      </c>
      <c r="V1200" s="55" t="s">
        <v>330</v>
      </c>
      <c r="AJ1200" s="58">
        <v>0</v>
      </c>
      <c r="AT1200" t="s">
        <v>3842</v>
      </c>
      <c r="AU1200" s="191">
        <f t="shared" si="20"/>
        <v>0</v>
      </c>
    </row>
    <row r="1201" spans="1:47" hidden="1" x14ac:dyDescent="0.25">
      <c r="A1201" s="55" t="s">
        <v>1717</v>
      </c>
      <c r="B1201" s="92" t="s">
        <v>1718</v>
      </c>
      <c r="D1201" s="55" t="s">
        <v>3859</v>
      </c>
      <c r="E1201" s="56">
        <v>45688</v>
      </c>
      <c r="F1201" s="55" t="s">
        <v>3860</v>
      </c>
      <c r="H1201" s="55">
        <v>50900020</v>
      </c>
      <c r="I1201" s="55" t="s">
        <v>4033</v>
      </c>
      <c r="K1201" s="55" t="s">
        <v>492</v>
      </c>
      <c r="L1201" s="56">
        <v>45688</v>
      </c>
      <c r="Q1201" s="55" t="s">
        <v>89</v>
      </c>
      <c r="R1201" s="57">
        <v>861.9</v>
      </c>
      <c r="S1201" s="55" t="s">
        <v>89</v>
      </c>
      <c r="T1201" s="57">
        <v>861.9</v>
      </c>
      <c r="U1201" s="55" t="s">
        <v>329</v>
      </c>
      <c r="V1201" s="55" t="s">
        <v>330</v>
      </c>
      <c r="AJ1201" s="58">
        <v>0</v>
      </c>
      <c r="AT1201" t="s">
        <v>3842</v>
      </c>
      <c r="AU1201" s="191">
        <f t="shared" ref="AU1201:AU1264" si="21">IF(Q1201="USD",R1201*16500,IF(Q1201="IDR",R1201,T1201*16500))</f>
        <v>14221350</v>
      </c>
    </row>
    <row r="1202" spans="1:47" hidden="1" x14ac:dyDescent="0.25">
      <c r="A1202" s="55" t="s">
        <v>1717</v>
      </c>
      <c r="B1202" s="92" t="s">
        <v>1718</v>
      </c>
      <c r="D1202" s="55" t="s">
        <v>3859</v>
      </c>
      <c r="E1202" s="56">
        <v>45688</v>
      </c>
      <c r="F1202" s="55" t="s">
        <v>3860</v>
      </c>
      <c r="H1202" s="55">
        <v>50900010</v>
      </c>
      <c r="I1202" s="55" t="s">
        <v>4033</v>
      </c>
      <c r="K1202" s="55" t="s">
        <v>490</v>
      </c>
      <c r="L1202" s="56">
        <v>45688</v>
      </c>
      <c r="Q1202" s="55" t="s">
        <v>89</v>
      </c>
      <c r="R1202" s="57">
        <v>0</v>
      </c>
      <c r="S1202" s="55" t="s">
        <v>89</v>
      </c>
      <c r="T1202" s="57">
        <v>0</v>
      </c>
      <c r="U1202" s="55" t="s">
        <v>329</v>
      </c>
      <c r="V1202" s="55" t="s">
        <v>330</v>
      </c>
      <c r="AJ1202" s="58">
        <v>0</v>
      </c>
      <c r="AT1202" t="s">
        <v>3842</v>
      </c>
      <c r="AU1202" s="191">
        <f t="shared" si="21"/>
        <v>0</v>
      </c>
    </row>
    <row r="1203" spans="1:47" hidden="1" x14ac:dyDescent="0.25">
      <c r="A1203" s="55" t="s">
        <v>1717</v>
      </c>
      <c r="B1203" s="92" t="s">
        <v>1718</v>
      </c>
      <c r="D1203" s="55" t="s">
        <v>3859</v>
      </c>
      <c r="E1203" s="56">
        <v>45688</v>
      </c>
      <c r="F1203" s="55" t="s">
        <v>3860</v>
      </c>
      <c r="H1203" s="55">
        <v>50900020</v>
      </c>
      <c r="I1203" s="55" t="s">
        <v>4033</v>
      </c>
      <c r="K1203" s="55" t="s">
        <v>492</v>
      </c>
      <c r="L1203" s="56">
        <v>45688</v>
      </c>
      <c r="Q1203" s="55" t="s">
        <v>89</v>
      </c>
      <c r="R1203" s="57">
        <v>2312.91</v>
      </c>
      <c r="S1203" s="55" t="s">
        <v>89</v>
      </c>
      <c r="T1203" s="57">
        <v>2312.91</v>
      </c>
      <c r="U1203" s="55" t="s">
        <v>329</v>
      </c>
      <c r="V1203" s="55" t="s">
        <v>330</v>
      </c>
      <c r="AJ1203" s="58">
        <v>0</v>
      </c>
      <c r="AT1203" t="s">
        <v>3842</v>
      </c>
      <c r="AU1203" s="191">
        <f t="shared" si="21"/>
        <v>38163015</v>
      </c>
    </row>
    <row r="1204" spans="1:47" hidden="1" x14ac:dyDescent="0.25">
      <c r="A1204" s="55" t="s">
        <v>1717</v>
      </c>
      <c r="B1204" s="92" t="s">
        <v>1718</v>
      </c>
      <c r="D1204" s="55" t="s">
        <v>3859</v>
      </c>
      <c r="E1204" s="56">
        <v>45688</v>
      </c>
      <c r="F1204" s="55" t="s">
        <v>3860</v>
      </c>
      <c r="H1204" s="55">
        <v>50900020</v>
      </c>
      <c r="I1204" s="55" t="s">
        <v>4033</v>
      </c>
      <c r="K1204" s="55" t="s">
        <v>492</v>
      </c>
      <c r="L1204" s="56">
        <v>45688</v>
      </c>
      <c r="Q1204" s="55" t="s">
        <v>89</v>
      </c>
      <c r="R1204" s="57">
        <v>921.67</v>
      </c>
      <c r="S1204" s="55" t="s">
        <v>89</v>
      </c>
      <c r="T1204" s="57">
        <v>921.67</v>
      </c>
      <c r="U1204" s="55" t="s">
        <v>329</v>
      </c>
      <c r="V1204" s="55" t="s">
        <v>330</v>
      </c>
      <c r="AJ1204" s="58">
        <v>0</v>
      </c>
      <c r="AT1204" t="s">
        <v>3842</v>
      </c>
      <c r="AU1204" s="191">
        <f t="shared" si="21"/>
        <v>15207555</v>
      </c>
    </row>
    <row r="1205" spans="1:47" hidden="1" x14ac:dyDescent="0.25">
      <c r="A1205" s="55" t="s">
        <v>1717</v>
      </c>
      <c r="B1205" s="92" t="s">
        <v>1718</v>
      </c>
      <c r="D1205" s="55" t="s">
        <v>3859</v>
      </c>
      <c r="E1205" s="56">
        <v>45688</v>
      </c>
      <c r="F1205" s="55" t="s">
        <v>3860</v>
      </c>
      <c r="H1205" s="55">
        <v>50900010</v>
      </c>
      <c r="I1205" s="55" t="s">
        <v>4033</v>
      </c>
      <c r="K1205" s="55" t="s">
        <v>490</v>
      </c>
      <c r="L1205" s="56">
        <v>45688</v>
      </c>
      <c r="Q1205" s="55" t="s">
        <v>89</v>
      </c>
      <c r="R1205" s="57">
        <v>54.91</v>
      </c>
      <c r="S1205" s="55" t="s">
        <v>89</v>
      </c>
      <c r="T1205" s="57">
        <v>54.91</v>
      </c>
      <c r="U1205" s="55" t="s">
        <v>329</v>
      </c>
      <c r="V1205" s="55" t="s">
        <v>330</v>
      </c>
      <c r="AJ1205" s="58">
        <v>0</v>
      </c>
      <c r="AT1205" t="s">
        <v>3842</v>
      </c>
      <c r="AU1205" s="191">
        <f t="shared" si="21"/>
        <v>906015</v>
      </c>
    </row>
    <row r="1206" spans="1:47" hidden="1" x14ac:dyDescent="0.25">
      <c r="A1206" s="55" t="s">
        <v>1717</v>
      </c>
      <c r="B1206" s="92" t="s">
        <v>1718</v>
      </c>
      <c r="D1206" s="55" t="s">
        <v>3859</v>
      </c>
      <c r="E1206" s="56">
        <v>45688</v>
      </c>
      <c r="F1206" s="55" t="s">
        <v>3860</v>
      </c>
      <c r="H1206" s="55">
        <v>50900010</v>
      </c>
      <c r="I1206" s="55" t="s">
        <v>4033</v>
      </c>
      <c r="K1206" s="55" t="s">
        <v>490</v>
      </c>
      <c r="L1206" s="56">
        <v>45688</v>
      </c>
      <c r="Q1206" s="55" t="s">
        <v>89</v>
      </c>
      <c r="R1206" s="57">
        <v>50.31</v>
      </c>
      <c r="S1206" s="55" t="s">
        <v>89</v>
      </c>
      <c r="T1206" s="57">
        <v>50.31</v>
      </c>
      <c r="U1206" s="55" t="s">
        <v>329</v>
      </c>
      <c r="V1206" s="55" t="s">
        <v>330</v>
      </c>
      <c r="AJ1206" s="58">
        <v>0</v>
      </c>
      <c r="AT1206" t="s">
        <v>3842</v>
      </c>
      <c r="AU1206" s="191">
        <f t="shared" si="21"/>
        <v>830115</v>
      </c>
    </row>
    <row r="1207" spans="1:47" hidden="1" x14ac:dyDescent="0.25">
      <c r="A1207" s="55" t="s">
        <v>1717</v>
      </c>
      <c r="B1207" s="92" t="s">
        <v>1718</v>
      </c>
      <c r="D1207" s="55" t="s">
        <v>3859</v>
      </c>
      <c r="E1207" s="56">
        <v>45688</v>
      </c>
      <c r="F1207" s="55" t="s">
        <v>3860</v>
      </c>
      <c r="H1207" s="55">
        <v>50900020</v>
      </c>
      <c r="I1207" s="55" t="s">
        <v>4033</v>
      </c>
      <c r="K1207" s="55" t="s">
        <v>492</v>
      </c>
      <c r="L1207" s="56">
        <v>45688</v>
      </c>
      <c r="Q1207" s="55" t="s">
        <v>89</v>
      </c>
      <c r="R1207" s="57">
        <v>478.54</v>
      </c>
      <c r="S1207" s="55" t="s">
        <v>89</v>
      </c>
      <c r="T1207" s="57">
        <v>478.54</v>
      </c>
      <c r="U1207" s="55" t="s">
        <v>329</v>
      </c>
      <c r="V1207" s="55" t="s">
        <v>330</v>
      </c>
      <c r="AJ1207" s="58">
        <v>0</v>
      </c>
      <c r="AT1207" t="s">
        <v>3842</v>
      </c>
      <c r="AU1207" s="191">
        <f t="shared" si="21"/>
        <v>7895910</v>
      </c>
    </row>
    <row r="1208" spans="1:47" hidden="1" x14ac:dyDescent="0.25">
      <c r="A1208" s="55" t="s">
        <v>1717</v>
      </c>
      <c r="B1208" s="92" t="s">
        <v>1718</v>
      </c>
      <c r="D1208" s="55" t="s">
        <v>3859</v>
      </c>
      <c r="E1208" s="56">
        <v>45688</v>
      </c>
      <c r="F1208" s="55" t="s">
        <v>3860</v>
      </c>
      <c r="H1208" s="55">
        <v>50900010</v>
      </c>
      <c r="I1208" s="55" t="s">
        <v>4033</v>
      </c>
      <c r="K1208" s="55" t="s">
        <v>490</v>
      </c>
      <c r="L1208" s="56">
        <v>45688</v>
      </c>
      <c r="Q1208" s="55" t="s">
        <v>89</v>
      </c>
      <c r="R1208" s="57">
        <v>0</v>
      </c>
      <c r="S1208" s="55" t="s">
        <v>89</v>
      </c>
      <c r="T1208" s="57">
        <v>0</v>
      </c>
      <c r="U1208" s="55" t="s">
        <v>4042</v>
      </c>
      <c r="V1208" s="55" t="s">
        <v>4043</v>
      </c>
      <c r="AJ1208" s="58">
        <v>0</v>
      </c>
      <c r="AT1208" t="s">
        <v>4371</v>
      </c>
      <c r="AU1208" s="191">
        <f t="shared" si="21"/>
        <v>0</v>
      </c>
    </row>
    <row r="1209" spans="1:47" hidden="1" x14ac:dyDescent="0.25">
      <c r="A1209" s="55" t="s">
        <v>1717</v>
      </c>
      <c r="B1209" s="92" t="s">
        <v>1718</v>
      </c>
      <c r="D1209" s="55" t="s">
        <v>3859</v>
      </c>
      <c r="E1209" s="56">
        <v>45688</v>
      </c>
      <c r="F1209" s="55" t="s">
        <v>3860</v>
      </c>
      <c r="H1209" s="55">
        <v>50900010</v>
      </c>
      <c r="I1209" s="55" t="s">
        <v>4033</v>
      </c>
      <c r="K1209" s="55" t="s">
        <v>490</v>
      </c>
      <c r="L1209" s="56">
        <v>45688</v>
      </c>
      <c r="Q1209" s="55" t="s">
        <v>89</v>
      </c>
      <c r="R1209" s="57">
        <v>0</v>
      </c>
      <c r="S1209" s="55" t="s">
        <v>89</v>
      </c>
      <c r="T1209" s="57">
        <v>0</v>
      </c>
      <c r="U1209" s="55" t="s">
        <v>329</v>
      </c>
      <c r="V1209" s="55" t="s">
        <v>330</v>
      </c>
      <c r="AJ1209" s="58">
        <v>0</v>
      </c>
      <c r="AT1209" t="s">
        <v>3842</v>
      </c>
      <c r="AU1209" s="191">
        <f t="shared" si="21"/>
        <v>0</v>
      </c>
    </row>
    <row r="1210" spans="1:47" hidden="1" x14ac:dyDescent="0.25">
      <c r="A1210" s="55" t="s">
        <v>1717</v>
      </c>
      <c r="B1210" s="92" t="s">
        <v>1718</v>
      </c>
      <c r="D1210" s="55" t="s">
        <v>3859</v>
      </c>
      <c r="E1210" s="56">
        <v>45688</v>
      </c>
      <c r="F1210" s="55" t="s">
        <v>3860</v>
      </c>
      <c r="H1210" s="55">
        <v>50900010</v>
      </c>
      <c r="I1210" s="55" t="s">
        <v>4033</v>
      </c>
      <c r="K1210" s="55" t="s">
        <v>490</v>
      </c>
      <c r="L1210" s="56">
        <v>45688</v>
      </c>
      <c r="Q1210" s="55" t="s">
        <v>89</v>
      </c>
      <c r="R1210" s="57">
        <v>0</v>
      </c>
      <c r="S1210" s="55" t="s">
        <v>89</v>
      </c>
      <c r="T1210" s="57">
        <v>0</v>
      </c>
      <c r="U1210" s="55" t="s">
        <v>4042</v>
      </c>
      <c r="V1210" s="55" t="s">
        <v>4043</v>
      </c>
      <c r="AJ1210" s="58">
        <v>0</v>
      </c>
      <c r="AT1210" t="s">
        <v>4371</v>
      </c>
      <c r="AU1210" s="191">
        <f t="shared" si="21"/>
        <v>0</v>
      </c>
    </row>
    <row r="1211" spans="1:47" hidden="1" x14ac:dyDescent="0.25">
      <c r="A1211" s="55" t="s">
        <v>1717</v>
      </c>
      <c r="B1211" s="92" t="s">
        <v>1718</v>
      </c>
      <c r="D1211" s="55" t="s">
        <v>3859</v>
      </c>
      <c r="E1211" s="56">
        <v>45688</v>
      </c>
      <c r="F1211" s="55" t="s">
        <v>3860</v>
      </c>
      <c r="H1211" s="55">
        <v>50900020</v>
      </c>
      <c r="I1211" s="55" t="s">
        <v>4033</v>
      </c>
      <c r="K1211" s="55" t="s">
        <v>492</v>
      </c>
      <c r="L1211" s="56">
        <v>45688</v>
      </c>
      <c r="Q1211" s="55" t="s">
        <v>89</v>
      </c>
      <c r="R1211" s="57">
        <v>4114.05</v>
      </c>
      <c r="S1211" s="55" t="s">
        <v>89</v>
      </c>
      <c r="T1211" s="57">
        <v>4114.05</v>
      </c>
      <c r="U1211" s="55" t="s">
        <v>329</v>
      </c>
      <c r="V1211" s="55" t="s">
        <v>330</v>
      </c>
      <c r="AJ1211" s="58">
        <v>0</v>
      </c>
      <c r="AT1211" t="s">
        <v>3842</v>
      </c>
      <c r="AU1211" s="191">
        <f t="shared" si="21"/>
        <v>67881825</v>
      </c>
    </row>
    <row r="1212" spans="1:47" hidden="1" x14ac:dyDescent="0.25">
      <c r="A1212" s="55" t="s">
        <v>1717</v>
      </c>
      <c r="B1212" s="92" t="s">
        <v>1718</v>
      </c>
      <c r="D1212" s="55" t="s">
        <v>3859</v>
      </c>
      <c r="E1212" s="56">
        <v>45688</v>
      </c>
      <c r="F1212" s="55" t="s">
        <v>3860</v>
      </c>
      <c r="H1212" s="55">
        <v>50900020</v>
      </c>
      <c r="I1212" s="55" t="s">
        <v>4033</v>
      </c>
      <c r="K1212" s="55" t="s">
        <v>492</v>
      </c>
      <c r="L1212" s="56">
        <v>45688</v>
      </c>
      <c r="Q1212" s="55" t="s">
        <v>89</v>
      </c>
      <c r="R1212" s="57">
        <v>755.08</v>
      </c>
      <c r="S1212" s="55" t="s">
        <v>89</v>
      </c>
      <c r="T1212" s="57">
        <v>755.08</v>
      </c>
      <c r="U1212" s="55" t="s">
        <v>329</v>
      </c>
      <c r="V1212" s="55" t="s">
        <v>330</v>
      </c>
      <c r="AJ1212" s="58">
        <v>0</v>
      </c>
      <c r="AT1212" t="s">
        <v>3842</v>
      </c>
      <c r="AU1212" s="191">
        <f t="shared" si="21"/>
        <v>12458820</v>
      </c>
    </row>
    <row r="1213" spans="1:47" hidden="1" x14ac:dyDescent="0.25">
      <c r="A1213" s="55" t="s">
        <v>1717</v>
      </c>
      <c r="B1213" s="92" t="s">
        <v>1718</v>
      </c>
      <c r="D1213" s="55" t="s">
        <v>3859</v>
      </c>
      <c r="E1213" s="56">
        <v>45688</v>
      </c>
      <c r="F1213" s="55" t="s">
        <v>3860</v>
      </c>
      <c r="H1213" s="55">
        <v>50900010</v>
      </c>
      <c r="I1213" s="55" t="s">
        <v>4033</v>
      </c>
      <c r="K1213" s="55" t="s">
        <v>490</v>
      </c>
      <c r="L1213" s="56">
        <v>45688</v>
      </c>
      <c r="Q1213" s="55" t="s">
        <v>89</v>
      </c>
      <c r="R1213" s="57">
        <v>0</v>
      </c>
      <c r="S1213" s="55" t="s">
        <v>89</v>
      </c>
      <c r="T1213" s="57">
        <v>0</v>
      </c>
      <c r="U1213" s="55" t="s">
        <v>4042</v>
      </c>
      <c r="V1213" s="55" t="s">
        <v>4043</v>
      </c>
      <c r="AJ1213" s="58">
        <v>0</v>
      </c>
      <c r="AT1213" t="s">
        <v>4371</v>
      </c>
      <c r="AU1213" s="191">
        <f t="shared" si="21"/>
        <v>0</v>
      </c>
    </row>
    <row r="1214" spans="1:47" hidden="1" x14ac:dyDescent="0.25">
      <c r="A1214" s="55" t="s">
        <v>1717</v>
      </c>
      <c r="B1214" s="92" t="s">
        <v>1718</v>
      </c>
      <c r="D1214" s="55" t="s">
        <v>3859</v>
      </c>
      <c r="E1214" s="56">
        <v>45688</v>
      </c>
      <c r="F1214" s="55" t="s">
        <v>3860</v>
      </c>
      <c r="H1214" s="55">
        <v>50900010</v>
      </c>
      <c r="I1214" s="55" t="s">
        <v>4033</v>
      </c>
      <c r="K1214" s="55" t="s">
        <v>490</v>
      </c>
      <c r="L1214" s="56">
        <v>45688</v>
      </c>
      <c r="Q1214" s="55" t="s">
        <v>89</v>
      </c>
      <c r="R1214" s="57">
        <v>0</v>
      </c>
      <c r="S1214" s="55" t="s">
        <v>89</v>
      </c>
      <c r="T1214" s="57">
        <v>0</v>
      </c>
      <c r="U1214" s="55" t="s">
        <v>4042</v>
      </c>
      <c r="V1214" s="55" t="s">
        <v>4043</v>
      </c>
      <c r="AJ1214" s="58">
        <v>0</v>
      </c>
      <c r="AT1214" t="s">
        <v>4371</v>
      </c>
      <c r="AU1214" s="191">
        <f t="shared" si="21"/>
        <v>0</v>
      </c>
    </row>
    <row r="1215" spans="1:47" hidden="1" x14ac:dyDescent="0.25">
      <c r="A1215" s="55" t="s">
        <v>1717</v>
      </c>
      <c r="B1215" s="92" t="s">
        <v>1718</v>
      </c>
      <c r="D1215" s="55" t="s">
        <v>3859</v>
      </c>
      <c r="E1215" s="56">
        <v>45688</v>
      </c>
      <c r="F1215" s="55" t="s">
        <v>3860</v>
      </c>
      <c r="H1215" s="55">
        <v>50900010</v>
      </c>
      <c r="I1215" s="55" t="s">
        <v>4033</v>
      </c>
      <c r="K1215" s="55" t="s">
        <v>490</v>
      </c>
      <c r="L1215" s="56">
        <v>45688</v>
      </c>
      <c r="Q1215" s="55" t="s">
        <v>89</v>
      </c>
      <c r="R1215" s="57">
        <v>0</v>
      </c>
      <c r="S1215" s="55" t="s">
        <v>89</v>
      </c>
      <c r="T1215" s="57">
        <v>0</v>
      </c>
      <c r="U1215" s="55" t="s">
        <v>329</v>
      </c>
      <c r="V1215" s="55" t="s">
        <v>330</v>
      </c>
      <c r="AJ1215" s="58">
        <v>0</v>
      </c>
      <c r="AT1215" t="s">
        <v>3842</v>
      </c>
      <c r="AU1215" s="191">
        <f t="shared" si="21"/>
        <v>0</v>
      </c>
    </row>
    <row r="1216" spans="1:47" hidden="1" x14ac:dyDescent="0.25">
      <c r="A1216" s="55" t="s">
        <v>1717</v>
      </c>
      <c r="B1216" s="92" t="s">
        <v>1718</v>
      </c>
      <c r="D1216" s="55" t="s">
        <v>3859</v>
      </c>
      <c r="E1216" s="56">
        <v>45688</v>
      </c>
      <c r="F1216" s="55" t="s">
        <v>3860</v>
      </c>
      <c r="H1216" s="55">
        <v>50900010</v>
      </c>
      <c r="I1216" s="55" t="s">
        <v>4033</v>
      </c>
      <c r="K1216" s="55" t="s">
        <v>490</v>
      </c>
      <c r="L1216" s="56">
        <v>45688</v>
      </c>
      <c r="Q1216" s="55" t="s">
        <v>89</v>
      </c>
      <c r="R1216" s="57">
        <v>0</v>
      </c>
      <c r="S1216" s="55" t="s">
        <v>89</v>
      </c>
      <c r="T1216" s="57">
        <v>0</v>
      </c>
      <c r="U1216" s="55" t="s">
        <v>4042</v>
      </c>
      <c r="V1216" s="55" t="s">
        <v>4043</v>
      </c>
      <c r="AJ1216" s="58">
        <v>0</v>
      </c>
      <c r="AT1216" t="s">
        <v>4371</v>
      </c>
      <c r="AU1216" s="191">
        <f t="shared" si="21"/>
        <v>0</v>
      </c>
    </row>
    <row r="1217" spans="1:47" hidden="1" x14ac:dyDescent="0.25">
      <c r="A1217" s="55" t="s">
        <v>1717</v>
      </c>
      <c r="B1217" s="92" t="s">
        <v>1718</v>
      </c>
      <c r="D1217" s="55" t="s">
        <v>3859</v>
      </c>
      <c r="E1217" s="56">
        <v>45688</v>
      </c>
      <c r="F1217" s="55" t="s">
        <v>3860</v>
      </c>
      <c r="H1217" s="55">
        <v>50900010</v>
      </c>
      <c r="I1217" s="55" t="s">
        <v>4033</v>
      </c>
      <c r="K1217" s="55" t="s">
        <v>490</v>
      </c>
      <c r="L1217" s="56">
        <v>45688</v>
      </c>
      <c r="Q1217" s="55" t="s">
        <v>89</v>
      </c>
      <c r="R1217" s="57">
        <v>0</v>
      </c>
      <c r="S1217" s="55" t="s">
        <v>89</v>
      </c>
      <c r="T1217" s="57">
        <v>0</v>
      </c>
      <c r="U1217" s="55" t="s">
        <v>4042</v>
      </c>
      <c r="V1217" s="55" t="s">
        <v>4043</v>
      </c>
      <c r="AJ1217" s="58">
        <v>0</v>
      </c>
      <c r="AT1217" t="s">
        <v>4371</v>
      </c>
      <c r="AU1217" s="191">
        <f t="shared" si="21"/>
        <v>0</v>
      </c>
    </row>
    <row r="1218" spans="1:47" hidden="1" x14ac:dyDescent="0.25">
      <c r="A1218" s="55" t="s">
        <v>1717</v>
      </c>
      <c r="B1218" s="92" t="s">
        <v>1718</v>
      </c>
      <c r="D1218" s="55" t="s">
        <v>3859</v>
      </c>
      <c r="E1218" s="56">
        <v>45688</v>
      </c>
      <c r="F1218" s="55" t="s">
        <v>3860</v>
      </c>
      <c r="H1218" s="55">
        <v>50900010</v>
      </c>
      <c r="I1218" s="55" t="s">
        <v>4119</v>
      </c>
      <c r="K1218" s="55" t="s">
        <v>490</v>
      </c>
      <c r="L1218" s="56">
        <v>45688</v>
      </c>
      <c r="Q1218" s="55" t="s">
        <v>89</v>
      </c>
      <c r="R1218" s="57">
        <v>0</v>
      </c>
      <c r="S1218" s="55" t="s">
        <v>89</v>
      </c>
      <c r="T1218" s="57">
        <v>0</v>
      </c>
      <c r="U1218" s="55" t="s">
        <v>4042</v>
      </c>
      <c r="V1218" s="55" t="s">
        <v>4043</v>
      </c>
      <c r="AJ1218" s="58">
        <v>0</v>
      </c>
      <c r="AT1218" t="s">
        <v>4371</v>
      </c>
      <c r="AU1218" s="191">
        <f t="shared" si="21"/>
        <v>0</v>
      </c>
    </row>
    <row r="1219" spans="1:47" hidden="1" x14ac:dyDescent="0.25">
      <c r="A1219" s="55" t="s">
        <v>1717</v>
      </c>
      <c r="B1219" s="92" t="s">
        <v>1718</v>
      </c>
      <c r="D1219" s="55" t="s">
        <v>3859</v>
      </c>
      <c r="E1219" s="56">
        <v>45688</v>
      </c>
      <c r="F1219" s="55" t="s">
        <v>3860</v>
      </c>
      <c r="H1219" s="55">
        <v>50900010</v>
      </c>
      <c r="I1219" s="55" t="s">
        <v>4119</v>
      </c>
      <c r="K1219" s="55" t="s">
        <v>490</v>
      </c>
      <c r="L1219" s="56">
        <v>45688</v>
      </c>
      <c r="Q1219" s="55" t="s">
        <v>89</v>
      </c>
      <c r="R1219" s="57">
        <v>0.06</v>
      </c>
      <c r="S1219" s="55" t="s">
        <v>89</v>
      </c>
      <c r="T1219" s="57">
        <v>0.06</v>
      </c>
      <c r="U1219" s="55" t="s">
        <v>329</v>
      </c>
      <c r="V1219" s="55" t="s">
        <v>330</v>
      </c>
      <c r="AJ1219" s="58">
        <v>0</v>
      </c>
      <c r="AT1219" t="s">
        <v>3842</v>
      </c>
      <c r="AU1219" s="191">
        <f t="shared" si="21"/>
        <v>990</v>
      </c>
    </row>
    <row r="1220" spans="1:47" hidden="1" x14ac:dyDescent="0.25">
      <c r="A1220" s="55" t="s">
        <v>1717</v>
      </c>
      <c r="B1220" s="92" t="s">
        <v>1718</v>
      </c>
      <c r="D1220" s="55" t="s">
        <v>3859</v>
      </c>
      <c r="E1220" s="56">
        <v>45688</v>
      </c>
      <c r="F1220" s="55" t="s">
        <v>3860</v>
      </c>
      <c r="H1220" s="55">
        <v>50900010</v>
      </c>
      <c r="I1220" s="55" t="s">
        <v>4119</v>
      </c>
      <c r="K1220" s="55" t="s">
        <v>490</v>
      </c>
      <c r="L1220" s="56">
        <v>45688</v>
      </c>
      <c r="Q1220" s="55" t="s">
        <v>89</v>
      </c>
      <c r="R1220" s="57">
        <v>1.43</v>
      </c>
      <c r="S1220" s="55" t="s">
        <v>89</v>
      </c>
      <c r="T1220" s="57">
        <v>1.43</v>
      </c>
      <c r="U1220" s="55" t="s">
        <v>329</v>
      </c>
      <c r="V1220" s="55" t="s">
        <v>330</v>
      </c>
      <c r="AJ1220" s="58">
        <v>0</v>
      </c>
      <c r="AT1220" t="s">
        <v>3842</v>
      </c>
      <c r="AU1220" s="191">
        <f t="shared" si="21"/>
        <v>23595</v>
      </c>
    </row>
    <row r="1221" spans="1:47" hidden="1" x14ac:dyDescent="0.25">
      <c r="A1221" s="55" t="s">
        <v>1717</v>
      </c>
      <c r="B1221" s="92" t="s">
        <v>1718</v>
      </c>
      <c r="D1221" s="55" t="s">
        <v>3859</v>
      </c>
      <c r="E1221" s="56">
        <v>45688</v>
      </c>
      <c r="F1221" s="55" t="s">
        <v>3860</v>
      </c>
      <c r="H1221" s="55">
        <v>50900010</v>
      </c>
      <c r="I1221" s="55" t="s">
        <v>4119</v>
      </c>
      <c r="K1221" s="55" t="s">
        <v>490</v>
      </c>
      <c r="L1221" s="56">
        <v>45688</v>
      </c>
      <c r="Q1221" s="55" t="s">
        <v>89</v>
      </c>
      <c r="R1221" s="57">
        <v>85.61</v>
      </c>
      <c r="S1221" s="55" t="s">
        <v>89</v>
      </c>
      <c r="T1221" s="57">
        <v>85.61</v>
      </c>
      <c r="U1221" s="55" t="s">
        <v>329</v>
      </c>
      <c r="V1221" s="55" t="s">
        <v>330</v>
      </c>
      <c r="AJ1221" s="58">
        <v>0</v>
      </c>
      <c r="AT1221" t="s">
        <v>3842</v>
      </c>
      <c r="AU1221" s="191">
        <f t="shared" si="21"/>
        <v>1412565</v>
      </c>
    </row>
    <row r="1222" spans="1:47" hidden="1" x14ac:dyDescent="0.25">
      <c r="A1222" s="55" t="s">
        <v>1717</v>
      </c>
      <c r="B1222" s="92" t="s">
        <v>1718</v>
      </c>
      <c r="D1222" s="55" t="s">
        <v>3859</v>
      </c>
      <c r="E1222" s="56">
        <v>45688</v>
      </c>
      <c r="F1222" s="55" t="s">
        <v>3860</v>
      </c>
      <c r="H1222" s="55">
        <v>50900010</v>
      </c>
      <c r="I1222" s="55" t="s">
        <v>4119</v>
      </c>
      <c r="K1222" s="55" t="s">
        <v>490</v>
      </c>
      <c r="L1222" s="56">
        <v>45688</v>
      </c>
      <c r="Q1222" s="55" t="s">
        <v>89</v>
      </c>
      <c r="R1222" s="57">
        <v>35.020000000000003</v>
      </c>
      <c r="S1222" s="55" t="s">
        <v>89</v>
      </c>
      <c r="T1222" s="57">
        <v>35.020000000000003</v>
      </c>
      <c r="U1222" s="55" t="s">
        <v>329</v>
      </c>
      <c r="V1222" s="55" t="s">
        <v>330</v>
      </c>
      <c r="AJ1222" s="58">
        <v>0</v>
      </c>
      <c r="AT1222" t="s">
        <v>3842</v>
      </c>
      <c r="AU1222" s="191">
        <f t="shared" si="21"/>
        <v>577830</v>
      </c>
    </row>
    <row r="1223" spans="1:47" hidden="1" x14ac:dyDescent="0.25">
      <c r="A1223" s="55" t="s">
        <v>1717</v>
      </c>
      <c r="B1223" s="92" t="s">
        <v>1718</v>
      </c>
      <c r="D1223" s="55" t="s">
        <v>3859</v>
      </c>
      <c r="E1223" s="56">
        <v>45688</v>
      </c>
      <c r="F1223" s="55" t="s">
        <v>3860</v>
      </c>
      <c r="H1223" s="55">
        <v>50900010</v>
      </c>
      <c r="I1223" s="55" t="s">
        <v>4119</v>
      </c>
      <c r="K1223" s="55" t="s">
        <v>490</v>
      </c>
      <c r="L1223" s="56">
        <v>45688</v>
      </c>
      <c r="Q1223" s="55" t="s">
        <v>89</v>
      </c>
      <c r="R1223" s="57">
        <v>0</v>
      </c>
      <c r="S1223" s="55" t="s">
        <v>89</v>
      </c>
      <c r="T1223" s="57">
        <v>0</v>
      </c>
      <c r="U1223" s="55" t="s">
        <v>4042</v>
      </c>
      <c r="V1223" s="55" t="s">
        <v>4043</v>
      </c>
      <c r="AJ1223" s="58">
        <v>0</v>
      </c>
      <c r="AT1223" t="s">
        <v>4371</v>
      </c>
      <c r="AU1223" s="191">
        <f t="shared" si="21"/>
        <v>0</v>
      </c>
    </row>
    <row r="1224" spans="1:47" hidden="1" x14ac:dyDescent="0.25">
      <c r="A1224" s="55" t="s">
        <v>1717</v>
      </c>
      <c r="B1224" s="92" t="s">
        <v>1718</v>
      </c>
      <c r="D1224" s="55" t="s">
        <v>3859</v>
      </c>
      <c r="E1224" s="56">
        <v>45688</v>
      </c>
      <c r="F1224" s="55" t="s">
        <v>3860</v>
      </c>
      <c r="H1224" s="55">
        <v>50900010</v>
      </c>
      <c r="I1224" s="55" t="s">
        <v>4119</v>
      </c>
      <c r="K1224" s="55" t="s">
        <v>490</v>
      </c>
      <c r="L1224" s="56">
        <v>45688</v>
      </c>
      <c r="Q1224" s="55" t="s">
        <v>89</v>
      </c>
      <c r="R1224" s="57">
        <v>15.62</v>
      </c>
      <c r="S1224" s="55" t="s">
        <v>89</v>
      </c>
      <c r="T1224" s="57">
        <v>15.62</v>
      </c>
      <c r="U1224" s="55" t="s">
        <v>329</v>
      </c>
      <c r="V1224" s="55" t="s">
        <v>330</v>
      </c>
      <c r="AJ1224" s="58">
        <v>0</v>
      </c>
      <c r="AT1224" t="s">
        <v>3842</v>
      </c>
      <c r="AU1224" s="191">
        <f t="shared" si="21"/>
        <v>257730</v>
      </c>
    </row>
    <row r="1225" spans="1:47" hidden="1" x14ac:dyDescent="0.25">
      <c r="A1225" s="55" t="s">
        <v>1717</v>
      </c>
      <c r="B1225" s="92" t="s">
        <v>1718</v>
      </c>
      <c r="D1225" s="55" t="s">
        <v>3859</v>
      </c>
      <c r="E1225" s="56">
        <v>45688</v>
      </c>
      <c r="F1225" s="55" t="s">
        <v>3860</v>
      </c>
      <c r="H1225" s="55">
        <v>50900010</v>
      </c>
      <c r="I1225" s="55" t="s">
        <v>4119</v>
      </c>
      <c r="K1225" s="55" t="s">
        <v>490</v>
      </c>
      <c r="L1225" s="56">
        <v>45688</v>
      </c>
      <c r="Q1225" s="55" t="s">
        <v>89</v>
      </c>
      <c r="R1225" s="57">
        <v>570.71</v>
      </c>
      <c r="S1225" s="55" t="s">
        <v>89</v>
      </c>
      <c r="T1225" s="57">
        <v>570.71</v>
      </c>
      <c r="U1225" s="55" t="s">
        <v>329</v>
      </c>
      <c r="V1225" s="55" t="s">
        <v>330</v>
      </c>
      <c r="AJ1225" s="58">
        <v>0</v>
      </c>
      <c r="AT1225" t="s">
        <v>3842</v>
      </c>
      <c r="AU1225" s="191">
        <f t="shared" si="21"/>
        <v>9416715</v>
      </c>
    </row>
    <row r="1226" spans="1:47" hidden="1" x14ac:dyDescent="0.25">
      <c r="A1226" s="55" t="s">
        <v>1717</v>
      </c>
      <c r="B1226" s="92" t="s">
        <v>1718</v>
      </c>
      <c r="D1226" s="55" t="s">
        <v>3859</v>
      </c>
      <c r="E1226" s="56">
        <v>45688</v>
      </c>
      <c r="F1226" s="55" t="s">
        <v>3860</v>
      </c>
      <c r="H1226" s="55">
        <v>50900010</v>
      </c>
      <c r="I1226" s="55" t="s">
        <v>4119</v>
      </c>
      <c r="K1226" s="55" t="s">
        <v>490</v>
      </c>
      <c r="L1226" s="56">
        <v>45688</v>
      </c>
      <c r="Q1226" s="55" t="s">
        <v>89</v>
      </c>
      <c r="R1226" s="57">
        <v>0.4</v>
      </c>
      <c r="S1226" s="55" t="s">
        <v>89</v>
      </c>
      <c r="T1226" s="57">
        <v>0.4</v>
      </c>
      <c r="U1226" s="55" t="s">
        <v>329</v>
      </c>
      <c r="V1226" s="55" t="s">
        <v>330</v>
      </c>
      <c r="AJ1226" s="58">
        <v>0</v>
      </c>
      <c r="AT1226" t="s">
        <v>3842</v>
      </c>
      <c r="AU1226" s="191">
        <f t="shared" si="21"/>
        <v>6600</v>
      </c>
    </row>
    <row r="1227" spans="1:47" hidden="1" x14ac:dyDescent="0.25">
      <c r="A1227" s="55" t="s">
        <v>1717</v>
      </c>
      <c r="B1227" s="92" t="s">
        <v>1718</v>
      </c>
      <c r="D1227" s="55" t="s">
        <v>3859</v>
      </c>
      <c r="E1227" s="56">
        <v>45688</v>
      </c>
      <c r="F1227" s="55" t="s">
        <v>3860</v>
      </c>
      <c r="H1227" s="55">
        <v>50900010</v>
      </c>
      <c r="I1227" s="55" t="s">
        <v>4119</v>
      </c>
      <c r="K1227" s="55" t="s">
        <v>490</v>
      </c>
      <c r="L1227" s="56">
        <v>45688</v>
      </c>
      <c r="Q1227" s="55" t="s">
        <v>89</v>
      </c>
      <c r="R1227" s="57">
        <v>16.91</v>
      </c>
      <c r="S1227" s="55" t="s">
        <v>89</v>
      </c>
      <c r="T1227" s="57">
        <v>16.91</v>
      </c>
      <c r="U1227" s="55" t="s">
        <v>329</v>
      </c>
      <c r="V1227" s="55" t="s">
        <v>330</v>
      </c>
      <c r="AJ1227" s="58">
        <v>0</v>
      </c>
      <c r="AT1227" t="s">
        <v>3842</v>
      </c>
      <c r="AU1227" s="191">
        <f t="shared" si="21"/>
        <v>279015</v>
      </c>
    </row>
    <row r="1228" spans="1:47" hidden="1" x14ac:dyDescent="0.25">
      <c r="A1228" s="55" t="s">
        <v>1717</v>
      </c>
      <c r="B1228" s="92" t="s">
        <v>1718</v>
      </c>
      <c r="D1228" s="55" t="s">
        <v>3859</v>
      </c>
      <c r="E1228" s="56">
        <v>45688</v>
      </c>
      <c r="F1228" s="55" t="s">
        <v>3860</v>
      </c>
      <c r="H1228" s="55">
        <v>50900010</v>
      </c>
      <c r="I1228" s="55" t="s">
        <v>4119</v>
      </c>
      <c r="K1228" s="55" t="s">
        <v>490</v>
      </c>
      <c r="L1228" s="56">
        <v>45688</v>
      </c>
      <c r="Q1228" s="55" t="s">
        <v>89</v>
      </c>
      <c r="R1228" s="57">
        <v>6.43</v>
      </c>
      <c r="S1228" s="55" t="s">
        <v>89</v>
      </c>
      <c r="T1228" s="57">
        <v>6.43</v>
      </c>
      <c r="U1228" s="55" t="s">
        <v>329</v>
      </c>
      <c r="V1228" s="55" t="s">
        <v>330</v>
      </c>
      <c r="AJ1228" s="58">
        <v>0</v>
      </c>
      <c r="AT1228" t="s">
        <v>3842</v>
      </c>
      <c r="AU1228" s="191">
        <f t="shared" si="21"/>
        <v>106095</v>
      </c>
    </row>
    <row r="1229" spans="1:47" hidden="1" x14ac:dyDescent="0.25">
      <c r="A1229" s="55" t="s">
        <v>1717</v>
      </c>
      <c r="B1229" s="92" t="s">
        <v>1718</v>
      </c>
      <c r="D1229" s="55" t="s">
        <v>3859</v>
      </c>
      <c r="E1229" s="56">
        <v>45688</v>
      </c>
      <c r="F1229" s="55" t="s">
        <v>3860</v>
      </c>
      <c r="H1229" s="55">
        <v>50900010</v>
      </c>
      <c r="I1229" s="55" t="s">
        <v>4119</v>
      </c>
      <c r="K1229" s="55" t="s">
        <v>490</v>
      </c>
      <c r="L1229" s="56">
        <v>45688</v>
      </c>
      <c r="Q1229" s="55" t="s">
        <v>89</v>
      </c>
      <c r="R1229" s="57">
        <v>4.3600000000000003</v>
      </c>
      <c r="S1229" s="55" t="s">
        <v>89</v>
      </c>
      <c r="T1229" s="57">
        <v>4.3600000000000003</v>
      </c>
      <c r="U1229" s="55" t="s">
        <v>4042</v>
      </c>
      <c r="V1229" s="55" t="s">
        <v>4043</v>
      </c>
      <c r="AJ1229" s="58">
        <v>0</v>
      </c>
      <c r="AT1229" t="s">
        <v>4371</v>
      </c>
      <c r="AU1229" s="191">
        <f t="shared" si="21"/>
        <v>71940</v>
      </c>
    </row>
    <row r="1230" spans="1:47" hidden="1" x14ac:dyDescent="0.25">
      <c r="A1230" s="55" t="s">
        <v>1717</v>
      </c>
      <c r="B1230" s="92" t="s">
        <v>1718</v>
      </c>
      <c r="D1230" s="55" t="s">
        <v>3859</v>
      </c>
      <c r="E1230" s="56">
        <v>45688</v>
      </c>
      <c r="F1230" s="55" t="s">
        <v>3860</v>
      </c>
      <c r="H1230" s="55">
        <v>50900010</v>
      </c>
      <c r="I1230" s="55" t="s">
        <v>4119</v>
      </c>
      <c r="K1230" s="55" t="s">
        <v>490</v>
      </c>
      <c r="L1230" s="56">
        <v>45688</v>
      </c>
      <c r="Q1230" s="55" t="s">
        <v>89</v>
      </c>
      <c r="R1230" s="57">
        <v>2.96</v>
      </c>
      <c r="S1230" s="55" t="s">
        <v>89</v>
      </c>
      <c r="T1230" s="57">
        <v>2.96</v>
      </c>
      <c r="U1230" s="55" t="s">
        <v>4042</v>
      </c>
      <c r="V1230" s="55" t="s">
        <v>4043</v>
      </c>
      <c r="AJ1230" s="58">
        <v>0</v>
      </c>
      <c r="AT1230" t="s">
        <v>4371</v>
      </c>
      <c r="AU1230" s="191">
        <f t="shared" si="21"/>
        <v>48840</v>
      </c>
    </row>
    <row r="1231" spans="1:47" hidden="1" x14ac:dyDescent="0.25">
      <c r="A1231" s="55" t="s">
        <v>1717</v>
      </c>
      <c r="B1231" s="92" t="s">
        <v>1718</v>
      </c>
      <c r="D1231" s="55" t="s">
        <v>3859</v>
      </c>
      <c r="E1231" s="56">
        <v>45688</v>
      </c>
      <c r="F1231" s="55" t="s">
        <v>3860</v>
      </c>
      <c r="H1231" s="55">
        <v>50900010</v>
      </c>
      <c r="I1231" s="55" t="s">
        <v>4119</v>
      </c>
      <c r="K1231" s="55" t="s">
        <v>490</v>
      </c>
      <c r="L1231" s="56">
        <v>45688</v>
      </c>
      <c r="Q1231" s="55" t="s">
        <v>89</v>
      </c>
      <c r="R1231" s="57">
        <v>867.83</v>
      </c>
      <c r="S1231" s="55" t="s">
        <v>89</v>
      </c>
      <c r="T1231" s="57">
        <v>867.83</v>
      </c>
      <c r="U1231" s="55" t="s">
        <v>329</v>
      </c>
      <c r="V1231" s="55" t="s">
        <v>330</v>
      </c>
      <c r="AJ1231" s="58">
        <v>0</v>
      </c>
      <c r="AT1231" t="s">
        <v>3842</v>
      </c>
      <c r="AU1231" s="191">
        <f t="shared" si="21"/>
        <v>14319195</v>
      </c>
    </row>
    <row r="1232" spans="1:47" hidden="1" x14ac:dyDescent="0.25">
      <c r="A1232" s="55" t="s">
        <v>1717</v>
      </c>
      <c r="B1232" s="92" t="s">
        <v>1718</v>
      </c>
      <c r="D1232" s="55" t="s">
        <v>3859</v>
      </c>
      <c r="E1232" s="56">
        <v>45688</v>
      </c>
      <c r="F1232" s="55" t="s">
        <v>3860</v>
      </c>
      <c r="H1232" s="55">
        <v>50900010</v>
      </c>
      <c r="I1232" s="55" t="s">
        <v>4119</v>
      </c>
      <c r="K1232" s="55" t="s">
        <v>490</v>
      </c>
      <c r="L1232" s="56">
        <v>45688</v>
      </c>
      <c r="Q1232" s="55" t="s">
        <v>89</v>
      </c>
      <c r="R1232" s="57">
        <v>277.08</v>
      </c>
      <c r="S1232" s="55" t="s">
        <v>89</v>
      </c>
      <c r="T1232" s="57">
        <v>277.08</v>
      </c>
      <c r="U1232" s="55" t="s">
        <v>329</v>
      </c>
      <c r="V1232" s="55" t="s">
        <v>330</v>
      </c>
      <c r="AJ1232" s="58">
        <v>0</v>
      </c>
      <c r="AT1232" t="s">
        <v>3842</v>
      </c>
      <c r="AU1232" s="191">
        <f t="shared" si="21"/>
        <v>4571820</v>
      </c>
    </row>
    <row r="1233" spans="1:47" hidden="1" x14ac:dyDescent="0.25">
      <c r="A1233" s="55" t="s">
        <v>1717</v>
      </c>
      <c r="B1233" s="92" t="s">
        <v>1718</v>
      </c>
      <c r="D1233" s="55" t="s">
        <v>3859</v>
      </c>
      <c r="E1233" s="56">
        <v>45688</v>
      </c>
      <c r="F1233" s="55" t="s">
        <v>3860</v>
      </c>
      <c r="H1233" s="55">
        <v>50900010</v>
      </c>
      <c r="I1233" s="55" t="s">
        <v>4119</v>
      </c>
      <c r="K1233" s="55" t="s">
        <v>490</v>
      </c>
      <c r="L1233" s="56">
        <v>45688</v>
      </c>
      <c r="Q1233" s="55" t="s">
        <v>89</v>
      </c>
      <c r="R1233" s="57">
        <v>197.73</v>
      </c>
      <c r="S1233" s="55" t="s">
        <v>89</v>
      </c>
      <c r="T1233" s="57">
        <v>197.73</v>
      </c>
      <c r="U1233" s="55" t="s">
        <v>329</v>
      </c>
      <c r="V1233" s="55" t="s">
        <v>330</v>
      </c>
      <c r="AJ1233" s="58">
        <v>0</v>
      </c>
      <c r="AT1233" t="s">
        <v>3842</v>
      </c>
      <c r="AU1233" s="191">
        <f t="shared" si="21"/>
        <v>3262545</v>
      </c>
    </row>
    <row r="1234" spans="1:47" hidden="1" x14ac:dyDescent="0.25">
      <c r="A1234" s="55" t="s">
        <v>1717</v>
      </c>
      <c r="B1234" s="92" t="s">
        <v>1718</v>
      </c>
      <c r="D1234" s="55" t="s">
        <v>3859</v>
      </c>
      <c r="E1234" s="56">
        <v>45688</v>
      </c>
      <c r="F1234" s="55" t="s">
        <v>3860</v>
      </c>
      <c r="H1234" s="55">
        <v>50900010</v>
      </c>
      <c r="I1234" s="55" t="s">
        <v>4119</v>
      </c>
      <c r="K1234" s="55" t="s">
        <v>490</v>
      </c>
      <c r="L1234" s="56">
        <v>45688</v>
      </c>
      <c r="Q1234" s="55" t="s">
        <v>89</v>
      </c>
      <c r="R1234" s="57">
        <v>1.59</v>
      </c>
      <c r="S1234" s="55" t="s">
        <v>89</v>
      </c>
      <c r="T1234" s="57">
        <v>1.59</v>
      </c>
      <c r="U1234" s="55" t="s">
        <v>329</v>
      </c>
      <c r="V1234" s="55" t="s">
        <v>330</v>
      </c>
      <c r="AJ1234" s="58">
        <v>0</v>
      </c>
      <c r="AT1234" t="s">
        <v>3842</v>
      </c>
      <c r="AU1234" s="191">
        <f t="shared" si="21"/>
        <v>26235</v>
      </c>
    </row>
    <row r="1235" spans="1:47" hidden="1" x14ac:dyDescent="0.25">
      <c r="A1235" s="55" t="s">
        <v>1717</v>
      </c>
      <c r="B1235" s="92" t="s">
        <v>1718</v>
      </c>
      <c r="D1235" s="55" t="s">
        <v>3859</v>
      </c>
      <c r="E1235" s="56">
        <v>45688</v>
      </c>
      <c r="F1235" s="55" t="s">
        <v>3860</v>
      </c>
      <c r="H1235" s="55">
        <v>50900010</v>
      </c>
      <c r="I1235" s="55" t="s">
        <v>4119</v>
      </c>
      <c r="K1235" s="55" t="s">
        <v>490</v>
      </c>
      <c r="L1235" s="56">
        <v>45688</v>
      </c>
      <c r="Q1235" s="55" t="s">
        <v>89</v>
      </c>
      <c r="R1235" s="57">
        <v>1.29</v>
      </c>
      <c r="S1235" s="55" t="s">
        <v>89</v>
      </c>
      <c r="T1235" s="57">
        <v>1.29</v>
      </c>
      <c r="U1235" s="55" t="s">
        <v>329</v>
      </c>
      <c r="V1235" s="55" t="s">
        <v>330</v>
      </c>
      <c r="AJ1235" s="58">
        <v>0</v>
      </c>
      <c r="AT1235" t="s">
        <v>3842</v>
      </c>
      <c r="AU1235" s="191">
        <f t="shared" si="21"/>
        <v>21285</v>
      </c>
    </row>
    <row r="1236" spans="1:47" hidden="1" x14ac:dyDescent="0.25">
      <c r="A1236" s="55" t="s">
        <v>1717</v>
      </c>
      <c r="B1236" s="92" t="s">
        <v>1718</v>
      </c>
      <c r="D1236" s="55" t="s">
        <v>3859</v>
      </c>
      <c r="E1236" s="56">
        <v>45688</v>
      </c>
      <c r="F1236" s="55" t="s">
        <v>3860</v>
      </c>
      <c r="H1236" s="55">
        <v>50900010</v>
      </c>
      <c r="I1236" s="55" t="s">
        <v>4119</v>
      </c>
      <c r="K1236" s="55" t="s">
        <v>490</v>
      </c>
      <c r="L1236" s="56">
        <v>45688</v>
      </c>
      <c r="Q1236" s="55" t="s">
        <v>89</v>
      </c>
      <c r="R1236" s="57">
        <v>910.53</v>
      </c>
      <c r="S1236" s="55" t="s">
        <v>89</v>
      </c>
      <c r="T1236" s="57">
        <v>910.53</v>
      </c>
      <c r="U1236" s="55" t="s">
        <v>329</v>
      </c>
      <c r="V1236" s="55" t="s">
        <v>330</v>
      </c>
      <c r="AJ1236" s="58">
        <v>0</v>
      </c>
      <c r="AT1236" t="s">
        <v>3842</v>
      </c>
      <c r="AU1236" s="191">
        <f t="shared" si="21"/>
        <v>15023745</v>
      </c>
    </row>
    <row r="1237" spans="1:47" hidden="1" x14ac:dyDescent="0.25">
      <c r="A1237" s="55" t="s">
        <v>1717</v>
      </c>
      <c r="B1237" s="92" t="s">
        <v>1718</v>
      </c>
      <c r="D1237" s="55" t="s">
        <v>3859</v>
      </c>
      <c r="E1237" s="56">
        <v>45688</v>
      </c>
      <c r="F1237" s="55" t="s">
        <v>3860</v>
      </c>
      <c r="H1237" s="55">
        <v>50900010</v>
      </c>
      <c r="I1237" s="55" t="s">
        <v>4119</v>
      </c>
      <c r="K1237" s="55" t="s">
        <v>490</v>
      </c>
      <c r="L1237" s="56">
        <v>45688</v>
      </c>
      <c r="Q1237" s="55" t="s">
        <v>89</v>
      </c>
      <c r="R1237" s="57">
        <v>238.34</v>
      </c>
      <c r="S1237" s="55" t="s">
        <v>89</v>
      </c>
      <c r="T1237" s="57">
        <v>238.34</v>
      </c>
      <c r="U1237" s="55" t="s">
        <v>4042</v>
      </c>
      <c r="V1237" s="55" t="s">
        <v>4043</v>
      </c>
      <c r="AJ1237" s="58">
        <v>0</v>
      </c>
      <c r="AT1237" t="s">
        <v>4371</v>
      </c>
      <c r="AU1237" s="191">
        <f t="shared" si="21"/>
        <v>3932610</v>
      </c>
    </row>
    <row r="1238" spans="1:47" hidden="1" x14ac:dyDescent="0.25">
      <c r="A1238" s="55" t="s">
        <v>1717</v>
      </c>
      <c r="B1238" s="92" t="s">
        <v>1718</v>
      </c>
      <c r="D1238" s="55" t="s">
        <v>3859</v>
      </c>
      <c r="E1238" s="56">
        <v>45688</v>
      </c>
      <c r="F1238" s="55" t="s">
        <v>3860</v>
      </c>
      <c r="H1238" s="55">
        <v>50900010</v>
      </c>
      <c r="I1238" s="55" t="s">
        <v>4119</v>
      </c>
      <c r="K1238" s="55" t="s">
        <v>490</v>
      </c>
      <c r="L1238" s="56">
        <v>45688</v>
      </c>
      <c r="Q1238" s="55" t="s">
        <v>89</v>
      </c>
      <c r="R1238" s="57">
        <v>34.5</v>
      </c>
      <c r="S1238" s="55" t="s">
        <v>89</v>
      </c>
      <c r="T1238" s="57">
        <v>34.5</v>
      </c>
      <c r="U1238" s="55" t="s">
        <v>329</v>
      </c>
      <c r="V1238" s="55" t="s">
        <v>330</v>
      </c>
      <c r="AJ1238" s="58">
        <v>0</v>
      </c>
      <c r="AT1238" t="s">
        <v>3842</v>
      </c>
      <c r="AU1238" s="191">
        <f t="shared" si="21"/>
        <v>569250</v>
      </c>
    </row>
    <row r="1239" spans="1:47" hidden="1" x14ac:dyDescent="0.25">
      <c r="A1239" s="55" t="s">
        <v>1717</v>
      </c>
      <c r="B1239" s="92" t="s">
        <v>1718</v>
      </c>
      <c r="D1239" s="55" t="s">
        <v>3859</v>
      </c>
      <c r="E1239" s="56">
        <v>45688</v>
      </c>
      <c r="F1239" s="55" t="s">
        <v>3860</v>
      </c>
      <c r="H1239" s="55">
        <v>50900010</v>
      </c>
      <c r="I1239" s="55" t="s">
        <v>4119</v>
      </c>
      <c r="K1239" s="55" t="s">
        <v>490</v>
      </c>
      <c r="L1239" s="56">
        <v>45688</v>
      </c>
      <c r="Q1239" s="55" t="s">
        <v>89</v>
      </c>
      <c r="R1239" s="57">
        <v>7.76</v>
      </c>
      <c r="S1239" s="55" t="s">
        <v>89</v>
      </c>
      <c r="T1239" s="57">
        <v>7.76</v>
      </c>
      <c r="U1239" s="55" t="s">
        <v>329</v>
      </c>
      <c r="V1239" s="55" t="s">
        <v>330</v>
      </c>
      <c r="AJ1239" s="58">
        <v>0</v>
      </c>
      <c r="AT1239" t="s">
        <v>3842</v>
      </c>
      <c r="AU1239" s="191">
        <f t="shared" si="21"/>
        <v>128040</v>
      </c>
    </row>
    <row r="1240" spans="1:47" hidden="1" x14ac:dyDescent="0.25">
      <c r="A1240" s="55" t="s">
        <v>1717</v>
      </c>
      <c r="B1240" s="92" t="s">
        <v>1718</v>
      </c>
      <c r="D1240" s="55" t="s">
        <v>3859</v>
      </c>
      <c r="E1240" s="56">
        <v>45688</v>
      </c>
      <c r="F1240" s="55" t="s">
        <v>3860</v>
      </c>
      <c r="H1240" s="55">
        <v>50900010</v>
      </c>
      <c r="I1240" s="55" t="s">
        <v>4119</v>
      </c>
      <c r="K1240" s="55" t="s">
        <v>490</v>
      </c>
      <c r="L1240" s="56">
        <v>45688</v>
      </c>
      <c r="Q1240" s="55" t="s">
        <v>89</v>
      </c>
      <c r="R1240" s="57">
        <v>0.4</v>
      </c>
      <c r="S1240" s="55" t="s">
        <v>89</v>
      </c>
      <c r="T1240" s="57">
        <v>0.4</v>
      </c>
      <c r="U1240" s="55" t="s">
        <v>329</v>
      </c>
      <c r="V1240" s="55" t="s">
        <v>330</v>
      </c>
      <c r="AJ1240" s="58">
        <v>0</v>
      </c>
      <c r="AT1240" t="s">
        <v>3842</v>
      </c>
      <c r="AU1240" s="191">
        <f t="shared" si="21"/>
        <v>6600</v>
      </c>
    </row>
    <row r="1241" spans="1:47" hidden="1" x14ac:dyDescent="0.25">
      <c r="A1241" s="55" t="s">
        <v>1717</v>
      </c>
      <c r="B1241" s="92" t="s">
        <v>1718</v>
      </c>
      <c r="D1241" s="55" t="s">
        <v>3859</v>
      </c>
      <c r="E1241" s="56">
        <v>45688</v>
      </c>
      <c r="F1241" s="55" t="s">
        <v>3860</v>
      </c>
      <c r="H1241" s="55">
        <v>50900010</v>
      </c>
      <c r="I1241" s="55" t="s">
        <v>4119</v>
      </c>
      <c r="K1241" s="55" t="s">
        <v>490</v>
      </c>
      <c r="L1241" s="56">
        <v>45688</v>
      </c>
      <c r="Q1241" s="55" t="s">
        <v>89</v>
      </c>
      <c r="R1241" s="57">
        <v>912</v>
      </c>
      <c r="S1241" s="55" t="s">
        <v>89</v>
      </c>
      <c r="T1241" s="57">
        <v>912</v>
      </c>
      <c r="U1241" s="55" t="s">
        <v>329</v>
      </c>
      <c r="V1241" s="55" t="s">
        <v>330</v>
      </c>
      <c r="AJ1241" s="58">
        <v>0</v>
      </c>
      <c r="AT1241" t="s">
        <v>3842</v>
      </c>
      <c r="AU1241" s="191">
        <f t="shared" si="21"/>
        <v>15048000</v>
      </c>
    </row>
    <row r="1242" spans="1:47" hidden="1" x14ac:dyDescent="0.25">
      <c r="A1242" s="55" t="s">
        <v>1717</v>
      </c>
      <c r="B1242" s="92" t="s">
        <v>1718</v>
      </c>
      <c r="D1242" s="55" t="s">
        <v>3859</v>
      </c>
      <c r="E1242" s="56">
        <v>45688</v>
      </c>
      <c r="F1242" s="55" t="s">
        <v>3860</v>
      </c>
      <c r="H1242" s="55">
        <v>50900010</v>
      </c>
      <c r="I1242" s="55" t="s">
        <v>4119</v>
      </c>
      <c r="K1242" s="55" t="s">
        <v>490</v>
      </c>
      <c r="L1242" s="56">
        <v>45688</v>
      </c>
      <c r="Q1242" s="55" t="s">
        <v>89</v>
      </c>
      <c r="R1242" s="57">
        <v>4.95</v>
      </c>
      <c r="S1242" s="55" t="s">
        <v>89</v>
      </c>
      <c r="T1242" s="57">
        <v>4.95</v>
      </c>
      <c r="U1242" s="55" t="s">
        <v>329</v>
      </c>
      <c r="V1242" s="55" t="s">
        <v>330</v>
      </c>
      <c r="AJ1242" s="58">
        <v>0</v>
      </c>
      <c r="AT1242" t="s">
        <v>3842</v>
      </c>
      <c r="AU1242" s="191">
        <f t="shared" si="21"/>
        <v>81675</v>
      </c>
    </row>
    <row r="1243" spans="1:47" hidden="1" x14ac:dyDescent="0.25">
      <c r="A1243" s="55" t="s">
        <v>1717</v>
      </c>
      <c r="B1243" s="92" t="s">
        <v>1718</v>
      </c>
      <c r="D1243" s="55" t="s">
        <v>3859</v>
      </c>
      <c r="E1243" s="56">
        <v>45688</v>
      </c>
      <c r="F1243" s="55" t="s">
        <v>3860</v>
      </c>
      <c r="H1243" s="55">
        <v>50900010</v>
      </c>
      <c r="I1243" s="55" t="s">
        <v>4119</v>
      </c>
      <c r="K1243" s="55" t="s">
        <v>490</v>
      </c>
      <c r="L1243" s="56">
        <v>45688</v>
      </c>
      <c r="Q1243" s="55" t="s">
        <v>89</v>
      </c>
      <c r="R1243" s="57">
        <v>3.36</v>
      </c>
      <c r="S1243" s="55" t="s">
        <v>89</v>
      </c>
      <c r="T1243" s="57">
        <v>3.36</v>
      </c>
      <c r="U1243" s="55" t="s">
        <v>329</v>
      </c>
      <c r="V1243" s="55" t="s">
        <v>330</v>
      </c>
      <c r="AJ1243" s="58">
        <v>0</v>
      </c>
      <c r="AT1243" t="s">
        <v>3842</v>
      </c>
      <c r="AU1243" s="191">
        <f t="shared" si="21"/>
        <v>55440</v>
      </c>
    </row>
    <row r="1244" spans="1:47" hidden="1" x14ac:dyDescent="0.25">
      <c r="A1244" s="55" t="s">
        <v>1717</v>
      </c>
      <c r="B1244" s="92" t="s">
        <v>1718</v>
      </c>
      <c r="D1244" s="55" t="s">
        <v>3859</v>
      </c>
      <c r="E1244" s="56">
        <v>45688</v>
      </c>
      <c r="F1244" s="55" t="s">
        <v>3860</v>
      </c>
      <c r="H1244" s="55">
        <v>50900010</v>
      </c>
      <c r="I1244" s="55" t="s">
        <v>4119</v>
      </c>
      <c r="K1244" s="55" t="s">
        <v>490</v>
      </c>
      <c r="L1244" s="56">
        <v>45688</v>
      </c>
      <c r="Q1244" s="55" t="s">
        <v>89</v>
      </c>
      <c r="R1244" s="57">
        <v>538.14</v>
      </c>
      <c r="S1244" s="55" t="s">
        <v>89</v>
      </c>
      <c r="T1244" s="57">
        <v>538.14</v>
      </c>
      <c r="U1244" s="55" t="s">
        <v>329</v>
      </c>
      <c r="V1244" s="55" t="s">
        <v>330</v>
      </c>
      <c r="AJ1244" s="58">
        <v>0</v>
      </c>
      <c r="AT1244" t="s">
        <v>3842</v>
      </c>
      <c r="AU1244" s="191">
        <f t="shared" si="21"/>
        <v>8879310</v>
      </c>
    </row>
    <row r="1245" spans="1:47" hidden="1" x14ac:dyDescent="0.25">
      <c r="A1245" s="55" t="s">
        <v>1717</v>
      </c>
      <c r="B1245" s="92" t="s">
        <v>1718</v>
      </c>
      <c r="D1245" s="55" t="s">
        <v>3859</v>
      </c>
      <c r="E1245" s="56">
        <v>45688</v>
      </c>
      <c r="F1245" s="55" t="s">
        <v>3860</v>
      </c>
      <c r="H1245" s="55">
        <v>50900010</v>
      </c>
      <c r="I1245" s="55" t="s">
        <v>4119</v>
      </c>
      <c r="K1245" s="55" t="s">
        <v>490</v>
      </c>
      <c r="L1245" s="56">
        <v>45688</v>
      </c>
      <c r="Q1245" s="55" t="s">
        <v>89</v>
      </c>
      <c r="R1245" s="57">
        <v>556.85</v>
      </c>
      <c r="S1245" s="55" t="s">
        <v>89</v>
      </c>
      <c r="T1245" s="57">
        <v>556.85</v>
      </c>
      <c r="U1245" s="55" t="s">
        <v>329</v>
      </c>
      <c r="V1245" s="55" t="s">
        <v>330</v>
      </c>
      <c r="AJ1245" s="58">
        <v>0</v>
      </c>
      <c r="AT1245" t="s">
        <v>3842</v>
      </c>
      <c r="AU1245" s="191">
        <f t="shared" si="21"/>
        <v>9188025</v>
      </c>
    </row>
    <row r="1246" spans="1:47" hidden="1" x14ac:dyDescent="0.25">
      <c r="A1246" s="55" t="s">
        <v>1717</v>
      </c>
      <c r="B1246" s="92" t="s">
        <v>1718</v>
      </c>
      <c r="D1246" s="55" t="s">
        <v>3859</v>
      </c>
      <c r="E1246" s="56">
        <v>45688</v>
      </c>
      <c r="F1246" s="55" t="s">
        <v>3860</v>
      </c>
      <c r="H1246" s="55">
        <v>50900010</v>
      </c>
      <c r="I1246" s="55" t="s">
        <v>4119</v>
      </c>
      <c r="K1246" s="55" t="s">
        <v>490</v>
      </c>
      <c r="L1246" s="56">
        <v>45688</v>
      </c>
      <c r="Q1246" s="55" t="s">
        <v>89</v>
      </c>
      <c r="R1246" s="57">
        <v>10.71</v>
      </c>
      <c r="S1246" s="55" t="s">
        <v>89</v>
      </c>
      <c r="T1246" s="57">
        <v>10.71</v>
      </c>
      <c r="U1246" s="55" t="s">
        <v>329</v>
      </c>
      <c r="V1246" s="55" t="s">
        <v>330</v>
      </c>
      <c r="AJ1246" s="58">
        <v>0</v>
      </c>
      <c r="AT1246" t="s">
        <v>3842</v>
      </c>
      <c r="AU1246" s="191">
        <f t="shared" si="21"/>
        <v>176715</v>
      </c>
    </row>
    <row r="1247" spans="1:47" hidden="1" x14ac:dyDescent="0.25">
      <c r="A1247" s="55" t="s">
        <v>1717</v>
      </c>
      <c r="B1247" s="92" t="s">
        <v>1718</v>
      </c>
      <c r="D1247" s="55" t="s">
        <v>3859</v>
      </c>
      <c r="E1247" s="56">
        <v>45688</v>
      </c>
      <c r="F1247" s="55" t="s">
        <v>3860</v>
      </c>
      <c r="H1247" s="55">
        <v>50900010</v>
      </c>
      <c r="I1247" s="55" t="s">
        <v>4119</v>
      </c>
      <c r="K1247" s="55" t="s">
        <v>490</v>
      </c>
      <c r="L1247" s="56">
        <v>45688</v>
      </c>
      <c r="Q1247" s="55" t="s">
        <v>89</v>
      </c>
      <c r="R1247" s="57">
        <v>3.79</v>
      </c>
      <c r="S1247" s="55" t="s">
        <v>89</v>
      </c>
      <c r="T1247" s="57">
        <v>3.79</v>
      </c>
      <c r="U1247" s="55" t="s">
        <v>329</v>
      </c>
      <c r="V1247" s="55" t="s">
        <v>330</v>
      </c>
      <c r="AJ1247" s="58">
        <v>0</v>
      </c>
      <c r="AT1247" t="s">
        <v>3842</v>
      </c>
      <c r="AU1247" s="191">
        <f t="shared" si="21"/>
        <v>62535</v>
      </c>
    </row>
    <row r="1248" spans="1:47" hidden="1" x14ac:dyDescent="0.25">
      <c r="A1248" s="55" t="s">
        <v>1717</v>
      </c>
      <c r="B1248" s="92" t="s">
        <v>1718</v>
      </c>
      <c r="D1248" s="55" t="s">
        <v>3859</v>
      </c>
      <c r="E1248" s="56">
        <v>45688</v>
      </c>
      <c r="F1248" s="55" t="s">
        <v>3860</v>
      </c>
      <c r="H1248" s="55">
        <v>50900010</v>
      </c>
      <c r="I1248" s="55" t="s">
        <v>4119</v>
      </c>
      <c r="K1248" s="55" t="s">
        <v>490</v>
      </c>
      <c r="L1248" s="56">
        <v>45688</v>
      </c>
      <c r="Q1248" s="55" t="s">
        <v>89</v>
      </c>
      <c r="R1248" s="57">
        <v>234.95</v>
      </c>
      <c r="S1248" s="55" t="s">
        <v>89</v>
      </c>
      <c r="T1248" s="57">
        <v>234.95</v>
      </c>
      <c r="U1248" s="55" t="s">
        <v>4042</v>
      </c>
      <c r="V1248" s="55" t="s">
        <v>4043</v>
      </c>
      <c r="AJ1248" s="58">
        <v>0</v>
      </c>
      <c r="AT1248" t="s">
        <v>4371</v>
      </c>
      <c r="AU1248" s="191">
        <f t="shared" si="21"/>
        <v>3876675</v>
      </c>
    </row>
    <row r="1249" spans="1:47" hidden="1" x14ac:dyDescent="0.25">
      <c r="A1249" s="55" t="s">
        <v>1717</v>
      </c>
      <c r="B1249" s="92" t="s">
        <v>1718</v>
      </c>
      <c r="D1249" s="55" t="s">
        <v>3859</v>
      </c>
      <c r="E1249" s="56">
        <v>45688</v>
      </c>
      <c r="F1249" s="55" t="s">
        <v>3860</v>
      </c>
      <c r="H1249" s="55">
        <v>50900010</v>
      </c>
      <c r="I1249" s="55" t="s">
        <v>4119</v>
      </c>
      <c r="K1249" s="55" t="s">
        <v>490</v>
      </c>
      <c r="L1249" s="56">
        <v>45688</v>
      </c>
      <c r="Q1249" s="55" t="s">
        <v>89</v>
      </c>
      <c r="R1249" s="57">
        <v>2.19</v>
      </c>
      <c r="S1249" s="55" t="s">
        <v>89</v>
      </c>
      <c r="T1249" s="57">
        <v>2.19</v>
      </c>
      <c r="U1249" s="55" t="s">
        <v>4042</v>
      </c>
      <c r="V1249" s="55" t="s">
        <v>4043</v>
      </c>
      <c r="AJ1249" s="58">
        <v>0</v>
      </c>
      <c r="AT1249" t="s">
        <v>4371</v>
      </c>
      <c r="AU1249" s="191">
        <f t="shared" si="21"/>
        <v>36135</v>
      </c>
    </row>
    <row r="1250" spans="1:47" hidden="1" x14ac:dyDescent="0.25">
      <c r="A1250" s="55" t="s">
        <v>1717</v>
      </c>
      <c r="B1250" s="92" t="s">
        <v>1718</v>
      </c>
      <c r="D1250" s="55" t="s">
        <v>3859</v>
      </c>
      <c r="E1250" s="56">
        <v>45688</v>
      </c>
      <c r="F1250" s="55" t="s">
        <v>3860</v>
      </c>
      <c r="H1250" s="55">
        <v>50900010</v>
      </c>
      <c r="I1250" s="55" t="s">
        <v>4119</v>
      </c>
      <c r="K1250" s="55" t="s">
        <v>490</v>
      </c>
      <c r="L1250" s="56">
        <v>45688</v>
      </c>
      <c r="Q1250" s="55" t="s">
        <v>89</v>
      </c>
      <c r="R1250" s="57">
        <v>48.52</v>
      </c>
      <c r="S1250" s="55" t="s">
        <v>89</v>
      </c>
      <c r="T1250" s="57">
        <v>48.52</v>
      </c>
      <c r="U1250" s="55" t="s">
        <v>329</v>
      </c>
      <c r="V1250" s="55" t="s">
        <v>330</v>
      </c>
      <c r="AJ1250" s="58">
        <v>0</v>
      </c>
      <c r="AT1250" t="s">
        <v>3842</v>
      </c>
      <c r="AU1250" s="191">
        <f t="shared" si="21"/>
        <v>800580</v>
      </c>
    </row>
    <row r="1251" spans="1:47" hidden="1" x14ac:dyDescent="0.25">
      <c r="A1251" s="55" t="s">
        <v>1717</v>
      </c>
      <c r="B1251" s="92" t="s">
        <v>1718</v>
      </c>
      <c r="D1251" s="55" t="s">
        <v>3859</v>
      </c>
      <c r="E1251" s="56">
        <v>45688</v>
      </c>
      <c r="F1251" s="55" t="s">
        <v>3860</v>
      </c>
      <c r="H1251" s="55">
        <v>50900010</v>
      </c>
      <c r="I1251" s="55" t="s">
        <v>4119</v>
      </c>
      <c r="K1251" s="55" t="s">
        <v>490</v>
      </c>
      <c r="L1251" s="56">
        <v>45688</v>
      </c>
      <c r="Q1251" s="55" t="s">
        <v>89</v>
      </c>
      <c r="R1251" s="57">
        <v>28.85</v>
      </c>
      <c r="S1251" s="55" t="s">
        <v>89</v>
      </c>
      <c r="T1251" s="57">
        <v>28.85</v>
      </c>
      <c r="U1251" s="55" t="s">
        <v>4042</v>
      </c>
      <c r="V1251" s="55" t="s">
        <v>4043</v>
      </c>
      <c r="AJ1251" s="58">
        <v>0</v>
      </c>
      <c r="AT1251" t="s">
        <v>4371</v>
      </c>
      <c r="AU1251" s="191">
        <f t="shared" si="21"/>
        <v>476025</v>
      </c>
    </row>
    <row r="1252" spans="1:47" hidden="1" x14ac:dyDescent="0.25">
      <c r="A1252" s="55" t="s">
        <v>1717</v>
      </c>
      <c r="B1252" s="92" t="s">
        <v>1718</v>
      </c>
      <c r="D1252" s="55" t="s">
        <v>3859</v>
      </c>
      <c r="E1252" s="56">
        <v>45688</v>
      </c>
      <c r="F1252" s="55" t="s">
        <v>3860</v>
      </c>
      <c r="H1252" s="55">
        <v>50900010</v>
      </c>
      <c r="I1252" s="55" t="s">
        <v>4119</v>
      </c>
      <c r="K1252" s="55" t="s">
        <v>490</v>
      </c>
      <c r="L1252" s="56">
        <v>45688</v>
      </c>
      <c r="Q1252" s="55" t="s">
        <v>89</v>
      </c>
      <c r="R1252" s="57">
        <v>10.119999999999999</v>
      </c>
      <c r="S1252" s="55" t="s">
        <v>89</v>
      </c>
      <c r="T1252" s="57">
        <v>10.119999999999999</v>
      </c>
      <c r="U1252" s="55" t="s">
        <v>329</v>
      </c>
      <c r="V1252" s="55" t="s">
        <v>330</v>
      </c>
      <c r="AJ1252" s="58">
        <v>0</v>
      </c>
      <c r="AT1252" t="s">
        <v>3842</v>
      </c>
      <c r="AU1252" s="191">
        <f t="shared" si="21"/>
        <v>166980</v>
      </c>
    </row>
    <row r="1253" spans="1:47" hidden="1" x14ac:dyDescent="0.25">
      <c r="A1253" s="55" t="s">
        <v>1717</v>
      </c>
      <c r="B1253" s="92" t="s">
        <v>1718</v>
      </c>
      <c r="D1253" s="55" t="s">
        <v>3859</v>
      </c>
      <c r="E1253" s="56">
        <v>45688</v>
      </c>
      <c r="F1253" s="55" t="s">
        <v>3860</v>
      </c>
      <c r="H1253" s="55">
        <v>50900010</v>
      </c>
      <c r="I1253" s="55" t="s">
        <v>4119</v>
      </c>
      <c r="K1253" s="55" t="s">
        <v>490</v>
      </c>
      <c r="L1253" s="56">
        <v>45688</v>
      </c>
      <c r="Q1253" s="55" t="s">
        <v>89</v>
      </c>
      <c r="R1253" s="57">
        <v>123.09</v>
      </c>
      <c r="S1253" s="55" t="s">
        <v>89</v>
      </c>
      <c r="T1253" s="57">
        <v>123.09</v>
      </c>
      <c r="U1253" s="55" t="s">
        <v>329</v>
      </c>
      <c r="V1253" s="55" t="s">
        <v>330</v>
      </c>
      <c r="AJ1253" s="58">
        <v>0</v>
      </c>
      <c r="AT1253" t="s">
        <v>3842</v>
      </c>
      <c r="AU1253" s="191">
        <f t="shared" si="21"/>
        <v>2030985</v>
      </c>
    </row>
    <row r="1254" spans="1:47" hidden="1" x14ac:dyDescent="0.25">
      <c r="A1254" s="55" t="s">
        <v>1717</v>
      </c>
      <c r="B1254" s="92" t="s">
        <v>1718</v>
      </c>
      <c r="D1254" s="55" t="s">
        <v>3859</v>
      </c>
      <c r="E1254" s="56">
        <v>45688</v>
      </c>
      <c r="F1254" s="55" t="s">
        <v>3860</v>
      </c>
      <c r="H1254" s="55">
        <v>50900010</v>
      </c>
      <c r="I1254" s="55" t="s">
        <v>4119</v>
      </c>
      <c r="K1254" s="55" t="s">
        <v>490</v>
      </c>
      <c r="L1254" s="56">
        <v>45688</v>
      </c>
      <c r="Q1254" s="55" t="s">
        <v>89</v>
      </c>
      <c r="R1254" s="57">
        <v>105.64</v>
      </c>
      <c r="S1254" s="55" t="s">
        <v>89</v>
      </c>
      <c r="T1254" s="57">
        <v>105.64</v>
      </c>
      <c r="U1254" s="55" t="s">
        <v>329</v>
      </c>
      <c r="V1254" s="55" t="s">
        <v>330</v>
      </c>
      <c r="AJ1254" s="58">
        <v>0</v>
      </c>
      <c r="AT1254" t="s">
        <v>3842</v>
      </c>
      <c r="AU1254" s="191">
        <f t="shared" si="21"/>
        <v>1743060</v>
      </c>
    </row>
    <row r="1255" spans="1:47" hidden="1" x14ac:dyDescent="0.25">
      <c r="A1255" s="55" t="s">
        <v>1717</v>
      </c>
      <c r="B1255" s="92" t="s">
        <v>1718</v>
      </c>
      <c r="D1255" s="55" t="s">
        <v>3859</v>
      </c>
      <c r="E1255" s="56">
        <v>45688</v>
      </c>
      <c r="F1255" s="55" t="s">
        <v>3860</v>
      </c>
      <c r="H1255" s="55">
        <v>50900010</v>
      </c>
      <c r="I1255" s="55" t="s">
        <v>4119</v>
      </c>
      <c r="K1255" s="55" t="s">
        <v>490</v>
      </c>
      <c r="L1255" s="56">
        <v>45688</v>
      </c>
      <c r="Q1255" s="55" t="s">
        <v>89</v>
      </c>
      <c r="R1255" s="57">
        <v>20.71</v>
      </c>
      <c r="S1255" s="55" t="s">
        <v>89</v>
      </c>
      <c r="T1255" s="57">
        <v>20.71</v>
      </c>
      <c r="U1255" s="55" t="s">
        <v>329</v>
      </c>
      <c r="V1255" s="55" t="s">
        <v>330</v>
      </c>
      <c r="AJ1255" s="58">
        <v>0</v>
      </c>
      <c r="AT1255" t="s">
        <v>3842</v>
      </c>
      <c r="AU1255" s="191">
        <f t="shared" si="21"/>
        <v>341715</v>
      </c>
    </row>
    <row r="1256" spans="1:47" hidden="1" x14ac:dyDescent="0.25">
      <c r="A1256" s="55" t="s">
        <v>1717</v>
      </c>
      <c r="B1256" s="92" t="s">
        <v>1718</v>
      </c>
      <c r="D1256" s="55" t="s">
        <v>3859</v>
      </c>
      <c r="E1256" s="56">
        <v>45688</v>
      </c>
      <c r="F1256" s="55" t="s">
        <v>3860</v>
      </c>
      <c r="H1256" s="55">
        <v>50900010</v>
      </c>
      <c r="I1256" s="55" t="s">
        <v>4119</v>
      </c>
      <c r="K1256" s="55" t="s">
        <v>490</v>
      </c>
      <c r="L1256" s="56">
        <v>45688</v>
      </c>
      <c r="Q1256" s="55" t="s">
        <v>89</v>
      </c>
      <c r="R1256" s="57">
        <v>2.58</v>
      </c>
      <c r="S1256" s="55" t="s">
        <v>89</v>
      </c>
      <c r="T1256" s="57">
        <v>2.58</v>
      </c>
      <c r="U1256" s="55" t="s">
        <v>329</v>
      </c>
      <c r="V1256" s="55" t="s">
        <v>330</v>
      </c>
      <c r="AJ1256" s="58">
        <v>0</v>
      </c>
      <c r="AT1256" t="s">
        <v>3842</v>
      </c>
      <c r="AU1256" s="191">
        <f t="shared" si="21"/>
        <v>42570</v>
      </c>
    </row>
    <row r="1257" spans="1:47" hidden="1" x14ac:dyDescent="0.25">
      <c r="A1257" s="55" t="s">
        <v>1717</v>
      </c>
      <c r="B1257" s="92" t="s">
        <v>1718</v>
      </c>
      <c r="D1257" s="55" t="s">
        <v>3859</v>
      </c>
      <c r="E1257" s="56">
        <v>45688</v>
      </c>
      <c r="F1257" s="55" t="s">
        <v>3860</v>
      </c>
      <c r="H1257" s="55">
        <v>50900010</v>
      </c>
      <c r="I1257" s="55" t="s">
        <v>4119</v>
      </c>
      <c r="K1257" s="55" t="s">
        <v>490</v>
      </c>
      <c r="L1257" s="56">
        <v>45688</v>
      </c>
      <c r="Q1257" s="55" t="s">
        <v>89</v>
      </c>
      <c r="R1257" s="57">
        <v>26.42</v>
      </c>
      <c r="S1257" s="55" t="s">
        <v>89</v>
      </c>
      <c r="T1257" s="57">
        <v>26.42</v>
      </c>
      <c r="U1257" s="55" t="s">
        <v>4042</v>
      </c>
      <c r="V1257" s="55" t="s">
        <v>4043</v>
      </c>
      <c r="AJ1257" s="58">
        <v>0</v>
      </c>
      <c r="AT1257" t="s">
        <v>4371</v>
      </c>
      <c r="AU1257" s="191">
        <f t="shared" si="21"/>
        <v>435930</v>
      </c>
    </row>
    <row r="1258" spans="1:47" hidden="1" x14ac:dyDescent="0.25">
      <c r="A1258" s="55" t="s">
        <v>1717</v>
      </c>
      <c r="B1258" s="92" t="s">
        <v>1718</v>
      </c>
      <c r="D1258" s="55" t="s">
        <v>3859</v>
      </c>
      <c r="E1258" s="56">
        <v>45688</v>
      </c>
      <c r="F1258" s="55" t="s">
        <v>3860</v>
      </c>
      <c r="H1258" s="55">
        <v>50900010</v>
      </c>
      <c r="I1258" s="55" t="s">
        <v>4119</v>
      </c>
      <c r="K1258" s="55" t="s">
        <v>490</v>
      </c>
      <c r="L1258" s="56">
        <v>45688</v>
      </c>
      <c r="Q1258" s="55" t="s">
        <v>89</v>
      </c>
      <c r="R1258" s="57">
        <v>280.66000000000003</v>
      </c>
      <c r="S1258" s="55" t="s">
        <v>89</v>
      </c>
      <c r="T1258" s="57">
        <v>280.66000000000003</v>
      </c>
      <c r="U1258" s="55" t="s">
        <v>329</v>
      </c>
      <c r="V1258" s="55" t="s">
        <v>330</v>
      </c>
      <c r="AJ1258" s="58">
        <v>0</v>
      </c>
      <c r="AT1258" t="s">
        <v>3842</v>
      </c>
      <c r="AU1258" s="191">
        <f t="shared" si="21"/>
        <v>4630890</v>
      </c>
    </row>
    <row r="1259" spans="1:47" hidden="1" x14ac:dyDescent="0.25">
      <c r="A1259" s="55" t="s">
        <v>1717</v>
      </c>
      <c r="B1259" s="92" t="s">
        <v>1718</v>
      </c>
      <c r="D1259" s="55" t="s">
        <v>3859</v>
      </c>
      <c r="E1259" s="56">
        <v>45688</v>
      </c>
      <c r="F1259" s="55" t="s">
        <v>3860</v>
      </c>
      <c r="H1259" s="55">
        <v>50900010</v>
      </c>
      <c r="I1259" s="55" t="s">
        <v>4119</v>
      </c>
      <c r="K1259" s="55" t="s">
        <v>490</v>
      </c>
      <c r="L1259" s="56">
        <v>45688</v>
      </c>
      <c r="Q1259" s="55" t="s">
        <v>89</v>
      </c>
      <c r="R1259" s="57">
        <v>274.02999999999997</v>
      </c>
      <c r="S1259" s="55" t="s">
        <v>89</v>
      </c>
      <c r="T1259" s="57">
        <v>274.02999999999997</v>
      </c>
      <c r="U1259" s="55" t="s">
        <v>329</v>
      </c>
      <c r="V1259" s="55" t="s">
        <v>330</v>
      </c>
      <c r="AJ1259" s="58">
        <v>0</v>
      </c>
      <c r="AT1259" t="s">
        <v>3842</v>
      </c>
      <c r="AU1259" s="191">
        <f t="shared" si="21"/>
        <v>4521495</v>
      </c>
    </row>
    <row r="1260" spans="1:47" hidden="1" x14ac:dyDescent="0.25">
      <c r="A1260" s="55" t="s">
        <v>1717</v>
      </c>
      <c r="B1260" s="92" t="s">
        <v>1718</v>
      </c>
      <c r="D1260" s="55" t="s">
        <v>3859</v>
      </c>
      <c r="E1260" s="56">
        <v>45688</v>
      </c>
      <c r="F1260" s="55" t="s">
        <v>3860</v>
      </c>
      <c r="H1260" s="55">
        <v>50900010</v>
      </c>
      <c r="I1260" s="55" t="s">
        <v>4119</v>
      </c>
      <c r="K1260" s="55" t="s">
        <v>490</v>
      </c>
      <c r="L1260" s="56">
        <v>45688</v>
      </c>
      <c r="Q1260" s="55" t="s">
        <v>89</v>
      </c>
      <c r="R1260" s="57">
        <v>24.85</v>
      </c>
      <c r="S1260" s="55" t="s">
        <v>89</v>
      </c>
      <c r="T1260" s="57">
        <v>24.85</v>
      </c>
      <c r="U1260" s="55" t="s">
        <v>4042</v>
      </c>
      <c r="V1260" s="55" t="s">
        <v>4043</v>
      </c>
      <c r="AJ1260" s="58">
        <v>0</v>
      </c>
      <c r="AT1260" t="s">
        <v>4371</v>
      </c>
      <c r="AU1260" s="191">
        <f t="shared" si="21"/>
        <v>410025</v>
      </c>
    </row>
    <row r="1261" spans="1:47" hidden="1" x14ac:dyDescent="0.25">
      <c r="A1261" s="55" t="s">
        <v>1717</v>
      </c>
      <c r="B1261" s="92" t="s">
        <v>1718</v>
      </c>
      <c r="D1261" s="55" t="s">
        <v>3859</v>
      </c>
      <c r="E1261" s="56">
        <v>45688</v>
      </c>
      <c r="F1261" s="55" t="s">
        <v>3860</v>
      </c>
      <c r="H1261" s="55">
        <v>50900010</v>
      </c>
      <c r="I1261" s="55" t="s">
        <v>4119</v>
      </c>
      <c r="K1261" s="55" t="s">
        <v>490</v>
      </c>
      <c r="L1261" s="56">
        <v>45688</v>
      </c>
      <c r="Q1261" s="55" t="s">
        <v>89</v>
      </c>
      <c r="R1261" s="57">
        <v>3.66</v>
      </c>
      <c r="S1261" s="55" t="s">
        <v>89</v>
      </c>
      <c r="T1261" s="57">
        <v>3.66</v>
      </c>
      <c r="U1261" s="55" t="s">
        <v>329</v>
      </c>
      <c r="V1261" s="55" t="s">
        <v>330</v>
      </c>
      <c r="AJ1261" s="58">
        <v>0</v>
      </c>
      <c r="AT1261" t="s">
        <v>3842</v>
      </c>
      <c r="AU1261" s="191">
        <f t="shared" si="21"/>
        <v>60390</v>
      </c>
    </row>
    <row r="1262" spans="1:47" hidden="1" x14ac:dyDescent="0.25">
      <c r="A1262" s="55" t="s">
        <v>1717</v>
      </c>
      <c r="B1262" s="92" t="s">
        <v>1718</v>
      </c>
      <c r="D1262" s="55" t="s">
        <v>3859</v>
      </c>
      <c r="E1262" s="56">
        <v>45688</v>
      </c>
      <c r="F1262" s="55" t="s">
        <v>3860</v>
      </c>
      <c r="H1262" s="55">
        <v>50900010</v>
      </c>
      <c r="I1262" s="55" t="s">
        <v>4119</v>
      </c>
      <c r="K1262" s="55" t="s">
        <v>490</v>
      </c>
      <c r="L1262" s="56">
        <v>45688</v>
      </c>
      <c r="Q1262" s="55" t="s">
        <v>89</v>
      </c>
      <c r="R1262" s="57">
        <v>1234.56</v>
      </c>
      <c r="S1262" s="55" t="s">
        <v>89</v>
      </c>
      <c r="T1262" s="57">
        <v>1234.56</v>
      </c>
      <c r="U1262" s="55" t="s">
        <v>329</v>
      </c>
      <c r="V1262" s="55" t="s">
        <v>330</v>
      </c>
      <c r="AJ1262" s="58">
        <v>0</v>
      </c>
      <c r="AT1262" t="s">
        <v>3842</v>
      </c>
      <c r="AU1262" s="191">
        <f t="shared" si="21"/>
        <v>20370240</v>
      </c>
    </row>
    <row r="1263" spans="1:47" hidden="1" x14ac:dyDescent="0.25">
      <c r="A1263" s="55" t="s">
        <v>1717</v>
      </c>
      <c r="B1263" s="92" t="s">
        <v>1718</v>
      </c>
      <c r="D1263" s="55" t="s">
        <v>3859</v>
      </c>
      <c r="E1263" s="56">
        <v>45688</v>
      </c>
      <c r="F1263" s="55" t="s">
        <v>3860</v>
      </c>
      <c r="H1263" s="55">
        <v>50900010</v>
      </c>
      <c r="I1263" s="55" t="s">
        <v>4119</v>
      </c>
      <c r="K1263" s="55" t="s">
        <v>490</v>
      </c>
      <c r="L1263" s="56">
        <v>45688</v>
      </c>
      <c r="Q1263" s="55" t="s">
        <v>89</v>
      </c>
      <c r="R1263" s="57">
        <v>0.06</v>
      </c>
      <c r="S1263" s="55" t="s">
        <v>89</v>
      </c>
      <c r="T1263" s="57">
        <v>0.06</v>
      </c>
      <c r="U1263" s="55" t="s">
        <v>329</v>
      </c>
      <c r="V1263" s="55" t="s">
        <v>330</v>
      </c>
      <c r="AJ1263" s="58">
        <v>0</v>
      </c>
      <c r="AT1263" t="s">
        <v>3842</v>
      </c>
      <c r="AU1263" s="191">
        <f t="shared" si="21"/>
        <v>990</v>
      </c>
    </row>
    <row r="1264" spans="1:47" hidden="1" x14ac:dyDescent="0.25">
      <c r="A1264" s="55" t="s">
        <v>1717</v>
      </c>
      <c r="B1264" s="92" t="s">
        <v>1718</v>
      </c>
      <c r="D1264" s="55" t="s">
        <v>3859</v>
      </c>
      <c r="E1264" s="56">
        <v>45688</v>
      </c>
      <c r="F1264" s="55" t="s">
        <v>3860</v>
      </c>
      <c r="H1264" s="55">
        <v>50900010</v>
      </c>
      <c r="I1264" s="55" t="s">
        <v>4119</v>
      </c>
      <c r="K1264" s="55" t="s">
        <v>490</v>
      </c>
      <c r="L1264" s="56">
        <v>45688</v>
      </c>
      <c r="Q1264" s="55" t="s">
        <v>89</v>
      </c>
      <c r="R1264" s="57">
        <v>36.01</v>
      </c>
      <c r="S1264" s="55" t="s">
        <v>89</v>
      </c>
      <c r="T1264" s="57">
        <v>36.01</v>
      </c>
      <c r="U1264" s="55" t="s">
        <v>329</v>
      </c>
      <c r="V1264" s="55" t="s">
        <v>330</v>
      </c>
      <c r="AJ1264" s="58">
        <v>0</v>
      </c>
      <c r="AT1264" t="s">
        <v>3842</v>
      </c>
      <c r="AU1264" s="191">
        <f t="shared" si="21"/>
        <v>594165</v>
      </c>
    </row>
    <row r="1265" spans="1:47" hidden="1" x14ac:dyDescent="0.25">
      <c r="A1265" s="55" t="s">
        <v>1717</v>
      </c>
      <c r="B1265" s="92" t="s">
        <v>1718</v>
      </c>
      <c r="D1265" s="55" t="s">
        <v>3859</v>
      </c>
      <c r="E1265" s="56">
        <v>45688</v>
      </c>
      <c r="F1265" s="55" t="s">
        <v>3860</v>
      </c>
      <c r="H1265" s="55">
        <v>50900010</v>
      </c>
      <c r="I1265" s="55" t="s">
        <v>4119</v>
      </c>
      <c r="K1265" s="55" t="s">
        <v>490</v>
      </c>
      <c r="L1265" s="56">
        <v>45688</v>
      </c>
      <c r="Q1265" s="55" t="s">
        <v>89</v>
      </c>
      <c r="R1265" s="57">
        <v>15.08</v>
      </c>
      <c r="S1265" s="55" t="s">
        <v>89</v>
      </c>
      <c r="T1265" s="57">
        <v>15.08</v>
      </c>
      <c r="U1265" s="55" t="s">
        <v>329</v>
      </c>
      <c r="V1265" s="55" t="s">
        <v>330</v>
      </c>
      <c r="AJ1265" s="58">
        <v>0</v>
      </c>
      <c r="AT1265" t="s">
        <v>3842</v>
      </c>
      <c r="AU1265" s="191">
        <f t="shared" ref="AU1265:AU1328" si="22">IF(Q1265="USD",R1265*16500,IF(Q1265="IDR",R1265,T1265*16500))</f>
        <v>248820</v>
      </c>
    </row>
    <row r="1266" spans="1:47" hidden="1" x14ac:dyDescent="0.25">
      <c r="A1266" s="55" t="s">
        <v>1717</v>
      </c>
      <c r="B1266" s="92" t="s">
        <v>1718</v>
      </c>
      <c r="D1266" s="55" t="s">
        <v>3859</v>
      </c>
      <c r="E1266" s="56">
        <v>45688</v>
      </c>
      <c r="F1266" s="55" t="s">
        <v>3860</v>
      </c>
      <c r="H1266" s="55">
        <v>50900010</v>
      </c>
      <c r="I1266" s="55" t="s">
        <v>4119</v>
      </c>
      <c r="K1266" s="55" t="s">
        <v>490</v>
      </c>
      <c r="L1266" s="56">
        <v>45688</v>
      </c>
      <c r="Q1266" s="55" t="s">
        <v>89</v>
      </c>
      <c r="R1266" s="57">
        <v>0.06</v>
      </c>
      <c r="S1266" s="55" t="s">
        <v>89</v>
      </c>
      <c r="T1266" s="57">
        <v>0.06</v>
      </c>
      <c r="U1266" s="55" t="s">
        <v>329</v>
      </c>
      <c r="V1266" s="55" t="s">
        <v>330</v>
      </c>
      <c r="AJ1266" s="58">
        <v>0</v>
      </c>
      <c r="AT1266" t="s">
        <v>3842</v>
      </c>
      <c r="AU1266" s="191">
        <f t="shared" si="22"/>
        <v>990</v>
      </c>
    </row>
    <row r="1267" spans="1:47" hidden="1" x14ac:dyDescent="0.25">
      <c r="A1267" s="55" t="s">
        <v>1717</v>
      </c>
      <c r="B1267" s="92" t="s">
        <v>1718</v>
      </c>
      <c r="D1267" s="55" t="s">
        <v>3859</v>
      </c>
      <c r="E1267" s="56">
        <v>45688</v>
      </c>
      <c r="F1267" s="55" t="s">
        <v>3860</v>
      </c>
      <c r="H1267" s="55">
        <v>50900010</v>
      </c>
      <c r="I1267" s="55" t="s">
        <v>4119</v>
      </c>
      <c r="K1267" s="55" t="s">
        <v>490</v>
      </c>
      <c r="L1267" s="56">
        <v>45688</v>
      </c>
      <c r="Q1267" s="55" t="s">
        <v>89</v>
      </c>
      <c r="R1267" s="57">
        <v>33.97</v>
      </c>
      <c r="S1267" s="55" t="s">
        <v>89</v>
      </c>
      <c r="T1267" s="57">
        <v>33.97</v>
      </c>
      <c r="U1267" s="55" t="s">
        <v>329</v>
      </c>
      <c r="V1267" s="55" t="s">
        <v>330</v>
      </c>
      <c r="AJ1267" s="58">
        <v>0</v>
      </c>
      <c r="AT1267" t="s">
        <v>3842</v>
      </c>
      <c r="AU1267" s="191">
        <f t="shared" si="22"/>
        <v>560505</v>
      </c>
    </row>
    <row r="1268" spans="1:47" hidden="1" x14ac:dyDescent="0.25">
      <c r="A1268" s="55" t="s">
        <v>1717</v>
      </c>
      <c r="B1268" s="92" t="s">
        <v>1718</v>
      </c>
      <c r="D1268" s="55" t="s">
        <v>3859</v>
      </c>
      <c r="E1268" s="56">
        <v>45688</v>
      </c>
      <c r="F1268" s="55" t="s">
        <v>3860</v>
      </c>
      <c r="H1268" s="55">
        <v>50900010</v>
      </c>
      <c r="I1268" s="55" t="s">
        <v>4119</v>
      </c>
      <c r="K1268" s="55" t="s">
        <v>490</v>
      </c>
      <c r="L1268" s="56">
        <v>45688</v>
      </c>
      <c r="Q1268" s="55" t="s">
        <v>89</v>
      </c>
      <c r="R1268" s="57">
        <v>53</v>
      </c>
      <c r="S1268" s="55" t="s">
        <v>89</v>
      </c>
      <c r="T1268" s="57">
        <v>53</v>
      </c>
      <c r="U1268" s="55" t="s">
        <v>329</v>
      </c>
      <c r="V1268" s="55" t="s">
        <v>330</v>
      </c>
      <c r="AJ1268" s="58">
        <v>0</v>
      </c>
      <c r="AT1268" t="s">
        <v>3842</v>
      </c>
      <c r="AU1268" s="191">
        <f t="shared" si="22"/>
        <v>874500</v>
      </c>
    </row>
    <row r="1269" spans="1:47" hidden="1" x14ac:dyDescent="0.25">
      <c r="A1269" s="55" t="s">
        <v>1717</v>
      </c>
      <c r="B1269" s="92" t="s">
        <v>1718</v>
      </c>
      <c r="D1269" s="55" t="s">
        <v>3859</v>
      </c>
      <c r="E1269" s="56">
        <v>45688</v>
      </c>
      <c r="F1269" s="55" t="s">
        <v>3860</v>
      </c>
      <c r="H1269" s="55">
        <v>50900010</v>
      </c>
      <c r="I1269" s="55" t="s">
        <v>4119</v>
      </c>
      <c r="K1269" s="55" t="s">
        <v>490</v>
      </c>
      <c r="L1269" s="56">
        <v>45688</v>
      </c>
      <c r="Q1269" s="55" t="s">
        <v>89</v>
      </c>
      <c r="R1269" s="57">
        <v>2.0299999999999998</v>
      </c>
      <c r="S1269" s="55" t="s">
        <v>89</v>
      </c>
      <c r="T1269" s="57">
        <v>2.0299999999999998</v>
      </c>
      <c r="U1269" s="55" t="s">
        <v>329</v>
      </c>
      <c r="V1269" s="55" t="s">
        <v>330</v>
      </c>
      <c r="AJ1269" s="58">
        <v>0</v>
      </c>
      <c r="AT1269" t="s">
        <v>3842</v>
      </c>
      <c r="AU1269" s="191">
        <f t="shared" si="22"/>
        <v>33495</v>
      </c>
    </row>
    <row r="1270" spans="1:47" hidden="1" x14ac:dyDescent="0.25">
      <c r="A1270" s="55" t="s">
        <v>1717</v>
      </c>
      <c r="B1270" s="92" t="s">
        <v>1718</v>
      </c>
      <c r="D1270" s="55" t="s">
        <v>3859</v>
      </c>
      <c r="E1270" s="56">
        <v>45688</v>
      </c>
      <c r="F1270" s="55" t="s">
        <v>3860</v>
      </c>
      <c r="H1270" s="55">
        <v>50900010</v>
      </c>
      <c r="I1270" s="55" t="s">
        <v>4119</v>
      </c>
      <c r="K1270" s="55" t="s">
        <v>490</v>
      </c>
      <c r="L1270" s="56">
        <v>45688</v>
      </c>
      <c r="Q1270" s="55" t="s">
        <v>89</v>
      </c>
      <c r="R1270" s="57">
        <v>7.0000000000000007E-2</v>
      </c>
      <c r="S1270" s="55" t="s">
        <v>89</v>
      </c>
      <c r="T1270" s="57">
        <v>7.0000000000000007E-2</v>
      </c>
      <c r="U1270" s="55" t="s">
        <v>329</v>
      </c>
      <c r="V1270" s="55" t="s">
        <v>330</v>
      </c>
      <c r="AJ1270" s="58">
        <v>0</v>
      </c>
      <c r="AT1270" t="s">
        <v>3842</v>
      </c>
      <c r="AU1270" s="191">
        <f t="shared" si="22"/>
        <v>1155</v>
      </c>
    </row>
    <row r="1271" spans="1:47" hidden="1" x14ac:dyDescent="0.25">
      <c r="A1271" s="55" t="s">
        <v>1717</v>
      </c>
      <c r="B1271" s="92" t="s">
        <v>1718</v>
      </c>
      <c r="D1271" s="55" t="s">
        <v>3859</v>
      </c>
      <c r="E1271" s="56">
        <v>45688</v>
      </c>
      <c r="F1271" s="55" t="s">
        <v>3860</v>
      </c>
      <c r="H1271" s="55">
        <v>50900010</v>
      </c>
      <c r="I1271" s="55" t="s">
        <v>4119</v>
      </c>
      <c r="K1271" s="55" t="s">
        <v>490</v>
      </c>
      <c r="L1271" s="56">
        <v>45688</v>
      </c>
      <c r="Q1271" s="55" t="s">
        <v>89</v>
      </c>
      <c r="R1271" s="57">
        <v>80.78</v>
      </c>
      <c r="S1271" s="55" t="s">
        <v>89</v>
      </c>
      <c r="T1271" s="57">
        <v>80.78</v>
      </c>
      <c r="U1271" s="55" t="s">
        <v>329</v>
      </c>
      <c r="V1271" s="55" t="s">
        <v>330</v>
      </c>
      <c r="AJ1271" s="58">
        <v>0</v>
      </c>
      <c r="AT1271" t="s">
        <v>3842</v>
      </c>
      <c r="AU1271" s="191">
        <f t="shared" si="22"/>
        <v>1332870</v>
      </c>
    </row>
    <row r="1272" spans="1:47" hidden="1" x14ac:dyDescent="0.25">
      <c r="A1272" s="55" t="s">
        <v>1717</v>
      </c>
      <c r="B1272" s="92" t="s">
        <v>1718</v>
      </c>
      <c r="D1272" s="55" t="s">
        <v>3859</v>
      </c>
      <c r="E1272" s="56">
        <v>45688</v>
      </c>
      <c r="F1272" s="55" t="s">
        <v>3860</v>
      </c>
      <c r="H1272" s="55">
        <v>50900010</v>
      </c>
      <c r="I1272" s="55" t="s">
        <v>4119</v>
      </c>
      <c r="K1272" s="55" t="s">
        <v>490</v>
      </c>
      <c r="L1272" s="56">
        <v>45688</v>
      </c>
      <c r="Q1272" s="55" t="s">
        <v>89</v>
      </c>
      <c r="R1272" s="57">
        <v>2.31</v>
      </c>
      <c r="S1272" s="55" t="s">
        <v>89</v>
      </c>
      <c r="T1272" s="57">
        <v>2.31</v>
      </c>
      <c r="U1272" s="55" t="s">
        <v>329</v>
      </c>
      <c r="V1272" s="55" t="s">
        <v>330</v>
      </c>
      <c r="AJ1272" s="58">
        <v>0</v>
      </c>
      <c r="AT1272" t="s">
        <v>3842</v>
      </c>
      <c r="AU1272" s="191">
        <f t="shared" si="22"/>
        <v>38115</v>
      </c>
    </row>
    <row r="1273" spans="1:47" hidden="1" x14ac:dyDescent="0.25">
      <c r="A1273" s="55" t="s">
        <v>1717</v>
      </c>
      <c r="B1273" s="92" t="s">
        <v>1718</v>
      </c>
      <c r="D1273" s="55" t="s">
        <v>3859</v>
      </c>
      <c r="E1273" s="56">
        <v>45688</v>
      </c>
      <c r="F1273" s="55" t="s">
        <v>3860</v>
      </c>
      <c r="H1273" s="55">
        <v>50900010</v>
      </c>
      <c r="I1273" s="55" t="s">
        <v>4119</v>
      </c>
      <c r="K1273" s="55" t="s">
        <v>490</v>
      </c>
      <c r="L1273" s="56">
        <v>45688</v>
      </c>
      <c r="Q1273" s="55" t="s">
        <v>89</v>
      </c>
      <c r="R1273" s="57">
        <v>242.08</v>
      </c>
      <c r="S1273" s="55" t="s">
        <v>89</v>
      </c>
      <c r="T1273" s="57">
        <v>242.08</v>
      </c>
      <c r="U1273" s="55" t="s">
        <v>329</v>
      </c>
      <c r="V1273" s="55" t="s">
        <v>330</v>
      </c>
      <c r="AJ1273" s="58">
        <v>0</v>
      </c>
      <c r="AT1273" t="s">
        <v>3842</v>
      </c>
      <c r="AU1273" s="191">
        <f t="shared" si="22"/>
        <v>3994320</v>
      </c>
    </row>
    <row r="1274" spans="1:47" hidden="1" x14ac:dyDescent="0.25">
      <c r="A1274" s="55" t="s">
        <v>1717</v>
      </c>
      <c r="B1274" s="92" t="s">
        <v>1718</v>
      </c>
      <c r="D1274" s="55" t="s">
        <v>3859</v>
      </c>
      <c r="E1274" s="56">
        <v>45688</v>
      </c>
      <c r="F1274" s="55" t="s">
        <v>3860</v>
      </c>
      <c r="H1274" s="55">
        <v>50900010</v>
      </c>
      <c r="I1274" s="55" t="s">
        <v>4119</v>
      </c>
      <c r="K1274" s="55" t="s">
        <v>490</v>
      </c>
      <c r="L1274" s="56">
        <v>45688</v>
      </c>
      <c r="Q1274" s="55" t="s">
        <v>89</v>
      </c>
      <c r="R1274" s="57">
        <v>159.41999999999999</v>
      </c>
      <c r="S1274" s="55" t="s">
        <v>89</v>
      </c>
      <c r="T1274" s="57">
        <v>159.41999999999999</v>
      </c>
      <c r="U1274" s="55" t="s">
        <v>4042</v>
      </c>
      <c r="V1274" s="55" t="s">
        <v>4043</v>
      </c>
      <c r="AJ1274" s="58">
        <v>0</v>
      </c>
      <c r="AT1274" t="s">
        <v>4371</v>
      </c>
      <c r="AU1274" s="191">
        <f t="shared" si="22"/>
        <v>2630430</v>
      </c>
    </row>
    <row r="1275" spans="1:47" hidden="1" x14ac:dyDescent="0.25">
      <c r="A1275" s="55" t="s">
        <v>1717</v>
      </c>
      <c r="B1275" s="92" t="s">
        <v>1718</v>
      </c>
      <c r="D1275" s="55" t="s">
        <v>3859</v>
      </c>
      <c r="E1275" s="56">
        <v>45688</v>
      </c>
      <c r="F1275" s="55" t="s">
        <v>3860</v>
      </c>
      <c r="H1275" s="55">
        <v>50900010</v>
      </c>
      <c r="I1275" s="55" t="s">
        <v>4119</v>
      </c>
      <c r="K1275" s="55" t="s">
        <v>490</v>
      </c>
      <c r="L1275" s="56">
        <v>45688</v>
      </c>
      <c r="Q1275" s="55" t="s">
        <v>89</v>
      </c>
      <c r="R1275" s="57">
        <v>58.77</v>
      </c>
      <c r="S1275" s="55" t="s">
        <v>89</v>
      </c>
      <c r="T1275" s="57">
        <v>58.77</v>
      </c>
      <c r="U1275" s="55" t="s">
        <v>329</v>
      </c>
      <c r="V1275" s="55" t="s">
        <v>330</v>
      </c>
      <c r="AJ1275" s="58">
        <v>0</v>
      </c>
      <c r="AT1275" t="s">
        <v>3842</v>
      </c>
      <c r="AU1275" s="191">
        <f t="shared" si="22"/>
        <v>969705</v>
      </c>
    </row>
    <row r="1276" spans="1:47" hidden="1" x14ac:dyDescent="0.25">
      <c r="A1276" s="55" t="s">
        <v>1717</v>
      </c>
      <c r="B1276" s="92" t="s">
        <v>1718</v>
      </c>
      <c r="D1276" s="55" t="s">
        <v>3859</v>
      </c>
      <c r="E1276" s="56">
        <v>45688</v>
      </c>
      <c r="F1276" s="55" t="s">
        <v>3860</v>
      </c>
      <c r="H1276" s="55">
        <v>50900010</v>
      </c>
      <c r="I1276" s="55" t="s">
        <v>4119</v>
      </c>
      <c r="K1276" s="55" t="s">
        <v>490</v>
      </c>
      <c r="L1276" s="56">
        <v>45688</v>
      </c>
      <c r="Q1276" s="55" t="s">
        <v>89</v>
      </c>
      <c r="R1276" s="57">
        <v>0.63</v>
      </c>
      <c r="S1276" s="55" t="s">
        <v>89</v>
      </c>
      <c r="T1276" s="57">
        <v>0.63</v>
      </c>
      <c r="U1276" s="55" t="s">
        <v>329</v>
      </c>
      <c r="V1276" s="55" t="s">
        <v>330</v>
      </c>
      <c r="AJ1276" s="58">
        <v>0</v>
      </c>
      <c r="AT1276" t="s">
        <v>3842</v>
      </c>
      <c r="AU1276" s="191">
        <f t="shared" si="22"/>
        <v>10395</v>
      </c>
    </row>
    <row r="1277" spans="1:47" hidden="1" x14ac:dyDescent="0.25">
      <c r="A1277" s="55" t="s">
        <v>1717</v>
      </c>
      <c r="B1277" s="92" t="s">
        <v>1718</v>
      </c>
      <c r="D1277" s="55" t="s">
        <v>3859</v>
      </c>
      <c r="E1277" s="56">
        <v>45688</v>
      </c>
      <c r="F1277" s="55" t="s">
        <v>3860</v>
      </c>
      <c r="H1277" s="55">
        <v>50900010</v>
      </c>
      <c r="I1277" s="55" t="s">
        <v>4119</v>
      </c>
      <c r="K1277" s="55" t="s">
        <v>490</v>
      </c>
      <c r="L1277" s="56">
        <v>45688</v>
      </c>
      <c r="Q1277" s="55" t="s">
        <v>89</v>
      </c>
      <c r="R1277" s="57">
        <v>7.0000000000000007E-2</v>
      </c>
      <c r="S1277" s="55" t="s">
        <v>89</v>
      </c>
      <c r="T1277" s="57">
        <v>7.0000000000000007E-2</v>
      </c>
      <c r="U1277" s="55" t="s">
        <v>329</v>
      </c>
      <c r="V1277" s="55" t="s">
        <v>330</v>
      </c>
      <c r="AJ1277" s="58">
        <v>0</v>
      </c>
      <c r="AT1277" t="s">
        <v>3842</v>
      </c>
      <c r="AU1277" s="191">
        <f t="shared" si="22"/>
        <v>1155</v>
      </c>
    </row>
    <row r="1278" spans="1:47" hidden="1" x14ac:dyDescent="0.25">
      <c r="A1278" s="55" t="s">
        <v>1717</v>
      </c>
      <c r="B1278" s="92" t="s">
        <v>1718</v>
      </c>
      <c r="D1278" s="55" t="s">
        <v>3859</v>
      </c>
      <c r="E1278" s="56">
        <v>45688</v>
      </c>
      <c r="F1278" s="55" t="s">
        <v>3860</v>
      </c>
      <c r="H1278" s="55">
        <v>50900010</v>
      </c>
      <c r="I1278" s="55" t="s">
        <v>4119</v>
      </c>
      <c r="K1278" s="55" t="s">
        <v>490</v>
      </c>
      <c r="L1278" s="56">
        <v>45688</v>
      </c>
      <c r="Q1278" s="55" t="s">
        <v>89</v>
      </c>
      <c r="R1278" s="57">
        <v>153.53</v>
      </c>
      <c r="S1278" s="55" t="s">
        <v>89</v>
      </c>
      <c r="T1278" s="57">
        <v>153.53</v>
      </c>
      <c r="U1278" s="55" t="s">
        <v>329</v>
      </c>
      <c r="V1278" s="55" t="s">
        <v>330</v>
      </c>
      <c r="AJ1278" s="58">
        <v>0</v>
      </c>
      <c r="AT1278" t="s">
        <v>3842</v>
      </c>
      <c r="AU1278" s="191">
        <f t="shared" si="22"/>
        <v>2533245</v>
      </c>
    </row>
    <row r="1279" spans="1:47" hidden="1" x14ac:dyDescent="0.25">
      <c r="A1279" s="55" t="s">
        <v>1717</v>
      </c>
      <c r="B1279" s="92" t="s">
        <v>1718</v>
      </c>
      <c r="D1279" s="55" t="s">
        <v>3859</v>
      </c>
      <c r="E1279" s="56">
        <v>45688</v>
      </c>
      <c r="F1279" s="55" t="s">
        <v>3860</v>
      </c>
      <c r="H1279" s="55">
        <v>50900010</v>
      </c>
      <c r="I1279" s="55" t="s">
        <v>4119</v>
      </c>
      <c r="K1279" s="55" t="s">
        <v>490</v>
      </c>
      <c r="L1279" s="56">
        <v>45688</v>
      </c>
      <c r="Q1279" s="55" t="s">
        <v>89</v>
      </c>
      <c r="R1279" s="57">
        <v>23.19</v>
      </c>
      <c r="S1279" s="55" t="s">
        <v>89</v>
      </c>
      <c r="T1279" s="57">
        <v>23.19</v>
      </c>
      <c r="U1279" s="55" t="s">
        <v>329</v>
      </c>
      <c r="V1279" s="55" t="s">
        <v>330</v>
      </c>
      <c r="AJ1279" s="58">
        <v>0</v>
      </c>
      <c r="AT1279" t="s">
        <v>3842</v>
      </c>
      <c r="AU1279" s="191">
        <f t="shared" si="22"/>
        <v>382635</v>
      </c>
    </row>
    <row r="1280" spans="1:47" hidden="1" x14ac:dyDescent="0.25">
      <c r="A1280" s="55" t="s">
        <v>1717</v>
      </c>
      <c r="B1280" s="92" t="s">
        <v>1718</v>
      </c>
      <c r="D1280" s="55" t="s">
        <v>3859</v>
      </c>
      <c r="E1280" s="56">
        <v>45688</v>
      </c>
      <c r="F1280" s="55" t="s">
        <v>3860</v>
      </c>
      <c r="H1280" s="55">
        <v>50900010</v>
      </c>
      <c r="I1280" s="55" t="s">
        <v>4119</v>
      </c>
      <c r="K1280" s="55" t="s">
        <v>490</v>
      </c>
      <c r="L1280" s="56">
        <v>45688</v>
      </c>
      <c r="Q1280" s="55" t="s">
        <v>89</v>
      </c>
      <c r="R1280" s="57">
        <v>85.05</v>
      </c>
      <c r="S1280" s="55" t="s">
        <v>89</v>
      </c>
      <c r="T1280" s="57">
        <v>85.05</v>
      </c>
      <c r="U1280" s="55" t="s">
        <v>329</v>
      </c>
      <c r="V1280" s="55" t="s">
        <v>330</v>
      </c>
      <c r="AJ1280" s="58">
        <v>0</v>
      </c>
      <c r="AT1280" t="s">
        <v>3842</v>
      </c>
      <c r="AU1280" s="191">
        <f t="shared" si="22"/>
        <v>1403325</v>
      </c>
    </row>
    <row r="1281" spans="1:47" hidden="1" x14ac:dyDescent="0.25">
      <c r="A1281" s="55" t="s">
        <v>1717</v>
      </c>
      <c r="B1281" s="92" t="s">
        <v>1718</v>
      </c>
      <c r="D1281" s="55" t="s">
        <v>3859</v>
      </c>
      <c r="E1281" s="56">
        <v>45688</v>
      </c>
      <c r="F1281" s="55" t="s">
        <v>3860</v>
      </c>
      <c r="H1281" s="55">
        <v>50900010</v>
      </c>
      <c r="I1281" s="55" t="s">
        <v>4119</v>
      </c>
      <c r="K1281" s="55" t="s">
        <v>490</v>
      </c>
      <c r="L1281" s="56">
        <v>45688</v>
      </c>
      <c r="Q1281" s="55" t="s">
        <v>89</v>
      </c>
      <c r="R1281" s="57">
        <v>116.67</v>
      </c>
      <c r="S1281" s="55" t="s">
        <v>89</v>
      </c>
      <c r="T1281" s="57">
        <v>116.67</v>
      </c>
      <c r="U1281" s="55" t="s">
        <v>329</v>
      </c>
      <c r="V1281" s="55" t="s">
        <v>330</v>
      </c>
      <c r="AJ1281" s="58">
        <v>0</v>
      </c>
      <c r="AT1281" t="s">
        <v>3842</v>
      </c>
      <c r="AU1281" s="191">
        <f t="shared" si="22"/>
        <v>1925055</v>
      </c>
    </row>
    <row r="1282" spans="1:47" hidden="1" x14ac:dyDescent="0.25">
      <c r="A1282" s="55" t="s">
        <v>1717</v>
      </c>
      <c r="B1282" s="92" t="s">
        <v>1718</v>
      </c>
      <c r="D1282" s="55" t="s">
        <v>3859</v>
      </c>
      <c r="E1282" s="56">
        <v>45688</v>
      </c>
      <c r="F1282" s="55" t="s">
        <v>3860</v>
      </c>
      <c r="H1282" s="55">
        <v>50900010</v>
      </c>
      <c r="I1282" s="55" t="s">
        <v>4119</v>
      </c>
      <c r="K1282" s="55" t="s">
        <v>490</v>
      </c>
      <c r="L1282" s="56">
        <v>45688</v>
      </c>
      <c r="Q1282" s="55" t="s">
        <v>89</v>
      </c>
      <c r="R1282" s="57">
        <v>210.94</v>
      </c>
      <c r="S1282" s="55" t="s">
        <v>89</v>
      </c>
      <c r="T1282" s="57">
        <v>210.94</v>
      </c>
      <c r="U1282" s="55" t="s">
        <v>329</v>
      </c>
      <c r="V1282" s="55" t="s">
        <v>330</v>
      </c>
      <c r="AJ1282" s="58">
        <v>0</v>
      </c>
      <c r="AT1282" t="s">
        <v>3842</v>
      </c>
      <c r="AU1282" s="191">
        <f t="shared" si="22"/>
        <v>3480510</v>
      </c>
    </row>
    <row r="1283" spans="1:47" hidden="1" x14ac:dyDescent="0.25">
      <c r="A1283" s="55" t="s">
        <v>1717</v>
      </c>
      <c r="B1283" s="92" t="s">
        <v>1718</v>
      </c>
      <c r="D1283" s="55" t="s">
        <v>3859</v>
      </c>
      <c r="E1283" s="56">
        <v>45688</v>
      </c>
      <c r="F1283" s="55" t="s">
        <v>3860</v>
      </c>
      <c r="H1283" s="55">
        <v>50900010</v>
      </c>
      <c r="I1283" s="55" t="s">
        <v>4119</v>
      </c>
      <c r="K1283" s="55" t="s">
        <v>490</v>
      </c>
      <c r="L1283" s="56">
        <v>45688</v>
      </c>
      <c r="Q1283" s="55" t="s">
        <v>89</v>
      </c>
      <c r="R1283" s="57">
        <v>261.73</v>
      </c>
      <c r="S1283" s="55" t="s">
        <v>89</v>
      </c>
      <c r="T1283" s="57">
        <v>261.73</v>
      </c>
      <c r="U1283" s="55" t="s">
        <v>4042</v>
      </c>
      <c r="V1283" s="55" t="s">
        <v>4043</v>
      </c>
      <c r="AJ1283" s="58">
        <v>0</v>
      </c>
      <c r="AT1283" t="s">
        <v>4371</v>
      </c>
      <c r="AU1283" s="191">
        <f t="shared" si="22"/>
        <v>4318545</v>
      </c>
    </row>
    <row r="1284" spans="1:47" hidden="1" x14ac:dyDescent="0.25">
      <c r="A1284" s="55" t="s">
        <v>1717</v>
      </c>
      <c r="B1284" s="92" t="s">
        <v>1718</v>
      </c>
      <c r="D1284" s="55" t="s">
        <v>3859</v>
      </c>
      <c r="E1284" s="56">
        <v>45688</v>
      </c>
      <c r="F1284" s="55" t="s">
        <v>3860</v>
      </c>
      <c r="H1284" s="55">
        <v>50900010</v>
      </c>
      <c r="I1284" s="55" t="s">
        <v>4119</v>
      </c>
      <c r="K1284" s="55" t="s">
        <v>490</v>
      </c>
      <c r="L1284" s="56">
        <v>45688</v>
      </c>
      <c r="Q1284" s="55" t="s">
        <v>89</v>
      </c>
      <c r="R1284" s="57">
        <v>68.150000000000006</v>
      </c>
      <c r="S1284" s="55" t="s">
        <v>89</v>
      </c>
      <c r="T1284" s="57">
        <v>68.150000000000006</v>
      </c>
      <c r="U1284" s="55" t="s">
        <v>329</v>
      </c>
      <c r="V1284" s="55" t="s">
        <v>330</v>
      </c>
      <c r="AJ1284" s="58">
        <v>0</v>
      </c>
      <c r="AT1284" t="s">
        <v>3842</v>
      </c>
      <c r="AU1284" s="191">
        <f t="shared" si="22"/>
        <v>1124475</v>
      </c>
    </row>
    <row r="1285" spans="1:47" hidden="1" x14ac:dyDescent="0.25">
      <c r="A1285" s="55" t="s">
        <v>1717</v>
      </c>
      <c r="B1285" s="92" t="s">
        <v>1718</v>
      </c>
      <c r="D1285" s="55" t="s">
        <v>3859</v>
      </c>
      <c r="E1285" s="56">
        <v>45688</v>
      </c>
      <c r="F1285" s="55" t="s">
        <v>3860</v>
      </c>
      <c r="H1285" s="55">
        <v>50900010</v>
      </c>
      <c r="I1285" s="55" t="s">
        <v>4119</v>
      </c>
      <c r="K1285" s="55" t="s">
        <v>490</v>
      </c>
      <c r="L1285" s="56">
        <v>45688</v>
      </c>
      <c r="Q1285" s="55" t="s">
        <v>89</v>
      </c>
      <c r="R1285" s="57">
        <v>117.68</v>
      </c>
      <c r="S1285" s="55" t="s">
        <v>89</v>
      </c>
      <c r="T1285" s="57">
        <v>117.68</v>
      </c>
      <c r="U1285" s="55" t="s">
        <v>4042</v>
      </c>
      <c r="V1285" s="55" t="s">
        <v>4043</v>
      </c>
      <c r="AJ1285" s="58">
        <v>0</v>
      </c>
      <c r="AT1285" t="s">
        <v>4371</v>
      </c>
      <c r="AU1285" s="191">
        <f t="shared" si="22"/>
        <v>1941720</v>
      </c>
    </row>
    <row r="1286" spans="1:47" hidden="1" x14ac:dyDescent="0.25">
      <c r="A1286" s="55" t="s">
        <v>1717</v>
      </c>
      <c r="B1286" s="92" t="s">
        <v>1718</v>
      </c>
      <c r="D1286" s="55" t="s">
        <v>3859</v>
      </c>
      <c r="E1286" s="56">
        <v>45688</v>
      </c>
      <c r="F1286" s="55" t="s">
        <v>3860</v>
      </c>
      <c r="H1286" s="55">
        <v>50900010</v>
      </c>
      <c r="I1286" s="55" t="s">
        <v>4119</v>
      </c>
      <c r="K1286" s="55" t="s">
        <v>490</v>
      </c>
      <c r="L1286" s="56">
        <v>45688</v>
      </c>
      <c r="Q1286" s="55" t="s">
        <v>89</v>
      </c>
      <c r="R1286" s="57">
        <v>4.24</v>
      </c>
      <c r="S1286" s="55" t="s">
        <v>89</v>
      </c>
      <c r="T1286" s="57">
        <v>4.24</v>
      </c>
      <c r="U1286" s="55" t="s">
        <v>329</v>
      </c>
      <c r="V1286" s="55" t="s">
        <v>330</v>
      </c>
      <c r="AJ1286" s="58">
        <v>0</v>
      </c>
      <c r="AT1286" t="s">
        <v>3842</v>
      </c>
      <c r="AU1286" s="191">
        <f t="shared" si="22"/>
        <v>69960</v>
      </c>
    </row>
    <row r="1287" spans="1:47" hidden="1" x14ac:dyDescent="0.25">
      <c r="A1287" s="55" t="s">
        <v>1717</v>
      </c>
      <c r="B1287" s="92" t="s">
        <v>1718</v>
      </c>
      <c r="D1287" s="55" t="s">
        <v>3859</v>
      </c>
      <c r="E1287" s="56">
        <v>45688</v>
      </c>
      <c r="F1287" s="55" t="s">
        <v>3860</v>
      </c>
      <c r="H1287" s="55">
        <v>50900010</v>
      </c>
      <c r="I1287" s="55" t="s">
        <v>4119</v>
      </c>
      <c r="K1287" s="55" t="s">
        <v>490</v>
      </c>
      <c r="L1287" s="56">
        <v>45688</v>
      </c>
      <c r="Q1287" s="55" t="s">
        <v>89</v>
      </c>
      <c r="R1287" s="57">
        <v>5.27</v>
      </c>
      <c r="S1287" s="55" t="s">
        <v>89</v>
      </c>
      <c r="T1287" s="57">
        <v>5.27</v>
      </c>
      <c r="U1287" s="55" t="s">
        <v>329</v>
      </c>
      <c r="V1287" s="55" t="s">
        <v>330</v>
      </c>
      <c r="AJ1287" s="58">
        <v>0</v>
      </c>
      <c r="AT1287" t="s">
        <v>3842</v>
      </c>
      <c r="AU1287" s="191">
        <f t="shared" si="22"/>
        <v>86955</v>
      </c>
    </row>
    <row r="1288" spans="1:47" hidden="1" x14ac:dyDescent="0.25">
      <c r="A1288" s="55" t="s">
        <v>1717</v>
      </c>
      <c r="B1288" s="92" t="s">
        <v>1718</v>
      </c>
      <c r="D1288" s="55" t="s">
        <v>3859</v>
      </c>
      <c r="E1288" s="56">
        <v>45688</v>
      </c>
      <c r="F1288" s="55" t="s">
        <v>3860</v>
      </c>
      <c r="H1288" s="55">
        <v>50900010</v>
      </c>
      <c r="I1288" s="55" t="s">
        <v>4119</v>
      </c>
      <c r="K1288" s="55" t="s">
        <v>490</v>
      </c>
      <c r="L1288" s="56">
        <v>45688</v>
      </c>
      <c r="Q1288" s="55" t="s">
        <v>89</v>
      </c>
      <c r="R1288" s="57">
        <v>4.13</v>
      </c>
      <c r="S1288" s="55" t="s">
        <v>89</v>
      </c>
      <c r="T1288" s="57">
        <v>4.13</v>
      </c>
      <c r="U1288" s="55" t="s">
        <v>329</v>
      </c>
      <c r="V1288" s="55" t="s">
        <v>330</v>
      </c>
      <c r="AJ1288" s="58">
        <v>0</v>
      </c>
      <c r="AT1288" t="s">
        <v>3842</v>
      </c>
      <c r="AU1288" s="191">
        <f t="shared" si="22"/>
        <v>68145</v>
      </c>
    </row>
    <row r="1289" spans="1:47" hidden="1" x14ac:dyDescent="0.25">
      <c r="A1289" s="55" t="s">
        <v>1717</v>
      </c>
      <c r="B1289" s="92" t="s">
        <v>1718</v>
      </c>
      <c r="D1289" s="55" t="s">
        <v>3859</v>
      </c>
      <c r="E1289" s="56">
        <v>45688</v>
      </c>
      <c r="F1289" s="55" t="s">
        <v>3860</v>
      </c>
      <c r="H1289" s="55">
        <v>50900010</v>
      </c>
      <c r="I1289" s="55" t="s">
        <v>4119</v>
      </c>
      <c r="K1289" s="55" t="s">
        <v>490</v>
      </c>
      <c r="L1289" s="56">
        <v>45688</v>
      </c>
      <c r="Q1289" s="55" t="s">
        <v>89</v>
      </c>
      <c r="R1289" s="57">
        <v>3.78</v>
      </c>
      <c r="S1289" s="55" t="s">
        <v>89</v>
      </c>
      <c r="T1289" s="57">
        <v>3.78</v>
      </c>
      <c r="U1289" s="55" t="s">
        <v>329</v>
      </c>
      <c r="V1289" s="55" t="s">
        <v>330</v>
      </c>
      <c r="AJ1289" s="58">
        <v>0</v>
      </c>
      <c r="AT1289" t="s">
        <v>3842</v>
      </c>
      <c r="AU1289" s="191">
        <f t="shared" si="22"/>
        <v>62370</v>
      </c>
    </row>
    <row r="1290" spans="1:47" hidden="1" x14ac:dyDescent="0.25">
      <c r="A1290" s="55" t="s">
        <v>1717</v>
      </c>
      <c r="B1290" s="92" t="s">
        <v>1718</v>
      </c>
      <c r="D1290" s="55" t="s">
        <v>3859</v>
      </c>
      <c r="E1290" s="56">
        <v>45688</v>
      </c>
      <c r="F1290" s="55" t="s">
        <v>3860</v>
      </c>
      <c r="H1290" s="55">
        <v>50900010</v>
      </c>
      <c r="I1290" s="55" t="s">
        <v>4119</v>
      </c>
      <c r="K1290" s="55" t="s">
        <v>490</v>
      </c>
      <c r="L1290" s="56">
        <v>45688</v>
      </c>
      <c r="Q1290" s="55" t="s">
        <v>89</v>
      </c>
      <c r="R1290" s="57">
        <v>122.42</v>
      </c>
      <c r="S1290" s="55" t="s">
        <v>89</v>
      </c>
      <c r="T1290" s="57">
        <v>122.42</v>
      </c>
      <c r="U1290" s="55" t="s">
        <v>329</v>
      </c>
      <c r="V1290" s="55" t="s">
        <v>330</v>
      </c>
      <c r="AJ1290" s="58">
        <v>0</v>
      </c>
      <c r="AT1290" t="s">
        <v>3842</v>
      </c>
      <c r="AU1290" s="191">
        <f t="shared" si="22"/>
        <v>2019930</v>
      </c>
    </row>
    <row r="1291" spans="1:47" hidden="1" x14ac:dyDescent="0.25">
      <c r="A1291" s="55" t="s">
        <v>1717</v>
      </c>
      <c r="B1291" s="92" t="s">
        <v>1718</v>
      </c>
      <c r="D1291" s="55" t="s">
        <v>3859</v>
      </c>
      <c r="E1291" s="56">
        <v>45688</v>
      </c>
      <c r="F1291" s="55" t="s">
        <v>3860</v>
      </c>
      <c r="H1291" s="55">
        <v>50900010</v>
      </c>
      <c r="I1291" s="55" t="s">
        <v>4119</v>
      </c>
      <c r="K1291" s="55" t="s">
        <v>490</v>
      </c>
      <c r="L1291" s="56">
        <v>45688</v>
      </c>
      <c r="Q1291" s="55" t="s">
        <v>89</v>
      </c>
      <c r="R1291" s="57">
        <v>0.46</v>
      </c>
      <c r="S1291" s="55" t="s">
        <v>89</v>
      </c>
      <c r="T1291" s="57">
        <v>0.46</v>
      </c>
      <c r="U1291" s="55" t="s">
        <v>4042</v>
      </c>
      <c r="V1291" s="55" t="s">
        <v>4043</v>
      </c>
      <c r="AJ1291" s="58">
        <v>0</v>
      </c>
      <c r="AT1291" t="s">
        <v>4371</v>
      </c>
      <c r="AU1291" s="191">
        <f t="shared" si="22"/>
        <v>7590</v>
      </c>
    </row>
    <row r="1292" spans="1:47" hidden="1" x14ac:dyDescent="0.25">
      <c r="A1292" s="55" t="s">
        <v>1717</v>
      </c>
      <c r="B1292" s="92" t="s">
        <v>1718</v>
      </c>
      <c r="D1292" s="55" t="s">
        <v>3859</v>
      </c>
      <c r="E1292" s="56">
        <v>45688</v>
      </c>
      <c r="F1292" s="55" t="s">
        <v>3860</v>
      </c>
      <c r="H1292" s="55">
        <v>50900010</v>
      </c>
      <c r="I1292" s="55" t="s">
        <v>4119</v>
      </c>
      <c r="K1292" s="55" t="s">
        <v>490</v>
      </c>
      <c r="L1292" s="56">
        <v>45688</v>
      </c>
      <c r="Q1292" s="55" t="s">
        <v>89</v>
      </c>
      <c r="R1292" s="57">
        <v>77.77</v>
      </c>
      <c r="S1292" s="55" t="s">
        <v>89</v>
      </c>
      <c r="T1292" s="57">
        <v>77.77</v>
      </c>
      <c r="U1292" s="55" t="s">
        <v>329</v>
      </c>
      <c r="V1292" s="55" t="s">
        <v>330</v>
      </c>
      <c r="AJ1292" s="58">
        <v>0</v>
      </c>
      <c r="AT1292" t="s">
        <v>3842</v>
      </c>
      <c r="AU1292" s="191">
        <f t="shared" si="22"/>
        <v>1283205</v>
      </c>
    </row>
    <row r="1293" spans="1:47" hidden="1" x14ac:dyDescent="0.25">
      <c r="A1293" s="55" t="s">
        <v>1717</v>
      </c>
      <c r="B1293" s="92" t="s">
        <v>1718</v>
      </c>
      <c r="D1293" s="55" t="s">
        <v>3859</v>
      </c>
      <c r="E1293" s="56">
        <v>45688</v>
      </c>
      <c r="F1293" s="55" t="s">
        <v>3860</v>
      </c>
      <c r="H1293" s="55">
        <v>50900010</v>
      </c>
      <c r="I1293" s="55" t="s">
        <v>4119</v>
      </c>
      <c r="K1293" s="55" t="s">
        <v>490</v>
      </c>
      <c r="L1293" s="56">
        <v>45688</v>
      </c>
      <c r="Q1293" s="55" t="s">
        <v>89</v>
      </c>
      <c r="R1293" s="57">
        <v>399.56</v>
      </c>
      <c r="S1293" s="55" t="s">
        <v>89</v>
      </c>
      <c r="T1293" s="57">
        <v>399.56</v>
      </c>
      <c r="U1293" s="55" t="s">
        <v>329</v>
      </c>
      <c r="V1293" s="55" t="s">
        <v>330</v>
      </c>
      <c r="AJ1293" s="58">
        <v>0</v>
      </c>
      <c r="AT1293" t="s">
        <v>3842</v>
      </c>
      <c r="AU1293" s="191">
        <f t="shared" si="22"/>
        <v>6592740</v>
      </c>
    </row>
    <row r="1294" spans="1:47" hidden="1" x14ac:dyDescent="0.25">
      <c r="A1294" s="55" t="s">
        <v>1717</v>
      </c>
      <c r="B1294" s="92" t="s">
        <v>1718</v>
      </c>
      <c r="D1294" s="55" t="s">
        <v>3859</v>
      </c>
      <c r="E1294" s="56">
        <v>45688</v>
      </c>
      <c r="F1294" s="55" t="s">
        <v>3860</v>
      </c>
      <c r="H1294" s="55">
        <v>50900010</v>
      </c>
      <c r="I1294" s="55" t="s">
        <v>4119</v>
      </c>
      <c r="K1294" s="55" t="s">
        <v>490</v>
      </c>
      <c r="L1294" s="56">
        <v>45688</v>
      </c>
      <c r="Q1294" s="55" t="s">
        <v>89</v>
      </c>
      <c r="R1294" s="57">
        <v>1421.88</v>
      </c>
      <c r="S1294" s="55" t="s">
        <v>89</v>
      </c>
      <c r="T1294" s="57">
        <v>1421.88</v>
      </c>
      <c r="U1294" s="55" t="s">
        <v>4042</v>
      </c>
      <c r="V1294" s="55" t="s">
        <v>4043</v>
      </c>
      <c r="AJ1294" s="58">
        <v>0</v>
      </c>
      <c r="AT1294" t="s">
        <v>4371</v>
      </c>
      <c r="AU1294" s="191">
        <f t="shared" si="22"/>
        <v>23461020</v>
      </c>
    </row>
    <row r="1295" spans="1:47" hidden="1" x14ac:dyDescent="0.25">
      <c r="A1295" s="55" t="s">
        <v>1717</v>
      </c>
      <c r="B1295" s="92" t="s">
        <v>1718</v>
      </c>
      <c r="D1295" s="55" t="s">
        <v>3859</v>
      </c>
      <c r="E1295" s="56">
        <v>45688</v>
      </c>
      <c r="F1295" s="55" t="s">
        <v>3860</v>
      </c>
      <c r="H1295" s="55">
        <v>50900010</v>
      </c>
      <c r="I1295" s="55" t="s">
        <v>4119</v>
      </c>
      <c r="K1295" s="55" t="s">
        <v>490</v>
      </c>
      <c r="L1295" s="56">
        <v>45688</v>
      </c>
      <c r="Q1295" s="55" t="s">
        <v>89</v>
      </c>
      <c r="R1295" s="57">
        <v>677.1</v>
      </c>
      <c r="S1295" s="55" t="s">
        <v>89</v>
      </c>
      <c r="T1295" s="57">
        <v>677.1</v>
      </c>
      <c r="U1295" s="55" t="s">
        <v>329</v>
      </c>
      <c r="V1295" s="55" t="s">
        <v>330</v>
      </c>
      <c r="AJ1295" s="58">
        <v>0</v>
      </c>
      <c r="AT1295" t="s">
        <v>3842</v>
      </c>
      <c r="AU1295" s="191">
        <f t="shared" si="22"/>
        <v>11172150</v>
      </c>
    </row>
    <row r="1296" spans="1:47" hidden="1" x14ac:dyDescent="0.25">
      <c r="A1296" s="55" t="s">
        <v>1717</v>
      </c>
      <c r="B1296" s="92" t="s">
        <v>1718</v>
      </c>
      <c r="D1296" s="55" t="s">
        <v>3859</v>
      </c>
      <c r="E1296" s="56">
        <v>45688</v>
      </c>
      <c r="F1296" s="55" t="s">
        <v>3860</v>
      </c>
      <c r="H1296" s="55">
        <v>50900010</v>
      </c>
      <c r="I1296" s="55" t="s">
        <v>4119</v>
      </c>
      <c r="K1296" s="55" t="s">
        <v>490</v>
      </c>
      <c r="L1296" s="56">
        <v>45688</v>
      </c>
      <c r="Q1296" s="55" t="s">
        <v>89</v>
      </c>
      <c r="R1296" s="57">
        <v>228.9</v>
      </c>
      <c r="S1296" s="55" t="s">
        <v>89</v>
      </c>
      <c r="T1296" s="57">
        <v>228.9</v>
      </c>
      <c r="U1296" s="55" t="s">
        <v>329</v>
      </c>
      <c r="V1296" s="55" t="s">
        <v>330</v>
      </c>
      <c r="AJ1296" s="58">
        <v>0</v>
      </c>
      <c r="AT1296" t="s">
        <v>3842</v>
      </c>
      <c r="AU1296" s="191">
        <f t="shared" si="22"/>
        <v>3776850</v>
      </c>
    </row>
    <row r="1297" spans="1:47" hidden="1" x14ac:dyDescent="0.25">
      <c r="A1297" s="55" t="s">
        <v>1717</v>
      </c>
      <c r="B1297" s="92" t="s">
        <v>1718</v>
      </c>
      <c r="D1297" s="55" t="s">
        <v>3859</v>
      </c>
      <c r="E1297" s="56">
        <v>45688</v>
      </c>
      <c r="F1297" s="55" t="s">
        <v>3860</v>
      </c>
      <c r="H1297" s="55">
        <v>50900010</v>
      </c>
      <c r="I1297" s="55" t="s">
        <v>4119</v>
      </c>
      <c r="K1297" s="55" t="s">
        <v>490</v>
      </c>
      <c r="L1297" s="56">
        <v>45688</v>
      </c>
      <c r="Q1297" s="55" t="s">
        <v>89</v>
      </c>
      <c r="R1297" s="57">
        <v>539.80999999999995</v>
      </c>
      <c r="S1297" s="55" t="s">
        <v>89</v>
      </c>
      <c r="T1297" s="57">
        <v>539.80999999999995</v>
      </c>
      <c r="U1297" s="55" t="s">
        <v>329</v>
      </c>
      <c r="V1297" s="55" t="s">
        <v>330</v>
      </c>
      <c r="AJ1297" s="58">
        <v>0</v>
      </c>
      <c r="AT1297" t="s">
        <v>3842</v>
      </c>
      <c r="AU1297" s="191">
        <f t="shared" si="22"/>
        <v>8906865</v>
      </c>
    </row>
    <row r="1298" spans="1:47" hidden="1" x14ac:dyDescent="0.25">
      <c r="A1298" s="55" t="s">
        <v>1717</v>
      </c>
      <c r="B1298" s="92" t="s">
        <v>1718</v>
      </c>
      <c r="D1298" s="55" t="s">
        <v>3859</v>
      </c>
      <c r="E1298" s="56">
        <v>45688</v>
      </c>
      <c r="F1298" s="55" t="s">
        <v>3860</v>
      </c>
      <c r="H1298" s="55">
        <v>50900010</v>
      </c>
      <c r="I1298" s="55" t="s">
        <v>4119</v>
      </c>
      <c r="K1298" s="55" t="s">
        <v>490</v>
      </c>
      <c r="L1298" s="56">
        <v>45688</v>
      </c>
      <c r="Q1298" s="55" t="s">
        <v>89</v>
      </c>
      <c r="R1298" s="57">
        <v>426.8</v>
      </c>
      <c r="S1298" s="55" t="s">
        <v>89</v>
      </c>
      <c r="T1298" s="57">
        <v>426.8</v>
      </c>
      <c r="U1298" s="55" t="s">
        <v>329</v>
      </c>
      <c r="V1298" s="55" t="s">
        <v>330</v>
      </c>
      <c r="AJ1298" s="58">
        <v>0</v>
      </c>
      <c r="AT1298" t="s">
        <v>3842</v>
      </c>
      <c r="AU1298" s="191">
        <f t="shared" si="22"/>
        <v>7042200</v>
      </c>
    </row>
    <row r="1299" spans="1:47" hidden="1" x14ac:dyDescent="0.25">
      <c r="A1299" s="55" t="s">
        <v>1717</v>
      </c>
      <c r="B1299" s="92" t="s">
        <v>1718</v>
      </c>
      <c r="D1299" s="55" t="s">
        <v>3859</v>
      </c>
      <c r="E1299" s="56">
        <v>45688</v>
      </c>
      <c r="F1299" s="55" t="s">
        <v>3860</v>
      </c>
      <c r="H1299" s="55">
        <v>50900010</v>
      </c>
      <c r="I1299" s="55" t="s">
        <v>4119</v>
      </c>
      <c r="K1299" s="55" t="s">
        <v>490</v>
      </c>
      <c r="L1299" s="56">
        <v>45688</v>
      </c>
      <c r="Q1299" s="55" t="s">
        <v>89</v>
      </c>
      <c r="R1299" s="57">
        <v>39.479999999999997</v>
      </c>
      <c r="S1299" s="55" t="s">
        <v>89</v>
      </c>
      <c r="T1299" s="57">
        <v>39.479999999999997</v>
      </c>
      <c r="U1299" s="55" t="s">
        <v>329</v>
      </c>
      <c r="V1299" s="55" t="s">
        <v>330</v>
      </c>
      <c r="AJ1299" s="58">
        <v>0</v>
      </c>
      <c r="AT1299" t="s">
        <v>3842</v>
      </c>
      <c r="AU1299" s="191">
        <f t="shared" si="22"/>
        <v>651420</v>
      </c>
    </row>
    <row r="1300" spans="1:47" hidden="1" x14ac:dyDescent="0.25">
      <c r="A1300" s="55" t="s">
        <v>1717</v>
      </c>
      <c r="B1300" s="92" t="s">
        <v>1718</v>
      </c>
      <c r="D1300" s="55" t="s">
        <v>3859</v>
      </c>
      <c r="E1300" s="56">
        <v>45688</v>
      </c>
      <c r="F1300" s="55" t="s">
        <v>3860</v>
      </c>
      <c r="H1300" s="55">
        <v>50900010</v>
      </c>
      <c r="I1300" s="55" t="s">
        <v>4119</v>
      </c>
      <c r="K1300" s="55" t="s">
        <v>490</v>
      </c>
      <c r="L1300" s="56">
        <v>45688</v>
      </c>
      <c r="Q1300" s="55" t="s">
        <v>89</v>
      </c>
      <c r="R1300" s="57">
        <v>0.9</v>
      </c>
      <c r="S1300" s="55" t="s">
        <v>89</v>
      </c>
      <c r="T1300" s="57">
        <v>0.9</v>
      </c>
      <c r="U1300" s="55" t="s">
        <v>329</v>
      </c>
      <c r="V1300" s="55" t="s">
        <v>330</v>
      </c>
      <c r="AJ1300" s="58">
        <v>0</v>
      </c>
      <c r="AT1300" t="s">
        <v>3842</v>
      </c>
      <c r="AU1300" s="191">
        <f t="shared" si="22"/>
        <v>14850</v>
      </c>
    </row>
    <row r="1301" spans="1:47" hidden="1" x14ac:dyDescent="0.25">
      <c r="A1301" s="55" t="s">
        <v>1717</v>
      </c>
      <c r="B1301" s="92" t="s">
        <v>1718</v>
      </c>
      <c r="D1301" s="55" t="s">
        <v>3859</v>
      </c>
      <c r="E1301" s="56">
        <v>45688</v>
      </c>
      <c r="F1301" s="55" t="s">
        <v>3860</v>
      </c>
      <c r="H1301" s="55">
        <v>50900010</v>
      </c>
      <c r="I1301" s="55" t="s">
        <v>4119</v>
      </c>
      <c r="K1301" s="55" t="s">
        <v>490</v>
      </c>
      <c r="L1301" s="56">
        <v>45688</v>
      </c>
      <c r="Q1301" s="55" t="s">
        <v>89</v>
      </c>
      <c r="R1301" s="57">
        <v>238.34</v>
      </c>
      <c r="S1301" s="55" t="s">
        <v>89</v>
      </c>
      <c r="T1301" s="57">
        <v>238.34</v>
      </c>
      <c r="U1301" s="55" t="s">
        <v>4042</v>
      </c>
      <c r="V1301" s="55" t="s">
        <v>4043</v>
      </c>
      <c r="AJ1301" s="58">
        <v>0</v>
      </c>
      <c r="AT1301" t="s">
        <v>4371</v>
      </c>
      <c r="AU1301" s="191">
        <f t="shared" si="22"/>
        <v>3932610</v>
      </c>
    </row>
    <row r="1302" spans="1:47" hidden="1" x14ac:dyDescent="0.25">
      <c r="A1302" s="55" t="s">
        <v>1717</v>
      </c>
      <c r="B1302" s="92" t="s">
        <v>1718</v>
      </c>
      <c r="D1302" s="55" t="s">
        <v>3859</v>
      </c>
      <c r="E1302" s="56">
        <v>45688</v>
      </c>
      <c r="F1302" s="55" t="s">
        <v>3860</v>
      </c>
      <c r="H1302" s="55">
        <v>50900010</v>
      </c>
      <c r="I1302" s="55" t="s">
        <v>4119</v>
      </c>
      <c r="K1302" s="55" t="s">
        <v>490</v>
      </c>
      <c r="L1302" s="56">
        <v>45688</v>
      </c>
      <c r="Q1302" s="55" t="s">
        <v>89</v>
      </c>
      <c r="R1302" s="57">
        <v>56.69</v>
      </c>
      <c r="S1302" s="55" t="s">
        <v>89</v>
      </c>
      <c r="T1302" s="57">
        <v>56.69</v>
      </c>
      <c r="U1302" s="55" t="s">
        <v>329</v>
      </c>
      <c r="V1302" s="55" t="s">
        <v>330</v>
      </c>
      <c r="AJ1302" s="58">
        <v>0</v>
      </c>
      <c r="AT1302" t="s">
        <v>3842</v>
      </c>
      <c r="AU1302" s="191">
        <f t="shared" si="22"/>
        <v>935385</v>
      </c>
    </row>
    <row r="1303" spans="1:47" hidden="1" x14ac:dyDescent="0.25">
      <c r="A1303" s="55" t="s">
        <v>1717</v>
      </c>
      <c r="B1303" s="92" t="s">
        <v>1718</v>
      </c>
      <c r="D1303" s="55" t="s">
        <v>3859</v>
      </c>
      <c r="E1303" s="56">
        <v>45688</v>
      </c>
      <c r="F1303" s="55" t="s">
        <v>3860</v>
      </c>
      <c r="H1303" s="55">
        <v>50900010</v>
      </c>
      <c r="I1303" s="55" t="s">
        <v>4119</v>
      </c>
      <c r="K1303" s="55" t="s">
        <v>490</v>
      </c>
      <c r="L1303" s="56">
        <v>45688</v>
      </c>
      <c r="Q1303" s="55" t="s">
        <v>89</v>
      </c>
      <c r="R1303" s="57">
        <v>0.38</v>
      </c>
      <c r="S1303" s="55" t="s">
        <v>89</v>
      </c>
      <c r="T1303" s="57">
        <v>0.38</v>
      </c>
      <c r="U1303" s="55" t="s">
        <v>329</v>
      </c>
      <c r="V1303" s="55" t="s">
        <v>330</v>
      </c>
      <c r="AJ1303" s="58">
        <v>0</v>
      </c>
      <c r="AT1303" t="s">
        <v>3842</v>
      </c>
      <c r="AU1303" s="191">
        <f t="shared" si="22"/>
        <v>6270</v>
      </c>
    </row>
    <row r="1304" spans="1:47" hidden="1" x14ac:dyDescent="0.25">
      <c r="A1304" s="55" t="s">
        <v>1717</v>
      </c>
      <c r="B1304" s="92" t="s">
        <v>1718</v>
      </c>
      <c r="D1304" s="55" t="s">
        <v>3859</v>
      </c>
      <c r="E1304" s="56">
        <v>45688</v>
      </c>
      <c r="F1304" s="55" t="s">
        <v>3860</v>
      </c>
      <c r="H1304" s="55">
        <v>50900020</v>
      </c>
      <c r="I1304" s="55" t="s">
        <v>4185</v>
      </c>
      <c r="K1304" s="55" t="s">
        <v>492</v>
      </c>
      <c r="L1304" s="56">
        <v>45688</v>
      </c>
      <c r="Q1304" s="55" t="s">
        <v>89</v>
      </c>
      <c r="R1304" s="57">
        <v>83.34</v>
      </c>
      <c r="S1304" s="55" t="s">
        <v>89</v>
      </c>
      <c r="T1304" s="57">
        <v>83.34</v>
      </c>
      <c r="U1304" s="55" t="s">
        <v>329</v>
      </c>
      <c r="V1304" s="55" t="s">
        <v>330</v>
      </c>
      <c r="AJ1304" s="58">
        <v>0</v>
      </c>
      <c r="AT1304" t="s">
        <v>3842</v>
      </c>
      <c r="AU1304" s="191">
        <f t="shared" si="22"/>
        <v>1375110</v>
      </c>
    </row>
    <row r="1305" spans="1:47" hidden="1" x14ac:dyDescent="0.25">
      <c r="A1305" s="55" t="s">
        <v>1717</v>
      </c>
      <c r="B1305" s="92" t="s">
        <v>1718</v>
      </c>
      <c r="D1305" s="55" t="s">
        <v>3859</v>
      </c>
      <c r="E1305" s="56">
        <v>45688</v>
      </c>
      <c r="F1305" s="55" t="s">
        <v>3860</v>
      </c>
      <c r="H1305" s="55">
        <v>50900020</v>
      </c>
      <c r="I1305" s="55" t="s">
        <v>4185</v>
      </c>
      <c r="K1305" s="55" t="s">
        <v>492</v>
      </c>
      <c r="L1305" s="56">
        <v>45688</v>
      </c>
      <c r="Q1305" s="55" t="s">
        <v>89</v>
      </c>
      <c r="R1305" s="57">
        <v>83.33</v>
      </c>
      <c r="S1305" s="55" t="s">
        <v>89</v>
      </c>
      <c r="T1305" s="57">
        <v>83.33</v>
      </c>
      <c r="U1305" s="55" t="s">
        <v>329</v>
      </c>
      <c r="V1305" s="55" t="s">
        <v>330</v>
      </c>
      <c r="AJ1305" s="58">
        <v>0</v>
      </c>
      <c r="AT1305" t="s">
        <v>3842</v>
      </c>
      <c r="AU1305" s="191">
        <f t="shared" si="22"/>
        <v>1374945</v>
      </c>
    </row>
    <row r="1306" spans="1:47" hidden="1" x14ac:dyDescent="0.25">
      <c r="A1306" s="55" t="s">
        <v>1717</v>
      </c>
      <c r="B1306" s="92" t="s">
        <v>1718</v>
      </c>
      <c r="D1306" s="55" t="s">
        <v>3859</v>
      </c>
      <c r="E1306" s="56">
        <v>45688</v>
      </c>
      <c r="F1306" s="55" t="s">
        <v>3860</v>
      </c>
      <c r="H1306" s="55">
        <v>50900020</v>
      </c>
      <c r="I1306" s="55" t="s">
        <v>4185</v>
      </c>
      <c r="K1306" s="55" t="s">
        <v>492</v>
      </c>
      <c r="L1306" s="56">
        <v>45688</v>
      </c>
      <c r="Q1306" s="55" t="s">
        <v>89</v>
      </c>
      <c r="R1306" s="57">
        <v>83.33</v>
      </c>
      <c r="S1306" s="55" t="s">
        <v>89</v>
      </c>
      <c r="T1306" s="57">
        <v>83.33</v>
      </c>
      <c r="U1306" s="55" t="s">
        <v>329</v>
      </c>
      <c r="V1306" s="55" t="s">
        <v>330</v>
      </c>
      <c r="AJ1306" s="58">
        <v>0</v>
      </c>
      <c r="AT1306" t="s">
        <v>3842</v>
      </c>
      <c r="AU1306" s="191">
        <f t="shared" si="22"/>
        <v>1374945</v>
      </c>
    </row>
    <row r="1307" spans="1:47" hidden="1" x14ac:dyDescent="0.25">
      <c r="A1307" s="55" t="s">
        <v>1717</v>
      </c>
      <c r="B1307" s="92" t="s">
        <v>1718</v>
      </c>
      <c r="D1307" s="55" t="s">
        <v>3859</v>
      </c>
      <c r="E1307" s="56">
        <v>45688</v>
      </c>
      <c r="F1307" s="55" t="s">
        <v>3860</v>
      </c>
      <c r="H1307" s="55">
        <v>50900020</v>
      </c>
      <c r="I1307" s="55" t="s">
        <v>4185</v>
      </c>
      <c r="K1307" s="55" t="s">
        <v>492</v>
      </c>
      <c r="L1307" s="56">
        <v>45688</v>
      </c>
      <c r="Q1307" s="55" t="s">
        <v>89</v>
      </c>
      <c r="R1307" s="57">
        <v>83.33</v>
      </c>
      <c r="S1307" s="55" t="s">
        <v>89</v>
      </c>
      <c r="T1307" s="57">
        <v>83.33</v>
      </c>
      <c r="U1307" s="55" t="s">
        <v>329</v>
      </c>
      <c r="V1307" s="55" t="s">
        <v>330</v>
      </c>
      <c r="AJ1307" s="58">
        <v>0</v>
      </c>
      <c r="AT1307" t="s">
        <v>3842</v>
      </c>
      <c r="AU1307" s="191">
        <f t="shared" si="22"/>
        <v>1374945</v>
      </c>
    </row>
    <row r="1308" spans="1:47" hidden="1" x14ac:dyDescent="0.25">
      <c r="A1308" s="55" t="s">
        <v>1717</v>
      </c>
      <c r="B1308" s="92" t="s">
        <v>1718</v>
      </c>
      <c r="D1308" s="55" t="s">
        <v>3859</v>
      </c>
      <c r="E1308" s="56">
        <v>45688</v>
      </c>
      <c r="F1308" s="55" t="s">
        <v>3860</v>
      </c>
      <c r="H1308" s="55">
        <v>50900020</v>
      </c>
      <c r="I1308" s="55" t="s">
        <v>4185</v>
      </c>
      <c r="K1308" s="55" t="s">
        <v>492</v>
      </c>
      <c r="L1308" s="56">
        <v>45688</v>
      </c>
      <c r="Q1308" s="55" t="s">
        <v>89</v>
      </c>
      <c r="R1308" s="57">
        <v>83.33</v>
      </c>
      <c r="S1308" s="55" t="s">
        <v>89</v>
      </c>
      <c r="T1308" s="57">
        <v>83.33</v>
      </c>
      <c r="U1308" s="55" t="s">
        <v>329</v>
      </c>
      <c r="V1308" s="55" t="s">
        <v>330</v>
      </c>
      <c r="AJ1308" s="58">
        <v>0</v>
      </c>
      <c r="AT1308" t="s">
        <v>3842</v>
      </c>
      <c r="AU1308" s="191">
        <f t="shared" si="22"/>
        <v>1374945</v>
      </c>
    </row>
    <row r="1309" spans="1:47" hidden="1" x14ac:dyDescent="0.25">
      <c r="A1309" s="55" t="s">
        <v>1717</v>
      </c>
      <c r="B1309" s="92" t="s">
        <v>1718</v>
      </c>
      <c r="D1309" s="55" t="s">
        <v>3859</v>
      </c>
      <c r="E1309" s="56">
        <v>45688</v>
      </c>
      <c r="F1309" s="55" t="s">
        <v>3860</v>
      </c>
      <c r="H1309" s="55">
        <v>50900020</v>
      </c>
      <c r="I1309" s="55" t="s">
        <v>4185</v>
      </c>
      <c r="K1309" s="55" t="s">
        <v>492</v>
      </c>
      <c r="L1309" s="56">
        <v>45688</v>
      </c>
      <c r="Q1309" s="55" t="s">
        <v>89</v>
      </c>
      <c r="R1309" s="57">
        <v>83.33</v>
      </c>
      <c r="S1309" s="55" t="s">
        <v>89</v>
      </c>
      <c r="T1309" s="57">
        <v>83.33</v>
      </c>
      <c r="U1309" s="55" t="s">
        <v>329</v>
      </c>
      <c r="V1309" s="55" t="s">
        <v>330</v>
      </c>
      <c r="AJ1309" s="58">
        <v>0</v>
      </c>
      <c r="AT1309" t="s">
        <v>3842</v>
      </c>
      <c r="AU1309" s="191">
        <f t="shared" si="22"/>
        <v>1374945</v>
      </c>
    </row>
    <row r="1310" spans="1:47" hidden="1" x14ac:dyDescent="0.25">
      <c r="A1310" s="55" t="s">
        <v>1717</v>
      </c>
      <c r="B1310" s="92" t="s">
        <v>1718</v>
      </c>
      <c r="D1310" s="55" t="s">
        <v>3859</v>
      </c>
      <c r="E1310" s="56">
        <v>45688</v>
      </c>
      <c r="F1310" s="55" t="s">
        <v>3860</v>
      </c>
      <c r="H1310" s="55">
        <v>50900020</v>
      </c>
      <c r="I1310" s="55" t="s">
        <v>4185</v>
      </c>
      <c r="K1310" s="55" t="s">
        <v>492</v>
      </c>
      <c r="L1310" s="56">
        <v>45688</v>
      </c>
      <c r="Q1310" s="55" t="s">
        <v>89</v>
      </c>
      <c r="R1310" s="57">
        <v>83.33</v>
      </c>
      <c r="S1310" s="55" t="s">
        <v>89</v>
      </c>
      <c r="T1310" s="57">
        <v>83.33</v>
      </c>
      <c r="U1310" s="55" t="s">
        <v>329</v>
      </c>
      <c r="V1310" s="55" t="s">
        <v>330</v>
      </c>
      <c r="AJ1310" s="58">
        <v>0</v>
      </c>
      <c r="AT1310" t="s">
        <v>3842</v>
      </c>
      <c r="AU1310" s="191">
        <f t="shared" si="22"/>
        <v>1374945</v>
      </c>
    </row>
    <row r="1311" spans="1:47" hidden="1" x14ac:dyDescent="0.25">
      <c r="A1311" s="55" t="s">
        <v>1717</v>
      </c>
      <c r="B1311" s="92" t="s">
        <v>1718</v>
      </c>
      <c r="D1311" s="55" t="s">
        <v>3859</v>
      </c>
      <c r="E1311" s="56">
        <v>45688</v>
      </c>
      <c r="F1311" s="55" t="s">
        <v>3860</v>
      </c>
      <c r="H1311" s="55">
        <v>50900020</v>
      </c>
      <c r="I1311" s="55" t="s">
        <v>4185</v>
      </c>
      <c r="K1311" s="55" t="s">
        <v>492</v>
      </c>
      <c r="L1311" s="56">
        <v>45688</v>
      </c>
      <c r="Q1311" s="55" t="s">
        <v>89</v>
      </c>
      <c r="R1311" s="57">
        <v>83.33</v>
      </c>
      <c r="S1311" s="55" t="s">
        <v>89</v>
      </c>
      <c r="T1311" s="57">
        <v>83.33</v>
      </c>
      <c r="U1311" s="55" t="s">
        <v>329</v>
      </c>
      <c r="V1311" s="55" t="s">
        <v>330</v>
      </c>
      <c r="AJ1311" s="58">
        <v>0</v>
      </c>
      <c r="AT1311" t="s">
        <v>3842</v>
      </c>
      <c r="AU1311" s="191">
        <f t="shared" si="22"/>
        <v>1374945</v>
      </c>
    </row>
    <row r="1312" spans="1:47" hidden="1" x14ac:dyDescent="0.25">
      <c r="A1312" s="55" t="s">
        <v>1717</v>
      </c>
      <c r="B1312" s="92" t="s">
        <v>1718</v>
      </c>
      <c r="D1312" s="55" t="s">
        <v>3859</v>
      </c>
      <c r="E1312" s="56">
        <v>45688</v>
      </c>
      <c r="F1312" s="55" t="s">
        <v>3860</v>
      </c>
      <c r="H1312" s="55">
        <v>50900020</v>
      </c>
      <c r="I1312" s="55" t="s">
        <v>4185</v>
      </c>
      <c r="K1312" s="55" t="s">
        <v>492</v>
      </c>
      <c r="L1312" s="56">
        <v>45688</v>
      </c>
      <c r="Q1312" s="55" t="s">
        <v>89</v>
      </c>
      <c r="R1312" s="57">
        <v>83.34</v>
      </c>
      <c r="S1312" s="55" t="s">
        <v>89</v>
      </c>
      <c r="T1312" s="57">
        <v>83.34</v>
      </c>
      <c r="U1312" s="55" t="s">
        <v>329</v>
      </c>
      <c r="V1312" s="55" t="s">
        <v>330</v>
      </c>
      <c r="AJ1312" s="58">
        <v>0</v>
      </c>
      <c r="AT1312" t="s">
        <v>3842</v>
      </c>
      <c r="AU1312" s="191">
        <f t="shared" si="22"/>
        <v>1375110</v>
      </c>
    </row>
    <row r="1313" spans="1:47" hidden="1" x14ac:dyDescent="0.25">
      <c r="A1313" s="55" t="s">
        <v>1717</v>
      </c>
      <c r="B1313" s="92" t="s">
        <v>1718</v>
      </c>
      <c r="D1313" s="55" t="s">
        <v>3859</v>
      </c>
      <c r="E1313" s="56">
        <v>45688</v>
      </c>
      <c r="F1313" s="55" t="s">
        <v>3860</v>
      </c>
      <c r="H1313" s="55">
        <v>50900020</v>
      </c>
      <c r="I1313" s="55" t="s">
        <v>4185</v>
      </c>
      <c r="K1313" s="55" t="s">
        <v>492</v>
      </c>
      <c r="L1313" s="56">
        <v>45688</v>
      </c>
      <c r="Q1313" s="55" t="s">
        <v>89</v>
      </c>
      <c r="R1313" s="57">
        <v>83.34</v>
      </c>
      <c r="S1313" s="55" t="s">
        <v>89</v>
      </c>
      <c r="T1313" s="57">
        <v>83.34</v>
      </c>
      <c r="U1313" s="55" t="s">
        <v>329</v>
      </c>
      <c r="V1313" s="55" t="s">
        <v>330</v>
      </c>
      <c r="AJ1313" s="58">
        <v>0</v>
      </c>
      <c r="AT1313" t="s">
        <v>3842</v>
      </c>
      <c r="AU1313" s="191">
        <f t="shared" si="22"/>
        <v>1375110</v>
      </c>
    </row>
    <row r="1314" spans="1:47" hidden="1" x14ac:dyDescent="0.25">
      <c r="A1314" s="55" t="s">
        <v>1717</v>
      </c>
      <c r="B1314" s="92" t="s">
        <v>1718</v>
      </c>
      <c r="D1314" s="55" t="s">
        <v>3859</v>
      </c>
      <c r="E1314" s="56">
        <v>45688</v>
      </c>
      <c r="F1314" s="55" t="s">
        <v>3860</v>
      </c>
      <c r="H1314" s="55">
        <v>50900020</v>
      </c>
      <c r="I1314" s="55" t="s">
        <v>4185</v>
      </c>
      <c r="K1314" s="55" t="s">
        <v>492</v>
      </c>
      <c r="L1314" s="56">
        <v>45688</v>
      </c>
      <c r="Q1314" s="55" t="s">
        <v>89</v>
      </c>
      <c r="R1314" s="57">
        <v>83.33</v>
      </c>
      <c r="S1314" s="55" t="s">
        <v>89</v>
      </c>
      <c r="T1314" s="57">
        <v>83.33</v>
      </c>
      <c r="U1314" s="55" t="s">
        <v>329</v>
      </c>
      <c r="V1314" s="55" t="s">
        <v>330</v>
      </c>
      <c r="AJ1314" s="58">
        <v>0</v>
      </c>
      <c r="AT1314" t="s">
        <v>3842</v>
      </c>
      <c r="AU1314" s="191">
        <f t="shared" si="22"/>
        <v>1374945</v>
      </c>
    </row>
    <row r="1315" spans="1:47" hidden="1" x14ac:dyDescent="0.25">
      <c r="A1315" s="55" t="s">
        <v>1717</v>
      </c>
      <c r="B1315" s="92" t="s">
        <v>1718</v>
      </c>
      <c r="D1315" s="55" t="s">
        <v>3859</v>
      </c>
      <c r="E1315" s="56">
        <v>45688</v>
      </c>
      <c r="F1315" s="55" t="s">
        <v>3860</v>
      </c>
      <c r="H1315" s="55">
        <v>50900020</v>
      </c>
      <c r="I1315" s="55" t="s">
        <v>4185</v>
      </c>
      <c r="K1315" s="55" t="s">
        <v>492</v>
      </c>
      <c r="L1315" s="56">
        <v>45688</v>
      </c>
      <c r="Q1315" s="55" t="s">
        <v>89</v>
      </c>
      <c r="R1315" s="57">
        <v>83.33</v>
      </c>
      <c r="S1315" s="55" t="s">
        <v>89</v>
      </c>
      <c r="T1315" s="57">
        <v>83.33</v>
      </c>
      <c r="U1315" s="55" t="s">
        <v>329</v>
      </c>
      <c r="V1315" s="55" t="s">
        <v>330</v>
      </c>
      <c r="AJ1315" s="58">
        <v>0</v>
      </c>
      <c r="AT1315" t="s">
        <v>3842</v>
      </c>
      <c r="AU1315" s="191">
        <f t="shared" si="22"/>
        <v>1374945</v>
      </c>
    </row>
    <row r="1316" spans="1:47" hidden="1" x14ac:dyDescent="0.25">
      <c r="A1316" s="55" t="s">
        <v>1717</v>
      </c>
      <c r="B1316" s="92" t="s">
        <v>1718</v>
      </c>
      <c r="D1316" s="55" t="s">
        <v>3859</v>
      </c>
      <c r="E1316" s="56">
        <v>45688</v>
      </c>
      <c r="F1316" s="55" t="s">
        <v>3860</v>
      </c>
      <c r="H1316" s="55">
        <v>50900020</v>
      </c>
      <c r="I1316" s="55" t="s">
        <v>4185</v>
      </c>
      <c r="K1316" s="55" t="s">
        <v>492</v>
      </c>
      <c r="L1316" s="56">
        <v>45688</v>
      </c>
      <c r="Q1316" s="55" t="s">
        <v>89</v>
      </c>
      <c r="R1316" s="57">
        <v>83.33</v>
      </c>
      <c r="S1316" s="55" t="s">
        <v>89</v>
      </c>
      <c r="T1316" s="57">
        <v>83.33</v>
      </c>
      <c r="U1316" s="55" t="s">
        <v>329</v>
      </c>
      <c r="V1316" s="55" t="s">
        <v>330</v>
      </c>
      <c r="AJ1316" s="58">
        <v>0</v>
      </c>
      <c r="AT1316" t="s">
        <v>3842</v>
      </c>
      <c r="AU1316" s="191">
        <f t="shared" si="22"/>
        <v>1374945</v>
      </c>
    </row>
    <row r="1317" spans="1:47" hidden="1" x14ac:dyDescent="0.25">
      <c r="A1317" s="55" t="s">
        <v>1717</v>
      </c>
      <c r="B1317" s="92" t="s">
        <v>1718</v>
      </c>
      <c r="D1317" s="55" t="s">
        <v>3859</v>
      </c>
      <c r="E1317" s="56">
        <v>45688</v>
      </c>
      <c r="F1317" s="55" t="s">
        <v>3860</v>
      </c>
      <c r="H1317" s="55">
        <v>50900020</v>
      </c>
      <c r="I1317" s="55" t="s">
        <v>4185</v>
      </c>
      <c r="K1317" s="55" t="s">
        <v>492</v>
      </c>
      <c r="L1317" s="56">
        <v>45688</v>
      </c>
      <c r="Q1317" s="55" t="s">
        <v>89</v>
      </c>
      <c r="R1317" s="57">
        <v>83.34</v>
      </c>
      <c r="S1317" s="55" t="s">
        <v>89</v>
      </c>
      <c r="T1317" s="57">
        <v>83.34</v>
      </c>
      <c r="U1317" s="55" t="s">
        <v>329</v>
      </c>
      <c r="V1317" s="55" t="s">
        <v>330</v>
      </c>
      <c r="AJ1317" s="58">
        <v>0</v>
      </c>
      <c r="AT1317" t="s">
        <v>3842</v>
      </c>
      <c r="AU1317" s="191">
        <f t="shared" si="22"/>
        <v>1375110</v>
      </c>
    </row>
    <row r="1318" spans="1:47" hidden="1" x14ac:dyDescent="0.25">
      <c r="A1318" s="55" t="s">
        <v>1717</v>
      </c>
      <c r="B1318" s="92" t="s">
        <v>1718</v>
      </c>
      <c r="D1318" s="55" t="s">
        <v>3859</v>
      </c>
      <c r="E1318" s="56">
        <v>45688</v>
      </c>
      <c r="F1318" s="55" t="s">
        <v>3860</v>
      </c>
      <c r="H1318" s="55">
        <v>50900020</v>
      </c>
      <c r="I1318" s="55" t="s">
        <v>4185</v>
      </c>
      <c r="K1318" s="55" t="s">
        <v>492</v>
      </c>
      <c r="L1318" s="56">
        <v>45688</v>
      </c>
      <c r="Q1318" s="55" t="s">
        <v>89</v>
      </c>
      <c r="R1318" s="57">
        <v>83.33</v>
      </c>
      <c r="S1318" s="55" t="s">
        <v>89</v>
      </c>
      <c r="T1318" s="57">
        <v>83.33</v>
      </c>
      <c r="U1318" s="55" t="s">
        <v>329</v>
      </c>
      <c r="V1318" s="55" t="s">
        <v>330</v>
      </c>
      <c r="AJ1318" s="58">
        <v>0</v>
      </c>
      <c r="AT1318" t="s">
        <v>3842</v>
      </c>
      <c r="AU1318" s="191">
        <f t="shared" si="22"/>
        <v>1374945</v>
      </c>
    </row>
    <row r="1319" spans="1:47" hidden="1" x14ac:dyDescent="0.25">
      <c r="A1319" s="55" t="s">
        <v>1717</v>
      </c>
      <c r="B1319" s="92" t="s">
        <v>1718</v>
      </c>
      <c r="D1319" s="55" t="s">
        <v>3859</v>
      </c>
      <c r="E1319" s="56">
        <v>45688</v>
      </c>
      <c r="F1319" s="55" t="s">
        <v>3860</v>
      </c>
      <c r="H1319" s="55">
        <v>50900020</v>
      </c>
      <c r="I1319" s="55" t="s">
        <v>4185</v>
      </c>
      <c r="K1319" s="55" t="s">
        <v>492</v>
      </c>
      <c r="L1319" s="56">
        <v>45688</v>
      </c>
      <c r="Q1319" s="55" t="s">
        <v>89</v>
      </c>
      <c r="R1319" s="57">
        <v>83.33</v>
      </c>
      <c r="S1319" s="55" t="s">
        <v>89</v>
      </c>
      <c r="T1319" s="57">
        <v>83.33</v>
      </c>
      <c r="U1319" s="55" t="s">
        <v>329</v>
      </c>
      <c r="V1319" s="55" t="s">
        <v>330</v>
      </c>
      <c r="AJ1319" s="58">
        <v>0</v>
      </c>
      <c r="AT1319" t="s">
        <v>3842</v>
      </c>
      <c r="AU1319" s="191">
        <f t="shared" si="22"/>
        <v>1374945</v>
      </c>
    </row>
    <row r="1320" spans="1:47" hidden="1" x14ac:dyDescent="0.25">
      <c r="A1320" s="55" t="s">
        <v>1717</v>
      </c>
      <c r="B1320" s="92" t="s">
        <v>1718</v>
      </c>
      <c r="D1320" s="55" t="s">
        <v>3859</v>
      </c>
      <c r="E1320" s="56">
        <v>45688</v>
      </c>
      <c r="F1320" s="55" t="s">
        <v>3860</v>
      </c>
      <c r="H1320" s="55">
        <v>50900020</v>
      </c>
      <c r="I1320" s="55" t="s">
        <v>4185</v>
      </c>
      <c r="K1320" s="55" t="s">
        <v>492</v>
      </c>
      <c r="L1320" s="56">
        <v>45688</v>
      </c>
      <c r="Q1320" s="55" t="s">
        <v>89</v>
      </c>
      <c r="R1320" s="57">
        <v>83.33</v>
      </c>
      <c r="S1320" s="55" t="s">
        <v>89</v>
      </c>
      <c r="T1320" s="57">
        <v>83.33</v>
      </c>
      <c r="U1320" s="55" t="s">
        <v>329</v>
      </c>
      <c r="V1320" s="55" t="s">
        <v>330</v>
      </c>
      <c r="AJ1320" s="58">
        <v>0</v>
      </c>
      <c r="AT1320" t="s">
        <v>3842</v>
      </c>
      <c r="AU1320" s="191">
        <f t="shared" si="22"/>
        <v>1374945</v>
      </c>
    </row>
    <row r="1321" spans="1:47" hidden="1" x14ac:dyDescent="0.25">
      <c r="A1321" s="55" t="s">
        <v>1717</v>
      </c>
      <c r="B1321" s="92" t="s">
        <v>1718</v>
      </c>
      <c r="D1321" s="55" t="s">
        <v>3859</v>
      </c>
      <c r="E1321" s="56">
        <v>45688</v>
      </c>
      <c r="F1321" s="55" t="s">
        <v>3860</v>
      </c>
      <c r="H1321" s="55">
        <v>50900020</v>
      </c>
      <c r="I1321" s="55" t="s">
        <v>4185</v>
      </c>
      <c r="K1321" s="55" t="s">
        <v>492</v>
      </c>
      <c r="L1321" s="56">
        <v>45688</v>
      </c>
      <c r="Q1321" s="55" t="s">
        <v>89</v>
      </c>
      <c r="R1321" s="57">
        <v>83.33</v>
      </c>
      <c r="S1321" s="55" t="s">
        <v>89</v>
      </c>
      <c r="T1321" s="57">
        <v>83.33</v>
      </c>
      <c r="U1321" s="55" t="s">
        <v>329</v>
      </c>
      <c r="V1321" s="55" t="s">
        <v>330</v>
      </c>
      <c r="AJ1321" s="58">
        <v>0</v>
      </c>
      <c r="AT1321" t="s">
        <v>3842</v>
      </c>
      <c r="AU1321" s="191">
        <f t="shared" si="22"/>
        <v>1374945</v>
      </c>
    </row>
    <row r="1322" spans="1:47" hidden="1" x14ac:dyDescent="0.25">
      <c r="A1322" s="55" t="s">
        <v>1717</v>
      </c>
      <c r="B1322" s="92" t="s">
        <v>1718</v>
      </c>
      <c r="D1322" s="55" t="s">
        <v>3859</v>
      </c>
      <c r="E1322" s="56">
        <v>45688</v>
      </c>
      <c r="F1322" s="55" t="s">
        <v>3860</v>
      </c>
      <c r="H1322" s="55">
        <v>50900020</v>
      </c>
      <c r="I1322" s="55" t="s">
        <v>4185</v>
      </c>
      <c r="K1322" s="55" t="s">
        <v>492</v>
      </c>
      <c r="L1322" s="56">
        <v>45688</v>
      </c>
      <c r="Q1322" s="55" t="s">
        <v>89</v>
      </c>
      <c r="R1322" s="57">
        <v>83.34</v>
      </c>
      <c r="S1322" s="55" t="s">
        <v>89</v>
      </c>
      <c r="T1322" s="57">
        <v>83.34</v>
      </c>
      <c r="U1322" s="55" t="s">
        <v>329</v>
      </c>
      <c r="V1322" s="55" t="s">
        <v>330</v>
      </c>
      <c r="AJ1322" s="58">
        <v>0</v>
      </c>
      <c r="AT1322" t="s">
        <v>3842</v>
      </c>
      <c r="AU1322" s="191">
        <f t="shared" si="22"/>
        <v>1375110</v>
      </c>
    </row>
    <row r="1323" spans="1:47" hidden="1" x14ac:dyDescent="0.25">
      <c r="A1323" s="55" t="s">
        <v>1717</v>
      </c>
      <c r="B1323" s="92" t="s">
        <v>1718</v>
      </c>
      <c r="D1323" s="55" t="s">
        <v>3859</v>
      </c>
      <c r="E1323" s="56">
        <v>45688</v>
      </c>
      <c r="F1323" s="55" t="s">
        <v>3860</v>
      </c>
      <c r="H1323" s="55">
        <v>50900020</v>
      </c>
      <c r="I1323" s="55" t="s">
        <v>4185</v>
      </c>
      <c r="K1323" s="55" t="s">
        <v>492</v>
      </c>
      <c r="L1323" s="56">
        <v>45688</v>
      </c>
      <c r="Q1323" s="55" t="s">
        <v>89</v>
      </c>
      <c r="R1323" s="57">
        <v>83.33</v>
      </c>
      <c r="S1323" s="55" t="s">
        <v>89</v>
      </c>
      <c r="T1323" s="57">
        <v>83.33</v>
      </c>
      <c r="U1323" s="55" t="s">
        <v>329</v>
      </c>
      <c r="V1323" s="55" t="s">
        <v>330</v>
      </c>
      <c r="AJ1323" s="58">
        <v>0</v>
      </c>
      <c r="AT1323" t="s">
        <v>3842</v>
      </c>
      <c r="AU1323" s="191">
        <f t="shared" si="22"/>
        <v>1374945</v>
      </c>
    </row>
    <row r="1324" spans="1:47" hidden="1" x14ac:dyDescent="0.25">
      <c r="A1324" s="55" t="s">
        <v>1717</v>
      </c>
      <c r="B1324" s="92" t="s">
        <v>1718</v>
      </c>
      <c r="D1324" s="55" t="s">
        <v>3859</v>
      </c>
      <c r="E1324" s="56">
        <v>45688</v>
      </c>
      <c r="F1324" s="55" t="s">
        <v>3860</v>
      </c>
      <c r="H1324" s="55">
        <v>50900020</v>
      </c>
      <c r="I1324" s="55" t="s">
        <v>4185</v>
      </c>
      <c r="K1324" s="55" t="s">
        <v>492</v>
      </c>
      <c r="L1324" s="56">
        <v>45688</v>
      </c>
      <c r="Q1324" s="55" t="s">
        <v>89</v>
      </c>
      <c r="R1324" s="57">
        <v>83.33</v>
      </c>
      <c r="S1324" s="55" t="s">
        <v>89</v>
      </c>
      <c r="T1324" s="57">
        <v>83.33</v>
      </c>
      <c r="U1324" s="55" t="s">
        <v>329</v>
      </c>
      <c r="V1324" s="55" t="s">
        <v>330</v>
      </c>
      <c r="AJ1324" s="58">
        <v>0</v>
      </c>
      <c r="AT1324" t="s">
        <v>3842</v>
      </c>
      <c r="AU1324" s="191">
        <f t="shared" si="22"/>
        <v>1374945</v>
      </c>
    </row>
    <row r="1325" spans="1:47" hidden="1" x14ac:dyDescent="0.25">
      <c r="A1325" s="55" t="s">
        <v>1717</v>
      </c>
      <c r="B1325" s="92" t="s">
        <v>1718</v>
      </c>
      <c r="D1325" s="55" t="s">
        <v>3859</v>
      </c>
      <c r="E1325" s="56">
        <v>45688</v>
      </c>
      <c r="F1325" s="55" t="s">
        <v>3860</v>
      </c>
      <c r="H1325" s="55">
        <v>50900020</v>
      </c>
      <c r="I1325" s="55" t="s">
        <v>4185</v>
      </c>
      <c r="K1325" s="55" t="s">
        <v>492</v>
      </c>
      <c r="L1325" s="56">
        <v>45688</v>
      </c>
      <c r="Q1325" s="55" t="s">
        <v>89</v>
      </c>
      <c r="R1325" s="57">
        <v>83.34</v>
      </c>
      <c r="S1325" s="55" t="s">
        <v>89</v>
      </c>
      <c r="T1325" s="57">
        <v>83.34</v>
      </c>
      <c r="U1325" s="55" t="s">
        <v>329</v>
      </c>
      <c r="V1325" s="55" t="s">
        <v>330</v>
      </c>
      <c r="AJ1325" s="58">
        <v>0</v>
      </c>
      <c r="AT1325" t="s">
        <v>3842</v>
      </c>
      <c r="AU1325" s="191">
        <f t="shared" si="22"/>
        <v>1375110</v>
      </c>
    </row>
    <row r="1326" spans="1:47" hidden="1" x14ac:dyDescent="0.25">
      <c r="A1326" s="55" t="s">
        <v>1717</v>
      </c>
      <c r="B1326" s="92" t="s">
        <v>1718</v>
      </c>
      <c r="D1326" s="55" t="s">
        <v>3859</v>
      </c>
      <c r="E1326" s="56">
        <v>45688</v>
      </c>
      <c r="F1326" s="55" t="s">
        <v>3860</v>
      </c>
      <c r="H1326" s="55">
        <v>50900020</v>
      </c>
      <c r="I1326" s="55" t="s">
        <v>4185</v>
      </c>
      <c r="K1326" s="55" t="s">
        <v>492</v>
      </c>
      <c r="L1326" s="56">
        <v>45688</v>
      </c>
      <c r="Q1326" s="55" t="s">
        <v>89</v>
      </c>
      <c r="R1326" s="57">
        <v>83.33</v>
      </c>
      <c r="S1326" s="55" t="s">
        <v>89</v>
      </c>
      <c r="T1326" s="57">
        <v>83.33</v>
      </c>
      <c r="U1326" s="55" t="s">
        <v>329</v>
      </c>
      <c r="V1326" s="55" t="s">
        <v>330</v>
      </c>
      <c r="AJ1326" s="58">
        <v>0</v>
      </c>
      <c r="AT1326" t="s">
        <v>3842</v>
      </c>
      <c r="AU1326" s="191">
        <f t="shared" si="22"/>
        <v>1374945</v>
      </c>
    </row>
    <row r="1327" spans="1:47" hidden="1" x14ac:dyDescent="0.25">
      <c r="A1327" s="55" t="s">
        <v>1717</v>
      </c>
      <c r="B1327" s="92" t="s">
        <v>1718</v>
      </c>
      <c r="D1327" s="55" t="s">
        <v>3859</v>
      </c>
      <c r="E1327" s="56">
        <v>45688</v>
      </c>
      <c r="F1327" s="55" t="s">
        <v>3860</v>
      </c>
      <c r="H1327" s="55">
        <v>50900050</v>
      </c>
      <c r="I1327" s="55" t="s">
        <v>4209</v>
      </c>
      <c r="K1327" s="55" t="s">
        <v>498</v>
      </c>
      <c r="L1327" s="56">
        <v>45688</v>
      </c>
      <c r="Q1327" s="55" t="s">
        <v>89</v>
      </c>
      <c r="R1327" s="57">
        <v>5.95</v>
      </c>
      <c r="S1327" s="55" t="s">
        <v>89</v>
      </c>
      <c r="T1327" s="57">
        <v>5.95</v>
      </c>
      <c r="U1327" s="55" t="s">
        <v>329</v>
      </c>
      <c r="V1327" s="55" t="s">
        <v>330</v>
      </c>
      <c r="AJ1327" s="58">
        <v>0</v>
      </c>
      <c r="AT1327" t="s">
        <v>3842</v>
      </c>
      <c r="AU1327" s="191">
        <f t="shared" si="22"/>
        <v>98175</v>
      </c>
    </row>
    <row r="1328" spans="1:47" hidden="1" x14ac:dyDescent="0.25">
      <c r="A1328" s="55" t="s">
        <v>1717</v>
      </c>
      <c r="B1328" s="92" t="s">
        <v>1718</v>
      </c>
      <c r="D1328" s="55" t="s">
        <v>3859</v>
      </c>
      <c r="E1328" s="56">
        <v>45688</v>
      </c>
      <c r="F1328" s="55" t="s">
        <v>3860</v>
      </c>
      <c r="H1328" s="55">
        <v>50900050</v>
      </c>
      <c r="I1328" s="55" t="s">
        <v>4209</v>
      </c>
      <c r="K1328" s="55" t="s">
        <v>498</v>
      </c>
      <c r="L1328" s="56">
        <v>45688</v>
      </c>
      <c r="Q1328" s="55" t="s">
        <v>89</v>
      </c>
      <c r="R1328" s="57">
        <v>8.76</v>
      </c>
      <c r="S1328" s="55" t="s">
        <v>89</v>
      </c>
      <c r="T1328" s="57">
        <v>8.76</v>
      </c>
      <c r="U1328" s="55" t="s">
        <v>329</v>
      </c>
      <c r="V1328" s="55" t="s">
        <v>330</v>
      </c>
      <c r="AJ1328" s="58">
        <v>0</v>
      </c>
      <c r="AT1328" t="s">
        <v>3842</v>
      </c>
      <c r="AU1328" s="191">
        <f t="shared" si="22"/>
        <v>144540</v>
      </c>
    </row>
    <row r="1329" spans="1:47" hidden="1" x14ac:dyDescent="0.25">
      <c r="A1329" s="55" t="s">
        <v>1717</v>
      </c>
      <c r="B1329" s="92" t="s">
        <v>1718</v>
      </c>
      <c r="D1329" s="55" t="s">
        <v>3859</v>
      </c>
      <c r="E1329" s="56">
        <v>45688</v>
      </c>
      <c r="F1329" s="55" t="s">
        <v>3860</v>
      </c>
      <c r="H1329" s="55">
        <v>50900050</v>
      </c>
      <c r="I1329" s="55" t="s">
        <v>4209</v>
      </c>
      <c r="K1329" s="55" t="s">
        <v>498</v>
      </c>
      <c r="L1329" s="56">
        <v>45688</v>
      </c>
      <c r="Q1329" s="55" t="s">
        <v>89</v>
      </c>
      <c r="R1329" s="57">
        <v>8.76</v>
      </c>
      <c r="S1329" s="55" t="s">
        <v>89</v>
      </c>
      <c r="T1329" s="57">
        <v>8.76</v>
      </c>
      <c r="U1329" s="55" t="s">
        <v>329</v>
      </c>
      <c r="V1329" s="55" t="s">
        <v>330</v>
      </c>
      <c r="AJ1329" s="58">
        <v>0</v>
      </c>
      <c r="AT1329" t="s">
        <v>3842</v>
      </c>
      <c r="AU1329" s="191">
        <f t="shared" ref="AU1329:AU1392" si="23">IF(Q1329="USD",R1329*16500,IF(Q1329="IDR",R1329,T1329*16500))</f>
        <v>144540</v>
      </c>
    </row>
    <row r="1330" spans="1:47" hidden="1" x14ac:dyDescent="0.25">
      <c r="A1330" s="55" t="s">
        <v>1717</v>
      </c>
      <c r="B1330" s="92" t="s">
        <v>1718</v>
      </c>
      <c r="D1330" s="55" t="s">
        <v>3859</v>
      </c>
      <c r="E1330" s="56">
        <v>45688</v>
      </c>
      <c r="F1330" s="55" t="s">
        <v>3860</v>
      </c>
      <c r="H1330" s="55">
        <v>50900050</v>
      </c>
      <c r="I1330" s="55" t="s">
        <v>4209</v>
      </c>
      <c r="K1330" s="55" t="s">
        <v>498</v>
      </c>
      <c r="L1330" s="56">
        <v>45688</v>
      </c>
      <c r="Q1330" s="55" t="s">
        <v>89</v>
      </c>
      <c r="R1330" s="57">
        <v>5.95</v>
      </c>
      <c r="S1330" s="55" t="s">
        <v>89</v>
      </c>
      <c r="T1330" s="57">
        <v>5.95</v>
      </c>
      <c r="U1330" s="55" t="s">
        <v>329</v>
      </c>
      <c r="V1330" s="55" t="s">
        <v>330</v>
      </c>
      <c r="AJ1330" s="58">
        <v>0</v>
      </c>
      <c r="AT1330" t="s">
        <v>3842</v>
      </c>
      <c r="AU1330" s="191">
        <f t="shared" si="23"/>
        <v>98175</v>
      </c>
    </row>
    <row r="1331" spans="1:47" hidden="1" x14ac:dyDescent="0.25">
      <c r="A1331" s="55" t="s">
        <v>1717</v>
      </c>
      <c r="B1331" s="92" t="s">
        <v>1718</v>
      </c>
      <c r="D1331" s="55" t="s">
        <v>3859</v>
      </c>
      <c r="E1331" s="56">
        <v>45688</v>
      </c>
      <c r="F1331" s="55" t="s">
        <v>3860</v>
      </c>
      <c r="H1331" s="55">
        <v>50900050</v>
      </c>
      <c r="I1331" s="55" t="s">
        <v>4209</v>
      </c>
      <c r="K1331" s="55" t="s">
        <v>498</v>
      </c>
      <c r="L1331" s="56">
        <v>45688</v>
      </c>
      <c r="Q1331" s="55" t="s">
        <v>89</v>
      </c>
      <c r="R1331" s="57">
        <v>8.76</v>
      </c>
      <c r="S1331" s="55" t="s">
        <v>89</v>
      </c>
      <c r="T1331" s="57">
        <v>8.76</v>
      </c>
      <c r="U1331" s="55" t="s">
        <v>329</v>
      </c>
      <c r="V1331" s="55" t="s">
        <v>330</v>
      </c>
      <c r="AJ1331" s="58">
        <v>0</v>
      </c>
      <c r="AT1331" t="s">
        <v>3842</v>
      </c>
      <c r="AU1331" s="191">
        <f t="shared" si="23"/>
        <v>144540</v>
      </c>
    </row>
    <row r="1332" spans="1:47" hidden="1" x14ac:dyDescent="0.25">
      <c r="A1332" s="55" t="s">
        <v>1717</v>
      </c>
      <c r="B1332" s="92" t="s">
        <v>1718</v>
      </c>
      <c r="D1332" s="55" t="s">
        <v>3859</v>
      </c>
      <c r="E1332" s="56">
        <v>45688</v>
      </c>
      <c r="F1332" s="55" t="s">
        <v>3860</v>
      </c>
      <c r="H1332" s="55">
        <v>50900050</v>
      </c>
      <c r="I1332" s="55" t="s">
        <v>4209</v>
      </c>
      <c r="K1332" s="55" t="s">
        <v>498</v>
      </c>
      <c r="L1332" s="56">
        <v>45688</v>
      </c>
      <c r="Q1332" s="55" t="s">
        <v>89</v>
      </c>
      <c r="R1332" s="57">
        <v>11.11</v>
      </c>
      <c r="S1332" s="55" t="s">
        <v>89</v>
      </c>
      <c r="T1332" s="57">
        <v>11.11</v>
      </c>
      <c r="U1332" s="55" t="s">
        <v>329</v>
      </c>
      <c r="V1332" s="55" t="s">
        <v>330</v>
      </c>
      <c r="AJ1332" s="58">
        <v>0</v>
      </c>
      <c r="AT1332" t="s">
        <v>3842</v>
      </c>
      <c r="AU1332" s="191">
        <f t="shared" si="23"/>
        <v>183315</v>
      </c>
    </row>
    <row r="1333" spans="1:47" hidden="1" x14ac:dyDescent="0.25">
      <c r="A1333" s="55" t="s">
        <v>1717</v>
      </c>
      <c r="B1333" s="92" t="s">
        <v>1718</v>
      </c>
      <c r="D1333" s="55" t="s">
        <v>3859</v>
      </c>
      <c r="E1333" s="56">
        <v>45688</v>
      </c>
      <c r="F1333" s="55" t="s">
        <v>3860</v>
      </c>
      <c r="H1333" s="55">
        <v>50900050</v>
      </c>
      <c r="I1333" s="55" t="s">
        <v>4209</v>
      </c>
      <c r="K1333" s="55" t="s">
        <v>498</v>
      </c>
      <c r="L1333" s="56">
        <v>45688</v>
      </c>
      <c r="Q1333" s="55" t="s">
        <v>89</v>
      </c>
      <c r="R1333" s="57">
        <v>10.82</v>
      </c>
      <c r="S1333" s="55" t="s">
        <v>89</v>
      </c>
      <c r="T1333" s="57">
        <v>10.82</v>
      </c>
      <c r="U1333" s="55" t="s">
        <v>329</v>
      </c>
      <c r="V1333" s="55" t="s">
        <v>330</v>
      </c>
      <c r="AJ1333" s="58">
        <v>0</v>
      </c>
      <c r="AT1333" t="s">
        <v>3842</v>
      </c>
      <c r="AU1333" s="191">
        <f t="shared" si="23"/>
        <v>178530</v>
      </c>
    </row>
    <row r="1334" spans="1:47" hidden="1" x14ac:dyDescent="0.25">
      <c r="A1334" s="55" t="s">
        <v>1717</v>
      </c>
      <c r="B1334" s="92" t="s">
        <v>1718</v>
      </c>
      <c r="D1334" s="55" t="s">
        <v>3859</v>
      </c>
      <c r="E1334" s="56">
        <v>45688</v>
      </c>
      <c r="F1334" s="55" t="s">
        <v>3860</v>
      </c>
      <c r="H1334" s="55">
        <v>50900050</v>
      </c>
      <c r="I1334" s="55" t="s">
        <v>4209</v>
      </c>
      <c r="K1334" s="55" t="s">
        <v>498</v>
      </c>
      <c r="L1334" s="56">
        <v>45688</v>
      </c>
      <c r="Q1334" s="55" t="s">
        <v>89</v>
      </c>
      <c r="R1334" s="57">
        <v>5.95</v>
      </c>
      <c r="S1334" s="55" t="s">
        <v>89</v>
      </c>
      <c r="T1334" s="57">
        <v>5.95</v>
      </c>
      <c r="U1334" s="55" t="s">
        <v>329</v>
      </c>
      <c r="V1334" s="55" t="s">
        <v>330</v>
      </c>
      <c r="AJ1334" s="58">
        <v>0</v>
      </c>
      <c r="AT1334" t="s">
        <v>3842</v>
      </c>
      <c r="AU1334" s="191">
        <f t="shared" si="23"/>
        <v>98175</v>
      </c>
    </row>
    <row r="1335" spans="1:47" hidden="1" x14ac:dyDescent="0.25">
      <c r="A1335" s="55" t="s">
        <v>1717</v>
      </c>
      <c r="B1335" s="92" t="s">
        <v>1718</v>
      </c>
      <c r="D1335" s="55" t="s">
        <v>3859</v>
      </c>
      <c r="E1335" s="56">
        <v>45688</v>
      </c>
      <c r="F1335" s="55" t="s">
        <v>3860</v>
      </c>
      <c r="H1335" s="55">
        <v>50900050</v>
      </c>
      <c r="I1335" s="55" t="s">
        <v>4209</v>
      </c>
      <c r="K1335" s="55" t="s">
        <v>498</v>
      </c>
      <c r="L1335" s="56">
        <v>45688</v>
      </c>
      <c r="Q1335" s="55" t="s">
        <v>89</v>
      </c>
      <c r="R1335" s="57">
        <v>8.76</v>
      </c>
      <c r="S1335" s="55" t="s">
        <v>89</v>
      </c>
      <c r="T1335" s="57">
        <v>8.76</v>
      </c>
      <c r="U1335" s="55" t="s">
        <v>329</v>
      </c>
      <c r="V1335" s="55" t="s">
        <v>330</v>
      </c>
      <c r="AJ1335" s="58">
        <v>0</v>
      </c>
      <c r="AT1335" t="s">
        <v>3842</v>
      </c>
      <c r="AU1335" s="191">
        <f t="shared" si="23"/>
        <v>144540</v>
      </c>
    </row>
    <row r="1336" spans="1:47" hidden="1" x14ac:dyDescent="0.25">
      <c r="A1336" s="55" t="s">
        <v>1717</v>
      </c>
      <c r="B1336" s="92" t="s">
        <v>1718</v>
      </c>
      <c r="D1336" s="55" t="s">
        <v>3859</v>
      </c>
      <c r="E1336" s="56">
        <v>45688</v>
      </c>
      <c r="F1336" s="55" t="s">
        <v>3860</v>
      </c>
      <c r="H1336" s="55">
        <v>50900050</v>
      </c>
      <c r="I1336" s="55" t="s">
        <v>4209</v>
      </c>
      <c r="K1336" s="55" t="s">
        <v>498</v>
      </c>
      <c r="L1336" s="56">
        <v>45688</v>
      </c>
      <c r="Q1336" s="55" t="s">
        <v>89</v>
      </c>
      <c r="R1336" s="57">
        <v>6.84</v>
      </c>
      <c r="S1336" s="55" t="s">
        <v>89</v>
      </c>
      <c r="T1336" s="57">
        <v>6.84</v>
      </c>
      <c r="U1336" s="55" t="s">
        <v>329</v>
      </c>
      <c r="V1336" s="55" t="s">
        <v>330</v>
      </c>
      <c r="AJ1336" s="58">
        <v>0</v>
      </c>
      <c r="AT1336" t="s">
        <v>3842</v>
      </c>
      <c r="AU1336" s="191">
        <f t="shared" si="23"/>
        <v>112860</v>
      </c>
    </row>
    <row r="1337" spans="1:47" hidden="1" x14ac:dyDescent="0.25">
      <c r="A1337" s="55" t="s">
        <v>1717</v>
      </c>
      <c r="B1337" s="92" t="s">
        <v>1718</v>
      </c>
      <c r="D1337" s="55" t="s">
        <v>3859</v>
      </c>
      <c r="E1337" s="56">
        <v>45688</v>
      </c>
      <c r="F1337" s="55" t="s">
        <v>3860</v>
      </c>
      <c r="H1337" s="55">
        <v>50900050</v>
      </c>
      <c r="I1337" s="55" t="s">
        <v>4209</v>
      </c>
      <c r="K1337" s="55" t="s">
        <v>498</v>
      </c>
      <c r="L1337" s="56">
        <v>45688</v>
      </c>
      <c r="Q1337" s="55" t="s">
        <v>89</v>
      </c>
      <c r="R1337" s="57">
        <v>8.76</v>
      </c>
      <c r="S1337" s="55" t="s">
        <v>89</v>
      </c>
      <c r="T1337" s="57">
        <v>8.76</v>
      </c>
      <c r="U1337" s="55" t="s">
        <v>329</v>
      </c>
      <c r="V1337" s="55" t="s">
        <v>330</v>
      </c>
      <c r="AJ1337" s="58">
        <v>0</v>
      </c>
      <c r="AT1337" t="s">
        <v>3842</v>
      </c>
      <c r="AU1337" s="191">
        <f t="shared" si="23"/>
        <v>144540</v>
      </c>
    </row>
    <row r="1338" spans="1:47" hidden="1" x14ac:dyDescent="0.25">
      <c r="A1338" s="55" t="s">
        <v>1717</v>
      </c>
      <c r="B1338" s="92" t="s">
        <v>1718</v>
      </c>
      <c r="D1338" s="55" t="s">
        <v>3859</v>
      </c>
      <c r="E1338" s="56">
        <v>45688</v>
      </c>
      <c r="F1338" s="55" t="s">
        <v>3860</v>
      </c>
      <c r="H1338" s="55">
        <v>50900050</v>
      </c>
      <c r="I1338" s="55" t="s">
        <v>4209</v>
      </c>
      <c r="K1338" s="55" t="s">
        <v>498</v>
      </c>
      <c r="L1338" s="56">
        <v>45688</v>
      </c>
      <c r="Q1338" s="55" t="s">
        <v>89</v>
      </c>
      <c r="R1338" s="57">
        <v>8.76</v>
      </c>
      <c r="S1338" s="55" t="s">
        <v>89</v>
      </c>
      <c r="T1338" s="57">
        <v>8.76</v>
      </c>
      <c r="U1338" s="55" t="s">
        <v>329</v>
      </c>
      <c r="V1338" s="55" t="s">
        <v>330</v>
      </c>
      <c r="AJ1338" s="58">
        <v>0</v>
      </c>
      <c r="AT1338" t="s">
        <v>3842</v>
      </c>
      <c r="AU1338" s="191">
        <f t="shared" si="23"/>
        <v>144540</v>
      </c>
    </row>
    <row r="1339" spans="1:47" hidden="1" x14ac:dyDescent="0.25">
      <c r="A1339" s="55" t="s">
        <v>1717</v>
      </c>
      <c r="B1339" s="92" t="s">
        <v>1718</v>
      </c>
      <c r="D1339" s="55" t="s">
        <v>3859</v>
      </c>
      <c r="E1339" s="56">
        <v>45688</v>
      </c>
      <c r="F1339" s="55" t="s">
        <v>3860</v>
      </c>
      <c r="H1339" s="55">
        <v>50900050</v>
      </c>
      <c r="I1339" s="55" t="s">
        <v>4209</v>
      </c>
      <c r="K1339" s="55" t="s">
        <v>498</v>
      </c>
      <c r="L1339" s="56">
        <v>45688</v>
      </c>
      <c r="Q1339" s="55" t="s">
        <v>89</v>
      </c>
      <c r="R1339" s="57">
        <v>5.95</v>
      </c>
      <c r="S1339" s="55" t="s">
        <v>89</v>
      </c>
      <c r="T1339" s="57">
        <v>5.95</v>
      </c>
      <c r="U1339" s="55" t="s">
        <v>329</v>
      </c>
      <c r="V1339" s="55" t="s">
        <v>330</v>
      </c>
      <c r="AJ1339" s="58">
        <v>0</v>
      </c>
      <c r="AT1339" t="s">
        <v>3842</v>
      </c>
      <c r="AU1339" s="191">
        <f t="shared" si="23"/>
        <v>98175</v>
      </c>
    </row>
    <row r="1340" spans="1:47" hidden="1" x14ac:dyDescent="0.25">
      <c r="A1340" s="55" t="s">
        <v>1717</v>
      </c>
      <c r="B1340" s="92" t="s">
        <v>1718</v>
      </c>
      <c r="D1340" s="55" t="s">
        <v>3859</v>
      </c>
      <c r="E1340" s="56">
        <v>45688</v>
      </c>
      <c r="F1340" s="55" t="s">
        <v>3860</v>
      </c>
      <c r="H1340" s="55">
        <v>50900050</v>
      </c>
      <c r="I1340" s="55" t="s">
        <v>4209</v>
      </c>
      <c r="K1340" s="55" t="s">
        <v>498</v>
      </c>
      <c r="L1340" s="56">
        <v>45688</v>
      </c>
      <c r="Q1340" s="55" t="s">
        <v>89</v>
      </c>
      <c r="R1340" s="57">
        <v>10.82</v>
      </c>
      <c r="S1340" s="55" t="s">
        <v>89</v>
      </c>
      <c r="T1340" s="57">
        <v>10.82</v>
      </c>
      <c r="U1340" s="55" t="s">
        <v>329</v>
      </c>
      <c r="V1340" s="55" t="s">
        <v>330</v>
      </c>
      <c r="AJ1340" s="58">
        <v>0</v>
      </c>
      <c r="AT1340" t="s">
        <v>3842</v>
      </c>
      <c r="AU1340" s="191">
        <f t="shared" si="23"/>
        <v>178530</v>
      </c>
    </row>
    <row r="1341" spans="1:47" hidden="1" x14ac:dyDescent="0.25">
      <c r="A1341" s="55" t="s">
        <v>1717</v>
      </c>
      <c r="B1341" s="92" t="s">
        <v>1718</v>
      </c>
      <c r="D1341" s="55" t="s">
        <v>3859</v>
      </c>
      <c r="E1341" s="56">
        <v>45688</v>
      </c>
      <c r="F1341" s="55" t="s">
        <v>3860</v>
      </c>
      <c r="H1341" s="55">
        <v>50900050</v>
      </c>
      <c r="I1341" s="55" t="s">
        <v>4209</v>
      </c>
      <c r="K1341" s="55" t="s">
        <v>498</v>
      </c>
      <c r="L1341" s="56">
        <v>45688</v>
      </c>
      <c r="Q1341" s="55" t="s">
        <v>89</v>
      </c>
      <c r="R1341" s="57">
        <v>5.95</v>
      </c>
      <c r="S1341" s="55" t="s">
        <v>89</v>
      </c>
      <c r="T1341" s="57">
        <v>5.95</v>
      </c>
      <c r="U1341" s="55" t="s">
        <v>329</v>
      </c>
      <c r="V1341" s="55" t="s">
        <v>330</v>
      </c>
      <c r="AJ1341" s="58">
        <v>0</v>
      </c>
      <c r="AT1341" t="s">
        <v>3842</v>
      </c>
      <c r="AU1341" s="191">
        <f t="shared" si="23"/>
        <v>98175</v>
      </c>
    </row>
    <row r="1342" spans="1:47" hidden="1" x14ac:dyDescent="0.25">
      <c r="A1342" s="55" t="s">
        <v>1717</v>
      </c>
      <c r="B1342" s="92" t="s">
        <v>1718</v>
      </c>
      <c r="D1342" s="55" t="s">
        <v>3859</v>
      </c>
      <c r="E1342" s="56">
        <v>45688</v>
      </c>
      <c r="F1342" s="55" t="s">
        <v>3860</v>
      </c>
      <c r="H1342" s="55">
        <v>50900050</v>
      </c>
      <c r="I1342" s="55" t="s">
        <v>4209</v>
      </c>
      <c r="K1342" s="55" t="s">
        <v>498</v>
      </c>
      <c r="L1342" s="56">
        <v>45688</v>
      </c>
      <c r="Q1342" s="55" t="s">
        <v>89</v>
      </c>
      <c r="R1342" s="57">
        <v>10.82</v>
      </c>
      <c r="S1342" s="55" t="s">
        <v>89</v>
      </c>
      <c r="T1342" s="57">
        <v>10.82</v>
      </c>
      <c r="U1342" s="55" t="s">
        <v>329</v>
      </c>
      <c r="V1342" s="55" t="s">
        <v>330</v>
      </c>
      <c r="AJ1342" s="58">
        <v>0</v>
      </c>
      <c r="AT1342" t="s">
        <v>3842</v>
      </c>
      <c r="AU1342" s="191">
        <f t="shared" si="23"/>
        <v>178530</v>
      </c>
    </row>
    <row r="1343" spans="1:47" hidden="1" x14ac:dyDescent="0.25">
      <c r="A1343" s="55" t="s">
        <v>1717</v>
      </c>
      <c r="B1343" s="92" t="s">
        <v>1718</v>
      </c>
      <c r="D1343" s="55" t="s">
        <v>3859</v>
      </c>
      <c r="E1343" s="56">
        <v>45688</v>
      </c>
      <c r="F1343" s="55" t="s">
        <v>3860</v>
      </c>
      <c r="H1343" s="55">
        <v>50900050</v>
      </c>
      <c r="I1343" s="55" t="s">
        <v>4209</v>
      </c>
      <c r="K1343" s="55" t="s">
        <v>498</v>
      </c>
      <c r="L1343" s="56">
        <v>45688</v>
      </c>
      <c r="Q1343" s="55" t="s">
        <v>89</v>
      </c>
      <c r="R1343" s="57">
        <v>10.82</v>
      </c>
      <c r="S1343" s="55" t="s">
        <v>89</v>
      </c>
      <c r="T1343" s="57">
        <v>10.82</v>
      </c>
      <c r="U1343" s="55" t="s">
        <v>329</v>
      </c>
      <c r="V1343" s="55" t="s">
        <v>330</v>
      </c>
      <c r="AJ1343" s="58">
        <v>0</v>
      </c>
      <c r="AT1343" t="s">
        <v>3842</v>
      </c>
      <c r="AU1343" s="191">
        <f t="shared" si="23"/>
        <v>178530</v>
      </c>
    </row>
    <row r="1344" spans="1:47" hidden="1" x14ac:dyDescent="0.25">
      <c r="A1344" s="55" t="s">
        <v>1717</v>
      </c>
      <c r="B1344" s="92" t="s">
        <v>1718</v>
      </c>
      <c r="D1344" s="55" t="s">
        <v>3859</v>
      </c>
      <c r="E1344" s="56">
        <v>45688</v>
      </c>
      <c r="F1344" s="55" t="s">
        <v>3860</v>
      </c>
      <c r="H1344" s="55">
        <v>50900050</v>
      </c>
      <c r="I1344" s="55" t="s">
        <v>4209</v>
      </c>
      <c r="K1344" s="55" t="s">
        <v>498</v>
      </c>
      <c r="L1344" s="56">
        <v>45688</v>
      </c>
      <c r="Q1344" s="55" t="s">
        <v>89</v>
      </c>
      <c r="R1344" s="57">
        <v>8.76</v>
      </c>
      <c r="S1344" s="55" t="s">
        <v>89</v>
      </c>
      <c r="T1344" s="57">
        <v>8.76</v>
      </c>
      <c r="U1344" s="55" t="s">
        <v>329</v>
      </c>
      <c r="V1344" s="55" t="s">
        <v>330</v>
      </c>
      <c r="AJ1344" s="58">
        <v>0</v>
      </c>
      <c r="AT1344" t="s">
        <v>3842</v>
      </c>
      <c r="AU1344" s="191">
        <f t="shared" si="23"/>
        <v>144540</v>
      </c>
    </row>
    <row r="1345" spans="1:47" hidden="1" x14ac:dyDescent="0.25">
      <c r="A1345" s="55" t="s">
        <v>1717</v>
      </c>
      <c r="B1345" s="92" t="s">
        <v>1718</v>
      </c>
      <c r="D1345" s="55" t="s">
        <v>3859</v>
      </c>
      <c r="E1345" s="56">
        <v>45688</v>
      </c>
      <c r="F1345" s="55" t="s">
        <v>3860</v>
      </c>
      <c r="H1345" s="55">
        <v>50900050</v>
      </c>
      <c r="I1345" s="55" t="s">
        <v>4209</v>
      </c>
      <c r="K1345" s="55" t="s">
        <v>498</v>
      </c>
      <c r="L1345" s="56">
        <v>45688</v>
      </c>
      <c r="Q1345" s="55" t="s">
        <v>89</v>
      </c>
      <c r="R1345" s="57">
        <v>5.95</v>
      </c>
      <c r="S1345" s="55" t="s">
        <v>89</v>
      </c>
      <c r="T1345" s="57">
        <v>5.95</v>
      </c>
      <c r="U1345" s="55" t="s">
        <v>329</v>
      </c>
      <c r="V1345" s="55" t="s">
        <v>330</v>
      </c>
      <c r="AJ1345" s="58">
        <v>0</v>
      </c>
      <c r="AT1345" t="s">
        <v>3842</v>
      </c>
      <c r="AU1345" s="191">
        <f t="shared" si="23"/>
        <v>98175</v>
      </c>
    </row>
    <row r="1346" spans="1:47" hidden="1" x14ac:dyDescent="0.25">
      <c r="A1346" s="55" t="s">
        <v>1717</v>
      </c>
      <c r="B1346" s="92" t="s">
        <v>1718</v>
      </c>
      <c r="D1346" s="55" t="s">
        <v>3859</v>
      </c>
      <c r="E1346" s="56">
        <v>45688</v>
      </c>
      <c r="F1346" s="55" t="s">
        <v>3860</v>
      </c>
      <c r="H1346" s="55">
        <v>50900060</v>
      </c>
      <c r="I1346" s="55" t="s">
        <v>4229</v>
      </c>
      <c r="K1346" s="55" t="s">
        <v>500</v>
      </c>
      <c r="L1346" s="56">
        <v>45688</v>
      </c>
      <c r="Q1346" s="55" t="s">
        <v>89</v>
      </c>
      <c r="R1346" s="57">
        <v>15.83</v>
      </c>
      <c r="S1346" s="55" t="s">
        <v>89</v>
      </c>
      <c r="T1346" s="57">
        <v>15.83</v>
      </c>
      <c r="U1346" s="55" t="s">
        <v>329</v>
      </c>
      <c r="V1346" s="55" t="s">
        <v>330</v>
      </c>
      <c r="AJ1346" s="58">
        <v>0</v>
      </c>
      <c r="AT1346" t="s">
        <v>4370</v>
      </c>
      <c r="AU1346" s="191">
        <f t="shared" si="23"/>
        <v>261195</v>
      </c>
    </row>
    <row r="1347" spans="1:47" hidden="1" x14ac:dyDescent="0.25">
      <c r="A1347" s="55" t="s">
        <v>1717</v>
      </c>
      <c r="B1347" s="92" t="s">
        <v>1718</v>
      </c>
      <c r="D1347" s="55" t="s">
        <v>3859</v>
      </c>
      <c r="E1347" s="56">
        <v>45688</v>
      </c>
      <c r="F1347" s="55" t="s">
        <v>3860</v>
      </c>
      <c r="H1347" s="55">
        <v>50900060</v>
      </c>
      <c r="I1347" s="55" t="s">
        <v>4229</v>
      </c>
      <c r="K1347" s="55" t="s">
        <v>500</v>
      </c>
      <c r="L1347" s="56">
        <v>45688</v>
      </c>
      <c r="Q1347" s="55" t="s">
        <v>89</v>
      </c>
      <c r="R1347" s="57">
        <v>27.22</v>
      </c>
      <c r="S1347" s="55" t="s">
        <v>89</v>
      </c>
      <c r="T1347" s="57">
        <v>27.22</v>
      </c>
      <c r="U1347" s="55" t="s">
        <v>329</v>
      </c>
      <c r="V1347" s="55" t="s">
        <v>330</v>
      </c>
      <c r="AJ1347" s="58">
        <v>0</v>
      </c>
      <c r="AT1347" t="s">
        <v>3842</v>
      </c>
      <c r="AU1347" s="191">
        <f t="shared" si="23"/>
        <v>449130</v>
      </c>
    </row>
    <row r="1348" spans="1:47" hidden="1" x14ac:dyDescent="0.25">
      <c r="A1348" s="55" t="s">
        <v>1717</v>
      </c>
      <c r="B1348" s="92" t="s">
        <v>1718</v>
      </c>
      <c r="D1348" s="55" t="s">
        <v>3859</v>
      </c>
      <c r="E1348" s="56">
        <v>45688</v>
      </c>
      <c r="F1348" s="55" t="s">
        <v>3860</v>
      </c>
      <c r="H1348" s="55">
        <v>50900060</v>
      </c>
      <c r="I1348" s="55" t="s">
        <v>4229</v>
      </c>
      <c r="K1348" s="55" t="s">
        <v>500</v>
      </c>
      <c r="L1348" s="56">
        <v>45688</v>
      </c>
      <c r="Q1348" s="55" t="s">
        <v>89</v>
      </c>
      <c r="R1348" s="57">
        <v>17.18</v>
      </c>
      <c r="S1348" s="55" t="s">
        <v>89</v>
      </c>
      <c r="T1348" s="57">
        <v>17.18</v>
      </c>
      <c r="U1348" s="55" t="s">
        <v>329</v>
      </c>
      <c r="V1348" s="55" t="s">
        <v>330</v>
      </c>
      <c r="AJ1348" s="58">
        <v>0</v>
      </c>
      <c r="AT1348" t="s">
        <v>4370</v>
      </c>
      <c r="AU1348" s="191">
        <f t="shared" si="23"/>
        <v>283470</v>
      </c>
    </row>
    <row r="1349" spans="1:47" hidden="1" x14ac:dyDescent="0.25">
      <c r="A1349" s="55" t="s">
        <v>1717</v>
      </c>
      <c r="B1349" s="92" t="s">
        <v>1718</v>
      </c>
      <c r="D1349" s="55" t="s">
        <v>3859</v>
      </c>
      <c r="E1349" s="56">
        <v>45688</v>
      </c>
      <c r="F1349" s="55" t="s">
        <v>3860</v>
      </c>
      <c r="H1349" s="55">
        <v>50900060</v>
      </c>
      <c r="I1349" s="55" t="s">
        <v>4229</v>
      </c>
      <c r="K1349" s="55" t="s">
        <v>500</v>
      </c>
      <c r="L1349" s="56">
        <v>45688</v>
      </c>
      <c r="Q1349" s="55" t="s">
        <v>89</v>
      </c>
      <c r="R1349" s="57">
        <v>15.48</v>
      </c>
      <c r="S1349" s="55" t="s">
        <v>89</v>
      </c>
      <c r="T1349" s="57">
        <v>15.48</v>
      </c>
      <c r="U1349" s="55" t="s">
        <v>329</v>
      </c>
      <c r="V1349" s="55" t="s">
        <v>330</v>
      </c>
      <c r="AJ1349" s="58">
        <v>0</v>
      </c>
      <c r="AT1349" t="s">
        <v>3842</v>
      </c>
      <c r="AU1349" s="191">
        <f t="shared" si="23"/>
        <v>255420</v>
      </c>
    </row>
    <row r="1350" spans="1:47" hidden="1" x14ac:dyDescent="0.25">
      <c r="A1350" s="55" t="s">
        <v>1717</v>
      </c>
      <c r="B1350" s="92" t="s">
        <v>1718</v>
      </c>
      <c r="D1350" s="55" t="s">
        <v>3859</v>
      </c>
      <c r="E1350" s="56">
        <v>45688</v>
      </c>
      <c r="F1350" s="55" t="s">
        <v>3860</v>
      </c>
      <c r="H1350" s="55">
        <v>50900060</v>
      </c>
      <c r="I1350" s="55" t="s">
        <v>4229</v>
      </c>
      <c r="K1350" s="55" t="s">
        <v>500</v>
      </c>
      <c r="L1350" s="56">
        <v>45688</v>
      </c>
      <c r="Q1350" s="55" t="s">
        <v>89</v>
      </c>
      <c r="R1350" s="57">
        <v>26.87</v>
      </c>
      <c r="S1350" s="55" t="s">
        <v>89</v>
      </c>
      <c r="T1350" s="57">
        <v>26.87</v>
      </c>
      <c r="U1350" s="55" t="s">
        <v>329</v>
      </c>
      <c r="V1350" s="55" t="s">
        <v>330</v>
      </c>
      <c r="AJ1350" s="58">
        <v>0</v>
      </c>
      <c r="AT1350" t="s">
        <v>3842</v>
      </c>
      <c r="AU1350" s="191">
        <f t="shared" si="23"/>
        <v>443355</v>
      </c>
    </row>
    <row r="1351" spans="1:47" hidden="1" x14ac:dyDescent="0.25">
      <c r="A1351" s="55" t="s">
        <v>1717</v>
      </c>
      <c r="B1351" s="92" t="s">
        <v>1718</v>
      </c>
      <c r="D1351" s="55" t="s">
        <v>3859</v>
      </c>
      <c r="E1351" s="56">
        <v>45688</v>
      </c>
      <c r="F1351" s="55" t="s">
        <v>3860</v>
      </c>
      <c r="H1351" s="55">
        <v>50900060</v>
      </c>
      <c r="I1351" s="55" t="s">
        <v>4229</v>
      </c>
      <c r="K1351" s="55" t="s">
        <v>500</v>
      </c>
      <c r="L1351" s="56">
        <v>45688</v>
      </c>
      <c r="Q1351" s="55" t="s">
        <v>89</v>
      </c>
      <c r="R1351" s="57">
        <v>16.82</v>
      </c>
      <c r="S1351" s="55" t="s">
        <v>89</v>
      </c>
      <c r="T1351" s="57">
        <v>16.82</v>
      </c>
      <c r="U1351" s="55" t="s">
        <v>329</v>
      </c>
      <c r="V1351" s="55" t="s">
        <v>330</v>
      </c>
      <c r="AJ1351" s="58">
        <v>0</v>
      </c>
      <c r="AT1351" t="s">
        <v>3842</v>
      </c>
      <c r="AU1351" s="191">
        <f t="shared" si="23"/>
        <v>277530</v>
      </c>
    </row>
    <row r="1352" spans="1:47" hidden="1" x14ac:dyDescent="0.25">
      <c r="A1352" s="55" t="s">
        <v>1717</v>
      </c>
      <c r="B1352" s="92" t="s">
        <v>1718</v>
      </c>
      <c r="D1352" s="55" t="s">
        <v>3859</v>
      </c>
      <c r="E1352" s="56">
        <v>45688</v>
      </c>
      <c r="F1352" s="55" t="s">
        <v>3860</v>
      </c>
      <c r="H1352" s="55">
        <v>50900060</v>
      </c>
      <c r="I1352" s="55" t="s">
        <v>4229</v>
      </c>
      <c r="K1352" s="55" t="s">
        <v>500</v>
      </c>
      <c r="L1352" s="56">
        <v>45688</v>
      </c>
      <c r="Q1352" s="55" t="s">
        <v>89</v>
      </c>
      <c r="R1352" s="57">
        <v>16.82</v>
      </c>
      <c r="S1352" s="55" t="s">
        <v>89</v>
      </c>
      <c r="T1352" s="57">
        <v>16.82</v>
      </c>
      <c r="U1352" s="55" t="s">
        <v>329</v>
      </c>
      <c r="V1352" s="55" t="s">
        <v>330</v>
      </c>
      <c r="AJ1352" s="58">
        <v>0</v>
      </c>
      <c r="AT1352" t="s">
        <v>3842</v>
      </c>
      <c r="AU1352" s="191">
        <f t="shared" si="23"/>
        <v>277530</v>
      </c>
    </row>
    <row r="1353" spans="1:47" hidden="1" x14ac:dyDescent="0.25">
      <c r="A1353" s="55" t="s">
        <v>1717</v>
      </c>
      <c r="B1353" s="92" t="s">
        <v>1718</v>
      </c>
      <c r="D1353" s="55" t="s">
        <v>3859</v>
      </c>
      <c r="E1353" s="56">
        <v>45688</v>
      </c>
      <c r="F1353" s="55" t="s">
        <v>3860</v>
      </c>
      <c r="H1353" s="55">
        <v>50900060</v>
      </c>
      <c r="I1353" s="55" t="s">
        <v>4229</v>
      </c>
      <c r="K1353" s="55" t="s">
        <v>500</v>
      </c>
      <c r="L1353" s="56">
        <v>45688</v>
      </c>
      <c r="Q1353" s="55" t="s">
        <v>89</v>
      </c>
      <c r="R1353" s="57">
        <v>16.82</v>
      </c>
      <c r="S1353" s="55" t="s">
        <v>89</v>
      </c>
      <c r="T1353" s="57">
        <v>16.82</v>
      </c>
      <c r="U1353" s="55" t="s">
        <v>329</v>
      </c>
      <c r="V1353" s="55" t="s">
        <v>330</v>
      </c>
      <c r="AJ1353" s="58">
        <v>0</v>
      </c>
      <c r="AT1353" t="s">
        <v>3842</v>
      </c>
      <c r="AU1353" s="191">
        <f t="shared" si="23"/>
        <v>277530</v>
      </c>
    </row>
    <row r="1354" spans="1:47" hidden="1" x14ac:dyDescent="0.25">
      <c r="A1354" s="55" t="s">
        <v>1717</v>
      </c>
      <c r="B1354" s="92" t="s">
        <v>1718</v>
      </c>
      <c r="D1354" s="55" t="s">
        <v>3859</v>
      </c>
      <c r="E1354" s="56">
        <v>45688</v>
      </c>
      <c r="F1354" s="55" t="s">
        <v>3860</v>
      </c>
      <c r="H1354" s="55">
        <v>50900020</v>
      </c>
      <c r="I1354" s="55" t="s">
        <v>4238</v>
      </c>
      <c r="K1354" s="55" t="s">
        <v>492</v>
      </c>
      <c r="L1354" s="56">
        <v>45688</v>
      </c>
      <c r="Q1354" s="55" t="s">
        <v>89</v>
      </c>
      <c r="R1354" s="57">
        <v>1326.43</v>
      </c>
      <c r="S1354" s="55" t="s">
        <v>89</v>
      </c>
      <c r="T1354" s="57">
        <v>1326.43</v>
      </c>
      <c r="U1354" s="55" t="s">
        <v>329</v>
      </c>
      <c r="V1354" s="55" t="s">
        <v>330</v>
      </c>
      <c r="AJ1354" s="58">
        <v>0</v>
      </c>
      <c r="AT1354" t="s">
        <v>3842</v>
      </c>
      <c r="AU1354" s="191">
        <f t="shared" si="23"/>
        <v>21886095</v>
      </c>
    </row>
    <row r="1355" spans="1:47" hidden="1" x14ac:dyDescent="0.25">
      <c r="A1355" s="55" t="s">
        <v>1717</v>
      </c>
      <c r="B1355" s="92" t="s">
        <v>1718</v>
      </c>
      <c r="D1355" s="55" t="s">
        <v>3859</v>
      </c>
      <c r="E1355" s="56">
        <v>45688</v>
      </c>
      <c r="F1355" s="55" t="s">
        <v>3860</v>
      </c>
      <c r="H1355" s="55">
        <v>50900020</v>
      </c>
      <c r="I1355" s="55" t="s">
        <v>4238</v>
      </c>
      <c r="K1355" s="55" t="s">
        <v>492</v>
      </c>
      <c r="L1355" s="56">
        <v>45688</v>
      </c>
      <c r="Q1355" s="55" t="s">
        <v>89</v>
      </c>
      <c r="R1355" s="57">
        <v>925.17</v>
      </c>
      <c r="S1355" s="55" t="s">
        <v>89</v>
      </c>
      <c r="T1355" s="57">
        <v>925.17</v>
      </c>
      <c r="U1355" s="55" t="s">
        <v>329</v>
      </c>
      <c r="V1355" s="55" t="s">
        <v>330</v>
      </c>
      <c r="AJ1355" s="58">
        <v>0</v>
      </c>
      <c r="AT1355" t="s">
        <v>3842</v>
      </c>
      <c r="AU1355" s="191">
        <f t="shared" si="23"/>
        <v>15265305</v>
      </c>
    </row>
    <row r="1356" spans="1:47" hidden="1" x14ac:dyDescent="0.25">
      <c r="A1356" s="55" t="s">
        <v>1717</v>
      </c>
      <c r="B1356" s="92" t="s">
        <v>1718</v>
      </c>
      <c r="D1356" s="55" t="s">
        <v>3859</v>
      </c>
      <c r="E1356" s="56">
        <v>45688</v>
      </c>
      <c r="F1356" s="55" t="s">
        <v>3860</v>
      </c>
      <c r="H1356" s="55">
        <v>50900020</v>
      </c>
      <c r="I1356" s="55" t="s">
        <v>4238</v>
      </c>
      <c r="K1356" s="55" t="s">
        <v>492</v>
      </c>
      <c r="L1356" s="56">
        <v>45688</v>
      </c>
      <c r="Q1356" s="55" t="s">
        <v>89</v>
      </c>
      <c r="R1356" s="57">
        <v>1497.83</v>
      </c>
      <c r="S1356" s="55" t="s">
        <v>89</v>
      </c>
      <c r="T1356" s="57">
        <v>1497.83</v>
      </c>
      <c r="U1356" s="55" t="s">
        <v>329</v>
      </c>
      <c r="V1356" s="55" t="s">
        <v>330</v>
      </c>
      <c r="AJ1356" s="58">
        <v>0</v>
      </c>
      <c r="AT1356" t="s">
        <v>3842</v>
      </c>
      <c r="AU1356" s="191">
        <f t="shared" si="23"/>
        <v>24714195</v>
      </c>
    </row>
    <row r="1357" spans="1:47" hidden="1" x14ac:dyDescent="0.25">
      <c r="A1357" s="55" t="s">
        <v>1717</v>
      </c>
      <c r="B1357" s="92" t="s">
        <v>1718</v>
      </c>
      <c r="D1357" s="55" t="s">
        <v>3859</v>
      </c>
      <c r="E1357" s="56">
        <v>45688</v>
      </c>
      <c r="F1357" s="55" t="s">
        <v>3860</v>
      </c>
      <c r="H1357" s="55">
        <v>50900020</v>
      </c>
      <c r="I1357" s="55" t="s">
        <v>4238</v>
      </c>
      <c r="K1357" s="55" t="s">
        <v>492</v>
      </c>
      <c r="L1357" s="56">
        <v>45688</v>
      </c>
      <c r="Q1357" s="55" t="s">
        <v>89</v>
      </c>
      <c r="R1357" s="57">
        <v>3470.74</v>
      </c>
      <c r="S1357" s="55" t="s">
        <v>89</v>
      </c>
      <c r="T1357" s="57">
        <v>3470.74</v>
      </c>
      <c r="U1357" s="55" t="s">
        <v>329</v>
      </c>
      <c r="V1357" s="55" t="s">
        <v>330</v>
      </c>
      <c r="AJ1357" s="58">
        <v>0</v>
      </c>
      <c r="AT1357" t="s">
        <v>3842</v>
      </c>
      <c r="AU1357" s="191">
        <f t="shared" si="23"/>
        <v>57267210</v>
      </c>
    </row>
    <row r="1358" spans="1:47" hidden="1" x14ac:dyDescent="0.25">
      <c r="A1358" s="55" t="s">
        <v>1717</v>
      </c>
      <c r="B1358" s="92" t="s">
        <v>1718</v>
      </c>
      <c r="D1358" s="55" t="s">
        <v>3859</v>
      </c>
      <c r="E1358" s="56">
        <v>45688</v>
      </c>
      <c r="F1358" s="55" t="s">
        <v>3860</v>
      </c>
      <c r="H1358" s="55">
        <v>50900020</v>
      </c>
      <c r="I1358" s="55" t="s">
        <v>4238</v>
      </c>
      <c r="K1358" s="55" t="s">
        <v>492</v>
      </c>
      <c r="L1358" s="56">
        <v>45688</v>
      </c>
      <c r="Q1358" s="55" t="s">
        <v>89</v>
      </c>
      <c r="R1358" s="57">
        <v>3470.74</v>
      </c>
      <c r="S1358" s="55" t="s">
        <v>89</v>
      </c>
      <c r="T1358" s="57">
        <v>3470.74</v>
      </c>
      <c r="U1358" s="55" t="s">
        <v>329</v>
      </c>
      <c r="V1358" s="55" t="s">
        <v>330</v>
      </c>
      <c r="AJ1358" s="58">
        <v>0</v>
      </c>
      <c r="AT1358" t="s">
        <v>3842</v>
      </c>
      <c r="AU1358" s="191">
        <f t="shared" si="23"/>
        <v>57267210</v>
      </c>
    </row>
    <row r="1359" spans="1:47" hidden="1" x14ac:dyDescent="0.25">
      <c r="A1359" s="55" t="s">
        <v>1717</v>
      </c>
      <c r="B1359" s="92" t="s">
        <v>1718</v>
      </c>
      <c r="D1359" s="55" t="s">
        <v>3859</v>
      </c>
      <c r="E1359" s="56">
        <v>45688</v>
      </c>
      <c r="F1359" s="55" t="s">
        <v>3860</v>
      </c>
      <c r="H1359" s="55">
        <v>50900020</v>
      </c>
      <c r="I1359" s="55" t="s">
        <v>4238</v>
      </c>
      <c r="K1359" s="55" t="s">
        <v>492</v>
      </c>
      <c r="L1359" s="56">
        <v>45688</v>
      </c>
      <c r="Q1359" s="55" t="s">
        <v>89</v>
      </c>
      <c r="R1359" s="57">
        <v>493.22</v>
      </c>
      <c r="S1359" s="55" t="s">
        <v>89</v>
      </c>
      <c r="T1359" s="57">
        <v>493.22</v>
      </c>
      <c r="U1359" s="55" t="s">
        <v>329</v>
      </c>
      <c r="V1359" s="55" t="s">
        <v>330</v>
      </c>
      <c r="AJ1359" s="58">
        <v>0</v>
      </c>
      <c r="AT1359" t="s">
        <v>3842</v>
      </c>
      <c r="AU1359" s="191">
        <f t="shared" si="23"/>
        <v>8138130</v>
      </c>
    </row>
    <row r="1360" spans="1:47" hidden="1" x14ac:dyDescent="0.25">
      <c r="A1360" s="55" t="s">
        <v>1717</v>
      </c>
      <c r="B1360" s="92" t="s">
        <v>1718</v>
      </c>
      <c r="D1360" s="55" t="s">
        <v>3859</v>
      </c>
      <c r="E1360" s="56">
        <v>45688</v>
      </c>
      <c r="F1360" s="55" t="s">
        <v>3860</v>
      </c>
      <c r="H1360" s="55">
        <v>50900020</v>
      </c>
      <c r="I1360" s="55" t="s">
        <v>4238</v>
      </c>
      <c r="K1360" s="55" t="s">
        <v>492</v>
      </c>
      <c r="L1360" s="56">
        <v>45688</v>
      </c>
      <c r="Q1360" s="55" t="s">
        <v>89</v>
      </c>
      <c r="R1360" s="57">
        <v>1425.88</v>
      </c>
      <c r="S1360" s="55" t="s">
        <v>89</v>
      </c>
      <c r="T1360" s="57">
        <v>1425.88</v>
      </c>
      <c r="U1360" s="55" t="s">
        <v>329</v>
      </c>
      <c r="V1360" s="55" t="s">
        <v>330</v>
      </c>
      <c r="AJ1360" s="58">
        <v>0</v>
      </c>
      <c r="AT1360" t="s">
        <v>3842</v>
      </c>
      <c r="AU1360" s="191">
        <f t="shared" si="23"/>
        <v>23527020</v>
      </c>
    </row>
    <row r="1361" spans="1:47" hidden="1" x14ac:dyDescent="0.25">
      <c r="A1361" s="55" t="s">
        <v>1717</v>
      </c>
      <c r="B1361" s="92" t="s">
        <v>1718</v>
      </c>
      <c r="D1361" s="55" t="s">
        <v>3859</v>
      </c>
      <c r="E1361" s="56">
        <v>45688</v>
      </c>
      <c r="F1361" s="55" t="s">
        <v>3860</v>
      </c>
      <c r="H1361" s="55">
        <v>50900020</v>
      </c>
      <c r="I1361" s="55" t="s">
        <v>4238</v>
      </c>
      <c r="K1361" s="55" t="s">
        <v>492</v>
      </c>
      <c r="L1361" s="56">
        <v>45688</v>
      </c>
      <c r="Q1361" s="55" t="s">
        <v>89</v>
      </c>
      <c r="R1361" s="57">
        <v>478.54</v>
      </c>
      <c r="S1361" s="55" t="s">
        <v>89</v>
      </c>
      <c r="T1361" s="57">
        <v>478.54</v>
      </c>
      <c r="U1361" s="55" t="s">
        <v>329</v>
      </c>
      <c r="V1361" s="55" t="s">
        <v>330</v>
      </c>
      <c r="AJ1361" s="58">
        <v>0</v>
      </c>
      <c r="AT1361" t="s">
        <v>3842</v>
      </c>
      <c r="AU1361" s="191">
        <f t="shared" si="23"/>
        <v>7895910</v>
      </c>
    </row>
    <row r="1362" spans="1:47" hidden="1" x14ac:dyDescent="0.25">
      <c r="A1362" s="55" t="s">
        <v>1717</v>
      </c>
      <c r="B1362" s="92" t="s">
        <v>1718</v>
      </c>
      <c r="D1362" s="55" t="s">
        <v>3859</v>
      </c>
      <c r="E1362" s="56">
        <v>45688</v>
      </c>
      <c r="F1362" s="55" t="s">
        <v>3860</v>
      </c>
      <c r="H1362" s="55">
        <v>50900000</v>
      </c>
      <c r="I1362" s="55" t="s">
        <v>4247</v>
      </c>
      <c r="K1362" s="55" t="s">
        <v>488</v>
      </c>
      <c r="L1362" s="56">
        <v>45688</v>
      </c>
      <c r="Q1362" s="55" t="s">
        <v>89</v>
      </c>
      <c r="R1362" s="57">
        <v>13.79</v>
      </c>
      <c r="S1362" s="55" t="s">
        <v>89</v>
      </c>
      <c r="T1362" s="57">
        <v>13.79</v>
      </c>
      <c r="U1362" s="55" t="s">
        <v>329</v>
      </c>
      <c r="V1362" s="55" t="s">
        <v>330</v>
      </c>
      <c r="AJ1362" s="58">
        <v>0</v>
      </c>
      <c r="AT1362" t="s">
        <v>3842</v>
      </c>
      <c r="AU1362" s="191">
        <f t="shared" si="23"/>
        <v>227535</v>
      </c>
    </row>
    <row r="1363" spans="1:47" hidden="1" x14ac:dyDescent="0.25">
      <c r="A1363" s="55" t="s">
        <v>1717</v>
      </c>
      <c r="B1363" s="92" t="s">
        <v>1718</v>
      </c>
      <c r="D1363" s="55" t="s">
        <v>3859</v>
      </c>
      <c r="E1363" s="56">
        <v>45688</v>
      </c>
      <c r="F1363" s="55" t="s">
        <v>3860</v>
      </c>
      <c r="H1363" s="55">
        <v>50900000</v>
      </c>
      <c r="I1363" s="55" t="s">
        <v>4247</v>
      </c>
      <c r="K1363" s="55" t="s">
        <v>488</v>
      </c>
      <c r="L1363" s="56">
        <v>45688</v>
      </c>
      <c r="Q1363" s="55" t="s">
        <v>89</v>
      </c>
      <c r="R1363" s="57">
        <v>282.57</v>
      </c>
      <c r="S1363" s="55" t="s">
        <v>89</v>
      </c>
      <c r="T1363" s="57">
        <v>282.57</v>
      </c>
      <c r="U1363" s="55" t="s">
        <v>329</v>
      </c>
      <c r="V1363" s="55" t="s">
        <v>330</v>
      </c>
      <c r="AJ1363" s="58">
        <v>0</v>
      </c>
      <c r="AT1363" t="s">
        <v>3842</v>
      </c>
      <c r="AU1363" s="191">
        <f t="shared" si="23"/>
        <v>4662405</v>
      </c>
    </row>
    <row r="1364" spans="1:47" hidden="1" x14ac:dyDescent="0.25">
      <c r="A1364" s="55" t="s">
        <v>1717</v>
      </c>
      <c r="B1364" s="92" t="s">
        <v>1718</v>
      </c>
      <c r="D1364" s="55" t="s">
        <v>3859</v>
      </c>
      <c r="E1364" s="56">
        <v>45688</v>
      </c>
      <c r="F1364" s="55" t="s">
        <v>3860</v>
      </c>
      <c r="H1364" s="55">
        <v>50900010</v>
      </c>
      <c r="I1364" s="55" t="s">
        <v>4247</v>
      </c>
      <c r="K1364" s="55" t="s">
        <v>490</v>
      </c>
      <c r="L1364" s="56">
        <v>45688</v>
      </c>
      <c r="Q1364" s="55" t="s">
        <v>89</v>
      </c>
      <c r="R1364" s="57">
        <v>16539.310000000001</v>
      </c>
      <c r="S1364" s="55" t="s">
        <v>89</v>
      </c>
      <c r="T1364" s="57">
        <v>16539.310000000001</v>
      </c>
      <c r="U1364" s="55" t="s">
        <v>329</v>
      </c>
      <c r="V1364" s="55" t="s">
        <v>330</v>
      </c>
      <c r="AJ1364" s="58">
        <v>0</v>
      </c>
      <c r="AT1364" t="s">
        <v>3842</v>
      </c>
      <c r="AU1364" s="191">
        <f t="shared" si="23"/>
        <v>272898615</v>
      </c>
    </row>
    <row r="1365" spans="1:47" hidden="1" x14ac:dyDescent="0.25">
      <c r="A1365" s="55" t="s">
        <v>1717</v>
      </c>
      <c r="B1365" s="92" t="s">
        <v>1718</v>
      </c>
      <c r="D1365" s="55" t="s">
        <v>3859</v>
      </c>
      <c r="E1365" s="56">
        <v>45688</v>
      </c>
      <c r="F1365" s="55" t="s">
        <v>3860</v>
      </c>
      <c r="H1365" s="55">
        <v>50900010</v>
      </c>
      <c r="I1365" s="55" t="s">
        <v>4247</v>
      </c>
      <c r="K1365" s="55" t="s">
        <v>490</v>
      </c>
      <c r="L1365" s="56">
        <v>45688</v>
      </c>
      <c r="Q1365" s="55" t="s">
        <v>89</v>
      </c>
      <c r="R1365" s="57">
        <v>38.96</v>
      </c>
      <c r="S1365" s="55" t="s">
        <v>89</v>
      </c>
      <c r="T1365" s="57">
        <v>38.96</v>
      </c>
      <c r="U1365" s="55" t="s">
        <v>329</v>
      </c>
      <c r="V1365" s="55" t="s">
        <v>330</v>
      </c>
      <c r="AJ1365" s="58">
        <v>0</v>
      </c>
      <c r="AT1365" t="s">
        <v>3842</v>
      </c>
      <c r="AU1365" s="191">
        <f t="shared" si="23"/>
        <v>642840</v>
      </c>
    </row>
    <row r="1366" spans="1:47" hidden="1" x14ac:dyDescent="0.25">
      <c r="A1366" s="55" t="s">
        <v>1717</v>
      </c>
      <c r="B1366" s="92" t="s">
        <v>1718</v>
      </c>
      <c r="D1366" s="55" t="s">
        <v>3859</v>
      </c>
      <c r="E1366" s="56">
        <v>45688</v>
      </c>
      <c r="F1366" s="55" t="s">
        <v>3860</v>
      </c>
      <c r="H1366" s="55">
        <v>50900010</v>
      </c>
      <c r="I1366" s="55" t="s">
        <v>4247</v>
      </c>
      <c r="K1366" s="55" t="s">
        <v>490</v>
      </c>
      <c r="L1366" s="56">
        <v>45688</v>
      </c>
      <c r="Q1366" s="55" t="s">
        <v>89</v>
      </c>
      <c r="R1366" s="57">
        <v>1.61</v>
      </c>
      <c r="S1366" s="55" t="s">
        <v>89</v>
      </c>
      <c r="T1366" s="57">
        <v>1.61</v>
      </c>
      <c r="U1366" s="55" t="s">
        <v>329</v>
      </c>
      <c r="V1366" s="55" t="s">
        <v>330</v>
      </c>
      <c r="AJ1366" s="58">
        <v>0</v>
      </c>
      <c r="AT1366" t="s">
        <v>3842</v>
      </c>
      <c r="AU1366" s="191">
        <f t="shared" si="23"/>
        <v>26565</v>
      </c>
    </row>
    <row r="1367" spans="1:47" hidden="1" x14ac:dyDescent="0.25">
      <c r="A1367" s="55" t="s">
        <v>1717</v>
      </c>
      <c r="B1367" s="92" t="s">
        <v>1718</v>
      </c>
      <c r="D1367" s="55" t="s">
        <v>3859</v>
      </c>
      <c r="E1367" s="56">
        <v>45688</v>
      </c>
      <c r="F1367" s="55" t="s">
        <v>3860</v>
      </c>
      <c r="H1367" s="55">
        <v>50900000</v>
      </c>
      <c r="I1367" s="55" t="s">
        <v>4247</v>
      </c>
      <c r="K1367" s="55" t="s">
        <v>488</v>
      </c>
      <c r="L1367" s="56">
        <v>45688</v>
      </c>
      <c r="Q1367" s="55" t="s">
        <v>89</v>
      </c>
      <c r="R1367" s="57">
        <v>9.25</v>
      </c>
      <c r="S1367" s="55" t="s">
        <v>89</v>
      </c>
      <c r="T1367" s="57">
        <v>9.25</v>
      </c>
      <c r="U1367" s="55" t="s">
        <v>329</v>
      </c>
      <c r="V1367" s="55" t="s">
        <v>330</v>
      </c>
      <c r="AJ1367" s="58">
        <v>0</v>
      </c>
      <c r="AT1367" t="s">
        <v>3842</v>
      </c>
      <c r="AU1367" s="191">
        <f t="shared" si="23"/>
        <v>152625</v>
      </c>
    </row>
    <row r="1368" spans="1:47" hidden="1" x14ac:dyDescent="0.25">
      <c r="A1368" s="55" t="s">
        <v>1717</v>
      </c>
      <c r="B1368" s="92" t="s">
        <v>1718</v>
      </c>
      <c r="D1368" s="55" t="s">
        <v>3859</v>
      </c>
      <c r="E1368" s="56">
        <v>45688</v>
      </c>
      <c r="F1368" s="55" t="s">
        <v>3860</v>
      </c>
      <c r="H1368" s="55">
        <v>50900010</v>
      </c>
      <c r="I1368" s="55" t="s">
        <v>4247</v>
      </c>
      <c r="K1368" s="55" t="s">
        <v>490</v>
      </c>
      <c r="L1368" s="56">
        <v>45688</v>
      </c>
      <c r="Q1368" s="55" t="s">
        <v>89</v>
      </c>
      <c r="R1368" s="57">
        <v>14.7</v>
      </c>
      <c r="S1368" s="55" t="s">
        <v>89</v>
      </c>
      <c r="T1368" s="57">
        <v>14.7</v>
      </c>
      <c r="U1368" s="55" t="s">
        <v>329</v>
      </c>
      <c r="V1368" s="55" t="s">
        <v>330</v>
      </c>
      <c r="AJ1368" s="58">
        <v>0</v>
      </c>
      <c r="AT1368" t="s">
        <v>3842</v>
      </c>
      <c r="AU1368" s="191">
        <f t="shared" si="23"/>
        <v>242550</v>
      </c>
    </row>
    <row r="1369" spans="1:47" hidden="1" x14ac:dyDescent="0.25">
      <c r="A1369" s="55" t="s">
        <v>1717</v>
      </c>
      <c r="B1369" s="92" t="s">
        <v>1718</v>
      </c>
      <c r="D1369" s="55" t="s">
        <v>3859</v>
      </c>
      <c r="E1369" s="56">
        <v>45688</v>
      </c>
      <c r="F1369" s="55" t="s">
        <v>3860</v>
      </c>
      <c r="H1369" s="55">
        <v>50900010</v>
      </c>
      <c r="I1369" s="55" t="s">
        <v>4247</v>
      </c>
      <c r="K1369" s="55" t="s">
        <v>490</v>
      </c>
      <c r="L1369" s="56">
        <v>45688</v>
      </c>
      <c r="Q1369" s="55" t="s">
        <v>89</v>
      </c>
      <c r="R1369" s="57">
        <v>2.64</v>
      </c>
      <c r="S1369" s="55" t="s">
        <v>89</v>
      </c>
      <c r="T1369" s="57">
        <v>2.64</v>
      </c>
      <c r="U1369" s="55" t="s">
        <v>329</v>
      </c>
      <c r="V1369" s="55" t="s">
        <v>330</v>
      </c>
      <c r="AJ1369" s="58">
        <v>0</v>
      </c>
      <c r="AT1369" t="s">
        <v>3842</v>
      </c>
      <c r="AU1369" s="191">
        <f t="shared" si="23"/>
        <v>43560</v>
      </c>
    </row>
    <row r="1370" spans="1:47" hidden="1" x14ac:dyDescent="0.25">
      <c r="A1370" s="55" t="s">
        <v>1717</v>
      </c>
      <c r="B1370" s="92" t="s">
        <v>1718</v>
      </c>
      <c r="D1370" s="55" t="s">
        <v>3859</v>
      </c>
      <c r="E1370" s="56">
        <v>45688</v>
      </c>
      <c r="F1370" s="55" t="s">
        <v>3860</v>
      </c>
      <c r="H1370" s="55">
        <v>50900000</v>
      </c>
      <c r="I1370" s="55" t="s">
        <v>4247</v>
      </c>
      <c r="K1370" s="55" t="s">
        <v>488</v>
      </c>
      <c r="L1370" s="56">
        <v>45688</v>
      </c>
      <c r="Q1370" s="55" t="s">
        <v>89</v>
      </c>
      <c r="R1370" s="57">
        <v>13.79</v>
      </c>
      <c r="S1370" s="55" t="s">
        <v>89</v>
      </c>
      <c r="T1370" s="57">
        <v>13.79</v>
      </c>
      <c r="U1370" s="55" t="s">
        <v>329</v>
      </c>
      <c r="V1370" s="55" t="s">
        <v>330</v>
      </c>
      <c r="AJ1370" s="58">
        <v>0</v>
      </c>
      <c r="AT1370" t="s">
        <v>3842</v>
      </c>
      <c r="AU1370" s="191">
        <f t="shared" si="23"/>
        <v>227535</v>
      </c>
    </row>
    <row r="1371" spans="1:47" hidden="1" x14ac:dyDescent="0.25">
      <c r="A1371" s="55" t="s">
        <v>1717</v>
      </c>
      <c r="B1371" s="92" t="s">
        <v>1718</v>
      </c>
      <c r="D1371" s="55" t="s">
        <v>3859</v>
      </c>
      <c r="E1371" s="56">
        <v>45688</v>
      </c>
      <c r="F1371" s="55" t="s">
        <v>3860</v>
      </c>
      <c r="H1371" s="55">
        <v>50900010</v>
      </c>
      <c r="I1371" s="55" t="s">
        <v>4247</v>
      </c>
      <c r="K1371" s="55" t="s">
        <v>490</v>
      </c>
      <c r="L1371" s="56">
        <v>45688</v>
      </c>
      <c r="Q1371" s="55" t="s">
        <v>89</v>
      </c>
      <c r="R1371" s="57">
        <v>0.46</v>
      </c>
      <c r="S1371" s="55" t="s">
        <v>89</v>
      </c>
      <c r="T1371" s="57">
        <v>0.46</v>
      </c>
      <c r="U1371" s="55" t="s">
        <v>329</v>
      </c>
      <c r="V1371" s="55" t="s">
        <v>330</v>
      </c>
      <c r="AJ1371" s="58">
        <v>0</v>
      </c>
      <c r="AT1371" t="s">
        <v>3842</v>
      </c>
      <c r="AU1371" s="191">
        <f t="shared" si="23"/>
        <v>7590</v>
      </c>
    </row>
    <row r="1372" spans="1:47" hidden="1" x14ac:dyDescent="0.25">
      <c r="A1372" s="55" t="s">
        <v>1717</v>
      </c>
      <c r="B1372" s="92" t="s">
        <v>1718</v>
      </c>
      <c r="D1372" s="55" t="s">
        <v>3859</v>
      </c>
      <c r="E1372" s="56">
        <v>45688</v>
      </c>
      <c r="F1372" s="55" t="s">
        <v>3860</v>
      </c>
      <c r="H1372" s="55">
        <v>50900000</v>
      </c>
      <c r="I1372" s="55" t="s">
        <v>4247</v>
      </c>
      <c r="K1372" s="55" t="s">
        <v>488</v>
      </c>
      <c r="L1372" s="56">
        <v>45688</v>
      </c>
      <c r="Q1372" s="55" t="s">
        <v>89</v>
      </c>
      <c r="R1372" s="57">
        <v>0.01</v>
      </c>
      <c r="S1372" s="55" t="s">
        <v>89</v>
      </c>
      <c r="T1372" s="57">
        <v>0.01</v>
      </c>
      <c r="U1372" s="55" t="s">
        <v>329</v>
      </c>
      <c r="V1372" s="55" t="s">
        <v>330</v>
      </c>
      <c r="AJ1372" s="58">
        <v>0</v>
      </c>
      <c r="AT1372" t="s">
        <v>3842</v>
      </c>
      <c r="AU1372" s="191">
        <f t="shared" si="23"/>
        <v>165</v>
      </c>
    </row>
    <row r="1373" spans="1:47" hidden="1" x14ac:dyDescent="0.25">
      <c r="A1373" s="55" t="s">
        <v>1717</v>
      </c>
      <c r="B1373" s="92" t="s">
        <v>1718</v>
      </c>
      <c r="D1373" s="55" t="s">
        <v>3859</v>
      </c>
      <c r="E1373" s="56">
        <v>45688</v>
      </c>
      <c r="F1373" s="55" t="s">
        <v>3860</v>
      </c>
      <c r="H1373" s="55">
        <v>50900000</v>
      </c>
      <c r="I1373" s="55" t="s">
        <v>4247</v>
      </c>
      <c r="K1373" s="55" t="s">
        <v>488</v>
      </c>
      <c r="L1373" s="56">
        <v>45688</v>
      </c>
      <c r="Q1373" s="55" t="s">
        <v>89</v>
      </c>
      <c r="R1373" s="57">
        <v>0.03</v>
      </c>
      <c r="S1373" s="55" t="s">
        <v>89</v>
      </c>
      <c r="T1373" s="57">
        <v>0.03</v>
      </c>
      <c r="U1373" s="55" t="s">
        <v>329</v>
      </c>
      <c r="V1373" s="55" t="s">
        <v>330</v>
      </c>
      <c r="AJ1373" s="58">
        <v>0</v>
      </c>
      <c r="AT1373" t="s">
        <v>3842</v>
      </c>
      <c r="AU1373" s="191">
        <f t="shared" si="23"/>
        <v>495</v>
      </c>
    </row>
    <row r="1374" spans="1:47" hidden="1" x14ac:dyDescent="0.25">
      <c r="A1374" s="55" t="s">
        <v>1717</v>
      </c>
      <c r="B1374" s="92" t="s">
        <v>1718</v>
      </c>
      <c r="D1374" s="55" t="s">
        <v>3859</v>
      </c>
      <c r="E1374" s="56">
        <v>45688</v>
      </c>
      <c r="F1374" s="55" t="s">
        <v>3860</v>
      </c>
      <c r="H1374" s="55">
        <v>50900000</v>
      </c>
      <c r="I1374" s="55" t="s">
        <v>4247</v>
      </c>
      <c r="K1374" s="55" t="s">
        <v>488</v>
      </c>
      <c r="L1374" s="56">
        <v>45688</v>
      </c>
      <c r="Q1374" s="55" t="s">
        <v>89</v>
      </c>
      <c r="R1374" s="57">
        <v>9406.74</v>
      </c>
      <c r="S1374" s="55" t="s">
        <v>89</v>
      </c>
      <c r="T1374" s="57">
        <v>9406.74</v>
      </c>
      <c r="U1374" s="55" t="s">
        <v>329</v>
      </c>
      <c r="V1374" s="55" t="s">
        <v>330</v>
      </c>
      <c r="AJ1374" s="58">
        <v>0</v>
      </c>
      <c r="AT1374" t="s">
        <v>3842</v>
      </c>
      <c r="AU1374" s="191">
        <f t="shared" si="23"/>
        <v>155211210</v>
      </c>
    </row>
    <row r="1375" spans="1:47" hidden="1" x14ac:dyDescent="0.25">
      <c r="A1375" s="55" t="s">
        <v>1717</v>
      </c>
      <c r="B1375" s="92" t="s">
        <v>1718</v>
      </c>
      <c r="D1375" s="55" t="s">
        <v>3859</v>
      </c>
      <c r="E1375" s="56">
        <v>45688</v>
      </c>
      <c r="F1375" s="55" t="s">
        <v>3860</v>
      </c>
      <c r="H1375" s="55">
        <v>50900000</v>
      </c>
      <c r="I1375" s="55" t="s">
        <v>4247</v>
      </c>
      <c r="K1375" s="55" t="s">
        <v>488</v>
      </c>
      <c r="L1375" s="56">
        <v>45688</v>
      </c>
      <c r="Q1375" s="55" t="s">
        <v>89</v>
      </c>
      <c r="R1375" s="57">
        <v>13.79</v>
      </c>
      <c r="S1375" s="55" t="s">
        <v>89</v>
      </c>
      <c r="T1375" s="57">
        <v>13.79</v>
      </c>
      <c r="U1375" s="55" t="s">
        <v>329</v>
      </c>
      <c r="V1375" s="55" t="s">
        <v>330</v>
      </c>
      <c r="AJ1375" s="58">
        <v>0</v>
      </c>
      <c r="AT1375" t="s">
        <v>3842</v>
      </c>
      <c r="AU1375" s="191">
        <f t="shared" si="23"/>
        <v>227535</v>
      </c>
    </row>
    <row r="1376" spans="1:47" hidden="1" x14ac:dyDescent="0.25">
      <c r="A1376" s="55" t="s">
        <v>1717</v>
      </c>
      <c r="B1376" s="92" t="s">
        <v>1718</v>
      </c>
      <c r="D1376" s="55" t="s">
        <v>3859</v>
      </c>
      <c r="E1376" s="56">
        <v>45688</v>
      </c>
      <c r="F1376" s="55" t="s">
        <v>3860</v>
      </c>
      <c r="H1376" s="55">
        <v>50900010</v>
      </c>
      <c r="I1376" s="55" t="s">
        <v>4247</v>
      </c>
      <c r="K1376" s="55" t="s">
        <v>490</v>
      </c>
      <c r="L1376" s="56">
        <v>45688</v>
      </c>
      <c r="Q1376" s="55" t="s">
        <v>89</v>
      </c>
      <c r="R1376" s="57">
        <v>0.97</v>
      </c>
      <c r="S1376" s="55" t="s">
        <v>89</v>
      </c>
      <c r="T1376" s="57">
        <v>0.97</v>
      </c>
      <c r="U1376" s="55" t="s">
        <v>329</v>
      </c>
      <c r="V1376" s="55" t="s">
        <v>330</v>
      </c>
      <c r="AJ1376" s="58">
        <v>0</v>
      </c>
      <c r="AT1376" t="s">
        <v>3842</v>
      </c>
      <c r="AU1376" s="191">
        <f t="shared" si="23"/>
        <v>16005</v>
      </c>
    </row>
    <row r="1377" spans="1:47" hidden="1" x14ac:dyDescent="0.25">
      <c r="A1377" s="55" t="s">
        <v>1717</v>
      </c>
      <c r="B1377" s="92" t="s">
        <v>1718</v>
      </c>
      <c r="D1377" s="55" t="s">
        <v>3859</v>
      </c>
      <c r="E1377" s="56">
        <v>45688</v>
      </c>
      <c r="F1377" s="55" t="s">
        <v>3860</v>
      </c>
      <c r="H1377" s="55">
        <v>50900000</v>
      </c>
      <c r="I1377" s="55" t="s">
        <v>4247</v>
      </c>
      <c r="K1377" s="55" t="s">
        <v>488</v>
      </c>
      <c r="L1377" s="56">
        <v>45688</v>
      </c>
      <c r="Q1377" s="55" t="s">
        <v>89</v>
      </c>
      <c r="R1377" s="57">
        <v>0.28000000000000003</v>
      </c>
      <c r="S1377" s="55" t="s">
        <v>89</v>
      </c>
      <c r="T1377" s="57">
        <v>0.28000000000000003</v>
      </c>
      <c r="U1377" s="55" t="s">
        <v>329</v>
      </c>
      <c r="V1377" s="55" t="s">
        <v>330</v>
      </c>
      <c r="AJ1377" s="58">
        <v>0</v>
      </c>
      <c r="AT1377" t="s">
        <v>3842</v>
      </c>
      <c r="AU1377" s="191">
        <f t="shared" si="23"/>
        <v>4620</v>
      </c>
    </row>
    <row r="1378" spans="1:47" hidden="1" x14ac:dyDescent="0.25">
      <c r="A1378" s="55" t="s">
        <v>1717</v>
      </c>
      <c r="B1378" s="92" t="s">
        <v>1718</v>
      </c>
      <c r="D1378" s="55" t="s">
        <v>3859</v>
      </c>
      <c r="E1378" s="56">
        <v>45688</v>
      </c>
      <c r="F1378" s="55" t="s">
        <v>3860</v>
      </c>
      <c r="H1378" s="55">
        <v>50900000</v>
      </c>
      <c r="I1378" s="55" t="s">
        <v>4247</v>
      </c>
      <c r="K1378" s="55" t="s">
        <v>488</v>
      </c>
      <c r="L1378" s="56">
        <v>45688</v>
      </c>
      <c r="Q1378" s="55" t="s">
        <v>89</v>
      </c>
      <c r="R1378" s="57">
        <v>6.31</v>
      </c>
      <c r="S1378" s="55" t="s">
        <v>89</v>
      </c>
      <c r="T1378" s="57">
        <v>6.31</v>
      </c>
      <c r="U1378" s="55" t="s">
        <v>329</v>
      </c>
      <c r="V1378" s="55" t="s">
        <v>330</v>
      </c>
      <c r="AJ1378" s="58">
        <v>0</v>
      </c>
      <c r="AT1378" t="s">
        <v>3842</v>
      </c>
      <c r="AU1378" s="191">
        <f t="shared" si="23"/>
        <v>104115</v>
      </c>
    </row>
    <row r="1379" spans="1:47" hidden="1" x14ac:dyDescent="0.25">
      <c r="A1379" s="55" t="s">
        <v>1717</v>
      </c>
      <c r="B1379" s="92" t="s">
        <v>1718</v>
      </c>
      <c r="D1379" s="55" t="s">
        <v>3859</v>
      </c>
      <c r="E1379" s="56">
        <v>45688</v>
      </c>
      <c r="F1379" s="55" t="s">
        <v>3860</v>
      </c>
      <c r="H1379" s="55">
        <v>50900000</v>
      </c>
      <c r="I1379" s="55" t="s">
        <v>4247</v>
      </c>
      <c r="K1379" s="55" t="s">
        <v>488</v>
      </c>
      <c r="L1379" s="56">
        <v>45688</v>
      </c>
      <c r="Q1379" s="55" t="s">
        <v>89</v>
      </c>
      <c r="R1379" s="57">
        <v>9517.94</v>
      </c>
      <c r="S1379" s="55" t="s">
        <v>89</v>
      </c>
      <c r="T1379" s="57">
        <v>9517.94</v>
      </c>
      <c r="U1379" s="55" t="s">
        <v>4042</v>
      </c>
      <c r="V1379" s="55" t="s">
        <v>4043</v>
      </c>
      <c r="AJ1379" s="58">
        <v>0</v>
      </c>
      <c r="AT1379" t="s">
        <v>4371</v>
      </c>
      <c r="AU1379" s="191">
        <f t="shared" si="23"/>
        <v>157046010</v>
      </c>
    </row>
    <row r="1380" spans="1:47" hidden="1" x14ac:dyDescent="0.25">
      <c r="A1380" s="55" t="s">
        <v>1717</v>
      </c>
      <c r="B1380" s="92" t="s">
        <v>1718</v>
      </c>
      <c r="D1380" s="55" t="s">
        <v>3859</v>
      </c>
      <c r="E1380" s="56">
        <v>45688</v>
      </c>
      <c r="F1380" s="55" t="s">
        <v>3860</v>
      </c>
      <c r="H1380" s="55">
        <v>50900010</v>
      </c>
      <c r="I1380" s="55" t="s">
        <v>4247</v>
      </c>
      <c r="K1380" s="55" t="s">
        <v>490</v>
      </c>
      <c r="L1380" s="56">
        <v>45688</v>
      </c>
      <c r="Q1380" s="55" t="s">
        <v>89</v>
      </c>
      <c r="R1380" s="57">
        <v>1.43</v>
      </c>
      <c r="S1380" s="55" t="s">
        <v>89</v>
      </c>
      <c r="T1380" s="57">
        <v>1.43</v>
      </c>
      <c r="U1380" s="55" t="s">
        <v>329</v>
      </c>
      <c r="V1380" s="55" t="s">
        <v>330</v>
      </c>
      <c r="AJ1380" s="58">
        <v>0</v>
      </c>
      <c r="AT1380" t="s">
        <v>3842</v>
      </c>
      <c r="AU1380" s="191">
        <f t="shared" si="23"/>
        <v>23595</v>
      </c>
    </row>
    <row r="1381" spans="1:47" hidden="1" x14ac:dyDescent="0.25">
      <c r="A1381" s="55" t="s">
        <v>1717</v>
      </c>
      <c r="B1381" s="92" t="s">
        <v>1718</v>
      </c>
      <c r="D1381" s="55" t="s">
        <v>3859</v>
      </c>
      <c r="E1381" s="56">
        <v>45688</v>
      </c>
      <c r="F1381" s="55" t="s">
        <v>3860</v>
      </c>
      <c r="H1381" s="55">
        <v>50900000</v>
      </c>
      <c r="I1381" s="55" t="s">
        <v>4247</v>
      </c>
      <c r="K1381" s="55" t="s">
        <v>488</v>
      </c>
      <c r="L1381" s="56">
        <v>45688</v>
      </c>
      <c r="Q1381" s="55" t="s">
        <v>89</v>
      </c>
      <c r="R1381" s="57">
        <v>0.01</v>
      </c>
      <c r="S1381" s="55" t="s">
        <v>89</v>
      </c>
      <c r="T1381" s="57">
        <v>0.01</v>
      </c>
      <c r="U1381" s="55" t="s">
        <v>329</v>
      </c>
      <c r="V1381" s="55" t="s">
        <v>330</v>
      </c>
      <c r="AJ1381" s="58">
        <v>0</v>
      </c>
      <c r="AT1381" t="s">
        <v>3842</v>
      </c>
      <c r="AU1381" s="191">
        <f t="shared" si="23"/>
        <v>165</v>
      </c>
    </row>
    <row r="1382" spans="1:47" hidden="1" x14ac:dyDescent="0.25">
      <c r="A1382" s="55" t="s">
        <v>1717</v>
      </c>
      <c r="B1382" s="92" t="s">
        <v>1718</v>
      </c>
      <c r="D1382" s="55" t="s">
        <v>3859</v>
      </c>
      <c r="E1382" s="56">
        <v>45688</v>
      </c>
      <c r="F1382" s="55" t="s">
        <v>3860</v>
      </c>
      <c r="H1382" s="55">
        <v>50900000</v>
      </c>
      <c r="I1382" s="55" t="s">
        <v>4247</v>
      </c>
      <c r="K1382" s="55" t="s">
        <v>488</v>
      </c>
      <c r="L1382" s="56">
        <v>45688</v>
      </c>
      <c r="Q1382" s="55" t="s">
        <v>89</v>
      </c>
      <c r="R1382" s="57">
        <v>0.03</v>
      </c>
      <c r="S1382" s="55" t="s">
        <v>89</v>
      </c>
      <c r="T1382" s="57">
        <v>0.03</v>
      </c>
      <c r="U1382" s="55" t="s">
        <v>329</v>
      </c>
      <c r="V1382" s="55" t="s">
        <v>330</v>
      </c>
      <c r="AJ1382" s="58">
        <v>0</v>
      </c>
      <c r="AT1382" t="s">
        <v>3842</v>
      </c>
      <c r="AU1382" s="191">
        <f t="shared" si="23"/>
        <v>495</v>
      </c>
    </row>
    <row r="1383" spans="1:47" hidden="1" x14ac:dyDescent="0.25">
      <c r="A1383" s="55" t="s">
        <v>1717</v>
      </c>
      <c r="B1383" s="92" t="s">
        <v>1718</v>
      </c>
      <c r="D1383" s="55" t="s">
        <v>3859</v>
      </c>
      <c r="E1383" s="56">
        <v>45688</v>
      </c>
      <c r="F1383" s="55" t="s">
        <v>3860</v>
      </c>
      <c r="H1383" s="55">
        <v>50900000</v>
      </c>
      <c r="I1383" s="55" t="s">
        <v>4247</v>
      </c>
      <c r="K1383" s="55" t="s">
        <v>488</v>
      </c>
      <c r="L1383" s="56">
        <v>45688</v>
      </c>
      <c r="Q1383" s="55" t="s">
        <v>89</v>
      </c>
      <c r="R1383" s="57">
        <v>0.01</v>
      </c>
      <c r="S1383" s="55" t="s">
        <v>89</v>
      </c>
      <c r="T1383" s="57">
        <v>0.01</v>
      </c>
      <c r="U1383" s="55" t="s">
        <v>329</v>
      </c>
      <c r="V1383" s="55" t="s">
        <v>330</v>
      </c>
      <c r="AJ1383" s="58">
        <v>0</v>
      </c>
      <c r="AT1383" t="s">
        <v>3842</v>
      </c>
      <c r="AU1383" s="191">
        <f t="shared" si="23"/>
        <v>165</v>
      </c>
    </row>
    <row r="1384" spans="1:47" hidden="1" x14ac:dyDescent="0.25">
      <c r="A1384" s="55" t="s">
        <v>1717</v>
      </c>
      <c r="B1384" s="92" t="s">
        <v>1718</v>
      </c>
      <c r="D1384" s="55" t="s">
        <v>3859</v>
      </c>
      <c r="E1384" s="56">
        <v>45688</v>
      </c>
      <c r="F1384" s="55" t="s">
        <v>3860</v>
      </c>
      <c r="H1384" s="55">
        <v>50900010</v>
      </c>
      <c r="I1384" s="55" t="s">
        <v>4247</v>
      </c>
      <c r="K1384" s="55" t="s">
        <v>490</v>
      </c>
      <c r="L1384" s="56">
        <v>45688</v>
      </c>
      <c r="Q1384" s="55" t="s">
        <v>89</v>
      </c>
      <c r="R1384" s="57">
        <v>85.56</v>
      </c>
      <c r="S1384" s="55" t="s">
        <v>89</v>
      </c>
      <c r="T1384" s="57">
        <v>85.56</v>
      </c>
      <c r="U1384" s="55" t="s">
        <v>329</v>
      </c>
      <c r="V1384" s="55" t="s">
        <v>330</v>
      </c>
      <c r="AJ1384" s="58">
        <v>0</v>
      </c>
      <c r="AT1384" t="s">
        <v>3842</v>
      </c>
      <c r="AU1384" s="191">
        <f t="shared" si="23"/>
        <v>1411740</v>
      </c>
    </row>
    <row r="1385" spans="1:47" hidden="1" x14ac:dyDescent="0.25">
      <c r="A1385" s="55" t="s">
        <v>1717</v>
      </c>
      <c r="B1385" s="92" t="s">
        <v>1718</v>
      </c>
      <c r="D1385" s="55" t="s">
        <v>3859</v>
      </c>
      <c r="E1385" s="56">
        <v>45688</v>
      </c>
      <c r="F1385" s="55" t="s">
        <v>3860</v>
      </c>
      <c r="H1385" s="55">
        <v>50900010</v>
      </c>
      <c r="I1385" s="55" t="s">
        <v>4247</v>
      </c>
      <c r="K1385" s="55" t="s">
        <v>490</v>
      </c>
      <c r="L1385" s="56">
        <v>45688</v>
      </c>
      <c r="Q1385" s="55" t="s">
        <v>89</v>
      </c>
      <c r="R1385" s="57">
        <v>0</v>
      </c>
      <c r="S1385" s="55" t="s">
        <v>89</v>
      </c>
      <c r="T1385" s="57">
        <v>0</v>
      </c>
      <c r="U1385" s="55" t="s">
        <v>4042</v>
      </c>
      <c r="V1385" s="55" t="s">
        <v>4043</v>
      </c>
      <c r="AJ1385" s="58">
        <v>0</v>
      </c>
      <c r="AT1385" t="s">
        <v>4371</v>
      </c>
      <c r="AU1385" s="191">
        <f t="shared" si="23"/>
        <v>0</v>
      </c>
    </row>
    <row r="1386" spans="1:47" hidden="1" x14ac:dyDescent="0.25">
      <c r="A1386" s="55" t="s">
        <v>1717</v>
      </c>
      <c r="B1386" s="92" t="s">
        <v>1718</v>
      </c>
      <c r="D1386" s="55" t="s">
        <v>3859</v>
      </c>
      <c r="E1386" s="56">
        <v>45688</v>
      </c>
      <c r="F1386" s="55" t="s">
        <v>3860</v>
      </c>
      <c r="H1386" s="55">
        <v>50900000</v>
      </c>
      <c r="I1386" s="55" t="s">
        <v>4247</v>
      </c>
      <c r="K1386" s="55" t="s">
        <v>488</v>
      </c>
      <c r="L1386" s="56">
        <v>45688</v>
      </c>
      <c r="Q1386" s="55" t="s">
        <v>89</v>
      </c>
      <c r="R1386" s="57">
        <v>9.36</v>
      </c>
      <c r="S1386" s="55" t="s">
        <v>89</v>
      </c>
      <c r="T1386" s="57">
        <v>9.36</v>
      </c>
      <c r="U1386" s="55" t="s">
        <v>4042</v>
      </c>
      <c r="V1386" s="55" t="s">
        <v>4043</v>
      </c>
      <c r="AJ1386" s="58">
        <v>0</v>
      </c>
      <c r="AT1386" t="s">
        <v>4371</v>
      </c>
      <c r="AU1386" s="191">
        <f t="shared" si="23"/>
        <v>154440</v>
      </c>
    </row>
    <row r="1387" spans="1:47" hidden="1" x14ac:dyDescent="0.25">
      <c r="A1387" s="55" t="s">
        <v>1717</v>
      </c>
      <c r="B1387" s="92" t="s">
        <v>1718</v>
      </c>
      <c r="D1387" s="55" t="s">
        <v>3859</v>
      </c>
      <c r="E1387" s="56">
        <v>45688</v>
      </c>
      <c r="F1387" s="55" t="s">
        <v>3860</v>
      </c>
      <c r="H1387" s="55">
        <v>50900010</v>
      </c>
      <c r="I1387" s="55" t="s">
        <v>4247</v>
      </c>
      <c r="K1387" s="55" t="s">
        <v>490</v>
      </c>
      <c r="L1387" s="56">
        <v>45688</v>
      </c>
      <c r="Q1387" s="55" t="s">
        <v>89</v>
      </c>
      <c r="R1387" s="57">
        <v>1.87</v>
      </c>
      <c r="S1387" s="55" t="s">
        <v>89</v>
      </c>
      <c r="T1387" s="57">
        <v>1.87</v>
      </c>
      <c r="U1387" s="55" t="s">
        <v>329</v>
      </c>
      <c r="V1387" s="55" t="s">
        <v>330</v>
      </c>
      <c r="AJ1387" s="58">
        <v>0</v>
      </c>
      <c r="AT1387" t="s">
        <v>3842</v>
      </c>
      <c r="AU1387" s="191">
        <f t="shared" si="23"/>
        <v>30855</v>
      </c>
    </row>
    <row r="1388" spans="1:47" hidden="1" x14ac:dyDescent="0.25">
      <c r="A1388" s="55" t="s">
        <v>1717</v>
      </c>
      <c r="B1388" s="92" t="s">
        <v>1718</v>
      </c>
      <c r="D1388" s="55" t="s">
        <v>3859</v>
      </c>
      <c r="E1388" s="56">
        <v>45688</v>
      </c>
      <c r="F1388" s="55" t="s">
        <v>3860</v>
      </c>
      <c r="H1388" s="55">
        <v>50900000</v>
      </c>
      <c r="I1388" s="55" t="s">
        <v>4247</v>
      </c>
      <c r="K1388" s="55" t="s">
        <v>488</v>
      </c>
      <c r="L1388" s="56">
        <v>45688</v>
      </c>
      <c r="Q1388" s="55" t="s">
        <v>89</v>
      </c>
      <c r="R1388" s="57">
        <v>33.82</v>
      </c>
      <c r="S1388" s="55" t="s">
        <v>89</v>
      </c>
      <c r="T1388" s="57">
        <v>33.82</v>
      </c>
      <c r="U1388" s="55" t="s">
        <v>329</v>
      </c>
      <c r="V1388" s="55" t="s">
        <v>330</v>
      </c>
      <c r="AJ1388" s="58">
        <v>0</v>
      </c>
      <c r="AT1388" t="s">
        <v>3842</v>
      </c>
      <c r="AU1388" s="191">
        <f t="shared" si="23"/>
        <v>558030</v>
      </c>
    </row>
    <row r="1389" spans="1:47" hidden="1" x14ac:dyDescent="0.25">
      <c r="A1389" s="55" t="s">
        <v>1717</v>
      </c>
      <c r="B1389" s="92" t="s">
        <v>1718</v>
      </c>
      <c r="D1389" s="55" t="s">
        <v>3859</v>
      </c>
      <c r="E1389" s="56">
        <v>45688</v>
      </c>
      <c r="F1389" s="55" t="s">
        <v>3860</v>
      </c>
      <c r="H1389" s="55">
        <v>50900000</v>
      </c>
      <c r="I1389" s="55" t="s">
        <v>4247</v>
      </c>
      <c r="K1389" s="55" t="s">
        <v>488</v>
      </c>
      <c r="L1389" s="56">
        <v>45688</v>
      </c>
      <c r="Q1389" s="55" t="s">
        <v>89</v>
      </c>
      <c r="R1389" s="57">
        <v>33.83</v>
      </c>
      <c r="S1389" s="55" t="s">
        <v>89</v>
      </c>
      <c r="T1389" s="57">
        <v>33.83</v>
      </c>
      <c r="U1389" s="55" t="s">
        <v>329</v>
      </c>
      <c r="V1389" s="55" t="s">
        <v>330</v>
      </c>
      <c r="AJ1389" s="58">
        <v>0</v>
      </c>
      <c r="AT1389" t="s">
        <v>3842</v>
      </c>
      <c r="AU1389" s="191">
        <f t="shared" si="23"/>
        <v>558195</v>
      </c>
    </row>
    <row r="1390" spans="1:47" hidden="1" x14ac:dyDescent="0.25">
      <c r="A1390" s="55" t="s">
        <v>1717</v>
      </c>
      <c r="B1390" s="92" t="s">
        <v>1718</v>
      </c>
      <c r="D1390" s="55" t="s">
        <v>3859</v>
      </c>
      <c r="E1390" s="56">
        <v>45688</v>
      </c>
      <c r="F1390" s="55" t="s">
        <v>3860</v>
      </c>
      <c r="H1390" s="55">
        <v>50900010</v>
      </c>
      <c r="I1390" s="55" t="s">
        <v>4247</v>
      </c>
      <c r="K1390" s="55" t="s">
        <v>490</v>
      </c>
      <c r="L1390" s="56">
        <v>45688</v>
      </c>
      <c r="Q1390" s="55" t="s">
        <v>89</v>
      </c>
      <c r="R1390" s="57">
        <v>13669.52</v>
      </c>
      <c r="S1390" s="55" t="s">
        <v>89</v>
      </c>
      <c r="T1390" s="57">
        <v>13669.52</v>
      </c>
      <c r="U1390" s="55" t="s">
        <v>329</v>
      </c>
      <c r="V1390" s="55" t="s">
        <v>330</v>
      </c>
      <c r="AJ1390" s="58">
        <v>0</v>
      </c>
      <c r="AT1390" t="s">
        <v>3842</v>
      </c>
      <c r="AU1390" s="191">
        <f t="shared" si="23"/>
        <v>225547080</v>
      </c>
    </row>
    <row r="1391" spans="1:47" hidden="1" x14ac:dyDescent="0.25">
      <c r="A1391" s="55" t="s">
        <v>1717</v>
      </c>
      <c r="B1391" s="92" t="s">
        <v>1718</v>
      </c>
      <c r="D1391" s="55" t="s">
        <v>3859</v>
      </c>
      <c r="E1391" s="56">
        <v>45688</v>
      </c>
      <c r="F1391" s="55" t="s">
        <v>3860</v>
      </c>
      <c r="H1391" s="55">
        <v>50900060</v>
      </c>
      <c r="I1391" s="55" t="s">
        <v>4268</v>
      </c>
      <c r="K1391" s="55" t="s">
        <v>500</v>
      </c>
      <c r="L1391" s="56">
        <v>45688</v>
      </c>
      <c r="Q1391" s="55" t="s">
        <v>89</v>
      </c>
      <c r="R1391" s="57">
        <v>18.47</v>
      </c>
      <c r="S1391" s="55" t="s">
        <v>89</v>
      </c>
      <c r="T1391" s="57">
        <v>18.47</v>
      </c>
      <c r="U1391" s="55" t="s">
        <v>329</v>
      </c>
      <c r="V1391" s="55" t="s">
        <v>330</v>
      </c>
      <c r="AJ1391" s="58">
        <v>0</v>
      </c>
      <c r="AT1391" t="s">
        <v>3842</v>
      </c>
      <c r="AU1391" s="191">
        <f t="shared" si="23"/>
        <v>304755</v>
      </c>
    </row>
    <row r="1392" spans="1:47" hidden="1" x14ac:dyDescent="0.25">
      <c r="A1392" s="55" t="s">
        <v>1717</v>
      </c>
      <c r="B1392" s="92" t="s">
        <v>1718</v>
      </c>
      <c r="D1392" s="55" t="s">
        <v>3859</v>
      </c>
      <c r="E1392" s="56">
        <v>45688</v>
      </c>
      <c r="F1392" s="55" t="s">
        <v>3860</v>
      </c>
      <c r="H1392" s="55">
        <v>50900060</v>
      </c>
      <c r="I1392" s="55" t="s">
        <v>4268</v>
      </c>
      <c r="K1392" s="55" t="s">
        <v>500</v>
      </c>
      <c r="L1392" s="56">
        <v>45688</v>
      </c>
      <c r="Q1392" s="55" t="s">
        <v>89</v>
      </c>
      <c r="R1392" s="57">
        <v>18.329999999999998</v>
      </c>
      <c r="S1392" s="55" t="s">
        <v>89</v>
      </c>
      <c r="T1392" s="57">
        <v>18.329999999999998</v>
      </c>
      <c r="U1392" s="55" t="s">
        <v>329</v>
      </c>
      <c r="V1392" s="55" t="s">
        <v>330</v>
      </c>
      <c r="AJ1392" s="58">
        <v>0</v>
      </c>
      <c r="AT1392" t="s">
        <v>3842</v>
      </c>
      <c r="AU1392" s="191">
        <f t="shared" si="23"/>
        <v>302445</v>
      </c>
    </row>
    <row r="1393" spans="1:47" hidden="1" x14ac:dyDescent="0.25">
      <c r="A1393" s="55" t="s">
        <v>1717</v>
      </c>
      <c r="B1393" s="92" t="s">
        <v>1718</v>
      </c>
      <c r="D1393" s="55" t="s">
        <v>3859</v>
      </c>
      <c r="E1393" s="56">
        <v>45688</v>
      </c>
      <c r="F1393" s="55" t="s">
        <v>3860</v>
      </c>
      <c r="H1393" s="55">
        <v>50900060</v>
      </c>
      <c r="I1393" s="55" t="s">
        <v>4268</v>
      </c>
      <c r="K1393" s="55" t="s">
        <v>500</v>
      </c>
      <c r="L1393" s="56">
        <v>45688</v>
      </c>
      <c r="Q1393" s="55" t="s">
        <v>89</v>
      </c>
      <c r="R1393" s="57">
        <v>66.63</v>
      </c>
      <c r="S1393" s="55" t="s">
        <v>89</v>
      </c>
      <c r="T1393" s="57">
        <v>66.63</v>
      </c>
      <c r="U1393" s="55" t="s">
        <v>329</v>
      </c>
      <c r="V1393" s="55" t="s">
        <v>330</v>
      </c>
      <c r="AJ1393" s="58">
        <v>0</v>
      </c>
      <c r="AT1393" t="s">
        <v>3842</v>
      </c>
      <c r="AU1393" s="191">
        <f t="shared" ref="AU1393:AU1456" si="24">IF(Q1393="USD",R1393*16500,IF(Q1393="IDR",R1393,T1393*16500))</f>
        <v>1099395</v>
      </c>
    </row>
    <row r="1394" spans="1:47" hidden="1" x14ac:dyDescent="0.25">
      <c r="A1394" s="55" t="s">
        <v>1717</v>
      </c>
      <c r="B1394" s="92" t="s">
        <v>1718</v>
      </c>
      <c r="D1394" s="55" t="s">
        <v>3859</v>
      </c>
      <c r="E1394" s="56">
        <v>45688</v>
      </c>
      <c r="F1394" s="55" t="s">
        <v>3860</v>
      </c>
      <c r="H1394" s="55">
        <v>50900060</v>
      </c>
      <c r="I1394" s="55" t="s">
        <v>4268</v>
      </c>
      <c r="K1394" s="55" t="s">
        <v>500</v>
      </c>
      <c r="L1394" s="56">
        <v>45688</v>
      </c>
      <c r="Q1394" s="55" t="s">
        <v>89</v>
      </c>
      <c r="R1394" s="57">
        <v>4.05</v>
      </c>
      <c r="S1394" s="55" t="s">
        <v>89</v>
      </c>
      <c r="T1394" s="57">
        <v>4.05</v>
      </c>
      <c r="U1394" s="55" t="s">
        <v>329</v>
      </c>
      <c r="V1394" s="55" t="s">
        <v>330</v>
      </c>
      <c r="AJ1394" s="58">
        <v>0</v>
      </c>
      <c r="AT1394" t="s">
        <v>3842</v>
      </c>
      <c r="AU1394" s="191">
        <f t="shared" si="24"/>
        <v>66825</v>
      </c>
    </row>
    <row r="1395" spans="1:47" hidden="1" x14ac:dyDescent="0.25">
      <c r="A1395" s="55" t="s">
        <v>1717</v>
      </c>
      <c r="B1395" s="92" t="s">
        <v>1718</v>
      </c>
      <c r="D1395" s="55" t="s">
        <v>3859</v>
      </c>
      <c r="E1395" s="56">
        <v>45688</v>
      </c>
      <c r="F1395" s="55" t="s">
        <v>3860</v>
      </c>
      <c r="H1395" s="55">
        <v>50900060</v>
      </c>
      <c r="I1395" s="55" t="s">
        <v>4268</v>
      </c>
      <c r="K1395" s="55" t="s">
        <v>500</v>
      </c>
      <c r="L1395" s="56">
        <v>45688</v>
      </c>
      <c r="Q1395" s="55" t="s">
        <v>89</v>
      </c>
      <c r="R1395" s="57">
        <v>51.43</v>
      </c>
      <c r="S1395" s="55" t="s">
        <v>89</v>
      </c>
      <c r="T1395" s="57">
        <v>51.43</v>
      </c>
      <c r="U1395" s="55" t="s">
        <v>329</v>
      </c>
      <c r="V1395" s="55" t="s">
        <v>330</v>
      </c>
      <c r="AJ1395" s="58">
        <v>0</v>
      </c>
      <c r="AT1395" t="s">
        <v>3842</v>
      </c>
      <c r="AU1395" s="191">
        <f t="shared" si="24"/>
        <v>848595</v>
      </c>
    </row>
    <row r="1396" spans="1:47" hidden="1" x14ac:dyDescent="0.25">
      <c r="A1396" s="55" t="s">
        <v>1717</v>
      </c>
      <c r="B1396" s="92" t="s">
        <v>1718</v>
      </c>
      <c r="D1396" s="55" t="s">
        <v>3859</v>
      </c>
      <c r="E1396" s="56">
        <v>45688</v>
      </c>
      <c r="F1396" s="55" t="s">
        <v>3860</v>
      </c>
      <c r="H1396" s="55">
        <v>50900060</v>
      </c>
      <c r="I1396" s="55" t="s">
        <v>4268</v>
      </c>
      <c r="K1396" s="55" t="s">
        <v>500</v>
      </c>
      <c r="L1396" s="56">
        <v>45688</v>
      </c>
      <c r="Q1396" s="55" t="s">
        <v>89</v>
      </c>
      <c r="R1396" s="57">
        <v>66.63</v>
      </c>
      <c r="S1396" s="55" t="s">
        <v>89</v>
      </c>
      <c r="T1396" s="57">
        <v>66.63</v>
      </c>
      <c r="U1396" s="55" t="s">
        <v>329</v>
      </c>
      <c r="V1396" s="55" t="s">
        <v>330</v>
      </c>
      <c r="AJ1396" s="58">
        <v>0</v>
      </c>
      <c r="AT1396" t="s">
        <v>3842</v>
      </c>
      <c r="AU1396" s="191">
        <f t="shared" si="24"/>
        <v>1099395</v>
      </c>
    </row>
    <row r="1397" spans="1:47" hidden="1" x14ac:dyDescent="0.25">
      <c r="A1397" s="55" t="s">
        <v>1717</v>
      </c>
      <c r="B1397" s="92" t="s">
        <v>1718</v>
      </c>
      <c r="D1397" s="55" t="s">
        <v>3859</v>
      </c>
      <c r="E1397" s="56">
        <v>45688</v>
      </c>
      <c r="F1397" s="55" t="s">
        <v>3860</v>
      </c>
      <c r="H1397" s="55">
        <v>50900060</v>
      </c>
      <c r="I1397" s="55" t="s">
        <v>4268</v>
      </c>
      <c r="K1397" s="55" t="s">
        <v>500</v>
      </c>
      <c r="L1397" s="56">
        <v>45688</v>
      </c>
      <c r="Q1397" s="55" t="s">
        <v>89</v>
      </c>
      <c r="R1397" s="57">
        <v>18.89</v>
      </c>
      <c r="S1397" s="55" t="s">
        <v>89</v>
      </c>
      <c r="T1397" s="57">
        <v>18.89</v>
      </c>
      <c r="U1397" s="55" t="s">
        <v>329</v>
      </c>
      <c r="V1397" s="55" t="s">
        <v>330</v>
      </c>
      <c r="AJ1397" s="58">
        <v>0</v>
      </c>
      <c r="AT1397" t="s">
        <v>3842</v>
      </c>
      <c r="AU1397" s="191">
        <f t="shared" si="24"/>
        <v>311685</v>
      </c>
    </row>
    <row r="1398" spans="1:47" hidden="1" x14ac:dyDescent="0.25">
      <c r="A1398" s="55" t="s">
        <v>1717</v>
      </c>
      <c r="B1398" s="92" t="s">
        <v>1718</v>
      </c>
      <c r="D1398" s="55" t="s">
        <v>3859</v>
      </c>
      <c r="E1398" s="56">
        <v>45688</v>
      </c>
      <c r="F1398" s="55" t="s">
        <v>3860</v>
      </c>
      <c r="H1398" s="55">
        <v>50900060</v>
      </c>
      <c r="I1398" s="55" t="s">
        <v>4268</v>
      </c>
      <c r="K1398" s="55" t="s">
        <v>500</v>
      </c>
      <c r="L1398" s="56">
        <v>45688</v>
      </c>
      <c r="Q1398" s="55" t="s">
        <v>89</v>
      </c>
      <c r="R1398" s="57">
        <v>50.55</v>
      </c>
      <c r="S1398" s="55" t="s">
        <v>89</v>
      </c>
      <c r="T1398" s="57">
        <v>50.55</v>
      </c>
      <c r="U1398" s="55" t="s">
        <v>329</v>
      </c>
      <c r="V1398" s="55" t="s">
        <v>330</v>
      </c>
      <c r="AJ1398" s="58">
        <v>0</v>
      </c>
      <c r="AT1398" t="s">
        <v>3842</v>
      </c>
      <c r="AU1398" s="191">
        <f t="shared" si="24"/>
        <v>834075</v>
      </c>
    </row>
    <row r="1399" spans="1:47" hidden="1" x14ac:dyDescent="0.25">
      <c r="A1399" s="55" t="s">
        <v>1717</v>
      </c>
      <c r="B1399" s="92" t="s">
        <v>1718</v>
      </c>
      <c r="D1399" s="55" t="s">
        <v>3859</v>
      </c>
      <c r="E1399" s="56">
        <v>45688</v>
      </c>
      <c r="F1399" s="55" t="s">
        <v>3860</v>
      </c>
      <c r="H1399" s="55">
        <v>50900060</v>
      </c>
      <c r="I1399" s="55" t="s">
        <v>4268</v>
      </c>
      <c r="K1399" s="55" t="s">
        <v>500</v>
      </c>
      <c r="L1399" s="56">
        <v>45688</v>
      </c>
      <c r="Q1399" s="55" t="s">
        <v>89</v>
      </c>
      <c r="R1399" s="57">
        <v>56.51</v>
      </c>
      <c r="S1399" s="55" t="s">
        <v>89</v>
      </c>
      <c r="T1399" s="57">
        <v>56.51</v>
      </c>
      <c r="U1399" s="55" t="s">
        <v>329</v>
      </c>
      <c r="V1399" s="55" t="s">
        <v>330</v>
      </c>
      <c r="AJ1399" s="58">
        <v>0</v>
      </c>
      <c r="AT1399" t="s">
        <v>3842</v>
      </c>
      <c r="AU1399" s="191">
        <f t="shared" si="24"/>
        <v>932415</v>
      </c>
    </row>
    <row r="1400" spans="1:47" hidden="1" x14ac:dyDescent="0.25">
      <c r="A1400" s="55" t="s">
        <v>1717</v>
      </c>
      <c r="B1400" s="92" t="s">
        <v>1718</v>
      </c>
      <c r="D1400" s="55" t="s">
        <v>3859</v>
      </c>
      <c r="E1400" s="56">
        <v>45688</v>
      </c>
      <c r="F1400" s="55" t="s">
        <v>3860</v>
      </c>
      <c r="H1400" s="55">
        <v>50900060</v>
      </c>
      <c r="I1400" s="55" t="s">
        <v>4268</v>
      </c>
      <c r="K1400" s="55" t="s">
        <v>500</v>
      </c>
      <c r="L1400" s="56">
        <v>45688</v>
      </c>
      <c r="Q1400" s="55" t="s">
        <v>89</v>
      </c>
      <c r="R1400" s="57">
        <v>18.47</v>
      </c>
      <c r="S1400" s="55" t="s">
        <v>89</v>
      </c>
      <c r="T1400" s="57">
        <v>18.47</v>
      </c>
      <c r="U1400" s="55" t="s">
        <v>329</v>
      </c>
      <c r="V1400" s="55" t="s">
        <v>330</v>
      </c>
      <c r="AJ1400" s="58">
        <v>0</v>
      </c>
      <c r="AT1400" t="s">
        <v>3842</v>
      </c>
      <c r="AU1400" s="191">
        <f t="shared" si="24"/>
        <v>304755</v>
      </c>
    </row>
    <row r="1401" spans="1:47" hidden="1" x14ac:dyDescent="0.25">
      <c r="A1401" s="55" t="s">
        <v>1717</v>
      </c>
      <c r="B1401" s="92" t="s">
        <v>1718</v>
      </c>
      <c r="D1401" s="55" t="s">
        <v>3859</v>
      </c>
      <c r="E1401" s="56">
        <v>45688</v>
      </c>
      <c r="F1401" s="55" t="s">
        <v>3860</v>
      </c>
      <c r="H1401" s="55">
        <v>50900060</v>
      </c>
      <c r="I1401" s="55" t="s">
        <v>4268</v>
      </c>
      <c r="K1401" s="55" t="s">
        <v>500</v>
      </c>
      <c r="L1401" s="56">
        <v>45688</v>
      </c>
      <c r="Q1401" s="55" t="s">
        <v>89</v>
      </c>
      <c r="R1401" s="57">
        <v>3.41</v>
      </c>
      <c r="S1401" s="55" t="s">
        <v>89</v>
      </c>
      <c r="T1401" s="57">
        <v>3.41</v>
      </c>
      <c r="U1401" s="55" t="s">
        <v>329</v>
      </c>
      <c r="V1401" s="55" t="s">
        <v>330</v>
      </c>
      <c r="AJ1401" s="58">
        <v>0</v>
      </c>
      <c r="AT1401" t="s">
        <v>3842</v>
      </c>
      <c r="AU1401" s="191">
        <f t="shared" si="24"/>
        <v>56265</v>
      </c>
    </row>
    <row r="1402" spans="1:47" hidden="1" x14ac:dyDescent="0.25">
      <c r="A1402" s="55" t="s">
        <v>1717</v>
      </c>
      <c r="B1402" s="92" t="s">
        <v>1718</v>
      </c>
      <c r="D1402" s="55" t="s">
        <v>3859</v>
      </c>
      <c r="E1402" s="56">
        <v>45688</v>
      </c>
      <c r="F1402" s="55" t="s">
        <v>3860</v>
      </c>
      <c r="H1402" s="55">
        <v>50900060</v>
      </c>
      <c r="I1402" s="55" t="s">
        <v>4268</v>
      </c>
      <c r="K1402" s="55" t="s">
        <v>500</v>
      </c>
      <c r="L1402" s="56">
        <v>45688</v>
      </c>
      <c r="Q1402" s="55" t="s">
        <v>89</v>
      </c>
      <c r="R1402" s="57">
        <v>5.83</v>
      </c>
      <c r="S1402" s="55" t="s">
        <v>89</v>
      </c>
      <c r="T1402" s="57">
        <v>5.83</v>
      </c>
      <c r="U1402" s="55" t="s">
        <v>329</v>
      </c>
      <c r="V1402" s="55" t="s">
        <v>330</v>
      </c>
      <c r="AJ1402" s="58">
        <v>0</v>
      </c>
      <c r="AT1402" t="s">
        <v>3842</v>
      </c>
      <c r="AU1402" s="191">
        <f t="shared" si="24"/>
        <v>96195</v>
      </c>
    </row>
    <row r="1403" spans="1:47" hidden="1" x14ac:dyDescent="0.25">
      <c r="A1403" s="55" t="s">
        <v>1717</v>
      </c>
      <c r="B1403" s="92" t="s">
        <v>1718</v>
      </c>
      <c r="D1403" s="55" t="s">
        <v>3859</v>
      </c>
      <c r="E1403" s="56">
        <v>45688</v>
      </c>
      <c r="F1403" s="55" t="s">
        <v>3860</v>
      </c>
      <c r="H1403" s="55">
        <v>50900060</v>
      </c>
      <c r="I1403" s="55" t="s">
        <v>4268</v>
      </c>
      <c r="K1403" s="55" t="s">
        <v>500</v>
      </c>
      <c r="L1403" s="56">
        <v>45688</v>
      </c>
      <c r="Q1403" s="55" t="s">
        <v>89</v>
      </c>
      <c r="R1403" s="57">
        <v>3.41</v>
      </c>
      <c r="S1403" s="55" t="s">
        <v>89</v>
      </c>
      <c r="T1403" s="57">
        <v>3.41</v>
      </c>
      <c r="U1403" s="55" t="s">
        <v>329</v>
      </c>
      <c r="V1403" s="55" t="s">
        <v>330</v>
      </c>
      <c r="AJ1403" s="58">
        <v>0</v>
      </c>
      <c r="AT1403" t="s">
        <v>3842</v>
      </c>
      <c r="AU1403" s="191">
        <f t="shared" si="24"/>
        <v>56265</v>
      </c>
    </row>
    <row r="1404" spans="1:47" hidden="1" x14ac:dyDescent="0.25">
      <c r="A1404" s="55" t="s">
        <v>1717</v>
      </c>
      <c r="B1404" s="92" t="s">
        <v>1718</v>
      </c>
      <c r="D1404" s="55" t="s">
        <v>3859</v>
      </c>
      <c r="E1404" s="56">
        <v>45688</v>
      </c>
      <c r="F1404" s="55" t="s">
        <v>3860</v>
      </c>
      <c r="H1404" s="55">
        <v>50900060</v>
      </c>
      <c r="I1404" s="55" t="s">
        <v>4268</v>
      </c>
      <c r="K1404" s="55" t="s">
        <v>500</v>
      </c>
      <c r="L1404" s="56">
        <v>45688</v>
      </c>
      <c r="Q1404" s="55" t="s">
        <v>89</v>
      </c>
      <c r="R1404" s="57">
        <v>41.59</v>
      </c>
      <c r="S1404" s="55" t="s">
        <v>89</v>
      </c>
      <c r="T1404" s="57">
        <v>41.59</v>
      </c>
      <c r="U1404" s="55" t="s">
        <v>329</v>
      </c>
      <c r="V1404" s="55" t="s">
        <v>330</v>
      </c>
      <c r="AJ1404" s="58">
        <v>0</v>
      </c>
      <c r="AT1404" t="s">
        <v>3842</v>
      </c>
      <c r="AU1404" s="191">
        <f t="shared" si="24"/>
        <v>686235</v>
      </c>
    </row>
    <row r="1405" spans="1:47" hidden="1" x14ac:dyDescent="0.25">
      <c r="A1405" s="55" t="s">
        <v>1717</v>
      </c>
      <c r="B1405" s="92" t="s">
        <v>1718</v>
      </c>
      <c r="D1405" s="55" t="s">
        <v>1742</v>
      </c>
      <c r="E1405" s="56">
        <v>45688</v>
      </c>
      <c r="F1405" s="55" t="s">
        <v>4284</v>
      </c>
      <c r="H1405" s="55">
        <v>50900060</v>
      </c>
      <c r="I1405" s="55" t="s">
        <v>4283</v>
      </c>
      <c r="K1405" s="55" t="s">
        <v>500</v>
      </c>
      <c r="L1405" s="56">
        <v>45698</v>
      </c>
      <c r="Q1405" s="55" t="s">
        <v>89</v>
      </c>
      <c r="R1405" s="57">
        <v>-544.23</v>
      </c>
      <c r="S1405" s="55" t="s">
        <v>89</v>
      </c>
      <c r="T1405" s="57">
        <v>-544.23</v>
      </c>
      <c r="U1405" s="55" t="s">
        <v>329</v>
      </c>
      <c r="V1405" s="55" t="s">
        <v>330</v>
      </c>
      <c r="AJ1405" s="58">
        <v>0</v>
      </c>
      <c r="AT1405" t="s">
        <v>3842</v>
      </c>
      <c r="AU1405" s="191">
        <f t="shared" si="24"/>
        <v>-8979795</v>
      </c>
    </row>
    <row r="1406" spans="1:47" hidden="1" x14ac:dyDescent="0.25">
      <c r="A1406" s="55" t="s">
        <v>1717</v>
      </c>
      <c r="B1406" s="92" t="s">
        <v>1718</v>
      </c>
      <c r="D1406" s="55" t="s">
        <v>1742</v>
      </c>
      <c r="E1406" s="56">
        <v>45688</v>
      </c>
      <c r="F1406" s="55" t="s">
        <v>4284</v>
      </c>
      <c r="H1406" s="55">
        <v>50900050</v>
      </c>
      <c r="I1406" s="55" t="s">
        <v>4283</v>
      </c>
      <c r="K1406" s="55" t="s">
        <v>498</v>
      </c>
      <c r="L1406" s="56">
        <v>45698</v>
      </c>
      <c r="Q1406" s="55" t="s">
        <v>89</v>
      </c>
      <c r="R1406" s="57">
        <v>20.84</v>
      </c>
      <c r="S1406" s="55" t="s">
        <v>89</v>
      </c>
      <c r="T1406" s="57">
        <v>20.84</v>
      </c>
      <c r="U1406" s="55" t="s">
        <v>332</v>
      </c>
      <c r="V1406" s="55" t="s">
        <v>3818</v>
      </c>
      <c r="AJ1406" s="58">
        <v>0</v>
      </c>
      <c r="AT1406" t="s">
        <v>3842</v>
      </c>
      <c r="AU1406" s="191">
        <f t="shared" si="24"/>
        <v>343860</v>
      </c>
    </row>
    <row r="1407" spans="1:47" hidden="1" x14ac:dyDescent="0.25">
      <c r="A1407" s="55" t="s">
        <v>1717</v>
      </c>
      <c r="B1407" s="92" t="s">
        <v>1718</v>
      </c>
      <c r="D1407" s="55" t="s">
        <v>1742</v>
      </c>
      <c r="E1407" s="56">
        <v>45688</v>
      </c>
      <c r="F1407" s="55" t="s">
        <v>4286</v>
      </c>
      <c r="H1407" s="55">
        <v>50900020</v>
      </c>
      <c r="I1407" s="55" t="s">
        <v>4283</v>
      </c>
      <c r="K1407" s="55" t="s">
        <v>492</v>
      </c>
      <c r="L1407" s="56">
        <v>45698</v>
      </c>
      <c r="Q1407" s="55" t="s">
        <v>89</v>
      </c>
      <c r="R1407" s="57">
        <v>733.36</v>
      </c>
      <c r="S1407" s="55" t="s">
        <v>89</v>
      </c>
      <c r="T1407" s="57">
        <v>733.36</v>
      </c>
      <c r="U1407" s="55" t="s">
        <v>341</v>
      </c>
      <c r="V1407" s="55" t="s">
        <v>342</v>
      </c>
      <c r="AJ1407" s="58">
        <v>0</v>
      </c>
      <c r="AT1407" t="s">
        <v>3842</v>
      </c>
      <c r="AU1407" s="191">
        <f t="shared" si="24"/>
        <v>12100440</v>
      </c>
    </row>
    <row r="1408" spans="1:47" hidden="1" x14ac:dyDescent="0.25">
      <c r="A1408" s="55" t="s">
        <v>1717</v>
      </c>
      <c r="B1408" s="92" t="s">
        <v>1718</v>
      </c>
      <c r="D1408" s="55" t="s">
        <v>1742</v>
      </c>
      <c r="E1408" s="56">
        <v>45688</v>
      </c>
      <c r="F1408" s="55" t="s">
        <v>4284</v>
      </c>
      <c r="H1408" s="55">
        <v>50900060</v>
      </c>
      <c r="I1408" s="55" t="s">
        <v>4283</v>
      </c>
      <c r="K1408" s="55" t="s">
        <v>500</v>
      </c>
      <c r="L1408" s="56">
        <v>45698</v>
      </c>
      <c r="Q1408" s="55" t="s">
        <v>89</v>
      </c>
      <c r="R1408" s="57">
        <v>78.92</v>
      </c>
      <c r="S1408" s="55" t="s">
        <v>89</v>
      </c>
      <c r="T1408" s="57">
        <v>78.92</v>
      </c>
      <c r="U1408" s="55" t="s">
        <v>333</v>
      </c>
      <c r="V1408" s="55" t="s">
        <v>334</v>
      </c>
      <c r="AJ1408" s="58">
        <v>0</v>
      </c>
      <c r="AT1408" t="s">
        <v>3842</v>
      </c>
      <c r="AU1408" s="191">
        <f t="shared" si="24"/>
        <v>1302180</v>
      </c>
    </row>
    <row r="1409" spans="1:47" hidden="1" x14ac:dyDescent="0.25">
      <c r="A1409" s="55" t="s">
        <v>1717</v>
      </c>
      <c r="B1409" s="92" t="s">
        <v>1718</v>
      </c>
      <c r="D1409" s="55" t="s">
        <v>1742</v>
      </c>
      <c r="E1409" s="56">
        <v>45688</v>
      </c>
      <c r="F1409" s="55" t="s">
        <v>4286</v>
      </c>
      <c r="H1409" s="55">
        <v>50900010</v>
      </c>
      <c r="I1409" s="55" t="s">
        <v>4283</v>
      </c>
      <c r="K1409" s="55" t="s">
        <v>490</v>
      </c>
      <c r="L1409" s="56">
        <v>45698</v>
      </c>
      <c r="Q1409" s="55" t="s">
        <v>89</v>
      </c>
      <c r="R1409" s="57">
        <v>415.58</v>
      </c>
      <c r="S1409" s="55" t="s">
        <v>89</v>
      </c>
      <c r="T1409" s="57">
        <v>415.58</v>
      </c>
      <c r="U1409" s="55" t="s">
        <v>336</v>
      </c>
      <c r="V1409" s="55" t="s">
        <v>3820</v>
      </c>
      <c r="AJ1409" s="58">
        <v>0</v>
      </c>
      <c r="AT1409" t="s">
        <v>3842</v>
      </c>
      <c r="AU1409" s="191">
        <f t="shared" si="24"/>
        <v>6857070</v>
      </c>
    </row>
    <row r="1410" spans="1:47" hidden="1" x14ac:dyDescent="0.25">
      <c r="A1410" s="55" t="s">
        <v>1717</v>
      </c>
      <c r="B1410" s="92" t="s">
        <v>1718</v>
      </c>
      <c r="D1410" s="55" t="s">
        <v>1742</v>
      </c>
      <c r="E1410" s="56">
        <v>45688</v>
      </c>
      <c r="F1410" s="55" t="s">
        <v>4284</v>
      </c>
      <c r="H1410" s="55">
        <v>50900050</v>
      </c>
      <c r="I1410" s="55" t="s">
        <v>4283</v>
      </c>
      <c r="K1410" s="55" t="s">
        <v>498</v>
      </c>
      <c r="L1410" s="56">
        <v>45698</v>
      </c>
      <c r="Q1410" s="55" t="s">
        <v>89</v>
      </c>
      <c r="R1410" s="57">
        <v>54.82</v>
      </c>
      <c r="S1410" s="55" t="s">
        <v>89</v>
      </c>
      <c r="T1410" s="57">
        <v>54.82</v>
      </c>
      <c r="U1410" s="55" t="s">
        <v>343</v>
      </c>
      <c r="V1410" s="55" t="s">
        <v>344</v>
      </c>
      <c r="AJ1410" s="58">
        <v>0</v>
      </c>
      <c r="AT1410" t="s">
        <v>4416</v>
      </c>
      <c r="AU1410" s="191">
        <f t="shared" si="24"/>
        <v>904530</v>
      </c>
    </row>
    <row r="1411" spans="1:47" hidden="1" x14ac:dyDescent="0.25">
      <c r="A1411" s="55" t="s">
        <v>1717</v>
      </c>
      <c r="B1411" s="92" t="s">
        <v>1718</v>
      </c>
      <c r="D1411" s="55" t="s">
        <v>1742</v>
      </c>
      <c r="E1411" s="56">
        <v>45688</v>
      </c>
      <c r="F1411" s="55" t="s">
        <v>4286</v>
      </c>
      <c r="H1411" s="55">
        <v>50900010</v>
      </c>
      <c r="I1411" s="55" t="s">
        <v>4283</v>
      </c>
      <c r="K1411" s="55" t="s">
        <v>490</v>
      </c>
      <c r="L1411" s="56">
        <v>45698</v>
      </c>
      <c r="Q1411" s="55" t="s">
        <v>89</v>
      </c>
      <c r="R1411" s="57">
        <v>10323.16</v>
      </c>
      <c r="S1411" s="55" t="s">
        <v>89</v>
      </c>
      <c r="T1411" s="57">
        <v>10323.16</v>
      </c>
      <c r="U1411" s="55" t="s">
        <v>332</v>
      </c>
      <c r="V1411" s="55" t="s">
        <v>3818</v>
      </c>
      <c r="AJ1411" s="58">
        <v>0</v>
      </c>
      <c r="AT1411" t="s">
        <v>3842</v>
      </c>
      <c r="AU1411" s="191">
        <f t="shared" si="24"/>
        <v>170332140</v>
      </c>
    </row>
    <row r="1412" spans="1:47" hidden="1" x14ac:dyDescent="0.25">
      <c r="A1412" s="55" t="s">
        <v>1717</v>
      </c>
      <c r="B1412" s="92" t="s">
        <v>1718</v>
      </c>
      <c r="D1412" s="55" t="s">
        <v>1742</v>
      </c>
      <c r="E1412" s="56">
        <v>45688</v>
      </c>
      <c r="F1412" s="55" t="s">
        <v>4286</v>
      </c>
      <c r="H1412" s="55">
        <v>50900010</v>
      </c>
      <c r="I1412" s="55" t="s">
        <v>4283</v>
      </c>
      <c r="K1412" s="55" t="s">
        <v>490</v>
      </c>
      <c r="L1412" s="56">
        <v>45698</v>
      </c>
      <c r="Q1412" s="55" t="s">
        <v>89</v>
      </c>
      <c r="R1412" s="57">
        <v>1057.3599999999999</v>
      </c>
      <c r="S1412" s="55" t="s">
        <v>89</v>
      </c>
      <c r="T1412" s="57">
        <v>1057.3599999999999</v>
      </c>
      <c r="U1412" s="55" t="s">
        <v>343</v>
      </c>
      <c r="V1412" s="55" t="s">
        <v>344</v>
      </c>
      <c r="AJ1412" s="58">
        <v>0</v>
      </c>
      <c r="AT1412" t="s">
        <v>4416</v>
      </c>
      <c r="AU1412" s="191">
        <f t="shared" si="24"/>
        <v>17446440</v>
      </c>
    </row>
    <row r="1413" spans="1:47" hidden="1" x14ac:dyDescent="0.25">
      <c r="A1413" s="55" t="s">
        <v>1717</v>
      </c>
      <c r="B1413" s="92" t="s">
        <v>1718</v>
      </c>
      <c r="D1413" s="55" t="s">
        <v>1742</v>
      </c>
      <c r="E1413" s="56">
        <v>45688</v>
      </c>
      <c r="F1413" s="55" t="s">
        <v>4284</v>
      </c>
      <c r="H1413" s="55">
        <v>50900000</v>
      </c>
      <c r="I1413" s="55" t="s">
        <v>4283</v>
      </c>
      <c r="K1413" s="55" t="s">
        <v>488</v>
      </c>
      <c r="L1413" s="56">
        <v>45698</v>
      </c>
      <c r="Q1413" s="55" t="s">
        <v>89</v>
      </c>
      <c r="R1413" s="57">
        <v>351.12</v>
      </c>
      <c r="S1413" s="55" t="s">
        <v>89</v>
      </c>
      <c r="T1413" s="57">
        <v>351.12</v>
      </c>
      <c r="U1413" s="55" t="s">
        <v>341</v>
      </c>
      <c r="V1413" s="55" t="s">
        <v>342</v>
      </c>
      <c r="AJ1413" s="58">
        <v>0</v>
      </c>
      <c r="AT1413" t="s">
        <v>3842</v>
      </c>
      <c r="AU1413" s="191">
        <f t="shared" si="24"/>
        <v>5793480</v>
      </c>
    </row>
    <row r="1414" spans="1:47" hidden="1" x14ac:dyDescent="0.25">
      <c r="A1414" s="55" t="s">
        <v>1717</v>
      </c>
      <c r="B1414" s="92" t="s">
        <v>1718</v>
      </c>
      <c r="D1414" s="55" t="s">
        <v>1742</v>
      </c>
      <c r="E1414" s="56">
        <v>45688</v>
      </c>
      <c r="F1414" s="55" t="s">
        <v>4284</v>
      </c>
      <c r="H1414" s="55">
        <v>50900050</v>
      </c>
      <c r="I1414" s="55" t="s">
        <v>4283</v>
      </c>
      <c r="K1414" s="55" t="s">
        <v>498</v>
      </c>
      <c r="L1414" s="56">
        <v>45698</v>
      </c>
      <c r="Q1414" s="55" t="s">
        <v>89</v>
      </c>
      <c r="R1414" s="57">
        <v>34.79</v>
      </c>
      <c r="S1414" s="55" t="s">
        <v>89</v>
      </c>
      <c r="T1414" s="57">
        <v>34.79</v>
      </c>
      <c r="U1414" s="55" t="s">
        <v>335</v>
      </c>
      <c r="V1414" s="55" t="s">
        <v>3819</v>
      </c>
      <c r="AJ1414" s="58">
        <v>0</v>
      </c>
      <c r="AT1414" t="s">
        <v>3842</v>
      </c>
      <c r="AU1414" s="191">
        <f t="shared" si="24"/>
        <v>574035</v>
      </c>
    </row>
    <row r="1415" spans="1:47" hidden="1" x14ac:dyDescent="0.25">
      <c r="A1415" s="55" t="s">
        <v>1717</v>
      </c>
      <c r="B1415" s="92" t="s">
        <v>1718</v>
      </c>
      <c r="D1415" s="55" t="s">
        <v>1742</v>
      </c>
      <c r="E1415" s="56">
        <v>45688</v>
      </c>
      <c r="F1415" s="55" t="s">
        <v>4284</v>
      </c>
      <c r="H1415" s="55">
        <v>50900060</v>
      </c>
      <c r="I1415" s="55" t="s">
        <v>4283</v>
      </c>
      <c r="K1415" s="55" t="s">
        <v>500</v>
      </c>
      <c r="L1415" s="56">
        <v>45698</v>
      </c>
      <c r="Q1415" s="55" t="s">
        <v>89</v>
      </c>
      <c r="R1415" s="57">
        <v>21.67</v>
      </c>
      <c r="S1415" s="55" t="s">
        <v>89</v>
      </c>
      <c r="T1415" s="57">
        <v>21.67</v>
      </c>
      <c r="U1415" s="55" t="s">
        <v>337</v>
      </c>
      <c r="V1415" s="55" t="s">
        <v>338</v>
      </c>
      <c r="AJ1415" s="58">
        <v>0</v>
      </c>
      <c r="AT1415" t="s">
        <v>3842</v>
      </c>
      <c r="AU1415" s="191">
        <f t="shared" si="24"/>
        <v>357555</v>
      </c>
    </row>
    <row r="1416" spans="1:47" hidden="1" x14ac:dyDescent="0.25">
      <c r="A1416" s="55" t="s">
        <v>1717</v>
      </c>
      <c r="B1416" s="92" t="s">
        <v>1718</v>
      </c>
      <c r="D1416" s="55" t="s">
        <v>1742</v>
      </c>
      <c r="E1416" s="56">
        <v>45688</v>
      </c>
      <c r="F1416" s="55" t="s">
        <v>4286</v>
      </c>
      <c r="H1416" s="55">
        <v>50900020</v>
      </c>
      <c r="I1416" s="55" t="s">
        <v>4283</v>
      </c>
      <c r="K1416" s="55" t="s">
        <v>492</v>
      </c>
      <c r="L1416" s="56">
        <v>45698</v>
      </c>
      <c r="Q1416" s="55" t="s">
        <v>89</v>
      </c>
      <c r="R1416" s="57">
        <v>1141.48</v>
      </c>
      <c r="S1416" s="55" t="s">
        <v>89</v>
      </c>
      <c r="T1416" s="57">
        <v>1141.48</v>
      </c>
      <c r="U1416" s="55" t="s">
        <v>336</v>
      </c>
      <c r="V1416" s="55" t="s">
        <v>3820</v>
      </c>
      <c r="AJ1416" s="58">
        <v>0</v>
      </c>
      <c r="AT1416" t="s">
        <v>3842</v>
      </c>
      <c r="AU1416" s="191">
        <f t="shared" si="24"/>
        <v>18834420</v>
      </c>
    </row>
    <row r="1417" spans="1:47" hidden="1" x14ac:dyDescent="0.25">
      <c r="A1417" s="55" t="s">
        <v>1717</v>
      </c>
      <c r="B1417" s="92" t="s">
        <v>1718</v>
      </c>
      <c r="D1417" s="55" t="s">
        <v>1742</v>
      </c>
      <c r="E1417" s="56">
        <v>45688</v>
      </c>
      <c r="F1417" s="55" t="s">
        <v>4284</v>
      </c>
      <c r="H1417" s="55">
        <v>50900000</v>
      </c>
      <c r="I1417" s="55" t="s">
        <v>4283</v>
      </c>
      <c r="K1417" s="55" t="s">
        <v>488</v>
      </c>
      <c r="L1417" s="56">
        <v>45698</v>
      </c>
      <c r="Q1417" s="55" t="s">
        <v>89</v>
      </c>
      <c r="R1417" s="57">
        <v>390.86</v>
      </c>
      <c r="S1417" s="55" t="s">
        <v>89</v>
      </c>
      <c r="T1417" s="57">
        <v>390.86</v>
      </c>
      <c r="U1417" s="55" t="s">
        <v>337</v>
      </c>
      <c r="V1417" s="55" t="s">
        <v>338</v>
      </c>
      <c r="AJ1417" s="58">
        <v>0</v>
      </c>
      <c r="AT1417" t="s">
        <v>3842</v>
      </c>
      <c r="AU1417" s="191">
        <f t="shared" si="24"/>
        <v>6449190</v>
      </c>
    </row>
    <row r="1418" spans="1:47" hidden="1" x14ac:dyDescent="0.25">
      <c r="A1418" s="55" t="s">
        <v>1717</v>
      </c>
      <c r="B1418" s="92" t="s">
        <v>1718</v>
      </c>
      <c r="D1418" s="55" t="s">
        <v>1742</v>
      </c>
      <c r="E1418" s="56">
        <v>45688</v>
      </c>
      <c r="F1418" s="55" t="s">
        <v>4286</v>
      </c>
      <c r="H1418" s="55">
        <v>50900020</v>
      </c>
      <c r="I1418" s="55" t="s">
        <v>4283</v>
      </c>
      <c r="K1418" s="55" t="s">
        <v>492</v>
      </c>
      <c r="L1418" s="56">
        <v>45698</v>
      </c>
      <c r="Q1418" s="55" t="s">
        <v>89</v>
      </c>
      <c r="R1418" s="57">
        <v>518.20000000000005</v>
      </c>
      <c r="S1418" s="55" t="s">
        <v>89</v>
      </c>
      <c r="T1418" s="57">
        <v>518.20000000000005</v>
      </c>
      <c r="U1418" s="55" t="s">
        <v>339</v>
      </c>
      <c r="V1418" s="55" t="s">
        <v>340</v>
      </c>
      <c r="AJ1418" s="58">
        <v>0</v>
      </c>
      <c r="AT1418" t="s">
        <v>3842</v>
      </c>
      <c r="AU1418" s="191">
        <f t="shared" si="24"/>
        <v>8550300</v>
      </c>
    </row>
    <row r="1419" spans="1:47" hidden="1" x14ac:dyDescent="0.25">
      <c r="A1419" s="55" t="s">
        <v>1717</v>
      </c>
      <c r="B1419" s="92" t="s">
        <v>1718</v>
      </c>
      <c r="D1419" s="55" t="s">
        <v>1742</v>
      </c>
      <c r="E1419" s="56">
        <v>45688</v>
      </c>
      <c r="F1419" s="55" t="s">
        <v>4284</v>
      </c>
      <c r="H1419" s="55">
        <v>50900000</v>
      </c>
      <c r="I1419" s="55" t="s">
        <v>4283</v>
      </c>
      <c r="K1419" s="55" t="s">
        <v>488</v>
      </c>
      <c r="L1419" s="56">
        <v>45698</v>
      </c>
      <c r="Q1419" s="55" t="s">
        <v>89</v>
      </c>
      <c r="R1419" s="57">
        <v>3399.09</v>
      </c>
      <c r="S1419" s="55" t="s">
        <v>89</v>
      </c>
      <c r="T1419" s="57">
        <v>3399.09</v>
      </c>
      <c r="U1419" s="55" t="s">
        <v>343</v>
      </c>
      <c r="V1419" s="55" t="s">
        <v>344</v>
      </c>
      <c r="AJ1419" s="58">
        <v>0</v>
      </c>
      <c r="AT1419" t="s">
        <v>4416</v>
      </c>
      <c r="AU1419" s="191">
        <f t="shared" si="24"/>
        <v>56084985</v>
      </c>
    </row>
    <row r="1420" spans="1:47" hidden="1" x14ac:dyDescent="0.25">
      <c r="A1420" s="55" t="s">
        <v>1717</v>
      </c>
      <c r="B1420" s="92" t="s">
        <v>1718</v>
      </c>
      <c r="D1420" s="55" t="s">
        <v>1742</v>
      </c>
      <c r="E1420" s="56">
        <v>45688</v>
      </c>
      <c r="F1420" s="55" t="s">
        <v>4284</v>
      </c>
      <c r="H1420" s="55">
        <v>50900000</v>
      </c>
      <c r="I1420" s="55" t="s">
        <v>4283</v>
      </c>
      <c r="K1420" s="55" t="s">
        <v>488</v>
      </c>
      <c r="L1420" s="56">
        <v>45698</v>
      </c>
      <c r="Q1420" s="55" t="s">
        <v>89</v>
      </c>
      <c r="R1420" s="57">
        <v>2157.89</v>
      </c>
      <c r="S1420" s="55" t="s">
        <v>89</v>
      </c>
      <c r="T1420" s="57">
        <v>2157.89</v>
      </c>
      <c r="U1420" s="55" t="s">
        <v>335</v>
      </c>
      <c r="V1420" s="55" t="s">
        <v>3819</v>
      </c>
      <c r="AJ1420" s="58">
        <v>0</v>
      </c>
      <c r="AT1420" t="s">
        <v>3842</v>
      </c>
      <c r="AU1420" s="191">
        <f t="shared" si="24"/>
        <v>35605185</v>
      </c>
    </row>
    <row r="1421" spans="1:47" hidden="1" x14ac:dyDescent="0.25">
      <c r="A1421" s="55" t="s">
        <v>1717</v>
      </c>
      <c r="B1421" s="92" t="s">
        <v>1718</v>
      </c>
      <c r="D1421" s="55" t="s">
        <v>1742</v>
      </c>
      <c r="E1421" s="56">
        <v>45688</v>
      </c>
      <c r="F1421" s="55" t="s">
        <v>4284</v>
      </c>
      <c r="H1421" s="55">
        <v>50900000</v>
      </c>
      <c r="I1421" s="55" t="s">
        <v>4283</v>
      </c>
      <c r="K1421" s="55" t="s">
        <v>488</v>
      </c>
      <c r="L1421" s="56">
        <v>45698</v>
      </c>
      <c r="Q1421" s="55" t="s">
        <v>89</v>
      </c>
      <c r="R1421" s="57">
        <v>-9814.26</v>
      </c>
      <c r="S1421" s="55" t="s">
        <v>89</v>
      </c>
      <c r="T1421" s="57">
        <v>-9814.26</v>
      </c>
      <c r="U1421" s="55" t="s">
        <v>329</v>
      </c>
      <c r="V1421" s="55" t="s">
        <v>330</v>
      </c>
      <c r="AJ1421" s="58">
        <v>0</v>
      </c>
      <c r="AT1421" t="s">
        <v>3842</v>
      </c>
      <c r="AU1421" s="191">
        <f t="shared" si="24"/>
        <v>-161935290</v>
      </c>
    </row>
    <row r="1422" spans="1:47" hidden="1" x14ac:dyDescent="0.25">
      <c r="A1422" s="55" t="s">
        <v>1717</v>
      </c>
      <c r="B1422" s="92" t="s">
        <v>1718</v>
      </c>
      <c r="D1422" s="55" t="s">
        <v>1742</v>
      </c>
      <c r="E1422" s="56">
        <v>45688</v>
      </c>
      <c r="F1422" s="55" t="s">
        <v>4284</v>
      </c>
      <c r="H1422" s="55">
        <v>50900050</v>
      </c>
      <c r="I1422" s="55" t="s">
        <v>4283</v>
      </c>
      <c r="K1422" s="55" t="s">
        <v>498</v>
      </c>
      <c r="L1422" s="56">
        <v>45698</v>
      </c>
      <c r="Q1422" s="55" t="s">
        <v>89</v>
      </c>
      <c r="R1422" s="57">
        <v>22.95</v>
      </c>
      <c r="S1422" s="55" t="s">
        <v>89</v>
      </c>
      <c r="T1422" s="57">
        <v>22.95</v>
      </c>
      <c r="U1422" s="55" t="s">
        <v>333</v>
      </c>
      <c r="V1422" s="55" t="s">
        <v>334</v>
      </c>
      <c r="AJ1422" s="58">
        <v>0</v>
      </c>
      <c r="AT1422" t="s">
        <v>3842</v>
      </c>
      <c r="AU1422" s="191">
        <f t="shared" si="24"/>
        <v>378675</v>
      </c>
    </row>
    <row r="1423" spans="1:47" hidden="1" x14ac:dyDescent="0.25">
      <c r="A1423" s="55" t="s">
        <v>1717</v>
      </c>
      <c r="B1423" s="92" t="s">
        <v>1718</v>
      </c>
      <c r="D1423" s="55" t="s">
        <v>1742</v>
      </c>
      <c r="E1423" s="56">
        <v>45688</v>
      </c>
      <c r="F1423" s="55" t="s">
        <v>4284</v>
      </c>
      <c r="H1423" s="55">
        <v>50900050</v>
      </c>
      <c r="I1423" s="55" t="s">
        <v>4283</v>
      </c>
      <c r="K1423" s="55" t="s">
        <v>498</v>
      </c>
      <c r="L1423" s="56">
        <v>45698</v>
      </c>
      <c r="Q1423" s="55" t="s">
        <v>89</v>
      </c>
      <c r="R1423" s="57">
        <v>-158.25</v>
      </c>
      <c r="S1423" s="55" t="s">
        <v>89</v>
      </c>
      <c r="T1423" s="57">
        <v>-158.25</v>
      </c>
      <c r="U1423" s="55" t="s">
        <v>329</v>
      </c>
      <c r="V1423" s="55" t="s">
        <v>330</v>
      </c>
      <c r="AJ1423" s="58">
        <v>0</v>
      </c>
      <c r="AT1423" t="s">
        <v>3842</v>
      </c>
      <c r="AU1423" s="191">
        <f t="shared" si="24"/>
        <v>-2611125</v>
      </c>
    </row>
    <row r="1424" spans="1:47" hidden="1" x14ac:dyDescent="0.25">
      <c r="A1424" s="55" t="s">
        <v>1717</v>
      </c>
      <c r="B1424" s="92" t="s">
        <v>1718</v>
      </c>
      <c r="D1424" s="55" t="s">
        <v>1742</v>
      </c>
      <c r="E1424" s="56">
        <v>45688</v>
      </c>
      <c r="F1424" s="55" t="s">
        <v>4284</v>
      </c>
      <c r="H1424" s="55">
        <v>50900050</v>
      </c>
      <c r="I1424" s="55" t="s">
        <v>4283</v>
      </c>
      <c r="K1424" s="55" t="s">
        <v>498</v>
      </c>
      <c r="L1424" s="56">
        <v>45698</v>
      </c>
      <c r="Q1424" s="55" t="s">
        <v>89</v>
      </c>
      <c r="R1424" s="57">
        <v>7.29</v>
      </c>
      <c r="S1424" s="55" t="s">
        <v>89</v>
      </c>
      <c r="T1424" s="57">
        <v>7.29</v>
      </c>
      <c r="U1424" s="55" t="s">
        <v>336</v>
      </c>
      <c r="V1424" s="55" t="s">
        <v>3820</v>
      </c>
      <c r="AJ1424" s="58">
        <v>0</v>
      </c>
      <c r="AT1424" t="s">
        <v>3842</v>
      </c>
      <c r="AU1424" s="191">
        <f t="shared" si="24"/>
        <v>120285</v>
      </c>
    </row>
    <row r="1425" spans="1:47" hidden="1" x14ac:dyDescent="0.25">
      <c r="A1425" s="55" t="s">
        <v>1717</v>
      </c>
      <c r="B1425" s="92" t="s">
        <v>1718</v>
      </c>
      <c r="D1425" s="55" t="s">
        <v>1742</v>
      </c>
      <c r="E1425" s="56">
        <v>45688</v>
      </c>
      <c r="F1425" s="55" t="s">
        <v>4284</v>
      </c>
      <c r="H1425" s="55">
        <v>50900060</v>
      </c>
      <c r="I1425" s="55" t="s">
        <v>4283</v>
      </c>
      <c r="K1425" s="55" t="s">
        <v>500</v>
      </c>
      <c r="L1425" s="56">
        <v>45698</v>
      </c>
      <c r="Q1425" s="55" t="s">
        <v>89</v>
      </c>
      <c r="R1425" s="57">
        <v>19.27</v>
      </c>
      <c r="S1425" s="55" t="s">
        <v>89</v>
      </c>
      <c r="T1425" s="57">
        <v>19.27</v>
      </c>
      <c r="U1425" s="55" t="s">
        <v>339</v>
      </c>
      <c r="V1425" s="55" t="s">
        <v>340</v>
      </c>
      <c r="AJ1425" s="58">
        <v>0</v>
      </c>
      <c r="AT1425" t="s">
        <v>3842</v>
      </c>
      <c r="AU1425" s="191">
        <f t="shared" si="24"/>
        <v>317955</v>
      </c>
    </row>
    <row r="1426" spans="1:47" hidden="1" x14ac:dyDescent="0.25">
      <c r="A1426" s="55" t="s">
        <v>1717</v>
      </c>
      <c r="B1426" s="92" t="s">
        <v>1718</v>
      </c>
      <c r="D1426" s="55" t="s">
        <v>1742</v>
      </c>
      <c r="E1426" s="56">
        <v>45688</v>
      </c>
      <c r="F1426" s="55" t="s">
        <v>4284</v>
      </c>
      <c r="H1426" s="55">
        <v>50900000</v>
      </c>
      <c r="I1426" s="55" t="s">
        <v>4283</v>
      </c>
      <c r="K1426" s="55" t="s">
        <v>488</v>
      </c>
      <c r="L1426" s="56">
        <v>45698</v>
      </c>
      <c r="Q1426" s="55" t="s">
        <v>89</v>
      </c>
      <c r="R1426" s="57">
        <v>1423.27</v>
      </c>
      <c r="S1426" s="55" t="s">
        <v>89</v>
      </c>
      <c r="T1426" s="57">
        <v>1423.27</v>
      </c>
      <c r="U1426" s="55" t="s">
        <v>333</v>
      </c>
      <c r="V1426" s="55" t="s">
        <v>334</v>
      </c>
      <c r="AJ1426" s="58">
        <v>0</v>
      </c>
      <c r="AT1426" t="s">
        <v>3842</v>
      </c>
      <c r="AU1426" s="191">
        <f t="shared" si="24"/>
        <v>23483955</v>
      </c>
    </row>
    <row r="1427" spans="1:47" hidden="1" x14ac:dyDescent="0.25">
      <c r="A1427" s="55" t="s">
        <v>1717</v>
      </c>
      <c r="B1427" s="92" t="s">
        <v>1718</v>
      </c>
      <c r="D1427" s="55" t="s">
        <v>1742</v>
      </c>
      <c r="E1427" s="56">
        <v>45688</v>
      </c>
      <c r="F1427" s="55" t="s">
        <v>4286</v>
      </c>
      <c r="H1427" s="55">
        <v>50900020</v>
      </c>
      <c r="I1427" s="55" t="s">
        <v>4283</v>
      </c>
      <c r="K1427" s="55" t="s">
        <v>492</v>
      </c>
      <c r="L1427" s="56">
        <v>45698</v>
      </c>
      <c r="Q1427" s="55" t="s">
        <v>89</v>
      </c>
      <c r="R1427" s="57">
        <v>28354.97</v>
      </c>
      <c r="S1427" s="55" t="s">
        <v>89</v>
      </c>
      <c r="T1427" s="57">
        <v>28354.97</v>
      </c>
      <c r="U1427" s="55" t="s">
        <v>332</v>
      </c>
      <c r="V1427" s="55" t="s">
        <v>3818</v>
      </c>
      <c r="AJ1427" s="58">
        <v>0</v>
      </c>
      <c r="AT1427" t="s">
        <v>3842</v>
      </c>
      <c r="AU1427" s="191">
        <f t="shared" si="24"/>
        <v>467857005</v>
      </c>
    </row>
    <row r="1428" spans="1:47" hidden="1" x14ac:dyDescent="0.25">
      <c r="A1428" s="55" t="s">
        <v>1717</v>
      </c>
      <c r="B1428" s="92" t="s">
        <v>1718</v>
      </c>
      <c r="D1428" s="55" t="s">
        <v>1742</v>
      </c>
      <c r="E1428" s="56">
        <v>45688</v>
      </c>
      <c r="F1428" s="55" t="s">
        <v>4284</v>
      </c>
      <c r="H1428" s="55">
        <v>50900050</v>
      </c>
      <c r="I1428" s="55" t="s">
        <v>4283</v>
      </c>
      <c r="K1428" s="55" t="s">
        <v>498</v>
      </c>
      <c r="L1428" s="56">
        <v>45698</v>
      </c>
      <c r="Q1428" s="55" t="s">
        <v>89</v>
      </c>
      <c r="R1428" s="57">
        <v>5.66</v>
      </c>
      <c r="S1428" s="55" t="s">
        <v>89</v>
      </c>
      <c r="T1428" s="57">
        <v>5.66</v>
      </c>
      <c r="U1428" s="55" t="s">
        <v>341</v>
      </c>
      <c r="V1428" s="55" t="s">
        <v>342</v>
      </c>
      <c r="AJ1428" s="58">
        <v>0</v>
      </c>
      <c r="AT1428" t="s">
        <v>3842</v>
      </c>
      <c r="AU1428" s="191">
        <f t="shared" si="24"/>
        <v>93390</v>
      </c>
    </row>
    <row r="1429" spans="1:47" hidden="1" x14ac:dyDescent="0.25">
      <c r="A1429" s="55" t="s">
        <v>1717</v>
      </c>
      <c r="B1429" s="92" t="s">
        <v>1718</v>
      </c>
      <c r="D1429" s="55" t="s">
        <v>1742</v>
      </c>
      <c r="E1429" s="56">
        <v>45688</v>
      </c>
      <c r="F1429" s="55" t="s">
        <v>4286</v>
      </c>
      <c r="H1429" s="55">
        <v>50900010</v>
      </c>
      <c r="I1429" s="55" t="s">
        <v>4283</v>
      </c>
      <c r="K1429" s="55" t="s">
        <v>490</v>
      </c>
      <c r="L1429" s="56">
        <v>45698</v>
      </c>
      <c r="Q1429" s="55" t="s">
        <v>89</v>
      </c>
      <c r="R1429" s="57">
        <v>188.66</v>
      </c>
      <c r="S1429" s="55" t="s">
        <v>89</v>
      </c>
      <c r="T1429" s="57">
        <v>188.66</v>
      </c>
      <c r="U1429" s="55" t="s">
        <v>339</v>
      </c>
      <c r="V1429" s="55" t="s">
        <v>340</v>
      </c>
      <c r="AJ1429" s="58">
        <v>0</v>
      </c>
      <c r="AT1429" t="s">
        <v>3842</v>
      </c>
      <c r="AU1429" s="191">
        <f t="shared" si="24"/>
        <v>3112890</v>
      </c>
    </row>
    <row r="1430" spans="1:47" hidden="1" x14ac:dyDescent="0.25">
      <c r="A1430" s="55" t="s">
        <v>1717</v>
      </c>
      <c r="B1430" s="92" t="s">
        <v>1718</v>
      </c>
      <c r="D1430" s="55" t="s">
        <v>1742</v>
      </c>
      <c r="E1430" s="56">
        <v>45688</v>
      </c>
      <c r="F1430" s="55" t="s">
        <v>4284</v>
      </c>
      <c r="H1430" s="55">
        <v>50900000</v>
      </c>
      <c r="I1430" s="55" t="s">
        <v>4283</v>
      </c>
      <c r="K1430" s="55" t="s">
        <v>488</v>
      </c>
      <c r="L1430" s="56">
        <v>45698</v>
      </c>
      <c r="Q1430" s="55" t="s">
        <v>89</v>
      </c>
      <c r="R1430" s="57">
        <v>347.42</v>
      </c>
      <c r="S1430" s="55" t="s">
        <v>89</v>
      </c>
      <c r="T1430" s="57">
        <v>347.42</v>
      </c>
      <c r="U1430" s="55" t="s">
        <v>339</v>
      </c>
      <c r="V1430" s="55" t="s">
        <v>340</v>
      </c>
      <c r="AJ1430" s="58">
        <v>0</v>
      </c>
      <c r="AT1430" t="s">
        <v>3842</v>
      </c>
      <c r="AU1430" s="191">
        <f t="shared" si="24"/>
        <v>5732430</v>
      </c>
    </row>
    <row r="1431" spans="1:47" hidden="1" x14ac:dyDescent="0.25">
      <c r="A1431" s="55" t="s">
        <v>1717</v>
      </c>
      <c r="B1431" s="92" t="s">
        <v>1718</v>
      </c>
      <c r="D1431" s="55" t="s">
        <v>1742</v>
      </c>
      <c r="E1431" s="56">
        <v>45688</v>
      </c>
      <c r="F1431" s="55" t="s">
        <v>4284</v>
      </c>
      <c r="H1431" s="55">
        <v>50900050</v>
      </c>
      <c r="I1431" s="55" t="s">
        <v>4283</v>
      </c>
      <c r="K1431" s="55" t="s">
        <v>498</v>
      </c>
      <c r="L1431" s="56">
        <v>45698</v>
      </c>
      <c r="Q1431" s="55" t="s">
        <v>89</v>
      </c>
      <c r="R1431" s="57">
        <v>6.3</v>
      </c>
      <c r="S1431" s="55" t="s">
        <v>89</v>
      </c>
      <c r="T1431" s="57">
        <v>6.3</v>
      </c>
      <c r="U1431" s="55" t="s">
        <v>337</v>
      </c>
      <c r="V1431" s="55" t="s">
        <v>338</v>
      </c>
      <c r="AJ1431" s="58">
        <v>0</v>
      </c>
      <c r="AT1431" t="s">
        <v>3842</v>
      </c>
      <c r="AU1431" s="191">
        <f t="shared" si="24"/>
        <v>103950</v>
      </c>
    </row>
    <row r="1432" spans="1:47" hidden="1" x14ac:dyDescent="0.25">
      <c r="A1432" s="55" t="s">
        <v>1717</v>
      </c>
      <c r="B1432" s="92" t="s">
        <v>1718</v>
      </c>
      <c r="D1432" s="55" t="s">
        <v>1742</v>
      </c>
      <c r="E1432" s="56">
        <v>45688</v>
      </c>
      <c r="F1432" s="55" t="s">
        <v>4286</v>
      </c>
      <c r="H1432" s="55">
        <v>50900010</v>
      </c>
      <c r="I1432" s="55" t="s">
        <v>4283</v>
      </c>
      <c r="K1432" s="55" t="s">
        <v>490</v>
      </c>
      <c r="L1432" s="56">
        <v>45698</v>
      </c>
      <c r="Q1432" s="55" t="s">
        <v>89</v>
      </c>
      <c r="R1432" s="57">
        <v>11717.51</v>
      </c>
      <c r="S1432" s="55" t="s">
        <v>89</v>
      </c>
      <c r="T1432" s="57">
        <v>11717.51</v>
      </c>
      <c r="U1432" s="55" t="s">
        <v>333</v>
      </c>
      <c r="V1432" s="55" t="s">
        <v>334</v>
      </c>
      <c r="AJ1432" s="58">
        <v>0</v>
      </c>
      <c r="AT1432" t="s">
        <v>3842</v>
      </c>
      <c r="AU1432" s="191">
        <f t="shared" si="24"/>
        <v>193338915</v>
      </c>
    </row>
    <row r="1433" spans="1:47" hidden="1" x14ac:dyDescent="0.25">
      <c r="A1433" s="55" t="s">
        <v>1717</v>
      </c>
      <c r="B1433" s="92" t="s">
        <v>1718</v>
      </c>
      <c r="D1433" s="55" t="s">
        <v>1742</v>
      </c>
      <c r="E1433" s="56">
        <v>45688</v>
      </c>
      <c r="F1433" s="55" t="s">
        <v>4284</v>
      </c>
      <c r="H1433" s="55">
        <v>50900050</v>
      </c>
      <c r="I1433" s="55" t="s">
        <v>4283</v>
      </c>
      <c r="K1433" s="55" t="s">
        <v>498</v>
      </c>
      <c r="L1433" s="56">
        <v>45698</v>
      </c>
      <c r="Q1433" s="55" t="s">
        <v>89</v>
      </c>
      <c r="R1433" s="57">
        <v>5.6</v>
      </c>
      <c r="S1433" s="55" t="s">
        <v>89</v>
      </c>
      <c r="T1433" s="57">
        <v>5.6</v>
      </c>
      <c r="U1433" s="55" t="s">
        <v>339</v>
      </c>
      <c r="V1433" s="55" t="s">
        <v>340</v>
      </c>
      <c r="AJ1433" s="58">
        <v>0</v>
      </c>
      <c r="AT1433" t="s">
        <v>3842</v>
      </c>
      <c r="AU1433" s="191">
        <f t="shared" si="24"/>
        <v>92400</v>
      </c>
    </row>
    <row r="1434" spans="1:47" hidden="1" x14ac:dyDescent="0.25">
      <c r="A1434" s="55" t="s">
        <v>1717</v>
      </c>
      <c r="B1434" s="92" t="s">
        <v>1718</v>
      </c>
      <c r="D1434" s="55" t="s">
        <v>1742</v>
      </c>
      <c r="E1434" s="56">
        <v>45688</v>
      </c>
      <c r="F1434" s="55" t="s">
        <v>4286</v>
      </c>
      <c r="H1434" s="55">
        <v>50900010</v>
      </c>
      <c r="I1434" s="55" t="s">
        <v>4283</v>
      </c>
      <c r="K1434" s="55" t="s">
        <v>490</v>
      </c>
      <c r="L1434" s="56">
        <v>45698</v>
      </c>
      <c r="Q1434" s="55" t="s">
        <v>89</v>
      </c>
      <c r="R1434" s="57">
        <v>19112.349999999999</v>
      </c>
      <c r="S1434" s="55" t="s">
        <v>89</v>
      </c>
      <c r="T1434" s="57">
        <v>19112.349999999999</v>
      </c>
      <c r="U1434" s="55" t="s">
        <v>335</v>
      </c>
      <c r="V1434" s="55" t="s">
        <v>3819</v>
      </c>
      <c r="AJ1434" s="58">
        <v>0</v>
      </c>
      <c r="AT1434" t="s">
        <v>3842</v>
      </c>
      <c r="AU1434" s="191">
        <f t="shared" si="24"/>
        <v>315353775</v>
      </c>
    </row>
    <row r="1435" spans="1:47" hidden="1" x14ac:dyDescent="0.25">
      <c r="A1435" s="55" t="s">
        <v>1717</v>
      </c>
      <c r="B1435" s="92" t="s">
        <v>1718</v>
      </c>
      <c r="D1435" s="55" t="s">
        <v>1742</v>
      </c>
      <c r="E1435" s="56">
        <v>45688</v>
      </c>
      <c r="F1435" s="55" t="s">
        <v>4284</v>
      </c>
      <c r="H1435" s="55">
        <v>50900060</v>
      </c>
      <c r="I1435" s="55" t="s">
        <v>4283</v>
      </c>
      <c r="K1435" s="55" t="s">
        <v>500</v>
      </c>
      <c r="L1435" s="56">
        <v>45698</v>
      </c>
      <c r="Q1435" s="55" t="s">
        <v>89</v>
      </c>
      <c r="R1435" s="57">
        <v>25.07</v>
      </c>
      <c r="S1435" s="55" t="s">
        <v>89</v>
      </c>
      <c r="T1435" s="57">
        <v>25.07</v>
      </c>
      <c r="U1435" s="55" t="s">
        <v>336</v>
      </c>
      <c r="V1435" s="55" t="s">
        <v>3820</v>
      </c>
      <c r="AJ1435" s="58">
        <v>0</v>
      </c>
      <c r="AT1435" t="s">
        <v>3842</v>
      </c>
      <c r="AU1435" s="191">
        <f t="shared" si="24"/>
        <v>413655</v>
      </c>
    </row>
    <row r="1436" spans="1:47" hidden="1" x14ac:dyDescent="0.25">
      <c r="A1436" s="55" t="s">
        <v>1717</v>
      </c>
      <c r="B1436" s="92" t="s">
        <v>1718</v>
      </c>
      <c r="D1436" s="55" t="s">
        <v>1742</v>
      </c>
      <c r="E1436" s="56">
        <v>45688</v>
      </c>
      <c r="F1436" s="55" t="s">
        <v>4284</v>
      </c>
      <c r="H1436" s="55">
        <v>50900060</v>
      </c>
      <c r="I1436" s="55" t="s">
        <v>4283</v>
      </c>
      <c r="K1436" s="55" t="s">
        <v>500</v>
      </c>
      <c r="L1436" s="56">
        <v>45698</v>
      </c>
      <c r="Q1436" s="55" t="s">
        <v>89</v>
      </c>
      <c r="R1436" s="57">
        <v>71.680000000000007</v>
      </c>
      <c r="S1436" s="55" t="s">
        <v>89</v>
      </c>
      <c r="T1436" s="57">
        <v>71.680000000000007</v>
      </c>
      <c r="U1436" s="55" t="s">
        <v>332</v>
      </c>
      <c r="V1436" s="55" t="s">
        <v>3818</v>
      </c>
      <c r="AJ1436" s="58">
        <v>0</v>
      </c>
      <c r="AT1436" t="s">
        <v>3842</v>
      </c>
      <c r="AU1436" s="191">
        <f t="shared" si="24"/>
        <v>1182720</v>
      </c>
    </row>
    <row r="1437" spans="1:47" hidden="1" x14ac:dyDescent="0.25">
      <c r="A1437" s="55" t="s">
        <v>1717</v>
      </c>
      <c r="B1437" s="92" t="s">
        <v>1718</v>
      </c>
      <c r="D1437" s="55" t="s">
        <v>1742</v>
      </c>
      <c r="E1437" s="56">
        <v>45688</v>
      </c>
      <c r="F1437" s="55" t="s">
        <v>4284</v>
      </c>
      <c r="H1437" s="55">
        <v>50900060</v>
      </c>
      <c r="I1437" s="55" t="s">
        <v>4283</v>
      </c>
      <c r="K1437" s="55" t="s">
        <v>500</v>
      </c>
      <c r="L1437" s="56">
        <v>45698</v>
      </c>
      <c r="Q1437" s="55" t="s">
        <v>89</v>
      </c>
      <c r="R1437" s="57">
        <v>188.49</v>
      </c>
      <c r="S1437" s="55" t="s">
        <v>89</v>
      </c>
      <c r="T1437" s="57">
        <v>188.49</v>
      </c>
      <c r="U1437" s="55" t="s">
        <v>343</v>
      </c>
      <c r="V1437" s="55" t="s">
        <v>344</v>
      </c>
      <c r="AJ1437" s="58">
        <v>0</v>
      </c>
      <c r="AT1437" t="s">
        <v>4416</v>
      </c>
      <c r="AU1437" s="191">
        <f t="shared" si="24"/>
        <v>3110085</v>
      </c>
    </row>
    <row r="1438" spans="1:47" hidden="1" x14ac:dyDescent="0.25">
      <c r="A1438" s="55" t="s">
        <v>1717</v>
      </c>
      <c r="B1438" s="92" t="s">
        <v>1718</v>
      </c>
      <c r="D1438" s="55" t="s">
        <v>1742</v>
      </c>
      <c r="E1438" s="56">
        <v>45688</v>
      </c>
      <c r="F1438" s="55" t="s">
        <v>4286</v>
      </c>
      <c r="H1438" s="55">
        <v>50900020</v>
      </c>
      <c r="I1438" s="55" t="s">
        <v>4283</v>
      </c>
      <c r="K1438" s="55" t="s">
        <v>492</v>
      </c>
      <c r="L1438" s="56">
        <v>45698</v>
      </c>
      <c r="Q1438" s="55" t="s">
        <v>89</v>
      </c>
      <c r="R1438" s="57">
        <v>2904.28</v>
      </c>
      <c r="S1438" s="55" t="s">
        <v>89</v>
      </c>
      <c r="T1438" s="57">
        <v>2904.28</v>
      </c>
      <c r="U1438" s="55" t="s">
        <v>343</v>
      </c>
      <c r="V1438" s="55" t="s">
        <v>344</v>
      </c>
      <c r="AJ1438" s="58">
        <v>0</v>
      </c>
      <c r="AT1438" t="s">
        <v>4416</v>
      </c>
      <c r="AU1438" s="191">
        <f t="shared" si="24"/>
        <v>47920620</v>
      </c>
    </row>
    <row r="1439" spans="1:47" hidden="1" x14ac:dyDescent="0.25">
      <c r="A1439" s="55" t="s">
        <v>1717</v>
      </c>
      <c r="B1439" s="92" t="s">
        <v>1718</v>
      </c>
      <c r="D1439" s="55" t="s">
        <v>1742</v>
      </c>
      <c r="E1439" s="56">
        <v>45688</v>
      </c>
      <c r="F1439" s="55" t="s">
        <v>4284</v>
      </c>
      <c r="H1439" s="55">
        <v>50900060</v>
      </c>
      <c r="I1439" s="55" t="s">
        <v>4283</v>
      </c>
      <c r="K1439" s="55" t="s">
        <v>500</v>
      </c>
      <c r="L1439" s="56">
        <v>45698</v>
      </c>
      <c r="Q1439" s="55" t="s">
        <v>89</v>
      </c>
      <c r="R1439" s="57">
        <v>19.47</v>
      </c>
      <c r="S1439" s="55" t="s">
        <v>89</v>
      </c>
      <c r="T1439" s="57">
        <v>19.47</v>
      </c>
      <c r="U1439" s="55" t="s">
        <v>341</v>
      </c>
      <c r="V1439" s="55" t="s">
        <v>342</v>
      </c>
      <c r="AJ1439" s="58">
        <v>0</v>
      </c>
      <c r="AT1439" t="s">
        <v>3842</v>
      </c>
      <c r="AU1439" s="191">
        <f t="shared" si="24"/>
        <v>321255</v>
      </c>
    </row>
    <row r="1440" spans="1:47" hidden="1" x14ac:dyDescent="0.25">
      <c r="A1440" s="55" t="s">
        <v>1717</v>
      </c>
      <c r="B1440" s="92" t="s">
        <v>1718</v>
      </c>
      <c r="D1440" s="55" t="s">
        <v>1742</v>
      </c>
      <c r="E1440" s="56">
        <v>45688</v>
      </c>
      <c r="F1440" s="55" t="s">
        <v>4286</v>
      </c>
      <c r="H1440" s="55">
        <v>50900010</v>
      </c>
      <c r="I1440" s="55" t="s">
        <v>4283</v>
      </c>
      <c r="K1440" s="55" t="s">
        <v>490</v>
      </c>
      <c r="L1440" s="56">
        <v>45698</v>
      </c>
      <c r="Q1440" s="55" t="s">
        <v>89</v>
      </c>
      <c r="R1440" s="57">
        <v>266.99</v>
      </c>
      <c r="S1440" s="55" t="s">
        <v>89</v>
      </c>
      <c r="T1440" s="57">
        <v>266.99</v>
      </c>
      <c r="U1440" s="55" t="s">
        <v>341</v>
      </c>
      <c r="V1440" s="55" t="s">
        <v>342</v>
      </c>
      <c r="AJ1440" s="58">
        <v>0</v>
      </c>
      <c r="AT1440" t="s">
        <v>3842</v>
      </c>
      <c r="AU1440" s="191">
        <f t="shared" si="24"/>
        <v>4405335</v>
      </c>
    </row>
    <row r="1441" spans="1:47" hidden="1" x14ac:dyDescent="0.25">
      <c r="A1441" s="55" t="s">
        <v>1717</v>
      </c>
      <c r="B1441" s="92" t="s">
        <v>1718</v>
      </c>
      <c r="D1441" s="55" t="s">
        <v>1742</v>
      </c>
      <c r="E1441" s="56">
        <v>45688</v>
      </c>
      <c r="F1441" s="55" t="s">
        <v>4286</v>
      </c>
      <c r="H1441" s="55">
        <v>50900020</v>
      </c>
      <c r="I1441" s="55" t="s">
        <v>4283</v>
      </c>
      <c r="K1441" s="55" t="s">
        <v>492</v>
      </c>
      <c r="L1441" s="56">
        <v>45698</v>
      </c>
      <c r="Q1441" s="55" t="s">
        <v>89</v>
      </c>
      <c r="R1441" s="57">
        <v>1982.66</v>
      </c>
      <c r="S1441" s="55" t="s">
        <v>89</v>
      </c>
      <c r="T1441" s="57">
        <v>1982.66</v>
      </c>
      <c r="U1441" s="55" t="s">
        <v>337</v>
      </c>
      <c r="V1441" s="55" t="s">
        <v>338</v>
      </c>
      <c r="AJ1441" s="58">
        <v>0</v>
      </c>
      <c r="AT1441" t="s">
        <v>3842</v>
      </c>
      <c r="AU1441" s="191">
        <f t="shared" si="24"/>
        <v>32713890</v>
      </c>
    </row>
    <row r="1442" spans="1:47" hidden="1" x14ac:dyDescent="0.25">
      <c r="A1442" s="55" t="s">
        <v>1717</v>
      </c>
      <c r="B1442" s="92" t="s">
        <v>1718</v>
      </c>
      <c r="D1442" s="55" t="s">
        <v>1742</v>
      </c>
      <c r="E1442" s="56">
        <v>45688</v>
      </c>
      <c r="F1442" s="55" t="s">
        <v>4286</v>
      </c>
      <c r="H1442" s="55">
        <v>50900020</v>
      </c>
      <c r="I1442" s="55" t="s">
        <v>4283</v>
      </c>
      <c r="K1442" s="55" t="s">
        <v>492</v>
      </c>
      <c r="L1442" s="56">
        <v>45698</v>
      </c>
      <c r="Q1442" s="55" t="s">
        <v>89</v>
      </c>
      <c r="R1442" s="57">
        <v>52496.52</v>
      </c>
      <c r="S1442" s="55" t="s">
        <v>89</v>
      </c>
      <c r="T1442" s="57">
        <v>52496.52</v>
      </c>
      <c r="U1442" s="55" t="s">
        <v>335</v>
      </c>
      <c r="V1442" s="55" t="s">
        <v>3819</v>
      </c>
      <c r="AJ1442" s="58">
        <v>0</v>
      </c>
      <c r="AT1442" t="s">
        <v>3842</v>
      </c>
      <c r="AU1442" s="191">
        <f t="shared" si="24"/>
        <v>866192580</v>
      </c>
    </row>
    <row r="1443" spans="1:47" hidden="1" x14ac:dyDescent="0.25">
      <c r="A1443" s="55" t="s">
        <v>1717</v>
      </c>
      <c r="B1443" s="92" t="s">
        <v>1718</v>
      </c>
      <c r="D1443" s="55" t="s">
        <v>1742</v>
      </c>
      <c r="E1443" s="56">
        <v>45688</v>
      </c>
      <c r="F1443" s="55" t="s">
        <v>4286</v>
      </c>
      <c r="H1443" s="55">
        <v>50900010</v>
      </c>
      <c r="I1443" s="55" t="s">
        <v>4283</v>
      </c>
      <c r="K1443" s="55" t="s">
        <v>490</v>
      </c>
      <c r="L1443" s="56">
        <v>45698</v>
      </c>
      <c r="Q1443" s="55" t="s">
        <v>89</v>
      </c>
      <c r="R1443" s="57">
        <v>-43803.43</v>
      </c>
      <c r="S1443" s="55" t="s">
        <v>89</v>
      </c>
      <c r="T1443" s="57">
        <v>-43803.43</v>
      </c>
      <c r="U1443" s="55" t="s">
        <v>329</v>
      </c>
      <c r="V1443" s="55" t="s">
        <v>330</v>
      </c>
      <c r="AJ1443" s="58">
        <v>0</v>
      </c>
      <c r="AT1443" t="s">
        <v>3842</v>
      </c>
      <c r="AU1443" s="191">
        <f t="shared" si="24"/>
        <v>-722756595</v>
      </c>
    </row>
    <row r="1444" spans="1:47" hidden="1" x14ac:dyDescent="0.25">
      <c r="A1444" s="55" t="s">
        <v>1717</v>
      </c>
      <c r="B1444" s="92" t="s">
        <v>1718</v>
      </c>
      <c r="D1444" s="55" t="s">
        <v>1742</v>
      </c>
      <c r="E1444" s="56">
        <v>45688</v>
      </c>
      <c r="F1444" s="55" t="s">
        <v>4284</v>
      </c>
      <c r="H1444" s="55">
        <v>50900060</v>
      </c>
      <c r="I1444" s="55" t="s">
        <v>4283</v>
      </c>
      <c r="K1444" s="55" t="s">
        <v>500</v>
      </c>
      <c r="L1444" s="56">
        <v>45698</v>
      </c>
      <c r="Q1444" s="55" t="s">
        <v>89</v>
      </c>
      <c r="R1444" s="57">
        <v>119.66</v>
      </c>
      <c r="S1444" s="55" t="s">
        <v>89</v>
      </c>
      <c r="T1444" s="57">
        <v>119.66</v>
      </c>
      <c r="U1444" s="55" t="s">
        <v>335</v>
      </c>
      <c r="V1444" s="55" t="s">
        <v>3819</v>
      </c>
      <c r="AJ1444" s="58">
        <v>0</v>
      </c>
      <c r="AT1444" t="s">
        <v>3842</v>
      </c>
      <c r="AU1444" s="191">
        <f t="shared" si="24"/>
        <v>1974390</v>
      </c>
    </row>
    <row r="1445" spans="1:47" hidden="1" x14ac:dyDescent="0.25">
      <c r="A1445" s="55" t="s">
        <v>1717</v>
      </c>
      <c r="B1445" s="92" t="s">
        <v>1718</v>
      </c>
      <c r="D1445" s="55" t="s">
        <v>1742</v>
      </c>
      <c r="E1445" s="56">
        <v>45688</v>
      </c>
      <c r="F1445" s="55" t="s">
        <v>4286</v>
      </c>
      <c r="H1445" s="55">
        <v>50900020</v>
      </c>
      <c r="I1445" s="55" t="s">
        <v>4283</v>
      </c>
      <c r="K1445" s="55" t="s">
        <v>492</v>
      </c>
      <c r="L1445" s="56">
        <v>45698</v>
      </c>
      <c r="Q1445" s="55" t="s">
        <v>89</v>
      </c>
      <c r="R1445" s="57">
        <v>32184.87</v>
      </c>
      <c r="S1445" s="55" t="s">
        <v>89</v>
      </c>
      <c r="T1445" s="57">
        <v>32184.87</v>
      </c>
      <c r="U1445" s="55" t="s">
        <v>333</v>
      </c>
      <c r="V1445" s="55" t="s">
        <v>334</v>
      </c>
      <c r="AJ1445" s="58">
        <v>0</v>
      </c>
      <c r="AT1445" t="s">
        <v>3842</v>
      </c>
      <c r="AU1445" s="191">
        <f t="shared" si="24"/>
        <v>531050355</v>
      </c>
    </row>
    <row r="1446" spans="1:47" hidden="1" x14ac:dyDescent="0.25">
      <c r="A1446" s="55" t="s">
        <v>1717</v>
      </c>
      <c r="B1446" s="92" t="s">
        <v>1718</v>
      </c>
      <c r="D1446" s="55" t="s">
        <v>1742</v>
      </c>
      <c r="E1446" s="56">
        <v>45688</v>
      </c>
      <c r="F1446" s="55" t="s">
        <v>4284</v>
      </c>
      <c r="H1446" s="55">
        <v>50900000</v>
      </c>
      <c r="I1446" s="55" t="s">
        <v>4283</v>
      </c>
      <c r="K1446" s="55" t="s">
        <v>488</v>
      </c>
      <c r="L1446" s="56">
        <v>45698</v>
      </c>
      <c r="Q1446" s="55" t="s">
        <v>89</v>
      </c>
      <c r="R1446" s="57">
        <v>1292.5899999999999</v>
      </c>
      <c r="S1446" s="55" t="s">
        <v>89</v>
      </c>
      <c r="T1446" s="57">
        <v>1292.5899999999999</v>
      </c>
      <c r="U1446" s="55" t="s">
        <v>332</v>
      </c>
      <c r="V1446" s="55" t="s">
        <v>3818</v>
      </c>
      <c r="AJ1446" s="58">
        <v>0</v>
      </c>
      <c r="AT1446" t="s">
        <v>3842</v>
      </c>
      <c r="AU1446" s="191">
        <f t="shared" si="24"/>
        <v>21327735</v>
      </c>
    </row>
    <row r="1447" spans="1:47" hidden="1" x14ac:dyDescent="0.25">
      <c r="A1447" s="55" t="s">
        <v>1717</v>
      </c>
      <c r="B1447" s="92" t="s">
        <v>1718</v>
      </c>
      <c r="D1447" s="55" t="s">
        <v>1742</v>
      </c>
      <c r="E1447" s="56">
        <v>45688</v>
      </c>
      <c r="F1447" s="55" t="s">
        <v>4286</v>
      </c>
      <c r="H1447" s="55">
        <v>50900010</v>
      </c>
      <c r="I1447" s="55" t="s">
        <v>4283</v>
      </c>
      <c r="K1447" s="55" t="s">
        <v>490</v>
      </c>
      <c r="L1447" s="56">
        <v>45698</v>
      </c>
      <c r="Q1447" s="55" t="s">
        <v>89</v>
      </c>
      <c r="R1447" s="57">
        <v>721.82</v>
      </c>
      <c r="S1447" s="55" t="s">
        <v>89</v>
      </c>
      <c r="T1447" s="57">
        <v>721.82</v>
      </c>
      <c r="U1447" s="55" t="s">
        <v>337</v>
      </c>
      <c r="V1447" s="55" t="s">
        <v>338</v>
      </c>
      <c r="AJ1447" s="58">
        <v>0</v>
      </c>
      <c r="AT1447" t="s">
        <v>3842</v>
      </c>
      <c r="AU1447" s="191">
        <f t="shared" si="24"/>
        <v>11910030</v>
      </c>
    </row>
    <row r="1448" spans="1:47" hidden="1" x14ac:dyDescent="0.25">
      <c r="A1448" s="55" t="s">
        <v>1717</v>
      </c>
      <c r="B1448" s="92" t="s">
        <v>1718</v>
      </c>
      <c r="D1448" s="55" t="s">
        <v>1742</v>
      </c>
      <c r="E1448" s="56">
        <v>45688</v>
      </c>
      <c r="F1448" s="55" t="s">
        <v>4286</v>
      </c>
      <c r="H1448" s="55">
        <v>50900020</v>
      </c>
      <c r="I1448" s="55" t="s">
        <v>4283</v>
      </c>
      <c r="K1448" s="55" t="s">
        <v>492</v>
      </c>
      <c r="L1448" s="56">
        <v>45698</v>
      </c>
      <c r="Q1448" s="55" t="s">
        <v>89</v>
      </c>
      <c r="R1448" s="57">
        <v>-120316.34</v>
      </c>
      <c r="S1448" s="55" t="s">
        <v>89</v>
      </c>
      <c r="T1448" s="57">
        <v>-120316.34</v>
      </c>
      <c r="U1448" s="55" t="s">
        <v>329</v>
      </c>
      <c r="V1448" s="55" t="s">
        <v>330</v>
      </c>
      <c r="AJ1448" s="58">
        <v>0</v>
      </c>
      <c r="AT1448" t="s">
        <v>3842</v>
      </c>
      <c r="AU1448" s="191">
        <f t="shared" si="24"/>
        <v>-1985219610</v>
      </c>
    </row>
    <row r="1449" spans="1:47" hidden="1" x14ac:dyDescent="0.25">
      <c r="A1449" s="55" t="s">
        <v>1717</v>
      </c>
      <c r="B1449" s="92" t="s">
        <v>1718</v>
      </c>
      <c r="D1449" s="55" t="s">
        <v>1742</v>
      </c>
      <c r="E1449" s="56">
        <v>45688</v>
      </c>
      <c r="F1449" s="55" t="s">
        <v>4284</v>
      </c>
      <c r="H1449" s="55">
        <v>50900000</v>
      </c>
      <c r="I1449" s="55" t="s">
        <v>4283</v>
      </c>
      <c r="K1449" s="55" t="s">
        <v>488</v>
      </c>
      <c r="L1449" s="56">
        <v>45698</v>
      </c>
      <c r="Q1449" s="55" t="s">
        <v>89</v>
      </c>
      <c r="R1449" s="57">
        <v>452.02</v>
      </c>
      <c r="S1449" s="55" t="s">
        <v>89</v>
      </c>
      <c r="T1449" s="57">
        <v>452.02</v>
      </c>
      <c r="U1449" s="55" t="s">
        <v>336</v>
      </c>
      <c r="V1449" s="55" t="s">
        <v>3820</v>
      </c>
      <c r="AJ1449" s="58">
        <v>0</v>
      </c>
      <c r="AT1449" t="s">
        <v>3842</v>
      </c>
      <c r="AU1449" s="191">
        <f t="shared" si="24"/>
        <v>7458330</v>
      </c>
    </row>
    <row r="1450" spans="1:47" hidden="1" x14ac:dyDescent="0.25">
      <c r="A1450" s="55" t="s">
        <v>1717</v>
      </c>
      <c r="B1450" s="92" t="s">
        <v>2159</v>
      </c>
      <c r="D1450" s="55" t="s">
        <v>3859</v>
      </c>
      <c r="E1450" s="56">
        <v>45716</v>
      </c>
      <c r="F1450" s="55" t="s">
        <v>4288</v>
      </c>
      <c r="H1450" s="55">
        <v>50900010</v>
      </c>
      <c r="I1450" s="55" t="s">
        <v>4287</v>
      </c>
      <c r="K1450" s="55" t="s">
        <v>490</v>
      </c>
      <c r="L1450" s="56">
        <v>45716</v>
      </c>
      <c r="Q1450" s="55" t="s">
        <v>89</v>
      </c>
      <c r="R1450" s="57">
        <v>0</v>
      </c>
      <c r="S1450" s="55" t="s">
        <v>89</v>
      </c>
      <c r="T1450" s="57">
        <v>0</v>
      </c>
      <c r="U1450" s="55" t="s">
        <v>329</v>
      </c>
      <c r="V1450" s="55" t="s">
        <v>330</v>
      </c>
      <c r="AJ1450" s="58">
        <v>0</v>
      </c>
      <c r="AT1450" t="s">
        <v>3842</v>
      </c>
      <c r="AU1450" s="191">
        <f t="shared" si="24"/>
        <v>0</v>
      </c>
    </row>
    <row r="1451" spans="1:47" hidden="1" x14ac:dyDescent="0.25">
      <c r="A1451" s="55" t="s">
        <v>1717</v>
      </c>
      <c r="B1451" s="92" t="s">
        <v>2159</v>
      </c>
      <c r="D1451" s="55" t="s">
        <v>3859</v>
      </c>
      <c r="E1451" s="56">
        <v>45716</v>
      </c>
      <c r="F1451" s="55" t="s">
        <v>4288</v>
      </c>
      <c r="H1451" s="55">
        <v>50900010</v>
      </c>
      <c r="I1451" s="55" t="s">
        <v>4287</v>
      </c>
      <c r="K1451" s="55" t="s">
        <v>490</v>
      </c>
      <c r="L1451" s="56">
        <v>45716</v>
      </c>
      <c r="Q1451" s="55" t="s">
        <v>89</v>
      </c>
      <c r="R1451" s="57">
        <v>0</v>
      </c>
      <c r="S1451" s="55" t="s">
        <v>89</v>
      </c>
      <c r="T1451" s="57">
        <v>0</v>
      </c>
      <c r="U1451" s="55" t="s">
        <v>329</v>
      </c>
      <c r="V1451" s="55" t="s">
        <v>330</v>
      </c>
      <c r="AJ1451" s="58">
        <v>0</v>
      </c>
      <c r="AT1451" t="s">
        <v>3842</v>
      </c>
      <c r="AU1451" s="191">
        <f t="shared" si="24"/>
        <v>0</v>
      </c>
    </row>
    <row r="1452" spans="1:47" hidden="1" x14ac:dyDescent="0.25">
      <c r="A1452" s="55" t="s">
        <v>1717</v>
      </c>
      <c r="B1452" s="92" t="s">
        <v>2159</v>
      </c>
      <c r="D1452" s="55" t="s">
        <v>3859</v>
      </c>
      <c r="E1452" s="56">
        <v>45716</v>
      </c>
      <c r="F1452" s="55" t="s">
        <v>4288</v>
      </c>
      <c r="H1452" s="55">
        <v>50900010</v>
      </c>
      <c r="I1452" s="55" t="s">
        <v>4287</v>
      </c>
      <c r="K1452" s="55" t="s">
        <v>490</v>
      </c>
      <c r="L1452" s="56">
        <v>45716</v>
      </c>
      <c r="Q1452" s="55" t="s">
        <v>89</v>
      </c>
      <c r="R1452" s="57">
        <v>0</v>
      </c>
      <c r="S1452" s="55" t="s">
        <v>89</v>
      </c>
      <c r="T1452" s="57">
        <v>0</v>
      </c>
      <c r="U1452" s="55" t="s">
        <v>4042</v>
      </c>
      <c r="V1452" s="55" t="s">
        <v>4043</v>
      </c>
      <c r="AJ1452" s="58">
        <v>0</v>
      </c>
      <c r="AT1452" t="s">
        <v>4371</v>
      </c>
      <c r="AU1452" s="191">
        <f t="shared" si="24"/>
        <v>0</v>
      </c>
    </row>
    <row r="1453" spans="1:47" hidden="1" x14ac:dyDescent="0.25">
      <c r="A1453" s="55" t="s">
        <v>1717</v>
      </c>
      <c r="B1453" s="92" t="s">
        <v>2159</v>
      </c>
      <c r="D1453" s="55" t="s">
        <v>3859</v>
      </c>
      <c r="E1453" s="56">
        <v>45716</v>
      </c>
      <c r="F1453" s="55" t="s">
        <v>4288</v>
      </c>
      <c r="H1453" s="55">
        <v>50900020</v>
      </c>
      <c r="I1453" s="55" t="s">
        <v>4287</v>
      </c>
      <c r="K1453" s="55" t="s">
        <v>492</v>
      </c>
      <c r="L1453" s="56">
        <v>45716</v>
      </c>
      <c r="Q1453" s="55" t="s">
        <v>89</v>
      </c>
      <c r="R1453" s="57">
        <v>434.17</v>
      </c>
      <c r="S1453" s="55" t="s">
        <v>89</v>
      </c>
      <c r="T1453" s="57">
        <v>434.17</v>
      </c>
      <c r="U1453" s="55" t="s">
        <v>329</v>
      </c>
      <c r="V1453" s="55" t="s">
        <v>330</v>
      </c>
      <c r="AJ1453" s="58">
        <v>0</v>
      </c>
      <c r="AT1453" t="s">
        <v>3842</v>
      </c>
      <c r="AU1453" s="191">
        <f t="shared" si="24"/>
        <v>7163805</v>
      </c>
    </row>
    <row r="1454" spans="1:47" hidden="1" x14ac:dyDescent="0.25">
      <c r="A1454" s="55" t="s">
        <v>1717</v>
      </c>
      <c r="B1454" s="92" t="s">
        <v>2159</v>
      </c>
      <c r="D1454" s="55" t="s">
        <v>3859</v>
      </c>
      <c r="E1454" s="56">
        <v>45716</v>
      </c>
      <c r="F1454" s="55" t="s">
        <v>4288</v>
      </c>
      <c r="H1454" s="55">
        <v>50900010</v>
      </c>
      <c r="I1454" s="55" t="s">
        <v>4287</v>
      </c>
      <c r="K1454" s="55" t="s">
        <v>490</v>
      </c>
      <c r="L1454" s="56">
        <v>45716</v>
      </c>
      <c r="Q1454" s="55" t="s">
        <v>89</v>
      </c>
      <c r="R1454" s="57">
        <v>0</v>
      </c>
      <c r="S1454" s="55" t="s">
        <v>89</v>
      </c>
      <c r="T1454" s="57">
        <v>0</v>
      </c>
      <c r="U1454" s="55" t="s">
        <v>329</v>
      </c>
      <c r="V1454" s="55" t="s">
        <v>330</v>
      </c>
      <c r="AJ1454" s="58">
        <v>0</v>
      </c>
      <c r="AT1454" t="s">
        <v>3842</v>
      </c>
      <c r="AU1454" s="191">
        <f t="shared" si="24"/>
        <v>0</v>
      </c>
    </row>
    <row r="1455" spans="1:47" hidden="1" x14ac:dyDescent="0.25">
      <c r="A1455" s="55" t="s">
        <v>1717</v>
      </c>
      <c r="B1455" s="92" t="s">
        <v>2159</v>
      </c>
      <c r="D1455" s="55" t="s">
        <v>3859</v>
      </c>
      <c r="E1455" s="56">
        <v>45716</v>
      </c>
      <c r="F1455" s="55" t="s">
        <v>4288</v>
      </c>
      <c r="H1455" s="55">
        <v>50900010</v>
      </c>
      <c r="I1455" s="55" t="s">
        <v>4287</v>
      </c>
      <c r="K1455" s="55" t="s">
        <v>490</v>
      </c>
      <c r="L1455" s="56">
        <v>45716</v>
      </c>
      <c r="Q1455" s="55" t="s">
        <v>89</v>
      </c>
      <c r="R1455" s="57">
        <v>0</v>
      </c>
      <c r="S1455" s="55" t="s">
        <v>89</v>
      </c>
      <c r="T1455" s="57">
        <v>0</v>
      </c>
      <c r="U1455" s="55" t="s">
        <v>4042</v>
      </c>
      <c r="V1455" s="55" t="s">
        <v>4043</v>
      </c>
      <c r="AJ1455" s="58">
        <v>0</v>
      </c>
      <c r="AT1455" t="s">
        <v>4371</v>
      </c>
      <c r="AU1455" s="191">
        <f t="shared" si="24"/>
        <v>0</v>
      </c>
    </row>
    <row r="1456" spans="1:47" hidden="1" x14ac:dyDescent="0.25">
      <c r="A1456" s="55" t="s">
        <v>1717</v>
      </c>
      <c r="B1456" s="92" t="s">
        <v>2159</v>
      </c>
      <c r="D1456" s="55" t="s">
        <v>3859</v>
      </c>
      <c r="E1456" s="56">
        <v>45716</v>
      </c>
      <c r="F1456" s="55" t="s">
        <v>4288</v>
      </c>
      <c r="H1456" s="55">
        <v>50900010</v>
      </c>
      <c r="I1456" s="55" t="s">
        <v>4287</v>
      </c>
      <c r="K1456" s="55" t="s">
        <v>490</v>
      </c>
      <c r="L1456" s="56">
        <v>45716</v>
      </c>
      <c r="Q1456" s="55" t="s">
        <v>89</v>
      </c>
      <c r="R1456" s="57">
        <v>550.91</v>
      </c>
      <c r="S1456" s="55" t="s">
        <v>89</v>
      </c>
      <c r="T1456" s="57">
        <v>550.91</v>
      </c>
      <c r="U1456" s="55" t="s">
        <v>329</v>
      </c>
      <c r="V1456" s="55" t="s">
        <v>330</v>
      </c>
      <c r="AJ1456" s="58">
        <v>0</v>
      </c>
      <c r="AT1456" t="s">
        <v>3842</v>
      </c>
      <c r="AU1456" s="191">
        <f t="shared" si="24"/>
        <v>9090015</v>
      </c>
    </row>
    <row r="1457" spans="1:47" hidden="1" x14ac:dyDescent="0.25">
      <c r="A1457" s="55" t="s">
        <v>1717</v>
      </c>
      <c r="B1457" s="92" t="s">
        <v>2159</v>
      </c>
      <c r="D1457" s="55" t="s">
        <v>3859</v>
      </c>
      <c r="E1457" s="56">
        <v>45716</v>
      </c>
      <c r="F1457" s="55" t="s">
        <v>4288</v>
      </c>
      <c r="H1457" s="55">
        <v>50900010</v>
      </c>
      <c r="I1457" s="55" t="s">
        <v>4287</v>
      </c>
      <c r="K1457" s="55" t="s">
        <v>490</v>
      </c>
      <c r="L1457" s="56">
        <v>45716</v>
      </c>
      <c r="Q1457" s="55" t="s">
        <v>89</v>
      </c>
      <c r="R1457" s="57">
        <v>145.5</v>
      </c>
      <c r="S1457" s="55" t="s">
        <v>89</v>
      </c>
      <c r="T1457" s="57">
        <v>145.5</v>
      </c>
      <c r="U1457" s="55" t="s">
        <v>329</v>
      </c>
      <c r="V1457" s="55" t="s">
        <v>330</v>
      </c>
      <c r="AJ1457" s="58">
        <v>0</v>
      </c>
      <c r="AT1457" t="s">
        <v>3842</v>
      </c>
      <c r="AU1457" s="191">
        <f t="shared" ref="AU1457:AU1520" si="25">IF(Q1457="USD",R1457*16500,IF(Q1457="IDR",R1457,T1457*16500))</f>
        <v>2400750</v>
      </c>
    </row>
    <row r="1458" spans="1:47" hidden="1" x14ac:dyDescent="0.25">
      <c r="A1458" s="55" t="s">
        <v>1717</v>
      </c>
      <c r="B1458" s="92" t="s">
        <v>2159</v>
      </c>
      <c r="D1458" s="55" t="s">
        <v>3859</v>
      </c>
      <c r="E1458" s="56">
        <v>45716</v>
      </c>
      <c r="F1458" s="55" t="s">
        <v>4288</v>
      </c>
      <c r="H1458" s="55">
        <v>50900020</v>
      </c>
      <c r="I1458" s="55" t="s">
        <v>4287</v>
      </c>
      <c r="K1458" s="55" t="s">
        <v>492</v>
      </c>
      <c r="L1458" s="56">
        <v>45716</v>
      </c>
      <c r="Q1458" s="55" t="s">
        <v>89</v>
      </c>
      <c r="R1458" s="57">
        <v>972.41</v>
      </c>
      <c r="S1458" s="55" t="s">
        <v>89</v>
      </c>
      <c r="T1458" s="57">
        <v>972.41</v>
      </c>
      <c r="U1458" s="55" t="s">
        <v>329</v>
      </c>
      <c r="V1458" s="55" t="s">
        <v>330</v>
      </c>
      <c r="AJ1458" s="58">
        <v>0</v>
      </c>
      <c r="AT1458" t="s">
        <v>3842</v>
      </c>
      <c r="AU1458" s="191">
        <f t="shared" si="25"/>
        <v>16044765</v>
      </c>
    </row>
    <row r="1459" spans="1:47" hidden="1" x14ac:dyDescent="0.25">
      <c r="A1459" s="55" t="s">
        <v>1717</v>
      </c>
      <c r="B1459" s="92" t="s">
        <v>2159</v>
      </c>
      <c r="D1459" s="55" t="s">
        <v>3859</v>
      </c>
      <c r="E1459" s="56">
        <v>45716</v>
      </c>
      <c r="F1459" s="55" t="s">
        <v>4288</v>
      </c>
      <c r="H1459" s="55">
        <v>50900010</v>
      </c>
      <c r="I1459" s="55" t="s">
        <v>4287</v>
      </c>
      <c r="K1459" s="55" t="s">
        <v>490</v>
      </c>
      <c r="L1459" s="56">
        <v>45716</v>
      </c>
      <c r="Q1459" s="55" t="s">
        <v>89</v>
      </c>
      <c r="R1459" s="57">
        <v>0</v>
      </c>
      <c r="S1459" s="55" t="s">
        <v>89</v>
      </c>
      <c r="T1459" s="57">
        <v>0</v>
      </c>
      <c r="U1459" s="55" t="s">
        <v>329</v>
      </c>
      <c r="V1459" s="55" t="s">
        <v>330</v>
      </c>
      <c r="AJ1459" s="58">
        <v>0</v>
      </c>
      <c r="AT1459" t="s">
        <v>3842</v>
      </c>
      <c r="AU1459" s="191">
        <f t="shared" si="25"/>
        <v>0</v>
      </c>
    </row>
    <row r="1460" spans="1:47" hidden="1" x14ac:dyDescent="0.25">
      <c r="A1460" s="55" t="s">
        <v>1717</v>
      </c>
      <c r="B1460" s="92" t="s">
        <v>2159</v>
      </c>
      <c r="D1460" s="55" t="s">
        <v>3859</v>
      </c>
      <c r="E1460" s="56">
        <v>45716</v>
      </c>
      <c r="F1460" s="55" t="s">
        <v>4288</v>
      </c>
      <c r="H1460" s="55">
        <v>50900010</v>
      </c>
      <c r="I1460" s="55" t="s">
        <v>4287</v>
      </c>
      <c r="K1460" s="55" t="s">
        <v>490</v>
      </c>
      <c r="L1460" s="56">
        <v>45716</v>
      </c>
      <c r="Q1460" s="55" t="s">
        <v>89</v>
      </c>
      <c r="R1460" s="57">
        <v>0.16</v>
      </c>
      <c r="S1460" s="55" t="s">
        <v>89</v>
      </c>
      <c r="T1460" s="57">
        <v>0.16</v>
      </c>
      <c r="U1460" s="55" t="s">
        <v>329</v>
      </c>
      <c r="V1460" s="55" t="s">
        <v>330</v>
      </c>
      <c r="AJ1460" s="58">
        <v>0</v>
      </c>
      <c r="AT1460" t="s">
        <v>3842</v>
      </c>
      <c r="AU1460" s="191">
        <f t="shared" si="25"/>
        <v>2640</v>
      </c>
    </row>
    <row r="1461" spans="1:47" hidden="1" x14ac:dyDescent="0.25">
      <c r="A1461" s="55" t="s">
        <v>1717</v>
      </c>
      <c r="B1461" s="92" t="s">
        <v>2159</v>
      </c>
      <c r="D1461" s="55" t="s">
        <v>3859</v>
      </c>
      <c r="E1461" s="56">
        <v>45716</v>
      </c>
      <c r="F1461" s="55" t="s">
        <v>4288</v>
      </c>
      <c r="H1461" s="55">
        <v>50900010</v>
      </c>
      <c r="I1461" s="55" t="s">
        <v>4287</v>
      </c>
      <c r="K1461" s="55" t="s">
        <v>490</v>
      </c>
      <c r="L1461" s="56">
        <v>45716</v>
      </c>
      <c r="Q1461" s="55" t="s">
        <v>89</v>
      </c>
      <c r="R1461" s="57">
        <v>0</v>
      </c>
      <c r="S1461" s="55" t="s">
        <v>89</v>
      </c>
      <c r="T1461" s="57">
        <v>0</v>
      </c>
      <c r="U1461" s="55" t="s">
        <v>329</v>
      </c>
      <c r="V1461" s="55" t="s">
        <v>330</v>
      </c>
      <c r="AJ1461" s="58">
        <v>0</v>
      </c>
      <c r="AT1461" t="s">
        <v>3842</v>
      </c>
      <c r="AU1461" s="191">
        <f t="shared" si="25"/>
        <v>0</v>
      </c>
    </row>
    <row r="1462" spans="1:47" hidden="1" x14ac:dyDescent="0.25">
      <c r="A1462" s="55" t="s">
        <v>1717</v>
      </c>
      <c r="B1462" s="92" t="s">
        <v>2159</v>
      </c>
      <c r="D1462" s="55" t="s">
        <v>3859</v>
      </c>
      <c r="E1462" s="56">
        <v>45716</v>
      </c>
      <c r="F1462" s="55" t="s">
        <v>4288</v>
      </c>
      <c r="H1462" s="55">
        <v>50900010</v>
      </c>
      <c r="I1462" s="55" t="s">
        <v>4287</v>
      </c>
      <c r="K1462" s="55" t="s">
        <v>490</v>
      </c>
      <c r="L1462" s="56">
        <v>45716</v>
      </c>
      <c r="Q1462" s="55" t="s">
        <v>89</v>
      </c>
      <c r="R1462" s="57">
        <v>0</v>
      </c>
      <c r="S1462" s="55" t="s">
        <v>89</v>
      </c>
      <c r="T1462" s="57">
        <v>0</v>
      </c>
      <c r="U1462" s="55" t="s">
        <v>4042</v>
      </c>
      <c r="V1462" s="55" t="s">
        <v>4043</v>
      </c>
      <c r="AJ1462" s="58">
        <v>0</v>
      </c>
      <c r="AT1462" t="s">
        <v>4371</v>
      </c>
      <c r="AU1462" s="191">
        <f t="shared" si="25"/>
        <v>0</v>
      </c>
    </row>
    <row r="1463" spans="1:47" hidden="1" x14ac:dyDescent="0.25">
      <c r="A1463" s="55" t="s">
        <v>1717</v>
      </c>
      <c r="B1463" s="92" t="s">
        <v>2159</v>
      </c>
      <c r="D1463" s="55" t="s">
        <v>3859</v>
      </c>
      <c r="E1463" s="56">
        <v>45716</v>
      </c>
      <c r="F1463" s="55" t="s">
        <v>4288</v>
      </c>
      <c r="H1463" s="55">
        <v>50900010</v>
      </c>
      <c r="I1463" s="55" t="s">
        <v>4287</v>
      </c>
      <c r="K1463" s="55" t="s">
        <v>490</v>
      </c>
      <c r="L1463" s="56">
        <v>45716</v>
      </c>
      <c r="Q1463" s="55" t="s">
        <v>89</v>
      </c>
      <c r="R1463" s="57">
        <v>0</v>
      </c>
      <c r="S1463" s="55" t="s">
        <v>89</v>
      </c>
      <c r="T1463" s="57">
        <v>0</v>
      </c>
      <c r="U1463" s="55" t="s">
        <v>4042</v>
      </c>
      <c r="V1463" s="55" t="s">
        <v>4043</v>
      </c>
      <c r="AJ1463" s="58">
        <v>0</v>
      </c>
      <c r="AT1463" t="s">
        <v>4371</v>
      </c>
      <c r="AU1463" s="191">
        <f t="shared" si="25"/>
        <v>0</v>
      </c>
    </row>
    <row r="1464" spans="1:47" hidden="1" x14ac:dyDescent="0.25">
      <c r="A1464" s="55" t="s">
        <v>1717</v>
      </c>
      <c r="B1464" s="92" t="s">
        <v>2159</v>
      </c>
      <c r="D1464" s="55" t="s">
        <v>3859</v>
      </c>
      <c r="E1464" s="56">
        <v>45716</v>
      </c>
      <c r="F1464" s="55" t="s">
        <v>4288</v>
      </c>
      <c r="H1464" s="55">
        <v>50900010</v>
      </c>
      <c r="I1464" s="55" t="s">
        <v>4287</v>
      </c>
      <c r="K1464" s="55" t="s">
        <v>490</v>
      </c>
      <c r="L1464" s="56">
        <v>45716</v>
      </c>
      <c r="Q1464" s="55" t="s">
        <v>89</v>
      </c>
      <c r="R1464" s="57">
        <v>0</v>
      </c>
      <c r="S1464" s="55" t="s">
        <v>89</v>
      </c>
      <c r="T1464" s="57">
        <v>0</v>
      </c>
      <c r="U1464" s="55" t="s">
        <v>4042</v>
      </c>
      <c r="V1464" s="55" t="s">
        <v>4043</v>
      </c>
      <c r="AJ1464" s="58">
        <v>0</v>
      </c>
      <c r="AT1464" t="s">
        <v>4371</v>
      </c>
      <c r="AU1464" s="191">
        <f t="shared" si="25"/>
        <v>0</v>
      </c>
    </row>
    <row r="1465" spans="1:47" hidden="1" x14ac:dyDescent="0.25">
      <c r="A1465" s="55" t="s">
        <v>1717</v>
      </c>
      <c r="B1465" s="92" t="s">
        <v>2159</v>
      </c>
      <c r="D1465" s="55" t="s">
        <v>3859</v>
      </c>
      <c r="E1465" s="56">
        <v>45716</v>
      </c>
      <c r="F1465" s="55" t="s">
        <v>4288</v>
      </c>
      <c r="H1465" s="55">
        <v>50900020</v>
      </c>
      <c r="I1465" s="55" t="s">
        <v>4287</v>
      </c>
      <c r="K1465" s="55" t="s">
        <v>492</v>
      </c>
      <c r="L1465" s="56">
        <v>45716</v>
      </c>
      <c r="Q1465" s="55" t="s">
        <v>89</v>
      </c>
      <c r="R1465" s="57">
        <v>434.17</v>
      </c>
      <c r="S1465" s="55" t="s">
        <v>89</v>
      </c>
      <c r="T1465" s="57">
        <v>434.17</v>
      </c>
      <c r="U1465" s="55" t="s">
        <v>329</v>
      </c>
      <c r="V1465" s="55" t="s">
        <v>330</v>
      </c>
      <c r="AJ1465" s="58">
        <v>0</v>
      </c>
      <c r="AT1465" t="s">
        <v>3842</v>
      </c>
      <c r="AU1465" s="191">
        <f t="shared" si="25"/>
        <v>7163805</v>
      </c>
    </row>
    <row r="1466" spans="1:47" hidden="1" x14ac:dyDescent="0.25">
      <c r="A1466" s="55" t="s">
        <v>1717</v>
      </c>
      <c r="B1466" s="92" t="s">
        <v>2159</v>
      </c>
      <c r="D1466" s="55" t="s">
        <v>3859</v>
      </c>
      <c r="E1466" s="56">
        <v>45716</v>
      </c>
      <c r="F1466" s="55" t="s">
        <v>4288</v>
      </c>
      <c r="H1466" s="55">
        <v>50900020</v>
      </c>
      <c r="I1466" s="55" t="s">
        <v>4287</v>
      </c>
      <c r="K1466" s="55" t="s">
        <v>492</v>
      </c>
      <c r="L1466" s="56">
        <v>45716</v>
      </c>
      <c r="Q1466" s="55" t="s">
        <v>89</v>
      </c>
      <c r="R1466" s="57">
        <v>780.65</v>
      </c>
      <c r="S1466" s="55" t="s">
        <v>89</v>
      </c>
      <c r="T1466" s="57">
        <v>780.65</v>
      </c>
      <c r="U1466" s="55" t="s">
        <v>329</v>
      </c>
      <c r="V1466" s="55" t="s">
        <v>330</v>
      </c>
      <c r="AJ1466" s="58">
        <v>0</v>
      </c>
      <c r="AT1466" t="s">
        <v>3842</v>
      </c>
      <c r="AU1466" s="191">
        <f t="shared" si="25"/>
        <v>12880725</v>
      </c>
    </row>
    <row r="1467" spans="1:47" hidden="1" x14ac:dyDescent="0.25">
      <c r="A1467" s="55" t="s">
        <v>1717</v>
      </c>
      <c r="B1467" s="92" t="s">
        <v>2159</v>
      </c>
      <c r="D1467" s="55" t="s">
        <v>3859</v>
      </c>
      <c r="E1467" s="56">
        <v>45716</v>
      </c>
      <c r="F1467" s="55" t="s">
        <v>4288</v>
      </c>
      <c r="H1467" s="55">
        <v>50900010</v>
      </c>
      <c r="I1467" s="55" t="s">
        <v>4287</v>
      </c>
      <c r="K1467" s="55" t="s">
        <v>490</v>
      </c>
      <c r="L1467" s="56">
        <v>45716</v>
      </c>
      <c r="Q1467" s="55" t="s">
        <v>89</v>
      </c>
      <c r="R1467" s="57">
        <v>0</v>
      </c>
      <c r="S1467" s="55" t="s">
        <v>89</v>
      </c>
      <c r="T1467" s="57">
        <v>0</v>
      </c>
      <c r="U1467" s="55" t="s">
        <v>4042</v>
      </c>
      <c r="V1467" s="55" t="s">
        <v>4043</v>
      </c>
      <c r="AJ1467" s="58">
        <v>0</v>
      </c>
      <c r="AT1467" t="s">
        <v>4371</v>
      </c>
      <c r="AU1467" s="191">
        <f t="shared" si="25"/>
        <v>0</v>
      </c>
    </row>
    <row r="1468" spans="1:47" hidden="1" x14ac:dyDescent="0.25">
      <c r="A1468" s="55" t="s">
        <v>1717</v>
      </c>
      <c r="B1468" s="92" t="s">
        <v>2159</v>
      </c>
      <c r="D1468" s="55" t="s">
        <v>3859</v>
      </c>
      <c r="E1468" s="56">
        <v>45716</v>
      </c>
      <c r="F1468" s="55" t="s">
        <v>4288</v>
      </c>
      <c r="H1468" s="55">
        <v>50900020</v>
      </c>
      <c r="I1468" s="55" t="s">
        <v>4287</v>
      </c>
      <c r="K1468" s="55" t="s">
        <v>492</v>
      </c>
      <c r="L1468" s="56">
        <v>45716</v>
      </c>
      <c r="Q1468" s="55" t="s">
        <v>89</v>
      </c>
      <c r="R1468" s="57">
        <v>1062.8699999999999</v>
      </c>
      <c r="S1468" s="55" t="s">
        <v>89</v>
      </c>
      <c r="T1468" s="57">
        <v>1062.8699999999999</v>
      </c>
      <c r="U1468" s="55" t="s">
        <v>329</v>
      </c>
      <c r="V1468" s="55" t="s">
        <v>330</v>
      </c>
      <c r="AJ1468" s="58">
        <v>0</v>
      </c>
      <c r="AT1468" t="s">
        <v>3842</v>
      </c>
      <c r="AU1468" s="191">
        <f t="shared" si="25"/>
        <v>17537355</v>
      </c>
    </row>
    <row r="1469" spans="1:47" hidden="1" x14ac:dyDescent="0.25">
      <c r="A1469" s="55" t="s">
        <v>1717</v>
      </c>
      <c r="B1469" s="92" t="s">
        <v>2159</v>
      </c>
      <c r="D1469" s="55" t="s">
        <v>3859</v>
      </c>
      <c r="E1469" s="56">
        <v>45716</v>
      </c>
      <c r="F1469" s="55" t="s">
        <v>4288</v>
      </c>
      <c r="H1469" s="55">
        <v>50900010</v>
      </c>
      <c r="I1469" s="55" t="s">
        <v>4287</v>
      </c>
      <c r="K1469" s="55" t="s">
        <v>490</v>
      </c>
      <c r="L1469" s="56">
        <v>45716</v>
      </c>
      <c r="Q1469" s="55" t="s">
        <v>89</v>
      </c>
      <c r="R1469" s="57">
        <v>0</v>
      </c>
      <c r="S1469" s="55" t="s">
        <v>89</v>
      </c>
      <c r="T1469" s="57">
        <v>0</v>
      </c>
      <c r="U1469" s="55" t="s">
        <v>329</v>
      </c>
      <c r="V1469" s="55" t="s">
        <v>330</v>
      </c>
      <c r="AJ1469" s="58">
        <v>0</v>
      </c>
      <c r="AT1469" t="s">
        <v>3842</v>
      </c>
      <c r="AU1469" s="191">
        <f t="shared" si="25"/>
        <v>0</v>
      </c>
    </row>
    <row r="1470" spans="1:47" hidden="1" x14ac:dyDescent="0.25">
      <c r="A1470" s="55" t="s">
        <v>1717</v>
      </c>
      <c r="B1470" s="92" t="s">
        <v>2159</v>
      </c>
      <c r="D1470" s="55" t="s">
        <v>3859</v>
      </c>
      <c r="E1470" s="56">
        <v>45716</v>
      </c>
      <c r="F1470" s="55" t="s">
        <v>4288</v>
      </c>
      <c r="H1470" s="55">
        <v>50900010</v>
      </c>
      <c r="I1470" s="55" t="s">
        <v>4287</v>
      </c>
      <c r="K1470" s="55" t="s">
        <v>490</v>
      </c>
      <c r="L1470" s="56">
        <v>45716</v>
      </c>
      <c r="Q1470" s="55" t="s">
        <v>89</v>
      </c>
      <c r="R1470" s="57">
        <v>0</v>
      </c>
      <c r="S1470" s="55" t="s">
        <v>89</v>
      </c>
      <c r="T1470" s="57">
        <v>0</v>
      </c>
      <c r="U1470" s="55" t="s">
        <v>4042</v>
      </c>
      <c r="V1470" s="55" t="s">
        <v>4043</v>
      </c>
      <c r="AJ1470" s="58">
        <v>0</v>
      </c>
      <c r="AT1470" t="s">
        <v>4371</v>
      </c>
      <c r="AU1470" s="191">
        <f t="shared" si="25"/>
        <v>0</v>
      </c>
    </row>
    <row r="1471" spans="1:47" hidden="1" x14ac:dyDescent="0.25">
      <c r="A1471" s="55" t="s">
        <v>1717</v>
      </c>
      <c r="B1471" s="92" t="s">
        <v>2159</v>
      </c>
      <c r="D1471" s="55" t="s">
        <v>3859</v>
      </c>
      <c r="E1471" s="56">
        <v>45716</v>
      </c>
      <c r="F1471" s="55" t="s">
        <v>4288</v>
      </c>
      <c r="H1471" s="55">
        <v>50900010</v>
      </c>
      <c r="I1471" s="55" t="s">
        <v>4287</v>
      </c>
      <c r="K1471" s="55" t="s">
        <v>490</v>
      </c>
      <c r="L1471" s="56">
        <v>45716</v>
      </c>
      <c r="Q1471" s="55" t="s">
        <v>89</v>
      </c>
      <c r="R1471" s="57">
        <v>0</v>
      </c>
      <c r="S1471" s="55" t="s">
        <v>89</v>
      </c>
      <c r="T1471" s="57">
        <v>0</v>
      </c>
      <c r="U1471" s="55" t="s">
        <v>4042</v>
      </c>
      <c r="V1471" s="55" t="s">
        <v>4043</v>
      </c>
      <c r="AJ1471" s="58">
        <v>0</v>
      </c>
      <c r="AT1471" t="s">
        <v>4371</v>
      </c>
      <c r="AU1471" s="191">
        <f t="shared" si="25"/>
        <v>0</v>
      </c>
    </row>
    <row r="1472" spans="1:47" hidden="1" x14ac:dyDescent="0.25">
      <c r="A1472" s="55" t="s">
        <v>1717</v>
      </c>
      <c r="B1472" s="92" t="s">
        <v>2159</v>
      </c>
      <c r="D1472" s="55" t="s">
        <v>3859</v>
      </c>
      <c r="E1472" s="56">
        <v>45716</v>
      </c>
      <c r="F1472" s="55" t="s">
        <v>4288</v>
      </c>
      <c r="H1472" s="55">
        <v>50900020</v>
      </c>
      <c r="I1472" s="55" t="s">
        <v>4287</v>
      </c>
      <c r="K1472" s="55" t="s">
        <v>492</v>
      </c>
      <c r="L1472" s="56">
        <v>45716</v>
      </c>
      <c r="Q1472" s="55" t="s">
        <v>89</v>
      </c>
      <c r="R1472" s="57">
        <v>736.41</v>
      </c>
      <c r="S1472" s="55" t="s">
        <v>89</v>
      </c>
      <c r="T1472" s="57">
        <v>736.41</v>
      </c>
      <c r="U1472" s="55" t="s">
        <v>329</v>
      </c>
      <c r="V1472" s="55" t="s">
        <v>330</v>
      </c>
      <c r="AJ1472" s="58">
        <v>0</v>
      </c>
      <c r="AT1472" t="s">
        <v>3842</v>
      </c>
      <c r="AU1472" s="191">
        <f t="shared" si="25"/>
        <v>12150765</v>
      </c>
    </row>
    <row r="1473" spans="1:47" hidden="1" x14ac:dyDescent="0.25">
      <c r="A1473" s="55" t="s">
        <v>1717</v>
      </c>
      <c r="B1473" s="92" t="s">
        <v>2159</v>
      </c>
      <c r="D1473" s="55" t="s">
        <v>3859</v>
      </c>
      <c r="E1473" s="56">
        <v>45716</v>
      </c>
      <c r="F1473" s="55" t="s">
        <v>4288</v>
      </c>
      <c r="H1473" s="55">
        <v>50900010</v>
      </c>
      <c r="I1473" s="55" t="s">
        <v>4287</v>
      </c>
      <c r="K1473" s="55" t="s">
        <v>490</v>
      </c>
      <c r="L1473" s="56">
        <v>45716</v>
      </c>
      <c r="Q1473" s="55" t="s">
        <v>89</v>
      </c>
      <c r="R1473" s="57">
        <v>0</v>
      </c>
      <c r="S1473" s="55" t="s">
        <v>89</v>
      </c>
      <c r="T1473" s="57">
        <v>0</v>
      </c>
      <c r="U1473" s="55" t="s">
        <v>329</v>
      </c>
      <c r="V1473" s="55" t="s">
        <v>330</v>
      </c>
      <c r="AJ1473" s="58">
        <v>0</v>
      </c>
      <c r="AT1473" t="s">
        <v>3842</v>
      </c>
      <c r="AU1473" s="191">
        <f t="shared" si="25"/>
        <v>0</v>
      </c>
    </row>
    <row r="1474" spans="1:47" hidden="1" x14ac:dyDescent="0.25">
      <c r="A1474" s="55" t="s">
        <v>1717</v>
      </c>
      <c r="B1474" s="92" t="s">
        <v>2159</v>
      </c>
      <c r="D1474" s="55" t="s">
        <v>3859</v>
      </c>
      <c r="E1474" s="56">
        <v>45716</v>
      </c>
      <c r="F1474" s="55" t="s">
        <v>4288</v>
      </c>
      <c r="H1474" s="55">
        <v>50900010</v>
      </c>
      <c r="I1474" s="55" t="s">
        <v>4287</v>
      </c>
      <c r="K1474" s="55" t="s">
        <v>490</v>
      </c>
      <c r="L1474" s="56">
        <v>45716</v>
      </c>
      <c r="Q1474" s="55" t="s">
        <v>89</v>
      </c>
      <c r="R1474" s="57">
        <v>0</v>
      </c>
      <c r="S1474" s="55" t="s">
        <v>89</v>
      </c>
      <c r="T1474" s="57">
        <v>0</v>
      </c>
      <c r="U1474" s="55" t="s">
        <v>329</v>
      </c>
      <c r="V1474" s="55" t="s">
        <v>330</v>
      </c>
      <c r="AJ1474" s="58">
        <v>0</v>
      </c>
      <c r="AT1474" t="s">
        <v>3842</v>
      </c>
      <c r="AU1474" s="191">
        <f t="shared" si="25"/>
        <v>0</v>
      </c>
    </row>
    <row r="1475" spans="1:47" hidden="1" x14ac:dyDescent="0.25">
      <c r="A1475" s="55" t="s">
        <v>1717</v>
      </c>
      <c r="B1475" s="92" t="s">
        <v>2159</v>
      </c>
      <c r="D1475" s="55" t="s">
        <v>3859</v>
      </c>
      <c r="E1475" s="56">
        <v>45716</v>
      </c>
      <c r="F1475" s="55" t="s">
        <v>4288</v>
      </c>
      <c r="H1475" s="55">
        <v>50900010</v>
      </c>
      <c r="I1475" s="55" t="s">
        <v>4287</v>
      </c>
      <c r="K1475" s="55" t="s">
        <v>490</v>
      </c>
      <c r="L1475" s="56">
        <v>45716</v>
      </c>
      <c r="Q1475" s="55" t="s">
        <v>89</v>
      </c>
      <c r="R1475" s="57">
        <v>64.94</v>
      </c>
      <c r="S1475" s="55" t="s">
        <v>89</v>
      </c>
      <c r="T1475" s="57">
        <v>64.94</v>
      </c>
      <c r="U1475" s="55" t="s">
        <v>329</v>
      </c>
      <c r="V1475" s="55" t="s">
        <v>330</v>
      </c>
      <c r="AJ1475" s="58">
        <v>0</v>
      </c>
      <c r="AT1475" t="s">
        <v>3842</v>
      </c>
      <c r="AU1475" s="191">
        <f t="shared" si="25"/>
        <v>1071510</v>
      </c>
    </row>
    <row r="1476" spans="1:47" hidden="1" x14ac:dyDescent="0.25">
      <c r="A1476" s="55" t="s">
        <v>1717</v>
      </c>
      <c r="B1476" s="92" t="s">
        <v>2159</v>
      </c>
      <c r="D1476" s="55" t="s">
        <v>3859</v>
      </c>
      <c r="E1476" s="56">
        <v>45716</v>
      </c>
      <c r="F1476" s="55" t="s">
        <v>4288</v>
      </c>
      <c r="H1476" s="55">
        <v>50900010</v>
      </c>
      <c r="I1476" s="55" t="s">
        <v>4287</v>
      </c>
      <c r="K1476" s="55" t="s">
        <v>490</v>
      </c>
      <c r="L1476" s="56">
        <v>45716</v>
      </c>
      <c r="Q1476" s="55" t="s">
        <v>89</v>
      </c>
      <c r="R1476" s="57">
        <v>0</v>
      </c>
      <c r="S1476" s="55" t="s">
        <v>89</v>
      </c>
      <c r="T1476" s="57">
        <v>0</v>
      </c>
      <c r="U1476" s="55" t="s">
        <v>329</v>
      </c>
      <c r="V1476" s="55" t="s">
        <v>330</v>
      </c>
      <c r="AJ1476" s="58">
        <v>0</v>
      </c>
      <c r="AT1476" t="s">
        <v>3842</v>
      </c>
      <c r="AU1476" s="191">
        <f t="shared" si="25"/>
        <v>0</v>
      </c>
    </row>
    <row r="1477" spans="1:47" hidden="1" x14ac:dyDescent="0.25">
      <c r="A1477" s="55" t="s">
        <v>1717</v>
      </c>
      <c r="B1477" s="92" t="s">
        <v>2159</v>
      </c>
      <c r="D1477" s="55" t="s">
        <v>3859</v>
      </c>
      <c r="E1477" s="56">
        <v>45716</v>
      </c>
      <c r="F1477" s="55" t="s">
        <v>4288</v>
      </c>
      <c r="H1477" s="55">
        <v>50900010</v>
      </c>
      <c r="I1477" s="55" t="s">
        <v>4287</v>
      </c>
      <c r="K1477" s="55" t="s">
        <v>490</v>
      </c>
      <c r="L1477" s="56">
        <v>45716</v>
      </c>
      <c r="Q1477" s="55" t="s">
        <v>89</v>
      </c>
      <c r="R1477" s="57">
        <v>0</v>
      </c>
      <c r="S1477" s="55" t="s">
        <v>89</v>
      </c>
      <c r="T1477" s="57">
        <v>0</v>
      </c>
      <c r="U1477" s="55" t="s">
        <v>329</v>
      </c>
      <c r="V1477" s="55" t="s">
        <v>330</v>
      </c>
      <c r="AJ1477" s="58">
        <v>0</v>
      </c>
      <c r="AT1477" t="s">
        <v>3842</v>
      </c>
      <c r="AU1477" s="191">
        <f t="shared" si="25"/>
        <v>0</v>
      </c>
    </row>
    <row r="1478" spans="1:47" hidden="1" x14ac:dyDescent="0.25">
      <c r="A1478" s="55" t="s">
        <v>1717</v>
      </c>
      <c r="B1478" s="92" t="s">
        <v>2159</v>
      </c>
      <c r="D1478" s="55" t="s">
        <v>3859</v>
      </c>
      <c r="E1478" s="56">
        <v>45716</v>
      </c>
      <c r="F1478" s="55" t="s">
        <v>4288</v>
      </c>
      <c r="H1478" s="55">
        <v>50900010</v>
      </c>
      <c r="I1478" s="55" t="s">
        <v>4287</v>
      </c>
      <c r="K1478" s="55" t="s">
        <v>490</v>
      </c>
      <c r="L1478" s="56">
        <v>45716</v>
      </c>
      <c r="Q1478" s="55" t="s">
        <v>89</v>
      </c>
      <c r="R1478" s="57">
        <v>0</v>
      </c>
      <c r="S1478" s="55" t="s">
        <v>89</v>
      </c>
      <c r="T1478" s="57">
        <v>0</v>
      </c>
      <c r="U1478" s="55" t="s">
        <v>329</v>
      </c>
      <c r="V1478" s="55" t="s">
        <v>330</v>
      </c>
      <c r="AJ1478" s="58">
        <v>0</v>
      </c>
      <c r="AT1478" t="s">
        <v>3842</v>
      </c>
      <c r="AU1478" s="191">
        <f t="shared" si="25"/>
        <v>0</v>
      </c>
    </row>
    <row r="1479" spans="1:47" hidden="1" x14ac:dyDescent="0.25">
      <c r="A1479" s="55" t="s">
        <v>1717</v>
      </c>
      <c r="B1479" s="92" t="s">
        <v>2159</v>
      </c>
      <c r="D1479" s="55" t="s">
        <v>3859</v>
      </c>
      <c r="E1479" s="56">
        <v>45716</v>
      </c>
      <c r="F1479" s="55" t="s">
        <v>4288</v>
      </c>
      <c r="H1479" s="55">
        <v>50900020</v>
      </c>
      <c r="I1479" s="55" t="s">
        <v>4287</v>
      </c>
      <c r="K1479" s="55" t="s">
        <v>492</v>
      </c>
      <c r="L1479" s="56">
        <v>45716</v>
      </c>
      <c r="Q1479" s="55" t="s">
        <v>89</v>
      </c>
      <c r="R1479" s="57">
        <v>925.17</v>
      </c>
      <c r="S1479" s="55" t="s">
        <v>89</v>
      </c>
      <c r="T1479" s="57">
        <v>925.17</v>
      </c>
      <c r="U1479" s="55" t="s">
        <v>329</v>
      </c>
      <c r="V1479" s="55" t="s">
        <v>330</v>
      </c>
      <c r="AJ1479" s="58">
        <v>0</v>
      </c>
      <c r="AT1479" t="s">
        <v>3842</v>
      </c>
      <c r="AU1479" s="191">
        <f t="shared" si="25"/>
        <v>15265305</v>
      </c>
    </row>
    <row r="1480" spans="1:47" hidden="1" x14ac:dyDescent="0.25">
      <c r="A1480" s="55" t="s">
        <v>1717</v>
      </c>
      <c r="B1480" s="92" t="s">
        <v>2159</v>
      </c>
      <c r="D1480" s="55" t="s">
        <v>3859</v>
      </c>
      <c r="E1480" s="56">
        <v>45716</v>
      </c>
      <c r="F1480" s="55" t="s">
        <v>4288</v>
      </c>
      <c r="H1480" s="55">
        <v>50900010</v>
      </c>
      <c r="I1480" s="55" t="s">
        <v>4287</v>
      </c>
      <c r="K1480" s="55" t="s">
        <v>490</v>
      </c>
      <c r="L1480" s="56">
        <v>45716</v>
      </c>
      <c r="Q1480" s="55" t="s">
        <v>89</v>
      </c>
      <c r="R1480" s="57">
        <v>0</v>
      </c>
      <c r="S1480" s="55" t="s">
        <v>89</v>
      </c>
      <c r="T1480" s="57">
        <v>0</v>
      </c>
      <c r="U1480" s="55" t="s">
        <v>329</v>
      </c>
      <c r="V1480" s="55" t="s">
        <v>330</v>
      </c>
      <c r="AJ1480" s="58">
        <v>0</v>
      </c>
      <c r="AT1480" t="s">
        <v>3842</v>
      </c>
      <c r="AU1480" s="191">
        <f t="shared" si="25"/>
        <v>0</v>
      </c>
    </row>
    <row r="1481" spans="1:47" hidden="1" x14ac:dyDescent="0.25">
      <c r="A1481" s="55" t="s">
        <v>1717</v>
      </c>
      <c r="B1481" s="92" t="s">
        <v>2159</v>
      </c>
      <c r="D1481" s="55" t="s">
        <v>3859</v>
      </c>
      <c r="E1481" s="56">
        <v>45716</v>
      </c>
      <c r="F1481" s="55" t="s">
        <v>4288</v>
      </c>
      <c r="H1481" s="55">
        <v>50900020</v>
      </c>
      <c r="I1481" s="55" t="s">
        <v>4287</v>
      </c>
      <c r="K1481" s="55" t="s">
        <v>492</v>
      </c>
      <c r="L1481" s="56">
        <v>45716</v>
      </c>
      <c r="Q1481" s="55" t="s">
        <v>89</v>
      </c>
      <c r="R1481" s="57">
        <v>736.41</v>
      </c>
      <c r="S1481" s="55" t="s">
        <v>89</v>
      </c>
      <c r="T1481" s="57">
        <v>736.41</v>
      </c>
      <c r="U1481" s="55" t="s">
        <v>329</v>
      </c>
      <c r="V1481" s="55" t="s">
        <v>330</v>
      </c>
      <c r="AJ1481" s="58">
        <v>0</v>
      </c>
      <c r="AT1481" t="s">
        <v>3842</v>
      </c>
      <c r="AU1481" s="191">
        <f t="shared" si="25"/>
        <v>12150765</v>
      </c>
    </row>
    <row r="1482" spans="1:47" hidden="1" x14ac:dyDescent="0.25">
      <c r="A1482" s="55" t="s">
        <v>1717</v>
      </c>
      <c r="B1482" s="92" t="s">
        <v>2159</v>
      </c>
      <c r="D1482" s="55" t="s">
        <v>3859</v>
      </c>
      <c r="E1482" s="56">
        <v>45716</v>
      </c>
      <c r="F1482" s="55" t="s">
        <v>4288</v>
      </c>
      <c r="H1482" s="55">
        <v>50900010</v>
      </c>
      <c r="I1482" s="55" t="s">
        <v>4287</v>
      </c>
      <c r="K1482" s="55" t="s">
        <v>490</v>
      </c>
      <c r="L1482" s="56">
        <v>45716</v>
      </c>
      <c r="Q1482" s="55" t="s">
        <v>89</v>
      </c>
      <c r="R1482" s="57">
        <v>0</v>
      </c>
      <c r="S1482" s="55" t="s">
        <v>89</v>
      </c>
      <c r="T1482" s="57">
        <v>0</v>
      </c>
      <c r="U1482" s="55" t="s">
        <v>4042</v>
      </c>
      <c r="V1482" s="55" t="s">
        <v>4043</v>
      </c>
      <c r="AJ1482" s="58">
        <v>0</v>
      </c>
      <c r="AT1482" t="s">
        <v>4371</v>
      </c>
      <c r="AU1482" s="191">
        <f t="shared" si="25"/>
        <v>0</v>
      </c>
    </row>
    <row r="1483" spans="1:47" hidden="1" x14ac:dyDescent="0.25">
      <c r="A1483" s="55" t="s">
        <v>1717</v>
      </c>
      <c r="B1483" s="92" t="s">
        <v>2159</v>
      </c>
      <c r="D1483" s="55" t="s">
        <v>3859</v>
      </c>
      <c r="E1483" s="56">
        <v>45716</v>
      </c>
      <c r="F1483" s="55" t="s">
        <v>4288</v>
      </c>
      <c r="H1483" s="55">
        <v>50900010</v>
      </c>
      <c r="I1483" s="55" t="s">
        <v>4287</v>
      </c>
      <c r="K1483" s="55" t="s">
        <v>490</v>
      </c>
      <c r="L1483" s="56">
        <v>45716</v>
      </c>
      <c r="Q1483" s="55" t="s">
        <v>89</v>
      </c>
      <c r="R1483" s="57">
        <v>0</v>
      </c>
      <c r="S1483" s="55" t="s">
        <v>89</v>
      </c>
      <c r="T1483" s="57">
        <v>0</v>
      </c>
      <c r="U1483" s="55" t="s">
        <v>329</v>
      </c>
      <c r="V1483" s="55" t="s">
        <v>330</v>
      </c>
      <c r="AJ1483" s="58">
        <v>0</v>
      </c>
      <c r="AT1483" t="s">
        <v>3842</v>
      </c>
      <c r="AU1483" s="191">
        <f t="shared" si="25"/>
        <v>0</v>
      </c>
    </row>
    <row r="1484" spans="1:47" hidden="1" x14ac:dyDescent="0.25">
      <c r="A1484" s="55" t="s">
        <v>1717</v>
      </c>
      <c r="B1484" s="92" t="s">
        <v>2159</v>
      </c>
      <c r="D1484" s="55" t="s">
        <v>3859</v>
      </c>
      <c r="E1484" s="56">
        <v>45716</v>
      </c>
      <c r="F1484" s="55" t="s">
        <v>4288</v>
      </c>
      <c r="H1484" s="55">
        <v>50900010</v>
      </c>
      <c r="I1484" s="55" t="s">
        <v>4287</v>
      </c>
      <c r="K1484" s="55" t="s">
        <v>490</v>
      </c>
      <c r="L1484" s="56">
        <v>45716</v>
      </c>
      <c r="Q1484" s="55" t="s">
        <v>89</v>
      </c>
      <c r="R1484" s="57">
        <v>152.36000000000001</v>
      </c>
      <c r="S1484" s="55" t="s">
        <v>89</v>
      </c>
      <c r="T1484" s="57">
        <v>152.36000000000001</v>
      </c>
      <c r="U1484" s="55" t="s">
        <v>329</v>
      </c>
      <c r="V1484" s="55" t="s">
        <v>330</v>
      </c>
      <c r="AJ1484" s="58">
        <v>0</v>
      </c>
      <c r="AT1484" t="s">
        <v>3842</v>
      </c>
      <c r="AU1484" s="191">
        <f t="shared" si="25"/>
        <v>2513940</v>
      </c>
    </row>
    <row r="1485" spans="1:47" hidden="1" x14ac:dyDescent="0.25">
      <c r="A1485" s="55" t="s">
        <v>1717</v>
      </c>
      <c r="B1485" s="92" t="s">
        <v>2159</v>
      </c>
      <c r="D1485" s="55" t="s">
        <v>3859</v>
      </c>
      <c r="E1485" s="56">
        <v>45716</v>
      </c>
      <c r="F1485" s="55" t="s">
        <v>4288</v>
      </c>
      <c r="H1485" s="55">
        <v>50900020</v>
      </c>
      <c r="I1485" s="55" t="s">
        <v>4287</v>
      </c>
      <c r="K1485" s="55" t="s">
        <v>492</v>
      </c>
      <c r="L1485" s="56">
        <v>45716</v>
      </c>
      <c r="Q1485" s="55" t="s">
        <v>89</v>
      </c>
      <c r="R1485" s="57">
        <v>434.17</v>
      </c>
      <c r="S1485" s="55" t="s">
        <v>89</v>
      </c>
      <c r="T1485" s="57">
        <v>434.17</v>
      </c>
      <c r="U1485" s="55" t="s">
        <v>329</v>
      </c>
      <c r="V1485" s="55" t="s">
        <v>330</v>
      </c>
      <c r="AJ1485" s="58">
        <v>0</v>
      </c>
      <c r="AT1485" t="s">
        <v>3842</v>
      </c>
      <c r="AU1485" s="191">
        <f t="shared" si="25"/>
        <v>7163805</v>
      </c>
    </row>
    <row r="1486" spans="1:47" hidden="1" x14ac:dyDescent="0.25">
      <c r="A1486" s="55" t="s">
        <v>1717</v>
      </c>
      <c r="B1486" s="92" t="s">
        <v>2159</v>
      </c>
      <c r="D1486" s="55" t="s">
        <v>3859</v>
      </c>
      <c r="E1486" s="56">
        <v>45716</v>
      </c>
      <c r="F1486" s="55" t="s">
        <v>4288</v>
      </c>
      <c r="H1486" s="55">
        <v>50900010</v>
      </c>
      <c r="I1486" s="55" t="s">
        <v>4287</v>
      </c>
      <c r="K1486" s="55" t="s">
        <v>490</v>
      </c>
      <c r="L1486" s="56">
        <v>45716</v>
      </c>
      <c r="Q1486" s="55" t="s">
        <v>89</v>
      </c>
      <c r="R1486" s="57">
        <v>50.52</v>
      </c>
      <c r="S1486" s="55" t="s">
        <v>89</v>
      </c>
      <c r="T1486" s="57">
        <v>50.52</v>
      </c>
      <c r="U1486" s="55" t="s">
        <v>329</v>
      </c>
      <c r="V1486" s="55" t="s">
        <v>330</v>
      </c>
      <c r="AJ1486" s="58">
        <v>0</v>
      </c>
      <c r="AT1486" t="s">
        <v>3842</v>
      </c>
      <c r="AU1486" s="191">
        <f t="shared" si="25"/>
        <v>833580</v>
      </c>
    </row>
    <row r="1487" spans="1:47" hidden="1" x14ac:dyDescent="0.25">
      <c r="A1487" s="55" t="s">
        <v>1717</v>
      </c>
      <c r="B1487" s="92" t="s">
        <v>2159</v>
      </c>
      <c r="D1487" s="55" t="s">
        <v>3859</v>
      </c>
      <c r="E1487" s="56">
        <v>45716</v>
      </c>
      <c r="F1487" s="55" t="s">
        <v>4288</v>
      </c>
      <c r="H1487" s="55">
        <v>50900010</v>
      </c>
      <c r="I1487" s="55" t="s">
        <v>4287</v>
      </c>
      <c r="K1487" s="55" t="s">
        <v>490</v>
      </c>
      <c r="L1487" s="56">
        <v>45716</v>
      </c>
      <c r="Q1487" s="55" t="s">
        <v>89</v>
      </c>
      <c r="R1487" s="57">
        <v>0</v>
      </c>
      <c r="S1487" s="55" t="s">
        <v>89</v>
      </c>
      <c r="T1487" s="57">
        <v>0</v>
      </c>
      <c r="U1487" s="55" t="s">
        <v>4042</v>
      </c>
      <c r="V1487" s="55" t="s">
        <v>4043</v>
      </c>
      <c r="AJ1487" s="58">
        <v>0</v>
      </c>
      <c r="AT1487" t="s">
        <v>4371</v>
      </c>
      <c r="AU1487" s="191">
        <f t="shared" si="25"/>
        <v>0</v>
      </c>
    </row>
    <row r="1488" spans="1:47" hidden="1" x14ac:dyDescent="0.25">
      <c r="A1488" s="55" t="s">
        <v>1717</v>
      </c>
      <c r="B1488" s="92" t="s">
        <v>2159</v>
      </c>
      <c r="D1488" s="55" t="s">
        <v>3859</v>
      </c>
      <c r="E1488" s="56">
        <v>45716</v>
      </c>
      <c r="F1488" s="55" t="s">
        <v>4288</v>
      </c>
      <c r="H1488" s="55">
        <v>50900020</v>
      </c>
      <c r="I1488" s="55" t="s">
        <v>4287</v>
      </c>
      <c r="K1488" s="55" t="s">
        <v>492</v>
      </c>
      <c r="L1488" s="56">
        <v>45716</v>
      </c>
      <c r="Q1488" s="55" t="s">
        <v>89</v>
      </c>
      <c r="R1488" s="57">
        <v>2312.91</v>
      </c>
      <c r="S1488" s="55" t="s">
        <v>89</v>
      </c>
      <c r="T1488" s="57">
        <v>2312.91</v>
      </c>
      <c r="U1488" s="55" t="s">
        <v>329</v>
      </c>
      <c r="V1488" s="55" t="s">
        <v>330</v>
      </c>
      <c r="AJ1488" s="58">
        <v>0</v>
      </c>
      <c r="AT1488" t="s">
        <v>3842</v>
      </c>
      <c r="AU1488" s="191">
        <f t="shared" si="25"/>
        <v>38163015</v>
      </c>
    </row>
    <row r="1489" spans="1:47" hidden="1" x14ac:dyDescent="0.25">
      <c r="A1489" s="55" t="s">
        <v>1717</v>
      </c>
      <c r="B1489" s="92" t="s">
        <v>2159</v>
      </c>
      <c r="D1489" s="55" t="s">
        <v>3859</v>
      </c>
      <c r="E1489" s="56">
        <v>45716</v>
      </c>
      <c r="F1489" s="55" t="s">
        <v>4288</v>
      </c>
      <c r="H1489" s="55">
        <v>50900020</v>
      </c>
      <c r="I1489" s="55" t="s">
        <v>4287</v>
      </c>
      <c r="K1489" s="55" t="s">
        <v>492</v>
      </c>
      <c r="L1489" s="56">
        <v>45716</v>
      </c>
      <c r="Q1489" s="55" t="s">
        <v>89</v>
      </c>
      <c r="R1489" s="57">
        <v>434.17</v>
      </c>
      <c r="S1489" s="55" t="s">
        <v>89</v>
      </c>
      <c r="T1489" s="57">
        <v>434.17</v>
      </c>
      <c r="U1489" s="55" t="s">
        <v>329</v>
      </c>
      <c r="V1489" s="55" t="s">
        <v>330</v>
      </c>
      <c r="AJ1489" s="58">
        <v>0</v>
      </c>
      <c r="AT1489" t="s">
        <v>3842</v>
      </c>
      <c r="AU1489" s="191">
        <f t="shared" si="25"/>
        <v>7163805</v>
      </c>
    </row>
    <row r="1490" spans="1:47" hidden="1" x14ac:dyDescent="0.25">
      <c r="A1490" s="55" t="s">
        <v>1717</v>
      </c>
      <c r="B1490" s="92" t="s">
        <v>2159</v>
      </c>
      <c r="D1490" s="55" t="s">
        <v>3859</v>
      </c>
      <c r="E1490" s="56">
        <v>45716</v>
      </c>
      <c r="F1490" s="55" t="s">
        <v>4288</v>
      </c>
      <c r="H1490" s="55">
        <v>50900010</v>
      </c>
      <c r="I1490" s="55" t="s">
        <v>4287</v>
      </c>
      <c r="K1490" s="55" t="s">
        <v>490</v>
      </c>
      <c r="L1490" s="56">
        <v>45716</v>
      </c>
      <c r="Q1490" s="55" t="s">
        <v>89</v>
      </c>
      <c r="R1490" s="57">
        <v>0</v>
      </c>
      <c r="S1490" s="55" t="s">
        <v>89</v>
      </c>
      <c r="T1490" s="57">
        <v>0</v>
      </c>
      <c r="U1490" s="55" t="s">
        <v>4042</v>
      </c>
      <c r="V1490" s="55" t="s">
        <v>4043</v>
      </c>
      <c r="AJ1490" s="58">
        <v>0</v>
      </c>
      <c r="AT1490" t="s">
        <v>4371</v>
      </c>
      <c r="AU1490" s="191">
        <f t="shared" si="25"/>
        <v>0</v>
      </c>
    </row>
    <row r="1491" spans="1:47" hidden="1" x14ac:dyDescent="0.25">
      <c r="A1491" s="55" t="s">
        <v>1717</v>
      </c>
      <c r="B1491" s="92" t="s">
        <v>2159</v>
      </c>
      <c r="D1491" s="55" t="s">
        <v>3859</v>
      </c>
      <c r="E1491" s="56">
        <v>45716</v>
      </c>
      <c r="F1491" s="55" t="s">
        <v>4288</v>
      </c>
      <c r="H1491" s="55">
        <v>50900020</v>
      </c>
      <c r="I1491" s="55" t="s">
        <v>4287</v>
      </c>
      <c r="K1491" s="55" t="s">
        <v>492</v>
      </c>
      <c r="L1491" s="56">
        <v>45716</v>
      </c>
      <c r="Q1491" s="55" t="s">
        <v>89</v>
      </c>
      <c r="R1491" s="57">
        <v>925.16</v>
      </c>
      <c r="S1491" s="55" t="s">
        <v>89</v>
      </c>
      <c r="T1491" s="57">
        <v>925.16</v>
      </c>
      <c r="U1491" s="55" t="s">
        <v>329</v>
      </c>
      <c r="V1491" s="55" t="s">
        <v>330</v>
      </c>
      <c r="AJ1491" s="58">
        <v>0</v>
      </c>
      <c r="AT1491" t="s">
        <v>3842</v>
      </c>
      <c r="AU1491" s="191">
        <f t="shared" si="25"/>
        <v>15265140</v>
      </c>
    </row>
    <row r="1492" spans="1:47" hidden="1" x14ac:dyDescent="0.25">
      <c r="A1492" s="55" t="s">
        <v>1717</v>
      </c>
      <c r="B1492" s="92" t="s">
        <v>2159</v>
      </c>
      <c r="D1492" s="55" t="s">
        <v>3859</v>
      </c>
      <c r="E1492" s="56">
        <v>45716</v>
      </c>
      <c r="F1492" s="55" t="s">
        <v>4288</v>
      </c>
      <c r="H1492" s="55">
        <v>50900010</v>
      </c>
      <c r="I1492" s="55" t="s">
        <v>4287</v>
      </c>
      <c r="K1492" s="55" t="s">
        <v>490</v>
      </c>
      <c r="L1492" s="56">
        <v>45716</v>
      </c>
      <c r="Q1492" s="55" t="s">
        <v>89</v>
      </c>
      <c r="R1492" s="57">
        <v>0</v>
      </c>
      <c r="S1492" s="55" t="s">
        <v>89</v>
      </c>
      <c r="T1492" s="57">
        <v>0</v>
      </c>
      <c r="U1492" s="55" t="s">
        <v>4042</v>
      </c>
      <c r="V1492" s="55" t="s">
        <v>4043</v>
      </c>
      <c r="AJ1492" s="58">
        <v>0</v>
      </c>
      <c r="AT1492" t="s">
        <v>4371</v>
      </c>
      <c r="AU1492" s="191">
        <f t="shared" si="25"/>
        <v>0</v>
      </c>
    </row>
    <row r="1493" spans="1:47" hidden="1" x14ac:dyDescent="0.25">
      <c r="A1493" s="55" t="s">
        <v>1717</v>
      </c>
      <c r="B1493" s="92" t="s">
        <v>2159</v>
      </c>
      <c r="D1493" s="55" t="s">
        <v>3859</v>
      </c>
      <c r="E1493" s="56">
        <v>45716</v>
      </c>
      <c r="F1493" s="55" t="s">
        <v>4288</v>
      </c>
      <c r="H1493" s="55">
        <v>50900010</v>
      </c>
      <c r="I1493" s="55" t="s">
        <v>4287</v>
      </c>
      <c r="K1493" s="55" t="s">
        <v>490</v>
      </c>
      <c r="L1493" s="56">
        <v>45716</v>
      </c>
      <c r="Q1493" s="55" t="s">
        <v>89</v>
      </c>
      <c r="R1493" s="57">
        <v>3.17</v>
      </c>
      <c r="S1493" s="55" t="s">
        <v>89</v>
      </c>
      <c r="T1493" s="57">
        <v>3.17</v>
      </c>
      <c r="U1493" s="55" t="s">
        <v>329</v>
      </c>
      <c r="V1493" s="55" t="s">
        <v>330</v>
      </c>
      <c r="AJ1493" s="58">
        <v>0</v>
      </c>
      <c r="AT1493" t="s">
        <v>3842</v>
      </c>
      <c r="AU1493" s="191">
        <f t="shared" si="25"/>
        <v>52305</v>
      </c>
    </row>
    <row r="1494" spans="1:47" hidden="1" x14ac:dyDescent="0.25">
      <c r="A1494" s="55" t="s">
        <v>1717</v>
      </c>
      <c r="B1494" s="92" t="s">
        <v>2159</v>
      </c>
      <c r="D1494" s="55" t="s">
        <v>3859</v>
      </c>
      <c r="E1494" s="56">
        <v>45716</v>
      </c>
      <c r="F1494" s="55" t="s">
        <v>4288</v>
      </c>
      <c r="H1494" s="55">
        <v>50900010</v>
      </c>
      <c r="I1494" s="55" t="s">
        <v>4287</v>
      </c>
      <c r="K1494" s="55" t="s">
        <v>490</v>
      </c>
      <c r="L1494" s="56">
        <v>45716</v>
      </c>
      <c r="Q1494" s="55" t="s">
        <v>89</v>
      </c>
      <c r="R1494" s="57">
        <v>0</v>
      </c>
      <c r="S1494" s="55" t="s">
        <v>89</v>
      </c>
      <c r="T1494" s="57">
        <v>0</v>
      </c>
      <c r="U1494" s="55" t="s">
        <v>329</v>
      </c>
      <c r="V1494" s="55" t="s">
        <v>330</v>
      </c>
      <c r="AJ1494" s="58">
        <v>0</v>
      </c>
      <c r="AT1494" t="s">
        <v>3842</v>
      </c>
      <c r="AU1494" s="191">
        <f t="shared" si="25"/>
        <v>0</v>
      </c>
    </row>
    <row r="1495" spans="1:47" hidden="1" x14ac:dyDescent="0.25">
      <c r="A1495" s="55" t="s">
        <v>1717</v>
      </c>
      <c r="B1495" s="92" t="s">
        <v>2159</v>
      </c>
      <c r="D1495" s="55" t="s">
        <v>3859</v>
      </c>
      <c r="E1495" s="56">
        <v>45716</v>
      </c>
      <c r="F1495" s="55" t="s">
        <v>4288</v>
      </c>
      <c r="H1495" s="55">
        <v>50900010</v>
      </c>
      <c r="I1495" s="55" t="s">
        <v>4287</v>
      </c>
      <c r="K1495" s="55" t="s">
        <v>490</v>
      </c>
      <c r="L1495" s="56">
        <v>45716</v>
      </c>
      <c r="Q1495" s="55" t="s">
        <v>89</v>
      </c>
      <c r="R1495" s="57">
        <v>167.62</v>
      </c>
      <c r="S1495" s="55" t="s">
        <v>89</v>
      </c>
      <c r="T1495" s="57">
        <v>167.62</v>
      </c>
      <c r="U1495" s="55" t="s">
        <v>329</v>
      </c>
      <c r="V1495" s="55" t="s">
        <v>330</v>
      </c>
      <c r="AJ1495" s="58">
        <v>0</v>
      </c>
      <c r="AT1495" t="s">
        <v>3842</v>
      </c>
      <c r="AU1495" s="191">
        <f t="shared" si="25"/>
        <v>2765730</v>
      </c>
    </row>
    <row r="1496" spans="1:47" hidden="1" x14ac:dyDescent="0.25">
      <c r="A1496" s="55" t="s">
        <v>1717</v>
      </c>
      <c r="B1496" s="92" t="s">
        <v>2159</v>
      </c>
      <c r="D1496" s="55" t="s">
        <v>3859</v>
      </c>
      <c r="E1496" s="56">
        <v>45716</v>
      </c>
      <c r="F1496" s="55" t="s">
        <v>4288</v>
      </c>
      <c r="H1496" s="55">
        <v>50900010</v>
      </c>
      <c r="I1496" s="55" t="s">
        <v>4287</v>
      </c>
      <c r="K1496" s="55" t="s">
        <v>490</v>
      </c>
      <c r="L1496" s="56">
        <v>45716</v>
      </c>
      <c r="Q1496" s="55" t="s">
        <v>89</v>
      </c>
      <c r="R1496" s="57">
        <v>0</v>
      </c>
      <c r="S1496" s="55" t="s">
        <v>89</v>
      </c>
      <c r="T1496" s="57">
        <v>0</v>
      </c>
      <c r="U1496" s="55" t="s">
        <v>4042</v>
      </c>
      <c r="V1496" s="55" t="s">
        <v>4043</v>
      </c>
      <c r="AJ1496" s="58">
        <v>0</v>
      </c>
      <c r="AT1496" t="s">
        <v>4371</v>
      </c>
      <c r="AU1496" s="191">
        <f t="shared" si="25"/>
        <v>0</v>
      </c>
    </row>
    <row r="1497" spans="1:47" hidden="1" x14ac:dyDescent="0.25">
      <c r="A1497" s="55" t="s">
        <v>1717</v>
      </c>
      <c r="B1497" s="92" t="s">
        <v>2159</v>
      </c>
      <c r="D1497" s="55" t="s">
        <v>3859</v>
      </c>
      <c r="E1497" s="56">
        <v>45716</v>
      </c>
      <c r="F1497" s="55" t="s">
        <v>4288</v>
      </c>
      <c r="H1497" s="55">
        <v>50900010</v>
      </c>
      <c r="I1497" s="55" t="s">
        <v>4287</v>
      </c>
      <c r="K1497" s="55" t="s">
        <v>490</v>
      </c>
      <c r="L1497" s="56">
        <v>45716</v>
      </c>
      <c r="Q1497" s="55" t="s">
        <v>89</v>
      </c>
      <c r="R1497" s="57">
        <v>0</v>
      </c>
      <c r="S1497" s="55" t="s">
        <v>89</v>
      </c>
      <c r="T1497" s="57">
        <v>0</v>
      </c>
      <c r="U1497" s="55" t="s">
        <v>4042</v>
      </c>
      <c r="V1497" s="55" t="s">
        <v>4043</v>
      </c>
      <c r="AJ1497" s="58">
        <v>0</v>
      </c>
      <c r="AT1497" t="s">
        <v>4371</v>
      </c>
      <c r="AU1497" s="191">
        <f t="shared" si="25"/>
        <v>0</v>
      </c>
    </row>
    <row r="1498" spans="1:47" hidden="1" x14ac:dyDescent="0.25">
      <c r="A1498" s="55" t="s">
        <v>1717</v>
      </c>
      <c r="B1498" s="92" t="s">
        <v>2159</v>
      </c>
      <c r="D1498" s="55" t="s">
        <v>3859</v>
      </c>
      <c r="E1498" s="56">
        <v>45716</v>
      </c>
      <c r="F1498" s="55" t="s">
        <v>4288</v>
      </c>
      <c r="H1498" s="55">
        <v>50900010</v>
      </c>
      <c r="I1498" s="55" t="s">
        <v>4287</v>
      </c>
      <c r="K1498" s="55" t="s">
        <v>490</v>
      </c>
      <c r="L1498" s="56">
        <v>45716</v>
      </c>
      <c r="Q1498" s="55" t="s">
        <v>89</v>
      </c>
      <c r="R1498" s="57">
        <v>0</v>
      </c>
      <c r="S1498" s="55" t="s">
        <v>89</v>
      </c>
      <c r="T1498" s="57">
        <v>0</v>
      </c>
      <c r="U1498" s="55" t="s">
        <v>4042</v>
      </c>
      <c r="V1498" s="55" t="s">
        <v>4043</v>
      </c>
      <c r="AJ1498" s="58">
        <v>0</v>
      </c>
      <c r="AT1498" t="s">
        <v>4371</v>
      </c>
      <c r="AU1498" s="191">
        <f t="shared" si="25"/>
        <v>0</v>
      </c>
    </row>
    <row r="1499" spans="1:47" hidden="1" x14ac:dyDescent="0.25">
      <c r="A1499" s="55" t="s">
        <v>1717</v>
      </c>
      <c r="B1499" s="92" t="s">
        <v>2159</v>
      </c>
      <c r="D1499" s="55" t="s">
        <v>3859</v>
      </c>
      <c r="E1499" s="56">
        <v>45716</v>
      </c>
      <c r="F1499" s="55" t="s">
        <v>4288</v>
      </c>
      <c r="H1499" s="55">
        <v>50900010</v>
      </c>
      <c r="I1499" s="55" t="s">
        <v>4287</v>
      </c>
      <c r="K1499" s="55" t="s">
        <v>490</v>
      </c>
      <c r="L1499" s="56">
        <v>45716</v>
      </c>
      <c r="Q1499" s="55" t="s">
        <v>89</v>
      </c>
      <c r="R1499" s="57">
        <v>550.91</v>
      </c>
      <c r="S1499" s="55" t="s">
        <v>89</v>
      </c>
      <c r="T1499" s="57">
        <v>550.91</v>
      </c>
      <c r="U1499" s="55" t="s">
        <v>329</v>
      </c>
      <c r="V1499" s="55" t="s">
        <v>330</v>
      </c>
      <c r="AJ1499" s="58">
        <v>0</v>
      </c>
      <c r="AT1499" t="s">
        <v>3842</v>
      </c>
      <c r="AU1499" s="191">
        <f t="shared" si="25"/>
        <v>9090015</v>
      </c>
    </row>
    <row r="1500" spans="1:47" hidden="1" x14ac:dyDescent="0.25">
      <c r="A1500" s="55" t="s">
        <v>1717</v>
      </c>
      <c r="B1500" s="92" t="s">
        <v>2159</v>
      </c>
      <c r="D1500" s="55" t="s">
        <v>3859</v>
      </c>
      <c r="E1500" s="56">
        <v>45716</v>
      </c>
      <c r="F1500" s="55" t="s">
        <v>4288</v>
      </c>
      <c r="H1500" s="55">
        <v>50900020</v>
      </c>
      <c r="I1500" s="55" t="s">
        <v>4287</v>
      </c>
      <c r="K1500" s="55" t="s">
        <v>492</v>
      </c>
      <c r="L1500" s="56">
        <v>45716</v>
      </c>
      <c r="Q1500" s="55" t="s">
        <v>89</v>
      </c>
      <c r="R1500" s="57">
        <v>478.54</v>
      </c>
      <c r="S1500" s="55" t="s">
        <v>89</v>
      </c>
      <c r="T1500" s="57">
        <v>478.54</v>
      </c>
      <c r="U1500" s="55" t="s">
        <v>329</v>
      </c>
      <c r="V1500" s="55" t="s">
        <v>330</v>
      </c>
      <c r="AJ1500" s="58">
        <v>0</v>
      </c>
      <c r="AT1500" t="s">
        <v>3842</v>
      </c>
      <c r="AU1500" s="191">
        <f t="shared" si="25"/>
        <v>7895910</v>
      </c>
    </row>
    <row r="1501" spans="1:47" hidden="1" x14ac:dyDescent="0.25">
      <c r="A1501" s="55" t="s">
        <v>1717</v>
      </c>
      <c r="B1501" s="92" t="s">
        <v>2159</v>
      </c>
      <c r="D1501" s="55" t="s">
        <v>3859</v>
      </c>
      <c r="E1501" s="56">
        <v>45716</v>
      </c>
      <c r="F1501" s="55" t="s">
        <v>4288</v>
      </c>
      <c r="H1501" s="55">
        <v>50900010</v>
      </c>
      <c r="I1501" s="55" t="s">
        <v>4287</v>
      </c>
      <c r="K1501" s="55" t="s">
        <v>490</v>
      </c>
      <c r="L1501" s="56">
        <v>45716</v>
      </c>
      <c r="Q1501" s="55" t="s">
        <v>89</v>
      </c>
      <c r="R1501" s="57">
        <v>0</v>
      </c>
      <c r="S1501" s="55" t="s">
        <v>89</v>
      </c>
      <c r="T1501" s="57">
        <v>0</v>
      </c>
      <c r="U1501" s="55" t="s">
        <v>329</v>
      </c>
      <c r="V1501" s="55" t="s">
        <v>330</v>
      </c>
      <c r="AJ1501" s="58">
        <v>0</v>
      </c>
      <c r="AT1501" t="s">
        <v>3842</v>
      </c>
      <c r="AU1501" s="191">
        <f t="shared" si="25"/>
        <v>0</v>
      </c>
    </row>
    <row r="1502" spans="1:47" hidden="1" x14ac:dyDescent="0.25">
      <c r="A1502" s="55" t="s">
        <v>1717</v>
      </c>
      <c r="B1502" s="92" t="s">
        <v>2159</v>
      </c>
      <c r="D1502" s="55" t="s">
        <v>3859</v>
      </c>
      <c r="E1502" s="56">
        <v>45716</v>
      </c>
      <c r="F1502" s="55" t="s">
        <v>4288</v>
      </c>
      <c r="H1502" s="55">
        <v>50900020</v>
      </c>
      <c r="I1502" s="55" t="s">
        <v>4287</v>
      </c>
      <c r="K1502" s="55" t="s">
        <v>492</v>
      </c>
      <c r="L1502" s="56">
        <v>45716</v>
      </c>
      <c r="Q1502" s="55" t="s">
        <v>89</v>
      </c>
      <c r="R1502" s="57">
        <v>2655.78</v>
      </c>
      <c r="S1502" s="55" t="s">
        <v>89</v>
      </c>
      <c r="T1502" s="57">
        <v>2655.78</v>
      </c>
      <c r="U1502" s="55" t="s">
        <v>329</v>
      </c>
      <c r="V1502" s="55" t="s">
        <v>330</v>
      </c>
      <c r="AJ1502" s="58">
        <v>0</v>
      </c>
      <c r="AT1502" t="s">
        <v>3842</v>
      </c>
      <c r="AU1502" s="191">
        <f t="shared" si="25"/>
        <v>43820370</v>
      </c>
    </row>
    <row r="1503" spans="1:47" hidden="1" x14ac:dyDescent="0.25">
      <c r="A1503" s="55" t="s">
        <v>1717</v>
      </c>
      <c r="B1503" s="92" t="s">
        <v>2159</v>
      </c>
      <c r="D1503" s="55" t="s">
        <v>3859</v>
      </c>
      <c r="E1503" s="56">
        <v>45716</v>
      </c>
      <c r="F1503" s="55" t="s">
        <v>4288</v>
      </c>
      <c r="H1503" s="55">
        <v>50900010</v>
      </c>
      <c r="I1503" s="55" t="s">
        <v>4287</v>
      </c>
      <c r="K1503" s="55" t="s">
        <v>490</v>
      </c>
      <c r="L1503" s="56">
        <v>45716</v>
      </c>
      <c r="Q1503" s="55" t="s">
        <v>89</v>
      </c>
      <c r="R1503" s="57">
        <v>50.31</v>
      </c>
      <c r="S1503" s="55" t="s">
        <v>89</v>
      </c>
      <c r="T1503" s="57">
        <v>50.31</v>
      </c>
      <c r="U1503" s="55" t="s">
        <v>329</v>
      </c>
      <c r="V1503" s="55" t="s">
        <v>330</v>
      </c>
      <c r="AJ1503" s="58">
        <v>0</v>
      </c>
      <c r="AT1503" t="s">
        <v>3842</v>
      </c>
      <c r="AU1503" s="191">
        <f t="shared" si="25"/>
        <v>830115</v>
      </c>
    </row>
    <row r="1504" spans="1:47" hidden="1" x14ac:dyDescent="0.25">
      <c r="A1504" s="55" t="s">
        <v>1717</v>
      </c>
      <c r="B1504" s="92" t="s">
        <v>2159</v>
      </c>
      <c r="D1504" s="55" t="s">
        <v>3859</v>
      </c>
      <c r="E1504" s="56">
        <v>45716</v>
      </c>
      <c r="F1504" s="55" t="s">
        <v>4288</v>
      </c>
      <c r="H1504" s="55">
        <v>50900010</v>
      </c>
      <c r="I1504" s="55" t="s">
        <v>4287</v>
      </c>
      <c r="K1504" s="55" t="s">
        <v>490</v>
      </c>
      <c r="L1504" s="56">
        <v>45716</v>
      </c>
      <c r="Q1504" s="55" t="s">
        <v>89</v>
      </c>
      <c r="R1504" s="57">
        <v>0</v>
      </c>
      <c r="S1504" s="55" t="s">
        <v>89</v>
      </c>
      <c r="T1504" s="57">
        <v>0</v>
      </c>
      <c r="U1504" s="55" t="s">
        <v>4042</v>
      </c>
      <c r="V1504" s="55" t="s">
        <v>4043</v>
      </c>
      <c r="AJ1504" s="58">
        <v>0</v>
      </c>
      <c r="AT1504" t="s">
        <v>4371</v>
      </c>
      <c r="AU1504" s="191">
        <f t="shared" si="25"/>
        <v>0</v>
      </c>
    </row>
    <row r="1505" spans="1:47" hidden="1" x14ac:dyDescent="0.25">
      <c r="A1505" s="55" t="s">
        <v>1717</v>
      </c>
      <c r="B1505" s="92" t="s">
        <v>2159</v>
      </c>
      <c r="D1505" s="55" t="s">
        <v>3859</v>
      </c>
      <c r="E1505" s="56">
        <v>45716</v>
      </c>
      <c r="F1505" s="55" t="s">
        <v>4288</v>
      </c>
      <c r="H1505" s="55">
        <v>50900010</v>
      </c>
      <c r="I1505" s="55" t="s">
        <v>4287</v>
      </c>
      <c r="K1505" s="55" t="s">
        <v>490</v>
      </c>
      <c r="L1505" s="56">
        <v>45716</v>
      </c>
      <c r="Q1505" s="55" t="s">
        <v>89</v>
      </c>
      <c r="R1505" s="57">
        <v>54.9</v>
      </c>
      <c r="S1505" s="55" t="s">
        <v>89</v>
      </c>
      <c r="T1505" s="57">
        <v>54.9</v>
      </c>
      <c r="U1505" s="55" t="s">
        <v>329</v>
      </c>
      <c r="V1505" s="55" t="s">
        <v>330</v>
      </c>
      <c r="AJ1505" s="58">
        <v>0</v>
      </c>
      <c r="AT1505" t="s">
        <v>3842</v>
      </c>
      <c r="AU1505" s="191">
        <f t="shared" si="25"/>
        <v>905850</v>
      </c>
    </row>
    <row r="1506" spans="1:47" hidden="1" x14ac:dyDescent="0.25">
      <c r="A1506" s="55" t="s">
        <v>1717</v>
      </c>
      <c r="B1506" s="92" t="s">
        <v>2159</v>
      </c>
      <c r="D1506" s="55" t="s">
        <v>3859</v>
      </c>
      <c r="E1506" s="56">
        <v>45716</v>
      </c>
      <c r="F1506" s="55" t="s">
        <v>4288</v>
      </c>
      <c r="H1506" s="55">
        <v>50900010</v>
      </c>
      <c r="I1506" s="55" t="s">
        <v>4287</v>
      </c>
      <c r="K1506" s="55" t="s">
        <v>490</v>
      </c>
      <c r="L1506" s="56">
        <v>45716</v>
      </c>
      <c r="Q1506" s="55" t="s">
        <v>89</v>
      </c>
      <c r="R1506" s="57">
        <v>0</v>
      </c>
      <c r="S1506" s="55" t="s">
        <v>89</v>
      </c>
      <c r="T1506" s="57">
        <v>0</v>
      </c>
      <c r="U1506" s="55" t="s">
        <v>4042</v>
      </c>
      <c r="V1506" s="55" t="s">
        <v>4043</v>
      </c>
      <c r="AJ1506" s="58">
        <v>0</v>
      </c>
      <c r="AT1506" t="s">
        <v>4371</v>
      </c>
      <c r="AU1506" s="191">
        <f t="shared" si="25"/>
        <v>0</v>
      </c>
    </row>
    <row r="1507" spans="1:47" hidden="1" x14ac:dyDescent="0.25">
      <c r="A1507" s="55" t="s">
        <v>1717</v>
      </c>
      <c r="B1507" s="92" t="s">
        <v>2159</v>
      </c>
      <c r="D1507" s="55" t="s">
        <v>3859</v>
      </c>
      <c r="E1507" s="56">
        <v>45716</v>
      </c>
      <c r="F1507" s="55" t="s">
        <v>4288</v>
      </c>
      <c r="H1507" s="55">
        <v>50900020</v>
      </c>
      <c r="I1507" s="55" t="s">
        <v>4287</v>
      </c>
      <c r="K1507" s="55" t="s">
        <v>492</v>
      </c>
      <c r="L1507" s="56">
        <v>45716</v>
      </c>
      <c r="Q1507" s="55" t="s">
        <v>89</v>
      </c>
      <c r="R1507" s="57">
        <v>1944.83</v>
      </c>
      <c r="S1507" s="55" t="s">
        <v>89</v>
      </c>
      <c r="T1507" s="57">
        <v>1944.83</v>
      </c>
      <c r="U1507" s="55" t="s">
        <v>329</v>
      </c>
      <c r="V1507" s="55" t="s">
        <v>330</v>
      </c>
      <c r="AJ1507" s="58">
        <v>0</v>
      </c>
      <c r="AT1507" t="s">
        <v>3842</v>
      </c>
      <c r="AU1507" s="191">
        <f t="shared" si="25"/>
        <v>32089695</v>
      </c>
    </row>
    <row r="1508" spans="1:47" hidden="1" x14ac:dyDescent="0.25">
      <c r="A1508" s="55" t="s">
        <v>1717</v>
      </c>
      <c r="B1508" s="92" t="s">
        <v>2159</v>
      </c>
      <c r="D1508" s="55" t="s">
        <v>3859</v>
      </c>
      <c r="E1508" s="56">
        <v>45716</v>
      </c>
      <c r="F1508" s="55" t="s">
        <v>4288</v>
      </c>
      <c r="H1508" s="55">
        <v>50900010</v>
      </c>
      <c r="I1508" s="55" t="s">
        <v>4287</v>
      </c>
      <c r="K1508" s="55" t="s">
        <v>490</v>
      </c>
      <c r="L1508" s="56">
        <v>45716</v>
      </c>
      <c r="Q1508" s="55" t="s">
        <v>89</v>
      </c>
      <c r="R1508" s="57">
        <v>0.2</v>
      </c>
      <c r="S1508" s="55" t="s">
        <v>89</v>
      </c>
      <c r="T1508" s="57">
        <v>0.2</v>
      </c>
      <c r="U1508" s="55" t="s">
        <v>329</v>
      </c>
      <c r="V1508" s="55" t="s">
        <v>330</v>
      </c>
      <c r="AJ1508" s="58">
        <v>0</v>
      </c>
      <c r="AT1508" t="s">
        <v>3842</v>
      </c>
      <c r="AU1508" s="191">
        <f t="shared" si="25"/>
        <v>3300</v>
      </c>
    </row>
    <row r="1509" spans="1:47" hidden="1" x14ac:dyDescent="0.25">
      <c r="A1509" s="55" t="s">
        <v>1717</v>
      </c>
      <c r="B1509" s="92" t="s">
        <v>2159</v>
      </c>
      <c r="D1509" s="55" t="s">
        <v>3859</v>
      </c>
      <c r="E1509" s="56">
        <v>45716</v>
      </c>
      <c r="F1509" s="55" t="s">
        <v>4288</v>
      </c>
      <c r="H1509" s="55">
        <v>50900020</v>
      </c>
      <c r="I1509" s="55" t="s">
        <v>4287</v>
      </c>
      <c r="K1509" s="55" t="s">
        <v>492</v>
      </c>
      <c r="L1509" s="56">
        <v>45716</v>
      </c>
      <c r="Q1509" s="55" t="s">
        <v>89</v>
      </c>
      <c r="R1509" s="57">
        <v>861.9</v>
      </c>
      <c r="S1509" s="55" t="s">
        <v>89</v>
      </c>
      <c r="T1509" s="57">
        <v>861.9</v>
      </c>
      <c r="U1509" s="55" t="s">
        <v>329</v>
      </c>
      <c r="V1509" s="55" t="s">
        <v>330</v>
      </c>
      <c r="AJ1509" s="58">
        <v>0</v>
      </c>
      <c r="AT1509" t="s">
        <v>3842</v>
      </c>
      <c r="AU1509" s="191">
        <f t="shared" si="25"/>
        <v>14221350</v>
      </c>
    </row>
    <row r="1510" spans="1:47" hidden="1" x14ac:dyDescent="0.25">
      <c r="A1510" s="55" t="s">
        <v>1717</v>
      </c>
      <c r="B1510" s="92" t="s">
        <v>2159</v>
      </c>
      <c r="D1510" s="55" t="s">
        <v>3859</v>
      </c>
      <c r="E1510" s="56">
        <v>45716</v>
      </c>
      <c r="F1510" s="55" t="s">
        <v>4288</v>
      </c>
      <c r="H1510" s="55">
        <v>50900010</v>
      </c>
      <c r="I1510" s="55" t="s">
        <v>4287</v>
      </c>
      <c r="K1510" s="55" t="s">
        <v>490</v>
      </c>
      <c r="L1510" s="56">
        <v>45716</v>
      </c>
      <c r="Q1510" s="55" t="s">
        <v>89</v>
      </c>
      <c r="R1510" s="57">
        <v>139.72999999999999</v>
      </c>
      <c r="S1510" s="55" t="s">
        <v>89</v>
      </c>
      <c r="T1510" s="57">
        <v>139.72999999999999</v>
      </c>
      <c r="U1510" s="55" t="s">
        <v>329</v>
      </c>
      <c r="V1510" s="55" t="s">
        <v>330</v>
      </c>
      <c r="AJ1510" s="58">
        <v>0</v>
      </c>
      <c r="AT1510" t="s">
        <v>3842</v>
      </c>
      <c r="AU1510" s="191">
        <f t="shared" si="25"/>
        <v>2305545</v>
      </c>
    </row>
    <row r="1511" spans="1:47" hidden="1" x14ac:dyDescent="0.25">
      <c r="A1511" s="55" t="s">
        <v>1717</v>
      </c>
      <c r="B1511" s="92" t="s">
        <v>2159</v>
      </c>
      <c r="D1511" s="55" t="s">
        <v>3859</v>
      </c>
      <c r="E1511" s="56">
        <v>45716</v>
      </c>
      <c r="F1511" s="55" t="s">
        <v>4288</v>
      </c>
      <c r="H1511" s="55">
        <v>50900010</v>
      </c>
      <c r="I1511" s="55" t="s">
        <v>4287</v>
      </c>
      <c r="K1511" s="55" t="s">
        <v>490</v>
      </c>
      <c r="L1511" s="56">
        <v>45716</v>
      </c>
      <c r="Q1511" s="55" t="s">
        <v>89</v>
      </c>
      <c r="R1511" s="57">
        <v>0</v>
      </c>
      <c r="S1511" s="55" t="s">
        <v>89</v>
      </c>
      <c r="T1511" s="57">
        <v>0</v>
      </c>
      <c r="U1511" s="55" t="s">
        <v>4042</v>
      </c>
      <c r="V1511" s="55" t="s">
        <v>4043</v>
      </c>
      <c r="AJ1511" s="58">
        <v>0</v>
      </c>
      <c r="AT1511" t="s">
        <v>4371</v>
      </c>
      <c r="AU1511" s="191">
        <f t="shared" si="25"/>
        <v>0</v>
      </c>
    </row>
    <row r="1512" spans="1:47" hidden="1" x14ac:dyDescent="0.25">
      <c r="A1512" s="55" t="s">
        <v>1717</v>
      </c>
      <c r="B1512" s="92" t="s">
        <v>2159</v>
      </c>
      <c r="D1512" s="55" t="s">
        <v>3859</v>
      </c>
      <c r="E1512" s="56">
        <v>45716</v>
      </c>
      <c r="F1512" s="55" t="s">
        <v>4288</v>
      </c>
      <c r="H1512" s="55">
        <v>50900020</v>
      </c>
      <c r="I1512" s="55" t="s">
        <v>4287</v>
      </c>
      <c r="K1512" s="55" t="s">
        <v>492</v>
      </c>
      <c r="L1512" s="56">
        <v>45716</v>
      </c>
      <c r="Q1512" s="55" t="s">
        <v>89</v>
      </c>
      <c r="R1512" s="57">
        <v>921.66</v>
      </c>
      <c r="S1512" s="55" t="s">
        <v>89</v>
      </c>
      <c r="T1512" s="57">
        <v>921.66</v>
      </c>
      <c r="U1512" s="55" t="s">
        <v>329</v>
      </c>
      <c r="V1512" s="55" t="s">
        <v>330</v>
      </c>
      <c r="AJ1512" s="58">
        <v>0</v>
      </c>
      <c r="AT1512" t="s">
        <v>3842</v>
      </c>
      <c r="AU1512" s="191">
        <f t="shared" si="25"/>
        <v>15207390</v>
      </c>
    </row>
    <row r="1513" spans="1:47" hidden="1" x14ac:dyDescent="0.25">
      <c r="A1513" s="55" t="s">
        <v>1717</v>
      </c>
      <c r="B1513" s="92" t="s">
        <v>2159</v>
      </c>
      <c r="D1513" s="55" t="s">
        <v>3859</v>
      </c>
      <c r="E1513" s="56">
        <v>45716</v>
      </c>
      <c r="F1513" s="55" t="s">
        <v>4288</v>
      </c>
      <c r="H1513" s="55">
        <v>50900010</v>
      </c>
      <c r="I1513" s="55" t="s">
        <v>4287</v>
      </c>
      <c r="K1513" s="55" t="s">
        <v>490</v>
      </c>
      <c r="L1513" s="56">
        <v>45716</v>
      </c>
      <c r="Q1513" s="55" t="s">
        <v>89</v>
      </c>
      <c r="R1513" s="57">
        <v>530.66</v>
      </c>
      <c r="S1513" s="55" t="s">
        <v>89</v>
      </c>
      <c r="T1513" s="57">
        <v>530.66</v>
      </c>
      <c r="U1513" s="55" t="s">
        <v>329</v>
      </c>
      <c r="V1513" s="55" t="s">
        <v>330</v>
      </c>
      <c r="AJ1513" s="58">
        <v>0</v>
      </c>
      <c r="AT1513" t="s">
        <v>3842</v>
      </c>
      <c r="AU1513" s="191">
        <f t="shared" si="25"/>
        <v>8755890</v>
      </c>
    </row>
    <row r="1514" spans="1:47" hidden="1" x14ac:dyDescent="0.25">
      <c r="A1514" s="55" t="s">
        <v>1717</v>
      </c>
      <c r="B1514" s="92" t="s">
        <v>2159</v>
      </c>
      <c r="D1514" s="55" t="s">
        <v>3859</v>
      </c>
      <c r="E1514" s="56">
        <v>45716</v>
      </c>
      <c r="F1514" s="55" t="s">
        <v>4288</v>
      </c>
      <c r="H1514" s="55">
        <v>50900010</v>
      </c>
      <c r="I1514" s="55" t="s">
        <v>4287</v>
      </c>
      <c r="K1514" s="55" t="s">
        <v>490</v>
      </c>
      <c r="L1514" s="56">
        <v>45716</v>
      </c>
      <c r="Q1514" s="55" t="s">
        <v>89</v>
      </c>
      <c r="R1514" s="57">
        <v>0</v>
      </c>
      <c r="S1514" s="55" t="s">
        <v>89</v>
      </c>
      <c r="T1514" s="57">
        <v>0</v>
      </c>
      <c r="U1514" s="55" t="s">
        <v>4042</v>
      </c>
      <c r="V1514" s="55" t="s">
        <v>4043</v>
      </c>
      <c r="AJ1514" s="58">
        <v>0</v>
      </c>
      <c r="AT1514" t="s">
        <v>4371</v>
      </c>
      <c r="AU1514" s="191">
        <f t="shared" si="25"/>
        <v>0</v>
      </c>
    </row>
    <row r="1515" spans="1:47" hidden="1" x14ac:dyDescent="0.25">
      <c r="A1515" s="55" t="s">
        <v>1717</v>
      </c>
      <c r="B1515" s="92" t="s">
        <v>2159</v>
      </c>
      <c r="D1515" s="55" t="s">
        <v>3859</v>
      </c>
      <c r="E1515" s="56">
        <v>45716</v>
      </c>
      <c r="F1515" s="55" t="s">
        <v>4288</v>
      </c>
      <c r="H1515" s="55">
        <v>50900020</v>
      </c>
      <c r="I1515" s="55" t="s">
        <v>4287</v>
      </c>
      <c r="K1515" s="55" t="s">
        <v>492</v>
      </c>
      <c r="L1515" s="56">
        <v>45716</v>
      </c>
      <c r="Q1515" s="55" t="s">
        <v>89</v>
      </c>
      <c r="R1515" s="57">
        <v>651.25</v>
      </c>
      <c r="S1515" s="55" t="s">
        <v>89</v>
      </c>
      <c r="T1515" s="57">
        <v>651.25</v>
      </c>
      <c r="U1515" s="55" t="s">
        <v>329</v>
      </c>
      <c r="V1515" s="55" t="s">
        <v>330</v>
      </c>
      <c r="AJ1515" s="58">
        <v>0</v>
      </c>
      <c r="AT1515" t="s">
        <v>3842</v>
      </c>
      <c r="AU1515" s="191">
        <f t="shared" si="25"/>
        <v>10745625</v>
      </c>
    </row>
    <row r="1516" spans="1:47" hidden="1" x14ac:dyDescent="0.25">
      <c r="A1516" s="55" t="s">
        <v>1717</v>
      </c>
      <c r="B1516" s="92" t="s">
        <v>2159</v>
      </c>
      <c r="D1516" s="55" t="s">
        <v>3859</v>
      </c>
      <c r="E1516" s="56">
        <v>45716</v>
      </c>
      <c r="F1516" s="55" t="s">
        <v>4288</v>
      </c>
      <c r="H1516" s="55">
        <v>50900010</v>
      </c>
      <c r="I1516" s="55" t="s">
        <v>4287</v>
      </c>
      <c r="K1516" s="55" t="s">
        <v>490</v>
      </c>
      <c r="L1516" s="56">
        <v>45716</v>
      </c>
      <c r="Q1516" s="55" t="s">
        <v>89</v>
      </c>
      <c r="R1516" s="57">
        <v>0</v>
      </c>
      <c r="S1516" s="55" t="s">
        <v>89</v>
      </c>
      <c r="T1516" s="57">
        <v>0</v>
      </c>
      <c r="U1516" s="55" t="s">
        <v>4042</v>
      </c>
      <c r="V1516" s="55" t="s">
        <v>4043</v>
      </c>
      <c r="AJ1516" s="58">
        <v>0</v>
      </c>
      <c r="AT1516" t="s">
        <v>4371</v>
      </c>
      <c r="AU1516" s="191">
        <f t="shared" si="25"/>
        <v>0</v>
      </c>
    </row>
    <row r="1517" spans="1:47" hidden="1" x14ac:dyDescent="0.25">
      <c r="A1517" s="55" t="s">
        <v>1717</v>
      </c>
      <c r="B1517" s="92" t="s">
        <v>2159</v>
      </c>
      <c r="D1517" s="55" t="s">
        <v>3859</v>
      </c>
      <c r="E1517" s="56">
        <v>45716</v>
      </c>
      <c r="F1517" s="55" t="s">
        <v>4288</v>
      </c>
      <c r="H1517" s="55">
        <v>50900020</v>
      </c>
      <c r="I1517" s="55" t="s">
        <v>4287</v>
      </c>
      <c r="K1517" s="55" t="s">
        <v>492</v>
      </c>
      <c r="L1517" s="56">
        <v>45716</v>
      </c>
      <c r="Q1517" s="55" t="s">
        <v>89</v>
      </c>
      <c r="R1517" s="57">
        <v>478.54</v>
      </c>
      <c r="S1517" s="55" t="s">
        <v>89</v>
      </c>
      <c r="T1517" s="57">
        <v>478.54</v>
      </c>
      <c r="U1517" s="55" t="s">
        <v>329</v>
      </c>
      <c r="V1517" s="55" t="s">
        <v>330</v>
      </c>
      <c r="AJ1517" s="58">
        <v>0</v>
      </c>
      <c r="AT1517" t="s">
        <v>3842</v>
      </c>
      <c r="AU1517" s="191">
        <f t="shared" si="25"/>
        <v>7895910</v>
      </c>
    </row>
    <row r="1518" spans="1:47" hidden="1" x14ac:dyDescent="0.25">
      <c r="A1518" s="55" t="s">
        <v>1717</v>
      </c>
      <c r="B1518" s="92" t="s">
        <v>2159</v>
      </c>
      <c r="D1518" s="55" t="s">
        <v>3859</v>
      </c>
      <c r="E1518" s="56">
        <v>45716</v>
      </c>
      <c r="F1518" s="55" t="s">
        <v>4288</v>
      </c>
      <c r="H1518" s="55">
        <v>50900010</v>
      </c>
      <c r="I1518" s="55" t="s">
        <v>4287</v>
      </c>
      <c r="K1518" s="55" t="s">
        <v>490</v>
      </c>
      <c r="L1518" s="56">
        <v>45716</v>
      </c>
      <c r="Q1518" s="55" t="s">
        <v>89</v>
      </c>
      <c r="R1518" s="57">
        <v>0</v>
      </c>
      <c r="S1518" s="55" t="s">
        <v>89</v>
      </c>
      <c r="T1518" s="57">
        <v>0</v>
      </c>
      <c r="U1518" s="55" t="s">
        <v>329</v>
      </c>
      <c r="V1518" s="55" t="s">
        <v>330</v>
      </c>
      <c r="AJ1518" s="58">
        <v>0</v>
      </c>
      <c r="AT1518" t="s">
        <v>3842</v>
      </c>
      <c r="AU1518" s="191">
        <f t="shared" si="25"/>
        <v>0</v>
      </c>
    </row>
    <row r="1519" spans="1:47" hidden="1" x14ac:dyDescent="0.25">
      <c r="A1519" s="55" t="s">
        <v>1717</v>
      </c>
      <c r="B1519" s="92" t="s">
        <v>2159</v>
      </c>
      <c r="D1519" s="55" t="s">
        <v>3859</v>
      </c>
      <c r="E1519" s="56">
        <v>45716</v>
      </c>
      <c r="F1519" s="55" t="s">
        <v>4288</v>
      </c>
      <c r="H1519" s="55">
        <v>50900010</v>
      </c>
      <c r="I1519" s="55" t="s">
        <v>4287</v>
      </c>
      <c r="K1519" s="55" t="s">
        <v>490</v>
      </c>
      <c r="L1519" s="56">
        <v>45716</v>
      </c>
      <c r="Q1519" s="55" t="s">
        <v>89</v>
      </c>
      <c r="R1519" s="57">
        <v>50.31</v>
      </c>
      <c r="S1519" s="55" t="s">
        <v>89</v>
      </c>
      <c r="T1519" s="57">
        <v>50.31</v>
      </c>
      <c r="U1519" s="55" t="s">
        <v>329</v>
      </c>
      <c r="V1519" s="55" t="s">
        <v>330</v>
      </c>
      <c r="AJ1519" s="58">
        <v>0</v>
      </c>
      <c r="AT1519" t="s">
        <v>3842</v>
      </c>
      <c r="AU1519" s="191">
        <f t="shared" si="25"/>
        <v>830115</v>
      </c>
    </row>
    <row r="1520" spans="1:47" hidden="1" x14ac:dyDescent="0.25">
      <c r="A1520" s="55" t="s">
        <v>1717</v>
      </c>
      <c r="B1520" s="92" t="s">
        <v>2159</v>
      </c>
      <c r="D1520" s="55" t="s">
        <v>3859</v>
      </c>
      <c r="E1520" s="56">
        <v>45716</v>
      </c>
      <c r="F1520" s="55" t="s">
        <v>4288</v>
      </c>
      <c r="H1520" s="55">
        <v>50900010</v>
      </c>
      <c r="I1520" s="55" t="s">
        <v>4287</v>
      </c>
      <c r="K1520" s="55" t="s">
        <v>490</v>
      </c>
      <c r="L1520" s="56">
        <v>45716</v>
      </c>
      <c r="Q1520" s="55" t="s">
        <v>89</v>
      </c>
      <c r="R1520" s="57">
        <v>0</v>
      </c>
      <c r="S1520" s="55" t="s">
        <v>89</v>
      </c>
      <c r="T1520" s="57">
        <v>0</v>
      </c>
      <c r="U1520" s="55" t="s">
        <v>4042</v>
      </c>
      <c r="V1520" s="55" t="s">
        <v>4043</v>
      </c>
      <c r="AJ1520" s="58">
        <v>0</v>
      </c>
      <c r="AT1520" t="s">
        <v>4371</v>
      </c>
      <c r="AU1520" s="191">
        <f t="shared" si="25"/>
        <v>0</v>
      </c>
    </row>
    <row r="1521" spans="1:47" hidden="1" x14ac:dyDescent="0.25">
      <c r="A1521" s="55" t="s">
        <v>1717</v>
      </c>
      <c r="B1521" s="92" t="s">
        <v>2159</v>
      </c>
      <c r="D1521" s="55" t="s">
        <v>3859</v>
      </c>
      <c r="E1521" s="56">
        <v>45716</v>
      </c>
      <c r="F1521" s="55" t="s">
        <v>4288</v>
      </c>
      <c r="H1521" s="55">
        <v>50900010</v>
      </c>
      <c r="I1521" s="55" t="s">
        <v>4287</v>
      </c>
      <c r="K1521" s="55" t="s">
        <v>490</v>
      </c>
      <c r="L1521" s="56">
        <v>45716</v>
      </c>
      <c r="Q1521" s="55" t="s">
        <v>89</v>
      </c>
      <c r="R1521" s="57">
        <v>0</v>
      </c>
      <c r="S1521" s="55" t="s">
        <v>89</v>
      </c>
      <c r="T1521" s="57">
        <v>0</v>
      </c>
      <c r="U1521" s="55" t="s">
        <v>4042</v>
      </c>
      <c r="V1521" s="55" t="s">
        <v>4043</v>
      </c>
      <c r="AJ1521" s="58">
        <v>0</v>
      </c>
      <c r="AT1521" t="s">
        <v>4371</v>
      </c>
      <c r="AU1521" s="191">
        <f t="shared" ref="AU1521:AU1584" si="26">IF(Q1521="USD",R1521*16500,IF(Q1521="IDR",R1521,T1521*16500))</f>
        <v>0</v>
      </c>
    </row>
    <row r="1522" spans="1:47" hidden="1" x14ac:dyDescent="0.25">
      <c r="A1522" s="55" t="s">
        <v>1717</v>
      </c>
      <c r="B1522" s="92" t="s">
        <v>2159</v>
      </c>
      <c r="D1522" s="55" t="s">
        <v>3859</v>
      </c>
      <c r="E1522" s="56">
        <v>45716</v>
      </c>
      <c r="F1522" s="55" t="s">
        <v>4288</v>
      </c>
      <c r="H1522" s="55">
        <v>50900020</v>
      </c>
      <c r="I1522" s="55" t="s">
        <v>4287</v>
      </c>
      <c r="K1522" s="55" t="s">
        <v>492</v>
      </c>
      <c r="L1522" s="56">
        <v>45716</v>
      </c>
      <c r="Q1522" s="55" t="s">
        <v>89</v>
      </c>
      <c r="R1522" s="57">
        <v>214.38</v>
      </c>
      <c r="S1522" s="55" t="s">
        <v>89</v>
      </c>
      <c r="T1522" s="57">
        <v>214.38</v>
      </c>
      <c r="U1522" s="55" t="s">
        <v>329</v>
      </c>
      <c r="V1522" s="55" t="s">
        <v>330</v>
      </c>
      <c r="AJ1522" s="58">
        <v>0</v>
      </c>
      <c r="AT1522" t="s">
        <v>3842</v>
      </c>
      <c r="AU1522" s="191">
        <f t="shared" si="26"/>
        <v>3537270</v>
      </c>
    </row>
    <row r="1523" spans="1:47" hidden="1" x14ac:dyDescent="0.25">
      <c r="A1523" s="55" t="s">
        <v>1717</v>
      </c>
      <c r="B1523" s="92" t="s">
        <v>2159</v>
      </c>
      <c r="D1523" s="55" t="s">
        <v>3859</v>
      </c>
      <c r="E1523" s="56">
        <v>45716</v>
      </c>
      <c r="F1523" s="55" t="s">
        <v>4288</v>
      </c>
      <c r="H1523" s="55">
        <v>50900010</v>
      </c>
      <c r="I1523" s="55" t="s">
        <v>4287</v>
      </c>
      <c r="K1523" s="55" t="s">
        <v>490</v>
      </c>
      <c r="L1523" s="56">
        <v>45716</v>
      </c>
      <c r="Q1523" s="55" t="s">
        <v>89</v>
      </c>
      <c r="R1523" s="57">
        <v>0</v>
      </c>
      <c r="S1523" s="55" t="s">
        <v>89</v>
      </c>
      <c r="T1523" s="57">
        <v>0</v>
      </c>
      <c r="U1523" s="55" t="s">
        <v>4042</v>
      </c>
      <c r="V1523" s="55" t="s">
        <v>4043</v>
      </c>
      <c r="AJ1523" s="58">
        <v>0</v>
      </c>
      <c r="AT1523" t="s">
        <v>4371</v>
      </c>
      <c r="AU1523" s="191">
        <f t="shared" si="26"/>
        <v>0</v>
      </c>
    </row>
    <row r="1524" spans="1:47" hidden="1" x14ac:dyDescent="0.25">
      <c r="A1524" s="55" t="s">
        <v>1717</v>
      </c>
      <c r="B1524" s="92" t="s">
        <v>2159</v>
      </c>
      <c r="D1524" s="55" t="s">
        <v>3859</v>
      </c>
      <c r="E1524" s="56">
        <v>45716</v>
      </c>
      <c r="F1524" s="55" t="s">
        <v>4288</v>
      </c>
      <c r="H1524" s="55">
        <v>50900010</v>
      </c>
      <c r="I1524" s="55" t="s">
        <v>4287</v>
      </c>
      <c r="K1524" s="55" t="s">
        <v>490</v>
      </c>
      <c r="L1524" s="56">
        <v>45716</v>
      </c>
      <c r="Q1524" s="55" t="s">
        <v>89</v>
      </c>
      <c r="R1524" s="57">
        <v>0</v>
      </c>
      <c r="S1524" s="55" t="s">
        <v>89</v>
      </c>
      <c r="T1524" s="57">
        <v>0</v>
      </c>
      <c r="U1524" s="55" t="s">
        <v>4042</v>
      </c>
      <c r="V1524" s="55" t="s">
        <v>4043</v>
      </c>
      <c r="AJ1524" s="58">
        <v>0</v>
      </c>
      <c r="AT1524" t="s">
        <v>4371</v>
      </c>
      <c r="AU1524" s="191">
        <f t="shared" si="26"/>
        <v>0</v>
      </c>
    </row>
    <row r="1525" spans="1:47" hidden="1" x14ac:dyDescent="0.25">
      <c r="A1525" s="55" t="s">
        <v>1717</v>
      </c>
      <c r="B1525" s="92" t="s">
        <v>2159</v>
      </c>
      <c r="D1525" s="55" t="s">
        <v>3859</v>
      </c>
      <c r="E1525" s="56">
        <v>45716</v>
      </c>
      <c r="F1525" s="55" t="s">
        <v>4288</v>
      </c>
      <c r="H1525" s="55">
        <v>50900010</v>
      </c>
      <c r="I1525" s="55" t="s">
        <v>4287</v>
      </c>
      <c r="K1525" s="55" t="s">
        <v>490</v>
      </c>
      <c r="L1525" s="56">
        <v>45716</v>
      </c>
      <c r="Q1525" s="55" t="s">
        <v>89</v>
      </c>
      <c r="R1525" s="57">
        <v>0</v>
      </c>
      <c r="S1525" s="55" t="s">
        <v>89</v>
      </c>
      <c r="T1525" s="57">
        <v>0</v>
      </c>
      <c r="U1525" s="55" t="s">
        <v>4042</v>
      </c>
      <c r="V1525" s="55" t="s">
        <v>4043</v>
      </c>
      <c r="AJ1525" s="58">
        <v>0</v>
      </c>
      <c r="AT1525" t="s">
        <v>4371</v>
      </c>
      <c r="AU1525" s="191">
        <f t="shared" si="26"/>
        <v>0</v>
      </c>
    </row>
    <row r="1526" spans="1:47" hidden="1" x14ac:dyDescent="0.25">
      <c r="A1526" s="55" t="s">
        <v>1717</v>
      </c>
      <c r="B1526" s="92" t="s">
        <v>2159</v>
      </c>
      <c r="D1526" s="55" t="s">
        <v>3859</v>
      </c>
      <c r="E1526" s="56">
        <v>45716</v>
      </c>
      <c r="F1526" s="55" t="s">
        <v>4288</v>
      </c>
      <c r="H1526" s="55">
        <v>50900010</v>
      </c>
      <c r="I1526" s="55" t="s">
        <v>4287</v>
      </c>
      <c r="K1526" s="55" t="s">
        <v>490</v>
      </c>
      <c r="L1526" s="56">
        <v>45716</v>
      </c>
      <c r="Q1526" s="55" t="s">
        <v>89</v>
      </c>
      <c r="R1526" s="57">
        <v>0</v>
      </c>
      <c r="S1526" s="55" t="s">
        <v>89</v>
      </c>
      <c r="T1526" s="57">
        <v>0</v>
      </c>
      <c r="U1526" s="55" t="s">
        <v>329</v>
      </c>
      <c r="V1526" s="55" t="s">
        <v>330</v>
      </c>
      <c r="AJ1526" s="58">
        <v>0</v>
      </c>
      <c r="AT1526" t="s">
        <v>3842</v>
      </c>
      <c r="AU1526" s="191">
        <f t="shared" si="26"/>
        <v>0</v>
      </c>
    </row>
    <row r="1527" spans="1:47" hidden="1" x14ac:dyDescent="0.25">
      <c r="A1527" s="55" t="s">
        <v>1717</v>
      </c>
      <c r="B1527" s="92" t="s">
        <v>2159</v>
      </c>
      <c r="D1527" s="55" t="s">
        <v>3859</v>
      </c>
      <c r="E1527" s="56">
        <v>45716</v>
      </c>
      <c r="F1527" s="55" t="s">
        <v>4288</v>
      </c>
      <c r="H1527" s="55">
        <v>50900020</v>
      </c>
      <c r="I1527" s="55" t="s">
        <v>4287</v>
      </c>
      <c r="K1527" s="55" t="s">
        <v>492</v>
      </c>
      <c r="L1527" s="56">
        <v>45716</v>
      </c>
      <c r="Q1527" s="55" t="s">
        <v>89</v>
      </c>
      <c r="R1527" s="57">
        <v>1028.8499999999999</v>
      </c>
      <c r="S1527" s="55" t="s">
        <v>89</v>
      </c>
      <c r="T1527" s="57">
        <v>1028.8499999999999</v>
      </c>
      <c r="U1527" s="55" t="s">
        <v>329</v>
      </c>
      <c r="V1527" s="55" t="s">
        <v>330</v>
      </c>
      <c r="AJ1527" s="58">
        <v>0</v>
      </c>
      <c r="AT1527" t="s">
        <v>3842</v>
      </c>
      <c r="AU1527" s="191">
        <f t="shared" si="26"/>
        <v>16976025</v>
      </c>
    </row>
    <row r="1528" spans="1:47" hidden="1" x14ac:dyDescent="0.25">
      <c r="A1528" s="55" t="s">
        <v>1717</v>
      </c>
      <c r="B1528" s="92" t="s">
        <v>2159</v>
      </c>
      <c r="D1528" s="55" t="s">
        <v>3859</v>
      </c>
      <c r="E1528" s="56">
        <v>45716</v>
      </c>
      <c r="F1528" s="55" t="s">
        <v>4288</v>
      </c>
      <c r="H1528" s="55">
        <v>50900020</v>
      </c>
      <c r="I1528" s="55" t="s">
        <v>4287</v>
      </c>
      <c r="K1528" s="55" t="s">
        <v>492</v>
      </c>
      <c r="L1528" s="56">
        <v>45716</v>
      </c>
      <c r="Q1528" s="55" t="s">
        <v>89</v>
      </c>
      <c r="R1528" s="57">
        <v>1387.75</v>
      </c>
      <c r="S1528" s="55" t="s">
        <v>89</v>
      </c>
      <c r="T1528" s="57">
        <v>1387.75</v>
      </c>
      <c r="U1528" s="55" t="s">
        <v>329</v>
      </c>
      <c r="V1528" s="55" t="s">
        <v>330</v>
      </c>
      <c r="AJ1528" s="58">
        <v>0</v>
      </c>
      <c r="AT1528" t="s">
        <v>3842</v>
      </c>
      <c r="AU1528" s="191">
        <f t="shared" si="26"/>
        <v>22897875</v>
      </c>
    </row>
    <row r="1529" spans="1:47" hidden="1" x14ac:dyDescent="0.25">
      <c r="A1529" s="55" t="s">
        <v>1717</v>
      </c>
      <c r="B1529" s="92" t="s">
        <v>2159</v>
      </c>
      <c r="D1529" s="55" t="s">
        <v>3859</v>
      </c>
      <c r="E1529" s="56">
        <v>45716</v>
      </c>
      <c r="F1529" s="55" t="s">
        <v>4288</v>
      </c>
      <c r="H1529" s="55">
        <v>50900010</v>
      </c>
      <c r="I1529" s="55" t="s">
        <v>4287</v>
      </c>
      <c r="K1529" s="55" t="s">
        <v>490</v>
      </c>
      <c r="L1529" s="56">
        <v>45716</v>
      </c>
      <c r="Q1529" s="55" t="s">
        <v>89</v>
      </c>
      <c r="R1529" s="57">
        <v>0.26</v>
      </c>
      <c r="S1529" s="55" t="s">
        <v>89</v>
      </c>
      <c r="T1529" s="57">
        <v>0.26</v>
      </c>
      <c r="U1529" s="55" t="s">
        <v>329</v>
      </c>
      <c r="V1529" s="55" t="s">
        <v>330</v>
      </c>
      <c r="AJ1529" s="58">
        <v>0</v>
      </c>
      <c r="AT1529" t="s">
        <v>3842</v>
      </c>
      <c r="AU1529" s="191">
        <f t="shared" si="26"/>
        <v>4290</v>
      </c>
    </row>
    <row r="1530" spans="1:47" hidden="1" x14ac:dyDescent="0.25">
      <c r="A1530" s="55" t="s">
        <v>1717</v>
      </c>
      <c r="B1530" s="92" t="s">
        <v>2159</v>
      </c>
      <c r="D1530" s="55" t="s">
        <v>3859</v>
      </c>
      <c r="E1530" s="56">
        <v>45716</v>
      </c>
      <c r="F1530" s="55" t="s">
        <v>4288</v>
      </c>
      <c r="H1530" s="55">
        <v>50900020</v>
      </c>
      <c r="I1530" s="55" t="s">
        <v>4287</v>
      </c>
      <c r="K1530" s="55" t="s">
        <v>492</v>
      </c>
      <c r="L1530" s="56">
        <v>45716</v>
      </c>
      <c r="Q1530" s="55" t="s">
        <v>89</v>
      </c>
      <c r="R1530" s="57">
        <v>4270.34</v>
      </c>
      <c r="S1530" s="55" t="s">
        <v>89</v>
      </c>
      <c r="T1530" s="57">
        <v>4270.34</v>
      </c>
      <c r="U1530" s="55" t="s">
        <v>329</v>
      </c>
      <c r="V1530" s="55" t="s">
        <v>330</v>
      </c>
      <c r="AJ1530" s="58">
        <v>0</v>
      </c>
      <c r="AT1530" t="s">
        <v>3842</v>
      </c>
      <c r="AU1530" s="191">
        <f t="shared" si="26"/>
        <v>70460610</v>
      </c>
    </row>
    <row r="1531" spans="1:47" hidden="1" x14ac:dyDescent="0.25">
      <c r="A1531" s="55" t="s">
        <v>1717</v>
      </c>
      <c r="B1531" s="92" t="s">
        <v>2159</v>
      </c>
      <c r="D1531" s="55" t="s">
        <v>3859</v>
      </c>
      <c r="E1531" s="56">
        <v>45716</v>
      </c>
      <c r="F1531" s="55" t="s">
        <v>4288</v>
      </c>
      <c r="H1531" s="55">
        <v>50900020</v>
      </c>
      <c r="I1531" s="55" t="s">
        <v>4289</v>
      </c>
      <c r="K1531" s="55" t="s">
        <v>492</v>
      </c>
      <c r="L1531" s="56">
        <v>45716</v>
      </c>
      <c r="Q1531" s="55" t="s">
        <v>89</v>
      </c>
      <c r="R1531" s="57">
        <v>246.62</v>
      </c>
      <c r="S1531" s="55" t="s">
        <v>89</v>
      </c>
      <c r="T1531" s="57">
        <v>246.62</v>
      </c>
      <c r="U1531" s="55" t="s">
        <v>329</v>
      </c>
      <c r="V1531" s="55" t="s">
        <v>330</v>
      </c>
      <c r="AJ1531" s="58">
        <v>0</v>
      </c>
      <c r="AT1531" t="s">
        <v>3842</v>
      </c>
      <c r="AU1531" s="191">
        <f t="shared" si="26"/>
        <v>4069230</v>
      </c>
    </row>
    <row r="1532" spans="1:47" hidden="1" x14ac:dyDescent="0.25">
      <c r="A1532" s="55" t="s">
        <v>1717</v>
      </c>
      <c r="B1532" s="92" t="s">
        <v>2159</v>
      </c>
      <c r="D1532" s="55" t="s">
        <v>3859</v>
      </c>
      <c r="E1532" s="56">
        <v>45716</v>
      </c>
      <c r="F1532" s="55" t="s">
        <v>4288</v>
      </c>
      <c r="H1532" s="55">
        <v>50900020</v>
      </c>
      <c r="I1532" s="55" t="s">
        <v>4289</v>
      </c>
      <c r="K1532" s="55" t="s">
        <v>492</v>
      </c>
      <c r="L1532" s="56">
        <v>45716</v>
      </c>
      <c r="Q1532" s="55" t="s">
        <v>89</v>
      </c>
      <c r="R1532" s="57">
        <v>479.96</v>
      </c>
      <c r="S1532" s="55" t="s">
        <v>89</v>
      </c>
      <c r="T1532" s="57">
        <v>479.96</v>
      </c>
      <c r="U1532" s="55" t="s">
        <v>329</v>
      </c>
      <c r="V1532" s="55" t="s">
        <v>330</v>
      </c>
      <c r="AJ1532" s="58">
        <v>0</v>
      </c>
      <c r="AT1532" t="s">
        <v>3842</v>
      </c>
      <c r="AU1532" s="191">
        <f t="shared" si="26"/>
        <v>7919340</v>
      </c>
    </row>
    <row r="1533" spans="1:47" hidden="1" x14ac:dyDescent="0.25">
      <c r="A1533" s="55" t="s">
        <v>1717</v>
      </c>
      <c r="B1533" s="92" t="s">
        <v>2159</v>
      </c>
      <c r="D1533" s="55" t="s">
        <v>3859</v>
      </c>
      <c r="E1533" s="56">
        <v>45716</v>
      </c>
      <c r="F1533" s="55" t="s">
        <v>4288</v>
      </c>
      <c r="H1533" s="55">
        <v>50900020</v>
      </c>
      <c r="I1533" s="55" t="s">
        <v>4289</v>
      </c>
      <c r="K1533" s="55" t="s">
        <v>492</v>
      </c>
      <c r="L1533" s="56">
        <v>45716</v>
      </c>
      <c r="Q1533" s="55" t="s">
        <v>89</v>
      </c>
      <c r="R1533" s="57">
        <v>574.6</v>
      </c>
      <c r="S1533" s="55" t="s">
        <v>89</v>
      </c>
      <c r="T1533" s="57">
        <v>574.6</v>
      </c>
      <c r="U1533" s="55" t="s">
        <v>329</v>
      </c>
      <c r="V1533" s="55" t="s">
        <v>330</v>
      </c>
      <c r="AJ1533" s="58">
        <v>0</v>
      </c>
      <c r="AT1533" t="s">
        <v>3842</v>
      </c>
      <c r="AU1533" s="191">
        <f t="shared" si="26"/>
        <v>9480900</v>
      </c>
    </row>
    <row r="1534" spans="1:47" hidden="1" x14ac:dyDescent="0.25">
      <c r="A1534" s="55" t="s">
        <v>1717</v>
      </c>
      <c r="B1534" s="92" t="s">
        <v>2159</v>
      </c>
      <c r="D1534" s="55" t="s">
        <v>3859</v>
      </c>
      <c r="E1534" s="56">
        <v>45716</v>
      </c>
      <c r="F1534" s="55" t="s">
        <v>4288</v>
      </c>
      <c r="H1534" s="55">
        <v>50900020</v>
      </c>
      <c r="I1534" s="55" t="s">
        <v>4289</v>
      </c>
      <c r="K1534" s="55" t="s">
        <v>492</v>
      </c>
      <c r="L1534" s="56">
        <v>45716</v>
      </c>
      <c r="Q1534" s="55" t="s">
        <v>89</v>
      </c>
      <c r="R1534" s="57">
        <v>843.29</v>
      </c>
      <c r="S1534" s="55" t="s">
        <v>89</v>
      </c>
      <c r="T1534" s="57">
        <v>843.29</v>
      </c>
      <c r="U1534" s="55" t="s">
        <v>329</v>
      </c>
      <c r="V1534" s="55" t="s">
        <v>330</v>
      </c>
      <c r="AJ1534" s="58">
        <v>0</v>
      </c>
      <c r="AT1534" t="s">
        <v>3842</v>
      </c>
      <c r="AU1534" s="191">
        <f t="shared" si="26"/>
        <v>13914285</v>
      </c>
    </row>
    <row r="1535" spans="1:47" hidden="1" x14ac:dyDescent="0.25">
      <c r="A1535" s="55" t="s">
        <v>1717</v>
      </c>
      <c r="B1535" s="92" t="s">
        <v>2159</v>
      </c>
      <c r="D1535" s="55" t="s">
        <v>3859</v>
      </c>
      <c r="E1535" s="56">
        <v>45716</v>
      </c>
      <c r="F1535" s="55" t="s">
        <v>4288</v>
      </c>
      <c r="H1535" s="55">
        <v>50900020</v>
      </c>
      <c r="I1535" s="55" t="s">
        <v>4289</v>
      </c>
      <c r="K1535" s="55" t="s">
        <v>492</v>
      </c>
      <c r="L1535" s="56">
        <v>45716</v>
      </c>
      <c r="Q1535" s="55" t="s">
        <v>89</v>
      </c>
      <c r="R1535" s="57">
        <v>419.9</v>
      </c>
      <c r="S1535" s="55" t="s">
        <v>89</v>
      </c>
      <c r="T1535" s="57">
        <v>419.9</v>
      </c>
      <c r="U1535" s="55" t="s">
        <v>329</v>
      </c>
      <c r="V1535" s="55" t="s">
        <v>330</v>
      </c>
      <c r="AJ1535" s="58">
        <v>0</v>
      </c>
      <c r="AT1535" t="s">
        <v>3842</v>
      </c>
      <c r="AU1535" s="191">
        <f t="shared" si="26"/>
        <v>6928350</v>
      </c>
    </row>
    <row r="1536" spans="1:47" hidden="1" x14ac:dyDescent="0.25">
      <c r="A1536" s="55" t="s">
        <v>1717</v>
      </c>
      <c r="B1536" s="92" t="s">
        <v>2159</v>
      </c>
      <c r="D1536" s="55" t="s">
        <v>3859</v>
      </c>
      <c r="E1536" s="56">
        <v>45716</v>
      </c>
      <c r="F1536" s="55" t="s">
        <v>4288</v>
      </c>
      <c r="H1536" s="55">
        <v>50900020</v>
      </c>
      <c r="I1536" s="55" t="s">
        <v>4289</v>
      </c>
      <c r="K1536" s="55" t="s">
        <v>492</v>
      </c>
      <c r="L1536" s="56">
        <v>45716</v>
      </c>
      <c r="Q1536" s="55" t="s">
        <v>89</v>
      </c>
      <c r="R1536" s="57">
        <v>519.58000000000004</v>
      </c>
      <c r="S1536" s="55" t="s">
        <v>89</v>
      </c>
      <c r="T1536" s="57">
        <v>519.58000000000004</v>
      </c>
      <c r="U1536" s="55" t="s">
        <v>329</v>
      </c>
      <c r="V1536" s="55" t="s">
        <v>330</v>
      </c>
      <c r="AJ1536" s="58">
        <v>0</v>
      </c>
      <c r="AT1536" t="s">
        <v>3842</v>
      </c>
      <c r="AU1536" s="191">
        <f t="shared" si="26"/>
        <v>8573070</v>
      </c>
    </row>
    <row r="1537" spans="1:47" hidden="1" x14ac:dyDescent="0.25">
      <c r="A1537" s="55" t="s">
        <v>1717</v>
      </c>
      <c r="B1537" s="92" t="s">
        <v>2159</v>
      </c>
      <c r="D1537" s="55" t="s">
        <v>3859</v>
      </c>
      <c r="E1537" s="56">
        <v>45716</v>
      </c>
      <c r="F1537" s="55" t="s">
        <v>4288</v>
      </c>
      <c r="H1537" s="55">
        <v>50900020</v>
      </c>
      <c r="I1537" s="55" t="s">
        <v>4289</v>
      </c>
      <c r="K1537" s="55" t="s">
        <v>492</v>
      </c>
      <c r="L1537" s="56">
        <v>45716</v>
      </c>
      <c r="Q1537" s="55" t="s">
        <v>89</v>
      </c>
      <c r="R1537" s="57">
        <v>490.93</v>
      </c>
      <c r="S1537" s="55" t="s">
        <v>89</v>
      </c>
      <c r="T1537" s="57">
        <v>490.93</v>
      </c>
      <c r="U1537" s="55" t="s">
        <v>329</v>
      </c>
      <c r="V1537" s="55" t="s">
        <v>330</v>
      </c>
      <c r="AJ1537" s="58">
        <v>0</v>
      </c>
      <c r="AT1537" t="s">
        <v>3842</v>
      </c>
      <c r="AU1537" s="191">
        <f t="shared" si="26"/>
        <v>8100345</v>
      </c>
    </row>
    <row r="1538" spans="1:47" hidden="1" x14ac:dyDescent="0.25">
      <c r="A1538" s="55" t="s">
        <v>1717</v>
      </c>
      <c r="B1538" s="92" t="s">
        <v>2159</v>
      </c>
      <c r="D1538" s="55" t="s">
        <v>3859</v>
      </c>
      <c r="E1538" s="56">
        <v>45716</v>
      </c>
      <c r="F1538" s="55" t="s">
        <v>4288</v>
      </c>
      <c r="H1538" s="55">
        <v>50900020</v>
      </c>
      <c r="I1538" s="55" t="s">
        <v>4289</v>
      </c>
      <c r="K1538" s="55" t="s">
        <v>492</v>
      </c>
      <c r="L1538" s="56">
        <v>45716</v>
      </c>
      <c r="Q1538" s="55" t="s">
        <v>89</v>
      </c>
      <c r="R1538" s="57">
        <v>1209</v>
      </c>
      <c r="S1538" s="55" t="s">
        <v>89</v>
      </c>
      <c r="T1538" s="57">
        <v>1209</v>
      </c>
      <c r="U1538" s="55" t="s">
        <v>329</v>
      </c>
      <c r="V1538" s="55" t="s">
        <v>330</v>
      </c>
      <c r="AJ1538" s="58">
        <v>0</v>
      </c>
      <c r="AT1538" t="s">
        <v>3842</v>
      </c>
      <c r="AU1538" s="191">
        <f t="shared" si="26"/>
        <v>19948500</v>
      </c>
    </row>
    <row r="1539" spans="1:47" hidden="1" x14ac:dyDescent="0.25">
      <c r="A1539" s="55" t="s">
        <v>1717</v>
      </c>
      <c r="B1539" s="92" t="s">
        <v>2159</v>
      </c>
      <c r="D1539" s="55" t="s">
        <v>3859</v>
      </c>
      <c r="E1539" s="56">
        <v>45716</v>
      </c>
      <c r="F1539" s="55" t="s">
        <v>4288</v>
      </c>
      <c r="H1539" s="55">
        <v>50900020</v>
      </c>
      <c r="I1539" s="55" t="s">
        <v>4289</v>
      </c>
      <c r="K1539" s="55" t="s">
        <v>492</v>
      </c>
      <c r="L1539" s="56">
        <v>45716</v>
      </c>
      <c r="Q1539" s="55" t="s">
        <v>89</v>
      </c>
      <c r="R1539" s="57">
        <v>520.42999999999995</v>
      </c>
      <c r="S1539" s="55" t="s">
        <v>89</v>
      </c>
      <c r="T1539" s="57">
        <v>520.42999999999995</v>
      </c>
      <c r="U1539" s="55" t="s">
        <v>329</v>
      </c>
      <c r="V1539" s="55" t="s">
        <v>330</v>
      </c>
      <c r="AJ1539" s="58">
        <v>0</v>
      </c>
      <c r="AT1539" t="s">
        <v>3842</v>
      </c>
      <c r="AU1539" s="191">
        <f t="shared" si="26"/>
        <v>8587095</v>
      </c>
    </row>
    <row r="1540" spans="1:47" hidden="1" x14ac:dyDescent="0.25">
      <c r="A1540" s="55" t="s">
        <v>1717</v>
      </c>
      <c r="B1540" s="92" t="s">
        <v>2159</v>
      </c>
      <c r="D1540" s="55" t="s">
        <v>3859</v>
      </c>
      <c r="E1540" s="56">
        <v>45716</v>
      </c>
      <c r="F1540" s="55" t="s">
        <v>4288</v>
      </c>
      <c r="H1540" s="55">
        <v>50900020</v>
      </c>
      <c r="I1540" s="55" t="s">
        <v>4289</v>
      </c>
      <c r="K1540" s="55" t="s">
        <v>492</v>
      </c>
      <c r="L1540" s="56">
        <v>45716</v>
      </c>
      <c r="Q1540" s="55" t="s">
        <v>89</v>
      </c>
      <c r="R1540" s="57">
        <v>531.44000000000005</v>
      </c>
      <c r="S1540" s="55" t="s">
        <v>89</v>
      </c>
      <c r="T1540" s="57">
        <v>531.44000000000005</v>
      </c>
      <c r="U1540" s="55" t="s">
        <v>329</v>
      </c>
      <c r="V1540" s="55" t="s">
        <v>330</v>
      </c>
      <c r="AJ1540" s="58">
        <v>0</v>
      </c>
      <c r="AT1540" t="s">
        <v>3842</v>
      </c>
      <c r="AU1540" s="191">
        <f t="shared" si="26"/>
        <v>8768760</v>
      </c>
    </row>
    <row r="1541" spans="1:47" hidden="1" x14ac:dyDescent="0.25">
      <c r="A1541" s="55" t="s">
        <v>1717</v>
      </c>
      <c r="B1541" s="92" t="s">
        <v>2159</v>
      </c>
      <c r="D1541" s="55" t="s">
        <v>3859</v>
      </c>
      <c r="E1541" s="56">
        <v>45716</v>
      </c>
      <c r="F1541" s="55" t="s">
        <v>4288</v>
      </c>
      <c r="H1541" s="55">
        <v>50900020</v>
      </c>
      <c r="I1541" s="55" t="s">
        <v>4289</v>
      </c>
      <c r="K1541" s="55" t="s">
        <v>492</v>
      </c>
      <c r="L1541" s="56">
        <v>45716</v>
      </c>
      <c r="Q1541" s="55" t="s">
        <v>89</v>
      </c>
      <c r="R1541" s="57">
        <v>944.4</v>
      </c>
      <c r="S1541" s="55" t="s">
        <v>89</v>
      </c>
      <c r="T1541" s="57">
        <v>944.4</v>
      </c>
      <c r="U1541" s="55" t="s">
        <v>329</v>
      </c>
      <c r="V1541" s="55" t="s">
        <v>330</v>
      </c>
      <c r="AJ1541" s="58">
        <v>0</v>
      </c>
      <c r="AT1541" t="s">
        <v>3842</v>
      </c>
      <c r="AU1541" s="191">
        <f t="shared" si="26"/>
        <v>15582600</v>
      </c>
    </row>
    <row r="1542" spans="1:47" hidden="1" x14ac:dyDescent="0.25">
      <c r="A1542" s="55" t="s">
        <v>1717</v>
      </c>
      <c r="B1542" s="92" t="s">
        <v>2159</v>
      </c>
      <c r="D1542" s="55" t="s">
        <v>3859</v>
      </c>
      <c r="E1542" s="56">
        <v>45716</v>
      </c>
      <c r="F1542" s="55" t="s">
        <v>4288</v>
      </c>
      <c r="H1542" s="55">
        <v>50900020</v>
      </c>
      <c r="I1542" s="55" t="s">
        <v>4289</v>
      </c>
      <c r="K1542" s="55" t="s">
        <v>492</v>
      </c>
      <c r="L1542" s="56">
        <v>45716</v>
      </c>
      <c r="Q1542" s="55" t="s">
        <v>89</v>
      </c>
      <c r="R1542" s="57">
        <v>493.23</v>
      </c>
      <c r="S1542" s="55" t="s">
        <v>89</v>
      </c>
      <c r="T1542" s="57">
        <v>493.23</v>
      </c>
      <c r="U1542" s="55" t="s">
        <v>329</v>
      </c>
      <c r="V1542" s="55" t="s">
        <v>330</v>
      </c>
      <c r="AJ1542" s="58">
        <v>0</v>
      </c>
      <c r="AT1542" t="s">
        <v>3842</v>
      </c>
      <c r="AU1542" s="191">
        <f t="shared" si="26"/>
        <v>8138295</v>
      </c>
    </row>
    <row r="1543" spans="1:47" hidden="1" x14ac:dyDescent="0.25">
      <c r="A1543" s="55" t="s">
        <v>1717</v>
      </c>
      <c r="B1543" s="92" t="s">
        <v>2159</v>
      </c>
      <c r="D1543" s="55" t="s">
        <v>3859</v>
      </c>
      <c r="E1543" s="56">
        <v>45716</v>
      </c>
      <c r="F1543" s="55" t="s">
        <v>4288</v>
      </c>
      <c r="H1543" s="55">
        <v>50900020</v>
      </c>
      <c r="I1543" s="55" t="s">
        <v>4289</v>
      </c>
      <c r="K1543" s="55" t="s">
        <v>492</v>
      </c>
      <c r="L1543" s="56">
        <v>45716</v>
      </c>
      <c r="Q1543" s="55" t="s">
        <v>89</v>
      </c>
      <c r="R1543" s="57">
        <v>2124.62</v>
      </c>
      <c r="S1543" s="55" t="s">
        <v>89</v>
      </c>
      <c r="T1543" s="57">
        <v>2124.62</v>
      </c>
      <c r="U1543" s="55" t="s">
        <v>329</v>
      </c>
      <c r="V1543" s="55" t="s">
        <v>330</v>
      </c>
      <c r="AJ1543" s="58">
        <v>0</v>
      </c>
      <c r="AT1543" t="s">
        <v>3842</v>
      </c>
      <c r="AU1543" s="191">
        <f t="shared" si="26"/>
        <v>35056230</v>
      </c>
    </row>
    <row r="1544" spans="1:47" hidden="1" x14ac:dyDescent="0.25">
      <c r="A1544" s="55" t="s">
        <v>1717</v>
      </c>
      <c r="B1544" s="92" t="s">
        <v>2159</v>
      </c>
      <c r="D1544" s="55" t="s">
        <v>3859</v>
      </c>
      <c r="E1544" s="56">
        <v>45716</v>
      </c>
      <c r="F1544" s="55" t="s">
        <v>4288</v>
      </c>
      <c r="H1544" s="55">
        <v>50900020</v>
      </c>
      <c r="I1544" s="55" t="s">
        <v>4289</v>
      </c>
      <c r="K1544" s="55" t="s">
        <v>492</v>
      </c>
      <c r="L1544" s="56">
        <v>45716</v>
      </c>
      <c r="Q1544" s="55" t="s">
        <v>89</v>
      </c>
      <c r="R1544" s="57">
        <v>605.52</v>
      </c>
      <c r="S1544" s="55" t="s">
        <v>89</v>
      </c>
      <c r="T1544" s="57">
        <v>605.52</v>
      </c>
      <c r="U1544" s="55" t="s">
        <v>329</v>
      </c>
      <c r="V1544" s="55" t="s">
        <v>330</v>
      </c>
      <c r="AJ1544" s="58">
        <v>0</v>
      </c>
      <c r="AT1544" t="s">
        <v>3842</v>
      </c>
      <c r="AU1544" s="191">
        <f t="shared" si="26"/>
        <v>9991080</v>
      </c>
    </row>
    <row r="1545" spans="1:47" hidden="1" x14ac:dyDescent="0.25">
      <c r="A1545" s="55" t="s">
        <v>1717</v>
      </c>
      <c r="B1545" s="92" t="s">
        <v>2159</v>
      </c>
      <c r="D1545" s="55" t="s">
        <v>3859</v>
      </c>
      <c r="E1545" s="56">
        <v>45716</v>
      </c>
      <c r="F1545" s="55" t="s">
        <v>4288</v>
      </c>
      <c r="H1545" s="55">
        <v>50900020</v>
      </c>
      <c r="I1545" s="55" t="s">
        <v>4289</v>
      </c>
      <c r="K1545" s="55" t="s">
        <v>492</v>
      </c>
      <c r="L1545" s="56">
        <v>45716</v>
      </c>
      <c r="Q1545" s="55" t="s">
        <v>89</v>
      </c>
      <c r="R1545" s="57">
        <v>2124.62</v>
      </c>
      <c r="S1545" s="55" t="s">
        <v>89</v>
      </c>
      <c r="T1545" s="57">
        <v>2124.62</v>
      </c>
      <c r="U1545" s="55" t="s">
        <v>329</v>
      </c>
      <c r="V1545" s="55" t="s">
        <v>330</v>
      </c>
      <c r="AJ1545" s="58">
        <v>0</v>
      </c>
      <c r="AT1545" t="s">
        <v>3842</v>
      </c>
      <c r="AU1545" s="191">
        <f t="shared" si="26"/>
        <v>35056230</v>
      </c>
    </row>
    <row r="1546" spans="1:47" hidden="1" x14ac:dyDescent="0.25">
      <c r="A1546" s="55" t="s">
        <v>1717</v>
      </c>
      <c r="B1546" s="92" t="s">
        <v>2159</v>
      </c>
      <c r="D1546" s="55" t="s">
        <v>3859</v>
      </c>
      <c r="E1546" s="56">
        <v>45716</v>
      </c>
      <c r="F1546" s="55" t="s">
        <v>4288</v>
      </c>
      <c r="H1546" s="55">
        <v>50900020</v>
      </c>
      <c r="I1546" s="55" t="s">
        <v>4289</v>
      </c>
      <c r="K1546" s="55" t="s">
        <v>492</v>
      </c>
      <c r="L1546" s="56">
        <v>45716</v>
      </c>
      <c r="Q1546" s="55" t="s">
        <v>89</v>
      </c>
      <c r="R1546" s="57">
        <v>425.37</v>
      </c>
      <c r="S1546" s="55" t="s">
        <v>89</v>
      </c>
      <c r="T1546" s="57">
        <v>425.37</v>
      </c>
      <c r="U1546" s="55" t="s">
        <v>329</v>
      </c>
      <c r="V1546" s="55" t="s">
        <v>330</v>
      </c>
      <c r="AJ1546" s="58">
        <v>0</v>
      </c>
      <c r="AT1546" t="s">
        <v>3842</v>
      </c>
      <c r="AU1546" s="191">
        <f t="shared" si="26"/>
        <v>7018605</v>
      </c>
    </row>
    <row r="1547" spans="1:47" hidden="1" x14ac:dyDescent="0.25">
      <c r="A1547" s="55" t="s">
        <v>1717</v>
      </c>
      <c r="B1547" s="92" t="s">
        <v>2159</v>
      </c>
      <c r="D1547" s="55" t="s">
        <v>3859</v>
      </c>
      <c r="E1547" s="56">
        <v>45716</v>
      </c>
      <c r="F1547" s="55" t="s">
        <v>4288</v>
      </c>
      <c r="H1547" s="55">
        <v>50900020</v>
      </c>
      <c r="I1547" s="55" t="s">
        <v>4289</v>
      </c>
      <c r="K1547" s="55" t="s">
        <v>492</v>
      </c>
      <c r="L1547" s="56">
        <v>45716</v>
      </c>
      <c r="Q1547" s="55" t="s">
        <v>89</v>
      </c>
      <c r="R1547" s="57">
        <v>843.29</v>
      </c>
      <c r="S1547" s="55" t="s">
        <v>89</v>
      </c>
      <c r="T1547" s="57">
        <v>843.29</v>
      </c>
      <c r="U1547" s="55" t="s">
        <v>329</v>
      </c>
      <c r="V1547" s="55" t="s">
        <v>330</v>
      </c>
      <c r="AJ1547" s="58">
        <v>0</v>
      </c>
      <c r="AT1547" t="s">
        <v>3842</v>
      </c>
      <c r="AU1547" s="191">
        <f t="shared" si="26"/>
        <v>13914285</v>
      </c>
    </row>
    <row r="1548" spans="1:47" hidden="1" x14ac:dyDescent="0.25">
      <c r="A1548" s="55" t="s">
        <v>1717</v>
      </c>
      <c r="B1548" s="92" t="s">
        <v>2159</v>
      </c>
      <c r="D1548" s="55" t="s">
        <v>3859</v>
      </c>
      <c r="E1548" s="56">
        <v>45716</v>
      </c>
      <c r="F1548" s="55" t="s">
        <v>4288</v>
      </c>
      <c r="H1548" s="55">
        <v>50900020</v>
      </c>
      <c r="I1548" s="55" t="s">
        <v>4289</v>
      </c>
      <c r="K1548" s="55" t="s">
        <v>492</v>
      </c>
      <c r="L1548" s="56">
        <v>45716</v>
      </c>
      <c r="Q1548" s="55" t="s">
        <v>89</v>
      </c>
      <c r="R1548" s="57">
        <v>868.34</v>
      </c>
      <c r="S1548" s="55" t="s">
        <v>89</v>
      </c>
      <c r="T1548" s="57">
        <v>868.34</v>
      </c>
      <c r="U1548" s="55" t="s">
        <v>329</v>
      </c>
      <c r="V1548" s="55" t="s">
        <v>330</v>
      </c>
      <c r="AJ1548" s="58">
        <v>0</v>
      </c>
      <c r="AT1548" t="s">
        <v>3842</v>
      </c>
      <c r="AU1548" s="191">
        <f t="shared" si="26"/>
        <v>14327610</v>
      </c>
    </row>
    <row r="1549" spans="1:47" hidden="1" x14ac:dyDescent="0.25">
      <c r="A1549" s="55" t="s">
        <v>1717</v>
      </c>
      <c r="B1549" s="92" t="s">
        <v>2159</v>
      </c>
      <c r="D1549" s="55" t="s">
        <v>3859</v>
      </c>
      <c r="E1549" s="56">
        <v>45716</v>
      </c>
      <c r="F1549" s="55" t="s">
        <v>4288</v>
      </c>
      <c r="H1549" s="55">
        <v>50900020</v>
      </c>
      <c r="I1549" s="55" t="s">
        <v>4289</v>
      </c>
      <c r="K1549" s="55" t="s">
        <v>492</v>
      </c>
      <c r="L1549" s="56">
        <v>45716</v>
      </c>
      <c r="Q1549" s="55" t="s">
        <v>89</v>
      </c>
      <c r="R1549" s="57">
        <v>736.41</v>
      </c>
      <c r="S1549" s="55" t="s">
        <v>89</v>
      </c>
      <c r="T1549" s="57">
        <v>736.41</v>
      </c>
      <c r="U1549" s="55" t="s">
        <v>329</v>
      </c>
      <c r="V1549" s="55" t="s">
        <v>330</v>
      </c>
      <c r="AJ1549" s="58">
        <v>0</v>
      </c>
      <c r="AT1549" t="s">
        <v>3842</v>
      </c>
      <c r="AU1549" s="191">
        <f t="shared" si="26"/>
        <v>12150765</v>
      </c>
    </row>
    <row r="1550" spans="1:47" hidden="1" x14ac:dyDescent="0.25">
      <c r="A1550" s="55" t="s">
        <v>1717</v>
      </c>
      <c r="B1550" s="92" t="s">
        <v>2159</v>
      </c>
      <c r="D1550" s="55" t="s">
        <v>3859</v>
      </c>
      <c r="E1550" s="56">
        <v>45716</v>
      </c>
      <c r="F1550" s="55" t="s">
        <v>4288</v>
      </c>
      <c r="H1550" s="55">
        <v>50900020</v>
      </c>
      <c r="I1550" s="55" t="s">
        <v>4289</v>
      </c>
      <c r="K1550" s="55" t="s">
        <v>492</v>
      </c>
      <c r="L1550" s="56">
        <v>45716</v>
      </c>
      <c r="Q1550" s="55" t="s">
        <v>89</v>
      </c>
      <c r="R1550" s="57">
        <v>425.37</v>
      </c>
      <c r="S1550" s="55" t="s">
        <v>89</v>
      </c>
      <c r="T1550" s="57">
        <v>425.37</v>
      </c>
      <c r="U1550" s="55" t="s">
        <v>329</v>
      </c>
      <c r="V1550" s="55" t="s">
        <v>330</v>
      </c>
      <c r="AJ1550" s="58">
        <v>0</v>
      </c>
      <c r="AT1550" t="s">
        <v>3842</v>
      </c>
      <c r="AU1550" s="191">
        <f t="shared" si="26"/>
        <v>7018605</v>
      </c>
    </row>
    <row r="1551" spans="1:47" hidden="1" x14ac:dyDescent="0.25">
      <c r="A1551" s="55" t="s">
        <v>1717</v>
      </c>
      <c r="B1551" s="92" t="s">
        <v>2159</v>
      </c>
      <c r="D1551" s="55" t="s">
        <v>3859</v>
      </c>
      <c r="E1551" s="56">
        <v>45716</v>
      </c>
      <c r="F1551" s="55" t="s">
        <v>4288</v>
      </c>
      <c r="H1551" s="55">
        <v>50900020</v>
      </c>
      <c r="I1551" s="55" t="s">
        <v>4289</v>
      </c>
      <c r="K1551" s="55" t="s">
        <v>492</v>
      </c>
      <c r="L1551" s="56">
        <v>45716</v>
      </c>
      <c r="Q1551" s="55" t="s">
        <v>89</v>
      </c>
      <c r="R1551" s="57">
        <v>284.47000000000003</v>
      </c>
      <c r="S1551" s="55" t="s">
        <v>89</v>
      </c>
      <c r="T1551" s="57">
        <v>284.47000000000003</v>
      </c>
      <c r="U1551" s="55" t="s">
        <v>329</v>
      </c>
      <c r="V1551" s="55" t="s">
        <v>330</v>
      </c>
      <c r="AJ1551" s="58">
        <v>0</v>
      </c>
      <c r="AT1551" t="s">
        <v>3842</v>
      </c>
      <c r="AU1551" s="191">
        <f t="shared" si="26"/>
        <v>4693755</v>
      </c>
    </row>
    <row r="1552" spans="1:47" hidden="1" x14ac:dyDescent="0.25">
      <c r="A1552" s="55" t="s">
        <v>1717</v>
      </c>
      <c r="B1552" s="92" t="s">
        <v>2159</v>
      </c>
      <c r="D1552" s="55" t="s">
        <v>3859</v>
      </c>
      <c r="E1552" s="56">
        <v>45716</v>
      </c>
      <c r="F1552" s="55" t="s">
        <v>4288</v>
      </c>
      <c r="H1552" s="55">
        <v>50900020</v>
      </c>
      <c r="I1552" s="55" t="s">
        <v>4289</v>
      </c>
      <c r="K1552" s="55" t="s">
        <v>492</v>
      </c>
      <c r="L1552" s="56">
        <v>45716</v>
      </c>
      <c r="Q1552" s="55" t="s">
        <v>89</v>
      </c>
      <c r="R1552" s="57">
        <v>519.59</v>
      </c>
      <c r="S1552" s="55" t="s">
        <v>89</v>
      </c>
      <c r="T1552" s="57">
        <v>519.59</v>
      </c>
      <c r="U1552" s="55" t="s">
        <v>329</v>
      </c>
      <c r="V1552" s="55" t="s">
        <v>330</v>
      </c>
      <c r="AJ1552" s="58">
        <v>0</v>
      </c>
      <c r="AT1552" t="s">
        <v>3842</v>
      </c>
      <c r="AU1552" s="191">
        <f t="shared" si="26"/>
        <v>8573235</v>
      </c>
    </row>
    <row r="1553" spans="1:47" hidden="1" x14ac:dyDescent="0.25">
      <c r="A1553" s="55" t="s">
        <v>1717</v>
      </c>
      <c r="B1553" s="92" t="s">
        <v>2159</v>
      </c>
      <c r="D1553" s="55" t="s">
        <v>3859</v>
      </c>
      <c r="E1553" s="56">
        <v>45716</v>
      </c>
      <c r="F1553" s="55" t="s">
        <v>4288</v>
      </c>
      <c r="H1553" s="55">
        <v>50900020</v>
      </c>
      <c r="I1553" s="55" t="s">
        <v>4289</v>
      </c>
      <c r="K1553" s="55" t="s">
        <v>492</v>
      </c>
      <c r="L1553" s="56">
        <v>45716</v>
      </c>
      <c r="Q1553" s="55" t="s">
        <v>89</v>
      </c>
      <c r="R1553" s="57">
        <v>944.41</v>
      </c>
      <c r="S1553" s="55" t="s">
        <v>89</v>
      </c>
      <c r="T1553" s="57">
        <v>944.41</v>
      </c>
      <c r="U1553" s="55" t="s">
        <v>329</v>
      </c>
      <c r="V1553" s="55" t="s">
        <v>330</v>
      </c>
      <c r="AJ1553" s="58">
        <v>0</v>
      </c>
      <c r="AT1553" t="s">
        <v>3842</v>
      </c>
      <c r="AU1553" s="191">
        <f t="shared" si="26"/>
        <v>15582765</v>
      </c>
    </row>
    <row r="1554" spans="1:47" hidden="1" x14ac:dyDescent="0.25">
      <c r="A1554" s="55" t="s">
        <v>1717</v>
      </c>
      <c r="B1554" s="92" t="s">
        <v>2159</v>
      </c>
      <c r="D1554" s="55" t="s">
        <v>3859</v>
      </c>
      <c r="E1554" s="56">
        <v>45716</v>
      </c>
      <c r="F1554" s="55" t="s">
        <v>4288</v>
      </c>
      <c r="H1554" s="55">
        <v>50900020</v>
      </c>
      <c r="I1554" s="55" t="s">
        <v>4289</v>
      </c>
      <c r="K1554" s="55" t="s">
        <v>492</v>
      </c>
      <c r="L1554" s="56">
        <v>45716</v>
      </c>
      <c r="Q1554" s="55" t="s">
        <v>89</v>
      </c>
      <c r="R1554" s="57">
        <v>493.23</v>
      </c>
      <c r="S1554" s="55" t="s">
        <v>89</v>
      </c>
      <c r="T1554" s="57">
        <v>493.23</v>
      </c>
      <c r="U1554" s="55" t="s">
        <v>329</v>
      </c>
      <c r="V1554" s="55" t="s">
        <v>330</v>
      </c>
      <c r="AJ1554" s="58">
        <v>0</v>
      </c>
      <c r="AT1554" t="s">
        <v>3842</v>
      </c>
      <c r="AU1554" s="191">
        <f t="shared" si="26"/>
        <v>8138295</v>
      </c>
    </row>
    <row r="1555" spans="1:47" hidden="1" x14ac:dyDescent="0.25">
      <c r="A1555" s="55" t="s">
        <v>1717</v>
      </c>
      <c r="B1555" s="92" t="s">
        <v>2159</v>
      </c>
      <c r="D1555" s="55" t="s">
        <v>3859</v>
      </c>
      <c r="E1555" s="56">
        <v>45716</v>
      </c>
      <c r="F1555" s="55" t="s">
        <v>4288</v>
      </c>
      <c r="H1555" s="55">
        <v>50900020</v>
      </c>
      <c r="I1555" s="55" t="s">
        <v>4289</v>
      </c>
      <c r="K1555" s="55" t="s">
        <v>492</v>
      </c>
      <c r="L1555" s="56">
        <v>45716</v>
      </c>
      <c r="Q1555" s="55" t="s">
        <v>89</v>
      </c>
      <c r="R1555" s="57">
        <v>574.6</v>
      </c>
      <c r="S1555" s="55" t="s">
        <v>89</v>
      </c>
      <c r="T1555" s="57">
        <v>574.6</v>
      </c>
      <c r="U1555" s="55" t="s">
        <v>329</v>
      </c>
      <c r="V1555" s="55" t="s">
        <v>330</v>
      </c>
      <c r="AJ1555" s="58">
        <v>0</v>
      </c>
      <c r="AT1555" t="s">
        <v>3842</v>
      </c>
      <c r="AU1555" s="191">
        <f t="shared" si="26"/>
        <v>9480900</v>
      </c>
    </row>
    <row r="1556" spans="1:47" hidden="1" x14ac:dyDescent="0.25">
      <c r="A1556" s="55" t="s">
        <v>1717</v>
      </c>
      <c r="B1556" s="92" t="s">
        <v>2159</v>
      </c>
      <c r="D1556" s="55" t="s">
        <v>3859</v>
      </c>
      <c r="E1556" s="56">
        <v>45716</v>
      </c>
      <c r="F1556" s="55" t="s">
        <v>4288</v>
      </c>
      <c r="H1556" s="55">
        <v>50900020</v>
      </c>
      <c r="I1556" s="55" t="s">
        <v>4289</v>
      </c>
      <c r="K1556" s="55" t="s">
        <v>492</v>
      </c>
      <c r="L1556" s="56">
        <v>45716</v>
      </c>
      <c r="Q1556" s="55" t="s">
        <v>89</v>
      </c>
      <c r="R1556" s="57">
        <v>472.21</v>
      </c>
      <c r="S1556" s="55" t="s">
        <v>89</v>
      </c>
      <c r="T1556" s="57">
        <v>472.21</v>
      </c>
      <c r="U1556" s="55" t="s">
        <v>329</v>
      </c>
      <c r="V1556" s="55" t="s">
        <v>330</v>
      </c>
      <c r="AJ1556" s="58">
        <v>0</v>
      </c>
      <c r="AT1556" t="s">
        <v>3842</v>
      </c>
      <c r="AU1556" s="191">
        <f t="shared" si="26"/>
        <v>7791465</v>
      </c>
    </row>
    <row r="1557" spans="1:47" hidden="1" x14ac:dyDescent="0.25">
      <c r="A1557" s="55" t="s">
        <v>1717</v>
      </c>
      <c r="B1557" s="92" t="s">
        <v>2159</v>
      </c>
      <c r="D1557" s="55" t="s">
        <v>3859</v>
      </c>
      <c r="E1557" s="56">
        <v>45716</v>
      </c>
      <c r="F1557" s="55" t="s">
        <v>4288</v>
      </c>
      <c r="H1557" s="55">
        <v>50900020</v>
      </c>
      <c r="I1557" s="55" t="s">
        <v>4289</v>
      </c>
      <c r="K1557" s="55" t="s">
        <v>492</v>
      </c>
      <c r="L1557" s="56">
        <v>45716</v>
      </c>
      <c r="Q1557" s="55" t="s">
        <v>89</v>
      </c>
      <c r="R1557" s="57">
        <v>944.4</v>
      </c>
      <c r="S1557" s="55" t="s">
        <v>89</v>
      </c>
      <c r="T1557" s="57">
        <v>944.4</v>
      </c>
      <c r="U1557" s="55" t="s">
        <v>329</v>
      </c>
      <c r="V1557" s="55" t="s">
        <v>330</v>
      </c>
      <c r="AJ1557" s="58">
        <v>0</v>
      </c>
      <c r="AT1557" t="s">
        <v>3842</v>
      </c>
      <c r="AU1557" s="191">
        <f t="shared" si="26"/>
        <v>15582600</v>
      </c>
    </row>
    <row r="1558" spans="1:47" hidden="1" x14ac:dyDescent="0.25">
      <c r="A1558" s="55" t="s">
        <v>1717</v>
      </c>
      <c r="B1558" s="92" t="s">
        <v>2159</v>
      </c>
      <c r="D1558" s="55" t="s">
        <v>3859</v>
      </c>
      <c r="E1558" s="56">
        <v>45716</v>
      </c>
      <c r="F1558" s="55" t="s">
        <v>4288</v>
      </c>
      <c r="H1558" s="55">
        <v>50900020</v>
      </c>
      <c r="I1558" s="55" t="s">
        <v>4289</v>
      </c>
      <c r="K1558" s="55" t="s">
        <v>492</v>
      </c>
      <c r="L1558" s="56">
        <v>45716</v>
      </c>
      <c r="Q1558" s="55" t="s">
        <v>89</v>
      </c>
      <c r="R1558" s="57">
        <v>493.23</v>
      </c>
      <c r="S1558" s="55" t="s">
        <v>89</v>
      </c>
      <c r="T1558" s="57">
        <v>493.23</v>
      </c>
      <c r="U1558" s="55" t="s">
        <v>329</v>
      </c>
      <c r="V1558" s="55" t="s">
        <v>330</v>
      </c>
      <c r="AJ1558" s="58">
        <v>0</v>
      </c>
      <c r="AT1558" t="s">
        <v>3842</v>
      </c>
      <c r="AU1558" s="191">
        <f t="shared" si="26"/>
        <v>8138295</v>
      </c>
    </row>
    <row r="1559" spans="1:47" hidden="1" x14ac:dyDescent="0.25">
      <c r="A1559" s="55" t="s">
        <v>1717</v>
      </c>
      <c r="B1559" s="92" t="s">
        <v>2159</v>
      </c>
      <c r="D1559" s="55" t="s">
        <v>3859</v>
      </c>
      <c r="E1559" s="56">
        <v>45716</v>
      </c>
      <c r="F1559" s="55" t="s">
        <v>4288</v>
      </c>
      <c r="H1559" s="55">
        <v>50900020</v>
      </c>
      <c r="I1559" s="55" t="s">
        <v>4289</v>
      </c>
      <c r="K1559" s="55" t="s">
        <v>492</v>
      </c>
      <c r="L1559" s="56">
        <v>45716</v>
      </c>
      <c r="Q1559" s="55" t="s">
        <v>89</v>
      </c>
      <c r="R1559" s="57">
        <v>490.93</v>
      </c>
      <c r="S1559" s="55" t="s">
        <v>89</v>
      </c>
      <c r="T1559" s="57">
        <v>490.93</v>
      </c>
      <c r="U1559" s="55" t="s">
        <v>329</v>
      </c>
      <c r="V1559" s="55" t="s">
        <v>330</v>
      </c>
      <c r="AJ1559" s="58">
        <v>0</v>
      </c>
      <c r="AT1559" t="s">
        <v>3842</v>
      </c>
      <c r="AU1559" s="191">
        <f t="shared" si="26"/>
        <v>8100345</v>
      </c>
    </row>
    <row r="1560" spans="1:47" hidden="1" x14ac:dyDescent="0.25">
      <c r="A1560" s="55" t="s">
        <v>1717</v>
      </c>
      <c r="B1560" s="92" t="s">
        <v>2159</v>
      </c>
      <c r="D1560" s="55" t="s">
        <v>3859</v>
      </c>
      <c r="E1560" s="56">
        <v>45716</v>
      </c>
      <c r="F1560" s="55" t="s">
        <v>4288</v>
      </c>
      <c r="H1560" s="55">
        <v>50900020</v>
      </c>
      <c r="I1560" s="55" t="s">
        <v>4289</v>
      </c>
      <c r="K1560" s="55" t="s">
        <v>492</v>
      </c>
      <c r="L1560" s="56">
        <v>45716</v>
      </c>
      <c r="Q1560" s="55" t="s">
        <v>89</v>
      </c>
      <c r="R1560" s="57">
        <v>843.29</v>
      </c>
      <c r="S1560" s="55" t="s">
        <v>89</v>
      </c>
      <c r="T1560" s="57">
        <v>843.29</v>
      </c>
      <c r="U1560" s="55" t="s">
        <v>329</v>
      </c>
      <c r="V1560" s="55" t="s">
        <v>330</v>
      </c>
      <c r="AJ1560" s="58">
        <v>0</v>
      </c>
      <c r="AT1560" t="s">
        <v>3842</v>
      </c>
      <c r="AU1560" s="191">
        <f t="shared" si="26"/>
        <v>13914285</v>
      </c>
    </row>
    <row r="1561" spans="1:47" hidden="1" x14ac:dyDescent="0.25">
      <c r="A1561" s="55" t="s">
        <v>1717</v>
      </c>
      <c r="B1561" s="92" t="s">
        <v>2159</v>
      </c>
      <c r="D1561" s="55" t="s">
        <v>3859</v>
      </c>
      <c r="E1561" s="56">
        <v>45716</v>
      </c>
      <c r="F1561" s="55" t="s">
        <v>4288</v>
      </c>
      <c r="H1561" s="55">
        <v>50900020</v>
      </c>
      <c r="I1561" s="55" t="s">
        <v>4289</v>
      </c>
      <c r="K1561" s="55" t="s">
        <v>492</v>
      </c>
      <c r="L1561" s="56">
        <v>45716</v>
      </c>
      <c r="Q1561" s="55" t="s">
        <v>89</v>
      </c>
      <c r="R1561" s="57">
        <v>462.59</v>
      </c>
      <c r="S1561" s="55" t="s">
        <v>89</v>
      </c>
      <c r="T1561" s="57">
        <v>462.59</v>
      </c>
      <c r="U1561" s="55" t="s">
        <v>329</v>
      </c>
      <c r="V1561" s="55" t="s">
        <v>330</v>
      </c>
      <c r="AJ1561" s="58">
        <v>0</v>
      </c>
      <c r="AT1561" t="s">
        <v>3842</v>
      </c>
      <c r="AU1561" s="191">
        <f t="shared" si="26"/>
        <v>7632735</v>
      </c>
    </row>
    <row r="1562" spans="1:47" hidden="1" x14ac:dyDescent="0.25">
      <c r="A1562" s="55" t="s">
        <v>1717</v>
      </c>
      <c r="B1562" s="92" t="s">
        <v>2159</v>
      </c>
      <c r="D1562" s="55" t="s">
        <v>3859</v>
      </c>
      <c r="E1562" s="56">
        <v>45716</v>
      </c>
      <c r="F1562" s="55" t="s">
        <v>4288</v>
      </c>
      <c r="H1562" s="55">
        <v>50900020</v>
      </c>
      <c r="I1562" s="55" t="s">
        <v>4289</v>
      </c>
      <c r="K1562" s="55" t="s">
        <v>492</v>
      </c>
      <c r="L1562" s="56">
        <v>45716</v>
      </c>
      <c r="Q1562" s="55" t="s">
        <v>89</v>
      </c>
      <c r="R1562" s="57">
        <v>390.33</v>
      </c>
      <c r="S1562" s="55" t="s">
        <v>89</v>
      </c>
      <c r="T1562" s="57">
        <v>390.33</v>
      </c>
      <c r="U1562" s="55" t="s">
        <v>329</v>
      </c>
      <c r="V1562" s="55" t="s">
        <v>330</v>
      </c>
      <c r="AJ1562" s="58">
        <v>0</v>
      </c>
      <c r="AT1562" t="s">
        <v>3842</v>
      </c>
      <c r="AU1562" s="191">
        <f t="shared" si="26"/>
        <v>6440445</v>
      </c>
    </row>
    <row r="1563" spans="1:47" hidden="1" x14ac:dyDescent="0.25">
      <c r="A1563" s="55" t="s">
        <v>1717</v>
      </c>
      <c r="B1563" s="92" t="s">
        <v>2159</v>
      </c>
      <c r="D1563" s="55" t="s">
        <v>3859</v>
      </c>
      <c r="E1563" s="56">
        <v>45716</v>
      </c>
      <c r="F1563" s="55" t="s">
        <v>4288</v>
      </c>
      <c r="H1563" s="55">
        <v>50900020</v>
      </c>
      <c r="I1563" s="55" t="s">
        <v>4289</v>
      </c>
      <c r="K1563" s="55" t="s">
        <v>492</v>
      </c>
      <c r="L1563" s="56">
        <v>45716</v>
      </c>
      <c r="Q1563" s="55" t="s">
        <v>89</v>
      </c>
      <c r="R1563" s="57">
        <v>246.61</v>
      </c>
      <c r="S1563" s="55" t="s">
        <v>89</v>
      </c>
      <c r="T1563" s="57">
        <v>246.61</v>
      </c>
      <c r="U1563" s="55" t="s">
        <v>329</v>
      </c>
      <c r="V1563" s="55" t="s">
        <v>330</v>
      </c>
      <c r="AJ1563" s="58">
        <v>0</v>
      </c>
      <c r="AT1563" t="s">
        <v>3842</v>
      </c>
      <c r="AU1563" s="191">
        <f t="shared" si="26"/>
        <v>4069065</v>
      </c>
    </row>
    <row r="1564" spans="1:47" hidden="1" x14ac:dyDescent="0.25">
      <c r="A1564" s="55" t="s">
        <v>1717</v>
      </c>
      <c r="B1564" s="92" t="s">
        <v>2159</v>
      </c>
      <c r="D1564" s="55" t="s">
        <v>3859</v>
      </c>
      <c r="E1564" s="56">
        <v>45716</v>
      </c>
      <c r="F1564" s="55" t="s">
        <v>4288</v>
      </c>
      <c r="H1564" s="55">
        <v>50900020</v>
      </c>
      <c r="I1564" s="55" t="s">
        <v>4289</v>
      </c>
      <c r="K1564" s="55" t="s">
        <v>492</v>
      </c>
      <c r="L1564" s="56">
        <v>45716</v>
      </c>
      <c r="Q1564" s="55" t="s">
        <v>89</v>
      </c>
      <c r="R1564" s="57">
        <v>2124.62</v>
      </c>
      <c r="S1564" s="55" t="s">
        <v>89</v>
      </c>
      <c r="T1564" s="57">
        <v>2124.62</v>
      </c>
      <c r="U1564" s="55" t="s">
        <v>329</v>
      </c>
      <c r="V1564" s="55" t="s">
        <v>330</v>
      </c>
      <c r="AJ1564" s="58">
        <v>0</v>
      </c>
      <c r="AT1564" t="s">
        <v>3842</v>
      </c>
      <c r="AU1564" s="191">
        <f t="shared" si="26"/>
        <v>35056230</v>
      </c>
    </row>
    <row r="1565" spans="1:47" hidden="1" x14ac:dyDescent="0.25">
      <c r="A1565" s="55" t="s">
        <v>1717</v>
      </c>
      <c r="B1565" s="92" t="s">
        <v>2159</v>
      </c>
      <c r="D1565" s="55" t="s">
        <v>3859</v>
      </c>
      <c r="E1565" s="56">
        <v>45716</v>
      </c>
      <c r="F1565" s="55" t="s">
        <v>4288</v>
      </c>
      <c r="H1565" s="55">
        <v>50900020</v>
      </c>
      <c r="I1565" s="55" t="s">
        <v>4289</v>
      </c>
      <c r="K1565" s="55" t="s">
        <v>492</v>
      </c>
      <c r="L1565" s="56">
        <v>45716</v>
      </c>
      <c r="Q1565" s="55" t="s">
        <v>89</v>
      </c>
      <c r="R1565" s="57">
        <v>419.9</v>
      </c>
      <c r="S1565" s="55" t="s">
        <v>89</v>
      </c>
      <c r="T1565" s="57">
        <v>419.9</v>
      </c>
      <c r="U1565" s="55" t="s">
        <v>329</v>
      </c>
      <c r="V1565" s="55" t="s">
        <v>330</v>
      </c>
      <c r="AJ1565" s="58">
        <v>0</v>
      </c>
      <c r="AT1565" t="s">
        <v>3842</v>
      </c>
      <c r="AU1565" s="191">
        <f t="shared" si="26"/>
        <v>6928350</v>
      </c>
    </row>
    <row r="1566" spans="1:47" hidden="1" x14ac:dyDescent="0.25">
      <c r="A1566" s="55" t="s">
        <v>1717</v>
      </c>
      <c r="B1566" s="92" t="s">
        <v>2159</v>
      </c>
      <c r="D1566" s="55" t="s">
        <v>3859</v>
      </c>
      <c r="E1566" s="56">
        <v>45716</v>
      </c>
      <c r="F1566" s="55" t="s">
        <v>4288</v>
      </c>
      <c r="H1566" s="55">
        <v>50900020</v>
      </c>
      <c r="I1566" s="55" t="s">
        <v>4289</v>
      </c>
      <c r="K1566" s="55" t="s">
        <v>492</v>
      </c>
      <c r="L1566" s="56">
        <v>45716</v>
      </c>
      <c r="Q1566" s="55" t="s">
        <v>89</v>
      </c>
      <c r="R1566" s="57">
        <v>843.29</v>
      </c>
      <c r="S1566" s="55" t="s">
        <v>89</v>
      </c>
      <c r="T1566" s="57">
        <v>843.29</v>
      </c>
      <c r="U1566" s="55" t="s">
        <v>329</v>
      </c>
      <c r="V1566" s="55" t="s">
        <v>330</v>
      </c>
      <c r="AJ1566" s="58">
        <v>0</v>
      </c>
      <c r="AT1566" t="s">
        <v>3842</v>
      </c>
      <c r="AU1566" s="191">
        <f t="shared" si="26"/>
        <v>13914285</v>
      </c>
    </row>
    <row r="1567" spans="1:47" hidden="1" x14ac:dyDescent="0.25">
      <c r="A1567" s="55" t="s">
        <v>1717</v>
      </c>
      <c r="B1567" s="92" t="s">
        <v>2159</v>
      </c>
      <c r="D1567" s="55" t="s">
        <v>3859</v>
      </c>
      <c r="E1567" s="56">
        <v>45716</v>
      </c>
      <c r="F1567" s="55" t="s">
        <v>4288</v>
      </c>
      <c r="H1567" s="55">
        <v>50900020</v>
      </c>
      <c r="I1567" s="55" t="s">
        <v>4289</v>
      </c>
      <c r="K1567" s="55" t="s">
        <v>492</v>
      </c>
      <c r="L1567" s="56">
        <v>45716</v>
      </c>
      <c r="Q1567" s="55" t="s">
        <v>89</v>
      </c>
      <c r="R1567" s="57">
        <v>276.45</v>
      </c>
      <c r="S1567" s="55" t="s">
        <v>89</v>
      </c>
      <c r="T1567" s="57">
        <v>276.45</v>
      </c>
      <c r="U1567" s="55" t="s">
        <v>329</v>
      </c>
      <c r="V1567" s="55" t="s">
        <v>330</v>
      </c>
      <c r="AJ1567" s="58">
        <v>0</v>
      </c>
      <c r="AT1567" t="s">
        <v>3842</v>
      </c>
      <c r="AU1567" s="191">
        <f t="shared" si="26"/>
        <v>4561425</v>
      </c>
    </row>
    <row r="1568" spans="1:47" hidden="1" x14ac:dyDescent="0.25">
      <c r="A1568" s="55" t="s">
        <v>1717</v>
      </c>
      <c r="B1568" s="92" t="s">
        <v>2159</v>
      </c>
      <c r="D1568" s="55" t="s">
        <v>3859</v>
      </c>
      <c r="E1568" s="56">
        <v>45716</v>
      </c>
      <c r="F1568" s="55" t="s">
        <v>4288</v>
      </c>
      <c r="H1568" s="55">
        <v>50900020</v>
      </c>
      <c r="I1568" s="55" t="s">
        <v>4289</v>
      </c>
      <c r="K1568" s="55" t="s">
        <v>492</v>
      </c>
      <c r="L1568" s="56">
        <v>45716</v>
      </c>
      <c r="Q1568" s="55" t="s">
        <v>89</v>
      </c>
      <c r="R1568" s="57">
        <v>944.41</v>
      </c>
      <c r="S1568" s="55" t="s">
        <v>89</v>
      </c>
      <c r="T1568" s="57">
        <v>944.41</v>
      </c>
      <c r="U1568" s="55" t="s">
        <v>329</v>
      </c>
      <c r="V1568" s="55" t="s">
        <v>330</v>
      </c>
      <c r="AJ1568" s="58">
        <v>0</v>
      </c>
      <c r="AT1568" t="s">
        <v>3842</v>
      </c>
      <c r="AU1568" s="191">
        <f t="shared" si="26"/>
        <v>15582765</v>
      </c>
    </row>
    <row r="1569" spans="1:47" hidden="1" x14ac:dyDescent="0.25">
      <c r="A1569" s="55" t="s">
        <v>1717</v>
      </c>
      <c r="B1569" s="92" t="s">
        <v>2159</v>
      </c>
      <c r="D1569" s="55" t="s">
        <v>3859</v>
      </c>
      <c r="E1569" s="56">
        <v>45716</v>
      </c>
      <c r="F1569" s="55" t="s">
        <v>4288</v>
      </c>
      <c r="H1569" s="55">
        <v>50900020</v>
      </c>
      <c r="I1569" s="55" t="s">
        <v>4289</v>
      </c>
      <c r="K1569" s="55" t="s">
        <v>492</v>
      </c>
      <c r="L1569" s="56">
        <v>45716</v>
      </c>
      <c r="Q1569" s="55" t="s">
        <v>89</v>
      </c>
      <c r="R1569" s="57">
        <v>371.91</v>
      </c>
      <c r="S1569" s="55" t="s">
        <v>89</v>
      </c>
      <c r="T1569" s="57">
        <v>371.91</v>
      </c>
      <c r="U1569" s="55" t="s">
        <v>329</v>
      </c>
      <c r="V1569" s="55" t="s">
        <v>330</v>
      </c>
      <c r="AJ1569" s="58">
        <v>0</v>
      </c>
      <c r="AT1569" t="s">
        <v>3842</v>
      </c>
      <c r="AU1569" s="191">
        <f t="shared" si="26"/>
        <v>6136515</v>
      </c>
    </row>
    <row r="1570" spans="1:47" hidden="1" x14ac:dyDescent="0.25">
      <c r="A1570" s="55" t="s">
        <v>1717</v>
      </c>
      <c r="B1570" s="92" t="s">
        <v>2159</v>
      </c>
      <c r="D1570" s="55" t="s">
        <v>3859</v>
      </c>
      <c r="E1570" s="56">
        <v>45716</v>
      </c>
      <c r="F1570" s="55" t="s">
        <v>4288</v>
      </c>
      <c r="H1570" s="55">
        <v>50900020</v>
      </c>
      <c r="I1570" s="55" t="s">
        <v>4289</v>
      </c>
      <c r="K1570" s="55" t="s">
        <v>492</v>
      </c>
      <c r="L1570" s="56">
        <v>45716</v>
      </c>
      <c r="Q1570" s="55" t="s">
        <v>89</v>
      </c>
      <c r="R1570" s="57">
        <v>519.59</v>
      </c>
      <c r="S1570" s="55" t="s">
        <v>89</v>
      </c>
      <c r="T1570" s="57">
        <v>519.59</v>
      </c>
      <c r="U1570" s="55" t="s">
        <v>329</v>
      </c>
      <c r="V1570" s="55" t="s">
        <v>330</v>
      </c>
      <c r="AJ1570" s="58">
        <v>0</v>
      </c>
      <c r="AT1570" t="s">
        <v>3842</v>
      </c>
      <c r="AU1570" s="191">
        <f t="shared" si="26"/>
        <v>8573235</v>
      </c>
    </row>
    <row r="1571" spans="1:47" hidden="1" x14ac:dyDescent="0.25">
      <c r="A1571" s="55" t="s">
        <v>1717</v>
      </c>
      <c r="B1571" s="92" t="s">
        <v>2159</v>
      </c>
      <c r="D1571" s="55" t="s">
        <v>3859</v>
      </c>
      <c r="E1571" s="56">
        <v>45716</v>
      </c>
      <c r="F1571" s="55" t="s">
        <v>4288</v>
      </c>
      <c r="H1571" s="55">
        <v>50900020</v>
      </c>
      <c r="I1571" s="55" t="s">
        <v>4289</v>
      </c>
      <c r="K1571" s="55" t="s">
        <v>492</v>
      </c>
      <c r="L1571" s="56">
        <v>45716</v>
      </c>
      <c r="Q1571" s="55" t="s">
        <v>89</v>
      </c>
      <c r="R1571" s="57">
        <v>479.96</v>
      </c>
      <c r="S1571" s="55" t="s">
        <v>89</v>
      </c>
      <c r="T1571" s="57">
        <v>479.96</v>
      </c>
      <c r="U1571" s="55" t="s">
        <v>329</v>
      </c>
      <c r="V1571" s="55" t="s">
        <v>330</v>
      </c>
      <c r="AJ1571" s="58">
        <v>0</v>
      </c>
      <c r="AT1571" t="s">
        <v>3842</v>
      </c>
      <c r="AU1571" s="191">
        <f t="shared" si="26"/>
        <v>7919340</v>
      </c>
    </row>
    <row r="1572" spans="1:47" hidden="1" x14ac:dyDescent="0.25">
      <c r="A1572" s="55" t="s">
        <v>1717</v>
      </c>
      <c r="B1572" s="92" t="s">
        <v>2159</v>
      </c>
      <c r="D1572" s="55" t="s">
        <v>3859</v>
      </c>
      <c r="E1572" s="56">
        <v>45716</v>
      </c>
      <c r="F1572" s="55" t="s">
        <v>4288</v>
      </c>
      <c r="H1572" s="55">
        <v>50900020</v>
      </c>
      <c r="I1572" s="55" t="s">
        <v>4289</v>
      </c>
      <c r="K1572" s="55" t="s">
        <v>492</v>
      </c>
      <c r="L1572" s="56">
        <v>45716</v>
      </c>
      <c r="Q1572" s="55" t="s">
        <v>89</v>
      </c>
      <c r="R1572" s="57">
        <v>419.9</v>
      </c>
      <c r="S1572" s="55" t="s">
        <v>89</v>
      </c>
      <c r="T1572" s="57">
        <v>419.9</v>
      </c>
      <c r="U1572" s="55" t="s">
        <v>329</v>
      </c>
      <c r="V1572" s="55" t="s">
        <v>330</v>
      </c>
      <c r="AJ1572" s="58">
        <v>0</v>
      </c>
      <c r="AT1572" t="s">
        <v>3842</v>
      </c>
      <c r="AU1572" s="191">
        <f t="shared" si="26"/>
        <v>6928350</v>
      </c>
    </row>
    <row r="1573" spans="1:47" hidden="1" x14ac:dyDescent="0.25">
      <c r="A1573" s="55" t="s">
        <v>1717</v>
      </c>
      <c r="B1573" s="92" t="s">
        <v>2159</v>
      </c>
      <c r="D1573" s="55" t="s">
        <v>3859</v>
      </c>
      <c r="E1573" s="56">
        <v>45716</v>
      </c>
      <c r="F1573" s="55" t="s">
        <v>4288</v>
      </c>
      <c r="H1573" s="55">
        <v>50900020</v>
      </c>
      <c r="I1573" s="55" t="s">
        <v>4289</v>
      </c>
      <c r="K1573" s="55" t="s">
        <v>492</v>
      </c>
      <c r="L1573" s="56">
        <v>45716</v>
      </c>
      <c r="Q1573" s="55" t="s">
        <v>89</v>
      </c>
      <c r="R1573" s="57">
        <v>1209</v>
      </c>
      <c r="S1573" s="55" t="s">
        <v>89</v>
      </c>
      <c r="T1573" s="57">
        <v>1209</v>
      </c>
      <c r="U1573" s="55" t="s">
        <v>329</v>
      </c>
      <c r="V1573" s="55" t="s">
        <v>330</v>
      </c>
      <c r="AJ1573" s="58">
        <v>0</v>
      </c>
      <c r="AT1573" t="s">
        <v>3842</v>
      </c>
      <c r="AU1573" s="191">
        <f t="shared" si="26"/>
        <v>19948500</v>
      </c>
    </row>
    <row r="1574" spans="1:47" hidden="1" x14ac:dyDescent="0.25">
      <c r="A1574" s="55" t="s">
        <v>1717</v>
      </c>
      <c r="B1574" s="92" t="s">
        <v>2159</v>
      </c>
      <c r="D1574" s="55" t="s">
        <v>3859</v>
      </c>
      <c r="E1574" s="56">
        <v>45716</v>
      </c>
      <c r="F1574" s="55" t="s">
        <v>4288</v>
      </c>
      <c r="H1574" s="55">
        <v>50900020</v>
      </c>
      <c r="I1574" s="55" t="s">
        <v>4289</v>
      </c>
      <c r="K1574" s="55" t="s">
        <v>492</v>
      </c>
      <c r="L1574" s="56">
        <v>45716</v>
      </c>
      <c r="Q1574" s="55" t="s">
        <v>89</v>
      </c>
      <c r="R1574" s="57">
        <v>868.34</v>
      </c>
      <c r="S1574" s="55" t="s">
        <v>89</v>
      </c>
      <c r="T1574" s="57">
        <v>868.34</v>
      </c>
      <c r="U1574" s="55" t="s">
        <v>329</v>
      </c>
      <c r="V1574" s="55" t="s">
        <v>330</v>
      </c>
      <c r="AJ1574" s="58">
        <v>0</v>
      </c>
      <c r="AT1574" t="s">
        <v>3842</v>
      </c>
      <c r="AU1574" s="191">
        <f t="shared" si="26"/>
        <v>14327610</v>
      </c>
    </row>
    <row r="1575" spans="1:47" hidden="1" x14ac:dyDescent="0.25">
      <c r="A1575" s="55" t="s">
        <v>1717</v>
      </c>
      <c r="B1575" s="92" t="s">
        <v>2159</v>
      </c>
      <c r="D1575" s="55" t="s">
        <v>3859</v>
      </c>
      <c r="E1575" s="56">
        <v>45716</v>
      </c>
      <c r="F1575" s="55" t="s">
        <v>4288</v>
      </c>
      <c r="H1575" s="55">
        <v>50900020</v>
      </c>
      <c r="I1575" s="55" t="s">
        <v>4289</v>
      </c>
      <c r="K1575" s="55" t="s">
        <v>492</v>
      </c>
      <c r="L1575" s="56">
        <v>45716</v>
      </c>
      <c r="Q1575" s="55" t="s">
        <v>89</v>
      </c>
      <c r="R1575" s="57">
        <v>605.52</v>
      </c>
      <c r="S1575" s="55" t="s">
        <v>89</v>
      </c>
      <c r="T1575" s="57">
        <v>605.52</v>
      </c>
      <c r="U1575" s="55" t="s">
        <v>329</v>
      </c>
      <c r="V1575" s="55" t="s">
        <v>330</v>
      </c>
      <c r="AJ1575" s="58">
        <v>0</v>
      </c>
      <c r="AT1575" t="s">
        <v>3842</v>
      </c>
      <c r="AU1575" s="191">
        <f t="shared" si="26"/>
        <v>9991080</v>
      </c>
    </row>
    <row r="1576" spans="1:47" hidden="1" x14ac:dyDescent="0.25">
      <c r="A1576" s="55" t="s">
        <v>1717</v>
      </c>
      <c r="B1576" s="92" t="s">
        <v>2159</v>
      </c>
      <c r="D1576" s="55" t="s">
        <v>3859</v>
      </c>
      <c r="E1576" s="56">
        <v>45716</v>
      </c>
      <c r="F1576" s="55" t="s">
        <v>4288</v>
      </c>
      <c r="H1576" s="55">
        <v>50900020</v>
      </c>
      <c r="I1576" s="55" t="s">
        <v>4289</v>
      </c>
      <c r="K1576" s="55" t="s">
        <v>492</v>
      </c>
      <c r="L1576" s="56">
        <v>45716</v>
      </c>
      <c r="Q1576" s="55" t="s">
        <v>89</v>
      </c>
      <c r="R1576" s="57">
        <v>490.93</v>
      </c>
      <c r="S1576" s="55" t="s">
        <v>89</v>
      </c>
      <c r="T1576" s="57">
        <v>490.93</v>
      </c>
      <c r="U1576" s="55" t="s">
        <v>329</v>
      </c>
      <c r="V1576" s="55" t="s">
        <v>330</v>
      </c>
      <c r="AJ1576" s="58">
        <v>0</v>
      </c>
      <c r="AT1576" t="s">
        <v>3842</v>
      </c>
      <c r="AU1576" s="191">
        <f t="shared" si="26"/>
        <v>8100345</v>
      </c>
    </row>
    <row r="1577" spans="1:47" hidden="1" x14ac:dyDescent="0.25">
      <c r="A1577" s="55" t="s">
        <v>1717</v>
      </c>
      <c r="B1577" s="92" t="s">
        <v>2159</v>
      </c>
      <c r="D1577" s="55" t="s">
        <v>3859</v>
      </c>
      <c r="E1577" s="56">
        <v>45716</v>
      </c>
      <c r="F1577" s="55" t="s">
        <v>4288</v>
      </c>
      <c r="H1577" s="55">
        <v>50900020</v>
      </c>
      <c r="I1577" s="55" t="s">
        <v>4289</v>
      </c>
      <c r="K1577" s="55" t="s">
        <v>492</v>
      </c>
      <c r="L1577" s="56">
        <v>45716</v>
      </c>
      <c r="Q1577" s="55" t="s">
        <v>89</v>
      </c>
      <c r="R1577" s="57">
        <v>230.45</v>
      </c>
      <c r="S1577" s="55" t="s">
        <v>89</v>
      </c>
      <c r="T1577" s="57">
        <v>230.45</v>
      </c>
      <c r="U1577" s="55" t="s">
        <v>329</v>
      </c>
      <c r="V1577" s="55" t="s">
        <v>330</v>
      </c>
      <c r="AJ1577" s="58">
        <v>0</v>
      </c>
      <c r="AT1577" t="s">
        <v>3842</v>
      </c>
      <c r="AU1577" s="191">
        <f t="shared" si="26"/>
        <v>3802425</v>
      </c>
    </row>
    <row r="1578" spans="1:47" hidden="1" x14ac:dyDescent="0.25">
      <c r="A1578" s="55" t="s">
        <v>1717</v>
      </c>
      <c r="B1578" s="92" t="s">
        <v>2159</v>
      </c>
      <c r="D1578" s="55" t="s">
        <v>3859</v>
      </c>
      <c r="E1578" s="56">
        <v>45716</v>
      </c>
      <c r="F1578" s="55" t="s">
        <v>4288</v>
      </c>
      <c r="H1578" s="55">
        <v>50900020</v>
      </c>
      <c r="I1578" s="55" t="s">
        <v>4289</v>
      </c>
      <c r="K1578" s="55" t="s">
        <v>492</v>
      </c>
      <c r="L1578" s="56">
        <v>45716</v>
      </c>
      <c r="Q1578" s="55" t="s">
        <v>89</v>
      </c>
      <c r="R1578" s="57">
        <v>944.41</v>
      </c>
      <c r="S1578" s="55" t="s">
        <v>89</v>
      </c>
      <c r="T1578" s="57">
        <v>944.41</v>
      </c>
      <c r="U1578" s="55" t="s">
        <v>329</v>
      </c>
      <c r="V1578" s="55" t="s">
        <v>330</v>
      </c>
      <c r="AJ1578" s="58">
        <v>0</v>
      </c>
      <c r="AT1578" t="s">
        <v>3842</v>
      </c>
      <c r="AU1578" s="191">
        <f t="shared" si="26"/>
        <v>15582765</v>
      </c>
    </row>
    <row r="1579" spans="1:47" hidden="1" x14ac:dyDescent="0.25">
      <c r="A1579" s="55" t="s">
        <v>1717</v>
      </c>
      <c r="B1579" s="92" t="s">
        <v>2159</v>
      </c>
      <c r="D1579" s="55" t="s">
        <v>3859</v>
      </c>
      <c r="E1579" s="56">
        <v>45716</v>
      </c>
      <c r="F1579" s="55" t="s">
        <v>4288</v>
      </c>
      <c r="H1579" s="55">
        <v>50900020</v>
      </c>
      <c r="I1579" s="55" t="s">
        <v>4289</v>
      </c>
      <c r="K1579" s="55" t="s">
        <v>492</v>
      </c>
      <c r="L1579" s="56">
        <v>45716</v>
      </c>
      <c r="Q1579" s="55" t="s">
        <v>89</v>
      </c>
      <c r="R1579" s="57">
        <v>284.47000000000003</v>
      </c>
      <c r="S1579" s="55" t="s">
        <v>89</v>
      </c>
      <c r="T1579" s="57">
        <v>284.47000000000003</v>
      </c>
      <c r="U1579" s="55" t="s">
        <v>329</v>
      </c>
      <c r="V1579" s="55" t="s">
        <v>330</v>
      </c>
      <c r="AJ1579" s="58">
        <v>0</v>
      </c>
      <c r="AT1579" t="s">
        <v>3842</v>
      </c>
      <c r="AU1579" s="191">
        <f t="shared" si="26"/>
        <v>4693755</v>
      </c>
    </row>
    <row r="1580" spans="1:47" hidden="1" x14ac:dyDescent="0.25">
      <c r="A1580" s="55" t="s">
        <v>1717</v>
      </c>
      <c r="B1580" s="92" t="s">
        <v>2159</v>
      </c>
      <c r="D1580" s="55" t="s">
        <v>3859</v>
      </c>
      <c r="E1580" s="56">
        <v>45716</v>
      </c>
      <c r="F1580" s="55" t="s">
        <v>4288</v>
      </c>
      <c r="H1580" s="55">
        <v>50900020</v>
      </c>
      <c r="I1580" s="55" t="s">
        <v>4289</v>
      </c>
      <c r="K1580" s="55" t="s">
        <v>492</v>
      </c>
      <c r="L1580" s="56">
        <v>45716</v>
      </c>
      <c r="Q1580" s="55" t="s">
        <v>89</v>
      </c>
      <c r="R1580" s="57">
        <v>520.42999999999995</v>
      </c>
      <c r="S1580" s="55" t="s">
        <v>89</v>
      </c>
      <c r="T1580" s="57">
        <v>520.42999999999995</v>
      </c>
      <c r="U1580" s="55" t="s">
        <v>329</v>
      </c>
      <c r="V1580" s="55" t="s">
        <v>330</v>
      </c>
      <c r="AJ1580" s="58">
        <v>0</v>
      </c>
      <c r="AT1580" t="s">
        <v>3842</v>
      </c>
      <c r="AU1580" s="191">
        <f t="shared" si="26"/>
        <v>8587095</v>
      </c>
    </row>
    <row r="1581" spans="1:47" hidden="1" x14ac:dyDescent="0.25">
      <c r="A1581" s="55" t="s">
        <v>1717</v>
      </c>
      <c r="B1581" s="92" t="s">
        <v>2159</v>
      </c>
      <c r="D1581" s="55" t="s">
        <v>3859</v>
      </c>
      <c r="E1581" s="56">
        <v>45716</v>
      </c>
      <c r="F1581" s="55" t="s">
        <v>4288</v>
      </c>
      <c r="H1581" s="55">
        <v>50900020</v>
      </c>
      <c r="I1581" s="55" t="s">
        <v>4289</v>
      </c>
      <c r="K1581" s="55" t="s">
        <v>492</v>
      </c>
      <c r="L1581" s="56">
        <v>45716</v>
      </c>
      <c r="Q1581" s="55" t="s">
        <v>89</v>
      </c>
      <c r="R1581" s="57">
        <v>944.4</v>
      </c>
      <c r="S1581" s="55" t="s">
        <v>89</v>
      </c>
      <c r="T1581" s="57">
        <v>944.4</v>
      </c>
      <c r="U1581" s="55" t="s">
        <v>329</v>
      </c>
      <c r="V1581" s="55" t="s">
        <v>330</v>
      </c>
      <c r="AJ1581" s="58">
        <v>0</v>
      </c>
      <c r="AT1581" t="s">
        <v>3842</v>
      </c>
      <c r="AU1581" s="191">
        <f t="shared" si="26"/>
        <v>15582600</v>
      </c>
    </row>
    <row r="1582" spans="1:47" hidden="1" x14ac:dyDescent="0.25">
      <c r="A1582" s="55" t="s">
        <v>1717</v>
      </c>
      <c r="B1582" s="92" t="s">
        <v>2159</v>
      </c>
      <c r="D1582" s="55" t="s">
        <v>3859</v>
      </c>
      <c r="E1582" s="56">
        <v>45716</v>
      </c>
      <c r="F1582" s="55" t="s">
        <v>4288</v>
      </c>
      <c r="H1582" s="55">
        <v>50900020</v>
      </c>
      <c r="I1582" s="55" t="s">
        <v>4289</v>
      </c>
      <c r="K1582" s="55" t="s">
        <v>492</v>
      </c>
      <c r="L1582" s="56">
        <v>45716</v>
      </c>
      <c r="Q1582" s="55" t="s">
        <v>89</v>
      </c>
      <c r="R1582" s="57">
        <v>1062.8699999999999</v>
      </c>
      <c r="S1582" s="55" t="s">
        <v>89</v>
      </c>
      <c r="T1582" s="57">
        <v>1062.8699999999999</v>
      </c>
      <c r="U1582" s="55" t="s">
        <v>329</v>
      </c>
      <c r="V1582" s="55" t="s">
        <v>330</v>
      </c>
      <c r="AJ1582" s="58">
        <v>0</v>
      </c>
      <c r="AT1582" t="s">
        <v>3842</v>
      </c>
      <c r="AU1582" s="191">
        <f t="shared" si="26"/>
        <v>17537355</v>
      </c>
    </row>
    <row r="1583" spans="1:47" hidden="1" x14ac:dyDescent="0.25">
      <c r="A1583" s="55" t="s">
        <v>1717</v>
      </c>
      <c r="B1583" s="92" t="s">
        <v>2159</v>
      </c>
      <c r="D1583" s="55" t="s">
        <v>3859</v>
      </c>
      <c r="E1583" s="56">
        <v>45716</v>
      </c>
      <c r="F1583" s="55" t="s">
        <v>4288</v>
      </c>
      <c r="H1583" s="55">
        <v>50900020</v>
      </c>
      <c r="I1583" s="55" t="s">
        <v>4289</v>
      </c>
      <c r="K1583" s="55" t="s">
        <v>492</v>
      </c>
      <c r="L1583" s="56">
        <v>45716</v>
      </c>
      <c r="Q1583" s="55" t="s">
        <v>89</v>
      </c>
      <c r="R1583" s="57">
        <v>1209</v>
      </c>
      <c r="S1583" s="55" t="s">
        <v>89</v>
      </c>
      <c r="T1583" s="57">
        <v>1209</v>
      </c>
      <c r="U1583" s="55" t="s">
        <v>329</v>
      </c>
      <c r="V1583" s="55" t="s">
        <v>330</v>
      </c>
      <c r="AJ1583" s="58">
        <v>0</v>
      </c>
      <c r="AT1583" t="s">
        <v>3842</v>
      </c>
      <c r="AU1583" s="191">
        <f t="shared" si="26"/>
        <v>19948500</v>
      </c>
    </row>
    <row r="1584" spans="1:47" hidden="1" x14ac:dyDescent="0.25">
      <c r="A1584" s="55" t="s">
        <v>1717</v>
      </c>
      <c r="B1584" s="92" t="s">
        <v>2159</v>
      </c>
      <c r="D1584" s="55" t="s">
        <v>3859</v>
      </c>
      <c r="E1584" s="56">
        <v>45716</v>
      </c>
      <c r="F1584" s="55" t="s">
        <v>4288</v>
      </c>
      <c r="H1584" s="55">
        <v>50900020</v>
      </c>
      <c r="I1584" s="55" t="s">
        <v>4289</v>
      </c>
      <c r="K1584" s="55" t="s">
        <v>492</v>
      </c>
      <c r="L1584" s="56">
        <v>45716</v>
      </c>
      <c r="Q1584" s="55" t="s">
        <v>89</v>
      </c>
      <c r="R1584" s="57">
        <v>425.37</v>
      </c>
      <c r="S1584" s="55" t="s">
        <v>89</v>
      </c>
      <c r="T1584" s="57">
        <v>425.37</v>
      </c>
      <c r="U1584" s="55" t="s">
        <v>329</v>
      </c>
      <c r="V1584" s="55" t="s">
        <v>330</v>
      </c>
      <c r="AJ1584" s="58">
        <v>0</v>
      </c>
      <c r="AT1584" t="s">
        <v>3842</v>
      </c>
      <c r="AU1584" s="191">
        <f t="shared" si="26"/>
        <v>7018605</v>
      </c>
    </row>
    <row r="1585" spans="1:47" hidden="1" x14ac:dyDescent="0.25">
      <c r="A1585" s="55" t="s">
        <v>1717</v>
      </c>
      <c r="B1585" s="92" t="s">
        <v>2159</v>
      </c>
      <c r="D1585" s="55" t="s">
        <v>3859</v>
      </c>
      <c r="E1585" s="56">
        <v>45716</v>
      </c>
      <c r="F1585" s="55" t="s">
        <v>4288</v>
      </c>
      <c r="H1585" s="55">
        <v>50900020</v>
      </c>
      <c r="I1585" s="55" t="s">
        <v>4289</v>
      </c>
      <c r="K1585" s="55" t="s">
        <v>492</v>
      </c>
      <c r="L1585" s="56">
        <v>45716</v>
      </c>
      <c r="Q1585" s="55" t="s">
        <v>89</v>
      </c>
      <c r="R1585" s="57">
        <v>574.6</v>
      </c>
      <c r="S1585" s="55" t="s">
        <v>89</v>
      </c>
      <c r="T1585" s="57">
        <v>574.6</v>
      </c>
      <c r="U1585" s="55" t="s">
        <v>329</v>
      </c>
      <c r="V1585" s="55" t="s">
        <v>330</v>
      </c>
      <c r="AJ1585" s="58">
        <v>0</v>
      </c>
      <c r="AT1585" t="s">
        <v>3842</v>
      </c>
      <c r="AU1585" s="191">
        <f t="shared" ref="AU1585:AU1648" si="27">IF(Q1585="USD",R1585*16500,IF(Q1585="IDR",R1585,T1585*16500))</f>
        <v>9480900</v>
      </c>
    </row>
    <row r="1586" spans="1:47" hidden="1" x14ac:dyDescent="0.25">
      <c r="A1586" s="55" t="s">
        <v>1717</v>
      </c>
      <c r="B1586" s="92" t="s">
        <v>2159</v>
      </c>
      <c r="D1586" s="55" t="s">
        <v>3859</v>
      </c>
      <c r="E1586" s="56">
        <v>45716</v>
      </c>
      <c r="F1586" s="55" t="s">
        <v>4288</v>
      </c>
      <c r="H1586" s="55">
        <v>50900020</v>
      </c>
      <c r="I1586" s="55" t="s">
        <v>4289</v>
      </c>
      <c r="K1586" s="55" t="s">
        <v>492</v>
      </c>
      <c r="L1586" s="56">
        <v>45716</v>
      </c>
      <c r="Q1586" s="55" t="s">
        <v>89</v>
      </c>
      <c r="R1586" s="57">
        <v>519.58000000000004</v>
      </c>
      <c r="S1586" s="55" t="s">
        <v>89</v>
      </c>
      <c r="T1586" s="57">
        <v>519.58000000000004</v>
      </c>
      <c r="U1586" s="55" t="s">
        <v>329</v>
      </c>
      <c r="V1586" s="55" t="s">
        <v>330</v>
      </c>
      <c r="AJ1586" s="58">
        <v>0</v>
      </c>
      <c r="AT1586" t="s">
        <v>3842</v>
      </c>
      <c r="AU1586" s="191">
        <f t="shared" si="27"/>
        <v>8573070</v>
      </c>
    </row>
    <row r="1587" spans="1:47" hidden="1" x14ac:dyDescent="0.25">
      <c r="A1587" s="55" t="s">
        <v>1717</v>
      </c>
      <c r="B1587" s="92" t="s">
        <v>2159</v>
      </c>
      <c r="D1587" s="55" t="s">
        <v>3859</v>
      </c>
      <c r="E1587" s="56">
        <v>45716</v>
      </c>
      <c r="F1587" s="55" t="s">
        <v>4288</v>
      </c>
      <c r="H1587" s="55">
        <v>50900020</v>
      </c>
      <c r="I1587" s="55" t="s">
        <v>4289</v>
      </c>
      <c r="K1587" s="55" t="s">
        <v>492</v>
      </c>
      <c r="L1587" s="56">
        <v>45716</v>
      </c>
      <c r="Q1587" s="55" t="s">
        <v>89</v>
      </c>
      <c r="R1587" s="57">
        <v>755.07</v>
      </c>
      <c r="S1587" s="55" t="s">
        <v>89</v>
      </c>
      <c r="T1587" s="57">
        <v>755.07</v>
      </c>
      <c r="U1587" s="55" t="s">
        <v>329</v>
      </c>
      <c r="V1587" s="55" t="s">
        <v>330</v>
      </c>
      <c r="AJ1587" s="58">
        <v>0</v>
      </c>
      <c r="AT1587" t="s">
        <v>3842</v>
      </c>
      <c r="AU1587" s="191">
        <f t="shared" si="27"/>
        <v>12458655</v>
      </c>
    </row>
    <row r="1588" spans="1:47" hidden="1" x14ac:dyDescent="0.25">
      <c r="A1588" s="55" t="s">
        <v>1717</v>
      </c>
      <c r="B1588" s="92" t="s">
        <v>2159</v>
      </c>
      <c r="D1588" s="55" t="s">
        <v>3859</v>
      </c>
      <c r="E1588" s="56">
        <v>45716</v>
      </c>
      <c r="F1588" s="55" t="s">
        <v>4288</v>
      </c>
      <c r="H1588" s="55">
        <v>50900020</v>
      </c>
      <c r="I1588" s="55" t="s">
        <v>4289</v>
      </c>
      <c r="K1588" s="55" t="s">
        <v>492</v>
      </c>
      <c r="L1588" s="56">
        <v>45716</v>
      </c>
      <c r="Q1588" s="55" t="s">
        <v>89</v>
      </c>
      <c r="R1588" s="57">
        <v>574.6</v>
      </c>
      <c r="S1588" s="55" t="s">
        <v>89</v>
      </c>
      <c r="T1588" s="57">
        <v>574.6</v>
      </c>
      <c r="U1588" s="55" t="s">
        <v>329</v>
      </c>
      <c r="V1588" s="55" t="s">
        <v>330</v>
      </c>
      <c r="AJ1588" s="58">
        <v>0</v>
      </c>
      <c r="AT1588" t="s">
        <v>3842</v>
      </c>
      <c r="AU1588" s="191">
        <f t="shared" si="27"/>
        <v>9480900</v>
      </c>
    </row>
    <row r="1589" spans="1:47" hidden="1" x14ac:dyDescent="0.25">
      <c r="A1589" s="55" t="s">
        <v>1717</v>
      </c>
      <c r="B1589" s="92" t="s">
        <v>2159</v>
      </c>
      <c r="D1589" s="55" t="s">
        <v>3859</v>
      </c>
      <c r="E1589" s="56">
        <v>45716</v>
      </c>
      <c r="F1589" s="55" t="s">
        <v>4288</v>
      </c>
      <c r="H1589" s="55">
        <v>50900020</v>
      </c>
      <c r="I1589" s="55" t="s">
        <v>4289</v>
      </c>
      <c r="K1589" s="55" t="s">
        <v>492</v>
      </c>
      <c r="L1589" s="56">
        <v>45716</v>
      </c>
      <c r="Q1589" s="55" t="s">
        <v>89</v>
      </c>
      <c r="R1589" s="57">
        <v>490.93</v>
      </c>
      <c r="S1589" s="55" t="s">
        <v>89</v>
      </c>
      <c r="T1589" s="57">
        <v>490.93</v>
      </c>
      <c r="U1589" s="55" t="s">
        <v>329</v>
      </c>
      <c r="V1589" s="55" t="s">
        <v>330</v>
      </c>
      <c r="AJ1589" s="58">
        <v>0</v>
      </c>
      <c r="AT1589" t="s">
        <v>3842</v>
      </c>
      <c r="AU1589" s="191">
        <f t="shared" si="27"/>
        <v>8100345</v>
      </c>
    </row>
    <row r="1590" spans="1:47" hidden="1" x14ac:dyDescent="0.25">
      <c r="A1590" s="55" t="s">
        <v>1717</v>
      </c>
      <c r="B1590" s="92" t="s">
        <v>2159</v>
      </c>
      <c r="D1590" s="55" t="s">
        <v>3859</v>
      </c>
      <c r="E1590" s="56">
        <v>45716</v>
      </c>
      <c r="F1590" s="55" t="s">
        <v>4288</v>
      </c>
      <c r="H1590" s="55">
        <v>50900020</v>
      </c>
      <c r="I1590" s="55" t="s">
        <v>4289</v>
      </c>
      <c r="K1590" s="55" t="s">
        <v>492</v>
      </c>
      <c r="L1590" s="56">
        <v>45716</v>
      </c>
      <c r="Q1590" s="55" t="s">
        <v>89</v>
      </c>
      <c r="R1590" s="57">
        <v>821.98</v>
      </c>
      <c r="S1590" s="55" t="s">
        <v>89</v>
      </c>
      <c r="T1590" s="57">
        <v>821.98</v>
      </c>
      <c r="U1590" s="55" t="s">
        <v>329</v>
      </c>
      <c r="V1590" s="55" t="s">
        <v>330</v>
      </c>
      <c r="AJ1590" s="58">
        <v>0</v>
      </c>
      <c r="AT1590" t="s">
        <v>3842</v>
      </c>
      <c r="AU1590" s="191">
        <f t="shared" si="27"/>
        <v>13562670</v>
      </c>
    </row>
    <row r="1591" spans="1:47" hidden="1" x14ac:dyDescent="0.25">
      <c r="A1591" s="55" t="s">
        <v>1717</v>
      </c>
      <c r="B1591" s="92" t="s">
        <v>2159</v>
      </c>
      <c r="D1591" s="55" t="s">
        <v>3859</v>
      </c>
      <c r="E1591" s="56">
        <v>45716</v>
      </c>
      <c r="F1591" s="55" t="s">
        <v>4288</v>
      </c>
      <c r="H1591" s="55">
        <v>50900020</v>
      </c>
      <c r="I1591" s="55" t="s">
        <v>4289</v>
      </c>
      <c r="K1591" s="55" t="s">
        <v>492</v>
      </c>
      <c r="L1591" s="56">
        <v>45716</v>
      </c>
      <c r="Q1591" s="55" t="s">
        <v>89</v>
      </c>
      <c r="R1591" s="57">
        <v>493.23</v>
      </c>
      <c r="S1591" s="55" t="s">
        <v>89</v>
      </c>
      <c r="T1591" s="57">
        <v>493.23</v>
      </c>
      <c r="U1591" s="55" t="s">
        <v>329</v>
      </c>
      <c r="V1591" s="55" t="s">
        <v>330</v>
      </c>
      <c r="AJ1591" s="58">
        <v>0</v>
      </c>
      <c r="AT1591" t="s">
        <v>3842</v>
      </c>
      <c r="AU1591" s="191">
        <f t="shared" si="27"/>
        <v>8138295</v>
      </c>
    </row>
    <row r="1592" spans="1:47" hidden="1" x14ac:dyDescent="0.25">
      <c r="A1592" s="55" t="s">
        <v>1717</v>
      </c>
      <c r="B1592" s="92" t="s">
        <v>2159</v>
      </c>
      <c r="D1592" s="55" t="s">
        <v>3859</v>
      </c>
      <c r="E1592" s="56">
        <v>45716</v>
      </c>
      <c r="F1592" s="55" t="s">
        <v>4288</v>
      </c>
      <c r="H1592" s="55">
        <v>50900020</v>
      </c>
      <c r="I1592" s="55" t="s">
        <v>4289</v>
      </c>
      <c r="K1592" s="55" t="s">
        <v>492</v>
      </c>
      <c r="L1592" s="56">
        <v>45716</v>
      </c>
      <c r="Q1592" s="55" t="s">
        <v>89</v>
      </c>
      <c r="R1592" s="57">
        <v>519.59</v>
      </c>
      <c r="S1592" s="55" t="s">
        <v>89</v>
      </c>
      <c r="T1592" s="57">
        <v>519.59</v>
      </c>
      <c r="U1592" s="55" t="s">
        <v>329</v>
      </c>
      <c r="V1592" s="55" t="s">
        <v>330</v>
      </c>
      <c r="AJ1592" s="58">
        <v>0</v>
      </c>
      <c r="AT1592" t="s">
        <v>3842</v>
      </c>
      <c r="AU1592" s="191">
        <f t="shared" si="27"/>
        <v>8573235</v>
      </c>
    </row>
    <row r="1593" spans="1:47" hidden="1" x14ac:dyDescent="0.25">
      <c r="A1593" s="55" t="s">
        <v>1717</v>
      </c>
      <c r="B1593" s="92" t="s">
        <v>2159</v>
      </c>
      <c r="D1593" s="55" t="s">
        <v>3859</v>
      </c>
      <c r="E1593" s="56">
        <v>45716</v>
      </c>
      <c r="F1593" s="55" t="s">
        <v>4288</v>
      </c>
      <c r="H1593" s="55">
        <v>50900020</v>
      </c>
      <c r="I1593" s="55" t="s">
        <v>4289</v>
      </c>
      <c r="K1593" s="55" t="s">
        <v>492</v>
      </c>
      <c r="L1593" s="56">
        <v>45716</v>
      </c>
      <c r="Q1593" s="55" t="s">
        <v>89</v>
      </c>
      <c r="R1593" s="57">
        <v>493.23</v>
      </c>
      <c r="S1593" s="55" t="s">
        <v>89</v>
      </c>
      <c r="T1593" s="57">
        <v>493.23</v>
      </c>
      <c r="U1593" s="55" t="s">
        <v>329</v>
      </c>
      <c r="V1593" s="55" t="s">
        <v>330</v>
      </c>
      <c r="AJ1593" s="58">
        <v>0</v>
      </c>
      <c r="AT1593" t="s">
        <v>3842</v>
      </c>
      <c r="AU1593" s="191">
        <f t="shared" si="27"/>
        <v>8138295</v>
      </c>
    </row>
    <row r="1594" spans="1:47" hidden="1" x14ac:dyDescent="0.25">
      <c r="A1594" s="55" t="s">
        <v>1717</v>
      </c>
      <c r="B1594" s="92" t="s">
        <v>2159</v>
      </c>
      <c r="D1594" s="55" t="s">
        <v>3859</v>
      </c>
      <c r="E1594" s="56">
        <v>45716</v>
      </c>
      <c r="F1594" s="55" t="s">
        <v>4288</v>
      </c>
      <c r="H1594" s="55">
        <v>50900020</v>
      </c>
      <c r="I1594" s="55" t="s">
        <v>4289</v>
      </c>
      <c r="K1594" s="55" t="s">
        <v>492</v>
      </c>
      <c r="L1594" s="56">
        <v>45716</v>
      </c>
      <c r="Q1594" s="55" t="s">
        <v>89</v>
      </c>
      <c r="R1594" s="57">
        <v>560.75</v>
      </c>
      <c r="S1594" s="55" t="s">
        <v>89</v>
      </c>
      <c r="T1594" s="57">
        <v>560.75</v>
      </c>
      <c r="U1594" s="55" t="s">
        <v>329</v>
      </c>
      <c r="V1594" s="55" t="s">
        <v>330</v>
      </c>
      <c r="AJ1594" s="58">
        <v>0</v>
      </c>
      <c r="AT1594" t="s">
        <v>3842</v>
      </c>
      <c r="AU1594" s="191">
        <f t="shared" si="27"/>
        <v>9252375</v>
      </c>
    </row>
    <row r="1595" spans="1:47" hidden="1" x14ac:dyDescent="0.25">
      <c r="A1595" s="55" t="s">
        <v>1717</v>
      </c>
      <c r="B1595" s="92" t="s">
        <v>2159</v>
      </c>
      <c r="D1595" s="55" t="s">
        <v>3859</v>
      </c>
      <c r="E1595" s="56">
        <v>45716</v>
      </c>
      <c r="F1595" s="55" t="s">
        <v>4288</v>
      </c>
      <c r="H1595" s="55">
        <v>50900020</v>
      </c>
      <c r="I1595" s="55" t="s">
        <v>4289</v>
      </c>
      <c r="K1595" s="55" t="s">
        <v>492</v>
      </c>
      <c r="L1595" s="56">
        <v>45716</v>
      </c>
      <c r="Q1595" s="55" t="s">
        <v>89</v>
      </c>
      <c r="R1595" s="57">
        <v>425.37</v>
      </c>
      <c r="S1595" s="55" t="s">
        <v>89</v>
      </c>
      <c r="T1595" s="57">
        <v>425.37</v>
      </c>
      <c r="U1595" s="55" t="s">
        <v>329</v>
      </c>
      <c r="V1595" s="55" t="s">
        <v>330</v>
      </c>
      <c r="AJ1595" s="58">
        <v>0</v>
      </c>
      <c r="AT1595" t="s">
        <v>3842</v>
      </c>
      <c r="AU1595" s="191">
        <f t="shared" si="27"/>
        <v>7018605</v>
      </c>
    </row>
    <row r="1596" spans="1:47" hidden="1" x14ac:dyDescent="0.25">
      <c r="A1596" s="55" t="s">
        <v>1717</v>
      </c>
      <c r="B1596" s="92" t="s">
        <v>2159</v>
      </c>
      <c r="D1596" s="55" t="s">
        <v>3859</v>
      </c>
      <c r="E1596" s="56">
        <v>45716</v>
      </c>
      <c r="F1596" s="55" t="s">
        <v>4288</v>
      </c>
      <c r="H1596" s="55">
        <v>50900020</v>
      </c>
      <c r="I1596" s="55" t="s">
        <v>4289</v>
      </c>
      <c r="K1596" s="55" t="s">
        <v>492</v>
      </c>
      <c r="L1596" s="56">
        <v>45716</v>
      </c>
      <c r="Q1596" s="55" t="s">
        <v>89</v>
      </c>
      <c r="R1596" s="57">
        <v>623.83000000000004</v>
      </c>
      <c r="S1596" s="55" t="s">
        <v>89</v>
      </c>
      <c r="T1596" s="57">
        <v>623.83000000000004</v>
      </c>
      <c r="U1596" s="55" t="s">
        <v>329</v>
      </c>
      <c r="V1596" s="55" t="s">
        <v>330</v>
      </c>
      <c r="AJ1596" s="58">
        <v>0</v>
      </c>
      <c r="AT1596" t="s">
        <v>3842</v>
      </c>
      <c r="AU1596" s="191">
        <f t="shared" si="27"/>
        <v>10293195</v>
      </c>
    </row>
    <row r="1597" spans="1:47" hidden="1" x14ac:dyDescent="0.25">
      <c r="A1597" s="55" t="s">
        <v>1717</v>
      </c>
      <c r="B1597" s="92" t="s">
        <v>2159</v>
      </c>
      <c r="D1597" s="55" t="s">
        <v>3859</v>
      </c>
      <c r="E1597" s="56">
        <v>45716</v>
      </c>
      <c r="F1597" s="55" t="s">
        <v>4288</v>
      </c>
      <c r="H1597" s="55">
        <v>50900020</v>
      </c>
      <c r="I1597" s="55" t="s">
        <v>4289</v>
      </c>
      <c r="K1597" s="55" t="s">
        <v>492</v>
      </c>
      <c r="L1597" s="56">
        <v>45716</v>
      </c>
      <c r="Q1597" s="55" t="s">
        <v>89</v>
      </c>
      <c r="R1597" s="57">
        <v>1062.8699999999999</v>
      </c>
      <c r="S1597" s="55" t="s">
        <v>89</v>
      </c>
      <c r="T1597" s="57">
        <v>1062.8699999999999</v>
      </c>
      <c r="U1597" s="55" t="s">
        <v>329</v>
      </c>
      <c r="V1597" s="55" t="s">
        <v>330</v>
      </c>
      <c r="AJ1597" s="58">
        <v>0</v>
      </c>
      <c r="AT1597" t="s">
        <v>3842</v>
      </c>
      <c r="AU1597" s="191">
        <f t="shared" si="27"/>
        <v>17537355</v>
      </c>
    </row>
    <row r="1598" spans="1:47" hidden="1" x14ac:dyDescent="0.25">
      <c r="A1598" s="55" t="s">
        <v>1717</v>
      </c>
      <c r="B1598" s="92" t="s">
        <v>2159</v>
      </c>
      <c r="D1598" s="55" t="s">
        <v>3859</v>
      </c>
      <c r="E1598" s="56">
        <v>45716</v>
      </c>
      <c r="F1598" s="55" t="s">
        <v>4288</v>
      </c>
      <c r="H1598" s="55">
        <v>50900020</v>
      </c>
      <c r="I1598" s="55" t="s">
        <v>4289</v>
      </c>
      <c r="K1598" s="55" t="s">
        <v>492</v>
      </c>
      <c r="L1598" s="56">
        <v>45716</v>
      </c>
      <c r="Q1598" s="55" t="s">
        <v>89</v>
      </c>
      <c r="R1598" s="57">
        <v>472.21</v>
      </c>
      <c r="S1598" s="55" t="s">
        <v>89</v>
      </c>
      <c r="T1598" s="57">
        <v>472.21</v>
      </c>
      <c r="U1598" s="55" t="s">
        <v>329</v>
      </c>
      <c r="V1598" s="55" t="s">
        <v>330</v>
      </c>
      <c r="AJ1598" s="58">
        <v>0</v>
      </c>
      <c r="AT1598" t="s">
        <v>3842</v>
      </c>
      <c r="AU1598" s="191">
        <f t="shared" si="27"/>
        <v>7791465</v>
      </c>
    </row>
    <row r="1599" spans="1:47" hidden="1" x14ac:dyDescent="0.25">
      <c r="A1599" s="55" t="s">
        <v>1717</v>
      </c>
      <c r="B1599" s="92" t="s">
        <v>2159</v>
      </c>
      <c r="D1599" s="55" t="s">
        <v>3859</v>
      </c>
      <c r="E1599" s="56">
        <v>45716</v>
      </c>
      <c r="F1599" s="55" t="s">
        <v>4288</v>
      </c>
      <c r="H1599" s="55">
        <v>50900020</v>
      </c>
      <c r="I1599" s="55" t="s">
        <v>4289</v>
      </c>
      <c r="K1599" s="55" t="s">
        <v>492</v>
      </c>
      <c r="L1599" s="56">
        <v>45716</v>
      </c>
      <c r="Q1599" s="55" t="s">
        <v>89</v>
      </c>
      <c r="R1599" s="57">
        <v>490.93</v>
      </c>
      <c r="S1599" s="55" t="s">
        <v>89</v>
      </c>
      <c r="T1599" s="57">
        <v>490.93</v>
      </c>
      <c r="U1599" s="55" t="s">
        <v>329</v>
      </c>
      <c r="V1599" s="55" t="s">
        <v>330</v>
      </c>
      <c r="AJ1599" s="58">
        <v>0</v>
      </c>
      <c r="AT1599" t="s">
        <v>3842</v>
      </c>
      <c r="AU1599" s="191">
        <f t="shared" si="27"/>
        <v>8100345</v>
      </c>
    </row>
    <row r="1600" spans="1:47" hidden="1" x14ac:dyDescent="0.25">
      <c r="A1600" s="55" t="s">
        <v>1717</v>
      </c>
      <c r="B1600" s="92" t="s">
        <v>2159</v>
      </c>
      <c r="D1600" s="55" t="s">
        <v>3859</v>
      </c>
      <c r="E1600" s="56">
        <v>45716</v>
      </c>
      <c r="F1600" s="55" t="s">
        <v>4288</v>
      </c>
      <c r="H1600" s="55">
        <v>50900020</v>
      </c>
      <c r="I1600" s="55" t="s">
        <v>4289</v>
      </c>
      <c r="K1600" s="55" t="s">
        <v>492</v>
      </c>
      <c r="L1600" s="56">
        <v>45716</v>
      </c>
      <c r="Q1600" s="55" t="s">
        <v>89</v>
      </c>
      <c r="R1600" s="57">
        <v>868.34</v>
      </c>
      <c r="S1600" s="55" t="s">
        <v>89</v>
      </c>
      <c r="T1600" s="57">
        <v>868.34</v>
      </c>
      <c r="U1600" s="55" t="s">
        <v>329</v>
      </c>
      <c r="V1600" s="55" t="s">
        <v>330</v>
      </c>
      <c r="AJ1600" s="58">
        <v>0</v>
      </c>
      <c r="AT1600" t="s">
        <v>3842</v>
      </c>
      <c r="AU1600" s="191">
        <f t="shared" si="27"/>
        <v>14327610</v>
      </c>
    </row>
    <row r="1601" spans="1:47" hidden="1" x14ac:dyDescent="0.25">
      <c r="A1601" s="55" t="s">
        <v>1717</v>
      </c>
      <c r="B1601" s="92" t="s">
        <v>2159</v>
      </c>
      <c r="D1601" s="55" t="s">
        <v>3859</v>
      </c>
      <c r="E1601" s="56">
        <v>45716</v>
      </c>
      <c r="F1601" s="55" t="s">
        <v>4288</v>
      </c>
      <c r="H1601" s="55">
        <v>50900020</v>
      </c>
      <c r="I1601" s="55" t="s">
        <v>4289</v>
      </c>
      <c r="K1601" s="55" t="s">
        <v>492</v>
      </c>
      <c r="L1601" s="56">
        <v>45716</v>
      </c>
      <c r="Q1601" s="55" t="s">
        <v>89</v>
      </c>
      <c r="R1601" s="57">
        <v>552.91</v>
      </c>
      <c r="S1601" s="55" t="s">
        <v>89</v>
      </c>
      <c r="T1601" s="57">
        <v>552.91</v>
      </c>
      <c r="U1601" s="55" t="s">
        <v>329</v>
      </c>
      <c r="V1601" s="55" t="s">
        <v>330</v>
      </c>
      <c r="AJ1601" s="58">
        <v>0</v>
      </c>
      <c r="AT1601" t="s">
        <v>3842</v>
      </c>
      <c r="AU1601" s="191">
        <f t="shared" si="27"/>
        <v>9123015</v>
      </c>
    </row>
    <row r="1602" spans="1:47" hidden="1" x14ac:dyDescent="0.25">
      <c r="A1602" s="55" t="s">
        <v>1717</v>
      </c>
      <c r="B1602" s="92" t="s">
        <v>2159</v>
      </c>
      <c r="D1602" s="55" t="s">
        <v>3859</v>
      </c>
      <c r="E1602" s="56">
        <v>45716</v>
      </c>
      <c r="F1602" s="55" t="s">
        <v>4288</v>
      </c>
      <c r="H1602" s="55">
        <v>50900020</v>
      </c>
      <c r="I1602" s="55" t="s">
        <v>4289</v>
      </c>
      <c r="K1602" s="55" t="s">
        <v>492</v>
      </c>
      <c r="L1602" s="56">
        <v>45716</v>
      </c>
      <c r="Q1602" s="55" t="s">
        <v>89</v>
      </c>
      <c r="R1602" s="57">
        <v>493.23</v>
      </c>
      <c r="S1602" s="55" t="s">
        <v>89</v>
      </c>
      <c r="T1602" s="57">
        <v>493.23</v>
      </c>
      <c r="U1602" s="55" t="s">
        <v>329</v>
      </c>
      <c r="V1602" s="55" t="s">
        <v>330</v>
      </c>
      <c r="AJ1602" s="58">
        <v>0</v>
      </c>
      <c r="AT1602" t="s">
        <v>3842</v>
      </c>
      <c r="AU1602" s="191">
        <f t="shared" si="27"/>
        <v>8138295</v>
      </c>
    </row>
    <row r="1603" spans="1:47" hidden="1" x14ac:dyDescent="0.25">
      <c r="A1603" s="55" t="s">
        <v>1717</v>
      </c>
      <c r="B1603" s="92" t="s">
        <v>2159</v>
      </c>
      <c r="D1603" s="55" t="s">
        <v>3859</v>
      </c>
      <c r="E1603" s="56">
        <v>45716</v>
      </c>
      <c r="F1603" s="55" t="s">
        <v>4288</v>
      </c>
      <c r="H1603" s="55">
        <v>50900020</v>
      </c>
      <c r="I1603" s="55" t="s">
        <v>4289</v>
      </c>
      <c r="K1603" s="55" t="s">
        <v>492</v>
      </c>
      <c r="L1603" s="56">
        <v>45716</v>
      </c>
      <c r="Q1603" s="55" t="s">
        <v>89</v>
      </c>
      <c r="R1603" s="57">
        <v>493.23</v>
      </c>
      <c r="S1603" s="55" t="s">
        <v>89</v>
      </c>
      <c r="T1603" s="57">
        <v>493.23</v>
      </c>
      <c r="U1603" s="55" t="s">
        <v>329</v>
      </c>
      <c r="V1603" s="55" t="s">
        <v>330</v>
      </c>
      <c r="AJ1603" s="58">
        <v>0</v>
      </c>
      <c r="AT1603" t="s">
        <v>3842</v>
      </c>
      <c r="AU1603" s="191">
        <f t="shared" si="27"/>
        <v>8138295</v>
      </c>
    </row>
    <row r="1604" spans="1:47" hidden="1" x14ac:dyDescent="0.25">
      <c r="A1604" s="55" t="s">
        <v>1717</v>
      </c>
      <c r="B1604" s="92" t="s">
        <v>2159</v>
      </c>
      <c r="D1604" s="55" t="s">
        <v>3859</v>
      </c>
      <c r="E1604" s="56">
        <v>45716</v>
      </c>
      <c r="F1604" s="55" t="s">
        <v>4288</v>
      </c>
      <c r="H1604" s="55">
        <v>50900020</v>
      </c>
      <c r="I1604" s="55" t="s">
        <v>4289</v>
      </c>
      <c r="K1604" s="55" t="s">
        <v>492</v>
      </c>
      <c r="L1604" s="56">
        <v>45716</v>
      </c>
      <c r="Q1604" s="55" t="s">
        <v>89</v>
      </c>
      <c r="R1604" s="57">
        <v>574.6</v>
      </c>
      <c r="S1604" s="55" t="s">
        <v>89</v>
      </c>
      <c r="T1604" s="57">
        <v>574.6</v>
      </c>
      <c r="U1604" s="55" t="s">
        <v>329</v>
      </c>
      <c r="V1604" s="55" t="s">
        <v>330</v>
      </c>
      <c r="AJ1604" s="58">
        <v>0</v>
      </c>
      <c r="AT1604" t="s">
        <v>3842</v>
      </c>
      <c r="AU1604" s="191">
        <f t="shared" si="27"/>
        <v>9480900</v>
      </c>
    </row>
    <row r="1605" spans="1:47" hidden="1" x14ac:dyDescent="0.25">
      <c r="A1605" s="55" t="s">
        <v>1717</v>
      </c>
      <c r="B1605" s="92" t="s">
        <v>2159</v>
      </c>
      <c r="D1605" s="55" t="s">
        <v>3859</v>
      </c>
      <c r="E1605" s="56">
        <v>45716</v>
      </c>
      <c r="F1605" s="55" t="s">
        <v>4288</v>
      </c>
      <c r="H1605" s="55">
        <v>50900020</v>
      </c>
      <c r="I1605" s="55" t="s">
        <v>4289</v>
      </c>
      <c r="K1605" s="55" t="s">
        <v>492</v>
      </c>
      <c r="L1605" s="56">
        <v>45716</v>
      </c>
      <c r="Q1605" s="55" t="s">
        <v>89</v>
      </c>
      <c r="R1605" s="57">
        <v>843.29</v>
      </c>
      <c r="S1605" s="55" t="s">
        <v>89</v>
      </c>
      <c r="T1605" s="57">
        <v>843.29</v>
      </c>
      <c r="U1605" s="55" t="s">
        <v>329</v>
      </c>
      <c r="V1605" s="55" t="s">
        <v>330</v>
      </c>
      <c r="AJ1605" s="58">
        <v>0</v>
      </c>
      <c r="AT1605" t="s">
        <v>3842</v>
      </c>
      <c r="AU1605" s="191">
        <f t="shared" si="27"/>
        <v>13914285</v>
      </c>
    </row>
    <row r="1606" spans="1:47" hidden="1" x14ac:dyDescent="0.25">
      <c r="A1606" s="55" t="s">
        <v>1717</v>
      </c>
      <c r="B1606" s="92" t="s">
        <v>2159</v>
      </c>
      <c r="D1606" s="55" t="s">
        <v>3859</v>
      </c>
      <c r="E1606" s="56">
        <v>45716</v>
      </c>
      <c r="F1606" s="55" t="s">
        <v>4288</v>
      </c>
      <c r="H1606" s="55">
        <v>50900020</v>
      </c>
      <c r="I1606" s="55" t="s">
        <v>4289</v>
      </c>
      <c r="K1606" s="55" t="s">
        <v>492</v>
      </c>
      <c r="L1606" s="56">
        <v>45716</v>
      </c>
      <c r="Q1606" s="55" t="s">
        <v>89</v>
      </c>
      <c r="R1606" s="57">
        <v>490.93</v>
      </c>
      <c r="S1606" s="55" t="s">
        <v>89</v>
      </c>
      <c r="T1606" s="57">
        <v>490.93</v>
      </c>
      <c r="U1606" s="55" t="s">
        <v>329</v>
      </c>
      <c r="V1606" s="55" t="s">
        <v>330</v>
      </c>
      <c r="AJ1606" s="58">
        <v>0</v>
      </c>
      <c r="AT1606" t="s">
        <v>3842</v>
      </c>
      <c r="AU1606" s="191">
        <f t="shared" si="27"/>
        <v>8100345</v>
      </c>
    </row>
    <row r="1607" spans="1:47" hidden="1" x14ac:dyDescent="0.25">
      <c r="A1607" s="55" t="s">
        <v>1717</v>
      </c>
      <c r="B1607" s="92" t="s">
        <v>2159</v>
      </c>
      <c r="D1607" s="55" t="s">
        <v>3859</v>
      </c>
      <c r="E1607" s="56">
        <v>45716</v>
      </c>
      <c r="F1607" s="55" t="s">
        <v>4288</v>
      </c>
      <c r="H1607" s="55">
        <v>50900020</v>
      </c>
      <c r="I1607" s="55" t="s">
        <v>4289</v>
      </c>
      <c r="K1607" s="55" t="s">
        <v>492</v>
      </c>
      <c r="L1607" s="56">
        <v>45716</v>
      </c>
      <c r="Q1607" s="55" t="s">
        <v>89</v>
      </c>
      <c r="R1607" s="57">
        <v>490.93</v>
      </c>
      <c r="S1607" s="55" t="s">
        <v>89</v>
      </c>
      <c r="T1607" s="57">
        <v>490.93</v>
      </c>
      <c r="U1607" s="55" t="s">
        <v>329</v>
      </c>
      <c r="V1607" s="55" t="s">
        <v>330</v>
      </c>
      <c r="AJ1607" s="58">
        <v>0</v>
      </c>
      <c r="AT1607" t="s">
        <v>3842</v>
      </c>
      <c r="AU1607" s="191">
        <f t="shared" si="27"/>
        <v>8100345</v>
      </c>
    </row>
    <row r="1608" spans="1:47" hidden="1" x14ac:dyDescent="0.25">
      <c r="A1608" s="55" t="s">
        <v>1717</v>
      </c>
      <c r="B1608" s="92" t="s">
        <v>2159</v>
      </c>
      <c r="D1608" s="55" t="s">
        <v>3859</v>
      </c>
      <c r="E1608" s="56">
        <v>45716</v>
      </c>
      <c r="F1608" s="55" t="s">
        <v>4288</v>
      </c>
      <c r="H1608" s="55">
        <v>50900020</v>
      </c>
      <c r="I1608" s="55" t="s">
        <v>4289</v>
      </c>
      <c r="K1608" s="55" t="s">
        <v>492</v>
      </c>
      <c r="L1608" s="56">
        <v>45716</v>
      </c>
      <c r="Q1608" s="55" t="s">
        <v>89</v>
      </c>
      <c r="R1608" s="57">
        <v>861.9</v>
      </c>
      <c r="S1608" s="55" t="s">
        <v>89</v>
      </c>
      <c r="T1608" s="57">
        <v>861.9</v>
      </c>
      <c r="U1608" s="55" t="s">
        <v>329</v>
      </c>
      <c r="V1608" s="55" t="s">
        <v>330</v>
      </c>
      <c r="AJ1608" s="58">
        <v>0</v>
      </c>
      <c r="AT1608" t="s">
        <v>3842</v>
      </c>
      <c r="AU1608" s="191">
        <f t="shared" si="27"/>
        <v>14221350</v>
      </c>
    </row>
    <row r="1609" spans="1:47" hidden="1" x14ac:dyDescent="0.25">
      <c r="A1609" s="55" t="s">
        <v>1717</v>
      </c>
      <c r="B1609" s="92" t="s">
        <v>2159</v>
      </c>
      <c r="D1609" s="55" t="s">
        <v>3859</v>
      </c>
      <c r="E1609" s="56">
        <v>45716</v>
      </c>
      <c r="F1609" s="55" t="s">
        <v>4288</v>
      </c>
      <c r="H1609" s="55">
        <v>50900020</v>
      </c>
      <c r="I1609" s="55" t="s">
        <v>4289</v>
      </c>
      <c r="K1609" s="55" t="s">
        <v>492</v>
      </c>
      <c r="L1609" s="56">
        <v>45716</v>
      </c>
      <c r="Q1609" s="55" t="s">
        <v>89</v>
      </c>
      <c r="R1609" s="57">
        <v>972.42</v>
      </c>
      <c r="S1609" s="55" t="s">
        <v>89</v>
      </c>
      <c r="T1609" s="57">
        <v>972.42</v>
      </c>
      <c r="U1609" s="55" t="s">
        <v>329</v>
      </c>
      <c r="V1609" s="55" t="s">
        <v>330</v>
      </c>
      <c r="AJ1609" s="58">
        <v>0</v>
      </c>
      <c r="AT1609" t="s">
        <v>3842</v>
      </c>
      <c r="AU1609" s="191">
        <f t="shared" si="27"/>
        <v>16044930</v>
      </c>
    </row>
    <row r="1610" spans="1:47" hidden="1" x14ac:dyDescent="0.25">
      <c r="A1610" s="55" t="s">
        <v>1717</v>
      </c>
      <c r="B1610" s="92" t="s">
        <v>2159</v>
      </c>
      <c r="D1610" s="55" t="s">
        <v>3859</v>
      </c>
      <c r="E1610" s="56">
        <v>45716</v>
      </c>
      <c r="F1610" s="55" t="s">
        <v>4288</v>
      </c>
      <c r="H1610" s="55">
        <v>50900020</v>
      </c>
      <c r="I1610" s="55" t="s">
        <v>4289</v>
      </c>
      <c r="K1610" s="55" t="s">
        <v>492</v>
      </c>
      <c r="L1610" s="56">
        <v>45716</v>
      </c>
      <c r="Q1610" s="55" t="s">
        <v>89</v>
      </c>
      <c r="R1610" s="57">
        <v>1686.6</v>
      </c>
      <c r="S1610" s="55" t="s">
        <v>89</v>
      </c>
      <c r="T1610" s="57">
        <v>1686.6</v>
      </c>
      <c r="U1610" s="55" t="s">
        <v>329</v>
      </c>
      <c r="V1610" s="55" t="s">
        <v>330</v>
      </c>
      <c r="AJ1610" s="58">
        <v>0</v>
      </c>
      <c r="AT1610" t="s">
        <v>3842</v>
      </c>
      <c r="AU1610" s="191">
        <f t="shared" si="27"/>
        <v>27828900</v>
      </c>
    </row>
    <row r="1611" spans="1:47" hidden="1" x14ac:dyDescent="0.25">
      <c r="A1611" s="55" t="s">
        <v>1717</v>
      </c>
      <c r="B1611" s="92" t="s">
        <v>2159</v>
      </c>
      <c r="D1611" s="55" t="s">
        <v>3859</v>
      </c>
      <c r="E1611" s="56">
        <v>45716</v>
      </c>
      <c r="F1611" s="55" t="s">
        <v>4288</v>
      </c>
      <c r="H1611" s="55">
        <v>50900020</v>
      </c>
      <c r="I1611" s="55" t="s">
        <v>4289</v>
      </c>
      <c r="K1611" s="55" t="s">
        <v>492</v>
      </c>
      <c r="L1611" s="56">
        <v>45716</v>
      </c>
      <c r="Q1611" s="55" t="s">
        <v>89</v>
      </c>
      <c r="R1611" s="57">
        <v>490.93</v>
      </c>
      <c r="S1611" s="55" t="s">
        <v>89</v>
      </c>
      <c r="T1611" s="57">
        <v>490.93</v>
      </c>
      <c r="U1611" s="55" t="s">
        <v>329</v>
      </c>
      <c r="V1611" s="55" t="s">
        <v>330</v>
      </c>
      <c r="AJ1611" s="58">
        <v>0</v>
      </c>
      <c r="AT1611" t="s">
        <v>3842</v>
      </c>
      <c r="AU1611" s="191">
        <f t="shared" si="27"/>
        <v>8100345</v>
      </c>
    </row>
    <row r="1612" spans="1:47" hidden="1" x14ac:dyDescent="0.25">
      <c r="A1612" s="55" t="s">
        <v>1717</v>
      </c>
      <c r="B1612" s="92" t="s">
        <v>2159</v>
      </c>
      <c r="D1612" s="55" t="s">
        <v>3859</v>
      </c>
      <c r="E1612" s="56">
        <v>45716</v>
      </c>
      <c r="F1612" s="55" t="s">
        <v>4288</v>
      </c>
      <c r="H1612" s="55">
        <v>50900020</v>
      </c>
      <c r="I1612" s="55" t="s">
        <v>4289</v>
      </c>
      <c r="K1612" s="55" t="s">
        <v>492</v>
      </c>
      <c r="L1612" s="56">
        <v>45716</v>
      </c>
      <c r="Q1612" s="55" t="s">
        <v>89</v>
      </c>
      <c r="R1612" s="57">
        <v>419.9</v>
      </c>
      <c r="S1612" s="55" t="s">
        <v>89</v>
      </c>
      <c r="T1612" s="57">
        <v>419.9</v>
      </c>
      <c r="U1612" s="55" t="s">
        <v>329</v>
      </c>
      <c r="V1612" s="55" t="s">
        <v>330</v>
      </c>
      <c r="AJ1612" s="58">
        <v>0</v>
      </c>
      <c r="AT1612" t="s">
        <v>3842</v>
      </c>
      <c r="AU1612" s="191">
        <f t="shared" si="27"/>
        <v>6928350</v>
      </c>
    </row>
    <row r="1613" spans="1:47" hidden="1" x14ac:dyDescent="0.25">
      <c r="A1613" s="55" t="s">
        <v>1717</v>
      </c>
      <c r="B1613" s="92" t="s">
        <v>2159</v>
      </c>
      <c r="D1613" s="55" t="s">
        <v>3859</v>
      </c>
      <c r="E1613" s="56">
        <v>45716</v>
      </c>
      <c r="F1613" s="55" t="s">
        <v>4288</v>
      </c>
      <c r="H1613" s="55">
        <v>50900020</v>
      </c>
      <c r="I1613" s="55" t="s">
        <v>4289</v>
      </c>
      <c r="K1613" s="55" t="s">
        <v>492</v>
      </c>
      <c r="L1613" s="56">
        <v>45716</v>
      </c>
      <c r="Q1613" s="55" t="s">
        <v>89</v>
      </c>
      <c r="R1613" s="57">
        <v>519.59</v>
      </c>
      <c r="S1613" s="55" t="s">
        <v>89</v>
      </c>
      <c r="T1613" s="57">
        <v>519.59</v>
      </c>
      <c r="U1613" s="55" t="s">
        <v>329</v>
      </c>
      <c r="V1613" s="55" t="s">
        <v>330</v>
      </c>
      <c r="AJ1613" s="58">
        <v>0</v>
      </c>
      <c r="AT1613" t="s">
        <v>3842</v>
      </c>
      <c r="AU1613" s="191">
        <f t="shared" si="27"/>
        <v>8573235</v>
      </c>
    </row>
    <row r="1614" spans="1:47" hidden="1" x14ac:dyDescent="0.25">
      <c r="A1614" s="55" t="s">
        <v>1717</v>
      </c>
      <c r="B1614" s="92" t="s">
        <v>2159</v>
      </c>
      <c r="D1614" s="55" t="s">
        <v>3859</v>
      </c>
      <c r="E1614" s="56">
        <v>45716</v>
      </c>
      <c r="F1614" s="55" t="s">
        <v>4288</v>
      </c>
      <c r="H1614" s="55">
        <v>50900020</v>
      </c>
      <c r="I1614" s="55" t="s">
        <v>4289</v>
      </c>
      <c r="K1614" s="55" t="s">
        <v>492</v>
      </c>
      <c r="L1614" s="56">
        <v>45716</v>
      </c>
      <c r="Q1614" s="55" t="s">
        <v>89</v>
      </c>
      <c r="R1614" s="57">
        <v>1209</v>
      </c>
      <c r="S1614" s="55" t="s">
        <v>89</v>
      </c>
      <c r="T1614" s="57">
        <v>1209</v>
      </c>
      <c r="U1614" s="55" t="s">
        <v>329</v>
      </c>
      <c r="V1614" s="55" t="s">
        <v>330</v>
      </c>
      <c r="AJ1614" s="58">
        <v>0</v>
      </c>
      <c r="AT1614" t="s">
        <v>3842</v>
      </c>
      <c r="AU1614" s="191">
        <f t="shared" si="27"/>
        <v>19948500</v>
      </c>
    </row>
    <row r="1615" spans="1:47" hidden="1" x14ac:dyDescent="0.25">
      <c r="A1615" s="55" t="s">
        <v>1717</v>
      </c>
      <c r="B1615" s="92" t="s">
        <v>2159</v>
      </c>
      <c r="D1615" s="55" t="s">
        <v>3859</v>
      </c>
      <c r="E1615" s="56">
        <v>45716</v>
      </c>
      <c r="F1615" s="55" t="s">
        <v>4288</v>
      </c>
      <c r="H1615" s="55">
        <v>50900020</v>
      </c>
      <c r="I1615" s="55" t="s">
        <v>4289</v>
      </c>
      <c r="K1615" s="55" t="s">
        <v>492</v>
      </c>
      <c r="L1615" s="56">
        <v>45716</v>
      </c>
      <c r="Q1615" s="55" t="s">
        <v>89</v>
      </c>
      <c r="R1615" s="57">
        <v>629.84</v>
      </c>
      <c r="S1615" s="55" t="s">
        <v>89</v>
      </c>
      <c r="T1615" s="57">
        <v>629.84</v>
      </c>
      <c r="U1615" s="55" t="s">
        <v>329</v>
      </c>
      <c r="V1615" s="55" t="s">
        <v>330</v>
      </c>
      <c r="AJ1615" s="58">
        <v>0</v>
      </c>
      <c r="AT1615" t="s">
        <v>3842</v>
      </c>
      <c r="AU1615" s="191">
        <f t="shared" si="27"/>
        <v>10392360</v>
      </c>
    </row>
    <row r="1616" spans="1:47" hidden="1" x14ac:dyDescent="0.25">
      <c r="A1616" s="55" t="s">
        <v>1717</v>
      </c>
      <c r="B1616" s="92" t="s">
        <v>2159</v>
      </c>
      <c r="D1616" s="55" t="s">
        <v>3859</v>
      </c>
      <c r="E1616" s="56">
        <v>45716</v>
      </c>
      <c r="F1616" s="55" t="s">
        <v>4288</v>
      </c>
      <c r="H1616" s="55">
        <v>50900020</v>
      </c>
      <c r="I1616" s="55" t="s">
        <v>4289</v>
      </c>
      <c r="K1616" s="55" t="s">
        <v>492</v>
      </c>
      <c r="L1616" s="56">
        <v>45716</v>
      </c>
      <c r="Q1616" s="55" t="s">
        <v>89</v>
      </c>
      <c r="R1616" s="57">
        <v>573.67999999999995</v>
      </c>
      <c r="S1616" s="55" t="s">
        <v>89</v>
      </c>
      <c r="T1616" s="57">
        <v>573.67999999999995</v>
      </c>
      <c r="U1616" s="55" t="s">
        <v>329</v>
      </c>
      <c r="V1616" s="55" t="s">
        <v>330</v>
      </c>
      <c r="AJ1616" s="58">
        <v>0</v>
      </c>
      <c r="AT1616" t="s">
        <v>3842</v>
      </c>
      <c r="AU1616" s="191">
        <f t="shared" si="27"/>
        <v>9465720</v>
      </c>
    </row>
    <row r="1617" spans="1:47" hidden="1" x14ac:dyDescent="0.25">
      <c r="A1617" s="55" t="s">
        <v>1717</v>
      </c>
      <c r="B1617" s="92" t="s">
        <v>2159</v>
      </c>
      <c r="D1617" s="55" t="s">
        <v>3859</v>
      </c>
      <c r="E1617" s="56">
        <v>45716</v>
      </c>
      <c r="F1617" s="55" t="s">
        <v>4288</v>
      </c>
      <c r="H1617" s="55">
        <v>50900020</v>
      </c>
      <c r="I1617" s="55" t="s">
        <v>4289</v>
      </c>
      <c r="K1617" s="55" t="s">
        <v>492</v>
      </c>
      <c r="L1617" s="56">
        <v>45716</v>
      </c>
      <c r="Q1617" s="55" t="s">
        <v>89</v>
      </c>
      <c r="R1617" s="57">
        <v>520.42999999999995</v>
      </c>
      <c r="S1617" s="55" t="s">
        <v>89</v>
      </c>
      <c r="T1617" s="57">
        <v>520.42999999999995</v>
      </c>
      <c r="U1617" s="55" t="s">
        <v>329</v>
      </c>
      <c r="V1617" s="55" t="s">
        <v>330</v>
      </c>
      <c r="AJ1617" s="58">
        <v>0</v>
      </c>
      <c r="AT1617" t="s">
        <v>3842</v>
      </c>
      <c r="AU1617" s="191">
        <f t="shared" si="27"/>
        <v>8587095</v>
      </c>
    </row>
    <row r="1618" spans="1:47" hidden="1" x14ac:dyDescent="0.25">
      <c r="A1618" s="55" t="s">
        <v>1717</v>
      </c>
      <c r="B1618" s="92" t="s">
        <v>2159</v>
      </c>
      <c r="D1618" s="55" t="s">
        <v>3859</v>
      </c>
      <c r="E1618" s="56">
        <v>45716</v>
      </c>
      <c r="F1618" s="55" t="s">
        <v>4288</v>
      </c>
      <c r="H1618" s="55">
        <v>50900020</v>
      </c>
      <c r="I1618" s="55" t="s">
        <v>4289</v>
      </c>
      <c r="K1618" s="55" t="s">
        <v>492</v>
      </c>
      <c r="L1618" s="56">
        <v>45716</v>
      </c>
      <c r="Q1618" s="55" t="s">
        <v>89</v>
      </c>
      <c r="R1618" s="57">
        <v>430.95</v>
      </c>
      <c r="S1618" s="55" t="s">
        <v>89</v>
      </c>
      <c r="T1618" s="57">
        <v>430.95</v>
      </c>
      <c r="U1618" s="55" t="s">
        <v>329</v>
      </c>
      <c r="V1618" s="55" t="s">
        <v>330</v>
      </c>
      <c r="AJ1618" s="58">
        <v>0</v>
      </c>
      <c r="AT1618" t="s">
        <v>3842</v>
      </c>
      <c r="AU1618" s="191">
        <f t="shared" si="27"/>
        <v>7110675</v>
      </c>
    </row>
    <row r="1619" spans="1:47" hidden="1" x14ac:dyDescent="0.25">
      <c r="A1619" s="55" t="s">
        <v>1717</v>
      </c>
      <c r="B1619" s="92" t="s">
        <v>2159</v>
      </c>
      <c r="D1619" s="55" t="s">
        <v>3859</v>
      </c>
      <c r="E1619" s="56">
        <v>45716</v>
      </c>
      <c r="F1619" s="55" t="s">
        <v>4288</v>
      </c>
      <c r="H1619" s="55">
        <v>50900020</v>
      </c>
      <c r="I1619" s="55" t="s">
        <v>4289</v>
      </c>
      <c r="K1619" s="55" t="s">
        <v>492</v>
      </c>
      <c r="L1619" s="56">
        <v>45716</v>
      </c>
      <c r="Q1619" s="55" t="s">
        <v>89</v>
      </c>
      <c r="R1619" s="57">
        <v>1857.25</v>
      </c>
      <c r="S1619" s="55" t="s">
        <v>89</v>
      </c>
      <c r="T1619" s="57">
        <v>1857.25</v>
      </c>
      <c r="U1619" s="55" t="s">
        <v>329</v>
      </c>
      <c r="V1619" s="55" t="s">
        <v>330</v>
      </c>
      <c r="AJ1619" s="58">
        <v>0</v>
      </c>
      <c r="AT1619" t="s">
        <v>3842</v>
      </c>
      <c r="AU1619" s="191">
        <f t="shared" si="27"/>
        <v>30644625</v>
      </c>
    </row>
    <row r="1620" spans="1:47" hidden="1" x14ac:dyDescent="0.25">
      <c r="A1620" s="55" t="s">
        <v>1717</v>
      </c>
      <c r="B1620" s="92" t="s">
        <v>2159</v>
      </c>
      <c r="D1620" s="55" t="s">
        <v>3859</v>
      </c>
      <c r="E1620" s="56">
        <v>45716</v>
      </c>
      <c r="F1620" s="55" t="s">
        <v>4288</v>
      </c>
      <c r="H1620" s="55">
        <v>50900020</v>
      </c>
      <c r="I1620" s="55" t="s">
        <v>4289</v>
      </c>
      <c r="K1620" s="55" t="s">
        <v>492</v>
      </c>
      <c r="L1620" s="56">
        <v>45716</v>
      </c>
      <c r="Q1620" s="55" t="s">
        <v>89</v>
      </c>
      <c r="R1620" s="57">
        <v>2124.62</v>
      </c>
      <c r="S1620" s="55" t="s">
        <v>89</v>
      </c>
      <c r="T1620" s="57">
        <v>2124.62</v>
      </c>
      <c r="U1620" s="55" t="s">
        <v>329</v>
      </c>
      <c r="V1620" s="55" t="s">
        <v>330</v>
      </c>
      <c r="AJ1620" s="58">
        <v>0</v>
      </c>
      <c r="AT1620" t="s">
        <v>3842</v>
      </c>
      <c r="AU1620" s="191">
        <f t="shared" si="27"/>
        <v>35056230</v>
      </c>
    </row>
    <row r="1621" spans="1:47" hidden="1" x14ac:dyDescent="0.25">
      <c r="A1621" s="55" t="s">
        <v>1717</v>
      </c>
      <c r="B1621" s="92" t="s">
        <v>2159</v>
      </c>
      <c r="D1621" s="55" t="s">
        <v>3859</v>
      </c>
      <c r="E1621" s="56">
        <v>45716</v>
      </c>
      <c r="F1621" s="55" t="s">
        <v>4288</v>
      </c>
      <c r="H1621" s="55">
        <v>50900020</v>
      </c>
      <c r="I1621" s="55" t="s">
        <v>4289</v>
      </c>
      <c r="K1621" s="55" t="s">
        <v>492</v>
      </c>
      <c r="L1621" s="56">
        <v>45716</v>
      </c>
      <c r="Q1621" s="55" t="s">
        <v>89</v>
      </c>
      <c r="R1621" s="57">
        <v>524.11</v>
      </c>
      <c r="S1621" s="55" t="s">
        <v>89</v>
      </c>
      <c r="T1621" s="57">
        <v>524.11</v>
      </c>
      <c r="U1621" s="55" t="s">
        <v>329</v>
      </c>
      <c r="V1621" s="55" t="s">
        <v>330</v>
      </c>
      <c r="AJ1621" s="58">
        <v>0</v>
      </c>
      <c r="AT1621" t="s">
        <v>3842</v>
      </c>
      <c r="AU1621" s="191">
        <f t="shared" si="27"/>
        <v>8647815</v>
      </c>
    </row>
    <row r="1622" spans="1:47" hidden="1" x14ac:dyDescent="0.25">
      <c r="A1622" s="55" t="s">
        <v>1717</v>
      </c>
      <c r="B1622" s="92" t="s">
        <v>2159</v>
      </c>
      <c r="D1622" s="55" t="s">
        <v>3859</v>
      </c>
      <c r="E1622" s="56">
        <v>45716</v>
      </c>
      <c r="F1622" s="55" t="s">
        <v>4288</v>
      </c>
      <c r="H1622" s="55">
        <v>50900020</v>
      </c>
      <c r="I1622" s="55" t="s">
        <v>4289</v>
      </c>
      <c r="K1622" s="55" t="s">
        <v>492</v>
      </c>
      <c r="L1622" s="56">
        <v>45716</v>
      </c>
      <c r="Q1622" s="55" t="s">
        <v>89</v>
      </c>
      <c r="R1622" s="57">
        <v>511.52</v>
      </c>
      <c r="S1622" s="55" t="s">
        <v>89</v>
      </c>
      <c r="T1622" s="57">
        <v>511.52</v>
      </c>
      <c r="U1622" s="55" t="s">
        <v>329</v>
      </c>
      <c r="V1622" s="55" t="s">
        <v>330</v>
      </c>
      <c r="AJ1622" s="58">
        <v>0</v>
      </c>
      <c r="AT1622" t="s">
        <v>3842</v>
      </c>
      <c r="AU1622" s="191">
        <f t="shared" si="27"/>
        <v>8440080</v>
      </c>
    </row>
    <row r="1623" spans="1:47" hidden="1" x14ac:dyDescent="0.25">
      <c r="A1623" s="55" t="s">
        <v>1717</v>
      </c>
      <c r="B1623" s="92" t="s">
        <v>2159</v>
      </c>
      <c r="D1623" s="55" t="s">
        <v>3859</v>
      </c>
      <c r="E1623" s="56">
        <v>45716</v>
      </c>
      <c r="F1623" s="55" t="s">
        <v>4288</v>
      </c>
      <c r="H1623" s="55">
        <v>50900020</v>
      </c>
      <c r="I1623" s="55" t="s">
        <v>4289</v>
      </c>
      <c r="K1623" s="55" t="s">
        <v>492</v>
      </c>
      <c r="L1623" s="56">
        <v>45716</v>
      </c>
      <c r="Q1623" s="55" t="s">
        <v>89</v>
      </c>
      <c r="R1623" s="57">
        <v>843.29</v>
      </c>
      <c r="S1623" s="55" t="s">
        <v>89</v>
      </c>
      <c r="T1623" s="57">
        <v>843.29</v>
      </c>
      <c r="U1623" s="55" t="s">
        <v>329</v>
      </c>
      <c r="V1623" s="55" t="s">
        <v>330</v>
      </c>
      <c r="AJ1623" s="58">
        <v>0</v>
      </c>
      <c r="AT1623" t="s">
        <v>3842</v>
      </c>
      <c r="AU1623" s="191">
        <f t="shared" si="27"/>
        <v>13914285</v>
      </c>
    </row>
    <row r="1624" spans="1:47" hidden="1" x14ac:dyDescent="0.25">
      <c r="A1624" s="55" t="s">
        <v>1717</v>
      </c>
      <c r="B1624" s="92" t="s">
        <v>2159</v>
      </c>
      <c r="D1624" s="55" t="s">
        <v>3859</v>
      </c>
      <c r="E1624" s="56">
        <v>45716</v>
      </c>
      <c r="F1624" s="55" t="s">
        <v>4288</v>
      </c>
      <c r="H1624" s="55">
        <v>50900020</v>
      </c>
      <c r="I1624" s="55" t="s">
        <v>4289</v>
      </c>
      <c r="K1624" s="55" t="s">
        <v>492</v>
      </c>
      <c r="L1624" s="56">
        <v>45716</v>
      </c>
      <c r="Q1624" s="55" t="s">
        <v>89</v>
      </c>
      <c r="R1624" s="57">
        <v>415.88</v>
      </c>
      <c r="S1624" s="55" t="s">
        <v>89</v>
      </c>
      <c r="T1624" s="57">
        <v>415.88</v>
      </c>
      <c r="U1624" s="55" t="s">
        <v>329</v>
      </c>
      <c r="V1624" s="55" t="s">
        <v>330</v>
      </c>
      <c r="AJ1624" s="58">
        <v>0</v>
      </c>
      <c r="AT1624" t="s">
        <v>3842</v>
      </c>
      <c r="AU1624" s="191">
        <f t="shared" si="27"/>
        <v>6862020</v>
      </c>
    </row>
    <row r="1625" spans="1:47" hidden="1" x14ac:dyDescent="0.25">
      <c r="A1625" s="55" t="s">
        <v>1717</v>
      </c>
      <c r="B1625" s="92" t="s">
        <v>2159</v>
      </c>
      <c r="D1625" s="55" t="s">
        <v>3859</v>
      </c>
      <c r="E1625" s="56">
        <v>45716</v>
      </c>
      <c r="F1625" s="55" t="s">
        <v>4288</v>
      </c>
      <c r="H1625" s="55">
        <v>50900020</v>
      </c>
      <c r="I1625" s="55" t="s">
        <v>4289</v>
      </c>
      <c r="K1625" s="55" t="s">
        <v>492</v>
      </c>
      <c r="L1625" s="56">
        <v>45716</v>
      </c>
      <c r="Q1625" s="55" t="s">
        <v>89</v>
      </c>
      <c r="R1625" s="57">
        <v>944.4</v>
      </c>
      <c r="S1625" s="55" t="s">
        <v>89</v>
      </c>
      <c r="T1625" s="57">
        <v>944.4</v>
      </c>
      <c r="U1625" s="55" t="s">
        <v>329</v>
      </c>
      <c r="V1625" s="55" t="s">
        <v>330</v>
      </c>
      <c r="AJ1625" s="58">
        <v>0</v>
      </c>
      <c r="AT1625" t="s">
        <v>3842</v>
      </c>
      <c r="AU1625" s="191">
        <f t="shared" si="27"/>
        <v>15582600</v>
      </c>
    </row>
    <row r="1626" spans="1:47" hidden="1" x14ac:dyDescent="0.25">
      <c r="A1626" s="55" t="s">
        <v>1717</v>
      </c>
      <c r="B1626" s="92" t="s">
        <v>2159</v>
      </c>
      <c r="D1626" s="55" t="s">
        <v>3859</v>
      </c>
      <c r="E1626" s="56">
        <v>45716</v>
      </c>
      <c r="F1626" s="55" t="s">
        <v>4288</v>
      </c>
      <c r="H1626" s="55">
        <v>50900020</v>
      </c>
      <c r="I1626" s="55" t="s">
        <v>4289</v>
      </c>
      <c r="K1626" s="55" t="s">
        <v>492</v>
      </c>
      <c r="L1626" s="56">
        <v>45716</v>
      </c>
      <c r="Q1626" s="55" t="s">
        <v>89</v>
      </c>
      <c r="R1626" s="57">
        <v>425.37</v>
      </c>
      <c r="S1626" s="55" t="s">
        <v>89</v>
      </c>
      <c r="T1626" s="57">
        <v>425.37</v>
      </c>
      <c r="U1626" s="55" t="s">
        <v>329</v>
      </c>
      <c r="V1626" s="55" t="s">
        <v>330</v>
      </c>
      <c r="AJ1626" s="58">
        <v>0</v>
      </c>
      <c r="AT1626" t="s">
        <v>3842</v>
      </c>
      <c r="AU1626" s="191">
        <f t="shared" si="27"/>
        <v>7018605</v>
      </c>
    </row>
    <row r="1627" spans="1:47" hidden="1" x14ac:dyDescent="0.25">
      <c r="A1627" s="55" t="s">
        <v>1717</v>
      </c>
      <c r="B1627" s="92" t="s">
        <v>2159</v>
      </c>
      <c r="D1627" s="55" t="s">
        <v>3859</v>
      </c>
      <c r="E1627" s="56">
        <v>45716</v>
      </c>
      <c r="F1627" s="55" t="s">
        <v>4288</v>
      </c>
      <c r="H1627" s="55">
        <v>50900020</v>
      </c>
      <c r="I1627" s="55" t="s">
        <v>4290</v>
      </c>
      <c r="K1627" s="55" t="s">
        <v>492</v>
      </c>
      <c r="L1627" s="56">
        <v>45716</v>
      </c>
      <c r="Q1627" s="55" t="s">
        <v>89</v>
      </c>
      <c r="R1627" s="57">
        <v>83.34</v>
      </c>
      <c r="S1627" s="55" t="s">
        <v>89</v>
      </c>
      <c r="T1627" s="57">
        <v>83.34</v>
      </c>
      <c r="U1627" s="55" t="s">
        <v>329</v>
      </c>
      <c r="V1627" s="55" t="s">
        <v>330</v>
      </c>
      <c r="AJ1627" s="58">
        <v>0</v>
      </c>
      <c r="AT1627" t="s">
        <v>3842</v>
      </c>
      <c r="AU1627" s="191">
        <f t="shared" si="27"/>
        <v>1375110</v>
      </c>
    </row>
    <row r="1628" spans="1:47" hidden="1" x14ac:dyDescent="0.25">
      <c r="A1628" s="55" t="s">
        <v>1717</v>
      </c>
      <c r="B1628" s="92" t="s">
        <v>2159</v>
      </c>
      <c r="D1628" s="55" t="s">
        <v>3859</v>
      </c>
      <c r="E1628" s="56">
        <v>45716</v>
      </c>
      <c r="F1628" s="55" t="s">
        <v>4288</v>
      </c>
      <c r="H1628" s="55">
        <v>50900020</v>
      </c>
      <c r="I1628" s="55" t="s">
        <v>4290</v>
      </c>
      <c r="K1628" s="55" t="s">
        <v>492</v>
      </c>
      <c r="L1628" s="56">
        <v>45716</v>
      </c>
      <c r="Q1628" s="55" t="s">
        <v>89</v>
      </c>
      <c r="R1628" s="57">
        <v>83.34</v>
      </c>
      <c r="S1628" s="55" t="s">
        <v>89</v>
      </c>
      <c r="T1628" s="57">
        <v>83.34</v>
      </c>
      <c r="U1628" s="55" t="s">
        <v>329</v>
      </c>
      <c r="V1628" s="55" t="s">
        <v>330</v>
      </c>
      <c r="AJ1628" s="58">
        <v>0</v>
      </c>
      <c r="AT1628" t="s">
        <v>3842</v>
      </c>
      <c r="AU1628" s="191">
        <f t="shared" si="27"/>
        <v>1375110</v>
      </c>
    </row>
    <row r="1629" spans="1:47" hidden="1" x14ac:dyDescent="0.25">
      <c r="A1629" s="55" t="s">
        <v>1717</v>
      </c>
      <c r="B1629" s="92" t="s">
        <v>2159</v>
      </c>
      <c r="D1629" s="55" t="s">
        <v>3859</v>
      </c>
      <c r="E1629" s="56">
        <v>45716</v>
      </c>
      <c r="F1629" s="55" t="s">
        <v>4288</v>
      </c>
      <c r="H1629" s="55">
        <v>50900020</v>
      </c>
      <c r="I1629" s="55" t="s">
        <v>4290</v>
      </c>
      <c r="K1629" s="55" t="s">
        <v>492</v>
      </c>
      <c r="L1629" s="56">
        <v>45716</v>
      </c>
      <c r="Q1629" s="55" t="s">
        <v>89</v>
      </c>
      <c r="R1629" s="57">
        <v>83.33</v>
      </c>
      <c r="S1629" s="55" t="s">
        <v>89</v>
      </c>
      <c r="T1629" s="57">
        <v>83.33</v>
      </c>
      <c r="U1629" s="55" t="s">
        <v>329</v>
      </c>
      <c r="V1629" s="55" t="s">
        <v>330</v>
      </c>
      <c r="AJ1629" s="58">
        <v>0</v>
      </c>
      <c r="AT1629" t="s">
        <v>3842</v>
      </c>
      <c r="AU1629" s="191">
        <f t="shared" si="27"/>
        <v>1374945</v>
      </c>
    </row>
    <row r="1630" spans="1:47" hidden="1" x14ac:dyDescent="0.25">
      <c r="A1630" s="55" t="s">
        <v>1717</v>
      </c>
      <c r="B1630" s="92" t="s">
        <v>2159</v>
      </c>
      <c r="D1630" s="55" t="s">
        <v>3859</v>
      </c>
      <c r="E1630" s="56">
        <v>45716</v>
      </c>
      <c r="F1630" s="55" t="s">
        <v>4288</v>
      </c>
      <c r="H1630" s="55">
        <v>50900020</v>
      </c>
      <c r="I1630" s="55" t="s">
        <v>4290</v>
      </c>
      <c r="K1630" s="55" t="s">
        <v>492</v>
      </c>
      <c r="L1630" s="56">
        <v>45716</v>
      </c>
      <c r="Q1630" s="55" t="s">
        <v>89</v>
      </c>
      <c r="R1630" s="57">
        <v>83.34</v>
      </c>
      <c r="S1630" s="55" t="s">
        <v>89</v>
      </c>
      <c r="T1630" s="57">
        <v>83.34</v>
      </c>
      <c r="U1630" s="55" t="s">
        <v>329</v>
      </c>
      <c r="V1630" s="55" t="s">
        <v>330</v>
      </c>
      <c r="AJ1630" s="58">
        <v>0</v>
      </c>
      <c r="AT1630" t="s">
        <v>3842</v>
      </c>
      <c r="AU1630" s="191">
        <f t="shared" si="27"/>
        <v>1375110</v>
      </c>
    </row>
    <row r="1631" spans="1:47" hidden="1" x14ac:dyDescent="0.25">
      <c r="A1631" s="55" t="s">
        <v>1717</v>
      </c>
      <c r="B1631" s="92" t="s">
        <v>2159</v>
      </c>
      <c r="D1631" s="55" t="s">
        <v>3859</v>
      </c>
      <c r="E1631" s="56">
        <v>45716</v>
      </c>
      <c r="F1631" s="55" t="s">
        <v>4288</v>
      </c>
      <c r="H1631" s="55">
        <v>50900020</v>
      </c>
      <c r="I1631" s="55" t="s">
        <v>4290</v>
      </c>
      <c r="K1631" s="55" t="s">
        <v>492</v>
      </c>
      <c r="L1631" s="56">
        <v>45716</v>
      </c>
      <c r="Q1631" s="55" t="s">
        <v>89</v>
      </c>
      <c r="R1631" s="57">
        <v>83.34</v>
      </c>
      <c r="S1631" s="55" t="s">
        <v>89</v>
      </c>
      <c r="T1631" s="57">
        <v>83.34</v>
      </c>
      <c r="U1631" s="55" t="s">
        <v>329</v>
      </c>
      <c r="V1631" s="55" t="s">
        <v>330</v>
      </c>
      <c r="AJ1631" s="58">
        <v>0</v>
      </c>
      <c r="AT1631" t="s">
        <v>3842</v>
      </c>
      <c r="AU1631" s="191">
        <f t="shared" si="27"/>
        <v>1375110</v>
      </c>
    </row>
    <row r="1632" spans="1:47" hidden="1" x14ac:dyDescent="0.25">
      <c r="A1632" s="55" t="s">
        <v>1717</v>
      </c>
      <c r="B1632" s="92" t="s">
        <v>2159</v>
      </c>
      <c r="D1632" s="55" t="s">
        <v>3859</v>
      </c>
      <c r="E1632" s="56">
        <v>45716</v>
      </c>
      <c r="F1632" s="55" t="s">
        <v>4288</v>
      </c>
      <c r="H1632" s="55">
        <v>50900020</v>
      </c>
      <c r="I1632" s="55" t="s">
        <v>4290</v>
      </c>
      <c r="K1632" s="55" t="s">
        <v>492</v>
      </c>
      <c r="L1632" s="56">
        <v>45716</v>
      </c>
      <c r="Q1632" s="55" t="s">
        <v>89</v>
      </c>
      <c r="R1632" s="57">
        <v>83.34</v>
      </c>
      <c r="S1632" s="55" t="s">
        <v>89</v>
      </c>
      <c r="T1632" s="57">
        <v>83.34</v>
      </c>
      <c r="U1632" s="55" t="s">
        <v>329</v>
      </c>
      <c r="V1632" s="55" t="s">
        <v>330</v>
      </c>
      <c r="AJ1632" s="58">
        <v>0</v>
      </c>
      <c r="AT1632" t="s">
        <v>3842</v>
      </c>
      <c r="AU1632" s="191">
        <f t="shared" si="27"/>
        <v>1375110</v>
      </c>
    </row>
    <row r="1633" spans="1:47" hidden="1" x14ac:dyDescent="0.25">
      <c r="A1633" s="55" t="s">
        <v>1717</v>
      </c>
      <c r="B1633" s="92" t="s">
        <v>2159</v>
      </c>
      <c r="D1633" s="55" t="s">
        <v>3859</v>
      </c>
      <c r="E1633" s="56">
        <v>45716</v>
      </c>
      <c r="F1633" s="55" t="s">
        <v>4288</v>
      </c>
      <c r="H1633" s="55">
        <v>50900020</v>
      </c>
      <c r="I1633" s="55" t="s">
        <v>4290</v>
      </c>
      <c r="K1633" s="55" t="s">
        <v>492</v>
      </c>
      <c r="L1633" s="56">
        <v>45716</v>
      </c>
      <c r="Q1633" s="55" t="s">
        <v>89</v>
      </c>
      <c r="R1633" s="57">
        <v>83.34</v>
      </c>
      <c r="S1633" s="55" t="s">
        <v>89</v>
      </c>
      <c r="T1633" s="57">
        <v>83.34</v>
      </c>
      <c r="U1633" s="55" t="s">
        <v>329</v>
      </c>
      <c r="V1633" s="55" t="s">
        <v>330</v>
      </c>
      <c r="AJ1633" s="58">
        <v>0</v>
      </c>
      <c r="AT1633" t="s">
        <v>3842</v>
      </c>
      <c r="AU1633" s="191">
        <f t="shared" si="27"/>
        <v>1375110</v>
      </c>
    </row>
    <row r="1634" spans="1:47" hidden="1" x14ac:dyDescent="0.25">
      <c r="A1634" s="55" t="s">
        <v>1717</v>
      </c>
      <c r="B1634" s="92" t="s">
        <v>2159</v>
      </c>
      <c r="D1634" s="55" t="s">
        <v>3859</v>
      </c>
      <c r="E1634" s="56">
        <v>45716</v>
      </c>
      <c r="F1634" s="55" t="s">
        <v>4288</v>
      </c>
      <c r="H1634" s="55">
        <v>50900020</v>
      </c>
      <c r="I1634" s="55" t="s">
        <v>4290</v>
      </c>
      <c r="K1634" s="55" t="s">
        <v>492</v>
      </c>
      <c r="L1634" s="56">
        <v>45716</v>
      </c>
      <c r="Q1634" s="55" t="s">
        <v>89</v>
      </c>
      <c r="R1634" s="57">
        <v>83.34</v>
      </c>
      <c r="S1634" s="55" t="s">
        <v>89</v>
      </c>
      <c r="T1634" s="57">
        <v>83.34</v>
      </c>
      <c r="U1634" s="55" t="s">
        <v>329</v>
      </c>
      <c r="V1634" s="55" t="s">
        <v>330</v>
      </c>
      <c r="AJ1634" s="58">
        <v>0</v>
      </c>
      <c r="AT1634" t="s">
        <v>3842</v>
      </c>
      <c r="AU1634" s="191">
        <f t="shared" si="27"/>
        <v>1375110</v>
      </c>
    </row>
    <row r="1635" spans="1:47" hidden="1" x14ac:dyDescent="0.25">
      <c r="A1635" s="55" t="s">
        <v>1717</v>
      </c>
      <c r="B1635" s="92" t="s">
        <v>2159</v>
      </c>
      <c r="D1635" s="55" t="s">
        <v>3859</v>
      </c>
      <c r="E1635" s="56">
        <v>45716</v>
      </c>
      <c r="F1635" s="55" t="s">
        <v>4288</v>
      </c>
      <c r="H1635" s="55">
        <v>50900020</v>
      </c>
      <c r="I1635" s="55" t="s">
        <v>4290</v>
      </c>
      <c r="K1635" s="55" t="s">
        <v>492</v>
      </c>
      <c r="L1635" s="56">
        <v>45716</v>
      </c>
      <c r="Q1635" s="55" t="s">
        <v>89</v>
      </c>
      <c r="R1635" s="57">
        <v>83.34</v>
      </c>
      <c r="S1635" s="55" t="s">
        <v>89</v>
      </c>
      <c r="T1635" s="57">
        <v>83.34</v>
      </c>
      <c r="U1635" s="55" t="s">
        <v>329</v>
      </c>
      <c r="V1635" s="55" t="s">
        <v>330</v>
      </c>
      <c r="AJ1635" s="58">
        <v>0</v>
      </c>
      <c r="AT1635" t="s">
        <v>3842</v>
      </c>
      <c r="AU1635" s="191">
        <f t="shared" si="27"/>
        <v>1375110</v>
      </c>
    </row>
    <row r="1636" spans="1:47" hidden="1" x14ac:dyDescent="0.25">
      <c r="A1636" s="55" t="s">
        <v>1717</v>
      </c>
      <c r="B1636" s="92" t="s">
        <v>2159</v>
      </c>
      <c r="D1636" s="55" t="s">
        <v>3859</v>
      </c>
      <c r="E1636" s="56">
        <v>45716</v>
      </c>
      <c r="F1636" s="55" t="s">
        <v>4288</v>
      </c>
      <c r="H1636" s="55">
        <v>50900020</v>
      </c>
      <c r="I1636" s="55" t="s">
        <v>4290</v>
      </c>
      <c r="K1636" s="55" t="s">
        <v>492</v>
      </c>
      <c r="L1636" s="56">
        <v>45716</v>
      </c>
      <c r="Q1636" s="55" t="s">
        <v>89</v>
      </c>
      <c r="R1636" s="57">
        <v>83.34</v>
      </c>
      <c r="S1636" s="55" t="s">
        <v>89</v>
      </c>
      <c r="T1636" s="57">
        <v>83.34</v>
      </c>
      <c r="U1636" s="55" t="s">
        <v>329</v>
      </c>
      <c r="V1636" s="55" t="s">
        <v>330</v>
      </c>
      <c r="AJ1636" s="58">
        <v>0</v>
      </c>
      <c r="AT1636" t="s">
        <v>3842</v>
      </c>
      <c r="AU1636" s="191">
        <f t="shared" si="27"/>
        <v>1375110</v>
      </c>
    </row>
    <row r="1637" spans="1:47" hidden="1" x14ac:dyDescent="0.25">
      <c r="A1637" s="55" t="s">
        <v>1717</v>
      </c>
      <c r="B1637" s="92" t="s">
        <v>2159</v>
      </c>
      <c r="D1637" s="55" t="s">
        <v>3859</v>
      </c>
      <c r="E1637" s="56">
        <v>45716</v>
      </c>
      <c r="F1637" s="55" t="s">
        <v>4288</v>
      </c>
      <c r="H1637" s="55">
        <v>50900020</v>
      </c>
      <c r="I1637" s="55" t="s">
        <v>4290</v>
      </c>
      <c r="K1637" s="55" t="s">
        <v>492</v>
      </c>
      <c r="L1637" s="56">
        <v>45716</v>
      </c>
      <c r="Q1637" s="55" t="s">
        <v>89</v>
      </c>
      <c r="R1637" s="57">
        <v>83.34</v>
      </c>
      <c r="S1637" s="55" t="s">
        <v>89</v>
      </c>
      <c r="T1637" s="57">
        <v>83.34</v>
      </c>
      <c r="U1637" s="55" t="s">
        <v>329</v>
      </c>
      <c r="V1637" s="55" t="s">
        <v>330</v>
      </c>
      <c r="AJ1637" s="58">
        <v>0</v>
      </c>
      <c r="AT1637" t="s">
        <v>3842</v>
      </c>
      <c r="AU1637" s="191">
        <f t="shared" si="27"/>
        <v>1375110</v>
      </c>
    </row>
    <row r="1638" spans="1:47" hidden="1" x14ac:dyDescent="0.25">
      <c r="A1638" s="55" t="s">
        <v>1717</v>
      </c>
      <c r="B1638" s="92" t="s">
        <v>2159</v>
      </c>
      <c r="D1638" s="55" t="s">
        <v>3859</v>
      </c>
      <c r="E1638" s="56">
        <v>45716</v>
      </c>
      <c r="F1638" s="55" t="s">
        <v>4288</v>
      </c>
      <c r="H1638" s="55">
        <v>50900020</v>
      </c>
      <c r="I1638" s="55" t="s">
        <v>4290</v>
      </c>
      <c r="K1638" s="55" t="s">
        <v>492</v>
      </c>
      <c r="L1638" s="56">
        <v>45716</v>
      </c>
      <c r="Q1638" s="55" t="s">
        <v>89</v>
      </c>
      <c r="R1638" s="57">
        <v>83.34</v>
      </c>
      <c r="S1638" s="55" t="s">
        <v>89</v>
      </c>
      <c r="T1638" s="57">
        <v>83.34</v>
      </c>
      <c r="U1638" s="55" t="s">
        <v>329</v>
      </c>
      <c r="V1638" s="55" t="s">
        <v>330</v>
      </c>
      <c r="AJ1638" s="58">
        <v>0</v>
      </c>
      <c r="AT1638" t="s">
        <v>3842</v>
      </c>
      <c r="AU1638" s="191">
        <f t="shared" si="27"/>
        <v>1375110</v>
      </c>
    </row>
    <row r="1639" spans="1:47" hidden="1" x14ac:dyDescent="0.25">
      <c r="A1639" s="55" t="s">
        <v>1717</v>
      </c>
      <c r="B1639" s="92" t="s">
        <v>2159</v>
      </c>
      <c r="D1639" s="55" t="s">
        <v>3859</v>
      </c>
      <c r="E1639" s="56">
        <v>45716</v>
      </c>
      <c r="F1639" s="55" t="s">
        <v>4288</v>
      </c>
      <c r="H1639" s="55">
        <v>50900020</v>
      </c>
      <c r="I1639" s="55" t="s">
        <v>4290</v>
      </c>
      <c r="K1639" s="55" t="s">
        <v>492</v>
      </c>
      <c r="L1639" s="56">
        <v>45716</v>
      </c>
      <c r="Q1639" s="55" t="s">
        <v>89</v>
      </c>
      <c r="R1639" s="57">
        <v>83.34</v>
      </c>
      <c r="S1639" s="55" t="s">
        <v>89</v>
      </c>
      <c r="T1639" s="57">
        <v>83.34</v>
      </c>
      <c r="U1639" s="55" t="s">
        <v>329</v>
      </c>
      <c r="V1639" s="55" t="s">
        <v>330</v>
      </c>
      <c r="AJ1639" s="58">
        <v>0</v>
      </c>
      <c r="AT1639" t="s">
        <v>3842</v>
      </c>
      <c r="AU1639" s="191">
        <f t="shared" si="27"/>
        <v>1375110</v>
      </c>
    </row>
    <row r="1640" spans="1:47" hidden="1" x14ac:dyDescent="0.25">
      <c r="A1640" s="55" t="s">
        <v>1717</v>
      </c>
      <c r="B1640" s="92" t="s">
        <v>2159</v>
      </c>
      <c r="D1640" s="55" t="s">
        <v>3859</v>
      </c>
      <c r="E1640" s="56">
        <v>45716</v>
      </c>
      <c r="F1640" s="55" t="s">
        <v>4288</v>
      </c>
      <c r="H1640" s="55">
        <v>50900020</v>
      </c>
      <c r="I1640" s="55" t="s">
        <v>4290</v>
      </c>
      <c r="K1640" s="55" t="s">
        <v>492</v>
      </c>
      <c r="L1640" s="56">
        <v>45716</v>
      </c>
      <c r="Q1640" s="55" t="s">
        <v>89</v>
      </c>
      <c r="R1640" s="57">
        <v>83.33</v>
      </c>
      <c r="S1640" s="55" t="s">
        <v>89</v>
      </c>
      <c r="T1640" s="57">
        <v>83.33</v>
      </c>
      <c r="U1640" s="55" t="s">
        <v>329</v>
      </c>
      <c r="V1640" s="55" t="s">
        <v>330</v>
      </c>
      <c r="AJ1640" s="58">
        <v>0</v>
      </c>
      <c r="AT1640" t="s">
        <v>3842</v>
      </c>
      <c r="AU1640" s="191">
        <f t="shared" si="27"/>
        <v>1374945</v>
      </c>
    </row>
    <row r="1641" spans="1:47" hidden="1" x14ac:dyDescent="0.25">
      <c r="A1641" s="55" t="s">
        <v>1717</v>
      </c>
      <c r="B1641" s="92" t="s">
        <v>2159</v>
      </c>
      <c r="D1641" s="55" t="s">
        <v>3859</v>
      </c>
      <c r="E1641" s="56">
        <v>45716</v>
      </c>
      <c r="F1641" s="55" t="s">
        <v>4288</v>
      </c>
      <c r="H1641" s="55">
        <v>50900020</v>
      </c>
      <c r="I1641" s="55" t="s">
        <v>4290</v>
      </c>
      <c r="K1641" s="55" t="s">
        <v>492</v>
      </c>
      <c r="L1641" s="56">
        <v>45716</v>
      </c>
      <c r="Q1641" s="55" t="s">
        <v>89</v>
      </c>
      <c r="R1641" s="57">
        <v>83.34</v>
      </c>
      <c r="S1641" s="55" t="s">
        <v>89</v>
      </c>
      <c r="T1641" s="57">
        <v>83.34</v>
      </c>
      <c r="U1641" s="55" t="s">
        <v>329</v>
      </c>
      <c r="V1641" s="55" t="s">
        <v>330</v>
      </c>
      <c r="AJ1641" s="58">
        <v>0</v>
      </c>
      <c r="AT1641" t="s">
        <v>3842</v>
      </c>
      <c r="AU1641" s="191">
        <f t="shared" si="27"/>
        <v>1375110</v>
      </c>
    </row>
    <row r="1642" spans="1:47" hidden="1" x14ac:dyDescent="0.25">
      <c r="A1642" s="55" t="s">
        <v>1717</v>
      </c>
      <c r="B1642" s="92" t="s">
        <v>2159</v>
      </c>
      <c r="D1642" s="55" t="s">
        <v>3859</v>
      </c>
      <c r="E1642" s="56">
        <v>45716</v>
      </c>
      <c r="F1642" s="55" t="s">
        <v>4288</v>
      </c>
      <c r="H1642" s="55">
        <v>50900020</v>
      </c>
      <c r="I1642" s="55" t="s">
        <v>4290</v>
      </c>
      <c r="K1642" s="55" t="s">
        <v>492</v>
      </c>
      <c r="L1642" s="56">
        <v>45716</v>
      </c>
      <c r="Q1642" s="55" t="s">
        <v>89</v>
      </c>
      <c r="R1642" s="57">
        <v>83.34</v>
      </c>
      <c r="S1642" s="55" t="s">
        <v>89</v>
      </c>
      <c r="T1642" s="57">
        <v>83.34</v>
      </c>
      <c r="U1642" s="55" t="s">
        <v>329</v>
      </c>
      <c r="V1642" s="55" t="s">
        <v>330</v>
      </c>
      <c r="AJ1642" s="58">
        <v>0</v>
      </c>
      <c r="AT1642" t="s">
        <v>3842</v>
      </c>
      <c r="AU1642" s="191">
        <f t="shared" si="27"/>
        <v>1375110</v>
      </c>
    </row>
    <row r="1643" spans="1:47" hidden="1" x14ac:dyDescent="0.25">
      <c r="A1643" s="55" t="s">
        <v>1717</v>
      </c>
      <c r="B1643" s="92" t="s">
        <v>2159</v>
      </c>
      <c r="D1643" s="55" t="s">
        <v>3859</v>
      </c>
      <c r="E1643" s="56">
        <v>45716</v>
      </c>
      <c r="F1643" s="55" t="s">
        <v>4288</v>
      </c>
      <c r="H1643" s="55">
        <v>50900020</v>
      </c>
      <c r="I1643" s="55" t="s">
        <v>4290</v>
      </c>
      <c r="K1643" s="55" t="s">
        <v>492</v>
      </c>
      <c r="L1643" s="56">
        <v>45716</v>
      </c>
      <c r="Q1643" s="55" t="s">
        <v>89</v>
      </c>
      <c r="R1643" s="57">
        <v>83.33</v>
      </c>
      <c r="S1643" s="55" t="s">
        <v>89</v>
      </c>
      <c r="T1643" s="57">
        <v>83.33</v>
      </c>
      <c r="U1643" s="55" t="s">
        <v>329</v>
      </c>
      <c r="V1643" s="55" t="s">
        <v>330</v>
      </c>
      <c r="AJ1643" s="58">
        <v>0</v>
      </c>
      <c r="AT1643" t="s">
        <v>3842</v>
      </c>
      <c r="AU1643" s="191">
        <f t="shared" si="27"/>
        <v>1374945</v>
      </c>
    </row>
    <row r="1644" spans="1:47" hidden="1" x14ac:dyDescent="0.25">
      <c r="A1644" s="55" t="s">
        <v>1717</v>
      </c>
      <c r="B1644" s="92" t="s">
        <v>2159</v>
      </c>
      <c r="D1644" s="55" t="s">
        <v>3859</v>
      </c>
      <c r="E1644" s="56">
        <v>45716</v>
      </c>
      <c r="F1644" s="55" t="s">
        <v>4288</v>
      </c>
      <c r="H1644" s="55">
        <v>50900020</v>
      </c>
      <c r="I1644" s="55" t="s">
        <v>4290</v>
      </c>
      <c r="K1644" s="55" t="s">
        <v>492</v>
      </c>
      <c r="L1644" s="56">
        <v>45716</v>
      </c>
      <c r="Q1644" s="55" t="s">
        <v>89</v>
      </c>
      <c r="R1644" s="57">
        <v>83.33</v>
      </c>
      <c r="S1644" s="55" t="s">
        <v>89</v>
      </c>
      <c r="T1644" s="57">
        <v>83.33</v>
      </c>
      <c r="U1644" s="55" t="s">
        <v>329</v>
      </c>
      <c r="V1644" s="55" t="s">
        <v>330</v>
      </c>
      <c r="AJ1644" s="58">
        <v>0</v>
      </c>
      <c r="AT1644" t="s">
        <v>3842</v>
      </c>
      <c r="AU1644" s="191">
        <f t="shared" si="27"/>
        <v>1374945</v>
      </c>
    </row>
    <row r="1645" spans="1:47" hidden="1" x14ac:dyDescent="0.25">
      <c r="A1645" s="55" t="s">
        <v>1717</v>
      </c>
      <c r="B1645" s="92" t="s">
        <v>2159</v>
      </c>
      <c r="D1645" s="55" t="s">
        <v>3859</v>
      </c>
      <c r="E1645" s="56">
        <v>45716</v>
      </c>
      <c r="F1645" s="55" t="s">
        <v>4288</v>
      </c>
      <c r="H1645" s="55">
        <v>50900020</v>
      </c>
      <c r="I1645" s="55" t="s">
        <v>4290</v>
      </c>
      <c r="K1645" s="55" t="s">
        <v>492</v>
      </c>
      <c r="L1645" s="56">
        <v>45716</v>
      </c>
      <c r="Q1645" s="55" t="s">
        <v>89</v>
      </c>
      <c r="R1645" s="57">
        <v>83.33</v>
      </c>
      <c r="S1645" s="55" t="s">
        <v>89</v>
      </c>
      <c r="T1645" s="57">
        <v>83.33</v>
      </c>
      <c r="U1645" s="55" t="s">
        <v>329</v>
      </c>
      <c r="V1645" s="55" t="s">
        <v>330</v>
      </c>
      <c r="AJ1645" s="58">
        <v>0</v>
      </c>
      <c r="AT1645" t="s">
        <v>3842</v>
      </c>
      <c r="AU1645" s="191">
        <f t="shared" si="27"/>
        <v>1374945</v>
      </c>
    </row>
    <row r="1646" spans="1:47" hidden="1" x14ac:dyDescent="0.25">
      <c r="A1646" s="55" t="s">
        <v>1717</v>
      </c>
      <c r="B1646" s="92" t="s">
        <v>2159</v>
      </c>
      <c r="D1646" s="55" t="s">
        <v>3859</v>
      </c>
      <c r="E1646" s="56">
        <v>45716</v>
      </c>
      <c r="F1646" s="55" t="s">
        <v>4288</v>
      </c>
      <c r="H1646" s="55">
        <v>50900020</v>
      </c>
      <c r="I1646" s="55" t="s">
        <v>4290</v>
      </c>
      <c r="K1646" s="55" t="s">
        <v>492</v>
      </c>
      <c r="L1646" s="56">
        <v>45716</v>
      </c>
      <c r="Q1646" s="55" t="s">
        <v>89</v>
      </c>
      <c r="R1646" s="57">
        <v>83.33</v>
      </c>
      <c r="S1646" s="55" t="s">
        <v>89</v>
      </c>
      <c r="T1646" s="57">
        <v>83.33</v>
      </c>
      <c r="U1646" s="55" t="s">
        <v>329</v>
      </c>
      <c r="V1646" s="55" t="s">
        <v>330</v>
      </c>
      <c r="AJ1646" s="58">
        <v>0</v>
      </c>
      <c r="AT1646" t="s">
        <v>3842</v>
      </c>
      <c r="AU1646" s="191">
        <f t="shared" si="27"/>
        <v>1374945</v>
      </c>
    </row>
    <row r="1647" spans="1:47" hidden="1" x14ac:dyDescent="0.25">
      <c r="A1647" s="55" t="s">
        <v>1717</v>
      </c>
      <c r="B1647" s="92" t="s">
        <v>2159</v>
      </c>
      <c r="D1647" s="55" t="s">
        <v>3859</v>
      </c>
      <c r="E1647" s="56">
        <v>45716</v>
      </c>
      <c r="F1647" s="55" t="s">
        <v>4288</v>
      </c>
      <c r="H1647" s="55">
        <v>50900020</v>
      </c>
      <c r="I1647" s="55" t="s">
        <v>4290</v>
      </c>
      <c r="K1647" s="55" t="s">
        <v>492</v>
      </c>
      <c r="L1647" s="56">
        <v>45716</v>
      </c>
      <c r="Q1647" s="55" t="s">
        <v>89</v>
      </c>
      <c r="R1647" s="57">
        <v>83.34</v>
      </c>
      <c r="S1647" s="55" t="s">
        <v>89</v>
      </c>
      <c r="T1647" s="57">
        <v>83.34</v>
      </c>
      <c r="U1647" s="55" t="s">
        <v>329</v>
      </c>
      <c r="V1647" s="55" t="s">
        <v>330</v>
      </c>
      <c r="AJ1647" s="58">
        <v>0</v>
      </c>
      <c r="AT1647" t="s">
        <v>3842</v>
      </c>
      <c r="AU1647" s="191">
        <f t="shared" si="27"/>
        <v>1375110</v>
      </c>
    </row>
    <row r="1648" spans="1:47" hidden="1" x14ac:dyDescent="0.25">
      <c r="A1648" s="55" t="s">
        <v>1717</v>
      </c>
      <c r="B1648" s="92" t="s">
        <v>2159</v>
      </c>
      <c r="D1648" s="55" t="s">
        <v>3859</v>
      </c>
      <c r="E1648" s="56">
        <v>45716</v>
      </c>
      <c r="F1648" s="55" t="s">
        <v>4288</v>
      </c>
      <c r="H1648" s="55">
        <v>50900020</v>
      </c>
      <c r="I1648" s="55" t="s">
        <v>4290</v>
      </c>
      <c r="K1648" s="55" t="s">
        <v>492</v>
      </c>
      <c r="L1648" s="56">
        <v>45716</v>
      </c>
      <c r="Q1648" s="55" t="s">
        <v>89</v>
      </c>
      <c r="R1648" s="57">
        <v>83.34</v>
      </c>
      <c r="S1648" s="55" t="s">
        <v>89</v>
      </c>
      <c r="T1648" s="57">
        <v>83.34</v>
      </c>
      <c r="U1648" s="55" t="s">
        <v>329</v>
      </c>
      <c r="V1648" s="55" t="s">
        <v>330</v>
      </c>
      <c r="AJ1648" s="58">
        <v>0</v>
      </c>
      <c r="AT1648" t="s">
        <v>3842</v>
      </c>
      <c r="AU1648" s="191">
        <f t="shared" si="27"/>
        <v>1375110</v>
      </c>
    </row>
    <row r="1649" spans="1:47" hidden="1" x14ac:dyDescent="0.25">
      <c r="A1649" s="55" t="s">
        <v>1717</v>
      </c>
      <c r="B1649" s="92" t="s">
        <v>2159</v>
      </c>
      <c r="D1649" s="55" t="s">
        <v>3859</v>
      </c>
      <c r="E1649" s="56">
        <v>45716</v>
      </c>
      <c r="F1649" s="55" t="s">
        <v>4288</v>
      </c>
      <c r="H1649" s="55">
        <v>50900020</v>
      </c>
      <c r="I1649" s="55" t="s">
        <v>4290</v>
      </c>
      <c r="K1649" s="55" t="s">
        <v>492</v>
      </c>
      <c r="L1649" s="56">
        <v>45716</v>
      </c>
      <c r="Q1649" s="55" t="s">
        <v>89</v>
      </c>
      <c r="R1649" s="57">
        <v>83.34</v>
      </c>
      <c r="S1649" s="55" t="s">
        <v>89</v>
      </c>
      <c r="T1649" s="57">
        <v>83.34</v>
      </c>
      <c r="U1649" s="55" t="s">
        <v>329</v>
      </c>
      <c r="V1649" s="55" t="s">
        <v>330</v>
      </c>
      <c r="AJ1649" s="58">
        <v>0</v>
      </c>
      <c r="AT1649" t="s">
        <v>3842</v>
      </c>
      <c r="AU1649" s="191">
        <f t="shared" ref="AU1649:AU1712" si="28">IF(Q1649="USD",R1649*16500,IF(Q1649="IDR",R1649,T1649*16500))</f>
        <v>1375110</v>
      </c>
    </row>
    <row r="1650" spans="1:47" hidden="1" x14ac:dyDescent="0.25">
      <c r="A1650" s="55" t="s">
        <v>1717</v>
      </c>
      <c r="B1650" s="92" t="s">
        <v>2159</v>
      </c>
      <c r="D1650" s="55" t="s">
        <v>3859</v>
      </c>
      <c r="E1650" s="56">
        <v>45716</v>
      </c>
      <c r="F1650" s="55" t="s">
        <v>4288</v>
      </c>
      <c r="H1650" s="55">
        <v>50900010</v>
      </c>
      <c r="I1650" s="55" t="s">
        <v>4291</v>
      </c>
      <c r="K1650" s="55" t="s">
        <v>490</v>
      </c>
      <c r="L1650" s="56">
        <v>45716</v>
      </c>
      <c r="Q1650" s="55" t="s">
        <v>89</v>
      </c>
      <c r="R1650" s="57">
        <v>2.59</v>
      </c>
      <c r="S1650" s="55" t="s">
        <v>89</v>
      </c>
      <c r="T1650" s="57">
        <v>2.59</v>
      </c>
      <c r="U1650" s="55" t="s">
        <v>329</v>
      </c>
      <c r="V1650" s="55" t="s">
        <v>330</v>
      </c>
      <c r="AJ1650" s="58">
        <v>0</v>
      </c>
      <c r="AT1650" t="s">
        <v>3842</v>
      </c>
      <c r="AU1650" s="191">
        <f t="shared" si="28"/>
        <v>42735</v>
      </c>
    </row>
    <row r="1651" spans="1:47" hidden="1" x14ac:dyDescent="0.25">
      <c r="A1651" s="55" t="s">
        <v>1717</v>
      </c>
      <c r="B1651" s="92" t="s">
        <v>2159</v>
      </c>
      <c r="D1651" s="55" t="s">
        <v>3859</v>
      </c>
      <c r="E1651" s="56">
        <v>45716</v>
      </c>
      <c r="F1651" s="55" t="s">
        <v>4288</v>
      </c>
      <c r="H1651" s="55">
        <v>50900010</v>
      </c>
      <c r="I1651" s="55" t="s">
        <v>4291</v>
      </c>
      <c r="K1651" s="55" t="s">
        <v>490</v>
      </c>
      <c r="L1651" s="56">
        <v>45716</v>
      </c>
      <c r="Q1651" s="55" t="s">
        <v>89</v>
      </c>
      <c r="R1651" s="57">
        <v>20.7</v>
      </c>
      <c r="S1651" s="55" t="s">
        <v>89</v>
      </c>
      <c r="T1651" s="57">
        <v>20.7</v>
      </c>
      <c r="U1651" s="55" t="s">
        <v>329</v>
      </c>
      <c r="V1651" s="55" t="s">
        <v>330</v>
      </c>
      <c r="AJ1651" s="58">
        <v>0</v>
      </c>
      <c r="AT1651" t="s">
        <v>3842</v>
      </c>
      <c r="AU1651" s="191">
        <f t="shared" si="28"/>
        <v>341550</v>
      </c>
    </row>
    <row r="1652" spans="1:47" hidden="1" x14ac:dyDescent="0.25">
      <c r="A1652" s="55" t="s">
        <v>1717</v>
      </c>
      <c r="B1652" s="92" t="s">
        <v>2159</v>
      </c>
      <c r="D1652" s="55" t="s">
        <v>3859</v>
      </c>
      <c r="E1652" s="56">
        <v>45716</v>
      </c>
      <c r="F1652" s="55" t="s">
        <v>4288</v>
      </c>
      <c r="H1652" s="55">
        <v>50900010</v>
      </c>
      <c r="I1652" s="55" t="s">
        <v>4291</v>
      </c>
      <c r="K1652" s="55" t="s">
        <v>490</v>
      </c>
      <c r="L1652" s="56">
        <v>45716</v>
      </c>
      <c r="Q1652" s="55" t="s">
        <v>89</v>
      </c>
      <c r="R1652" s="57">
        <v>153.53</v>
      </c>
      <c r="S1652" s="55" t="s">
        <v>89</v>
      </c>
      <c r="T1652" s="57">
        <v>153.53</v>
      </c>
      <c r="U1652" s="55" t="s">
        <v>329</v>
      </c>
      <c r="V1652" s="55" t="s">
        <v>330</v>
      </c>
      <c r="AJ1652" s="58">
        <v>0</v>
      </c>
      <c r="AT1652" t="s">
        <v>3842</v>
      </c>
      <c r="AU1652" s="191">
        <f t="shared" si="28"/>
        <v>2533245</v>
      </c>
    </row>
    <row r="1653" spans="1:47" hidden="1" x14ac:dyDescent="0.25">
      <c r="A1653" s="55" t="s">
        <v>1717</v>
      </c>
      <c r="B1653" s="92" t="s">
        <v>2159</v>
      </c>
      <c r="D1653" s="55" t="s">
        <v>3859</v>
      </c>
      <c r="E1653" s="56">
        <v>45716</v>
      </c>
      <c r="F1653" s="55" t="s">
        <v>4288</v>
      </c>
      <c r="H1653" s="55">
        <v>50900010</v>
      </c>
      <c r="I1653" s="55" t="s">
        <v>4291</v>
      </c>
      <c r="K1653" s="55" t="s">
        <v>490</v>
      </c>
      <c r="L1653" s="56">
        <v>45716</v>
      </c>
      <c r="Q1653" s="55" t="s">
        <v>89</v>
      </c>
      <c r="R1653" s="57">
        <v>15.62</v>
      </c>
      <c r="S1653" s="55" t="s">
        <v>89</v>
      </c>
      <c r="T1653" s="57">
        <v>15.62</v>
      </c>
      <c r="U1653" s="55" t="s">
        <v>329</v>
      </c>
      <c r="V1653" s="55" t="s">
        <v>330</v>
      </c>
      <c r="AJ1653" s="58">
        <v>0</v>
      </c>
      <c r="AT1653" t="s">
        <v>3842</v>
      </c>
      <c r="AU1653" s="191">
        <f t="shared" si="28"/>
        <v>257730</v>
      </c>
    </row>
    <row r="1654" spans="1:47" hidden="1" x14ac:dyDescent="0.25">
      <c r="A1654" s="55" t="s">
        <v>1717</v>
      </c>
      <c r="B1654" s="92" t="s">
        <v>2159</v>
      </c>
      <c r="D1654" s="55" t="s">
        <v>3859</v>
      </c>
      <c r="E1654" s="56">
        <v>45716</v>
      </c>
      <c r="F1654" s="55" t="s">
        <v>4288</v>
      </c>
      <c r="H1654" s="55">
        <v>50900010</v>
      </c>
      <c r="I1654" s="55" t="s">
        <v>4291</v>
      </c>
      <c r="K1654" s="55" t="s">
        <v>490</v>
      </c>
      <c r="L1654" s="56">
        <v>45716</v>
      </c>
      <c r="Q1654" s="55" t="s">
        <v>89</v>
      </c>
      <c r="R1654" s="57">
        <v>80.790000000000006</v>
      </c>
      <c r="S1654" s="55" t="s">
        <v>89</v>
      </c>
      <c r="T1654" s="57">
        <v>80.790000000000006</v>
      </c>
      <c r="U1654" s="55" t="s">
        <v>329</v>
      </c>
      <c r="V1654" s="55" t="s">
        <v>330</v>
      </c>
      <c r="AJ1654" s="58">
        <v>0</v>
      </c>
      <c r="AT1654" t="s">
        <v>3842</v>
      </c>
      <c r="AU1654" s="191">
        <f t="shared" si="28"/>
        <v>1333035</v>
      </c>
    </row>
    <row r="1655" spans="1:47" hidden="1" x14ac:dyDescent="0.25">
      <c r="A1655" s="55" t="s">
        <v>1717</v>
      </c>
      <c r="B1655" s="92" t="s">
        <v>2159</v>
      </c>
      <c r="D1655" s="55" t="s">
        <v>3859</v>
      </c>
      <c r="E1655" s="56">
        <v>45716</v>
      </c>
      <c r="F1655" s="55" t="s">
        <v>4288</v>
      </c>
      <c r="H1655" s="55">
        <v>50900010</v>
      </c>
      <c r="I1655" s="55" t="s">
        <v>4291</v>
      </c>
      <c r="K1655" s="55" t="s">
        <v>490</v>
      </c>
      <c r="L1655" s="56">
        <v>45716</v>
      </c>
      <c r="Q1655" s="55" t="s">
        <v>89</v>
      </c>
      <c r="R1655" s="57">
        <v>0.06</v>
      </c>
      <c r="S1655" s="55" t="s">
        <v>89</v>
      </c>
      <c r="T1655" s="57">
        <v>0.06</v>
      </c>
      <c r="U1655" s="55" t="s">
        <v>329</v>
      </c>
      <c r="V1655" s="55" t="s">
        <v>330</v>
      </c>
      <c r="AJ1655" s="58">
        <v>0</v>
      </c>
      <c r="AT1655" t="s">
        <v>3842</v>
      </c>
      <c r="AU1655" s="191">
        <f t="shared" si="28"/>
        <v>990</v>
      </c>
    </row>
    <row r="1656" spans="1:47" hidden="1" x14ac:dyDescent="0.25">
      <c r="A1656" s="55" t="s">
        <v>1717</v>
      </c>
      <c r="B1656" s="92" t="s">
        <v>2159</v>
      </c>
      <c r="D1656" s="55" t="s">
        <v>3859</v>
      </c>
      <c r="E1656" s="56">
        <v>45716</v>
      </c>
      <c r="F1656" s="55" t="s">
        <v>4288</v>
      </c>
      <c r="H1656" s="55">
        <v>50900010</v>
      </c>
      <c r="I1656" s="55" t="s">
        <v>4291</v>
      </c>
      <c r="K1656" s="55" t="s">
        <v>490</v>
      </c>
      <c r="L1656" s="56">
        <v>45716</v>
      </c>
      <c r="Q1656" s="55" t="s">
        <v>89</v>
      </c>
      <c r="R1656" s="57">
        <v>23.18</v>
      </c>
      <c r="S1656" s="55" t="s">
        <v>89</v>
      </c>
      <c r="T1656" s="57">
        <v>23.18</v>
      </c>
      <c r="U1656" s="55" t="s">
        <v>329</v>
      </c>
      <c r="V1656" s="55" t="s">
        <v>330</v>
      </c>
      <c r="AJ1656" s="58">
        <v>0</v>
      </c>
      <c r="AT1656" t="s">
        <v>3842</v>
      </c>
      <c r="AU1656" s="191">
        <f t="shared" si="28"/>
        <v>382470</v>
      </c>
    </row>
    <row r="1657" spans="1:47" hidden="1" x14ac:dyDescent="0.25">
      <c r="A1657" s="55" t="s">
        <v>1717</v>
      </c>
      <c r="B1657" s="92" t="s">
        <v>2159</v>
      </c>
      <c r="D1657" s="55" t="s">
        <v>3859</v>
      </c>
      <c r="E1657" s="56">
        <v>45716</v>
      </c>
      <c r="F1657" s="55" t="s">
        <v>4288</v>
      </c>
      <c r="H1657" s="55">
        <v>50900010</v>
      </c>
      <c r="I1657" s="55" t="s">
        <v>4291</v>
      </c>
      <c r="K1657" s="55" t="s">
        <v>490</v>
      </c>
      <c r="L1657" s="56">
        <v>45716</v>
      </c>
      <c r="Q1657" s="55" t="s">
        <v>89</v>
      </c>
      <c r="R1657" s="57">
        <v>867.84</v>
      </c>
      <c r="S1657" s="55" t="s">
        <v>89</v>
      </c>
      <c r="T1657" s="57">
        <v>867.84</v>
      </c>
      <c r="U1657" s="55" t="s">
        <v>329</v>
      </c>
      <c r="V1657" s="55" t="s">
        <v>330</v>
      </c>
      <c r="AJ1657" s="58">
        <v>0</v>
      </c>
      <c r="AT1657" t="s">
        <v>3842</v>
      </c>
      <c r="AU1657" s="191">
        <f t="shared" si="28"/>
        <v>14319360</v>
      </c>
    </row>
    <row r="1658" spans="1:47" hidden="1" x14ac:dyDescent="0.25">
      <c r="A1658" s="55" t="s">
        <v>1717</v>
      </c>
      <c r="B1658" s="92" t="s">
        <v>2159</v>
      </c>
      <c r="D1658" s="55" t="s">
        <v>3859</v>
      </c>
      <c r="E1658" s="56">
        <v>45716</v>
      </c>
      <c r="F1658" s="55" t="s">
        <v>4288</v>
      </c>
      <c r="H1658" s="55">
        <v>50900010</v>
      </c>
      <c r="I1658" s="55" t="s">
        <v>4291</v>
      </c>
      <c r="K1658" s="55" t="s">
        <v>490</v>
      </c>
      <c r="L1658" s="56">
        <v>45716</v>
      </c>
      <c r="Q1658" s="55" t="s">
        <v>89</v>
      </c>
      <c r="R1658" s="57">
        <v>0.06</v>
      </c>
      <c r="S1658" s="55" t="s">
        <v>89</v>
      </c>
      <c r="T1658" s="57">
        <v>0.06</v>
      </c>
      <c r="U1658" s="55" t="s">
        <v>329</v>
      </c>
      <c r="V1658" s="55" t="s">
        <v>330</v>
      </c>
      <c r="AJ1658" s="58">
        <v>0</v>
      </c>
      <c r="AT1658" t="s">
        <v>3842</v>
      </c>
      <c r="AU1658" s="191">
        <f t="shared" si="28"/>
        <v>990</v>
      </c>
    </row>
    <row r="1659" spans="1:47" hidden="1" x14ac:dyDescent="0.25">
      <c r="A1659" s="55" t="s">
        <v>1717</v>
      </c>
      <c r="B1659" s="92" t="s">
        <v>2159</v>
      </c>
      <c r="D1659" s="55" t="s">
        <v>3859</v>
      </c>
      <c r="E1659" s="56">
        <v>45716</v>
      </c>
      <c r="F1659" s="55" t="s">
        <v>4288</v>
      </c>
      <c r="H1659" s="55">
        <v>50900010</v>
      </c>
      <c r="I1659" s="55" t="s">
        <v>4291</v>
      </c>
      <c r="K1659" s="55" t="s">
        <v>490</v>
      </c>
      <c r="L1659" s="56">
        <v>45716</v>
      </c>
      <c r="Q1659" s="55" t="s">
        <v>89</v>
      </c>
      <c r="R1659" s="57">
        <v>1.44</v>
      </c>
      <c r="S1659" s="55" t="s">
        <v>89</v>
      </c>
      <c r="T1659" s="57">
        <v>1.44</v>
      </c>
      <c r="U1659" s="55" t="s">
        <v>329</v>
      </c>
      <c r="V1659" s="55" t="s">
        <v>330</v>
      </c>
      <c r="AJ1659" s="58">
        <v>0</v>
      </c>
      <c r="AT1659" t="s">
        <v>3842</v>
      </c>
      <c r="AU1659" s="191">
        <f t="shared" si="28"/>
        <v>23760</v>
      </c>
    </row>
    <row r="1660" spans="1:47" hidden="1" x14ac:dyDescent="0.25">
      <c r="A1660" s="55" t="s">
        <v>1717</v>
      </c>
      <c r="B1660" s="92" t="s">
        <v>2159</v>
      </c>
      <c r="D1660" s="55" t="s">
        <v>3859</v>
      </c>
      <c r="E1660" s="56">
        <v>45716</v>
      </c>
      <c r="F1660" s="55" t="s">
        <v>4288</v>
      </c>
      <c r="H1660" s="55">
        <v>50900010</v>
      </c>
      <c r="I1660" s="55" t="s">
        <v>4291</v>
      </c>
      <c r="K1660" s="55" t="s">
        <v>490</v>
      </c>
      <c r="L1660" s="56">
        <v>45716</v>
      </c>
      <c r="Q1660" s="55" t="s">
        <v>89</v>
      </c>
      <c r="R1660" s="57">
        <v>556.85</v>
      </c>
      <c r="S1660" s="55" t="s">
        <v>89</v>
      </c>
      <c r="T1660" s="57">
        <v>556.85</v>
      </c>
      <c r="U1660" s="55" t="s">
        <v>329</v>
      </c>
      <c r="V1660" s="55" t="s">
        <v>330</v>
      </c>
      <c r="AJ1660" s="58">
        <v>0</v>
      </c>
      <c r="AT1660" t="s">
        <v>3842</v>
      </c>
      <c r="AU1660" s="191">
        <f t="shared" si="28"/>
        <v>9188025</v>
      </c>
    </row>
    <row r="1661" spans="1:47" hidden="1" x14ac:dyDescent="0.25">
      <c r="A1661" s="55" t="s">
        <v>1717</v>
      </c>
      <c r="B1661" s="92" t="s">
        <v>2159</v>
      </c>
      <c r="D1661" s="55" t="s">
        <v>3859</v>
      </c>
      <c r="E1661" s="56">
        <v>45716</v>
      </c>
      <c r="F1661" s="55" t="s">
        <v>4288</v>
      </c>
      <c r="H1661" s="55">
        <v>50900010</v>
      </c>
      <c r="I1661" s="55" t="s">
        <v>4291</v>
      </c>
      <c r="K1661" s="55" t="s">
        <v>490</v>
      </c>
      <c r="L1661" s="56">
        <v>45716</v>
      </c>
      <c r="Q1661" s="55" t="s">
        <v>89</v>
      </c>
      <c r="R1661" s="57">
        <v>35.020000000000003</v>
      </c>
      <c r="S1661" s="55" t="s">
        <v>89</v>
      </c>
      <c r="T1661" s="57">
        <v>35.020000000000003</v>
      </c>
      <c r="U1661" s="55" t="s">
        <v>329</v>
      </c>
      <c r="V1661" s="55" t="s">
        <v>330</v>
      </c>
      <c r="AJ1661" s="58">
        <v>0</v>
      </c>
      <c r="AT1661" t="s">
        <v>3842</v>
      </c>
      <c r="AU1661" s="191">
        <f t="shared" si="28"/>
        <v>577830</v>
      </c>
    </row>
    <row r="1662" spans="1:47" hidden="1" x14ac:dyDescent="0.25">
      <c r="A1662" s="55" t="s">
        <v>1717</v>
      </c>
      <c r="B1662" s="92" t="s">
        <v>2159</v>
      </c>
      <c r="D1662" s="55" t="s">
        <v>3859</v>
      </c>
      <c r="E1662" s="56">
        <v>45716</v>
      </c>
      <c r="F1662" s="55" t="s">
        <v>4288</v>
      </c>
      <c r="H1662" s="55">
        <v>50900010</v>
      </c>
      <c r="I1662" s="55" t="s">
        <v>4291</v>
      </c>
      <c r="K1662" s="55" t="s">
        <v>490</v>
      </c>
      <c r="L1662" s="56">
        <v>45716</v>
      </c>
      <c r="Q1662" s="55" t="s">
        <v>89</v>
      </c>
      <c r="R1662" s="57">
        <v>36</v>
      </c>
      <c r="S1662" s="55" t="s">
        <v>89</v>
      </c>
      <c r="T1662" s="57">
        <v>36</v>
      </c>
      <c r="U1662" s="55" t="s">
        <v>329</v>
      </c>
      <c r="V1662" s="55" t="s">
        <v>330</v>
      </c>
      <c r="AJ1662" s="58">
        <v>0</v>
      </c>
      <c r="AT1662" t="s">
        <v>3842</v>
      </c>
      <c r="AU1662" s="191">
        <f t="shared" si="28"/>
        <v>594000</v>
      </c>
    </row>
    <row r="1663" spans="1:47" hidden="1" x14ac:dyDescent="0.25">
      <c r="A1663" s="55" t="s">
        <v>1717</v>
      </c>
      <c r="B1663" s="92" t="s">
        <v>2159</v>
      </c>
      <c r="D1663" s="55" t="s">
        <v>3859</v>
      </c>
      <c r="E1663" s="56">
        <v>45716</v>
      </c>
      <c r="F1663" s="55" t="s">
        <v>4288</v>
      </c>
      <c r="H1663" s="55">
        <v>50900010</v>
      </c>
      <c r="I1663" s="55" t="s">
        <v>4291</v>
      </c>
      <c r="K1663" s="55" t="s">
        <v>490</v>
      </c>
      <c r="L1663" s="56">
        <v>45716</v>
      </c>
      <c r="Q1663" s="55" t="s">
        <v>89</v>
      </c>
      <c r="R1663" s="57">
        <v>34.49</v>
      </c>
      <c r="S1663" s="55" t="s">
        <v>89</v>
      </c>
      <c r="T1663" s="57">
        <v>34.49</v>
      </c>
      <c r="U1663" s="55" t="s">
        <v>329</v>
      </c>
      <c r="V1663" s="55" t="s">
        <v>330</v>
      </c>
      <c r="AJ1663" s="58">
        <v>0</v>
      </c>
      <c r="AT1663" t="s">
        <v>3842</v>
      </c>
      <c r="AU1663" s="191">
        <f t="shared" si="28"/>
        <v>569085</v>
      </c>
    </row>
    <row r="1664" spans="1:47" hidden="1" x14ac:dyDescent="0.25">
      <c r="A1664" s="55" t="s">
        <v>1717</v>
      </c>
      <c r="B1664" s="92" t="s">
        <v>2159</v>
      </c>
      <c r="D1664" s="55" t="s">
        <v>3859</v>
      </c>
      <c r="E1664" s="56">
        <v>45716</v>
      </c>
      <c r="F1664" s="55" t="s">
        <v>4288</v>
      </c>
      <c r="H1664" s="55">
        <v>50900010</v>
      </c>
      <c r="I1664" s="55" t="s">
        <v>4291</v>
      </c>
      <c r="K1664" s="55" t="s">
        <v>490</v>
      </c>
      <c r="L1664" s="56">
        <v>45716</v>
      </c>
      <c r="Q1664" s="55" t="s">
        <v>89</v>
      </c>
      <c r="R1664" s="57">
        <v>2.97</v>
      </c>
      <c r="S1664" s="55" t="s">
        <v>89</v>
      </c>
      <c r="T1664" s="57">
        <v>2.97</v>
      </c>
      <c r="U1664" s="55" t="s">
        <v>4042</v>
      </c>
      <c r="V1664" s="55" t="s">
        <v>4043</v>
      </c>
      <c r="AJ1664" s="58">
        <v>0</v>
      </c>
      <c r="AT1664" t="s">
        <v>4371</v>
      </c>
      <c r="AU1664" s="191">
        <f t="shared" si="28"/>
        <v>49005</v>
      </c>
    </row>
    <row r="1665" spans="1:47" hidden="1" x14ac:dyDescent="0.25">
      <c r="A1665" s="55" t="s">
        <v>1717</v>
      </c>
      <c r="B1665" s="92" t="s">
        <v>2159</v>
      </c>
      <c r="D1665" s="55" t="s">
        <v>3859</v>
      </c>
      <c r="E1665" s="56">
        <v>45716</v>
      </c>
      <c r="F1665" s="55" t="s">
        <v>4288</v>
      </c>
      <c r="H1665" s="55">
        <v>50900010</v>
      </c>
      <c r="I1665" s="55" t="s">
        <v>4291</v>
      </c>
      <c r="K1665" s="55" t="s">
        <v>490</v>
      </c>
      <c r="L1665" s="56">
        <v>45716</v>
      </c>
      <c r="Q1665" s="55" t="s">
        <v>89</v>
      </c>
      <c r="R1665" s="57">
        <v>261.73</v>
      </c>
      <c r="S1665" s="55" t="s">
        <v>89</v>
      </c>
      <c r="T1665" s="57">
        <v>261.73</v>
      </c>
      <c r="U1665" s="55" t="s">
        <v>4042</v>
      </c>
      <c r="V1665" s="55" t="s">
        <v>4043</v>
      </c>
      <c r="AJ1665" s="58">
        <v>0</v>
      </c>
      <c r="AT1665" t="s">
        <v>4371</v>
      </c>
      <c r="AU1665" s="191">
        <f t="shared" si="28"/>
        <v>4318545</v>
      </c>
    </row>
    <row r="1666" spans="1:47" hidden="1" x14ac:dyDescent="0.25">
      <c r="A1666" s="55" t="s">
        <v>1717</v>
      </c>
      <c r="B1666" s="92" t="s">
        <v>2159</v>
      </c>
      <c r="D1666" s="55" t="s">
        <v>3859</v>
      </c>
      <c r="E1666" s="56">
        <v>45716</v>
      </c>
      <c r="F1666" s="55" t="s">
        <v>4288</v>
      </c>
      <c r="H1666" s="55">
        <v>50900010</v>
      </c>
      <c r="I1666" s="55" t="s">
        <v>4291</v>
      </c>
      <c r="K1666" s="55" t="s">
        <v>490</v>
      </c>
      <c r="L1666" s="56">
        <v>45716</v>
      </c>
      <c r="Q1666" s="55" t="s">
        <v>89</v>
      </c>
      <c r="R1666" s="57">
        <v>570.72</v>
      </c>
      <c r="S1666" s="55" t="s">
        <v>89</v>
      </c>
      <c r="T1666" s="57">
        <v>570.72</v>
      </c>
      <c r="U1666" s="55" t="s">
        <v>329</v>
      </c>
      <c r="V1666" s="55" t="s">
        <v>330</v>
      </c>
      <c r="AJ1666" s="58">
        <v>0</v>
      </c>
      <c r="AT1666" t="s">
        <v>3842</v>
      </c>
      <c r="AU1666" s="191">
        <f t="shared" si="28"/>
        <v>9416880</v>
      </c>
    </row>
    <row r="1667" spans="1:47" hidden="1" x14ac:dyDescent="0.25">
      <c r="A1667" s="55" t="s">
        <v>1717</v>
      </c>
      <c r="B1667" s="92" t="s">
        <v>2159</v>
      </c>
      <c r="D1667" s="55" t="s">
        <v>3859</v>
      </c>
      <c r="E1667" s="56">
        <v>45716</v>
      </c>
      <c r="F1667" s="55" t="s">
        <v>4288</v>
      </c>
      <c r="H1667" s="55">
        <v>50900010</v>
      </c>
      <c r="I1667" s="55" t="s">
        <v>4291</v>
      </c>
      <c r="K1667" s="55" t="s">
        <v>490</v>
      </c>
      <c r="L1667" s="56">
        <v>45716</v>
      </c>
      <c r="Q1667" s="55" t="s">
        <v>89</v>
      </c>
      <c r="R1667" s="57">
        <v>0</v>
      </c>
      <c r="S1667" s="55" t="s">
        <v>89</v>
      </c>
      <c r="T1667" s="57">
        <v>0</v>
      </c>
      <c r="U1667" s="55" t="s">
        <v>4042</v>
      </c>
      <c r="V1667" s="55" t="s">
        <v>4043</v>
      </c>
      <c r="AJ1667" s="58">
        <v>0</v>
      </c>
      <c r="AT1667" t="s">
        <v>4371</v>
      </c>
      <c r="AU1667" s="191">
        <f t="shared" si="28"/>
        <v>0</v>
      </c>
    </row>
    <row r="1668" spans="1:47" hidden="1" x14ac:dyDescent="0.25">
      <c r="A1668" s="55" t="s">
        <v>1717</v>
      </c>
      <c r="B1668" s="92" t="s">
        <v>2159</v>
      </c>
      <c r="D1668" s="55" t="s">
        <v>3859</v>
      </c>
      <c r="E1668" s="56">
        <v>45716</v>
      </c>
      <c r="F1668" s="55" t="s">
        <v>4288</v>
      </c>
      <c r="H1668" s="55">
        <v>50900010</v>
      </c>
      <c r="I1668" s="55" t="s">
        <v>4291</v>
      </c>
      <c r="K1668" s="55" t="s">
        <v>490</v>
      </c>
      <c r="L1668" s="56">
        <v>45716</v>
      </c>
      <c r="Q1668" s="55" t="s">
        <v>89</v>
      </c>
      <c r="R1668" s="57">
        <v>10.7</v>
      </c>
      <c r="S1668" s="55" t="s">
        <v>89</v>
      </c>
      <c r="T1668" s="57">
        <v>10.7</v>
      </c>
      <c r="U1668" s="55" t="s">
        <v>329</v>
      </c>
      <c r="V1668" s="55" t="s">
        <v>330</v>
      </c>
      <c r="AJ1668" s="58">
        <v>0</v>
      </c>
      <c r="AT1668" t="s">
        <v>3842</v>
      </c>
      <c r="AU1668" s="191">
        <f t="shared" si="28"/>
        <v>176550</v>
      </c>
    </row>
    <row r="1669" spans="1:47" hidden="1" x14ac:dyDescent="0.25">
      <c r="A1669" s="55" t="s">
        <v>1717</v>
      </c>
      <c r="B1669" s="92" t="s">
        <v>2159</v>
      </c>
      <c r="D1669" s="55" t="s">
        <v>3859</v>
      </c>
      <c r="E1669" s="56">
        <v>45716</v>
      </c>
      <c r="F1669" s="55" t="s">
        <v>4288</v>
      </c>
      <c r="H1669" s="55">
        <v>50900010</v>
      </c>
      <c r="I1669" s="55" t="s">
        <v>4291</v>
      </c>
      <c r="K1669" s="55" t="s">
        <v>490</v>
      </c>
      <c r="L1669" s="56">
        <v>45716</v>
      </c>
      <c r="Q1669" s="55" t="s">
        <v>89</v>
      </c>
      <c r="R1669" s="57">
        <v>5.27</v>
      </c>
      <c r="S1669" s="55" t="s">
        <v>89</v>
      </c>
      <c r="T1669" s="57">
        <v>5.27</v>
      </c>
      <c r="U1669" s="55" t="s">
        <v>329</v>
      </c>
      <c r="V1669" s="55" t="s">
        <v>330</v>
      </c>
      <c r="AJ1669" s="58">
        <v>0</v>
      </c>
      <c r="AT1669" t="s">
        <v>3842</v>
      </c>
      <c r="AU1669" s="191">
        <f t="shared" si="28"/>
        <v>86955</v>
      </c>
    </row>
    <row r="1670" spans="1:47" hidden="1" x14ac:dyDescent="0.25">
      <c r="A1670" s="55" t="s">
        <v>1717</v>
      </c>
      <c r="B1670" s="92" t="s">
        <v>2159</v>
      </c>
      <c r="D1670" s="55" t="s">
        <v>3859</v>
      </c>
      <c r="E1670" s="56">
        <v>45716</v>
      </c>
      <c r="F1670" s="55" t="s">
        <v>4288</v>
      </c>
      <c r="H1670" s="55">
        <v>50900010</v>
      </c>
      <c r="I1670" s="55" t="s">
        <v>4291</v>
      </c>
      <c r="K1670" s="55" t="s">
        <v>490</v>
      </c>
      <c r="L1670" s="56">
        <v>45716</v>
      </c>
      <c r="Q1670" s="55" t="s">
        <v>89</v>
      </c>
      <c r="R1670" s="57">
        <v>2.19</v>
      </c>
      <c r="S1670" s="55" t="s">
        <v>89</v>
      </c>
      <c r="T1670" s="57">
        <v>2.19</v>
      </c>
      <c r="U1670" s="55" t="s">
        <v>4042</v>
      </c>
      <c r="V1670" s="55" t="s">
        <v>4043</v>
      </c>
      <c r="AJ1670" s="58">
        <v>0</v>
      </c>
      <c r="AT1670" t="s">
        <v>4371</v>
      </c>
      <c r="AU1670" s="191">
        <f t="shared" si="28"/>
        <v>36135</v>
      </c>
    </row>
    <row r="1671" spans="1:47" hidden="1" x14ac:dyDescent="0.25">
      <c r="A1671" s="55" t="s">
        <v>1717</v>
      </c>
      <c r="B1671" s="92" t="s">
        <v>2159</v>
      </c>
      <c r="D1671" s="55" t="s">
        <v>3859</v>
      </c>
      <c r="E1671" s="56">
        <v>45716</v>
      </c>
      <c r="F1671" s="55" t="s">
        <v>4288</v>
      </c>
      <c r="H1671" s="55">
        <v>50900010</v>
      </c>
      <c r="I1671" s="55" t="s">
        <v>4291</v>
      </c>
      <c r="K1671" s="55" t="s">
        <v>490</v>
      </c>
      <c r="L1671" s="56">
        <v>45716</v>
      </c>
      <c r="Q1671" s="55" t="s">
        <v>89</v>
      </c>
      <c r="R1671" s="57">
        <v>0.06</v>
      </c>
      <c r="S1671" s="55" t="s">
        <v>89</v>
      </c>
      <c r="T1671" s="57">
        <v>0.06</v>
      </c>
      <c r="U1671" s="55" t="s">
        <v>329</v>
      </c>
      <c r="V1671" s="55" t="s">
        <v>330</v>
      </c>
      <c r="AJ1671" s="58">
        <v>0</v>
      </c>
      <c r="AT1671" t="s">
        <v>3842</v>
      </c>
      <c r="AU1671" s="191">
        <f t="shared" si="28"/>
        <v>990</v>
      </c>
    </row>
    <row r="1672" spans="1:47" hidden="1" x14ac:dyDescent="0.25">
      <c r="A1672" s="55" t="s">
        <v>1717</v>
      </c>
      <c r="B1672" s="92" t="s">
        <v>2159</v>
      </c>
      <c r="D1672" s="55" t="s">
        <v>3859</v>
      </c>
      <c r="E1672" s="56">
        <v>45716</v>
      </c>
      <c r="F1672" s="55" t="s">
        <v>4288</v>
      </c>
      <c r="H1672" s="55">
        <v>50900010</v>
      </c>
      <c r="I1672" s="55" t="s">
        <v>4291</v>
      </c>
      <c r="K1672" s="55" t="s">
        <v>490</v>
      </c>
      <c r="L1672" s="56">
        <v>45716</v>
      </c>
      <c r="Q1672" s="55" t="s">
        <v>89</v>
      </c>
      <c r="R1672" s="57">
        <v>910.53</v>
      </c>
      <c r="S1672" s="55" t="s">
        <v>89</v>
      </c>
      <c r="T1672" s="57">
        <v>910.53</v>
      </c>
      <c r="U1672" s="55" t="s">
        <v>329</v>
      </c>
      <c r="V1672" s="55" t="s">
        <v>330</v>
      </c>
      <c r="AJ1672" s="58">
        <v>0</v>
      </c>
      <c r="AT1672" t="s">
        <v>3842</v>
      </c>
      <c r="AU1672" s="191">
        <f t="shared" si="28"/>
        <v>15023745</v>
      </c>
    </row>
    <row r="1673" spans="1:47" hidden="1" x14ac:dyDescent="0.25">
      <c r="A1673" s="55" t="s">
        <v>1717</v>
      </c>
      <c r="B1673" s="92" t="s">
        <v>2159</v>
      </c>
      <c r="D1673" s="55" t="s">
        <v>3859</v>
      </c>
      <c r="E1673" s="56">
        <v>45716</v>
      </c>
      <c r="F1673" s="55" t="s">
        <v>4288</v>
      </c>
      <c r="H1673" s="55">
        <v>50900010</v>
      </c>
      <c r="I1673" s="55" t="s">
        <v>4291</v>
      </c>
      <c r="K1673" s="55" t="s">
        <v>490</v>
      </c>
      <c r="L1673" s="56">
        <v>45716</v>
      </c>
      <c r="Q1673" s="55" t="s">
        <v>89</v>
      </c>
      <c r="R1673" s="57">
        <v>426.81</v>
      </c>
      <c r="S1673" s="55" t="s">
        <v>89</v>
      </c>
      <c r="T1673" s="57">
        <v>426.81</v>
      </c>
      <c r="U1673" s="55" t="s">
        <v>329</v>
      </c>
      <c r="V1673" s="55" t="s">
        <v>330</v>
      </c>
      <c r="AJ1673" s="58">
        <v>0</v>
      </c>
      <c r="AT1673" t="s">
        <v>3842</v>
      </c>
      <c r="AU1673" s="191">
        <f t="shared" si="28"/>
        <v>7042365</v>
      </c>
    </row>
    <row r="1674" spans="1:47" hidden="1" x14ac:dyDescent="0.25">
      <c r="A1674" s="55" t="s">
        <v>1717</v>
      </c>
      <c r="B1674" s="92" t="s">
        <v>2159</v>
      </c>
      <c r="D1674" s="55" t="s">
        <v>3859</v>
      </c>
      <c r="E1674" s="56">
        <v>45716</v>
      </c>
      <c r="F1674" s="55" t="s">
        <v>4288</v>
      </c>
      <c r="H1674" s="55">
        <v>50900010</v>
      </c>
      <c r="I1674" s="55" t="s">
        <v>4291</v>
      </c>
      <c r="K1674" s="55" t="s">
        <v>490</v>
      </c>
      <c r="L1674" s="56">
        <v>45716</v>
      </c>
      <c r="Q1674" s="55" t="s">
        <v>89</v>
      </c>
      <c r="R1674" s="57">
        <v>238.34</v>
      </c>
      <c r="S1674" s="55" t="s">
        <v>89</v>
      </c>
      <c r="T1674" s="57">
        <v>238.34</v>
      </c>
      <c r="U1674" s="55" t="s">
        <v>4042</v>
      </c>
      <c r="V1674" s="55" t="s">
        <v>4043</v>
      </c>
      <c r="AJ1674" s="58">
        <v>0</v>
      </c>
      <c r="AT1674" t="s">
        <v>4371</v>
      </c>
      <c r="AU1674" s="191">
        <f t="shared" si="28"/>
        <v>3932610</v>
      </c>
    </row>
    <row r="1675" spans="1:47" hidden="1" x14ac:dyDescent="0.25">
      <c r="A1675" s="55" t="s">
        <v>1717</v>
      </c>
      <c r="B1675" s="92" t="s">
        <v>2159</v>
      </c>
      <c r="D1675" s="55" t="s">
        <v>3859</v>
      </c>
      <c r="E1675" s="56">
        <v>45716</v>
      </c>
      <c r="F1675" s="55" t="s">
        <v>4288</v>
      </c>
      <c r="H1675" s="55">
        <v>50900010</v>
      </c>
      <c r="I1675" s="55" t="s">
        <v>4291</v>
      </c>
      <c r="K1675" s="55" t="s">
        <v>490</v>
      </c>
      <c r="L1675" s="56">
        <v>45716</v>
      </c>
      <c r="Q1675" s="55" t="s">
        <v>89</v>
      </c>
      <c r="R1675" s="57">
        <v>277.08</v>
      </c>
      <c r="S1675" s="55" t="s">
        <v>89</v>
      </c>
      <c r="T1675" s="57">
        <v>277.08</v>
      </c>
      <c r="U1675" s="55" t="s">
        <v>329</v>
      </c>
      <c r="V1675" s="55" t="s">
        <v>330</v>
      </c>
      <c r="AJ1675" s="58">
        <v>0</v>
      </c>
      <c r="AT1675" t="s">
        <v>3842</v>
      </c>
      <c r="AU1675" s="191">
        <f t="shared" si="28"/>
        <v>4571820</v>
      </c>
    </row>
    <row r="1676" spans="1:47" hidden="1" x14ac:dyDescent="0.25">
      <c r="A1676" s="55" t="s">
        <v>1717</v>
      </c>
      <c r="B1676" s="92" t="s">
        <v>2159</v>
      </c>
      <c r="D1676" s="55" t="s">
        <v>3859</v>
      </c>
      <c r="E1676" s="56">
        <v>45716</v>
      </c>
      <c r="F1676" s="55" t="s">
        <v>4288</v>
      </c>
      <c r="H1676" s="55">
        <v>50900010</v>
      </c>
      <c r="I1676" s="55" t="s">
        <v>4291</v>
      </c>
      <c r="K1676" s="55" t="s">
        <v>490</v>
      </c>
      <c r="L1676" s="56">
        <v>45716</v>
      </c>
      <c r="Q1676" s="55" t="s">
        <v>89</v>
      </c>
      <c r="R1676" s="57">
        <v>7.0000000000000007E-2</v>
      </c>
      <c r="S1676" s="55" t="s">
        <v>89</v>
      </c>
      <c r="T1676" s="57">
        <v>7.0000000000000007E-2</v>
      </c>
      <c r="U1676" s="55" t="s">
        <v>329</v>
      </c>
      <c r="V1676" s="55" t="s">
        <v>330</v>
      </c>
      <c r="AJ1676" s="58">
        <v>0</v>
      </c>
      <c r="AT1676" t="s">
        <v>3842</v>
      </c>
      <c r="AU1676" s="191">
        <f t="shared" si="28"/>
        <v>1155</v>
      </c>
    </row>
    <row r="1677" spans="1:47" hidden="1" x14ac:dyDescent="0.25">
      <c r="A1677" s="55" t="s">
        <v>1717</v>
      </c>
      <c r="B1677" s="92" t="s">
        <v>2159</v>
      </c>
      <c r="D1677" s="55" t="s">
        <v>3859</v>
      </c>
      <c r="E1677" s="56">
        <v>45716</v>
      </c>
      <c r="F1677" s="55" t="s">
        <v>4288</v>
      </c>
      <c r="H1677" s="55">
        <v>50900010</v>
      </c>
      <c r="I1677" s="55" t="s">
        <v>4291</v>
      </c>
      <c r="K1677" s="55" t="s">
        <v>490</v>
      </c>
      <c r="L1677" s="56">
        <v>45716</v>
      </c>
      <c r="Q1677" s="55" t="s">
        <v>89</v>
      </c>
      <c r="R1677" s="57">
        <v>1.28</v>
      </c>
      <c r="S1677" s="55" t="s">
        <v>89</v>
      </c>
      <c r="T1677" s="57">
        <v>1.28</v>
      </c>
      <c r="U1677" s="55" t="s">
        <v>329</v>
      </c>
      <c r="V1677" s="55" t="s">
        <v>330</v>
      </c>
      <c r="AJ1677" s="58">
        <v>0</v>
      </c>
      <c r="AT1677" t="s">
        <v>3842</v>
      </c>
      <c r="AU1677" s="191">
        <f t="shared" si="28"/>
        <v>21120</v>
      </c>
    </row>
    <row r="1678" spans="1:47" hidden="1" x14ac:dyDescent="0.25">
      <c r="A1678" s="55" t="s">
        <v>1717</v>
      </c>
      <c r="B1678" s="92" t="s">
        <v>2159</v>
      </c>
      <c r="D1678" s="55" t="s">
        <v>3859</v>
      </c>
      <c r="E1678" s="56">
        <v>45716</v>
      </c>
      <c r="F1678" s="55" t="s">
        <v>4288</v>
      </c>
      <c r="H1678" s="55">
        <v>50900010</v>
      </c>
      <c r="I1678" s="55" t="s">
        <v>4291</v>
      </c>
      <c r="K1678" s="55" t="s">
        <v>490</v>
      </c>
      <c r="L1678" s="56">
        <v>45716</v>
      </c>
      <c r="Q1678" s="55" t="s">
        <v>89</v>
      </c>
      <c r="R1678" s="57">
        <v>234.95</v>
      </c>
      <c r="S1678" s="55" t="s">
        <v>89</v>
      </c>
      <c r="T1678" s="57">
        <v>234.95</v>
      </c>
      <c r="U1678" s="55" t="s">
        <v>4042</v>
      </c>
      <c r="V1678" s="55" t="s">
        <v>4043</v>
      </c>
      <c r="AJ1678" s="58">
        <v>0</v>
      </c>
      <c r="AT1678" t="s">
        <v>4371</v>
      </c>
      <c r="AU1678" s="191">
        <f t="shared" si="28"/>
        <v>3876675</v>
      </c>
    </row>
    <row r="1679" spans="1:47" hidden="1" x14ac:dyDescent="0.25">
      <c r="A1679" s="55" t="s">
        <v>1717</v>
      </c>
      <c r="B1679" s="92" t="s">
        <v>2159</v>
      </c>
      <c r="D1679" s="55" t="s">
        <v>3859</v>
      </c>
      <c r="E1679" s="56">
        <v>45716</v>
      </c>
      <c r="F1679" s="55" t="s">
        <v>4288</v>
      </c>
      <c r="H1679" s="55">
        <v>50900010</v>
      </c>
      <c r="I1679" s="55" t="s">
        <v>4291</v>
      </c>
      <c r="K1679" s="55" t="s">
        <v>490</v>
      </c>
      <c r="L1679" s="56">
        <v>45716</v>
      </c>
      <c r="Q1679" s="55" t="s">
        <v>89</v>
      </c>
      <c r="R1679" s="57">
        <v>26.41</v>
      </c>
      <c r="S1679" s="55" t="s">
        <v>89</v>
      </c>
      <c r="T1679" s="57">
        <v>26.41</v>
      </c>
      <c r="U1679" s="55" t="s">
        <v>4042</v>
      </c>
      <c r="V1679" s="55" t="s">
        <v>4043</v>
      </c>
      <c r="AJ1679" s="58">
        <v>0</v>
      </c>
      <c r="AT1679" t="s">
        <v>4371</v>
      </c>
      <c r="AU1679" s="191">
        <f t="shared" si="28"/>
        <v>435765</v>
      </c>
    </row>
    <row r="1680" spans="1:47" hidden="1" x14ac:dyDescent="0.25">
      <c r="A1680" s="55" t="s">
        <v>1717</v>
      </c>
      <c r="B1680" s="92" t="s">
        <v>2159</v>
      </c>
      <c r="D1680" s="55" t="s">
        <v>3859</v>
      </c>
      <c r="E1680" s="56">
        <v>45716</v>
      </c>
      <c r="F1680" s="55" t="s">
        <v>4288</v>
      </c>
      <c r="H1680" s="55">
        <v>50900010</v>
      </c>
      <c r="I1680" s="55" t="s">
        <v>4291</v>
      </c>
      <c r="K1680" s="55" t="s">
        <v>490</v>
      </c>
      <c r="L1680" s="56">
        <v>45716</v>
      </c>
      <c r="Q1680" s="55" t="s">
        <v>89</v>
      </c>
      <c r="R1680" s="57">
        <v>197.73</v>
      </c>
      <c r="S1680" s="55" t="s">
        <v>89</v>
      </c>
      <c r="T1680" s="57">
        <v>197.73</v>
      </c>
      <c r="U1680" s="55" t="s">
        <v>329</v>
      </c>
      <c r="V1680" s="55" t="s">
        <v>330</v>
      </c>
      <c r="AJ1680" s="58">
        <v>0</v>
      </c>
      <c r="AT1680" t="s">
        <v>3842</v>
      </c>
      <c r="AU1680" s="191">
        <f t="shared" si="28"/>
        <v>3262545</v>
      </c>
    </row>
    <row r="1681" spans="1:47" hidden="1" x14ac:dyDescent="0.25">
      <c r="A1681" s="55" t="s">
        <v>1717</v>
      </c>
      <c r="B1681" s="92" t="s">
        <v>2159</v>
      </c>
      <c r="D1681" s="55" t="s">
        <v>3859</v>
      </c>
      <c r="E1681" s="56">
        <v>45716</v>
      </c>
      <c r="F1681" s="55" t="s">
        <v>4288</v>
      </c>
      <c r="H1681" s="55">
        <v>50900010</v>
      </c>
      <c r="I1681" s="55" t="s">
        <v>4291</v>
      </c>
      <c r="K1681" s="55" t="s">
        <v>490</v>
      </c>
      <c r="L1681" s="56">
        <v>45716</v>
      </c>
      <c r="Q1681" s="55" t="s">
        <v>89</v>
      </c>
      <c r="R1681" s="57">
        <v>274.02</v>
      </c>
      <c r="S1681" s="55" t="s">
        <v>89</v>
      </c>
      <c r="T1681" s="57">
        <v>274.02</v>
      </c>
      <c r="U1681" s="55" t="s">
        <v>329</v>
      </c>
      <c r="V1681" s="55" t="s">
        <v>330</v>
      </c>
      <c r="AJ1681" s="58">
        <v>0</v>
      </c>
      <c r="AT1681" t="s">
        <v>3842</v>
      </c>
      <c r="AU1681" s="191">
        <f t="shared" si="28"/>
        <v>4521330</v>
      </c>
    </row>
    <row r="1682" spans="1:47" hidden="1" x14ac:dyDescent="0.25">
      <c r="A1682" s="55" t="s">
        <v>1717</v>
      </c>
      <c r="B1682" s="92" t="s">
        <v>2159</v>
      </c>
      <c r="D1682" s="55" t="s">
        <v>3859</v>
      </c>
      <c r="E1682" s="56">
        <v>45716</v>
      </c>
      <c r="F1682" s="55" t="s">
        <v>4288</v>
      </c>
      <c r="H1682" s="55">
        <v>50900010</v>
      </c>
      <c r="I1682" s="55" t="s">
        <v>4291</v>
      </c>
      <c r="K1682" s="55" t="s">
        <v>490</v>
      </c>
      <c r="L1682" s="56">
        <v>45716</v>
      </c>
      <c r="Q1682" s="55" t="s">
        <v>89</v>
      </c>
      <c r="R1682" s="57">
        <v>2.2999999999999998</v>
      </c>
      <c r="S1682" s="55" t="s">
        <v>89</v>
      </c>
      <c r="T1682" s="57">
        <v>2.2999999999999998</v>
      </c>
      <c r="U1682" s="55" t="s">
        <v>329</v>
      </c>
      <c r="V1682" s="55" t="s">
        <v>330</v>
      </c>
      <c r="AJ1682" s="58">
        <v>0</v>
      </c>
      <c r="AT1682" t="s">
        <v>3842</v>
      </c>
      <c r="AU1682" s="191">
        <f t="shared" si="28"/>
        <v>37950</v>
      </c>
    </row>
    <row r="1683" spans="1:47" hidden="1" x14ac:dyDescent="0.25">
      <c r="A1683" s="55" t="s">
        <v>1717</v>
      </c>
      <c r="B1683" s="92" t="s">
        <v>2159</v>
      </c>
      <c r="D1683" s="55" t="s">
        <v>3859</v>
      </c>
      <c r="E1683" s="56">
        <v>45716</v>
      </c>
      <c r="F1683" s="55" t="s">
        <v>4288</v>
      </c>
      <c r="H1683" s="55">
        <v>50900010</v>
      </c>
      <c r="I1683" s="55" t="s">
        <v>4291</v>
      </c>
      <c r="K1683" s="55" t="s">
        <v>490</v>
      </c>
      <c r="L1683" s="56">
        <v>45716</v>
      </c>
      <c r="Q1683" s="55" t="s">
        <v>89</v>
      </c>
      <c r="R1683" s="57">
        <v>7.0000000000000007E-2</v>
      </c>
      <c r="S1683" s="55" t="s">
        <v>89</v>
      </c>
      <c r="T1683" s="57">
        <v>7.0000000000000007E-2</v>
      </c>
      <c r="U1683" s="55" t="s">
        <v>329</v>
      </c>
      <c r="V1683" s="55" t="s">
        <v>330</v>
      </c>
      <c r="AJ1683" s="58">
        <v>0</v>
      </c>
      <c r="AT1683" t="s">
        <v>3842</v>
      </c>
      <c r="AU1683" s="191">
        <f t="shared" si="28"/>
        <v>1155</v>
      </c>
    </row>
    <row r="1684" spans="1:47" hidden="1" x14ac:dyDescent="0.25">
      <c r="A1684" s="55" t="s">
        <v>1717</v>
      </c>
      <c r="B1684" s="92" t="s">
        <v>2159</v>
      </c>
      <c r="D1684" s="55" t="s">
        <v>3859</v>
      </c>
      <c r="E1684" s="56">
        <v>45716</v>
      </c>
      <c r="F1684" s="55" t="s">
        <v>4288</v>
      </c>
      <c r="H1684" s="55">
        <v>50900010</v>
      </c>
      <c r="I1684" s="55" t="s">
        <v>4291</v>
      </c>
      <c r="K1684" s="55" t="s">
        <v>490</v>
      </c>
      <c r="L1684" s="56">
        <v>45716</v>
      </c>
      <c r="Q1684" s="55" t="s">
        <v>89</v>
      </c>
      <c r="R1684" s="57">
        <v>0.63</v>
      </c>
      <c r="S1684" s="55" t="s">
        <v>89</v>
      </c>
      <c r="T1684" s="57">
        <v>0.63</v>
      </c>
      <c r="U1684" s="55" t="s">
        <v>329</v>
      </c>
      <c r="V1684" s="55" t="s">
        <v>330</v>
      </c>
      <c r="AJ1684" s="58">
        <v>0</v>
      </c>
      <c r="AT1684" t="s">
        <v>3842</v>
      </c>
      <c r="AU1684" s="191">
        <f t="shared" si="28"/>
        <v>10395</v>
      </c>
    </row>
    <row r="1685" spans="1:47" hidden="1" x14ac:dyDescent="0.25">
      <c r="A1685" s="55" t="s">
        <v>1717</v>
      </c>
      <c r="B1685" s="92" t="s">
        <v>2159</v>
      </c>
      <c r="D1685" s="55" t="s">
        <v>3859</v>
      </c>
      <c r="E1685" s="56">
        <v>45716</v>
      </c>
      <c r="F1685" s="55" t="s">
        <v>4288</v>
      </c>
      <c r="H1685" s="55">
        <v>50900010</v>
      </c>
      <c r="I1685" s="55" t="s">
        <v>4291</v>
      </c>
      <c r="K1685" s="55" t="s">
        <v>490</v>
      </c>
      <c r="L1685" s="56">
        <v>45716</v>
      </c>
      <c r="Q1685" s="55" t="s">
        <v>89</v>
      </c>
      <c r="R1685" s="57">
        <v>3.78</v>
      </c>
      <c r="S1685" s="55" t="s">
        <v>89</v>
      </c>
      <c r="T1685" s="57">
        <v>3.78</v>
      </c>
      <c r="U1685" s="55" t="s">
        <v>329</v>
      </c>
      <c r="V1685" s="55" t="s">
        <v>330</v>
      </c>
      <c r="AJ1685" s="58">
        <v>0</v>
      </c>
      <c r="AT1685" t="s">
        <v>3842</v>
      </c>
      <c r="AU1685" s="191">
        <f t="shared" si="28"/>
        <v>62370</v>
      </c>
    </row>
    <row r="1686" spans="1:47" hidden="1" x14ac:dyDescent="0.25">
      <c r="A1686" s="55" t="s">
        <v>1717</v>
      </c>
      <c r="B1686" s="92" t="s">
        <v>2159</v>
      </c>
      <c r="D1686" s="55" t="s">
        <v>3859</v>
      </c>
      <c r="E1686" s="56">
        <v>45716</v>
      </c>
      <c r="F1686" s="55" t="s">
        <v>4288</v>
      </c>
      <c r="H1686" s="55">
        <v>50900010</v>
      </c>
      <c r="I1686" s="55" t="s">
        <v>4291</v>
      </c>
      <c r="K1686" s="55" t="s">
        <v>490</v>
      </c>
      <c r="L1686" s="56">
        <v>45716</v>
      </c>
      <c r="Q1686" s="55" t="s">
        <v>89</v>
      </c>
      <c r="R1686" s="57">
        <v>677.1</v>
      </c>
      <c r="S1686" s="55" t="s">
        <v>89</v>
      </c>
      <c r="T1686" s="57">
        <v>677.1</v>
      </c>
      <c r="U1686" s="55" t="s">
        <v>329</v>
      </c>
      <c r="V1686" s="55" t="s">
        <v>330</v>
      </c>
      <c r="AJ1686" s="58">
        <v>0</v>
      </c>
      <c r="AT1686" t="s">
        <v>3842</v>
      </c>
      <c r="AU1686" s="191">
        <f t="shared" si="28"/>
        <v>11172150</v>
      </c>
    </row>
    <row r="1687" spans="1:47" hidden="1" x14ac:dyDescent="0.25">
      <c r="A1687" s="55" t="s">
        <v>1717</v>
      </c>
      <c r="B1687" s="92" t="s">
        <v>2159</v>
      </c>
      <c r="D1687" s="55" t="s">
        <v>3859</v>
      </c>
      <c r="E1687" s="56">
        <v>45716</v>
      </c>
      <c r="F1687" s="55" t="s">
        <v>4288</v>
      </c>
      <c r="H1687" s="55">
        <v>50900010</v>
      </c>
      <c r="I1687" s="55" t="s">
        <v>4291</v>
      </c>
      <c r="K1687" s="55" t="s">
        <v>490</v>
      </c>
      <c r="L1687" s="56">
        <v>45716</v>
      </c>
      <c r="Q1687" s="55" t="s">
        <v>89</v>
      </c>
      <c r="R1687" s="57">
        <v>3.78</v>
      </c>
      <c r="S1687" s="55" t="s">
        <v>89</v>
      </c>
      <c r="T1687" s="57">
        <v>3.78</v>
      </c>
      <c r="U1687" s="55" t="s">
        <v>329</v>
      </c>
      <c r="V1687" s="55" t="s">
        <v>330</v>
      </c>
      <c r="AJ1687" s="58">
        <v>0</v>
      </c>
      <c r="AT1687" t="s">
        <v>3842</v>
      </c>
      <c r="AU1687" s="191">
        <f t="shared" si="28"/>
        <v>62370</v>
      </c>
    </row>
    <row r="1688" spans="1:47" hidden="1" x14ac:dyDescent="0.25">
      <c r="A1688" s="55" t="s">
        <v>1717</v>
      </c>
      <c r="B1688" s="92" t="s">
        <v>2159</v>
      </c>
      <c r="D1688" s="55" t="s">
        <v>3859</v>
      </c>
      <c r="E1688" s="56">
        <v>45716</v>
      </c>
      <c r="F1688" s="55" t="s">
        <v>4288</v>
      </c>
      <c r="H1688" s="55">
        <v>50900010</v>
      </c>
      <c r="I1688" s="55" t="s">
        <v>4291</v>
      </c>
      <c r="K1688" s="55" t="s">
        <v>490</v>
      </c>
      <c r="L1688" s="56">
        <v>45716</v>
      </c>
      <c r="Q1688" s="55" t="s">
        <v>89</v>
      </c>
      <c r="R1688" s="57">
        <v>399.56</v>
      </c>
      <c r="S1688" s="55" t="s">
        <v>89</v>
      </c>
      <c r="T1688" s="57">
        <v>399.56</v>
      </c>
      <c r="U1688" s="55" t="s">
        <v>329</v>
      </c>
      <c r="V1688" s="55" t="s">
        <v>330</v>
      </c>
      <c r="AJ1688" s="58">
        <v>0</v>
      </c>
      <c r="AT1688" t="s">
        <v>3842</v>
      </c>
      <c r="AU1688" s="191">
        <f t="shared" si="28"/>
        <v>6592740</v>
      </c>
    </row>
    <row r="1689" spans="1:47" hidden="1" x14ac:dyDescent="0.25">
      <c r="A1689" s="55" t="s">
        <v>1717</v>
      </c>
      <c r="B1689" s="92" t="s">
        <v>2159</v>
      </c>
      <c r="D1689" s="55" t="s">
        <v>3859</v>
      </c>
      <c r="E1689" s="56">
        <v>45716</v>
      </c>
      <c r="F1689" s="55" t="s">
        <v>4288</v>
      </c>
      <c r="H1689" s="55">
        <v>50900010</v>
      </c>
      <c r="I1689" s="55" t="s">
        <v>4291</v>
      </c>
      <c r="K1689" s="55" t="s">
        <v>490</v>
      </c>
      <c r="L1689" s="56">
        <v>45716</v>
      </c>
      <c r="Q1689" s="55" t="s">
        <v>89</v>
      </c>
      <c r="R1689" s="57">
        <v>56.7</v>
      </c>
      <c r="S1689" s="55" t="s">
        <v>89</v>
      </c>
      <c r="T1689" s="57">
        <v>56.7</v>
      </c>
      <c r="U1689" s="55" t="s">
        <v>329</v>
      </c>
      <c r="V1689" s="55" t="s">
        <v>330</v>
      </c>
      <c r="AJ1689" s="58">
        <v>0</v>
      </c>
      <c r="AT1689" t="s">
        <v>3842</v>
      </c>
      <c r="AU1689" s="191">
        <f t="shared" si="28"/>
        <v>935550</v>
      </c>
    </row>
    <row r="1690" spans="1:47" hidden="1" x14ac:dyDescent="0.25">
      <c r="A1690" s="55" t="s">
        <v>1717</v>
      </c>
      <c r="B1690" s="92" t="s">
        <v>2159</v>
      </c>
      <c r="D1690" s="55" t="s">
        <v>3859</v>
      </c>
      <c r="E1690" s="56">
        <v>45716</v>
      </c>
      <c r="F1690" s="55" t="s">
        <v>4288</v>
      </c>
      <c r="H1690" s="55">
        <v>50900010</v>
      </c>
      <c r="I1690" s="55" t="s">
        <v>4291</v>
      </c>
      <c r="K1690" s="55" t="s">
        <v>490</v>
      </c>
      <c r="L1690" s="56">
        <v>45716</v>
      </c>
      <c r="Q1690" s="55" t="s">
        <v>89</v>
      </c>
      <c r="R1690" s="57">
        <v>68.16</v>
      </c>
      <c r="S1690" s="55" t="s">
        <v>89</v>
      </c>
      <c r="T1690" s="57">
        <v>68.16</v>
      </c>
      <c r="U1690" s="55" t="s">
        <v>329</v>
      </c>
      <c r="V1690" s="55" t="s">
        <v>330</v>
      </c>
      <c r="AJ1690" s="58">
        <v>0</v>
      </c>
      <c r="AT1690" t="s">
        <v>3842</v>
      </c>
      <c r="AU1690" s="191">
        <f t="shared" si="28"/>
        <v>1124640</v>
      </c>
    </row>
    <row r="1691" spans="1:47" hidden="1" x14ac:dyDescent="0.25">
      <c r="A1691" s="55" t="s">
        <v>1717</v>
      </c>
      <c r="B1691" s="92" t="s">
        <v>2159</v>
      </c>
      <c r="D1691" s="55" t="s">
        <v>3859</v>
      </c>
      <c r="E1691" s="56">
        <v>45716</v>
      </c>
      <c r="F1691" s="55" t="s">
        <v>4288</v>
      </c>
      <c r="H1691" s="55">
        <v>50900010</v>
      </c>
      <c r="I1691" s="55" t="s">
        <v>4291</v>
      </c>
      <c r="K1691" s="55" t="s">
        <v>490</v>
      </c>
      <c r="L1691" s="56">
        <v>45716</v>
      </c>
      <c r="Q1691" s="55" t="s">
        <v>89</v>
      </c>
      <c r="R1691" s="57">
        <v>10.119999999999999</v>
      </c>
      <c r="S1691" s="55" t="s">
        <v>89</v>
      </c>
      <c r="T1691" s="57">
        <v>10.119999999999999</v>
      </c>
      <c r="U1691" s="55" t="s">
        <v>329</v>
      </c>
      <c r="V1691" s="55" t="s">
        <v>330</v>
      </c>
      <c r="AJ1691" s="58">
        <v>0</v>
      </c>
      <c r="AT1691" t="s">
        <v>3842</v>
      </c>
      <c r="AU1691" s="191">
        <f t="shared" si="28"/>
        <v>166980</v>
      </c>
    </row>
    <row r="1692" spans="1:47" hidden="1" x14ac:dyDescent="0.25">
      <c r="A1692" s="55" t="s">
        <v>1717</v>
      </c>
      <c r="B1692" s="92" t="s">
        <v>2159</v>
      </c>
      <c r="D1692" s="55" t="s">
        <v>3859</v>
      </c>
      <c r="E1692" s="56">
        <v>45716</v>
      </c>
      <c r="F1692" s="55" t="s">
        <v>4288</v>
      </c>
      <c r="H1692" s="55">
        <v>50900010</v>
      </c>
      <c r="I1692" s="55" t="s">
        <v>4291</v>
      </c>
      <c r="K1692" s="55" t="s">
        <v>490</v>
      </c>
      <c r="L1692" s="56">
        <v>45716</v>
      </c>
      <c r="Q1692" s="55" t="s">
        <v>89</v>
      </c>
      <c r="R1692" s="57">
        <v>238.34</v>
      </c>
      <c r="S1692" s="55" t="s">
        <v>89</v>
      </c>
      <c r="T1692" s="57">
        <v>238.34</v>
      </c>
      <c r="U1692" s="55" t="s">
        <v>4042</v>
      </c>
      <c r="V1692" s="55" t="s">
        <v>4043</v>
      </c>
      <c r="AJ1692" s="58">
        <v>0</v>
      </c>
      <c r="AT1692" t="s">
        <v>4371</v>
      </c>
      <c r="AU1692" s="191">
        <f t="shared" si="28"/>
        <v>3932610</v>
      </c>
    </row>
    <row r="1693" spans="1:47" hidden="1" x14ac:dyDescent="0.25">
      <c r="A1693" s="55" t="s">
        <v>1717</v>
      </c>
      <c r="B1693" s="92" t="s">
        <v>2159</v>
      </c>
      <c r="D1693" s="55" t="s">
        <v>3859</v>
      </c>
      <c r="E1693" s="56">
        <v>45716</v>
      </c>
      <c r="F1693" s="55" t="s">
        <v>4288</v>
      </c>
      <c r="H1693" s="55">
        <v>50900010</v>
      </c>
      <c r="I1693" s="55" t="s">
        <v>4291</v>
      </c>
      <c r="K1693" s="55" t="s">
        <v>490</v>
      </c>
      <c r="L1693" s="56">
        <v>45716</v>
      </c>
      <c r="Q1693" s="55" t="s">
        <v>89</v>
      </c>
      <c r="R1693" s="57">
        <v>77.78</v>
      </c>
      <c r="S1693" s="55" t="s">
        <v>89</v>
      </c>
      <c r="T1693" s="57">
        <v>77.78</v>
      </c>
      <c r="U1693" s="55" t="s">
        <v>329</v>
      </c>
      <c r="V1693" s="55" t="s">
        <v>330</v>
      </c>
      <c r="AJ1693" s="58">
        <v>0</v>
      </c>
      <c r="AT1693" t="s">
        <v>3842</v>
      </c>
      <c r="AU1693" s="191">
        <f t="shared" si="28"/>
        <v>1283370</v>
      </c>
    </row>
    <row r="1694" spans="1:47" hidden="1" x14ac:dyDescent="0.25">
      <c r="A1694" s="55" t="s">
        <v>1717</v>
      </c>
      <c r="B1694" s="92" t="s">
        <v>2159</v>
      </c>
      <c r="D1694" s="55" t="s">
        <v>3859</v>
      </c>
      <c r="E1694" s="56">
        <v>45716</v>
      </c>
      <c r="F1694" s="55" t="s">
        <v>4288</v>
      </c>
      <c r="H1694" s="55">
        <v>50900010</v>
      </c>
      <c r="I1694" s="55" t="s">
        <v>4291</v>
      </c>
      <c r="K1694" s="55" t="s">
        <v>490</v>
      </c>
      <c r="L1694" s="56">
        <v>45716</v>
      </c>
      <c r="Q1694" s="55" t="s">
        <v>89</v>
      </c>
      <c r="R1694" s="57">
        <v>3.35</v>
      </c>
      <c r="S1694" s="55" t="s">
        <v>89</v>
      </c>
      <c r="T1694" s="57">
        <v>3.35</v>
      </c>
      <c r="U1694" s="55" t="s">
        <v>329</v>
      </c>
      <c r="V1694" s="55" t="s">
        <v>330</v>
      </c>
      <c r="AJ1694" s="58">
        <v>0</v>
      </c>
      <c r="AT1694" t="s">
        <v>3842</v>
      </c>
      <c r="AU1694" s="191">
        <f t="shared" si="28"/>
        <v>55275</v>
      </c>
    </row>
    <row r="1695" spans="1:47" hidden="1" x14ac:dyDescent="0.25">
      <c r="A1695" s="55" t="s">
        <v>1717</v>
      </c>
      <c r="B1695" s="92" t="s">
        <v>2159</v>
      </c>
      <c r="D1695" s="55" t="s">
        <v>3859</v>
      </c>
      <c r="E1695" s="56">
        <v>45716</v>
      </c>
      <c r="F1695" s="55" t="s">
        <v>4288</v>
      </c>
      <c r="H1695" s="55">
        <v>50900010</v>
      </c>
      <c r="I1695" s="55" t="s">
        <v>4291</v>
      </c>
      <c r="K1695" s="55" t="s">
        <v>490</v>
      </c>
      <c r="L1695" s="56">
        <v>45716</v>
      </c>
      <c r="Q1695" s="55" t="s">
        <v>89</v>
      </c>
      <c r="R1695" s="57">
        <v>280.66000000000003</v>
      </c>
      <c r="S1695" s="55" t="s">
        <v>89</v>
      </c>
      <c r="T1695" s="57">
        <v>280.66000000000003</v>
      </c>
      <c r="U1695" s="55" t="s">
        <v>329</v>
      </c>
      <c r="V1695" s="55" t="s">
        <v>330</v>
      </c>
      <c r="AJ1695" s="58">
        <v>0</v>
      </c>
      <c r="AT1695" t="s">
        <v>3842</v>
      </c>
      <c r="AU1695" s="191">
        <f t="shared" si="28"/>
        <v>4630890</v>
      </c>
    </row>
    <row r="1696" spans="1:47" hidden="1" x14ac:dyDescent="0.25">
      <c r="A1696" s="55" t="s">
        <v>1717</v>
      </c>
      <c r="B1696" s="92" t="s">
        <v>2159</v>
      </c>
      <c r="D1696" s="55" t="s">
        <v>3859</v>
      </c>
      <c r="E1696" s="56">
        <v>45716</v>
      </c>
      <c r="F1696" s="55" t="s">
        <v>4288</v>
      </c>
      <c r="H1696" s="55">
        <v>50900010</v>
      </c>
      <c r="I1696" s="55" t="s">
        <v>4291</v>
      </c>
      <c r="K1696" s="55" t="s">
        <v>490</v>
      </c>
      <c r="L1696" s="56">
        <v>45716</v>
      </c>
      <c r="Q1696" s="55" t="s">
        <v>89</v>
      </c>
      <c r="R1696" s="57">
        <v>1421.89</v>
      </c>
      <c r="S1696" s="55" t="s">
        <v>89</v>
      </c>
      <c r="T1696" s="57">
        <v>1421.89</v>
      </c>
      <c r="U1696" s="55" t="s">
        <v>4042</v>
      </c>
      <c r="V1696" s="55" t="s">
        <v>4043</v>
      </c>
      <c r="AJ1696" s="58">
        <v>0</v>
      </c>
      <c r="AT1696" t="s">
        <v>4371</v>
      </c>
      <c r="AU1696" s="191">
        <f t="shared" si="28"/>
        <v>23461185</v>
      </c>
    </row>
    <row r="1697" spans="1:47" hidden="1" x14ac:dyDescent="0.25">
      <c r="A1697" s="55" t="s">
        <v>1717</v>
      </c>
      <c r="B1697" s="92" t="s">
        <v>2159</v>
      </c>
      <c r="D1697" s="55" t="s">
        <v>3859</v>
      </c>
      <c r="E1697" s="56">
        <v>45716</v>
      </c>
      <c r="F1697" s="55" t="s">
        <v>4288</v>
      </c>
      <c r="H1697" s="55">
        <v>50900010</v>
      </c>
      <c r="I1697" s="55" t="s">
        <v>4291</v>
      </c>
      <c r="K1697" s="55" t="s">
        <v>490</v>
      </c>
      <c r="L1697" s="56">
        <v>45716</v>
      </c>
      <c r="Q1697" s="55" t="s">
        <v>89</v>
      </c>
      <c r="R1697" s="57">
        <v>122.42</v>
      </c>
      <c r="S1697" s="55" t="s">
        <v>89</v>
      </c>
      <c r="T1697" s="57">
        <v>122.42</v>
      </c>
      <c r="U1697" s="55" t="s">
        <v>329</v>
      </c>
      <c r="V1697" s="55" t="s">
        <v>330</v>
      </c>
      <c r="AJ1697" s="58">
        <v>0</v>
      </c>
      <c r="AT1697" t="s">
        <v>3842</v>
      </c>
      <c r="AU1697" s="191">
        <f t="shared" si="28"/>
        <v>2019930</v>
      </c>
    </row>
    <row r="1698" spans="1:47" hidden="1" x14ac:dyDescent="0.25">
      <c r="A1698" s="55" t="s">
        <v>1717</v>
      </c>
      <c r="B1698" s="92" t="s">
        <v>2159</v>
      </c>
      <c r="D1698" s="55" t="s">
        <v>3859</v>
      </c>
      <c r="E1698" s="56">
        <v>45716</v>
      </c>
      <c r="F1698" s="55" t="s">
        <v>4288</v>
      </c>
      <c r="H1698" s="55">
        <v>50900010</v>
      </c>
      <c r="I1698" s="55" t="s">
        <v>4291</v>
      </c>
      <c r="K1698" s="55" t="s">
        <v>490</v>
      </c>
      <c r="L1698" s="56">
        <v>45716</v>
      </c>
      <c r="Q1698" s="55" t="s">
        <v>89</v>
      </c>
      <c r="R1698" s="57">
        <v>0.39</v>
      </c>
      <c r="S1698" s="55" t="s">
        <v>89</v>
      </c>
      <c r="T1698" s="57">
        <v>0.39</v>
      </c>
      <c r="U1698" s="55" t="s">
        <v>329</v>
      </c>
      <c r="V1698" s="55" t="s">
        <v>330</v>
      </c>
      <c r="AJ1698" s="58">
        <v>0</v>
      </c>
      <c r="AT1698" t="s">
        <v>3842</v>
      </c>
      <c r="AU1698" s="191">
        <f t="shared" si="28"/>
        <v>6435</v>
      </c>
    </row>
    <row r="1699" spans="1:47" hidden="1" x14ac:dyDescent="0.25">
      <c r="A1699" s="55" t="s">
        <v>1717</v>
      </c>
      <c r="B1699" s="92" t="s">
        <v>2159</v>
      </c>
      <c r="D1699" s="55" t="s">
        <v>3859</v>
      </c>
      <c r="E1699" s="56">
        <v>45716</v>
      </c>
      <c r="F1699" s="55" t="s">
        <v>4288</v>
      </c>
      <c r="H1699" s="55">
        <v>50900010</v>
      </c>
      <c r="I1699" s="55" t="s">
        <v>4291</v>
      </c>
      <c r="K1699" s="55" t="s">
        <v>490</v>
      </c>
      <c r="L1699" s="56">
        <v>45716</v>
      </c>
      <c r="Q1699" s="55" t="s">
        <v>89</v>
      </c>
      <c r="R1699" s="57">
        <v>911.99</v>
      </c>
      <c r="S1699" s="55" t="s">
        <v>89</v>
      </c>
      <c r="T1699" s="57">
        <v>911.99</v>
      </c>
      <c r="U1699" s="55" t="s">
        <v>329</v>
      </c>
      <c r="V1699" s="55" t="s">
        <v>330</v>
      </c>
      <c r="AJ1699" s="58">
        <v>0</v>
      </c>
      <c r="AT1699" t="s">
        <v>3842</v>
      </c>
      <c r="AU1699" s="191">
        <f t="shared" si="28"/>
        <v>15047835</v>
      </c>
    </row>
    <row r="1700" spans="1:47" hidden="1" x14ac:dyDescent="0.25">
      <c r="A1700" s="55" t="s">
        <v>1717</v>
      </c>
      <c r="B1700" s="92" t="s">
        <v>2159</v>
      </c>
      <c r="D1700" s="55" t="s">
        <v>3859</v>
      </c>
      <c r="E1700" s="56">
        <v>45716</v>
      </c>
      <c r="F1700" s="55" t="s">
        <v>4288</v>
      </c>
      <c r="H1700" s="55">
        <v>50900010</v>
      </c>
      <c r="I1700" s="55" t="s">
        <v>4291</v>
      </c>
      <c r="K1700" s="55" t="s">
        <v>490</v>
      </c>
      <c r="L1700" s="56">
        <v>45716</v>
      </c>
      <c r="Q1700" s="55" t="s">
        <v>89</v>
      </c>
      <c r="R1700" s="57">
        <v>1234.55</v>
      </c>
      <c r="S1700" s="55" t="s">
        <v>89</v>
      </c>
      <c r="T1700" s="57">
        <v>1234.55</v>
      </c>
      <c r="U1700" s="55" t="s">
        <v>329</v>
      </c>
      <c r="V1700" s="55" t="s">
        <v>330</v>
      </c>
      <c r="AJ1700" s="58">
        <v>0</v>
      </c>
      <c r="AT1700" t="s">
        <v>3842</v>
      </c>
      <c r="AU1700" s="191">
        <f t="shared" si="28"/>
        <v>20370075</v>
      </c>
    </row>
    <row r="1701" spans="1:47" hidden="1" x14ac:dyDescent="0.25">
      <c r="A1701" s="55" t="s">
        <v>1717</v>
      </c>
      <c r="B1701" s="92" t="s">
        <v>2159</v>
      </c>
      <c r="D1701" s="55" t="s">
        <v>3859</v>
      </c>
      <c r="E1701" s="56">
        <v>45716</v>
      </c>
      <c r="F1701" s="55" t="s">
        <v>4288</v>
      </c>
      <c r="H1701" s="55">
        <v>50900010</v>
      </c>
      <c r="I1701" s="55" t="s">
        <v>4291</v>
      </c>
      <c r="K1701" s="55" t="s">
        <v>490</v>
      </c>
      <c r="L1701" s="56">
        <v>45716</v>
      </c>
      <c r="Q1701" s="55" t="s">
        <v>89</v>
      </c>
      <c r="R1701" s="57">
        <v>16.920000000000002</v>
      </c>
      <c r="S1701" s="55" t="s">
        <v>89</v>
      </c>
      <c r="T1701" s="57">
        <v>16.920000000000002</v>
      </c>
      <c r="U1701" s="55" t="s">
        <v>329</v>
      </c>
      <c r="V1701" s="55" t="s">
        <v>330</v>
      </c>
      <c r="AJ1701" s="58">
        <v>0</v>
      </c>
      <c r="AT1701" t="s">
        <v>3842</v>
      </c>
      <c r="AU1701" s="191">
        <f t="shared" si="28"/>
        <v>279180</v>
      </c>
    </row>
    <row r="1702" spans="1:47" hidden="1" x14ac:dyDescent="0.25">
      <c r="A1702" s="55" t="s">
        <v>1717</v>
      </c>
      <c r="B1702" s="92" t="s">
        <v>2159</v>
      </c>
      <c r="D1702" s="55" t="s">
        <v>3859</v>
      </c>
      <c r="E1702" s="56">
        <v>45716</v>
      </c>
      <c r="F1702" s="55" t="s">
        <v>4288</v>
      </c>
      <c r="H1702" s="55">
        <v>50900010</v>
      </c>
      <c r="I1702" s="55" t="s">
        <v>4291</v>
      </c>
      <c r="K1702" s="55" t="s">
        <v>490</v>
      </c>
      <c r="L1702" s="56">
        <v>45716</v>
      </c>
      <c r="Q1702" s="55" t="s">
        <v>89</v>
      </c>
      <c r="R1702" s="57">
        <v>85.05</v>
      </c>
      <c r="S1702" s="55" t="s">
        <v>89</v>
      </c>
      <c r="T1702" s="57">
        <v>85.05</v>
      </c>
      <c r="U1702" s="55" t="s">
        <v>329</v>
      </c>
      <c r="V1702" s="55" t="s">
        <v>330</v>
      </c>
      <c r="AJ1702" s="58">
        <v>0</v>
      </c>
      <c r="AT1702" t="s">
        <v>3842</v>
      </c>
      <c r="AU1702" s="191">
        <f t="shared" si="28"/>
        <v>1403325</v>
      </c>
    </row>
    <row r="1703" spans="1:47" hidden="1" x14ac:dyDescent="0.25">
      <c r="A1703" s="55" t="s">
        <v>1717</v>
      </c>
      <c r="B1703" s="92" t="s">
        <v>2159</v>
      </c>
      <c r="D1703" s="55" t="s">
        <v>3859</v>
      </c>
      <c r="E1703" s="56">
        <v>45716</v>
      </c>
      <c r="F1703" s="55" t="s">
        <v>4288</v>
      </c>
      <c r="H1703" s="55">
        <v>50900010</v>
      </c>
      <c r="I1703" s="55" t="s">
        <v>4291</v>
      </c>
      <c r="K1703" s="55" t="s">
        <v>490</v>
      </c>
      <c r="L1703" s="56">
        <v>45716</v>
      </c>
      <c r="Q1703" s="55" t="s">
        <v>89</v>
      </c>
      <c r="R1703" s="57">
        <v>0.4</v>
      </c>
      <c r="S1703" s="55" t="s">
        <v>89</v>
      </c>
      <c r="T1703" s="57">
        <v>0.4</v>
      </c>
      <c r="U1703" s="55" t="s">
        <v>329</v>
      </c>
      <c r="V1703" s="55" t="s">
        <v>330</v>
      </c>
      <c r="AJ1703" s="58">
        <v>0</v>
      </c>
      <c r="AT1703" t="s">
        <v>3842</v>
      </c>
      <c r="AU1703" s="191">
        <f t="shared" si="28"/>
        <v>6600</v>
      </c>
    </row>
    <row r="1704" spans="1:47" hidden="1" x14ac:dyDescent="0.25">
      <c r="A1704" s="55" t="s">
        <v>1717</v>
      </c>
      <c r="B1704" s="92" t="s">
        <v>2159</v>
      </c>
      <c r="D1704" s="55" t="s">
        <v>3859</v>
      </c>
      <c r="E1704" s="56">
        <v>45716</v>
      </c>
      <c r="F1704" s="55" t="s">
        <v>4288</v>
      </c>
      <c r="H1704" s="55">
        <v>50900010</v>
      </c>
      <c r="I1704" s="55" t="s">
        <v>4291</v>
      </c>
      <c r="K1704" s="55" t="s">
        <v>490</v>
      </c>
      <c r="L1704" s="56">
        <v>45716</v>
      </c>
      <c r="Q1704" s="55" t="s">
        <v>89</v>
      </c>
      <c r="R1704" s="57">
        <v>228.9</v>
      </c>
      <c r="S1704" s="55" t="s">
        <v>89</v>
      </c>
      <c r="T1704" s="57">
        <v>228.9</v>
      </c>
      <c r="U1704" s="55" t="s">
        <v>329</v>
      </c>
      <c r="V1704" s="55" t="s">
        <v>330</v>
      </c>
      <c r="AJ1704" s="58">
        <v>0</v>
      </c>
      <c r="AT1704" t="s">
        <v>3842</v>
      </c>
      <c r="AU1704" s="191">
        <f t="shared" si="28"/>
        <v>3776850</v>
      </c>
    </row>
    <row r="1705" spans="1:47" hidden="1" x14ac:dyDescent="0.25">
      <c r="A1705" s="55" t="s">
        <v>1717</v>
      </c>
      <c r="B1705" s="92" t="s">
        <v>2159</v>
      </c>
      <c r="D1705" s="55" t="s">
        <v>3859</v>
      </c>
      <c r="E1705" s="56">
        <v>45716</v>
      </c>
      <c r="F1705" s="55" t="s">
        <v>4288</v>
      </c>
      <c r="H1705" s="55">
        <v>50900010</v>
      </c>
      <c r="I1705" s="55" t="s">
        <v>4291</v>
      </c>
      <c r="K1705" s="55" t="s">
        <v>490</v>
      </c>
      <c r="L1705" s="56">
        <v>45716</v>
      </c>
      <c r="Q1705" s="55" t="s">
        <v>89</v>
      </c>
      <c r="R1705" s="57">
        <v>538.15</v>
      </c>
      <c r="S1705" s="55" t="s">
        <v>89</v>
      </c>
      <c r="T1705" s="57">
        <v>538.15</v>
      </c>
      <c r="U1705" s="55" t="s">
        <v>329</v>
      </c>
      <c r="V1705" s="55" t="s">
        <v>330</v>
      </c>
      <c r="AJ1705" s="58">
        <v>0</v>
      </c>
      <c r="AT1705" t="s">
        <v>3842</v>
      </c>
      <c r="AU1705" s="191">
        <f t="shared" si="28"/>
        <v>8879475</v>
      </c>
    </row>
    <row r="1706" spans="1:47" hidden="1" x14ac:dyDescent="0.25">
      <c r="A1706" s="55" t="s">
        <v>1717</v>
      </c>
      <c r="B1706" s="92" t="s">
        <v>2159</v>
      </c>
      <c r="D1706" s="55" t="s">
        <v>3859</v>
      </c>
      <c r="E1706" s="56">
        <v>45716</v>
      </c>
      <c r="F1706" s="55" t="s">
        <v>4288</v>
      </c>
      <c r="H1706" s="55">
        <v>50900010</v>
      </c>
      <c r="I1706" s="55" t="s">
        <v>4291</v>
      </c>
      <c r="K1706" s="55" t="s">
        <v>490</v>
      </c>
      <c r="L1706" s="56">
        <v>45716</v>
      </c>
      <c r="Q1706" s="55" t="s">
        <v>89</v>
      </c>
      <c r="R1706" s="57">
        <v>210.93</v>
      </c>
      <c r="S1706" s="55" t="s">
        <v>89</v>
      </c>
      <c r="T1706" s="57">
        <v>210.93</v>
      </c>
      <c r="U1706" s="55" t="s">
        <v>329</v>
      </c>
      <c r="V1706" s="55" t="s">
        <v>330</v>
      </c>
      <c r="AJ1706" s="58">
        <v>0</v>
      </c>
      <c r="AT1706" t="s">
        <v>3842</v>
      </c>
      <c r="AU1706" s="191">
        <f t="shared" si="28"/>
        <v>3480345</v>
      </c>
    </row>
    <row r="1707" spans="1:47" hidden="1" x14ac:dyDescent="0.25">
      <c r="A1707" s="55" t="s">
        <v>1717</v>
      </c>
      <c r="B1707" s="92" t="s">
        <v>2159</v>
      </c>
      <c r="D1707" s="55" t="s">
        <v>3859</v>
      </c>
      <c r="E1707" s="56">
        <v>45716</v>
      </c>
      <c r="F1707" s="55" t="s">
        <v>4288</v>
      </c>
      <c r="H1707" s="55">
        <v>50900010</v>
      </c>
      <c r="I1707" s="55" t="s">
        <v>4291</v>
      </c>
      <c r="K1707" s="55" t="s">
        <v>490</v>
      </c>
      <c r="L1707" s="56">
        <v>45716</v>
      </c>
      <c r="Q1707" s="55" t="s">
        <v>89</v>
      </c>
      <c r="R1707" s="57">
        <v>6.43</v>
      </c>
      <c r="S1707" s="55" t="s">
        <v>89</v>
      </c>
      <c r="T1707" s="57">
        <v>6.43</v>
      </c>
      <c r="U1707" s="55" t="s">
        <v>329</v>
      </c>
      <c r="V1707" s="55" t="s">
        <v>330</v>
      </c>
      <c r="AJ1707" s="58">
        <v>0</v>
      </c>
      <c r="AT1707" t="s">
        <v>3842</v>
      </c>
      <c r="AU1707" s="191">
        <f t="shared" si="28"/>
        <v>106095</v>
      </c>
    </row>
    <row r="1708" spans="1:47" hidden="1" x14ac:dyDescent="0.25">
      <c r="A1708" s="55" t="s">
        <v>1717</v>
      </c>
      <c r="B1708" s="92" t="s">
        <v>2159</v>
      </c>
      <c r="D1708" s="55" t="s">
        <v>3859</v>
      </c>
      <c r="E1708" s="56">
        <v>45716</v>
      </c>
      <c r="F1708" s="55" t="s">
        <v>4288</v>
      </c>
      <c r="H1708" s="55">
        <v>50900010</v>
      </c>
      <c r="I1708" s="55" t="s">
        <v>4291</v>
      </c>
      <c r="K1708" s="55" t="s">
        <v>490</v>
      </c>
      <c r="L1708" s="56">
        <v>45716</v>
      </c>
      <c r="Q1708" s="55" t="s">
        <v>89</v>
      </c>
      <c r="R1708" s="57">
        <v>39.479999999999997</v>
      </c>
      <c r="S1708" s="55" t="s">
        <v>89</v>
      </c>
      <c r="T1708" s="57">
        <v>39.479999999999997</v>
      </c>
      <c r="U1708" s="55" t="s">
        <v>329</v>
      </c>
      <c r="V1708" s="55" t="s">
        <v>330</v>
      </c>
      <c r="AJ1708" s="58">
        <v>0</v>
      </c>
      <c r="AT1708" t="s">
        <v>3842</v>
      </c>
      <c r="AU1708" s="191">
        <f t="shared" si="28"/>
        <v>651420</v>
      </c>
    </row>
    <row r="1709" spans="1:47" hidden="1" x14ac:dyDescent="0.25">
      <c r="A1709" s="55" t="s">
        <v>1717</v>
      </c>
      <c r="B1709" s="92" t="s">
        <v>2159</v>
      </c>
      <c r="D1709" s="55" t="s">
        <v>3859</v>
      </c>
      <c r="E1709" s="56">
        <v>45716</v>
      </c>
      <c r="F1709" s="55" t="s">
        <v>4288</v>
      </c>
      <c r="H1709" s="55">
        <v>50900010</v>
      </c>
      <c r="I1709" s="55" t="s">
        <v>4291</v>
      </c>
      <c r="K1709" s="55" t="s">
        <v>490</v>
      </c>
      <c r="L1709" s="56">
        <v>45716</v>
      </c>
      <c r="Q1709" s="55" t="s">
        <v>89</v>
      </c>
      <c r="R1709" s="57">
        <v>24.84</v>
      </c>
      <c r="S1709" s="55" t="s">
        <v>89</v>
      </c>
      <c r="T1709" s="57">
        <v>24.84</v>
      </c>
      <c r="U1709" s="55" t="s">
        <v>4042</v>
      </c>
      <c r="V1709" s="55" t="s">
        <v>4043</v>
      </c>
      <c r="AJ1709" s="58">
        <v>0</v>
      </c>
      <c r="AT1709" t="s">
        <v>4371</v>
      </c>
      <c r="AU1709" s="191">
        <f t="shared" si="28"/>
        <v>409860</v>
      </c>
    </row>
    <row r="1710" spans="1:47" hidden="1" x14ac:dyDescent="0.25">
      <c r="A1710" s="55" t="s">
        <v>1717</v>
      </c>
      <c r="B1710" s="92" t="s">
        <v>2159</v>
      </c>
      <c r="D1710" s="55" t="s">
        <v>3859</v>
      </c>
      <c r="E1710" s="56">
        <v>45716</v>
      </c>
      <c r="F1710" s="55" t="s">
        <v>4288</v>
      </c>
      <c r="H1710" s="55">
        <v>50900010</v>
      </c>
      <c r="I1710" s="55" t="s">
        <v>4291</v>
      </c>
      <c r="K1710" s="55" t="s">
        <v>490</v>
      </c>
      <c r="L1710" s="56">
        <v>45716</v>
      </c>
      <c r="Q1710" s="55" t="s">
        <v>89</v>
      </c>
      <c r="R1710" s="57">
        <v>117.69</v>
      </c>
      <c r="S1710" s="55" t="s">
        <v>89</v>
      </c>
      <c r="T1710" s="57">
        <v>117.69</v>
      </c>
      <c r="U1710" s="55" t="s">
        <v>4042</v>
      </c>
      <c r="V1710" s="55" t="s">
        <v>4043</v>
      </c>
      <c r="AJ1710" s="58">
        <v>0</v>
      </c>
      <c r="AT1710" t="s">
        <v>4371</v>
      </c>
      <c r="AU1710" s="191">
        <f t="shared" si="28"/>
        <v>1941885</v>
      </c>
    </row>
    <row r="1711" spans="1:47" hidden="1" x14ac:dyDescent="0.25">
      <c r="A1711" s="55" t="s">
        <v>1717</v>
      </c>
      <c r="B1711" s="92" t="s">
        <v>2159</v>
      </c>
      <c r="D1711" s="55" t="s">
        <v>3859</v>
      </c>
      <c r="E1711" s="56">
        <v>45716</v>
      </c>
      <c r="F1711" s="55" t="s">
        <v>4288</v>
      </c>
      <c r="H1711" s="55">
        <v>50900010</v>
      </c>
      <c r="I1711" s="55" t="s">
        <v>4291</v>
      </c>
      <c r="K1711" s="55" t="s">
        <v>490</v>
      </c>
      <c r="L1711" s="56">
        <v>45716</v>
      </c>
      <c r="Q1711" s="55" t="s">
        <v>89</v>
      </c>
      <c r="R1711" s="57">
        <v>33.97</v>
      </c>
      <c r="S1711" s="55" t="s">
        <v>89</v>
      </c>
      <c r="T1711" s="57">
        <v>33.97</v>
      </c>
      <c r="U1711" s="55" t="s">
        <v>329</v>
      </c>
      <c r="V1711" s="55" t="s">
        <v>330</v>
      </c>
      <c r="AJ1711" s="58">
        <v>0</v>
      </c>
      <c r="AT1711" t="s">
        <v>3842</v>
      </c>
      <c r="AU1711" s="191">
        <f t="shared" si="28"/>
        <v>560505</v>
      </c>
    </row>
    <row r="1712" spans="1:47" hidden="1" x14ac:dyDescent="0.25">
      <c r="A1712" s="55" t="s">
        <v>1717</v>
      </c>
      <c r="B1712" s="92" t="s">
        <v>2159</v>
      </c>
      <c r="D1712" s="55" t="s">
        <v>3859</v>
      </c>
      <c r="E1712" s="56">
        <v>45716</v>
      </c>
      <c r="F1712" s="55" t="s">
        <v>4288</v>
      </c>
      <c r="H1712" s="55">
        <v>50900010</v>
      </c>
      <c r="I1712" s="55" t="s">
        <v>4291</v>
      </c>
      <c r="K1712" s="55" t="s">
        <v>490</v>
      </c>
      <c r="L1712" s="56">
        <v>45716</v>
      </c>
      <c r="Q1712" s="55" t="s">
        <v>89</v>
      </c>
      <c r="R1712" s="57">
        <v>242.08</v>
      </c>
      <c r="S1712" s="55" t="s">
        <v>89</v>
      </c>
      <c r="T1712" s="57">
        <v>242.08</v>
      </c>
      <c r="U1712" s="55" t="s">
        <v>329</v>
      </c>
      <c r="V1712" s="55" t="s">
        <v>330</v>
      </c>
      <c r="AJ1712" s="58">
        <v>0</v>
      </c>
      <c r="AT1712" t="s">
        <v>3842</v>
      </c>
      <c r="AU1712" s="191">
        <f t="shared" si="28"/>
        <v>3994320</v>
      </c>
    </row>
    <row r="1713" spans="1:47" hidden="1" x14ac:dyDescent="0.25">
      <c r="A1713" s="55" t="s">
        <v>1717</v>
      </c>
      <c r="B1713" s="92" t="s">
        <v>2159</v>
      </c>
      <c r="D1713" s="55" t="s">
        <v>3859</v>
      </c>
      <c r="E1713" s="56">
        <v>45716</v>
      </c>
      <c r="F1713" s="55" t="s">
        <v>4288</v>
      </c>
      <c r="H1713" s="55">
        <v>50900010</v>
      </c>
      <c r="I1713" s="55" t="s">
        <v>4291</v>
      </c>
      <c r="K1713" s="55" t="s">
        <v>490</v>
      </c>
      <c r="L1713" s="56">
        <v>45716</v>
      </c>
      <c r="Q1713" s="55" t="s">
        <v>89</v>
      </c>
      <c r="R1713" s="57">
        <v>4.12</v>
      </c>
      <c r="S1713" s="55" t="s">
        <v>89</v>
      </c>
      <c r="T1713" s="57">
        <v>4.12</v>
      </c>
      <c r="U1713" s="55" t="s">
        <v>329</v>
      </c>
      <c r="V1713" s="55" t="s">
        <v>330</v>
      </c>
      <c r="AJ1713" s="58">
        <v>0</v>
      </c>
      <c r="AT1713" t="s">
        <v>3842</v>
      </c>
      <c r="AU1713" s="191">
        <f t="shared" ref="AU1713:AU1776" si="29">IF(Q1713="USD",R1713*16500,IF(Q1713="IDR",R1713,T1713*16500))</f>
        <v>67980</v>
      </c>
    </row>
    <row r="1714" spans="1:47" hidden="1" x14ac:dyDescent="0.25">
      <c r="A1714" s="55" t="s">
        <v>1717</v>
      </c>
      <c r="B1714" s="92" t="s">
        <v>2159</v>
      </c>
      <c r="D1714" s="55" t="s">
        <v>3859</v>
      </c>
      <c r="E1714" s="56">
        <v>45716</v>
      </c>
      <c r="F1714" s="55" t="s">
        <v>4288</v>
      </c>
      <c r="H1714" s="55">
        <v>50900010</v>
      </c>
      <c r="I1714" s="55" t="s">
        <v>4291</v>
      </c>
      <c r="K1714" s="55" t="s">
        <v>490</v>
      </c>
      <c r="L1714" s="56">
        <v>45716</v>
      </c>
      <c r="Q1714" s="55" t="s">
        <v>89</v>
      </c>
      <c r="R1714" s="57">
        <v>4.3600000000000003</v>
      </c>
      <c r="S1714" s="55" t="s">
        <v>89</v>
      </c>
      <c r="T1714" s="57">
        <v>4.3600000000000003</v>
      </c>
      <c r="U1714" s="55" t="s">
        <v>4042</v>
      </c>
      <c r="V1714" s="55" t="s">
        <v>4043</v>
      </c>
      <c r="AJ1714" s="58">
        <v>0</v>
      </c>
      <c r="AT1714" t="s">
        <v>4371</v>
      </c>
      <c r="AU1714" s="191">
        <f t="shared" si="29"/>
        <v>71940</v>
      </c>
    </row>
    <row r="1715" spans="1:47" hidden="1" x14ac:dyDescent="0.25">
      <c r="A1715" s="55" t="s">
        <v>1717</v>
      </c>
      <c r="B1715" s="92" t="s">
        <v>2159</v>
      </c>
      <c r="D1715" s="55" t="s">
        <v>3859</v>
      </c>
      <c r="E1715" s="56">
        <v>45716</v>
      </c>
      <c r="F1715" s="55" t="s">
        <v>4288</v>
      </c>
      <c r="H1715" s="55">
        <v>50900010</v>
      </c>
      <c r="I1715" s="55" t="s">
        <v>4291</v>
      </c>
      <c r="K1715" s="55" t="s">
        <v>490</v>
      </c>
      <c r="L1715" s="56">
        <v>45716</v>
      </c>
      <c r="Q1715" s="55" t="s">
        <v>89</v>
      </c>
      <c r="R1715" s="57">
        <v>7.75</v>
      </c>
      <c r="S1715" s="55" t="s">
        <v>89</v>
      </c>
      <c r="T1715" s="57">
        <v>7.75</v>
      </c>
      <c r="U1715" s="55" t="s">
        <v>329</v>
      </c>
      <c r="V1715" s="55" t="s">
        <v>330</v>
      </c>
      <c r="AJ1715" s="58">
        <v>0</v>
      </c>
      <c r="AT1715" t="s">
        <v>3842</v>
      </c>
      <c r="AU1715" s="191">
        <f t="shared" si="29"/>
        <v>127875</v>
      </c>
    </row>
    <row r="1716" spans="1:47" hidden="1" x14ac:dyDescent="0.25">
      <c r="A1716" s="55" t="s">
        <v>1717</v>
      </c>
      <c r="B1716" s="92" t="s">
        <v>2159</v>
      </c>
      <c r="D1716" s="55" t="s">
        <v>3859</v>
      </c>
      <c r="E1716" s="56">
        <v>45716</v>
      </c>
      <c r="F1716" s="55" t="s">
        <v>4288</v>
      </c>
      <c r="H1716" s="55">
        <v>50900010</v>
      </c>
      <c r="I1716" s="55" t="s">
        <v>4291</v>
      </c>
      <c r="K1716" s="55" t="s">
        <v>490</v>
      </c>
      <c r="L1716" s="56">
        <v>45716</v>
      </c>
      <c r="Q1716" s="55" t="s">
        <v>89</v>
      </c>
      <c r="R1716" s="57">
        <v>4.95</v>
      </c>
      <c r="S1716" s="55" t="s">
        <v>89</v>
      </c>
      <c r="T1716" s="57">
        <v>4.95</v>
      </c>
      <c r="U1716" s="55" t="s">
        <v>329</v>
      </c>
      <c r="V1716" s="55" t="s">
        <v>330</v>
      </c>
      <c r="AJ1716" s="58">
        <v>0</v>
      </c>
      <c r="AT1716" t="s">
        <v>3842</v>
      </c>
      <c r="AU1716" s="191">
        <f t="shared" si="29"/>
        <v>81675</v>
      </c>
    </row>
    <row r="1717" spans="1:47" hidden="1" x14ac:dyDescent="0.25">
      <c r="A1717" s="55" t="s">
        <v>1717</v>
      </c>
      <c r="B1717" s="92" t="s">
        <v>2159</v>
      </c>
      <c r="D1717" s="55" t="s">
        <v>3859</v>
      </c>
      <c r="E1717" s="56">
        <v>45716</v>
      </c>
      <c r="F1717" s="55" t="s">
        <v>4288</v>
      </c>
      <c r="H1717" s="55">
        <v>50900010</v>
      </c>
      <c r="I1717" s="55" t="s">
        <v>4291</v>
      </c>
      <c r="K1717" s="55" t="s">
        <v>490</v>
      </c>
      <c r="L1717" s="56">
        <v>45716</v>
      </c>
      <c r="Q1717" s="55" t="s">
        <v>89</v>
      </c>
      <c r="R1717" s="57">
        <v>2.04</v>
      </c>
      <c r="S1717" s="55" t="s">
        <v>89</v>
      </c>
      <c r="T1717" s="57">
        <v>2.04</v>
      </c>
      <c r="U1717" s="55" t="s">
        <v>329</v>
      </c>
      <c r="V1717" s="55" t="s">
        <v>330</v>
      </c>
      <c r="AJ1717" s="58">
        <v>0</v>
      </c>
      <c r="AT1717" t="s">
        <v>3842</v>
      </c>
      <c r="AU1717" s="191">
        <f t="shared" si="29"/>
        <v>33660</v>
      </c>
    </row>
    <row r="1718" spans="1:47" hidden="1" x14ac:dyDescent="0.25">
      <c r="A1718" s="55" t="s">
        <v>1717</v>
      </c>
      <c r="B1718" s="92" t="s">
        <v>2159</v>
      </c>
      <c r="D1718" s="55" t="s">
        <v>3859</v>
      </c>
      <c r="E1718" s="56">
        <v>45716</v>
      </c>
      <c r="F1718" s="55" t="s">
        <v>4288</v>
      </c>
      <c r="H1718" s="55">
        <v>50900010</v>
      </c>
      <c r="I1718" s="55" t="s">
        <v>4291</v>
      </c>
      <c r="K1718" s="55" t="s">
        <v>490</v>
      </c>
      <c r="L1718" s="56">
        <v>45716</v>
      </c>
      <c r="Q1718" s="55" t="s">
        <v>89</v>
      </c>
      <c r="R1718" s="57">
        <v>123.09</v>
      </c>
      <c r="S1718" s="55" t="s">
        <v>89</v>
      </c>
      <c r="T1718" s="57">
        <v>123.09</v>
      </c>
      <c r="U1718" s="55" t="s">
        <v>329</v>
      </c>
      <c r="V1718" s="55" t="s">
        <v>330</v>
      </c>
      <c r="AJ1718" s="58">
        <v>0</v>
      </c>
      <c r="AT1718" t="s">
        <v>3842</v>
      </c>
      <c r="AU1718" s="191">
        <f t="shared" si="29"/>
        <v>2030985</v>
      </c>
    </row>
    <row r="1719" spans="1:47" hidden="1" x14ac:dyDescent="0.25">
      <c r="A1719" s="55" t="s">
        <v>1717</v>
      </c>
      <c r="B1719" s="92" t="s">
        <v>2159</v>
      </c>
      <c r="D1719" s="55" t="s">
        <v>3859</v>
      </c>
      <c r="E1719" s="56">
        <v>45716</v>
      </c>
      <c r="F1719" s="55" t="s">
        <v>4288</v>
      </c>
      <c r="H1719" s="55">
        <v>50900010</v>
      </c>
      <c r="I1719" s="55" t="s">
        <v>4291</v>
      </c>
      <c r="K1719" s="55" t="s">
        <v>490</v>
      </c>
      <c r="L1719" s="56">
        <v>45716</v>
      </c>
      <c r="Q1719" s="55" t="s">
        <v>89</v>
      </c>
      <c r="R1719" s="57">
        <v>0</v>
      </c>
      <c r="S1719" s="55" t="s">
        <v>89</v>
      </c>
      <c r="T1719" s="57">
        <v>0</v>
      </c>
      <c r="U1719" s="55" t="s">
        <v>4042</v>
      </c>
      <c r="V1719" s="55" t="s">
        <v>4043</v>
      </c>
      <c r="AJ1719" s="58">
        <v>0</v>
      </c>
      <c r="AT1719" t="s">
        <v>4371</v>
      </c>
      <c r="AU1719" s="191">
        <f t="shared" si="29"/>
        <v>0</v>
      </c>
    </row>
    <row r="1720" spans="1:47" hidden="1" x14ac:dyDescent="0.25">
      <c r="A1720" s="55" t="s">
        <v>1717</v>
      </c>
      <c r="B1720" s="92" t="s">
        <v>2159</v>
      </c>
      <c r="D1720" s="55" t="s">
        <v>3859</v>
      </c>
      <c r="E1720" s="56">
        <v>45716</v>
      </c>
      <c r="F1720" s="55" t="s">
        <v>4288</v>
      </c>
      <c r="H1720" s="55">
        <v>50900010</v>
      </c>
      <c r="I1720" s="55" t="s">
        <v>4291</v>
      </c>
      <c r="K1720" s="55" t="s">
        <v>490</v>
      </c>
      <c r="L1720" s="56">
        <v>45716</v>
      </c>
      <c r="Q1720" s="55" t="s">
        <v>89</v>
      </c>
      <c r="R1720" s="57">
        <v>1.6</v>
      </c>
      <c r="S1720" s="55" t="s">
        <v>89</v>
      </c>
      <c r="T1720" s="57">
        <v>1.6</v>
      </c>
      <c r="U1720" s="55" t="s">
        <v>329</v>
      </c>
      <c r="V1720" s="55" t="s">
        <v>330</v>
      </c>
      <c r="AJ1720" s="58">
        <v>0</v>
      </c>
      <c r="AT1720" t="s">
        <v>3842</v>
      </c>
      <c r="AU1720" s="191">
        <f t="shared" si="29"/>
        <v>26400</v>
      </c>
    </row>
    <row r="1721" spans="1:47" hidden="1" x14ac:dyDescent="0.25">
      <c r="A1721" s="55" t="s">
        <v>1717</v>
      </c>
      <c r="B1721" s="92" t="s">
        <v>2159</v>
      </c>
      <c r="D1721" s="55" t="s">
        <v>3859</v>
      </c>
      <c r="E1721" s="56">
        <v>45716</v>
      </c>
      <c r="F1721" s="55" t="s">
        <v>4288</v>
      </c>
      <c r="H1721" s="55">
        <v>50900010</v>
      </c>
      <c r="I1721" s="55" t="s">
        <v>4291</v>
      </c>
      <c r="K1721" s="55" t="s">
        <v>490</v>
      </c>
      <c r="L1721" s="56">
        <v>45716</v>
      </c>
      <c r="Q1721" s="55" t="s">
        <v>89</v>
      </c>
      <c r="R1721" s="57">
        <v>539.82000000000005</v>
      </c>
      <c r="S1721" s="55" t="s">
        <v>89</v>
      </c>
      <c r="T1721" s="57">
        <v>539.82000000000005</v>
      </c>
      <c r="U1721" s="55" t="s">
        <v>329</v>
      </c>
      <c r="V1721" s="55" t="s">
        <v>330</v>
      </c>
      <c r="AJ1721" s="58">
        <v>0</v>
      </c>
      <c r="AT1721" t="s">
        <v>3842</v>
      </c>
      <c r="AU1721" s="191">
        <f t="shared" si="29"/>
        <v>8907030</v>
      </c>
    </row>
    <row r="1722" spans="1:47" hidden="1" x14ac:dyDescent="0.25">
      <c r="A1722" s="55" t="s">
        <v>1717</v>
      </c>
      <c r="B1722" s="92" t="s">
        <v>2159</v>
      </c>
      <c r="D1722" s="55" t="s">
        <v>3859</v>
      </c>
      <c r="E1722" s="56">
        <v>45716</v>
      </c>
      <c r="F1722" s="55" t="s">
        <v>4288</v>
      </c>
      <c r="H1722" s="55">
        <v>50900010</v>
      </c>
      <c r="I1722" s="55" t="s">
        <v>4291</v>
      </c>
      <c r="K1722" s="55" t="s">
        <v>490</v>
      </c>
      <c r="L1722" s="56">
        <v>45716</v>
      </c>
      <c r="Q1722" s="55" t="s">
        <v>89</v>
      </c>
      <c r="R1722" s="57">
        <v>28.85</v>
      </c>
      <c r="S1722" s="55" t="s">
        <v>89</v>
      </c>
      <c r="T1722" s="57">
        <v>28.85</v>
      </c>
      <c r="U1722" s="55" t="s">
        <v>4042</v>
      </c>
      <c r="V1722" s="55" t="s">
        <v>4043</v>
      </c>
      <c r="AJ1722" s="58">
        <v>0</v>
      </c>
      <c r="AT1722" t="s">
        <v>4371</v>
      </c>
      <c r="AU1722" s="191">
        <f t="shared" si="29"/>
        <v>476025</v>
      </c>
    </row>
    <row r="1723" spans="1:47" hidden="1" x14ac:dyDescent="0.25">
      <c r="A1723" s="55" t="s">
        <v>1717</v>
      </c>
      <c r="B1723" s="92" t="s">
        <v>2159</v>
      </c>
      <c r="D1723" s="55" t="s">
        <v>3859</v>
      </c>
      <c r="E1723" s="56">
        <v>45716</v>
      </c>
      <c r="F1723" s="55" t="s">
        <v>4288</v>
      </c>
      <c r="H1723" s="55">
        <v>50900010</v>
      </c>
      <c r="I1723" s="55" t="s">
        <v>4291</v>
      </c>
      <c r="K1723" s="55" t="s">
        <v>490</v>
      </c>
      <c r="L1723" s="56">
        <v>45716</v>
      </c>
      <c r="Q1723" s="55" t="s">
        <v>89</v>
      </c>
      <c r="R1723" s="57">
        <v>4.24</v>
      </c>
      <c r="S1723" s="55" t="s">
        <v>89</v>
      </c>
      <c r="T1723" s="57">
        <v>4.24</v>
      </c>
      <c r="U1723" s="55" t="s">
        <v>329</v>
      </c>
      <c r="V1723" s="55" t="s">
        <v>330</v>
      </c>
      <c r="AJ1723" s="58">
        <v>0</v>
      </c>
      <c r="AT1723" t="s">
        <v>3842</v>
      </c>
      <c r="AU1723" s="191">
        <f t="shared" si="29"/>
        <v>69960</v>
      </c>
    </row>
    <row r="1724" spans="1:47" hidden="1" x14ac:dyDescent="0.25">
      <c r="A1724" s="55" t="s">
        <v>1717</v>
      </c>
      <c r="B1724" s="92" t="s">
        <v>2159</v>
      </c>
      <c r="D1724" s="55" t="s">
        <v>3859</v>
      </c>
      <c r="E1724" s="56">
        <v>45716</v>
      </c>
      <c r="F1724" s="55" t="s">
        <v>4288</v>
      </c>
      <c r="H1724" s="55">
        <v>50900010</v>
      </c>
      <c r="I1724" s="55" t="s">
        <v>4291</v>
      </c>
      <c r="K1724" s="55" t="s">
        <v>490</v>
      </c>
      <c r="L1724" s="56">
        <v>45716</v>
      </c>
      <c r="Q1724" s="55" t="s">
        <v>89</v>
      </c>
      <c r="R1724" s="57">
        <v>58.77</v>
      </c>
      <c r="S1724" s="55" t="s">
        <v>89</v>
      </c>
      <c r="T1724" s="57">
        <v>58.77</v>
      </c>
      <c r="U1724" s="55" t="s">
        <v>329</v>
      </c>
      <c r="V1724" s="55" t="s">
        <v>330</v>
      </c>
      <c r="AJ1724" s="58">
        <v>0</v>
      </c>
      <c r="AT1724" t="s">
        <v>3842</v>
      </c>
      <c r="AU1724" s="191">
        <f t="shared" si="29"/>
        <v>969705</v>
      </c>
    </row>
    <row r="1725" spans="1:47" hidden="1" x14ac:dyDescent="0.25">
      <c r="A1725" s="55" t="s">
        <v>1717</v>
      </c>
      <c r="B1725" s="92" t="s">
        <v>2159</v>
      </c>
      <c r="D1725" s="55" t="s">
        <v>3859</v>
      </c>
      <c r="E1725" s="56">
        <v>45716</v>
      </c>
      <c r="F1725" s="55" t="s">
        <v>4288</v>
      </c>
      <c r="H1725" s="55">
        <v>50900010</v>
      </c>
      <c r="I1725" s="55" t="s">
        <v>4291</v>
      </c>
      <c r="K1725" s="55" t="s">
        <v>490</v>
      </c>
      <c r="L1725" s="56">
        <v>45716</v>
      </c>
      <c r="Q1725" s="55" t="s">
        <v>89</v>
      </c>
      <c r="R1725" s="57">
        <v>0.47</v>
      </c>
      <c r="S1725" s="55" t="s">
        <v>89</v>
      </c>
      <c r="T1725" s="57">
        <v>0.47</v>
      </c>
      <c r="U1725" s="55" t="s">
        <v>4042</v>
      </c>
      <c r="V1725" s="55" t="s">
        <v>4043</v>
      </c>
      <c r="AJ1725" s="58">
        <v>0</v>
      </c>
      <c r="AT1725" t="s">
        <v>4371</v>
      </c>
      <c r="AU1725" s="191">
        <f t="shared" si="29"/>
        <v>7755</v>
      </c>
    </row>
    <row r="1726" spans="1:47" hidden="1" x14ac:dyDescent="0.25">
      <c r="A1726" s="55" t="s">
        <v>1717</v>
      </c>
      <c r="B1726" s="92" t="s">
        <v>2159</v>
      </c>
      <c r="D1726" s="55" t="s">
        <v>3859</v>
      </c>
      <c r="E1726" s="56">
        <v>45716</v>
      </c>
      <c r="F1726" s="55" t="s">
        <v>4288</v>
      </c>
      <c r="H1726" s="55">
        <v>50900010</v>
      </c>
      <c r="I1726" s="55" t="s">
        <v>4291</v>
      </c>
      <c r="K1726" s="55" t="s">
        <v>490</v>
      </c>
      <c r="L1726" s="56">
        <v>45716</v>
      </c>
      <c r="Q1726" s="55" t="s">
        <v>89</v>
      </c>
      <c r="R1726" s="57">
        <v>53</v>
      </c>
      <c r="S1726" s="55" t="s">
        <v>89</v>
      </c>
      <c r="T1726" s="57">
        <v>53</v>
      </c>
      <c r="U1726" s="55" t="s">
        <v>329</v>
      </c>
      <c r="V1726" s="55" t="s">
        <v>330</v>
      </c>
      <c r="AJ1726" s="58">
        <v>0</v>
      </c>
      <c r="AT1726" t="s">
        <v>3842</v>
      </c>
      <c r="AU1726" s="191">
        <f t="shared" si="29"/>
        <v>874500</v>
      </c>
    </row>
    <row r="1727" spans="1:47" hidden="1" x14ac:dyDescent="0.25">
      <c r="A1727" s="55" t="s">
        <v>1717</v>
      </c>
      <c r="B1727" s="92" t="s">
        <v>2159</v>
      </c>
      <c r="D1727" s="55" t="s">
        <v>3859</v>
      </c>
      <c r="E1727" s="56">
        <v>45716</v>
      </c>
      <c r="F1727" s="55" t="s">
        <v>4288</v>
      </c>
      <c r="H1727" s="55">
        <v>50900010</v>
      </c>
      <c r="I1727" s="55" t="s">
        <v>4291</v>
      </c>
      <c r="K1727" s="55" t="s">
        <v>490</v>
      </c>
      <c r="L1727" s="56">
        <v>45716</v>
      </c>
      <c r="Q1727" s="55" t="s">
        <v>89</v>
      </c>
      <c r="R1727" s="57">
        <v>15.08</v>
      </c>
      <c r="S1727" s="55" t="s">
        <v>89</v>
      </c>
      <c r="T1727" s="57">
        <v>15.08</v>
      </c>
      <c r="U1727" s="55" t="s">
        <v>329</v>
      </c>
      <c r="V1727" s="55" t="s">
        <v>330</v>
      </c>
      <c r="AJ1727" s="58">
        <v>0</v>
      </c>
      <c r="AT1727" t="s">
        <v>3842</v>
      </c>
      <c r="AU1727" s="191">
        <f t="shared" si="29"/>
        <v>248820</v>
      </c>
    </row>
    <row r="1728" spans="1:47" hidden="1" x14ac:dyDescent="0.25">
      <c r="A1728" s="55" t="s">
        <v>1717</v>
      </c>
      <c r="B1728" s="92" t="s">
        <v>2159</v>
      </c>
      <c r="D1728" s="55" t="s">
        <v>3859</v>
      </c>
      <c r="E1728" s="56">
        <v>45716</v>
      </c>
      <c r="F1728" s="55" t="s">
        <v>4288</v>
      </c>
      <c r="H1728" s="55">
        <v>50900010</v>
      </c>
      <c r="I1728" s="55" t="s">
        <v>4291</v>
      </c>
      <c r="K1728" s="55" t="s">
        <v>490</v>
      </c>
      <c r="L1728" s="56">
        <v>45716</v>
      </c>
      <c r="Q1728" s="55" t="s">
        <v>89</v>
      </c>
      <c r="R1728" s="57">
        <v>0.4</v>
      </c>
      <c r="S1728" s="55" t="s">
        <v>89</v>
      </c>
      <c r="T1728" s="57">
        <v>0.4</v>
      </c>
      <c r="U1728" s="55" t="s">
        <v>329</v>
      </c>
      <c r="V1728" s="55" t="s">
        <v>330</v>
      </c>
      <c r="AJ1728" s="58">
        <v>0</v>
      </c>
      <c r="AT1728" t="s">
        <v>3842</v>
      </c>
      <c r="AU1728" s="191">
        <f t="shared" si="29"/>
        <v>6600</v>
      </c>
    </row>
    <row r="1729" spans="1:47" hidden="1" x14ac:dyDescent="0.25">
      <c r="A1729" s="55" t="s">
        <v>1717</v>
      </c>
      <c r="B1729" s="92" t="s">
        <v>2159</v>
      </c>
      <c r="D1729" s="55" t="s">
        <v>3859</v>
      </c>
      <c r="E1729" s="56">
        <v>45716</v>
      </c>
      <c r="F1729" s="55" t="s">
        <v>4288</v>
      </c>
      <c r="H1729" s="55">
        <v>50900010</v>
      </c>
      <c r="I1729" s="55" t="s">
        <v>4291</v>
      </c>
      <c r="K1729" s="55" t="s">
        <v>490</v>
      </c>
      <c r="L1729" s="56">
        <v>45716</v>
      </c>
      <c r="Q1729" s="55" t="s">
        <v>89</v>
      </c>
      <c r="R1729" s="57">
        <v>48.52</v>
      </c>
      <c r="S1729" s="55" t="s">
        <v>89</v>
      </c>
      <c r="T1729" s="57">
        <v>48.52</v>
      </c>
      <c r="U1729" s="55" t="s">
        <v>329</v>
      </c>
      <c r="V1729" s="55" t="s">
        <v>330</v>
      </c>
      <c r="AJ1729" s="58">
        <v>0</v>
      </c>
      <c r="AT1729" t="s">
        <v>3842</v>
      </c>
      <c r="AU1729" s="191">
        <f t="shared" si="29"/>
        <v>800580</v>
      </c>
    </row>
    <row r="1730" spans="1:47" hidden="1" x14ac:dyDescent="0.25">
      <c r="A1730" s="55" t="s">
        <v>1717</v>
      </c>
      <c r="B1730" s="92" t="s">
        <v>2159</v>
      </c>
      <c r="D1730" s="55" t="s">
        <v>3859</v>
      </c>
      <c r="E1730" s="56">
        <v>45716</v>
      </c>
      <c r="F1730" s="55" t="s">
        <v>4288</v>
      </c>
      <c r="H1730" s="55">
        <v>50900010</v>
      </c>
      <c r="I1730" s="55" t="s">
        <v>4291</v>
      </c>
      <c r="K1730" s="55" t="s">
        <v>490</v>
      </c>
      <c r="L1730" s="56">
        <v>45716</v>
      </c>
      <c r="Q1730" s="55" t="s">
        <v>89</v>
      </c>
      <c r="R1730" s="57">
        <v>0.89</v>
      </c>
      <c r="S1730" s="55" t="s">
        <v>89</v>
      </c>
      <c r="T1730" s="57">
        <v>0.89</v>
      </c>
      <c r="U1730" s="55" t="s">
        <v>329</v>
      </c>
      <c r="V1730" s="55" t="s">
        <v>330</v>
      </c>
      <c r="AJ1730" s="58">
        <v>0</v>
      </c>
      <c r="AT1730" t="s">
        <v>3842</v>
      </c>
      <c r="AU1730" s="191">
        <f t="shared" si="29"/>
        <v>14685</v>
      </c>
    </row>
    <row r="1731" spans="1:47" hidden="1" x14ac:dyDescent="0.25">
      <c r="A1731" s="55" t="s">
        <v>1717</v>
      </c>
      <c r="B1731" s="92" t="s">
        <v>2159</v>
      </c>
      <c r="D1731" s="55" t="s">
        <v>3859</v>
      </c>
      <c r="E1731" s="56">
        <v>45716</v>
      </c>
      <c r="F1731" s="55" t="s">
        <v>4288</v>
      </c>
      <c r="H1731" s="55">
        <v>50900010</v>
      </c>
      <c r="I1731" s="55" t="s">
        <v>4291</v>
      </c>
      <c r="K1731" s="55" t="s">
        <v>490</v>
      </c>
      <c r="L1731" s="56">
        <v>45716</v>
      </c>
      <c r="Q1731" s="55" t="s">
        <v>89</v>
      </c>
      <c r="R1731" s="57">
        <v>105.63</v>
      </c>
      <c r="S1731" s="55" t="s">
        <v>89</v>
      </c>
      <c r="T1731" s="57">
        <v>105.63</v>
      </c>
      <c r="U1731" s="55" t="s">
        <v>329</v>
      </c>
      <c r="V1731" s="55" t="s">
        <v>330</v>
      </c>
      <c r="AJ1731" s="58">
        <v>0</v>
      </c>
      <c r="AT1731" t="s">
        <v>3842</v>
      </c>
      <c r="AU1731" s="191">
        <f t="shared" si="29"/>
        <v>1742895</v>
      </c>
    </row>
    <row r="1732" spans="1:47" hidden="1" x14ac:dyDescent="0.25">
      <c r="A1732" s="55" t="s">
        <v>1717</v>
      </c>
      <c r="B1732" s="92" t="s">
        <v>2159</v>
      </c>
      <c r="D1732" s="55" t="s">
        <v>3859</v>
      </c>
      <c r="E1732" s="56">
        <v>45716</v>
      </c>
      <c r="F1732" s="55" t="s">
        <v>4288</v>
      </c>
      <c r="H1732" s="55">
        <v>50900010</v>
      </c>
      <c r="I1732" s="55" t="s">
        <v>4291</v>
      </c>
      <c r="K1732" s="55" t="s">
        <v>490</v>
      </c>
      <c r="L1732" s="56">
        <v>45716</v>
      </c>
      <c r="Q1732" s="55" t="s">
        <v>89</v>
      </c>
      <c r="R1732" s="57">
        <v>159.41999999999999</v>
      </c>
      <c r="S1732" s="55" t="s">
        <v>89</v>
      </c>
      <c r="T1732" s="57">
        <v>159.41999999999999</v>
      </c>
      <c r="U1732" s="55" t="s">
        <v>4042</v>
      </c>
      <c r="V1732" s="55" t="s">
        <v>4043</v>
      </c>
      <c r="AJ1732" s="58">
        <v>0</v>
      </c>
      <c r="AT1732" t="s">
        <v>4371</v>
      </c>
      <c r="AU1732" s="191">
        <f t="shared" si="29"/>
        <v>2630430</v>
      </c>
    </row>
    <row r="1733" spans="1:47" hidden="1" x14ac:dyDescent="0.25">
      <c r="A1733" s="55" t="s">
        <v>1717</v>
      </c>
      <c r="B1733" s="92" t="s">
        <v>2159</v>
      </c>
      <c r="D1733" s="55" t="s">
        <v>3859</v>
      </c>
      <c r="E1733" s="56">
        <v>45716</v>
      </c>
      <c r="F1733" s="55" t="s">
        <v>4288</v>
      </c>
      <c r="H1733" s="55">
        <v>50900010</v>
      </c>
      <c r="I1733" s="55" t="s">
        <v>4291</v>
      </c>
      <c r="K1733" s="55" t="s">
        <v>490</v>
      </c>
      <c r="L1733" s="56">
        <v>45716</v>
      </c>
      <c r="Q1733" s="55" t="s">
        <v>89</v>
      </c>
      <c r="R1733" s="57">
        <v>116.67</v>
      </c>
      <c r="S1733" s="55" t="s">
        <v>89</v>
      </c>
      <c r="T1733" s="57">
        <v>116.67</v>
      </c>
      <c r="U1733" s="55" t="s">
        <v>329</v>
      </c>
      <c r="V1733" s="55" t="s">
        <v>330</v>
      </c>
      <c r="AJ1733" s="58">
        <v>0</v>
      </c>
      <c r="AT1733" t="s">
        <v>3842</v>
      </c>
      <c r="AU1733" s="191">
        <f t="shared" si="29"/>
        <v>1925055</v>
      </c>
    </row>
    <row r="1734" spans="1:47" hidden="1" x14ac:dyDescent="0.25">
      <c r="A1734" s="55" t="s">
        <v>1717</v>
      </c>
      <c r="B1734" s="92" t="s">
        <v>2159</v>
      </c>
      <c r="D1734" s="55" t="s">
        <v>3859</v>
      </c>
      <c r="E1734" s="56">
        <v>45716</v>
      </c>
      <c r="F1734" s="55" t="s">
        <v>4288</v>
      </c>
      <c r="H1734" s="55">
        <v>50900010</v>
      </c>
      <c r="I1734" s="55" t="s">
        <v>4291</v>
      </c>
      <c r="K1734" s="55" t="s">
        <v>490</v>
      </c>
      <c r="L1734" s="56">
        <v>45716</v>
      </c>
      <c r="Q1734" s="55" t="s">
        <v>89</v>
      </c>
      <c r="R1734" s="57">
        <v>85.61</v>
      </c>
      <c r="S1734" s="55" t="s">
        <v>89</v>
      </c>
      <c r="T1734" s="57">
        <v>85.61</v>
      </c>
      <c r="U1734" s="55" t="s">
        <v>329</v>
      </c>
      <c r="V1734" s="55" t="s">
        <v>330</v>
      </c>
      <c r="AJ1734" s="58">
        <v>0</v>
      </c>
      <c r="AT1734" t="s">
        <v>3842</v>
      </c>
      <c r="AU1734" s="191">
        <f t="shared" si="29"/>
        <v>1412565</v>
      </c>
    </row>
    <row r="1735" spans="1:47" hidden="1" x14ac:dyDescent="0.25">
      <c r="A1735" s="55" t="s">
        <v>1717</v>
      </c>
      <c r="B1735" s="92" t="s">
        <v>2159</v>
      </c>
      <c r="D1735" s="55" t="s">
        <v>3859</v>
      </c>
      <c r="E1735" s="56">
        <v>45716</v>
      </c>
      <c r="F1735" s="55" t="s">
        <v>4288</v>
      </c>
      <c r="H1735" s="55">
        <v>50900010</v>
      </c>
      <c r="I1735" s="55" t="s">
        <v>4291</v>
      </c>
      <c r="K1735" s="55" t="s">
        <v>490</v>
      </c>
      <c r="L1735" s="56">
        <v>45716</v>
      </c>
      <c r="Q1735" s="55" t="s">
        <v>89</v>
      </c>
      <c r="R1735" s="57">
        <v>3.66</v>
      </c>
      <c r="S1735" s="55" t="s">
        <v>89</v>
      </c>
      <c r="T1735" s="57">
        <v>3.66</v>
      </c>
      <c r="U1735" s="55" t="s">
        <v>329</v>
      </c>
      <c r="V1735" s="55" t="s">
        <v>330</v>
      </c>
      <c r="AJ1735" s="58">
        <v>0</v>
      </c>
      <c r="AT1735" t="s">
        <v>3842</v>
      </c>
      <c r="AU1735" s="191">
        <f t="shared" si="29"/>
        <v>60390</v>
      </c>
    </row>
    <row r="1736" spans="1:47" hidden="1" x14ac:dyDescent="0.25">
      <c r="A1736" s="55" t="s">
        <v>1717</v>
      </c>
      <c r="B1736" s="92" t="s">
        <v>2159</v>
      </c>
      <c r="D1736" s="55" t="s">
        <v>3859</v>
      </c>
      <c r="E1736" s="56">
        <v>45716</v>
      </c>
      <c r="F1736" s="55" t="s">
        <v>4288</v>
      </c>
      <c r="H1736" s="55">
        <v>50900020</v>
      </c>
      <c r="I1736" s="55" t="s">
        <v>4292</v>
      </c>
      <c r="K1736" s="55" t="s">
        <v>492</v>
      </c>
      <c r="L1736" s="56">
        <v>45716</v>
      </c>
      <c r="Q1736" s="55" t="s">
        <v>89</v>
      </c>
      <c r="R1736" s="57">
        <v>83.34</v>
      </c>
      <c r="S1736" s="55" t="s">
        <v>89</v>
      </c>
      <c r="T1736" s="57">
        <v>83.34</v>
      </c>
      <c r="U1736" s="55" t="s">
        <v>329</v>
      </c>
      <c r="V1736" s="55" t="s">
        <v>330</v>
      </c>
      <c r="AJ1736" s="58">
        <v>0</v>
      </c>
      <c r="AT1736" t="s">
        <v>3842</v>
      </c>
      <c r="AU1736" s="191">
        <f t="shared" si="29"/>
        <v>1375110</v>
      </c>
    </row>
    <row r="1737" spans="1:47" hidden="1" x14ac:dyDescent="0.25">
      <c r="A1737" s="55" t="s">
        <v>1717</v>
      </c>
      <c r="B1737" s="92" t="s">
        <v>2159</v>
      </c>
      <c r="D1737" s="55" t="s">
        <v>3859</v>
      </c>
      <c r="E1737" s="56">
        <v>45716</v>
      </c>
      <c r="F1737" s="55" t="s">
        <v>4288</v>
      </c>
      <c r="H1737" s="55">
        <v>50900020</v>
      </c>
      <c r="I1737" s="55" t="s">
        <v>4292</v>
      </c>
      <c r="K1737" s="55" t="s">
        <v>492</v>
      </c>
      <c r="L1737" s="56">
        <v>45716</v>
      </c>
      <c r="Q1737" s="55" t="s">
        <v>89</v>
      </c>
      <c r="R1737" s="57">
        <v>9.6999999999999993</v>
      </c>
      <c r="S1737" s="55" t="s">
        <v>89</v>
      </c>
      <c r="T1737" s="57">
        <v>9.6999999999999993</v>
      </c>
      <c r="U1737" s="55" t="s">
        <v>329</v>
      </c>
      <c r="V1737" s="55" t="s">
        <v>330</v>
      </c>
      <c r="AJ1737" s="58">
        <v>0</v>
      </c>
      <c r="AT1737" t="s">
        <v>3842</v>
      </c>
      <c r="AU1737" s="191">
        <f t="shared" si="29"/>
        <v>160050</v>
      </c>
    </row>
    <row r="1738" spans="1:47" hidden="1" x14ac:dyDescent="0.25">
      <c r="A1738" s="55" t="s">
        <v>1717</v>
      </c>
      <c r="B1738" s="92" t="s">
        <v>2159</v>
      </c>
      <c r="D1738" s="55" t="s">
        <v>3859</v>
      </c>
      <c r="E1738" s="56">
        <v>45716</v>
      </c>
      <c r="F1738" s="55" t="s">
        <v>4288</v>
      </c>
      <c r="H1738" s="55">
        <v>50900020</v>
      </c>
      <c r="I1738" s="55" t="s">
        <v>4292</v>
      </c>
      <c r="K1738" s="55" t="s">
        <v>492</v>
      </c>
      <c r="L1738" s="56">
        <v>45716</v>
      </c>
      <c r="Q1738" s="55" t="s">
        <v>89</v>
      </c>
      <c r="R1738" s="57">
        <v>83.34</v>
      </c>
      <c r="S1738" s="55" t="s">
        <v>89</v>
      </c>
      <c r="T1738" s="57">
        <v>83.34</v>
      </c>
      <c r="U1738" s="55" t="s">
        <v>329</v>
      </c>
      <c r="V1738" s="55" t="s">
        <v>330</v>
      </c>
      <c r="AJ1738" s="58">
        <v>0</v>
      </c>
      <c r="AT1738" t="s">
        <v>3842</v>
      </c>
      <c r="AU1738" s="191">
        <f t="shared" si="29"/>
        <v>1375110</v>
      </c>
    </row>
    <row r="1739" spans="1:47" hidden="1" x14ac:dyDescent="0.25">
      <c r="A1739" s="55" t="s">
        <v>1717</v>
      </c>
      <c r="B1739" s="92" t="s">
        <v>2159</v>
      </c>
      <c r="D1739" s="55" t="s">
        <v>3859</v>
      </c>
      <c r="E1739" s="56">
        <v>45716</v>
      </c>
      <c r="F1739" s="55" t="s">
        <v>4288</v>
      </c>
      <c r="H1739" s="55">
        <v>50900020</v>
      </c>
      <c r="I1739" s="55" t="s">
        <v>4292</v>
      </c>
      <c r="K1739" s="55" t="s">
        <v>492</v>
      </c>
      <c r="L1739" s="56">
        <v>45716</v>
      </c>
      <c r="Q1739" s="55" t="s">
        <v>89</v>
      </c>
      <c r="R1739" s="57">
        <v>9.6999999999999993</v>
      </c>
      <c r="S1739" s="55" t="s">
        <v>89</v>
      </c>
      <c r="T1739" s="57">
        <v>9.6999999999999993</v>
      </c>
      <c r="U1739" s="55" t="s">
        <v>329</v>
      </c>
      <c r="V1739" s="55" t="s">
        <v>330</v>
      </c>
      <c r="AJ1739" s="58">
        <v>0</v>
      </c>
      <c r="AT1739" t="s">
        <v>3842</v>
      </c>
      <c r="AU1739" s="191">
        <f t="shared" si="29"/>
        <v>160050</v>
      </c>
    </row>
    <row r="1740" spans="1:47" hidden="1" x14ac:dyDescent="0.25">
      <c r="A1740" s="55" t="s">
        <v>1717</v>
      </c>
      <c r="B1740" s="92" t="s">
        <v>2159</v>
      </c>
      <c r="D1740" s="55" t="s">
        <v>3859</v>
      </c>
      <c r="E1740" s="56">
        <v>45716</v>
      </c>
      <c r="F1740" s="55" t="s">
        <v>4288</v>
      </c>
      <c r="H1740" s="55">
        <v>50900020</v>
      </c>
      <c r="I1740" s="55" t="s">
        <v>4292</v>
      </c>
      <c r="K1740" s="55" t="s">
        <v>492</v>
      </c>
      <c r="L1740" s="56">
        <v>45716</v>
      </c>
      <c r="Q1740" s="55" t="s">
        <v>89</v>
      </c>
      <c r="R1740" s="57">
        <v>83.33</v>
      </c>
      <c r="S1740" s="55" t="s">
        <v>89</v>
      </c>
      <c r="T1740" s="57">
        <v>83.33</v>
      </c>
      <c r="U1740" s="55" t="s">
        <v>329</v>
      </c>
      <c r="V1740" s="55" t="s">
        <v>330</v>
      </c>
      <c r="AJ1740" s="58">
        <v>0</v>
      </c>
      <c r="AT1740" t="s">
        <v>3842</v>
      </c>
      <c r="AU1740" s="191">
        <f t="shared" si="29"/>
        <v>1374945</v>
      </c>
    </row>
    <row r="1741" spans="1:47" hidden="1" x14ac:dyDescent="0.25">
      <c r="A1741" s="55" t="s">
        <v>1717</v>
      </c>
      <c r="B1741" s="92" t="s">
        <v>2159</v>
      </c>
      <c r="D1741" s="55" t="s">
        <v>3859</v>
      </c>
      <c r="E1741" s="56">
        <v>45716</v>
      </c>
      <c r="F1741" s="55" t="s">
        <v>4288</v>
      </c>
      <c r="H1741" s="55">
        <v>50900020</v>
      </c>
      <c r="I1741" s="55" t="s">
        <v>4292</v>
      </c>
      <c r="K1741" s="55" t="s">
        <v>492</v>
      </c>
      <c r="L1741" s="56">
        <v>45716</v>
      </c>
      <c r="Q1741" s="55" t="s">
        <v>89</v>
      </c>
      <c r="R1741" s="57">
        <v>18.23</v>
      </c>
      <c r="S1741" s="55" t="s">
        <v>89</v>
      </c>
      <c r="T1741" s="57">
        <v>18.23</v>
      </c>
      <c r="U1741" s="55" t="s">
        <v>329</v>
      </c>
      <c r="V1741" s="55" t="s">
        <v>330</v>
      </c>
      <c r="AJ1741" s="58">
        <v>0</v>
      </c>
      <c r="AT1741" t="s">
        <v>3842</v>
      </c>
      <c r="AU1741" s="191">
        <f t="shared" si="29"/>
        <v>300795</v>
      </c>
    </row>
    <row r="1742" spans="1:47" hidden="1" x14ac:dyDescent="0.25">
      <c r="A1742" s="55" t="s">
        <v>1717</v>
      </c>
      <c r="B1742" s="92" t="s">
        <v>2159</v>
      </c>
      <c r="D1742" s="55" t="s">
        <v>3859</v>
      </c>
      <c r="E1742" s="56">
        <v>45716</v>
      </c>
      <c r="F1742" s="55" t="s">
        <v>4288</v>
      </c>
      <c r="H1742" s="55">
        <v>50900020</v>
      </c>
      <c r="I1742" s="55" t="s">
        <v>4292</v>
      </c>
      <c r="K1742" s="55" t="s">
        <v>492</v>
      </c>
      <c r="L1742" s="56">
        <v>45716</v>
      </c>
      <c r="Q1742" s="55" t="s">
        <v>89</v>
      </c>
      <c r="R1742" s="57">
        <v>9.6999999999999993</v>
      </c>
      <c r="S1742" s="55" t="s">
        <v>89</v>
      </c>
      <c r="T1742" s="57">
        <v>9.6999999999999993</v>
      </c>
      <c r="U1742" s="55" t="s">
        <v>329</v>
      </c>
      <c r="V1742" s="55" t="s">
        <v>330</v>
      </c>
      <c r="AJ1742" s="58">
        <v>0</v>
      </c>
      <c r="AT1742" t="s">
        <v>3842</v>
      </c>
      <c r="AU1742" s="191">
        <f t="shared" si="29"/>
        <v>160050</v>
      </c>
    </row>
    <row r="1743" spans="1:47" hidden="1" x14ac:dyDescent="0.25">
      <c r="A1743" s="55" t="s">
        <v>1717</v>
      </c>
      <c r="B1743" s="92" t="s">
        <v>2159</v>
      </c>
      <c r="D1743" s="55" t="s">
        <v>3859</v>
      </c>
      <c r="E1743" s="56">
        <v>45716</v>
      </c>
      <c r="F1743" s="55" t="s">
        <v>4288</v>
      </c>
      <c r="H1743" s="55">
        <v>50900020</v>
      </c>
      <c r="I1743" s="55" t="s">
        <v>4292</v>
      </c>
      <c r="K1743" s="55" t="s">
        <v>492</v>
      </c>
      <c r="L1743" s="56">
        <v>45716</v>
      </c>
      <c r="Q1743" s="55" t="s">
        <v>89</v>
      </c>
      <c r="R1743" s="57">
        <v>9.6999999999999993</v>
      </c>
      <c r="S1743" s="55" t="s">
        <v>89</v>
      </c>
      <c r="T1743" s="57">
        <v>9.6999999999999993</v>
      </c>
      <c r="U1743" s="55" t="s">
        <v>329</v>
      </c>
      <c r="V1743" s="55" t="s">
        <v>330</v>
      </c>
      <c r="AJ1743" s="58">
        <v>0</v>
      </c>
      <c r="AT1743" t="s">
        <v>3842</v>
      </c>
      <c r="AU1743" s="191">
        <f t="shared" si="29"/>
        <v>160050</v>
      </c>
    </row>
    <row r="1744" spans="1:47" hidden="1" x14ac:dyDescent="0.25">
      <c r="A1744" s="55" t="s">
        <v>1717</v>
      </c>
      <c r="B1744" s="92" t="s">
        <v>2159</v>
      </c>
      <c r="D1744" s="55" t="s">
        <v>3859</v>
      </c>
      <c r="E1744" s="56">
        <v>45716</v>
      </c>
      <c r="F1744" s="55" t="s">
        <v>4288</v>
      </c>
      <c r="H1744" s="55">
        <v>50900020</v>
      </c>
      <c r="I1744" s="55" t="s">
        <v>4292</v>
      </c>
      <c r="K1744" s="55" t="s">
        <v>492</v>
      </c>
      <c r="L1744" s="56">
        <v>45716</v>
      </c>
      <c r="Q1744" s="55" t="s">
        <v>89</v>
      </c>
      <c r="R1744" s="57">
        <v>83.33</v>
      </c>
      <c r="S1744" s="55" t="s">
        <v>89</v>
      </c>
      <c r="T1744" s="57">
        <v>83.33</v>
      </c>
      <c r="U1744" s="55" t="s">
        <v>329</v>
      </c>
      <c r="V1744" s="55" t="s">
        <v>330</v>
      </c>
      <c r="AJ1744" s="58">
        <v>0</v>
      </c>
      <c r="AT1744" t="s">
        <v>3842</v>
      </c>
      <c r="AU1744" s="191">
        <f t="shared" si="29"/>
        <v>1374945</v>
      </c>
    </row>
    <row r="1745" spans="1:47" hidden="1" x14ac:dyDescent="0.25">
      <c r="A1745" s="55" t="s">
        <v>1717</v>
      </c>
      <c r="B1745" s="92" t="s">
        <v>2159</v>
      </c>
      <c r="D1745" s="55" t="s">
        <v>3859</v>
      </c>
      <c r="E1745" s="56">
        <v>45716</v>
      </c>
      <c r="F1745" s="55" t="s">
        <v>4288</v>
      </c>
      <c r="H1745" s="55">
        <v>50900020</v>
      </c>
      <c r="I1745" s="55" t="s">
        <v>4292</v>
      </c>
      <c r="K1745" s="55" t="s">
        <v>492</v>
      </c>
      <c r="L1745" s="56">
        <v>45716</v>
      </c>
      <c r="Q1745" s="55" t="s">
        <v>89</v>
      </c>
      <c r="R1745" s="57">
        <v>9.6999999999999993</v>
      </c>
      <c r="S1745" s="55" t="s">
        <v>89</v>
      </c>
      <c r="T1745" s="57">
        <v>9.6999999999999993</v>
      </c>
      <c r="U1745" s="55" t="s">
        <v>329</v>
      </c>
      <c r="V1745" s="55" t="s">
        <v>330</v>
      </c>
      <c r="AJ1745" s="58">
        <v>0</v>
      </c>
      <c r="AT1745" t="s">
        <v>3842</v>
      </c>
      <c r="AU1745" s="191">
        <f t="shared" si="29"/>
        <v>160050</v>
      </c>
    </row>
    <row r="1746" spans="1:47" hidden="1" x14ac:dyDescent="0.25">
      <c r="A1746" s="55" t="s">
        <v>1717</v>
      </c>
      <c r="B1746" s="92" t="s">
        <v>2159</v>
      </c>
      <c r="D1746" s="55" t="s">
        <v>3859</v>
      </c>
      <c r="E1746" s="56">
        <v>45716</v>
      </c>
      <c r="F1746" s="55" t="s">
        <v>4288</v>
      </c>
      <c r="H1746" s="55">
        <v>50900020</v>
      </c>
      <c r="I1746" s="55" t="s">
        <v>4292</v>
      </c>
      <c r="K1746" s="55" t="s">
        <v>492</v>
      </c>
      <c r="L1746" s="56">
        <v>45716</v>
      </c>
      <c r="Q1746" s="55" t="s">
        <v>89</v>
      </c>
      <c r="R1746" s="57">
        <v>9.6999999999999993</v>
      </c>
      <c r="S1746" s="55" t="s">
        <v>89</v>
      </c>
      <c r="T1746" s="57">
        <v>9.6999999999999993</v>
      </c>
      <c r="U1746" s="55" t="s">
        <v>329</v>
      </c>
      <c r="V1746" s="55" t="s">
        <v>330</v>
      </c>
      <c r="AJ1746" s="58">
        <v>0</v>
      </c>
      <c r="AT1746" t="s">
        <v>3842</v>
      </c>
      <c r="AU1746" s="191">
        <f t="shared" si="29"/>
        <v>160050</v>
      </c>
    </row>
    <row r="1747" spans="1:47" hidden="1" x14ac:dyDescent="0.25">
      <c r="A1747" s="55" t="s">
        <v>1717</v>
      </c>
      <c r="B1747" s="92" t="s">
        <v>2159</v>
      </c>
      <c r="D1747" s="55" t="s">
        <v>3859</v>
      </c>
      <c r="E1747" s="56">
        <v>45716</v>
      </c>
      <c r="F1747" s="55" t="s">
        <v>4288</v>
      </c>
      <c r="H1747" s="55">
        <v>50900020</v>
      </c>
      <c r="I1747" s="55" t="s">
        <v>4292</v>
      </c>
      <c r="K1747" s="55" t="s">
        <v>492</v>
      </c>
      <c r="L1747" s="56">
        <v>45716</v>
      </c>
      <c r="Q1747" s="55" t="s">
        <v>89</v>
      </c>
      <c r="R1747" s="57">
        <v>18.23</v>
      </c>
      <c r="S1747" s="55" t="s">
        <v>89</v>
      </c>
      <c r="T1747" s="57">
        <v>18.23</v>
      </c>
      <c r="U1747" s="55" t="s">
        <v>329</v>
      </c>
      <c r="V1747" s="55" t="s">
        <v>330</v>
      </c>
      <c r="AJ1747" s="58">
        <v>0</v>
      </c>
      <c r="AT1747" t="s">
        <v>3842</v>
      </c>
      <c r="AU1747" s="191">
        <f t="shared" si="29"/>
        <v>300795</v>
      </c>
    </row>
    <row r="1748" spans="1:47" hidden="1" x14ac:dyDescent="0.25">
      <c r="A1748" s="55" t="s">
        <v>1717</v>
      </c>
      <c r="B1748" s="92" t="s">
        <v>2159</v>
      </c>
      <c r="D1748" s="55" t="s">
        <v>3859</v>
      </c>
      <c r="E1748" s="56">
        <v>45716</v>
      </c>
      <c r="F1748" s="55" t="s">
        <v>4288</v>
      </c>
      <c r="H1748" s="55">
        <v>50900020</v>
      </c>
      <c r="I1748" s="55" t="s">
        <v>4292</v>
      </c>
      <c r="K1748" s="55" t="s">
        <v>492</v>
      </c>
      <c r="L1748" s="56">
        <v>45716</v>
      </c>
      <c r="Q1748" s="55" t="s">
        <v>89</v>
      </c>
      <c r="R1748" s="57">
        <v>9.6999999999999993</v>
      </c>
      <c r="S1748" s="55" t="s">
        <v>89</v>
      </c>
      <c r="T1748" s="57">
        <v>9.6999999999999993</v>
      </c>
      <c r="U1748" s="55" t="s">
        <v>329</v>
      </c>
      <c r="V1748" s="55" t="s">
        <v>330</v>
      </c>
      <c r="AJ1748" s="58">
        <v>0</v>
      </c>
      <c r="AT1748" t="s">
        <v>3842</v>
      </c>
      <c r="AU1748" s="191">
        <f t="shared" si="29"/>
        <v>160050</v>
      </c>
    </row>
    <row r="1749" spans="1:47" hidden="1" x14ac:dyDescent="0.25">
      <c r="A1749" s="55" t="s">
        <v>1717</v>
      </c>
      <c r="B1749" s="92" t="s">
        <v>2159</v>
      </c>
      <c r="D1749" s="55" t="s">
        <v>3859</v>
      </c>
      <c r="E1749" s="56">
        <v>45716</v>
      </c>
      <c r="F1749" s="55" t="s">
        <v>4288</v>
      </c>
      <c r="H1749" s="55">
        <v>50900020</v>
      </c>
      <c r="I1749" s="55" t="s">
        <v>4292</v>
      </c>
      <c r="K1749" s="55" t="s">
        <v>492</v>
      </c>
      <c r="L1749" s="56">
        <v>45716</v>
      </c>
      <c r="Q1749" s="55" t="s">
        <v>89</v>
      </c>
      <c r="R1749" s="57">
        <v>260.41000000000003</v>
      </c>
      <c r="S1749" s="55" t="s">
        <v>89</v>
      </c>
      <c r="T1749" s="57">
        <v>260.41000000000003</v>
      </c>
      <c r="U1749" s="55" t="s">
        <v>329</v>
      </c>
      <c r="V1749" s="55" t="s">
        <v>330</v>
      </c>
      <c r="AJ1749" s="58">
        <v>0</v>
      </c>
      <c r="AT1749" t="s">
        <v>3842</v>
      </c>
      <c r="AU1749" s="191">
        <f t="shared" si="29"/>
        <v>4296765</v>
      </c>
    </row>
    <row r="1750" spans="1:47" hidden="1" x14ac:dyDescent="0.25">
      <c r="A1750" s="55" t="s">
        <v>1717</v>
      </c>
      <c r="B1750" s="92" t="s">
        <v>2159</v>
      </c>
      <c r="D1750" s="55" t="s">
        <v>3859</v>
      </c>
      <c r="E1750" s="56">
        <v>45716</v>
      </c>
      <c r="F1750" s="55" t="s">
        <v>4288</v>
      </c>
      <c r="H1750" s="55">
        <v>50900020</v>
      </c>
      <c r="I1750" s="55" t="s">
        <v>4292</v>
      </c>
      <c r="K1750" s="55" t="s">
        <v>492</v>
      </c>
      <c r="L1750" s="56">
        <v>45716</v>
      </c>
      <c r="Q1750" s="55" t="s">
        <v>89</v>
      </c>
      <c r="R1750" s="57">
        <v>9.6999999999999993</v>
      </c>
      <c r="S1750" s="55" t="s">
        <v>89</v>
      </c>
      <c r="T1750" s="57">
        <v>9.6999999999999993</v>
      </c>
      <c r="U1750" s="55" t="s">
        <v>329</v>
      </c>
      <c r="V1750" s="55" t="s">
        <v>330</v>
      </c>
      <c r="AJ1750" s="58">
        <v>0</v>
      </c>
      <c r="AT1750" t="s">
        <v>3842</v>
      </c>
      <c r="AU1750" s="191">
        <f t="shared" si="29"/>
        <v>160050</v>
      </c>
    </row>
    <row r="1751" spans="1:47" hidden="1" x14ac:dyDescent="0.25">
      <c r="A1751" s="55" t="s">
        <v>1717</v>
      </c>
      <c r="B1751" s="92" t="s">
        <v>2159</v>
      </c>
      <c r="D1751" s="55" t="s">
        <v>3859</v>
      </c>
      <c r="E1751" s="56">
        <v>45716</v>
      </c>
      <c r="F1751" s="55" t="s">
        <v>4288</v>
      </c>
      <c r="H1751" s="55">
        <v>50900020</v>
      </c>
      <c r="I1751" s="55" t="s">
        <v>4292</v>
      </c>
      <c r="K1751" s="55" t="s">
        <v>492</v>
      </c>
      <c r="L1751" s="56">
        <v>45716</v>
      </c>
      <c r="Q1751" s="55" t="s">
        <v>89</v>
      </c>
      <c r="R1751" s="57">
        <v>9.6999999999999993</v>
      </c>
      <c r="S1751" s="55" t="s">
        <v>89</v>
      </c>
      <c r="T1751" s="57">
        <v>9.6999999999999993</v>
      </c>
      <c r="U1751" s="55" t="s">
        <v>329</v>
      </c>
      <c r="V1751" s="55" t="s">
        <v>330</v>
      </c>
      <c r="AJ1751" s="58">
        <v>0</v>
      </c>
      <c r="AT1751" t="s">
        <v>3842</v>
      </c>
      <c r="AU1751" s="191">
        <f t="shared" si="29"/>
        <v>160050</v>
      </c>
    </row>
    <row r="1752" spans="1:47" hidden="1" x14ac:dyDescent="0.25">
      <c r="A1752" s="55" t="s">
        <v>1717</v>
      </c>
      <c r="B1752" s="92" t="s">
        <v>2159</v>
      </c>
      <c r="D1752" s="55" t="s">
        <v>3859</v>
      </c>
      <c r="E1752" s="56">
        <v>45716</v>
      </c>
      <c r="F1752" s="55" t="s">
        <v>4288</v>
      </c>
      <c r="H1752" s="55">
        <v>50900020</v>
      </c>
      <c r="I1752" s="55" t="s">
        <v>4292</v>
      </c>
      <c r="K1752" s="55" t="s">
        <v>492</v>
      </c>
      <c r="L1752" s="56">
        <v>45716</v>
      </c>
      <c r="Q1752" s="55" t="s">
        <v>89</v>
      </c>
      <c r="R1752" s="57">
        <v>18.23</v>
      </c>
      <c r="S1752" s="55" t="s">
        <v>89</v>
      </c>
      <c r="T1752" s="57">
        <v>18.23</v>
      </c>
      <c r="U1752" s="55" t="s">
        <v>329</v>
      </c>
      <c r="V1752" s="55" t="s">
        <v>330</v>
      </c>
      <c r="AJ1752" s="58">
        <v>0</v>
      </c>
      <c r="AT1752" t="s">
        <v>3842</v>
      </c>
      <c r="AU1752" s="191">
        <f t="shared" si="29"/>
        <v>300795</v>
      </c>
    </row>
    <row r="1753" spans="1:47" hidden="1" x14ac:dyDescent="0.25">
      <c r="A1753" s="55" t="s">
        <v>1717</v>
      </c>
      <c r="B1753" s="92" t="s">
        <v>2159</v>
      </c>
      <c r="D1753" s="55" t="s">
        <v>3859</v>
      </c>
      <c r="E1753" s="56">
        <v>45716</v>
      </c>
      <c r="F1753" s="55" t="s">
        <v>4288</v>
      </c>
      <c r="H1753" s="55">
        <v>50900020</v>
      </c>
      <c r="I1753" s="55" t="s">
        <v>4292</v>
      </c>
      <c r="K1753" s="55" t="s">
        <v>492</v>
      </c>
      <c r="L1753" s="56">
        <v>45716</v>
      </c>
      <c r="Q1753" s="55" t="s">
        <v>89</v>
      </c>
      <c r="R1753" s="57">
        <v>83.33</v>
      </c>
      <c r="S1753" s="55" t="s">
        <v>89</v>
      </c>
      <c r="T1753" s="57">
        <v>83.33</v>
      </c>
      <c r="U1753" s="55" t="s">
        <v>329</v>
      </c>
      <c r="V1753" s="55" t="s">
        <v>330</v>
      </c>
      <c r="AJ1753" s="58">
        <v>0</v>
      </c>
      <c r="AT1753" t="s">
        <v>3842</v>
      </c>
      <c r="AU1753" s="191">
        <f t="shared" si="29"/>
        <v>1374945</v>
      </c>
    </row>
    <row r="1754" spans="1:47" hidden="1" x14ac:dyDescent="0.25">
      <c r="A1754" s="55" t="s">
        <v>1717</v>
      </c>
      <c r="B1754" s="92" t="s">
        <v>2159</v>
      </c>
      <c r="D1754" s="55" t="s">
        <v>3859</v>
      </c>
      <c r="E1754" s="56">
        <v>45716</v>
      </c>
      <c r="F1754" s="55" t="s">
        <v>4288</v>
      </c>
      <c r="H1754" s="55">
        <v>50900020</v>
      </c>
      <c r="I1754" s="55" t="s">
        <v>4292</v>
      </c>
      <c r="K1754" s="55" t="s">
        <v>492</v>
      </c>
      <c r="L1754" s="56">
        <v>45716</v>
      </c>
      <c r="Q1754" s="55" t="s">
        <v>89</v>
      </c>
      <c r="R1754" s="57">
        <v>9.6999999999999993</v>
      </c>
      <c r="S1754" s="55" t="s">
        <v>89</v>
      </c>
      <c r="T1754" s="57">
        <v>9.6999999999999993</v>
      </c>
      <c r="U1754" s="55" t="s">
        <v>329</v>
      </c>
      <c r="V1754" s="55" t="s">
        <v>330</v>
      </c>
      <c r="AJ1754" s="58">
        <v>0</v>
      </c>
      <c r="AT1754" t="s">
        <v>3842</v>
      </c>
      <c r="AU1754" s="191">
        <f t="shared" si="29"/>
        <v>160050</v>
      </c>
    </row>
    <row r="1755" spans="1:47" hidden="1" x14ac:dyDescent="0.25">
      <c r="A1755" s="55" t="s">
        <v>1717</v>
      </c>
      <c r="B1755" s="92" t="s">
        <v>2159</v>
      </c>
      <c r="D1755" s="55" t="s">
        <v>3859</v>
      </c>
      <c r="E1755" s="56">
        <v>45716</v>
      </c>
      <c r="F1755" s="55" t="s">
        <v>4288</v>
      </c>
      <c r="H1755" s="55">
        <v>50900020</v>
      </c>
      <c r="I1755" s="55" t="s">
        <v>4292</v>
      </c>
      <c r="K1755" s="55" t="s">
        <v>492</v>
      </c>
      <c r="L1755" s="56">
        <v>45716</v>
      </c>
      <c r="Q1755" s="55" t="s">
        <v>89</v>
      </c>
      <c r="R1755" s="57">
        <v>83.34</v>
      </c>
      <c r="S1755" s="55" t="s">
        <v>89</v>
      </c>
      <c r="T1755" s="57">
        <v>83.34</v>
      </c>
      <c r="U1755" s="55" t="s">
        <v>329</v>
      </c>
      <c r="V1755" s="55" t="s">
        <v>330</v>
      </c>
      <c r="AJ1755" s="58">
        <v>0</v>
      </c>
      <c r="AT1755" t="s">
        <v>3842</v>
      </c>
      <c r="AU1755" s="191">
        <f t="shared" si="29"/>
        <v>1375110</v>
      </c>
    </row>
    <row r="1756" spans="1:47" hidden="1" x14ac:dyDescent="0.25">
      <c r="A1756" s="55" t="s">
        <v>1717</v>
      </c>
      <c r="B1756" s="92" t="s">
        <v>2159</v>
      </c>
      <c r="D1756" s="55" t="s">
        <v>3859</v>
      </c>
      <c r="E1756" s="56">
        <v>45716</v>
      </c>
      <c r="F1756" s="55" t="s">
        <v>4288</v>
      </c>
      <c r="H1756" s="55">
        <v>50900020</v>
      </c>
      <c r="I1756" s="55" t="s">
        <v>4292</v>
      </c>
      <c r="K1756" s="55" t="s">
        <v>492</v>
      </c>
      <c r="L1756" s="56">
        <v>45716</v>
      </c>
      <c r="Q1756" s="55" t="s">
        <v>89</v>
      </c>
      <c r="R1756" s="57">
        <v>18.23</v>
      </c>
      <c r="S1756" s="55" t="s">
        <v>89</v>
      </c>
      <c r="T1756" s="57">
        <v>18.23</v>
      </c>
      <c r="U1756" s="55" t="s">
        <v>329</v>
      </c>
      <c r="V1756" s="55" t="s">
        <v>330</v>
      </c>
      <c r="AJ1756" s="58">
        <v>0</v>
      </c>
      <c r="AT1756" t="s">
        <v>3842</v>
      </c>
      <c r="AU1756" s="191">
        <f t="shared" si="29"/>
        <v>300795</v>
      </c>
    </row>
    <row r="1757" spans="1:47" hidden="1" x14ac:dyDescent="0.25">
      <c r="A1757" s="55" t="s">
        <v>1717</v>
      </c>
      <c r="B1757" s="92" t="s">
        <v>2159</v>
      </c>
      <c r="D1757" s="55" t="s">
        <v>3859</v>
      </c>
      <c r="E1757" s="56">
        <v>45716</v>
      </c>
      <c r="F1757" s="55" t="s">
        <v>4288</v>
      </c>
      <c r="H1757" s="55">
        <v>50900020</v>
      </c>
      <c r="I1757" s="55" t="s">
        <v>4292</v>
      </c>
      <c r="K1757" s="55" t="s">
        <v>492</v>
      </c>
      <c r="L1757" s="56">
        <v>45716</v>
      </c>
      <c r="Q1757" s="55" t="s">
        <v>89</v>
      </c>
      <c r="R1757" s="57">
        <v>18.23</v>
      </c>
      <c r="S1757" s="55" t="s">
        <v>89</v>
      </c>
      <c r="T1757" s="57">
        <v>18.23</v>
      </c>
      <c r="U1757" s="55" t="s">
        <v>329</v>
      </c>
      <c r="V1757" s="55" t="s">
        <v>330</v>
      </c>
      <c r="AJ1757" s="58">
        <v>0</v>
      </c>
      <c r="AT1757" t="s">
        <v>3842</v>
      </c>
      <c r="AU1757" s="191">
        <f t="shared" si="29"/>
        <v>300795</v>
      </c>
    </row>
    <row r="1758" spans="1:47" hidden="1" x14ac:dyDescent="0.25">
      <c r="A1758" s="55" t="s">
        <v>1717</v>
      </c>
      <c r="B1758" s="92" t="s">
        <v>2159</v>
      </c>
      <c r="D1758" s="55" t="s">
        <v>3859</v>
      </c>
      <c r="E1758" s="56">
        <v>45716</v>
      </c>
      <c r="F1758" s="55" t="s">
        <v>4288</v>
      </c>
      <c r="H1758" s="55">
        <v>50900020</v>
      </c>
      <c r="I1758" s="55" t="s">
        <v>4292</v>
      </c>
      <c r="K1758" s="55" t="s">
        <v>492</v>
      </c>
      <c r="L1758" s="56">
        <v>45716</v>
      </c>
      <c r="Q1758" s="55" t="s">
        <v>89</v>
      </c>
      <c r="R1758" s="57">
        <v>9.6999999999999993</v>
      </c>
      <c r="S1758" s="55" t="s">
        <v>89</v>
      </c>
      <c r="T1758" s="57">
        <v>9.6999999999999993</v>
      </c>
      <c r="U1758" s="55" t="s">
        <v>329</v>
      </c>
      <c r="V1758" s="55" t="s">
        <v>330</v>
      </c>
      <c r="AJ1758" s="58">
        <v>0</v>
      </c>
      <c r="AT1758" t="s">
        <v>3842</v>
      </c>
      <c r="AU1758" s="191">
        <f t="shared" si="29"/>
        <v>160050</v>
      </c>
    </row>
    <row r="1759" spans="1:47" hidden="1" x14ac:dyDescent="0.25">
      <c r="A1759" s="55" t="s">
        <v>1717</v>
      </c>
      <c r="B1759" s="92" t="s">
        <v>2159</v>
      </c>
      <c r="D1759" s="55" t="s">
        <v>3859</v>
      </c>
      <c r="E1759" s="56">
        <v>45716</v>
      </c>
      <c r="F1759" s="55" t="s">
        <v>4288</v>
      </c>
      <c r="H1759" s="55">
        <v>50900020</v>
      </c>
      <c r="I1759" s="55" t="s">
        <v>4292</v>
      </c>
      <c r="K1759" s="55" t="s">
        <v>492</v>
      </c>
      <c r="L1759" s="56">
        <v>45716</v>
      </c>
      <c r="Q1759" s="55" t="s">
        <v>89</v>
      </c>
      <c r="R1759" s="57">
        <v>9.6999999999999993</v>
      </c>
      <c r="S1759" s="55" t="s">
        <v>89</v>
      </c>
      <c r="T1759" s="57">
        <v>9.6999999999999993</v>
      </c>
      <c r="U1759" s="55" t="s">
        <v>329</v>
      </c>
      <c r="V1759" s="55" t="s">
        <v>330</v>
      </c>
      <c r="AJ1759" s="58">
        <v>0</v>
      </c>
      <c r="AT1759" t="s">
        <v>3842</v>
      </c>
      <c r="AU1759" s="191">
        <f t="shared" si="29"/>
        <v>160050</v>
      </c>
    </row>
    <row r="1760" spans="1:47" hidden="1" x14ac:dyDescent="0.25">
      <c r="A1760" s="55" t="s">
        <v>1717</v>
      </c>
      <c r="B1760" s="92" t="s">
        <v>2159</v>
      </c>
      <c r="D1760" s="55" t="s">
        <v>3859</v>
      </c>
      <c r="E1760" s="56">
        <v>45716</v>
      </c>
      <c r="F1760" s="55" t="s">
        <v>4288</v>
      </c>
      <c r="H1760" s="55">
        <v>50900020</v>
      </c>
      <c r="I1760" s="55" t="s">
        <v>4292</v>
      </c>
      <c r="K1760" s="55" t="s">
        <v>492</v>
      </c>
      <c r="L1760" s="56">
        <v>45716</v>
      </c>
      <c r="Q1760" s="55" t="s">
        <v>89</v>
      </c>
      <c r="R1760" s="57">
        <v>9.6999999999999993</v>
      </c>
      <c r="S1760" s="55" t="s">
        <v>89</v>
      </c>
      <c r="T1760" s="57">
        <v>9.6999999999999993</v>
      </c>
      <c r="U1760" s="55" t="s">
        <v>329</v>
      </c>
      <c r="V1760" s="55" t="s">
        <v>330</v>
      </c>
      <c r="AJ1760" s="58">
        <v>0</v>
      </c>
      <c r="AT1760" t="s">
        <v>3842</v>
      </c>
      <c r="AU1760" s="191">
        <f t="shared" si="29"/>
        <v>160050</v>
      </c>
    </row>
    <row r="1761" spans="1:47" hidden="1" x14ac:dyDescent="0.25">
      <c r="A1761" s="55" t="s">
        <v>1717</v>
      </c>
      <c r="B1761" s="92" t="s">
        <v>2159</v>
      </c>
      <c r="D1761" s="55" t="s">
        <v>3859</v>
      </c>
      <c r="E1761" s="56">
        <v>45716</v>
      </c>
      <c r="F1761" s="55" t="s">
        <v>4288</v>
      </c>
      <c r="H1761" s="55">
        <v>50900020</v>
      </c>
      <c r="I1761" s="55" t="s">
        <v>4292</v>
      </c>
      <c r="K1761" s="55" t="s">
        <v>492</v>
      </c>
      <c r="L1761" s="56">
        <v>45716</v>
      </c>
      <c r="Q1761" s="55" t="s">
        <v>89</v>
      </c>
      <c r="R1761" s="57">
        <v>83.34</v>
      </c>
      <c r="S1761" s="55" t="s">
        <v>89</v>
      </c>
      <c r="T1761" s="57">
        <v>83.34</v>
      </c>
      <c r="U1761" s="55" t="s">
        <v>329</v>
      </c>
      <c r="V1761" s="55" t="s">
        <v>330</v>
      </c>
      <c r="AJ1761" s="58">
        <v>0</v>
      </c>
      <c r="AT1761" t="s">
        <v>3842</v>
      </c>
      <c r="AU1761" s="191">
        <f t="shared" si="29"/>
        <v>1375110</v>
      </c>
    </row>
    <row r="1762" spans="1:47" hidden="1" x14ac:dyDescent="0.25">
      <c r="A1762" s="55" t="s">
        <v>1717</v>
      </c>
      <c r="B1762" s="92" t="s">
        <v>2159</v>
      </c>
      <c r="D1762" s="55" t="s">
        <v>3859</v>
      </c>
      <c r="E1762" s="56">
        <v>45716</v>
      </c>
      <c r="F1762" s="55" t="s">
        <v>4288</v>
      </c>
      <c r="H1762" s="55">
        <v>50900020</v>
      </c>
      <c r="I1762" s="55" t="s">
        <v>4292</v>
      </c>
      <c r="K1762" s="55" t="s">
        <v>492</v>
      </c>
      <c r="L1762" s="56">
        <v>45716</v>
      </c>
      <c r="Q1762" s="55" t="s">
        <v>89</v>
      </c>
      <c r="R1762" s="57">
        <v>9.6999999999999993</v>
      </c>
      <c r="S1762" s="55" t="s">
        <v>89</v>
      </c>
      <c r="T1762" s="57">
        <v>9.6999999999999993</v>
      </c>
      <c r="U1762" s="55" t="s">
        <v>329</v>
      </c>
      <c r="V1762" s="55" t="s">
        <v>330</v>
      </c>
      <c r="AJ1762" s="58">
        <v>0</v>
      </c>
      <c r="AT1762" t="s">
        <v>3842</v>
      </c>
      <c r="AU1762" s="191">
        <f t="shared" si="29"/>
        <v>160050</v>
      </c>
    </row>
    <row r="1763" spans="1:47" hidden="1" x14ac:dyDescent="0.25">
      <c r="A1763" s="55" t="s">
        <v>1717</v>
      </c>
      <c r="B1763" s="92" t="s">
        <v>2159</v>
      </c>
      <c r="D1763" s="55" t="s">
        <v>3859</v>
      </c>
      <c r="E1763" s="56">
        <v>45716</v>
      </c>
      <c r="F1763" s="55" t="s">
        <v>4288</v>
      </c>
      <c r="H1763" s="55">
        <v>50900020</v>
      </c>
      <c r="I1763" s="55" t="s">
        <v>4292</v>
      </c>
      <c r="K1763" s="55" t="s">
        <v>492</v>
      </c>
      <c r="L1763" s="56">
        <v>45716</v>
      </c>
      <c r="Q1763" s="55" t="s">
        <v>89</v>
      </c>
      <c r="R1763" s="57">
        <v>1087.51</v>
      </c>
      <c r="S1763" s="55" t="s">
        <v>89</v>
      </c>
      <c r="T1763" s="57">
        <v>1087.51</v>
      </c>
      <c r="U1763" s="55" t="s">
        <v>329</v>
      </c>
      <c r="V1763" s="55" t="s">
        <v>330</v>
      </c>
      <c r="AJ1763" s="58">
        <v>0</v>
      </c>
      <c r="AT1763" t="s">
        <v>3842</v>
      </c>
      <c r="AU1763" s="191">
        <f t="shared" si="29"/>
        <v>17943915</v>
      </c>
    </row>
    <row r="1764" spans="1:47" hidden="1" x14ac:dyDescent="0.25">
      <c r="A1764" s="55" t="s">
        <v>1717</v>
      </c>
      <c r="B1764" s="92" t="s">
        <v>2159</v>
      </c>
      <c r="D1764" s="55" t="s">
        <v>3859</v>
      </c>
      <c r="E1764" s="56">
        <v>45716</v>
      </c>
      <c r="F1764" s="55" t="s">
        <v>4288</v>
      </c>
      <c r="H1764" s="55">
        <v>50900020</v>
      </c>
      <c r="I1764" s="55" t="s">
        <v>4292</v>
      </c>
      <c r="K1764" s="55" t="s">
        <v>492</v>
      </c>
      <c r="L1764" s="56">
        <v>45716</v>
      </c>
      <c r="Q1764" s="55" t="s">
        <v>89</v>
      </c>
      <c r="R1764" s="57">
        <v>18.23</v>
      </c>
      <c r="S1764" s="55" t="s">
        <v>89</v>
      </c>
      <c r="T1764" s="57">
        <v>18.23</v>
      </c>
      <c r="U1764" s="55" t="s">
        <v>329</v>
      </c>
      <c r="V1764" s="55" t="s">
        <v>330</v>
      </c>
      <c r="AJ1764" s="58">
        <v>0</v>
      </c>
      <c r="AT1764" t="s">
        <v>3842</v>
      </c>
      <c r="AU1764" s="191">
        <f t="shared" si="29"/>
        <v>300795</v>
      </c>
    </row>
    <row r="1765" spans="1:47" hidden="1" x14ac:dyDescent="0.25">
      <c r="A1765" s="55" t="s">
        <v>1717</v>
      </c>
      <c r="B1765" s="92" t="s">
        <v>2159</v>
      </c>
      <c r="D1765" s="55" t="s">
        <v>3859</v>
      </c>
      <c r="E1765" s="56">
        <v>45716</v>
      </c>
      <c r="F1765" s="55" t="s">
        <v>4288</v>
      </c>
      <c r="H1765" s="55">
        <v>50900020</v>
      </c>
      <c r="I1765" s="55" t="s">
        <v>4292</v>
      </c>
      <c r="K1765" s="55" t="s">
        <v>492</v>
      </c>
      <c r="L1765" s="56">
        <v>45716</v>
      </c>
      <c r="Q1765" s="55" t="s">
        <v>89</v>
      </c>
      <c r="R1765" s="57">
        <v>83.33</v>
      </c>
      <c r="S1765" s="55" t="s">
        <v>89</v>
      </c>
      <c r="T1765" s="57">
        <v>83.33</v>
      </c>
      <c r="U1765" s="55" t="s">
        <v>329</v>
      </c>
      <c r="V1765" s="55" t="s">
        <v>330</v>
      </c>
      <c r="AJ1765" s="58">
        <v>0</v>
      </c>
      <c r="AT1765" t="s">
        <v>3842</v>
      </c>
      <c r="AU1765" s="191">
        <f t="shared" si="29"/>
        <v>1374945</v>
      </c>
    </row>
    <row r="1766" spans="1:47" hidden="1" x14ac:dyDescent="0.25">
      <c r="A1766" s="55" t="s">
        <v>1717</v>
      </c>
      <c r="B1766" s="92" t="s">
        <v>2159</v>
      </c>
      <c r="D1766" s="55" t="s">
        <v>3859</v>
      </c>
      <c r="E1766" s="56">
        <v>45716</v>
      </c>
      <c r="F1766" s="55" t="s">
        <v>4288</v>
      </c>
      <c r="H1766" s="55">
        <v>50900020</v>
      </c>
      <c r="I1766" s="55" t="s">
        <v>4292</v>
      </c>
      <c r="K1766" s="55" t="s">
        <v>492</v>
      </c>
      <c r="L1766" s="56">
        <v>45716</v>
      </c>
      <c r="Q1766" s="55" t="s">
        <v>89</v>
      </c>
      <c r="R1766" s="57">
        <v>18.23</v>
      </c>
      <c r="S1766" s="55" t="s">
        <v>89</v>
      </c>
      <c r="T1766" s="57">
        <v>18.23</v>
      </c>
      <c r="U1766" s="55" t="s">
        <v>329</v>
      </c>
      <c r="V1766" s="55" t="s">
        <v>330</v>
      </c>
      <c r="AJ1766" s="58">
        <v>0</v>
      </c>
      <c r="AT1766" t="s">
        <v>3842</v>
      </c>
      <c r="AU1766" s="191">
        <f t="shared" si="29"/>
        <v>300795</v>
      </c>
    </row>
    <row r="1767" spans="1:47" hidden="1" x14ac:dyDescent="0.25">
      <c r="A1767" s="55" t="s">
        <v>1717</v>
      </c>
      <c r="B1767" s="92" t="s">
        <v>2159</v>
      </c>
      <c r="D1767" s="55" t="s">
        <v>3859</v>
      </c>
      <c r="E1767" s="56">
        <v>45716</v>
      </c>
      <c r="F1767" s="55" t="s">
        <v>4288</v>
      </c>
      <c r="H1767" s="55">
        <v>50900020</v>
      </c>
      <c r="I1767" s="55" t="s">
        <v>4292</v>
      </c>
      <c r="K1767" s="55" t="s">
        <v>492</v>
      </c>
      <c r="L1767" s="56">
        <v>45716</v>
      </c>
      <c r="Q1767" s="55" t="s">
        <v>89</v>
      </c>
      <c r="R1767" s="57">
        <v>533.34</v>
      </c>
      <c r="S1767" s="55" t="s">
        <v>89</v>
      </c>
      <c r="T1767" s="57">
        <v>533.34</v>
      </c>
      <c r="U1767" s="55" t="s">
        <v>329</v>
      </c>
      <c r="V1767" s="55" t="s">
        <v>330</v>
      </c>
      <c r="AJ1767" s="58">
        <v>0</v>
      </c>
      <c r="AT1767" t="s">
        <v>3842</v>
      </c>
      <c r="AU1767" s="191">
        <f t="shared" si="29"/>
        <v>8800110</v>
      </c>
    </row>
    <row r="1768" spans="1:47" hidden="1" x14ac:dyDescent="0.25">
      <c r="A1768" s="55" t="s">
        <v>1717</v>
      </c>
      <c r="B1768" s="92" t="s">
        <v>2159</v>
      </c>
      <c r="D1768" s="55" t="s">
        <v>3859</v>
      </c>
      <c r="E1768" s="56">
        <v>45716</v>
      </c>
      <c r="F1768" s="55" t="s">
        <v>4288</v>
      </c>
      <c r="H1768" s="55">
        <v>50900020</v>
      </c>
      <c r="I1768" s="55" t="s">
        <v>4292</v>
      </c>
      <c r="K1768" s="55" t="s">
        <v>492</v>
      </c>
      <c r="L1768" s="56">
        <v>45716</v>
      </c>
      <c r="Q1768" s="55" t="s">
        <v>89</v>
      </c>
      <c r="R1768" s="57">
        <v>9.6999999999999993</v>
      </c>
      <c r="S1768" s="55" t="s">
        <v>89</v>
      </c>
      <c r="T1768" s="57">
        <v>9.6999999999999993</v>
      </c>
      <c r="U1768" s="55" t="s">
        <v>329</v>
      </c>
      <c r="V1768" s="55" t="s">
        <v>330</v>
      </c>
      <c r="AJ1768" s="58">
        <v>0</v>
      </c>
      <c r="AT1768" t="s">
        <v>3842</v>
      </c>
      <c r="AU1768" s="191">
        <f t="shared" si="29"/>
        <v>160050</v>
      </c>
    </row>
    <row r="1769" spans="1:47" hidden="1" x14ac:dyDescent="0.25">
      <c r="A1769" s="55" t="s">
        <v>1717</v>
      </c>
      <c r="B1769" s="92" t="s">
        <v>2159</v>
      </c>
      <c r="D1769" s="55" t="s">
        <v>3859</v>
      </c>
      <c r="E1769" s="56">
        <v>45716</v>
      </c>
      <c r="F1769" s="55" t="s">
        <v>4288</v>
      </c>
      <c r="H1769" s="55">
        <v>50900020</v>
      </c>
      <c r="I1769" s="55" t="s">
        <v>4292</v>
      </c>
      <c r="K1769" s="55" t="s">
        <v>492</v>
      </c>
      <c r="L1769" s="56">
        <v>45716</v>
      </c>
      <c r="Q1769" s="55" t="s">
        <v>89</v>
      </c>
      <c r="R1769" s="57">
        <v>83.34</v>
      </c>
      <c r="S1769" s="55" t="s">
        <v>89</v>
      </c>
      <c r="T1769" s="57">
        <v>83.34</v>
      </c>
      <c r="U1769" s="55" t="s">
        <v>329</v>
      </c>
      <c r="V1769" s="55" t="s">
        <v>330</v>
      </c>
      <c r="AJ1769" s="58">
        <v>0</v>
      </c>
      <c r="AT1769" t="s">
        <v>3842</v>
      </c>
      <c r="AU1769" s="191">
        <f t="shared" si="29"/>
        <v>1375110</v>
      </c>
    </row>
    <row r="1770" spans="1:47" hidden="1" x14ac:dyDescent="0.25">
      <c r="A1770" s="55" t="s">
        <v>1717</v>
      </c>
      <c r="B1770" s="92" t="s">
        <v>2159</v>
      </c>
      <c r="D1770" s="55" t="s">
        <v>3859</v>
      </c>
      <c r="E1770" s="56">
        <v>45716</v>
      </c>
      <c r="F1770" s="55" t="s">
        <v>4288</v>
      </c>
      <c r="H1770" s="55">
        <v>50900020</v>
      </c>
      <c r="I1770" s="55" t="s">
        <v>4292</v>
      </c>
      <c r="K1770" s="55" t="s">
        <v>492</v>
      </c>
      <c r="L1770" s="56">
        <v>45716</v>
      </c>
      <c r="Q1770" s="55" t="s">
        <v>89</v>
      </c>
      <c r="R1770" s="57">
        <v>83.34</v>
      </c>
      <c r="S1770" s="55" t="s">
        <v>89</v>
      </c>
      <c r="T1770" s="57">
        <v>83.34</v>
      </c>
      <c r="U1770" s="55" t="s">
        <v>329</v>
      </c>
      <c r="V1770" s="55" t="s">
        <v>330</v>
      </c>
      <c r="AJ1770" s="58">
        <v>0</v>
      </c>
      <c r="AT1770" t="s">
        <v>3842</v>
      </c>
      <c r="AU1770" s="191">
        <f t="shared" si="29"/>
        <v>1375110</v>
      </c>
    </row>
    <row r="1771" spans="1:47" hidden="1" x14ac:dyDescent="0.25">
      <c r="A1771" s="55" t="s">
        <v>1717</v>
      </c>
      <c r="B1771" s="92" t="s">
        <v>2159</v>
      </c>
      <c r="D1771" s="55" t="s">
        <v>3859</v>
      </c>
      <c r="E1771" s="56">
        <v>45716</v>
      </c>
      <c r="F1771" s="55" t="s">
        <v>4288</v>
      </c>
      <c r="H1771" s="55">
        <v>50900020</v>
      </c>
      <c r="I1771" s="55" t="s">
        <v>4292</v>
      </c>
      <c r="K1771" s="55" t="s">
        <v>492</v>
      </c>
      <c r="L1771" s="56">
        <v>45716</v>
      </c>
      <c r="Q1771" s="55" t="s">
        <v>89</v>
      </c>
      <c r="R1771" s="57">
        <v>83.34</v>
      </c>
      <c r="S1771" s="55" t="s">
        <v>89</v>
      </c>
      <c r="T1771" s="57">
        <v>83.34</v>
      </c>
      <c r="U1771" s="55" t="s">
        <v>329</v>
      </c>
      <c r="V1771" s="55" t="s">
        <v>330</v>
      </c>
      <c r="AJ1771" s="58">
        <v>0</v>
      </c>
      <c r="AT1771" t="s">
        <v>3842</v>
      </c>
      <c r="AU1771" s="191">
        <f t="shared" si="29"/>
        <v>1375110</v>
      </c>
    </row>
    <row r="1772" spans="1:47" hidden="1" x14ac:dyDescent="0.25">
      <c r="A1772" s="55" t="s">
        <v>1717</v>
      </c>
      <c r="B1772" s="92" t="s">
        <v>2159</v>
      </c>
      <c r="D1772" s="55" t="s">
        <v>3859</v>
      </c>
      <c r="E1772" s="56">
        <v>45716</v>
      </c>
      <c r="F1772" s="55" t="s">
        <v>4288</v>
      </c>
      <c r="H1772" s="55">
        <v>50900020</v>
      </c>
      <c r="I1772" s="55" t="s">
        <v>4292</v>
      </c>
      <c r="K1772" s="55" t="s">
        <v>492</v>
      </c>
      <c r="L1772" s="56">
        <v>45716</v>
      </c>
      <c r="Q1772" s="55" t="s">
        <v>89</v>
      </c>
      <c r="R1772" s="57">
        <v>9.6999999999999993</v>
      </c>
      <c r="S1772" s="55" t="s">
        <v>89</v>
      </c>
      <c r="T1772" s="57">
        <v>9.6999999999999993</v>
      </c>
      <c r="U1772" s="55" t="s">
        <v>329</v>
      </c>
      <c r="V1772" s="55" t="s">
        <v>330</v>
      </c>
      <c r="AJ1772" s="58">
        <v>0</v>
      </c>
      <c r="AT1772" t="s">
        <v>3842</v>
      </c>
      <c r="AU1772" s="191">
        <f t="shared" si="29"/>
        <v>160050</v>
      </c>
    </row>
    <row r="1773" spans="1:47" hidden="1" x14ac:dyDescent="0.25">
      <c r="A1773" s="55" t="s">
        <v>1717</v>
      </c>
      <c r="B1773" s="92" t="s">
        <v>2159</v>
      </c>
      <c r="D1773" s="55" t="s">
        <v>3859</v>
      </c>
      <c r="E1773" s="56">
        <v>45716</v>
      </c>
      <c r="F1773" s="55" t="s">
        <v>4288</v>
      </c>
      <c r="H1773" s="55">
        <v>50900020</v>
      </c>
      <c r="I1773" s="55" t="s">
        <v>4292</v>
      </c>
      <c r="K1773" s="55" t="s">
        <v>492</v>
      </c>
      <c r="L1773" s="56">
        <v>45716</v>
      </c>
      <c r="Q1773" s="55" t="s">
        <v>89</v>
      </c>
      <c r="R1773" s="57">
        <v>246.61</v>
      </c>
      <c r="S1773" s="55" t="s">
        <v>89</v>
      </c>
      <c r="T1773" s="57">
        <v>246.61</v>
      </c>
      <c r="U1773" s="55" t="s">
        <v>329</v>
      </c>
      <c r="V1773" s="55" t="s">
        <v>330</v>
      </c>
      <c r="AJ1773" s="58">
        <v>0</v>
      </c>
      <c r="AT1773" t="s">
        <v>3842</v>
      </c>
      <c r="AU1773" s="191">
        <f t="shared" si="29"/>
        <v>4069065</v>
      </c>
    </row>
    <row r="1774" spans="1:47" hidden="1" x14ac:dyDescent="0.25">
      <c r="A1774" s="55" t="s">
        <v>1717</v>
      </c>
      <c r="B1774" s="92" t="s">
        <v>2159</v>
      </c>
      <c r="D1774" s="55" t="s">
        <v>3859</v>
      </c>
      <c r="E1774" s="56">
        <v>45716</v>
      </c>
      <c r="F1774" s="55" t="s">
        <v>4288</v>
      </c>
      <c r="H1774" s="55">
        <v>50900020</v>
      </c>
      <c r="I1774" s="55" t="s">
        <v>4292</v>
      </c>
      <c r="K1774" s="55" t="s">
        <v>492</v>
      </c>
      <c r="L1774" s="56">
        <v>45716</v>
      </c>
      <c r="Q1774" s="55" t="s">
        <v>89</v>
      </c>
      <c r="R1774" s="57">
        <v>83.34</v>
      </c>
      <c r="S1774" s="55" t="s">
        <v>89</v>
      </c>
      <c r="T1774" s="57">
        <v>83.34</v>
      </c>
      <c r="U1774" s="55" t="s">
        <v>329</v>
      </c>
      <c r="V1774" s="55" t="s">
        <v>330</v>
      </c>
      <c r="AJ1774" s="58">
        <v>0</v>
      </c>
      <c r="AT1774" t="s">
        <v>3842</v>
      </c>
      <c r="AU1774" s="191">
        <f t="shared" si="29"/>
        <v>1375110</v>
      </c>
    </row>
    <row r="1775" spans="1:47" hidden="1" x14ac:dyDescent="0.25">
      <c r="A1775" s="55" t="s">
        <v>1717</v>
      </c>
      <c r="B1775" s="92" t="s">
        <v>2159</v>
      </c>
      <c r="D1775" s="55" t="s">
        <v>3859</v>
      </c>
      <c r="E1775" s="56">
        <v>45716</v>
      </c>
      <c r="F1775" s="55" t="s">
        <v>4288</v>
      </c>
      <c r="H1775" s="55">
        <v>50900020</v>
      </c>
      <c r="I1775" s="55" t="s">
        <v>4292</v>
      </c>
      <c r="K1775" s="55" t="s">
        <v>492</v>
      </c>
      <c r="L1775" s="56">
        <v>45716</v>
      </c>
      <c r="Q1775" s="55" t="s">
        <v>89</v>
      </c>
      <c r="R1775" s="57">
        <v>9.6999999999999993</v>
      </c>
      <c r="S1775" s="55" t="s">
        <v>89</v>
      </c>
      <c r="T1775" s="57">
        <v>9.6999999999999993</v>
      </c>
      <c r="U1775" s="55" t="s">
        <v>329</v>
      </c>
      <c r="V1775" s="55" t="s">
        <v>330</v>
      </c>
      <c r="AJ1775" s="58">
        <v>0</v>
      </c>
      <c r="AT1775" t="s">
        <v>3842</v>
      </c>
      <c r="AU1775" s="191">
        <f t="shared" si="29"/>
        <v>160050</v>
      </c>
    </row>
    <row r="1776" spans="1:47" hidden="1" x14ac:dyDescent="0.25">
      <c r="A1776" s="55" t="s">
        <v>1717</v>
      </c>
      <c r="B1776" s="92" t="s">
        <v>2159</v>
      </c>
      <c r="D1776" s="55" t="s">
        <v>3859</v>
      </c>
      <c r="E1776" s="56">
        <v>45716</v>
      </c>
      <c r="F1776" s="55" t="s">
        <v>4288</v>
      </c>
      <c r="H1776" s="55">
        <v>50900020</v>
      </c>
      <c r="I1776" s="55" t="s">
        <v>4292</v>
      </c>
      <c r="K1776" s="55" t="s">
        <v>492</v>
      </c>
      <c r="L1776" s="56">
        <v>45716</v>
      </c>
      <c r="Q1776" s="55" t="s">
        <v>89</v>
      </c>
      <c r="R1776" s="57">
        <v>9.6999999999999993</v>
      </c>
      <c r="S1776" s="55" t="s">
        <v>89</v>
      </c>
      <c r="T1776" s="57">
        <v>9.6999999999999993</v>
      </c>
      <c r="U1776" s="55" t="s">
        <v>329</v>
      </c>
      <c r="V1776" s="55" t="s">
        <v>330</v>
      </c>
      <c r="AJ1776" s="58">
        <v>0</v>
      </c>
      <c r="AT1776" t="s">
        <v>3842</v>
      </c>
      <c r="AU1776" s="191">
        <f t="shared" si="29"/>
        <v>160050</v>
      </c>
    </row>
    <row r="1777" spans="1:47" hidden="1" x14ac:dyDescent="0.25">
      <c r="A1777" s="55" t="s">
        <v>1717</v>
      </c>
      <c r="B1777" s="92" t="s">
        <v>2159</v>
      </c>
      <c r="D1777" s="55" t="s">
        <v>3859</v>
      </c>
      <c r="E1777" s="56">
        <v>45716</v>
      </c>
      <c r="F1777" s="55" t="s">
        <v>4288</v>
      </c>
      <c r="H1777" s="55">
        <v>50900020</v>
      </c>
      <c r="I1777" s="55" t="s">
        <v>4292</v>
      </c>
      <c r="K1777" s="55" t="s">
        <v>492</v>
      </c>
      <c r="L1777" s="56">
        <v>45716</v>
      </c>
      <c r="Q1777" s="55" t="s">
        <v>89</v>
      </c>
      <c r="R1777" s="57">
        <v>9.6999999999999993</v>
      </c>
      <c r="S1777" s="55" t="s">
        <v>89</v>
      </c>
      <c r="T1777" s="57">
        <v>9.6999999999999993</v>
      </c>
      <c r="U1777" s="55" t="s">
        <v>329</v>
      </c>
      <c r="V1777" s="55" t="s">
        <v>330</v>
      </c>
      <c r="AJ1777" s="58">
        <v>0</v>
      </c>
      <c r="AT1777" t="s">
        <v>3842</v>
      </c>
      <c r="AU1777" s="191">
        <f t="shared" ref="AU1777:AU1840" si="30">IF(Q1777="USD",R1777*16500,IF(Q1777="IDR",R1777,T1777*16500))</f>
        <v>160050</v>
      </c>
    </row>
    <row r="1778" spans="1:47" hidden="1" x14ac:dyDescent="0.25">
      <c r="A1778" s="55" t="s">
        <v>1717</v>
      </c>
      <c r="B1778" s="92" t="s">
        <v>2159</v>
      </c>
      <c r="D1778" s="55" t="s">
        <v>3859</v>
      </c>
      <c r="E1778" s="56">
        <v>45716</v>
      </c>
      <c r="F1778" s="55" t="s">
        <v>4288</v>
      </c>
      <c r="H1778" s="55">
        <v>50900020</v>
      </c>
      <c r="I1778" s="55" t="s">
        <v>4292</v>
      </c>
      <c r="K1778" s="55" t="s">
        <v>492</v>
      </c>
      <c r="L1778" s="56">
        <v>45716</v>
      </c>
      <c r="Q1778" s="55" t="s">
        <v>89</v>
      </c>
      <c r="R1778" s="57">
        <v>83.34</v>
      </c>
      <c r="S1778" s="55" t="s">
        <v>89</v>
      </c>
      <c r="T1778" s="57">
        <v>83.34</v>
      </c>
      <c r="U1778" s="55" t="s">
        <v>329</v>
      </c>
      <c r="V1778" s="55" t="s">
        <v>330</v>
      </c>
      <c r="AJ1778" s="58">
        <v>0</v>
      </c>
      <c r="AT1778" t="s">
        <v>3842</v>
      </c>
      <c r="AU1778" s="191">
        <f t="shared" si="30"/>
        <v>1375110</v>
      </c>
    </row>
    <row r="1779" spans="1:47" hidden="1" x14ac:dyDescent="0.25">
      <c r="A1779" s="55" t="s">
        <v>1717</v>
      </c>
      <c r="B1779" s="92" t="s">
        <v>2159</v>
      </c>
      <c r="D1779" s="55" t="s">
        <v>3859</v>
      </c>
      <c r="E1779" s="56">
        <v>45716</v>
      </c>
      <c r="F1779" s="55" t="s">
        <v>4288</v>
      </c>
      <c r="H1779" s="55">
        <v>50900020</v>
      </c>
      <c r="I1779" s="55" t="s">
        <v>4292</v>
      </c>
      <c r="K1779" s="55" t="s">
        <v>492</v>
      </c>
      <c r="L1779" s="56">
        <v>45716</v>
      </c>
      <c r="Q1779" s="55" t="s">
        <v>89</v>
      </c>
      <c r="R1779" s="57">
        <v>9.6999999999999993</v>
      </c>
      <c r="S1779" s="55" t="s">
        <v>89</v>
      </c>
      <c r="T1779" s="57">
        <v>9.6999999999999993</v>
      </c>
      <c r="U1779" s="55" t="s">
        <v>329</v>
      </c>
      <c r="V1779" s="55" t="s">
        <v>330</v>
      </c>
      <c r="AJ1779" s="58">
        <v>0</v>
      </c>
      <c r="AT1779" t="s">
        <v>3842</v>
      </c>
      <c r="AU1779" s="191">
        <f t="shared" si="30"/>
        <v>160050</v>
      </c>
    </row>
    <row r="1780" spans="1:47" hidden="1" x14ac:dyDescent="0.25">
      <c r="A1780" s="55" t="s">
        <v>1717</v>
      </c>
      <c r="B1780" s="92" t="s">
        <v>2159</v>
      </c>
      <c r="D1780" s="55" t="s">
        <v>3859</v>
      </c>
      <c r="E1780" s="56">
        <v>45716</v>
      </c>
      <c r="F1780" s="55" t="s">
        <v>4288</v>
      </c>
      <c r="H1780" s="55">
        <v>50900020</v>
      </c>
      <c r="I1780" s="55" t="s">
        <v>4292</v>
      </c>
      <c r="K1780" s="55" t="s">
        <v>492</v>
      </c>
      <c r="L1780" s="56">
        <v>45716</v>
      </c>
      <c r="Q1780" s="55" t="s">
        <v>89</v>
      </c>
      <c r="R1780" s="57">
        <v>260.41000000000003</v>
      </c>
      <c r="S1780" s="55" t="s">
        <v>89</v>
      </c>
      <c r="T1780" s="57">
        <v>260.41000000000003</v>
      </c>
      <c r="U1780" s="55" t="s">
        <v>329</v>
      </c>
      <c r="V1780" s="55" t="s">
        <v>330</v>
      </c>
      <c r="AJ1780" s="58">
        <v>0</v>
      </c>
      <c r="AT1780" t="s">
        <v>3842</v>
      </c>
      <c r="AU1780" s="191">
        <f t="shared" si="30"/>
        <v>4296765</v>
      </c>
    </row>
    <row r="1781" spans="1:47" hidden="1" x14ac:dyDescent="0.25">
      <c r="A1781" s="55" t="s">
        <v>1717</v>
      </c>
      <c r="B1781" s="92" t="s">
        <v>2159</v>
      </c>
      <c r="D1781" s="55" t="s">
        <v>3859</v>
      </c>
      <c r="E1781" s="56">
        <v>45716</v>
      </c>
      <c r="F1781" s="55" t="s">
        <v>4288</v>
      </c>
      <c r="H1781" s="55">
        <v>50900020</v>
      </c>
      <c r="I1781" s="55" t="s">
        <v>4292</v>
      </c>
      <c r="K1781" s="55" t="s">
        <v>492</v>
      </c>
      <c r="L1781" s="56">
        <v>45716</v>
      </c>
      <c r="Q1781" s="55" t="s">
        <v>89</v>
      </c>
      <c r="R1781" s="57">
        <v>83.33</v>
      </c>
      <c r="S1781" s="55" t="s">
        <v>89</v>
      </c>
      <c r="T1781" s="57">
        <v>83.33</v>
      </c>
      <c r="U1781" s="55" t="s">
        <v>329</v>
      </c>
      <c r="V1781" s="55" t="s">
        <v>330</v>
      </c>
      <c r="AJ1781" s="58">
        <v>0</v>
      </c>
      <c r="AT1781" t="s">
        <v>3842</v>
      </c>
      <c r="AU1781" s="191">
        <f t="shared" si="30"/>
        <v>1374945</v>
      </c>
    </row>
    <row r="1782" spans="1:47" hidden="1" x14ac:dyDescent="0.25">
      <c r="A1782" s="55" t="s">
        <v>1717</v>
      </c>
      <c r="B1782" s="92" t="s">
        <v>2159</v>
      </c>
      <c r="D1782" s="55" t="s">
        <v>3859</v>
      </c>
      <c r="E1782" s="56">
        <v>45716</v>
      </c>
      <c r="F1782" s="55" t="s">
        <v>4288</v>
      </c>
      <c r="H1782" s="55">
        <v>50900020</v>
      </c>
      <c r="I1782" s="55" t="s">
        <v>4292</v>
      </c>
      <c r="K1782" s="55" t="s">
        <v>492</v>
      </c>
      <c r="L1782" s="56">
        <v>45716</v>
      </c>
      <c r="Q1782" s="55" t="s">
        <v>89</v>
      </c>
      <c r="R1782" s="57">
        <v>83.33</v>
      </c>
      <c r="S1782" s="55" t="s">
        <v>89</v>
      </c>
      <c r="T1782" s="57">
        <v>83.33</v>
      </c>
      <c r="U1782" s="55" t="s">
        <v>329</v>
      </c>
      <c r="V1782" s="55" t="s">
        <v>330</v>
      </c>
      <c r="AJ1782" s="58">
        <v>0</v>
      </c>
      <c r="AT1782" t="s">
        <v>3842</v>
      </c>
      <c r="AU1782" s="191">
        <f t="shared" si="30"/>
        <v>1374945</v>
      </c>
    </row>
    <row r="1783" spans="1:47" hidden="1" x14ac:dyDescent="0.25">
      <c r="A1783" s="55" t="s">
        <v>1717</v>
      </c>
      <c r="B1783" s="92" t="s">
        <v>2159</v>
      </c>
      <c r="D1783" s="55" t="s">
        <v>3859</v>
      </c>
      <c r="E1783" s="56">
        <v>45716</v>
      </c>
      <c r="F1783" s="55" t="s">
        <v>4288</v>
      </c>
      <c r="H1783" s="55">
        <v>50900020</v>
      </c>
      <c r="I1783" s="55" t="s">
        <v>4292</v>
      </c>
      <c r="K1783" s="55" t="s">
        <v>492</v>
      </c>
      <c r="L1783" s="56">
        <v>45716</v>
      </c>
      <c r="Q1783" s="55" t="s">
        <v>89</v>
      </c>
      <c r="R1783" s="57">
        <v>18.23</v>
      </c>
      <c r="S1783" s="55" t="s">
        <v>89</v>
      </c>
      <c r="T1783" s="57">
        <v>18.23</v>
      </c>
      <c r="U1783" s="55" t="s">
        <v>329</v>
      </c>
      <c r="V1783" s="55" t="s">
        <v>330</v>
      </c>
      <c r="AJ1783" s="58">
        <v>0</v>
      </c>
      <c r="AT1783" t="s">
        <v>3842</v>
      </c>
      <c r="AU1783" s="191">
        <f t="shared" si="30"/>
        <v>300795</v>
      </c>
    </row>
    <row r="1784" spans="1:47" hidden="1" x14ac:dyDescent="0.25">
      <c r="A1784" s="55" t="s">
        <v>1717</v>
      </c>
      <c r="B1784" s="92" t="s">
        <v>2159</v>
      </c>
      <c r="D1784" s="55" t="s">
        <v>3859</v>
      </c>
      <c r="E1784" s="56">
        <v>45716</v>
      </c>
      <c r="F1784" s="55" t="s">
        <v>4288</v>
      </c>
      <c r="H1784" s="55">
        <v>50900020</v>
      </c>
      <c r="I1784" s="55" t="s">
        <v>4292</v>
      </c>
      <c r="K1784" s="55" t="s">
        <v>492</v>
      </c>
      <c r="L1784" s="56">
        <v>45716</v>
      </c>
      <c r="Q1784" s="55" t="s">
        <v>89</v>
      </c>
      <c r="R1784" s="57">
        <v>260.41000000000003</v>
      </c>
      <c r="S1784" s="55" t="s">
        <v>89</v>
      </c>
      <c r="T1784" s="57">
        <v>260.41000000000003</v>
      </c>
      <c r="U1784" s="55" t="s">
        <v>329</v>
      </c>
      <c r="V1784" s="55" t="s">
        <v>330</v>
      </c>
      <c r="AJ1784" s="58">
        <v>0</v>
      </c>
      <c r="AT1784" t="s">
        <v>3842</v>
      </c>
      <c r="AU1784" s="191">
        <f t="shared" si="30"/>
        <v>4296765</v>
      </c>
    </row>
    <row r="1785" spans="1:47" hidden="1" x14ac:dyDescent="0.25">
      <c r="A1785" s="55" t="s">
        <v>1717</v>
      </c>
      <c r="B1785" s="92" t="s">
        <v>2159</v>
      </c>
      <c r="D1785" s="55" t="s">
        <v>3859</v>
      </c>
      <c r="E1785" s="56">
        <v>45716</v>
      </c>
      <c r="F1785" s="55" t="s">
        <v>4288</v>
      </c>
      <c r="H1785" s="55">
        <v>50900020</v>
      </c>
      <c r="I1785" s="55" t="s">
        <v>4292</v>
      </c>
      <c r="K1785" s="55" t="s">
        <v>492</v>
      </c>
      <c r="L1785" s="56">
        <v>45716</v>
      </c>
      <c r="Q1785" s="55" t="s">
        <v>89</v>
      </c>
      <c r="R1785" s="57">
        <v>260.41000000000003</v>
      </c>
      <c r="S1785" s="55" t="s">
        <v>89</v>
      </c>
      <c r="T1785" s="57">
        <v>260.41000000000003</v>
      </c>
      <c r="U1785" s="55" t="s">
        <v>329</v>
      </c>
      <c r="V1785" s="55" t="s">
        <v>330</v>
      </c>
      <c r="AJ1785" s="58">
        <v>0</v>
      </c>
      <c r="AT1785" t="s">
        <v>3842</v>
      </c>
      <c r="AU1785" s="191">
        <f t="shared" si="30"/>
        <v>4296765</v>
      </c>
    </row>
    <row r="1786" spans="1:47" hidden="1" x14ac:dyDescent="0.25">
      <c r="A1786" s="55" t="s">
        <v>1717</v>
      </c>
      <c r="B1786" s="92" t="s">
        <v>2159</v>
      </c>
      <c r="D1786" s="55" t="s">
        <v>3859</v>
      </c>
      <c r="E1786" s="56">
        <v>45716</v>
      </c>
      <c r="F1786" s="55" t="s">
        <v>4288</v>
      </c>
      <c r="H1786" s="55">
        <v>50900020</v>
      </c>
      <c r="I1786" s="55" t="s">
        <v>4292</v>
      </c>
      <c r="K1786" s="55" t="s">
        <v>492</v>
      </c>
      <c r="L1786" s="56">
        <v>45716</v>
      </c>
      <c r="Q1786" s="55" t="s">
        <v>89</v>
      </c>
      <c r="R1786" s="57">
        <v>83.34</v>
      </c>
      <c r="S1786" s="55" t="s">
        <v>89</v>
      </c>
      <c r="T1786" s="57">
        <v>83.34</v>
      </c>
      <c r="U1786" s="55" t="s">
        <v>329</v>
      </c>
      <c r="V1786" s="55" t="s">
        <v>330</v>
      </c>
      <c r="AJ1786" s="58">
        <v>0</v>
      </c>
      <c r="AT1786" t="s">
        <v>3842</v>
      </c>
      <c r="AU1786" s="191">
        <f t="shared" si="30"/>
        <v>1375110</v>
      </c>
    </row>
    <row r="1787" spans="1:47" hidden="1" x14ac:dyDescent="0.25">
      <c r="A1787" s="55" t="s">
        <v>1717</v>
      </c>
      <c r="B1787" s="92" t="s">
        <v>2159</v>
      </c>
      <c r="D1787" s="55" t="s">
        <v>3859</v>
      </c>
      <c r="E1787" s="56">
        <v>45716</v>
      </c>
      <c r="F1787" s="55" t="s">
        <v>4288</v>
      </c>
      <c r="H1787" s="55">
        <v>50900020</v>
      </c>
      <c r="I1787" s="55" t="s">
        <v>4292</v>
      </c>
      <c r="K1787" s="55" t="s">
        <v>492</v>
      </c>
      <c r="L1787" s="56">
        <v>45716</v>
      </c>
      <c r="Q1787" s="55" t="s">
        <v>89</v>
      </c>
      <c r="R1787" s="57">
        <v>1362.75</v>
      </c>
      <c r="S1787" s="55" t="s">
        <v>89</v>
      </c>
      <c r="T1787" s="57">
        <v>1362.75</v>
      </c>
      <c r="U1787" s="55" t="s">
        <v>329</v>
      </c>
      <c r="V1787" s="55" t="s">
        <v>330</v>
      </c>
      <c r="AJ1787" s="58">
        <v>0</v>
      </c>
      <c r="AT1787" t="s">
        <v>3842</v>
      </c>
      <c r="AU1787" s="191">
        <f t="shared" si="30"/>
        <v>22485375</v>
      </c>
    </row>
    <row r="1788" spans="1:47" hidden="1" x14ac:dyDescent="0.25">
      <c r="A1788" s="55" t="s">
        <v>1717</v>
      </c>
      <c r="B1788" s="92" t="s">
        <v>2159</v>
      </c>
      <c r="D1788" s="55" t="s">
        <v>3859</v>
      </c>
      <c r="E1788" s="56">
        <v>45716</v>
      </c>
      <c r="F1788" s="55" t="s">
        <v>4288</v>
      </c>
      <c r="H1788" s="55">
        <v>50900020</v>
      </c>
      <c r="I1788" s="55" t="s">
        <v>4292</v>
      </c>
      <c r="K1788" s="55" t="s">
        <v>492</v>
      </c>
      <c r="L1788" s="56">
        <v>45716</v>
      </c>
      <c r="Q1788" s="55" t="s">
        <v>89</v>
      </c>
      <c r="R1788" s="57">
        <v>76.78</v>
      </c>
      <c r="S1788" s="55" t="s">
        <v>89</v>
      </c>
      <c r="T1788" s="57">
        <v>76.78</v>
      </c>
      <c r="U1788" s="55" t="s">
        <v>329</v>
      </c>
      <c r="V1788" s="55" t="s">
        <v>330</v>
      </c>
      <c r="AJ1788" s="58">
        <v>0</v>
      </c>
      <c r="AT1788" t="s">
        <v>3842</v>
      </c>
      <c r="AU1788" s="191">
        <f t="shared" si="30"/>
        <v>1266870</v>
      </c>
    </row>
    <row r="1789" spans="1:47" hidden="1" x14ac:dyDescent="0.25">
      <c r="A1789" s="55" t="s">
        <v>1717</v>
      </c>
      <c r="B1789" s="92" t="s">
        <v>2159</v>
      </c>
      <c r="D1789" s="55" t="s">
        <v>3859</v>
      </c>
      <c r="E1789" s="56">
        <v>45716</v>
      </c>
      <c r="F1789" s="55" t="s">
        <v>4288</v>
      </c>
      <c r="H1789" s="55">
        <v>50900020</v>
      </c>
      <c r="I1789" s="55" t="s">
        <v>4292</v>
      </c>
      <c r="K1789" s="55" t="s">
        <v>492</v>
      </c>
      <c r="L1789" s="56">
        <v>45716</v>
      </c>
      <c r="Q1789" s="55" t="s">
        <v>89</v>
      </c>
      <c r="R1789" s="57">
        <v>83.34</v>
      </c>
      <c r="S1789" s="55" t="s">
        <v>89</v>
      </c>
      <c r="T1789" s="57">
        <v>83.34</v>
      </c>
      <c r="U1789" s="55" t="s">
        <v>329</v>
      </c>
      <c r="V1789" s="55" t="s">
        <v>330</v>
      </c>
      <c r="AJ1789" s="58">
        <v>0</v>
      </c>
      <c r="AT1789" t="s">
        <v>3842</v>
      </c>
      <c r="AU1789" s="191">
        <f t="shared" si="30"/>
        <v>1375110</v>
      </c>
    </row>
    <row r="1790" spans="1:47" hidden="1" x14ac:dyDescent="0.25">
      <c r="A1790" s="55" t="s">
        <v>1717</v>
      </c>
      <c r="B1790" s="92" t="s">
        <v>2159</v>
      </c>
      <c r="D1790" s="55" t="s">
        <v>3859</v>
      </c>
      <c r="E1790" s="56">
        <v>45716</v>
      </c>
      <c r="F1790" s="55" t="s">
        <v>4288</v>
      </c>
      <c r="H1790" s="55">
        <v>50900020</v>
      </c>
      <c r="I1790" s="55" t="s">
        <v>4292</v>
      </c>
      <c r="K1790" s="55" t="s">
        <v>492</v>
      </c>
      <c r="L1790" s="56">
        <v>45716</v>
      </c>
      <c r="Q1790" s="55" t="s">
        <v>89</v>
      </c>
      <c r="R1790" s="57">
        <v>9.6999999999999993</v>
      </c>
      <c r="S1790" s="55" t="s">
        <v>89</v>
      </c>
      <c r="T1790" s="57">
        <v>9.6999999999999993</v>
      </c>
      <c r="U1790" s="55" t="s">
        <v>329</v>
      </c>
      <c r="V1790" s="55" t="s">
        <v>330</v>
      </c>
      <c r="AJ1790" s="58">
        <v>0</v>
      </c>
      <c r="AT1790" t="s">
        <v>3842</v>
      </c>
      <c r="AU1790" s="191">
        <f t="shared" si="30"/>
        <v>160050</v>
      </c>
    </row>
    <row r="1791" spans="1:47" hidden="1" x14ac:dyDescent="0.25">
      <c r="A1791" s="55" t="s">
        <v>1717</v>
      </c>
      <c r="B1791" s="92" t="s">
        <v>2159</v>
      </c>
      <c r="D1791" s="55" t="s">
        <v>3859</v>
      </c>
      <c r="E1791" s="56">
        <v>45716</v>
      </c>
      <c r="F1791" s="55" t="s">
        <v>4288</v>
      </c>
      <c r="H1791" s="55">
        <v>50900020</v>
      </c>
      <c r="I1791" s="55" t="s">
        <v>4292</v>
      </c>
      <c r="K1791" s="55" t="s">
        <v>492</v>
      </c>
      <c r="L1791" s="56">
        <v>45716</v>
      </c>
      <c r="Q1791" s="55" t="s">
        <v>89</v>
      </c>
      <c r="R1791" s="57">
        <v>9.6999999999999993</v>
      </c>
      <c r="S1791" s="55" t="s">
        <v>89</v>
      </c>
      <c r="T1791" s="57">
        <v>9.6999999999999993</v>
      </c>
      <c r="U1791" s="55" t="s">
        <v>329</v>
      </c>
      <c r="V1791" s="55" t="s">
        <v>330</v>
      </c>
      <c r="AJ1791" s="58">
        <v>0</v>
      </c>
      <c r="AT1791" t="s">
        <v>3842</v>
      </c>
      <c r="AU1791" s="191">
        <f t="shared" si="30"/>
        <v>160050</v>
      </c>
    </row>
    <row r="1792" spans="1:47" hidden="1" x14ac:dyDescent="0.25">
      <c r="A1792" s="55" t="s">
        <v>1717</v>
      </c>
      <c r="B1792" s="92" t="s">
        <v>2159</v>
      </c>
      <c r="D1792" s="55" t="s">
        <v>3859</v>
      </c>
      <c r="E1792" s="56">
        <v>45716</v>
      </c>
      <c r="F1792" s="55" t="s">
        <v>4288</v>
      </c>
      <c r="H1792" s="55">
        <v>50900020</v>
      </c>
      <c r="I1792" s="55" t="s">
        <v>4292</v>
      </c>
      <c r="K1792" s="55" t="s">
        <v>492</v>
      </c>
      <c r="L1792" s="56">
        <v>45716</v>
      </c>
      <c r="Q1792" s="55" t="s">
        <v>89</v>
      </c>
      <c r="R1792" s="57">
        <v>9.6999999999999993</v>
      </c>
      <c r="S1792" s="55" t="s">
        <v>89</v>
      </c>
      <c r="T1792" s="57">
        <v>9.6999999999999993</v>
      </c>
      <c r="U1792" s="55" t="s">
        <v>329</v>
      </c>
      <c r="V1792" s="55" t="s">
        <v>330</v>
      </c>
      <c r="AJ1792" s="58">
        <v>0</v>
      </c>
      <c r="AT1792" t="s">
        <v>3842</v>
      </c>
      <c r="AU1792" s="191">
        <f t="shared" si="30"/>
        <v>160050</v>
      </c>
    </row>
    <row r="1793" spans="1:47" hidden="1" x14ac:dyDescent="0.25">
      <c r="A1793" s="55" t="s">
        <v>1717</v>
      </c>
      <c r="B1793" s="92" t="s">
        <v>2159</v>
      </c>
      <c r="D1793" s="55" t="s">
        <v>3859</v>
      </c>
      <c r="E1793" s="56">
        <v>45716</v>
      </c>
      <c r="F1793" s="55" t="s">
        <v>4288</v>
      </c>
      <c r="H1793" s="55">
        <v>50900020</v>
      </c>
      <c r="I1793" s="55" t="s">
        <v>4292</v>
      </c>
      <c r="K1793" s="55" t="s">
        <v>492</v>
      </c>
      <c r="L1793" s="56">
        <v>45716</v>
      </c>
      <c r="Q1793" s="55" t="s">
        <v>89</v>
      </c>
      <c r="R1793" s="57">
        <v>9.6999999999999993</v>
      </c>
      <c r="S1793" s="55" t="s">
        <v>89</v>
      </c>
      <c r="T1793" s="57">
        <v>9.6999999999999993</v>
      </c>
      <c r="U1793" s="55" t="s">
        <v>329</v>
      </c>
      <c r="V1793" s="55" t="s">
        <v>330</v>
      </c>
      <c r="AJ1793" s="58">
        <v>0</v>
      </c>
      <c r="AT1793" t="s">
        <v>3842</v>
      </c>
      <c r="AU1793" s="191">
        <f t="shared" si="30"/>
        <v>160050</v>
      </c>
    </row>
    <row r="1794" spans="1:47" hidden="1" x14ac:dyDescent="0.25">
      <c r="A1794" s="55" t="s">
        <v>1717</v>
      </c>
      <c r="B1794" s="92" t="s">
        <v>2159</v>
      </c>
      <c r="D1794" s="55" t="s">
        <v>3859</v>
      </c>
      <c r="E1794" s="56">
        <v>45716</v>
      </c>
      <c r="F1794" s="55" t="s">
        <v>4288</v>
      </c>
      <c r="H1794" s="55">
        <v>50900020</v>
      </c>
      <c r="I1794" s="55" t="s">
        <v>4292</v>
      </c>
      <c r="K1794" s="55" t="s">
        <v>492</v>
      </c>
      <c r="L1794" s="56">
        <v>45716</v>
      </c>
      <c r="Q1794" s="55" t="s">
        <v>89</v>
      </c>
      <c r="R1794" s="57">
        <v>18.23</v>
      </c>
      <c r="S1794" s="55" t="s">
        <v>89</v>
      </c>
      <c r="T1794" s="57">
        <v>18.23</v>
      </c>
      <c r="U1794" s="55" t="s">
        <v>329</v>
      </c>
      <c r="V1794" s="55" t="s">
        <v>330</v>
      </c>
      <c r="AJ1794" s="58">
        <v>0</v>
      </c>
      <c r="AT1794" t="s">
        <v>3842</v>
      </c>
      <c r="AU1794" s="191">
        <f t="shared" si="30"/>
        <v>300795</v>
      </c>
    </row>
    <row r="1795" spans="1:47" hidden="1" x14ac:dyDescent="0.25">
      <c r="A1795" s="55" t="s">
        <v>1717</v>
      </c>
      <c r="B1795" s="92" t="s">
        <v>2159</v>
      </c>
      <c r="D1795" s="55" t="s">
        <v>3859</v>
      </c>
      <c r="E1795" s="56">
        <v>45716</v>
      </c>
      <c r="F1795" s="55" t="s">
        <v>4288</v>
      </c>
      <c r="H1795" s="55">
        <v>50900020</v>
      </c>
      <c r="I1795" s="55" t="s">
        <v>4292</v>
      </c>
      <c r="K1795" s="55" t="s">
        <v>492</v>
      </c>
      <c r="L1795" s="56">
        <v>45716</v>
      </c>
      <c r="Q1795" s="55" t="s">
        <v>89</v>
      </c>
      <c r="R1795" s="57">
        <v>18.23</v>
      </c>
      <c r="S1795" s="55" t="s">
        <v>89</v>
      </c>
      <c r="T1795" s="57">
        <v>18.23</v>
      </c>
      <c r="U1795" s="55" t="s">
        <v>329</v>
      </c>
      <c r="V1795" s="55" t="s">
        <v>330</v>
      </c>
      <c r="AJ1795" s="58">
        <v>0</v>
      </c>
      <c r="AT1795" t="s">
        <v>3842</v>
      </c>
      <c r="AU1795" s="191">
        <f t="shared" si="30"/>
        <v>300795</v>
      </c>
    </row>
    <row r="1796" spans="1:47" hidden="1" x14ac:dyDescent="0.25">
      <c r="A1796" s="55" t="s">
        <v>1717</v>
      </c>
      <c r="B1796" s="92" t="s">
        <v>2159</v>
      </c>
      <c r="D1796" s="55" t="s">
        <v>3859</v>
      </c>
      <c r="E1796" s="56">
        <v>45716</v>
      </c>
      <c r="F1796" s="55" t="s">
        <v>4288</v>
      </c>
      <c r="H1796" s="55">
        <v>50900020</v>
      </c>
      <c r="I1796" s="55" t="s">
        <v>4292</v>
      </c>
      <c r="K1796" s="55" t="s">
        <v>492</v>
      </c>
      <c r="L1796" s="56">
        <v>45716</v>
      </c>
      <c r="Q1796" s="55" t="s">
        <v>89</v>
      </c>
      <c r="R1796" s="57">
        <v>9.6999999999999993</v>
      </c>
      <c r="S1796" s="55" t="s">
        <v>89</v>
      </c>
      <c r="T1796" s="57">
        <v>9.6999999999999993</v>
      </c>
      <c r="U1796" s="55" t="s">
        <v>329</v>
      </c>
      <c r="V1796" s="55" t="s">
        <v>330</v>
      </c>
      <c r="AJ1796" s="58">
        <v>0</v>
      </c>
      <c r="AT1796" t="s">
        <v>3842</v>
      </c>
      <c r="AU1796" s="191">
        <f t="shared" si="30"/>
        <v>160050</v>
      </c>
    </row>
    <row r="1797" spans="1:47" hidden="1" x14ac:dyDescent="0.25">
      <c r="A1797" s="55" t="s">
        <v>1717</v>
      </c>
      <c r="B1797" s="92" t="s">
        <v>2159</v>
      </c>
      <c r="D1797" s="55" t="s">
        <v>3859</v>
      </c>
      <c r="E1797" s="56">
        <v>45716</v>
      </c>
      <c r="F1797" s="55" t="s">
        <v>4288</v>
      </c>
      <c r="H1797" s="55">
        <v>50900020</v>
      </c>
      <c r="I1797" s="55" t="s">
        <v>4292</v>
      </c>
      <c r="K1797" s="55" t="s">
        <v>492</v>
      </c>
      <c r="L1797" s="56">
        <v>45716</v>
      </c>
      <c r="Q1797" s="55" t="s">
        <v>89</v>
      </c>
      <c r="R1797" s="57">
        <v>83.34</v>
      </c>
      <c r="S1797" s="55" t="s">
        <v>89</v>
      </c>
      <c r="T1797" s="57">
        <v>83.34</v>
      </c>
      <c r="U1797" s="55" t="s">
        <v>329</v>
      </c>
      <c r="V1797" s="55" t="s">
        <v>330</v>
      </c>
      <c r="AJ1797" s="58">
        <v>0</v>
      </c>
      <c r="AT1797" t="s">
        <v>3842</v>
      </c>
      <c r="AU1797" s="191">
        <f t="shared" si="30"/>
        <v>1375110</v>
      </c>
    </row>
    <row r="1798" spans="1:47" hidden="1" x14ac:dyDescent="0.25">
      <c r="A1798" s="55" t="s">
        <v>1717</v>
      </c>
      <c r="B1798" s="92" t="s">
        <v>2159</v>
      </c>
      <c r="D1798" s="55" t="s">
        <v>3859</v>
      </c>
      <c r="E1798" s="56">
        <v>45716</v>
      </c>
      <c r="F1798" s="55" t="s">
        <v>4288</v>
      </c>
      <c r="H1798" s="55">
        <v>50900020</v>
      </c>
      <c r="I1798" s="55" t="s">
        <v>4292</v>
      </c>
      <c r="K1798" s="55" t="s">
        <v>492</v>
      </c>
      <c r="L1798" s="56">
        <v>45716</v>
      </c>
      <c r="Q1798" s="55" t="s">
        <v>89</v>
      </c>
      <c r="R1798" s="57">
        <v>18.23</v>
      </c>
      <c r="S1798" s="55" t="s">
        <v>89</v>
      </c>
      <c r="T1798" s="57">
        <v>18.23</v>
      </c>
      <c r="U1798" s="55" t="s">
        <v>329</v>
      </c>
      <c r="V1798" s="55" t="s">
        <v>330</v>
      </c>
      <c r="AJ1798" s="58">
        <v>0</v>
      </c>
      <c r="AT1798" t="s">
        <v>3842</v>
      </c>
      <c r="AU1798" s="191">
        <f t="shared" si="30"/>
        <v>300795</v>
      </c>
    </row>
    <row r="1799" spans="1:47" hidden="1" x14ac:dyDescent="0.25">
      <c r="A1799" s="55" t="s">
        <v>1717</v>
      </c>
      <c r="B1799" s="92" t="s">
        <v>2159</v>
      </c>
      <c r="D1799" s="55" t="s">
        <v>3859</v>
      </c>
      <c r="E1799" s="56">
        <v>45716</v>
      </c>
      <c r="F1799" s="55" t="s">
        <v>4288</v>
      </c>
      <c r="H1799" s="55">
        <v>50900020</v>
      </c>
      <c r="I1799" s="55" t="s">
        <v>4292</v>
      </c>
      <c r="K1799" s="55" t="s">
        <v>492</v>
      </c>
      <c r="L1799" s="56">
        <v>45716</v>
      </c>
      <c r="Q1799" s="55" t="s">
        <v>89</v>
      </c>
      <c r="R1799" s="57">
        <v>83.34</v>
      </c>
      <c r="S1799" s="55" t="s">
        <v>89</v>
      </c>
      <c r="T1799" s="57">
        <v>83.34</v>
      </c>
      <c r="U1799" s="55" t="s">
        <v>329</v>
      </c>
      <c r="V1799" s="55" t="s">
        <v>330</v>
      </c>
      <c r="AJ1799" s="58">
        <v>0</v>
      </c>
      <c r="AT1799" t="s">
        <v>3842</v>
      </c>
      <c r="AU1799" s="191">
        <f t="shared" si="30"/>
        <v>1375110</v>
      </c>
    </row>
    <row r="1800" spans="1:47" hidden="1" x14ac:dyDescent="0.25">
      <c r="A1800" s="55" t="s">
        <v>1717</v>
      </c>
      <c r="B1800" s="92" t="s">
        <v>2159</v>
      </c>
      <c r="D1800" s="55" t="s">
        <v>3859</v>
      </c>
      <c r="E1800" s="56">
        <v>45716</v>
      </c>
      <c r="F1800" s="55" t="s">
        <v>4288</v>
      </c>
      <c r="H1800" s="55">
        <v>50900020</v>
      </c>
      <c r="I1800" s="55" t="s">
        <v>4292</v>
      </c>
      <c r="K1800" s="55" t="s">
        <v>492</v>
      </c>
      <c r="L1800" s="56">
        <v>45716</v>
      </c>
      <c r="Q1800" s="55" t="s">
        <v>89</v>
      </c>
      <c r="R1800" s="57">
        <v>83.34</v>
      </c>
      <c r="S1800" s="55" t="s">
        <v>89</v>
      </c>
      <c r="T1800" s="57">
        <v>83.34</v>
      </c>
      <c r="U1800" s="55" t="s">
        <v>329</v>
      </c>
      <c r="V1800" s="55" t="s">
        <v>330</v>
      </c>
      <c r="AJ1800" s="58">
        <v>0</v>
      </c>
      <c r="AT1800" t="s">
        <v>3842</v>
      </c>
      <c r="AU1800" s="191">
        <f t="shared" si="30"/>
        <v>1375110</v>
      </c>
    </row>
    <row r="1801" spans="1:47" hidden="1" x14ac:dyDescent="0.25">
      <c r="A1801" s="55" t="s">
        <v>1717</v>
      </c>
      <c r="B1801" s="92" t="s">
        <v>2159</v>
      </c>
      <c r="D1801" s="55" t="s">
        <v>3859</v>
      </c>
      <c r="E1801" s="56">
        <v>45716</v>
      </c>
      <c r="F1801" s="55" t="s">
        <v>4288</v>
      </c>
      <c r="H1801" s="55">
        <v>50900020</v>
      </c>
      <c r="I1801" s="55" t="s">
        <v>4292</v>
      </c>
      <c r="K1801" s="55" t="s">
        <v>492</v>
      </c>
      <c r="L1801" s="56">
        <v>45716</v>
      </c>
      <c r="Q1801" s="55" t="s">
        <v>89</v>
      </c>
      <c r="R1801" s="57">
        <v>9.6999999999999993</v>
      </c>
      <c r="S1801" s="55" t="s">
        <v>89</v>
      </c>
      <c r="T1801" s="57">
        <v>9.6999999999999993</v>
      </c>
      <c r="U1801" s="55" t="s">
        <v>329</v>
      </c>
      <c r="V1801" s="55" t="s">
        <v>330</v>
      </c>
      <c r="AJ1801" s="58">
        <v>0</v>
      </c>
      <c r="AT1801" t="s">
        <v>3842</v>
      </c>
      <c r="AU1801" s="191">
        <f t="shared" si="30"/>
        <v>160050</v>
      </c>
    </row>
    <row r="1802" spans="1:47" hidden="1" x14ac:dyDescent="0.25">
      <c r="A1802" s="55" t="s">
        <v>1717</v>
      </c>
      <c r="B1802" s="92" t="s">
        <v>2159</v>
      </c>
      <c r="D1802" s="55" t="s">
        <v>3859</v>
      </c>
      <c r="E1802" s="56">
        <v>45716</v>
      </c>
      <c r="F1802" s="55" t="s">
        <v>4288</v>
      </c>
      <c r="H1802" s="55">
        <v>50900020</v>
      </c>
      <c r="I1802" s="55" t="s">
        <v>4292</v>
      </c>
      <c r="K1802" s="55" t="s">
        <v>492</v>
      </c>
      <c r="L1802" s="56">
        <v>45716</v>
      </c>
      <c r="Q1802" s="55" t="s">
        <v>89</v>
      </c>
      <c r="R1802" s="57">
        <v>9.6999999999999993</v>
      </c>
      <c r="S1802" s="55" t="s">
        <v>89</v>
      </c>
      <c r="T1802" s="57">
        <v>9.6999999999999993</v>
      </c>
      <c r="U1802" s="55" t="s">
        <v>329</v>
      </c>
      <c r="V1802" s="55" t="s">
        <v>330</v>
      </c>
      <c r="AJ1802" s="58">
        <v>0</v>
      </c>
      <c r="AT1802" t="s">
        <v>3842</v>
      </c>
      <c r="AU1802" s="191">
        <f t="shared" si="30"/>
        <v>160050</v>
      </c>
    </row>
    <row r="1803" spans="1:47" hidden="1" x14ac:dyDescent="0.25">
      <c r="A1803" s="55" t="s">
        <v>1717</v>
      </c>
      <c r="B1803" s="92" t="s">
        <v>2159</v>
      </c>
      <c r="D1803" s="55" t="s">
        <v>3859</v>
      </c>
      <c r="E1803" s="56">
        <v>45716</v>
      </c>
      <c r="F1803" s="55" t="s">
        <v>4288</v>
      </c>
      <c r="H1803" s="55">
        <v>50900020</v>
      </c>
      <c r="I1803" s="55" t="s">
        <v>4292</v>
      </c>
      <c r="K1803" s="55" t="s">
        <v>492</v>
      </c>
      <c r="L1803" s="56">
        <v>45716</v>
      </c>
      <c r="Q1803" s="55" t="s">
        <v>89</v>
      </c>
      <c r="R1803" s="57">
        <v>61.61</v>
      </c>
      <c r="S1803" s="55" t="s">
        <v>89</v>
      </c>
      <c r="T1803" s="57">
        <v>61.61</v>
      </c>
      <c r="U1803" s="55" t="s">
        <v>329</v>
      </c>
      <c r="V1803" s="55" t="s">
        <v>330</v>
      </c>
      <c r="AJ1803" s="58">
        <v>0</v>
      </c>
      <c r="AT1803" t="s">
        <v>3842</v>
      </c>
      <c r="AU1803" s="191">
        <f t="shared" si="30"/>
        <v>1016565</v>
      </c>
    </row>
    <row r="1804" spans="1:47" hidden="1" x14ac:dyDescent="0.25">
      <c r="A1804" s="55" t="s">
        <v>1717</v>
      </c>
      <c r="B1804" s="92" t="s">
        <v>2159</v>
      </c>
      <c r="D1804" s="55" t="s">
        <v>3859</v>
      </c>
      <c r="E1804" s="56">
        <v>45716</v>
      </c>
      <c r="F1804" s="55" t="s">
        <v>4288</v>
      </c>
      <c r="H1804" s="55">
        <v>50900020</v>
      </c>
      <c r="I1804" s="55" t="s">
        <v>4292</v>
      </c>
      <c r="K1804" s="55" t="s">
        <v>492</v>
      </c>
      <c r="L1804" s="56">
        <v>45716</v>
      </c>
      <c r="Q1804" s="55" t="s">
        <v>89</v>
      </c>
      <c r="R1804" s="57">
        <v>9.6999999999999993</v>
      </c>
      <c r="S1804" s="55" t="s">
        <v>89</v>
      </c>
      <c r="T1804" s="57">
        <v>9.6999999999999993</v>
      </c>
      <c r="U1804" s="55" t="s">
        <v>329</v>
      </c>
      <c r="V1804" s="55" t="s">
        <v>330</v>
      </c>
      <c r="AJ1804" s="58">
        <v>0</v>
      </c>
      <c r="AT1804" t="s">
        <v>3842</v>
      </c>
      <c r="AU1804" s="191">
        <f t="shared" si="30"/>
        <v>160050</v>
      </c>
    </row>
    <row r="1805" spans="1:47" hidden="1" x14ac:dyDescent="0.25">
      <c r="A1805" s="55" t="s">
        <v>1717</v>
      </c>
      <c r="B1805" s="92" t="s">
        <v>2159</v>
      </c>
      <c r="D1805" s="55" t="s">
        <v>3859</v>
      </c>
      <c r="E1805" s="56">
        <v>45716</v>
      </c>
      <c r="F1805" s="55" t="s">
        <v>4288</v>
      </c>
      <c r="H1805" s="55">
        <v>50900020</v>
      </c>
      <c r="I1805" s="55" t="s">
        <v>4292</v>
      </c>
      <c r="K1805" s="55" t="s">
        <v>492</v>
      </c>
      <c r="L1805" s="56">
        <v>45716</v>
      </c>
      <c r="Q1805" s="55" t="s">
        <v>89</v>
      </c>
      <c r="R1805" s="57">
        <v>18.23</v>
      </c>
      <c r="S1805" s="55" t="s">
        <v>89</v>
      </c>
      <c r="T1805" s="57">
        <v>18.23</v>
      </c>
      <c r="U1805" s="55" t="s">
        <v>329</v>
      </c>
      <c r="V1805" s="55" t="s">
        <v>330</v>
      </c>
      <c r="AJ1805" s="58">
        <v>0</v>
      </c>
      <c r="AT1805" t="s">
        <v>3842</v>
      </c>
      <c r="AU1805" s="191">
        <f t="shared" si="30"/>
        <v>300795</v>
      </c>
    </row>
    <row r="1806" spans="1:47" hidden="1" x14ac:dyDescent="0.25">
      <c r="A1806" s="55" t="s">
        <v>1717</v>
      </c>
      <c r="B1806" s="92" t="s">
        <v>2159</v>
      </c>
      <c r="D1806" s="55" t="s">
        <v>3859</v>
      </c>
      <c r="E1806" s="56">
        <v>45716</v>
      </c>
      <c r="F1806" s="55" t="s">
        <v>4288</v>
      </c>
      <c r="H1806" s="55">
        <v>50900020</v>
      </c>
      <c r="I1806" s="55" t="s">
        <v>4292</v>
      </c>
      <c r="K1806" s="55" t="s">
        <v>492</v>
      </c>
      <c r="L1806" s="56">
        <v>45716</v>
      </c>
      <c r="Q1806" s="55" t="s">
        <v>89</v>
      </c>
      <c r="R1806" s="57">
        <v>83.34</v>
      </c>
      <c r="S1806" s="55" t="s">
        <v>89</v>
      </c>
      <c r="T1806" s="57">
        <v>83.34</v>
      </c>
      <c r="U1806" s="55" t="s">
        <v>329</v>
      </c>
      <c r="V1806" s="55" t="s">
        <v>330</v>
      </c>
      <c r="AJ1806" s="58">
        <v>0</v>
      </c>
      <c r="AT1806" t="s">
        <v>3842</v>
      </c>
      <c r="AU1806" s="191">
        <f t="shared" si="30"/>
        <v>1375110</v>
      </c>
    </row>
    <row r="1807" spans="1:47" hidden="1" x14ac:dyDescent="0.25">
      <c r="A1807" s="55" t="s">
        <v>1717</v>
      </c>
      <c r="B1807" s="92" t="s">
        <v>2159</v>
      </c>
      <c r="D1807" s="55" t="s">
        <v>3859</v>
      </c>
      <c r="E1807" s="56">
        <v>45716</v>
      </c>
      <c r="F1807" s="55" t="s">
        <v>4288</v>
      </c>
      <c r="H1807" s="55">
        <v>50900020</v>
      </c>
      <c r="I1807" s="55" t="s">
        <v>4292</v>
      </c>
      <c r="K1807" s="55" t="s">
        <v>492</v>
      </c>
      <c r="L1807" s="56">
        <v>45716</v>
      </c>
      <c r="Q1807" s="55" t="s">
        <v>89</v>
      </c>
      <c r="R1807" s="57">
        <v>83.33</v>
      </c>
      <c r="S1807" s="55" t="s">
        <v>89</v>
      </c>
      <c r="T1807" s="57">
        <v>83.33</v>
      </c>
      <c r="U1807" s="55" t="s">
        <v>329</v>
      </c>
      <c r="V1807" s="55" t="s">
        <v>330</v>
      </c>
      <c r="AJ1807" s="58">
        <v>0</v>
      </c>
      <c r="AT1807" t="s">
        <v>3842</v>
      </c>
      <c r="AU1807" s="191">
        <f t="shared" si="30"/>
        <v>1374945</v>
      </c>
    </row>
    <row r="1808" spans="1:47" hidden="1" x14ac:dyDescent="0.25">
      <c r="A1808" s="55" t="s">
        <v>1717</v>
      </c>
      <c r="B1808" s="92" t="s">
        <v>2159</v>
      </c>
      <c r="D1808" s="55" t="s">
        <v>3859</v>
      </c>
      <c r="E1808" s="56">
        <v>45716</v>
      </c>
      <c r="F1808" s="55" t="s">
        <v>4288</v>
      </c>
      <c r="H1808" s="55">
        <v>50900020</v>
      </c>
      <c r="I1808" s="55" t="s">
        <v>4292</v>
      </c>
      <c r="K1808" s="55" t="s">
        <v>492</v>
      </c>
      <c r="L1808" s="56">
        <v>45716</v>
      </c>
      <c r="Q1808" s="55" t="s">
        <v>89</v>
      </c>
      <c r="R1808" s="57">
        <v>9.69</v>
      </c>
      <c r="S1808" s="55" t="s">
        <v>89</v>
      </c>
      <c r="T1808" s="57">
        <v>9.69</v>
      </c>
      <c r="U1808" s="55" t="s">
        <v>329</v>
      </c>
      <c r="V1808" s="55" t="s">
        <v>330</v>
      </c>
      <c r="AJ1808" s="58">
        <v>0</v>
      </c>
      <c r="AT1808" t="s">
        <v>3842</v>
      </c>
      <c r="AU1808" s="191">
        <f t="shared" si="30"/>
        <v>159885</v>
      </c>
    </row>
    <row r="1809" spans="1:47" hidden="1" x14ac:dyDescent="0.25">
      <c r="A1809" s="55" t="s">
        <v>1717</v>
      </c>
      <c r="B1809" s="92" t="s">
        <v>2159</v>
      </c>
      <c r="D1809" s="55" t="s">
        <v>3859</v>
      </c>
      <c r="E1809" s="56">
        <v>45716</v>
      </c>
      <c r="F1809" s="55" t="s">
        <v>4288</v>
      </c>
      <c r="H1809" s="55">
        <v>50900020</v>
      </c>
      <c r="I1809" s="55" t="s">
        <v>4292</v>
      </c>
      <c r="K1809" s="55" t="s">
        <v>492</v>
      </c>
      <c r="L1809" s="56">
        <v>45716</v>
      </c>
      <c r="Q1809" s="55" t="s">
        <v>89</v>
      </c>
      <c r="R1809" s="57">
        <v>52.11</v>
      </c>
      <c r="S1809" s="55" t="s">
        <v>89</v>
      </c>
      <c r="T1809" s="57">
        <v>52.11</v>
      </c>
      <c r="U1809" s="55" t="s">
        <v>329</v>
      </c>
      <c r="V1809" s="55" t="s">
        <v>330</v>
      </c>
      <c r="AJ1809" s="58">
        <v>0</v>
      </c>
      <c r="AT1809" t="s">
        <v>3842</v>
      </c>
      <c r="AU1809" s="191">
        <f t="shared" si="30"/>
        <v>859815</v>
      </c>
    </row>
    <row r="1810" spans="1:47" hidden="1" x14ac:dyDescent="0.25">
      <c r="A1810" s="55" t="s">
        <v>1717</v>
      </c>
      <c r="B1810" s="92" t="s">
        <v>2159</v>
      </c>
      <c r="D1810" s="55" t="s">
        <v>3859</v>
      </c>
      <c r="E1810" s="56">
        <v>45716</v>
      </c>
      <c r="F1810" s="55" t="s">
        <v>4288</v>
      </c>
      <c r="H1810" s="55">
        <v>50900010</v>
      </c>
      <c r="I1810" s="55" t="s">
        <v>4293</v>
      </c>
      <c r="K1810" s="55" t="s">
        <v>490</v>
      </c>
      <c r="L1810" s="56">
        <v>45716</v>
      </c>
      <c r="Q1810" s="55" t="s">
        <v>89</v>
      </c>
      <c r="R1810" s="57">
        <v>22.2</v>
      </c>
      <c r="S1810" s="55" t="s">
        <v>89</v>
      </c>
      <c r="T1810" s="57">
        <v>22.2</v>
      </c>
      <c r="U1810" s="55" t="s">
        <v>329</v>
      </c>
      <c r="V1810" s="55" t="s">
        <v>330</v>
      </c>
      <c r="AJ1810" s="58">
        <v>0</v>
      </c>
      <c r="AT1810" t="s">
        <v>3842</v>
      </c>
      <c r="AU1810" s="191">
        <f t="shared" si="30"/>
        <v>366300</v>
      </c>
    </row>
    <row r="1811" spans="1:47" hidden="1" x14ac:dyDescent="0.25">
      <c r="A1811" s="55" t="s">
        <v>1717</v>
      </c>
      <c r="B1811" s="92" t="s">
        <v>2159</v>
      </c>
      <c r="D1811" s="55" t="s">
        <v>3859</v>
      </c>
      <c r="E1811" s="56">
        <v>45716</v>
      </c>
      <c r="F1811" s="55" t="s">
        <v>4288</v>
      </c>
      <c r="H1811" s="55">
        <v>50900000</v>
      </c>
      <c r="I1811" s="55" t="s">
        <v>4293</v>
      </c>
      <c r="K1811" s="55" t="s">
        <v>488</v>
      </c>
      <c r="L1811" s="56">
        <v>45716</v>
      </c>
      <c r="Q1811" s="55" t="s">
        <v>89</v>
      </c>
      <c r="R1811" s="57">
        <v>0.28000000000000003</v>
      </c>
      <c r="S1811" s="55" t="s">
        <v>89</v>
      </c>
      <c r="T1811" s="57">
        <v>0.28000000000000003</v>
      </c>
      <c r="U1811" s="55" t="s">
        <v>329</v>
      </c>
      <c r="V1811" s="55" t="s">
        <v>330</v>
      </c>
      <c r="AJ1811" s="58">
        <v>0</v>
      </c>
      <c r="AT1811" t="s">
        <v>3842</v>
      </c>
      <c r="AU1811" s="191">
        <f t="shared" si="30"/>
        <v>4620</v>
      </c>
    </row>
    <row r="1812" spans="1:47" hidden="1" x14ac:dyDescent="0.25">
      <c r="A1812" s="55" t="s">
        <v>1717</v>
      </c>
      <c r="B1812" s="92" t="s">
        <v>2159</v>
      </c>
      <c r="D1812" s="55" t="s">
        <v>3859</v>
      </c>
      <c r="E1812" s="56">
        <v>45716</v>
      </c>
      <c r="F1812" s="55" t="s">
        <v>4288</v>
      </c>
      <c r="H1812" s="55">
        <v>50900010</v>
      </c>
      <c r="I1812" s="55" t="s">
        <v>4293</v>
      </c>
      <c r="K1812" s="55" t="s">
        <v>490</v>
      </c>
      <c r="L1812" s="56">
        <v>45716</v>
      </c>
      <c r="Q1812" s="55" t="s">
        <v>89</v>
      </c>
      <c r="R1812" s="57">
        <v>0.97</v>
      </c>
      <c r="S1812" s="55" t="s">
        <v>89</v>
      </c>
      <c r="T1812" s="57">
        <v>0.97</v>
      </c>
      <c r="U1812" s="55" t="s">
        <v>329</v>
      </c>
      <c r="V1812" s="55" t="s">
        <v>330</v>
      </c>
      <c r="AJ1812" s="58">
        <v>0</v>
      </c>
      <c r="AT1812" t="s">
        <v>3842</v>
      </c>
      <c r="AU1812" s="191">
        <f t="shared" si="30"/>
        <v>16005</v>
      </c>
    </row>
    <row r="1813" spans="1:47" hidden="1" x14ac:dyDescent="0.25">
      <c r="A1813" s="55" t="s">
        <v>1717</v>
      </c>
      <c r="B1813" s="92" t="s">
        <v>2159</v>
      </c>
      <c r="D1813" s="55" t="s">
        <v>3859</v>
      </c>
      <c r="E1813" s="56">
        <v>45716</v>
      </c>
      <c r="F1813" s="55" t="s">
        <v>4288</v>
      </c>
      <c r="H1813" s="55">
        <v>50900010</v>
      </c>
      <c r="I1813" s="55" t="s">
        <v>4293</v>
      </c>
      <c r="K1813" s="55" t="s">
        <v>490</v>
      </c>
      <c r="L1813" s="56">
        <v>45716</v>
      </c>
      <c r="Q1813" s="55" t="s">
        <v>89</v>
      </c>
      <c r="R1813" s="57">
        <v>1.42</v>
      </c>
      <c r="S1813" s="55" t="s">
        <v>89</v>
      </c>
      <c r="T1813" s="57">
        <v>1.42</v>
      </c>
      <c r="U1813" s="55" t="s">
        <v>329</v>
      </c>
      <c r="V1813" s="55" t="s">
        <v>330</v>
      </c>
      <c r="AJ1813" s="58">
        <v>0</v>
      </c>
      <c r="AT1813" t="s">
        <v>3842</v>
      </c>
      <c r="AU1813" s="191">
        <f t="shared" si="30"/>
        <v>23430</v>
      </c>
    </row>
    <row r="1814" spans="1:47" hidden="1" x14ac:dyDescent="0.25">
      <c r="A1814" s="55" t="s">
        <v>1717</v>
      </c>
      <c r="B1814" s="92" t="s">
        <v>2159</v>
      </c>
      <c r="D1814" s="55" t="s">
        <v>3859</v>
      </c>
      <c r="E1814" s="56">
        <v>45716</v>
      </c>
      <c r="F1814" s="55" t="s">
        <v>4288</v>
      </c>
      <c r="H1814" s="55">
        <v>50900000</v>
      </c>
      <c r="I1814" s="55" t="s">
        <v>4293</v>
      </c>
      <c r="K1814" s="55" t="s">
        <v>488</v>
      </c>
      <c r="L1814" s="56">
        <v>45716</v>
      </c>
      <c r="Q1814" s="55" t="s">
        <v>89</v>
      </c>
      <c r="R1814" s="57">
        <v>0.04</v>
      </c>
      <c r="S1814" s="55" t="s">
        <v>89</v>
      </c>
      <c r="T1814" s="57">
        <v>0.04</v>
      </c>
      <c r="U1814" s="55" t="s">
        <v>329</v>
      </c>
      <c r="V1814" s="55" t="s">
        <v>330</v>
      </c>
      <c r="AJ1814" s="58">
        <v>0</v>
      </c>
      <c r="AT1814" t="s">
        <v>3842</v>
      </c>
      <c r="AU1814" s="191">
        <f t="shared" si="30"/>
        <v>660</v>
      </c>
    </row>
    <row r="1815" spans="1:47" hidden="1" x14ac:dyDescent="0.25">
      <c r="A1815" s="55" t="s">
        <v>1717</v>
      </c>
      <c r="B1815" s="92" t="s">
        <v>2159</v>
      </c>
      <c r="D1815" s="55" t="s">
        <v>3859</v>
      </c>
      <c r="E1815" s="56">
        <v>45716</v>
      </c>
      <c r="F1815" s="55" t="s">
        <v>4288</v>
      </c>
      <c r="H1815" s="55">
        <v>50900010</v>
      </c>
      <c r="I1815" s="55" t="s">
        <v>4293</v>
      </c>
      <c r="K1815" s="55" t="s">
        <v>490</v>
      </c>
      <c r="L1815" s="56">
        <v>45716</v>
      </c>
      <c r="Q1815" s="55" t="s">
        <v>89</v>
      </c>
      <c r="R1815" s="57">
        <v>38.96</v>
      </c>
      <c r="S1815" s="55" t="s">
        <v>89</v>
      </c>
      <c r="T1815" s="57">
        <v>38.96</v>
      </c>
      <c r="U1815" s="55" t="s">
        <v>329</v>
      </c>
      <c r="V1815" s="55" t="s">
        <v>330</v>
      </c>
      <c r="AJ1815" s="58">
        <v>0</v>
      </c>
      <c r="AT1815" t="s">
        <v>3842</v>
      </c>
      <c r="AU1815" s="191">
        <f t="shared" si="30"/>
        <v>642840</v>
      </c>
    </row>
    <row r="1816" spans="1:47" hidden="1" x14ac:dyDescent="0.25">
      <c r="A1816" s="55" t="s">
        <v>1717</v>
      </c>
      <c r="B1816" s="92" t="s">
        <v>2159</v>
      </c>
      <c r="D1816" s="55" t="s">
        <v>3859</v>
      </c>
      <c r="E1816" s="56">
        <v>45716</v>
      </c>
      <c r="F1816" s="55" t="s">
        <v>4288</v>
      </c>
      <c r="H1816" s="55">
        <v>50900010</v>
      </c>
      <c r="I1816" s="55" t="s">
        <v>4293</v>
      </c>
      <c r="K1816" s="55" t="s">
        <v>490</v>
      </c>
      <c r="L1816" s="56">
        <v>45716</v>
      </c>
      <c r="Q1816" s="55" t="s">
        <v>89</v>
      </c>
      <c r="R1816" s="57">
        <v>1.86</v>
      </c>
      <c r="S1816" s="55" t="s">
        <v>89</v>
      </c>
      <c r="T1816" s="57">
        <v>1.86</v>
      </c>
      <c r="U1816" s="55" t="s">
        <v>329</v>
      </c>
      <c r="V1816" s="55" t="s">
        <v>330</v>
      </c>
      <c r="AJ1816" s="58">
        <v>0</v>
      </c>
      <c r="AT1816" t="s">
        <v>3842</v>
      </c>
      <c r="AU1816" s="191">
        <f t="shared" si="30"/>
        <v>30690</v>
      </c>
    </row>
    <row r="1817" spans="1:47" hidden="1" x14ac:dyDescent="0.25">
      <c r="A1817" s="55" t="s">
        <v>1717</v>
      </c>
      <c r="B1817" s="92" t="s">
        <v>2159</v>
      </c>
      <c r="D1817" s="55" t="s">
        <v>3859</v>
      </c>
      <c r="E1817" s="56">
        <v>45716</v>
      </c>
      <c r="F1817" s="55" t="s">
        <v>4288</v>
      </c>
      <c r="H1817" s="55">
        <v>50900010</v>
      </c>
      <c r="I1817" s="55" t="s">
        <v>4293</v>
      </c>
      <c r="K1817" s="55" t="s">
        <v>490</v>
      </c>
      <c r="L1817" s="56">
        <v>45716</v>
      </c>
      <c r="Q1817" s="55" t="s">
        <v>89</v>
      </c>
      <c r="R1817" s="57">
        <v>1.6</v>
      </c>
      <c r="S1817" s="55" t="s">
        <v>89</v>
      </c>
      <c r="T1817" s="57">
        <v>1.6</v>
      </c>
      <c r="U1817" s="55" t="s">
        <v>329</v>
      </c>
      <c r="V1817" s="55" t="s">
        <v>330</v>
      </c>
      <c r="AJ1817" s="58">
        <v>0</v>
      </c>
      <c r="AT1817" t="s">
        <v>3842</v>
      </c>
      <c r="AU1817" s="191">
        <f t="shared" si="30"/>
        <v>26400</v>
      </c>
    </row>
    <row r="1818" spans="1:47" hidden="1" x14ac:dyDescent="0.25">
      <c r="A1818" s="55" t="s">
        <v>1717</v>
      </c>
      <c r="B1818" s="92" t="s">
        <v>2159</v>
      </c>
      <c r="D1818" s="55" t="s">
        <v>3859</v>
      </c>
      <c r="E1818" s="56">
        <v>45716</v>
      </c>
      <c r="F1818" s="55" t="s">
        <v>4288</v>
      </c>
      <c r="H1818" s="55">
        <v>50900000</v>
      </c>
      <c r="I1818" s="55" t="s">
        <v>4293</v>
      </c>
      <c r="K1818" s="55" t="s">
        <v>488</v>
      </c>
      <c r="L1818" s="56">
        <v>45716</v>
      </c>
      <c r="Q1818" s="55" t="s">
        <v>89</v>
      </c>
      <c r="R1818" s="57">
        <v>13.79</v>
      </c>
      <c r="S1818" s="55" t="s">
        <v>89</v>
      </c>
      <c r="T1818" s="57">
        <v>13.79</v>
      </c>
      <c r="U1818" s="55" t="s">
        <v>329</v>
      </c>
      <c r="V1818" s="55" t="s">
        <v>330</v>
      </c>
      <c r="AJ1818" s="58">
        <v>0</v>
      </c>
      <c r="AT1818" t="s">
        <v>3842</v>
      </c>
      <c r="AU1818" s="191">
        <f t="shared" si="30"/>
        <v>227535</v>
      </c>
    </row>
    <row r="1819" spans="1:47" hidden="1" x14ac:dyDescent="0.25">
      <c r="A1819" s="55" t="s">
        <v>1717</v>
      </c>
      <c r="B1819" s="92" t="s">
        <v>2159</v>
      </c>
      <c r="D1819" s="55" t="s">
        <v>3859</v>
      </c>
      <c r="E1819" s="56">
        <v>45716</v>
      </c>
      <c r="F1819" s="55" t="s">
        <v>4288</v>
      </c>
      <c r="H1819" s="55">
        <v>50900000</v>
      </c>
      <c r="I1819" s="55" t="s">
        <v>4293</v>
      </c>
      <c r="K1819" s="55" t="s">
        <v>488</v>
      </c>
      <c r="L1819" s="56">
        <v>45716</v>
      </c>
      <c r="Q1819" s="55" t="s">
        <v>89</v>
      </c>
      <c r="R1819" s="57">
        <v>0.02</v>
      </c>
      <c r="S1819" s="55" t="s">
        <v>89</v>
      </c>
      <c r="T1819" s="57">
        <v>0.02</v>
      </c>
      <c r="U1819" s="55" t="s">
        <v>329</v>
      </c>
      <c r="V1819" s="55" t="s">
        <v>330</v>
      </c>
      <c r="AJ1819" s="58">
        <v>0</v>
      </c>
      <c r="AT1819" t="s">
        <v>3842</v>
      </c>
      <c r="AU1819" s="191">
        <f t="shared" si="30"/>
        <v>330</v>
      </c>
    </row>
    <row r="1820" spans="1:47" hidden="1" x14ac:dyDescent="0.25">
      <c r="A1820" s="55" t="s">
        <v>1717</v>
      </c>
      <c r="B1820" s="92" t="s">
        <v>2159</v>
      </c>
      <c r="D1820" s="55" t="s">
        <v>3859</v>
      </c>
      <c r="E1820" s="56">
        <v>45716</v>
      </c>
      <c r="F1820" s="55" t="s">
        <v>4288</v>
      </c>
      <c r="H1820" s="55">
        <v>50900010</v>
      </c>
      <c r="I1820" s="55" t="s">
        <v>4293</v>
      </c>
      <c r="K1820" s="55" t="s">
        <v>490</v>
      </c>
      <c r="L1820" s="56">
        <v>45716</v>
      </c>
      <c r="Q1820" s="55" t="s">
        <v>89</v>
      </c>
      <c r="R1820" s="57">
        <v>95.49</v>
      </c>
      <c r="S1820" s="55" t="s">
        <v>89</v>
      </c>
      <c r="T1820" s="57">
        <v>95.49</v>
      </c>
      <c r="U1820" s="55" t="s">
        <v>329</v>
      </c>
      <c r="V1820" s="55" t="s">
        <v>330</v>
      </c>
      <c r="AJ1820" s="58">
        <v>0</v>
      </c>
      <c r="AT1820" t="s">
        <v>3842</v>
      </c>
      <c r="AU1820" s="191">
        <f t="shared" si="30"/>
        <v>1575585</v>
      </c>
    </row>
    <row r="1821" spans="1:47" hidden="1" x14ac:dyDescent="0.25">
      <c r="A1821" s="55" t="s">
        <v>1717</v>
      </c>
      <c r="B1821" s="92" t="s">
        <v>2159</v>
      </c>
      <c r="D1821" s="55" t="s">
        <v>3859</v>
      </c>
      <c r="E1821" s="56">
        <v>45716</v>
      </c>
      <c r="F1821" s="55" t="s">
        <v>4288</v>
      </c>
      <c r="H1821" s="55">
        <v>50900010</v>
      </c>
      <c r="I1821" s="55" t="s">
        <v>4293</v>
      </c>
      <c r="K1821" s="55" t="s">
        <v>490</v>
      </c>
      <c r="L1821" s="56">
        <v>45716</v>
      </c>
      <c r="Q1821" s="55" t="s">
        <v>89</v>
      </c>
      <c r="R1821" s="57">
        <v>16539.32</v>
      </c>
      <c r="S1821" s="55" t="s">
        <v>89</v>
      </c>
      <c r="T1821" s="57">
        <v>16539.32</v>
      </c>
      <c r="U1821" s="55" t="s">
        <v>329</v>
      </c>
      <c r="V1821" s="55" t="s">
        <v>330</v>
      </c>
      <c r="AJ1821" s="58">
        <v>0</v>
      </c>
      <c r="AT1821" t="s">
        <v>3842</v>
      </c>
      <c r="AU1821" s="191">
        <f t="shared" si="30"/>
        <v>272898780</v>
      </c>
    </row>
    <row r="1822" spans="1:47" hidden="1" x14ac:dyDescent="0.25">
      <c r="A1822" s="55" t="s">
        <v>1717</v>
      </c>
      <c r="B1822" s="92" t="s">
        <v>2159</v>
      </c>
      <c r="D1822" s="55" t="s">
        <v>3859</v>
      </c>
      <c r="E1822" s="56">
        <v>45716</v>
      </c>
      <c r="F1822" s="55" t="s">
        <v>4288</v>
      </c>
      <c r="H1822" s="55">
        <v>50900000</v>
      </c>
      <c r="I1822" s="55" t="s">
        <v>4293</v>
      </c>
      <c r="K1822" s="55" t="s">
        <v>488</v>
      </c>
      <c r="L1822" s="56">
        <v>45716</v>
      </c>
      <c r="Q1822" s="55" t="s">
        <v>89</v>
      </c>
      <c r="R1822" s="57">
        <v>6.32</v>
      </c>
      <c r="S1822" s="55" t="s">
        <v>89</v>
      </c>
      <c r="T1822" s="57">
        <v>6.32</v>
      </c>
      <c r="U1822" s="55" t="s">
        <v>329</v>
      </c>
      <c r="V1822" s="55" t="s">
        <v>330</v>
      </c>
      <c r="AJ1822" s="58">
        <v>0</v>
      </c>
      <c r="AT1822" t="s">
        <v>3842</v>
      </c>
      <c r="AU1822" s="191">
        <f t="shared" si="30"/>
        <v>104280</v>
      </c>
    </row>
    <row r="1823" spans="1:47" hidden="1" x14ac:dyDescent="0.25">
      <c r="A1823" s="55" t="s">
        <v>1717</v>
      </c>
      <c r="B1823" s="92" t="s">
        <v>2159</v>
      </c>
      <c r="D1823" s="55" t="s">
        <v>3859</v>
      </c>
      <c r="E1823" s="56">
        <v>45716</v>
      </c>
      <c r="F1823" s="55" t="s">
        <v>4288</v>
      </c>
      <c r="H1823" s="55">
        <v>50900010</v>
      </c>
      <c r="I1823" s="55" t="s">
        <v>4293</v>
      </c>
      <c r="K1823" s="55" t="s">
        <v>490</v>
      </c>
      <c r="L1823" s="56">
        <v>45716</v>
      </c>
      <c r="Q1823" s="55" t="s">
        <v>89</v>
      </c>
      <c r="R1823" s="57">
        <v>0</v>
      </c>
      <c r="S1823" s="55" t="s">
        <v>89</v>
      </c>
      <c r="T1823" s="57">
        <v>0</v>
      </c>
      <c r="U1823" s="55" t="s">
        <v>4042</v>
      </c>
      <c r="V1823" s="55" t="s">
        <v>4043</v>
      </c>
      <c r="AJ1823" s="58">
        <v>0</v>
      </c>
      <c r="AT1823" t="s">
        <v>4371</v>
      </c>
      <c r="AU1823" s="191">
        <f t="shared" si="30"/>
        <v>0</v>
      </c>
    </row>
    <row r="1824" spans="1:47" hidden="1" x14ac:dyDescent="0.25">
      <c r="A1824" s="55" t="s">
        <v>1717</v>
      </c>
      <c r="B1824" s="92" t="s">
        <v>2159</v>
      </c>
      <c r="D1824" s="55" t="s">
        <v>3859</v>
      </c>
      <c r="E1824" s="56">
        <v>45716</v>
      </c>
      <c r="F1824" s="55" t="s">
        <v>4288</v>
      </c>
      <c r="H1824" s="55">
        <v>50900010</v>
      </c>
      <c r="I1824" s="55" t="s">
        <v>4293</v>
      </c>
      <c r="K1824" s="55" t="s">
        <v>490</v>
      </c>
      <c r="L1824" s="56">
        <v>45716</v>
      </c>
      <c r="Q1824" s="55" t="s">
        <v>89</v>
      </c>
      <c r="R1824" s="57">
        <v>2.63</v>
      </c>
      <c r="S1824" s="55" t="s">
        <v>89</v>
      </c>
      <c r="T1824" s="57">
        <v>2.63</v>
      </c>
      <c r="U1824" s="55" t="s">
        <v>329</v>
      </c>
      <c r="V1824" s="55" t="s">
        <v>330</v>
      </c>
      <c r="AJ1824" s="58">
        <v>0</v>
      </c>
      <c r="AT1824" t="s">
        <v>3842</v>
      </c>
      <c r="AU1824" s="191">
        <f t="shared" si="30"/>
        <v>43395</v>
      </c>
    </row>
    <row r="1825" spans="1:47" hidden="1" x14ac:dyDescent="0.25">
      <c r="A1825" s="55" t="s">
        <v>1717</v>
      </c>
      <c r="B1825" s="92" t="s">
        <v>2159</v>
      </c>
      <c r="D1825" s="55" t="s">
        <v>3859</v>
      </c>
      <c r="E1825" s="56">
        <v>45716</v>
      </c>
      <c r="F1825" s="55" t="s">
        <v>4288</v>
      </c>
      <c r="H1825" s="55">
        <v>50900000</v>
      </c>
      <c r="I1825" s="55" t="s">
        <v>4293</v>
      </c>
      <c r="K1825" s="55" t="s">
        <v>488</v>
      </c>
      <c r="L1825" s="56">
        <v>45716</v>
      </c>
      <c r="Q1825" s="55" t="s">
        <v>89</v>
      </c>
      <c r="R1825" s="57">
        <v>9.36</v>
      </c>
      <c r="S1825" s="55" t="s">
        <v>89</v>
      </c>
      <c r="T1825" s="57">
        <v>9.36</v>
      </c>
      <c r="U1825" s="55" t="s">
        <v>4042</v>
      </c>
      <c r="V1825" s="55" t="s">
        <v>4043</v>
      </c>
      <c r="AJ1825" s="58">
        <v>0</v>
      </c>
      <c r="AT1825" t="s">
        <v>4371</v>
      </c>
      <c r="AU1825" s="191">
        <f t="shared" si="30"/>
        <v>154440</v>
      </c>
    </row>
    <row r="1826" spans="1:47" hidden="1" x14ac:dyDescent="0.25">
      <c r="A1826" s="55" t="s">
        <v>1717</v>
      </c>
      <c r="B1826" s="92" t="s">
        <v>2159</v>
      </c>
      <c r="D1826" s="55" t="s">
        <v>3859</v>
      </c>
      <c r="E1826" s="56">
        <v>45716</v>
      </c>
      <c r="F1826" s="55" t="s">
        <v>4288</v>
      </c>
      <c r="H1826" s="55">
        <v>50900000</v>
      </c>
      <c r="I1826" s="55" t="s">
        <v>4293</v>
      </c>
      <c r="K1826" s="55" t="s">
        <v>488</v>
      </c>
      <c r="L1826" s="56">
        <v>45716</v>
      </c>
      <c r="Q1826" s="55" t="s">
        <v>89</v>
      </c>
      <c r="R1826" s="57">
        <v>9406.75</v>
      </c>
      <c r="S1826" s="55" t="s">
        <v>89</v>
      </c>
      <c r="T1826" s="57">
        <v>9406.75</v>
      </c>
      <c r="U1826" s="55" t="s">
        <v>329</v>
      </c>
      <c r="V1826" s="55" t="s">
        <v>330</v>
      </c>
      <c r="AJ1826" s="58">
        <v>0</v>
      </c>
      <c r="AT1826" t="s">
        <v>3842</v>
      </c>
      <c r="AU1826" s="191">
        <f t="shared" si="30"/>
        <v>155211375</v>
      </c>
    </row>
    <row r="1827" spans="1:47" hidden="1" x14ac:dyDescent="0.25">
      <c r="A1827" s="55" t="s">
        <v>1717</v>
      </c>
      <c r="B1827" s="92" t="s">
        <v>2159</v>
      </c>
      <c r="D1827" s="55" t="s">
        <v>3859</v>
      </c>
      <c r="E1827" s="56">
        <v>45716</v>
      </c>
      <c r="F1827" s="55" t="s">
        <v>4288</v>
      </c>
      <c r="H1827" s="55">
        <v>50900010</v>
      </c>
      <c r="I1827" s="55" t="s">
        <v>4293</v>
      </c>
      <c r="K1827" s="55" t="s">
        <v>490</v>
      </c>
      <c r="L1827" s="56">
        <v>45716</v>
      </c>
      <c r="Q1827" s="55" t="s">
        <v>89</v>
      </c>
      <c r="R1827" s="57">
        <v>13669.52</v>
      </c>
      <c r="S1827" s="55" t="s">
        <v>89</v>
      </c>
      <c r="T1827" s="57">
        <v>13669.52</v>
      </c>
      <c r="U1827" s="55" t="s">
        <v>329</v>
      </c>
      <c r="V1827" s="55" t="s">
        <v>330</v>
      </c>
      <c r="AJ1827" s="58">
        <v>0</v>
      </c>
      <c r="AT1827" t="s">
        <v>3842</v>
      </c>
      <c r="AU1827" s="191">
        <f t="shared" si="30"/>
        <v>225547080</v>
      </c>
    </row>
    <row r="1828" spans="1:47" hidden="1" x14ac:dyDescent="0.25">
      <c r="A1828" s="55" t="s">
        <v>1717</v>
      </c>
      <c r="B1828" s="92" t="s">
        <v>2159</v>
      </c>
      <c r="D1828" s="55" t="s">
        <v>3859</v>
      </c>
      <c r="E1828" s="56">
        <v>45716</v>
      </c>
      <c r="F1828" s="55" t="s">
        <v>4288</v>
      </c>
      <c r="H1828" s="55">
        <v>50900010</v>
      </c>
      <c r="I1828" s="55" t="s">
        <v>4293</v>
      </c>
      <c r="K1828" s="55" t="s">
        <v>490</v>
      </c>
      <c r="L1828" s="56">
        <v>45716</v>
      </c>
      <c r="Q1828" s="55" t="s">
        <v>89</v>
      </c>
      <c r="R1828" s="57">
        <v>14.71</v>
      </c>
      <c r="S1828" s="55" t="s">
        <v>89</v>
      </c>
      <c r="T1828" s="57">
        <v>14.71</v>
      </c>
      <c r="U1828" s="55" t="s">
        <v>329</v>
      </c>
      <c r="V1828" s="55" t="s">
        <v>330</v>
      </c>
      <c r="AJ1828" s="58">
        <v>0</v>
      </c>
      <c r="AT1828" t="s">
        <v>3842</v>
      </c>
      <c r="AU1828" s="191">
        <f t="shared" si="30"/>
        <v>242715</v>
      </c>
    </row>
    <row r="1829" spans="1:47" hidden="1" x14ac:dyDescent="0.25">
      <c r="A1829" s="55" t="s">
        <v>1717</v>
      </c>
      <c r="B1829" s="92" t="s">
        <v>2159</v>
      </c>
      <c r="D1829" s="55" t="s">
        <v>3859</v>
      </c>
      <c r="E1829" s="56">
        <v>45716</v>
      </c>
      <c r="F1829" s="55" t="s">
        <v>4288</v>
      </c>
      <c r="H1829" s="55">
        <v>50900000</v>
      </c>
      <c r="I1829" s="55" t="s">
        <v>4293</v>
      </c>
      <c r="K1829" s="55" t="s">
        <v>488</v>
      </c>
      <c r="L1829" s="56">
        <v>45716</v>
      </c>
      <c r="Q1829" s="55" t="s">
        <v>89</v>
      </c>
      <c r="R1829" s="57">
        <v>33.83</v>
      </c>
      <c r="S1829" s="55" t="s">
        <v>89</v>
      </c>
      <c r="T1829" s="57">
        <v>33.83</v>
      </c>
      <c r="U1829" s="55" t="s">
        <v>329</v>
      </c>
      <c r="V1829" s="55" t="s">
        <v>330</v>
      </c>
      <c r="AJ1829" s="58">
        <v>0</v>
      </c>
      <c r="AT1829" t="s">
        <v>3842</v>
      </c>
      <c r="AU1829" s="191">
        <f t="shared" si="30"/>
        <v>558195</v>
      </c>
    </row>
    <row r="1830" spans="1:47" hidden="1" x14ac:dyDescent="0.25">
      <c r="A1830" s="55" t="s">
        <v>1717</v>
      </c>
      <c r="B1830" s="92" t="s">
        <v>2159</v>
      </c>
      <c r="D1830" s="55" t="s">
        <v>3859</v>
      </c>
      <c r="E1830" s="56">
        <v>45716</v>
      </c>
      <c r="F1830" s="55" t="s">
        <v>4288</v>
      </c>
      <c r="H1830" s="55">
        <v>50900010</v>
      </c>
      <c r="I1830" s="55" t="s">
        <v>4293</v>
      </c>
      <c r="K1830" s="55" t="s">
        <v>490</v>
      </c>
      <c r="L1830" s="56">
        <v>45716</v>
      </c>
      <c r="Q1830" s="55" t="s">
        <v>89</v>
      </c>
      <c r="R1830" s="57">
        <v>0.47</v>
      </c>
      <c r="S1830" s="55" t="s">
        <v>89</v>
      </c>
      <c r="T1830" s="57">
        <v>0.47</v>
      </c>
      <c r="U1830" s="55" t="s">
        <v>329</v>
      </c>
      <c r="V1830" s="55" t="s">
        <v>330</v>
      </c>
      <c r="AJ1830" s="58">
        <v>0</v>
      </c>
      <c r="AT1830" t="s">
        <v>3842</v>
      </c>
      <c r="AU1830" s="191">
        <f t="shared" si="30"/>
        <v>7755</v>
      </c>
    </row>
    <row r="1831" spans="1:47" hidden="1" x14ac:dyDescent="0.25">
      <c r="A1831" s="55" t="s">
        <v>1717</v>
      </c>
      <c r="B1831" s="92" t="s">
        <v>2159</v>
      </c>
      <c r="D1831" s="55" t="s">
        <v>3859</v>
      </c>
      <c r="E1831" s="56">
        <v>45716</v>
      </c>
      <c r="F1831" s="55" t="s">
        <v>4288</v>
      </c>
      <c r="H1831" s="55">
        <v>50900000</v>
      </c>
      <c r="I1831" s="55" t="s">
        <v>4293</v>
      </c>
      <c r="K1831" s="55" t="s">
        <v>488</v>
      </c>
      <c r="L1831" s="56">
        <v>45716</v>
      </c>
      <c r="Q1831" s="55" t="s">
        <v>89</v>
      </c>
      <c r="R1831" s="57">
        <v>0.02</v>
      </c>
      <c r="S1831" s="55" t="s">
        <v>89</v>
      </c>
      <c r="T1831" s="57">
        <v>0.02</v>
      </c>
      <c r="U1831" s="55" t="s">
        <v>329</v>
      </c>
      <c r="V1831" s="55" t="s">
        <v>330</v>
      </c>
      <c r="AJ1831" s="58">
        <v>0</v>
      </c>
      <c r="AT1831" t="s">
        <v>3842</v>
      </c>
      <c r="AU1831" s="191">
        <f t="shared" si="30"/>
        <v>330</v>
      </c>
    </row>
    <row r="1832" spans="1:47" hidden="1" x14ac:dyDescent="0.25">
      <c r="A1832" s="55" t="s">
        <v>1717</v>
      </c>
      <c r="B1832" s="92" t="s">
        <v>2159</v>
      </c>
      <c r="D1832" s="55" t="s">
        <v>3859</v>
      </c>
      <c r="E1832" s="56">
        <v>45716</v>
      </c>
      <c r="F1832" s="55" t="s">
        <v>4288</v>
      </c>
      <c r="H1832" s="55">
        <v>50900000</v>
      </c>
      <c r="I1832" s="55" t="s">
        <v>4293</v>
      </c>
      <c r="K1832" s="55" t="s">
        <v>488</v>
      </c>
      <c r="L1832" s="56">
        <v>45716</v>
      </c>
      <c r="Q1832" s="55" t="s">
        <v>89</v>
      </c>
      <c r="R1832" s="57">
        <v>13.79</v>
      </c>
      <c r="S1832" s="55" t="s">
        <v>89</v>
      </c>
      <c r="T1832" s="57">
        <v>13.79</v>
      </c>
      <c r="U1832" s="55" t="s">
        <v>329</v>
      </c>
      <c r="V1832" s="55" t="s">
        <v>330</v>
      </c>
      <c r="AJ1832" s="58">
        <v>0</v>
      </c>
      <c r="AT1832" t="s">
        <v>3842</v>
      </c>
      <c r="AU1832" s="191">
        <f t="shared" si="30"/>
        <v>227535</v>
      </c>
    </row>
    <row r="1833" spans="1:47" hidden="1" x14ac:dyDescent="0.25">
      <c r="A1833" s="55" t="s">
        <v>1717</v>
      </c>
      <c r="B1833" s="92" t="s">
        <v>2159</v>
      </c>
      <c r="D1833" s="55" t="s">
        <v>3859</v>
      </c>
      <c r="E1833" s="56">
        <v>45716</v>
      </c>
      <c r="F1833" s="55" t="s">
        <v>4288</v>
      </c>
      <c r="H1833" s="55">
        <v>50900000</v>
      </c>
      <c r="I1833" s="55" t="s">
        <v>4293</v>
      </c>
      <c r="K1833" s="55" t="s">
        <v>488</v>
      </c>
      <c r="L1833" s="56">
        <v>45716</v>
      </c>
      <c r="Q1833" s="55" t="s">
        <v>89</v>
      </c>
      <c r="R1833" s="57">
        <v>33.83</v>
      </c>
      <c r="S1833" s="55" t="s">
        <v>89</v>
      </c>
      <c r="T1833" s="57">
        <v>33.83</v>
      </c>
      <c r="U1833" s="55" t="s">
        <v>329</v>
      </c>
      <c r="V1833" s="55" t="s">
        <v>330</v>
      </c>
      <c r="AJ1833" s="58">
        <v>0</v>
      </c>
      <c r="AT1833" t="s">
        <v>3842</v>
      </c>
      <c r="AU1833" s="191">
        <f t="shared" si="30"/>
        <v>558195</v>
      </c>
    </row>
    <row r="1834" spans="1:47" hidden="1" x14ac:dyDescent="0.25">
      <c r="A1834" s="55" t="s">
        <v>1717</v>
      </c>
      <c r="B1834" s="92" t="s">
        <v>2159</v>
      </c>
      <c r="D1834" s="55" t="s">
        <v>3859</v>
      </c>
      <c r="E1834" s="56">
        <v>45716</v>
      </c>
      <c r="F1834" s="55" t="s">
        <v>4288</v>
      </c>
      <c r="H1834" s="55">
        <v>50900000</v>
      </c>
      <c r="I1834" s="55" t="s">
        <v>4293</v>
      </c>
      <c r="K1834" s="55" t="s">
        <v>488</v>
      </c>
      <c r="L1834" s="56">
        <v>45716</v>
      </c>
      <c r="Q1834" s="55" t="s">
        <v>89</v>
      </c>
      <c r="R1834" s="57">
        <v>0.02</v>
      </c>
      <c r="S1834" s="55" t="s">
        <v>89</v>
      </c>
      <c r="T1834" s="57">
        <v>0.02</v>
      </c>
      <c r="U1834" s="55" t="s">
        <v>329</v>
      </c>
      <c r="V1834" s="55" t="s">
        <v>330</v>
      </c>
      <c r="AJ1834" s="58">
        <v>0</v>
      </c>
      <c r="AT1834" t="s">
        <v>3842</v>
      </c>
      <c r="AU1834" s="191">
        <f t="shared" si="30"/>
        <v>330</v>
      </c>
    </row>
    <row r="1835" spans="1:47" hidden="1" x14ac:dyDescent="0.25">
      <c r="A1835" s="55" t="s">
        <v>1717</v>
      </c>
      <c r="B1835" s="92" t="s">
        <v>2159</v>
      </c>
      <c r="D1835" s="55" t="s">
        <v>3859</v>
      </c>
      <c r="E1835" s="56">
        <v>45716</v>
      </c>
      <c r="F1835" s="55" t="s">
        <v>4288</v>
      </c>
      <c r="H1835" s="55">
        <v>50900000</v>
      </c>
      <c r="I1835" s="55" t="s">
        <v>4293</v>
      </c>
      <c r="K1835" s="55" t="s">
        <v>488</v>
      </c>
      <c r="L1835" s="56">
        <v>45716</v>
      </c>
      <c r="Q1835" s="55" t="s">
        <v>89</v>
      </c>
      <c r="R1835" s="57">
        <v>13.79</v>
      </c>
      <c r="S1835" s="55" t="s">
        <v>89</v>
      </c>
      <c r="T1835" s="57">
        <v>13.79</v>
      </c>
      <c r="U1835" s="55" t="s">
        <v>329</v>
      </c>
      <c r="V1835" s="55" t="s">
        <v>330</v>
      </c>
      <c r="AJ1835" s="58">
        <v>0</v>
      </c>
      <c r="AT1835" t="s">
        <v>3842</v>
      </c>
      <c r="AU1835" s="191">
        <f t="shared" si="30"/>
        <v>227535</v>
      </c>
    </row>
    <row r="1836" spans="1:47" hidden="1" x14ac:dyDescent="0.25">
      <c r="A1836" s="55" t="s">
        <v>1717</v>
      </c>
      <c r="B1836" s="92" t="s">
        <v>2159</v>
      </c>
      <c r="D1836" s="55" t="s">
        <v>3859</v>
      </c>
      <c r="E1836" s="56">
        <v>45716</v>
      </c>
      <c r="F1836" s="55" t="s">
        <v>4288</v>
      </c>
      <c r="H1836" s="55">
        <v>50900010</v>
      </c>
      <c r="I1836" s="55" t="s">
        <v>4293</v>
      </c>
      <c r="K1836" s="55" t="s">
        <v>490</v>
      </c>
      <c r="L1836" s="56">
        <v>45716</v>
      </c>
      <c r="Q1836" s="55" t="s">
        <v>89</v>
      </c>
      <c r="R1836" s="57">
        <v>85.57</v>
      </c>
      <c r="S1836" s="55" t="s">
        <v>89</v>
      </c>
      <c r="T1836" s="57">
        <v>85.57</v>
      </c>
      <c r="U1836" s="55" t="s">
        <v>329</v>
      </c>
      <c r="V1836" s="55" t="s">
        <v>330</v>
      </c>
      <c r="AJ1836" s="58">
        <v>0</v>
      </c>
      <c r="AT1836" t="s">
        <v>3842</v>
      </c>
      <c r="AU1836" s="191">
        <f t="shared" si="30"/>
        <v>1411905</v>
      </c>
    </row>
    <row r="1837" spans="1:47" hidden="1" x14ac:dyDescent="0.25">
      <c r="A1837" s="55" t="s">
        <v>1717</v>
      </c>
      <c r="B1837" s="92" t="s">
        <v>2159</v>
      </c>
      <c r="D1837" s="55" t="s">
        <v>3859</v>
      </c>
      <c r="E1837" s="56">
        <v>45716</v>
      </c>
      <c r="F1837" s="55" t="s">
        <v>4288</v>
      </c>
      <c r="H1837" s="55">
        <v>50900000</v>
      </c>
      <c r="I1837" s="55" t="s">
        <v>4293</v>
      </c>
      <c r="K1837" s="55" t="s">
        <v>488</v>
      </c>
      <c r="L1837" s="56">
        <v>45716</v>
      </c>
      <c r="Q1837" s="55" t="s">
        <v>89</v>
      </c>
      <c r="R1837" s="57">
        <v>0.04</v>
      </c>
      <c r="S1837" s="55" t="s">
        <v>89</v>
      </c>
      <c r="T1837" s="57">
        <v>0.04</v>
      </c>
      <c r="U1837" s="55" t="s">
        <v>329</v>
      </c>
      <c r="V1837" s="55" t="s">
        <v>330</v>
      </c>
      <c r="AJ1837" s="58">
        <v>0</v>
      </c>
      <c r="AT1837" t="s">
        <v>3842</v>
      </c>
      <c r="AU1837" s="191">
        <f t="shared" si="30"/>
        <v>660</v>
      </c>
    </row>
    <row r="1838" spans="1:47" hidden="1" x14ac:dyDescent="0.25">
      <c r="A1838" s="55" t="s">
        <v>1717</v>
      </c>
      <c r="B1838" s="92" t="s">
        <v>2159</v>
      </c>
      <c r="D1838" s="55" t="s">
        <v>3859</v>
      </c>
      <c r="E1838" s="56">
        <v>45716</v>
      </c>
      <c r="F1838" s="55" t="s">
        <v>4288</v>
      </c>
      <c r="H1838" s="55">
        <v>50900000</v>
      </c>
      <c r="I1838" s="55" t="s">
        <v>4293</v>
      </c>
      <c r="K1838" s="55" t="s">
        <v>488</v>
      </c>
      <c r="L1838" s="56">
        <v>45716</v>
      </c>
      <c r="Q1838" s="55" t="s">
        <v>89</v>
      </c>
      <c r="R1838" s="57">
        <v>282.58</v>
      </c>
      <c r="S1838" s="55" t="s">
        <v>89</v>
      </c>
      <c r="T1838" s="57">
        <v>282.58</v>
      </c>
      <c r="U1838" s="55" t="s">
        <v>329</v>
      </c>
      <c r="V1838" s="55" t="s">
        <v>330</v>
      </c>
      <c r="AJ1838" s="58">
        <v>0</v>
      </c>
      <c r="AT1838" t="s">
        <v>3842</v>
      </c>
      <c r="AU1838" s="191">
        <f t="shared" si="30"/>
        <v>4662570</v>
      </c>
    </row>
    <row r="1839" spans="1:47" hidden="1" x14ac:dyDescent="0.25">
      <c r="A1839" s="55" t="s">
        <v>1717</v>
      </c>
      <c r="B1839" s="92" t="s">
        <v>2159</v>
      </c>
      <c r="D1839" s="55" t="s">
        <v>3859</v>
      </c>
      <c r="E1839" s="56">
        <v>45716</v>
      </c>
      <c r="F1839" s="55" t="s">
        <v>4288</v>
      </c>
      <c r="H1839" s="55">
        <v>50900000</v>
      </c>
      <c r="I1839" s="55" t="s">
        <v>4293</v>
      </c>
      <c r="K1839" s="55" t="s">
        <v>488</v>
      </c>
      <c r="L1839" s="56">
        <v>45716</v>
      </c>
      <c r="Q1839" s="55" t="s">
        <v>89</v>
      </c>
      <c r="R1839" s="57">
        <v>9517.94</v>
      </c>
      <c r="S1839" s="55" t="s">
        <v>89</v>
      </c>
      <c r="T1839" s="57">
        <v>9517.94</v>
      </c>
      <c r="U1839" s="55" t="s">
        <v>4042</v>
      </c>
      <c r="V1839" s="55" t="s">
        <v>4043</v>
      </c>
      <c r="AJ1839" s="58">
        <v>0</v>
      </c>
      <c r="AT1839" t="s">
        <v>4371</v>
      </c>
      <c r="AU1839" s="191">
        <f t="shared" si="30"/>
        <v>157046010</v>
      </c>
    </row>
    <row r="1840" spans="1:47" hidden="1" x14ac:dyDescent="0.25">
      <c r="A1840" s="55" t="s">
        <v>1717</v>
      </c>
      <c r="B1840" s="92" t="s">
        <v>2159</v>
      </c>
      <c r="D1840" s="55" t="s">
        <v>3859</v>
      </c>
      <c r="E1840" s="56">
        <v>45716</v>
      </c>
      <c r="F1840" s="55" t="s">
        <v>4288</v>
      </c>
      <c r="H1840" s="55">
        <v>50900000</v>
      </c>
      <c r="I1840" s="55" t="s">
        <v>4293</v>
      </c>
      <c r="K1840" s="55" t="s">
        <v>488</v>
      </c>
      <c r="L1840" s="56">
        <v>45716</v>
      </c>
      <c r="Q1840" s="55" t="s">
        <v>89</v>
      </c>
      <c r="R1840" s="57">
        <v>9.25</v>
      </c>
      <c r="S1840" s="55" t="s">
        <v>89</v>
      </c>
      <c r="T1840" s="57">
        <v>9.25</v>
      </c>
      <c r="U1840" s="55" t="s">
        <v>329</v>
      </c>
      <c r="V1840" s="55" t="s">
        <v>330</v>
      </c>
      <c r="AJ1840" s="58">
        <v>0</v>
      </c>
      <c r="AT1840" t="s">
        <v>3842</v>
      </c>
      <c r="AU1840" s="191">
        <f t="shared" si="30"/>
        <v>152625</v>
      </c>
    </row>
    <row r="1841" spans="1:47" hidden="1" x14ac:dyDescent="0.25">
      <c r="A1841" s="55" t="s">
        <v>1717</v>
      </c>
      <c r="B1841" s="92" t="s">
        <v>2159</v>
      </c>
      <c r="D1841" s="55" t="s">
        <v>3859</v>
      </c>
      <c r="E1841" s="56">
        <v>45716</v>
      </c>
      <c r="F1841" s="55" t="s">
        <v>4288</v>
      </c>
      <c r="H1841" s="55">
        <v>50900050</v>
      </c>
      <c r="I1841" s="55" t="s">
        <v>4294</v>
      </c>
      <c r="K1841" s="55" t="s">
        <v>498</v>
      </c>
      <c r="L1841" s="56">
        <v>45716</v>
      </c>
      <c r="Q1841" s="55" t="s">
        <v>89</v>
      </c>
      <c r="R1841" s="57">
        <v>8.76</v>
      </c>
      <c r="S1841" s="55" t="s">
        <v>89</v>
      </c>
      <c r="T1841" s="57">
        <v>8.76</v>
      </c>
      <c r="U1841" s="55" t="s">
        <v>329</v>
      </c>
      <c r="V1841" s="55" t="s">
        <v>330</v>
      </c>
      <c r="AJ1841" s="58">
        <v>0</v>
      </c>
      <c r="AT1841" t="s">
        <v>3842</v>
      </c>
      <c r="AU1841" s="191">
        <f t="shared" ref="AU1841:AU1904" si="31">IF(Q1841="USD",R1841*16500,IF(Q1841="IDR",R1841,T1841*16500))</f>
        <v>144540</v>
      </c>
    </row>
    <row r="1842" spans="1:47" hidden="1" x14ac:dyDescent="0.25">
      <c r="A1842" s="55" t="s">
        <v>1717</v>
      </c>
      <c r="B1842" s="92" t="s">
        <v>2159</v>
      </c>
      <c r="D1842" s="55" t="s">
        <v>3859</v>
      </c>
      <c r="E1842" s="56">
        <v>45716</v>
      </c>
      <c r="F1842" s="55" t="s">
        <v>4288</v>
      </c>
      <c r="H1842" s="55">
        <v>50900050</v>
      </c>
      <c r="I1842" s="55" t="s">
        <v>4294</v>
      </c>
      <c r="K1842" s="55" t="s">
        <v>498</v>
      </c>
      <c r="L1842" s="56">
        <v>45716</v>
      </c>
      <c r="Q1842" s="55" t="s">
        <v>89</v>
      </c>
      <c r="R1842" s="57">
        <v>5.96</v>
      </c>
      <c r="S1842" s="55" t="s">
        <v>89</v>
      </c>
      <c r="T1842" s="57">
        <v>5.96</v>
      </c>
      <c r="U1842" s="55" t="s">
        <v>329</v>
      </c>
      <c r="V1842" s="55" t="s">
        <v>330</v>
      </c>
      <c r="AJ1842" s="58">
        <v>0</v>
      </c>
      <c r="AT1842" t="s">
        <v>3842</v>
      </c>
      <c r="AU1842" s="191">
        <f t="shared" si="31"/>
        <v>98340</v>
      </c>
    </row>
    <row r="1843" spans="1:47" hidden="1" x14ac:dyDescent="0.25">
      <c r="A1843" s="55" t="s">
        <v>1717</v>
      </c>
      <c r="B1843" s="92" t="s">
        <v>2159</v>
      </c>
      <c r="D1843" s="55" t="s">
        <v>3859</v>
      </c>
      <c r="E1843" s="56">
        <v>45716</v>
      </c>
      <c r="F1843" s="55" t="s">
        <v>4288</v>
      </c>
      <c r="H1843" s="55">
        <v>50900050</v>
      </c>
      <c r="I1843" s="55" t="s">
        <v>4294</v>
      </c>
      <c r="K1843" s="55" t="s">
        <v>498</v>
      </c>
      <c r="L1843" s="56">
        <v>45716</v>
      </c>
      <c r="Q1843" s="55" t="s">
        <v>89</v>
      </c>
      <c r="R1843" s="57">
        <v>5.96</v>
      </c>
      <c r="S1843" s="55" t="s">
        <v>89</v>
      </c>
      <c r="T1843" s="57">
        <v>5.96</v>
      </c>
      <c r="U1843" s="55" t="s">
        <v>329</v>
      </c>
      <c r="V1843" s="55" t="s">
        <v>330</v>
      </c>
      <c r="AJ1843" s="58">
        <v>0</v>
      </c>
      <c r="AT1843" t="s">
        <v>3842</v>
      </c>
      <c r="AU1843" s="191">
        <f t="shared" si="31"/>
        <v>98340</v>
      </c>
    </row>
    <row r="1844" spans="1:47" hidden="1" x14ac:dyDescent="0.25">
      <c r="A1844" s="55" t="s">
        <v>1717</v>
      </c>
      <c r="B1844" s="92" t="s">
        <v>2159</v>
      </c>
      <c r="D1844" s="55" t="s">
        <v>3859</v>
      </c>
      <c r="E1844" s="56">
        <v>45716</v>
      </c>
      <c r="F1844" s="55" t="s">
        <v>4288</v>
      </c>
      <c r="H1844" s="55">
        <v>50900050</v>
      </c>
      <c r="I1844" s="55" t="s">
        <v>4294</v>
      </c>
      <c r="K1844" s="55" t="s">
        <v>498</v>
      </c>
      <c r="L1844" s="56">
        <v>45716</v>
      </c>
      <c r="Q1844" s="55" t="s">
        <v>89</v>
      </c>
      <c r="R1844" s="57">
        <v>8.76</v>
      </c>
      <c r="S1844" s="55" t="s">
        <v>89</v>
      </c>
      <c r="T1844" s="57">
        <v>8.76</v>
      </c>
      <c r="U1844" s="55" t="s">
        <v>329</v>
      </c>
      <c r="V1844" s="55" t="s">
        <v>330</v>
      </c>
      <c r="AJ1844" s="58">
        <v>0</v>
      </c>
      <c r="AT1844" t="s">
        <v>3842</v>
      </c>
      <c r="AU1844" s="191">
        <f t="shared" si="31"/>
        <v>144540</v>
      </c>
    </row>
    <row r="1845" spans="1:47" hidden="1" x14ac:dyDescent="0.25">
      <c r="A1845" s="55" t="s">
        <v>1717</v>
      </c>
      <c r="B1845" s="92" t="s">
        <v>2159</v>
      </c>
      <c r="D1845" s="55" t="s">
        <v>3859</v>
      </c>
      <c r="E1845" s="56">
        <v>45716</v>
      </c>
      <c r="F1845" s="55" t="s">
        <v>4288</v>
      </c>
      <c r="H1845" s="55">
        <v>50900050</v>
      </c>
      <c r="I1845" s="55" t="s">
        <v>4294</v>
      </c>
      <c r="K1845" s="55" t="s">
        <v>498</v>
      </c>
      <c r="L1845" s="56">
        <v>45716</v>
      </c>
      <c r="Q1845" s="55" t="s">
        <v>89</v>
      </c>
      <c r="R1845" s="57">
        <v>10.82</v>
      </c>
      <c r="S1845" s="55" t="s">
        <v>89</v>
      </c>
      <c r="T1845" s="57">
        <v>10.82</v>
      </c>
      <c r="U1845" s="55" t="s">
        <v>329</v>
      </c>
      <c r="V1845" s="55" t="s">
        <v>330</v>
      </c>
      <c r="AJ1845" s="58">
        <v>0</v>
      </c>
      <c r="AT1845" t="s">
        <v>3842</v>
      </c>
      <c r="AU1845" s="191">
        <f t="shared" si="31"/>
        <v>178530</v>
      </c>
    </row>
    <row r="1846" spans="1:47" hidden="1" x14ac:dyDescent="0.25">
      <c r="A1846" s="55" t="s">
        <v>1717</v>
      </c>
      <c r="B1846" s="92" t="s">
        <v>2159</v>
      </c>
      <c r="D1846" s="55" t="s">
        <v>3859</v>
      </c>
      <c r="E1846" s="56">
        <v>45716</v>
      </c>
      <c r="F1846" s="55" t="s">
        <v>4288</v>
      </c>
      <c r="H1846" s="55">
        <v>50900050</v>
      </c>
      <c r="I1846" s="55" t="s">
        <v>4294</v>
      </c>
      <c r="K1846" s="55" t="s">
        <v>498</v>
      </c>
      <c r="L1846" s="56">
        <v>45716</v>
      </c>
      <c r="Q1846" s="55" t="s">
        <v>89</v>
      </c>
      <c r="R1846" s="57">
        <v>5.96</v>
      </c>
      <c r="S1846" s="55" t="s">
        <v>89</v>
      </c>
      <c r="T1846" s="57">
        <v>5.96</v>
      </c>
      <c r="U1846" s="55" t="s">
        <v>329</v>
      </c>
      <c r="V1846" s="55" t="s">
        <v>330</v>
      </c>
      <c r="AJ1846" s="58">
        <v>0</v>
      </c>
      <c r="AT1846" t="s">
        <v>3842</v>
      </c>
      <c r="AU1846" s="191">
        <f t="shared" si="31"/>
        <v>98340</v>
      </c>
    </row>
    <row r="1847" spans="1:47" hidden="1" x14ac:dyDescent="0.25">
      <c r="A1847" s="55" t="s">
        <v>1717</v>
      </c>
      <c r="B1847" s="92" t="s">
        <v>2159</v>
      </c>
      <c r="D1847" s="55" t="s">
        <v>3859</v>
      </c>
      <c r="E1847" s="56">
        <v>45716</v>
      </c>
      <c r="F1847" s="55" t="s">
        <v>4288</v>
      </c>
      <c r="H1847" s="55">
        <v>50900050</v>
      </c>
      <c r="I1847" s="55" t="s">
        <v>4294</v>
      </c>
      <c r="K1847" s="55" t="s">
        <v>498</v>
      </c>
      <c r="L1847" s="56">
        <v>45716</v>
      </c>
      <c r="Q1847" s="55" t="s">
        <v>89</v>
      </c>
      <c r="R1847" s="57">
        <v>5.96</v>
      </c>
      <c r="S1847" s="55" t="s">
        <v>89</v>
      </c>
      <c r="T1847" s="57">
        <v>5.96</v>
      </c>
      <c r="U1847" s="55" t="s">
        <v>329</v>
      </c>
      <c r="V1847" s="55" t="s">
        <v>330</v>
      </c>
      <c r="AJ1847" s="58">
        <v>0</v>
      </c>
      <c r="AT1847" t="s">
        <v>3842</v>
      </c>
      <c r="AU1847" s="191">
        <f t="shared" si="31"/>
        <v>98340</v>
      </c>
    </row>
    <row r="1848" spans="1:47" hidden="1" x14ac:dyDescent="0.25">
      <c r="A1848" s="55" t="s">
        <v>1717</v>
      </c>
      <c r="B1848" s="92" t="s">
        <v>2159</v>
      </c>
      <c r="D1848" s="55" t="s">
        <v>3859</v>
      </c>
      <c r="E1848" s="56">
        <v>45716</v>
      </c>
      <c r="F1848" s="55" t="s">
        <v>4288</v>
      </c>
      <c r="H1848" s="55">
        <v>50900050</v>
      </c>
      <c r="I1848" s="55" t="s">
        <v>4294</v>
      </c>
      <c r="K1848" s="55" t="s">
        <v>498</v>
      </c>
      <c r="L1848" s="56">
        <v>45716</v>
      </c>
      <c r="Q1848" s="55" t="s">
        <v>89</v>
      </c>
      <c r="R1848" s="57">
        <v>10.82</v>
      </c>
      <c r="S1848" s="55" t="s">
        <v>89</v>
      </c>
      <c r="T1848" s="57">
        <v>10.82</v>
      </c>
      <c r="U1848" s="55" t="s">
        <v>329</v>
      </c>
      <c r="V1848" s="55" t="s">
        <v>330</v>
      </c>
      <c r="AJ1848" s="58">
        <v>0</v>
      </c>
      <c r="AT1848" t="s">
        <v>3842</v>
      </c>
      <c r="AU1848" s="191">
        <f t="shared" si="31"/>
        <v>178530</v>
      </c>
    </row>
    <row r="1849" spans="1:47" hidden="1" x14ac:dyDescent="0.25">
      <c r="A1849" s="55" t="s">
        <v>1717</v>
      </c>
      <c r="B1849" s="92" t="s">
        <v>2159</v>
      </c>
      <c r="D1849" s="55" t="s">
        <v>3859</v>
      </c>
      <c r="E1849" s="56">
        <v>45716</v>
      </c>
      <c r="F1849" s="55" t="s">
        <v>4288</v>
      </c>
      <c r="H1849" s="55">
        <v>50900050</v>
      </c>
      <c r="I1849" s="55" t="s">
        <v>4294</v>
      </c>
      <c r="K1849" s="55" t="s">
        <v>498</v>
      </c>
      <c r="L1849" s="56">
        <v>45716</v>
      </c>
      <c r="Q1849" s="55" t="s">
        <v>89</v>
      </c>
      <c r="R1849" s="57">
        <v>6.84</v>
      </c>
      <c r="S1849" s="55" t="s">
        <v>89</v>
      </c>
      <c r="T1849" s="57">
        <v>6.84</v>
      </c>
      <c r="U1849" s="55" t="s">
        <v>329</v>
      </c>
      <c r="V1849" s="55" t="s">
        <v>330</v>
      </c>
      <c r="AJ1849" s="58">
        <v>0</v>
      </c>
      <c r="AT1849" t="s">
        <v>3842</v>
      </c>
      <c r="AU1849" s="191">
        <f t="shared" si="31"/>
        <v>112860</v>
      </c>
    </row>
    <row r="1850" spans="1:47" hidden="1" x14ac:dyDescent="0.25">
      <c r="A1850" s="55" t="s">
        <v>1717</v>
      </c>
      <c r="B1850" s="92" t="s">
        <v>2159</v>
      </c>
      <c r="D1850" s="55" t="s">
        <v>3859</v>
      </c>
      <c r="E1850" s="56">
        <v>45716</v>
      </c>
      <c r="F1850" s="55" t="s">
        <v>4288</v>
      </c>
      <c r="H1850" s="55">
        <v>50900050</v>
      </c>
      <c r="I1850" s="55" t="s">
        <v>4294</v>
      </c>
      <c r="K1850" s="55" t="s">
        <v>498</v>
      </c>
      <c r="L1850" s="56">
        <v>45716</v>
      </c>
      <c r="Q1850" s="55" t="s">
        <v>89</v>
      </c>
      <c r="R1850" s="57">
        <v>10.82</v>
      </c>
      <c r="S1850" s="55" t="s">
        <v>89</v>
      </c>
      <c r="T1850" s="57">
        <v>10.82</v>
      </c>
      <c r="U1850" s="55" t="s">
        <v>329</v>
      </c>
      <c r="V1850" s="55" t="s">
        <v>330</v>
      </c>
      <c r="AJ1850" s="58">
        <v>0</v>
      </c>
      <c r="AT1850" t="s">
        <v>3842</v>
      </c>
      <c r="AU1850" s="191">
        <f t="shared" si="31"/>
        <v>178530</v>
      </c>
    </row>
    <row r="1851" spans="1:47" hidden="1" x14ac:dyDescent="0.25">
      <c r="A1851" s="55" t="s">
        <v>1717</v>
      </c>
      <c r="B1851" s="92" t="s">
        <v>2159</v>
      </c>
      <c r="D1851" s="55" t="s">
        <v>3859</v>
      </c>
      <c r="E1851" s="56">
        <v>45716</v>
      </c>
      <c r="F1851" s="55" t="s">
        <v>4288</v>
      </c>
      <c r="H1851" s="55">
        <v>50900050</v>
      </c>
      <c r="I1851" s="55" t="s">
        <v>4294</v>
      </c>
      <c r="K1851" s="55" t="s">
        <v>498</v>
      </c>
      <c r="L1851" s="56">
        <v>45716</v>
      </c>
      <c r="Q1851" s="55" t="s">
        <v>89</v>
      </c>
      <c r="R1851" s="57">
        <v>5.96</v>
      </c>
      <c r="S1851" s="55" t="s">
        <v>89</v>
      </c>
      <c r="T1851" s="57">
        <v>5.96</v>
      </c>
      <c r="U1851" s="55" t="s">
        <v>329</v>
      </c>
      <c r="V1851" s="55" t="s">
        <v>330</v>
      </c>
      <c r="AJ1851" s="58">
        <v>0</v>
      </c>
      <c r="AT1851" t="s">
        <v>3842</v>
      </c>
      <c r="AU1851" s="191">
        <f t="shared" si="31"/>
        <v>98340</v>
      </c>
    </row>
    <row r="1852" spans="1:47" hidden="1" x14ac:dyDescent="0.25">
      <c r="A1852" s="55" t="s">
        <v>1717</v>
      </c>
      <c r="B1852" s="92" t="s">
        <v>2159</v>
      </c>
      <c r="D1852" s="55" t="s">
        <v>3859</v>
      </c>
      <c r="E1852" s="56">
        <v>45716</v>
      </c>
      <c r="F1852" s="55" t="s">
        <v>4288</v>
      </c>
      <c r="H1852" s="55">
        <v>50900050</v>
      </c>
      <c r="I1852" s="55" t="s">
        <v>4294</v>
      </c>
      <c r="K1852" s="55" t="s">
        <v>498</v>
      </c>
      <c r="L1852" s="56">
        <v>45716</v>
      </c>
      <c r="Q1852" s="55" t="s">
        <v>89</v>
      </c>
      <c r="R1852" s="57">
        <v>8.76</v>
      </c>
      <c r="S1852" s="55" t="s">
        <v>89</v>
      </c>
      <c r="T1852" s="57">
        <v>8.76</v>
      </c>
      <c r="U1852" s="55" t="s">
        <v>329</v>
      </c>
      <c r="V1852" s="55" t="s">
        <v>330</v>
      </c>
      <c r="AJ1852" s="58">
        <v>0</v>
      </c>
      <c r="AT1852" t="s">
        <v>3842</v>
      </c>
      <c r="AU1852" s="191">
        <f t="shared" si="31"/>
        <v>144540</v>
      </c>
    </row>
    <row r="1853" spans="1:47" hidden="1" x14ac:dyDescent="0.25">
      <c r="A1853" s="55" t="s">
        <v>1717</v>
      </c>
      <c r="B1853" s="92" t="s">
        <v>2159</v>
      </c>
      <c r="D1853" s="55" t="s">
        <v>3859</v>
      </c>
      <c r="E1853" s="56">
        <v>45716</v>
      </c>
      <c r="F1853" s="55" t="s">
        <v>4288</v>
      </c>
      <c r="H1853" s="55">
        <v>50900050</v>
      </c>
      <c r="I1853" s="55" t="s">
        <v>4294</v>
      </c>
      <c r="K1853" s="55" t="s">
        <v>498</v>
      </c>
      <c r="L1853" s="56">
        <v>45716</v>
      </c>
      <c r="Q1853" s="55" t="s">
        <v>89</v>
      </c>
      <c r="R1853" s="57">
        <v>8.76</v>
      </c>
      <c r="S1853" s="55" t="s">
        <v>89</v>
      </c>
      <c r="T1853" s="57">
        <v>8.76</v>
      </c>
      <c r="U1853" s="55" t="s">
        <v>329</v>
      </c>
      <c r="V1853" s="55" t="s">
        <v>330</v>
      </c>
      <c r="AJ1853" s="58">
        <v>0</v>
      </c>
      <c r="AT1853" t="s">
        <v>3842</v>
      </c>
      <c r="AU1853" s="191">
        <f t="shared" si="31"/>
        <v>144540</v>
      </c>
    </row>
    <row r="1854" spans="1:47" hidden="1" x14ac:dyDescent="0.25">
      <c r="A1854" s="55" t="s">
        <v>1717</v>
      </c>
      <c r="B1854" s="92" t="s">
        <v>2159</v>
      </c>
      <c r="D1854" s="55" t="s">
        <v>3859</v>
      </c>
      <c r="E1854" s="56">
        <v>45716</v>
      </c>
      <c r="F1854" s="55" t="s">
        <v>4288</v>
      </c>
      <c r="H1854" s="55">
        <v>50900050</v>
      </c>
      <c r="I1854" s="55" t="s">
        <v>4294</v>
      </c>
      <c r="K1854" s="55" t="s">
        <v>498</v>
      </c>
      <c r="L1854" s="56">
        <v>45716</v>
      </c>
      <c r="Q1854" s="55" t="s">
        <v>89</v>
      </c>
      <c r="R1854" s="57">
        <v>8.76</v>
      </c>
      <c r="S1854" s="55" t="s">
        <v>89</v>
      </c>
      <c r="T1854" s="57">
        <v>8.76</v>
      </c>
      <c r="U1854" s="55" t="s">
        <v>329</v>
      </c>
      <c r="V1854" s="55" t="s">
        <v>330</v>
      </c>
      <c r="AJ1854" s="58">
        <v>0</v>
      </c>
      <c r="AT1854" t="s">
        <v>3842</v>
      </c>
      <c r="AU1854" s="191">
        <f t="shared" si="31"/>
        <v>144540</v>
      </c>
    </row>
    <row r="1855" spans="1:47" hidden="1" x14ac:dyDescent="0.25">
      <c r="A1855" s="55" t="s">
        <v>1717</v>
      </c>
      <c r="B1855" s="92" t="s">
        <v>2159</v>
      </c>
      <c r="D1855" s="55" t="s">
        <v>3859</v>
      </c>
      <c r="E1855" s="56">
        <v>45716</v>
      </c>
      <c r="F1855" s="55" t="s">
        <v>4288</v>
      </c>
      <c r="H1855" s="55">
        <v>50900050</v>
      </c>
      <c r="I1855" s="55" t="s">
        <v>4294</v>
      </c>
      <c r="K1855" s="55" t="s">
        <v>498</v>
      </c>
      <c r="L1855" s="56">
        <v>45716</v>
      </c>
      <c r="Q1855" s="55" t="s">
        <v>89</v>
      </c>
      <c r="R1855" s="57">
        <v>8.76</v>
      </c>
      <c r="S1855" s="55" t="s">
        <v>89</v>
      </c>
      <c r="T1855" s="57">
        <v>8.76</v>
      </c>
      <c r="U1855" s="55" t="s">
        <v>329</v>
      </c>
      <c r="V1855" s="55" t="s">
        <v>330</v>
      </c>
      <c r="AJ1855" s="58">
        <v>0</v>
      </c>
      <c r="AT1855" t="s">
        <v>3842</v>
      </c>
      <c r="AU1855" s="191">
        <f t="shared" si="31"/>
        <v>144540</v>
      </c>
    </row>
    <row r="1856" spans="1:47" hidden="1" x14ac:dyDescent="0.25">
      <c r="A1856" s="55" t="s">
        <v>1717</v>
      </c>
      <c r="B1856" s="92" t="s">
        <v>2159</v>
      </c>
      <c r="D1856" s="55" t="s">
        <v>3859</v>
      </c>
      <c r="E1856" s="56">
        <v>45716</v>
      </c>
      <c r="F1856" s="55" t="s">
        <v>4288</v>
      </c>
      <c r="H1856" s="55">
        <v>50900050</v>
      </c>
      <c r="I1856" s="55" t="s">
        <v>4294</v>
      </c>
      <c r="K1856" s="55" t="s">
        <v>498</v>
      </c>
      <c r="L1856" s="56">
        <v>45716</v>
      </c>
      <c r="Q1856" s="55" t="s">
        <v>89</v>
      </c>
      <c r="R1856" s="57">
        <v>11.11</v>
      </c>
      <c r="S1856" s="55" t="s">
        <v>89</v>
      </c>
      <c r="T1856" s="57">
        <v>11.11</v>
      </c>
      <c r="U1856" s="55" t="s">
        <v>329</v>
      </c>
      <c r="V1856" s="55" t="s">
        <v>330</v>
      </c>
      <c r="AJ1856" s="58">
        <v>0</v>
      </c>
      <c r="AT1856" t="s">
        <v>3842</v>
      </c>
      <c r="AU1856" s="191">
        <f t="shared" si="31"/>
        <v>183315</v>
      </c>
    </row>
    <row r="1857" spans="1:47" hidden="1" x14ac:dyDescent="0.25">
      <c r="A1857" s="55" t="s">
        <v>1717</v>
      </c>
      <c r="B1857" s="92" t="s">
        <v>2159</v>
      </c>
      <c r="D1857" s="55" t="s">
        <v>3859</v>
      </c>
      <c r="E1857" s="56">
        <v>45716</v>
      </c>
      <c r="F1857" s="55" t="s">
        <v>4288</v>
      </c>
      <c r="H1857" s="55">
        <v>50900050</v>
      </c>
      <c r="I1857" s="55" t="s">
        <v>4294</v>
      </c>
      <c r="K1857" s="55" t="s">
        <v>498</v>
      </c>
      <c r="L1857" s="56">
        <v>45716</v>
      </c>
      <c r="Q1857" s="55" t="s">
        <v>89</v>
      </c>
      <c r="R1857" s="57">
        <v>10.82</v>
      </c>
      <c r="S1857" s="55" t="s">
        <v>89</v>
      </c>
      <c r="T1857" s="57">
        <v>10.82</v>
      </c>
      <c r="U1857" s="55" t="s">
        <v>329</v>
      </c>
      <c r="V1857" s="55" t="s">
        <v>330</v>
      </c>
      <c r="AJ1857" s="58">
        <v>0</v>
      </c>
      <c r="AT1857" t="s">
        <v>3842</v>
      </c>
      <c r="AU1857" s="191">
        <f t="shared" si="31"/>
        <v>178530</v>
      </c>
    </row>
    <row r="1858" spans="1:47" hidden="1" x14ac:dyDescent="0.25">
      <c r="A1858" s="55" t="s">
        <v>1717</v>
      </c>
      <c r="B1858" s="92" t="s">
        <v>2159</v>
      </c>
      <c r="D1858" s="55" t="s">
        <v>3859</v>
      </c>
      <c r="E1858" s="56">
        <v>45716</v>
      </c>
      <c r="F1858" s="55" t="s">
        <v>4288</v>
      </c>
      <c r="H1858" s="55">
        <v>50900050</v>
      </c>
      <c r="I1858" s="55" t="s">
        <v>4294</v>
      </c>
      <c r="K1858" s="55" t="s">
        <v>498</v>
      </c>
      <c r="L1858" s="56">
        <v>45716</v>
      </c>
      <c r="Q1858" s="55" t="s">
        <v>89</v>
      </c>
      <c r="R1858" s="57">
        <v>8.77</v>
      </c>
      <c r="S1858" s="55" t="s">
        <v>89</v>
      </c>
      <c r="T1858" s="57">
        <v>8.77</v>
      </c>
      <c r="U1858" s="55" t="s">
        <v>329</v>
      </c>
      <c r="V1858" s="55" t="s">
        <v>330</v>
      </c>
      <c r="AJ1858" s="58">
        <v>0</v>
      </c>
      <c r="AT1858" t="s">
        <v>3842</v>
      </c>
      <c r="AU1858" s="191">
        <f t="shared" si="31"/>
        <v>144705</v>
      </c>
    </row>
    <row r="1859" spans="1:47" hidden="1" x14ac:dyDescent="0.25">
      <c r="A1859" s="55" t="s">
        <v>1717</v>
      </c>
      <c r="B1859" s="92" t="s">
        <v>2159</v>
      </c>
      <c r="D1859" s="55" t="s">
        <v>3859</v>
      </c>
      <c r="E1859" s="56">
        <v>45716</v>
      </c>
      <c r="F1859" s="55" t="s">
        <v>4288</v>
      </c>
      <c r="H1859" s="55">
        <v>50900050</v>
      </c>
      <c r="I1859" s="55" t="s">
        <v>4294</v>
      </c>
      <c r="K1859" s="55" t="s">
        <v>498</v>
      </c>
      <c r="L1859" s="56">
        <v>45716</v>
      </c>
      <c r="Q1859" s="55" t="s">
        <v>89</v>
      </c>
      <c r="R1859" s="57">
        <v>5.96</v>
      </c>
      <c r="S1859" s="55" t="s">
        <v>89</v>
      </c>
      <c r="T1859" s="57">
        <v>5.96</v>
      </c>
      <c r="U1859" s="55" t="s">
        <v>329</v>
      </c>
      <c r="V1859" s="55" t="s">
        <v>330</v>
      </c>
      <c r="AJ1859" s="58">
        <v>0</v>
      </c>
      <c r="AT1859" t="s">
        <v>3842</v>
      </c>
      <c r="AU1859" s="191">
        <f t="shared" si="31"/>
        <v>98340</v>
      </c>
    </row>
    <row r="1860" spans="1:47" hidden="1" x14ac:dyDescent="0.25">
      <c r="A1860" s="55" t="s">
        <v>1717</v>
      </c>
      <c r="B1860" s="92" t="s">
        <v>2159</v>
      </c>
      <c r="D1860" s="55" t="s">
        <v>3859</v>
      </c>
      <c r="E1860" s="56">
        <v>45716</v>
      </c>
      <c r="F1860" s="55" t="s">
        <v>4288</v>
      </c>
      <c r="H1860" s="55">
        <v>50900020</v>
      </c>
      <c r="I1860" s="55" t="s">
        <v>4295</v>
      </c>
      <c r="K1860" s="55" t="s">
        <v>492</v>
      </c>
      <c r="L1860" s="56">
        <v>45716</v>
      </c>
      <c r="Q1860" s="55" t="s">
        <v>89</v>
      </c>
      <c r="R1860" s="57">
        <v>493.23</v>
      </c>
      <c r="S1860" s="55" t="s">
        <v>89</v>
      </c>
      <c r="T1860" s="57">
        <v>493.23</v>
      </c>
      <c r="U1860" s="55" t="s">
        <v>329</v>
      </c>
      <c r="V1860" s="55" t="s">
        <v>330</v>
      </c>
      <c r="AJ1860" s="58">
        <v>0</v>
      </c>
      <c r="AT1860" t="s">
        <v>3842</v>
      </c>
      <c r="AU1860" s="191">
        <f t="shared" si="31"/>
        <v>8138295</v>
      </c>
    </row>
    <row r="1861" spans="1:47" hidden="1" x14ac:dyDescent="0.25">
      <c r="A1861" s="55" t="s">
        <v>1717</v>
      </c>
      <c r="B1861" s="92" t="s">
        <v>2159</v>
      </c>
      <c r="D1861" s="55" t="s">
        <v>3859</v>
      </c>
      <c r="E1861" s="56">
        <v>45716</v>
      </c>
      <c r="F1861" s="55" t="s">
        <v>4288</v>
      </c>
      <c r="H1861" s="55">
        <v>50900020</v>
      </c>
      <c r="I1861" s="55" t="s">
        <v>4295</v>
      </c>
      <c r="K1861" s="55" t="s">
        <v>492</v>
      </c>
      <c r="L1861" s="56">
        <v>45716</v>
      </c>
      <c r="Q1861" s="55" t="s">
        <v>89</v>
      </c>
      <c r="R1861" s="57">
        <v>925.16</v>
      </c>
      <c r="S1861" s="55" t="s">
        <v>89</v>
      </c>
      <c r="T1861" s="57">
        <v>925.16</v>
      </c>
      <c r="U1861" s="55" t="s">
        <v>329</v>
      </c>
      <c r="V1861" s="55" t="s">
        <v>330</v>
      </c>
      <c r="AJ1861" s="58">
        <v>0</v>
      </c>
      <c r="AT1861" t="s">
        <v>3842</v>
      </c>
      <c r="AU1861" s="191">
        <f t="shared" si="31"/>
        <v>15265140</v>
      </c>
    </row>
    <row r="1862" spans="1:47" hidden="1" x14ac:dyDescent="0.25">
      <c r="A1862" s="55" t="s">
        <v>1717</v>
      </c>
      <c r="B1862" s="92" t="s">
        <v>2159</v>
      </c>
      <c r="D1862" s="55" t="s">
        <v>3859</v>
      </c>
      <c r="E1862" s="56">
        <v>45716</v>
      </c>
      <c r="F1862" s="55" t="s">
        <v>4288</v>
      </c>
      <c r="H1862" s="55">
        <v>50900020</v>
      </c>
      <c r="I1862" s="55" t="s">
        <v>4295</v>
      </c>
      <c r="K1862" s="55" t="s">
        <v>492</v>
      </c>
      <c r="L1862" s="56">
        <v>45716</v>
      </c>
      <c r="Q1862" s="55" t="s">
        <v>89</v>
      </c>
      <c r="R1862" s="57">
        <v>478.54</v>
      </c>
      <c r="S1862" s="55" t="s">
        <v>89</v>
      </c>
      <c r="T1862" s="57">
        <v>478.54</v>
      </c>
      <c r="U1862" s="55" t="s">
        <v>329</v>
      </c>
      <c r="V1862" s="55" t="s">
        <v>330</v>
      </c>
      <c r="AJ1862" s="58">
        <v>0</v>
      </c>
      <c r="AT1862" t="s">
        <v>3842</v>
      </c>
      <c r="AU1862" s="191">
        <f t="shared" si="31"/>
        <v>7895910</v>
      </c>
    </row>
    <row r="1863" spans="1:47" hidden="1" x14ac:dyDescent="0.25">
      <c r="A1863" s="55" t="s">
        <v>1717</v>
      </c>
      <c r="B1863" s="92" t="s">
        <v>2159</v>
      </c>
      <c r="D1863" s="55" t="s">
        <v>3859</v>
      </c>
      <c r="E1863" s="56">
        <v>45716</v>
      </c>
      <c r="F1863" s="55" t="s">
        <v>4288</v>
      </c>
      <c r="H1863" s="55">
        <v>50900020</v>
      </c>
      <c r="I1863" s="55" t="s">
        <v>4295</v>
      </c>
      <c r="K1863" s="55" t="s">
        <v>492</v>
      </c>
      <c r="L1863" s="56">
        <v>45716</v>
      </c>
      <c r="Q1863" s="55" t="s">
        <v>89</v>
      </c>
      <c r="R1863" s="57">
        <v>3470.74</v>
      </c>
      <c r="S1863" s="55" t="s">
        <v>89</v>
      </c>
      <c r="T1863" s="57">
        <v>3470.74</v>
      </c>
      <c r="U1863" s="55" t="s">
        <v>329</v>
      </c>
      <c r="V1863" s="55" t="s">
        <v>330</v>
      </c>
      <c r="AJ1863" s="58">
        <v>0</v>
      </c>
      <c r="AT1863" t="s">
        <v>3842</v>
      </c>
      <c r="AU1863" s="191">
        <f t="shared" si="31"/>
        <v>57267210</v>
      </c>
    </row>
    <row r="1864" spans="1:47" hidden="1" x14ac:dyDescent="0.25">
      <c r="A1864" s="55" t="s">
        <v>1717</v>
      </c>
      <c r="B1864" s="92" t="s">
        <v>2159</v>
      </c>
      <c r="D1864" s="55" t="s">
        <v>3859</v>
      </c>
      <c r="E1864" s="56">
        <v>45716</v>
      </c>
      <c r="F1864" s="55" t="s">
        <v>4288</v>
      </c>
      <c r="H1864" s="55">
        <v>50900020</v>
      </c>
      <c r="I1864" s="55" t="s">
        <v>4295</v>
      </c>
      <c r="K1864" s="55" t="s">
        <v>492</v>
      </c>
      <c r="L1864" s="56">
        <v>45716</v>
      </c>
      <c r="Q1864" s="55" t="s">
        <v>89</v>
      </c>
      <c r="R1864" s="57">
        <v>1326.43</v>
      </c>
      <c r="S1864" s="55" t="s">
        <v>89</v>
      </c>
      <c r="T1864" s="57">
        <v>1326.43</v>
      </c>
      <c r="U1864" s="55" t="s">
        <v>329</v>
      </c>
      <c r="V1864" s="55" t="s">
        <v>330</v>
      </c>
      <c r="AJ1864" s="58">
        <v>0</v>
      </c>
      <c r="AT1864" t="s">
        <v>3842</v>
      </c>
      <c r="AU1864" s="191">
        <f t="shared" si="31"/>
        <v>21886095</v>
      </c>
    </row>
    <row r="1865" spans="1:47" hidden="1" x14ac:dyDescent="0.25">
      <c r="A1865" s="55" t="s">
        <v>1717</v>
      </c>
      <c r="B1865" s="92" t="s">
        <v>2159</v>
      </c>
      <c r="D1865" s="55" t="s">
        <v>3859</v>
      </c>
      <c r="E1865" s="56">
        <v>45716</v>
      </c>
      <c r="F1865" s="55" t="s">
        <v>4288</v>
      </c>
      <c r="H1865" s="55">
        <v>50900020</v>
      </c>
      <c r="I1865" s="55" t="s">
        <v>4295</v>
      </c>
      <c r="K1865" s="55" t="s">
        <v>492</v>
      </c>
      <c r="L1865" s="56">
        <v>45716</v>
      </c>
      <c r="Q1865" s="55" t="s">
        <v>89</v>
      </c>
      <c r="R1865" s="57">
        <v>1425.87</v>
      </c>
      <c r="S1865" s="55" t="s">
        <v>89</v>
      </c>
      <c r="T1865" s="57">
        <v>1425.87</v>
      </c>
      <c r="U1865" s="55" t="s">
        <v>329</v>
      </c>
      <c r="V1865" s="55" t="s">
        <v>330</v>
      </c>
      <c r="AJ1865" s="58">
        <v>0</v>
      </c>
      <c r="AT1865" t="s">
        <v>3842</v>
      </c>
      <c r="AU1865" s="191">
        <f t="shared" si="31"/>
        <v>23526855</v>
      </c>
    </row>
    <row r="1866" spans="1:47" hidden="1" x14ac:dyDescent="0.25">
      <c r="A1866" s="55" t="s">
        <v>1717</v>
      </c>
      <c r="B1866" s="92" t="s">
        <v>2159</v>
      </c>
      <c r="D1866" s="55" t="s">
        <v>3859</v>
      </c>
      <c r="E1866" s="56">
        <v>45716</v>
      </c>
      <c r="F1866" s="55" t="s">
        <v>4288</v>
      </c>
      <c r="H1866" s="55">
        <v>50900020</v>
      </c>
      <c r="I1866" s="55" t="s">
        <v>4295</v>
      </c>
      <c r="K1866" s="55" t="s">
        <v>492</v>
      </c>
      <c r="L1866" s="56">
        <v>45716</v>
      </c>
      <c r="Q1866" s="55" t="s">
        <v>89</v>
      </c>
      <c r="R1866" s="57">
        <v>3470.74</v>
      </c>
      <c r="S1866" s="55" t="s">
        <v>89</v>
      </c>
      <c r="T1866" s="57">
        <v>3470.74</v>
      </c>
      <c r="U1866" s="55" t="s">
        <v>329</v>
      </c>
      <c r="V1866" s="55" t="s">
        <v>330</v>
      </c>
      <c r="AJ1866" s="58">
        <v>0</v>
      </c>
      <c r="AT1866" t="s">
        <v>3842</v>
      </c>
      <c r="AU1866" s="191">
        <f t="shared" si="31"/>
        <v>57267210</v>
      </c>
    </row>
    <row r="1867" spans="1:47" hidden="1" x14ac:dyDescent="0.25">
      <c r="A1867" s="55" t="s">
        <v>1717</v>
      </c>
      <c r="B1867" s="92" t="s">
        <v>2159</v>
      </c>
      <c r="D1867" s="55" t="s">
        <v>3859</v>
      </c>
      <c r="E1867" s="56">
        <v>45716</v>
      </c>
      <c r="F1867" s="55" t="s">
        <v>4288</v>
      </c>
      <c r="H1867" s="55">
        <v>50900020</v>
      </c>
      <c r="I1867" s="55" t="s">
        <v>4295</v>
      </c>
      <c r="K1867" s="55" t="s">
        <v>492</v>
      </c>
      <c r="L1867" s="56">
        <v>45716</v>
      </c>
      <c r="Q1867" s="55" t="s">
        <v>89</v>
      </c>
      <c r="R1867" s="57">
        <v>1497.82</v>
      </c>
      <c r="S1867" s="55" t="s">
        <v>89</v>
      </c>
      <c r="T1867" s="57">
        <v>1497.82</v>
      </c>
      <c r="U1867" s="55" t="s">
        <v>329</v>
      </c>
      <c r="V1867" s="55" t="s">
        <v>330</v>
      </c>
      <c r="AJ1867" s="58">
        <v>0</v>
      </c>
      <c r="AT1867" t="s">
        <v>3842</v>
      </c>
      <c r="AU1867" s="191">
        <f t="shared" si="31"/>
        <v>24714030</v>
      </c>
    </row>
    <row r="1868" spans="1:47" hidden="1" x14ac:dyDescent="0.25">
      <c r="A1868" s="55" t="s">
        <v>1717</v>
      </c>
      <c r="B1868" s="92" t="s">
        <v>2159</v>
      </c>
      <c r="D1868" s="55" t="s">
        <v>3859</v>
      </c>
      <c r="E1868" s="56">
        <v>45716</v>
      </c>
      <c r="F1868" s="55" t="s">
        <v>4288</v>
      </c>
      <c r="H1868" s="55">
        <v>50900060</v>
      </c>
      <c r="I1868" s="55" t="s">
        <v>4296</v>
      </c>
      <c r="K1868" s="55" t="s">
        <v>500</v>
      </c>
      <c r="L1868" s="56">
        <v>45716</v>
      </c>
      <c r="Q1868" s="55" t="s">
        <v>89</v>
      </c>
      <c r="R1868" s="57">
        <v>26.88</v>
      </c>
      <c r="S1868" s="55" t="s">
        <v>89</v>
      </c>
      <c r="T1868" s="57">
        <v>26.88</v>
      </c>
      <c r="U1868" s="55" t="s">
        <v>329</v>
      </c>
      <c r="V1868" s="55" t="s">
        <v>330</v>
      </c>
      <c r="AJ1868" s="58">
        <v>0</v>
      </c>
      <c r="AT1868" t="s">
        <v>3842</v>
      </c>
      <c r="AU1868" s="191">
        <f t="shared" si="31"/>
        <v>443520</v>
      </c>
    </row>
    <row r="1869" spans="1:47" hidden="1" x14ac:dyDescent="0.25">
      <c r="A1869" s="55" t="s">
        <v>1717</v>
      </c>
      <c r="B1869" s="92" t="s">
        <v>2159</v>
      </c>
      <c r="D1869" s="55" t="s">
        <v>3859</v>
      </c>
      <c r="E1869" s="56">
        <v>45716</v>
      </c>
      <c r="F1869" s="55" t="s">
        <v>4288</v>
      </c>
      <c r="H1869" s="55">
        <v>50900060</v>
      </c>
      <c r="I1869" s="55" t="s">
        <v>4296</v>
      </c>
      <c r="K1869" s="55" t="s">
        <v>500</v>
      </c>
      <c r="L1869" s="56">
        <v>45716</v>
      </c>
      <c r="Q1869" s="55" t="s">
        <v>89</v>
      </c>
      <c r="R1869" s="57">
        <v>16.809999999999999</v>
      </c>
      <c r="S1869" s="55" t="s">
        <v>89</v>
      </c>
      <c r="T1869" s="57">
        <v>16.809999999999999</v>
      </c>
      <c r="U1869" s="55" t="s">
        <v>329</v>
      </c>
      <c r="V1869" s="55" t="s">
        <v>330</v>
      </c>
      <c r="AJ1869" s="58">
        <v>0</v>
      </c>
      <c r="AT1869" t="s">
        <v>3842</v>
      </c>
      <c r="AU1869" s="191">
        <f t="shared" si="31"/>
        <v>277365</v>
      </c>
    </row>
    <row r="1870" spans="1:47" hidden="1" x14ac:dyDescent="0.25">
      <c r="A1870" s="55" t="s">
        <v>1717</v>
      </c>
      <c r="B1870" s="92" t="s">
        <v>2159</v>
      </c>
      <c r="D1870" s="55" t="s">
        <v>3859</v>
      </c>
      <c r="E1870" s="56">
        <v>45716</v>
      </c>
      <c r="F1870" s="55" t="s">
        <v>4288</v>
      </c>
      <c r="H1870" s="55">
        <v>50900060</v>
      </c>
      <c r="I1870" s="55" t="s">
        <v>4296</v>
      </c>
      <c r="K1870" s="55" t="s">
        <v>500</v>
      </c>
      <c r="L1870" s="56">
        <v>45716</v>
      </c>
      <c r="Q1870" s="55" t="s">
        <v>89</v>
      </c>
      <c r="R1870" s="57">
        <v>15.49</v>
      </c>
      <c r="S1870" s="55" t="s">
        <v>89</v>
      </c>
      <c r="T1870" s="57">
        <v>15.49</v>
      </c>
      <c r="U1870" s="55" t="s">
        <v>329</v>
      </c>
      <c r="V1870" s="55" t="s">
        <v>330</v>
      </c>
      <c r="AJ1870" s="58">
        <v>0</v>
      </c>
      <c r="AT1870" t="s">
        <v>3842</v>
      </c>
      <c r="AU1870" s="191">
        <f t="shared" si="31"/>
        <v>255585</v>
      </c>
    </row>
    <row r="1871" spans="1:47" hidden="1" x14ac:dyDescent="0.25">
      <c r="A1871" s="55" t="s">
        <v>1717</v>
      </c>
      <c r="B1871" s="92" t="s">
        <v>2159</v>
      </c>
      <c r="D1871" s="55" t="s">
        <v>3859</v>
      </c>
      <c r="E1871" s="56">
        <v>45716</v>
      </c>
      <c r="F1871" s="55" t="s">
        <v>4288</v>
      </c>
      <c r="H1871" s="55">
        <v>50900060</v>
      </c>
      <c r="I1871" s="55" t="s">
        <v>4296</v>
      </c>
      <c r="K1871" s="55" t="s">
        <v>500</v>
      </c>
      <c r="L1871" s="56">
        <v>45716</v>
      </c>
      <c r="Q1871" s="55" t="s">
        <v>89</v>
      </c>
      <c r="R1871" s="57">
        <v>17.18</v>
      </c>
      <c r="S1871" s="55" t="s">
        <v>89</v>
      </c>
      <c r="T1871" s="57">
        <v>17.18</v>
      </c>
      <c r="U1871" s="55" t="s">
        <v>329</v>
      </c>
      <c r="V1871" s="55" t="s">
        <v>330</v>
      </c>
      <c r="AJ1871" s="58">
        <v>0</v>
      </c>
      <c r="AT1871" t="s">
        <v>4370</v>
      </c>
      <c r="AU1871" s="191">
        <f t="shared" si="31"/>
        <v>283470</v>
      </c>
    </row>
    <row r="1872" spans="1:47" hidden="1" x14ac:dyDescent="0.25">
      <c r="A1872" s="55" t="s">
        <v>1717</v>
      </c>
      <c r="B1872" s="92" t="s">
        <v>2159</v>
      </c>
      <c r="D1872" s="55" t="s">
        <v>3859</v>
      </c>
      <c r="E1872" s="56">
        <v>45716</v>
      </c>
      <c r="F1872" s="55" t="s">
        <v>4288</v>
      </c>
      <c r="H1872" s="55">
        <v>50900060</v>
      </c>
      <c r="I1872" s="55" t="s">
        <v>4296</v>
      </c>
      <c r="K1872" s="55" t="s">
        <v>500</v>
      </c>
      <c r="L1872" s="56">
        <v>45716</v>
      </c>
      <c r="Q1872" s="55" t="s">
        <v>89</v>
      </c>
      <c r="R1872" s="57">
        <v>16.809999999999999</v>
      </c>
      <c r="S1872" s="55" t="s">
        <v>89</v>
      </c>
      <c r="T1872" s="57">
        <v>16.809999999999999</v>
      </c>
      <c r="U1872" s="55" t="s">
        <v>329</v>
      </c>
      <c r="V1872" s="55" t="s">
        <v>330</v>
      </c>
      <c r="AJ1872" s="58">
        <v>0</v>
      </c>
      <c r="AT1872" t="s">
        <v>3842</v>
      </c>
      <c r="AU1872" s="191">
        <f t="shared" si="31"/>
        <v>277365</v>
      </c>
    </row>
    <row r="1873" spans="1:47" hidden="1" x14ac:dyDescent="0.25">
      <c r="A1873" s="55" t="s">
        <v>1717</v>
      </c>
      <c r="B1873" s="92" t="s">
        <v>2159</v>
      </c>
      <c r="D1873" s="55" t="s">
        <v>3859</v>
      </c>
      <c r="E1873" s="56">
        <v>45716</v>
      </c>
      <c r="F1873" s="55" t="s">
        <v>4288</v>
      </c>
      <c r="H1873" s="55">
        <v>50900060</v>
      </c>
      <c r="I1873" s="55" t="s">
        <v>4296</v>
      </c>
      <c r="K1873" s="55" t="s">
        <v>500</v>
      </c>
      <c r="L1873" s="56">
        <v>45716</v>
      </c>
      <c r="Q1873" s="55" t="s">
        <v>89</v>
      </c>
      <c r="R1873" s="57">
        <v>27.22</v>
      </c>
      <c r="S1873" s="55" t="s">
        <v>89</v>
      </c>
      <c r="T1873" s="57">
        <v>27.22</v>
      </c>
      <c r="U1873" s="55" t="s">
        <v>329</v>
      </c>
      <c r="V1873" s="55" t="s">
        <v>330</v>
      </c>
      <c r="AJ1873" s="58">
        <v>0</v>
      </c>
      <c r="AT1873" t="s">
        <v>3842</v>
      </c>
      <c r="AU1873" s="191">
        <f t="shared" si="31"/>
        <v>449130</v>
      </c>
    </row>
    <row r="1874" spans="1:47" hidden="1" x14ac:dyDescent="0.25">
      <c r="A1874" s="55" t="s">
        <v>1717</v>
      </c>
      <c r="B1874" s="92" t="s">
        <v>2159</v>
      </c>
      <c r="D1874" s="55" t="s">
        <v>3859</v>
      </c>
      <c r="E1874" s="56">
        <v>45716</v>
      </c>
      <c r="F1874" s="55" t="s">
        <v>4288</v>
      </c>
      <c r="H1874" s="55">
        <v>50900060</v>
      </c>
      <c r="I1874" s="55" t="s">
        <v>4296</v>
      </c>
      <c r="K1874" s="55" t="s">
        <v>500</v>
      </c>
      <c r="L1874" s="56">
        <v>45716</v>
      </c>
      <c r="Q1874" s="55" t="s">
        <v>89</v>
      </c>
      <c r="R1874" s="57">
        <v>16.809999999999999</v>
      </c>
      <c r="S1874" s="55" t="s">
        <v>89</v>
      </c>
      <c r="T1874" s="57">
        <v>16.809999999999999</v>
      </c>
      <c r="U1874" s="55" t="s">
        <v>329</v>
      </c>
      <c r="V1874" s="55" t="s">
        <v>330</v>
      </c>
      <c r="AJ1874" s="58">
        <v>0</v>
      </c>
      <c r="AT1874" t="s">
        <v>3842</v>
      </c>
      <c r="AU1874" s="191">
        <f t="shared" si="31"/>
        <v>277365</v>
      </c>
    </row>
    <row r="1875" spans="1:47" hidden="1" x14ac:dyDescent="0.25">
      <c r="A1875" s="55" t="s">
        <v>1717</v>
      </c>
      <c r="B1875" s="92" t="s">
        <v>2159</v>
      </c>
      <c r="D1875" s="55" t="s">
        <v>3859</v>
      </c>
      <c r="E1875" s="56">
        <v>45716</v>
      </c>
      <c r="F1875" s="55" t="s">
        <v>4288</v>
      </c>
      <c r="H1875" s="55">
        <v>50900060</v>
      </c>
      <c r="I1875" s="55" t="s">
        <v>4296</v>
      </c>
      <c r="K1875" s="55" t="s">
        <v>500</v>
      </c>
      <c r="L1875" s="56">
        <v>45716</v>
      </c>
      <c r="Q1875" s="55" t="s">
        <v>89</v>
      </c>
      <c r="R1875" s="57">
        <v>15.82</v>
      </c>
      <c r="S1875" s="55" t="s">
        <v>89</v>
      </c>
      <c r="T1875" s="57">
        <v>15.82</v>
      </c>
      <c r="U1875" s="55" t="s">
        <v>329</v>
      </c>
      <c r="V1875" s="55" t="s">
        <v>330</v>
      </c>
      <c r="AJ1875" s="58">
        <v>0</v>
      </c>
      <c r="AT1875" t="s">
        <v>4370</v>
      </c>
      <c r="AU1875" s="191">
        <f t="shared" si="31"/>
        <v>261030</v>
      </c>
    </row>
    <row r="1876" spans="1:47" hidden="1" x14ac:dyDescent="0.25">
      <c r="A1876" s="55" t="s">
        <v>1717</v>
      </c>
      <c r="B1876" s="92" t="s">
        <v>2159</v>
      </c>
      <c r="D1876" s="55" t="s">
        <v>3859</v>
      </c>
      <c r="E1876" s="56">
        <v>45716</v>
      </c>
      <c r="F1876" s="55" t="s">
        <v>4288</v>
      </c>
      <c r="H1876" s="55">
        <v>50900060</v>
      </c>
      <c r="I1876" s="55" t="s">
        <v>4297</v>
      </c>
      <c r="K1876" s="55" t="s">
        <v>500</v>
      </c>
      <c r="L1876" s="56">
        <v>45716</v>
      </c>
      <c r="Q1876" s="55" t="s">
        <v>89</v>
      </c>
      <c r="R1876" s="57">
        <v>4.04</v>
      </c>
      <c r="S1876" s="55" t="s">
        <v>89</v>
      </c>
      <c r="T1876" s="57">
        <v>4.04</v>
      </c>
      <c r="U1876" s="55" t="s">
        <v>329</v>
      </c>
      <c r="V1876" s="55" t="s">
        <v>330</v>
      </c>
      <c r="AJ1876" s="58">
        <v>0</v>
      </c>
      <c r="AT1876" t="s">
        <v>3842</v>
      </c>
      <c r="AU1876" s="191">
        <f t="shared" si="31"/>
        <v>66660</v>
      </c>
    </row>
    <row r="1877" spans="1:47" hidden="1" x14ac:dyDescent="0.25">
      <c r="A1877" s="55" t="s">
        <v>1717</v>
      </c>
      <c r="B1877" s="92" t="s">
        <v>2159</v>
      </c>
      <c r="D1877" s="55" t="s">
        <v>3859</v>
      </c>
      <c r="E1877" s="56">
        <v>45716</v>
      </c>
      <c r="F1877" s="55" t="s">
        <v>4288</v>
      </c>
      <c r="H1877" s="55">
        <v>50900060</v>
      </c>
      <c r="I1877" s="55" t="s">
        <v>4297</v>
      </c>
      <c r="K1877" s="55" t="s">
        <v>500</v>
      </c>
      <c r="L1877" s="56">
        <v>45716</v>
      </c>
      <c r="Q1877" s="55" t="s">
        <v>89</v>
      </c>
      <c r="R1877" s="57">
        <v>3.41</v>
      </c>
      <c r="S1877" s="55" t="s">
        <v>89</v>
      </c>
      <c r="T1877" s="57">
        <v>3.41</v>
      </c>
      <c r="U1877" s="55" t="s">
        <v>329</v>
      </c>
      <c r="V1877" s="55" t="s">
        <v>330</v>
      </c>
      <c r="AJ1877" s="58">
        <v>0</v>
      </c>
      <c r="AT1877" t="s">
        <v>3842</v>
      </c>
      <c r="AU1877" s="191">
        <f t="shared" si="31"/>
        <v>56265</v>
      </c>
    </row>
    <row r="1878" spans="1:47" hidden="1" x14ac:dyDescent="0.25">
      <c r="A1878" s="55" t="s">
        <v>1717</v>
      </c>
      <c r="B1878" s="92" t="s">
        <v>2159</v>
      </c>
      <c r="D1878" s="55" t="s">
        <v>3859</v>
      </c>
      <c r="E1878" s="56">
        <v>45716</v>
      </c>
      <c r="F1878" s="55" t="s">
        <v>4288</v>
      </c>
      <c r="H1878" s="55">
        <v>50900060</v>
      </c>
      <c r="I1878" s="55" t="s">
        <v>4297</v>
      </c>
      <c r="K1878" s="55" t="s">
        <v>500</v>
      </c>
      <c r="L1878" s="56">
        <v>45716</v>
      </c>
      <c r="Q1878" s="55" t="s">
        <v>89</v>
      </c>
      <c r="R1878" s="57">
        <v>66.63</v>
      </c>
      <c r="S1878" s="55" t="s">
        <v>89</v>
      </c>
      <c r="T1878" s="57">
        <v>66.63</v>
      </c>
      <c r="U1878" s="55" t="s">
        <v>329</v>
      </c>
      <c r="V1878" s="55" t="s">
        <v>330</v>
      </c>
      <c r="AJ1878" s="58">
        <v>0</v>
      </c>
      <c r="AT1878" t="s">
        <v>3842</v>
      </c>
      <c r="AU1878" s="191">
        <f t="shared" si="31"/>
        <v>1099395</v>
      </c>
    </row>
    <row r="1879" spans="1:47" hidden="1" x14ac:dyDescent="0.25">
      <c r="A1879" s="55" t="s">
        <v>1717</v>
      </c>
      <c r="B1879" s="92" t="s">
        <v>2159</v>
      </c>
      <c r="D1879" s="55" t="s">
        <v>3859</v>
      </c>
      <c r="E1879" s="56">
        <v>45716</v>
      </c>
      <c r="F1879" s="55" t="s">
        <v>4288</v>
      </c>
      <c r="H1879" s="55">
        <v>50900060</v>
      </c>
      <c r="I1879" s="55" t="s">
        <v>4297</v>
      </c>
      <c r="K1879" s="55" t="s">
        <v>500</v>
      </c>
      <c r="L1879" s="56">
        <v>45716</v>
      </c>
      <c r="Q1879" s="55" t="s">
        <v>89</v>
      </c>
      <c r="R1879" s="57">
        <v>66.63</v>
      </c>
      <c r="S1879" s="55" t="s">
        <v>89</v>
      </c>
      <c r="T1879" s="57">
        <v>66.63</v>
      </c>
      <c r="U1879" s="55" t="s">
        <v>329</v>
      </c>
      <c r="V1879" s="55" t="s">
        <v>330</v>
      </c>
      <c r="AJ1879" s="58">
        <v>0</v>
      </c>
      <c r="AT1879" t="s">
        <v>3842</v>
      </c>
      <c r="AU1879" s="191">
        <f t="shared" si="31"/>
        <v>1099395</v>
      </c>
    </row>
    <row r="1880" spans="1:47" hidden="1" x14ac:dyDescent="0.25">
      <c r="A1880" s="55" t="s">
        <v>1717</v>
      </c>
      <c r="B1880" s="92" t="s">
        <v>2159</v>
      </c>
      <c r="D1880" s="55" t="s">
        <v>3859</v>
      </c>
      <c r="E1880" s="56">
        <v>45716</v>
      </c>
      <c r="F1880" s="55" t="s">
        <v>4288</v>
      </c>
      <c r="H1880" s="55">
        <v>50900060</v>
      </c>
      <c r="I1880" s="55" t="s">
        <v>4297</v>
      </c>
      <c r="K1880" s="55" t="s">
        <v>500</v>
      </c>
      <c r="L1880" s="56">
        <v>45716</v>
      </c>
      <c r="Q1880" s="55" t="s">
        <v>89</v>
      </c>
      <c r="R1880" s="57">
        <v>50.54</v>
      </c>
      <c r="S1880" s="55" t="s">
        <v>89</v>
      </c>
      <c r="T1880" s="57">
        <v>50.54</v>
      </c>
      <c r="U1880" s="55" t="s">
        <v>329</v>
      </c>
      <c r="V1880" s="55" t="s">
        <v>330</v>
      </c>
      <c r="AJ1880" s="58">
        <v>0</v>
      </c>
      <c r="AT1880" t="s">
        <v>3842</v>
      </c>
      <c r="AU1880" s="191">
        <f t="shared" si="31"/>
        <v>833910</v>
      </c>
    </row>
    <row r="1881" spans="1:47" hidden="1" x14ac:dyDescent="0.25">
      <c r="A1881" s="55" t="s">
        <v>1717</v>
      </c>
      <c r="B1881" s="92" t="s">
        <v>2159</v>
      </c>
      <c r="D1881" s="55" t="s">
        <v>3859</v>
      </c>
      <c r="E1881" s="56">
        <v>45716</v>
      </c>
      <c r="F1881" s="55" t="s">
        <v>4288</v>
      </c>
      <c r="H1881" s="55">
        <v>50900060</v>
      </c>
      <c r="I1881" s="55" t="s">
        <v>4297</v>
      </c>
      <c r="K1881" s="55" t="s">
        <v>500</v>
      </c>
      <c r="L1881" s="56">
        <v>45716</v>
      </c>
      <c r="Q1881" s="55" t="s">
        <v>89</v>
      </c>
      <c r="R1881" s="57">
        <v>18.48</v>
      </c>
      <c r="S1881" s="55" t="s">
        <v>89</v>
      </c>
      <c r="T1881" s="57">
        <v>18.48</v>
      </c>
      <c r="U1881" s="55" t="s">
        <v>329</v>
      </c>
      <c r="V1881" s="55" t="s">
        <v>330</v>
      </c>
      <c r="AJ1881" s="58">
        <v>0</v>
      </c>
      <c r="AT1881" t="s">
        <v>3842</v>
      </c>
      <c r="AU1881" s="191">
        <f t="shared" si="31"/>
        <v>304920</v>
      </c>
    </row>
    <row r="1882" spans="1:47" hidden="1" x14ac:dyDescent="0.25">
      <c r="A1882" s="55" t="s">
        <v>1717</v>
      </c>
      <c r="B1882" s="92" t="s">
        <v>2159</v>
      </c>
      <c r="D1882" s="55" t="s">
        <v>3859</v>
      </c>
      <c r="E1882" s="56">
        <v>45716</v>
      </c>
      <c r="F1882" s="55" t="s">
        <v>4288</v>
      </c>
      <c r="H1882" s="55">
        <v>50900060</v>
      </c>
      <c r="I1882" s="55" t="s">
        <v>4297</v>
      </c>
      <c r="K1882" s="55" t="s">
        <v>500</v>
      </c>
      <c r="L1882" s="56">
        <v>45716</v>
      </c>
      <c r="Q1882" s="55" t="s">
        <v>89</v>
      </c>
      <c r="R1882" s="57">
        <v>5.82</v>
      </c>
      <c r="S1882" s="55" t="s">
        <v>89</v>
      </c>
      <c r="T1882" s="57">
        <v>5.82</v>
      </c>
      <c r="U1882" s="55" t="s">
        <v>329</v>
      </c>
      <c r="V1882" s="55" t="s">
        <v>330</v>
      </c>
      <c r="AJ1882" s="58">
        <v>0</v>
      </c>
      <c r="AT1882" t="s">
        <v>3842</v>
      </c>
      <c r="AU1882" s="191">
        <f t="shared" si="31"/>
        <v>96030</v>
      </c>
    </row>
    <row r="1883" spans="1:47" hidden="1" x14ac:dyDescent="0.25">
      <c r="A1883" s="55" t="s">
        <v>1717</v>
      </c>
      <c r="B1883" s="92" t="s">
        <v>2159</v>
      </c>
      <c r="D1883" s="55" t="s">
        <v>3859</v>
      </c>
      <c r="E1883" s="56">
        <v>45716</v>
      </c>
      <c r="F1883" s="55" t="s">
        <v>4288</v>
      </c>
      <c r="H1883" s="55">
        <v>50900060</v>
      </c>
      <c r="I1883" s="55" t="s">
        <v>4297</v>
      </c>
      <c r="K1883" s="55" t="s">
        <v>500</v>
      </c>
      <c r="L1883" s="56">
        <v>45716</v>
      </c>
      <c r="Q1883" s="55" t="s">
        <v>89</v>
      </c>
      <c r="R1883" s="57">
        <v>18.48</v>
      </c>
      <c r="S1883" s="55" t="s">
        <v>89</v>
      </c>
      <c r="T1883" s="57">
        <v>18.48</v>
      </c>
      <c r="U1883" s="55" t="s">
        <v>329</v>
      </c>
      <c r="V1883" s="55" t="s">
        <v>330</v>
      </c>
      <c r="AJ1883" s="58">
        <v>0</v>
      </c>
      <c r="AT1883" t="s">
        <v>3842</v>
      </c>
      <c r="AU1883" s="191">
        <f t="shared" si="31"/>
        <v>304920</v>
      </c>
    </row>
    <row r="1884" spans="1:47" hidden="1" x14ac:dyDescent="0.25">
      <c r="A1884" s="55" t="s">
        <v>1717</v>
      </c>
      <c r="B1884" s="92" t="s">
        <v>2159</v>
      </c>
      <c r="D1884" s="55" t="s">
        <v>3859</v>
      </c>
      <c r="E1884" s="56">
        <v>45716</v>
      </c>
      <c r="F1884" s="55" t="s">
        <v>4288</v>
      </c>
      <c r="H1884" s="55">
        <v>50900060</v>
      </c>
      <c r="I1884" s="55" t="s">
        <v>4297</v>
      </c>
      <c r="K1884" s="55" t="s">
        <v>500</v>
      </c>
      <c r="L1884" s="56">
        <v>45716</v>
      </c>
      <c r="Q1884" s="55" t="s">
        <v>89</v>
      </c>
      <c r="R1884" s="57">
        <v>3.41</v>
      </c>
      <c r="S1884" s="55" t="s">
        <v>89</v>
      </c>
      <c r="T1884" s="57">
        <v>3.41</v>
      </c>
      <c r="U1884" s="55" t="s">
        <v>329</v>
      </c>
      <c r="V1884" s="55" t="s">
        <v>330</v>
      </c>
      <c r="AJ1884" s="58">
        <v>0</v>
      </c>
      <c r="AT1884" t="s">
        <v>3842</v>
      </c>
      <c r="AU1884" s="191">
        <f t="shared" si="31"/>
        <v>56265</v>
      </c>
    </row>
    <row r="1885" spans="1:47" hidden="1" x14ac:dyDescent="0.25">
      <c r="A1885" s="55" t="s">
        <v>1717</v>
      </c>
      <c r="B1885" s="92" t="s">
        <v>2159</v>
      </c>
      <c r="D1885" s="55" t="s">
        <v>3859</v>
      </c>
      <c r="E1885" s="56">
        <v>45716</v>
      </c>
      <c r="F1885" s="55" t="s">
        <v>4288</v>
      </c>
      <c r="H1885" s="55">
        <v>50900060</v>
      </c>
      <c r="I1885" s="55" t="s">
        <v>4297</v>
      </c>
      <c r="K1885" s="55" t="s">
        <v>500</v>
      </c>
      <c r="L1885" s="56">
        <v>45716</v>
      </c>
      <c r="Q1885" s="55" t="s">
        <v>89</v>
      </c>
      <c r="R1885" s="57">
        <v>41.6</v>
      </c>
      <c r="S1885" s="55" t="s">
        <v>89</v>
      </c>
      <c r="T1885" s="57">
        <v>41.6</v>
      </c>
      <c r="U1885" s="55" t="s">
        <v>329</v>
      </c>
      <c r="V1885" s="55" t="s">
        <v>330</v>
      </c>
      <c r="AJ1885" s="58">
        <v>0</v>
      </c>
      <c r="AT1885" t="s">
        <v>3842</v>
      </c>
      <c r="AU1885" s="191">
        <f t="shared" si="31"/>
        <v>686400</v>
      </c>
    </row>
    <row r="1886" spans="1:47" hidden="1" x14ac:dyDescent="0.25">
      <c r="A1886" s="55" t="s">
        <v>1717</v>
      </c>
      <c r="B1886" s="92" t="s">
        <v>2159</v>
      </c>
      <c r="D1886" s="55" t="s">
        <v>3859</v>
      </c>
      <c r="E1886" s="56">
        <v>45716</v>
      </c>
      <c r="F1886" s="55" t="s">
        <v>4288</v>
      </c>
      <c r="H1886" s="55">
        <v>50900060</v>
      </c>
      <c r="I1886" s="55" t="s">
        <v>4297</v>
      </c>
      <c r="K1886" s="55" t="s">
        <v>500</v>
      </c>
      <c r="L1886" s="56">
        <v>45716</v>
      </c>
      <c r="Q1886" s="55" t="s">
        <v>89</v>
      </c>
      <c r="R1886" s="57">
        <v>51.42</v>
      </c>
      <c r="S1886" s="55" t="s">
        <v>89</v>
      </c>
      <c r="T1886" s="57">
        <v>51.42</v>
      </c>
      <c r="U1886" s="55" t="s">
        <v>329</v>
      </c>
      <c r="V1886" s="55" t="s">
        <v>330</v>
      </c>
      <c r="AJ1886" s="58">
        <v>0</v>
      </c>
      <c r="AT1886" t="s">
        <v>3842</v>
      </c>
      <c r="AU1886" s="191">
        <f t="shared" si="31"/>
        <v>848430</v>
      </c>
    </row>
    <row r="1887" spans="1:47" hidden="1" x14ac:dyDescent="0.25">
      <c r="A1887" s="55" t="s">
        <v>1717</v>
      </c>
      <c r="B1887" s="92" t="s">
        <v>2159</v>
      </c>
      <c r="D1887" s="55" t="s">
        <v>3859</v>
      </c>
      <c r="E1887" s="56">
        <v>45716</v>
      </c>
      <c r="F1887" s="55" t="s">
        <v>4288</v>
      </c>
      <c r="H1887" s="55">
        <v>50900060</v>
      </c>
      <c r="I1887" s="55" t="s">
        <v>4297</v>
      </c>
      <c r="K1887" s="55" t="s">
        <v>500</v>
      </c>
      <c r="L1887" s="56">
        <v>45716</v>
      </c>
      <c r="Q1887" s="55" t="s">
        <v>89</v>
      </c>
      <c r="R1887" s="57">
        <v>56.52</v>
      </c>
      <c r="S1887" s="55" t="s">
        <v>89</v>
      </c>
      <c r="T1887" s="57">
        <v>56.52</v>
      </c>
      <c r="U1887" s="55" t="s">
        <v>329</v>
      </c>
      <c r="V1887" s="55" t="s">
        <v>330</v>
      </c>
      <c r="AJ1887" s="58">
        <v>0</v>
      </c>
      <c r="AT1887" t="s">
        <v>3842</v>
      </c>
      <c r="AU1887" s="191">
        <f t="shared" si="31"/>
        <v>932580</v>
      </c>
    </row>
    <row r="1888" spans="1:47" hidden="1" x14ac:dyDescent="0.25">
      <c r="A1888" s="55" t="s">
        <v>1717</v>
      </c>
      <c r="B1888" s="92" t="s">
        <v>2159</v>
      </c>
      <c r="D1888" s="55" t="s">
        <v>3859</v>
      </c>
      <c r="E1888" s="56">
        <v>45716</v>
      </c>
      <c r="F1888" s="55" t="s">
        <v>4288</v>
      </c>
      <c r="H1888" s="55">
        <v>50900060</v>
      </c>
      <c r="I1888" s="55" t="s">
        <v>4297</v>
      </c>
      <c r="K1888" s="55" t="s">
        <v>500</v>
      </c>
      <c r="L1888" s="56">
        <v>45716</v>
      </c>
      <c r="Q1888" s="55" t="s">
        <v>89</v>
      </c>
      <c r="R1888" s="57">
        <v>18.88</v>
      </c>
      <c r="S1888" s="55" t="s">
        <v>89</v>
      </c>
      <c r="T1888" s="57">
        <v>18.88</v>
      </c>
      <c r="U1888" s="55" t="s">
        <v>329</v>
      </c>
      <c r="V1888" s="55" t="s">
        <v>330</v>
      </c>
      <c r="AJ1888" s="58">
        <v>0</v>
      </c>
      <c r="AT1888" t="s">
        <v>3842</v>
      </c>
      <c r="AU1888" s="191">
        <f t="shared" si="31"/>
        <v>311520</v>
      </c>
    </row>
    <row r="1889" spans="1:47" hidden="1" x14ac:dyDescent="0.25">
      <c r="A1889" s="55" t="s">
        <v>1717</v>
      </c>
      <c r="B1889" s="92" t="s">
        <v>2159</v>
      </c>
      <c r="D1889" s="55" t="s">
        <v>3859</v>
      </c>
      <c r="E1889" s="56">
        <v>45716</v>
      </c>
      <c r="F1889" s="55" t="s">
        <v>4288</v>
      </c>
      <c r="H1889" s="55">
        <v>50900060</v>
      </c>
      <c r="I1889" s="55" t="s">
        <v>4297</v>
      </c>
      <c r="K1889" s="55" t="s">
        <v>500</v>
      </c>
      <c r="L1889" s="56">
        <v>45716</v>
      </c>
      <c r="Q1889" s="55" t="s">
        <v>89</v>
      </c>
      <c r="R1889" s="57">
        <v>18.34</v>
      </c>
      <c r="S1889" s="55" t="s">
        <v>89</v>
      </c>
      <c r="T1889" s="57">
        <v>18.34</v>
      </c>
      <c r="U1889" s="55" t="s">
        <v>329</v>
      </c>
      <c r="V1889" s="55" t="s">
        <v>330</v>
      </c>
      <c r="AJ1889" s="58">
        <v>0</v>
      </c>
      <c r="AT1889" t="s">
        <v>3842</v>
      </c>
      <c r="AU1889" s="191">
        <f t="shared" si="31"/>
        <v>302610</v>
      </c>
    </row>
    <row r="1890" spans="1:47" hidden="1" x14ac:dyDescent="0.25">
      <c r="A1890" s="55" t="s">
        <v>1717</v>
      </c>
      <c r="B1890" s="92" t="s">
        <v>2159</v>
      </c>
      <c r="D1890" s="55" t="s">
        <v>1742</v>
      </c>
      <c r="E1890" s="56">
        <v>45716</v>
      </c>
      <c r="F1890" s="55" t="s">
        <v>4284</v>
      </c>
      <c r="H1890" s="55">
        <v>50900000</v>
      </c>
      <c r="I1890" s="55" t="s">
        <v>4298</v>
      </c>
      <c r="K1890" s="55" t="s">
        <v>488</v>
      </c>
      <c r="L1890" s="56">
        <v>45726</v>
      </c>
      <c r="Q1890" s="55" t="s">
        <v>89</v>
      </c>
      <c r="R1890" s="57">
        <v>474.69</v>
      </c>
      <c r="S1890" s="55" t="s">
        <v>89</v>
      </c>
      <c r="T1890" s="57">
        <v>474.69</v>
      </c>
      <c r="U1890" s="55" t="s">
        <v>336</v>
      </c>
      <c r="V1890" s="55" t="s">
        <v>3820</v>
      </c>
      <c r="AJ1890" s="58">
        <v>0</v>
      </c>
      <c r="AT1890" t="s">
        <v>3842</v>
      </c>
      <c r="AU1890" s="191">
        <f t="shared" si="31"/>
        <v>7832385</v>
      </c>
    </row>
    <row r="1891" spans="1:47" hidden="1" x14ac:dyDescent="0.25">
      <c r="A1891" s="55" t="s">
        <v>1717</v>
      </c>
      <c r="B1891" s="92" t="s">
        <v>2159</v>
      </c>
      <c r="D1891" s="55" t="s">
        <v>1742</v>
      </c>
      <c r="E1891" s="56">
        <v>45716</v>
      </c>
      <c r="F1891" s="55" t="s">
        <v>4284</v>
      </c>
      <c r="H1891" s="55">
        <v>50900000</v>
      </c>
      <c r="I1891" s="55" t="s">
        <v>4298</v>
      </c>
      <c r="K1891" s="55" t="s">
        <v>488</v>
      </c>
      <c r="L1891" s="56">
        <v>45726</v>
      </c>
      <c r="Q1891" s="55" t="s">
        <v>89</v>
      </c>
      <c r="R1891" s="57">
        <v>1516.37</v>
      </c>
      <c r="S1891" s="55" t="s">
        <v>89</v>
      </c>
      <c r="T1891" s="57">
        <v>1516.37</v>
      </c>
      <c r="U1891" s="55" t="s">
        <v>333</v>
      </c>
      <c r="V1891" s="55" t="s">
        <v>334</v>
      </c>
      <c r="AJ1891" s="58">
        <v>0</v>
      </c>
      <c r="AT1891" t="s">
        <v>3842</v>
      </c>
      <c r="AU1891" s="191">
        <f t="shared" si="31"/>
        <v>25020105</v>
      </c>
    </row>
    <row r="1892" spans="1:47" hidden="1" x14ac:dyDescent="0.25">
      <c r="A1892" s="55" t="s">
        <v>1717</v>
      </c>
      <c r="B1892" s="92" t="s">
        <v>2159</v>
      </c>
      <c r="D1892" s="55" t="s">
        <v>1742</v>
      </c>
      <c r="E1892" s="56">
        <v>45716</v>
      </c>
      <c r="F1892" s="55" t="s">
        <v>4286</v>
      </c>
      <c r="H1892" s="55">
        <v>50900020</v>
      </c>
      <c r="I1892" s="55" t="s">
        <v>4298</v>
      </c>
      <c r="K1892" s="55" t="s">
        <v>492</v>
      </c>
      <c r="L1892" s="56">
        <v>45726</v>
      </c>
      <c r="Q1892" s="55" t="s">
        <v>89</v>
      </c>
      <c r="R1892" s="57">
        <v>2058.04</v>
      </c>
      <c r="S1892" s="55" t="s">
        <v>89</v>
      </c>
      <c r="T1892" s="57">
        <v>2058.04</v>
      </c>
      <c r="U1892" s="55" t="s">
        <v>337</v>
      </c>
      <c r="V1892" s="55" t="s">
        <v>338</v>
      </c>
      <c r="AJ1892" s="58">
        <v>0</v>
      </c>
      <c r="AT1892" t="s">
        <v>3842</v>
      </c>
      <c r="AU1892" s="191">
        <f t="shared" si="31"/>
        <v>33957660</v>
      </c>
    </row>
    <row r="1893" spans="1:47" hidden="1" x14ac:dyDescent="0.25">
      <c r="A1893" s="55" t="s">
        <v>1717</v>
      </c>
      <c r="B1893" s="92" t="s">
        <v>2159</v>
      </c>
      <c r="D1893" s="55" t="s">
        <v>1742</v>
      </c>
      <c r="E1893" s="56">
        <v>45716</v>
      </c>
      <c r="F1893" s="55" t="s">
        <v>4286</v>
      </c>
      <c r="H1893" s="55">
        <v>50900020</v>
      </c>
      <c r="I1893" s="55" t="s">
        <v>4298</v>
      </c>
      <c r="K1893" s="55" t="s">
        <v>492</v>
      </c>
      <c r="L1893" s="56">
        <v>45726</v>
      </c>
      <c r="Q1893" s="55" t="s">
        <v>89</v>
      </c>
      <c r="R1893" s="57">
        <v>27076.75</v>
      </c>
      <c r="S1893" s="55" t="s">
        <v>89</v>
      </c>
      <c r="T1893" s="57">
        <v>27076.75</v>
      </c>
      <c r="U1893" s="55" t="s">
        <v>332</v>
      </c>
      <c r="V1893" s="55" t="s">
        <v>3818</v>
      </c>
      <c r="AJ1893" s="58">
        <v>0</v>
      </c>
      <c r="AT1893" t="s">
        <v>3842</v>
      </c>
      <c r="AU1893" s="191">
        <f t="shared" si="31"/>
        <v>446766375</v>
      </c>
    </row>
    <row r="1894" spans="1:47" hidden="1" x14ac:dyDescent="0.25">
      <c r="A1894" s="55" t="s">
        <v>1717</v>
      </c>
      <c r="B1894" s="92" t="s">
        <v>2159</v>
      </c>
      <c r="D1894" s="55" t="s">
        <v>1742</v>
      </c>
      <c r="E1894" s="56">
        <v>45716</v>
      </c>
      <c r="F1894" s="55" t="s">
        <v>4286</v>
      </c>
      <c r="H1894" s="55">
        <v>50900020</v>
      </c>
      <c r="I1894" s="55" t="s">
        <v>4298</v>
      </c>
      <c r="K1894" s="55" t="s">
        <v>492</v>
      </c>
      <c r="L1894" s="56">
        <v>45726</v>
      </c>
      <c r="Q1894" s="55" t="s">
        <v>89</v>
      </c>
      <c r="R1894" s="57">
        <v>493.37</v>
      </c>
      <c r="S1894" s="55" t="s">
        <v>89</v>
      </c>
      <c r="T1894" s="57">
        <v>493.37</v>
      </c>
      <c r="U1894" s="55" t="s">
        <v>339</v>
      </c>
      <c r="V1894" s="55" t="s">
        <v>340</v>
      </c>
      <c r="AJ1894" s="58">
        <v>0</v>
      </c>
      <c r="AT1894" t="s">
        <v>3842</v>
      </c>
      <c r="AU1894" s="191">
        <f t="shared" si="31"/>
        <v>8140605</v>
      </c>
    </row>
    <row r="1895" spans="1:47" hidden="1" x14ac:dyDescent="0.25">
      <c r="A1895" s="55" t="s">
        <v>1717</v>
      </c>
      <c r="B1895" s="92" t="s">
        <v>2159</v>
      </c>
      <c r="D1895" s="55" t="s">
        <v>1742</v>
      </c>
      <c r="E1895" s="56">
        <v>45716</v>
      </c>
      <c r="F1895" s="55" t="s">
        <v>4284</v>
      </c>
      <c r="H1895" s="55">
        <v>50900000</v>
      </c>
      <c r="I1895" s="55" t="s">
        <v>4298</v>
      </c>
      <c r="K1895" s="55" t="s">
        <v>488</v>
      </c>
      <c r="L1895" s="56">
        <v>45726</v>
      </c>
      <c r="Q1895" s="55" t="s">
        <v>89</v>
      </c>
      <c r="R1895" s="57">
        <v>407.82</v>
      </c>
      <c r="S1895" s="55" t="s">
        <v>89</v>
      </c>
      <c r="T1895" s="57">
        <v>407.82</v>
      </c>
      <c r="U1895" s="55" t="s">
        <v>341</v>
      </c>
      <c r="V1895" s="55" t="s">
        <v>342</v>
      </c>
      <c r="AJ1895" s="58">
        <v>0</v>
      </c>
      <c r="AT1895" t="s">
        <v>3842</v>
      </c>
      <c r="AU1895" s="191">
        <f t="shared" si="31"/>
        <v>6729030</v>
      </c>
    </row>
    <row r="1896" spans="1:47" hidden="1" x14ac:dyDescent="0.25">
      <c r="A1896" s="55" t="s">
        <v>1717</v>
      </c>
      <c r="B1896" s="92" t="s">
        <v>2159</v>
      </c>
      <c r="D1896" s="55" t="s">
        <v>1742</v>
      </c>
      <c r="E1896" s="56">
        <v>45716</v>
      </c>
      <c r="F1896" s="55" t="s">
        <v>4286</v>
      </c>
      <c r="H1896" s="55">
        <v>50900010</v>
      </c>
      <c r="I1896" s="55" t="s">
        <v>4298</v>
      </c>
      <c r="K1896" s="55" t="s">
        <v>490</v>
      </c>
      <c r="L1896" s="56">
        <v>45726</v>
      </c>
      <c r="Q1896" s="55" t="s">
        <v>89</v>
      </c>
      <c r="R1896" s="57">
        <v>-43921.11</v>
      </c>
      <c r="S1896" s="55" t="s">
        <v>89</v>
      </c>
      <c r="T1896" s="57">
        <v>-43921.11</v>
      </c>
      <c r="U1896" s="55" t="s">
        <v>329</v>
      </c>
      <c r="V1896" s="55" t="s">
        <v>330</v>
      </c>
      <c r="AJ1896" s="58">
        <v>0</v>
      </c>
      <c r="AT1896" t="s">
        <v>3842</v>
      </c>
      <c r="AU1896" s="191">
        <f t="shared" si="31"/>
        <v>-724698315</v>
      </c>
    </row>
    <row r="1897" spans="1:47" hidden="1" x14ac:dyDescent="0.25">
      <c r="A1897" s="55" t="s">
        <v>1717</v>
      </c>
      <c r="B1897" s="92" t="s">
        <v>2159</v>
      </c>
      <c r="D1897" s="55" t="s">
        <v>1742</v>
      </c>
      <c r="E1897" s="56">
        <v>45716</v>
      </c>
      <c r="F1897" s="55" t="s">
        <v>4286</v>
      </c>
      <c r="H1897" s="55">
        <v>50900010</v>
      </c>
      <c r="I1897" s="55" t="s">
        <v>4298</v>
      </c>
      <c r="K1897" s="55" t="s">
        <v>490</v>
      </c>
      <c r="L1897" s="56">
        <v>45726</v>
      </c>
      <c r="Q1897" s="55" t="s">
        <v>89</v>
      </c>
      <c r="R1897" s="57">
        <v>292.47000000000003</v>
      </c>
      <c r="S1897" s="55" t="s">
        <v>89</v>
      </c>
      <c r="T1897" s="57">
        <v>292.47000000000003</v>
      </c>
      <c r="U1897" s="55" t="s">
        <v>341</v>
      </c>
      <c r="V1897" s="55" t="s">
        <v>342</v>
      </c>
      <c r="AJ1897" s="58">
        <v>0</v>
      </c>
      <c r="AT1897" t="s">
        <v>3842</v>
      </c>
      <c r="AU1897" s="191">
        <f t="shared" si="31"/>
        <v>4825755</v>
      </c>
    </row>
    <row r="1898" spans="1:47" hidden="1" x14ac:dyDescent="0.25">
      <c r="A1898" s="55" t="s">
        <v>1717</v>
      </c>
      <c r="B1898" s="92" t="s">
        <v>2159</v>
      </c>
      <c r="D1898" s="55" t="s">
        <v>1742</v>
      </c>
      <c r="E1898" s="56">
        <v>45716</v>
      </c>
      <c r="F1898" s="55" t="s">
        <v>4286</v>
      </c>
      <c r="H1898" s="55">
        <v>50900020</v>
      </c>
      <c r="I1898" s="55" t="s">
        <v>4298</v>
      </c>
      <c r="K1898" s="55" t="s">
        <v>492</v>
      </c>
      <c r="L1898" s="56">
        <v>45726</v>
      </c>
      <c r="Q1898" s="55" t="s">
        <v>89</v>
      </c>
      <c r="R1898" s="57">
        <v>49984.89</v>
      </c>
      <c r="S1898" s="55" t="s">
        <v>89</v>
      </c>
      <c r="T1898" s="57">
        <v>49984.89</v>
      </c>
      <c r="U1898" s="55" t="s">
        <v>335</v>
      </c>
      <c r="V1898" s="55" t="s">
        <v>3819</v>
      </c>
      <c r="AJ1898" s="58">
        <v>0</v>
      </c>
      <c r="AT1898" t="s">
        <v>3842</v>
      </c>
      <c r="AU1898" s="191">
        <f t="shared" si="31"/>
        <v>824750685</v>
      </c>
    </row>
    <row r="1899" spans="1:47" hidden="1" x14ac:dyDescent="0.25">
      <c r="A1899" s="55" t="s">
        <v>1717</v>
      </c>
      <c r="B1899" s="92" t="s">
        <v>2159</v>
      </c>
      <c r="D1899" s="55" t="s">
        <v>1742</v>
      </c>
      <c r="E1899" s="56">
        <v>45716</v>
      </c>
      <c r="F1899" s="55" t="s">
        <v>4284</v>
      </c>
      <c r="H1899" s="55">
        <v>50900000</v>
      </c>
      <c r="I1899" s="55" t="s">
        <v>4298</v>
      </c>
      <c r="K1899" s="55" t="s">
        <v>488</v>
      </c>
      <c r="L1899" s="56">
        <v>45726</v>
      </c>
      <c r="Q1899" s="55" t="s">
        <v>89</v>
      </c>
      <c r="R1899" s="57">
        <v>453.97</v>
      </c>
      <c r="S1899" s="55" t="s">
        <v>89</v>
      </c>
      <c r="T1899" s="57">
        <v>453.97</v>
      </c>
      <c r="U1899" s="55" t="s">
        <v>337</v>
      </c>
      <c r="V1899" s="55" t="s">
        <v>338</v>
      </c>
      <c r="AJ1899" s="58">
        <v>0</v>
      </c>
      <c r="AT1899" t="s">
        <v>3842</v>
      </c>
      <c r="AU1899" s="191">
        <f t="shared" si="31"/>
        <v>7490505</v>
      </c>
    </row>
    <row r="1900" spans="1:47" hidden="1" x14ac:dyDescent="0.25">
      <c r="A1900" s="55" t="s">
        <v>1717</v>
      </c>
      <c r="B1900" s="92" t="s">
        <v>2159</v>
      </c>
      <c r="D1900" s="55" t="s">
        <v>1742</v>
      </c>
      <c r="E1900" s="56">
        <v>45716</v>
      </c>
      <c r="F1900" s="55" t="s">
        <v>4286</v>
      </c>
      <c r="H1900" s="55">
        <v>50900010</v>
      </c>
      <c r="I1900" s="55" t="s">
        <v>4298</v>
      </c>
      <c r="K1900" s="55" t="s">
        <v>490</v>
      </c>
      <c r="L1900" s="56">
        <v>45726</v>
      </c>
      <c r="Q1900" s="55" t="s">
        <v>89</v>
      </c>
      <c r="R1900" s="57">
        <v>854.09</v>
      </c>
      <c r="S1900" s="55" t="s">
        <v>89</v>
      </c>
      <c r="T1900" s="57">
        <v>854.09</v>
      </c>
      <c r="U1900" s="55" t="s">
        <v>343</v>
      </c>
      <c r="V1900" s="55" t="s">
        <v>344</v>
      </c>
      <c r="AJ1900" s="58">
        <v>0</v>
      </c>
      <c r="AT1900" t="s">
        <v>4416</v>
      </c>
      <c r="AU1900" s="191">
        <f t="shared" si="31"/>
        <v>14092485</v>
      </c>
    </row>
    <row r="1901" spans="1:47" hidden="1" x14ac:dyDescent="0.25">
      <c r="A1901" s="55" t="s">
        <v>1717</v>
      </c>
      <c r="B1901" s="92" t="s">
        <v>2159</v>
      </c>
      <c r="D1901" s="55" t="s">
        <v>1742</v>
      </c>
      <c r="E1901" s="56">
        <v>45716</v>
      </c>
      <c r="F1901" s="55" t="s">
        <v>4284</v>
      </c>
      <c r="H1901" s="55">
        <v>50900000</v>
      </c>
      <c r="I1901" s="55" t="s">
        <v>4298</v>
      </c>
      <c r="K1901" s="55" t="s">
        <v>488</v>
      </c>
      <c r="L1901" s="56">
        <v>45726</v>
      </c>
      <c r="Q1901" s="55" t="s">
        <v>89</v>
      </c>
      <c r="R1901" s="57">
        <v>2911.17</v>
      </c>
      <c r="S1901" s="55" t="s">
        <v>89</v>
      </c>
      <c r="T1901" s="57">
        <v>2911.17</v>
      </c>
      <c r="U1901" s="55" t="s">
        <v>343</v>
      </c>
      <c r="V1901" s="55" t="s">
        <v>344</v>
      </c>
      <c r="AJ1901" s="58">
        <v>0</v>
      </c>
      <c r="AT1901" t="s">
        <v>4416</v>
      </c>
      <c r="AU1901" s="191">
        <f t="shared" si="31"/>
        <v>48034305</v>
      </c>
    </row>
    <row r="1902" spans="1:47" hidden="1" x14ac:dyDescent="0.25">
      <c r="A1902" s="55" t="s">
        <v>1717</v>
      </c>
      <c r="B1902" s="92" t="s">
        <v>2159</v>
      </c>
      <c r="D1902" s="55" t="s">
        <v>1742</v>
      </c>
      <c r="E1902" s="56">
        <v>45716</v>
      </c>
      <c r="F1902" s="55" t="s">
        <v>4284</v>
      </c>
      <c r="H1902" s="55">
        <v>50900000</v>
      </c>
      <c r="I1902" s="55" t="s">
        <v>4298</v>
      </c>
      <c r="K1902" s="55" t="s">
        <v>488</v>
      </c>
      <c r="L1902" s="56">
        <v>45726</v>
      </c>
      <c r="Q1902" s="55" t="s">
        <v>89</v>
      </c>
      <c r="R1902" s="57">
        <v>1381.15</v>
      </c>
      <c r="S1902" s="55" t="s">
        <v>89</v>
      </c>
      <c r="T1902" s="57">
        <v>1381.15</v>
      </c>
      <c r="U1902" s="55" t="s">
        <v>332</v>
      </c>
      <c r="V1902" s="55" t="s">
        <v>3818</v>
      </c>
      <c r="AJ1902" s="58">
        <v>0</v>
      </c>
      <c r="AT1902" t="s">
        <v>3842</v>
      </c>
      <c r="AU1902" s="191">
        <f t="shared" si="31"/>
        <v>22788975</v>
      </c>
    </row>
    <row r="1903" spans="1:47" hidden="1" x14ac:dyDescent="0.25">
      <c r="A1903" s="55" t="s">
        <v>1717</v>
      </c>
      <c r="B1903" s="92" t="s">
        <v>2159</v>
      </c>
      <c r="D1903" s="55" t="s">
        <v>1742</v>
      </c>
      <c r="E1903" s="56">
        <v>45716</v>
      </c>
      <c r="F1903" s="55" t="s">
        <v>4284</v>
      </c>
      <c r="H1903" s="55">
        <v>50900050</v>
      </c>
      <c r="I1903" s="55" t="s">
        <v>4298</v>
      </c>
      <c r="K1903" s="55" t="s">
        <v>498</v>
      </c>
      <c r="L1903" s="56">
        <v>45726</v>
      </c>
      <c r="Q1903" s="55" t="s">
        <v>89</v>
      </c>
      <c r="R1903" s="57">
        <v>-83.83</v>
      </c>
      <c r="S1903" s="55" t="s">
        <v>89</v>
      </c>
      <c r="T1903" s="57">
        <v>-83.83</v>
      </c>
      <c r="U1903" s="55" t="s">
        <v>329</v>
      </c>
      <c r="V1903" s="55" t="s">
        <v>330</v>
      </c>
      <c r="AJ1903" s="58">
        <v>0</v>
      </c>
      <c r="AT1903" t="s">
        <v>3842</v>
      </c>
      <c r="AU1903" s="191">
        <f t="shared" si="31"/>
        <v>-1383195</v>
      </c>
    </row>
    <row r="1904" spans="1:47" hidden="1" x14ac:dyDescent="0.25">
      <c r="A1904" s="55" t="s">
        <v>1717</v>
      </c>
      <c r="B1904" s="92" t="s">
        <v>2159</v>
      </c>
      <c r="D1904" s="55" t="s">
        <v>1742</v>
      </c>
      <c r="E1904" s="56">
        <v>45716</v>
      </c>
      <c r="F1904" s="55" t="s">
        <v>4286</v>
      </c>
      <c r="H1904" s="55">
        <v>50900020</v>
      </c>
      <c r="I1904" s="55" t="s">
        <v>4298</v>
      </c>
      <c r="K1904" s="55" t="s">
        <v>492</v>
      </c>
      <c r="L1904" s="56">
        <v>45726</v>
      </c>
      <c r="Q1904" s="55" t="s">
        <v>89</v>
      </c>
      <c r="R1904" s="57">
        <v>1071.3</v>
      </c>
      <c r="S1904" s="55" t="s">
        <v>89</v>
      </c>
      <c r="T1904" s="57">
        <v>1071.3</v>
      </c>
      <c r="U1904" s="55" t="s">
        <v>336</v>
      </c>
      <c r="V1904" s="55" t="s">
        <v>3820</v>
      </c>
      <c r="AJ1904" s="58">
        <v>0</v>
      </c>
      <c r="AT1904" t="s">
        <v>3842</v>
      </c>
      <c r="AU1904" s="191">
        <f t="shared" si="31"/>
        <v>17676450</v>
      </c>
    </row>
    <row r="1905" spans="1:47" hidden="1" x14ac:dyDescent="0.25">
      <c r="A1905" s="55" t="s">
        <v>1717</v>
      </c>
      <c r="B1905" s="92" t="s">
        <v>2159</v>
      </c>
      <c r="D1905" s="55" t="s">
        <v>1742</v>
      </c>
      <c r="E1905" s="56">
        <v>45716</v>
      </c>
      <c r="F1905" s="55" t="s">
        <v>4284</v>
      </c>
      <c r="H1905" s="55">
        <v>50900000</v>
      </c>
      <c r="I1905" s="55" t="s">
        <v>4298</v>
      </c>
      <c r="K1905" s="55" t="s">
        <v>488</v>
      </c>
      <c r="L1905" s="56">
        <v>45726</v>
      </c>
      <c r="Q1905" s="55" t="s">
        <v>89</v>
      </c>
      <c r="R1905" s="57">
        <v>370.14</v>
      </c>
      <c r="S1905" s="55" t="s">
        <v>89</v>
      </c>
      <c r="T1905" s="57">
        <v>370.14</v>
      </c>
      <c r="U1905" s="55" t="s">
        <v>339</v>
      </c>
      <c r="V1905" s="55" t="s">
        <v>340</v>
      </c>
      <c r="AJ1905" s="58">
        <v>0</v>
      </c>
      <c r="AT1905" t="s">
        <v>3842</v>
      </c>
      <c r="AU1905" s="191">
        <f t="shared" ref="AU1905:AU1968" si="32">IF(Q1905="USD",R1905*16500,IF(Q1905="IDR",R1905,T1905*16500))</f>
        <v>6107310</v>
      </c>
    </row>
    <row r="1906" spans="1:47" hidden="1" x14ac:dyDescent="0.25">
      <c r="A1906" s="55" t="s">
        <v>1717</v>
      </c>
      <c r="B1906" s="92" t="s">
        <v>2159</v>
      </c>
      <c r="D1906" s="55" t="s">
        <v>1742</v>
      </c>
      <c r="E1906" s="56">
        <v>45716</v>
      </c>
      <c r="F1906" s="55" t="s">
        <v>4286</v>
      </c>
      <c r="H1906" s="55">
        <v>50900010</v>
      </c>
      <c r="I1906" s="55" t="s">
        <v>4298</v>
      </c>
      <c r="K1906" s="55" t="s">
        <v>490</v>
      </c>
      <c r="L1906" s="56">
        <v>45726</v>
      </c>
      <c r="Q1906" s="55" t="s">
        <v>89</v>
      </c>
      <c r="R1906" s="57">
        <v>411.61</v>
      </c>
      <c r="S1906" s="55" t="s">
        <v>89</v>
      </c>
      <c r="T1906" s="57">
        <v>411.61</v>
      </c>
      <c r="U1906" s="55" t="s">
        <v>336</v>
      </c>
      <c r="V1906" s="55" t="s">
        <v>3820</v>
      </c>
      <c r="AJ1906" s="58">
        <v>0</v>
      </c>
      <c r="AT1906" t="s">
        <v>3842</v>
      </c>
      <c r="AU1906" s="191">
        <f t="shared" si="32"/>
        <v>6791565</v>
      </c>
    </row>
    <row r="1907" spans="1:47" hidden="1" x14ac:dyDescent="0.25">
      <c r="A1907" s="55" t="s">
        <v>1717</v>
      </c>
      <c r="B1907" s="92" t="s">
        <v>2159</v>
      </c>
      <c r="D1907" s="55" t="s">
        <v>1742</v>
      </c>
      <c r="E1907" s="56">
        <v>45716</v>
      </c>
      <c r="F1907" s="55" t="s">
        <v>4286</v>
      </c>
      <c r="H1907" s="55">
        <v>50900010</v>
      </c>
      <c r="I1907" s="55" t="s">
        <v>4298</v>
      </c>
      <c r="K1907" s="55" t="s">
        <v>490</v>
      </c>
      <c r="L1907" s="56">
        <v>45726</v>
      </c>
      <c r="Q1907" s="55" t="s">
        <v>89</v>
      </c>
      <c r="R1907" s="57">
        <v>19205</v>
      </c>
      <c r="S1907" s="55" t="s">
        <v>89</v>
      </c>
      <c r="T1907" s="57">
        <v>19205</v>
      </c>
      <c r="U1907" s="55" t="s">
        <v>335</v>
      </c>
      <c r="V1907" s="55" t="s">
        <v>3819</v>
      </c>
      <c r="AJ1907" s="58">
        <v>0</v>
      </c>
      <c r="AT1907" t="s">
        <v>3842</v>
      </c>
      <c r="AU1907" s="191">
        <f t="shared" si="32"/>
        <v>316882500</v>
      </c>
    </row>
    <row r="1908" spans="1:47" hidden="1" x14ac:dyDescent="0.25">
      <c r="A1908" s="55" t="s">
        <v>1717</v>
      </c>
      <c r="B1908" s="92" t="s">
        <v>2159</v>
      </c>
      <c r="D1908" s="55" t="s">
        <v>1742</v>
      </c>
      <c r="E1908" s="56">
        <v>45716</v>
      </c>
      <c r="F1908" s="55" t="s">
        <v>4286</v>
      </c>
      <c r="H1908" s="55">
        <v>50900020</v>
      </c>
      <c r="I1908" s="55" t="s">
        <v>4298</v>
      </c>
      <c r="K1908" s="55" t="s">
        <v>492</v>
      </c>
      <c r="L1908" s="56">
        <v>45726</v>
      </c>
      <c r="Q1908" s="55" t="s">
        <v>89</v>
      </c>
      <c r="R1908" s="57">
        <v>30645.03</v>
      </c>
      <c r="S1908" s="55" t="s">
        <v>89</v>
      </c>
      <c r="T1908" s="57">
        <v>30645.03</v>
      </c>
      <c r="U1908" s="55" t="s">
        <v>333</v>
      </c>
      <c r="V1908" s="55" t="s">
        <v>334</v>
      </c>
      <c r="AJ1908" s="58">
        <v>0</v>
      </c>
      <c r="AT1908" t="s">
        <v>3842</v>
      </c>
      <c r="AU1908" s="191">
        <f t="shared" si="32"/>
        <v>505642995</v>
      </c>
    </row>
    <row r="1909" spans="1:47" hidden="1" x14ac:dyDescent="0.25">
      <c r="A1909" s="55" t="s">
        <v>1717</v>
      </c>
      <c r="B1909" s="92" t="s">
        <v>2159</v>
      </c>
      <c r="D1909" s="55" t="s">
        <v>1742</v>
      </c>
      <c r="E1909" s="56">
        <v>45716</v>
      </c>
      <c r="F1909" s="55" t="s">
        <v>4284</v>
      </c>
      <c r="H1909" s="55">
        <v>50900050</v>
      </c>
      <c r="I1909" s="55" t="s">
        <v>4298</v>
      </c>
      <c r="K1909" s="55" t="s">
        <v>498</v>
      </c>
      <c r="L1909" s="56">
        <v>45726</v>
      </c>
      <c r="Q1909" s="55" t="s">
        <v>89</v>
      </c>
      <c r="R1909" s="57">
        <v>22.28</v>
      </c>
      <c r="S1909" s="55" t="s">
        <v>89</v>
      </c>
      <c r="T1909" s="57">
        <v>22.28</v>
      </c>
      <c r="U1909" s="55" t="s">
        <v>332</v>
      </c>
      <c r="V1909" s="55" t="s">
        <v>3818</v>
      </c>
      <c r="AJ1909" s="58">
        <v>0</v>
      </c>
      <c r="AT1909" t="s">
        <v>3842</v>
      </c>
      <c r="AU1909" s="191">
        <f t="shared" si="32"/>
        <v>367620</v>
      </c>
    </row>
    <row r="1910" spans="1:47" hidden="1" x14ac:dyDescent="0.25">
      <c r="A1910" s="55" t="s">
        <v>1717</v>
      </c>
      <c r="B1910" s="92" t="s">
        <v>2159</v>
      </c>
      <c r="D1910" s="55" t="s">
        <v>1742</v>
      </c>
      <c r="E1910" s="56">
        <v>45716</v>
      </c>
      <c r="F1910" s="55" t="s">
        <v>4286</v>
      </c>
      <c r="H1910" s="55">
        <v>50900020</v>
      </c>
      <c r="I1910" s="55" t="s">
        <v>4298</v>
      </c>
      <c r="K1910" s="55" t="s">
        <v>492</v>
      </c>
      <c r="L1910" s="56">
        <v>45726</v>
      </c>
      <c r="Q1910" s="55" t="s">
        <v>89</v>
      </c>
      <c r="R1910" s="57">
        <v>-114313.53</v>
      </c>
      <c r="S1910" s="55" t="s">
        <v>89</v>
      </c>
      <c r="T1910" s="57">
        <v>-114313.53</v>
      </c>
      <c r="U1910" s="55" t="s">
        <v>329</v>
      </c>
      <c r="V1910" s="55" t="s">
        <v>330</v>
      </c>
      <c r="AJ1910" s="58">
        <v>0</v>
      </c>
      <c r="AT1910" t="s">
        <v>3842</v>
      </c>
      <c r="AU1910" s="191">
        <f t="shared" si="32"/>
        <v>-1886173245</v>
      </c>
    </row>
    <row r="1911" spans="1:47" hidden="1" x14ac:dyDescent="0.25">
      <c r="A1911" s="55" t="s">
        <v>1717</v>
      </c>
      <c r="B1911" s="92" t="s">
        <v>2159</v>
      </c>
      <c r="D1911" s="55" t="s">
        <v>1742</v>
      </c>
      <c r="E1911" s="56">
        <v>45716</v>
      </c>
      <c r="F1911" s="55" t="s">
        <v>4286</v>
      </c>
      <c r="H1911" s="55">
        <v>50900010</v>
      </c>
      <c r="I1911" s="55" t="s">
        <v>4298</v>
      </c>
      <c r="K1911" s="55" t="s">
        <v>490</v>
      </c>
      <c r="L1911" s="56">
        <v>45726</v>
      </c>
      <c r="Q1911" s="55" t="s">
        <v>89</v>
      </c>
      <c r="R1911" s="57">
        <v>11774.32</v>
      </c>
      <c r="S1911" s="55" t="s">
        <v>89</v>
      </c>
      <c r="T1911" s="57">
        <v>11774.32</v>
      </c>
      <c r="U1911" s="55" t="s">
        <v>333</v>
      </c>
      <c r="V1911" s="55" t="s">
        <v>334</v>
      </c>
      <c r="AJ1911" s="58">
        <v>0</v>
      </c>
      <c r="AT1911" t="s">
        <v>3842</v>
      </c>
      <c r="AU1911" s="191">
        <f t="shared" si="32"/>
        <v>194276280</v>
      </c>
    </row>
    <row r="1912" spans="1:47" hidden="1" x14ac:dyDescent="0.25">
      <c r="A1912" s="55" t="s">
        <v>1717</v>
      </c>
      <c r="B1912" s="92" t="s">
        <v>2159</v>
      </c>
      <c r="D1912" s="55" t="s">
        <v>1742</v>
      </c>
      <c r="E1912" s="56">
        <v>45716</v>
      </c>
      <c r="F1912" s="55" t="s">
        <v>4284</v>
      </c>
      <c r="H1912" s="55">
        <v>50900000</v>
      </c>
      <c r="I1912" s="55" t="s">
        <v>4298</v>
      </c>
      <c r="K1912" s="55" t="s">
        <v>488</v>
      </c>
      <c r="L1912" s="56">
        <v>45726</v>
      </c>
      <c r="Q1912" s="55" t="s">
        <v>89</v>
      </c>
      <c r="R1912" s="57">
        <v>-9814.35</v>
      </c>
      <c r="S1912" s="55" t="s">
        <v>89</v>
      </c>
      <c r="T1912" s="57">
        <v>-9814.35</v>
      </c>
      <c r="U1912" s="55" t="s">
        <v>329</v>
      </c>
      <c r="V1912" s="55" t="s">
        <v>330</v>
      </c>
      <c r="AJ1912" s="58">
        <v>0</v>
      </c>
      <c r="AT1912" t="s">
        <v>3842</v>
      </c>
      <c r="AU1912" s="191">
        <f t="shared" si="32"/>
        <v>-161936775</v>
      </c>
    </row>
    <row r="1913" spans="1:47" hidden="1" x14ac:dyDescent="0.25">
      <c r="A1913" s="55" t="s">
        <v>1717</v>
      </c>
      <c r="B1913" s="92" t="s">
        <v>2159</v>
      </c>
      <c r="D1913" s="55" t="s">
        <v>1742</v>
      </c>
      <c r="E1913" s="56">
        <v>45716</v>
      </c>
      <c r="F1913" s="55" t="s">
        <v>4286</v>
      </c>
      <c r="H1913" s="55">
        <v>50900020</v>
      </c>
      <c r="I1913" s="55" t="s">
        <v>4298</v>
      </c>
      <c r="K1913" s="55" t="s">
        <v>492</v>
      </c>
      <c r="L1913" s="56">
        <v>45726</v>
      </c>
      <c r="Q1913" s="55" t="s">
        <v>89</v>
      </c>
      <c r="R1913" s="57">
        <v>2222.9299999999998</v>
      </c>
      <c r="S1913" s="55" t="s">
        <v>89</v>
      </c>
      <c r="T1913" s="57">
        <v>2222.9299999999998</v>
      </c>
      <c r="U1913" s="55" t="s">
        <v>343</v>
      </c>
      <c r="V1913" s="55" t="s">
        <v>344</v>
      </c>
      <c r="AJ1913" s="58">
        <v>0</v>
      </c>
      <c r="AT1913" t="s">
        <v>4416</v>
      </c>
      <c r="AU1913" s="191">
        <f t="shared" si="32"/>
        <v>36678345</v>
      </c>
    </row>
    <row r="1914" spans="1:47" hidden="1" x14ac:dyDescent="0.25">
      <c r="A1914" s="55" t="s">
        <v>1717</v>
      </c>
      <c r="B1914" s="92" t="s">
        <v>2159</v>
      </c>
      <c r="D1914" s="55" t="s">
        <v>1742</v>
      </c>
      <c r="E1914" s="56">
        <v>45716</v>
      </c>
      <c r="F1914" s="55" t="s">
        <v>4286</v>
      </c>
      <c r="H1914" s="55">
        <v>50900010</v>
      </c>
      <c r="I1914" s="55" t="s">
        <v>4298</v>
      </c>
      <c r="K1914" s="55" t="s">
        <v>490</v>
      </c>
      <c r="L1914" s="56">
        <v>45726</v>
      </c>
      <c r="Q1914" s="55" t="s">
        <v>89</v>
      </c>
      <c r="R1914" s="57">
        <v>790.73</v>
      </c>
      <c r="S1914" s="55" t="s">
        <v>89</v>
      </c>
      <c r="T1914" s="57">
        <v>790.73</v>
      </c>
      <c r="U1914" s="55" t="s">
        <v>337</v>
      </c>
      <c r="V1914" s="55" t="s">
        <v>338</v>
      </c>
      <c r="AJ1914" s="58">
        <v>0</v>
      </c>
      <c r="AT1914" t="s">
        <v>3842</v>
      </c>
      <c r="AU1914" s="191">
        <f t="shared" si="32"/>
        <v>13047045</v>
      </c>
    </row>
    <row r="1915" spans="1:47" hidden="1" x14ac:dyDescent="0.25">
      <c r="A1915" s="55" t="s">
        <v>1717</v>
      </c>
      <c r="B1915" s="92" t="s">
        <v>2159</v>
      </c>
      <c r="D1915" s="55" t="s">
        <v>1742</v>
      </c>
      <c r="E1915" s="56">
        <v>45716</v>
      </c>
      <c r="F1915" s="55" t="s">
        <v>4284</v>
      </c>
      <c r="H1915" s="55">
        <v>50900050</v>
      </c>
      <c r="I1915" s="55" t="s">
        <v>4298</v>
      </c>
      <c r="K1915" s="55" t="s">
        <v>498</v>
      </c>
      <c r="L1915" s="56">
        <v>45726</v>
      </c>
      <c r="Q1915" s="55" t="s">
        <v>89</v>
      </c>
      <c r="R1915" s="57">
        <v>24.46</v>
      </c>
      <c r="S1915" s="55" t="s">
        <v>89</v>
      </c>
      <c r="T1915" s="57">
        <v>24.46</v>
      </c>
      <c r="U1915" s="55" t="s">
        <v>333</v>
      </c>
      <c r="V1915" s="55" t="s">
        <v>334</v>
      </c>
      <c r="AJ1915" s="58">
        <v>0</v>
      </c>
      <c r="AT1915" t="s">
        <v>3842</v>
      </c>
      <c r="AU1915" s="191">
        <f t="shared" si="32"/>
        <v>403590</v>
      </c>
    </row>
    <row r="1916" spans="1:47" hidden="1" x14ac:dyDescent="0.25">
      <c r="A1916" s="55" t="s">
        <v>1717</v>
      </c>
      <c r="B1916" s="92" t="s">
        <v>2159</v>
      </c>
      <c r="D1916" s="55" t="s">
        <v>1742</v>
      </c>
      <c r="E1916" s="56">
        <v>45716</v>
      </c>
      <c r="F1916" s="55" t="s">
        <v>4286</v>
      </c>
      <c r="H1916" s="55">
        <v>50900010</v>
      </c>
      <c r="I1916" s="55" t="s">
        <v>4298</v>
      </c>
      <c r="K1916" s="55" t="s">
        <v>490</v>
      </c>
      <c r="L1916" s="56">
        <v>45726</v>
      </c>
      <c r="Q1916" s="55" t="s">
        <v>89</v>
      </c>
      <c r="R1916" s="57">
        <v>10403.33</v>
      </c>
      <c r="S1916" s="55" t="s">
        <v>89</v>
      </c>
      <c r="T1916" s="57">
        <v>10403.33</v>
      </c>
      <c r="U1916" s="55" t="s">
        <v>332</v>
      </c>
      <c r="V1916" s="55" t="s">
        <v>3818</v>
      </c>
      <c r="AJ1916" s="58">
        <v>0</v>
      </c>
      <c r="AT1916" t="s">
        <v>3842</v>
      </c>
      <c r="AU1916" s="191">
        <f t="shared" si="32"/>
        <v>171654945</v>
      </c>
    </row>
    <row r="1917" spans="1:47" hidden="1" x14ac:dyDescent="0.25">
      <c r="A1917" s="55" t="s">
        <v>1717</v>
      </c>
      <c r="B1917" s="92" t="s">
        <v>2159</v>
      </c>
      <c r="D1917" s="55" t="s">
        <v>1742</v>
      </c>
      <c r="E1917" s="56">
        <v>45716</v>
      </c>
      <c r="F1917" s="55" t="s">
        <v>4286</v>
      </c>
      <c r="H1917" s="55">
        <v>50900020</v>
      </c>
      <c r="I1917" s="55" t="s">
        <v>4298</v>
      </c>
      <c r="K1917" s="55" t="s">
        <v>492</v>
      </c>
      <c r="L1917" s="56">
        <v>45726</v>
      </c>
      <c r="Q1917" s="55" t="s">
        <v>89</v>
      </c>
      <c r="R1917" s="57">
        <v>761.22</v>
      </c>
      <c r="S1917" s="55" t="s">
        <v>89</v>
      </c>
      <c r="T1917" s="57">
        <v>761.22</v>
      </c>
      <c r="U1917" s="55" t="s">
        <v>341</v>
      </c>
      <c r="V1917" s="55" t="s">
        <v>342</v>
      </c>
      <c r="AJ1917" s="58">
        <v>0</v>
      </c>
      <c r="AT1917" t="s">
        <v>3842</v>
      </c>
      <c r="AU1917" s="191">
        <f t="shared" si="32"/>
        <v>12560130</v>
      </c>
    </row>
    <row r="1918" spans="1:47" hidden="1" x14ac:dyDescent="0.25">
      <c r="A1918" s="55" t="s">
        <v>1717</v>
      </c>
      <c r="B1918" s="92" t="s">
        <v>2159</v>
      </c>
      <c r="D1918" s="55" t="s">
        <v>1742</v>
      </c>
      <c r="E1918" s="56">
        <v>45716</v>
      </c>
      <c r="F1918" s="55" t="s">
        <v>4284</v>
      </c>
      <c r="H1918" s="55">
        <v>50900000</v>
      </c>
      <c r="I1918" s="55" t="s">
        <v>4298</v>
      </c>
      <c r="K1918" s="55" t="s">
        <v>488</v>
      </c>
      <c r="L1918" s="56">
        <v>45726</v>
      </c>
      <c r="Q1918" s="55" t="s">
        <v>89</v>
      </c>
      <c r="R1918" s="57">
        <v>2299.04</v>
      </c>
      <c r="S1918" s="55" t="s">
        <v>89</v>
      </c>
      <c r="T1918" s="57">
        <v>2299.04</v>
      </c>
      <c r="U1918" s="55" t="s">
        <v>335</v>
      </c>
      <c r="V1918" s="55" t="s">
        <v>3819</v>
      </c>
      <c r="AJ1918" s="58">
        <v>0</v>
      </c>
      <c r="AT1918" t="s">
        <v>3842</v>
      </c>
      <c r="AU1918" s="191">
        <f t="shared" si="32"/>
        <v>37934160</v>
      </c>
    </row>
    <row r="1919" spans="1:47" hidden="1" x14ac:dyDescent="0.25">
      <c r="A1919" s="55" t="s">
        <v>1717</v>
      </c>
      <c r="B1919" s="92" t="s">
        <v>2159</v>
      </c>
      <c r="D1919" s="55" t="s">
        <v>1742</v>
      </c>
      <c r="E1919" s="56">
        <v>45716</v>
      </c>
      <c r="F1919" s="55" t="s">
        <v>4284</v>
      </c>
      <c r="H1919" s="55">
        <v>50900050</v>
      </c>
      <c r="I1919" s="55" t="s">
        <v>4298</v>
      </c>
      <c r="K1919" s="55" t="s">
        <v>498</v>
      </c>
      <c r="L1919" s="56">
        <v>45726</v>
      </c>
      <c r="Q1919" s="55" t="s">
        <v>89</v>
      </c>
      <c r="R1919" s="57">
        <v>37.090000000000003</v>
      </c>
      <c r="S1919" s="55" t="s">
        <v>89</v>
      </c>
      <c r="T1919" s="57">
        <v>37.090000000000003</v>
      </c>
      <c r="U1919" s="55" t="s">
        <v>335</v>
      </c>
      <c r="V1919" s="55" t="s">
        <v>3819</v>
      </c>
      <c r="AJ1919" s="58">
        <v>0</v>
      </c>
      <c r="AT1919" t="s">
        <v>3842</v>
      </c>
      <c r="AU1919" s="191">
        <f t="shared" si="32"/>
        <v>611985</v>
      </c>
    </row>
    <row r="1920" spans="1:47" hidden="1" x14ac:dyDescent="0.25">
      <c r="A1920" s="55" t="s">
        <v>1717</v>
      </c>
      <c r="B1920" s="92" t="s">
        <v>2159</v>
      </c>
      <c r="D1920" s="55" t="s">
        <v>1742</v>
      </c>
      <c r="E1920" s="56">
        <v>45716</v>
      </c>
      <c r="F1920" s="55" t="s">
        <v>4286</v>
      </c>
      <c r="H1920" s="55">
        <v>50900010</v>
      </c>
      <c r="I1920" s="55" t="s">
        <v>4298</v>
      </c>
      <c r="K1920" s="55" t="s">
        <v>490</v>
      </c>
      <c r="L1920" s="56">
        <v>45726</v>
      </c>
      <c r="Q1920" s="55" t="s">
        <v>89</v>
      </c>
      <c r="R1920" s="57">
        <v>189.56</v>
      </c>
      <c r="S1920" s="55" t="s">
        <v>89</v>
      </c>
      <c r="T1920" s="57">
        <v>189.56</v>
      </c>
      <c r="U1920" s="55" t="s">
        <v>339</v>
      </c>
      <c r="V1920" s="55" t="s">
        <v>340</v>
      </c>
      <c r="AJ1920" s="58">
        <v>0</v>
      </c>
      <c r="AT1920" t="s">
        <v>3842</v>
      </c>
      <c r="AU1920" s="191">
        <f t="shared" si="32"/>
        <v>3127740</v>
      </c>
    </row>
    <row r="1921" spans="1:47" hidden="1" x14ac:dyDescent="0.25">
      <c r="A1921" s="55" t="s">
        <v>1717</v>
      </c>
      <c r="B1921" s="92" t="s">
        <v>2159</v>
      </c>
      <c r="D1921" s="55" t="s">
        <v>1742</v>
      </c>
      <c r="E1921" s="56">
        <v>45716</v>
      </c>
      <c r="F1921" s="55" t="s">
        <v>4284</v>
      </c>
      <c r="H1921" s="55">
        <v>50900060</v>
      </c>
      <c r="I1921" s="55" t="s">
        <v>4300</v>
      </c>
      <c r="K1921" s="55" t="s">
        <v>500</v>
      </c>
      <c r="L1921" s="56">
        <v>45726</v>
      </c>
      <c r="Q1921" s="55" t="s">
        <v>89</v>
      </c>
      <c r="R1921" s="57">
        <v>25.17</v>
      </c>
      <c r="S1921" s="55" t="s">
        <v>89</v>
      </c>
      <c r="T1921" s="57">
        <v>25.17</v>
      </c>
      <c r="U1921" s="55" t="s">
        <v>337</v>
      </c>
      <c r="V1921" s="55" t="s">
        <v>338</v>
      </c>
      <c r="AJ1921" s="58">
        <v>0</v>
      </c>
      <c r="AT1921" t="s">
        <v>3842</v>
      </c>
      <c r="AU1921" s="191">
        <f t="shared" si="32"/>
        <v>415305</v>
      </c>
    </row>
    <row r="1922" spans="1:47" hidden="1" x14ac:dyDescent="0.25">
      <c r="A1922" s="55" t="s">
        <v>1717</v>
      </c>
      <c r="B1922" s="92" t="s">
        <v>2159</v>
      </c>
      <c r="D1922" s="55" t="s">
        <v>1742</v>
      </c>
      <c r="E1922" s="56">
        <v>45716</v>
      </c>
      <c r="F1922" s="55" t="s">
        <v>4284</v>
      </c>
      <c r="H1922" s="55">
        <v>50900060</v>
      </c>
      <c r="I1922" s="55" t="s">
        <v>4300</v>
      </c>
      <c r="K1922" s="55" t="s">
        <v>500</v>
      </c>
      <c r="L1922" s="56">
        <v>45726</v>
      </c>
      <c r="Q1922" s="55" t="s">
        <v>89</v>
      </c>
      <c r="R1922" s="57">
        <v>84.08</v>
      </c>
      <c r="S1922" s="55" t="s">
        <v>89</v>
      </c>
      <c r="T1922" s="57">
        <v>84.08</v>
      </c>
      <c r="U1922" s="55" t="s">
        <v>333</v>
      </c>
      <c r="V1922" s="55" t="s">
        <v>334</v>
      </c>
      <c r="AJ1922" s="58">
        <v>0</v>
      </c>
      <c r="AT1922" t="s">
        <v>3842</v>
      </c>
      <c r="AU1922" s="191">
        <f t="shared" si="32"/>
        <v>1387320</v>
      </c>
    </row>
    <row r="1923" spans="1:47" hidden="1" x14ac:dyDescent="0.25">
      <c r="A1923" s="55" t="s">
        <v>1717</v>
      </c>
      <c r="B1923" s="92" t="s">
        <v>2159</v>
      </c>
      <c r="D1923" s="55" t="s">
        <v>1742</v>
      </c>
      <c r="E1923" s="56">
        <v>45716</v>
      </c>
      <c r="F1923" s="55" t="s">
        <v>4284</v>
      </c>
      <c r="H1923" s="55">
        <v>50900060</v>
      </c>
      <c r="I1923" s="55" t="s">
        <v>4300</v>
      </c>
      <c r="K1923" s="55" t="s">
        <v>500</v>
      </c>
      <c r="L1923" s="56">
        <v>45726</v>
      </c>
      <c r="Q1923" s="55" t="s">
        <v>89</v>
      </c>
      <c r="R1923" s="57">
        <v>161.43</v>
      </c>
      <c r="S1923" s="55" t="s">
        <v>89</v>
      </c>
      <c r="T1923" s="57">
        <v>161.43</v>
      </c>
      <c r="U1923" s="55" t="s">
        <v>343</v>
      </c>
      <c r="V1923" s="55" t="s">
        <v>344</v>
      </c>
      <c r="AJ1923" s="58">
        <v>0</v>
      </c>
      <c r="AT1923" t="s">
        <v>4416</v>
      </c>
      <c r="AU1923" s="191">
        <f t="shared" si="32"/>
        <v>2663595</v>
      </c>
    </row>
    <row r="1924" spans="1:47" hidden="1" x14ac:dyDescent="0.25">
      <c r="A1924" s="55" t="s">
        <v>1717</v>
      </c>
      <c r="B1924" s="92" t="s">
        <v>2159</v>
      </c>
      <c r="D1924" s="55" t="s">
        <v>1742</v>
      </c>
      <c r="E1924" s="56">
        <v>45716</v>
      </c>
      <c r="F1924" s="55" t="s">
        <v>4284</v>
      </c>
      <c r="H1924" s="55">
        <v>50900060</v>
      </c>
      <c r="I1924" s="55" t="s">
        <v>4300</v>
      </c>
      <c r="K1924" s="55" t="s">
        <v>500</v>
      </c>
      <c r="L1924" s="56">
        <v>45726</v>
      </c>
      <c r="Q1924" s="55" t="s">
        <v>89</v>
      </c>
      <c r="R1924" s="57">
        <v>-544.22</v>
      </c>
      <c r="S1924" s="55" t="s">
        <v>89</v>
      </c>
      <c r="T1924" s="57">
        <v>-544.22</v>
      </c>
      <c r="U1924" s="55" t="s">
        <v>329</v>
      </c>
      <c r="V1924" s="55" t="s">
        <v>330</v>
      </c>
      <c r="AJ1924" s="58">
        <v>0</v>
      </c>
      <c r="AT1924" t="s">
        <v>3842</v>
      </c>
      <c r="AU1924" s="191">
        <f t="shared" si="32"/>
        <v>-8979630</v>
      </c>
    </row>
    <row r="1925" spans="1:47" hidden="1" x14ac:dyDescent="0.25">
      <c r="A1925" s="55" t="s">
        <v>1717</v>
      </c>
      <c r="B1925" s="92" t="s">
        <v>2159</v>
      </c>
      <c r="D1925" s="55" t="s">
        <v>1742</v>
      </c>
      <c r="E1925" s="56">
        <v>45716</v>
      </c>
      <c r="F1925" s="55" t="s">
        <v>4284</v>
      </c>
      <c r="H1925" s="55">
        <v>50900050</v>
      </c>
      <c r="I1925" s="55" t="s">
        <v>4300</v>
      </c>
      <c r="K1925" s="55" t="s">
        <v>498</v>
      </c>
      <c r="L1925" s="56">
        <v>45726</v>
      </c>
      <c r="Q1925" s="55" t="s">
        <v>89</v>
      </c>
      <c r="R1925" s="57">
        <v>6.58</v>
      </c>
      <c r="S1925" s="55" t="s">
        <v>89</v>
      </c>
      <c r="T1925" s="57">
        <v>6.58</v>
      </c>
      <c r="U1925" s="55" t="s">
        <v>341</v>
      </c>
      <c r="V1925" s="55" t="s">
        <v>342</v>
      </c>
      <c r="AJ1925" s="58">
        <v>0</v>
      </c>
      <c r="AT1925" t="s">
        <v>3842</v>
      </c>
      <c r="AU1925" s="191">
        <f t="shared" si="32"/>
        <v>108570</v>
      </c>
    </row>
    <row r="1926" spans="1:47" hidden="1" x14ac:dyDescent="0.25">
      <c r="A1926" s="55" t="s">
        <v>1717</v>
      </c>
      <c r="B1926" s="92" t="s">
        <v>2159</v>
      </c>
      <c r="D1926" s="55" t="s">
        <v>1742</v>
      </c>
      <c r="E1926" s="56">
        <v>45716</v>
      </c>
      <c r="F1926" s="55" t="s">
        <v>4284</v>
      </c>
      <c r="H1926" s="55">
        <v>50900050</v>
      </c>
      <c r="I1926" s="55" t="s">
        <v>4300</v>
      </c>
      <c r="K1926" s="55" t="s">
        <v>498</v>
      </c>
      <c r="L1926" s="56">
        <v>45726</v>
      </c>
      <c r="Q1926" s="55" t="s">
        <v>89</v>
      </c>
      <c r="R1926" s="57">
        <v>5.97</v>
      </c>
      <c r="S1926" s="55" t="s">
        <v>89</v>
      </c>
      <c r="T1926" s="57">
        <v>5.97</v>
      </c>
      <c r="U1926" s="55" t="s">
        <v>339</v>
      </c>
      <c r="V1926" s="55" t="s">
        <v>340</v>
      </c>
      <c r="AJ1926" s="58">
        <v>0</v>
      </c>
      <c r="AT1926" t="s">
        <v>3842</v>
      </c>
      <c r="AU1926" s="191">
        <f t="shared" si="32"/>
        <v>98505</v>
      </c>
    </row>
    <row r="1927" spans="1:47" hidden="1" x14ac:dyDescent="0.25">
      <c r="A1927" s="55" t="s">
        <v>1717</v>
      </c>
      <c r="B1927" s="92" t="s">
        <v>2159</v>
      </c>
      <c r="D1927" s="55" t="s">
        <v>1742</v>
      </c>
      <c r="E1927" s="56">
        <v>45716</v>
      </c>
      <c r="F1927" s="55" t="s">
        <v>4284</v>
      </c>
      <c r="H1927" s="55">
        <v>50900050</v>
      </c>
      <c r="I1927" s="55" t="s">
        <v>4300</v>
      </c>
      <c r="K1927" s="55" t="s">
        <v>498</v>
      </c>
      <c r="L1927" s="56">
        <v>45726</v>
      </c>
      <c r="Q1927" s="55" t="s">
        <v>89</v>
      </c>
      <c r="R1927" s="57">
        <v>7.66</v>
      </c>
      <c r="S1927" s="55" t="s">
        <v>89</v>
      </c>
      <c r="T1927" s="57">
        <v>7.66</v>
      </c>
      <c r="U1927" s="55" t="s">
        <v>336</v>
      </c>
      <c r="V1927" s="55" t="s">
        <v>3820</v>
      </c>
      <c r="AJ1927" s="58">
        <v>0</v>
      </c>
      <c r="AT1927" t="s">
        <v>3842</v>
      </c>
      <c r="AU1927" s="191">
        <f t="shared" si="32"/>
        <v>126390</v>
      </c>
    </row>
    <row r="1928" spans="1:47" hidden="1" x14ac:dyDescent="0.25">
      <c r="A1928" s="55" t="s">
        <v>1717</v>
      </c>
      <c r="B1928" s="92" t="s">
        <v>2159</v>
      </c>
      <c r="D1928" s="55" t="s">
        <v>1742</v>
      </c>
      <c r="E1928" s="56">
        <v>45716</v>
      </c>
      <c r="F1928" s="55" t="s">
        <v>4284</v>
      </c>
      <c r="H1928" s="55">
        <v>50900060</v>
      </c>
      <c r="I1928" s="55" t="s">
        <v>4300</v>
      </c>
      <c r="K1928" s="55" t="s">
        <v>500</v>
      </c>
      <c r="L1928" s="56">
        <v>45726</v>
      </c>
      <c r="Q1928" s="55" t="s">
        <v>89</v>
      </c>
      <c r="R1928" s="57">
        <v>20.53</v>
      </c>
      <c r="S1928" s="55" t="s">
        <v>89</v>
      </c>
      <c r="T1928" s="57">
        <v>20.53</v>
      </c>
      <c r="U1928" s="55" t="s">
        <v>339</v>
      </c>
      <c r="V1928" s="55" t="s">
        <v>340</v>
      </c>
      <c r="AJ1928" s="58">
        <v>0</v>
      </c>
      <c r="AT1928" t="s">
        <v>3842</v>
      </c>
      <c r="AU1928" s="191">
        <f t="shared" si="32"/>
        <v>338745</v>
      </c>
    </row>
    <row r="1929" spans="1:47" hidden="1" x14ac:dyDescent="0.25">
      <c r="A1929" s="55" t="s">
        <v>1717</v>
      </c>
      <c r="B1929" s="92" t="s">
        <v>2159</v>
      </c>
      <c r="D1929" s="55" t="s">
        <v>1742</v>
      </c>
      <c r="E1929" s="56">
        <v>45716</v>
      </c>
      <c r="F1929" s="55" t="s">
        <v>4284</v>
      </c>
      <c r="H1929" s="55">
        <v>50900050</v>
      </c>
      <c r="I1929" s="55" t="s">
        <v>4300</v>
      </c>
      <c r="K1929" s="55" t="s">
        <v>498</v>
      </c>
      <c r="L1929" s="56">
        <v>45726</v>
      </c>
      <c r="Q1929" s="55" t="s">
        <v>89</v>
      </c>
      <c r="R1929" s="57">
        <v>7.32</v>
      </c>
      <c r="S1929" s="55" t="s">
        <v>89</v>
      </c>
      <c r="T1929" s="57">
        <v>7.32</v>
      </c>
      <c r="U1929" s="55" t="s">
        <v>337</v>
      </c>
      <c r="V1929" s="55" t="s">
        <v>338</v>
      </c>
      <c r="AJ1929" s="58">
        <v>0</v>
      </c>
      <c r="AT1929" t="s">
        <v>3842</v>
      </c>
      <c r="AU1929" s="191">
        <f t="shared" si="32"/>
        <v>120780</v>
      </c>
    </row>
    <row r="1930" spans="1:47" hidden="1" x14ac:dyDescent="0.25">
      <c r="A1930" s="55" t="s">
        <v>1717</v>
      </c>
      <c r="B1930" s="92" t="s">
        <v>2159</v>
      </c>
      <c r="D1930" s="55" t="s">
        <v>1742</v>
      </c>
      <c r="E1930" s="56">
        <v>45716</v>
      </c>
      <c r="F1930" s="55" t="s">
        <v>4284</v>
      </c>
      <c r="H1930" s="55">
        <v>50900050</v>
      </c>
      <c r="I1930" s="55" t="s">
        <v>4300</v>
      </c>
      <c r="K1930" s="55" t="s">
        <v>498</v>
      </c>
      <c r="L1930" s="56">
        <v>45726</v>
      </c>
      <c r="Q1930" s="55" t="s">
        <v>89</v>
      </c>
      <c r="R1930" s="57">
        <v>-74.489999999999995</v>
      </c>
      <c r="S1930" s="55" t="s">
        <v>89</v>
      </c>
      <c r="T1930" s="57">
        <v>-74.489999999999995</v>
      </c>
      <c r="U1930" s="55" t="s">
        <v>329</v>
      </c>
      <c r="V1930" s="55" t="s">
        <v>330</v>
      </c>
      <c r="AJ1930" s="58">
        <v>0</v>
      </c>
      <c r="AT1930" t="s">
        <v>3842</v>
      </c>
      <c r="AU1930" s="191">
        <f t="shared" si="32"/>
        <v>-1229085</v>
      </c>
    </row>
    <row r="1931" spans="1:47" hidden="1" x14ac:dyDescent="0.25">
      <c r="A1931" s="55" t="s">
        <v>1717</v>
      </c>
      <c r="B1931" s="92" t="s">
        <v>2159</v>
      </c>
      <c r="D1931" s="55" t="s">
        <v>1742</v>
      </c>
      <c r="E1931" s="56">
        <v>45716</v>
      </c>
      <c r="F1931" s="55" t="s">
        <v>4284</v>
      </c>
      <c r="H1931" s="55">
        <v>50900050</v>
      </c>
      <c r="I1931" s="55" t="s">
        <v>4300</v>
      </c>
      <c r="K1931" s="55" t="s">
        <v>498</v>
      </c>
      <c r="L1931" s="56">
        <v>45726</v>
      </c>
      <c r="Q1931" s="55" t="s">
        <v>89</v>
      </c>
      <c r="R1931" s="57">
        <v>46.96</v>
      </c>
      <c r="S1931" s="55" t="s">
        <v>89</v>
      </c>
      <c r="T1931" s="57">
        <v>46.96</v>
      </c>
      <c r="U1931" s="55" t="s">
        <v>343</v>
      </c>
      <c r="V1931" s="55" t="s">
        <v>344</v>
      </c>
      <c r="AJ1931" s="58">
        <v>0</v>
      </c>
      <c r="AT1931" t="s">
        <v>4416</v>
      </c>
      <c r="AU1931" s="191">
        <f t="shared" si="32"/>
        <v>774840</v>
      </c>
    </row>
    <row r="1932" spans="1:47" hidden="1" x14ac:dyDescent="0.25">
      <c r="A1932" s="55" t="s">
        <v>1717</v>
      </c>
      <c r="B1932" s="92" t="s">
        <v>2159</v>
      </c>
      <c r="D1932" s="55" t="s">
        <v>1742</v>
      </c>
      <c r="E1932" s="56">
        <v>45716</v>
      </c>
      <c r="F1932" s="55" t="s">
        <v>4284</v>
      </c>
      <c r="H1932" s="55">
        <v>50900060</v>
      </c>
      <c r="I1932" s="55" t="s">
        <v>4300</v>
      </c>
      <c r="K1932" s="55" t="s">
        <v>500</v>
      </c>
      <c r="L1932" s="56">
        <v>45726</v>
      </c>
      <c r="Q1932" s="55" t="s">
        <v>89</v>
      </c>
      <c r="R1932" s="57">
        <v>26.32</v>
      </c>
      <c r="S1932" s="55" t="s">
        <v>89</v>
      </c>
      <c r="T1932" s="57">
        <v>26.32</v>
      </c>
      <c r="U1932" s="55" t="s">
        <v>336</v>
      </c>
      <c r="V1932" s="55" t="s">
        <v>3820</v>
      </c>
      <c r="AJ1932" s="58">
        <v>0</v>
      </c>
      <c r="AT1932" t="s">
        <v>3842</v>
      </c>
      <c r="AU1932" s="191">
        <f t="shared" si="32"/>
        <v>434280</v>
      </c>
    </row>
    <row r="1933" spans="1:47" hidden="1" x14ac:dyDescent="0.25">
      <c r="A1933" s="55" t="s">
        <v>1717</v>
      </c>
      <c r="B1933" s="92" t="s">
        <v>2159</v>
      </c>
      <c r="D1933" s="55" t="s">
        <v>1742</v>
      </c>
      <c r="E1933" s="56">
        <v>45716</v>
      </c>
      <c r="F1933" s="55" t="s">
        <v>4284</v>
      </c>
      <c r="H1933" s="55">
        <v>50900060</v>
      </c>
      <c r="I1933" s="55" t="s">
        <v>4300</v>
      </c>
      <c r="K1933" s="55" t="s">
        <v>500</v>
      </c>
      <c r="L1933" s="56">
        <v>45726</v>
      </c>
      <c r="Q1933" s="55" t="s">
        <v>89</v>
      </c>
      <c r="R1933" s="57">
        <v>76.59</v>
      </c>
      <c r="S1933" s="55" t="s">
        <v>89</v>
      </c>
      <c r="T1933" s="57">
        <v>76.59</v>
      </c>
      <c r="U1933" s="55" t="s">
        <v>332</v>
      </c>
      <c r="V1933" s="55" t="s">
        <v>3818</v>
      </c>
      <c r="AJ1933" s="58">
        <v>0</v>
      </c>
      <c r="AT1933" t="s">
        <v>3842</v>
      </c>
      <c r="AU1933" s="191">
        <f t="shared" si="32"/>
        <v>1263735</v>
      </c>
    </row>
    <row r="1934" spans="1:47" hidden="1" x14ac:dyDescent="0.25">
      <c r="A1934" s="55" t="s">
        <v>1717</v>
      </c>
      <c r="B1934" s="92" t="s">
        <v>2159</v>
      </c>
      <c r="D1934" s="55" t="s">
        <v>1742</v>
      </c>
      <c r="E1934" s="56">
        <v>45716</v>
      </c>
      <c r="F1934" s="55" t="s">
        <v>4284</v>
      </c>
      <c r="H1934" s="55">
        <v>50900060</v>
      </c>
      <c r="I1934" s="55" t="s">
        <v>4300</v>
      </c>
      <c r="K1934" s="55" t="s">
        <v>500</v>
      </c>
      <c r="L1934" s="56">
        <v>45726</v>
      </c>
      <c r="Q1934" s="55" t="s">
        <v>89</v>
      </c>
      <c r="R1934" s="57">
        <v>22.61</v>
      </c>
      <c r="S1934" s="55" t="s">
        <v>89</v>
      </c>
      <c r="T1934" s="57">
        <v>22.61</v>
      </c>
      <c r="U1934" s="55" t="s">
        <v>341</v>
      </c>
      <c r="V1934" s="55" t="s">
        <v>342</v>
      </c>
      <c r="AJ1934" s="58">
        <v>0</v>
      </c>
      <c r="AT1934" t="s">
        <v>3842</v>
      </c>
      <c r="AU1934" s="191">
        <f t="shared" si="32"/>
        <v>373065</v>
      </c>
    </row>
    <row r="1935" spans="1:47" hidden="1" x14ac:dyDescent="0.25">
      <c r="A1935" s="55" t="s">
        <v>1717</v>
      </c>
      <c r="B1935" s="92" t="s">
        <v>2159</v>
      </c>
      <c r="D1935" s="55" t="s">
        <v>1742</v>
      </c>
      <c r="E1935" s="56">
        <v>45716</v>
      </c>
      <c r="F1935" s="55" t="s">
        <v>4284</v>
      </c>
      <c r="H1935" s="55">
        <v>50900060</v>
      </c>
      <c r="I1935" s="55" t="s">
        <v>4300</v>
      </c>
      <c r="K1935" s="55" t="s">
        <v>500</v>
      </c>
      <c r="L1935" s="56">
        <v>45726</v>
      </c>
      <c r="Q1935" s="55" t="s">
        <v>89</v>
      </c>
      <c r="R1935" s="57">
        <v>127.49</v>
      </c>
      <c r="S1935" s="55" t="s">
        <v>89</v>
      </c>
      <c r="T1935" s="57">
        <v>127.49</v>
      </c>
      <c r="U1935" s="55" t="s">
        <v>335</v>
      </c>
      <c r="V1935" s="55" t="s">
        <v>3819</v>
      </c>
      <c r="AJ1935" s="58">
        <v>0</v>
      </c>
      <c r="AT1935" t="s">
        <v>3842</v>
      </c>
      <c r="AU1935" s="191">
        <f t="shared" si="32"/>
        <v>2103585</v>
      </c>
    </row>
    <row r="1936" spans="1:47" hidden="1" x14ac:dyDescent="0.25">
      <c r="A1936" s="55" t="s">
        <v>1717</v>
      </c>
      <c r="B1936" s="92" t="s">
        <v>2544</v>
      </c>
      <c r="D1936" s="55" t="s">
        <v>3859</v>
      </c>
      <c r="E1936" s="56">
        <v>45747</v>
      </c>
      <c r="F1936" s="55" t="s">
        <v>4302</v>
      </c>
      <c r="H1936" s="55">
        <v>50900050</v>
      </c>
      <c r="I1936" s="55" t="s">
        <v>4301</v>
      </c>
      <c r="K1936" s="55" t="s">
        <v>498</v>
      </c>
      <c r="L1936" s="56">
        <v>45747</v>
      </c>
      <c r="Q1936" s="55" t="s">
        <v>89</v>
      </c>
      <c r="R1936" s="57">
        <v>5.95</v>
      </c>
      <c r="S1936" s="55" t="s">
        <v>89</v>
      </c>
      <c r="T1936" s="57">
        <v>5.95</v>
      </c>
      <c r="U1936" s="55" t="s">
        <v>329</v>
      </c>
      <c r="V1936" s="55" t="s">
        <v>330</v>
      </c>
      <c r="AJ1936" s="58">
        <v>0</v>
      </c>
      <c r="AT1936" t="s">
        <v>3842</v>
      </c>
      <c r="AU1936" s="191">
        <f t="shared" si="32"/>
        <v>98175</v>
      </c>
    </row>
    <row r="1937" spans="1:47" hidden="1" x14ac:dyDescent="0.25">
      <c r="A1937" s="55" t="s">
        <v>1717</v>
      </c>
      <c r="B1937" s="92" t="s">
        <v>2544</v>
      </c>
      <c r="D1937" s="55" t="s">
        <v>3859</v>
      </c>
      <c r="E1937" s="56">
        <v>45747</v>
      </c>
      <c r="F1937" s="55" t="s">
        <v>4302</v>
      </c>
      <c r="H1937" s="55">
        <v>50900050</v>
      </c>
      <c r="I1937" s="55" t="s">
        <v>4301</v>
      </c>
      <c r="K1937" s="55" t="s">
        <v>498</v>
      </c>
      <c r="L1937" s="56">
        <v>45747</v>
      </c>
      <c r="Q1937" s="55" t="s">
        <v>89</v>
      </c>
      <c r="R1937" s="57">
        <v>8.77</v>
      </c>
      <c r="S1937" s="55" t="s">
        <v>89</v>
      </c>
      <c r="T1937" s="57">
        <v>8.77</v>
      </c>
      <c r="U1937" s="55" t="s">
        <v>329</v>
      </c>
      <c r="V1937" s="55" t="s">
        <v>330</v>
      </c>
      <c r="AJ1937" s="58">
        <v>0</v>
      </c>
      <c r="AT1937" t="s">
        <v>3842</v>
      </c>
      <c r="AU1937" s="191">
        <f t="shared" si="32"/>
        <v>144705</v>
      </c>
    </row>
    <row r="1938" spans="1:47" hidden="1" x14ac:dyDescent="0.25">
      <c r="A1938" s="55" t="s">
        <v>1717</v>
      </c>
      <c r="B1938" s="92" t="s">
        <v>2544</v>
      </c>
      <c r="D1938" s="55" t="s">
        <v>3859</v>
      </c>
      <c r="E1938" s="56">
        <v>45747</v>
      </c>
      <c r="F1938" s="55" t="s">
        <v>4302</v>
      </c>
      <c r="H1938" s="55">
        <v>50900050</v>
      </c>
      <c r="I1938" s="55" t="s">
        <v>4301</v>
      </c>
      <c r="K1938" s="55" t="s">
        <v>498</v>
      </c>
      <c r="L1938" s="56">
        <v>45747</v>
      </c>
      <c r="Q1938" s="55" t="s">
        <v>89</v>
      </c>
      <c r="R1938" s="57">
        <v>8.77</v>
      </c>
      <c r="S1938" s="55" t="s">
        <v>89</v>
      </c>
      <c r="T1938" s="57">
        <v>8.77</v>
      </c>
      <c r="U1938" s="55" t="s">
        <v>329</v>
      </c>
      <c r="V1938" s="55" t="s">
        <v>330</v>
      </c>
      <c r="AJ1938" s="58">
        <v>0</v>
      </c>
      <c r="AT1938" t="s">
        <v>3842</v>
      </c>
      <c r="AU1938" s="191">
        <f t="shared" si="32"/>
        <v>144705</v>
      </c>
    </row>
    <row r="1939" spans="1:47" hidden="1" x14ac:dyDescent="0.25">
      <c r="A1939" s="55" t="s">
        <v>1717</v>
      </c>
      <c r="B1939" s="92" t="s">
        <v>2544</v>
      </c>
      <c r="D1939" s="55" t="s">
        <v>3859</v>
      </c>
      <c r="E1939" s="56">
        <v>45747</v>
      </c>
      <c r="F1939" s="55" t="s">
        <v>4302</v>
      </c>
      <c r="H1939" s="55">
        <v>50900020</v>
      </c>
      <c r="I1939" s="55" t="s">
        <v>4301</v>
      </c>
      <c r="K1939" s="55" t="s">
        <v>492</v>
      </c>
      <c r="L1939" s="56">
        <v>45747</v>
      </c>
      <c r="Q1939" s="55" t="s">
        <v>89</v>
      </c>
      <c r="R1939" s="57">
        <v>1497.83</v>
      </c>
      <c r="S1939" s="55" t="s">
        <v>89</v>
      </c>
      <c r="T1939" s="57">
        <v>1497.83</v>
      </c>
      <c r="U1939" s="55" t="s">
        <v>329</v>
      </c>
      <c r="V1939" s="55" t="s">
        <v>330</v>
      </c>
      <c r="AJ1939" s="58">
        <v>0</v>
      </c>
      <c r="AT1939" t="s">
        <v>3842</v>
      </c>
      <c r="AU1939" s="191">
        <f t="shared" si="32"/>
        <v>24714195</v>
      </c>
    </row>
    <row r="1940" spans="1:47" hidden="1" x14ac:dyDescent="0.25">
      <c r="A1940" s="55" t="s">
        <v>1717</v>
      </c>
      <c r="B1940" s="92" t="s">
        <v>2544</v>
      </c>
      <c r="D1940" s="55" t="s">
        <v>3859</v>
      </c>
      <c r="E1940" s="56">
        <v>45747</v>
      </c>
      <c r="F1940" s="55" t="s">
        <v>4302</v>
      </c>
      <c r="H1940" s="55">
        <v>50900020</v>
      </c>
      <c r="I1940" s="55" t="s">
        <v>4301</v>
      </c>
      <c r="K1940" s="55" t="s">
        <v>492</v>
      </c>
      <c r="L1940" s="56">
        <v>45747</v>
      </c>
      <c r="Q1940" s="55" t="s">
        <v>89</v>
      </c>
      <c r="R1940" s="57">
        <v>1326.43</v>
      </c>
      <c r="S1940" s="55" t="s">
        <v>89</v>
      </c>
      <c r="T1940" s="57">
        <v>1326.43</v>
      </c>
      <c r="U1940" s="55" t="s">
        <v>329</v>
      </c>
      <c r="V1940" s="55" t="s">
        <v>330</v>
      </c>
      <c r="AJ1940" s="58">
        <v>0</v>
      </c>
      <c r="AT1940" t="s">
        <v>3842</v>
      </c>
      <c r="AU1940" s="191">
        <f t="shared" si="32"/>
        <v>21886095</v>
      </c>
    </row>
    <row r="1941" spans="1:47" hidden="1" x14ac:dyDescent="0.25">
      <c r="A1941" s="55" t="s">
        <v>1717</v>
      </c>
      <c r="B1941" s="92" t="s">
        <v>2544</v>
      </c>
      <c r="D1941" s="55" t="s">
        <v>3859</v>
      </c>
      <c r="E1941" s="56">
        <v>45747</v>
      </c>
      <c r="F1941" s="55" t="s">
        <v>4302</v>
      </c>
      <c r="H1941" s="55">
        <v>50900050</v>
      </c>
      <c r="I1941" s="55" t="s">
        <v>4301</v>
      </c>
      <c r="K1941" s="55" t="s">
        <v>498</v>
      </c>
      <c r="L1941" s="56">
        <v>45747</v>
      </c>
      <c r="Q1941" s="55" t="s">
        <v>89</v>
      </c>
      <c r="R1941" s="57">
        <v>11.11</v>
      </c>
      <c r="S1941" s="55" t="s">
        <v>89</v>
      </c>
      <c r="T1941" s="57">
        <v>11.11</v>
      </c>
      <c r="U1941" s="55" t="s">
        <v>329</v>
      </c>
      <c r="V1941" s="55" t="s">
        <v>330</v>
      </c>
      <c r="AJ1941" s="58">
        <v>0</v>
      </c>
      <c r="AT1941" t="s">
        <v>3842</v>
      </c>
      <c r="AU1941" s="191">
        <f t="shared" si="32"/>
        <v>183315</v>
      </c>
    </row>
    <row r="1942" spans="1:47" hidden="1" x14ac:dyDescent="0.25">
      <c r="A1942" s="55" t="s">
        <v>1717</v>
      </c>
      <c r="B1942" s="92" t="s">
        <v>2544</v>
      </c>
      <c r="D1942" s="55" t="s">
        <v>3859</v>
      </c>
      <c r="E1942" s="56">
        <v>45747</v>
      </c>
      <c r="F1942" s="55" t="s">
        <v>4302</v>
      </c>
      <c r="H1942" s="55">
        <v>50900050</v>
      </c>
      <c r="I1942" s="55" t="s">
        <v>4301</v>
      </c>
      <c r="K1942" s="55" t="s">
        <v>498</v>
      </c>
      <c r="L1942" s="56">
        <v>45747</v>
      </c>
      <c r="Q1942" s="55" t="s">
        <v>89</v>
      </c>
      <c r="R1942" s="57">
        <v>8.77</v>
      </c>
      <c r="S1942" s="55" t="s">
        <v>89</v>
      </c>
      <c r="T1942" s="57">
        <v>8.77</v>
      </c>
      <c r="U1942" s="55" t="s">
        <v>329</v>
      </c>
      <c r="V1942" s="55" t="s">
        <v>330</v>
      </c>
      <c r="AJ1942" s="58">
        <v>0</v>
      </c>
      <c r="AT1942" t="s">
        <v>3842</v>
      </c>
      <c r="AU1942" s="191">
        <f t="shared" si="32"/>
        <v>144705</v>
      </c>
    </row>
    <row r="1943" spans="1:47" hidden="1" x14ac:dyDescent="0.25">
      <c r="A1943" s="55" t="s">
        <v>1717</v>
      </c>
      <c r="B1943" s="92" t="s">
        <v>2544</v>
      </c>
      <c r="D1943" s="55" t="s">
        <v>3859</v>
      </c>
      <c r="E1943" s="56">
        <v>45747</v>
      </c>
      <c r="F1943" s="55" t="s">
        <v>4302</v>
      </c>
      <c r="H1943" s="55">
        <v>50900020</v>
      </c>
      <c r="I1943" s="55" t="s">
        <v>4301</v>
      </c>
      <c r="K1943" s="55" t="s">
        <v>492</v>
      </c>
      <c r="L1943" s="56">
        <v>45747</v>
      </c>
      <c r="Q1943" s="55" t="s">
        <v>89</v>
      </c>
      <c r="R1943" s="57">
        <v>3470.74</v>
      </c>
      <c r="S1943" s="55" t="s">
        <v>89</v>
      </c>
      <c r="T1943" s="57">
        <v>3470.74</v>
      </c>
      <c r="U1943" s="55" t="s">
        <v>329</v>
      </c>
      <c r="V1943" s="55" t="s">
        <v>330</v>
      </c>
      <c r="AJ1943" s="58">
        <v>0</v>
      </c>
      <c r="AT1943" t="s">
        <v>3842</v>
      </c>
      <c r="AU1943" s="191">
        <f t="shared" si="32"/>
        <v>57267210</v>
      </c>
    </row>
    <row r="1944" spans="1:47" hidden="1" x14ac:dyDescent="0.25">
      <c r="A1944" s="55" t="s">
        <v>1717</v>
      </c>
      <c r="B1944" s="92" t="s">
        <v>2544</v>
      </c>
      <c r="D1944" s="55" t="s">
        <v>3859</v>
      </c>
      <c r="E1944" s="56">
        <v>45747</v>
      </c>
      <c r="F1944" s="55" t="s">
        <v>4302</v>
      </c>
      <c r="H1944" s="55">
        <v>50900020</v>
      </c>
      <c r="I1944" s="55" t="s">
        <v>4301</v>
      </c>
      <c r="K1944" s="55" t="s">
        <v>492</v>
      </c>
      <c r="L1944" s="56">
        <v>45747</v>
      </c>
      <c r="Q1944" s="55" t="s">
        <v>89</v>
      </c>
      <c r="R1944" s="57">
        <v>3470.74</v>
      </c>
      <c r="S1944" s="55" t="s">
        <v>89</v>
      </c>
      <c r="T1944" s="57">
        <v>3470.74</v>
      </c>
      <c r="U1944" s="55" t="s">
        <v>329</v>
      </c>
      <c r="V1944" s="55" t="s">
        <v>330</v>
      </c>
      <c r="AJ1944" s="58">
        <v>0</v>
      </c>
      <c r="AT1944" t="s">
        <v>3842</v>
      </c>
      <c r="AU1944" s="191">
        <f t="shared" si="32"/>
        <v>57267210</v>
      </c>
    </row>
    <row r="1945" spans="1:47" hidden="1" x14ac:dyDescent="0.25">
      <c r="A1945" s="55" t="s">
        <v>1717</v>
      </c>
      <c r="B1945" s="92" t="s">
        <v>2544</v>
      </c>
      <c r="D1945" s="55" t="s">
        <v>3859</v>
      </c>
      <c r="E1945" s="56">
        <v>45747</v>
      </c>
      <c r="F1945" s="55" t="s">
        <v>4302</v>
      </c>
      <c r="H1945" s="55">
        <v>50900050</v>
      </c>
      <c r="I1945" s="55" t="s">
        <v>4301</v>
      </c>
      <c r="K1945" s="55" t="s">
        <v>498</v>
      </c>
      <c r="L1945" s="56">
        <v>45747</v>
      </c>
      <c r="Q1945" s="55" t="s">
        <v>89</v>
      </c>
      <c r="R1945" s="57">
        <v>10.81</v>
      </c>
      <c r="S1945" s="55" t="s">
        <v>89</v>
      </c>
      <c r="T1945" s="57">
        <v>10.81</v>
      </c>
      <c r="U1945" s="55" t="s">
        <v>329</v>
      </c>
      <c r="V1945" s="55" t="s">
        <v>330</v>
      </c>
      <c r="AJ1945" s="58">
        <v>0</v>
      </c>
      <c r="AT1945" t="s">
        <v>3842</v>
      </c>
      <c r="AU1945" s="191">
        <f t="shared" si="32"/>
        <v>178365</v>
      </c>
    </row>
    <row r="1946" spans="1:47" hidden="1" x14ac:dyDescent="0.25">
      <c r="A1946" s="55" t="s">
        <v>1717</v>
      </c>
      <c r="B1946" s="92" t="s">
        <v>2544</v>
      </c>
      <c r="D1946" s="55" t="s">
        <v>3859</v>
      </c>
      <c r="E1946" s="56">
        <v>45747</v>
      </c>
      <c r="F1946" s="55" t="s">
        <v>4302</v>
      </c>
      <c r="H1946" s="55">
        <v>50900020</v>
      </c>
      <c r="I1946" s="55" t="s">
        <v>4301</v>
      </c>
      <c r="K1946" s="55" t="s">
        <v>492</v>
      </c>
      <c r="L1946" s="56">
        <v>45747</v>
      </c>
      <c r="Q1946" s="55" t="s">
        <v>89</v>
      </c>
      <c r="R1946" s="57">
        <v>925.17</v>
      </c>
      <c r="S1946" s="55" t="s">
        <v>89</v>
      </c>
      <c r="T1946" s="57">
        <v>925.17</v>
      </c>
      <c r="U1946" s="55" t="s">
        <v>329</v>
      </c>
      <c r="V1946" s="55" t="s">
        <v>330</v>
      </c>
      <c r="AJ1946" s="58">
        <v>0</v>
      </c>
      <c r="AT1946" t="s">
        <v>3842</v>
      </c>
      <c r="AU1946" s="191">
        <f t="shared" si="32"/>
        <v>15265305</v>
      </c>
    </row>
    <row r="1947" spans="1:47" hidden="1" x14ac:dyDescent="0.25">
      <c r="A1947" s="55" t="s">
        <v>1717</v>
      </c>
      <c r="B1947" s="92" t="s">
        <v>2544</v>
      </c>
      <c r="D1947" s="55" t="s">
        <v>3859</v>
      </c>
      <c r="E1947" s="56">
        <v>45747</v>
      </c>
      <c r="F1947" s="55" t="s">
        <v>4302</v>
      </c>
      <c r="H1947" s="55">
        <v>50900050</v>
      </c>
      <c r="I1947" s="55" t="s">
        <v>4301</v>
      </c>
      <c r="K1947" s="55" t="s">
        <v>498</v>
      </c>
      <c r="L1947" s="56">
        <v>45747</v>
      </c>
      <c r="Q1947" s="55" t="s">
        <v>89</v>
      </c>
      <c r="R1947" s="57">
        <v>8.77</v>
      </c>
      <c r="S1947" s="55" t="s">
        <v>89</v>
      </c>
      <c r="T1947" s="57">
        <v>8.77</v>
      </c>
      <c r="U1947" s="55" t="s">
        <v>329</v>
      </c>
      <c r="V1947" s="55" t="s">
        <v>330</v>
      </c>
      <c r="AJ1947" s="58">
        <v>0</v>
      </c>
      <c r="AT1947" t="s">
        <v>3842</v>
      </c>
      <c r="AU1947" s="191">
        <f t="shared" si="32"/>
        <v>144705</v>
      </c>
    </row>
    <row r="1948" spans="1:47" hidden="1" x14ac:dyDescent="0.25">
      <c r="A1948" s="55" t="s">
        <v>1717</v>
      </c>
      <c r="B1948" s="92" t="s">
        <v>2544</v>
      </c>
      <c r="D1948" s="55" t="s">
        <v>3859</v>
      </c>
      <c r="E1948" s="56">
        <v>45747</v>
      </c>
      <c r="F1948" s="55" t="s">
        <v>4302</v>
      </c>
      <c r="H1948" s="55">
        <v>50900050</v>
      </c>
      <c r="I1948" s="55" t="s">
        <v>4301</v>
      </c>
      <c r="K1948" s="55" t="s">
        <v>498</v>
      </c>
      <c r="L1948" s="56">
        <v>45747</v>
      </c>
      <c r="Q1948" s="55" t="s">
        <v>89</v>
      </c>
      <c r="R1948" s="57">
        <v>5.95</v>
      </c>
      <c r="S1948" s="55" t="s">
        <v>89</v>
      </c>
      <c r="T1948" s="57">
        <v>5.95</v>
      </c>
      <c r="U1948" s="55" t="s">
        <v>329</v>
      </c>
      <c r="V1948" s="55" t="s">
        <v>330</v>
      </c>
      <c r="AJ1948" s="58">
        <v>0</v>
      </c>
      <c r="AT1948" t="s">
        <v>3842</v>
      </c>
      <c r="AU1948" s="191">
        <f t="shared" si="32"/>
        <v>98175</v>
      </c>
    </row>
    <row r="1949" spans="1:47" hidden="1" x14ac:dyDescent="0.25">
      <c r="A1949" s="55" t="s">
        <v>1717</v>
      </c>
      <c r="B1949" s="92" t="s">
        <v>2544</v>
      </c>
      <c r="D1949" s="55" t="s">
        <v>3859</v>
      </c>
      <c r="E1949" s="56">
        <v>45747</v>
      </c>
      <c r="F1949" s="55" t="s">
        <v>4302</v>
      </c>
      <c r="H1949" s="55">
        <v>50900050</v>
      </c>
      <c r="I1949" s="55" t="s">
        <v>4301</v>
      </c>
      <c r="K1949" s="55" t="s">
        <v>498</v>
      </c>
      <c r="L1949" s="56">
        <v>45747</v>
      </c>
      <c r="Q1949" s="55" t="s">
        <v>89</v>
      </c>
      <c r="R1949" s="57">
        <v>10.81</v>
      </c>
      <c r="S1949" s="55" t="s">
        <v>89</v>
      </c>
      <c r="T1949" s="57">
        <v>10.81</v>
      </c>
      <c r="U1949" s="55" t="s">
        <v>329</v>
      </c>
      <c r="V1949" s="55" t="s">
        <v>330</v>
      </c>
      <c r="AJ1949" s="58">
        <v>0</v>
      </c>
      <c r="AT1949" t="s">
        <v>3842</v>
      </c>
      <c r="AU1949" s="191">
        <f t="shared" si="32"/>
        <v>178365</v>
      </c>
    </row>
    <row r="1950" spans="1:47" hidden="1" x14ac:dyDescent="0.25">
      <c r="A1950" s="55" t="s">
        <v>1717</v>
      </c>
      <c r="B1950" s="92" t="s">
        <v>2544</v>
      </c>
      <c r="D1950" s="55" t="s">
        <v>3859</v>
      </c>
      <c r="E1950" s="56">
        <v>45747</v>
      </c>
      <c r="F1950" s="55" t="s">
        <v>4302</v>
      </c>
      <c r="H1950" s="55">
        <v>50900050</v>
      </c>
      <c r="I1950" s="55" t="s">
        <v>4301</v>
      </c>
      <c r="K1950" s="55" t="s">
        <v>498</v>
      </c>
      <c r="L1950" s="56">
        <v>45747</v>
      </c>
      <c r="Q1950" s="55" t="s">
        <v>89</v>
      </c>
      <c r="R1950" s="57">
        <v>5.95</v>
      </c>
      <c r="S1950" s="55" t="s">
        <v>89</v>
      </c>
      <c r="T1950" s="57">
        <v>5.95</v>
      </c>
      <c r="U1950" s="55" t="s">
        <v>329</v>
      </c>
      <c r="V1950" s="55" t="s">
        <v>330</v>
      </c>
      <c r="AJ1950" s="58">
        <v>0</v>
      </c>
      <c r="AT1950" t="s">
        <v>3842</v>
      </c>
      <c r="AU1950" s="191">
        <f t="shared" si="32"/>
        <v>98175</v>
      </c>
    </row>
    <row r="1951" spans="1:47" hidden="1" x14ac:dyDescent="0.25">
      <c r="A1951" s="55" t="s">
        <v>1717</v>
      </c>
      <c r="B1951" s="92" t="s">
        <v>2544</v>
      </c>
      <c r="D1951" s="55" t="s">
        <v>3859</v>
      </c>
      <c r="E1951" s="56">
        <v>45747</v>
      </c>
      <c r="F1951" s="55" t="s">
        <v>4302</v>
      </c>
      <c r="H1951" s="55">
        <v>50900050</v>
      </c>
      <c r="I1951" s="55" t="s">
        <v>4301</v>
      </c>
      <c r="K1951" s="55" t="s">
        <v>498</v>
      </c>
      <c r="L1951" s="56">
        <v>45747</v>
      </c>
      <c r="Q1951" s="55" t="s">
        <v>89</v>
      </c>
      <c r="R1951" s="57">
        <v>10.81</v>
      </c>
      <c r="S1951" s="55" t="s">
        <v>89</v>
      </c>
      <c r="T1951" s="57">
        <v>10.81</v>
      </c>
      <c r="U1951" s="55" t="s">
        <v>329</v>
      </c>
      <c r="V1951" s="55" t="s">
        <v>330</v>
      </c>
      <c r="AJ1951" s="58">
        <v>0</v>
      </c>
      <c r="AT1951" t="s">
        <v>3842</v>
      </c>
      <c r="AU1951" s="191">
        <f t="shared" si="32"/>
        <v>178365</v>
      </c>
    </row>
    <row r="1952" spans="1:47" hidden="1" x14ac:dyDescent="0.25">
      <c r="A1952" s="55" t="s">
        <v>1717</v>
      </c>
      <c r="B1952" s="92" t="s">
        <v>2544</v>
      </c>
      <c r="D1952" s="55" t="s">
        <v>3859</v>
      </c>
      <c r="E1952" s="56">
        <v>45747</v>
      </c>
      <c r="F1952" s="55" t="s">
        <v>4302</v>
      </c>
      <c r="H1952" s="55">
        <v>50900050</v>
      </c>
      <c r="I1952" s="55" t="s">
        <v>4301</v>
      </c>
      <c r="K1952" s="55" t="s">
        <v>498</v>
      </c>
      <c r="L1952" s="56">
        <v>45747</v>
      </c>
      <c r="Q1952" s="55" t="s">
        <v>89</v>
      </c>
      <c r="R1952" s="57">
        <v>5.95</v>
      </c>
      <c r="S1952" s="55" t="s">
        <v>89</v>
      </c>
      <c r="T1952" s="57">
        <v>5.95</v>
      </c>
      <c r="U1952" s="55" t="s">
        <v>329</v>
      </c>
      <c r="V1952" s="55" t="s">
        <v>330</v>
      </c>
      <c r="AJ1952" s="58">
        <v>0</v>
      </c>
      <c r="AT1952" t="s">
        <v>3842</v>
      </c>
      <c r="AU1952" s="191">
        <f t="shared" si="32"/>
        <v>98175</v>
      </c>
    </row>
    <row r="1953" spans="1:47" hidden="1" x14ac:dyDescent="0.25">
      <c r="A1953" s="55" t="s">
        <v>1717</v>
      </c>
      <c r="B1953" s="92" t="s">
        <v>2544</v>
      </c>
      <c r="D1953" s="55" t="s">
        <v>3859</v>
      </c>
      <c r="E1953" s="56">
        <v>45747</v>
      </c>
      <c r="F1953" s="55" t="s">
        <v>4302</v>
      </c>
      <c r="H1953" s="55">
        <v>50900050</v>
      </c>
      <c r="I1953" s="55" t="s">
        <v>4301</v>
      </c>
      <c r="K1953" s="55" t="s">
        <v>498</v>
      </c>
      <c r="L1953" s="56">
        <v>45747</v>
      </c>
      <c r="Q1953" s="55" t="s">
        <v>89</v>
      </c>
      <c r="R1953" s="57">
        <v>8.76</v>
      </c>
      <c r="S1953" s="55" t="s">
        <v>89</v>
      </c>
      <c r="T1953" s="57">
        <v>8.76</v>
      </c>
      <c r="U1953" s="55" t="s">
        <v>329</v>
      </c>
      <c r="V1953" s="55" t="s">
        <v>330</v>
      </c>
      <c r="AJ1953" s="58">
        <v>0</v>
      </c>
      <c r="AT1953" t="s">
        <v>3842</v>
      </c>
      <c r="AU1953" s="191">
        <f t="shared" si="32"/>
        <v>144540</v>
      </c>
    </row>
    <row r="1954" spans="1:47" hidden="1" x14ac:dyDescent="0.25">
      <c r="A1954" s="55" t="s">
        <v>1717</v>
      </c>
      <c r="B1954" s="92" t="s">
        <v>2544</v>
      </c>
      <c r="D1954" s="55" t="s">
        <v>3859</v>
      </c>
      <c r="E1954" s="56">
        <v>45747</v>
      </c>
      <c r="F1954" s="55" t="s">
        <v>4302</v>
      </c>
      <c r="H1954" s="55">
        <v>50900050</v>
      </c>
      <c r="I1954" s="55" t="s">
        <v>4301</v>
      </c>
      <c r="K1954" s="55" t="s">
        <v>498</v>
      </c>
      <c r="L1954" s="56">
        <v>45747</v>
      </c>
      <c r="Q1954" s="55" t="s">
        <v>89</v>
      </c>
      <c r="R1954" s="57">
        <v>5.95</v>
      </c>
      <c r="S1954" s="55" t="s">
        <v>89</v>
      </c>
      <c r="T1954" s="57">
        <v>5.95</v>
      </c>
      <c r="U1954" s="55" t="s">
        <v>329</v>
      </c>
      <c r="V1954" s="55" t="s">
        <v>330</v>
      </c>
      <c r="AJ1954" s="58">
        <v>0</v>
      </c>
      <c r="AT1954" t="s">
        <v>3842</v>
      </c>
      <c r="AU1954" s="191">
        <f t="shared" si="32"/>
        <v>98175</v>
      </c>
    </row>
    <row r="1955" spans="1:47" hidden="1" x14ac:dyDescent="0.25">
      <c r="A1955" s="55" t="s">
        <v>1717</v>
      </c>
      <c r="B1955" s="92" t="s">
        <v>2544</v>
      </c>
      <c r="D1955" s="55" t="s">
        <v>3859</v>
      </c>
      <c r="E1955" s="56">
        <v>45747</v>
      </c>
      <c r="F1955" s="55" t="s">
        <v>4302</v>
      </c>
      <c r="H1955" s="55">
        <v>50900020</v>
      </c>
      <c r="I1955" s="55" t="s">
        <v>4301</v>
      </c>
      <c r="K1955" s="55" t="s">
        <v>492</v>
      </c>
      <c r="L1955" s="56">
        <v>45747</v>
      </c>
      <c r="Q1955" s="55" t="s">
        <v>89</v>
      </c>
      <c r="R1955" s="57">
        <v>493.22</v>
      </c>
      <c r="S1955" s="55" t="s">
        <v>89</v>
      </c>
      <c r="T1955" s="57">
        <v>493.22</v>
      </c>
      <c r="U1955" s="55" t="s">
        <v>329</v>
      </c>
      <c r="V1955" s="55" t="s">
        <v>330</v>
      </c>
      <c r="AJ1955" s="58">
        <v>0</v>
      </c>
      <c r="AT1955" t="s">
        <v>3842</v>
      </c>
      <c r="AU1955" s="191">
        <f t="shared" si="32"/>
        <v>8138130</v>
      </c>
    </row>
    <row r="1956" spans="1:47" hidden="1" x14ac:dyDescent="0.25">
      <c r="A1956" s="55" t="s">
        <v>1717</v>
      </c>
      <c r="B1956" s="92" t="s">
        <v>2544</v>
      </c>
      <c r="D1956" s="55" t="s">
        <v>3859</v>
      </c>
      <c r="E1956" s="56">
        <v>45747</v>
      </c>
      <c r="F1956" s="55" t="s">
        <v>4302</v>
      </c>
      <c r="H1956" s="55">
        <v>50900050</v>
      </c>
      <c r="I1956" s="55" t="s">
        <v>4301</v>
      </c>
      <c r="K1956" s="55" t="s">
        <v>498</v>
      </c>
      <c r="L1956" s="56">
        <v>45747</v>
      </c>
      <c r="Q1956" s="55" t="s">
        <v>89</v>
      </c>
      <c r="R1956" s="57">
        <v>10.81</v>
      </c>
      <c r="S1956" s="55" t="s">
        <v>89</v>
      </c>
      <c r="T1956" s="57">
        <v>10.81</v>
      </c>
      <c r="U1956" s="55" t="s">
        <v>329</v>
      </c>
      <c r="V1956" s="55" t="s">
        <v>330</v>
      </c>
      <c r="AJ1956" s="58">
        <v>0</v>
      </c>
      <c r="AT1956" t="s">
        <v>3842</v>
      </c>
      <c r="AU1956" s="191">
        <f t="shared" si="32"/>
        <v>178365</v>
      </c>
    </row>
    <row r="1957" spans="1:47" hidden="1" x14ac:dyDescent="0.25">
      <c r="A1957" s="55" t="s">
        <v>1717</v>
      </c>
      <c r="B1957" s="92" t="s">
        <v>2544</v>
      </c>
      <c r="D1957" s="55" t="s">
        <v>3859</v>
      </c>
      <c r="E1957" s="56">
        <v>45747</v>
      </c>
      <c r="F1957" s="55" t="s">
        <v>4302</v>
      </c>
      <c r="H1957" s="55">
        <v>50900020</v>
      </c>
      <c r="I1957" s="55" t="s">
        <v>4301</v>
      </c>
      <c r="K1957" s="55" t="s">
        <v>492</v>
      </c>
      <c r="L1957" s="56">
        <v>45747</v>
      </c>
      <c r="Q1957" s="55" t="s">
        <v>89</v>
      </c>
      <c r="R1957" s="57">
        <v>478.55</v>
      </c>
      <c r="S1957" s="55" t="s">
        <v>89</v>
      </c>
      <c r="T1957" s="57">
        <v>478.55</v>
      </c>
      <c r="U1957" s="55" t="s">
        <v>329</v>
      </c>
      <c r="V1957" s="55" t="s">
        <v>330</v>
      </c>
      <c r="AJ1957" s="58">
        <v>0</v>
      </c>
      <c r="AT1957" t="s">
        <v>3842</v>
      </c>
      <c r="AU1957" s="191">
        <f t="shared" si="32"/>
        <v>7896075</v>
      </c>
    </row>
    <row r="1958" spans="1:47" hidden="1" x14ac:dyDescent="0.25">
      <c r="A1958" s="55" t="s">
        <v>1717</v>
      </c>
      <c r="B1958" s="92" t="s">
        <v>2544</v>
      </c>
      <c r="D1958" s="55" t="s">
        <v>3859</v>
      </c>
      <c r="E1958" s="56">
        <v>45747</v>
      </c>
      <c r="F1958" s="55" t="s">
        <v>4302</v>
      </c>
      <c r="H1958" s="55">
        <v>50900020</v>
      </c>
      <c r="I1958" s="55" t="s">
        <v>4301</v>
      </c>
      <c r="K1958" s="55" t="s">
        <v>492</v>
      </c>
      <c r="L1958" s="56">
        <v>45747</v>
      </c>
      <c r="Q1958" s="55" t="s">
        <v>89</v>
      </c>
      <c r="R1958" s="57">
        <v>1425.88</v>
      </c>
      <c r="S1958" s="55" t="s">
        <v>89</v>
      </c>
      <c r="T1958" s="57">
        <v>1425.88</v>
      </c>
      <c r="U1958" s="55" t="s">
        <v>329</v>
      </c>
      <c r="V1958" s="55" t="s">
        <v>330</v>
      </c>
      <c r="AJ1958" s="58">
        <v>0</v>
      </c>
      <c r="AT1958" t="s">
        <v>3842</v>
      </c>
      <c r="AU1958" s="191">
        <f t="shared" si="32"/>
        <v>23527020</v>
      </c>
    </row>
    <row r="1959" spans="1:47" hidden="1" x14ac:dyDescent="0.25">
      <c r="A1959" s="55" t="s">
        <v>1717</v>
      </c>
      <c r="B1959" s="92" t="s">
        <v>2544</v>
      </c>
      <c r="D1959" s="55" t="s">
        <v>3859</v>
      </c>
      <c r="E1959" s="56">
        <v>45747</v>
      </c>
      <c r="F1959" s="55" t="s">
        <v>4302</v>
      </c>
      <c r="H1959" s="55">
        <v>50900050</v>
      </c>
      <c r="I1959" s="55" t="s">
        <v>4301</v>
      </c>
      <c r="K1959" s="55" t="s">
        <v>498</v>
      </c>
      <c r="L1959" s="56">
        <v>45747</v>
      </c>
      <c r="Q1959" s="55" t="s">
        <v>89</v>
      </c>
      <c r="R1959" s="57">
        <v>5.95</v>
      </c>
      <c r="S1959" s="55" t="s">
        <v>89</v>
      </c>
      <c r="T1959" s="57">
        <v>5.95</v>
      </c>
      <c r="U1959" s="55" t="s">
        <v>329</v>
      </c>
      <c r="V1959" s="55" t="s">
        <v>330</v>
      </c>
      <c r="AJ1959" s="58">
        <v>0</v>
      </c>
      <c r="AT1959" t="s">
        <v>3842</v>
      </c>
      <c r="AU1959" s="191">
        <f t="shared" si="32"/>
        <v>98175</v>
      </c>
    </row>
    <row r="1960" spans="1:47" hidden="1" x14ac:dyDescent="0.25">
      <c r="A1960" s="55" t="s">
        <v>1717</v>
      </c>
      <c r="B1960" s="92" t="s">
        <v>2544</v>
      </c>
      <c r="D1960" s="55" t="s">
        <v>3859</v>
      </c>
      <c r="E1960" s="56">
        <v>45747</v>
      </c>
      <c r="F1960" s="55" t="s">
        <v>4302</v>
      </c>
      <c r="H1960" s="55">
        <v>50900050</v>
      </c>
      <c r="I1960" s="55" t="s">
        <v>4301</v>
      </c>
      <c r="K1960" s="55" t="s">
        <v>498</v>
      </c>
      <c r="L1960" s="56">
        <v>45747</v>
      </c>
      <c r="Q1960" s="55" t="s">
        <v>89</v>
      </c>
      <c r="R1960" s="57">
        <v>8.77</v>
      </c>
      <c r="S1960" s="55" t="s">
        <v>89</v>
      </c>
      <c r="T1960" s="57">
        <v>8.77</v>
      </c>
      <c r="U1960" s="55" t="s">
        <v>329</v>
      </c>
      <c r="V1960" s="55" t="s">
        <v>330</v>
      </c>
      <c r="AJ1960" s="58">
        <v>0</v>
      </c>
      <c r="AT1960" t="s">
        <v>3842</v>
      </c>
      <c r="AU1960" s="191">
        <f t="shared" si="32"/>
        <v>144705</v>
      </c>
    </row>
    <row r="1961" spans="1:47" hidden="1" x14ac:dyDescent="0.25">
      <c r="A1961" s="55" t="s">
        <v>1717</v>
      </c>
      <c r="B1961" s="92" t="s">
        <v>2544</v>
      </c>
      <c r="D1961" s="55" t="s">
        <v>3859</v>
      </c>
      <c r="E1961" s="56">
        <v>45747</v>
      </c>
      <c r="F1961" s="55" t="s">
        <v>4302</v>
      </c>
      <c r="H1961" s="55">
        <v>50900050</v>
      </c>
      <c r="I1961" s="55" t="s">
        <v>4301</v>
      </c>
      <c r="K1961" s="55" t="s">
        <v>498</v>
      </c>
      <c r="L1961" s="56">
        <v>45747</v>
      </c>
      <c r="Q1961" s="55" t="s">
        <v>89</v>
      </c>
      <c r="R1961" s="57">
        <v>6.84</v>
      </c>
      <c r="S1961" s="55" t="s">
        <v>89</v>
      </c>
      <c r="T1961" s="57">
        <v>6.84</v>
      </c>
      <c r="U1961" s="55" t="s">
        <v>329</v>
      </c>
      <c r="V1961" s="55" t="s">
        <v>330</v>
      </c>
      <c r="AJ1961" s="58">
        <v>0</v>
      </c>
      <c r="AT1961" t="s">
        <v>3842</v>
      </c>
      <c r="AU1961" s="191">
        <f t="shared" si="32"/>
        <v>112860</v>
      </c>
    </row>
    <row r="1962" spans="1:47" hidden="1" x14ac:dyDescent="0.25">
      <c r="A1962" s="55" t="s">
        <v>1717</v>
      </c>
      <c r="B1962" s="92" t="s">
        <v>2544</v>
      </c>
      <c r="D1962" s="55" t="s">
        <v>3859</v>
      </c>
      <c r="E1962" s="56">
        <v>45747</v>
      </c>
      <c r="F1962" s="55" t="s">
        <v>4302</v>
      </c>
      <c r="H1962" s="55">
        <v>50900050</v>
      </c>
      <c r="I1962" s="55" t="s">
        <v>4301</v>
      </c>
      <c r="K1962" s="55" t="s">
        <v>498</v>
      </c>
      <c r="L1962" s="56">
        <v>45747</v>
      </c>
      <c r="Q1962" s="55" t="s">
        <v>89</v>
      </c>
      <c r="R1962" s="57">
        <v>8.77</v>
      </c>
      <c r="S1962" s="55" t="s">
        <v>89</v>
      </c>
      <c r="T1962" s="57">
        <v>8.77</v>
      </c>
      <c r="U1962" s="55" t="s">
        <v>329</v>
      </c>
      <c r="V1962" s="55" t="s">
        <v>330</v>
      </c>
      <c r="AJ1962" s="58">
        <v>0</v>
      </c>
      <c r="AT1962" t="s">
        <v>3842</v>
      </c>
      <c r="AU1962" s="191">
        <f t="shared" si="32"/>
        <v>144705</v>
      </c>
    </row>
    <row r="1963" spans="1:47" hidden="1" x14ac:dyDescent="0.25">
      <c r="A1963" s="55" t="s">
        <v>1717</v>
      </c>
      <c r="B1963" s="92" t="s">
        <v>2544</v>
      </c>
      <c r="D1963" s="55" t="s">
        <v>3859</v>
      </c>
      <c r="E1963" s="56">
        <v>45747</v>
      </c>
      <c r="F1963" s="55" t="s">
        <v>4302</v>
      </c>
      <c r="H1963" s="55">
        <v>50900020</v>
      </c>
      <c r="I1963" s="55" t="s">
        <v>4303</v>
      </c>
      <c r="K1963" s="55" t="s">
        <v>492</v>
      </c>
      <c r="L1963" s="56">
        <v>45747</v>
      </c>
      <c r="Q1963" s="55" t="s">
        <v>89</v>
      </c>
      <c r="R1963" s="57">
        <v>478.55</v>
      </c>
      <c r="S1963" s="55" t="s">
        <v>89</v>
      </c>
      <c r="T1963" s="57">
        <v>478.55</v>
      </c>
      <c r="U1963" s="55" t="s">
        <v>329</v>
      </c>
      <c r="V1963" s="55" t="s">
        <v>330</v>
      </c>
      <c r="AJ1963" s="58">
        <v>0</v>
      </c>
      <c r="AT1963" t="s">
        <v>3842</v>
      </c>
      <c r="AU1963" s="191">
        <f t="shared" si="32"/>
        <v>7896075</v>
      </c>
    </row>
    <row r="1964" spans="1:47" hidden="1" x14ac:dyDescent="0.25">
      <c r="A1964" s="55" t="s">
        <v>1717</v>
      </c>
      <c r="B1964" s="92" t="s">
        <v>2544</v>
      </c>
      <c r="D1964" s="55" t="s">
        <v>3859</v>
      </c>
      <c r="E1964" s="56">
        <v>45747</v>
      </c>
      <c r="F1964" s="55" t="s">
        <v>4302</v>
      </c>
      <c r="H1964" s="55">
        <v>50900020</v>
      </c>
      <c r="I1964" s="55" t="s">
        <v>4303</v>
      </c>
      <c r="K1964" s="55" t="s">
        <v>492</v>
      </c>
      <c r="L1964" s="56">
        <v>45747</v>
      </c>
      <c r="Q1964" s="55" t="s">
        <v>89</v>
      </c>
      <c r="R1964" s="57">
        <v>921.67</v>
      </c>
      <c r="S1964" s="55" t="s">
        <v>89</v>
      </c>
      <c r="T1964" s="57">
        <v>921.67</v>
      </c>
      <c r="U1964" s="55" t="s">
        <v>329</v>
      </c>
      <c r="V1964" s="55" t="s">
        <v>330</v>
      </c>
      <c r="AJ1964" s="58">
        <v>0</v>
      </c>
      <c r="AT1964" t="s">
        <v>3842</v>
      </c>
      <c r="AU1964" s="191">
        <f t="shared" si="32"/>
        <v>15207555</v>
      </c>
    </row>
    <row r="1965" spans="1:47" hidden="1" x14ac:dyDescent="0.25">
      <c r="A1965" s="55" t="s">
        <v>1717</v>
      </c>
      <c r="B1965" s="92" t="s">
        <v>2544</v>
      </c>
      <c r="D1965" s="55" t="s">
        <v>3859</v>
      </c>
      <c r="E1965" s="56">
        <v>45747</v>
      </c>
      <c r="F1965" s="55" t="s">
        <v>4302</v>
      </c>
      <c r="H1965" s="55">
        <v>50900020</v>
      </c>
      <c r="I1965" s="55" t="s">
        <v>4303</v>
      </c>
      <c r="K1965" s="55" t="s">
        <v>492</v>
      </c>
      <c r="L1965" s="56">
        <v>45747</v>
      </c>
      <c r="Q1965" s="55" t="s">
        <v>89</v>
      </c>
      <c r="R1965" s="57">
        <v>1686.59</v>
      </c>
      <c r="S1965" s="55" t="s">
        <v>89</v>
      </c>
      <c r="T1965" s="57">
        <v>1686.59</v>
      </c>
      <c r="U1965" s="55" t="s">
        <v>329</v>
      </c>
      <c r="V1965" s="55" t="s">
        <v>330</v>
      </c>
      <c r="AJ1965" s="58">
        <v>0</v>
      </c>
      <c r="AT1965" t="s">
        <v>3842</v>
      </c>
      <c r="AU1965" s="191">
        <f t="shared" si="32"/>
        <v>27828735</v>
      </c>
    </row>
    <row r="1966" spans="1:47" hidden="1" x14ac:dyDescent="0.25">
      <c r="A1966" s="55" t="s">
        <v>1717</v>
      </c>
      <c r="B1966" s="92" t="s">
        <v>2544</v>
      </c>
      <c r="D1966" s="55" t="s">
        <v>3859</v>
      </c>
      <c r="E1966" s="56">
        <v>45747</v>
      </c>
      <c r="F1966" s="55" t="s">
        <v>4302</v>
      </c>
      <c r="H1966" s="55">
        <v>50900020</v>
      </c>
      <c r="I1966" s="55" t="s">
        <v>4303</v>
      </c>
      <c r="K1966" s="55" t="s">
        <v>492</v>
      </c>
      <c r="L1966" s="56">
        <v>45747</v>
      </c>
      <c r="Q1966" s="55" t="s">
        <v>89</v>
      </c>
      <c r="R1966" s="57">
        <v>472.2</v>
      </c>
      <c r="S1966" s="55" t="s">
        <v>89</v>
      </c>
      <c r="T1966" s="57">
        <v>472.2</v>
      </c>
      <c r="U1966" s="55" t="s">
        <v>329</v>
      </c>
      <c r="V1966" s="55" t="s">
        <v>330</v>
      </c>
      <c r="AJ1966" s="58">
        <v>0</v>
      </c>
      <c r="AT1966" t="s">
        <v>3842</v>
      </c>
      <c r="AU1966" s="191">
        <f t="shared" si="32"/>
        <v>7791300</v>
      </c>
    </row>
    <row r="1967" spans="1:47" hidden="1" x14ac:dyDescent="0.25">
      <c r="A1967" s="55" t="s">
        <v>1717</v>
      </c>
      <c r="B1967" s="92" t="s">
        <v>2544</v>
      </c>
      <c r="D1967" s="55" t="s">
        <v>3859</v>
      </c>
      <c r="E1967" s="56">
        <v>45747</v>
      </c>
      <c r="F1967" s="55" t="s">
        <v>4302</v>
      </c>
      <c r="H1967" s="55">
        <v>50900010</v>
      </c>
      <c r="I1967" s="55" t="s">
        <v>4303</v>
      </c>
      <c r="K1967" s="55" t="s">
        <v>490</v>
      </c>
      <c r="L1967" s="56">
        <v>45747</v>
      </c>
      <c r="Q1967" s="55" t="s">
        <v>89</v>
      </c>
      <c r="R1967" s="57">
        <v>0.17</v>
      </c>
      <c r="S1967" s="55" t="s">
        <v>89</v>
      </c>
      <c r="T1967" s="57">
        <v>0.17</v>
      </c>
      <c r="U1967" s="55" t="s">
        <v>329</v>
      </c>
      <c r="V1967" s="55" t="s">
        <v>330</v>
      </c>
      <c r="AJ1967" s="58">
        <v>0</v>
      </c>
      <c r="AT1967" t="s">
        <v>3842</v>
      </c>
      <c r="AU1967" s="191">
        <f t="shared" si="32"/>
        <v>2805</v>
      </c>
    </row>
    <row r="1968" spans="1:47" hidden="1" x14ac:dyDescent="0.25">
      <c r="A1968" s="55" t="s">
        <v>1717</v>
      </c>
      <c r="B1968" s="92" t="s">
        <v>2544</v>
      </c>
      <c r="D1968" s="55" t="s">
        <v>3859</v>
      </c>
      <c r="E1968" s="56">
        <v>45747</v>
      </c>
      <c r="F1968" s="55" t="s">
        <v>4302</v>
      </c>
      <c r="H1968" s="55">
        <v>50900020</v>
      </c>
      <c r="I1968" s="55" t="s">
        <v>4303</v>
      </c>
      <c r="K1968" s="55" t="s">
        <v>492</v>
      </c>
      <c r="L1968" s="56">
        <v>45747</v>
      </c>
      <c r="Q1968" s="55" t="s">
        <v>89</v>
      </c>
      <c r="R1968" s="57">
        <v>434.17</v>
      </c>
      <c r="S1968" s="55" t="s">
        <v>89</v>
      </c>
      <c r="T1968" s="57">
        <v>434.17</v>
      </c>
      <c r="U1968" s="55" t="s">
        <v>329</v>
      </c>
      <c r="V1968" s="55" t="s">
        <v>330</v>
      </c>
      <c r="AJ1968" s="58">
        <v>0</v>
      </c>
      <c r="AT1968" t="s">
        <v>3842</v>
      </c>
      <c r="AU1968" s="191">
        <f t="shared" si="32"/>
        <v>7163805</v>
      </c>
    </row>
    <row r="1969" spans="1:47" hidden="1" x14ac:dyDescent="0.25">
      <c r="A1969" s="55" t="s">
        <v>1717</v>
      </c>
      <c r="B1969" s="92" t="s">
        <v>2544</v>
      </c>
      <c r="D1969" s="55" t="s">
        <v>3859</v>
      </c>
      <c r="E1969" s="56">
        <v>45747</v>
      </c>
      <c r="F1969" s="55" t="s">
        <v>4302</v>
      </c>
      <c r="H1969" s="55">
        <v>50900020</v>
      </c>
      <c r="I1969" s="55" t="s">
        <v>4303</v>
      </c>
      <c r="K1969" s="55" t="s">
        <v>492</v>
      </c>
      <c r="L1969" s="56">
        <v>45747</v>
      </c>
      <c r="Q1969" s="55" t="s">
        <v>89</v>
      </c>
      <c r="R1969" s="57">
        <v>1387.74</v>
      </c>
      <c r="S1969" s="55" t="s">
        <v>89</v>
      </c>
      <c r="T1969" s="57">
        <v>1387.74</v>
      </c>
      <c r="U1969" s="55" t="s">
        <v>329</v>
      </c>
      <c r="V1969" s="55" t="s">
        <v>330</v>
      </c>
      <c r="AJ1969" s="58">
        <v>0</v>
      </c>
      <c r="AT1969" t="s">
        <v>3842</v>
      </c>
      <c r="AU1969" s="191">
        <f t="shared" ref="AU1969:AU2032" si="33">IF(Q1969="USD",R1969*16500,IF(Q1969="IDR",R1969,T1969*16500))</f>
        <v>22897710</v>
      </c>
    </row>
    <row r="1970" spans="1:47" hidden="1" x14ac:dyDescent="0.25">
      <c r="A1970" s="55" t="s">
        <v>1717</v>
      </c>
      <c r="B1970" s="92" t="s">
        <v>2544</v>
      </c>
      <c r="D1970" s="55" t="s">
        <v>3859</v>
      </c>
      <c r="E1970" s="56">
        <v>45747</v>
      </c>
      <c r="F1970" s="55" t="s">
        <v>4302</v>
      </c>
      <c r="H1970" s="55">
        <v>50900020</v>
      </c>
      <c r="I1970" s="55" t="s">
        <v>4303</v>
      </c>
      <c r="K1970" s="55" t="s">
        <v>492</v>
      </c>
      <c r="L1970" s="56">
        <v>45747</v>
      </c>
      <c r="Q1970" s="55" t="s">
        <v>89</v>
      </c>
      <c r="R1970" s="57">
        <v>574.6</v>
      </c>
      <c r="S1970" s="55" t="s">
        <v>89</v>
      </c>
      <c r="T1970" s="57">
        <v>574.6</v>
      </c>
      <c r="U1970" s="55" t="s">
        <v>329</v>
      </c>
      <c r="V1970" s="55" t="s">
        <v>330</v>
      </c>
      <c r="AJ1970" s="58">
        <v>0</v>
      </c>
      <c r="AT1970" t="s">
        <v>3842</v>
      </c>
      <c r="AU1970" s="191">
        <f t="shared" si="33"/>
        <v>9480900</v>
      </c>
    </row>
    <row r="1971" spans="1:47" hidden="1" x14ac:dyDescent="0.25">
      <c r="A1971" s="55" t="s">
        <v>1717</v>
      </c>
      <c r="B1971" s="92" t="s">
        <v>2544</v>
      </c>
      <c r="D1971" s="55" t="s">
        <v>3859</v>
      </c>
      <c r="E1971" s="56">
        <v>45747</v>
      </c>
      <c r="F1971" s="55" t="s">
        <v>4302</v>
      </c>
      <c r="H1971" s="55">
        <v>50900010</v>
      </c>
      <c r="I1971" s="55" t="s">
        <v>4303</v>
      </c>
      <c r="K1971" s="55" t="s">
        <v>490</v>
      </c>
      <c r="L1971" s="56">
        <v>45747</v>
      </c>
      <c r="Q1971" s="55" t="s">
        <v>89</v>
      </c>
      <c r="R1971" s="57">
        <v>152.35</v>
      </c>
      <c r="S1971" s="55" t="s">
        <v>89</v>
      </c>
      <c r="T1971" s="57">
        <v>152.35</v>
      </c>
      <c r="U1971" s="55" t="s">
        <v>329</v>
      </c>
      <c r="V1971" s="55" t="s">
        <v>330</v>
      </c>
      <c r="AJ1971" s="58">
        <v>0</v>
      </c>
      <c r="AT1971" t="s">
        <v>3842</v>
      </c>
      <c r="AU1971" s="191">
        <f t="shared" si="33"/>
        <v>2513775</v>
      </c>
    </row>
    <row r="1972" spans="1:47" hidden="1" x14ac:dyDescent="0.25">
      <c r="A1972" s="55" t="s">
        <v>1717</v>
      </c>
      <c r="B1972" s="92" t="s">
        <v>2544</v>
      </c>
      <c r="D1972" s="55" t="s">
        <v>3859</v>
      </c>
      <c r="E1972" s="56">
        <v>45747</v>
      </c>
      <c r="F1972" s="55" t="s">
        <v>4302</v>
      </c>
      <c r="H1972" s="55">
        <v>50900010</v>
      </c>
      <c r="I1972" s="55" t="s">
        <v>4303</v>
      </c>
      <c r="K1972" s="55" t="s">
        <v>490</v>
      </c>
      <c r="L1972" s="56">
        <v>45747</v>
      </c>
      <c r="Q1972" s="55" t="s">
        <v>89</v>
      </c>
      <c r="R1972" s="57">
        <v>139.72999999999999</v>
      </c>
      <c r="S1972" s="55" t="s">
        <v>89</v>
      </c>
      <c r="T1972" s="57">
        <v>139.72999999999999</v>
      </c>
      <c r="U1972" s="55" t="s">
        <v>329</v>
      </c>
      <c r="V1972" s="55" t="s">
        <v>330</v>
      </c>
      <c r="AJ1972" s="58">
        <v>0</v>
      </c>
      <c r="AT1972" t="s">
        <v>3842</v>
      </c>
      <c r="AU1972" s="191">
        <f t="shared" si="33"/>
        <v>2305545</v>
      </c>
    </row>
    <row r="1973" spans="1:47" hidden="1" x14ac:dyDescent="0.25">
      <c r="A1973" s="55" t="s">
        <v>1717</v>
      </c>
      <c r="B1973" s="92" t="s">
        <v>2544</v>
      </c>
      <c r="D1973" s="55" t="s">
        <v>3859</v>
      </c>
      <c r="E1973" s="56">
        <v>45747</v>
      </c>
      <c r="F1973" s="55" t="s">
        <v>4302</v>
      </c>
      <c r="H1973" s="55">
        <v>50900010</v>
      </c>
      <c r="I1973" s="55" t="s">
        <v>4303</v>
      </c>
      <c r="K1973" s="55" t="s">
        <v>490</v>
      </c>
      <c r="L1973" s="56">
        <v>45747</v>
      </c>
      <c r="Q1973" s="55" t="s">
        <v>89</v>
      </c>
      <c r="R1973" s="57">
        <v>64.930000000000007</v>
      </c>
      <c r="S1973" s="55" t="s">
        <v>89</v>
      </c>
      <c r="T1973" s="57">
        <v>64.930000000000007</v>
      </c>
      <c r="U1973" s="55" t="s">
        <v>329</v>
      </c>
      <c r="V1973" s="55" t="s">
        <v>330</v>
      </c>
      <c r="AJ1973" s="58">
        <v>0</v>
      </c>
      <c r="AT1973" t="s">
        <v>3842</v>
      </c>
      <c r="AU1973" s="191">
        <f t="shared" si="33"/>
        <v>1071345</v>
      </c>
    </row>
    <row r="1974" spans="1:47" hidden="1" x14ac:dyDescent="0.25">
      <c r="A1974" s="55" t="s">
        <v>1717</v>
      </c>
      <c r="B1974" s="92" t="s">
        <v>2544</v>
      </c>
      <c r="D1974" s="55" t="s">
        <v>3859</v>
      </c>
      <c r="E1974" s="56">
        <v>45747</v>
      </c>
      <c r="F1974" s="55" t="s">
        <v>4302</v>
      </c>
      <c r="H1974" s="55">
        <v>50900020</v>
      </c>
      <c r="I1974" s="55" t="s">
        <v>4303</v>
      </c>
      <c r="K1974" s="55" t="s">
        <v>492</v>
      </c>
      <c r="L1974" s="56">
        <v>45747</v>
      </c>
      <c r="Q1974" s="55" t="s">
        <v>89</v>
      </c>
      <c r="R1974" s="57">
        <v>390.32</v>
      </c>
      <c r="S1974" s="55" t="s">
        <v>89</v>
      </c>
      <c r="T1974" s="57">
        <v>390.32</v>
      </c>
      <c r="U1974" s="55" t="s">
        <v>329</v>
      </c>
      <c r="V1974" s="55" t="s">
        <v>330</v>
      </c>
      <c r="AJ1974" s="58">
        <v>0</v>
      </c>
      <c r="AT1974" t="s">
        <v>3842</v>
      </c>
      <c r="AU1974" s="191">
        <f t="shared" si="33"/>
        <v>6440280</v>
      </c>
    </row>
    <row r="1975" spans="1:47" hidden="1" x14ac:dyDescent="0.25">
      <c r="A1975" s="55" t="s">
        <v>1717</v>
      </c>
      <c r="B1975" s="92" t="s">
        <v>2544</v>
      </c>
      <c r="D1975" s="55" t="s">
        <v>3859</v>
      </c>
      <c r="E1975" s="56">
        <v>45747</v>
      </c>
      <c r="F1975" s="55" t="s">
        <v>4302</v>
      </c>
      <c r="H1975" s="55">
        <v>50900020</v>
      </c>
      <c r="I1975" s="55" t="s">
        <v>4303</v>
      </c>
      <c r="K1975" s="55" t="s">
        <v>492</v>
      </c>
      <c r="L1975" s="56">
        <v>45747</v>
      </c>
      <c r="Q1975" s="55" t="s">
        <v>89</v>
      </c>
      <c r="R1975" s="57">
        <v>434.17</v>
      </c>
      <c r="S1975" s="55" t="s">
        <v>89</v>
      </c>
      <c r="T1975" s="57">
        <v>434.17</v>
      </c>
      <c r="U1975" s="55" t="s">
        <v>329</v>
      </c>
      <c r="V1975" s="55" t="s">
        <v>330</v>
      </c>
      <c r="AJ1975" s="58">
        <v>0</v>
      </c>
      <c r="AT1975" t="s">
        <v>3842</v>
      </c>
      <c r="AU1975" s="191">
        <f t="shared" si="33"/>
        <v>7163805</v>
      </c>
    </row>
    <row r="1976" spans="1:47" hidden="1" x14ac:dyDescent="0.25">
      <c r="A1976" s="55" t="s">
        <v>1717</v>
      </c>
      <c r="B1976" s="92" t="s">
        <v>2544</v>
      </c>
      <c r="D1976" s="55" t="s">
        <v>3859</v>
      </c>
      <c r="E1976" s="56">
        <v>45747</v>
      </c>
      <c r="F1976" s="55" t="s">
        <v>4302</v>
      </c>
      <c r="H1976" s="55">
        <v>50900010</v>
      </c>
      <c r="I1976" s="55" t="s">
        <v>4303</v>
      </c>
      <c r="K1976" s="55" t="s">
        <v>490</v>
      </c>
      <c r="L1976" s="56">
        <v>45747</v>
      </c>
      <c r="Q1976" s="55" t="s">
        <v>89</v>
      </c>
      <c r="R1976" s="57">
        <v>167.61</v>
      </c>
      <c r="S1976" s="55" t="s">
        <v>89</v>
      </c>
      <c r="T1976" s="57">
        <v>167.61</v>
      </c>
      <c r="U1976" s="55" t="s">
        <v>329</v>
      </c>
      <c r="V1976" s="55" t="s">
        <v>330</v>
      </c>
      <c r="AJ1976" s="58">
        <v>0</v>
      </c>
      <c r="AT1976" t="s">
        <v>3842</v>
      </c>
      <c r="AU1976" s="191">
        <f t="shared" si="33"/>
        <v>2765565</v>
      </c>
    </row>
    <row r="1977" spans="1:47" hidden="1" x14ac:dyDescent="0.25">
      <c r="A1977" s="55" t="s">
        <v>1717</v>
      </c>
      <c r="B1977" s="92" t="s">
        <v>2544</v>
      </c>
      <c r="D1977" s="55" t="s">
        <v>3859</v>
      </c>
      <c r="E1977" s="56">
        <v>45747</v>
      </c>
      <c r="F1977" s="55" t="s">
        <v>4302</v>
      </c>
      <c r="H1977" s="55">
        <v>50900020</v>
      </c>
      <c r="I1977" s="55" t="s">
        <v>4303</v>
      </c>
      <c r="K1977" s="55" t="s">
        <v>492</v>
      </c>
      <c r="L1977" s="56">
        <v>45747</v>
      </c>
      <c r="Q1977" s="55" t="s">
        <v>89</v>
      </c>
      <c r="R1977" s="57">
        <v>472.2</v>
      </c>
      <c r="S1977" s="55" t="s">
        <v>89</v>
      </c>
      <c r="T1977" s="57">
        <v>472.2</v>
      </c>
      <c r="U1977" s="55" t="s">
        <v>329</v>
      </c>
      <c r="V1977" s="55" t="s">
        <v>330</v>
      </c>
      <c r="AJ1977" s="58">
        <v>0</v>
      </c>
      <c r="AT1977" t="s">
        <v>3842</v>
      </c>
      <c r="AU1977" s="191">
        <f t="shared" si="33"/>
        <v>7791300</v>
      </c>
    </row>
    <row r="1978" spans="1:47" hidden="1" x14ac:dyDescent="0.25">
      <c r="A1978" s="55" t="s">
        <v>1717</v>
      </c>
      <c r="B1978" s="92" t="s">
        <v>2544</v>
      </c>
      <c r="D1978" s="55" t="s">
        <v>3859</v>
      </c>
      <c r="E1978" s="56">
        <v>45747</v>
      </c>
      <c r="F1978" s="55" t="s">
        <v>4302</v>
      </c>
      <c r="H1978" s="55">
        <v>50900020</v>
      </c>
      <c r="I1978" s="55" t="s">
        <v>4303</v>
      </c>
      <c r="K1978" s="55" t="s">
        <v>492</v>
      </c>
      <c r="L1978" s="56">
        <v>45747</v>
      </c>
      <c r="Q1978" s="55" t="s">
        <v>89</v>
      </c>
      <c r="R1978" s="57">
        <v>944.42</v>
      </c>
      <c r="S1978" s="55" t="s">
        <v>89</v>
      </c>
      <c r="T1978" s="57">
        <v>944.42</v>
      </c>
      <c r="U1978" s="55" t="s">
        <v>329</v>
      </c>
      <c r="V1978" s="55" t="s">
        <v>330</v>
      </c>
      <c r="AJ1978" s="58">
        <v>0</v>
      </c>
      <c r="AT1978" t="s">
        <v>3842</v>
      </c>
      <c r="AU1978" s="191">
        <f t="shared" si="33"/>
        <v>15582930</v>
      </c>
    </row>
    <row r="1979" spans="1:47" hidden="1" x14ac:dyDescent="0.25">
      <c r="A1979" s="55" t="s">
        <v>1717</v>
      </c>
      <c r="B1979" s="92" t="s">
        <v>2544</v>
      </c>
      <c r="D1979" s="55" t="s">
        <v>3859</v>
      </c>
      <c r="E1979" s="56">
        <v>45747</v>
      </c>
      <c r="F1979" s="55" t="s">
        <v>4302</v>
      </c>
      <c r="H1979" s="55">
        <v>50900020</v>
      </c>
      <c r="I1979" s="55" t="s">
        <v>4303</v>
      </c>
      <c r="K1979" s="55" t="s">
        <v>492</v>
      </c>
      <c r="L1979" s="56">
        <v>45747</v>
      </c>
      <c r="Q1979" s="55" t="s">
        <v>89</v>
      </c>
      <c r="R1979" s="57">
        <v>425.38</v>
      </c>
      <c r="S1979" s="55" t="s">
        <v>89</v>
      </c>
      <c r="T1979" s="57">
        <v>425.38</v>
      </c>
      <c r="U1979" s="55" t="s">
        <v>329</v>
      </c>
      <c r="V1979" s="55" t="s">
        <v>330</v>
      </c>
      <c r="AJ1979" s="58">
        <v>0</v>
      </c>
      <c r="AT1979" t="s">
        <v>3842</v>
      </c>
      <c r="AU1979" s="191">
        <f t="shared" si="33"/>
        <v>7018770</v>
      </c>
    </row>
    <row r="1980" spans="1:47" hidden="1" x14ac:dyDescent="0.25">
      <c r="A1980" s="55" t="s">
        <v>1717</v>
      </c>
      <c r="B1980" s="92" t="s">
        <v>2544</v>
      </c>
      <c r="D1980" s="55" t="s">
        <v>3859</v>
      </c>
      <c r="E1980" s="56">
        <v>45747</v>
      </c>
      <c r="F1980" s="55" t="s">
        <v>4302</v>
      </c>
      <c r="H1980" s="55">
        <v>50900020</v>
      </c>
      <c r="I1980" s="55" t="s">
        <v>4303</v>
      </c>
      <c r="K1980" s="55" t="s">
        <v>492</v>
      </c>
      <c r="L1980" s="56">
        <v>45747</v>
      </c>
      <c r="Q1980" s="55" t="s">
        <v>89</v>
      </c>
      <c r="R1980" s="57">
        <v>574.6</v>
      </c>
      <c r="S1980" s="55" t="s">
        <v>89</v>
      </c>
      <c r="T1980" s="57">
        <v>574.6</v>
      </c>
      <c r="U1980" s="55" t="s">
        <v>329</v>
      </c>
      <c r="V1980" s="55" t="s">
        <v>330</v>
      </c>
      <c r="AJ1980" s="58">
        <v>0</v>
      </c>
      <c r="AT1980" t="s">
        <v>3842</v>
      </c>
      <c r="AU1980" s="191">
        <f t="shared" si="33"/>
        <v>9480900</v>
      </c>
    </row>
    <row r="1981" spans="1:47" hidden="1" x14ac:dyDescent="0.25">
      <c r="A1981" s="55" t="s">
        <v>1717</v>
      </c>
      <c r="B1981" s="92" t="s">
        <v>2544</v>
      </c>
      <c r="D1981" s="55" t="s">
        <v>3859</v>
      </c>
      <c r="E1981" s="56">
        <v>45747</v>
      </c>
      <c r="F1981" s="55" t="s">
        <v>4302</v>
      </c>
      <c r="H1981" s="55">
        <v>50900020</v>
      </c>
      <c r="I1981" s="55" t="s">
        <v>4303</v>
      </c>
      <c r="K1981" s="55" t="s">
        <v>492</v>
      </c>
      <c r="L1981" s="56">
        <v>45747</v>
      </c>
      <c r="Q1981" s="55" t="s">
        <v>89</v>
      </c>
      <c r="R1981" s="57">
        <v>490.94</v>
      </c>
      <c r="S1981" s="55" t="s">
        <v>89</v>
      </c>
      <c r="T1981" s="57">
        <v>490.94</v>
      </c>
      <c r="U1981" s="55" t="s">
        <v>329</v>
      </c>
      <c r="V1981" s="55" t="s">
        <v>330</v>
      </c>
      <c r="AJ1981" s="58">
        <v>0</v>
      </c>
      <c r="AT1981" t="s">
        <v>3842</v>
      </c>
      <c r="AU1981" s="191">
        <f t="shared" si="33"/>
        <v>8100510</v>
      </c>
    </row>
    <row r="1982" spans="1:47" hidden="1" x14ac:dyDescent="0.25">
      <c r="A1982" s="55" t="s">
        <v>1717</v>
      </c>
      <c r="B1982" s="92" t="s">
        <v>2544</v>
      </c>
      <c r="D1982" s="55" t="s">
        <v>3859</v>
      </c>
      <c r="E1982" s="56">
        <v>45747</v>
      </c>
      <c r="F1982" s="55" t="s">
        <v>4302</v>
      </c>
      <c r="H1982" s="55">
        <v>50900020</v>
      </c>
      <c r="I1982" s="55" t="s">
        <v>4303</v>
      </c>
      <c r="K1982" s="55" t="s">
        <v>492</v>
      </c>
      <c r="L1982" s="56">
        <v>45747</v>
      </c>
      <c r="Q1982" s="55" t="s">
        <v>89</v>
      </c>
      <c r="R1982" s="57">
        <v>490.94</v>
      </c>
      <c r="S1982" s="55" t="s">
        <v>89</v>
      </c>
      <c r="T1982" s="57">
        <v>490.94</v>
      </c>
      <c r="U1982" s="55" t="s">
        <v>329</v>
      </c>
      <c r="V1982" s="55" t="s">
        <v>330</v>
      </c>
      <c r="AJ1982" s="58">
        <v>0</v>
      </c>
      <c r="AT1982" t="s">
        <v>3842</v>
      </c>
      <c r="AU1982" s="191">
        <f t="shared" si="33"/>
        <v>8100510</v>
      </c>
    </row>
    <row r="1983" spans="1:47" hidden="1" x14ac:dyDescent="0.25">
      <c r="A1983" s="55" t="s">
        <v>1717</v>
      </c>
      <c r="B1983" s="92" t="s">
        <v>2544</v>
      </c>
      <c r="D1983" s="55" t="s">
        <v>3859</v>
      </c>
      <c r="E1983" s="56">
        <v>45747</v>
      </c>
      <c r="F1983" s="55" t="s">
        <v>4302</v>
      </c>
      <c r="H1983" s="55">
        <v>50900010</v>
      </c>
      <c r="I1983" s="55" t="s">
        <v>4303</v>
      </c>
      <c r="K1983" s="55" t="s">
        <v>490</v>
      </c>
      <c r="L1983" s="56">
        <v>45747</v>
      </c>
      <c r="Q1983" s="55" t="s">
        <v>89</v>
      </c>
      <c r="R1983" s="57">
        <v>54.91</v>
      </c>
      <c r="S1983" s="55" t="s">
        <v>89</v>
      </c>
      <c r="T1983" s="57">
        <v>54.91</v>
      </c>
      <c r="U1983" s="55" t="s">
        <v>329</v>
      </c>
      <c r="V1983" s="55" t="s">
        <v>330</v>
      </c>
      <c r="AJ1983" s="58">
        <v>0</v>
      </c>
      <c r="AT1983" t="s">
        <v>3842</v>
      </c>
      <c r="AU1983" s="191">
        <f t="shared" si="33"/>
        <v>906015</v>
      </c>
    </row>
    <row r="1984" spans="1:47" hidden="1" x14ac:dyDescent="0.25">
      <c r="A1984" s="55" t="s">
        <v>1717</v>
      </c>
      <c r="B1984" s="92" t="s">
        <v>2544</v>
      </c>
      <c r="D1984" s="55" t="s">
        <v>3859</v>
      </c>
      <c r="E1984" s="56">
        <v>45747</v>
      </c>
      <c r="F1984" s="55" t="s">
        <v>4302</v>
      </c>
      <c r="H1984" s="55">
        <v>50900010</v>
      </c>
      <c r="I1984" s="55" t="s">
        <v>4303</v>
      </c>
      <c r="K1984" s="55" t="s">
        <v>490</v>
      </c>
      <c r="L1984" s="56">
        <v>45747</v>
      </c>
      <c r="Q1984" s="55" t="s">
        <v>89</v>
      </c>
      <c r="R1984" s="57">
        <v>145.49</v>
      </c>
      <c r="S1984" s="55" t="s">
        <v>89</v>
      </c>
      <c r="T1984" s="57">
        <v>145.49</v>
      </c>
      <c r="U1984" s="55" t="s">
        <v>329</v>
      </c>
      <c r="V1984" s="55" t="s">
        <v>330</v>
      </c>
      <c r="AJ1984" s="58">
        <v>0</v>
      </c>
      <c r="AT1984" t="s">
        <v>3842</v>
      </c>
      <c r="AU1984" s="191">
        <f t="shared" si="33"/>
        <v>2400585</v>
      </c>
    </row>
    <row r="1985" spans="1:47" hidden="1" x14ac:dyDescent="0.25">
      <c r="A1985" s="55" t="s">
        <v>1717</v>
      </c>
      <c r="B1985" s="92" t="s">
        <v>2544</v>
      </c>
      <c r="D1985" s="55" t="s">
        <v>3859</v>
      </c>
      <c r="E1985" s="56">
        <v>45747</v>
      </c>
      <c r="F1985" s="55" t="s">
        <v>4302</v>
      </c>
      <c r="H1985" s="55">
        <v>50900020</v>
      </c>
      <c r="I1985" s="55" t="s">
        <v>4303</v>
      </c>
      <c r="K1985" s="55" t="s">
        <v>492</v>
      </c>
      <c r="L1985" s="56">
        <v>45747</v>
      </c>
      <c r="Q1985" s="55" t="s">
        <v>89</v>
      </c>
      <c r="R1985" s="57">
        <v>1857.26</v>
      </c>
      <c r="S1985" s="55" t="s">
        <v>89</v>
      </c>
      <c r="T1985" s="57">
        <v>1857.26</v>
      </c>
      <c r="U1985" s="55" t="s">
        <v>329</v>
      </c>
      <c r="V1985" s="55" t="s">
        <v>330</v>
      </c>
      <c r="AJ1985" s="58">
        <v>0</v>
      </c>
      <c r="AT1985" t="s">
        <v>3842</v>
      </c>
      <c r="AU1985" s="191">
        <f t="shared" si="33"/>
        <v>30644790</v>
      </c>
    </row>
    <row r="1986" spans="1:47" hidden="1" x14ac:dyDescent="0.25">
      <c r="A1986" s="55" t="s">
        <v>1717</v>
      </c>
      <c r="B1986" s="92" t="s">
        <v>2544</v>
      </c>
      <c r="D1986" s="55" t="s">
        <v>3859</v>
      </c>
      <c r="E1986" s="56">
        <v>45747</v>
      </c>
      <c r="F1986" s="55" t="s">
        <v>4302</v>
      </c>
      <c r="H1986" s="55">
        <v>50900020</v>
      </c>
      <c r="I1986" s="55" t="s">
        <v>4303</v>
      </c>
      <c r="K1986" s="55" t="s">
        <v>492</v>
      </c>
      <c r="L1986" s="56">
        <v>45747</v>
      </c>
      <c r="Q1986" s="55" t="s">
        <v>89</v>
      </c>
      <c r="R1986" s="57">
        <v>736.4</v>
      </c>
      <c r="S1986" s="55" t="s">
        <v>89</v>
      </c>
      <c r="T1986" s="57">
        <v>736.4</v>
      </c>
      <c r="U1986" s="55" t="s">
        <v>329</v>
      </c>
      <c r="V1986" s="55" t="s">
        <v>330</v>
      </c>
      <c r="AJ1986" s="58">
        <v>0</v>
      </c>
      <c r="AT1986" t="s">
        <v>3842</v>
      </c>
      <c r="AU1986" s="191">
        <f t="shared" si="33"/>
        <v>12150600</v>
      </c>
    </row>
    <row r="1987" spans="1:47" hidden="1" x14ac:dyDescent="0.25">
      <c r="A1987" s="55" t="s">
        <v>1717</v>
      </c>
      <c r="B1987" s="92" t="s">
        <v>2544</v>
      </c>
      <c r="D1987" s="55" t="s">
        <v>3859</v>
      </c>
      <c r="E1987" s="56">
        <v>45747</v>
      </c>
      <c r="F1987" s="55" t="s">
        <v>4302</v>
      </c>
      <c r="H1987" s="55">
        <v>50900020</v>
      </c>
      <c r="I1987" s="55" t="s">
        <v>4303</v>
      </c>
      <c r="K1987" s="55" t="s">
        <v>492</v>
      </c>
      <c r="L1987" s="56">
        <v>45747</v>
      </c>
      <c r="Q1987" s="55" t="s">
        <v>89</v>
      </c>
      <c r="R1987" s="57">
        <v>755.08</v>
      </c>
      <c r="S1987" s="55" t="s">
        <v>89</v>
      </c>
      <c r="T1987" s="57">
        <v>755.08</v>
      </c>
      <c r="U1987" s="55" t="s">
        <v>329</v>
      </c>
      <c r="V1987" s="55" t="s">
        <v>330</v>
      </c>
      <c r="AJ1987" s="58">
        <v>0</v>
      </c>
      <c r="AT1987" t="s">
        <v>3842</v>
      </c>
      <c r="AU1987" s="191">
        <f t="shared" si="33"/>
        <v>12458820</v>
      </c>
    </row>
    <row r="1988" spans="1:47" hidden="1" x14ac:dyDescent="0.25">
      <c r="A1988" s="55" t="s">
        <v>1717</v>
      </c>
      <c r="B1988" s="92" t="s">
        <v>2544</v>
      </c>
      <c r="D1988" s="55" t="s">
        <v>3859</v>
      </c>
      <c r="E1988" s="56">
        <v>45747</v>
      </c>
      <c r="F1988" s="55" t="s">
        <v>4302</v>
      </c>
      <c r="H1988" s="55">
        <v>50900020</v>
      </c>
      <c r="I1988" s="55" t="s">
        <v>4303</v>
      </c>
      <c r="K1988" s="55" t="s">
        <v>492</v>
      </c>
      <c r="L1988" s="56">
        <v>45747</v>
      </c>
      <c r="Q1988" s="55" t="s">
        <v>89</v>
      </c>
      <c r="R1988" s="57">
        <v>780.65</v>
      </c>
      <c r="S1988" s="55" t="s">
        <v>89</v>
      </c>
      <c r="T1988" s="57">
        <v>780.65</v>
      </c>
      <c r="U1988" s="55" t="s">
        <v>329</v>
      </c>
      <c r="V1988" s="55" t="s">
        <v>330</v>
      </c>
      <c r="AJ1988" s="58">
        <v>0</v>
      </c>
      <c r="AT1988" t="s">
        <v>3842</v>
      </c>
      <c r="AU1988" s="191">
        <f t="shared" si="33"/>
        <v>12880725</v>
      </c>
    </row>
    <row r="1989" spans="1:47" hidden="1" x14ac:dyDescent="0.25">
      <c r="A1989" s="55" t="s">
        <v>1717</v>
      </c>
      <c r="B1989" s="92" t="s">
        <v>2544</v>
      </c>
      <c r="D1989" s="55" t="s">
        <v>3859</v>
      </c>
      <c r="E1989" s="56">
        <v>45747</v>
      </c>
      <c r="F1989" s="55" t="s">
        <v>4302</v>
      </c>
      <c r="H1989" s="55">
        <v>50900020</v>
      </c>
      <c r="I1989" s="55" t="s">
        <v>4303</v>
      </c>
      <c r="K1989" s="55" t="s">
        <v>492</v>
      </c>
      <c r="L1989" s="56">
        <v>45747</v>
      </c>
      <c r="Q1989" s="55" t="s">
        <v>89</v>
      </c>
      <c r="R1989" s="57">
        <v>434.17</v>
      </c>
      <c r="S1989" s="55" t="s">
        <v>89</v>
      </c>
      <c r="T1989" s="57">
        <v>434.17</v>
      </c>
      <c r="U1989" s="55" t="s">
        <v>329</v>
      </c>
      <c r="V1989" s="55" t="s">
        <v>330</v>
      </c>
      <c r="AJ1989" s="58">
        <v>0</v>
      </c>
      <c r="AT1989" t="s">
        <v>3842</v>
      </c>
      <c r="AU1989" s="191">
        <f t="shared" si="33"/>
        <v>7163805</v>
      </c>
    </row>
    <row r="1990" spans="1:47" hidden="1" x14ac:dyDescent="0.25">
      <c r="A1990" s="55" t="s">
        <v>1717</v>
      </c>
      <c r="B1990" s="92" t="s">
        <v>2544</v>
      </c>
      <c r="D1990" s="55" t="s">
        <v>3859</v>
      </c>
      <c r="E1990" s="56">
        <v>45747</v>
      </c>
      <c r="F1990" s="55" t="s">
        <v>4302</v>
      </c>
      <c r="H1990" s="55">
        <v>50900010</v>
      </c>
      <c r="I1990" s="55" t="s">
        <v>4303</v>
      </c>
      <c r="K1990" s="55" t="s">
        <v>490</v>
      </c>
      <c r="L1990" s="56">
        <v>45747</v>
      </c>
      <c r="Q1990" s="55" t="s">
        <v>89</v>
      </c>
      <c r="R1990" s="57">
        <v>550.91</v>
      </c>
      <c r="S1990" s="55" t="s">
        <v>89</v>
      </c>
      <c r="T1990" s="57">
        <v>550.91</v>
      </c>
      <c r="U1990" s="55" t="s">
        <v>329</v>
      </c>
      <c r="V1990" s="55" t="s">
        <v>330</v>
      </c>
      <c r="AJ1990" s="58">
        <v>0</v>
      </c>
      <c r="AT1990" t="s">
        <v>3842</v>
      </c>
      <c r="AU1990" s="191">
        <f t="shared" si="33"/>
        <v>9090015</v>
      </c>
    </row>
    <row r="1991" spans="1:47" hidden="1" x14ac:dyDescent="0.25">
      <c r="A1991" s="55" t="s">
        <v>1717</v>
      </c>
      <c r="B1991" s="92" t="s">
        <v>2544</v>
      </c>
      <c r="D1991" s="55" t="s">
        <v>3859</v>
      </c>
      <c r="E1991" s="56">
        <v>45747</v>
      </c>
      <c r="F1991" s="55" t="s">
        <v>4302</v>
      </c>
      <c r="H1991" s="55">
        <v>50900020</v>
      </c>
      <c r="I1991" s="55" t="s">
        <v>4303</v>
      </c>
      <c r="K1991" s="55" t="s">
        <v>492</v>
      </c>
      <c r="L1991" s="56">
        <v>45747</v>
      </c>
      <c r="Q1991" s="55" t="s">
        <v>89</v>
      </c>
      <c r="R1991" s="57">
        <v>1028.8499999999999</v>
      </c>
      <c r="S1991" s="55" t="s">
        <v>89</v>
      </c>
      <c r="T1991" s="57">
        <v>1028.8499999999999</v>
      </c>
      <c r="U1991" s="55" t="s">
        <v>329</v>
      </c>
      <c r="V1991" s="55" t="s">
        <v>330</v>
      </c>
      <c r="AJ1991" s="58">
        <v>0</v>
      </c>
      <c r="AT1991" t="s">
        <v>3842</v>
      </c>
      <c r="AU1991" s="191">
        <f t="shared" si="33"/>
        <v>16976025</v>
      </c>
    </row>
    <row r="1992" spans="1:47" hidden="1" x14ac:dyDescent="0.25">
      <c r="A1992" s="55" t="s">
        <v>1717</v>
      </c>
      <c r="B1992" s="92" t="s">
        <v>2544</v>
      </c>
      <c r="D1992" s="55" t="s">
        <v>3859</v>
      </c>
      <c r="E1992" s="56">
        <v>45747</v>
      </c>
      <c r="F1992" s="55" t="s">
        <v>4302</v>
      </c>
      <c r="H1992" s="55">
        <v>50900010</v>
      </c>
      <c r="I1992" s="55" t="s">
        <v>4303</v>
      </c>
      <c r="K1992" s="55" t="s">
        <v>490</v>
      </c>
      <c r="L1992" s="56">
        <v>45747</v>
      </c>
      <c r="Q1992" s="55" t="s">
        <v>89</v>
      </c>
      <c r="R1992" s="57">
        <v>3.16</v>
      </c>
      <c r="S1992" s="55" t="s">
        <v>89</v>
      </c>
      <c r="T1992" s="57">
        <v>3.16</v>
      </c>
      <c r="U1992" s="55" t="s">
        <v>329</v>
      </c>
      <c r="V1992" s="55" t="s">
        <v>330</v>
      </c>
      <c r="AJ1992" s="58">
        <v>0</v>
      </c>
      <c r="AT1992" t="s">
        <v>3842</v>
      </c>
      <c r="AU1992" s="191">
        <f t="shared" si="33"/>
        <v>52140</v>
      </c>
    </row>
    <row r="1993" spans="1:47" hidden="1" x14ac:dyDescent="0.25">
      <c r="A1993" s="55" t="s">
        <v>1717</v>
      </c>
      <c r="B1993" s="92" t="s">
        <v>2544</v>
      </c>
      <c r="D1993" s="55" t="s">
        <v>3859</v>
      </c>
      <c r="E1993" s="56">
        <v>45747</v>
      </c>
      <c r="F1993" s="55" t="s">
        <v>4302</v>
      </c>
      <c r="H1993" s="55">
        <v>50900020</v>
      </c>
      <c r="I1993" s="55" t="s">
        <v>4303</v>
      </c>
      <c r="K1993" s="55" t="s">
        <v>492</v>
      </c>
      <c r="L1993" s="56">
        <v>45747</v>
      </c>
      <c r="Q1993" s="55" t="s">
        <v>89</v>
      </c>
      <c r="R1993" s="57">
        <v>2655.79</v>
      </c>
      <c r="S1993" s="55" t="s">
        <v>89</v>
      </c>
      <c r="T1993" s="57">
        <v>2655.79</v>
      </c>
      <c r="U1993" s="55" t="s">
        <v>329</v>
      </c>
      <c r="V1993" s="55" t="s">
        <v>330</v>
      </c>
      <c r="AJ1993" s="58">
        <v>0</v>
      </c>
      <c r="AT1993" t="s">
        <v>3842</v>
      </c>
      <c r="AU1993" s="191">
        <f t="shared" si="33"/>
        <v>43820535</v>
      </c>
    </row>
    <row r="1994" spans="1:47" hidden="1" x14ac:dyDescent="0.25">
      <c r="A1994" s="55" t="s">
        <v>1717</v>
      </c>
      <c r="B1994" s="92" t="s">
        <v>2544</v>
      </c>
      <c r="D1994" s="55" t="s">
        <v>3859</v>
      </c>
      <c r="E1994" s="56">
        <v>45747</v>
      </c>
      <c r="F1994" s="55" t="s">
        <v>4302</v>
      </c>
      <c r="H1994" s="55">
        <v>50900020</v>
      </c>
      <c r="I1994" s="55" t="s">
        <v>4303</v>
      </c>
      <c r="K1994" s="55" t="s">
        <v>492</v>
      </c>
      <c r="L1994" s="56">
        <v>45747</v>
      </c>
      <c r="Q1994" s="55" t="s">
        <v>89</v>
      </c>
      <c r="R1994" s="57">
        <v>574.6</v>
      </c>
      <c r="S1994" s="55" t="s">
        <v>89</v>
      </c>
      <c r="T1994" s="57">
        <v>574.6</v>
      </c>
      <c r="U1994" s="55" t="s">
        <v>329</v>
      </c>
      <c r="V1994" s="55" t="s">
        <v>330</v>
      </c>
      <c r="AJ1994" s="58">
        <v>0</v>
      </c>
      <c r="AT1994" t="s">
        <v>3842</v>
      </c>
      <c r="AU1994" s="191">
        <f t="shared" si="33"/>
        <v>9480900</v>
      </c>
    </row>
    <row r="1995" spans="1:47" hidden="1" x14ac:dyDescent="0.25">
      <c r="A1995" s="55" t="s">
        <v>1717</v>
      </c>
      <c r="B1995" s="92" t="s">
        <v>2544</v>
      </c>
      <c r="D1995" s="55" t="s">
        <v>3859</v>
      </c>
      <c r="E1995" s="56">
        <v>45747</v>
      </c>
      <c r="F1995" s="55" t="s">
        <v>4302</v>
      </c>
      <c r="H1995" s="55">
        <v>50900020</v>
      </c>
      <c r="I1995" s="55" t="s">
        <v>4303</v>
      </c>
      <c r="K1995" s="55" t="s">
        <v>492</v>
      </c>
      <c r="L1995" s="56">
        <v>45747</v>
      </c>
      <c r="Q1995" s="55" t="s">
        <v>89</v>
      </c>
      <c r="R1995" s="57">
        <v>1062.8599999999999</v>
      </c>
      <c r="S1995" s="55" t="s">
        <v>89</v>
      </c>
      <c r="T1995" s="57">
        <v>1062.8599999999999</v>
      </c>
      <c r="U1995" s="55" t="s">
        <v>329</v>
      </c>
      <c r="V1995" s="55" t="s">
        <v>330</v>
      </c>
      <c r="AJ1995" s="58">
        <v>0</v>
      </c>
      <c r="AT1995" t="s">
        <v>3842</v>
      </c>
      <c r="AU1995" s="191">
        <f t="shared" si="33"/>
        <v>17537190</v>
      </c>
    </row>
    <row r="1996" spans="1:47" hidden="1" x14ac:dyDescent="0.25">
      <c r="A1996" s="55" t="s">
        <v>1717</v>
      </c>
      <c r="B1996" s="92" t="s">
        <v>2544</v>
      </c>
      <c r="D1996" s="55" t="s">
        <v>3859</v>
      </c>
      <c r="E1996" s="56">
        <v>45747</v>
      </c>
      <c r="F1996" s="55" t="s">
        <v>4302</v>
      </c>
      <c r="H1996" s="55">
        <v>50900020</v>
      </c>
      <c r="I1996" s="55" t="s">
        <v>4303</v>
      </c>
      <c r="K1996" s="55" t="s">
        <v>492</v>
      </c>
      <c r="L1996" s="56">
        <v>45747</v>
      </c>
      <c r="Q1996" s="55" t="s">
        <v>89</v>
      </c>
      <c r="R1996" s="57">
        <v>4270.33</v>
      </c>
      <c r="S1996" s="55" t="s">
        <v>89</v>
      </c>
      <c r="T1996" s="57">
        <v>4270.33</v>
      </c>
      <c r="U1996" s="55" t="s">
        <v>329</v>
      </c>
      <c r="V1996" s="55" t="s">
        <v>330</v>
      </c>
      <c r="AJ1996" s="58">
        <v>0</v>
      </c>
      <c r="AT1996" t="s">
        <v>3842</v>
      </c>
      <c r="AU1996" s="191">
        <f t="shared" si="33"/>
        <v>70460445</v>
      </c>
    </row>
    <row r="1997" spans="1:47" hidden="1" x14ac:dyDescent="0.25">
      <c r="A1997" s="55" t="s">
        <v>1717</v>
      </c>
      <c r="B1997" s="92" t="s">
        <v>2544</v>
      </c>
      <c r="D1997" s="55" t="s">
        <v>3859</v>
      </c>
      <c r="E1997" s="56">
        <v>45747</v>
      </c>
      <c r="F1997" s="55" t="s">
        <v>4302</v>
      </c>
      <c r="H1997" s="55">
        <v>50900020</v>
      </c>
      <c r="I1997" s="55" t="s">
        <v>4303</v>
      </c>
      <c r="K1997" s="55" t="s">
        <v>492</v>
      </c>
      <c r="L1997" s="56">
        <v>45747</v>
      </c>
      <c r="Q1997" s="55" t="s">
        <v>89</v>
      </c>
      <c r="R1997" s="57">
        <v>651.26</v>
      </c>
      <c r="S1997" s="55" t="s">
        <v>89</v>
      </c>
      <c r="T1997" s="57">
        <v>651.26</v>
      </c>
      <c r="U1997" s="55" t="s">
        <v>329</v>
      </c>
      <c r="V1997" s="55" t="s">
        <v>330</v>
      </c>
      <c r="AJ1997" s="58">
        <v>0</v>
      </c>
      <c r="AT1997" t="s">
        <v>3842</v>
      </c>
      <c r="AU1997" s="191">
        <f t="shared" si="33"/>
        <v>10745790</v>
      </c>
    </row>
    <row r="1998" spans="1:47" hidden="1" x14ac:dyDescent="0.25">
      <c r="A1998" s="55" t="s">
        <v>1717</v>
      </c>
      <c r="B1998" s="92" t="s">
        <v>2544</v>
      </c>
      <c r="D1998" s="55" t="s">
        <v>3859</v>
      </c>
      <c r="E1998" s="56">
        <v>45747</v>
      </c>
      <c r="F1998" s="55" t="s">
        <v>4302</v>
      </c>
      <c r="H1998" s="55">
        <v>50900020</v>
      </c>
      <c r="I1998" s="55" t="s">
        <v>4303</v>
      </c>
      <c r="K1998" s="55" t="s">
        <v>492</v>
      </c>
      <c r="L1998" s="56">
        <v>45747</v>
      </c>
      <c r="Q1998" s="55" t="s">
        <v>89</v>
      </c>
      <c r="R1998" s="57">
        <v>736.4</v>
      </c>
      <c r="S1998" s="55" t="s">
        <v>89</v>
      </c>
      <c r="T1998" s="57">
        <v>736.4</v>
      </c>
      <c r="U1998" s="55" t="s">
        <v>329</v>
      </c>
      <c r="V1998" s="55" t="s">
        <v>330</v>
      </c>
      <c r="AJ1998" s="58">
        <v>0</v>
      </c>
      <c r="AT1998" t="s">
        <v>3842</v>
      </c>
      <c r="AU1998" s="191">
        <f t="shared" si="33"/>
        <v>12150600</v>
      </c>
    </row>
    <row r="1999" spans="1:47" hidden="1" x14ac:dyDescent="0.25">
      <c r="A1999" s="55" t="s">
        <v>1717</v>
      </c>
      <c r="B1999" s="92" t="s">
        <v>2544</v>
      </c>
      <c r="D1999" s="55" t="s">
        <v>3859</v>
      </c>
      <c r="E1999" s="56">
        <v>45747</v>
      </c>
      <c r="F1999" s="55" t="s">
        <v>4302</v>
      </c>
      <c r="H1999" s="55">
        <v>50900020</v>
      </c>
      <c r="I1999" s="55" t="s">
        <v>4303</v>
      </c>
      <c r="K1999" s="55" t="s">
        <v>492</v>
      </c>
      <c r="L1999" s="56">
        <v>45747</v>
      </c>
      <c r="Q1999" s="55" t="s">
        <v>89</v>
      </c>
      <c r="R1999" s="57">
        <v>972.42</v>
      </c>
      <c r="S1999" s="55" t="s">
        <v>89</v>
      </c>
      <c r="T1999" s="57">
        <v>972.42</v>
      </c>
      <c r="U1999" s="55" t="s">
        <v>329</v>
      </c>
      <c r="V1999" s="55" t="s">
        <v>330</v>
      </c>
      <c r="AJ1999" s="58">
        <v>0</v>
      </c>
      <c r="AT1999" t="s">
        <v>3842</v>
      </c>
      <c r="AU1999" s="191">
        <f t="shared" si="33"/>
        <v>16044930</v>
      </c>
    </row>
    <row r="2000" spans="1:47" hidden="1" x14ac:dyDescent="0.25">
      <c r="A2000" s="55" t="s">
        <v>1717</v>
      </c>
      <c r="B2000" s="92" t="s">
        <v>2544</v>
      </c>
      <c r="D2000" s="55" t="s">
        <v>3859</v>
      </c>
      <c r="E2000" s="56">
        <v>45747</v>
      </c>
      <c r="F2000" s="55" t="s">
        <v>4302</v>
      </c>
      <c r="H2000" s="55">
        <v>50900020</v>
      </c>
      <c r="I2000" s="55" t="s">
        <v>4303</v>
      </c>
      <c r="K2000" s="55" t="s">
        <v>492</v>
      </c>
      <c r="L2000" s="56">
        <v>45747</v>
      </c>
      <c r="Q2000" s="55" t="s">
        <v>89</v>
      </c>
      <c r="R2000" s="57">
        <v>843.3</v>
      </c>
      <c r="S2000" s="55" t="s">
        <v>89</v>
      </c>
      <c r="T2000" s="57">
        <v>843.3</v>
      </c>
      <c r="U2000" s="55" t="s">
        <v>329</v>
      </c>
      <c r="V2000" s="55" t="s">
        <v>330</v>
      </c>
      <c r="AJ2000" s="58">
        <v>0</v>
      </c>
      <c r="AT2000" t="s">
        <v>3842</v>
      </c>
      <c r="AU2000" s="191">
        <f t="shared" si="33"/>
        <v>13914450</v>
      </c>
    </row>
    <row r="2001" spans="1:47" hidden="1" x14ac:dyDescent="0.25">
      <c r="A2001" s="55" t="s">
        <v>1717</v>
      </c>
      <c r="B2001" s="92" t="s">
        <v>2544</v>
      </c>
      <c r="D2001" s="55" t="s">
        <v>3859</v>
      </c>
      <c r="E2001" s="56">
        <v>45747</v>
      </c>
      <c r="F2001" s="55" t="s">
        <v>4302</v>
      </c>
      <c r="H2001" s="55">
        <v>50900020</v>
      </c>
      <c r="I2001" s="55" t="s">
        <v>4303</v>
      </c>
      <c r="K2001" s="55" t="s">
        <v>492</v>
      </c>
      <c r="L2001" s="56">
        <v>45747</v>
      </c>
      <c r="Q2001" s="55" t="s">
        <v>89</v>
      </c>
      <c r="R2001" s="57">
        <v>214.37</v>
      </c>
      <c r="S2001" s="55" t="s">
        <v>89</v>
      </c>
      <c r="T2001" s="57">
        <v>214.37</v>
      </c>
      <c r="U2001" s="55" t="s">
        <v>329</v>
      </c>
      <c r="V2001" s="55" t="s">
        <v>330</v>
      </c>
      <c r="AJ2001" s="58">
        <v>0</v>
      </c>
      <c r="AT2001" t="s">
        <v>3842</v>
      </c>
      <c r="AU2001" s="191">
        <f t="shared" si="33"/>
        <v>3537105</v>
      </c>
    </row>
    <row r="2002" spans="1:47" hidden="1" x14ac:dyDescent="0.25">
      <c r="A2002" s="55" t="s">
        <v>1717</v>
      </c>
      <c r="B2002" s="92" t="s">
        <v>2544</v>
      </c>
      <c r="D2002" s="55" t="s">
        <v>3859</v>
      </c>
      <c r="E2002" s="56">
        <v>45747</v>
      </c>
      <c r="F2002" s="55" t="s">
        <v>4302</v>
      </c>
      <c r="H2002" s="55">
        <v>50900020</v>
      </c>
      <c r="I2002" s="55" t="s">
        <v>4303</v>
      </c>
      <c r="K2002" s="55" t="s">
        <v>492</v>
      </c>
      <c r="L2002" s="56">
        <v>45747</v>
      </c>
      <c r="Q2002" s="55" t="s">
        <v>89</v>
      </c>
      <c r="R2002" s="57">
        <v>2312.92</v>
      </c>
      <c r="S2002" s="55" t="s">
        <v>89</v>
      </c>
      <c r="T2002" s="57">
        <v>2312.92</v>
      </c>
      <c r="U2002" s="55" t="s">
        <v>329</v>
      </c>
      <c r="V2002" s="55" t="s">
        <v>330</v>
      </c>
      <c r="AJ2002" s="58">
        <v>0</v>
      </c>
      <c r="AT2002" t="s">
        <v>3842</v>
      </c>
      <c r="AU2002" s="191">
        <f t="shared" si="33"/>
        <v>38163180</v>
      </c>
    </row>
    <row r="2003" spans="1:47" hidden="1" x14ac:dyDescent="0.25">
      <c r="A2003" s="55" t="s">
        <v>1717</v>
      </c>
      <c r="B2003" s="92" t="s">
        <v>2544</v>
      </c>
      <c r="D2003" s="55" t="s">
        <v>3859</v>
      </c>
      <c r="E2003" s="56">
        <v>45747</v>
      </c>
      <c r="F2003" s="55" t="s">
        <v>4302</v>
      </c>
      <c r="H2003" s="55">
        <v>50900010</v>
      </c>
      <c r="I2003" s="55" t="s">
        <v>4303</v>
      </c>
      <c r="K2003" s="55" t="s">
        <v>490</v>
      </c>
      <c r="L2003" s="56">
        <v>45747</v>
      </c>
      <c r="Q2003" s="55" t="s">
        <v>89</v>
      </c>
      <c r="R2003" s="57">
        <v>530.65</v>
      </c>
      <c r="S2003" s="55" t="s">
        <v>89</v>
      </c>
      <c r="T2003" s="57">
        <v>530.65</v>
      </c>
      <c r="U2003" s="55" t="s">
        <v>329</v>
      </c>
      <c r="V2003" s="55" t="s">
        <v>330</v>
      </c>
      <c r="AJ2003" s="58">
        <v>0</v>
      </c>
      <c r="AT2003" t="s">
        <v>3842</v>
      </c>
      <c r="AU2003" s="191">
        <f t="shared" si="33"/>
        <v>8755725</v>
      </c>
    </row>
    <row r="2004" spans="1:47" hidden="1" x14ac:dyDescent="0.25">
      <c r="A2004" s="55" t="s">
        <v>1717</v>
      </c>
      <c r="B2004" s="92" t="s">
        <v>2544</v>
      </c>
      <c r="D2004" s="55" t="s">
        <v>3859</v>
      </c>
      <c r="E2004" s="56">
        <v>45747</v>
      </c>
      <c r="F2004" s="55" t="s">
        <v>4302</v>
      </c>
      <c r="H2004" s="55">
        <v>50900010</v>
      </c>
      <c r="I2004" s="55" t="s">
        <v>4303</v>
      </c>
      <c r="K2004" s="55" t="s">
        <v>490</v>
      </c>
      <c r="L2004" s="56">
        <v>45747</v>
      </c>
      <c r="Q2004" s="55" t="s">
        <v>89</v>
      </c>
      <c r="R2004" s="57">
        <v>50.53</v>
      </c>
      <c r="S2004" s="55" t="s">
        <v>89</v>
      </c>
      <c r="T2004" s="57">
        <v>50.53</v>
      </c>
      <c r="U2004" s="55" t="s">
        <v>329</v>
      </c>
      <c r="V2004" s="55" t="s">
        <v>330</v>
      </c>
      <c r="AJ2004" s="58">
        <v>0</v>
      </c>
      <c r="AT2004" t="s">
        <v>3842</v>
      </c>
      <c r="AU2004" s="191">
        <f t="shared" si="33"/>
        <v>833745</v>
      </c>
    </row>
    <row r="2005" spans="1:47" hidden="1" x14ac:dyDescent="0.25">
      <c r="A2005" s="55" t="s">
        <v>1717</v>
      </c>
      <c r="B2005" s="92" t="s">
        <v>2544</v>
      </c>
      <c r="D2005" s="55" t="s">
        <v>3859</v>
      </c>
      <c r="E2005" s="56">
        <v>45747</v>
      </c>
      <c r="F2005" s="55" t="s">
        <v>4302</v>
      </c>
      <c r="H2005" s="55">
        <v>50900010</v>
      </c>
      <c r="I2005" s="55" t="s">
        <v>4303</v>
      </c>
      <c r="K2005" s="55" t="s">
        <v>490</v>
      </c>
      <c r="L2005" s="56">
        <v>45747</v>
      </c>
      <c r="Q2005" s="55" t="s">
        <v>89</v>
      </c>
      <c r="R2005" s="57">
        <v>550.91</v>
      </c>
      <c r="S2005" s="55" t="s">
        <v>89</v>
      </c>
      <c r="T2005" s="57">
        <v>550.91</v>
      </c>
      <c r="U2005" s="55" t="s">
        <v>329</v>
      </c>
      <c r="V2005" s="55" t="s">
        <v>330</v>
      </c>
      <c r="AJ2005" s="58">
        <v>0</v>
      </c>
      <c r="AT2005" t="s">
        <v>3842</v>
      </c>
      <c r="AU2005" s="191">
        <f t="shared" si="33"/>
        <v>9090015</v>
      </c>
    </row>
    <row r="2006" spans="1:47" hidden="1" x14ac:dyDescent="0.25">
      <c r="A2006" s="55" t="s">
        <v>1717</v>
      </c>
      <c r="B2006" s="92" t="s">
        <v>2544</v>
      </c>
      <c r="D2006" s="55" t="s">
        <v>3859</v>
      </c>
      <c r="E2006" s="56">
        <v>45747</v>
      </c>
      <c r="F2006" s="55" t="s">
        <v>4302</v>
      </c>
      <c r="H2006" s="55">
        <v>50900020</v>
      </c>
      <c r="I2006" s="55" t="s">
        <v>4303</v>
      </c>
      <c r="K2006" s="55" t="s">
        <v>492</v>
      </c>
      <c r="L2006" s="56">
        <v>45747</v>
      </c>
      <c r="Q2006" s="55" t="s">
        <v>89</v>
      </c>
      <c r="R2006" s="57">
        <v>944.4</v>
      </c>
      <c r="S2006" s="55" t="s">
        <v>89</v>
      </c>
      <c r="T2006" s="57">
        <v>944.4</v>
      </c>
      <c r="U2006" s="55" t="s">
        <v>329</v>
      </c>
      <c r="V2006" s="55" t="s">
        <v>330</v>
      </c>
      <c r="AJ2006" s="58">
        <v>0</v>
      </c>
      <c r="AT2006" t="s">
        <v>3842</v>
      </c>
      <c r="AU2006" s="191">
        <f t="shared" si="33"/>
        <v>15582600</v>
      </c>
    </row>
    <row r="2007" spans="1:47" hidden="1" x14ac:dyDescent="0.25">
      <c r="A2007" s="55" t="s">
        <v>1717</v>
      </c>
      <c r="B2007" s="92" t="s">
        <v>2544</v>
      </c>
      <c r="D2007" s="55" t="s">
        <v>3859</v>
      </c>
      <c r="E2007" s="56">
        <v>45747</v>
      </c>
      <c r="F2007" s="55" t="s">
        <v>4302</v>
      </c>
      <c r="H2007" s="55">
        <v>50900010</v>
      </c>
      <c r="I2007" s="55" t="s">
        <v>4303</v>
      </c>
      <c r="K2007" s="55" t="s">
        <v>490</v>
      </c>
      <c r="L2007" s="56">
        <v>45747</v>
      </c>
      <c r="Q2007" s="55" t="s">
        <v>89</v>
      </c>
      <c r="R2007" s="57">
        <v>50.3</v>
      </c>
      <c r="S2007" s="55" t="s">
        <v>89</v>
      </c>
      <c r="T2007" s="57">
        <v>50.3</v>
      </c>
      <c r="U2007" s="55" t="s">
        <v>329</v>
      </c>
      <c r="V2007" s="55" t="s">
        <v>330</v>
      </c>
      <c r="AJ2007" s="58">
        <v>0</v>
      </c>
      <c r="AT2007" t="s">
        <v>3842</v>
      </c>
      <c r="AU2007" s="191">
        <f t="shared" si="33"/>
        <v>829950</v>
      </c>
    </row>
    <row r="2008" spans="1:47" hidden="1" x14ac:dyDescent="0.25">
      <c r="A2008" s="55" t="s">
        <v>1717</v>
      </c>
      <c r="B2008" s="92" t="s">
        <v>2544</v>
      </c>
      <c r="D2008" s="55" t="s">
        <v>3859</v>
      </c>
      <c r="E2008" s="56">
        <v>45747</v>
      </c>
      <c r="F2008" s="55" t="s">
        <v>4302</v>
      </c>
      <c r="H2008" s="55">
        <v>50900020</v>
      </c>
      <c r="I2008" s="55" t="s">
        <v>4303</v>
      </c>
      <c r="K2008" s="55" t="s">
        <v>492</v>
      </c>
      <c r="L2008" s="56">
        <v>45747</v>
      </c>
      <c r="Q2008" s="55" t="s">
        <v>89</v>
      </c>
      <c r="R2008" s="57">
        <v>925.16</v>
      </c>
      <c r="S2008" s="55" t="s">
        <v>89</v>
      </c>
      <c r="T2008" s="57">
        <v>925.16</v>
      </c>
      <c r="U2008" s="55" t="s">
        <v>329</v>
      </c>
      <c r="V2008" s="55" t="s">
        <v>330</v>
      </c>
      <c r="AJ2008" s="58">
        <v>0</v>
      </c>
      <c r="AT2008" t="s">
        <v>3842</v>
      </c>
      <c r="AU2008" s="191">
        <f t="shared" si="33"/>
        <v>15265140</v>
      </c>
    </row>
    <row r="2009" spans="1:47" hidden="1" x14ac:dyDescent="0.25">
      <c r="A2009" s="55" t="s">
        <v>1717</v>
      </c>
      <c r="B2009" s="92" t="s">
        <v>2544</v>
      </c>
      <c r="D2009" s="55" t="s">
        <v>3859</v>
      </c>
      <c r="E2009" s="56">
        <v>45747</v>
      </c>
      <c r="F2009" s="55" t="s">
        <v>4302</v>
      </c>
      <c r="H2009" s="55">
        <v>50900020</v>
      </c>
      <c r="I2009" s="55" t="s">
        <v>4303</v>
      </c>
      <c r="K2009" s="55" t="s">
        <v>492</v>
      </c>
      <c r="L2009" s="56">
        <v>45747</v>
      </c>
      <c r="Q2009" s="55" t="s">
        <v>89</v>
      </c>
      <c r="R2009" s="57">
        <v>1944.84</v>
      </c>
      <c r="S2009" s="55" t="s">
        <v>89</v>
      </c>
      <c r="T2009" s="57">
        <v>1944.84</v>
      </c>
      <c r="U2009" s="55" t="s">
        <v>329</v>
      </c>
      <c r="V2009" s="55" t="s">
        <v>330</v>
      </c>
      <c r="AJ2009" s="58">
        <v>0</v>
      </c>
      <c r="AT2009" t="s">
        <v>3842</v>
      </c>
      <c r="AU2009" s="191">
        <f t="shared" si="33"/>
        <v>32089860</v>
      </c>
    </row>
    <row r="2010" spans="1:47" hidden="1" x14ac:dyDescent="0.25">
      <c r="A2010" s="55" t="s">
        <v>1717</v>
      </c>
      <c r="B2010" s="92" t="s">
        <v>2544</v>
      </c>
      <c r="D2010" s="55" t="s">
        <v>3859</v>
      </c>
      <c r="E2010" s="56">
        <v>45747</v>
      </c>
      <c r="F2010" s="55" t="s">
        <v>4302</v>
      </c>
      <c r="H2010" s="55">
        <v>50900020</v>
      </c>
      <c r="I2010" s="55" t="s">
        <v>4303</v>
      </c>
      <c r="K2010" s="55" t="s">
        <v>492</v>
      </c>
      <c r="L2010" s="56">
        <v>45747</v>
      </c>
      <c r="Q2010" s="55" t="s">
        <v>89</v>
      </c>
      <c r="R2010" s="57">
        <v>434.17</v>
      </c>
      <c r="S2010" s="55" t="s">
        <v>89</v>
      </c>
      <c r="T2010" s="57">
        <v>434.17</v>
      </c>
      <c r="U2010" s="55" t="s">
        <v>329</v>
      </c>
      <c r="V2010" s="55" t="s">
        <v>330</v>
      </c>
      <c r="AJ2010" s="58">
        <v>0</v>
      </c>
      <c r="AT2010" t="s">
        <v>3842</v>
      </c>
      <c r="AU2010" s="191">
        <f t="shared" si="33"/>
        <v>7163805</v>
      </c>
    </row>
    <row r="2011" spans="1:47" hidden="1" x14ac:dyDescent="0.25">
      <c r="A2011" s="55" t="s">
        <v>1717</v>
      </c>
      <c r="B2011" s="92" t="s">
        <v>2544</v>
      </c>
      <c r="D2011" s="55" t="s">
        <v>3859</v>
      </c>
      <c r="E2011" s="56">
        <v>45747</v>
      </c>
      <c r="F2011" s="55" t="s">
        <v>4302</v>
      </c>
      <c r="H2011" s="55">
        <v>50900020</v>
      </c>
      <c r="I2011" s="55" t="s">
        <v>4303</v>
      </c>
      <c r="K2011" s="55" t="s">
        <v>492</v>
      </c>
      <c r="L2011" s="56">
        <v>45747</v>
      </c>
      <c r="Q2011" s="55" t="s">
        <v>89</v>
      </c>
      <c r="R2011" s="57">
        <v>478.55</v>
      </c>
      <c r="S2011" s="55" t="s">
        <v>89</v>
      </c>
      <c r="T2011" s="57">
        <v>478.55</v>
      </c>
      <c r="U2011" s="55" t="s">
        <v>329</v>
      </c>
      <c r="V2011" s="55" t="s">
        <v>330</v>
      </c>
      <c r="AJ2011" s="58">
        <v>0</v>
      </c>
      <c r="AT2011" t="s">
        <v>3842</v>
      </c>
      <c r="AU2011" s="191">
        <f t="shared" si="33"/>
        <v>7896075</v>
      </c>
    </row>
    <row r="2012" spans="1:47" hidden="1" x14ac:dyDescent="0.25">
      <c r="A2012" s="55" t="s">
        <v>1717</v>
      </c>
      <c r="B2012" s="92" t="s">
        <v>2544</v>
      </c>
      <c r="D2012" s="55" t="s">
        <v>3859</v>
      </c>
      <c r="E2012" s="56">
        <v>45747</v>
      </c>
      <c r="F2012" s="55" t="s">
        <v>4302</v>
      </c>
      <c r="H2012" s="55">
        <v>50900010</v>
      </c>
      <c r="I2012" s="55" t="s">
        <v>4303</v>
      </c>
      <c r="K2012" s="55" t="s">
        <v>490</v>
      </c>
      <c r="L2012" s="56">
        <v>45747</v>
      </c>
      <c r="Q2012" s="55" t="s">
        <v>89</v>
      </c>
      <c r="R2012" s="57">
        <v>0.2</v>
      </c>
      <c r="S2012" s="55" t="s">
        <v>89</v>
      </c>
      <c r="T2012" s="57">
        <v>0.2</v>
      </c>
      <c r="U2012" s="55" t="s">
        <v>329</v>
      </c>
      <c r="V2012" s="55" t="s">
        <v>330</v>
      </c>
      <c r="AJ2012" s="58">
        <v>0</v>
      </c>
      <c r="AT2012" t="s">
        <v>3842</v>
      </c>
      <c r="AU2012" s="191">
        <f t="shared" si="33"/>
        <v>3300</v>
      </c>
    </row>
    <row r="2013" spans="1:47" hidden="1" x14ac:dyDescent="0.25">
      <c r="A2013" s="55" t="s">
        <v>1717</v>
      </c>
      <c r="B2013" s="92" t="s">
        <v>2544</v>
      </c>
      <c r="D2013" s="55" t="s">
        <v>3859</v>
      </c>
      <c r="E2013" s="56">
        <v>45747</v>
      </c>
      <c r="F2013" s="55" t="s">
        <v>4302</v>
      </c>
      <c r="H2013" s="55">
        <v>50900020</v>
      </c>
      <c r="I2013" s="55" t="s">
        <v>4303</v>
      </c>
      <c r="K2013" s="55" t="s">
        <v>492</v>
      </c>
      <c r="L2013" s="56">
        <v>45747</v>
      </c>
      <c r="Q2013" s="55" t="s">
        <v>89</v>
      </c>
      <c r="R2013" s="57">
        <v>519.59</v>
      </c>
      <c r="S2013" s="55" t="s">
        <v>89</v>
      </c>
      <c r="T2013" s="57">
        <v>519.59</v>
      </c>
      <c r="U2013" s="55" t="s">
        <v>329</v>
      </c>
      <c r="V2013" s="55" t="s">
        <v>330</v>
      </c>
      <c r="AJ2013" s="58">
        <v>0</v>
      </c>
      <c r="AT2013" t="s">
        <v>3842</v>
      </c>
      <c r="AU2013" s="191">
        <f t="shared" si="33"/>
        <v>8573235</v>
      </c>
    </row>
    <row r="2014" spans="1:47" hidden="1" x14ac:dyDescent="0.25">
      <c r="A2014" s="55" t="s">
        <v>1717</v>
      </c>
      <c r="B2014" s="92" t="s">
        <v>2544</v>
      </c>
      <c r="D2014" s="55" t="s">
        <v>3859</v>
      </c>
      <c r="E2014" s="56">
        <v>45747</v>
      </c>
      <c r="F2014" s="55" t="s">
        <v>4302</v>
      </c>
      <c r="H2014" s="55">
        <v>50900020</v>
      </c>
      <c r="I2014" s="55" t="s">
        <v>4303</v>
      </c>
      <c r="K2014" s="55" t="s">
        <v>492</v>
      </c>
      <c r="L2014" s="56">
        <v>45747</v>
      </c>
      <c r="Q2014" s="55" t="s">
        <v>89</v>
      </c>
      <c r="R2014" s="57">
        <v>490.94</v>
      </c>
      <c r="S2014" s="55" t="s">
        <v>89</v>
      </c>
      <c r="T2014" s="57">
        <v>490.94</v>
      </c>
      <c r="U2014" s="55" t="s">
        <v>329</v>
      </c>
      <c r="V2014" s="55" t="s">
        <v>330</v>
      </c>
      <c r="AJ2014" s="58">
        <v>0</v>
      </c>
      <c r="AT2014" t="s">
        <v>3842</v>
      </c>
      <c r="AU2014" s="191">
        <f t="shared" si="33"/>
        <v>8100510</v>
      </c>
    </row>
    <row r="2015" spans="1:47" hidden="1" x14ac:dyDescent="0.25">
      <c r="A2015" s="55" t="s">
        <v>1717</v>
      </c>
      <c r="B2015" s="92" t="s">
        <v>2544</v>
      </c>
      <c r="D2015" s="55" t="s">
        <v>3859</v>
      </c>
      <c r="E2015" s="56">
        <v>45747</v>
      </c>
      <c r="F2015" s="55" t="s">
        <v>4302</v>
      </c>
      <c r="H2015" s="55">
        <v>50900010</v>
      </c>
      <c r="I2015" s="55" t="s">
        <v>4303</v>
      </c>
      <c r="K2015" s="55" t="s">
        <v>490</v>
      </c>
      <c r="L2015" s="56">
        <v>45747</v>
      </c>
      <c r="Q2015" s="55" t="s">
        <v>89</v>
      </c>
      <c r="R2015" s="57">
        <v>50.3</v>
      </c>
      <c r="S2015" s="55" t="s">
        <v>89</v>
      </c>
      <c r="T2015" s="57">
        <v>50.3</v>
      </c>
      <c r="U2015" s="55" t="s">
        <v>329</v>
      </c>
      <c r="V2015" s="55" t="s">
        <v>330</v>
      </c>
      <c r="AJ2015" s="58">
        <v>0</v>
      </c>
      <c r="AT2015" t="s">
        <v>3842</v>
      </c>
      <c r="AU2015" s="191">
        <f t="shared" si="33"/>
        <v>829950</v>
      </c>
    </row>
    <row r="2016" spans="1:47" hidden="1" x14ac:dyDescent="0.25">
      <c r="A2016" s="55" t="s">
        <v>1717</v>
      </c>
      <c r="B2016" s="92" t="s">
        <v>2544</v>
      </c>
      <c r="D2016" s="55" t="s">
        <v>3859</v>
      </c>
      <c r="E2016" s="56">
        <v>45747</v>
      </c>
      <c r="F2016" s="55" t="s">
        <v>4302</v>
      </c>
      <c r="H2016" s="55">
        <v>50900020</v>
      </c>
      <c r="I2016" s="55" t="s">
        <v>4303</v>
      </c>
      <c r="K2016" s="55" t="s">
        <v>492</v>
      </c>
      <c r="L2016" s="56">
        <v>45747</v>
      </c>
      <c r="Q2016" s="55" t="s">
        <v>89</v>
      </c>
      <c r="R2016" s="57">
        <v>1209</v>
      </c>
      <c r="S2016" s="55" t="s">
        <v>89</v>
      </c>
      <c r="T2016" s="57">
        <v>1209</v>
      </c>
      <c r="U2016" s="55" t="s">
        <v>329</v>
      </c>
      <c r="V2016" s="55" t="s">
        <v>330</v>
      </c>
      <c r="AJ2016" s="58">
        <v>0</v>
      </c>
      <c r="AT2016" t="s">
        <v>3842</v>
      </c>
      <c r="AU2016" s="191">
        <f t="shared" si="33"/>
        <v>19948500</v>
      </c>
    </row>
    <row r="2017" spans="1:47" hidden="1" x14ac:dyDescent="0.25">
      <c r="A2017" s="55" t="s">
        <v>1717</v>
      </c>
      <c r="B2017" s="92" t="s">
        <v>2544</v>
      </c>
      <c r="D2017" s="55" t="s">
        <v>3859</v>
      </c>
      <c r="E2017" s="56">
        <v>45747</v>
      </c>
      <c r="F2017" s="55" t="s">
        <v>4302</v>
      </c>
      <c r="H2017" s="55">
        <v>50900010</v>
      </c>
      <c r="I2017" s="55" t="s">
        <v>4303</v>
      </c>
      <c r="K2017" s="55" t="s">
        <v>490</v>
      </c>
      <c r="L2017" s="56">
        <v>45747</v>
      </c>
      <c r="Q2017" s="55" t="s">
        <v>89</v>
      </c>
      <c r="R2017" s="57">
        <v>0.27</v>
      </c>
      <c r="S2017" s="55" t="s">
        <v>89</v>
      </c>
      <c r="T2017" s="57">
        <v>0.27</v>
      </c>
      <c r="U2017" s="55" t="s">
        <v>329</v>
      </c>
      <c r="V2017" s="55" t="s">
        <v>330</v>
      </c>
      <c r="AJ2017" s="58">
        <v>0</v>
      </c>
      <c r="AT2017" t="s">
        <v>3842</v>
      </c>
      <c r="AU2017" s="191">
        <f t="shared" si="33"/>
        <v>4455</v>
      </c>
    </row>
    <row r="2018" spans="1:47" hidden="1" x14ac:dyDescent="0.25">
      <c r="A2018" s="55" t="s">
        <v>1717</v>
      </c>
      <c r="B2018" s="92" t="s">
        <v>2544</v>
      </c>
      <c r="D2018" s="55" t="s">
        <v>3859</v>
      </c>
      <c r="E2018" s="56">
        <v>45747</v>
      </c>
      <c r="F2018" s="55" t="s">
        <v>4302</v>
      </c>
      <c r="H2018" s="55">
        <v>50900020</v>
      </c>
      <c r="I2018" s="55" t="s">
        <v>4303</v>
      </c>
      <c r="K2018" s="55" t="s">
        <v>492</v>
      </c>
      <c r="L2018" s="56">
        <v>45747</v>
      </c>
      <c r="Q2018" s="55" t="s">
        <v>89</v>
      </c>
      <c r="R2018" s="57">
        <v>430.95</v>
      </c>
      <c r="S2018" s="55" t="s">
        <v>89</v>
      </c>
      <c r="T2018" s="57">
        <v>430.95</v>
      </c>
      <c r="U2018" s="55" t="s">
        <v>329</v>
      </c>
      <c r="V2018" s="55" t="s">
        <v>330</v>
      </c>
      <c r="AJ2018" s="58">
        <v>0</v>
      </c>
      <c r="AT2018" t="s">
        <v>3842</v>
      </c>
      <c r="AU2018" s="191">
        <f t="shared" si="33"/>
        <v>7110675</v>
      </c>
    </row>
    <row r="2019" spans="1:47" hidden="1" x14ac:dyDescent="0.25">
      <c r="A2019" s="55" t="s">
        <v>1717</v>
      </c>
      <c r="B2019" s="92" t="s">
        <v>2544</v>
      </c>
      <c r="D2019" s="55" t="s">
        <v>3859</v>
      </c>
      <c r="E2019" s="56">
        <v>45747</v>
      </c>
      <c r="F2019" s="55" t="s">
        <v>4302</v>
      </c>
      <c r="H2019" s="55">
        <v>50900020</v>
      </c>
      <c r="I2019" s="55" t="s">
        <v>4303</v>
      </c>
      <c r="K2019" s="55" t="s">
        <v>492</v>
      </c>
      <c r="L2019" s="56">
        <v>45747</v>
      </c>
      <c r="Q2019" s="55" t="s">
        <v>89</v>
      </c>
      <c r="R2019" s="57">
        <v>861.89</v>
      </c>
      <c r="S2019" s="55" t="s">
        <v>89</v>
      </c>
      <c r="T2019" s="57">
        <v>861.89</v>
      </c>
      <c r="U2019" s="55" t="s">
        <v>329</v>
      </c>
      <c r="V2019" s="55" t="s">
        <v>330</v>
      </c>
      <c r="AJ2019" s="58">
        <v>0</v>
      </c>
      <c r="AT2019" t="s">
        <v>3842</v>
      </c>
      <c r="AU2019" s="191">
        <f t="shared" si="33"/>
        <v>14221185</v>
      </c>
    </row>
    <row r="2020" spans="1:47" hidden="1" x14ac:dyDescent="0.25">
      <c r="A2020" s="55" t="s">
        <v>1717</v>
      </c>
      <c r="B2020" s="92" t="s">
        <v>2544</v>
      </c>
      <c r="D2020" s="55" t="s">
        <v>3859</v>
      </c>
      <c r="E2020" s="56">
        <v>45747</v>
      </c>
      <c r="F2020" s="55" t="s">
        <v>4302</v>
      </c>
      <c r="H2020" s="55">
        <v>50900020</v>
      </c>
      <c r="I2020" s="55" t="s">
        <v>4303</v>
      </c>
      <c r="K2020" s="55" t="s">
        <v>492</v>
      </c>
      <c r="L2020" s="56">
        <v>45747</v>
      </c>
      <c r="Q2020" s="55" t="s">
        <v>89</v>
      </c>
      <c r="R2020" s="57">
        <v>925.17</v>
      </c>
      <c r="S2020" s="55" t="s">
        <v>89</v>
      </c>
      <c r="T2020" s="57">
        <v>925.17</v>
      </c>
      <c r="U2020" s="55" t="s">
        <v>329</v>
      </c>
      <c r="V2020" s="55" t="s">
        <v>330</v>
      </c>
      <c r="AJ2020" s="58">
        <v>0</v>
      </c>
      <c r="AT2020" t="s">
        <v>3842</v>
      </c>
      <c r="AU2020" s="191">
        <f t="shared" si="33"/>
        <v>15265305</v>
      </c>
    </row>
    <row r="2021" spans="1:47" hidden="1" x14ac:dyDescent="0.25">
      <c r="A2021" s="55" t="s">
        <v>1717</v>
      </c>
      <c r="B2021" s="92" t="s">
        <v>2544</v>
      </c>
      <c r="D2021" s="55" t="s">
        <v>3859</v>
      </c>
      <c r="E2021" s="56">
        <v>45747</v>
      </c>
      <c r="F2021" s="55" t="s">
        <v>4302</v>
      </c>
      <c r="H2021" s="55">
        <v>50900020</v>
      </c>
      <c r="I2021" s="55" t="s">
        <v>4303</v>
      </c>
      <c r="K2021" s="55" t="s">
        <v>492</v>
      </c>
      <c r="L2021" s="56">
        <v>45747</v>
      </c>
      <c r="Q2021" s="55" t="s">
        <v>89</v>
      </c>
      <c r="R2021" s="57">
        <v>519.58000000000004</v>
      </c>
      <c r="S2021" s="55" t="s">
        <v>89</v>
      </c>
      <c r="T2021" s="57">
        <v>519.58000000000004</v>
      </c>
      <c r="U2021" s="55" t="s">
        <v>329</v>
      </c>
      <c r="V2021" s="55" t="s">
        <v>330</v>
      </c>
      <c r="AJ2021" s="58">
        <v>0</v>
      </c>
      <c r="AT2021" t="s">
        <v>3842</v>
      </c>
      <c r="AU2021" s="191">
        <f t="shared" si="33"/>
        <v>8573070</v>
      </c>
    </row>
    <row r="2022" spans="1:47" hidden="1" x14ac:dyDescent="0.25">
      <c r="A2022" s="55" t="s">
        <v>1717</v>
      </c>
      <c r="B2022" s="92" t="s">
        <v>2544</v>
      </c>
      <c r="D2022" s="55" t="s">
        <v>3859</v>
      </c>
      <c r="E2022" s="56">
        <v>45747</v>
      </c>
      <c r="F2022" s="55" t="s">
        <v>4302</v>
      </c>
      <c r="H2022" s="55">
        <v>50900000</v>
      </c>
      <c r="I2022" s="55" t="s">
        <v>4304</v>
      </c>
      <c r="K2022" s="55" t="s">
        <v>488</v>
      </c>
      <c r="L2022" s="56">
        <v>45747</v>
      </c>
      <c r="Q2022" s="55" t="s">
        <v>89</v>
      </c>
      <c r="R2022" s="57">
        <v>0.27</v>
      </c>
      <c r="S2022" s="55" t="s">
        <v>89</v>
      </c>
      <c r="T2022" s="57">
        <v>0.27</v>
      </c>
      <c r="U2022" s="55" t="s">
        <v>329</v>
      </c>
      <c r="V2022" s="55" t="s">
        <v>330</v>
      </c>
      <c r="AJ2022" s="58">
        <v>0</v>
      </c>
      <c r="AT2022" t="s">
        <v>3842</v>
      </c>
      <c r="AU2022" s="191">
        <f t="shared" si="33"/>
        <v>4455</v>
      </c>
    </row>
    <row r="2023" spans="1:47" hidden="1" x14ac:dyDescent="0.25">
      <c r="A2023" s="55" t="s">
        <v>1717</v>
      </c>
      <c r="B2023" s="92" t="s">
        <v>2544</v>
      </c>
      <c r="D2023" s="55" t="s">
        <v>3859</v>
      </c>
      <c r="E2023" s="56">
        <v>45747</v>
      </c>
      <c r="F2023" s="55" t="s">
        <v>4302</v>
      </c>
      <c r="H2023" s="55">
        <v>50900000</v>
      </c>
      <c r="I2023" s="55" t="s">
        <v>4304</v>
      </c>
      <c r="K2023" s="55" t="s">
        <v>488</v>
      </c>
      <c r="L2023" s="56">
        <v>45747</v>
      </c>
      <c r="Q2023" s="55" t="s">
        <v>89</v>
      </c>
      <c r="R2023" s="57">
        <v>9406.74</v>
      </c>
      <c r="S2023" s="55" t="s">
        <v>89</v>
      </c>
      <c r="T2023" s="57">
        <v>9406.74</v>
      </c>
      <c r="U2023" s="55" t="s">
        <v>329</v>
      </c>
      <c r="V2023" s="55" t="s">
        <v>330</v>
      </c>
      <c r="AJ2023" s="58">
        <v>0</v>
      </c>
      <c r="AT2023" t="s">
        <v>3842</v>
      </c>
      <c r="AU2023" s="191">
        <f t="shared" si="33"/>
        <v>155211210</v>
      </c>
    </row>
    <row r="2024" spans="1:47" hidden="1" x14ac:dyDescent="0.25">
      <c r="A2024" s="55" t="s">
        <v>1717</v>
      </c>
      <c r="B2024" s="92" t="s">
        <v>2544</v>
      </c>
      <c r="D2024" s="55" t="s">
        <v>3859</v>
      </c>
      <c r="E2024" s="56">
        <v>45747</v>
      </c>
      <c r="F2024" s="55" t="s">
        <v>4302</v>
      </c>
      <c r="H2024" s="55">
        <v>50900010</v>
      </c>
      <c r="I2024" s="55" t="s">
        <v>4304</v>
      </c>
      <c r="K2024" s="55" t="s">
        <v>490</v>
      </c>
      <c r="L2024" s="56">
        <v>45747</v>
      </c>
      <c r="Q2024" s="55" t="s">
        <v>89</v>
      </c>
      <c r="R2024" s="57">
        <v>2.64</v>
      </c>
      <c r="S2024" s="55" t="s">
        <v>89</v>
      </c>
      <c r="T2024" s="57">
        <v>2.64</v>
      </c>
      <c r="U2024" s="55" t="s">
        <v>329</v>
      </c>
      <c r="V2024" s="55" t="s">
        <v>330</v>
      </c>
      <c r="AJ2024" s="58">
        <v>0</v>
      </c>
      <c r="AT2024" t="s">
        <v>3842</v>
      </c>
      <c r="AU2024" s="191">
        <f t="shared" si="33"/>
        <v>43560</v>
      </c>
    </row>
    <row r="2025" spans="1:47" hidden="1" x14ac:dyDescent="0.25">
      <c r="A2025" s="55" t="s">
        <v>1717</v>
      </c>
      <c r="B2025" s="92" t="s">
        <v>2544</v>
      </c>
      <c r="D2025" s="55" t="s">
        <v>3859</v>
      </c>
      <c r="E2025" s="56">
        <v>45747</v>
      </c>
      <c r="F2025" s="55" t="s">
        <v>4302</v>
      </c>
      <c r="H2025" s="55">
        <v>50900000</v>
      </c>
      <c r="I2025" s="55" t="s">
        <v>4304</v>
      </c>
      <c r="K2025" s="55" t="s">
        <v>488</v>
      </c>
      <c r="L2025" s="56">
        <v>45747</v>
      </c>
      <c r="Q2025" s="55" t="s">
        <v>89</v>
      </c>
      <c r="R2025" s="57">
        <v>6.31</v>
      </c>
      <c r="S2025" s="55" t="s">
        <v>89</v>
      </c>
      <c r="T2025" s="57">
        <v>6.31</v>
      </c>
      <c r="U2025" s="55" t="s">
        <v>329</v>
      </c>
      <c r="V2025" s="55" t="s">
        <v>330</v>
      </c>
      <c r="AJ2025" s="58">
        <v>0</v>
      </c>
      <c r="AT2025" t="s">
        <v>3842</v>
      </c>
      <c r="AU2025" s="191">
        <f t="shared" si="33"/>
        <v>104115</v>
      </c>
    </row>
    <row r="2026" spans="1:47" hidden="1" x14ac:dyDescent="0.25">
      <c r="A2026" s="55" t="s">
        <v>1717</v>
      </c>
      <c r="B2026" s="92" t="s">
        <v>2544</v>
      </c>
      <c r="D2026" s="55" t="s">
        <v>3859</v>
      </c>
      <c r="E2026" s="56">
        <v>45747</v>
      </c>
      <c r="F2026" s="55" t="s">
        <v>4302</v>
      </c>
      <c r="H2026" s="55">
        <v>50900000</v>
      </c>
      <c r="I2026" s="55" t="s">
        <v>4304</v>
      </c>
      <c r="K2026" s="55" t="s">
        <v>488</v>
      </c>
      <c r="L2026" s="56">
        <v>45747</v>
      </c>
      <c r="Q2026" s="55" t="s">
        <v>89</v>
      </c>
      <c r="R2026" s="57">
        <v>0.03</v>
      </c>
      <c r="S2026" s="55" t="s">
        <v>89</v>
      </c>
      <c r="T2026" s="57">
        <v>0.03</v>
      </c>
      <c r="U2026" s="55" t="s">
        <v>329</v>
      </c>
      <c r="V2026" s="55" t="s">
        <v>330</v>
      </c>
      <c r="AJ2026" s="58">
        <v>0</v>
      </c>
      <c r="AT2026" t="s">
        <v>3842</v>
      </c>
      <c r="AU2026" s="191">
        <f t="shared" si="33"/>
        <v>495</v>
      </c>
    </row>
    <row r="2027" spans="1:47" hidden="1" x14ac:dyDescent="0.25">
      <c r="A2027" s="55" t="s">
        <v>1717</v>
      </c>
      <c r="B2027" s="92" t="s">
        <v>2544</v>
      </c>
      <c r="D2027" s="55" t="s">
        <v>3859</v>
      </c>
      <c r="E2027" s="56">
        <v>45747</v>
      </c>
      <c r="F2027" s="55" t="s">
        <v>4302</v>
      </c>
      <c r="H2027" s="55">
        <v>50900000</v>
      </c>
      <c r="I2027" s="55" t="s">
        <v>4304</v>
      </c>
      <c r="K2027" s="55" t="s">
        <v>488</v>
      </c>
      <c r="L2027" s="56">
        <v>45747</v>
      </c>
      <c r="Q2027" s="55" t="s">
        <v>89</v>
      </c>
      <c r="R2027" s="57">
        <v>9.36</v>
      </c>
      <c r="S2027" s="55" t="s">
        <v>89</v>
      </c>
      <c r="T2027" s="57">
        <v>9.36</v>
      </c>
      <c r="U2027" s="55" t="s">
        <v>4042</v>
      </c>
      <c r="V2027" s="55" t="s">
        <v>4043</v>
      </c>
      <c r="AJ2027" s="58">
        <v>0</v>
      </c>
      <c r="AT2027" t="s">
        <v>4371</v>
      </c>
      <c r="AU2027" s="191">
        <f t="shared" si="33"/>
        <v>154440</v>
      </c>
    </row>
    <row r="2028" spans="1:47" hidden="1" x14ac:dyDescent="0.25">
      <c r="A2028" s="55" t="s">
        <v>1717</v>
      </c>
      <c r="B2028" s="92" t="s">
        <v>2544</v>
      </c>
      <c r="D2028" s="55" t="s">
        <v>3859</v>
      </c>
      <c r="E2028" s="56">
        <v>45747</v>
      </c>
      <c r="F2028" s="55" t="s">
        <v>4302</v>
      </c>
      <c r="H2028" s="55">
        <v>50900000</v>
      </c>
      <c r="I2028" s="55" t="s">
        <v>4304</v>
      </c>
      <c r="K2028" s="55" t="s">
        <v>488</v>
      </c>
      <c r="L2028" s="56">
        <v>45747</v>
      </c>
      <c r="Q2028" s="55" t="s">
        <v>89</v>
      </c>
      <c r="R2028" s="57">
        <v>13.78</v>
      </c>
      <c r="S2028" s="55" t="s">
        <v>89</v>
      </c>
      <c r="T2028" s="57">
        <v>13.78</v>
      </c>
      <c r="U2028" s="55" t="s">
        <v>329</v>
      </c>
      <c r="V2028" s="55" t="s">
        <v>330</v>
      </c>
      <c r="AJ2028" s="58">
        <v>0</v>
      </c>
      <c r="AT2028" t="s">
        <v>3842</v>
      </c>
      <c r="AU2028" s="191">
        <f t="shared" si="33"/>
        <v>227370</v>
      </c>
    </row>
    <row r="2029" spans="1:47" hidden="1" x14ac:dyDescent="0.25">
      <c r="A2029" s="55" t="s">
        <v>1717</v>
      </c>
      <c r="B2029" s="92" t="s">
        <v>2544</v>
      </c>
      <c r="D2029" s="55" t="s">
        <v>3859</v>
      </c>
      <c r="E2029" s="56">
        <v>45747</v>
      </c>
      <c r="F2029" s="55" t="s">
        <v>4302</v>
      </c>
      <c r="H2029" s="55">
        <v>50900000</v>
      </c>
      <c r="I2029" s="55" t="s">
        <v>4304</v>
      </c>
      <c r="K2029" s="55" t="s">
        <v>488</v>
      </c>
      <c r="L2029" s="56">
        <v>45747</v>
      </c>
      <c r="Q2029" s="55" t="s">
        <v>89</v>
      </c>
      <c r="R2029" s="57">
        <v>33.82</v>
      </c>
      <c r="S2029" s="55" t="s">
        <v>89</v>
      </c>
      <c r="T2029" s="57">
        <v>33.82</v>
      </c>
      <c r="U2029" s="55" t="s">
        <v>329</v>
      </c>
      <c r="V2029" s="55" t="s">
        <v>330</v>
      </c>
      <c r="AJ2029" s="58">
        <v>0</v>
      </c>
      <c r="AT2029" t="s">
        <v>3842</v>
      </c>
      <c r="AU2029" s="191">
        <f t="shared" si="33"/>
        <v>558030</v>
      </c>
    </row>
    <row r="2030" spans="1:47" hidden="1" x14ac:dyDescent="0.25">
      <c r="A2030" s="55" t="s">
        <v>1717</v>
      </c>
      <c r="B2030" s="92" t="s">
        <v>2544</v>
      </c>
      <c r="D2030" s="55" t="s">
        <v>3859</v>
      </c>
      <c r="E2030" s="56">
        <v>45747</v>
      </c>
      <c r="F2030" s="55" t="s">
        <v>4302</v>
      </c>
      <c r="H2030" s="55">
        <v>50900010</v>
      </c>
      <c r="I2030" s="55" t="s">
        <v>4304</v>
      </c>
      <c r="K2030" s="55" t="s">
        <v>490</v>
      </c>
      <c r="L2030" s="56">
        <v>45747</v>
      </c>
      <c r="Q2030" s="55" t="s">
        <v>89</v>
      </c>
      <c r="R2030" s="57">
        <v>0.46</v>
      </c>
      <c r="S2030" s="55" t="s">
        <v>89</v>
      </c>
      <c r="T2030" s="57">
        <v>0.46</v>
      </c>
      <c r="U2030" s="55" t="s">
        <v>329</v>
      </c>
      <c r="V2030" s="55" t="s">
        <v>330</v>
      </c>
      <c r="AJ2030" s="58">
        <v>0</v>
      </c>
      <c r="AT2030" t="s">
        <v>3842</v>
      </c>
      <c r="AU2030" s="191">
        <f t="shared" si="33"/>
        <v>7590</v>
      </c>
    </row>
    <row r="2031" spans="1:47" hidden="1" x14ac:dyDescent="0.25">
      <c r="A2031" s="55" t="s">
        <v>1717</v>
      </c>
      <c r="B2031" s="92" t="s">
        <v>2544</v>
      </c>
      <c r="D2031" s="55" t="s">
        <v>3859</v>
      </c>
      <c r="E2031" s="56">
        <v>45747</v>
      </c>
      <c r="F2031" s="55" t="s">
        <v>4302</v>
      </c>
      <c r="H2031" s="55">
        <v>50900010</v>
      </c>
      <c r="I2031" s="55" t="s">
        <v>4304</v>
      </c>
      <c r="K2031" s="55" t="s">
        <v>490</v>
      </c>
      <c r="L2031" s="56">
        <v>45747</v>
      </c>
      <c r="Q2031" s="55" t="s">
        <v>89</v>
      </c>
      <c r="R2031" s="57">
        <v>13669.52</v>
      </c>
      <c r="S2031" s="55" t="s">
        <v>89</v>
      </c>
      <c r="T2031" s="57">
        <v>13669.52</v>
      </c>
      <c r="U2031" s="55" t="s">
        <v>329</v>
      </c>
      <c r="V2031" s="55" t="s">
        <v>330</v>
      </c>
      <c r="AJ2031" s="58">
        <v>0</v>
      </c>
      <c r="AT2031" t="s">
        <v>3842</v>
      </c>
      <c r="AU2031" s="191">
        <f t="shared" si="33"/>
        <v>225547080</v>
      </c>
    </row>
    <row r="2032" spans="1:47" hidden="1" x14ac:dyDescent="0.25">
      <c r="A2032" s="55" t="s">
        <v>1717</v>
      </c>
      <c r="B2032" s="92" t="s">
        <v>2544</v>
      </c>
      <c r="D2032" s="55" t="s">
        <v>3859</v>
      </c>
      <c r="E2032" s="56">
        <v>45747</v>
      </c>
      <c r="F2032" s="55" t="s">
        <v>4302</v>
      </c>
      <c r="H2032" s="55">
        <v>50900000</v>
      </c>
      <c r="I2032" s="55" t="s">
        <v>4304</v>
      </c>
      <c r="K2032" s="55" t="s">
        <v>488</v>
      </c>
      <c r="L2032" s="56">
        <v>45747</v>
      </c>
      <c r="Q2032" s="55" t="s">
        <v>89</v>
      </c>
      <c r="R2032" s="57">
        <v>0.03</v>
      </c>
      <c r="S2032" s="55" t="s">
        <v>89</v>
      </c>
      <c r="T2032" s="57">
        <v>0.03</v>
      </c>
      <c r="U2032" s="55" t="s">
        <v>329</v>
      </c>
      <c r="V2032" s="55" t="s">
        <v>330</v>
      </c>
      <c r="AJ2032" s="58">
        <v>0</v>
      </c>
      <c r="AT2032" t="s">
        <v>3842</v>
      </c>
      <c r="AU2032" s="191">
        <f t="shared" si="33"/>
        <v>495</v>
      </c>
    </row>
    <row r="2033" spans="1:47" hidden="1" x14ac:dyDescent="0.25">
      <c r="A2033" s="55" t="s">
        <v>1717</v>
      </c>
      <c r="B2033" s="92" t="s">
        <v>2544</v>
      </c>
      <c r="D2033" s="55" t="s">
        <v>3859</v>
      </c>
      <c r="E2033" s="56">
        <v>45747</v>
      </c>
      <c r="F2033" s="55" t="s">
        <v>4302</v>
      </c>
      <c r="H2033" s="55">
        <v>50900000</v>
      </c>
      <c r="I2033" s="55" t="s">
        <v>4304</v>
      </c>
      <c r="K2033" s="55" t="s">
        <v>488</v>
      </c>
      <c r="L2033" s="56">
        <v>45747</v>
      </c>
      <c r="Q2033" s="55" t="s">
        <v>89</v>
      </c>
      <c r="R2033" s="57">
        <v>33.83</v>
      </c>
      <c r="S2033" s="55" t="s">
        <v>89</v>
      </c>
      <c r="T2033" s="57">
        <v>33.83</v>
      </c>
      <c r="U2033" s="55" t="s">
        <v>329</v>
      </c>
      <c r="V2033" s="55" t="s">
        <v>330</v>
      </c>
      <c r="AJ2033" s="58">
        <v>0</v>
      </c>
      <c r="AT2033" t="s">
        <v>3842</v>
      </c>
      <c r="AU2033" s="191">
        <f t="shared" ref="AU2033:AU2096" si="34">IF(Q2033="USD",R2033*16500,IF(Q2033="IDR",R2033,T2033*16500))</f>
        <v>558195</v>
      </c>
    </row>
    <row r="2034" spans="1:47" hidden="1" x14ac:dyDescent="0.25">
      <c r="A2034" s="55" t="s">
        <v>1717</v>
      </c>
      <c r="B2034" s="92" t="s">
        <v>2544</v>
      </c>
      <c r="D2034" s="55" t="s">
        <v>3859</v>
      </c>
      <c r="E2034" s="56">
        <v>45747</v>
      </c>
      <c r="F2034" s="55" t="s">
        <v>4302</v>
      </c>
      <c r="H2034" s="55">
        <v>50900010</v>
      </c>
      <c r="I2034" s="55" t="s">
        <v>4304</v>
      </c>
      <c r="K2034" s="55" t="s">
        <v>490</v>
      </c>
      <c r="L2034" s="56">
        <v>45747</v>
      </c>
      <c r="Q2034" s="55" t="s">
        <v>89</v>
      </c>
      <c r="R2034" s="57">
        <v>85.56</v>
      </c>
      <c r="S2034" s="55" t="s">
        <v>89</v>
      </c>
      <c r="T2034" s="57">
        <v>85.56</v>
      </c>
      <c r="U2034" s="55" t="s">
        <v>329</v>
      </c>
      <c r="V2034" s="55" t="s">
        <v>330</v>
      </c>
      <c r="AJ2034" s="58">
        <v>0</v>
      </c>
      <c r="AT2034" t="s">
        <v>3842</v>
      </c>
      <c r="AU2034" s="191">
        <f t="shared" si="34"/>
        <v>1411740</v>
      </c>
    </row>
    <row r="2035" spans="1:47" hidden="1" x14ac:dyDescent="0.25">
      <c r="A2035" s="55" t="s">
        <v>1717</v>
      </c>
      <c r="B2035" s="92" t="s">
        <v>2544</v>
      </c>
      <c r="D2035" s="55" t="s">
        <v>3859</v>
      </c>
      <c r="E2035" s="56">
        <v>45747</v>
      </c>
      <c r="F2035" s="55" t="s">
        <v>4302</v>
      </c>
      <c r="H2035" s="55">
        <v>50900010</v>
      </c>
      <c r="I2035" s="55" t="s">
        <v>4304</v>
      </c>
      <c r="K2035" s="55" t="s">
        <v>490</v>
      </c>
      <c r="L2035" s="56">
        <v>45747</v>
      </c>
      <c r="Q2035" s="55" t="s">
        <v>89</v>
      </c>
      <c r="R2035" s="57">
        <v>0.97</v>
      </c>
      <c r="S2035" s="55" t="s">
        <v>89</v>
      </c>
      <c r="T2035" s="57">
        <v>0.97</v>
      </c>
      <c r="U2035" s="55" t="s">
        <v>329</v>
      </c>
      <c r="V2035" s="55" t="s">
        <v>330</v>
      </c>
      <c r="AJ2035" s="58">
        <v>0</v>
      </c>
      <c r="AT2035" t="s">
        <v>3842</v>
      </c>
      <c r="AU2035" s="191">
        <f t="shared" si="34"/>
        <v>16005</v>
      </c>
    </row>
    <row r="2036" spans="1:47" hidden="1" x14ac:dyDescent="0.25">
      <c r="A2036" s="55" t="s">
        <v>1717</v>
      </c>
      <c r="B2036" s="92" t="s">
        <v>2544</v>
      </c>
      <c r="D2036" s="55" t="s">
        <v>3859</v>
      </c>
      <c r="E2036" s="56">
        <v>45747</v>
      </c>
      <c r="F2036" s="55" t="s">
        <v>4302</v>
      </c>
      <c r="H2036" s="55">
        <v>50900010</v>
      </c>
      <c r="I2036" s="55" t="s">
        <v>4304</v>
      </c>
      <c r="K2036" s="55" t="s">
        <v>490</v>
      </c>
      <c r="L2036" s="56">
        <v>45747</v>
      </c>
      <c r="Q2036" s="55" t="s">
        <v>89</v>
      </c>
      <c r="R2036" s="57">
        <v>38.97</v>
      </c>
      <c r="S2036" s="55" t="s">
        <v>89</v>
      </c>
      <c r="T2036" s="57">
        <v>38.97</v>
      </c>
      <c r="U2036" s="55" t="s">
        <v>329</v>
      </c>
      <c r="V2036" s="55" t="s">
        <v>330</v>
      </c>
      <c r="AJ2036" s="58">
        <v>0</v>
      </c>
      <c r="AT2036" t="s">
        <v>3842</v>
      </c>
      <c r="AU2036" s="191">
        <f t="shared" si="34"/>
        <v>643005</v>
      </c>
    </row>
    <row r="2037" spans="1:47" hidden="1" x14ac:dyDescent="0.25">
      <c r="A2037" s="55" t="s">
        <v>1717</v>
      </c>
      <c r="B2037" s="92" t="s">
        <v>2544</v>
      </c>
      <c r="D2037" s="55" t="s">
        <v>3859</v>
      </c>
      <c r="E2037" s="56">
        <v>45747</v>
      </c>
      <c r="F2037" s="55" t="s">
        <v>4302</v>
      </c>
      <c r="H2037" s="55">
        <v>50900010</v>
      </c>
      <c r="I2037" s="55" t="s">
        <v>4304</v>
      </c>
      <c r="K2037" s="55" t="s">
        <v>490</v>
      </c>
      <c r="L2037" s="56">
        <v>45747</v>
      </c>
      <c r="Q2037" s="55" t="s">
        <v>89</v>
      </c>
      <c r="R2037" s="57">
        <v>95.48</v>
      </c>
      <c r="S2037" s="55" t="s">
        <v>89</v>
      </c>
      <c r="T2037" s="57">
        <v>95.48</v>
      </c>
      <c r="U2037" s="55" t="s">
        <v>329</v>
      </c>
      <c r="V2037" s="55" t="s">
        <v>330</v>
      </c>
      <c r="AJ2037" s="58">
        <v>0</v>
      </c>
      <c r="AT2037" t="s">
        <v>3842</v>
      </c>
      <c r="AU2037" s="191">
        <f t="shared" si="34"/>
        <v>1575420</v>
      </c>
    </row>
    <row r="2038" spans="1:47" hidden="1" x14ac:dyDescent="0.25">
      <c r="A2038" s="55" t="s">
        <v>1717</v>
      </c>
      <c r="B2038" s="92" t="s">
        <v>2544</v>
      </c>
      <c r="D2038" s="55" t="s">
        <v>3859</v>
      </c>
      <c r="E2038" s="56">
        <v>45747</v>
      </c>
      <c r="F2038" s="55" t="s">
        <v>4302</v>
      </c>
      <c r="H2038" s="55">
        <v>50900010</v>
      </c>
      <c r="I2038" s="55" t="s">
        <v>4304</v>
      </c>
      <c r="K2038" s="55" t="s">
        <v>490</v>
      </c>
      <c r="L2038" s="56">
        <v>45747</v>
      </c>
      <c r="Q2038" s="55" t="s">
        <v>89</v>
      </c>
      <c r="R2038" s="57">
        <v>14.7</v>
      </c>
      <c r="S2038" s="55" t="s">
        <v>89</v>
      </c>
      <c r="T2038" s="57">
        <v>14.7</v>
      </c>
      <c r="U2038" s="55" t="s">
        <v>329</v>
      </c>
      <c r="V2038" s="55" t="s">
        <v>330</v>
      </c>
      <c r="AJ2038" s="58">
        <v>0</v>
      </c>
      <c r="AT2038" t="s">
        <v>3842</v>
      </c>
      <c r="AU2038" s="191">
        <f t="shared" si="34"/>
        <v>242550</v>
      </c>
    </row>
    <row r="2039" spans="1:47" hidden="1" x14ac:dyDescent="0.25">
      <c r="A2039" s="55" t="s">
        <v>1717</v>
      </c>
      <c r="B2039" s="92" t="s">
        <v>2544</v>
      </c>
      <c r="D2039" s="55" t="s">
        <v>3859</v>
      </c>
      <c r="E2039" s="56">
        <v>45747</v>
      </c>
      <c r="F2039" s="55" t="s">
        <v>4302</v>
      </c>
      <c r="H2039" s="55">
        <v>50900000</v>
      </c>
      <c r="I2039" s="55" t="s">
        <v>4304</v>
      </c>
      <c r="K2039" s="55" t="s">
        <v>488</v>
      </c>
      <c r="L2039" s="56">
        <v>45747</v>
      </c>
      <c r="Q2039" s="55" t="s">
        <v>89</v>
      </c>
      <c r="R2039" s="57">
        <v>0.01</v>
      </c>
      <c r="S2039" s="55" t="s">
        <v>89</v>
      </c>
      <c r="T2039" s="57">
        <v>0.01</v>
      </c>
      <c r="U2039" s="55" t="s">
        <v>329</v>
      </c>
      <c r="V2039" s="55" t="s">
        <v>330</v>
      </c>
      <c r="AJ2039" s="58">
        <v>0</v>
      </c>
      <c r="AT2039" t="s">
        <v>3842</v>
      </c>
      <c r="AU2039" s="191">
        <f t="shared" si="34"/>
        <v>165</v>
      </c>
    </row>
    <row r="2040" spans="1:47" hidden="1" x14ac:dyDescent="0.25">
      <c r="A2040" s="55" t="s">
        <v>1717</v>
      </c>
      <c r="B2040" s="92" t="s">
        <v>2544</v>
      </c>
      <c r="D2040" s="55" t="s">
        <v>3859</v>
      </c>
      <c r="E2040" s="56">
        <v>45747</v>
      </c>
      <c r="F2040" s="55" t="s">
        <v>4302</v>
      </c>
      <c r="H2040" s="55">
        <v>50900000</v>
      </c>
      <c r="I2040" s="55" t="s">
        <v>4304</v>
      </c>
      <c r="K2040" s="55" t="s">
        <v>488</v>
      </c>
      <c r="L2040" s="56">
        <v>45747</v>
      </c>
      <c r="Q2040" s="55" t="s">
        <v>89</v>
      </c>
      <c r="R2040" s="57">
        <v>0.01</v>
      </c>
      <c r="S2040" s="55" t="s">
        <v>89</v>
      </c>
      <c r="T2040" s="57">
        <v>0.01</v>
      </c>
      <c r="U2040" s="55" t="s">
        <v>329</v>
      </c>
      <c r="V2040" s="55" t="s">
        <v>330</v>
      </c>
      <c r="AJ2040" s="58">
        <v>0</v>
      </c>
      <c r="AT2040" t="s">
        <v>3842</v>
      </c>
      <c r="AU2040" s="191">
        <f t="shared" si="34"/>
        <v>165</v>
      </c>
    </row>
    <row r="2041" spans="1:47" hidden="1" x14ac:dyDescent="0.25">
      <c r="A2041" s="55" t="s">
        <v>1717</v>
      </c>
      <c r="B2041" s="92" t="s">
        <v>2544</v>
      </c>
      <c r="D2041" s="55" t="s">
        <v>3859</v>
      </c>
      <c r="E2041" s="56">
        <v>45747</v>
      </c>
      <c r="F2041" s="55" t="s">
        <v>4302</v>
      </c>
      <c r="H2041" s="55">
        <v>50900000</v>
      </c>
      <c r="I2041" s="55" t="s">
        <v>4304</v>
      </c>
      <c r="K2041" s="55" t="s">
        <v>488</v>
      </c>
      <c r="L2041" s="56">
        <v>45747</v>
      </c>
      <c r="Q2041" s="55" t="s">
        <v>89</v>
      </c>
      <c r="R2041" s="57">
        <v>9517.94</v>
      </c>
      <c r="S2041" s="55" t="s">
        <v>89</v>
      </c>
      <c r="T2041" s="57">
        <v>9517.94</v>
      </c>
      <c r="U2041" s="55" t="s">
        <v>4042</v>
      </c>
      <c r="V2041" s="55" t="s">
        <v>4043</v>
      </c>
      <c r="AJ2041" s="58">
        <v>0</v>
      </c>
      <c r="AT2041" t="s">
        <v>4371</v>
      </c>
      <c r="AU2041" s="191">
        <f t="shared" si="34"/>
        <v>157046010</v>
      </c>
    </row>
    <row r="2042" spans="1:47" hidden="1" x14ac:dyDescent="0.25">
      <c r="A2042" s="55" t="s">
        <v>1717</v>
      </c>
      <c r="B2042" s="92" t="s">
        <v>2544</v>
      </c>
      <c r="D2042" s="55" t="s">
        <v>3859</v>
      </c>
      <c r="E2042" s="56">
        <v>45747</v>
      </c>
      <c r="F2042" s="55" t="s">
        <v>4302</v>
      </c>
      <c r="H2042" s="55">
        <v>50900000</v>
      </c>
      <c r="I2042" s="55" t="s">
        <v>4304</v>
      </c>
      <c r="K2042" s="55" t="s">
        <v>488</v>
      </c>
      <c r="L2042" s="56">
        <v>45747</v>
      </c>
      <c r="Q2042" s="55" t="s">
        <v>89</v>
      </c>
      <c r="R2042" s="57">
        <v>282.57</v>
      </c>
      <c r="S2042" s="55" t="s">
        <v>89</v>
      </c>
      <c r="T2042" s="57">
        <v>282.57</v>
      </c>
      <c r="U2042" s="55" t="s">
        <v>329</v>
      </c>
      <c r="V2042" s="55" t="s">
        <v>330</v>
      </c>
      <c r="AJ2042" s="58">
        <v>0</v>
      </c>
      <c r="AT2042" t="s">
        <v>3842</v>
      </c>
      <c r="AU2042" s="191">
        <f t="shared" si="34"/>
        <v>4662405</v>
      </c>
    </row>
    <row r="2043" spans="1:47" hidden="1" x14ac:dyDescent="0.25">
      <c r="A2043" s="55" t="s">
        <v>1717</v>
      </c>
      <c r="B2043" s="92" t="s">
        <v>2544</v>
      </c>
      <c r="D2043" s="55" t="s">
        <v>3859</v>
      </c>
      <c r="E2043" s="56">
        <v>45747</v>
      </c>
      <c r="F2043" s="55" t="s">
        <v>4302</v>
      </c>
      <c r="H2043" s="55">
        <v>50900010</v>
      </c>
      <c r="I2043" s="55" t="s">
        <v>4304</v>
      </c>
      <c r="K2043" s="55" t="s">
        <v>490</v>
      </c>
      <c r="L2043" s="56">
        <v>45747</v>
      </c>
      <c r="Q2043" s="55" t="s">
        <v>89</v>
      </c>
      <c r="R2043" s="57">
        <v>22.19</v>
      </c>
      <c r="S2043" s="55" t="s">
        <v>89</v>
      </c>
      <c r="T2043" s="57">
        <v>22.19</v>
      </c>
      <c r="U2043" s="55" t="s">
        <v>329</v>
      </c>
      <c r="V2043" s="55" t="s">
        <v>330</v>
      </c>
      <c r="AJ2043" s="58">
        <v>0</v>
      </c>
      <c r="AT2043" t="s">
        <v>3842</v>
      </c>
      <c r="AU2043" s="191">
        <f t="shared" si="34"/>
        <v>366135</v>
      </c>
    </row>
    <row r="2044" spans="1:47" hidden="1" x14ac:dyDescent="0.25">
      <c r="A2044" s="55" t="s">
        <v>1717</v>
      </c>
      <c r="B2044" s="92" t="s">
        <v>2544</v>
      </c>
      <c r="D2044" s="55" t="s">
        <v>3859</v>
      </c>
      <c r="E2044" s="56">
        <v>45747</v>
      </c>
      <c r="F2044" s="55" t="s">
        <v>4302</v>
      </c>
      <c r="H2044" s="55">
        <v>50900000</v>
      </c>
      <c r="I2044" s="55" t="s">
        <v>4304</v>
      </c>
      <c r="K2044" s="55" t="s">
        <v>488</v>
      </c>
      <c r="L2044" s="56">
        <v>45747</v>
      </c>
      <c r="Q2044" s="55" t="s">
        <v>89</v>
      </c>
      <c r="R2044" s="57">
        <v>9.26</v>
      </c>
      <c r="S2044" s="55" t="s">
        <v>89</v>
      </c>
      <c r="T2044" s="57">
        <v>9.26</v>
      </c>
      <c r="U2044" s="55" t="s">
        <v>329</v>
      </c>
      <c r="V2044" s="55" t="s">
        <v>330</v>
      </c>
      <c r="AJ2044" s="58">
        <v>0</v>
      </c>
      <c r="AT2044" t="s">
        <v>3842</v>
      </c>
      <c r="AU2044" s="191">
        <f t="shared" si="34"/>
        <v>152790</v>
      </c>
    </row>
    <row r="2045" spans="1:47" hidden="1" x14ac:dyDescent="0.25">
      <c r="A2045" s="55" t="s">
        <v>1717</v>
      </c>
      <c r="B2045" s="92" t="s">
        <v>2544</v>
      </c>
      <c r="D2045" s="55" t="s">
        <v>3859</v>
      </c>
      <c r="E2045" s="56">
        <v>45747</v>
      </c>
      <c r="F2045" s="55" t="s">
        <v>4302</v>
      </c>
      <c r="H2045" s="55">
        <v>50900010</v>
      </c>
      <c r="I2045" s="55" t="s">
        <v>4304</v>
      </c>
      <c r="K2045" s="55" t="s">
        <v>490</v>
      </c>
      <c r="L2045" s="56">
        <v>45747</v>
      </c>
      <c r="Q2045" s="55" t="s">
        <v>89</v>
      </c>
      <c r="R2045" s="57">
        <v>1.61</v>
      </c>
      <c r="S2045" s="55" t="s">
        <v>89</v>
      </c>
      <c r="T2045" s="57">
        <v>1.61</v>
      </c>
      <c r="U2045" s="55" t="s">
        <v>329</v>
      </c>
      <c r="V2045" s="55" t="s">
        <v>330</v>
      </c>
      <c r="AJ2045" s="58">
        <v>0</v>
      </c>
      <c r="AT2045" t="s">
        <v>3842</v>
      </c>
      <c r="AU2045" s="191">
        <f t="shared" si="34"/>
        <v>26565</v>
      </c>
    </row>
    <row r="2046" spans="1:47" hidden="1" x14ac:dyDescent="0.25">
      <c r="A2046" s="55" t="s">
        <v>1717</v>
      </c>
      <c r="B2046" s="92" t="s">
        <v>2544</v>
      </c>
      <c r="D2046" s="55" t="s">
        <v>3859</v>
      </c>
      <c r="E2046" s="56">
        <v>45747</v>
      </c>
      <c r="F2046" s="55" t="s">
        <v>4302</v>
      </c>
      <c r="H2046" s="55">
        <v>50900010</v>
      </c>
      <c r="I2046" s="55" t="s">
        <v>4304</v>
      </c>
      <c r="K2046" s="55" t="s">
        <v>490</v>
      </c>
      <c r="L2046" s="56">
        <v>45747</v>
      </c>
      <c r="Q2046" s="55" t="s">
        <v>89</v>
      </c>
      <c r="R2046" s="57">
        <v>1.43</v>
      </c>
      <c r="S2046" s="55" t="s">
        <v>89</v>
      </c>
      <c r="T2046" s="57">
        <v>1.43</v>
      </c>
      <c r="U2046" s="55" t="s">
        <v>329</v>
      </c>
      <c r="V2046" s="55" t="s">
        <v>330</v>
      </c>
      <c r="AJ2046" s="58">
        <v>0</v>
      </c>
      <c r="AT2046" t="s">
        <v>3842</v>
      </c>
      <c r="AU2046" s="191">
        <f t="shared" si="34"/>
        <v>23595</v>
      </c>
    </row>
    <row r="2047" spans="1:47" hidden="1" x14ac:dyDescent="0.25">
      <c r="A2047" s="55" t="s">
        <v>1717</v>
      </c>
      <c r="B2047" s="92" t="s">
        <v>2544</v>
      </c>
      <c r="D2047" s="55" t="s">
        <v>3859</v>
      </c>
      <c r="E2047" s="56">
        <v>45747</v>
      </c>
      <c r="F2047" s="55" t="s">
        <v>4302</v>
      </c>
      <c r="H2047" s="55">
        <v>50900010</v>
      </c>
      <c r="I2047" s="55" t="s">
        <v>4304</v>
      </c>
      <c r="K2047" s="55" t="s">
        <v>490</v>
      </c>
      <c r="L2047" s="56">
        <v>45747</v>
      </c>
      <c r="Q2047" s="55" t="s">
        <v>89</v>
      </c>
      <c r="R2047" s="57">
        <v>1.87</v>
      </c>
      <c r="S2047" s="55" t="s">
        <v>89</v>
      </c>
      <c r="T2047" s="57">
        <v>1.87</v>
      </c>
      <c r="U2047" s="55" t="s">
        <v>329</v>
      </c>
      <c r="V2047" s="55" t="s">
        <v>330</v>
      </c>
      <c r="AJ2047" s="58">
        <v>0</v>
      </c>
      <c r="AT2047" t="s">
        <v>3842</v>
      </c>
      <c r="AU2047" s="191">
        <f t="shared" si="34"/>
        <v>30855</v>
      </c>
    </row>
    <row r="2048" spans="1:47" hidden="1" x14ac:dyDescent="0.25">
      <c r="A2048" s="55" t="s">
        <v>1717</v>
      </c>
      <c r="B2048" s="92" t="s">
        <v>2544</v>
      </c>
      <c r="D2048" s="55" t="s">
        <v>3859</v>
      </c>
      <c r="E2048" s="56">
        <v>45747</v>
      </c>
      <c r="F2048" s="55" t="s">
        <v>4302</v>
      </c>
      <c r="H2048" s="55">
        <v>50900000</v>
      </c>
      <c r="I2048" s="55" t="s">
        <v>4304</v>
      </c>
      <c r="K2048" s="55" t="s">
        <v>488</v>
      </c>
      <c r="L2048" s="56">
        <v>45747</v>
      </c>
      <c r="Q2048" s="55" t="s">
        <v>89</v>
      </c>
      <c r="R2048" s="57">
        <v>0.01</v>
      </c>
      <c r="S2048" s="55" t="s">
        <v>89</v>
      </c>
      <c r="T2048" s="57">
        <v>0.01</v>
      </c>
      <c r="U2048" s="55" t="s">
        <v>329</v>
      </c>
      <c r="V2048" s="55" t="s">
        <v>330</v>
      </c>
      <c r="AJ2048" s="58">
        <v>0</v>
      </c>
      <c r="AT2048" t="s">
        <v>3842</v>
      </c>
      <c r="AU2048" s="191">
        <f t="shared" si="34"/>
        <v>165</v>
      </c>
    </row>
    <row r="2049" spans="1:47" hidden="1" x14ac:dyDescent="0.25">
      <c r="A2049" s="55" t="s">
        <v>1717</v>
      </c>
      <c r="B2049" s="92" t="s">
        <v>2544</v>
      </c>
      <c r="D2049" s="55" t="s">
        <v>3859</v>
      </c>
      <c r="E2049" s="56">
        <v>45747</v>
      </c>
      <c r="F2049" s="55" t="s">
        <v>4302</v>
      </c>
      <c r="H2049" s="55">
        <v>50900000</v>
      </c>
      <c r="I2049" s="55" t="s">
        <v>4304</v>
      </c>
      <c r="K2049" s="55" t="s">
        <v>488</v>
      </c>
      <c r="L2049" s="56">
        <v>45747</v>
      </c>
      <c r="Q2049" s="55" t="s">
        <v>89</v>
      </c>
      <c r="R2049" s="57">
        <v>13.78</v>
      </c>
      <c r="S2049" s="55" t="s">
        <v>89</v>
      </c>
      <c r="T2049" s="57">
        <v>13.78</v>
      </c>
      <c r="U2049" s="55" t="s">
        <v>329</v>
      </c>
      <c r="V2049" s="55" t="s">
        <v>330</v>
      </c>
      <c r="AJ2049" s="58">
        <v>0</v>
      </c>
      <c r="AT2049" t="s">
        <v>3842</v>
      </c>
      <c r="AU2049" s="191">
        <f t="shared" si="34"/>
        <v>227370</v>
      </c>
    </row>
    <row r="2050" spans="1:47" hidden="1" x14ac:dyDescent="0.25">
      <c r="A2050" s="55" t="s">
        <v>1717</v>
      </c>
      <c r="B2050" s="92" t="s">
        <v>2544</v>
      </c>
      <c r="D2050" s="55" t="s">
        <v>3859</v>
      </c>
      <c r="E2050" s="56">
        <v>45747</v>
      </c>
      <c r="F2050" s="55" t="s">
        <v>4302</v>
      </c>
      <c r="H2050" s="55">
        <v>50900000</v>
      </c>
      <c r="I2050" s="55" t="s">
        <v>4304</v>
      </c>
      <c r="K2050" s="55" t="s">
        <v>488</v>
      </c>
      <c r="L2050" s="56">
        <v>45747</v>
      </c>
      <c r="Q2050" s="55" t="s">
        <v>89</v>
      </c>
      <c r="R2050" s="57">
        <v>13.78</v>
      </c>
      <c r="S2050" s="55" t="s">
        <v>89</v>
      </c>
      <c r="T2050" s="57">
        <v>13.78</v>
      </c>
      <c r="U2050" s="55" t="s">
        <v>329</v>
      </c>
      <c r="V2050" s="55" t="s">
        <v>330</v>
      </c>
      <c r="AJ2050" s="58">
        <v>0</v>
      </c>
      <c r="AT2050" t="s">
        <v>3842</v>
      </c>
      <c r="AU2050" s="191">
        <f t="shared" si="34"/>
        <v>227370</v>
      </c>
    </row>
    <row r="2051" spans="1:47" hidden="1" x14ac:dyDescent="0.25">
      <c r="A2051" s="55" t="s">
        <v>1717</v>
      </c>
      <c r="B2051" s="92" t="s">
        <v>2544</v>
      </c>
      <c r="D2051" s="55" t="s">
        <v>3859</v>
      </c>
      <c r="E2051" s="56">
        <v>45747</v>
      </c>
      <c r="F2051" s="55" t="s">
        <v>4302</v>
      </c>
      <c r="H2051" s="55">
        <v>50900010</v>
      </c>
      <c r="I2051" s="55" t="s">
        <v>4304</v>
      </c>
      <c r="K2051" s="55" t="s">
        <v>490</v>
      </c>
      <c r="L2051" s="56">
        <v>45747</v>
      </c>
      <c r="Q2051" s="55" t="s">
        <v>89</v>
      </c>
      <c r="R2051" s="57">
        <v>16539.310000000001</v>
      </c>
      <c r="S2051" s="55" t="s">
        <v>89</v>
      </c>
      <c r="T2051" s="57">
        <v>16539.310000000001</v>
      </c>
      <c r="U2051" s="55" t="s">
        <v>329</v>
      </c>
      <c r="V2051" s="55" t="s">
        <v>330</v>
      </c>
      <c r="AJ2051" s="58">
        <v>0</v>
      </c>
      <c r="AT2051" t="s">
        <v>3842</v>
      </c>
      <c r="AU2051" s="191">
        <f t="shared" si="34"/>
        <v>272898615</v>
      </c>
    </row>
    <row r="2052" spans="1:47" hidden="1" x14ac:dyDescent="0.25">
      <c r="A2052" s="55" t="s">
        <v>1717</v>
      </c>
      <c r="B2052" s="92" t="s">
        <v>2544</v>
      </c>
      <c r="D2052" s="55" t="s">
        <v>3859</v>
      </c>
      <c r="E2052" s="56">
        <v>45747</v>
      </c>
      <c r="F2052" s="55" t="s">
        <v>4302</v>
      </c>
      <c r="H2052" s="55">
        <v>50900010</v>
      </c>
      <c r="I2052" s="55" t="s">
        <v>4305</v>
      </c>
      <c r="K2052" s="55" t="s">
        <v>490</v>
      </c>
      <c r="L2052" s="56">
        <v>45747</v>
      </c>
      <c r="Q2052" s="55" t="s">
        <v>89</v>
      </c>
      <c r="R2052" s="57">
        <v>1234.56</v>
      </c>
      <c r="S2052" s="55" t="s">
        <v>89</v>
      </c>
      <c r="T2052" s="57">
        <v>1234.56</v>
      </c>
      <c r="U2052" s="55" t="s">
        <v>329</v>
      </c>
      <c r="V2052" s="55" t="s">
        <v>330</v>
      </c>
      <c r="AJ2052" s="58">
        <v>0</v>
      </c>
      <c r="AT2052" t="s">
        <v>3842</v>
      </c>
      <c r="AU2052" s="191">
        <f t="shared" si="34"/>
        <v>20370240</v>
      </c>
    </row>
    <row r="2053" spans="1:47" hidden="1" x14ac:dyDescent="0.25">
      <c r="A2053" s="55" t="s">
        <v>1717</v>
      </c>
      <c r="B2053" s="92" t="s">
        <v>2544</v>
      </c>
      <c r="D2053" s="55" t="s">
        <v>3859</v>
      </c>
      <c r="E2053" s="56">
        <v>45747</v>
      </c>
      <c r="F2053" s="55" t="s">
        <v>4302</v>
      </c>
      <c r="H2053" s="55">
        <v>50900010</v>
      </c>
      <c r="I2053" s="55" t="s">
        <v>4305</v>
      </c>
      <c r="K2053" s="55" t="s">
        <v>490</v>
      </c>
      <c r="L2053" s="56">
        <v>45747</v>
      </c>
      <c r="Q2053" s="55" t="s">
        <v>89</v>
      </c>
      <c r="R2053" s="57">
        <v>0.38</v>
      </c>
      <c r="S2053" s="55" t="s">
        <v>89</v>
      </c>
      <c r="T2053" s="57">
        <v>0.38</v>
      </c>
      <c r="U2053" s="55" t="s">
        <v>329</v>
      </c>
      <c r="V2053" s="55" t="s">
        <v>330</v>
      </c>
      <c r="AJ2053" s="58">
        <v>0</v>
      </c>
      <c r="AT2053" t="s">
        <v>3842</v>
      </c>
      <c r="AU2053" s="191">
        <f t="shared" si="34"/>
        <v>6270</v>
      </c>
    </row>
    <row r="2054" spans="1:47" hidden="1" x14ac:dyDescent="0.25">
      <c r="A2054" s="55" t="s">
        <v>1717</v>
      </c>
      <c r="B2054" s="92" t="s">
        <v>2544</v>
      </c>
      <c r="D2054" s="55" t="s">
        <v>3859</v>
      </c>
      <c r="E2054" s="56">
        <v>45747</v>
      </c>
      <c r="F2054" s="55" t="s">
        <v>4302</v>
      </c>
      <c r="H2054" s="55">
        <v>50900010</v>
      </c>
      <c r="I2054" s="55" t="s">
        <v>4305</v>
      </c>
      <c r="K2054" s="55" t="s">
        <v>490</v>
      </c>
      <c r="L2054" s="56">
        <v>45747</v>
      </c>
      <c r="Q2054" s="55" t="s">
        <v>89</v>
      </c>
      <c r="R2054" s="57">
        <v>122.42</v>
      </c>
      <c r="S2054" s="55" t="s">
        <v>89</v>
      </c>
      <c r="T2054" s="57">
        <v>122.42</v>
      </c>
      <c r="U2054" s="55" t="s">
        <v>329</v>
      </c>
      <c r="V2054" s="55" t="s">
        <v>330</v>
      </c>
      <c r="AJ2054" s="58">
        <v>0</v>
      </c>
      <c r="AT2054" t="s">
        <v>3842</v>
      </c>
      <c r="AU2054" s="191">
        <f t="shared" si="34"/>
        <v>2019930</v>
      </c>
    </row>
    <row r="2055" spans="1:47" hidden="1" x14ac:dyDescent="0.25">
      <c r="A2055" s="55" t="s">
        <v>1717</v>
      </c>
      <c r="B2055" s="92" t="s">
        <v>2544</v>
      </c>
      <c r="D2055" s="55" t="s">
        <v>3859</v>
      </c>
      <c r="E2055" s="56">
        <v>45747</v>
      </c>
      <c r="F2055" s="55" t="s">
        <v>4302</v>
      </c>
      <c r="H2055" s="55">
        <v>50900010</v>
      </c>
      <c r="I2055" s="55" t="s">
        <v>4305</v>
      </c>
      <c r="K2055" s="55" t="s">
        <v>490</v>
      </c>
      <c r="L2055" s="56">
        <v>45747</v>
      </c>
      <c r="Q2055" s="55" t="s">
        <v>89</v>
      </c>
      <c r="R2055" s="57">
        <v>0.46</v>
      </c>
      <c r="S2055" s="55" t="s">
        <v>89</v>
      </c>
      <c r="T2055" s="57">
        <v>0.46</v>
      </c>
      <c r="U2055" s="55" t="s">
        <v>4042</v>
      </c>
      <c r="V2055" s="55" t="s">
        <v>4043</v>
      </c>
      <c r="AJ2055" s="58">
        <v>0</v>
      </c>
      <c r="AT2055" t="s">
        <v>4371</v>
      </c>
      <c r="AU2055" s="191">
        <f t="shared" si="34"/>
        <v>7590</v>
      </c>
    </row>
    <row r="2056" spans="1:47" hidden="1" x14ac:dyDescent="0.25">
      <c r="A2056" s="55" t="s">
        <v>1717</v>
      </c>
      <c r="B2056" s="92" t="s">
        <v>2544</v>
      </c>
      <c r="D2056" s="55" t="s">
        <v>3859</v>
      </c>
      <c r="E2056" s="56">
        <v>45747</v>
      </c>
      <c r="F2056" s="55" t="s">
        <v>4302</v>
      </c>
      <c r="H2056" s="55">
        <v>50900010</v>
      </c>
      <c r="I2056" s="55" t="s">
        <v>4305</v>
      </c>
      <c r="K2056" s="55" t="s">
        <v>490</v>
      </c>
      <c r="L2056" s="56">
        <v>45747</v>
      </c>
      <c r="Q2056" s="55" t="s">
        <v>89</v>
      </c>
      <c r="R2056" s="57">
        <v>35.020000000000003</v>
      </c>
      <c r="S2056" s="55" t="s">
        <v>89</v>
      </c>
      <c r="T2056" s="57">
        <v>35.020000000000003</v>
      </c>
      <c r="U2056" s="55" t="s">
        <v>329</v>
      </c>
      <c r="V2056" s="55" t="s">
        <v>330</v>
      </c>
      <c r="AJ2056" s="58">
        <v>0</v>
      </c>
      <c r="AT2056" t="s">
        <v>3842</v>
      </c>
      <c r="AU2056" s="191">
        <f t="shared" si="34"/>
        <v>577830</v>
      </c>
    </row>
    <row r="2057" spans="1:47" hidden="1" x14ac:dyDescent="0.25">
      <c r="A2057" s="55" t="s">
        <v>1717</v>
      </c>
      <c r="B2057" s="92" t="s">
        <v>2544</v>
      </c>
      <c r="D2057" s="55" t="s">
        <v>3859</v>
      </c>
      <c r="E2057" s="56">
        <v>45747</v>
      </c>
      <c r="F2057" s="55" t="s">
        <v>4302</v>
      </c>
      <c r="H2057" s="55">
        <v>50900010</v>
      </c>
      <c r="I2057" s="55" t="s">
        <v>4305</v>
      </c>
      <c r="K2057" s="55" t="s">
        <v>490</v>
      </c>
      <c r="L2057" s="56">
        <v>45747</v>
      </c>
      <c r="Q2057" s="55" t="s">
        <v>89</v>
      </c>
      <c r="R2057" s="57">
        <v>7.0000000000000007E-2</v>
      </c>
      <c r="S2057" s="55" t="s">
        <v>89</v>
      </c>
      <c r="T2057" s="57">
        <v>7.0000000000000007E-2</v>
      </c>
      <c r="U2057" s="55" t="s">
        <v>329</v>
      </c>
      <c r="V2057" s="55" t="s">
        <v>330</v>
      </c>
      <c r="AJ2057" s="58">
        <v>0</v>
      </c>
      <c r="AT2057" t="s">
        <v>3842</v>
      </c>
      <c r="AU2057" s="191">
        <f t="shared" si="34"/>
        <v>1155</v>
      </c>
    </row>
    <row r="2058" spans="1:47" hidden="1" x14ac:dyDescent="0.25">
      <c r="A2058" s="55" t="s">
        <v>1717</v>
      </c>
      <c r="B2058" s="92" t="s">
        <v>2544</v>
      </c>
      <c r="D2058" s="55" t="s">
        <v>3859</v>
      </c>
      <c r="E2058" s="56">
        <v>45747</v>
      </c>
      <c r="F2058" s="55" t="s">
        <v>4302</v>
      </c>
      <c r="H2058" s="55">
        <v>50900010</v>
      </c>
      <c r="I2058" s="55" t="s">
        <v>4305</v>
      </c>
      <c r="K2058" s="55" t="s">
        <v>490</v>
      </c>
      <c r="L2058" s="56">
        <v>45747</v>
      </c>
      <c r="Q2058" s="55" t="s">
        <v>89</v>
      </c>
      <c r="R2058" s="57">
        <v>5.27</v>
      </c>
      <c r="S2058" s="55" t="s">
        <v>89</v>
      </c>
      <c r="T2058" s="57">
        <v>5.27</v>
      </c>
      <c r="U2058" s="55" t="s">
        <v>329</v>
      </c>
      <c r="V2058" s="55" t="s">
        <v>330</v>
      </c>
      <c r="AJ2058" s="58">
        <v>0</v>
      </c>
      <c r="AT2058" t="s">
        <v>3842</v>
      </c>
      <c r="AU2058" s="191">
        <f t="shared" si="34"/>
        <v>86955</v>
      </c>
    </row>
    <row r="2059" spans="1:47" hidden="1" x14ac:dyDescent="0.25">
      <c r="A2059" s="55" t="s">
        <v>1717</v>
      </c>
      <c r="B2059" s="92" t="s">
        <v>2544</v>
      </c>
      <c r="D2059" s="55" t="s">
        <v>3859</v>
      </c>
      <c r="E2059" s="56">
        <v>45747</v>
      </c>
      <c r="F2059" s="55" t="s">
        <v>4302</v>
      </c>
      <c r="H2059" s="55">
        <v>50900010</v>
      </c>
      <c r="I2059" s="55" t="s">
        <v>4305</v>
      </c>
      <c r="K2059" s="55" t="s">
        <v>490</v>
      </c>
      <c r="L2059" s="56">
        <v>45747</v>
      </c>
      <c r="Q2059" s="55" t="s">
        <v>89</v>
      </c>
      <c r="R2059" s="57">
        <v>228.9</v>
      </c>
      <c r="S2059" s="55" t="s">
        <v>89</v>
      </c>
      <c r="T2059" s="57">
        <v>228.9</v>
      </c>
      <c r="U2059" s="55" t="s">
        <v>329</v>
      </c>
      <c r="V2059" s="55" t="s">
        <v>330</v>
      </c>
      <c r="AJ2059" s="58">
        <v>0</v>
      </c>
      <c r="AT2059" t="s">
        <v>3842</v>
      </c>
      <c r="AU2059" s="191">
        <f t="shared" si="34"/>
        <v>3776850</v>
      </c>
    </row>
    <row r="2060" spans="1:47" hidden="1" x14ac:dyDescent="0.25">
      <c r="A2060" s="55" t="s">
        <v>1717</v>
      </c>
      <c r="B2060" s="92" t="s">
        <v>2544</v>
      </c>
      <c r="D2060" s="55" t="s">
        <v>3859</v>
      </c>
      <c r="E2060" s="56">
        <v>45747</v>
      </c>
      <c r="F2060" s="55" t="s">
        <v>4302</v>
      </c>
      <c r="H2060" s="55">
        <v>50900010</v>
      </c>
      <c r="I2060" s="55" t="s">
        <v>4305</v>
      </c>
      <c r="K2060" s="55" t="s">
        <v>490</v>
      </c>
      <c r="L2060" s="56">
        <v>45747</v>
      </c>
      <c r="Q2060" s="55" t="s">
        <v>89</v>
      </c>
      <c r="R2060" s="57">
        <v>20.71</v>
      </c>
      <c r="S2060" s="55" t="s">
        <v>89</v>
      </c>
      <c r="T2060" s="57">
        <v>20.71</v>
      </c>
      <c r="U2060" s="55" t="s">
        <v>329</v>
      </c>
      <c r="V2060" s="55" t="s">
        <v>330</v>
      </c>
      <c r="AJ2060" s="58">
        <v>0</v>
      </c>
      <c r="AT2060" t="s">
        <v>3842</v>
      </c>
      <c r="AU2060" s="191">
        <f t="shared" si="34"/>
        <v>341715</v>
      </c>
    </row>
    <row r="2061" spans="1:47" hidden="1" x14ac:dyDescent="0.25">
      <c r="A2061" s="55" t="s">
        <v>1717</v>
      </c>
      <c r="B2061" s="92" t="s">
        <v>2544</v>
      </c>
      <c r="D2061" s="55" t="s">
        <v>3859</v>
      </c>
      <c r="E2061" s="56">
        <v>45747</v>
      </c>
      <c r="F2061" s="55" t="s">
        <v>4302</v>
      </c>
      <c r="H2061" s="55">
        <v>50900010</v>
      </c>
      <c r="I2061" s="55" t="s">
        <v>4305</v>
      </c>
      <c r="K2061" s="55" t="s">
        <v>490</v>
      </c>
      <c r="L2061" s="56">
        <v>45747</v>
      </c>
      <c r="Q2061" s="55" t="s">
        <v>89</v>
      </c>
      <c r="R2061" s="57">
        <v>277.08999999999997</v>
      </c>
      <c r="S2061" s="55" t="s">
        <v>89</v>
      </c>
      <c r="T2061" s="57">
        <v>277.08999999999997</v>
      </c>
      <c r="U2061" s="55" t="s">
        <v>329</v>
      </c>
      <c r="V2061" s="55" t="s">
        <v>330</v>
      </c>
      <c r="AJ2061" s="58">
        <v>0</v>
      </c>
      <c r="AT2061" t="s">
        <v>3842</v>
      </c>
      <c r="AU2061" s="191">
        <f t="shared" si="34"/>
        <v>4571985</v>
      </c>
    </row>
    <row r="2062" spans="1:47" hidden="1" x14ac:dyDescent="0.25">
      <c r="A2062" s="55" t="s">
        <v>1717</v>
      </c>
      <c r="B2062" s="92" t="s">
        <v>2544</v>
      </c>
      <c r="D2062" s="55" t="s">
        <v>3859</v>
      </c>
      <c r="E2062" s="56">
        <v>45747</v>
      </c>
      <c r="F2062" s="55" t="s">
        <v>4302</v>
      </c>
      <c r="H2062" s="55">
        <v>50900010</v>
      </c>
      <c r="I2062" s="55" t="s">
        <v>4305</v>
      </c>
      <c r="K2062" s="55" t="s">
        <v>490</v>
      </c>
      <c r="L2062" s="56">
        <v>45747</v>
      </c>
      <c r="Q2062" s="55" t="s">
        <v>89</v>
      </c>
      <c r="R2062" s="57">
        <v>26.42</v>
      </c>
      <c r="S2062" s="55" t="s">
        <v>89</v>
      </c>
      <c r="T2062" s="57">
        <v>26.42</v>
      </c>
      <c r="U2062" s="55" t="s">
        <v>4042</v>
      </c>
      <c r="V2062" s="55" t="s">
        <v>4043</v>
      </c>
      <c r="AJ2062" s="58">
        <v>0</v>
      </c>
      <c r="AT2062" t="s">
        <v>4371</v>
      </c>
      <c r="AU2062" s="191">
        <f t="shared" si="34"/>
        <v>435930</v>
      </c>
    </row>
    <row r="2063" spans="1:47" hidden="1" x14ac:dyDescent="0.25">
      <c r="A2063" s="55" t="s">
        <v>1717</v>
      </c>
      <c r="B2063" s="92" t="s">
        <v>2544</v>
      </c>
      <c r="D2063" s="55" t="s">
        <v>3859</v>
      </c>
      <c r="E2063" s="56">
        <v>45747</v>
      </c>
      <c r="F2063" s="55" t="s">
        <v>4302</v>
      </c>
      <c r="H2063" s="55">
        <v>50900010</v>
      </c>
      <c r="I2063" s="55" t="s">
        <v>4305</v>
      </c>
      <c r="K2063" s="55" t="s">
        <v>490</v>
      </c>
      <c r="L2063" s="56">
        <v>45747</v>
      </c>
      <c r="Q2063" s="55" t="s">
        <v>89</v>
      </c>
      <c r="R2063" s="57">
        <v>24.85</v>
      </c>
      <c r="S2063" s="55" t="s">
        <v>89</v>
      </c>
      <c r="T2063" s="57">
        <v>24.85</v>
      </c>
      <c r="U2063" s="55" t="s">
        <v>4042</v>
      </c>
      <c r="V2063" s="55" t="s">
        <v>4043</v>
      </c>
      <c r="AJ2063" s="58">
        <v>0</v>
      </c>
      <c r="AT2063" t="s">
        <v>4371</v>
      </c>
      <c r="AU2063" s="191">
        <f t="shared" si="34"/>
        <v>410025</v>
      </c>
    </row>
    <row r="2064" spans="1:47" hidden="1" x14ac:dyDescent="0.25">
      <c r="A2064" s="55" t="s">
        <v>1717</v>
      </c>
      <c r="B2064" s="92" t="s">
        <v>2544</v>
      </c>
      <c r="D2064" s="55" t="s">
        <v>3859</v>
      </c>
      <c r="E2064" s="56">
        <v>45747</v>
      </c>
      <c r="F2064" s="55" t="s">
        <v>4302</v>
      </c>
      <c r="H2064" s="55">
        <v>50900010</v>
      </c>
      <c r="I2064" s="55" t="s">
        <v>4305</v>
      </c>
      <c r="K2064" s="55" t="s">
        <v>490</v>
      </c>
      <c r="L2064" s="56">
        <v>45747</v>
      </c>
      <c r="Q2064" s="55" t="s">
        <v>89</v>
      </c>
      <c r="R2064" s="57">
        <v>39.479999999999997</v>
      </c>
      <c r="S2064" s="55" t="s">
        <v>89</v>
      </c>
      <c r="T2064" s="57">
        <v>39.479999999999997</v>
      </c>
      <c r="U2064" s="55" t="s">
        <v>329</v>
      </c>
      <c r="V2064" s="55" t="s">
        <v>330</v>
      </c>
      <c r="AJ2064" s="58">
        <v>0</v>
      </c>
      <c r="AT2064" t="s">
        <v>3842</v>
      </c>
      <c r="AU2064" s="191">
        <f t="shared" si="34"/>
        <v>651420</v>
      </c>
    </row>
    <row r="2065" spans="1:47" hidden="1" x14ac:dyDescent="0.25">
      <c r="A2065" s="55" t="s">
        <v>1717</v>
      </c>
      <c r="B2065" s="92" t="s">
        <v>2544</v>
      </c>
      <c r="D2065" s="55" t="s">
        <v>3859</v>
      </c>
      <c r="E2065" s="56">
        <v>45747</v>
      </c>
      <c r="F2065" s="55" t="s">
        <v>4302</v>
      </c>
      <c r="H2065" s="55">
        <v>50900010</v>
      </c>
      <c r="I2065" s="55" t="s">
        <v>4305</v>
      </c>
      <c r="K2065" s="55" t="s">
        <v>490</v>
      </c>
      <c r="L2065" s="56">
        <v>45747</v>
      </c>
      <c r="Q2065" s="55" t="s">
        <v>89</v>
      </c>
      <c r="R2065" s="57">
        <v>3.79</v>
      </c>
      <c r="S2065" s="55" t="s">
        <v>89</v>
      </c>
      <c r="T2065" s="57">
        <v>3.79</v>
      </c>
      <c r="U2065" s="55" t="s">
        <v>329</v>
      </c>
      <c r="V2065" s="55" t="s">
        <v>330</v>
      </c>
      <c r="AJ2065" s="58">
        <v>0</v>
      </c>
      <c r="AT2065" t="s">
        <v>3842</v>
      </c>
      <c r="AU2065" s="191">
        <f t="shared" si="34"/>
        <v>62535</v>
      </c>
    </row>
    <row r="2066" spans="1:47" hidden="1" x14ac:dyDescent="0.25">
      <c r="A2066" s="55" t="s">
        <v>1717</v>
      </c>
      <c r="B2066" s="92" t="s">
        <v>2544</v>
      </c>
      <c r="D2066" s="55" t="s">
        <v>3859</v>
      </c>
      <c r="E2066" s="56">
        <v>45747</v>
      </c>
      <c r="F2066" s="55" t="s">
        <v>4302</v>
      </c>
      <c r="H2066" s="55">
        <v>50900010</v>
      </c>
      <c r="I2066" s="55" t="s">
        <v>4305</v>
      </c>
      <c r="K2066" s="55" t="s">
        <v>490</v>
      </c>
      <c r="L2066" s="56">
        <v>45747</v>
      </c>
      <c r="Q2066" s="55" t="s">
        <v>89</v>
      </c>
      <c r="R2066" s="57">
        <v>238.34</v>
      </c>
      <c r="S2066" s="55" t="s">
        <v>89</v>
      </c>
      <c r="T2066" s="57">
        <v>238.34</v>
      </c>
      <c r="U2066" s="55" t="s">
        <v>4042</v>
      </c>
      <c r="V2066" s="55" t="s">
        <v>4043</v>
      </c>
      <c r="AJ2066" s="58">
        <v>0</v>
      </c>
      <c r="AT2066" t="s">
        <v>4371</v>
      </c>
      <c r="AU2066" s="191">
        <f t="shared" si="34"/>
        <v>3932610</v>
      </c>
    </row>
    <row r="2067" spans="1:47" hidden="1" x14ac:dyDescent="0.25">
      <c r="A2067" s="55" t="s">
        <v>1717</v>
      </c>
      <c r="B2067" s="92" t="s">
        <v>2544</v>
      </c>
      <c r="D2067" s="55" t="s">
        <v>3859</v>
      </c>
      <c r="E2067" s="56">
        <v>45747</v>
      </c>
      <c r="F2067" s="55" t="s">
        <v>4302</v>
      </c>
      <c r="H2067" s="55">
        <v>50900010</v>
      </c>
      <c r="I2067" s="55" t="s">
        <v>4305</v>
      </c>
      <c r="K2067" s="55" t="s">
        <v>490</v>
      </c>
      <c r="L2067" s="56">
        <v>45747</v>
      </c>
      <c r="Q2067" s="55" t="s">
        <v>89</v>
      </c>
      <c r="R2067" s="57">
        <v>15.62</v>
      </c>
      <c r="S2067" s="55" t="s">
        <v>89</v>
      </c>
      <c r="T2067" s="57">
        <v>15.62</v>
      </c>
      <c r="U2067" s="55" t="s">
        <v>329</v>
      </c>
      <c r="V2067" s="55" t="s">
        <v>330</v>
      </c>
      <c r="AJ2067" s="58">
        <v>0</v>
      </c>
      <c r="AT2067" t="s">
        <v>3842</v>
      </c>
      <c r="AU2067" s="191">
        <f t="shared" si="34"/>
        <v>257730</v>
      </c>
    </row>
    <row r="2068" spans="1:47" hidden="1" x14ac:dyDescent="0.25">
      <c r="A2068" s="55" t="s">
        <v>1717</v>
      </c>
      <c r="B2068" s="92" t="s">
        <v>2544</v>
      </c>
      <c r="D2068" s="55" t="s">
        <v>3859</v>
      </c>
      <c r="E2068" s="56">
        <v>45747</v>
      </c>
      <c r="F2068" s="55" t="s">
        <v>4302</v>
      </c>
      <c r="H2068" s="55">
        <v>50900010</v>
      </c>
      <c r="I2068" s="55" t="s">
        <v>4305</v>
      </c>
      <c r="K2068" s="55" t="s">
        <v>490</v>
      </c>
      <c r="L2068" s="56">
        <v>45747</v>
      </c>
      <c r="Q2068" s="55" t="s">
        <v>89</v>
      </c>
      <c r="R2068" s="57">
        <v>399.56</v>
      </c>
      <c r="S2068" s="55" t="s">
        <v>89</v>
      </c>
      <c r="T2068" s="57">
        <v>399.56</v>
      </c>
      <c r="U2068" s="55" t="s">
        <v>329</v>
      </c>
      <c r="V2068" s="55" t="s">
        <v>330</v>
      </c>
      <c r="AJ2068" s="58">
        <v>0</v>
      </c>
      <c r="AT2068" t="s">
        <v>3842</v>
      </c>
      <c r="AU2068" s="191">
        <f t="shared" si="34"/>
        <v>6592740</v>
      </c>
    </row>
    <row r="2069" spans="1:47" hidden="1" x14ac:dyDescent="0.25">
      <c r="A2069" s="55" t="s">
        <v>1717</v>
      </c>
      <c r="B2069" s="92" t="s">
        <v>2544</v>
      </c>
      <c r="D2069" s="55" t="s">
        <v>3859</v>
      </c>
      <c r="E2069" s="56">
        <v>45747</v>
      </c>
      <c r="F2069" s="55" t="s">
        <v>4302</v>
      </c>
      <c r="H2069" s="55">
        <v>50900010</v>
      </c>
      <c r="I2069" s="55" t="s">
        <v>4305</v>
      </c>
      <c r="K2069" s="55" t="s">
        <v>490</v>
      </c>
      <c r="L2069" s="56">
        <v>45747</v>
      </c>
      <c r="Q2069" s="55" t="s">
        <v>89</v>
      </c>
      <c r="R2069" s="57">
        <v>0.9</v>
      </c>
      <c r="S2069" s="55" t="s">
        <v>89</v>
      </c>
      <c r="T2069" s="57">
        <v>0.9</v>
      </c>
      <c r="U2069" s="55" t="s">
        <v>329</v>
      </c>
      <c r="V2069" s="55" t="s">
        <v>330</v>
      </c>
      <c r="AJ2069" s="58">
        <v>0</v>
      </c>
      <c r="AT2069" t="s">
        <v>3842</v>
      </c>
      <c r="AU2069" s="191">
        <f t="shared" si="34"/>
        <v>14850</v>
      </c>
    </row>
    <row r="2070" spans="1:47" hidden="1" x14ac:dyDescent="0.25">
      <c r="A2070" s="55" t="s">
        <v>1717</v>
      </c>
      <c r="B2070" s="92" t="s">
        <v>2544</v>
      </c>
      <c r="D2070" s="55" t="s">
        <v>3859</v>
      </c>
      <c r="E2070" s="56">
        <v>45747</v>
      </c>
      <c r="F2070" s="55" t="s">
        <v>4302</v>
      </c>
      <c r="H2070" s="55">
        <v>50900010</v>
      </c>
      <c r="I2070" s="55" t="s">
        <v>4305</v>
      </c>
      <c r="K2070" s="55" t="s">
        <v>490</v>
      </c>
      <c r="L2070" s="56">
        <v>45747</v>
      </c>
      <c r="Q2070" s="55" t="s">
        <v>89</v>
      </c>
      <c r="R2070" s="57">
        <v>58.77</v>
      </c>
      <c r="S2070" s="55" t="s">
        <v>89</v>
      </c>
      <c r="T2070" s="57">
        <v>58.77</v>
      </c>
      <c r="U2070" s="55" t="s">
        <v>329</v>
      </c>
      <c r="V2070" s="55" t="s">
        <v>330</v>
      </c>
      <c r="AJ2070" s="58">
        <v>0</v>
      </c>
      <c r="AT2070" t="s">
        <v>3842</v>
      </c>
      <c r="AU2070" s="191">
        <f t="shared" si="34"/>
        <v>969705</v>
      </c>
    </row>
    <row r="2071" spans="1:47" hidden="1" x14ac:dyDescent="0.25">
      <c r="A2071" s="55" t="s">
        <v>1717</v>
      </c>
      <c r="B2071" s="92" t="s">
        <v>2544</v>
      </c>
      <c r="D2071" s="55" t="s">
        <v>3859</v>
      </c>
      <c r="E2071" s="56">
        <v>45747</v>
      </c>
      <c r="F2071" s="55" t="s">
        <v>4302</v>
      </c>
      <c r="H2071" s="55">
        <v>50900010</v>
      </c>
      <c r="I2071" s="55" t="s">
        <v>4305</v>
      </c>
      <c r="K2071" s="55" t="s">
        <v>490</v>
      </c>
      <c r="L2071" s="56">
        <v>45747</v>
      </c>
      <c r="Q2071" s="55" t="s">
        <v>89</v>
      </c>
      <c r="R2071" s="57">
        <v>539.80999999999995</v>
      </c>
      <c r="S2071" s="55" t="s">
        <v>89</v>
      </c>
      <c r="T2071" s="57">
        <v>539.80999999999995</v>
      </c>
      <c r="U2071" s="55" t="s">
        <v>329</v>
      </c>
      <c r="V2071" s="55" t="s">
        <v>330</v>
      </c>
      <c r="AJ2071" s="58">
        <v>0</v>
      </c>
      <c r="AT2071" t="s">
        <v>3842</v>
      </c>
      <c r="AU2071" s="191">
        <f t="shared" si="34"/>
        <v>8906865</v>
      </c>
    </row>
    <row r="2072" spans="1:47" hidden="1" x14ac:dyDescent="0.25">
      <c r="A2072" s="55" t="s">
        <v>1717</v>
      </c>
      <c r="B2072" s="92" t="s">
        <v>2544</v>
      </c>
      <c r="D2072" s="55" t="s">
        <v>3859</v>
      </c>
      <c r="E2072" s="56">
        <v>45747</v>
      </c>
      <c r="F2072" s="55" t="s">
        <v>4302</v>
      </c>
      <c r="H2072" s="55">
        <v>50900010</v>
      </c>
      <c r="I2072" s="55" t="s">
        <v>4305</v>
      </c>
      <c r="K2072" s="55" t="s">
        <v>490</v>
      </c>
      <c r="L2072" s="56">
        <v>45747</v>
      </c>
      <c r="Q2072" s="55" t="s">
        <v>89</v>
      </c>
      <c r="R2072" s="57">
        <v>242.07</v>
      </c>
      <c r="S2072" s="55" t="s">
        <v>89</v>
      </c>
      <c r="T2072" s="57">
        <v>242.07</v>
      </c>
      <c r="U2072" s="55" t="s">
        <v>329</v>
      </c>
      <c r="V2072" s="55" t="s">
        <v>330</v>
      </c>
      <c r="AJ2072" s="58">
        <v>0</v>
      </c>
      <c r="AT2072" t="s">
        <v>3842</v>
      </c>
      <c r="AU2072" s="191">
        <f t="shared" si="34"/>
        <v>3994155</v>
      </c>
    </row>
    <row r="2073" spans="1:47" hidden="1" x14ac:dyDescent="0.25">
      <c r="A2073" s="55" t="s">
        <v>1717</v>
      </c>
      <c r="B2073" s="92" t="s">
        <v>2544</v>
      </c>
      <c r="D2073" s="55" t="s">
        <v>3859</v>
      </c>
      <c r="E2073" s="56">
        <v>45747</v>
      </c>
      <c r="F2073" s="55" t="s">
        <v>4302</v>
      </c>
      <c r="H2073" s="55">
        <v>50900010</v>
      </c>
      <c r="I2073" s="55" t="s">
        <v>4305</v>
      </c>
      <c r="K2073" s="55" t="s">
        <v>490</v>
      </c>
      <c r="L2073" s="56">
        <v>45747</v>
      </c>
      <c r="Q2073" s="55" t="s">
        <v>89</v>
      </c>
      <c r="R2073" s="57">
        <v>4.13</v>
      </c>
      <c r="S2073" s="55" t="s">
        <v>89</v>
      </c>
      <c r="T2073" s="57">
        <v>4.13</v>
      </c>
      <c r="U2073" s="55" t="s">
        <v>329</v>
      </c>
      <c r="V2073" s="55" t="s">
        <v>330</v>
      </c>
      <c r="AJ2073" s="58">
        <v>0</v>
      </c>
      <c r="AT2073" t="s">
        <v>3842</v>
      </c>
      <c r="AU2073" s="191">
        <f t="shared" si="34"/>
        <v>68145</v>
      </c>
    </row>
    <row r="2074" spans="1:47" hidden="1" x14ac:dyDescent="0.25">
      <c r="A2074" s="55" t="s">
        <v>1717</v>
      </c>
      <c r="B2074" s="92" t="s">
        <v>2544</v>
      </c>
      <c r="D2074" s="55" t="s">
        <v>3859</v>
      </c>
      <c r="E2074" s="56">
        <v>45747</v>
      </c>
      <c r="F2074" s="55" t="s">
        <v>4302</v>
      </c>
      <c r="H2074" s="55">
        <v>50900010</v>
      </c>
      <c r="I2074" s="55" t="s">
        <v>4305</v>
      </c>
      <c r="K2074" s="55" t="s">
        <v>490</v>
      </c>
      <c r="L2074" s="56">
        <v>45747</v>
      </c>
      <c r="Q2074" s="55" t="s">
        <v>89</v>
      </c>
      <c r="R2074" s="57">
        <v>36.01</v>
      </c>
      <c r="S2074" s="55" t="s">
        <v>89</v>
      </c>
      <c r="T2074" s="57">
        <v>36.01</v>
      </c>
      <c r="U2074" s="55" t="s">
        <v>329</v>
      </c>
      <c r="V2074" s="55" t="s">
        <v>330</v>
      </c>
      <c r="AJ2074" s="58">
        <v>0</v>
      </c>
      <c r="AT2074" t="s">
        <v>3842</v>
      </c>
      <c r="AU2074" s="191">
        <f t="shared" si="34"/>
        <v>594165</v>
      </c>
    </row>
    <row r="2075" spans="1:47" hidden="1" x14ac:dyDescent="0.25">
      <c r="A2075" s="55" t="s">
        <v>1717</v>
      </c>
      <c r="B2075" s="92" t="s">
        <v>2544</v>
      </c>
      <c r="D2075" s="55" t="s">
        <v>3859</v>
      </c>
      <c r="E2075" s="56">
        <v>45747</v>
      </c>
      <c r="F2075" s="55" t="s">
        <v>4302</v>
      </c>
      <c r="H2075" s="55">
        <v>50900010</v>
      </c>
      <c r="I2075" s="55" t="s">
        <v>4305</v>
      </c>
      <c r="K2075" s="55" t="s">
        <v>490</v>
      </c>
      <c r="L2075" s="56">
        <v>45747</v>
      </c>
      <c r="Q2075" s="55" t="s">
        <v>89</v>
      </c>
      <c r="R2075" s="57">
        <v>426.8</v>
      </c>
      <c r="S2075" s="55" t="s">
        <v>89</v>
      </c>
      <c r="T2075" s="57">
        <v>426.8</v>
      </c>
      <c r="U2075" s="55" t="s">
        <v>329</v>
      </c>
      <c r="V2075" s="55" t="s">
        <v>330</v>
      </c>
      <c r="AJ2075" s="58">
        <v>0</v>
      </c>
      <c r="AT2075" t="s">
        <v>3842</v>
      </c>
      <c r="AU2075" s="191">
        <f t="shared" si="34"/>
        <v>7042200</v>
      </c>
    </row>
    <row r="2076" spans="1:47" hidden="1" x14ac:dyDescent="0.25">
      <c r="A2076" s="55" t="s">
        <v>1717</v>
      </c>
      <c r="B2076" s="92" t="s">
        <v>2544</v>
      </c>
      <c r="D2076" s="55" t="s">
        <v>3859</v>
      </c>
      <c r="E2076" s="56">
        <v>45747</v>
      </c>
      <c r="F2076" s="55" t="s">
        <v>4302</v>
      </c>
      <c r="H2076" s="55">
        <v>50900010</v>
      </c>
      <c r="I2076" s="55" t="s">
        <v>4305</v>
      </c>
      <c r="K2076" s="55" t="s">
        <v>490</v>
      </c>
      <c r="L2076" s="56">
        <v>45747</v>
      </c>
      <c r="Q2076" s="55" t="s">
        <v>89</v>
      </c>
      <c r="R2076" s="57">
        <v>238.34</v>
      </c>
      <c r="S2076" s="55" t="s">
        <v>89</v>
      </c>
      <c r="T2076" s="57">
        <v>238.34</v>
      </c>
      <c r="U2076" s="55" t="s">
        <v>4042</v>
      </c>
      <c r="V2076" s="55" t="s">
        <v>4043</v>
      </c>
      <c r="AJ2076" s="58">
        <v>0</v>
      </c>
      <c r="AT2076" t="s">
        <v>4371</v>
      </c>
      <c r="AU2076" s="191">
        <f t="shared" si="34"/>
        <v>3932610</v>
      </c>
    </row>
    <row r="2077" spans="1:47" hidden="1" x14ac:dyDescent="0.25">
      <c r="A2077" s="55" t="s">
        <v>1717</v>
      </c>
      <c r="B2077" s="92" t="s">
        <v>2544</v>
      </c>
      <c r="D2077" s="55" t="s">
        <v>3859</v>
      </c>
      <c r="E2077" s="56">
        <v>45747</v>
      </c>
      <c r="F2077" s="55" t="s">
        <v>4302</v>
      </c>
      <c r="H2077" s="55">
        <v>50900010</v>
      </c>
      <c r="I2077" s="55" t="s">
        <v>4305</v>
      </c>
      <c r="K2077" s="55" t="s">
        <v>490</v>
      </c>
      <c r="L2077" s="56">
        <v>45747</v>
      </c>
      <c r="Q2077" s="55" t="s">
        <v>89</v>
      </c>
      <c r="R2077" s="57">
        <v>910.54</v>
      </c>
      <c r="S2077" s="55" t="s">
        <v>89</v>
      </c>
      <c r="T2077" s="57">
        <v>910.54</v>
      </c>
      <c r="U2077" s="55" t="s">
        <v>329</v>
      </c>
      <c r="V2077" s="55" t="s">
        <v>330</v>
      </c>
      <c r="AJ2077" s="58">
        <v>0</v>
      </c>
      <c r="AT2077" t="s">
        <v>3842</v>
      </c>
      <c r="AU2077" s="191">
        <f t="shared" si="34"/>
        <v>15023910</v>
      </c>
    </row>
    <row r="2078" spans="1:47" hidden="1" x14ac:dyDescent="0.25">
      <c r="A2078" s="55" t="s">
        <v>1717</v>
      </c>
      <c r="B2078" s="92" t="s">
        <v>2544</v>
      </c>
      <c r="D2078" s="55" t="s">
        <v>3859</v>
      </c>
      <c r="E2078" s="56">
        <v>45747</v>
      </c>
      <c r="F2078" s="55" t="s">
        <v>4302</v>
      </c>
      <c r="H2078" s="55">
        <v>50900010</v>
      </c>
      <c r="I2078" s="55" t="s">
        <v>4305</v>
      </c>
      <c r="K2078" s="55" t="s">
        <v>490</v>
      </c>
      <c r="L2078" s="56">
        <v>45747</v>
      </c>
      <c r="Q2078" s="55" t="s">
        <v>89</v>
      </c>
      <c r="R2078" s="57">
        <v>1.59</v>
      </c>
      <c r="S2078" s="55" t="s">
        <v>89</v>
      </c>
      <c r="T2078" s="57">
        <v>1.59</v>
      </c>
      <c r="U2078" s="55" t="s">
        <v>329</v>
      </c>
      <c r="V2078" s="55" t="s">
        <v>330</v>
      </c>
      <c r="AJ2078" s="58">
        <v>0</v>
      </c>
      <c r="AT2078" t="s">
        <v>3842</v>
      </c>
      <c r="AU2078" s="191">
        <f t="shared" si="34"/>
        <v>26235</v>
      </c>
    </row>
    <row r="2079" spans="1:47" hidden="1" x14ac:dyDescent="0.25">
      <c r="A2079" s="55" t="s">
        <v>1717</v>
      </c>
      <c r="B2079" s="92" t="s">
        <v>2544</v>
      </c>
      <c r="D2079" s="55" t="s">
        <v>3859</v>
      </c>
      <c r="E2079" s="56">
        <v>45747</v>
      </c>
      <c r="F2079" s="55" t="s">
        <v>4302</v>
      </c>
      <c r="H2079" s="55">
        <v>50900010</v>
      </c>
      <c r="I2079" s="55" t="s">
        <v>4305</v>
      </c>
      <c r="K2079" s="55" t="s">
        <v>490</v>
      </c>
      <c r="L2079" s="56">
        <v>45747</v>
      </c>
      <c r="Q2079" s="55" t="s">
        <v>89</v>
      </c>
      <c r="R2079" s="57">
        <v>0.4</v>
      </c>
      <c r="S2079" s="55" t="s">
        <v>89</v>
      </c>
      <c r="T2079" s="57">
        <v>0.4</v>
      </c>
      <c r="U2079" s="55" t="s">
        <v>329</v>
      </c>
      <c r="V2079" s="55" t="s">
        <v>330</v>
      </c>
      <c r="AJ2079" s="58">
        <v>0</v>
      </c>
      <c r="AT2079" t="s">
        <v>3842</v>
      </c>
      <c r="AU2079" s="191">
        <f t="shared" si="34"/>
        <v>6600</v>
      </c>
    </row>
    <row r="2080" spans="1:47" hidden="1" x14ac:dyDescent="0.25">
      <c r="A2080" s="55" t="s">
        <v>1717</v>
      </c>
      <c r="B2080" s="92" t="s">
        <v>2544</v>
      </c>
      <c r="D2080" s="55" t="s">
        <v>3859</v>
      </c>
      <c r="E2080" s="56">
        <v>45747</v>
      </c>
      <c r="F2080" s="55" t="s">
        <v>4302</v>
      </c>
      <c r="H2080" s="55">
        <v>50900010</v>
      </c>
      <c r="I2080" s="55" t="s">
        <v>4305</v>
      </c>
      <c r="K2080" s="55" t="s">
        <v>490</v>
      </c>
      <c r="L2080" s="56">
        <v>45747</v>
      </c>
      <c r="Q2080" s="55" t="s">
        <v>89</v>
      </c>
      <c r="R2080" s="57">
        <v>56.69</v>
      </c>
      <c r="S2080" s="55" t="s">
        <v>89</v>
      </c>
      <c r="T2080" s="57">
        <v>56.69</v>
      </c>
      <c r="U2080" s="55" t="s">
        <v>329</v>
      </c>
      <c r="V2080" s="55" t="s">
        <v>330</v>
      </c>
      <c r="AJ2080" s="58">
        <v>0</v>
      </c>
      <c r="AT2080" t="s">
        <v>3842</v>
      </c>
      <c r="AU2080" s="191">
        <f t="shared" si="34"/>
        <v>935385</v>
      </c>
    </row>
    <row r="2081" spans="1:47" hidden="1" x14ac:dyDescent="0.25">
      <c r="A2081" s="55" t="s">
        <v>1717</v>
      </c>
      <c r="B2081" s="92" t="s">
        <v>2544</v>
      </c>
      <c r="D2081" s="55" t="s">
        <v>3859</v>
      </c>
      <c r="E2081" s="56">
        <v>45747</v>
      </c>
      <c r="F2081" s="55" t="s">
        <v>4302</v>
      </c>
      <c r="H2081" s="55">
        <v>50900010</v>
      </c>
      <c r="I2081" s="55" t="s">
        <v>4305</v>
      </c>
      <c r="K2081" s="55" t="s">
        <v>490</v>
      </c>
      <c r="L2081" s="56">
        <v>45747</v>
      </c>
      <c r="Q2081" s="55" t="s">
        <v>89</v>
      </c>
      <c r="R2081" s="57">
        <v>556.85</v>
      </c>
      <c r="S2081" s="55" t="s">
        <v>89</v>
      </c>
      <c r="T2081" s="57">
        <v>556.85</v>
      </c>
      <c r="U2081" s="55" t="s">
        <v>329</v>
      </c>
      <c r="V2081" s="55" t="s">
        <v>330</v>
      </c>
      <c r="AJ2081" s="58">
        <v>0</v>
      </c>
      <c r="AT2081" t="s">
        <v>3842</v>
      </c>
      <c r="AU2081" s="191">
        <f t="shared" si="34"/>
        <v>9188025</v>
      </c>
    </row>
    <row r="2082" spans="1:47" hidden="1" x14ac:dyDescent="0.25">
      <c r="A2082" s="55" t="s">
        <v>1717</v>
      </c>
      <c r="B2082" s="92" t="s">
        <v>2544</v>
      </c>
      <c r="D2082" s="55" t="s">
        <v>3859</v>
      </c>
      <c r="E2082" s="56">
        <v>45747</v>
      </c>
      <c r="F2082" s="55" t="s">
        <v>4302</v>
      </c>
      <c r="H2082" s="55">
        <v>50900010</v>
      </c>
      <c r="I2082" s="55" t="s">
        <v>4305</v>
      </c>
      <c r="K2082" s="55" t="s">
        <v>490</v>
      </c>
      <c r="L2082" s="56">
        <v>45747</v>
      </c>
      <c r="Q2082" s="55" t="s">
        <v>89</v>
      </c>
      <c r="R2082" s="57">
        <v>3.78</v>
      </c>
      <c r="S2082" s="55" t="s">
        <v>89</v>
      </c>
      <c r="T2082" s="57">
        <v>3.78</v>
      </c>
      <c r="U2082" s="55" t="s">
        <v>329</v>
      </c>
      <c r="V2082" s="55" t="s">
        <v>330</v>
      </c>
      <c r="AJ2082" s="58">
        <v>0</v>
      </c>
      <c r="AT2082" t="s">
        <v>3842</v>
      </c>
      <c r="AU2082" s="191">
        <f t="shared" si="34"/>
        <v>62370</v>
      </c>
    </row>
    <row r="2083" spans="1:47" hidden="1" x14ac:dyDescent="0.25">
      <c r="A2083" s="55" t="s">
        <v>1717</v>
      </c>
      <c r="B2083" s="92" t="s">
        <v>2544</v>
      </c>
      <c r="D2083" s="55" t="s">
        <v>3859</v>
      </c>
      <c r="E2083" s="56">
        <v>45747</v>
      </c>
      <c r="F2083" s="55" t="s">
        <v>4302</v>
      </c>
      <c r="H2083" s="55">
        <v>50900010</v>
      </c>
      <c r="I2083" s="55" t="s">
        <v>4305</v>
      </c>
      <c r="K2083" s="55" t="s">
        <v>490</v>
      </c>
      <c r="L2083" s="56">
        <v>45747</v>
      </c>
      <c r="Q2083" s="55" t="s">
        <v>89</v>
      </c>
      <c r="R2083" s="57">
        <v>4.95</v>
      </c>
      <c r="S2083" s="55" t="s">
        <v>89</v>
      </c>
      <c r="T2083" s="57">
        <v>4.95</v>
      </c>
      <c r="U2083" s="55" t="s">
        <v>329</v>
      </c>
      <c r="V2083" s="55" t="s">
        <v>330</v>
      </c>
      <c r="AJ2083" s="58">
        <v>0</v>
      </c>
      <c r="AT2083" t="s">
        <v>3842</v>
      </c>
      <c r="AU2083" s="191">
        <f t="shared" si="34"/>
        <v>81675</v>
      </c>
    </row>
    <row r="2084" spans="1:47" hidden="1" x14ac:dyDescent="0.25">
      <c r="A2084" s="55" t="s">
        <v>1717</v>
      </c>
      <c r="B2084" s="92" t="s">
        <v>2544</v>
      </c>
      <c r="D2084" s="55" t="s">
        <v>3859</v>
      </c>
      <c r="E2084" s="56">
        <v>45747</v>
      </c>
      <c r="F2084" s="55" t="s">
        <v>4302</v>
      </c>
      <c r="H2084" s="55">
        <v>50900010</v>
      </c>
      <c r="I2084" s="55" t="s">
        <v>4305</v>
      </c>
      <c r="K2084" s="55" t="s">
        <v>490</v>
      </c>
      <c r="L2084" s="56">
        <v>45747</v>
      </c>
      <c r="Q2084" s="55" t="s">
        <v>89</v>
      </c>
      <c r="R2084" s="57">
        <v>85.05</v>
      </c>
      <c r="S2084" s="55" t="s">
        <v>89</v>
      </c>
      <c r="T2084" s="57">
        <v>85.05</v>
      </c>
      <c r="U2084" s="55" t="s">
        <v>329</v>
      </c>
      <c r="V2084" s="55" t="s">
        <v>330</v>
      </c>
      <c r="AJ2084" s="58">
        <v>0</v>
      </c>
      <c r="AT2084" t="s">
        <v>3842</v>
      </c>
      <c r="AU2084" s="191">
        <f t="shared" si="34"/>
        <v>1403325</v>
      </c>
    </row>
    <row r="2085" spans="1:47" hidden="1" x14ac:dyDescent="0.25">
      <c r="A2085" s="55" t="s">
        <v>1717</v>
      </c>
      <c r="B2085" s="92" t="s">
        <v>2544</v>
      </c>
      <c r="D2085" s="55" t="s">
        <v>3859</v>
      </c>
      <c r="E2085" s="56">
        <v>45747</v>
      </c>
      <c r="F2085" s="55" t="s">
        <v>4302</v>
      </c>
      <c r="H2085" s="55">
        <v>50900010</v>
      </c>
      <c r="I2085" s="55" t="s">
        <v>4305</v>
      </c>
      <c r="K2085" s="55" t="s">
        <v>490</v>
      </c>
      <c r="L2085" s="56">
        <v>45747</v>
      </c>
      <c r="Q2085" s="55" t="s">
        <v>89</v>
      </c>
      <c r="R2085" s="57">
        <v>3.36</v>
      </c>
      <c r="S2085" s="55" t="s">
        <v>89</v>
      </c>
      <c r="T2085" s="57">
        <v>3.36</v>
      </c>
      <c r="U2085" s="55" t="s">
        <v>329</v>
      </c>
      <c r="V2085" s="55" t="s">
        <v>330</v>
      </c>
      <c r="AJ2085" s="58">
        <v>0</v>
      </c>
      <c r="AT2085" t="s">
        <v>3842</v>
      </c>
      <c r="AU2085" s="191">
        <f t="shared" si="34"/>
        <v>55440</v>
      </c>
    </row>
    <row r="2086" spans="1:47" hidden="1" x14ac:dyDescent="0.25">
      <c r="A2086" s="55" t="s">
        <v>1717</v>
      </c>
      <c r="B2086" s="92" t="s">
        <v>2544</v>
      </c>
      <c r="D2086" s="55" t="s">
        <v>3859</v>
      </c>
      <c r="E2086" s="56">
        <v>45747</v>
      </c>
      <c r="F2086" s="55" t="s">
        <v>4302</v>
      </c>
      <c r="H2086" s="55">
        <v>50900010</v>
      </c>
      <c r="I2086" s="55" t="s">
        <v>4305</v>
      </c>
      <c r="K2086" s="55" t="s">
        <v>490</v>
      </c>
      <c r="L2086" s="56">
        <v>45747</v>
      </c>
      <c r="Q2086" s="55" t="s">
        <v>89</v>
      </c>
      <c r="R2086" s="57">
        <v>159.41999999999999</v>
      </c>
      <c r="S2086" s="55" t="s">
        <v>89</v>
      </c>
      <c r="T2086" s="57">
        <v>159.41999999999999</v>
      </c>
      <c r="U2086" s="55" t="s">
        <v>4042</v>
      </c>
      <c r="V2086" s="55" t="s">
        <v>4043</v>
      </c>
      <c r="AJ2086" s="58">
        <v>0</v>
      </c>
      <c r="AT2086" t="s">
        <v>4371</v>
      </c>
      <c r="AU2086" s="191">
        <f t="shared" si="34"/>
        <v>2630430</v>
      </c>
    </row>
    <row r="2087" spans="1:47" hidden="1" x14ac:dyDescent="0.25">
      <c r="A2087" s="55" t="s">
        <v>1717</v>
      </c>
      <c r="B2087" s="92" t="s">
        <v>2544</v>
      </c>
      <c r="D2087" s="55" t="s">
        <v>3859</v>
      </c>
      <c r="E2087" s="56">
        <v>45747</v>
      </c>
      <c r="F2087" s="55" t="s">
        <v>4302</v>
      </c>
      <c r="H2087" s="55">
        <v>50900010</v>
      </c>
      <c r="I2087" s="55" t="s">
        <v>4305</v>
      </c>
      <c r="K2087" s="55" t="s">
        <v>490</v>
      </c>
      <c r="L2087" s="56">
        <v>45747</v>
      </c>
      <c r="Q2087" s="55" t="s">
        <v>89</v>
      </c>
      <c r="R2087" s="57">
        <v>15.08</v>
      </c>
      <c r="S2087" s="55" t="s">
        <v>89</v>
      </c>
      <c r="T2087" s="57">
        <v>15.08</v>
      </c>
      <c r="U2087" s="55" t="s">
        <v>329</v>
      </c>
      <c r="V2087" s="55" t="s">
        <v>330</v>
      </c>
      <c r="AJ2087" s="58">
        <v>0</v>
      </c>
      <c r="AT2087" t="s">
        <v>3842</v>
      </c>
      <c r="AU2087" s="191">
        <f t="shared" si="34"/>
        <v>248820</v>
      </c>
    </row>
    <row r="2088" spans="1:47" hidden="1" x14ac:dyDescent="0.25">
      <c r="A2088" s="55" t="s">
        <v>1717</v>
      </c>
      <c r="B2088" s="92" t="s">
        <v>2544</v>
      </c>
      <c r="D2088" s="55" t="s">
        <v>3859</v>
      </c>
      <c r="E2088" s="56">
        <v>45747</v>
      </c>
      <c r="F2088" s="55" t="s">
        <v>4302</v>
      </c>
      <c r="H2088" s="55">
        <v>50900010</v>
      </c>
      <c r="I2088" s="55" t="s">
        <v>4305</v>
      </c>
      <c r="K2088" s="55" t="s">
        <v>490</v>
      </c>
      <c r="L2088" s="56">
        <v>45747</v>
      </c>
      <c r="Q2088" s="55" t="s">
        <v>89</v>
      </c>
      <c r="R2088" s="57">
        <v>274.02999999999997</v>
      </c>
      <c r="S2088" s="55" t="s">
        <v>89</v>
      </c>
      <c r="T2088" s="57">
        <v>274.02999999999997</v>
      </c>
      <c r="U2088" s="55" t="s">
        <v>329</v>
      </c>
      <c r="V2088" s="55" t="s">
        <v>330</v>
      </c>
      <c r="AJ2088" s="58">
        <v>0</v>
      </c>
      <c r="AT2088" t="s">
        <v>3842</v>
      </c>
      <c r="AU2088" s="191">
        <f t="shared" si="34"/>
        <v>4521495</v>
      </c>
    </row>
    <row r="2089" spans="1:47" hidden="1" x14ac:dyDescent="0.25">
      <c r="A2089" s="55" t="s">
        <v>1717</v>
      </c>
      <c r="B2089" s="92" t="s">
        <v>2544</v>
      </c>
      <c r="D2089" s="55" t="s">
        <v>3859</v>
      </c>
      <c r="E2089" s="56">
        <v>45747</v>
      </c>
      <c r="F2089" s="55" t="s">
        <v>4302</v>
      </c>
      <c r="H2089" s="55">
        <v>50900010</v>
      </c>
      <c r="I2089" s="55" t="s">
        <v>4305</v>
      </c>
      <c r="K2089" s="55" t="s">
        <v>490</v>
      </c>
      <c r="L2089" s="56">
        <v>45747</v>
      </c>
      <c r="Q2089" s="55" t="s">
        <v>89</v>
      </c>
      <c r="R2089" s="57">
        <v>912</v>
      </c>
      <c r="S2089" s="55" t="s">
        <v>89</v>
      </c>
      <c r="T2089" s="57">
        <v>912</v>
      </c>
      <c r="U2089" s="55" t="s">
        <v>329</v>
      </c>
      <c r="V2089" s="55" t="s">
        <v>330</v>
      </c>
      <c r="AJ2089" s="58">
        <v>0</v>
      </c>
      <c r="AT2089" t="s">
        <v>3842</v>
      </c>
      <c r="AU2089" s="191">
        <f t="shared" si="34"/>
        <v>15048000</v>
      </c>
    </row>
    <row r="2090" spans="1:47" hidden="1" x14ac:dyDescent="0.25">
      <c r="A2090" s="55" t="s">
        <v>1717</v>
      </c>
      <c r="B2090" s="92" t="s">
        <v>2544</v>
      </c>
      <c r="D2090" s="55" t="s">
        <v>3859</v>
      </c>
      <c r="E2090" s="56">
        <v>45747</v>
      </c>
      <c r="F2090" s="55" t="s">
        <v>4302</v>
      </c>
      <c r="H2090" s="55">
        <v>50900010</v>
      </c>
      <c r="I2090" s="55" t="s">
        <v>4305</v>
      </c>
      <c r="K2090" s="55" t="s">
        <v>490</v>
      </c>
      <c r="L2090" s="56">
        <v>45747</v>
      </c>
      <c r="Q2090" s="55" t="s">
        <v>89</v>
      </c>
      <c r="R2090" s="57">
        <v>1421.88</v>
      </c>
      <c r="S2090" s="55" t="s">
        <v>89</v>
      </c>
      <c r="T2090" s="57">
        <v>1421.88</v>
      </c>
      <c r="U2090" s="55" t="s">
        <v>4042</v>
      </c>
      <c r="V2090" s="55" t="s">
        <v>4043</v>
      </c>
      <c r="AJ2090" s="58">
        <v>0</v>
      </c>
      <c r="AT2090" t="s">
        <v>4371</v>
      </c>
      <c r="AU2090" s="191">
        <f t="shared" si="34"/>
        <v>23461020</v>
      </c>
    </row>
    <row r="2091" spans="1:47" hidden="1" x14ac:dyDescent="0.25">
      <c r="A2091" s="55" t="s">
        <v>1717</v>
      </c>
      <c r="B2091" s="92" t="s">
        <v>2544</v>
      </c>
      <c r="D2091" s="55" t="s">
        <v>3859</v>
      </c>
      <c r="E2091" s="56">
        <v>45747</v>
      </c>
      <c r="F2091" s="55" t="s">
        <v>4302</v>
      </c>
      <c r="H2091" s="55">
        <v>50900010</v>
      </c>
      <c r="I2091" s="55" t="s">
        <v>4305</v>
      </c>
      <c r="K2091" s="55" t="s">
        <v>490</v>
      </c>
      <c r="L2091" s="56">
        <v>45747</v>
      </c>
      <c r="Q2091" s="55" t="s">
        <v>89</v>
      </c>
      <c r="R2091" s="57">
        <v>0.06</v>
      </c>
      <c r="S2091" s="55" t="s">
        <v>89</v>
      </c>
      <c r="T2091" s="57">
        <v>0.06</v>
      </c>
      <c r="U2091" s="55" t="s">
        <v>329</v>
      </c>
      <c r="V2091" s="55" t="s">
        <v>330</v>
      </c>
      <c r="AJ2091" s="58">
        <v>0</v>
      </c>
      <c r="AT2091" t="s">
        <v>3842</v>
      </c>
      <c r="AU2091" s="191">
        <f t="shared" si="34"/>
        <v>990</v>
      </c>
    </row>
    <row r="2092" spans="1:47" hidden="1" x14ac:dyDescent="0.25">
      <c r="A2092" s="55" t="s">
        <v>1717</v>
      </c>
      <c r="B2092" s="92" t="s">
        <v>2544</v>
      </c>
      <c r="D2092" s="55" t="s">
        <v>3859</v>
      </c>
      <c r="E2092" s="56">
        <v>45747</v>
      </c>
      <c r="F2092" s="55" t="s">
        <v>4302</v>
      </c>
      <c r="H2092" s="55">
        <v>50900010</v>
      </c>
      <c r="I2092" s="55" t="s">
        <v>4305</v>
      </c>
      <c r="K2092" s="55" t="s">
        <v>490</v>
      </c>
      <c r="L2092" s="56">
        <v>45747</v>
      </c>
      <c r="Q2092" s="55" t="s">
        <v>89</v>
      </c>
      <c r="R2092" s="57">
        <v>77.77</v>
      </c>
      <c r="S2092" s="55" t="s">
        <v>89</v>
      </c>
      <c r="T2092" s="57">
        <v>77.77</v>
      </c>
      <c r="U2092" s="55" t="s">
        <v>329</v>
      </c>
      <c r="V2092" s="55" t="s">
        <v>330</v>
      </c>
      <c r="AJ2092" s="58">
        <v>0</v>
      </c>
      <c r="AT2092" t="s">
        <v>3842</v>
      </c>
      <c r="AU2092" s="191">
        <f t="shared" si="34"/>
        <v>1283205</v>
      </c>
    </row>
    <row r="2093" spans="1:47" hidden="1" x14ac:dyDescent="0.25">
      <c r="A2093" s="55" t="s">
        <v>1717</v>
      </c>
      <c r="B2093" s="92" t="s">
        <v>2544</v>
      </c>
      <c r="D2093" s="55" t="s">
        <v>3859</v>
      </c>
      <c r="E2093" s="56">
        <v>45747</v>
      </c>
      <c r="F2093" s="55" t="s">
        <v>4302</v>
      </c>
      <c r="H2093" s="55">
        <v>50900010</v>
      </c>
      <c r="I2093" s="55" t="s">
        <v>4305</v>
      </c>
      <c r="K2093" s="55" t="s">
        <v>490</v>
      </c>
      <c r="L2093" s="56">
        <v>45747</v>
      </c>
      <c r="Q2093" s="55" t="s">
        <v>89</v>
      </c>
      <c r="R2093" s="57">
        <v>2.58</v>
      </c>
      <c r="S2093" s="55" t="s">
        <v>89</v>
      </c>
      <c r="T2093" s="57">
        <v>2.58</v>
      </c>
      <c r="U2093" s="55" t="s">
        <v>329</v>
      </c>
      <c r="V2093" s="55" t="s">
        <v>330</v>
      </c>
      <c r="AJ2093" s="58">
        <v>0</v>
      </c>
      <c r="AT2093" t="s">
        <v>3842</v>
      </c>
      <c r="AU2093" s="191">
        <f t="shared" si="34"/>
        <v>42570</v>
      </c>
    </row>
    <row r="2094" spans="1:47" hidden="1" x14ac:dyDescent="0.25">
      <c r="A2094" s="55" t="s">
        <v>1717</v>
      </c>
      <c r="B2094" s="92" t="s">
        <v>2544</v>
      </c>
      <c r="D2094" s="55" t="s">
        <v>3859</v>
      </c>
      <c r="E2094" s="56">
        <v>45747</v>
      </c>
      <c r="F2094" s="55" t="s">
        <v>4302</v>
      </c>
      <c r="H2094" s="55">
        <v>50900010</v>
      </c>
      <c r="I2094" s="55" t="s">
        <v>4305</v>
      </c>
      <c r="K2094" s="55" t="s">
        <v>490</v>
      </c>
      <c r="L2094" s="56">
        <v>45747</v>
      </c>
      <c r="Q2094" s="55" t="s">
        <v>89</v>
      </c>
      <c r="R2094" s="57">
        <v>2.96</v>
      </c>
      <c r="S2094" s="55" t="s">
        <v>89</v>
      </c>
      <c r="T2094" s="57">
        <v>2.96</v>
      </c>
      <c r="U2094" s="55" t="s">
        <v>4042</v>
      </c>
      <c r="V2094" s="55" t="s">
        <v>4043</v>
      </c>
      <c r="AJ2094" s="58">
        <v>0</v>
      </c>
      <c r="AT2094" t="s">
        <v>4371</v>
      </c>
      <c r="AU2094" s="191">
        <f t="shared" si="34"/>
        <v>48840</v>
      </c>
    </row>
    <row r="2095" spans="1:47" hidden="1" x14ac:dyDescent="0.25">
      <c r="A2095" s="55" t="s">
        <v>1717</v>
      </c>
      <c r="B2095" s="92" t="s">
        <v>2544</v>
      </c>
      <c r="D2095" s="55" t="s">
        <v>3859</v>
      </c>
      <c r="E2095" s="56">
        <v>45747</v>
      </c>
      <c r="F2095" s="55" t="s">
        <v>4302</v>
      </c>
      <c r="H2095" s="55">
        <v>50900010</v>
      </c>
      <c r="I2095" s="55" t="s">
        <v>4305</v>
      </c>
      <c r="K2095" s="55" t="s">
        <v>490</v>
      </c>
      <c r="L2095" s="56">
        <v>45747</v>
      </c>
      <c r="Q2095" s="55" t="s">
        <v>89</v>
      </c>
      <c r="R2095" s="57">
        <v>677.1</v>
      </c>
      <c r="S2095" s="55" t="s">
        <v>89</v>
      </c>
      <c r="T2095" s="57">
        <v>677.1</v>
      </c>
      <c r="U2095" s="55" t="s">
        <v>329</v>
      </c>
      <c r="V2095" s="55" t="s">
        <v>330</v>
      </c>
      <c r="AJ2095" s="58">
        <v>0</v>
      </c>
      <c r="AT2095" t="s">
        <v>3842</v>
      </c>
      <c r="AU2095" s="191">
        <f t="shared" si="34"/>
        <v>11172150</v>
      </c>
    </row>
    <row r="2096" spans="1:47" hidden="1" x14ac:dyDescent="0.25">
      <c r="A2096" s="55" t="s">
        <v>1717</v>
      </c>
      <c r="B2096" s="92" t="s">
        <v>2544</v>
      </c>
      <c r="D2096" s="55" t="s">
        <v>3859</v>
      </c>
      <c r="E2096" s="56">
        <v>45747</v>
      </c>
      <c r="F2096" s="55" t="s">
        <v>4302</v>
      </c>
      <c r="H2096" s="55">
        <v>50900010</v>
      </c>
      <c r="I2096" s="55" t="s">
        <v>4305</v>
      </c>
      <c r="K2096" s="55" t="s">
        <v>490</v>
      </c>
      <c r="L2096" s="56">
        <v>45747</v>
      </c>
      <c r="Q2096" s="55" t="s">
        <v>89</v>
      </c>
      <c r="R2096" s="57">
        <v>123.09</v>
      </c>
      <c r="S2096" s="55" t="s">
        <v>89</v>
      </c>
      <c r="T2096" s="57">
        <v>123.09</v>
      </c>
      <c r="U2096" s="55" t="s">
        <v>329</v>
      </c>
      <c r="V2096" s="55" t="s">
        <v>330</v>
      </c>
      <c r="AJ2096" s="58">
        <v>0</v>
      </c>
      <c r="AT2096" t="s">
        <v>3842</v>
      </c>
      <c r="AU2096" s="191">
        <f t="shared" si="34"/>
        <v>2030985</v>
      </c>
    </row>
    <row r="2097" spans="1:47" hidden="1" x14ac:dyDescent="0.25">
      <c r="A2097" s="55" t="s">
        <v>1717</v>
      </c>
      <c r="B2097" s="92" t="s">
        <v>2544</v>
      </c>
      <c r="D2097" s="55" t="s">
        <v>3859</v>
      </c>
      <c r="E2097" s="56">
        <v>45747</v>
      </c>
      <c r="F2097" s="55" t="s">
        <v>4302</v>
      </c>
      <c r="H2097" s="55">
        <v>50900010</v>
      </c>
      <c r="I2097" s="55" t="s">
        <v>4305</v>
      </c>
      <c r="K2097" s="55" t="s">
        <v>490</v>
      </c>
      <c r="L2097" s="56">
        <v>45747</v>
      </c>
      <c r="Q2097" s="55" t="s">
        <v>89</v>
      </c>
      <c r="R2097" s="57">
        <v>53</v>
      </c>
      <c r="S2097" s="55" t="s">
        <v>89</v>
      </c>
      <c r="T2097" s="57">
        <v>53</v>
      </c>
      <c r="U2097" s="55" t="s">
        <v>329</v>
      </c>
      <c r="V2097" s="55" t="s">
        <v>330</v>
      </c>
      <c r="AJ2097" s="58">
        <v>0</v>
      </c>
      <c r="AT2097" t="s">
        <v>3842</v>
      </c>
      <c r="AU2097" s="191">
        <f t="shared" ref="AU2097:AU2160" si="35">IF(Q2097="USD",R2097*16500,IF(Q2097="IDR",R2097,T2097*16500))</f>
        <v>874500</v>
      </c>
    </row>
    <row r="2098" spans="1:47" hidden="1" x14ac:dyDescent="0.25">
      <c r="A2098" s="55" t="s">
        <v>1717</v>
      </c>
      <c r="B2098" s="92" t="s">
        <v>2544</v>
      </c>
      <c r="D2098" s="55" t="s">
        <v>3859</v>
      </c>
      <c r="E2098" s="56">
        <v>45747</v>
      </c>
      <c r="F2098" s="55" t="s">
        <v>4302</v>
      </c>
      <c r="H2098" s="55">
        <v>50900010</v>
      </c>
      <c r="I2098" s="55" t="s">
        <v>4305</v>
      </c>
      <c r="K2098" s="55" t="s">
        <v>490</v>
      </c>
      <c r="L2098" s="56">
        <v>45747</v>
      </c>
      <c r="Q2098" s="55" t="s">
        <v>89</v>
      </c>
      <c r="R2098" s="57">
        <v>0.06</v>
      </c>
      <c r="S2098" s="55" t="s">
        <v>89</v>
      </c>
      <c r="T2098" s="57">
        <v>0.06</v>
      </c>
      <c r="U2098" s="55" t="s">
        <v>329</v>
      </c>
      <c r="V2098" s="55" t="s">
        <v>330</v>
      </c>
      <c r="AJ2098" s="58">
        <v>0</v>
      </c>
      <c r="AT2098" t="s">
        <v>3842</v>
      </c>
      <c r="AU2098" s="191">
        <f t="shared" si="35"/>
        <v>990</v>
      </c>
    </row>
    <row r="2099" spans="1:47" hidden="1" x14ac:dyDescent="0.25">
      <c r="A2099" s="55" t="s">
        <v>1717</v>
      </c>
      <c r="B2099" s="92" t="s">
        <v>2544</v>
      </c>
      <c r="D2099" s="55" t="s">
        <v>3859</v>
      </c>
      <c r="E2099" s="56">
        <v>45747</v>
      </c>
      <c r="F2099" s="55" t="s">
        <v>4302</v>
      </c>
      <c r="H2099" s="55">
        <v>50900010</v>
      </c>
      <c r="I2099" s="55" t="s">
        <v>4305</v>
      </c>
      <c r="K2099" s="55" t="s">
        <v>490</v>
      </c>
      <c r="L2099" s="56">
        <v>45747</v>
      </c>
      <c r="Q2099" s="55" t="s">
        <v>89</v>
      </c>
      <c r="R2099" s="57">
        <v>85.61</v>
      </c>
      <c r="S2099" s="55" t="s">
        <v>89</v>
      </c>
      <c r="T2099" s="57">
        <v>85.61</v>
      </c>
      <c r="U2099" s="55" t="s">
        <v>329</v>
      </c>
      <c r="V2099" s="55" t="s">
        <v>330</v>
      </c>
      <c r="AJ2099" s="58">
        <v>0</v>
      </c>
      <c r="AT2099" t="s">
        <v>3842</v>
      </c>
      <c r="AU2099" s="191">
        <f t="shared" si="35"/>
        <v>1412565</v>
      </c>
    </row>
    <row r="2100" spans="1:47" hidden="1" x14ac:dyDescent="0.25">
      <c r="A2100" s="55" t="s">
        <v>1717</v>
      </c>
      <c r="B2100" s="92" t="s">
        <v>2544</v>
      </c>
      <c r="D2100" s="55" t="s">
        <v>3859</v>
      </c>
      <c r="E2100" s="56">
        <v>45747</v>
      </c>
      <c r="F2100" s="55" t="s">
        <v>4302</v>
      </c>
      <c r="H2100" s="55">
        <v>50900010</v>
      </c>
      <c r="I2100" s="55" t="s">
        <v>4305</v>
      </c>
      <c r="K2100" s="55" t="s">
        <v>490</v>
      </c>
      <c r="L2100" s="56">
        <v>45747</v>
      </c>
      <c r="Q2100" s="55" t="s">
        <v>89</v>
      </c>
      <c r="R2100" s="57">
        <v>197.73</v>
      </c>
      <c r="S2100" s="55" t="s">
        <v>89</v>
      </c>
      <c r="T2100" s="57">
        <v>197.73</v>
      </c>
      <c r="U2100" s="55" t="s">
        <v>329</v>
      </c>
      <c r="V2100" s="55" t="s">
        <v>330</v>
      </c>
      <c r="AJ2100" s="58">
        <v>0</v>
      </c>
      <c r="AT2100" t="s">
        <v>3842</v>
      </c>
      <c r="AU2100" s="191">
        <f t="shared" si="35"/>
        <v>3262545</v>
      </c>
    </row>
    <row r="2101" spans="1:47" hidden="1" x14ac:dyDescent="0.25">
      <c r="A2101" s="55" t="s">
        <v>1717</v>
      </c>
      <c r="B2101" s="92" t="s">
        <v>2544</v>
      </c>
      <c r="D2101" s="55" t="s">
        <v>3859</v>
      </c>
      <c r="E2101" s="56">
        <v>45747</v>
      </c>
      <c r="F2101" s="55" t="s">
        <v>4302</v>
      </c>
      <c r="H2101" s="55">
        <v>50900010</v>
      </c>
      <c r="I2101" s="55" t="s">
        <v>4305</v>
      </c>
      <c r="K2101" s="55" t="s">
        <v>490</v>
      </c>
      <c r="L2101" s="56">
        <v>45747</v>
      </c>
      <c r="Q2101" s="55" t="s">
        <v>89</v>
      </c>
      <c r="R2101" s="57">
        <v>234.95</v>
      </c>
      <c r="S2101" s="55" t="s">
        <v>89</v>
      </c>
      <c r="T2101" s="57">
        <v>234.95</v>
      </c>
      <c r="U2101" s="55" t="s">
        <v>4042</v>
      </c>
      <c r="V2101" s="55" t="s">
        <v>4043</v>
      </c>
      <c r="AJ2101" s="58">
        <v>0</v>
      </c>
      <c r="AT2101" t="s">
        <v>4371</v>
      </c>
      <c r="AU2101" s="191">
        <f t="shared" si="35"/>
        <v>3876675</v>
      </c>
    </row>
    <row r="2102" spans="1:47" hidden="1" x14ac:dyDescent="0.25">
      <c r="A2102" s="55" t="s">
        <v>1717</v>
      </c>
      <c r="B2102" s="92" t="s">
        <v>2544</v>
      </c>
      <c r="D2102" s="55" t="s">
        <v>3859</v>
      </c>
      <c r="E2102" s="56">
        <v>45747</v>
      </c>
      <c r="F2102" s="55" t="s">
        <v>4302</v>
      </c>
      <c r="H2102" s="55">
        <v>50900010</v>
      </c>
      <c r="I2102" s="55" t="s">
        <v>4305</v>
      </c>
      <c r="K2102" s="55" t="s">
        <v>490</v>
      </c>
      <c r="L2102" s="56">
        <v>45747</v>
      </c>
      <c r="Q2102" s="55" t="s">
        <v>89</v>
      </c>
      <c r="R2102" s="57">
        <v>867.83</v>
      </c>
      <c r="S2102" s="55" t="s">
        <v>89</v>
      </c>
      <c r="T2102" s="57">
        <v>867.83</v>
      </c>
      <c r="U2102" s="55" t="s">
        <v>329</v>
      </c>
      <c r="V2102" s="55" t="s">
        <v>330</v>
      </c>
      <c r="AJ2102" s="58">
        <v>0</v>
      </c>
      <c r="AT2102" t="s">
        <v>3842</v>
      </c>
      <c r="AU2102" s="191">
        <f t="shared" si="35"/>
        <v>14319195</v>
      </c>
    </row>
    <row r="2103" spans="1:47" hidden="1" x14ac:dyDescent="0.25">
      <c r="A2103" s="55" t="s">
        <v>1717</v>
      </c>
      <c r="B2103" s="92" t="s">
        <v>2544</v>
      </c>
      <c r="D2103" s="55" t="s">
        <v>3859</v>
      </c>
      <c r="E2103" s="56">
        <v>45747</v>
      </c>
      <c r="F2103" s="55" t="s">
        <v>4302</v>
      </c>
      <c r="H2103" s="55">
        <v>50900010</v>
      </c>
      <c r="I2103" s="55" t="s">
        <v>4305</v>
      </c>
      <c r="K2103" s="55" t="s">
        <v>490</v>
      </c>
      <c r="L2103" s="56">
        <v>45747</v>
      </c>
      <c r="Q2103" s="55" t="s">
        <v>89</v>
      </c>
      <c r="R2103" s="57">
        <v>4.3600000000000003</v>
      </c>
      <c r="S2103" s="55" t="s">
        <v>89</v>
      </c>
      <c r="T2103" s="57">
        <v>4.3600000000000003</v>
      </c>
      <c r="U2103" s="55" t="s">
        <v>4042</v>
      </c>
      <c r="V2103" s="55" t="s">
        <v>4043</v>
      </c>
      <c r="AJ2103" s="58">
        <v>0</v>
      </c>
      <c r="AT2103" t="s">
        <v>4371</v>
      </c>
      <c r="AU2103" s="191">
        <f t="shared" si="35"/>
        <v>71940</v>
      </c>
    </row>
    <row r="2104" spans="1:47" hidden="1" x14ac:dyDescent="0.25">
      <c r="A2104" s="55" t="s">
        <v>1717</v>
      </c>
      <c r="B2104" s="92" t="s">
        <v>2544</v>
      </c>
      <c r="D2104" s="55" t="s">
        <v>3859</v>
      </c>
      <c r="E2104" s="56">
        <v>45747</v>
      </c>
      <c r="F2104" s="55" t="s">
        <v>4302</v>
      </c>
      <c r="H2104" s="55">
        <v>50900010</v>
      </c>
      <c r="I2104" s="55" t="s">
        <v>4305</v>
      </c>
      <c r="K2104" s="55" t="s">
        <v>490</v>
      </c>
      <c r="L2104" s="56">
        <v>45747</v>
      </c>
      <c r="Q2104" s="55" t="s">
        <v>89</v>
      </c>
      <c r="R2104" s="57">
        <v>3.67</v>
      </c>
      <c r="S2104" s="55" t="s">
        <v>89</v>
      </c>
      <c r="T2104" s="57">
        <v>3.67</v>
      </c>
      <c r="U2104" s="55" t="s">
        <v>329</v>
      </c>
      <c r="V2104" s="55" t="s">
        <v>330</v>
      </c>
      <c r="AJ2104" s="58">
        <v>0</v>
      </c>
      <c r="AT2104" t="s">
        <v>3842</v>
      </c>
      <c r="AU2104" s="191">
        <f t="shared" si="35"/>
        <v>60555</v>
      </c>
    </row>
    <row r="2105" spans="1:47" hidden="1" x14ac:dyDescent="0.25">
      <c r="A2105" s="55" t="s">
        <v>1717</v>
      </c>
      <c r="B2105" s="92" t="s">
        <v>2544</v>
      </c>
      <c r="D2105" s="55" t="s">
        <v>3859</v>
      </c>
      <c r="E2105" s="56">
        <v>45747</v>
      </c>
      <c r="F2105" s="55" t="s">
        <v>4302</v>
      </c>
      <c r="H2105" s="55">
        <v>50900010</v>
      </c>
      <c r="I2105" s="55" t="s">
        <v>4305</v>
      </c>
      <c r="K2105" s="55" t="s">
        <v>490</v>
      </c>
      <c r="L2105" s="56">
        <v>45747</v>
      </c>
      <c r="Q2105" s="55" t="s">
        <v>89</v>
      </c>
      <c r="R2105" s="57">
        <v>10.71</v>
      </c>
      <c r="S2105" s="55" t="s">
        <v>89</v>
      </c>
      <c r="T2105" s="57">
        <v>10.71</v>
      </c>
      <c r="U2105" s="55" t="s">
        <v>329</v>
      </c>
      <c r="V2105" s="55" t="s">
        <v>330</v>
      </c>
      <c r="AJ2105" s="58">
        <v>0</v>
      </c>
      <c r="AT2105" t="s">
        <v>3842</v>
      </c>
      <c r="AU2105" s="191">
        <f t="shared" si="35"/>
        <v>176715</v>
      </c>
    </row>
    <row r="2106" spans="1:47" hidden="1" x14ac:dyDescent="0.25">
      <c r="A2106" s="55" t="s">
        <v>1717</v>
      </c>
      <c r="B2106" s="92" t="s">
        <v>2544</v>
      </c>
      <c r="D2106" s="55" t="s">
        <v>3859</v>
      </c>
      <c r="E2106" s="56">
        <v>45747</v>
      </c>
      <c r="F2106" s="55" t="s">
        <v>4302</v>
      </c>
      <c r="H2106" s="55">
        <v>50900010</v>
      </c>
      <c r="I2106" s="55" t="s">
        <v>4305</v>
      </c>
      <c r="K2106" s="55" t="s">
        <v>490</v>
      </c>
      <c r="L2106" s="56">
        <v>45747</v>
      </c>
      <c r="Q2106" s="55" t="s">
        <v>89</v>
      </c>
      <c r="R2106" s="57">
        <v>6.44</v>
      </c>
      <c r="S2106" s="55" t="s">
        <v>89</v>
      </c>
      <c r="T2106" s="57">
        <v>6.44</v>
      </c>
      <c r="U2106" s="55" t="s">
        <v>329</v>
      </c>
      <c r="V2106" s="55" t="s">
        <v>330</v>
      </c>
      <c r="AJ2106" s="58">
        <v>0</v>
      </c>
      <c r="AT2106" t="s">
        <v>3842</v>
      </c>
      <c r="AU2106" s="191">
        <f t="shared" si="35"/>
        <v>106260</v>
      </c>
    </row>
    <row r="2107" spans="1:47" hidden="1" x14ac:dyDescent="0.25">
      <c r="A2107" s="55" t="s">
        <v>1717</v>
      </c>
      <c r="B2107" s="92" t="s">
        <v>2544</v>
      </c>
      <c r="D2107" s="55" t="s">
        <v>3859</v>
      </c>
      <c r="E2107" s="56">
        <v>45747</v>
      </c>
      <c r="F2107" s="55" t="s">
        <v>4302</v>
      </c>
      <c r="H2107" s="55">
        <v>50900010</v>
      </c>
      <c r="I2107" s="55" t="s">
        <v>4305</v>
      </c>
      <c r="K2107" s="55" t="s">
        <v>490</v>
      </c>
      <c r="L2107" s="56">
        <v>45747</v>
      </c>
      <c r="Q2107" s="55" t="s">
        <v>89</v>
      </c>
      <c r="R2107" s="57">
        <v>16.91</v>
      </c>
      <c r="S2107" s="55" t="s">
        <v>89</v>
      </c>
      <c r="T2107" s="57">
        <v>16.91</v>
      </c>
      <c r="U2107" s="55" t="s">
        <v>329</v>
      </c>
      <c r="V2107" s="55" t="s">
        <v>330</v>
      </c>
      <c r="AJ2107" s="58">
        <v>0</v>
      </c>
      <c r="AT2107" t="s">
        <v>3842</v>
      </c>
      <c r="AU2107" s="191">
        <f t="shared" si="35"/>
        <v>279015</v>
      </c>
    </row>
    <row r="2108" spans="1:47" hidden="1" x14ac:dyDescent="0.25">
      <c r="A2108" s="55" t="s">
        <v>1717</v>
      </c>
      <c r="B2108" s="92" t="s">
        <v>2544</v>
      </c>
      <c r="D2108" s="55" t="s">
        <v>3859</v>
      </c>
      <c r="E2108" s="56">
        <v>45747</v>
      </c>
      <c r="F2108" s="55" t="s">
        <v>4302</v>
      </c>
      <c r="H2108" s="55">
        <v>50900010</v>
      </c>
      <c r="I2108" s="55" t="s">
        <v>4305</v>
      </c>
      <c r="K2108" s="55" t="s">
        <v>490</v>
      </c>
      <c r="L2108" s="56">
        <v>45747</v>
      </c>
      <c r="Q2108" s="55" t="s">
        <v>89</v>
      </c>
      <c r="R2108" s="57">
        <v>210.94</v>
      </c>
      <c r="S2108" s="55" t="s">
        <v>89</v>
      </c>
      <c r="T2108" s="57">
        <v>210.94</v>
      </c>
      <c r="U2108" s="55" t="s">
        <v>329</v>
      </c>
      <c r="V2108" s="55" t="s">
        <v>330</v>
      </c>
      <c r="AJ2108" s="58">
        <v>0</v>
      </c>
      <c r="AT2108" t="s">
        <v>3842</v>
      </c>
      <c r="AU2108" s="191">
        <f t="shared" si="35"/>
        <v>3480510</v>
      </c>
    </row>
    <row r="2109" spans="1:47" hidden="1" x14ac:dyDescent="0.25">
      <c r="A2109" s="55" t="s">
        <v>1717</v>
      </c>
      <c r="B2109" s="92" t="s">
        <v>2544</v>
      </c>
      <c r="D2109" s="55" t="s">
        <v>3859</v>
      </c>
      <c r="E2109" s="56">
        <v>45747</v>
      </c>
      <c r="F2109" s="55" t="s">
        <v>4302</v>
      </c>
      <c r="H2109" s="55">
        <v>50900010</v>
      </c>
      <c r="I2109" s="55" t="s">
        <v>4305</v>
      </c>
      <c r="K2109" s="55" t="s">
        <v>490</v>
      </c>
      <c r="L2109" s="56">
        <v>45747</v>
      </c>
      <c r="Q2109" s="55" t="s">
        <v>89</v>
      </c>
      <c r="R2109" s="57">
        <v>105.64</v>
      </c>
      <c r="S2109" s="55" t="s">
        <v>89</v>
      </c>
      <c r="T2109" s="57">
        <v>105.64</v>
      </c>
      <c r="U2109" s="55" t="s">
        <v>329</v>
      </c>
      <c r="V2109" s="55" t="s">
        <v>330</v>
      </c>
      <c r="AJ2109" s="58">
        <v>0</v>
      </c>
      <c r="AT2109" t="s">
        <v>3842</v>
      </c>
      <c r="AU2109" s="191">
        <f t="shared" si="35"/>
        <v>1743060</v>
      </c>
    </row>
    <row r="2110" spans="1:47" hidden="1" x14ac:dyDescent="0.25">
      <c r="A2110" s="55" t="s">
        <v>1717</v>
      </c>
      <c r="B2110" s="92" t="s">
        <v>2544</v>
      </c>
      <c r="D2110" s="55" t="s">
        <v>3859</v>
      </c>
      <c r="E2110" s="56">
        <v>45747</v>
      </c>
      <c r="F2110" s="55" t="s">
        <v>4302</v>
      </c>
      <c r="H2110" s="55">
        <v>50900010</v>
      </c>
      <c r="I2110" s="55" t="s">
        <v>4305</v>
      </c>
      <c r="K2110" s="55" t="s">
        <v>490</v>
      </c>
      <c r="L2110" s="56">
        <v>45747</v>
      </c>
      <c r="Q2110" s="55" t="s">
        <v>89</v>
      </c>
      <c r="R2110" s="57">
        <v>2.0299999999999998</v>
      </c>
      <c r="S2110" s="55" t="s">
        <v>89</v>
      </c>
      <c r="T2110" s="57">
        <v>2.0299999999999998</v>
      </c>
      <c r="U2110" s="55" t="s">
        <v>329</v>
      </c>
      <c r="V2110" s="55" t="s">
        <v>330</v>
      </c>
      <c r="AJ2110" s="58">
        <v>0</v>
      </c>
      <c r="AT2110" t="s">
        <v>3842</v>
      </c>
      <c r="AU2110" s="191">
        <f t="shared" si="35"/>
        <v>33495</v>
      </c>
    </row>
    <row r="2111" spans="1:47" hidden="1" x14ac:dyDescent="0.25">
      <c r="A2111" s="55" t="s">
        <v>1717</v>
      </c>
      <c r="B2111" s="92" t="s">
        <v>2544</v>
      </c>
      <c r="D2111" s="55" t="s">
        <v>3859</v>
      </c>
      <c r="E2111" s="56">
        <v>45747</v>
      </c>
      <c r="F2111" s="55" t="s">
        <v>4302</v>
      </c>
      <c r="H2111" s="55">
        <v>50900010</v>
      </c>
      <c r="I2111" s="55" t="s">
        <v>4305</v>
      </c>
      <c r="K2111" s="55" t="s">
        <v>490</v>
      </c>
      <c r="L2111" s="56">
        <v>45747</v>
      </c>
      <c r="Q2111" s="55" t="s">
        <v>89</v>
      </c>
      <c r="R2111" s="57">
        <v>538.14</v>
      </c>
      <c r="S2111" s="55" t="s">
        <v>89</v>
      </c>
      <c r="T2111" s="57">
        <v>538.14</v>
      </c>
      <c r="U2111" s="55" t="s">
        <v>329</v>
      </c>
      <c r="V2111" s="55" t="s">
        <v>330</v>
      </c>
      <c r="AJ2111" s="58">
        <v>0</v>
      </c>
      <c r="AT2111" t="s">
        <v>3842</v>
      </c>
      <c r="AU2111" s="191">
        <f t="shared" si="35"/>
        <v>8879310</v>
      </c>
    </row>
    <row r="2112" spans="1:47" hidden="1" x14ac:dyDescent="0.25">
      <c r="A2112" s="55" t="s">
        <v>1717</v>
      </c>
      <c r="B2112" s="92" t="s">
        <v>2544</v>
      </c>
      <c r="D2112" s="55" t="s">
        <v>3859</v>
      </c>
      <c r="E2112" s="56">
        <v>45747</v>
      </c>
      <c r="F2112" s="55" t="s">
        <v>4302</v>
      </c>
      <c r="H2112" s="55">
        <v>50900010</v>
      </c>
      <c r="I2112" s="55" t="s">
        <v>4305</v>
      </c>
      <c r="K2112" s="55" t="s">
        <v>490</v>
      </c>
      <c r="L2112" s="56">
        <v>45747</v>
      </c>
      <c r="Q2112" s="55" t="s">
        <v>89</v>
      </c>
      <c r="R2112" s="57">
        <v>7.0000000000000007E-2</v>
      </c>
      <c r="S2112" s="55" t="s">
        <v>89</v>
      </c>
      <c r="T2112" s="57">
        <v>7.0000000000000007E-2</v>
      </c>
      <c r="U2112" s="55" t="s">
        <v>329</v>
      </c>
      <c r="V2112" s="55" t="s">
        <v>330</v>
      </c>
      <c r="AJ2112" s="58">
        <v>0</v>
      </c>
      <c r="AT2112" t="s">
        <v>3842</v>
      </c>
      <c r="AU2112" s="191">
        <f t="shared" si="35"/>
        <v>1155</v>
      </c>
    </row>
    <row r="2113" spans="1:47" hidden="1" x14ac:dyDescent="0.25">
      <c r="A2113" s="55" t="s">
        <v>1717</v>
      </c>
      <c r="B2113" s="92" t="s">
        <v>2544</v>
      </c>
      <c r="D2113" s="55" t="s">
        <v>3859</v>
      </c>
      <c r="E2113" s="56">
        <v>45747</v>
      </c>
      <c r="F2113" s="55" t="s">
        <v>4302</v>
      </c>
      <c r="H2113" s="55">
        <v>50900010</v>
      </c>
      <c r="I2113" s="55" t="s">
        <v>4305</v>
      </c>
      <c r="K2113" s="55" t="s">
        <v>490</v>
      </c>
      <c r="L2113" s="56">
        <v>45747</v>
      </c>
      <c r="Q2113" s="55" t="s">
        <v>89</v>
      </c>
      <c r="R2113" s="57">
        <v>570.71</v>
      </c>
      <c r="S2113" s="55" t="s">
        <v>89</v>
      </c>
      <c r="T2113" s="57">
        <v>570.71</v>
      </c>
      <c r="U2113" s="55" t="s">
        <v>329</v>
      </c>
      <c r="V2113" s="55" t="s">
        <v>330</v>
      </c>
      <c r="AJ2113" s="58">
        <v>0</v>
      </c>
      <c r="AT2113" t="s">
        <v>3842</v>
      </c>
      <c r="AU2113" s="191">
        <f t="shared" si="35"/>
        <v>9416715</v>
      </c>
    </row>
    <row r="2114" spans="1:47" hidden="1" x14ac:dyDescent="0.25">
      <c r="A2114" s="55" t="s">
        <v>1717</v>
      </c>
      <c r="B2114" s="92" t="s">
        <v>2544</v>
      </c>
      <c r="D2114" s="55" t="s">
        <v>3859</v>
      </c>
      <c r="E2114" s="56">
        <v>45747</v>
      </c>
      <c r="F2114" s="55" t="s">
        <v>4302</v>
      </c>
      <c r="H2114" s="55">
        <v>50900010</v>
      </c>
      <c r="I2114" s="55" t="s">
        <v>4305</v>
      </c>
      <c r="K2114" s="55" t="s">
        <v>490</v>
      </c>
      <c r="L2114" s="56">
        <v>45747</v>
      </c>
      <c r="Q2114" s="55" t="s">
        <v>89</v>
      </c>
      <c r="R2114" s="57">
        <v>10.119999999999999</v>
      </c>
      <c r="S2114" s="55" t="s">
        <v>89</v>
      </c>
      <c r="T2114" s="57">
        <v>10.119999999999999</v>
      </c>
      <c r="U2114" s="55" t="s">
        <v>329</v>
      </c>
      <c r="V2114" s="55" t="s">
        <v>330</v>
      </c>
      <c r="AJ2114" s="58">
        <v>0</v>
      </c>
      <c r="AT2114" t="s">
        <v>3842</v>
      </c>
      <c r="AU2114" s="191">
        <f t="shared" si="35"/>
        <v>166980</v>
      </c>
    </row>
    <row r="2115" spans="1:47" hidden="1" x14ac:dyDescent="0.25">
      <c r="A2115" s="55" t="s">
        <v>1717</v>
      </c>
      <c r="B2115" s="92" t="s">
        <v>2544</v>
      </c>
      <c r="D2115" s="55" t="s">
        <v>3859</v>
      </c>
      <c r="E2115" s="56">
        <v>45747</v>
      </c>
      <c r="F2115" s="55" t="s">
        <v>4302</v>
      </c>
      <c r="H2115" s="55">
        <v>50900010</v>
      </c>
      <c r="I2115" s="55" t="s">
        <v>4305</v>
      </c>
      <c r="K2115" s="55" t="s">
        <v>490</v>
      </c>
      <c r="L2115" s="56">
        <v>45747</v>
      </c>
      <c r="Q2115" s="55" t="s">
        <v>89</v>
      </c>
      <c r="R2115" s="57">
        <v>34.5</v>
      </c>
      <c r="S2115" s="55" t="s">
        <v>89</v>
      </c>
      <c r="T2115" s="57">
        <v>34.5</v>
      </c>
      <c r="U2115" s="55" t="s">
        <v>329</v>
      </c>
      <c r="V2115" s="55" t="s">
        <v>330</v>
      </c>
      <c r="AJ2115" s="58">
        <v>0</v>
      </c>
      <c r="AT2115" t="s">
        <v>3842</v>
      </c>
      <c r="AU2115" s="191">
        <f t="shared" si="35"/>
        <v>569250</v>
      </c>
    </row>
    <row r="2116" spans="1:47" hidden="1" x14ac:dyDescent="0.25">
      <c r="A2116" s="55" t="s">
        <v>1717</v>
      </c>
      <c r="B2116" s="92" t="s">
        <v>2544</v>
      </c>
      <c r="D2116" s="55" t="s">
        <v>3859</v>
      </c>
      <c r="E2116" s="56">
        <v>45747</v>
      </c>
      <c r="F2116" s="55" t="s">
        <v>4302</v>
      </c>
      <c r="H2116" s="55">
        <v>50900010</v>
      </c>
      <c r="I2116" s="55" t="s">
        <v>4305</v>
      </c>
      <c r="K2116" s="55" t="s">
        <v>490</v>
      </c>
      <c r="L2116" s="56">
        <v>45747</v>
      </c>
      <c r="Q2116" s="55" t="s">
        <v>89</v>
      </c>
      <c r="R2116" s="57">
        <v>2.19</v>
      </c>
      <c r="S2116" s="55" t="s">
        <v>89</v>
      </c>
      <c r="T2116" s="57">
        <v>2.19</v>
      </c>
      <c r="U2116" s="55" t="s">
        <v>4042</v>
      </c>
      <c r="V2116" s="55" t="s">
        <v>4043</v>
      </c>
      <c r="AJ2116" s="58">
        <v>0</v>
      </c>
      <c r="AT2116" t="s">
        <v>4371</v>
      </c>
      <c r="AU2116" s="191">
        <f t="shared" si="35"/>
        <v>36135</v>
      </c>
    </row>
    <row r="2117" spans="1:47" hidden="1" x14ac:dyDescent="0.25">
      <c r="A2117" s="55" t="s">
        <v>1717</v>
      </c>
      <c r="B2117" s="92" t="s">
        <v>2544</v>
      </c>
      <c r="D2117" s="55" t="s">
        <v>3859</v>
      </c>
      <c r="E2117" s="56">
        <v>45747</v>
      </c>
      <c r="F2117" s="55" t="s">
        <v>4302</v>
      </c>
      <c r="H2117" s="55">
        <v>50900010</v>
      </c>
      <c r="I2117" s="55" t="s">
        <v>4305</v>
      </c>
      <c r="K2117" s="55" t="s">
        <v>490</v>
      </c>
      <c r="L2117" s="56">
        <v>45747</v>
      </c>
      <c r="Q2117" s="55" t="s">
        <v>89</v>
      </c>
      <c r="R2117" s="57">
        <v>0.63</v>
      </c>
      <c r="S2117" s="55" t="s">
        <v>89</v>
      </c>
      <c r="T2117" s="57">
        <v>0.63</v>
      </c>
      <c r="U2117" s="55" t="s">
        <v>329</v>
      </c>
      <c r="V2117" s="55" t="s">
        <v>330</v>
      </c>
      <c r="AJ2117" s="58">
        <v>0</v>
      </c>
      <c r="AT2117" t="s">
        <v>3842</v>
      </c>
      <c r="AU2117" s="191">
        <f t="shared" si="35"/>
        <v>10395</v>
      </c>
    </row>
    <row r="2118" spans="1:47" hidden="1" x14ac:dyDescent="0.25">
      <c r="A2118" s="55" t="s">
        <v>1717</v>
      </c>
      <c r="B2118" s="92" t="s">
        <v>2544</v>
      </c>
      <c r="D2118" s="55" t="s">
        <v>3859</v>
      </c>
      <c r="E2118" s="56">
        <v>45747</v>
      </c>
      <c r="F2118" s="55" t="s">
        <v>4302</v>
      </c>
      <c r="H2118" s="55">
        <v>50900010</v>
      </c>
      <c r="I2118" s="55" t="s">
        <v>4305</v>
      </c>
      <c r="K2118" s="55" t="s">
        <v>490</v>
      </c>
      <c r="L2118" s="56">
        <v>45747</v>
      </c>
      <c r="Q2118" s="55" t="s">
        <v>89</v>
      </c>
      <c r="R2118" s="57">
        <v>1.43</v>
      </c>
      <c r="S2118" s="55" t="s">
        <v>89</v>
      </c>
      <c r="T2118" s="57">
        <v>1.43</v>
      </c>
      <c r="U2118" s="55" t="s">
        <v>329</v>
      </c>
      <c r="V2118" s="55" t="s">
        <v>330</v>
      </c>
      <c r="AJ2118" s="58">
        <v>0</v>
      </c>
      <c r="AT2118" t="s">
        <v>3842</v>
      </c>
      <c r="AU2118" s="191">
        <f t="shared" si="35"/>
        <v>23595</v>
      </c>
    </row>
    <row r="2119" spans="1:47" hidden="1" x14ac:dyDescent="0.25">
      <c r="A2119" s="55" t="s">
        <v>1717</v>
      </c>
      <c r="B2119" s="92" t="s">
        <v>2544</v>
      </c>
      <c r="D2119" s="55" t="s">
        <v>3859</v>
      </c>
      <c r="E2119" s="56">
        <v>45747</v>
      </c>
      <c r="F2119" s="55" t="s">
        <v>4302</v>
      </c>
      <c r="H2119" s="55">
        <v>50900010</v>
      </c>
      <c r="I2119" s="55" t="s">
        <v>4305</v>
      </c>
      <c r="K2119" s="55" t="s">
        <v>490</v>
      </c>
      <c r="L2119" s="56">
        <v>45747</v>
      </c>
      <c r="Q2119" s="55" t="s">
        <v>89</v>
      </c>
      <c r="R2119" s="57">
        <v>68.150000000000006</v>
      </c>
      <c r="S2119" s="55" t="s">
        <v>89</v>
      </c>
      <c r="T2119" s="57">
        <v>68.150000000000006</v>
      </c>
      <c r="U2119" s="55" t="s">
        <v>329</v>
      </c>
      <c r="V2119" s="55" t="s">
        <v>330</v>
      </c>
      <c r="AJ2119" s="58">
        <v>0</v>
      </c>
      <c r="AT2119" t="s">
        <v>3842</v>
      </c>
      <c r="AU2119" s="191">
        <f t="shared" si="35"/>
        <v>1124475</v>
      </c>
    </row>
    <row r="2120" spans="1:47" hidden="1" x14ac:dyDescent="0.25">
      <c r="A2120" s="55" t="s">
        <v>1717</v>
      </c>
      <c r="B2120" s="92" t="s">
        <v>2544</v>
      </c>
      <c r="D2120" s="55" t="s">
        <v>3859</v>
      </c>
      <c r="E2120" s="56">
        <v>45747</v>
      </c>
      <c r="F2120" s="55" t="s">
        <v>4302</v>
      </c>
      <c r="H2120" s="55">
        <v>50900010</v>
      </c>
      <c r="I2120" s="55" t="s">
        <v>4305</v>
      </c>
      <c r="K2120" s="55" t="s">
        <v>490</v>
      </c>
      <c r="L2120" s="56">
        <v>45747</v>
      </c>
      <c r="Q2120" s="55" t="s">
        <v>89</v>
      </c>
      <c r="R2120" s="57">
        <v>1.29</v>
      </c>
      <c r="S2120" s="55" t="s">
        <v>89</v>
      </c>
      <c r="T2120" s="57">
        <v>1.29</v>
      </c>
      <c r="U2120" s="55" t="s">
        <v>329</v>
      </c>
      <c r="V2120" s="55" t="s">
        <v>330</v>
      </c>
      <c r="AJ2120" s="58">
        <v>0</v>
      </c>
      <c r="AT2120" t="s">
        <v>3842</v>
      </c>
      <c r="AU2120" s="191">
        <f t="shared" si="35"/>
        <v>21285</v>
      </c>
    </row>
    <row r="2121" spans="1:47" hidden="1" x14ac:dyDescent="0.25">
      <c r="A2121" s="55" t="s">
        <v>1717</v>
      </c>
      <c r="B2121" s="92" t="s">
        <v>2544</v>
      </c>
      <c r="D2121" s="55" t="s">
        <v>3859</v>
      </c>
      <c r="E2121" s="56">
        <v>45747</v>
      </c>
      <c r="F2121" s="55" t="s">
        <v>4302</v>
      </c>
      <c r="H2121" s="55">
        <v>50900010</v>
      </c>
      <c r="I2121" s="55" t="s">
        <v>4305</v>
      </c>
      <c r="K2121" s="55" t="s">
        <v>490</v>
      </c>
      <c r="L2121" s="56">
        <v>45747</v>
      </c>
      <c r="Q2121" s="55" t="s">
        <v>89</v>
      </c>
      <c r="R2121" s="57">
        <v>48.52</v>
      </c>
      <c r="S2121" s="55" t="s">
        <v>89</v>
      </c>
      <c r="T2121" s="57">
        <v>48.52</v>
      </c>
      <c r="U2121" s="55" t="s">
        <v>329</v>
      </c>
      <c r="V2121" s="55" t="s">
        <v>330</v>
      </c>
      <c r="AJ2121" s="58">
        <v>0</v>
      </c>
      <c r="AT2121" t="s">
        <v>3842</v>
      </c>
      <c r="AU2121" s="191">
        <f t="shared" si="35"/>
        <v>800580</v>
      </c>
    </row>
    <row r="2122" spans="1:47" hidden="1" x14ac:dyDescent="0.25">
      <c r="A2122" s="55" t="s">
        <v>1717</v>
      </c>
      <c r="B2122" s="92" t="s">
        <v>2544</v>
      </c>
      <c r="D2122" s="55" t="s">
        <v>3859</v>
      </c>
      <c r="E2122" s="56">
        <v>45747</v>
      </c>
      <c r="F2122" s="55" t="s">
        <v>4302</v>
      </c>
      <c r="H2122" s="55">
        <v>50900010</v>
      </c>
      <c r="I2122" s="55" t="s">
        <v>4305</v>
      </c>
      <c r="K2122" s="55" t="s">
        <v>490</v>
      </c>
      <c r="L2122" s="56">
        <v>45747</v>
      </c>
      <c r="Q2122" s="55" t="s">
        <v>89</v>
      </c>
      <c r="R2122" s="57">
        <v>4.25</v>
      </c>
      <c r="S2122" s="55" t="s">
        <v>89</v>
      </c>
      <c r="T2122" s="57">
        <v>4.25</v>
      </c>
      <c r="U2122" s="55" t="s">
        <v>329</v>
      </c>
      <c r="V2122" s="55" t="s">
        <v>330</v>
      </c>
      <c r="AJ2122" s="58">
        <v>0</v>
      </c>
      <c r="AT2122" t="s">
        <v>3842</v>
      </c>
      <c r="AU2122" s="191">
        <f t="shared" si="35"/>
        <v>70125</v>
      </c>
    </row>
    <row r="2123" spans="1:47" hidden="1" x14ac:dyDescent="0.25">
      <c r="A2123" s="55" t="s">
        <v>1717</v>
      </c>
      <c r="B2123" s="92" t="s">
        <v>2544</v>
      </c>
      <c r="D2123" s="55" t="s">
        <v>3859</v>
      </c>
      <c r="E2123" s="56">
        <v>45747</v>
      </c>
      <c r="F2123" s="55" t="s">
        <v>4302</v>
      </c>
      <c r="H2123" s="55">
        <v>50900010</v>
      </c>
      <c r="I2123" s="55" t="s">
        <v>4305</v>
      </c>
      <c r="K2123" s="55" t="s">
        <v>490</v>
      </c>
      <c r="L2123" s="56">
        <v>45747</v>
      </c>
      <c r="Q2123" s="55" t="s">
        <v>89</v>
      </c>
      <c r="R2123" s="57">
        <v>7.76</v>
      </c>
      <c r="S2123" s="55" t="s">
        <v>89</v>
      </c>
      <c r="T2123" s="57">
        <v>7.76</v>
      </c>
      <c r="U2123" s="55" t="s">
        <v>329</v>
      </c>
      <c r="V2123" s="55" t="s">
        <v>330</v>
      </c>
      <c r="AJ2123" s="58">
        <v>0</v>
      </c>
      <c r="AT2123" t="s">
        <v>3842</v>
      </c>
      <c r="AU2123" s="191">
        <f t="shared" si="35"/>
        <v>128040</v>
      </c>
    </row>
    <row r="2124" spans="1:47" hidden="1" x14ac:dyDescent="0.25">
      <c r="A2124" s="55" t="s">
        <v>1717</v>
      </c>
      <c r="B2124" s="92" t="s">
        <v>2544</v>
      </c>
      <c r="D2124" s="55" t="s">
        <v>3859</v>
      </c>
      <c r="E2124" s="56">
        <v>45747</v>
      </c>
      <c r="F2124" s="55" t="s">
        <v>4302</v>
      </c>
      <c r="H2124" s="55">
        <v>50900010</v>
      </c>
      <c r="I2124" s="55" t="s">
        <v>4305</v>
      </c>
      <c r="K2124" s="55" t="s">
        <v>490</v>
      </c>
      <c r="L2124" s="56">
        <v>45747</v>
      </c>
      <c r="Q2124" s="55" t="s">
        <v>89</v>
      </c>
      <c r="R2124" s="57">
        <v>80.78</v>
      </c>
      <c r="S2124" s="55" t="s">
        <v>89</v>
      </c>
      <c r="T2124" s="57">
        <v>80.78</v>
      </c>
      <c r="U2124" s="55" t="s">
        <v>329</v>
      </c>
      <c r="V2124" s="55" t="s">
        <v>330</v>
      </c>
      <c r="AJ2124" s="58">
        <v>0</v>
      </c>
      <c r="AT2124" t="s">
        <v>3842</v>
      </c>
      <c r="AU2124" s="191">
        <f t="shared" si="35"/>
        <v>1332870</v>
      </c>
    </row>
    <row r="2125" spans="1:47" hidden="1" x14ac:dyDescent="0.25">
      <c r="A2125" s="55" t="s">
        <v>1717</v>
      </c>
      <c r="B2125" s="92" t="s">
        <v>2544</v>
      </c>
      <c r="D2125" s="55" t="s">
        <v>3859</v>
      </c>
      <c r="E2125" s="56">
        <v>45747</v>
      </c>
      <c r="F2125" s="55" t="s">
        <v>4302</v>
      </c>
      <c r="H2125" s="55">
        <v>50900010</v>
      </c>
      <c r="I2125" s="55" t="s">
        <v>4305</v>
      </c>
      <c r="K2125" s="55" t="s">
        <v>490</v>
      </c>
      <c r="L2125" s="56">
        <v>45747</v>
      </c>
      <c r="Q2125" s="55" t="s">
        <v>89</v>
      </c>
      <c r="R2125" s="57">
        <v>117.68</v>
      </c>
      <c r="S2125" s="55" t="s">
        <v>89</v>
      </c>
      <c r="T2125" s="57">
        <v>117.68</v>
      </c>
      <c r="U2125" s="55" t="s">
        <v>4042</v>
      </c>
      <c r="V2125" s="55" t="s">
        <v>4043</v>
      </c>
      <c r="AJ2125" s="58">
        <v>0</v>
      </c>
      <c r="AT2125" t="s">
        <v>4371</v>
      </c>
      <c r="AU2125" s="191">
        <f t="shared" si="35"/>
        <v>1941720</v>
      </c>
    </row>
    <row r="2126" spans="1:47" hidden="1" x14ac:dyDescent="0.25">
      <c r="A2126" s="55" t="s">
        <v>1717</v>
      </c>
      <c r="B2126" s="92" t="s">
        <v>2544</v>
      </c>
      <c r="D2126" s="55" t="s">
        <v>3859</v>
      </c>
      <c r="E2126" s="56">
        <v>45747</v>
      </c>
      <c r="F2126" s="55" t="s">
        <v>4302</v>
      </c>
      <c r="H2126" s="55">
        <v>50900010</v>
      </c>
      <c r="I2126" s="55" t="s">
        <v>4305</v>
      </c>
      <c r="K2126" s="55" t="s">
        <v>490</v>
      </c>
      <c r="L2126" s="56">
        <v>45747</v>
      </c>
      <c r="Q2126" s="55" t="s">
        <v>89</v>
      </c>
      <c r="R2126" s="57">
        <v>153.54</v>
      </c>
      <c r="S2126" s="55" t="s">
        <v>89</v>
      </c>
      <c r="T2126" s="57">
        <v>153.54</v>
      </c>
      <c r="U2126" s="55" t="s">
        <v>329</v>
      </c>
      <c r="V2126" s="55" t="s">
        <v>330</v>
      </c>
      <c r="AJ2126" s="58">
        <v>0</v>
      </c>
      <c r="AT2126" t="s">
        <v>3842</v>
      </c>
      <c r="AU2126" s="191">
        <f t="shared" si="35"/>
        <v>2533410</v>
      </c>
    </row>
    <row r="2127" spans="1:47" hidden="1" x14ac:dyDescent="0.25">
      <c r="A2127" s="55" t="s">
        <v>1717</v>
      </c>
      <c r="B2127" s="92" t="s">
        <v>2544</v>
      </c>
      <c r="D2127" s="55" t="s">
        <v>3859</v>
      </c>
      <c r="E2127" s="56">
        <v>45747</v>
      </c>
      <c r="F2127" s="55" t="s">
        <v>4302</v>
      </c>
      <c r="H2127" s="55">
        <v>50900010</v>
      </c>
      <c r="I2127" s="55" t="s">
        <v>4305</v>
      </c>
      <c r="K2127" s="55" t="s">
        <v>490</v>
      </c>
      <c r="L2127" s="56">
        <v>45747</v>
      </c>
      <c r="Q2127" s="55" t="s">
        <v>89</v>
      </c>
      <c r="R2127" s="57">
        <v>280.66000000000003</v>
      </c>
      <c r="S2127" s="55" t="s">
        <v>89</v>
      </c>
      <c r="T2127" s="57">
        <v>280.66000000000003</v>
      </c>
      <c r="U2127" s="55" t="s">
        <v>329</v>
      </c>
      <c r="V2127" s="55" t="s">
        <v>330</v>
      </c>
      <c r="AJ2127" s="58">
        <v>0</v>
      </c>
      <c r="AT2127" t="s">
        <v>3842</v>
      </c>
      <c r="AU2127" s="191">
        <f t="shared" si="35"/>
        <v>4630890</v>
      </c>
    </row>
    <row r="2128" spans="1:47" hidden="1" x14ac:dyDescent="0.25">
      <c r="A2128" s="55" t="s">
        <v>1717</v>
      </c>
      <c r="B2128" s="92" t="s">
        <v>2544</v>
      </c>
      <c r="D2128" s="55" t="s">
        <v>3859</v>
      </c>
      <c r="E2128" s="56">
        <v>45747</v>
      </c>
      <c r="F2128" s="55" t="s">
        <v>4302</v>
      </c>
      <c r="H2128" s="55">
        <v>50900010</v>
      </c>
      <c r="I2128" s="55" t="s">
        <v>4305</v>
      </c>
      <c r="K2128" s="55" t="s">
        <v>490</v>
      </c>
      <c r="L2128" s="56">
        <v>45747</v>
      </c>
      <c r="Q2128" s="55" t="s">
        <v>89</v>
      </c>
      <c r="R2128" s="57">
        <v>33.97</v>
      </c>
      <c r="S2128" s="55" t="s">
        <v>89</v>
      </c>
      <c r="T2128" s="57">
        <v>33.97</v>
      </c>
      <c r="U2128" s="55" t="s">
        <v>329</v>
      </c>
      <c r="V2128" s="55" t="s">
        <v>330</v>
      </c>
      <c r="AJ2128" s="58">
        <v>0</v>
      </c>
      <c r="AT2128" t="s">
        <v>3842</v>
      </c>
      <c r="AU2128" s="191">
        <f t="shared" si="35"/>
        <v>560505</v>
      </c>
    </row>
    <row r="2129" spans="1:47" hidden="1" x14ac:dyDescent="0.25">
      <c r="A2129" s="55" t="s">
        <v>1717</v>
      </c>
      <c r="B2129" s="92" t="s">
        <v>2544</v>
      </c>
      <c r="D2129" s="55" t="s">
        <v>3859</v>
      </c>
      <c r="E2129" s="56">
        <v>45747</v>
      </c>
      <c r="F2129" s="55" t="s">
        <v>4302</v>
      </c>
      <c r="H2129" s="55">
        <v>50900010</v>
      </c>
      <c r="I2129" s="55" t="s">
        <v>4305</v>
      </c>
      <c r="K2129" s="55" t="s">
        <v>490</v>
      </c>
      <c r="L2129" s="56">
        <v>45747</v>
      </c>
      <c r="Q2129" s="55" t="s">
        <v>89</v>
      </c>
      <c r="R2129" s="57">
        <v>0.4</v>
      </c>
      <c r="S2129" s="55" t="s">
        <v>89</v>
      </c>
      <c r="T2129" s="57">
        <v>0.4</v>
      </c>
      <c r="U2129" s="55" t="s">
        <v>329</v>
      </c>
      <c r="V2129" s="55" t="s">
        <v>330</v>
      </c>
      <c r="AJ2129" s="58">
        <v>0</v>
      </c>
      <c r="AT2129" t="s">
        <v>3842</v>
      </c>
      <c r="AU2129" s="191">
        <f t="shared" si="35"/>
        <v>6600</v>
      </c>
    </row>
    <row r="2130" spans="1:47" hidden="1" x14ac:dyDescent="0.25">
      <c r="A2130" s="55" t="s">
        <v>1717</v>
      </c>
      <c r="B2130" s="92" t="s">
        <v>2544</v>
      </c>
      <c r="D2130" s="55" t="s">
        <v>3859</v>
      </c>
      <c r="E2130" s="56">
        <v>45747</v>
      </c>
      <c r="F2130" s="55" t="s">
        <v>4302</v>
      </c>
      <c r="H2130" s="55">
        <v>50900010</v>
      </c>
      <c r="I2130" s="55" t="s">
        <v>4305</v>
      </c>
      <c r="K2130" s="55" t="s">
        <v>490</v>
      </c>
      <c r="L2130" s="56">
        <v>45747</v>
      </c>
      <c r="Q2130" s="55" t="s">
        <v>89</v>
      </c>
      <c r="R2130" s="57">
        <v>23.19</v>
      </c>
      <c r="S2130" s="55" t="s">
        <v>89</v>
      </c>
      <c r="T2130" s="57">
        <v>23.19</v>
      </c>
      <c r="U2130" s="55" t="s">
        <v>329</v>
      </c>
      <c r="V2130" s="55" t="s">
        <v>330</v>
      </c>
      <c r="AJ2130" s="58">
        <v>0</v>
      </c>
      <c r="AT2130" t="s">
        <v>3842</v>
      </c>
      <c r="AU2130" s="191">
        <f t="shared" si="35"/>
        <v>382635</v>
      </c>
    </row>
    <row r="2131" spans="1:47" hidden="1" x14ac:dyDescent="0.25">
      <c r="A2131" s="55" t="s">
        <v>1717</v>
      </c>
      <c r="B2131" s="92" t="s">
        <v>2544</v>
      </c>
      <c r="D2131" s="55" t="s">
        <v>3859</v>
      </c>
      <c r="E2131" s="56">
        <v>45747</v>
      </c>
      <c r="F2131" s="55" t="s">
        <v>4302</v>
      </c>
      <c r="H2131" s="55">
        <v>50900010</v>
      </c>
      <c r="I2131" s="55" t="s">
        <v>4305</v>
      </c>
      <c r="K2131" s="55" t="s">
        <v>490</v>
      </c>
      <c r="L2131" s="56">
        <v>45747</v>
      </c>
      <c r="Q2131" s="55" t="s">
        <v>89</v>
      </c>
      <c r="R2131" s="57">
        <v>116.67</v>
      </c>
      <c r="S2131" s="55" t="s">
        <v>89</v>
      </c>
      <c r="T2131" s="57">
        <v>116.67</v>
      </c>
      <c r="U2131" s="55" t="s">
        <v>329</v>
      </c>
      <c r="V2131" s="55" t="s">
        <v>330</v>
      </c>
      <c r="AJ2131" s="58">
        <v>0</v>
      </c>
      <c r="AT2131" t="s">
        <v>3842</v>
      </c>
      <c r="AU2131" s="191">
        <f t="shared" si="35"/>
        <v>1925055</v>
      </c>
    </row>
    <row r="2132" spans="1:47" hidden="1" x14ac:dyDescent="0.25">
      <c r="A2132" s="55" t="s">
        <v>1717</v>
      </c>
      <c r="B2132" s="92" t="s">
        <v>2544</v>
      </c>
      <c r="D2132" s="55" t="s">
        <v>3859</v>
      </c>
      <c r="E2132" s="56">
        <v>45747</v>
      </c>
      <c r="F2132" s="55" t="s">
        <v>4302</v>
      </c>
      <c r="H2132" s="55">
        <v>50900010</v>
      </c>
      <c r="I2132" s="55" t="s">
        <v>4305</v>
      </c>
      <c r="K2132" s="55" t="s">
        <v>490</v>
      </c>
      <c r="L2132" s="56">
        <v>45747</v>
      </c>
      <c r="Q2132" s="55" t="s">
        <v>89</v>
      </c>
      <c r="R2132" s="57">
        <v>2.31</v>
      </c>
      <c r="S2132" s="55" t="s">
        <v>89</v>
      </c>
      <c r="T2132" s="57">
        <v>2.31</v>
      </c>
      <c r="U2132" s="55" t="s">
        <v>329</v>
      </c>
      <c r="V2132" s="55" t="s">
        <v>330</v>
      </c>
      <c r="AJ2132" s="58">
        <v>0</v>
      </c>
      <c r="AT2132" t="s">
        <v>3842</v>
      </c>
      <c r="AU2132" s="191">
        <f t="shared" si="35"/>
        <v>38115</v>
      </c>
    </row>
    <row r="2133" spans="1:47" hidden="1" x14ac:dyDescent="0.25">
      <c r="A2133" s="55" t="s">
        <v>1717</v>
      </c>
      <c r="B2133" s="92" t="s">
        <v>2544</v>
      </c>
      <c r="D2133" s="55" t="s">
        <v>3859</v>
      </c>
      <c r="E2133" s="56">
        <v>45747</v>
      </c>
      <c r="F2133" s="55" t="s">
        <v>4302</v>
      </c>
      <c r="H2133" s="55">
        <v>50900010</v>
      </c>
      <c r="I2133" s="55" t="s">
        <v>4305</v>
      </c>
      <c r="K2133" s="55" t="s">
        <v>490</v>
      </c>
      <c r="L2133" s="56">
        <v>45747</v>
      </c>
      <c r="Q2133" s="55" t="s">
        <v>89</v>
      </c>
      <c r="R2133" s="57">
        <v>261.73</v>
      </c>
      <c r="S2133" s="55" t="s">
        <v>89</v>
      </c>
      <c r="T2133" s="57">
        <v>261.73</v>
      </c>
      <c r="U2133" s="55" t="s">
        <v>4042</v>
      </c>
      <c r="V2133" s="55" t="s">
        <v>4043</v>
      </c>
      <c r="AJ2133" s="58">
        <v>0</v>
      </c>
      <c r="AT2133" t="s">
        <v>4371</v>
      </c>
      <c r="AU2133" s="191">
        <f t="shared" si="35"/>
        <v>4318545</v>
      </c>
    </row>
    <row r="2134" spans="1:47" hidden="1" x14ac:dyDescent="0.25">
      <c r="A2134" s="55" t="s">
        <v>1717</v>
      </c>
      <c r="B2134" s="92" t="s">
        <v>2544</v>
      </c>
      <c r="D2134" s="55" t="s">
        <v>3859</v>
      </c>
      <c r="E2134" s="56">
        <v>45747</v>
      </c>
      <c r="F2134" s="55" t="s">
        <v>4302</v>
      </c>
      <c r="H2134" s="55">
        <v>50900010</v>
      </c>
      <c r="I2134" s="55" t="s">
        <v>4305</v>
      </c>
      <c r="K2134" s="55" t="s">
        <v>490</v>
      </c>
      <c r="L2134" s="56">
        <v>45747</v>
      </c>
      <c r="Q2134" s="55" t="s">
        <v>89</v>
      </c>
      <c r="R2134" s="57">
        <v>0.06</v>
      </c>
      <c r="S2134" s="55" t="s">
        <v>89</v>
      </c>
      <c r="T2134" s="57">
        <v>0.06</v>
      </c>
      <c r="U2134" s="55" t="s">
        <v>329</v>
      </c>
      <c r="V2134" s="55" t="s">
        <v>330</v>
      </c>
      <c r="AJ2134" s="58">
        <v>0</v>
      </c>
      <c r="AT2134" t="s">
        <v>3842</v>
      </c>
      <c r="AU2134" s="191">
        <f t="shared" si="35"/>
        <v>990</v>
      </c>
    </row>
    <row r="2135" spans="1:47" hidden="1" x14ac:dyDescent="0.25">
      <c r="A2135" s="55" t="s">
        <v>1717</v>
      </c>
      <c r="B2135" s="92" t="s">
        <v>2544</v>
      </c>
      <c r="D2135" s="55" t="s">
        <v>3859</v>
      </c>
      <c r="E2135" s="56">
        <v>45747</v>
      </c>
      <c r="F2135" s="55" t="s">
        <v>4302</v>
      </c>
      <c r="H2135" s="55">
        <v>50900010</v>
      </c>
      <c r="I2135" s="55" t="s">
        <v>4305</v>
      </c>
      <c r="K2135" s="55" t="s">
        <v>490</v>
      </c>
      <c r="L2135" s="56">
        <v>45747</v>
      </c>
      <c r="Q2135" s="55" t="s">
        <v>89</v>
      </c>
      <c r="R2135" s="57">
        <v>28.84</v>
      </c>
      <c r="S2135" s="55" t="s">
        <v>89</v>
      </c>
      <c r="T2135" s="57">
        <v>28.84</v>
      </c>
      <c r="U2135" s="55" t="s">
        <v>4042</v>
      </c>
      <c r="V2135" s="55" t="s">
        <v>4043</v>
      </c>
      <c r="AJ2135" s="58">
        <v>0</v>
      </c>
      <c r="AT2135" t="s">
        <v>4371</v>
      </c>
      <c r="AU2135" s="191">
        <f t="shared" si="35"/>
        <v>475860</v>
      </c>
    </row>
    <row r="2136" spans="1:47" hidden="1" x14ac:dyDescent="0.25">
      <c r="A2136" s="55" t="s">
        <v>1717</v>
      </c>
      <c r="B2136" s="92" t="s">
        <v>2544</v>
      </c>
      <c r="D2136" s="55" t="s">
        <v>3859</v>
      </c>
      <c r="E2136" s="56">
        <v>45747</v>
      </c>
      <c r="F2136" s="55" t="s">
        <v>4302</v>
      </c>
      <c r="H2136" s="55">
        <v>50900020</v>
      </c>
      <c r="I2136" s="55" t="s">
        <v>4306</v>
      </c>
      <c r="K2136" s="55" t="s">
        <v>492</v>
      </c>
      <c r="L2136" s="56">
        <v>45747</v>
      </c>
      <c r="Q2136" s="55" t="s">
        <v>89</v>
      </c>
      <c r="R2136" s="57">
        <v>83.33</v>
      </c>
      <c r="S2136" s="55" t="s">
        <v>89</v>
      </c>
      <c r="T2136" s="57">
        <v>83.33</v>
      </c>
      <c r="U2136" s="55" t="s">
        <v>329</v>
      </c>
      <c r="V2136" s="55" t="s">
        <v>330</v>
      </c>
      <c r="AJ2136" s="58">
        <v>0</v>
      </c>
      <c r="AT2136" t="s">
        <v>3842</v>
      </c>
      <c r="AU2136" s="191">
        <f t="shared" si="35"/>
        <v>1374945</v>
      </c>
    </row>
    <row r="2137" spans="1:47" hidden="1" x14ac:dyDescent="0.25">
      <c r="A2137" s="55" t="s">
        <v>1717</v>
      </c>
      <c r="B2137" s="92" t="s">
        <v>2544</v>
      </c>
      <c r="D2137" s="55" t="s">
        <v>3859</v>
      </c>
      <c r="E2137" s="56">
        <v>45747</v>
      </c>
      <c r="F2137" s="55" t="s">
        <v>4302</v>
      </c>
      <c r="H2137" s="55">
        <v>50900020</v>
      </c>
      <c r="I2137" s="55" t="s">
        <v>4306</v>
      </c>
      <c r="K2137" s="55" t="s">
        <v>492</v>
      </c>
      <c r="L2137" s="56">
        <v>45747</v>
      </c>
      <c r="Q2137" s="55" t="s">
        <v>89</v>
      </c>
      <c r="R2137" s="57">
        <v>9.69</v>
      </c>
      <c r="S2137" s="55" t="s">
        <v>89</v>
      </c>
      <c r="T2137" s="57">
        <v>9.69</v>
      </c>
      <c r="U2137" s="55" t="s">
        <v>329</v>
      </c>
      <c r="V2137" s="55" t="s">
        <v>330</v>
      </c>
      <c r="AJ2137" s="58">
        <v>0</v>
      </c>
      <c r="AT2137" t="s">
        <v>3842</v>
      </c>
      <c r="AU2137" s="191">
        <f t="shared" si="35"/>
        <v>159885</v>
      </c>
    </row>
    <row r="2138" spans="1:47" hidden="1" x14ac:dyDescent="0.25">
      <c r="A2138" s="55" t="s">
        <v>1717</v>
      </c>
      <c r="B2138" s="92" t="s">
        <v>2544</v>
      </c>
      <c r="D2138" s="55" t="s">
        <v>3859</v>
      </c>
      <c r="E2138" s="56">
        <v>45747</v>
      </c>
      <c r="F2138" s="55" t="s">
        <v>4302</v>
      </c>
      <c r="H2138" s="55">
        <v>50900020</v>
      </c>
      <c r="I2138" s="55" t="s">
        <v>4306</v>
      </c>
      <c r="K2138" s="55" t="s">
        <v>492</v>
      </c>
      <c r="L2138" s="56">
        <v>45747</v>
      </c>
      <c r="Q2138" s="55" t="s">
        <v>89</v>
      </c>
      <c r="R2138" s="57">
        <v>83.33</v>
      </c>
      <c r="S2138" s="55" t="s">
        <v>89</v>
      </c>
      <c r="T2138" s="57">
        <v>83.33</v>
      </c>
      <c r="U2138" s="55" t="s">
        <v>329</v>
      </c>
      <c r="V2138" s="55" t="s">
        <v>330</v>
      </c>
      <c r="AJ2138" s="58">
        <v>0</v>
      </c>
      <c r="AT2138" t="s">
        <v>3842</v>
      </c>
      <c r="AU2138" s="191">
        <f t="shared" si="35"/>
        <v>1374945</v>
      </c>
    </row>
    <row r="2139" spans="1:47" hidden="1" x14ac:dyDescent="0.25">
      <c r="A2139" s="55" t="s">
        <v>1717</v>
      </c>
      <c r="B2139" s="92" t="s">
        <v>2544</v>
      </c>
      <c r="D2139" s="55" t="s">
        <v>3859</v>
      </c>
      <c r="E2139" s="56">
        <v>45747</v>
      </c>
      <c r="F2139" s="55" t="s">
        <v>4302</v>
      </c>
      <c r="H2139" s="55">
        <v>50900020</v>
      </c>
      <c r="I2139" s="55" t="s">
        <v>4306</v>
      </c>
      <c r="K2139" s="55" t="s">
        <v>492</v>
      </c>
      <c r="L2139" s="56">
        <v>45747</v>
      </c>
      <c r="Q2139" s="55" t="s">
        <v>89</v>
      </c>
      <c r="R2139" s="57">
        <v>9.69</v>
      </c>
      <c r="S2139" s="55" t="s">
        <v>89</v>
      </c>
      <c r="T2139" s="57">
        <v>9.69</v>
      </c>
      <c r="U2139" s="55" t="s">
        <v>329</v>
      </c>
      <c r="V2139" s="55" t="s">
        <v>330</v>
      </c>
      <c r="AJ2139" s="58">
        <v>0</v>
      </c>
      <c r="AT2139" t="s">
        <v>3842</v>
      </c>
      <c r="AU2139" s="191">
        <f t="shared" si="35"/>
        <v>159885</v>
      </c>
    </row>
    <row r="2140" spans="1:47" hidden="1" x14ac:dyDescent="0.25">
      <c r="A2140" s="55" t="s">
        <v>1717</v>
      </c>
      <c r="B2140" s="92" t="s">
        <v>2544</v>
      </c>
      <c r="D2140" s="55" t="s">
        <v>3859</v>
      </c>
      <c r="E2140" s="56">
        <v>45747</v>
      </c>
      <c r="F2140" s="55" t="s">
        <v>4302</v>
      </c>
      <c r="H2140" s="55">
        <v>50900020</v>
      </c>
      <c r="I2140" s="55" t="s">
        <v>4306</v>
      </c>
      <c r="K2140" s="55" t="s">
        <v>492</v>
      </c>
      <c r="L2140" s="56">
        <v>45747</v>
      </c>
      <c r="Q2140" s="55" t="s">
        <v>89</v>
      </c>
      <c r="R2140" s="57">
        <v>83.33</v>
      </c>
      <c r="S2140" s="55" t="s">
        <v>89</v>
      </c>
      <c r="T2140" s="57">
        <v>83.33</v>
      </c>
      <c r="U2140" s="55" t="s">
        <v>329</v>
      </c>
      <c r="V2140" s="55" t="s">
        <v>330</v>
      </c>
      <c r="AJ2140" s="58">
        <v>0</v>
      </c>
      <c r="AT2140" t="s">
        <v>3842</v>
      </c>
      <c r="AU2140" s="191">
        <f t="shared" si="35"/>
        <v>1374945</v>
      </c>
    </row>
    <row r="2141" spans="1:47" hidden="1" x14ac:dyDescent="0.25">
      <c r="A2141" s="55" t="s">
        <v>1717</v>
      </c>
      <c r="B2141" s="92" t="s">
        <v>2544</v>
      </c>
      <c r="D2141" s="55" t="s">
        <v>3859</v>
      </c>
      <c r="E2141" s="56">
        <v>45747</v>
      </c>
      <c r="F2141" s="55" t="s">
        <v>4302</v>
      </c>
      <c r="H2141" s="55">
        <v>50900020</v>
      </c>
      <c r="I2141" s="55" t="s">
        <v>4306</v>
      </c>
      <c r="K2141" s="55" t="s">
        <v>492</v>
      </c>
      <c r="L2141" s="56">
        <v>45747</v>
      </c>
      <c r="Q2141" s="55" t="s">
        <v>89</v>
      </c>
      <c r="R2141" s="57">
        <v>83.33</v>
      </c>
      <c r="S2141" s="55" t="s">
        <v>89</v>
      </c>
      <c r="T2141" s="57">
        <v>83.33</v>
      </c>
      <c r="U2141" s="55" t="s">
        <v>329</v>
      </c>
      <c r="V2141" s="55" t="s">
        <v>330</v>
      </c>
      <c r="AJ2141" s="58">
        <v>0</v>
      </c>
      <c r="AT2141" t="s">
        <v>3842</v>
      </c>
      <c r="AU2141" s="191">
        <f t="shared" si="35"/>
        <v>1374945</v>
      </c>
    </row>
    <row r="2142" spans="1:47" hidden="1" x14ac:dyDescent="0.25">
      <c r="A2142" s="55" t="s">
        <v>1717</v>
      </c>
      <c r="B2142" s="92" t="s">
        <v>2544</v>
      </c>
      <c r="D2142" s="55" t="s">
        <v>3859</v>
      </c>
      <c r="E2142" s="56">
        <v>45747</v>
      </c>
      <c r="F2142" s="55" t="s">
        <v>4302</v>
      </c>
      <c r="H2142" s="55">
        <v>50900020</v>
      </c>
      <c r="I2142" s="55" t="s">
        <v>4306</v>
      </c>
      <c r="K2142" s="55" t="s">
        <v>492</v>
      </c>
      <c r="L2142" s="56">
        <v>45747</v>
      </c>
      <c r="Q2142" s="55" t="s">
        <v>89</v>
      </c>
      <c r="R2142" s="57">
        <v>18.22</v>
      </c>
      <c r="S2142" s="55" t="s">
        <v>89</v>
      </c>
      <c r="T2142" s="57">
        <v>18.22</v>
      </c>
      <c r="U2142" s="55" t="s">
        <v>329</v>
      </c>
      <c r="V2142" s="55" t="s">
        <v>330</v>
      </c>
      <c r="AJ2142" s="58">
        <v>0</v>
      </c>
      <c r="AT2142" t="s">
        <v>3842</v>
      </c>
      <c r="AU2142" s="191">
        <f t="shared" si="35"/>
        <v>300630</v>
      </c>
    </row>
    <row r="2143" spans="1:47" hidden="1" x14ac:dyDescent="0.25">
      <c r="A2143" s="55" t="s">
        <v>1717</v>
      </c>
      <c r="B2143" s="92" t="s">
        <v>2544</v>
      </c>
      <c r="D2143" s="55" t="s">
        <v>3859</v>
      </c>
      <c r="E2143" s="56">
        <v>45747</v>
      </c>
      <c r="F2143" s="55" t="s">
        <v>4302</v>
      </c>
      <c r="H2143" s="55">
        <v>50900020</v>
      </c>
      <c r="I2143" s="55" t="s">
        <v>4306</v>
      </c>
      <c r="K2143" s="55" t="s">
        <v>492</v>
      </c>
      <c r="L2143" s="56">
        <v>45747</v>
      </c>
      <c r="Q2143" s="55" t="s">
        <v>89</v>
      </c>
      <c r="R2143" s="57">
        <v>18.23</v>
      </c>
      <c r="S2143" s="55" t="s">
        <v>89</v>
      </c>
      <c r="T2143" s="57">
        <v>18.23</v>
      </c>
      <c r="U2143" s="55" t="s">
        <v>329</v>
      </c>
      <c r="V2143" s="55" t="s">
        <v>330</v>
      </c>
      <c r="AJ2143" s="58">
        <v>0</v>
      </c>
      <c r="AT2143" t="s">
        <v>3842</v>
      </c>
      <c r="AU2143" s="191">
        <f t="shared" si="35"/>
        <v>300795</v>
      </c>
    </row>
    <row r="2144" spans="1:47" hidden="1" x14ac:dyDescent="0.25">
      <c r="A2144" s="55" t="s">
        <v>1717</v>
      </c>
      <c r="B2144" s="92" t="s">
        <v>2544</v>
      </c>
      <c r="D2144" s="55" t="s">
        <v>3859</v>
      </c>
      <c r="E2144" s="56">
        <v>45747</v>
      </c>
      <c r="F2144" s="55" t="s">
        <v>4302</v>
      </c>
      <c r="H2144" s="55">
        <v>50900020</v>
      </c>
      <c r="I2144" s="55" t="s">
        <v>4306</v>
      </c>
      <c r="K2144" s="55" t="s">
        <v>492</v>
      </c>
      <c r="L2144" s="56">
        <v>45747</v>
      </c>
      <c r="Q2144" s="55" t="s">
        <v>89</v>
      </c>
      <c r="R2144" s="57">
        <v>83.34</v>
      </c>
      <c r="S2144" s="55" t="s">
        <v>89</v>
      </c>
      <c r="T2144" s="57">
        <v>83.34</v>
      </c>
      <c r="U2144" s="55" t="s">
        <v>329</v>
      </c>
      <c r="V2144" s="55" t="s">
        <v>330</v>
      </c>
      <c r="AJ2144" s="58">
        <v>0</v>
      </c>
      <c r="AT2144" t="s">
        <v>3842</v>
      </c>
      <c r="AU2144" s="191">
        <f t="shared" si="35"/>
        <v>1375110</v>
      </c>
    </row>
    <row r="2145" spans="1:47" hidden="1" x14ac:dyDescent="0.25">
      <c r="A2145" s="55" t="s">
        <v>1717</v>
      </c>
      <c r="B2145" s="92" t="s">
        <v>2544</v>
      </c>
      <c r="D2145" s="55" t="s">
        <v>3859</v>
      </c>
      <c r="E2145" s="56">
        <v>45747</v>
      </c>
      <c r="F2145" s="55" t="s">
        <v>4302</v>
      </c>
      <c r="H2145" s="55">
        <v>50900020</v>
      </c>
      <c r="I2145" s="55" t="s">
        <v>4306</v>
      </c>
      <c r="K2145" s="55" t="s">
        <v>492</v>
      </c>
      <c r="L2145" s="56">
        <v>45747</v>
      </c>
      <c r="Q2145" s="55" t="s">
        <v>89</v>
      </c>
      <c r="R2145" s="57">
        <v>83.33</v>
      </c>
      <c r="S2145" s="55" t="s">
        <v>89</v>
      </c>
      <c r="T2145" s="57">
        <v>83.33</v>
      </c>
      <c r="U2145" s="55" t="s">
        <v>329</v>
      </c>
      <c r="V2145" s="55" t="s">
        <v>330</v>
      </c>
      <c r="AJ2145" s="58">
        <v>0</v>
      </c>
      <c r="AT2145" t="s">
        <v>3842</v>
      </c>
      <c r="AU2145" s="191">
        <f t="shared" si="35"/>
        <v>1374945</v>
      </c>
    </row>
    <row r="2146" spans="1:47" hidden="1" x14ac:dyDescent="0.25">
      <c r="A2146" s="55" t="s">
        <v>1717</v>
      </c>
      <c r="B2146" s="92" t="s">
        <v>2544</v>
      </c>
      <c r="D2146" s="55" t="s">
        <v>3859</v>
      </c>
      <c r="E2146" s="56">
        <v>45747</v>
      </c>
      <c r="F2146" s="55" t="s">
        <v>4302</v>
      </c>
      <c r="H2146" s="55">
        <v>50900020</v>
      </c>
      <c r="I2146" s="55" t="s">
        <v>4306</v>
      </c>
      <c r="K2146" s="55" t="s">
        <v>492</v>
      </c>
      <c r="L2146" s="56">
        <v>45747</v>
      </c>
      <c r="Q2146" s="55" t="s">
        <v>89</v>
      </c>
      <c r="R2146" s="57">
        <v>83.33</v>
      </c>
      <c r="S2146" s="55" t="s">
        <v>89</v>
      </c>
      <c r="T2146" s="57">
        <v>83.33</v>
      </c>
      <c r="U2146" s="55" t="s">
        <v>329</v>
      </c>
      <c r="V2146" s="55" t="s">
        <v>330</v>
      </c>
      <c r="AJ2146" s="58">
        <v>0</v>
      </c>
      <c r="AT2146" t="s">
        <v>3842</v>
      </c>
      <c r="AU2146" s="191">
        <f t="shared" si="35"/>
        <v>1374945</v>
      </c>
    </row>
    <row r="2147" spans="1:47" hidden="1" x14ac:dyDescent="0.25">
      <c r="A2147" s="55" t="s">
        <v>1717</v>
      </c>
      <c r="B2147" s="92" t="s">
        <v>2544</v>
      </c>
      <c r="D2147" s="55" t="s">
        <v>3859</v>
      </c>
      <c r="E2147" s="56">
        <v>45747</v>
      </c>
      <c r="F2147" s="55" t="s">
        <v>4302</v>
      </c>
      <c r="H2147" s="55">
        <v>50900020</v>
      </c>
      <c r="I2147" s="55" t="s">
        <v>4306</v>
      </c>
      <c r="K2147" s="55" t="s">
        <v>492</v>
      </c>
      <c r="L2147" s="56">
        <v>45747</v>
      </c>
      <c r="Q2147" s="55" t="s">
        <v>89</v>
      </c>
      <c r="R2147" s="57">
        <v>18.23</v>
      </c>
      <c r="S2147" s="55" t="s">
        <v>89</v>
      </c>
      <c r="T2147" s="57">
        <v>18.23</v>
      </c>
      <c r="U2147" s="55" t="s">
        <v>329</v>
      </c>
      <c r="V2147" s="55" t="s">
        <v>330</v>
      </c>
      <c r="AJ2147" s="58">
        <v>0</v>
      </c>
      <c r="AT2147" t="s">
        <v>3842</v>
      </c>
      <c r="AU2147" s="191">
        <f t="shared" si="35"/>
        <v>300795</v>
      </c>
    </row>
    <row r="2148" spans="1:47" hidden="1" x14ac:dyDescent="0.25">
      <c r="A2148" s="55" t="s">
        <v>1717</v>
      </c>
      <c r="B2148" s="92" t="s">
        <v>2544</v>
      </c>
      <c r="D2148" s="55" t="s">
        <v>3859</v>
      </c>
      <c r="E2148" s="56">
        <v>45747</v>
      </c>
      <c r="F2148" s="55" t="s">
        <v>4302</v>
      </c>
      <c r="H2148" s="55">
        <v>50900020</v>
      </c>
      <c r="I2148" s="55" t="s">
        <v>4306</v>
      </c>
      <c r="K2148" s="55" t="s">
        <v>492</v>
      </c>
      <c r="L2148" s="56">
        <v>45747</v>
      </c>
      <c r="Q2148" s="55" t="s">
        <v>89</v>
      </c>
      <c r="R2148" s="57">
        <v>9.69</v>
      </c>
      <c r="S2148" s="55" t="s">
        <v>89</v>
      </c>
      <c r="T2148" s="57">
        <v>9.69</v>
      </c>
      <c r="U2148" s="55" t="s">
        <v>329</v>
      </c>
      <c r="V2148" s="55" t="s">
        <v>330</v>
      </c>
      <c r="AJ2148" s="58">
        <v>0</v>
      </c>
      <c r="AT2148" t="s">
        <v>3842</v>
      </c>
      <c r="AU2148" s="191">
        <f t="shared" si="35"/>
        <v>159885</v>
      </c>
    </row>
    <row r="2149" spans="1:47" hidden="1" x14ac:dyDescent="0.25">
      <c r="A2149" s="55" t="s">
        <v>1717</v>
      </c>
      <c r="B2149" s="92" t="s">
        <v>2544</v>
      </c>
      <c r="D2149" s="55" t="s">
        <v>3859</v>
      </c>
      <c r="E2149" s="56">
        <v>45747</v>
      </c>
      <c r="F2149" s="55" t="s">
        <v>4302</v>
      </c>
      <c r="H2149" s="55">
        <v>50900020</v>
      </c>
      <c r="I2149" s="55" t="s">
        <v>4306</v>
      </c>
      <c r="K2149" s="55" t="s">
        <v>492</v>
      </c>
      <c r="L2149" s="56">
        <v>45747</v>
      </c>
      <c r="Q2149" s="55" t="s">
        <v>89</v>
      </c>
      <c r="R2149" s="57">
        <v>83.33</v>
      </c>
      <c r="S2149" s="55" t="s">
        <v>89</v>
      </c>
      <c r="T2149" s="57">
        <v>83.33</v>
      </c>
      <c r="U2149" s="55" t="s">
        <v>329</v>
      </c>
      <c r="V2149" s="55" t="s">
        <v>330</v>
      </c>
      <c r="AJ2149" s="58">
        <v>0</v>
      </c>
      <c r="AT2149" t="s">
        <v>3842</v>
      </c>
      <c r="AU2149" s="191">
        <f t="shared" si="35"/>
        <v>1374945</v>
      </c>
    </row>
    <row r="2150" spans="1:47" hidden="1" x14ac:dyDescent="0.25">
      <c r="A2150" s="55" t="s">
        <v>1717</v>
      </c>
      <c r="B2150" s="92" t="s">
        <v>2544</v>
      </c>
      <c r="D2150" s="55" t="s">
        <v>3859</v>
      </c>
      <c r="E2150" s="56">
        <v>45747</v>
      </c>
      <c r="F2150" s="55" t="s">
        <v>4302</v>
      </c>
      <c r="H2150" s="55">
        <v>50900020</v>
      </c>
      <c r="I2150" s="55" t="s">
        <v>4306</v>
      </c>
      <c r="K2150" s="55" t="s">
        <v>492</v>
      </c>
      <c r="L2150" s="56">
        <v>45747</v>
      </c>
      <c r="Q2150" s="55" t="s">
        <v>89</v>
      </c>
      <c r="R2150" s="57">
        <v>9.69</v>
      </c>
      <c r="S2150" s="55" t="s">
        <v>89</v>
      </c>
      <c r="T2150" s="57">
        <v>9.69</v>
      </c>
      <c r="U2150" s="55" t="s">
        <v>329</v>
      </c>
      <c r="V2150" s="55" t="s">
        <v>330</v>
      </c>
      <c r="AJ2150" s="58">
        <v>0</v>
      </c>
      <c r="AT2150" t="s">
        <v>3842</v>
      </c>
      <c r="AU2150" s="191">
        <f t="shared" si="35"/>
        <v>159885</v>
      </c>
    </row>
    <row r="2151" spans="1:47" hidden="1" x14ac:dyDescent="0.25">
      <c r="A2151" s="55" t="s">
        <v>1717</v>
      </c>
      <c r="B2151" s="92" t="s">
        <v>2544</v>
      </c>
      <c r="D2151" s="55" t="s">
        <v>3859</v>
      </c>
      <c r="E2151" s="56">
        <v>45747</v>
      </c>
      <c r="F2151" s="55" t="s">
        <v>4302</v>
      </c>
      <c r="H2151" s="55">
        <v>50900020</v>
      </c>
      <c r="I2151" s="55" t="s">
        <v>4306</v>
      </c>
      <c r="K2151" s="55" t="s">
        <v>492</v>
      </c>
      <c r="L2151" s="56">
        <v>45747</v>
      </c>
      <c r="Q2151" s="55" t="s">
        <v>89</v>
      </c>
      <c r="R2151" s="57">
        <v>83.33</v>
      </c>
      <c r="S2151" s="55" t="s">
        <v>89</v>
      </c>
      <c r="T2151" s="57">
        <v>83.33</v>
      </c>
      <c r="U2151" s="55" t="s">
        <v>329</v>
      </c>
      <c r="V2151" s="55" t="s">
        <v>330</v>
      </c>
      <c r="AJ2151" s="58">
        <v>0</v>
      </c>
      <c r="AT2151" t="s">
        <v>3842</v>
      </c>
      <c r="AU2151" s="191">
        <f t="shared" si="35"/>
        <v>1374945</v>
      </c>
    </row>
    <row r="2152" spans="1:47" hidden="1" x14ac:dyDescent="0.25">
      <c r="A2152" s="55" t="s">
        <v>1717</v>
      </c>
      <c r="B2152" s="92" t="s">
        <v>2544</v>
      </c>
      <c r="D2152" s="55" t="s">
        <v>3859</v>
      </c>
      <c r="E2152" s="56">
        <v>45747</v>
      </c>
      <c r="F2152" s="55" t="s">
        <v>4302</v>
      </c>
      <c r="H2152" s="55">
        <v>50900020</v>
      </c>
      <c r="I2152" s="55" t="s">
        <v>4306</v>
      </c>
      <c r="K2152" s="55" t="s">
        <v>492</v>
      </c>
      <c r="L2152" s="56">
        <v>45747</v>
      </c>
      <c r="Q2152" s="55" t="s">
        <v>89</v>
      </c>
      <c r="R2152" s="57">
        <v>9.6999999999999993</v>
      </c>
      <c r="S2152" s="55" t="s">
        <v>89</v>
      </c>
      <c r="T2152" s="57">
        <v>9.6999999999999993</v>
      </c>
      <c r="U2152" s="55" t="s">
        <v>329</v>
      </c>
      <c r="V2152" s="55" t="s">
        <v>330</v>
      </c>
      <c r="AJ2152" s="58">
        <v>0</v>
      </c>
      <c r="AT2152" t="s">
        <v>3842</v>
      </c>
      <c r="AU2152" s="191">
        <f t="shared" si="35"/>
        <v>160050</v>
      </c>
    </row>
    <row r="2153" spans="1:47" hidden="1" x14ac:dyDescent="0.25">
      <c r="A2153" s="55" t="s">
        <v>1717</v>
      </c>
      <c r="B2153" s="92" t="s">
        <v>2544</v>
      </c>
      <c r="D2153" s="55" t="s">
        <v>3859</v>
      </c>
      <c r="E2153" s="56">
        <v>45747</v>
      </c>
      <c r="F2153" s="55" t="s">
        <v>4302</v>
      </c>
      <c r="H2153" s="55">
        <v>50900020</v>
      </c>
      <c r="I2153" s="55" t="s">
        <v>4306</v>
      </c>
      <c r="K2153" s="55" t="s">
        <v>492</v>
      </c>
      <c r="L2153" s="56">
        <v>45747</v>
      </c>
      <c r="Q2153" s="55" t="s">
        <v>89</v>
      </c>
      <c r="R2153" s="57">
        <v>9.69</v>
      </c>
      <c r="S2153" s="55" t="s">
        <v>89</v>
      </c>
      <c r="T2153" s="57">
        <v>9.69</v>
      </c>
      <c r="U2153" s="55" t="s">
        <v>329</v>
      </c>
      <c r="V2153" s="55" t="s">
        <v>330</v>
      </c>
      <c r="AJ2153" s="58">
        <v>0</v>
      </c>
      <c r="AT2153" t="s">
        <v>3842</v>
      </c>
      <c r="AU2153" s="191">
        <f t="shared" si="35"/>
        <v>159885</v>
      </c>
    </row>
    <row r="2154" spans="1:47" hidden="1" x14ac:dyDescent="0.25">
      <c r="A2154" s="55" t="s">
        <v>1717</v>
      </c>
      <c r="B2154" s="92" t="s">
        <v>2544</v>
      </c>
      <c r="D2154" s="55" t="s">
        <v>3859</v>
      </c>
      <c r="E2154" s="56">
        <v>45747</v>
      </c>
      <c r="F2154" s="55" t="s">
        <v>4302</v>
      </c>
      <c r="H2154" s="55">
        <v>50900020</v>
      </c>
      <c r="I2154" s="55" t="s">
        <v>4306</v>
      </c>
      <c r="K2154" s="55" t="s">
        <v>492</v>
      </c>
      <c r="L2154" s="56">
        <v>45747</v>
      </c>
      <c r="Q2154" s="55" t="s">
        <v>89</v>
      </c>
      <c r="R2154" s="57">
        <v>83.34</v>
      </c>
      <c r="S2154" s="55" t="s">
        <v>89</v>
      </c>
      <c r="T2154" s="57">
        <v>83.34</v>
      </c>
      <c r="U2154" s="55" t="s">
        <v>329</v>
      </c>
      <c r="V2154" s="55" t="s">
        <v>330</v>
      </c>
      <c r="AJ2154" s="58">
        <v>0</v>
      </c>
      <c r="AT2154" t="s">
        <v>3842</v>
      </c>
      <c r="AU2154" s="191">
        <f t="shared" si="35"/>
        <v>1375110</v>
      </c>
    </row>
    <row r="2155" spans="1:47" hidden="1" x14ac:dyDescent="0.25">
      <c r="A2155" s="55" t="s">
        <v>1717</v>
      </c>
      <c r="B2155" s="92" t="s">
        <v>2544</v>
      </c>
      <c r="D2155" s="55" t="s">
        <v>3859</v>
      </c>
      <c r="E2155" s="56">
        <v>45747</v>
      </c>
      <c r="F2155" s="55" t="s">
        <v>4302</v>
      </c>
      <c r="H2155" s="55">
        <v>50900020</v>
      </c>
      <c r="I2155" s="55" t="s">
        <v>4306</v>
      </c>
      <c r="K2155" s="55" t="s">
        <v>492</v>
      </c>
      <c r="L2155" s="56">
        <v>45747</v>
      </c>
      <c r="Q2155" s="55" t="s">
        <v>89</v>
      </c>
      <c r="R2155" s="57">
        <v>83.33</v>
      </c>
      <c r="S2155" s="55" t="s">
        <v>89</v>
      </c>
      <c r="T2155" s="57">
        <v>83.33</v>
      </c>
      <c r="U2155" s="55" t="s">
        <v>329</v>
      </c>
      <c r="V2155" s="55" t="s">
        <v>330</v>
      </c>
      <c r="AJ2155" s="58">
        <v>0</v>
      </c>
      <c r="AT2155" t="s">
        <v>3842</v>
      </c>
      <c r="AU2155" s="191">
        <f t="shared" si="35"/>
        <v>1374945</v>
      </c>
    </row>
    <row r="2156" spans="1:47" hidden="1" x14ac:dyDescent="0.25">
      <c r="A2156" s="55" t="s">
        <v>1717</v>
      </c>
      <c r="B2156" s="92" t="s">
        <v>2544</v>
      </c>
      <c r="D2156" s="55" t="s">
        <v>3859</v>
      </c>
      <c r="E2156" s="56">
        <v>45747</v>
      </c>
      <c r="F2156" s="55" t="s">
        <v>4302</v>
      </c>
      <c r="H2156" s="55">
        <v>50900020</v>
      </c>
      <c r="I2156" s="55" t="s">
        <v>4306</v>
      </c>
      <c r="K2156" s="55" t="s">
        <v>492</v>
      </c>
      <c r="L2156" s="56">
        <v>45747</v>
      </c>
      <c r="Q2156" s="55" t="s">
        <v>89</v>
      </c>
      <c r="R2156" s="57">
        <v>83.33</v>
      </c>
      <c r="S2156" s="55" t="s">
        <v>89</v>
      </c>
      <c r="T2156" s="57">
        <v>83.33</v>
      </c>
      <c r="U2156" s="55" t="s">
        <v>329</v>
      </c>
      <c r="V2156" s="55" t="s">
        <v>330</v>
      </c>
      <c r="AJ2156" s="58">
        <v>0</v>
      </c>
      <c r="AT2156" t="s">
        <v>3842</v>
      </c>
      <c r="AU2156" s="191">
        <f t="shared" si="35"/>
        <v>1374945</v>
      </c>
    </row>
    <row r="2157" spans="1:47" hidden="1" x14ac:dyDescent="0.25">
      <c r="A2157" s="55" t="s">
        <v>1717</v>
      </c>
      <c r="B2157" s="92" t="s">
        <v>2544</v>
      </c>
      <c r="D2157" s="55" t="s">
        <v>3859</v>
      </c>
      <c r="E2157" s="56">
        <v>45747</v>
      </c>
      <c r="F2157" s="55" t="s">
        <v>4302</v>
      </c>
      <c r="H2157" s="55">
        <v>50900020</v>
      </c>
      <c r="I2157" s="55" t="s">
        <v>4306</v>
      </c>
      <c r="K2157" s="55" t="s">
        <v>492</v>
      </c>
      <c r="L2157" s="56">
        <v>45747</v>
      </c>
      <c r="Q2157" s="55" t="s">
        <v>89</v>
      </c>
      <c r="R2157" s="57">
        <v>83.33</v>
      </c>
      <c r="S2157" s="55" t="s">
        <v>89</v>
      </c>
      <c r="T2157" s="57">
        <v>83.33</v>
      </c>
      <c r="U2157" s="55" t="s">
        <v>329</v>
      </c>
      <c r="V2157" s="55" t="s">
        <v>330</v>
      </c>
      <c r="AJ2157" s="58">
        <v>0</v>
      </c>
      <c r="AT2157" t="s">
        <v>3842</v>
      </c>
      <c r="AU2157" s="191">
        <f t="shared" si="35"/>
        <v>1374945</v>
      </c>
    </row>
    <row r="2158" spans="1:47" hidden="1" x14ac:dyDescent="0.25">
      <c r="A2158" s="55" t="s">
        <v>1717</v>
      </c>
      <c r="B2158" s="92" t="s">
        <v>2544</v>
      </c>
      <c r="D2158" s="55" t="s">
        <v>3859</v>
      </c>
      <c r="E2158" s="56">
        <v>45747</v>
      </c>
      <c r="F2158" s="55" t="s">
        <v>4302</v>
      </c>
      <c r="H2158" s="55">
        <v>50900020</v>
      </c>
      <c r="I2158" s="55" t="s">
        <v>4306</v>
      </c>
      <c r="K2158" s="55" t="s">
        <v>492</v>
      </c>
      <c r="L2158" s="56">
        <v>45747</v>
      </c>
      <c r="Q2158" s="55" t="s">
        <v>89</v>
      </c>
      <c r="R2158" s="57">
        <v>9.69</v>
      </c>
      <c r="S2158" s="55" t="s">
        <v>89</v>
      </c>
      <c r="T2158" s="57">
        <v>9.69</v>
      </c>
      <c r="U2158" s="55" t="s">
        <v>329</v>
      </c>
      <c r="V2158" s="55" t="s">
        <v>330</v>
      </c>
      <c r="AJ2158" s="58">
        <v>0</v>
      </c>
      <c r="AT2158" t="s">
        <v>3842</v>
      </c>
      <c r="AU2158" s="191">
        <f t="shared" si="35"/>
        <v>159885</v>
      </c>
    </row>
    <row r="2159" spans="1:47" hidden="1" x14ac:dyDescent="0.25">
      <c r="A2159" s="55" t="s">
        <v>1717</v>
      </c>
      <c r="B2159" s="92" t="s">
        <v>2544</v>
      </c>
      <c r="D2159" s="55" t="s">
        <v>3859</v>
      </c>
      <c r="E2159" s="56">
        <v>45747</v>
      </c>
      <c r="F2159" s="55" t="s">
        <v>4302</v>
      </c>
      <c r="H2159" s="55">
        <v>50900020</v>
      </c>
      <c r="I2159" s="55" t="s">
        <v>4306</v>
      </c>
      <c r="K2159" s="55" t="s">
        <v>492</v>
      </c>
      <c r="L2159" s="56">
        <v>45747</v>
      </c>
      <c r="Q2159" s="55" t="s">
        <v>89</v>
      </c>
      <c r="R2159" s="57">
        <v>9.69</v>
      </c>
      <c r="S2159" s="55" t="s">
        <v>89</v>
      </c>
      <c r="T2159" s="57">
        <v>9.69</v>
      </c>
      <c r="U2159" s="55" t="s">
        <v>329</v>
      </c>
      <c r="V2159" s="55" t="s">
        <v>330</v>
      </c>
      <c r="AJ2159" s="58">
        <v>0</v>
      </c>
      <c r="AT2159" t="s">
        <v>3842</v>
      </c>
      <c r="AU2159" s="191">
        <f t="shared" si="35"/>
        <v>159885</v>
      </c>
    </row>
    <row r="2160" spans="1:47" hidden="1" x14ac:dyDescent="0.25">
      <c r="A2160" s="55" t="s">
        <v>1717</v>
      </c>
      <c r="B2160" s="92" t="s">
        <v>2544</v>
      </c>
      <c r="D2160" s="55" t="s">
        <v>3859</v>
      </c>
      <c r="E2160" s="56">
        <v>45747</v>
      </c>
      <c r="F2160" s="55" t="s">
        <v>4302</v>
      </c>
      <c r="H2160" s="55">
        <v>50900020</v>
      </c>
      <c r="I2160" s="55" t="s">
        <v>4306</v>
      </c>
      <c r="K2160" s="55" t="s">
        <v>492</v>
      </c>
      <c r="L2160" s="56">
        <v>45747</v>
      </c>
      <c r="Q2160" s="55" t="s">
        <v>89</v>
      </c>
      <c r="R2160" s="57">
        <v>18.22</v>
      </c>
      <c r="S2160" s="55" t="s">
        <v>89</v>
      </c>
      <c r="T2160" s="57">
        <v>18.22</v>
      </c>
      <c r="U2160" s="55" t="s">
        <v>329</v>
      </c>
      <c r="V2160" s="55" t="s">
        <v>330</v>
      </c>
      <c r="AJ2160" s="58">
        <v>0</v>
      </c>
      <c r="AT2160" t="s">
        <v>3842</v>
      </c>
      <c r="AU2160" s="191">
        <f t="shared" si="35"/>
        <v>300630</v>
      </c>
    </row>
    <row r="2161" spans="1:47" hidden="1" x14ac:dyDescent="0.25">
      <c r="A2161" s="55" t="s">
        <v>1717</v>
      </c>
      <c r="B2161" s="92" t="s">
        <v>2544</v>
      </c>
      <c r="D2161" s="55" t="s">
        <v>3859</v>
      </c>
      <c r="E2161" s="56">
        <v>45747</v>
      </c>
      <c r="F2161" s="55" t="s">
        <v>4302</v>
      </c>
      <c r="H2161" s="55">
        <v>50900020</v>
      </c>
      <c r="I2161" s="55" t="s">
        <v>4306</v>
      </c>
      <c r="K2161" s="55" t="s">
        <v>492</v>
      </c>
      <c r="L2161" s="56">
        <v>45747</v>
      </c>
      <c r="Q2161" s="55" t="s">
        <v>89</v>
      </c>
      <c r="R2161" s="57">
        <v>83.34</v>
      </c>
      <c r="S2161" s="55" t="s">
        <v>89</v>
      </c>
      <c r="T2161" s="57">
        <v>83.34</v>
      </c>
      <c r="U2161" s="55" t="s">
        <v>329</v>
      </c>
      <c r="V2161" s="55" t="s">
        <v>330</v>
      </c>
      <c r="AJ2161" s="58">
        <v>0</v>
      </c>
      <c r="AT2161" t="s">
        <v>3842</v>
      </c>
      <c r="AU2161" s="191">
        <f t="shared" ref="AU2161:AU2224" si="36">IF(Q2161="USD",R2161*16500,IF(Q2161="IDR",R2161,T2161*16500))</f>
        <v>1375110</v>
      </c>
    </row>
    <row r="2162" spans="1:47" hidden="1" x14ac:dyDescent="0.25">
      <c r="A2162" s="55" t="s">
        <v>1717</v>
      </c>
      <c r="B2162" s="92" t="s">
        <v>2544</v>
      </c>
      <c r="D2162" s="55" t="s">
        <v>3859</v>
      </c>
      <c r="E2162" s="56">
        <v>45747</v>
      </c>
      <c r="F2162" s="55" t="s">
        <v>4302</v>
      </c>
      <c r="H2162" s="55">
        <v>50900020</v>
      </c>
      <c r="I2162" s="55" t="s">
        <v>4306</v>
      </c>
      <c r="K2162" s="55" t="s">
        <v>492</v>
      </c>
      <c r="L2162" s="56">
        <v>45747</v>
      </c>
      <c r="Q2162" s="55" t="s">
        <v>89</v>
      </c>
      <c r="R2162" s="57">
        <v>83.33</v>
      </c>
      <c r="S2162" s="55" t="s">
        <v>89</v>
      </c>
      <c r="T2162" s="57">
        <v>83.33</v>
      </c>
      <c r="U2162" s="55" t="s">
        <v>329</v>
      </c>
      <c r="V2162" s="55" t="s">
        <v>330</v>
      </c>
      <c r="AJ2162" s="58">
        <v>0</v>
      </c>
      <c r="AT2162" t="s">
        <v>3842</v>
      </c>
      <c r="AU2162" s="191">
        <f t="shared" si="36"/>
        <v>1374945</v>
      </c>
    </row>
    <row r="2163" spans="1:47" hidden="1" x14ac:dyDescent="0.25">
      <c r="A2163" s="55" t="s">
        <v>1717</v>
      </c>
      <c r="B2163" s="92" t="s">
        <v>2544</v>
      </c>
      <c r="D2163" s="55" t="s">
        <v>3859</v>
      </c>
      <c r="E2163" s="56">
        <v>45747</v>
      </c>
      <c r="F2163" s="55" t="s">
        <v>4302</v>
      </c>
      <c r="H2163" s="55">
        <v>50900020</v>
      </c>
      <c r="I2163" s="55" t="s">
        <v>4306</v>
      </c>
      <c r="K2163" s="55" t="s">
        <v>492</v>
      </c>
      <c r="L2163" s="56">
        <v>45747</v>
      </c>
      <c r="Q2163" s="55" t="s">
        <v>89</v>
      </c>
      <c r="R2163" s="57">
        <v>18.23</v>
      </c>
      <c r="S2163" s="55" t="s">
        <v>89</v>
      </c>
      <c r="T2163" s="57">
        <v>18.23</v>
      </c>
      <c r="U2163" s="55" t="s">
        <v>329</v>
      </c>
      <c r="V2163" s="55" t="s">
        <v>330</v>
      </c>
      <c r="AJ2163" s="58">
        <v>0</v>
      </c>
      <c r="AT2163" t="s">
        <v>3842</v>
      </c>
      <c r="AU2163" s="191">
        <f t="shared" si="36"/>
        <v>300795</v>
      </c>
    </row>
    <row r="2164" spans="1:47" hidden="1" x14ac:dyDescent="0.25">
      <c r="A2164" s="55" t="s">
        <v>1717</v>
      </c>
      <c r="B2164" s="92" t="s">
        <v>2544</v>
      </c>
      <c r="D2164" s="55" t="s">
        <v>3859</v>
      </c>
      <c r="E2164" s="56">
        <v>45747</v>
      </c>
      <c r="F2164" s="55" t="s">
        <v>4302</v>
      </c>
      <c r="H2164" s="55">
        <v>50900020</v>
      </c>
      <c r="I2164" s="55" t="s">
        <v>4306</v>
      </c>
      <c r="K2164" s="55" t="s">
        <v>492</v>
      </c>
      <c r="L2164" s="56">
        <v>45747</v>
      </c>
      <c r="Q2164" s="55" t="s">
        <v>89</v>
      </c>
      <c r="R2164" s="57">
        <v>9.6999999999999993</v>
      </c>
      <c r="S2164" s="55" t="s">
        <v>89</v>
      </c>
      <c r="T2164" s="57">
        <v>9.6999999999999993</v>
      </c>
      <c r="U2164" s="55" t="s">
        <v>329</v>
      </c>
      <c r="V2164" s="55" t="s">
        <v>330</v>
      </c>
      <c r="AJ2164" s="58">
        <v>0</v>
      </c>
      <c r="AT2164" t="s">
        <v>3842</v>
      </c>
      <c r="AU2164" s="191">
        <f t="shared" si="36"/>
        <v>160050</v>
      </c>
    </row>
    <row r="2165" spans="1:47" hidden="1" x14ac:dyDescent="0.25">
      <c r="A2165" s="55" t="s">
        <v>1717</v>
      </c>
      <c r="B2165" s="92" t="s">
        <v>2544</v>
      </c>
      <c r="D2165" s="55" t="s">
        <v>3859</v>
      </c>
      <c r="E2165" s="56">
        <v>45747</v>
      </c>
      <c r="F2165" s="55" t="s">
        <v>4302</v>
      </c>
      <c r="H2165" s="55">
        <v>50900020</v>
      </c>
      <c r="I2165" s="55" t="s">
        <v>4306</v>
      </c>
      <c r="K2165" s="55" t="s">
        <v>492</v>
      </c>
      <c r="L2165" s="56">
        <v>45747</v>
      </c>
      <c r="Q2165" s="55" t="s">
        <v>89</v>
      </c>
      <c r="R2165" s="57">
        <v>9.69</v>
      </c>
      <c r="S2165" s="55" t="s">
        <v>89</v>
      </c>
      <c r="T2165" s="57">
        <v>9.69</v>
      </c>
      <c r="U2165" s="55" t="s">
        <v>329</v>
      </c>
      <c r="V2165" s="55" t="s">
        <v>330</v>
      </c>
      <c r="AJ2165" s="58">
        <v>0</v>
      </c>
      <c r="AT2165" t="s">
        <v>3842</v>
      </c>
      <c r="AU2165" s="191">
        <f t="shared" si="36"/>
        <v>159885</v>
      </c>
    </row>
    <row r="2166" spans="1:47" hidden="1" x14ac:dyDescent="0.25">
      <c r="A2166" s="55" t="s">
        <v>1717</v>
      </c>
      <c r="B2166" s="92" t="s">
        <v>2544</v>
      </c>
      <c r="D2166" s="55" t="s">
        <v>3859</v>
      </c>
      <c r="E2166" s="56">
        <v>45747</v>
      </c>
      <c r="F2166" s="55" t="s">
        <v>4302</v>
      </c>
      <c r="H2166" s="55">
        <v>50900020</v>
      </c>
      <c r="I2166" s="55" t="s">
        <v>4306</v>
      </c>
      <c r="K2166" s="55" t="s">
        <v>492</v>
      </c>
      <c r="L2166" s="56">
        <v>45747</v>
      </c>
      <c r="Q2166" s="55" t="s">
        <v>89</v>
      </c>
      <c r="R2166" s="57">
        <v>9.69</v>
      </c>
      <c r="S2166" s="55" t="s">
        <v>89</v>
      </c>
      <c r="T2166" s="57">
        <v>9.69</v>
      </c>
      <c r="U2166" s="55" t="s">
        <v>329</v>
      </c>
      <c r="V2166" s="55" t="s">
        <v>330</v>
      </c>
      <c r="AJ2166" s="58">
        <v>0</v>
      </c>
      <c r="AT2166" t="s">
        <v>3842</v>
      </c>
      <c r="AU2166" s="191">
        <f t="shared" si="36"/>
        <v>159885</v>
      </c>
    </row>
    <row r="2167" spans="1:47" hidden="1" x14ac:dyDescent="0.25">
      <c r="A2167" s="55" t="s">
        <v>1717</v>
      </c>
      <c r="B2167" s="92" t="s">
        <v>2544</v>
      </c>
      <c r="D2167" s="55" t="s">
        <v>3859</v>
      </c>
      <c r="E2167" s="56">
        <v>45747</v>
      </c>
      <c r="F2167" s="55" t="s">
        <v>4302</v>
      </c>
      <c r="H2167" s="55">
        <v>50900020</v>
      </c>
      <c r="I2167" s="55" t="s">
        <v>4306</v>
      </c>
      <c r="K2167" s="55" t="s">
        <v>492</v>
      </c>
      <c r="L2167" s="56">
        <v>45747</v>
      </c>
      <c r="Q2167" s="55" t="s">
        <v>89</v>
      </c>
      <c r="R2167" s="57">
        <v>9.6999999999999993</v>
      </c>
      <c r="S2167" s="55" t="s">
        <v>89</v>
      </c>
      <c r="T2167" s="57">
        <v>9.6999999999999993</v>
      </c>
      <c r="U2167" s="55" t="s">
        <v>329</v>
      </c>
      <c r="V2167" s="55" t="s">
        <v>330</v>
      </c>
      <c r="AJ2167" s="58">
        <v>0</v>
      </c>
      <c r="AT2167" t="s">
        <v>3842</v>
      </c>
      <c r="AU2167" s="191">
        <f t="shared" si="36"/>
        <v>160050</v>
      </c>
    </row>
    <row r="2168" spans="1:47" hidden="1" x14ac:dyDescent="0.25">
      <c r="A2168" s="55" t="s">
        <v>1717</v>
      </c>
      <c r="B2168" s="92" t="s">
        <v>2544</v>
      </c>
      <c r="D2168" s="55" t="s">
        <v>3859</v>
      </c>
      <c r="E2168" s="56">
        <v>45747</v>
      </c>
      <c r="F2168" s="55" t="s">
        <v>4302</v>
      </c>
      <c r="H2168" s="55">
        <v>50900020</v>
      </c>
      <c r="I2168" s="55" t="s">
        <v>4306</v>
      </c>
      <c r="K2168" s="55" t="s">
        <v>492</v>
      </c>
      <c r="L2168" s="56">
        <v>45747</v>
      </c>
      <c r="Q2168" s="55" t="s">
        <v>89</v>
      </c>
      <c r="R2168" s="57">
        <v>83.33</v>
      </c>
      <c r="S2168" s="55" t="s">
        <v>89</v>
      </c>
      <c r="T2168" s="57">
        <v>83.33</v>
      </c>
      <c r="U2168" s="55" t="s">
        <v>329</v>
      </c>
      <c r="V2168" s="55" t="s">
        <v>330</v>
      </c>
      <c r="AJ2168" s="58">
        <v>0</v>
      </c>
      <c r="AT2168" t="s">
        <v>3842</v>
      </c>
      <c r="AU2168" s="191">
        <f t="shared" si="36"/>
        <v>1374945</v>
      </c>
    </row>
    <row r="2169" spans="1:47" hidden="1" x14ac:dyDescent="0.25">
      <c r="A2169" s="55" t="s">
        <v>1717</v>
      </c>
      <c r="B2169" s="92" t="s">
        <v>2544</v>
      </c>
      <c r="D2169" s="55" t="s">
        <v>3859</v>
      </c>
      <c r="E2169" s="56">
        <v>45747</v>
      </c>
      <c r="F2169" s="55" t="s">
        <v>4302</v>
      </c>
      <c r="H2169" s="55">
        <v>50900020</v>
      </c>
      <c r="I2169" s="55" t="s">
        <v>4306</v>
      </c>
      <c r="K2169" s="55" t="s">
        <v>492</v>
      </c>
      <c r="L2169" s="56">
        <v>45747</v>
      </c>
      <c r="Q2169" s="55" t="s">
        <v>89</v>
      </c>
      <c r="R2169" s="57">
        <v>83.33</v>
      </c>
      <c r="S2169" s="55" t="s">
        <v>89</v>
      </c>
      <c r="T2169" s="57">
        <v>83.33</v>
      </c>
      <c r="U2169" s="55" t="s">
        <v>329</v>
      </c>
      <c r="V2169" s="55" t="s">
        <v>330</v>
      </c>
      <c r="AJ2169" s="58">
        <v>0</v>
      </c>
      <c r="AT2169" t="s">
        <v>3842</v>
      </c>
      <c r="AU2169" s="191">
        <f t="shared" si="36"/>
        <v>1374945</v>
      </c>
    </row>
    <row r="2170" spans="1:47" hidden="1" x14ac:dyDescent="0.25">
      <c r="A2170" s="55" t="s">
        <v>1717</v>
      </c>
      <c r="B2170" s="92" t="s">
        <v>2544</v>
      </c>
      <c r="D2170" s="55" t="s">
        <v>3859</v>
      </c>
      <c r="E2170" s="56">
        <v>45747</v>
      </c>
      <c r="F2170" s="55" t="s">
        <v>4302</v>
      </c>
      <c r="H2170" s="55">
        <v>50900020</v>
      </c>
      <c r="I2170" s="55" t="s">
        <v>4306</v>
      </c>
      <c r="K2170" s="55" t="s">
        <v>492</v>
      </c>
      <c r="L2170" s="56">
        <v>45747</v>
      </c>
      <c r="Q2170" s="55" t="s">
        <v>89</v>
      </c>
      <c r="R2170" s="57">
        <v>83.33</v>
      </c>
      <c r="S2170" s="55" t="s">
        <v>89</v>
      </c>
      <c r="T2170" s="57">
        <v>83.33</v>
      </c>
      <c r="U2170" s="55" t="s">
        <v>329</v>
      </c>
      <c r="V2170" s="55" t="s">
        <v>330</v>
      </c>
      <c r="AJ2170" s="58">
        <v>0</v>
      </c>
      <c r="AT2170" t="s">
        <v>3842</v>
      </c>
      <c r="AU2170" s="191">
        <f t="shared" si="36"/>
        <v>1374945</v>
      </c>
    </row>
    <row r="2171" spans="1:47" hidden="1" x14ac:dyDescent="0.25">
      <c r="A2171" s="55" t="s">
        <v>1717</v>
      </c>
      <c r="B2171" s="92" t="s">
        <v>2544</v>
      </c>
      <c r="D2171" s="55" t="s">
        <v>3859</v>
      </c>
      <c r="E2171" s="56">
        <v>45747</v>
      </c>
      <c r="F2171" s="55" t="s">
        <v>4302</v>
      </c>
      <c r="H2171" s="55">
        <v>50900020</v>
      </c>
      <c r="I2171" s="55" t="s">
        <v>4306</v>
      </c>
      <c r="K2171" s="55" t="s">
        <v>492</v>
      </c>
      <c r="L2171" s="56">
        <v>45747</v>
      </c>
      <c r="Q2171" s="55" t="s">
        <v>89</v>
      </c>
      <c r="R2171" s="57">
        <v>9.69</v>
      </c>
      <c r="S2171" s="55" t="s">
        <v>89</v>
      </c>
      <c r="T2171" s="57">
        <v>9.69</v>
      </c>
      <c r="U2171" s="55" t="s">
        <v>329</v>
      </c>
      <c r="V2171" s="55" t="s">
        <v>330</v>
      </c>
      <c r="AJ2171" s="58">
        <v>0</v>
      </c>
      <c r="AT2171" t="s">
        <v>3842</v>
      </c>
      <c r="AU2171" s="191">
        <f t="shared" si="36"/>
        <v>159885</v>
      </c>
    </row>
    <row r="2172" spans="1:47" hidden="1" x14ac:dyDescent="0.25">
      <c r="A2172" s="55" t="s">
        <v>1717</v>
      </c>
      <c r="B2172" s="92" t="s">
        <v>2544</v>
      </c>
      <c r="D2172" s="55" t="s">
        <v>3859</v>
      </c>
      <c r="E2172" s="56">
        <v>45747</v>
      </c>
      <c r="F2172" s="55" t="s">
        <v>4302</v>
      </c>
      <c r="H2172" s="55">
        <v>50900020</v>
      </c>
      <c r="I2172" s="55" t="s">
        <v>4306</v>
      </c>
      <c r="K2172" s="55" t="s">
        <v>492</v>
      </c>
      <c r="L2172" s="56">
        <v>45747</v>
      </c>
      <c r="Q2172" s="55" t="s">
        <v>89</v>
      </c>
      <c r="R2172" s="57">
        <v>9.6999999999999993</v>
      </c>
      <c r="S2172" s="55" t="s">
        <v>89</v>
      </c>
      <c r="T2172" s="57">
        <v>9.6999999999999993</v>
      </c>
      <c r="U2172" s="55" t="s">
        <v>329</v>
      </c>
      <c r="V2172" s="55" t="s">
        <v>330</v>
      </c>
      <c r="AJ2172" s="58">
        <v>0</v>
      </c>
      <c r="AT2172" t="s">
        <v>3842</v>
      </c>
      <c r="AU2172" s="191">
        <f t="shared" si="36"/>
        <v>160050</v>
      </c>
    </row>
    <row r="2173" spans="1:47" hidden="1" x14ac:dyDescent="0.25">
      <c r="A2173" s="55" t="s">
        <v>1717</v>
      </c>
      <c r="B2173" s="92" t="s">
        <v>2544</v>
      </c>
      <c r="D2173" s="55" t="s">
        <v>3859</v>
      </c>
      <c r="E2173" s="56">
        <v>45747</v>
      </c>
      <c r="F2173" s="55" t="s">
        <v>4302</v>
      </c>
      <c r="H2173" s="55">
        <v>50900020</v>
      </c>
      <c r="I2173" s="55" t="s">
        <v>4306</v>
      </c>
      <c r="K2173" s="55" t="s">
        <v>492</v>
      </c>
      <c r="L2173" s="56">
        <v>45747</v>
      </c>
      <c r="Q2173" s="55" t="s">
        <v>89</v>
      </c>
      <c r="R2173" s="57">
        <v>18.23</v>
      </c>
      <c r="S2173" s="55" t="s">
        <v>89</v>
      </c>
      <c r="T2173" s="57">
        <v>18.23</v>
      </c>
      <c r="U2173" s="55" t="s">
        <v>329</v>
      </c>
      <c r="V2173" s="55" t="s">
        <v>330</v>
      </c>
      <c r="AJ2173" s="58">
        <v>0</v>
      </c>
      <c r="AT2173" t="s">
        <v>3842</v>
      </c>
      <c r="AU2173" s="191">
        <f t="shared" si="36"/>
        <v>300795</v>
      </c>
    </row>
    <row r="2174" spans="1:47" hidden="1" x14ac:dyDescent="0.25">
      <c r="A2174" s="55" t="s">
        <v>1717</v>
      </c>
      <c r="B2174" s="92" t="s">
        <v>2544</v>
      </c>
      <c r="D2174" s="55" t="s">
        <v>3859</v>
      </c>
      <c r="E2174" s="56">
        <v>45747</v>
      </c>
      <c r="F2174" s="55" t="s">
        <v>4302</v>
      </c>
      <c r="H2174" s="55">
        <v>50900020</v>
      </c>
      <c r="I2174" s="55" t="s">
        <v>4306</v>
      </c>
      <c r="K2174" s="55" t="s">
        <v>492</v>
      </c>
      <c r="L2174" s="56">
        <v>45747</v>
      </c>
      <c r="Q2174" s="55" t="s">
        <v>89</v>
      </c>
      <c r="R2174" s="57">
        <v>83.33</v>
      </c>
      <c r="S2174" s="55" t="s">
        <v>89</v>
      </c>
      <c r="T2174" s="57">
        <v>83.33</v>
      </c>
      <c r="U2174" s="55" t="s">
        <v>329</v>
      </c>
      <c r="V2174" s="55" t="s">
        <v>330</v>
      </c>
      <c r="AJ2174" s="58">
        <v>0</v>
      </c>
      <c r="AT2174" t="s">
        <v>3842</v>
      </c>
      <c r="AU2174" s="191">
        <f t="shared" si="36"/>
        <v>1374945</v>
      </c>
    </row>
    <row r="2175" spans="1:47" hidden="1" x14ac:dyDescent="0.25">
      <c r="A2175" s="55" t="s">
        <v>1717</v>
      </c>
      <c r="B2175" s="92" t="s">
        <v>2544</v>
      </c>
      <c r="D2175" s="55" t="s">
        <v>3859</v>
      </c>
      <c r="E2175" s="56">
        <v>45747</v>
      </c>
      <c r="F2175" s="55" t="s">
        <v>4302</v>
      </c>
      <c r="H2175" s="55">
        <v>50900020</v>
      </c>
      <c r="I2175" s="55" t="s">
        <v>4306</v>
      </c>
      <c r="K2175" s="55" t="s">
        <v>492</v>
      </c>
      <c r="L2175" s="56">
        <v>45747</v>
      </c>
      <c r="Q2175" s="55" t="s">
        <v>89</v>
      </c>
      <c r="R2175" s="57">
        <v>9.6999999999999993</v>
      </c>
      <c r="S2175" s="55" t="s">
        <v>89</v>
      </c>
      <c r="T2175" s="57">
        <v>9.6999999999999993</v>
      </c>
      <c r="U2175" s="55" t="s">
        <v>329</v>
      </c>
      <c r="V2175" s="55" t="s">
        <v>330</v>
      </c>
      <c r="AJ2175" s="58">
        <v>0</v>
      </c>
      <c r="AT2175" t="s">
        <v>3842</v>
      </c>
      <c r="AU2175" s="191">
        <f t="shared" si="36"/>
        <v>160050</v>
      </c>
    </row>
    <row r="2176" spans="1:47" hidden="1" x14ac:dyDescent="0.25">
      <c r="A2176" s="55" t="s">
        <v>1717</v>
      </c>
      <c r="B2176" s="92" t="s">
        <v>2544</v>
      </c>
      <c r="D2176" s="55" t="s">
        <v>3859</v>
      </c>
      <c r="E2176" s="56">
        <v>45747</v>
      </c>
      <c r="F2176" s="55" t="s">
        <v>4302</v>
      </c>
      <c r="H2176" s="55">
        <v>50900020</v>
      </c>
      <c r="I2176" s="55" t="s">
        <v>4306</v>
      </c>
      <c r="K2176" s="55" t="s">
        <v>492</v>
      </c>
      <c r="L2176" s="56">
        <v>45747</v>
      </c>
      <c r="Q2176" s="55" t="s">
        <v>89</v>
      </c>
      <c r="R2176" s="57">
        <v>18.23</v>
      </c>
      <c r="S2176" s="55" t="s">
        <v>89</v>
      </c>
      <c r="T2176" s="57">
        <v>18.23</v>
      </c>
      <c r="U2176" s="55" t="s">
        <v>329</v>
      </c>
      <c r="V2176" s="55" t="s">
        <v>330</v>
      </c>
      <c r="AJ2176" s="58">
        <v>0</v>
      </c>
      <c r="AT2176" t="s">
        <v>3842</v>
      </c>
      <c r="AU2176" s="191">
        <f t="shared" si="36"/>
        <v>300795</v>
      </c>
    </row>
    <row r="2177" spans="1:47" hidden="1" x14ac:dyDescent="0.25">
      <c r="A2177" s="55" t="s">
        <v>1717</v>
      </c>
      <c r="B2177" s="92" t="s">
        <v>2544</v>
      </c>
      <c r="D2177" s="55" t="s">
        <v>3859</v>
      </c>
      <c r="E2177" s="56">
        <v>45747</v>
      </c>
      <c r="F2177" s="55" t="s">
        <v>4302</v>
      </c>
      <c r="H2177" s="55">
        <v>50900020</v>
      </c>
      <c r="I2177" s="55" t="s">
        <v>4306</v>
      </c>
      <c r="K2177" s="55" t="s">
        <v>492</v>
      </c>
      <c r="L2177" s="56">
        <v>45747</v>
      </c>
      <c r="Q2177" s="55" t="s">
        <v>89</v>
      </c>
      <c r="R2177" s="57">
        <v>9.6999999999999993</v>
      </c>
      <c r="S2177" s="55" t="s">
        <v>89</v>
      </c>
      <c r="T2177" s="57">
        <v>9.6999999999999993</v>
      </c>
      <c r="U2177" s="55" t="s">
        <v>329</v>
      </c>
      <c r="V2177" s="55" t="s">
        <v>330</v>
      </c>
      <c r="AJ2177" s="58">
        <v>0</v>
      </c>
      <c r="AT2177" t="s">
        <v>3842</v>
      </c>
      <c r="AU2177" s="191">
        <f t="shared" si="36"/>
        <v>160050</v>
      </c>
    </row>
    <row r="2178" spans="1:47" hidden="1" x14ac:dyDescent="0.25">
      <c r="A2178" s="55" t="s">
        <v>1717</v>
      </c>
      <c r="B2178" s="92" t="s">
        <v>2544</v>
      </c>
      <c r="D2178" s="55" t="s">
        <v>3859</v>
      </c>
      <c r="E2178" s="56">
        <v>45747</v>
      </c>
      <c r="F2178" s="55" t="s">
        <v>4302</v>
      </c>
      <c r="H2178" s="55">
        <v>50900020</v>
      </c>
      <c r="I2178" s="55" t="s">
        <v>4306</v>
      </c>
      <c r="K2178" s="55" t="s">
        <v>492</v>
      </c>
      <c r="L2178" s="56">
        <v>45747</v>
      </c>
      <c r="Q2178" s="55" t="s">
        <v>89</v>
      </c>
      <c r="R2178" s="57">
        <v>9.6999999999999993</v>
      </c>
      <c r="S2178" s="55" t="s">
        <v>89</v>
      </c>
      <c r="T2178" s="57">
        <v>9.6999999999999993</v>
      </c>
      <c r="U2178" s="55" t="s">
        <v>329</v>
      </c>
      <c r="V2178" s="55" t="s">
        <v>330</v>
      </c>
      <c r="AJ2178" s="58">
        <v>0</v>
      </c>
      <c r="AT2178" t="s">
        <v>3842</v>
      </c>
      <c r="AU2178" s="191">
        <f t="shared" si="36"/>
        <v>160050</v>
      </c>
    </row>
    <row r="2179" spans="1:47" hidden="1" x14ac:dyDescent="0.25">
      <c r="A2179" s="55" t="s">
        <v>1717</v>
      </c>
      <c r="B2179" s="92" t="s">
        <v>2544</v>
      </c>
      <c r="D2179" s="55" t="s">
        <v>3859</v>
      </c>
      <c r="E2179" s="56">
        <v>45747</v>
      </c>
      <c r="F2179" s="55" t="s">
        <v>4302</v>
      </c>
      <c r="H2179" s="55">
        <v>50900020</v>
      </c>
      <c r="I2179" s="55" t="s">
        <v>4306</v>
      </c>
      <c r="K2179" s="55" t="s">
        <v>492</v>
      </c>
      <c r="L2179" s="56">
        <v>45747</v>
      </c>
      <c r="Q2179" s="55" t="s">
        <v>89</v>
      </c>
      <c r="R2179" s="57">
        <v>83.33</v>
      </c>
      <c r="S2179" s="55" t="s">
        <v>89</v>
      </c>
      <c r="T2179" s="57">
        <v>83.33</v>
      </c>
      <c r="U2179" s="55" t="s">
        <v>329</v>
      </c>
      <c r="V2179" s="55" t="s">
        <v>330</v>
      </c>
      <c r="AJ2179" s="58">
        <v>0</v>
      </c>
      <c r="AT2179" t="s">
        <v>3842</v>
      </c>
      <c r="AU2179" s="191">
        <f t="shared" si="36"/>
        <v>1374945</v>
      </c>
    </row>
    <row r="2180" spans="1:47" hidden="1" x14ac:dyDescent="0.25">
      <c r="A2180" s="55" t="s">
        <v>1717</v>
      </c>
      <c r="B2180" s="92" t="s">
        <v>2544</v>
      </c>
      <c r="D2180" s="55" t="s">
        <v>3859</v>
      </c>
      <c r="E2180" s="56">
        <v>45747</v>
      </c>
      <c r="F2180" s="55" t="s">
        <v>4302</v>
      </c>
      <c r="H2180" s="55">
        <v>50900020</v>
      </c>
      <c r="I2180" s="55" t="s">
        <v>4306</v>
      </c>
      <c r="K2180" s="55" t="s">
        <v>492</v>
      </c>
      <c r="L2180" s="56">
        <v>45747</v>
      </c>
      <c r="Q2180" s="55" t="s">
        <v>89</v>
      </c>
      <c r="R2180" s="57">
        <v>83.34</v>
      </c>
      <c r="S2180" s="55" t="s">
        <v>89</v>
      </c>
      <c r="T2180" s="57">
        <v>83.34</v>
      </c>
      <c r="U2180" s="55" t="s">
        <v>329</v>
      </c>
      <c r="V2180" s="55" t="s">
        <v>330</v>
      </c>
      <c r="AJ2180" s="58">
        <v>0</v>
      </c>
      <c r="AT2180" t="s">
        <v>3842</v>
      </c>
      <c r="AU2180" s="191">
        <f t="shared" si="36"/>
        <v>1375110</v>
      </c>
    </row>
    <row r="2181" spans="1:47" hidden="1" x14ac:dyDescent="0.25">
      <c r="A2181" s="55" t="s">
        <v>1717</v>
      </c>
      <c r="B2181" s="92" t="s">
        <v>2544</v>
      </c>
      <c r="D2181" s="55" t="s">
        <v>3859</v>
      </c>
      <c r="E2181" s="56">
        <v>45747</v>
      </c>
      <c r="F2181" s="55" t="s">
        <v>4302</v>
      </c>
      <c r="H2181" s="55">
        <v>50900020</v>
      </c>
      <c r="I2181" s="55" t="s">
        <v>4306</v>
      </c>
      <c r="K2181" s="55" t="s">
        <v>492</v>
      </c>
      <c r="L2181" s="56">
        <v>45747</v>
      </c>
      <c r="Q2181" s="55" t="s">
        <v>89</v>
      </c>
      <c r="R2181" s="57">
        <v>9.69</v>
      </c>
      <c r="S2181" s="55" t="s">
        <v>89</v>
      </c>
      <c r="T2181" s="57">
        <v>9.69</v>
      </c>
      <c r="U2181" s="55" t="s">
        <v>329</v>
      </c>
      <c r="V2181" s="55" t="s">
        <v>330</v>
      </c>
      <c r="AJ2181" s="58">
        <v>0</v>
      </c>
      <c r="AT2181" t="s">
        <v>3842</v>
      </c>
      <c r="AU2181" s="191">
        <f t="shared" si="36"/>
        <v>159885</v>
      </c>
    </row>
    <row r="2182" spans="1:47" hidden="1" x14ac:dyDescent="0.25">
      <c r="A2182" s="55" t="s">
        <v>1717</v>
      </c>
      <c r="B2182" s="92" t="s">
        <v>2544</v>
      </c>
      <c r="D2182" s="55" t="s">
        <v>3859</v>
      </c>
      <c r="E2182" s="56">
        <v>45747</v>
      </c>
      <c r="F2182" s="55" t="s">
        <v>4302</v>
      </c>
      <c r="H2182" s="55">
        <v>50900020</v>
      </c>
      <c r="I2182" s="55" t="s">
        <v>4306</v>
      </c>
      <c r="K2182" s="55" t="s">
        <v>492</v>
      </c>
      <c r="L2182" s="56">
        <v>45747</v>
      </c>
      <c r="Q2182" s="55" t="s">
        <v>89</v>
      </c>
      <c r="R2182" s="57">
        <v>83.33</v>
      </c>
      <c r="S2182" s="55" t="s">
        <v>89</v>
      </c>
      <c r="T2182" s="57">
        <v>83.33</v>
      </c>
      <c r="U2182" s="55" t="s">
        <v>329</v>
      </c>
      <c r="V2182" s="55" t="s">
        <v>330</v>
      </c>
      <c r="AJ2182" s="58">
        <v>0</v>
      </c>
      <c r="AT2182" t="s">
        <v>3842</v>
      </c>
      <c r="AU2182" s="191">
        <f t="shared" si="36"/>
        <v>1374945</v>
      </c>
    </row>
    <row r="2183" spans="1:47" hidden="1" x14ac:dyDescent="0.25">
      <c r="A2183" s="55" t="s">
        <v>1717</v>
      </c>
      <c r="B2183" s="92" t="s">
        <v>2544</v>
      </c>
      <c r="D2183" s="55" t="s">
        <v>3859</v>
      </c>
      <c r="E2183" s="56">
        <v>45747</v>
      </c>
      <c r="F2183" s="55" t="s">
        <v>4302</v>
      </c>
      <c r="H2183" s="55">
        <v>50900020</v>
      </c>
      <c r="I2183" s="55" t="s">
        <v>4306</v>
      </c>
      <c r="K2183" s="55" t="s">
        <v>492</v>
      </c>
      <c r="L2183" s="56">
        <v>45747</v>
      </c>
      <c r="Q2183" s="55" t="s">
        <v>89</v>
      </c>
      <c r="R2183" s="57">
        <v>83.34</v>
      </c>
      <c r="S2183" s="55" t="s">
        <v>89</v>
      </c>
      <c r="T2183" s="57">
        <v>83.34</v>
      </c>
      <c r="U2183" s="55" t="s">
        <v>329</v>
      </c>
      <c r="V2183" s="55" t="s">
        <v>330</v>
      </c>
      <c r="AJ2183" s="58">
        <v>0</v>
      </c>
      <c r="AT2183" t="s">
        <v>3842</v>
      </c>
      <c r="AU2183" s="191">
        <f t="shared" si="36"/>
        <v>1375110</v>
      </c>
    </row>
    <row r="2184" spans="1:47" hidden="1" x14ac:dyDescent="0.25">
      <c r="A2184" s="55" t="s">
        <v>1717</v>
      </c>
      <c r="B2184" s="92" t="s">
        <v>2544</v>
      </c>
      <c r="D2184" s="55" t="s">
        <v>3859</v>
      </c>
      <c r="E2184" s="56">
        <v>45747</v>
      </c>
      <c r="F2184" s="55" t="s">
        <v>4302</v>
      </c>
      <c r="H2184" s="55">
        <v>50900020</v>
      </c>
      <c r="I2184" s="55" t="s">
        <v>4306</v>
      </c>
      <c r="K2184" s="55" t="s">
        <v>492</v>
      </c>
      <c r="L2184" s="56">
        <v>45747</v>
      </c>
      <c r="Q2184" s="55" t="s">
        <v>89</v>
      </c>
      <c r="R2184" s="57">
        <v>9.6999999999999993</v>
      </c>
      <c r="S2184" s="55" t="s">
        <v>89</v>
      </c>
      <c r="T2184" s="57">
        <v>9.6999999999999993</v>
      </c>
      <c r="U2184" s="55" t="s">
        <v>329</v>
      </c>
      <c r="V2184" s="55" t="s">
        <v>330</v>
      </c>
      <c r="AJ2184" s="58">
        <v>0</v>
      </c>
      <c r="AT2184" t="s">
        <v>3842</v>
      </c>
      <c r="AU2184" s="191">
        <f t="shared" si="36"/>
        <v>160050</v>
      </c>
    </row>
    <row r="2185" spans="1:47" hidden="1" x14ac:dyDescent="0.25">
      <c r="A2185" s="55" t="s">
        <v>1717</v>
      </c>
      <c r="B2185" s="92" t="s">
        <v>2544</v>
      </c>
      <c r="D2185" s="55" t="s">
        <v>3859</v>
      </c>
      <c r="E2185" s="56">
        <v>45747</v>
      </c>
      <c r="F2185" s="55" t="s">
        <v>4302</v>
      </c>
      <c r="H2185" s="55">
        <v>50900020</v>
      </c>
      <c r="I2185" s="55" t="s">
        <v>4306</v>
      </c>
      <c r="K2185" s="55" t="s">
        <v>492</v>
      </c>
      <c r="L2185" s="56">
        <v>45747</v>
      </c>
      <c r="Q2185" s="55" t="s">
        <v>89</v>
      </c>
      <c r="R2185" s="57">
        <v>18.22</v>
      </c>
      <c r="S2185" s="55" t="s">
        <v>89</v>
      </c>
      <c r="T2185" s="57">
        <v>18.22</v>
      </c>
      <c r="U2185" s="55" t="s">
        <v>329</v>
      </c>
      <c r="V2185" s="55" t="s">
        <v>330</v>
      </c>
      <c r="AJ2185" s="58">
        <v>0</v>
      </c>
      <c r="AT2185" t="s">
        <v>3842</v>
      </c>
      <c r="AU2185" s="191">
        <f t="shared" si="36"/>
        <v>300630</v>
      </c>
    </row>
    <row r="2186" spans="1:47" hidden="1" x14ac:dyDescent="0.25">
      <c r="A2186" s="55" t="s">
        <v>1717</v>
      </c>
      <c r="B2186" s="92" t="s">
        <v>2544</v>
      </c>
      <c r="D2186" s="55" t="s">
        <v>3859</v>
      </c>
      <c r="E2186" s="56">
        <v>45747</v>
      </c>
      <c r="F2186" s="55" t="s">
        <v>4302</v>
      </c>
      <c r="H2186" s="55">
        <v>50900020</v>
      </c>
      <c r="I2186" s="55" t="s">
        <v>4306</v>
      </c>
      <c r="K2186" s="55" t="s">
        <v>492</v>
      </c>
      <c r="L2186" s="56">
        <v>45747</v>
      </c>
      <c r="Q2186" s="55" t="s">
        <v>89</v>
      </c>
      <c r="R2186" s="57">
        <v>83.34</v>
      </c>
      <c r="S2186" s="55" t="s">
        <v>89</v>
      </c>
      <c r="T2186" s="57">
        <v>83.34</v>
      </c>
      <c r="U2186" s="55" t="s">
        <v>329</v>
      </c>
      <c r="V2186" s="55" t="s">
        <v>330</v>
      </c>
      <c r="AJ2186" s="58">
        <v>0</v>
      </c>
      <c r="AT2186" t="s">
        <v>3842</v>
      </c>
      <c r="AU2186" s="191">
        <f t="shared" si="36"/>
        <v>1375110</v>
      </c>
    </row>
    <row r="2187" spans="1:47" hidden="1" x14ac:dyDescent="0.25">
      <c r="A2187" s="55" t="s">
        <v>1717</v>
      </c>
      <c r="B2187" s="92" t="s">
        <v>2544</v>
      </c>
      <c r="D2187" s="55" t="s">
        <v>3859</v>
      </c>
      <c r="E2187" s="56">
        <v>45747</v>
      </c>
      <c r="F2187" s="55" t="s">
        <v>4302</v>
      </c>
      <c r="H2187" s="55">
        <v>50900020</v>
      </c>
      <c r="I2187" s="55" t="s">
        <v>4306</v>
      </c>
      <c r="K2187" s="55" t="s">
        <v>492</v>
      </c>
      <c r="L2187" s="56">
        <v>45747</v>
      </c>
      <c r="Q2187" s="55" t="s">
        <v>89</v>
      </c>
      <c r="R2187" s="57">
        <v>83.33</v>
      </c>
      <c r="S2187" s="55" t="s">
        <v>89</v>
      </c>
      <c r="T2187" s="57">
        <v>83.33</v>
      </c>
      <c r="U2187" s="55" t="s">
        <v>329</v>
      </c>
      <c r="V2187" s="55" t="s">
        <v>330</v>
      </c>
      <c r="AJ2187" s="58">
        <v>0</v>
      </c>
      <c r="AT2187" t="s">
        <v>3842</v>
      </c>
      <c r="AU2187" s="191">
        <f t="shared" si="36"/>
        <v>1374945</v>
      </c>
    </row>
    <row r="2188" spans="1:47" hidden="1" x14ac:dyDescent="0.25">
      <c r="A2188" s="55" t="s">
        <v>1717</v>
      </c>
      <c r="B2188" s="92" t="s">
        <v>2544</v>
      </c>
      <c r="D2188" s="55" t="s">
        <v>3859</v>
      </c>
      <c r="E2188" s="56">
        <v>45747</v>
      </c>
      <c r="F2188" s="55" t="s">
        <v>4302</v>
      </c>
      <c r="H2188" s="55">
        <v>50900020</v>
      </c>
      <c r="I2188" s="55" t="s">
        <v>4306</v>
      </c>
      <c r="K2188" s="55" t="s">
        <v>492</v>
      </c>
      <c r="L2188" s="56">
        <v>45747</v>
      </c>
      <c r="Q2188" s="55" t="s">
        <v>89</v>
      </c>
      <c r="R2188" s="57">
        <v>9.69</v>
      </c>
      <c r="S2188" s="55" t="s">
        <v>89</v>
      </c>
      <c r="T2188" s="57">
        <v>9.69</v>
      </c>
      <c r="U2188" s="55" t="s">
        <v>329</v>
      </c>
      <c r="V2188" s="55" t="s">
        <v>330</v>
      </c>
      <c r="AJ2188" s="58">
        <v>0</v>
      </c>
      <c r="AT2188" t="s">
        <v>3842</v>
      </c>
      <c r="AU2188" s="191">
        <f t="shared" si="36"/>
        <v>159885</v>
      </c>
    </row>
    <row r="2189" spans="1:47" hidden="1" x14ac:dyDescent="0.25">
      <c r="A2189" s="55" t="s">
        <v>1717</v>
      </c>
      <c r="B2189" s="92" t="s">
        <v>2544</v>
      </c>
      <c r="D2189" s="55" t="s">
        <v>3859</v>
      </c>
      <c r="E2189" s="56">
        <v>45747</v>
      </c>
      <c r="F2189" s="55" t="s">
        <v>4302</v>
      </c>
      <c r="H2189" s="55">
        <v>50900020</v>
      </c>
      <c r="I2189" s="55" t="s">
        <v>4306</v>
      </c>
      <c r="K2189" s="55" t="s">
        <v>492</v>
      </c>
      <c r="L2189" s="56">
        <v>45747</v>
      </c>
      <c r="Q2189" s="55" t="s">
        <v>89</v>
      </c>
      <c r="R2189" s="57">
        <v>9.69</v>
      </c>
      <c r="S2189" s="55" t="s">
        <v>89</v>
      </c>
      <c r="T2189" s="57">
        <v>9.69</v>
      </c>
      <c r="U2189" s="55" t="s">
        <v>329</v>
      </c>
      <c r="V2189" s="55" t="s">
        <v>330</v>
      </c>
      <c r="AJ2189" s="58">
        <v>0</v>
      </c>
      <c r="AT2189" t="s">
        <v>3842</v>
      </c>
      <c r="AU2189" s="191">
        <f t="shared" si="36"/>
        <v>159885</v>
      </c>
    </row>
    <row r="2190" spans="1:47" hidden="1" x14ac:dyDescent="0.25">
      <c r="A2190" s="55" t="s">
        <v>1717</v>
      </c>
      <c r="B2190" s="92" t="s">
        <v>2544</v>
      </c>
      <c r="D2190" s="55" t="s">
        <v>3859</v>
      </c>
      <c r="E2190" s="56">
        <v>45747</v>
      </c>
      <c r="F2190" s="55" t="s">
        <v>4302</v>
      </c>
      <c r="H2190" s="55">
        <v>50900020</v>
      </c>
      <c r="I2190" s="55" t="s">
        <v>4306</v>
      </c>
      <c r="K2190" s="55" t="s">
        <v>492</v>
      </c>
      <c r="L2190" s="56">
        <v>45747</v>
      </c>
      <c r="Q2190" s="55" t="s">
        <v>89</v>
      </c>
      <c r="R2190" s="57">
        <v>9.69</v>
      </c>
      <c r="S2190" s="55" t="s">
        <v>89</v>
      </c>
      <c r="T2190" s="57">
        <v>9.69</v>
      </c>
      <c r="U2190" s="55" t="s">
        <v>329</v>
      </c>
      <c r="V2190" s="55" t="s">
        <v>330</v>
      </c>
      <c r="AJ2190" s="58">
        <v>0</v>
      </c>
      <c r="AT2190" t="s">
        <v>3842</v>
      </c>
      <c r="AU2190" s="191">
        <f t="shared" si="36"/>
        <v>159885</v>
      </c>
    </row>
    <row r="2191" spans="1:47" hidden="1" x14ac:dyDescent="0.25">
      <c r="A2191" s="55" t="s">
        <v>1717</v>
      </c>
      <c r="B2191" s="92" t="s">
        <v>2544</v>
      </c>
      <c r="D2191" s="55" t="s">
        <v>3859</v>
      </c>
      <c r="E2191" s="56">
        <v>45747</v>
      </c>
      <c r="F2191" s="55" t="s">
        <v>4302</v>
      </c>
      <c r="H2191" s="55">
        <v>50900020</v>
      </c>
      <c r="I2191" s="55" t="s">
        <v>4306</v>
      </c>
      <c r="K2191" s="55" t="s">
        <v>492</v>
      </c>
      <c r="L2191" s="56">
        <v>45747</v>
      </c>
      <c r="Q2191" s="55" t="s">
        <v>89</v>
      </c>
      <c r="R2191" s="57">
        <v>18.23</v>
      </c>
      <c r="S2191" s="55" t="s">
        <v>89</v>
      </c>
      <c r="T2191" s="57">
        <v>18.23</v>
      </c>
      <c r="U2191" s="55" t="s">
        <v>329</v>
      </c>
      <c r="V2191" s="55" t="s">
        <v>330</v>
      </c>
      <c r="AJ2191" s="58">
        <v>0</v>
      </c>
      <c r="AT2191" t="s">
        <v>3842</v>
      </c>
      <c r="AU2191" s="191">
        <f t="shared" si="36"/>
        <v>300795</v>
      </c>
    </row>
    <row r="2192" spans="1:47" hidden="1" x14ac:dyDescent="0.25">
      <c r="A2192" s="55" t="s">
        <v>1717</v>
      </c>
      <c r="B2192" s="92" t="s">
        <v>2544</v>
      </c>
      <c r="D2192" s="55" t="s">
        <v>3859</v>
      </c>
      <c r="E2192" s="56">
        <v>45747</v>
      </c>
      <c r="F2192" s="55" t="s">
        <v>4302</v>
      </c>
      <c r="H2192" s="55">
        <v>50900020</v>
      </c>
      <c r="I2192" s="55" t="s">
        <v>4306</v>
      </c>
      <c r="K2192" s="55" t="s">
        <v>492</v>
      </c>
      <c r="L2192" s="56">
        <v>45747</v>
      </c>
      <c r="Q2192" s="55" t="s">
        <v>89</v>
      </c>
      <c r="R2192" s="57">
        <v>18.23</v>
      </c>
      <c r="S2192" s="55" t="s">
        <v>89</v>
      </c>
      <c r="T2192" s="57">
        <v>18.23</v>
      </c>
      <c r="U2192" s="55" t="s">
        <v>329</v>
      </c>
      <c r="V2192" s="55" t="s">
        <v>330</v>
      </c>
      <c r="AJ2192" s="58">
        <v>0</v>
      </c>
      <c r="AT2192" t="s">
        <v>3842</v>
      </c>
      <c r="AU2192" s="191">
        <f t="shared" si="36"/>
        <v>300795</v>
      </c>
    </row>
    <row r="2193" spans="1:47" hidden="1" x14ac:dyDescent="0.25">
      <c r="A2193" s="55" t="s">
        <v>1717</v>
      </c>
      <c r="B2193" s="92" t="s">
        <v>2544</v>
      </c>
      <c r="D2193" s="55" t="s">
        <v>3859</v>
      </c>
      <c r="E2193" s="56">
        <v>45747</v>
      </c>
      <c r="F2193" s="55" t="s">
        <v>4302</v>
      </c>
      <c r="H2193" s="55">
        <v>50900020</v>
      </c>
      <c r="I2193" s="55" t="s">
        <v>4306</v>
      </c>
      <c r="K2193" s="55" t="s">
        <v>492</v>
      </c>
      <c r="L2193" s="56">
        <v>45747</v>
      </c>
      <c r="Q2193" s="55" t="s">
        <v>89</v>
      </c>
      <c r="R2193" s="57">
        <v>9.69</v>
      </c>
      <c r="S2193" s="55" t="s">
        <v>89</v>
      </c>
      <c r="T2193" s="57">
        <v>9.69</v>
      </c>
      <c r="U2193" s="55" t="s">
        <v>329</v>
      </c>
      <c r="V2193" s="55" t="s">
        <v>330</v>
      </c>
      <c r="AJ2193" s="58">
        <v>0</v>
      </c>
      <c r="AT2193" t="s">
        <v>3842</v>
      </c>
      <c r="AU2193" s="191">
        <f t="shared" si="36"/>
        <v>159885</v>
      </c>
    </row>
    <row r="2194" spans="1:47" hidden="1" x14ac:dyDescent="0.25">
      <c r="A2194" s="55" t="s">
        <v>1717</v>
      </c>
      <c r="B2194" s="92" t="s">
        <v>2544</v>
      </c>
      <c r="D2194" s="55" t="s">
        <v>3859</v>
      </c>
      <c r="E2194" s="56">
        <v>45747</v>
      </c>
      <c r="F2194" s="55" t="s">
        <v>4302</v>
      </c>
      <c r="H2194" s="55">
        <v>50900020</v>
      </c>
      <c r="I2194" s="55" t="s">
        <v>4306</v>
      </c>
      <c r="K2194" s="55" t="s">
        <v>492</v>
      </c>
      <c r="L2194" s="56">
        <v>45747</v>
      </c>
      <c r="Q2194" s="55" t="s">
        <v>89</v>
      </c>
      <c r="R2194" s="57">
        <v>9.69</v>
      </c>
      <c r="S2194" s="55" t="s">
        <v>89</v>
      </c>
      <c r="T2194" s="57">
        <v>9.69</v>
      </c>
      <c r="U2194" s="55" t="s">
        <v>329</v>
      </c>
      <c r="V2194" s="55" t="s">
        <v>330</v>
      </c>
      <c r="AJ2194" s="58">
        <v>0</v>
      </c>
      <c r="AT2194" t="s">
        <v>3842</v>
      </c>
      <c r="AU2194" s="191">
        <f t="shared" si="36"/>
        <v>159885</v>
      </c>
    </row>
    <row r="2195" spans="1:47" hidden="1" x14ac:dyDescent="0.25">
      <c r="A2195" s="55" t="s">
        <v>1717</v>
      </c>
      <c r="B2195" s="92" t="s">
        <v>2544</v>
      </c>
      <c r="D2195" s="55" t="s">
        <v>3859</v>
      </c>
      <c r="E2195" s="56">
        <v>45747</v>
      </c>
      <c r="F2195" s="55" t="s">
        <v>4302</v>
      </c>
      <c r="H2195" s="55">
        <v>50900020</v>
      </c>
      <c r="I2195" s="55" t="s">
        <v>4306</v>
      </c>
      <c r="K2195" s="55" t="s">
        <v>492</v>
      </c>
      <c r="L2195" s="56">
        <v>45747</v>
      </c>
      <c r="Q2195" s="55" t="s">
        <v>89</v>
      </c>
      <c r="R2195" s="57">
        <v>9.69</v>
      </c>
      <c r="S2195" s="55" t="s">
        <v>89</v>
      </c>
      <c r="T2195" s="57">
        <v>9.69</v>
      </c>
      <c r="U2195" s="55" t="s">
        <v>329</v>
      </c>
      <c r="V2195" s="55" t="s">
        <v>330</v>
      </c>
      <c r="AJ2195" s="58">
        <v>0</v>
      </c>
      <c r="AT2195" t="s">
        <v>3842</v>
      </c>
      <c r="AU2195" s="191">
        <f t="shared" si="36"/>
        <v>159885</v>
      </c>
    </row>
    <row r="2196" spans="1:47" hidden="1" x14ac:dyDescent="0.25">
      <c r="A2196" s="55" t="s">
        <v>1717</v>
      </c>
      <c r="B2196" s="92" t="s">
        <v>2544</v>
      </c>
      <c r="D2196" s="55" t="s">
        <v>3859</v>
      </c>
      <c r="E2196" s="56">
        <v>45747</v>
      </c>
      <c r="F2196" s="55" t="s">
        <v>4302</v>
      </c>
      <c r="H2196" s="55">
        <v>50900020</v>
      </c>
      <c r="I2196" s="55" t="s">
        <v>4306</v>
      </c>
      <c r="K2196" s="55" t="s">
        <v>492</v>
      </c>
      <c r="L2196" s="56">
        <v>45747</v>
      </c>
      <c r="Q2196" s="55" t="s">
        <v>89</v>
      </c>
      <c r="R2196" s="57">
        <v>9.69</v>
      </c>
      <c r="S2196" s="55" t="s">
        <v>89</v>
      </c>
      <c r="T2196" s="57">
        <v>9.69</v>
      </c>
      <c r="U2196" s="55" t="s">
        <v>329</v>
      </c>
      <c r="V2196" s="55" t="s">
        <v>330</v>
      </c>
      <c r="AJ2196" s="58">
        <v>0</v>
      </c>
      <c r="AT2196" t="s">
        <v>3842</v>
      </c>
      <c r="AU2196" s="191">
        <f t="shared" si="36"/>
        <v>159885</v>
      </c>
    </row>
    <row r="2197" spans="1:47" hidden="1" x14ac:dyDescent="0.25">
      <c r="A2197" s="55" t="s">
        <v>1717</v>
      </c>
      <c r="B2197" s="92" t="s">
        <v>2544</v>
      </c>
      <c r="D2197" s="55" t="s">
        <v>3859</v>
      </c>
      <c r="E2197" s="56">
        <v>45747</v>
      </c>
      <c r="F2197" s="55" t="s">
        <v>4302</v>
      </c>
      <c r="H2197" s="55">
        <v>50900020</v>
      </c>
      <c r="I2197" s="55" t="s">
        <v>4306</v>
      </c>
      <c r="K2197" s="55" t="s">
        <v>492</v>
      </c>
      <c r="L2197" s="56">
        <v>45747</v>
      </c>
      <c r="Q2197" s="55" t="s">
        <v>89</v>
      </c>
      <c r="R2197" s="57">
        <v>18.22</v>
      </c>
      <c r="S2197" s="55" t="s">
        <v>89</v>
      </c>
      <c r="T2197" s="57">
        <v>18.22</v>
      </c>
      <c r="U2197" s="55" t="s">
        <v>329</v>
      </c>
      <c r="V2197" s="55" t="s">
        <v>330</v>
      </c>
      <c r="AJ2197" s="58">
        <v>0</v>
      </c>
      <c r="AT2197" t="s">
        <v>3842</v>
      </c>
      <c r="AU2197" s="191">
        <f t="shared" si="36"/>
        <v>300630</v>
      </c>
    </row>
    <row r="2198" spans="1:47" hidden="1" x14ac:dyDescent="0.25">
      <c r="A2198" s="55" t="s">
        <v>1717</v>
      </c>
      <c r="B2198" s="92" t="s">
        <v>2544</v>
      </c>
      <c r="D2198" s="55" t="s">
        <v>3859</v>
      </c>
      <c r="E2198" s="56">
        <v>45747</v>
      </c>
      <c r="F2198" s="55" t="s">
        <v>4302</v>
      </c>
      <c r="H2198" s="55">
        <v>50900020</v>
      </c>
      <c r="I2198" s="55" t="s">
        <v>4306</v>
      </c>
      <c r="K2198" s="55" t="s">
        <v>492</v>
      </c>
      <c r="L2198" s="56">
        <v>45747</v>
      </c>
      <c r="Q2198" s="55" t="s">
        <v>89</v>
      </c>
      <c r="R2198" s="57">
        <v>83.33</v>
      </c>
      <c r="S2198" s="55" t="s">
        <v>89</v>
      </c>
      <c r="T2198" s="57">
        <v>83.33</v>
      </c>
      <c r="U2198" s="55" t="s">
        <v>329</v>
      </c>
      <c r="V2198" s="55" t="s">
        <v>330</v>
      </c>
      <c r="AJ2198" s="58">
        <v>0</v>
      </c>
      <c r="AT2198" t="s">
        <v>3842</v>
      </c>
      <c r="AU2198" s="191">
        <f t="shared" si="36"/>
        <v>1374945</v>
      </c>
    </row>
    <row r="2199" spans="1:47" hidden="1" x14ac:dyDescent="0.25">
      <c r="A2199" s="55" t="s">
        <v>1717</v>
      </c>
      <c r="B2199" s="92" t="s">
        <v>2544</v>
      </c>
      <c r="D2199" s="55" t="s">
        <v>3859</v>
      </c>
      <c r="E2199" s="56">
        <v>45747</v>
      </c>
      <c r="F2199" s="55" t="s">
        <v>4302</v>
      </c>
      <c r="H2199" s="55">
        <v>50900020</v>
      </c>
      <c r="I2199" s="55" t="s">
        <v>4306</v>
      </c>
      <c r="K2199" s="55" t="s">
        <v>492</v>
      </c>
      <c r="L2199" s="56">
        <v>45747</v>
      </c>
      <c r="Q2199" s="55" t="s">
        <v>89</v>
      </c>
      <c r="R2199" s="57">
        <v>9.6999999999999993</v>
      </c>
      <c r="S2199" s="55" t="s">
        <v>89</v>
      </c>
      <c r="T2199" s="57">
        <v>9.6999999999999993</v>
      </c>
      <c r="U2199" s="55" t="s">
        <v>329</v>
      </c>
      <c r="V2199" s="55" t="s">
        <v>330</v>
      </c>
      <c r="AJ2199" s="58">
        <v>0</v>
      </c>
      <c r="AT2199" t="s">
        <v>3842</v>
      </c>
      <c r="AU2199" s="191">
        <f t="shared" si="36"/>
        <v>160050</v>
      </c>
    </row>
    <row r="2200" spans="1:47" hidden="1" x14ac:dyDescent="0.25">
      <c r="A2200" s="55" t="s">
        <v>1717</v>
      </c>
      <c r="B2200" s="92" t="s">
        <v>2544</v>
      </c>
      <c r="D2200" s="55" t="s">
        <v>3859</v>
      </c>
      <c r="E2200" s="56">
        <v>45747</v>
      </c>
      <c r="F2200" s="55" t="s">
        <v>4302</v>
      </c>
      <c r="H2200" s="55">
        <v>50900020</v>
      </c>
      <c r="I2200" s="55" t="s">
        <v>4306</v>
      </c>
      <c r="K2200" s="55" t="s">
        <v>492</v>
      </c>
      <c r="L2200" s="56">
        <v>45747</v>
      </c>
      <c r="Q2200" s="55" t="s">
        <v>89</v>
      </c>
      <c r="R2200" s="57">
        <v>83.33</v>
      </c>
      <c r="S2200" s="55" t="s">
        <v>89</v>
      </c>
      <c r="T2200" s="57">
        <v>83.33</v>
      </c>
      <c r="U2200" s="55" t="s">
        <v>329</v>
      </c>
      <c r="V2200" s="55" t="s">
        <v>330</v>
      </c>
      <c r="AJ2200" s="58">
        <v>0</v>
      </c>
      <c r="AT2200" t="s">
        <v>3842</v>
      </c>
      <c r="AU2200" s="191">
        <f t="shared" si="36"/>
        <v>1374945</v>
      </c>
    </row>
    <row r="2201" spans="1:47" hidden="1" x14ac:dyDescent="0.25">
      <c r="A2201" s="55" t="s">
        <v>1717</v>
      </c>
      <c r="B2201" s="92" t="s">
        <v>2544</v>
      </c>
      <c r="D2201" s="55" t="s">
        <v>3859</v>
      </c>
      <c r="E2201" s="56">
        <v>45747</v>
      </c>
      <c r="F2201" s="55" t="s">
        <v>4302</v>
      </c>
      <c r="H2201" s="55">
        <v>50900020</v>
      </c>
      <c r="I2201" s="55" t="s">
        <v>4306</v>
      </c>
      <c r="K2201" s="55" t="s">
        <v>492</v>
      </c>
      <c r="L2201" s="56">
        <v>45747</v>
      </c>
      <c r="Q2201" s="55" t="s">
        <v>89</v>
      </c>
      <c r="R2201" s="57">
        <v>18.22</v>
      </c>
      <c r="S2201" s="55" t="s">
        <v>89</v>
      </c>
      <c r="T2201" s="57">
        <v>18.22</v>
      </c>
      <c r="U2201" s="55" t="s">
        <v>329</v>
      </c>
      <c r="V2201" s="55" t="s">
        <v>330</v>
      </c>
      <c r="AJ2201" s="58">
        <v>0</v>
      </c>
      <c r="AT2201" t="s">
        <v>3842</v>
      </c>
      <c r="AU2201" s="191">
        <f t="shared" si="36"/>
        <v>300630</v>
      </c>
    </row>
    <row r="2202" spans="1:47" hidden="1" x14ac:dyDescent="0.25">
      <c r="A2202" s="55" t="s">
        <v>1717</v>
      </c>
      <c r="B2202" s="92" t="s">
        <v>2544</v>
      </c>
      <c r="D2202" s="55" t="s">
        <v>3859</v>
      </c>
      <c r="E2202" s="56">
        <v>45747</v>
      </c>
      <c r="F2202" s="55" t="s">
        <v>4302</v>
      </c>
      <c r="H2202" s="55">
        <v>50900020</v>
      </c>
      <c r="I2202" s="55" t="s">
        <v>4306</v>
      </c>
      <c r="K2202" s="55" t="s">
        <v>492</v>
      </c>
      <c r="L2202" s="56">
        <v>45747</v>
      </c>
      <c r="Q2202" s="55" t="s">
        <v>89</v>
      </c>
      <c r="R2202" s="57">
        <v>9.69</v>
      </c>
      <c r="S2202" s="55" t="s">
        <v>89</v>
      </c>
      <c r="T2202" s="57">
        <v>9.69</v>
      </c>
      <c r="U2202" s="55" t="s">
        <v>329</v>
      </c>
      <c r="V2202" s="55" t="s">
        <v>330</v>
      </c>
      <c r="AJ2202" s="58">
        <v>0</v>
      </c>
      <c r="AT2202" t="s">
        <v>3842</v>
      </c>
      <c r="AU2202" s="191">
        <f t="shared" si="36"/>
        <v>159885</v>
      </c>
    </row>
    <row r="2203" spans="1:47" hidden="1" x14ac:dyDescent="0.25">
      <c r="A2203" s="55" t="s">
        <v>1717</v>
      </c>
      <c r="B2203" s="92" t="s">
        <v>2544</v>
      </c>
      <c r="D2203" s="55" t="s">
        <v>3859</v>
      </c>
      <c r="E2203" s="56">
        <v>45747</v>
      </c>
      <c r="F2203" s="55" t="s">
        <v>4302</v>
      </c>
      <c r="H2203" s="55">
        <v>50900060</v>
      </c>
      <c r="I2203" s="55" t="s">
        <v>4307</v>
      </c>
      <c r="K2203" s="55" t="s">
        <v>500</v>
      </c>
      <c r="L2203" s="56">
        <v>45747</v>
      </c>
      <c r="Q2203" s="55" t="s">
        <v>89</v>
      </c>
      <c r="R2203" s="57">
        <v>27.22</v>
      </c>
      <c r="S2203" s="55" t="s">
        <v>89</v>
      </c>
      <c r="T2203" s="57">
        <v>27.22</v>
      </c>
      <c r="U2203" s="55" t="s">
        <v>329</v>
      </c>
      <c r="V2203" s="55" t="s">
        <v>330</v>
      </c>
      <c r="AJ2203" s="58">
        <v>0</v>
      </c>
      <c r="AT2203" t="s">
        <v>3842</v>
      </c>
      <c r="AU2203" s="191">
        <f t="shared" si="36"/>
        <v>449130</v>
      </c>
    </row>
    <row r="2204" spans="1:47" hidden="1" x14ac:dyDescent="0.25">
      <c r="A2204" s="55" t="s">
        <v>1717</v>
      </c>
      <c r="B2204" s="92" t="s">
        <v>2544</v>
      </c>
      <c r="D2204" s="55" t="s">
        <v>3859</v>
      </c>
      <c r="E2204" s="56">
        <v>45747</v>
      </c>
      <c r="F2204" s="55" t="s">
        <v>4302</v>
      </c>
      <c r="H2204" s="55">
        <v>50900060</v>
      </c>
      <c r="I2204" s="55" t="s">
        <v>4307</v>
      </c>
      <c r="K2204" s="55" t="s">
        <v>500</v>
      </c>
      <c r="L2204" s="56">
        <v>45747</v>
      </c>
      <c r="Q2204" s="55" t="s">
        <v>89</v>
      </c>
      <c r="R2204" s="57">
        <v>16.97</v>
      </c>
      <c r="S2204" s="55" t="s">
        <v>89</v>
      </c>
      <c r="T2204" s="57">
        <v>16.97</v>
      </c>
      <c r="U2204" s="55" t="s">
        <v>329</v>
      </c>
      <c r="V2204" s="55" t="s">
        <v>330</v>
      </c>
      <c r="AJ2204" s="58">
        <v>0</v>
      </c>
      <c r="AT2204" t="s">
        <v>4370</v>
      </c>
      <c r="AU2204" s="191">
        <f t="shared" si="36"/>
        <v>280005</v>
      </c>
    </row>
    <row r="2205" spans="1:47" hidden="1" x14ac:dyDescent="0.25">
      <c r="A2205" s="55" t="s">
        <v>1717</v>
      </c>
      <c r="B2205" s="92" t="s">
        <v>2544</v>
      </c>
      <c r="D2205" s="55" t="s">
        <v>3859</v>
      </c>
      <c r="E2205" s="56">
        <v>45747</v>
      </c>
      <c r="F2205" s="55" t="s">
        <v>4302</v>
      </c>
      <c r="H2205" s="55">
        <v>50900060</v>
      </c>
      <c r="I2205" s="55" t="s">
        <v>4307</v>
      </c>
      <c r="K2205" s="55" t="s">
        <v>500</v>
      </c>
      <c r="L2205" s="56">
        <v>45747</v>
      </c>
      <c r="Q2205" s="55" t="s">
        <v>89</v>
      </c>
      <c r="R2205" s="57">
        <v>15.83</v>
      </c>
      <c r="S2205" s="55" t="s">
        <v>89</v>
      </c>
      <c r="T2205" s="57">
        <v>15.83</v>
      </c>
      <c r="U2205" s="55" t="s">
        <v>329</v>
      </c>
      <c r="V2205" s="55" t="s">
        <v>330</v>
      </c>
      <c r="AJ2205" s="58">
        <v>0</v>
      </c>
      <c r="AT2205" t="s">
        <v>4370</v>
      </c>
      <c r="AU2205" s="191">
        <f t="shared" si="36"/>
        <v>261195</v>
      </c>
    </row>
    <row r="2206" spans="1:47" hidden="1" x14ac:dyDescent="0.25">
      <c r="A2206" s="55" t="s">
        <v>1717</v>
      </c>
      <c r="B2206" s="92" t="s">
        <v>2544</v>
      </c>
      <c r="D2206" s="55" t="s">
        <v>3859</v>
      </c>
      <c r="E2206" s="56">
        <v>45747</v>
      </c>
      <c r="F2206" s="55" t="s">
        <v>4302</v>
      </c>
      <c r="H2206" s="55">
        <v>50900060</v>
      </c>
      <c r="I2206" s="55" t="s">
        <v>4307</v>
      </c>
      <c r="K2206" s="55" t="s">
        <v>500</v>
      </c>
      <c r="L2206" s="56">
        <v>45747</v>
      </c>
      <c r="Q2206" s="55" t="s">
        <v>89</v>
      </c>
      <c r="R2206" s="57">
        <v>16.82</v>
      </c>
      <c r="S2206" s="55" t="s">
        <v>89</v>
      </c>
      <c r="T2206" s="57">
        <v>16.82</v>
      </c>
      <c r="U2206" s="55" t="s">
        <v>329</v>
      </c>
      <c r="V2206" s="55" t="s">
        <v>330</v>
      </c>
      <c r="AJ2206" s="58">
        <v>0</v>
      </c>
      <c r="AT2206" t="s">
        <v>3842</v>
      </c>
      <c r="AU2206" s="191">
        <f t="shared" si="36"/>
        <v>277530</v>
      </c>
    </row>
    <row r="2207" spans="1:47" hidden="1" x14ac:dyDescent="0.25">
      <c r="A2207" s="55" t="s">
        <v>1717</v>
      </c>
      <c r="B2207" s="92" t="s">
        <v>2544</v>
      </c>
      <c r="D2207" s="55" t="s">
        <v>3859</v>
      </c>
      <c r="E2207" s="56">
        <v>45747</v>
      </c>
      <c r="F2207" s="55" t="s">
        <v>4302</v>
      </c>
      <c r="H2207" s="55">
        <v>50900060</v>
      </c>
      <c r="I2207" s="55" t="s">
        <v>4307</v>
      </c>
      <c r="K2207" s="55" t="s">
        <v>500</v>
      </c>
      <c r="L2207" s="56">
        <v>45747</v>
      </c>
      <c r="Q2207" s="55" t="s">
        <v>89</v>
      </c>
      <c r="R2207" s="57">
        <v>16.82</v>
      </c>
      <c r="S2207" s="55" t="s">
        <v>89</v>
      </c>
      <c r="T2207" s="57">
        <v>16.82</v>
      </c>
      <c r="U2207" s="55" t="s">
        <v>329</v>
      </c>
      <c r="V2207" s="55" t="s">
        <v>330</v>
      </c>
      <c r="AJ2207" s="58">
        <v>0</v>
      </c>
      <c r="AT2207" t="s">
        <v>3842</v>
      </c>
      <c r="AU2207" s="191">
        <f t="shared" si="36"/>
        <v>277530</v>
      </c>
    </row>
    <row r="2208" spans="1:47" hidden="1" x14ac:dyDescent="0.25">
      <c r="A2208" s="55" t="s">
        <v>1717</v>
      </c>
      <c r="B2208" s="92" t="s">
        <v>2544</v>
      </c>
      <c r="D2208" s="55" t="s">
        <v>3859</v>
      </c>
      <c r="E2208" s="56">
        <v>45747</v>
      </c>
      <c r="F2208" s="55" t="s">
        <v>4302</v>
      </c>
      <c r="H2208" s="55">
        <v>50900060</v>
      </c>
      <c r="I2208" s="55" t="s">
        <v>4307</v>
      </c>
      <c r="K2208" s="55" t="s">
        <v>500</v>
      </c>
      <c r="L2208" s="56">
        <v>45747</v>
      </c>
      <c r="Q2208" s="55" t="s">
        <v>89</v>
      </c>
      <c r="R2208" s="57">
        <v>16.82</v>
      </c>
      <c r="S2208" s="55" t="s">
        <v>89</v>
      </c>
      <c r="T2208" s="57">
        <v>16.82</v>
      </c>
      <c r="U2208" s="55" t="s">
        <v>329</v>
      </c>
      <c r="V2208" s="55" t="s">
        <v>330</v>
      </c>
      <c r="AJ2208" s="58">
        <v>0</v>
      </c>
      <c r="AT2208" t="s">
        <v>3842</v>
      </c>
      <c r="AU2208" s="191">
        <f t="shared" si="36"/>
        <v>277530</v>
      </c>
    </row>
    <row r="2209" spans="1:47" hidden="1" x14ac:dyDescent="0.25">
      <c r="A2209" s="55" t="s">
        <v>1717</v>
      </c>
      <c r="B2209" s="92" t="s">
        <v>2544</v>
      </c>
      <c r="D2209" s="55" t="s">
        <v>3859</v>
      </c>
      <c r="E2209" s="56">
        <v>45747</v>
      </c>
      <c r="F2209" s="55" t="s">
        <v>4302</v>
      </c>
      <c r="H2209" s="55">
        <v>50900060</v>
      </c>
      <c r="I2209" s="55" t="s">
        <v>4307</v>
      </c>
      <c r="K2209" s="55" t="s">
        <v>500</v>
      </c>
      <c r="L2209" s="56">
        <v>45747</v>
      </c>
      <c r="Q2209" s="55" t="s">
        <v>89</v>
      </c>
      <c r="R2209" s="57">
        <v>17.190000000000001</v>
      </c>
      <c r="S2209" s="55" t="s">
        <v>89</v>
      </c>
      <c r="T2209" s="57">
        <v>17.190000000000001</v>
      </c>
      <c r="U2209" s="55" t="s">
        <v>329</v>
      </c>
      <c r="V2209" s="55" t="s">
        <v>330</v>
      </c>
      <c r="AJ2209" s="58">
        <v>0</v>
      </c>
      <c r="AT2209" t="s">
        <v>4370</v>
      </c>
      <c r="AU2209" s="191">
        <f t="shared" si="36"/>
        <v>283635</v>
      </c>
    </row>
    <row r="2210" spans="1:47" hidden="1" x14ac:dyDescent="0.25">
      <c r="A2210" s="55" t="s">
        <v>1717</v>
      </c>
      <c r="B2210" s="92" t="s">
        <v>2544</v>
      </c>
      <c r="D2210" s="55" t="s">
        <v>3859</v>
      </c>
      <c r="E2210" s="56">
        <v>45747</v>
      </c>
      <c r="F2210" s="55" t="s">
        <v>4302</v>
      </c>
      <c r="H2210" s="55">
        <v>50900060</v>
      </c>
      <c r="I2210" s="55" t="s">
        <v>4307</v>
      </c>
      <c r="K2210" s="55" t="s">
        <v>500</v>
      </c>
      <c r="L2210" s="56">
        <v>45747</v>
      </c>
      <c r="Q2210" s="55" t="s">
        <v>89</v>
      </c>
      <c r="R2210" s="57">
        <v>26.87</v>
      </c>
      <c r="S2210" s="55" t="s">
        <v>89</v>
      </c>
      <c r="T2210" s="57">
        <v>26.87</v>
      </c>
      <c r="U2210" s="55" t="s">
        <v>329</v>
      </c>
      <c r="V2210" s="55" t="s">
        <v>330</v>
      </c>
      <c r="AJ2210" s="58">
        <v>0</v>
      </c>
      <c r="AT2210" t="s">
        <v>3842</v>
      </c>
      <c r="AU2210" s="191">
        <f t="shared" si="36"/>
        <v>443355</v>
      </c>
    </row>
    <row r="2211" spans="1:47" hidden="1" x14ac:dyDescent="0.25">
      <c r="A2211" s="55" t="s">
        <v>1717</v>
      </c>
      <c r="B2211" s="92" t="s">
        <v>2544</v>
      </c>
      <c r="D2211" s="55" t="s">
        <v>3859</v>
      </c>
      <c r="E2211" s="56">
        <v>45747</v>
      </c>
      <c r="F2211" s="55" t="s">
        <v>4302</v>
      </c>
      <c r="H2211" s="55">
        <v>50900060</v>
      </c>
      <c r="I2211" s="55" t="s">
        <v>4307</v>
      </c>
      <c r="K2211" s="55" t="s">
        <v>500</v>
      </c>
      <c r="L2211" s="56">
        <v>45747</v>
      </c>
      <c r="Q2211" s="55" t="s">
        <v>89</v>
      </c>
      <c r="R2211" s="57">
        <v>15.48</v>
      </c>
      <c r="S2211" s="55" t="s">
        <v>89</v>
      </c>
      <c r="T2211" s="57">
        <v>15.48</v>
      </c>
      <c r="U2211" s="55" t="s">
        <v>329</v>
      </c>
      <c r="V2211" s="55" t="s">
        <v>330</v>
      </c>
      <c r="AJ2211" s="58">
        <v>0</v>
      </c>
      <c r="AT2211" t="s">
        <v>3842</v>
      </c>
      <c r="AU2211" s="191">
        <f t="shared" si="36"/>
        <v>255420</v>
      </c>
    </row>
    <row r="2212" spans="1:47" hidden="1" x14ac:dyDescent="0.25">
      <c r="A2212" s="55" t="s">
        <v>1717</v>
      </c>
      <c r="B2212" s="92" t="s">
        <v>2544</v>
      </c>
      <c r="D2212" s="55" t="s">
        <v>3859</v>
      </c>
      <c r="E2212" s="56">
        <v>45747</v>
      </c>
      <c r="F2212" s="55" t="s">
        <v>4302</v>
      </c>
      <c r="H2212" s="55">
        <v>50900020</v>
      </c>
      <c r="I2212" s="55" t="s">
        <v>4309</v>
      </c>
      <c r="K2212" s="55" t="s">
        <v>492</v>
      </c>
      <c r="L2212" s="56">
        <v>45747</v>
      </c>
      <c r="Q2212" s="55" t="s">
        <v>89</v>
      </c>
      <c r="R2212" s="57">
        <v>495.89</v>
      </c>
      <c r="S2212" s="55" t="s">
        <v>89</v>
      </c>
      <c r="T2212" s="57">
        <v>495.89</v>
      </c>
      <c r="U2212" s="55" t="s">
        <v>329</v>
      </c>
      <c r="V2212" s="55" t="s">
        <v>330</v>
      </c>
      <c r="AJ2212" s="58">
        <v>0</v>
      </c>
      <c r="AT2212" t="s">
        <v>3842</v>
      </c>
      <c r="AU2212" s="191">
        <f t="shared" si="36"/>
        <v>8182185</v>
      </c>
    </row>
    <row r="2213" spans="1:47" hidden="1" x14ac:dyDescent="0.25">
      <c r="A2213" s="55" t="s">
        <v>1717</v>
      </c>
      <c r="B2213" s="92" t="s">
        <v>2544</v>
      </c>
      <c r="D2213" s="55" t="s">
        <v>3859</v>
      </c>
      <c r="E2213" s="56">
        <v>45747</v>
      </c>
      <c r="F2213" s="55" t="s">
        <v>4302</v>
      </c>
      <c r="H2213" s="55">
        <v>50900020</v>
      </c>
      <c r="I2213" s="55" t="s">
        <v>4309</v>
      </c>
      <c r="K2213" s="55" t="s">
        <v>492</v>
      </c>
      <c r="L2213" s="56">
        <v>45747</v>
      </c>
      <c r="Q2213" s="55" t="s">
        <v>89</v>
      </c>
      <c r="R2213" s="57">
        <v>1062.8599999999999</v>
      </c>
      <c r="S2213" s="55" t="s">
        <v>89</v>
      </c>
      <c r="T2213" s="57">
        <v>1062.8599999999999</v>
      </c>
      <c r="U2213" s="55" t="s">
        <v>329</v>
      </c>
      <c r="V2213" s="55" t="s">
        <v>330</v>
      </c>
      <c r="AJ2213" s="58">
        <v>0</v>
      </c>
      <c r="AT2213" t="s">
        <v>3842</v>
      </c>
      <c r="AU2213" s="191">
        <f t="shared" si="36"/>
        <v>17537190</v>
      </c>
    </row>
    <row r="2214" spans="1:47" hidden="1" x14ac:dyDescent="0.25">
      <c r="A2214" s="55" t="s">
        <v>1717</v>
      </c>
      <c r="B2214" s="92" t="s">
        <v>2544</v>
      </c>
      <c r="D2214" s="55" t="s">
        <v>3859</v>
      </c>
      <c r="E2214" s="56">
        <v>45747</v>
      </c>
      <c r="F2214" s="55" t="s">
        <v>4302</v>
      </c>
      <c r="H2214" s="55">
        <v>50900020</v>
      </c>
      <c r="I2214" s="55" t="s">
        <v>4309</v>
      </c>
      <c r="K2214" s="55" t="s">
        <v>492</v>
      </c>
      <c r="L2214" s="56">
        <v>45747</v>
      </c>
      <c r="Q2214" s="55" t="s">
        <v>89</v>
      </c>
      <c r="R2214" s="57">
        <v>520.44000000000005</v>
      </c>
      <c r="S2214" s="55" t="s">
        <v>89</v>
      </c>
      <c r="T2214" s="57">
        <v>520.44000000000005</v>
      </c>
      <c r="U2214" s="55" t="s">
        <v>329</v>
      </c>
      <c r="V2214" s="55" t="s">
        <v>330</v>
      </c>
      <c r="AJ2214" s="58">
        <v>0</v>
      </c>
      <c r="AT2214" t="s">
        <v>3842</v>
      </c>
      <c r="AU2214" s="191">
        <f t="shared" si="36"/>
        <v>8587260</v>
      </c>
    </row>
    <row r="2215" spans="1:47" hidden="1" x14ac:dyDescent="0.25">
      <c r="A2215" s="55" t="s">
        <v>1717</v>
      </c>
      <c r="B2215" s="92" t="s">
        <v>2544</v>
      </c>
      <c r="D2215" s="55" t="s">
        <v>3859</v>
      </c>
      <c r="E2215" s="56">
        <v>45747</v>
      </c>
      <c r="F2215" s="55" t="s">
        <v>4302</v>
      </c>
      <c r="H2215" s="55">
        <v>50900020</v>
      </c>
      <c r="I2215" s="55" t="s">
        <v>4309</v>
      </c>
      <c r="K2215" s="55" t="s">
        <v>492</v>
      </c>
      <c r="L2215" s="56">
        <v>45747</v>
      </c>
      <c r="Q2215" s="55" t="s">
        <v>89</v>
      </c>
      <c r="R2215" s="57">
        <v>623.83000000000004</v>
      </c>
      <c r="S2215" s="55" t="s">
        <v>89</v>
      </c>
      <c r="T2215" s="57">
        <v>623.83000000000004</v>
      </c>
      <c r="U2215" s="55" t="s">
        <v>329</v>
      </c>
      <c r="V2215" s="55" t="s">
        <v>330</v>
      </c>
      <c r="AJ2215" s="58">
        <v>0</v>
      </c>
      <c r="AT2215" t="s">
        <v>3842</v>
      </c>
      <c r="AU2215" s="191">
        <f t="shared" si="36"/>
        <v>10293195</v>
      </c>
    </row>
    <row r="2216" spans="1:47" hidden="1" x14ac:dyDescent="0.25">
      <c r="A2216" s="55" t="s">
        <v>1717</v>
      </c>
      <c r="B2216" s="92" t="s">
        <v>2544</v>
      </c>
      <c r="D2216" s="55" t="s">
        <v>3859</v>
      </c>
      <c r="E2216" s="56">
        <v>45747</v>
      </c>
      <c r="F2216" s="55" t="s">
        <v>4302</v>
      </c>
      <c r="H2216" s="55">
        <v>50900020</v>
      </c>
      <c r="I2216" s="55" t="s">
        <v>4309</v>
      </c>
      <c r="K2216" s="55" t="s">
        <v>492</v>
      </c>
      <c r="L2216" s="56">
        <v>45747</v>
      </c>
      <c r="Q2216" s="55" t="s">
        <v>89</v>
      </c>
      <c r="R2216" s="57">
        <v>843.3</v>
      </c>
      <c r="S2216" s="55" t="s">
        <v>89</v>
      </c>
      <c r="T2216" s="57">
        <v>843.3</v>
      </c>
      <c r="U2216" s="55" t="s">
        <v>329</v>
      </c>
      <c r="V2216" s="55" t="s">
        <v>330</v>
      </c>
      <c r="AJ2216" s="58">
        <v>0</v>
      </c>
      <c r="AT2216" t="s">
        <v>3842</v>
      </c>
      <c r="AU2216" s="191">
        <f t="shared" si="36"/>
        <v>13914450</v>
      </c>
    </row>
    <row r="2217" spans="1:47" hidden="1" x14ac:dyDescent="0.25">
      <c r="A2217" s="55" t="s">
        <v>1717</v>
      </c>
      <c r="B2217" s="92" t="s">
        <v>2544</v>
      </c>
      <c r="D2217" s="55" t="s">
        <v>3859</v>
      </c>
      <c r="E2217" s="56">
        <v>45747</v>
      </c>
      <c r="F2217" s="55" t="s">
        <v>4302</v>
      </c>
      <c r="H2217" s="55">
        <v>50900020</v>
      </c>
      <c r="I2217" s="55" t="s">
        <v>4309</v>
      </c>
      <c r="K2217" s="55" t="s">
        <v>492</v>
      </c>
      <c r="L2217" s="56">
        <v>45747</v>
      </c>
      <c r="Q2217" s="55" t="s">
        <v>89</v>
      </c>
      <c r="R2217" s="57">
        <v>868.33</v>
      </c>
      <c r="S2217" s="55" t="s">
        <v>89</v>
      </c>
      <c r="T2217" s="57">
        <v>868.33</v>
      </c>
      <c r="U2217" s="55" t="s">
        <v>329</v>
      </c>
      <c r="V2217" s="55" t="s">
        <v>330</v>
      </c>
      <c r="AJ2217" s="58">
        <v>0</v>
      </c>
      <c r="AT2217" t="s">
        <v>3842</v>
      </c>
      <c r="AU2217" s="191">
        <f t="shared" si="36"/>
        <v>14327445</v>
      </c>
    </row>
    <row r="2218" spans="1:47" hidden="1" x14ac:dyDescent="0.25">
      <c r="A2218" s="55" t="s">
        <v>1717</v>
      </c>
      <c r="B2218" s="92" t="s">
        <v>2544</v>
      </c>
      <c r="D2218" s="55" t="s">
        <v>3859</v>
      </c>
      <c r="E2218" s="56">
        <v>45747</v>
      </c>
      <c r="F2218" s="55" t="s">
        <v>4302</v>
      </c>
      <c r="H2218" s="55">
        <v>50900020</v>
      </c>
      <c r="I2218" s="55" t="s">
        <v>4309</v>
      </c>
      <c r="K2218" s="55" t="s">
        <v>492</v>
      </c>
      <c r="L2218" s="56">
        <v>45747</v>
      </c>
      <c r="Q2218" s="55" t="s">
        <v>89</v>
      </c>
      <c r="R2218" s="57">
        <v>560.74</v>
      </c>
      <c r="S2218" s="55" t="s">
        <v>89</v>
      </c>
      <c r="T2218" s="57">
        <v>560.74</v>
      </c>
      <c r="U2218" s="55" t="s">
        <v>329</v>
      </c>
      <c r="V2218" s="55" t="s">
        <v>330</v>
      </c>
      <c r="AJ2218" s="58">
        <v>0</v>
      </c>
      <c r="AT2218" t="s">
        <v>3842</v>
      </c>
      <c r="AU2218" s="191">
        <f t="shared" si="36"/>
        <v>9252210</v>
      </c>
    </row>
    <row r="2219" spans="1:47" hidden="1" x14ac:dyDescent="0.25">
      <c r="A2219" s="55" t="s">
        <v>1717</v>
      </c>
      <c r="B2219" s="92" t="s">
        <v>2544</v>
      </c>
      <c r="D2219" s="55" t="s">
        <v>3859</v>
      </c>
      <c r="E2219" s="56">
        <v>45747</v>
      </c>
      <c r="F2219" s="55" t="s">
        <v>4302</v>
      </c>
      <c r="H2219" s="55">
        <v>50900020</v>
      </c>
      <c r="I2219" s="55" t="s">
        <v>4309</v>
      </c>
      <c r="K2219" s="55" t="s">
        <v>492</v>
      </c>
      <c r="L2219" s="56">
        <v>45747</v>
      </c>
      <c r="Q2219" s="55" t="s">
        <v>89</v>
      </c>
      <c r="R2219" s="57">
        <v>260.41000000000003</v>
      </c>
      <c r="S2219" s="55" t="s">
        <v>89</v>
      </c>
      <c r="T2219" s="57">
        <v>260.41000000000003</v>
      </c>
      <c r="U2219" s="55" t="s">
        <v>329</v>
      </c>
      <c r="V2219" s="55" t="s">
        <v>330</v>
      </c>
      <c r="AJ2219" s="58">
        <v>0</v>
      </c>
      <c r="AT2219" t="s">
        <v>3842</v>
      </c>
      <c r="AU2219" s="191">
        <f t="shared" si="36"/>
        <v>4296765</v>
      </c>
    </row>
    <row r="2220" spans="1:47" hidden="1" x14ac:dyDescent="0.25">
      <c r="A2220" s="55" t="s">
        <v>1717</v>
      </c>
      <c r="B2220" s="92" t="s">
        <v>2544</v>
      </c>
      <c r="D2220" s="55" t="s">
        <v>3859</v>
      </c>
      <c r="E2220" s="56">
        <v>45747</v>
      </c>
      <c r="F2220" s="55" t="s">
        <v>4302</v>
      </c>
      <c r="H2220" s="55">
        <v>50900020</v>
      </c>
      <c r="I2220" s="55" t="s">
        <v>4309</v>
      </c>
      <c r="K2220" s="55" t="s">
        <v>492</v>
      </c>
      <c r="L2220" s="56">
        <v>45747</v>
      </c>
      <c r="Q2220" s="55" t="s">
        <v>89</v>
      </c>
      <c r="R2220" s="57">
        <v>573.67999999999995</v>
      </c>
      <c r="S2220" s="55" t="s">
        <v>89</v>
      </c>
      <c r="T2220" s="57">
        <v>573.67999999999995</v>
      </c>
      <c r="U2220" s="55" t="s">
        <v>329</v>
      </c>
      <c r="V2220" s="55" t="s">
        <v>330</v>
      </c>
      <c r="AJ2220" s="58">
        <v>0</v>
      </c>
      <c r="AT2220" t="s">
        <v>3842</v>
      </c>
      <c r="AU2220" s="191">
        <f t="shared" si="36"/>
        <v>9465720</v>
      </c>
    </row>
    <row r="2221" spans="1:47" hidden="1" x14ac:dyDescent="0.25">
      <c r="A2221" s="55" t="s">
        <v>1717</v>
      </c>
      <c r="B2221" s="92" t="s">
        <v>2544</v>
      </c>
      <c r="D2221" s="55" t="s">
        <v>3859</v>
      </c>
      <c r="E2221" s="56">
        <v>45747</v>
      </c>
      <c r="F2221" s="55" t="s">
        <v>4302</v>
      </c>
      <c r="H2221" s="55">
        <v>50900020</v>
      </c>
      <c r="I2221" s="55" t="s">
        <v>4309</v>
      </c>
      <c r="K2221" s="55" t="s">
        <v>492</v>
      </c>
      <c r="L2221" s="56">
        <v>45747</v>
      </c>
      <c r="Q2221" s="55" t="s">
        <v>89</v>
      </c>
      <c r="R2221" s="57">
        <v>479.95</v>
      </c>
      <c r="S2221" s="55" t="s">
        <v>89</v>
      </c>
      <c r="T2221" s="57">
        <v>479.95</v>
      </c>
      <c r="U2221" s="55" t="s">
        <v>329</v>
      </c>
      <c r="V2221" s="55" t="s">
        <v>330</v>
      </c>
      <c r="AJ2221" s="58">
        <v>0</v>
      </c>
      <c r="AT2221" t="s">
        <v>3842</v>
      </c>
      <c r="AU2221" s="191">
        <f t="shared" si="36"/>
        <v>7919175</v>
      </c>
    </row>
    <row r="2222" spans="1:47" hidden="1" x14ac:dyDescent="0.25">
      <c r="A2222" s="55" t="s">
        <v>1717</v>
      </c>
      <c r="B2222" s="92" t="s">
        <v>2544</v>
      </c>
      <c r="D2222" s="55" t="s">
        <v>3859</v>
      </c>
      <c r="E2222" s="56">
        <v>45747</v>
      </c>
      <c r="F2222" s="55" t="s">
        <v>4302</v>
      </c>
      <c r="H2222" s="55">
        <v>50900020</v>
      </c>
      <c r="I2222" s="55" t="s">
        <v>4309</v>
      </c>
      <c r="K2222" s="55" t="s">
        <v>492</v>
      </c>
      <c r="L2222" s="56">
        <v>45747</v>
      </c>
      <c r="Q2222" s="55" t="s">
        <v>89</v>
      </c>
      <c r="R2222" s="57">
        <v>419.89</v>
      </c>
      <c r="S2222" s="55" t="s">
        <v>89</v>
      </c>
      <c r="T2222" s="57">
        <v>419.89</v>
      </c>
      <c r="U2222" s="55" t="s">
        <v>329</v>
      </c>
      <c r="V2222" s="55" t="s">
        <v>330</v>
      </c>
      <c r="AJ2222" s="58">
        <v>0</v>
      </c>
      <c r="AT2222" t="s">
        <v>3842</v>
      </c>
      <c r="AU2222" s="191">
        <f t="shared" si="36"/>
        <v>6928185</v>
      </c>
    </row>
    <row r="2223" spans="1:47" hidden="1" x14ac:dyDescent="0.25">
      <c r="A2223" s="55" t="s">
        <v>1717</v>
      </c>
      <c r="B2223" s="92" t="s">
        <v>2544</v>
      </c>
      <c r="D2223" s="55" t="s">
        <v>3859</v>
      </c>
      <c r="E2223" s="56">
        <v>45747</v>
      </c>
      <c r="F2223" s="55" t="s">
        <v>4302</v>
      </c>
      <c r="H2223" s="55">
        <v>50900020</v>
      </c>
      <c r="I2223" s="55" t="s">
        <v>4309</v>
      </c>
      <c r="K2223" s="55" t="s">
        <v>492</v>
      </c>
      <c r="L2223" s="56">
        <v>45747</v>
      </c>
      <c r="Q2223" s="55" t="s">
        <v>89</v>
      </c>
      <c r="R2223" s="57">
        <v>425.38</v>
      </c>
      <c r="S2223" s="55" t="s">
        <v>89</v>
      </c>
      <c r="T2223" s="57">
        <v>425.38</v>
      </c>
      <c r="U2223" s="55" t="s">
        <v>329</v>
      </c>
      <c r="V2223" s="55" t="s">
        <v>330</v>
      </c>
      <c r="AJ2223" s="58">
        <v>0</v>
      </c>
      <c r="AT2223" t="s">
        <v>3842</v>
      </c>
      <c r="AU2223" s="191">
        <f t="shared" si="36"/>
        <v>7018770</v>
      </c>
    </row>
    <row r="2224" spans="1:47" hidden="1" x14ac:dyDescent="0.25">
      <c r="A2224" s="55" t="s">
        <v>1717</v>
      </c>
      <c r="B2224" s="92" t="s">
        <v>2544</v>
      </c>
      <c r="D2224" s="55" t="s">
        <v>3859</v>
      </c>
      <c r="E2224" s="56">
        <v>45747</v>
      </c>
      <c r="F2224" s="55" t="s">
        <v>4302</v>
      </c>
      <c r="H2224" s="55">
        <v>50900020</v>
      </c>
      <c r="I2224" s="55" t="s">
        <v>4309</v>
      </c>
      <c r="K2224" s="55" t="s">
        <v>492</v>
      </c>
      <c r="L2224" s="56">
        <v>45747</v>
      </c>
      <c r="Q2224" s="55" t="s">
        <v>89</v>
      </c>
      <c r="R2224" s="57">
        <v>828.75</v>
      </c>
      <c r="S2224" s="55" t="s">
        <v>89</v>
      </c>
      <c r="T2224" s="57">
        <v>828.75</v>
      </c>
      <c r="U2224" s="55" t="s">
        <v>329</v>
      </c>
      <c r="V2224" s="55" t="s">
        <v>330</v>
      </c>
      <c r="AJ2224" s="58">
        <v>0</v>
      </c>
      <c r="AT2224" t="s">
        <v>3842</v>
      </c>
      <c r="AU2224" s="191">
        <f t="shared" si="36"/>
        <v>13674375</v>
      </c>
    </row>
    <row r="2225" spans="1:47" hidden="1" x14ac:dyDescent="0.25">
      <c r="A2225" s="55" t="s">
        <v>1717</v>
      </c>
      <c r="B2225" s="92" t="s">
        <v>2544</v>
      </c>
      <c r="D2225" s="55" t="s">
        <v>3859</v>
      </c>
      <c r="E2225" s="56">
        <v>45747</v>
      </c>
      <c r="F2225" s="55" t="s">
        <v>4302</v>
      </c>
      <c r="H2225" s="55">
        <v>50900020</v>
      </c>
      <c r="I2225" s="55" t="s">
        <v>4309</v>
      </c>
      <c r="K2225" s="55" t="s">
        <v>492</v>
      </c>
      <c r="L2225" s="56">
        <v>45747</v>
      </c>
      <c r="Q2225" s="55" t="s">
        <v>89</v>
      </c>
      <c r="R2225" s="57">
        <v>843.3</v>
      </c>
      <c r="S2225" s="55" t="s">
        <v>89</v>
      </c>
      <c r="T2225" s="57">
        <v>843.3</v>
      </c>
      <c r="U2225" s="55" t="s">
        <v>329</v>
      </c>
      <c r="V2225" s="55" t="s">
        <v>330</v>
      </c>
      <c r="AJ2225" s="58">
        <v>0</v>
      </c>
      <c r="AT2225" t="s">
        <v>3842</v>
      </c>
      <c r="AU2225" s="191">
        <f t="shared" ref="AU2225:AU2288" si="37">IF(Q2225="USD",R2225*16500,IF(Q2225="IDR",R2225,T2225*16500))</f>
        <v>13914450</v>
      </c>
    </row>
    <row r="2226" spans="1:47" hidden="1" x14ac:dyDescent="0.25">
      <c r="A2226" s="55" t="s">
        <v>1717</v>
      </c>
      <c r="B2226" s="92" t="s">
        <v>2544</v>
      </c>
      <c r="D2226" s="55" t="s">
        <v>3859</v>
      </c>
      <c r="E2226" s="56">
        <v>45747</v>
      </c>
      <c r="F2226" s="55" t="s">
        <v>4302</v>
      </c>
      <c r="H2226" s="55">
        <v>50900020</v>
      </c>
      <c r="I2226" s="55" t="s">
        <v>4309</v>
      </c>
      <c r="K2226" s="55" t="s">
        <v>492</v>
      </c>
      <c r="L2226" s="56">
        <v>45747</v>
      </c>
      <c r="Q2226" s="55" t="s">
        <v>89</v>
      </c>
      <c r="R2226" s="57">
        <v>972.42</v>
      </c>
      <c r="S2226" s="55" t="s">
        <v>89</v>
      </c>
      <c r="T2226" s="57">
        <v>972.42</v>
      </c>
      <c r="U2226" s="55" t="s">
        <v>329</v>
      </c>
      <c r="V2226" s="55" t="s">
        <v>330</v>
      </c>
      <c r="AJ2226" s="58">
        <v>0</v>
      </c>
      <c r="AT2226" t="s">
        <v>3842</v>
      </c>
      <c r="AU2226" s="191">
        <f t="shared" si="37"/>
        <v>16044930</v>
      </c>
    </row>
    <row r="2227" spans="1:47" hidden="1" x14ac:dyDescent="0.25">
      <c r="A2227" s="55" t="s">
        <v>1717</v>
      </c>
      <c r="B2227" s="92" t="s">
        <v>2544</v>
      </c>
      <c r="D2227" s="55" t="s">
        <v>3859</v>
      </c>
      <c r="E2227" s="56">
        <v>45747</v>
      </c>
      <c r="F2227" s="55" t="s">
        <v>4302</v>
      </c>
      <c r="H2227" s="55">
        <v>50900020</v>
      </c>
      <c r="I2227" s="55" t="s">
        <v>4309</v>
      </c>
      <c r="K2227" s="55" t="s">
        <v>492</v>
      </c>
      <c r="L2227" s="56">
        <v>45747</v>
      </c>
      <c r="Q2227" s="55" t="s">
        <v>89</v>
      </c>
      <c r="R2227" s="57">
        <v>425.36</v>
      </c>
      <c r="S2227" s="55" t="s">
        <v>89</v>
      </c>
      <c r="T2227" s="57">
        <v>425.36</v>
      </c>
      <c r="U2227" s="55" t="s">
        <v>329</v>
      </c>
      <c r="V2227" s="55" t="s">
        <v>330</v>
      </c>
      <c r="AJ2227" s="58">
        <v>0</v>
      </c>
      <c r="AT2227" t="s">
        <v>3842</v>
      </c>
      <c r="AU2227" s="191">
        <f t="shared" si="37"/>
        <v>7018440</v>
      </c>
    </row>
    <row r="2228" spans="1:47" hidden="1" x14ac:dyDescent="0.25">
      <c r="A2228" s="55" t="s">
        <v>1717</v>
      </c>
      <c r="B2228" s="92" t="s">
        <v>2544</v>
      </c>
      <c r="D2228" s="55" t="s">
        <v>3859</v>
      </c>
      <c r="E2228" s="56">
        <v>45747</v>
      </c>
      <c r="F2228" s="55" t="s">
        <v>4302</v>
      </c>
      <c r="H2228" s="55">
        <v>50900020</v>
      </c>
      <c r="I2228" s="55" t="s">
        <v>4309</v>
      </c>
      <c r="K2228" s="55" t="s">
        <v>492</v>
      </c>
      <c r="L2228" s="56">
        <v>45747</v>
      </c>
      <c r="Q2228" s="55" t="s">
        <v>89</v>
      </c>
      <c r="R2228" s="57">
        <v>419.89</v>
      </c>
      <c r="S2228" s="55" t="s">
        <v>89</v>
      </c>
      <c r="T2228" s="57">
        <v>419.89</v>
      </c>
      <c r="U2228" s="55" t="s">
        <v>329</v>
      </c>
      <c r="V2228" s="55" t="s">
        <v>330</v>
      </c>
      <c r="AJ2228" s="58">
        <v>0</v>
      </c>
      <c r="AT2228" t="s">
        <v>3842</v>
      </c>
      <c r="AU2228" s="191">
        <f t="shared" si="37"/>
        <v>6928185</v>
      </c>
    </row>
    <row r="2229" spans="1:47" hidden="1" x14ac:dyDescent="0.25">
      <c r="A2229" s="55" t="s">
        <v>1717</v>
      </c>
      <c r="B2229" s="92" t="s">
        <v>2544</v>
      </c>
      <c r="D2229" s="55" t="s">
        <v>3859</v>
      </c>
      <c r="E2229" s="56">
        <v>45747</v>
      </c>
      <c r="F2229" s="55" t="s">
        <v>4302</v>
      </c>
      <c r="H2229" s="55">
        <v>50900020</v>
      </c>
      <c r="I2229" s="55" t="s">
        <v>4309</v>
      </c>
      <c r="K2229" s="55" t="s">
        <v>492</v>
      </c>
      <c r="L2229" s="56">
        <v>45747</v>
      </c>
      <c r="Q2229" s="55" t="s">
        <v>89</v>
      </c>
      <c r="R2229" s="57">
        <v>419.89</v>
      </c>
      <c r="S2229" s="55" t="s">
        <v>89</v>
      </c>
      <c r="T2229" s="57">
        <v>419.89</v>
      </c>
      <c r="U2229" s="55" t="s">
        <v>329</v>
      </c>
      <c r="V2229" s="55" t="s">
        <v>330</v>
      </c>
      <c r="AJ2229" s="58">
        <v>0</v>
      </c>
      <c r="AT2229" t="s">
        <v>3842</v>
      </c>
      <c r="AU2229" s="191">
        <f t="shared" si="37"/>
        <v>6928185</v>
      </c>
    </row>
    <row r="2230" spans="1:47" hidden="1" x14ac:dyDescent="0.25">
      <c r="A2230" s="55" t="s">
        <v>1717</v>
      </c>
      <c r="B2230" s="92" t="s">
        <v>2544</v>
      </c>
      <c r="D2230" s="55" t="s">
        <v>3859</v>
      </c>
      <c r="E2230" s="56">
        <v>45747</v>
      </c>
      <c r="F2230" s="55" t="s">
        <v>4302</v>
      </c>
      <c r="H2230" s="55">
        <v>50900020</v>
      </c>
      <c r="I2230" s="55" t="s">
        <v>4309</v>
      </c>
      <c r="K2230" s="55" t="s">
        <v>492</v>
      </c>
      <c r="L2230" s="56">
        <v>45747</v>
      </c>
      <c r="Q2230" s="55" t="s">
        <v>89</v>
      </c>
      <c r="R2230" s="57">
        <v>9.68</v>
      </c>
      <c r="S2230" s="55" t="s">
        <v>89</v>
      </c>
      <c r="T2230" s="57">
        <v>9.68</v>
      </c>
      <c r="U2230" s="55" t="s">
        <v>329</v>
      </c>
      <c r="V2230" s="55" t="s">
        <v>330</v>
      </c>
      <c r="AJ2230" s="58">
        <v>0</v>
      </c>
      <c r="AT2230" t="s">
        <v>3842</v>
      </c>
      <c r="AU2230" s="191">
        <f t="shared" si="37"/>
        <v>159720</v>
      </c>
    </row>
    <row r="2231" spans="1:47" hidden="1" x14ac:dyDescent="0.25">
      <c r="A2231" s="55" t="s">
        <v>1717</v>
      </c>
      <c r="B2231" s="92" t="s">
        <v>2544</v>
      </c>
      <c r="D2231" s="55" t="s">
        <v>3859</v>
      </c>
      <c r="E2231" s="56">
        <v>45747</v>
      </c>
      <c r="F2231" s="55" t="s">
        <v>4302</v>
      </c>
      <c r="H2231" s="55">
        <v>50900020</v>
      </c>
      <c r="I2231" s="55" t="s">
        <v>4309</v>
      </c>
      <c r="K2231" s="55" t="s">
        <v>492</v>
      </c>
      <c r="L2231" s="56">
        <v>45747</v>
      </c>
      <c r="Q2231" s="55" t="s">
        <v>89</v>
      </c>
      <c r="R2231" s="57">
        <v>425.37</v>
      </c>
      <c r="S2231" s="55" t="s">
        <v>89</v>
      </c>
      <c r="T2231" s="57">
        <v>425.37</v>
      </c>
      <c r="U2231" s="55" t="s">
        <v>329</v>
      </c>
      <c r="V2231" s="55" t="s">
        <v>330</v>
      </c>
      <c r="AJ2231" s="58">
        <v>0</v>
      </c>
      <c r="AT2231" t="s">
        <v>3842</v>
      </c>
      <c r="AU2231" s="191">
        <f t="shared" si="37"/>
        <v>7018605</v>
      </c>
    </row>
    <row r="2232" spans="1:47" hidden="1" x14ac:dyDescent="0.25">
      <c r="A2232" s="55" t="s">
        <v>1717</v>
      </c>
      <c r="B2232" s="92" t="s">
        <v>2544</v>
      </c>
      <c r="D2232" s="55" t="s">
        <v>3859</v>
      </c>
      <c r="E2232" s="56">
        <v>45747</v>
      </c>
      <c r="F2232" s="55" t="s">
        <v>4302</v>
      </c>
      <c r="H2232" s="55">
        <v>50900020</v>
      </c>
      <c r="I2232" s="55" t="s">
        <v>4309</v>
      </c>
      <c r="K2232" s="55" t="s">
        <v>492</v>
      </c>
      <c r="L2232" s="56">
        <v>45747</v>
      </c>
      <c r="Q2232" s="55" t="s">
        <v>89</v>
      </c>
      <c r="R2232" s="57">
        <v>490.94</v>
      </c>
      <c r="S2232" s="55" t="s">
        <v>89</v>
      </c>
      <c r="T2232" s="57">
        <v>490.94</v>
      </c>
      <c r="U2232" s="55" t="s">
        <v>329</v>
      </c>
      <c r="V2232" s="55" t="s">
        <v>330</v>
      </c>
      <c r="AJ2232" s="58">
        <v>0</v>
      </c>
      <c r="AT2232" t="s">
        <v>3842</v>
      </c>
      <c r="AU2232" s="191">
        <f t="shared" si="37"/>
        <v>8100510</v>
      </c>
    </row>
    <row r="2233" spans="1:47" hidden="1" x14ac:dyDescent="0.25">
      <c r="A2233" s="55" t="s">
        <v>1717</v>
      </c>
      <c r="B2233" s="92" t="s">
        <v>2544</v>
      </c>
      <c r="D2233" s="55" t="s">
        <v>3859</v>
      </c>
      <c r="E2233" s="56">
        <v>45747</v>
      </c>
      <c r="F2233" s="55" t="s">
        <v>4302</v>
      </c>
      <c r="H2233" s="55">
        <v>50900020</v>
      </c>
      <c r="I2233" s="55" t="s">
        <v>4309</v>
      </c>
      <c r="K2233" s="55" t="s">
        <v>492</v>
      </c>
      <c r="L2233" s="56">
        <v>45747</v>
      </c>
      <c r="Q2233" s="55" t="s">
        <v>89</v>
      </c>
      <c r="R2233" s="57">
        <v>419.89</v>
      </c>
      <c r="S2233" s="55" t="s">
        <v>89</v>
      </c>
      <c r="T2233" s="57">
        <v>419.89</v>
      </c>
      <c r="U2233" s="55" t="s">
        <v>329</v>
      </c>
      <c r="V2233" s="55" t="s">
        <v>330</v>
      </c>
      <c r="AJ2233" s="58">
        <v>0</v>
      </c>
      <c r="AT2233" t="s">
        <v>3842</v>
      </c>
      <c r="AU2233" s="191">
        <f t="shared" si="37"/>
        <v>6928185</v>
      </c>
    </row>
    <row r="2234" spans="1:47" hidden="1" x14ac:dyDescent="0.25">
      <c r="A2234" s="55" t="s">
        <v>1717</v>
      </c>
      <c r="B2234" s="92" t="s">
        <v>2544</v>
      </c>
      <c r="D2234" s="55" t="s">
        <v>3859</v>
      </c>
      <c r="E2234" s="56">
        <v>45747</v>
      </c>
      <c r="F2234" s="55" t="s">
        <v>4302</v>
      </c>
      <c r="H2234" s="55">
        <v>50900020</v>
      </c>
      <c r="I2234" s="55" t="s">
        <v>4309</v>
      </c>
      <c r="K2234" s="55" t="s">
        <v>492</v>
      </c>
      <c r="L2234" s="56">
        <v>45747</v>
      </c>
      <c r="Q2234" s="55" t="s">
        <v>89</v>
      </c>
      <c r="R2234" s="57">
        <v>260.41000000000003</v>
      </c>
      <c r="S2234" s="55" t="s">
        <v>89</v>
      </c>
      <c r="T2234" s="57">
        <v>260.41000000000003</v>
      </c>
      <c r="U2234" s="55" t="s">
        <v>329</v>
      </c>
      <c r="V2234" s="55" t="s">
        <v>330</v>
      </c>
      <c r="AJ2234" s="58">
        <v>0</v>
      </c>
      <c r="AT2234" t="s">
        <v>3842</v>
      </c>
      <c r="AU2234" s="191">
        <f t="shared" si="37"/>
        <v>4296765</v>
      </c>
    </row>
    <row r="2235" spans="1:47" hidden="1" x14ac:dyDescent="0.25">
      <c r="A2235" s="55" t="s">
        <v>1717</v>
      </c>
      <c r="B2235" s="92" t="s">
        <v>2544</v>
      </c>
      <c r="D2235" s="55" t="s">
        <v>3859</v>
      </c>
      <c r="E2235" s="56">
        <v>45747</v>
      </c>
      <c r="F2235" s="55" t="s">
        <v>4302</v>
      </c>
      <c r="H2235" s="55">
        <v>50900020</v>
      </c>
      <c r="I2235" s="55" t="s">
        <v>4309</v>
      </c>
      <c r="K2235" s="55" t="s">
        <v>492</v>
      </c>
      <c r="L2235" s="56">
        <v>45747</v>
      </c>
      <c r="Q2235" s="55" t="s">
        <v>89</v>
      </c>
      <c r="R2235" s="57">
        <v>574.6</v>
      </c>
      <c r="S2235" s="55" t="s">
        <v>89</v>
      </c>
      <c r="T2235" s="57">
        <v>574.6</v>
      </c>
      <c r="U2235" s="55" t="s">
        <v>329</v>
      </c>
      <c r="V2235" s="55" t="s">
        <v>330</v>
      </c>
      <c r="AJ2235" s="58">
        <v>0</v>
      </c>
      <c r="AT2235" t="s">
        <v>3842</v>
      </c>
      <c r="AU2235" s="191">
        <f t="shared" si="37"/>
        <v>9480900</v>
      </c>
    </row>
    <row r="2236" spans="1:47" hidden="1" x14ac:dyDescent="0.25">
      <c r="A2236" s="55" t="s">
        <v>1717</v>
      </c>
      <c r="B2236" s="92" t="s">
        <v>2544</v>
      </c>
      <c r="D2236" s="55" t="s">
        <v>3859</v>
      </c>
      <c r="E2236" s="56">
        <v>45747</v>
      </c>
      <c r="F2236" s="55" t="s">
        <v>4302</v>
      </c>
      <c r="H2236" s="55">
        <v>50900020</v>
      </c>
      <c r="I2236" s="55" t="s">
        <v>4309</v>
      </c>
      <c r="K2236" s="55" t="s">
        <v>492</v>
      </c>
      <c r="L2236" s="56">
        <v>45747</v>
      </c>
      <c r="Q2236" s="55" t="s">
        <v>89</v>
      </c>
      <c r="R2236" s="57">
        <v>1209</v>
      </c>
      <c r="S2236" s="55" t="s">
        <v>89</v>
      </c>
      <c r="T2236" s="57">
        <v>1209</v>
      </c>
      <c r="U2236" s="55" t="s">
        <v>329</v>
      </c>
      <c r="V2236" s="55" t="s">
        <v>330</v>
      </c>
      <c r="AJ2236" s="58">
        <v>0</v>
      </c>
      <c r="AT2236" t="s">
        <v>3842</v>
      </c>
      <c r="AU2236" s="191">
        <f t="shared" si="37"/>
        <v>19948500</v>
      </c>
    </row>
    <row r="2237" spans="1:47" hidden="1" x14ac:dyDescent="0.25">
      <c r="A2237" s="55" t="s">
        <v>1717</v>
      </c>
      <c r="B2237" s="92" t="s">
        <v>2544</v>
      </c>
      <c r="D2237" s="55" t="s">
        <v>3859</v>
      </c>
      <c r="E2237" s="56">
        <v>45747</v>
      </c>
      <c r="F2237" s="55" t="s">
        <v>4302</v>
      </c>
      <c r="H2237" s="55">
        <v>50900020</v>
      </c>
      <c r="I2237" s="55" t="s">
        <v>4309</v>
      </c>
      <c r="K2237" s="55" t="s">
        <v>492</v>
      </c>
      <c r="L2237" s="56">
        <v>45747</v>
      </c>
      <c r="Q2237" s="55" t="s">
        <v>89</v>
      </c>
      <c r="R2237" s="57">
        <v>944.41</v>
      </c>
      <c r="S2237" s="55" t="s">
        <v>89</v>
      </c>
      <c r="T2237" s="57">
        <v>944.41</v>
      </c>
      <c r="U2237" s="55" t="s">
        <v>329</v>
      </c>
      <c r="V2237" s="55" t="s">
        <v>330</v>
      </c>
      <c r="AJ2237" s="58">
        <v>0</v>
      </c>
      <c r="AT2237" t="s">
        <v>3842</v>
      </c>
      <c r="AU2237" s="191">
        <f t="shared" si="37"/>
        <v>15582765</v>
      </c>
    </row>
    <row r="2238" spans="1:47" hidden="1" x14ac:dyDescent="0.25">
      <c r="A2238" s="55" t="s">
        <v>1717</v>
      </c>
      <c r="B2238" s="92" t="s">
        <v>2544</v>
      </c>
      <c r="D2238" s="55" t="s">
        <v>3859</v>
      </c>
      <c r="E2238" s="56">
        <v>45747</v>
      </c>
      <c r="F2238" s="55" t="s">
        <v>4302</v>
      </c>
      <c r="H2238" s="55">
        <v>50900020</v>
      </c>
      <c r="I2238" s="55" t="s">
        <v>4309</v>
      </c>
      <c r="K2238" s="55" t="s">
        <v>492</v>
      </c>
      <c r="L2238" s="56">
        <v>45747</v>
      </c>
      <c r="Q2238" s="55" t="s">
        <v>89</v>
      </c>
      <c r="R2238" s="57">
        <v>574.6</v>
      </c>
      <c r="S2238" s="55" t="s">
        <v>89</v>
      </c>
      <c r="T2238" s="57">
        <v>574.6</v>
      </c>
      <c r="U2238" s="55" t="s">
        <v>329</v>
      </c>
      <c r="V2238" s="55" t="s">
        <v>330</v>
      </c>
      <c r="AJ2238" s="58">
        <v>0</v>
      </c>
      <c r="AT2238" t="s">
        <v>3842</v>
      </c>
      <c r="AU2238" s="191">
        <f t="shared" si="37"/>
        <v>9480900</v>
      </c>
    </row>
    <row r="2239" spans="1:47" hidden="1" x14ac:dyDescent="0.25">
      <c r="A2239" s="55" t="s">
        <v>1717</v>
      </c>
      <c r="B2239" s="92" t="s">
        <v>2544</v>
      </c>
      <c r="D2239" s="55" t="s">
        <v>3859</v>
      </c>
      <c r="E2239" s="56">
        <v>45747</v>
      </c>
      <c r="F2239" s="55" t="s">
        <v>4302</v>
      </c>
      <c r="H2239" s="55">
        <v>50900020</v>
      </c>
      <c r="I2239" s="55" t="s">
        <v>4309</v>
      </c>
      <c r="K2239" s="55" t="s">
        <v>492</v>
      </c>
      <c r="L2239" s="56">
        <v>45747</v>
      </c>
      <c r="Q2239" s="55" t="s">
        <v>89</v>
      </c>
      <c r="R2239" s="57">
        <v>944.41</v>
      </c>
      <c r="S2239" s="55" t="s">
        <v>89</v>
      </c>
      <c r="T2239" s="57">
        <v>944.41</v>
      </c>
      <c r="U2239" s="55" t="s">
        <v>329</v>
      </c>
      <c r="V2239" s="55" t="s">
        <v>330</v>
      </c>
      <c r="AJ2239" s="58">
        <v>0</v>
      </c>
      <c r="AT2239" t="s">
        <v>3842</v>
      </c>
      <c r="AU2239" s="191">
        <f t="shared" si="37"/>
        <v>15582765</v>
      </c>
    </row>
    <row r="2240" spans="1:47" hidden="1" x14ac:dyDescent="0.25">
      <c r="A2240" s="55" t="s">
        <v>1717</v>
      </c>
      <c r="B2240" s="92" t="s">
        <v>2544</v>
      </c>
      <c r="D2240" s="55" t="s">
        <v>3859</v>
      </c>
      <c r="E2240" s="56">
        <v>45747</v>
      </c>
      <c r="F2240" s="55" t="s">
        <v>4302</v>
      </c>
      <c r="H2240" s="55">
        <v>50900020</v>
      </c>
      <c r="I2240" s="55" t="s">
        <v>4309</v>
      </c>
      <c r="K2240" s="55" t="s">
        <v>492</v>
      </c>
      <c r="L2240" s="56">
        <v>45747</v>
      </c>
      <c r="Q2240" s="55" t="s">
        <v>89</v>
      </c>
      <c r="R2240" s="57">
        <v>944.42</v>
      </c>
      <c r="S2240" s="55" t="s">
        <v>89</v>
      </c>
      <c r="T2240" s="57">
        <v>944.42</v>
      </c>
      <c r="U2240" s="55" t="s">
        <v>329</v>
      </c>
      <c r="V2240" s="55" t="s">
        <v>330</v>
      </c>
      <c r="AJ2240" s="58">
        <v>0</v>
      </c>
      <c r="AT2240" t="s">
        <v>3842</v>
      </c>
      <c r="AU2240" s="191">
        <f t="shared" si="37"/>
        <v>15582930</v>
      </c>
    </row>
    <row r="2241" spans="1:47" hidden="1" x14ac:dyDescent="0.25">
      <c r="A2241" s="55" t="s">
        <v>1717</v>
      </c>
      <c r="B2241" s="92" t="s">
        <v>2544</v>
      </c>
      <c r="D2241" s="55" t="s">
        <v>3859</v>
      </c>
      <c r="E2241" s="56">
        <v>45747</v>
      </c>
      <c r="F2241" s="55" t="s">
        <v>4302</v>
      </c>
      <c r="H2241" s="55">
        <v>50900020</v>
      </c>
      <c r="I2241" s="55" t="s">
        <v>4309</v>
      </c>
      <c r="K2241" s="55" t="s">
        <v>492</v>
      </c>
      <c r="L2241" s="56">
        <v>45747</v>
      </c>
      <c r="Q2241" s="55" t="s">
        <v>89</v>
      </c>
      <c r="R2241" s="57">
        <v>493.22</v>
      </c>
      <c r="S2241" s="55" t="s">
        <v>89</v>
      </c>
      <c r="T2241" s="57">
        <v>493.22</v>
      </c>
      <c r="U2241" s="55" t="s">
        <v>329</v>
      </c>
      <c r="V2241" s="55" t="s">
        <v>330</v>
      </c>
      <c r="AJ2241" s="58">
        <v>0</v>
      </c>
      <c r="AT2241" t="s">
        <v>3842</v>
      </c>
      <c r="AU2241" s="191">
        <f t="shared" si="37"/>
        <v>8138130</v>
      </c>
    </row>
    <row r="2242" spans="1:47" hidden="1" x14ac:dyDescent="0.25">
      <c r="A2242" s="55" t="s">
        <v>1717</v>
      </c>
      <c r="B2242" s="92" t="s">
        <v>2544</v>
      </c>
      <c r="D2242" s="55" t="s">
        <v>3859</v>
      </c>
      <c r="E2242" s="56">
        <v>45747</v>
      </c>
      <c r="F2242" s="55" t="s">
        <v>4302</v>
      </c>
      <c r="H2242" s="55">
        <v>50900020</v>
      </c>
      <c r="I2242" s="55" t="s">
        <v>4309</v>
      </c>
      <c r="K2242" s="55" t="s">
        <v>492</v>
      </c>
      <c r="L2242" s="56">
        <v>45747</v>
      </c>
      <c r="Q2242" s="55" t="s">
        <v>89</v>
      </c>
      <c r="R2242" s="57">
        <v>1209</v>
      </c>
      <c r="S2242" s="55" t="s">
        <v>89</v>
      </c>
      <c r="T2242" s="57">
        <v>1209</v>
      </c>
      <c r="U2242" s="55" t="s">
        <v>329</v>
      </c>
      <c r="V2242" s="55" t="s">
        <v>330</v>
      </c>
      <c r="AJ2242" s="58">
        <v>0</v>
      </c>
      <c r="AT2242" t="s">
        <v>3842</v>
      </c>
      <c r="AU2242" s="191">
        <f t="shared" si="37"/>
        <v>19948500</v>
      </c>
    </row>
    <row r="2243" spans="1:47" hidden="1" x14ac:dyDescent="0.25">
      <c r="A2243" s="55" t="s">
        <v>1717</v>
      </c>
      <c r="B2243" s="92" t="s">
        <v>2544</v>
      </c>
      <c r="D2243" s="55" t="s">
        <v>3859</v>
      </c>
      <c r="E2243" s="56">
        <v>45747</v>
      </c>
      <c r="F2243" s="55" t="s">
        <v>4302</v>
      </c>
      <c r="H2243" s="55">
        <v>50900020</v>
      </c>
      <c r="I2243" s="55" t="s">
        <v>4309</v>
      </c>
      <c r="K2243" s="55" t="s">
        <v>492</v>
      </c>
      <c r="L2243" s="56">
        <v>45747</v>
      </c>
      <c r="Q2243" s="55" t="s">
        <v>89</v>
      </c>
      <c r="R2243" s="57">
        <v>493.22</v>
      </c>
      <c r="S2243" s="55" t="s">
        <v>89</v>
      </c>
      <c r="T2243" s="57">
        <v>493.22</v>
      </c>
      <c r="U2243" s="55" t="s">
        <v>329</v>
      </c>
      <c r="V2243" s="55" t="s">
        <v>330</v>
      </c>
      <c r="AJ2243" s="58">
        <v>0</v>
      </c>
      <c r="AT2243" t="s">
        <v>3842</v>
      </c>
      <c r="AU2243" s="191">
        <f t="shared" si="37"/>
        <v>8138130</v>
      </c>
    </row>
    <row r="2244" spans="1:47" hidden="1" x14ac:dyDescent="0.25">
      <c r="A2244" s="55" t="s">
        <v>1717</v>
      </c>
      <c r="B2244" s="92" t="s">
        <v>2544</v>
      </c>
      <c r="D2244" s="55" t="s">
        <v>3859</v>
      </c>
      <c r="E2244" s="56">
        <v>45747</v>
      </c>
      <c r="F2244" s="55" t="s">
        <v>4302</v>
      </c>
      <c r="H2244" s="55">
        <v>50900020</v>
      </c>
      <c r="I2244" s="55" t="s">
        <v>4309</v>
      </c>
      <c r="K2244" s="55" t="s">
        <v>492</v>
      </c>
      <c r="L2244" s="56">
        <v>45747</v>
      </c>
      <c r="Q2244" s="55" t="s">
        <v>89</v>
      </c>
      <c r="R2244" s="57">
        <v>493.22</v>
      </c>
      <c r="S2244" s="55" t="s">
        <v>89</v>
      </c>
      <c r="T2244" s="57">
        <v>493.22</v>
      </c>
      <c r="U2244" s="55" t="s">
        <v>329</v>
      </c>
      <c r="V2244" s="55" t="s">
        <v>330</v>
      </c>
      <c r="AJ2244" s="58">
        <v>0</v>
      </c>
      <c r="AT2244" t="s">
        <v>3842</v>
      </c>
      <c r="AU2244" s="191">
        <f t="shared" si="37"/>
        <v>8138130</v>
      </c>
    </row>
    <row r="2245" spans="1:47" hidden="1" x14ac:dyDescent="0.25">
      <c r="A2245" s="55" t="s">
        <v>1717</v>
      </c>
      <c r="B2245" s="92" t="s">
        <v>2544</v>
      </c>
      <c r="D2245" s="55" t="s">
        <v>3859</v>
      </c>
      <c r="E2245" s="56">
        <v>45747</v>
      </c>
      <c r="F2245" s="55" t="s">
        <v>4302</v>
      </c>
      <c r="H2245" s="55">
        <v>50900020</v>
      </c>
      <c r="I2245" s="55" t="s">
        <v>4309</v>
      </c>
      <c r="K2245" s="55" t="s">
        <v>492</v>
      </c>
      <c r="L2245" s="56">
        <v>45747</v>
      </c>
      <c r="Q2245" s="55" t="s">
        <v>89</v>
      </c>
      <c r="R2245" s="57">
        <v>605.51</v>
      </c>
      <c r="S2245" s="55" t="s">
        <v>89</v>
      </c>
      <c r="T2245" s="57">
        <v>605.51</v>
      </c>
      <c r="U2245" s="55" t="s">
        <v>329</v>
      </c>
      <c r="V2245" s="55" t="s">
        <v>330</v>
      </c>
      <c r="AJ2245" s="58">
        <v>0</v>
      </c>
      <c r="AT2245" t="s">
        <v>3842</v>
      </c>
      <c r="AU2245" s="191">
        <f t="shared" si="37"/>
        <v>9990915</v>
      </c>
    </row>
    <row r="2246" spans="1:47" hidden="1" x14ac:dyDescent="0.25">
      <c r="A2246" s="55" t="s">
        <v>1717</v>
      </c>
      <c r="B2246" s="92" t="s">
        <v>2544</v>
      </c>
      <c r="D2246" s="55" t="s">
        <v>3859</v>
      </c>
      <c r="E2246" s="56">
        <v>45747</v>
      </c>
      <c r="F2246" s="55" t="s">
        <v>4302</v>
      </c>
      <c r="H2246" s="55">
        <v>50900020</v>
      </c>
      <c r="I2246" s="55" t="s">
        <v>4309</v>
      </c>
      <c r="K2246" s="55" t="s">
        <v>492</v>
      </c>
      <c r="L2246" s="56">
        <v>45747</v>
      </c>
      <c r="Q2246" s="55" t="s">
        <v>89</v>
      </c>
      <c r="R2246" s="57">
        <v>520.44000000000005</v>
      </c>
      <c r="S2246" s="55" t="s">
        <v>89</v>
      </c>
      <c r="T2246" s="57">
        <v>520.44000000000005</v>
      </c>
      <c r="U2246" s="55" t="s">
        <v>329</v>
      </c>
      <c r="V2246" s="55" t="s">
        <v>330</v>
      </c>
      <c r="AJ2246" s="58">
        <v>0</v>
      </c>
      <c r="AT2246" t="s">
        <v>3842</v>
      </c>
      <c r="AU2246" s="191">
        <f t="shared" si="37"/>
        <v>8587260</v>
      </c>
    </row>
    <row r="2247" spans="1:47" hidden="1" x14ac:dyDescent="0.25">
      <c r="A2247" s="55" t="s">
        <v>1717</v>
      </c>
      <c r="B2247" s="92" t="s">
        <v>2544</v>
      </c>
      <c r="D2247" s="55" t="s">
        <v>3859</v>
      </c>
      <c r="E2247" s="56">
        <v>45747</v>
      </c>
      <c r="F2247" s="55" t="s">
        <v>4302</v>
      </c>
      <c r="H2247" s="55">
        <v>50900020</v>
      </c>
      <c r="I2247" s="55" t="s">
        <v>4309</v>
      </c>
      <c r="K2247" s="55" t="s">
        <v>492</v>
      </c>
      <c r="L2247" s="56">
        <v>45747</v>
      </c>
      <c r="Q2247" s="55" t="s">
        <v>89</v>
      </c>
      <c r="R2247" s="57">
        <v>284.48</v>
      </c>
      <c r="S2247" s="55" t="s">
        <v>89</v>
      </c>
      <c r="T2247" s="57">
        <v>284.48</v>
      </c>
      <c r="U2247" s="55" t="s">
        <v>329</v>
      </c>
      <c r="V2247" s="55" t="s">
        <v>330</v>
      </c>
      <c r="AJ2247" s="58">
        <v>0</v>
      </c>
      <c r="AT2247" t="s">
        <v>3842</v>
      </c>
      <c r="AU2247" s="191">
        <f t="shared" si="37"/>
        <v>4693920</v>
      </c>
    </row>
    <row r="2248" spans="1:47" hidden="1" x14ac:dyDescent="0.25">
      <c r="A2248" s="55" t="s">
        <v>1717</v>
      </c>
      <c r="B2248" s="92" t="s">
        <v>2544</v>
      </c>
      <c r="D2248" s="55" t="s">
        <v>3859</v>
      </c>
      <c r="E2248" s="56">
        <v>45747</v>
      </c>
      <c r="F2248" s="55" t="s">
        <v>4302</v>
      </c>
      <c r="H2248" s="55">
        <v>50900020</v>
      </c>
      <c r="I2248" s="55" t="s">
        <v>4309</v>
      </c>
      <c r="K2248" s="55" t="s">
        <v>492</v>
      </c>
      <c r="L2248" s="56">
        <v>45747</v>
      </c>
      <c r="Q2248" s="55" t="s">
        <v>89</v>
      </c>
      <c r="R2248" s="57">
        <v>493.22</v>
      </c>
      <c r="S2248" s="55" t="s">
        <v>89</v>
      </c>
      <c r="T2248" s="57">
        <v>493.22</v>
      </c>
      <c r="U2248" s="55" t="s">
        <v>329</v>
      </c>
      <c r="V2248" s="55" t="s">
        <v>330</v>
      </c>
      <c r="AJ2248" s="58">
        <v>0</v>
      </c>
      <c r="AT2248" t="s">
        <v>3842</v>
      </c>
      <c r="AU2248" s="191">
        <f t="shared" si="37"/>
        <v>8138130</v>
      </c>
    </row>
    <row r="2249" spans="1:47" hidden="1" x14ac:dyDescent="0.25">
      <c r="A2249" s="55" t="s">
        <v>1717</v>
      </c>
      <c r="B2249" s="92" t="s">
        <v>2544</v>
      </c>
      <c r="D2249" s="55" t="s">
        <v>3859</v>
      </c>
      <c r="E2249" s="56">
        <v>45747</v>
      </c>
      <c r="F2249" s="55" t="s">
        <v>4302</v>
      </c>
      <c r="H2249" s="55">
        <v>50900020</v>
      </c>
      <c r="I2249" s="55" t="s">
        <v>4309</v>
      </c>
      <c r="K2249" s="55" t="s">
        <v>492</v>
      </c>
      <c r="L2249" s="56">
        <v>45747</v>
      </c>
      <c r="Q2249" s="55" t="s">
        <v>89</v>
      </c>
      <c r="R2249" s="57">
        <v>1362.74</v>
      </c>
      <c r="S2249" s="55" t="s">
        <v>89</v>
      </c>
      <c r="T2249" s="57">
        <v>1362.74</v>
      </c>
      <c r="U2249" s="55" t="s">
        <v>329</v>
      </c>
      <c r="V2249" s="55" t="s">
        <v>330</v>
      </c>
      <c r="AJ2249" s="58">
        <v>0</v>
      </c>
      <c r="AT2249" t="s">
        <v>3842</v>
      </c>
      <c r="AU2249" s="191">
        <f t="shared" si="37"/>
        <v>22485210</v>
      </c>
    </row>
    <row r="2250" spans="1:47" hidden="1" x14ac:dyDescent="0.25">
      <c r="A2250" s="55" t="s">
        <v>1717</v>
      </c>
      <c r="B2250" s="92" t="s">
        <v>2544</v>
      </c>
      <c r="D2250" s="55" t="s">
        <v>3859</v>
      </c>
      <c r="E2250" s="56">
        <v>45747</v>
      </c>
      <c r="F2250" s="55" t="s">
        <v>4302</v>
      </c>
      <c r="H2250" s="55">
        <v>50900020</v>
      </c>
      <c r="I2250" s="55" t="s">
        <v>4309</v>
      </c>
      <c r="K2250" s="55" t="s">
        <v>492</v>
      </c>
      <c r="L2250" s="56">
        <v>45747</v>
      </c>
      <c r="Q2250" s="55" t="s">
        <v>89</v>
      </c>
      <c r="R2250" s="57">
        <v>493.22</v>
      </c>
      <c r="S2250" s="55" t="s">
        <v>89</v>
      </c>
      <c r="T2250" s="57">
        <v>493.22</v>
      </c>
      <c r="U2250" s="55" t="s">
        <v>329</v>
      </c>
      <c r="V2250" s="55" t="s">
        <v>330</v>
      </c>
      <c r="AJ2250" s="58">
        <v>0</v>
      </c>
      <c r="AT2250" t="s">
        <v>3842</v>
      </c>
      <c r="AU2250" s="191">
        <f t="shared" si="37"/>
        <v>8138130</v>
      </c>
    </row>
    <row r="2251" spans="1:47" hidden="1" x14ac:dyDescent="0.25">
      <c r="A2251" s="55" t="s">
        <v>1717</v>
      </c>
      <c r="B2251" s="92" t="s">
        <v>2544</v>
      </c>
      <c r="D2251" s="55" t="s">
        <v>3859</v>
      </c>
      <c r="E2251" s="56">
        <v>45747</v>
      </c>
      <c r="F2251" s="55" t="s">
        <v>4302</v>
      </c>
      <c r="H2251" s="55">
        <v>50900020</v>
      </c>
      <c r="I2251" s="55" t="s">
        <v>4309</v>
      </c>
      <c r="K2251" s="55" t="s">
        <v>492</v>
      </c>
      <c r="L2251" s="56">
        <v>45747</v>
      </c>
      <c r="Q2251" s="55" t="s">
        <v>89</v>
      </c>
      <c r="R2251" s="57">
        <v>490.94</v>
      </c>
      <c r="S2251" s="55" t="s">
        <v>89</v>
      </c>
      <c r="T2251" s="57">
        <v>490.94</v>
      </c>
      <c r="U2251" s="55" t="s">
        <v>329</v>
      </c>
      <c r="V2251" s="55" t="s">
        <v>330</v>
      </c>
      <c r="AJ2251" s="58">
        <v>0</v>
      </c>
      <c r="AT2251" t="s">
        <v>3842</v>
      </c>
      <c r="AU2251" s="191">
        <f t="shared" si="37"/>
        <v>8100510</v>
      </c>
    </row>
    <row r="2252" spans="1:47" hidden="1" x14ac:dyDescent="0.25">
      <c r="A2252" s="55" t="s">
        <v>1717</v>
      </c>
      <c r="B2252" s="92" t="s">
        <v>2544</v>
      </c>
      <c r="D2252" s="55" t="s">
        <v>3859</v>
      </c>
      <c r="E2252" s="56">
        <v>45747</v>
      </c>
      <c r="F2252" s="55" t="s">
        <v>4302</v>
      </c>
      <c r="H2252" s="55">
        <v>50900020</v>
      </c>
      <c r="I2252" s="55" t="s">
        <v>4309</v>
      </c>
      <c r="K2252" s="55" t="s">
        <v>492</v>
      </c>
      <c r="L2252" s="56">
        <v>45747</v>
      </c>
      <c r="Q2252" s="55" t="s">
        <v>89</v>
      </c>
      <c r="R2252" s="57">
        <v>519.59</v>
      </c>
      <c r="S2252" s="55" t="s">
        <v>89</v>
      </c>
      <c r="T2252" s="57">
        <v>519.59</v>
      </c>
      <c r="U2252" s="55" t="s">
        <v>329</v>
      </c>
      <c r="V2252" s="55" t="s">
        <v>330</v>
      </c>
      <c r="AJ2252" s="58">
        <v>0</v>
      </c>
      <c r="AT2252" t="s">
        <v>3842</v>
      </c>
      <c r="AU2252" s="191">
        <f t="shared" si="37"/>
        <v>8573235</v>
      </c>
    </row>
    <row r="2253" spans="1:47" hidden="1" x14ac:dyDescent="0.25">
      <c r="A2253" s="55" t="s">
        <v>1717</v>
      </c>
      <c r="B2253" s="92" t="s">
        <v>2544</v>
      </c>
      <c r="D2253" s="55" t="s">
        <v>3859</v>
      </c>
      <c r="E2253" s="56">
        <v>45747</v>
      </c>
      <c r="F2253" s="55" t="s">
        <v>4302</v>
      </c>
      <c r="H2253" s="55">
        <v>50900020</v>
      </c>
      <c r="I2253" s="55" t="s">
        <v>4309</v>
      </c>
      <c r="K2253" s="55" t="s">
        <v>492</v>
      </c>
      <c r="L2253" s="56">
        <v>45747</v>
      </c>
      <c r="Q2253" s="55" t="s">
        <v>89</v>
      </c>
      <c r="R2253" s="57">
        <v>284.48</v>
      </c>
      <c r="S2253" s="55" t="s">
        <v>89</v>
      </c>
      <c r="T2253" s="57">
        <v>284.48</v>
      </c>
      <c r="U2253" s="55" t="s">
        <v>329</v>
      </c>
      <c r="V2253" s="55" t="s">
        <v>330</v>
      </c>
      <c r="AJ2253" s="58">
        <v>0</v>
      </c>
      <c r="AT2253" t="s">
        <v>3842</v>
      </c>
      <c r="AU2253" s="191">
        <f t="shared" si="37"/>
        <v>4693920</v>
      </c>
    </row>
    <row r="2254" spans="1:47" hidden="1" x14ac:dyDescent="0.25">
      <c r="A2254" s="55" t="s">
        <v>1717</v>
      </c>
      <c r="B2254" s="92" t="s">
        <v>2544</v>
      </c>
      <c r="D2254" s="55" t="s">
        <v>3859</v>
      </c>
      <c r="E2254" s="56">
        <v>45747</v>
      </c>
      <c r="F2254" s="55" t="s">
        <v>4302</v>
      </c>
      <c r="H2254" s="55">
        <v>50900020</v>
      </c>
      <c r="I2254" s="55" t="s">
        <v>4309</v>
      </c>
      <c r="K2254" s="55" t="s">
        <v>492</v>
      </c>
      <c r="L2254" s="56">
        <v>45747</v>
      </c>
      <c r="Q2254" s="55" t="s">
        <v>89</v>
      </c>
      <c r="R2254" s="57">
        <v>736.4</v>
      </c>
      <c r="S2254" s="55" t="s">
        <v>89</v>
      </c>
      <c r="T2254" s="57">
        <v>736.4</v>
      </c>
      <c r="U2254" s="55" t="s">
        <v>329</v>
      </c>
      <c r="V2254" s="55" t="s">
        <v>330</v>
      </c>
      <c r="AJ2254" s="58">
        <v>0</v>
      </c>
      <c r="AT2254" t="s">
        <v>3842</v>
      </c>
      <c r="AU2254" s="191">
        <f t="shared" si="37"/>
        <v>12150600</v>
      </c>
    </row>
    <row r="2255" spans="1:47" hidden="1" x14ac:dyDescent="0.25">
      <c r="A2255" s="55" t="s">
        <v>1717</v>
      </c>
      <c r="B2255" s="92" t="s">
        <v>2544</v>
      </c>
      <c r="D2255" s="55" t="s">
        <v>3859</v>
      </c>
      <c r="E2255" s="56">
        <v>45747</v>
      </c>
      <c r="F2255" s="55" t="s">
        <v>4302</v>
      </c>
      <c r="H2255" s="55">
        <v>50900020</v>
      </c>
      <c r="I2255" s="55" t="s">
        <v>4309</v>
      </c>
      <c r="K2255" s="55" t="s">
        <v>492</v>
      </c>
      <c r="L2255" s="56">
        <v>45747</v>
      </c>
      <c r="Q2255" s="55" t="s">
        <v>89</v>
      </c>
      <c r="R2255" s="57">
        <v>260.41000000000003</v>
      </c>
      <c r="S2255" s="55" t="s">
        <v>89</v>
      </c>
      <c r="T2255" s="57">
        <v>260.41000000000003</v>
      </c>
      <c r="U2255" s="55" t="s">
        <v>329</v>
      </c>
      <c r="V2255" s="55" t="s">
        <v>330</v>
      </c>
      <c r="AJ2255" s="58">
        <v>0</v>
      </c>
      <c r="AT2255" t="s">
        <v>3842</v>
      </c>
      <c r="AU2255" s="191">
        <f t="shared" si="37"/>
        <v>4296765</v>
      </c>
    </row>
    <row r="2256" spans="1:47" hidden="1" x14ac:dyDescent="0.25">
      <c r="A2256" s="55" t="s">
        <v>1717</v>
      </c>
      <c r="B2256" s="92" t="s">
        <v>2544</v>
      </c>
      <c r="D2256" s="55" t="s">
        <v>3859</v>
      </c>
      <c r="E2256" s="56">
        <v>45747</v>
      </c>
      <c r="F2256" s="55" t="s">
        <v>4302</v>
      </c>
      <c r="H2256" s="55">
        <v>50900020</v>
      </c>
      <c r="I2256" s="55" t="s">
        <v>4309</v>
      </c>
      <c r="K2256" s="55" t="s">
        <v>492</v>
      </c>
      <c r="L2256" s="56">
        <v>45747</v>
      </c>
      <c r="Q2256" s="55" t="s">
        <v>89</v>
      </c>
      <c r="R2256" s="57">
        <v>493.22</v>
      </c>
      <c r="S2256" s="55" t="s">
        <v>89</v>
      </c>
      <c r="T2256" s="57">
        <v>493.22</v>
      </c>
      <c r="U2256" s="55" t="s">
        <v>329</v>
      </c>
      <c r="V2256" s="55" t="s">
        <v>330</v>
      </c>
      <c r="AJ2256" s="58">
        <v>0</v>
      </c>
      <c r="AT2256" t="s">
        <v>3842</v>
      </c>
      <c r="AU2256" s="191">
        <f t="shared" si="37"/>
        <v>8138130</v>
      </c>
    </row>
    <row r="2257" spans="1:47" hidden="1" x14ac:dyDescent="0.25">
      <c r="A2257" s="55" t="s">
        <v>1717</v>
      </c>
      <c r="B2257" s="92" t="s">
        <v>2544</v>
      </c>
      <c r="D2257" s="55" t="s">
        <v>3859</v>
      </c>
      <c r="E2257" s="56">
        <v>45747</v>
      </c>
      <c r="F2257" s="55" t="s">
        <v>4302</v>
      </c>
      <c r="H2257" s="55">
        <v>50900020</v>
      </c>
      <c r="I2257" s="55" t="s">
        <v>4309</v>
      </c>
      <c r="K2257" s="55" t="s">
        <v>492</v>
      </c>
      <c r="L2257" s="56">
        <v>45747</v>
      </c>
      <c r="Q2257" s="55" t="s">
        <v>89</v>
      </c>
      <c r="R2257" s="57">
        <v>61.61</v>
      </c>
      <c r="S2257" s="55" t="s">
        <v>89</v>
      </c>
      <c r="T2257" s="57">
        <v>61.61</v>
      </c>
      <c r="U2257" s="55" t="s">
        <v>329</v>
      </c>
      <c r="V2257" s="55" t="s">
        <v>330</v>
      </c>
      <c r="AJ2257" s="58">
        <v>0</v>
      </c>
      <c r="AT2257" t="s">
        <v>3842</v>
      </c>
      <c r="AU2257" s="191">
        <f t="shared" si="37"/>
        <v>1016565</v>
      </c>
    </row>
    <row r="2258" spans="1:47" hidden="1" x14ac:dyDescent="0.25">
      <c r="A2258" s="55" t="s">
        <v>1717</v>
      </c>
      <c r="B2258" s="92" t="s">
        <v>2544</v>
      </c>
      <c r="D2258" s="55" t="s">
        <v>3859</v>
      </c>
      <c r="E2258" s="56">
        <v>45747</v>
      </c>
      <c r="F2258" s="55" t="s">
        <v>4302</v>
      </c>
      <c r="H2258" s="55">
        <v>50900020</v>
      </c>
      <c r="I2258" s="55" t="s">
        <v>4309</v>
      </c>
      <c r="K2258" s="55" t="s">
        <v>492</v>
      </c>
      <c r="L2258" s="56">
        <v>45747</v>
      </c>
      <c r="Q2258" s="55" t="s">
        <v>89</v>
      </c>
      <c r="R2258" s="57">
        <v>493.22</v>
      </c>
      <c r="S2258" s="55" t="s">
        <v>89</v>
      </c>
      <c r="T2258" s="57">
        <v>493.22</v>
      </c>
      <c r="U2258" s="55" t="s">
        <v>329</v>
      </c>
      <c r="V2258" s="55" t="s">
        <v>330</v>
      </c>
      <c r="AJ2258" s="58">
        <v>0</v>
      </c>
      <c r="AT2258" t="s">
        <v>3842</v>
      </c>
      <c r="AU2258" s="191">
        <f t="shared" si="37"/>
        <v>8138130</v>
      </c>
    </row>
    <row r="2259" spans="1:47" hidden="1" x14ac:dyDescent="0.25">
      <c r="A2259" s="55" t="s">
        <v>1717</v>
      </c>
      <c r="B2259" s="92" t="s">
        <v>2544</v>
      </c>
      <c r="D2259" s="55" t="s">
        <v>3859</v>
      </c>
      <c r="E2259" s="56">
        <v>45747</v>
      </c>
      <c r="F2259" s="55" t="s">
        <v>4302</v>
      </c>
      <c r="H2259" s="55">
        <v>50900020</v>
      </c>
      <c r="I2259" s="55" t="s">
        <v>4309</v>
      </c>
      <c r="K2259" s="55" t="s">
        <v>492</v>
      </c>
      <c r="L2259" s="56">
        <v>45747</v>
      </c>
      <c r="Q2259" s="55" t="s">
        <v>89</v>
      </c>
      <c r="R2259" s="57">
        <v>944.41</v>
      </c>
      <c r="S2259" s="55" t="s">
        <v>89</v>
      </c>
      <c r="T2259" s="57">
        <v>944.41</v>
      </c>
      <c r="U2259" s="55" t="s">
        <v>329</v>
      </c>
      <c r="V2259" s="55" t="s">
        <v>330</v>
      </c>
      <c r="AJ2259" s="58">
        <v>0</v>
      </c>
      <c r="AT2259" t="s">
        <v>3842</v>
      </c>
      <c r="AU2259" s="191">
        <f t="shared" si="37"/>
        <v>15582765</v>
      </c>
    </row>
    <row r="2260" spans="1:47" hidden="1" x14ac:dyDescent="0.25">
      <c r="A2260" s="55" t="s">
        <v>1717</v>
      </c>
      <c r="B2260" s="92" t="s">
        <v>2544</v>
      </c>
      <c r="D2260" s="55" t="s">
        <v>3859</v>
      </c>
      <c r="E2260" s="56">
        <v>45747</v>
      </c>
      <c r="F2260" s="55" t="s">
        <v>4302</v>
      </c>
      <c r="H2260" s="55">
        <v>50900020</v>
      </c>
      <c r="I2260" s="55" t="s">
        <v>4309</v>
      </c>
      <c r="K2260" s="55" t="s">
        <v>492</v>
      </c>
      <c r="L2260" s="56">
        <v>45747</v>
      </c>
      <c r="Q2260" s="55" t="s">
        <v>89</v>
      </c>
      <c r="R2260" s="57">
        <v>861.89</v>
      </c>
      <c r="S2260" s="55" t="s">
        <v>89</v>
      </c>
      <c r="T2260" s="57">
        <v>861.89</v>
      </c>
      <c r="U2260" s="55" t="s">
        <v>329</v>
      </c>
      <c r="V2260" s="55" t="s">
        <v>330</v>
      </c>
      <c r="AJ2260" s="58">
        <v>0</v>
      </c>
      <c r="AT2260" t="s">
        <v>3842</v>
      </c>
      <c r="AU2260" s="191">
        <f t="shared" si="37"/>
        <v>14221185</v>
      </c>
    </row>
    <row r="2261" spans="1:47" hidden="1" x14ac:dyDescent="0.25">
      <c r="A2261" s="55" t="s">
        <v>1717</v>
      </c>
      <c r="B2261" s="92" t="s">
        <v>2544</v>
      </c>
      <c r="D2261" s="55" t="s">
        <v>3859</v>
      </c>
      <c r="E2261" s="56">
        <v>45747</v>
      </c>
      <c r="F2261" s="55" t="s">
        <v>4302</v>
      </c>
      <c r="H2261" s="55">
        <v>50900020</v>
      </c>
      <c r="I2261" s="55" t="s">
        <v>4309</v>
      </c>
      <c r="K2261" s="55" t="s">
        <v>492</v>
      </c>
      <c r="L2261" s="56">
        <v>45747</v>
      </c>
      <c r="Q2261" s="55" t="s">
        <v>89</v>
      </c>
      <c r="R2261" s="57">
        <v>76.77</v>
      </c>
      <c r="S2261" s="55" t="s">
        <v>89</v>
      </c>
      <c r="T2261" s="57">
        <v>76.77</v>
      </c>
      <c r="U2261" s="55" t="s">
        <v>329</v>
      </c>
      <c r="V2261" s="55" t="s">
        <v>330</v>
      </c>
      <c r="AJ2261" s="58">
        <v>0</v>
      </c>
      <c r="AT2261" t="s">
        <v>3842</v>
      </c>
      <c r="AU2261" s="191">
        <f t="shared" si="37"/>
        <v>1266705</v>
      </c>
    </row>
    <row r="2262" spans="1:47" hidden="1" x14ac:dyDescent="0.25">
      <c r="A2262" s="55" t="s">
        <v>1717</v>
      </c>
      <c r="B2262" s="92" t="s">
        <v>2544</v>
      </c>
      <c r="D2262" s="55" t="s">
        <v>3859</v>
      </c>
      <c r="E2262" s="56">
        <v>45747</v>
      </c>
      <c r="F2262" s="55" t="s">
        <v>4302</v>
      </c>
      <c r="H2262" s="55">
        <v>50900020</v>
      </c>
      <c r="I2262" s="55" t="s">
        <v>4309</v>
      </c>
      <c r="K2262" s="55" t="s">
        <v>492</v>
      </c>
      <c r="L2262" s="56">
        <v>45747</v>
      </c>
      <c r="Q2262" s="55" t="s">
        <v>89</v>
      </c>
      <c r="R2262" s="57">
        <v>629.85</v>
      </c>
      <c r="S2262" s="55" t="s">
        <v>89</v>
      </c>
      <c r="T2262" s="57">
        <v>629.85</v>
      </c>
      <c r="U2262" s="55" t="s">
        <v>329</v>
      </c>
      <c r="V2262" s="55" t="s">
        <v>330</v>
      </c>
      <c r="AJ2262" s="58">
        <v>0</v>
      </c>
      <c r="AT2262" t="s">
        <v>3842</v>
      </c>
      <c r="AU2262" s="191">
        <f t="shared" si="37"/>
        <v>10392525</v>
      </c>
    </row>
    <row r="2263" spans="1:47" hidden="1" x14ac:dyDescent="0.25">
      <c r="A2263" s="55" t="s">
        <v>1717</v>
      </c>
      <c r="B2263" s="92" t="s">
        <v>2544</v>
      </c>
      <c r="D2263" s="55" t="s">
        <v>3859</v>
      </c>
      <c r="E2263" s="56">
        <v>45747</v>
      </c>
      <c r="F2263" s="55" t="s">
        <v>4302</v>
      </c>
      <c r="H2263" s="55">
        <v>50900020</v>
      </c>
      <c r="I2263" s="55" t="s">
        <v>4309</v>
      </c>
      <c r="K2263" s="55" t="s">
        <v>492</v>
      </c>
      <c r="L2263" s="56">
        <v>45747</v>
      </c>
      <c r="Q2263" s="55" t="s">
        <v>89</v>
      </c>
      <c r="R2263" s="57">
        <v>495.89</v>
      </c>
      <c r="S2263" s="55" t="s">
        <v>89</v>
      </c>
      <c r="T2263" s="57">
        <v>495.89</v>
      </c>
      <c r="U2263" s="55" t="s">
        <v>329</v>
      </c>
      <c r="V2263" s="55" t="s">
        <v>330</v>
      </c>
      <c r="AJ2263" s="58">
        <v>0</v>
      </c>
      <c r="AT2263" t="s">
        <v>3842</v>
      </c>
      <c r="AU2263" s="191">
        <f t="shared" si="37"/>
        <v>8182185</v>
      </c>
    </row>
    <row r="2264" spans="1:47" hidden="1" x14ac:dyDescent="0.25">
      <c r="A2264" s="55" t="s">
        <v>1717</v>
      </c>
      <c r="B2264" s="92" t="s">
        <v>2544</v>
      </c>
      <c r="D2264" s="55" t="s">
        <v>3859</v>
      </c>
      <c r="E2264" s="56">
        <v>45747</v>
      </c>
      <c r="F2264" s="55" t="s">
        <v>4302</v>
      </c>
      <c r="H2264" s="55">
        <v>50900020</v>
      </c>
      <c r="I2264" s="55" t="s">
        <v>4309</v>
      </c>
      <c r="K2264" s="55" t="s">
        <v>492</v>
      </c>
      <c r="L2264" s="56">
        <v>45747</v>
      </c>
      <c r="Q2264" s="55" t="s">
        <v>89</v>
      </c>
      <c r="R2264" s="57">
        <v>490.94</v>
      </c>
      <c r="S2264" s="55" t="s">
        <v>89</v>
      </c>
      <c r="T2264" s="57">
        <v>490.94</v>
      </c>
      <c r="U2264" s="55" t="s">
        <v>329</v>
      </c>
      <c r="V2264" s="55" t="s">
        <v>330</v>
      </c>
      <c r="AJ2264" s="58">
        <v>0</v>
      </c>
      <c r="AT2264" t="s">
        <v>3842</v>
      </c>
      <c r="AU2264" s="191">
        <f t="shared" si="37"/>
        <v>8100510</v>
      </c>
    </row>
    <row r="2265" spans="1:47" hidden="1" x14ac:dyDescent="0.25">
      <c r="A2265" s="55" t="s">
        <v>1717</v>
      </c>
      <c r="B2265" s="92" t="s">
        <v>2544</v>
      </c>
      <c r="D2265" s="55" t="s">
        <v>3859</v>
      </c>
      <c r="E2265" s="56">
        <v>45747</v>
      </c>
      <c r="F2265" s="55" t="s">
        <v>4302</v>
      </c>
      <c r="H2265" s="55">
        <v>50900020</v>
      </c>
      <c r="I2265" s="55" t="s">
        <v>4309</v>
      </c>
      <c r="K2265" s="55" t="s">
        <v>492</v>
      </c>
      <c r="L2265" s="56">
        <v>45747</v>
      </c>
      <c r="Q2265" s="55" t="s">
        <v>89</v>
      </c>
      <c r="R2265" s="57">
        <v>2124.63</v>
      </c>
      <c r="S2265" s="55" t="s">
        <v>89</v>
      </c>
      <c r="T2265" s="57">
        <v>2124.63</v>
      </c>
      <c r="U2265" s="55" t="s">
        <v>329</v>
      </c>
      <c r="V2265" s="55" t="s">
        <v>330</v>
      </c>
      <c r="AJ2265" s="58">
        <v>0</v>
      </c>
      <c r="AT2265" t="s">
        <v>3842</v>
      </c>
      <c r="AU2265" s="191">
        <f t="shared" si="37"/>
        <v>35056395</v>
      </c>
    </row>
    <row r="2266" spans="1:47" hidden="1" x14ac:dyDescent="0.25">
      <c r="A2266" s="55" t="s">
        <v>1717</v>
      </c>
      <c r="B2266" s="92" t="s">
        <v>2544</v>
      </c>
      <c r="D2266" s="55" t="s">
        <v>3859</v>
      </c>
      <c r="E2266" s="56">
        <v>45747</v>
      </c>
      <c r="F2266" s="55" t="s">
        <v>4302</v>
      </c>
      <c r="H2266" s="55">
        <v>50900020</v>
      </c>
      <c r="I2266" s="55" t="s">
        <v>4309</v>
      </c>
      <c r="K2266" s="55" t="s">
        <v>492</v>
      </c>
      <c r="L2266" s="56">
        <v>45747</v>
      </c>
      <c r="Q2266" s="55" t="s">
        <v>89</v>
      </c>
      <c r="R2266" s="57">
        <v>533.34</v>
      </c>
      <c r="S2266" s="55" t="s">
        <v>89</v>
      </c>
      <c r="T2266" s="57">
        <v>533.34</v>
      </c>
      <c r="U2266" s="55" t="s">
        <v>329</v>
      </c>
      <c r="V2266" s="55" t="s">
        <v>330</v>
      </c>
      <c r="AJ2266" s="58">
        <v>0</v>
      </c>
      <c r="AT2266" t="s">
        <v>3842</v>
      </c>
      <c r="AU2266" s="191">
        <f t="shared" si="37"/>
        <v>8800110</v>
      </c>
    </row>
    <row r="2267" spans="1:47" hidden="1" x14ac:dyDescent="0.25">
      <c r="A2267" s="55" t="s">
        <v>1717</v>
      </c>
      <c r="B2267" s="92" t="s">
        <v>2544</v>
      </c>
      <c r="D2267" s="55" t="s">
        <v>3859</v>
      </c>
      <c r="E2267" s="56">
        <v>45747</v>
      </c>
      <c r="F2267" s="55" t="s">
        <v>4302</v>
      </c>
      <c r="H2267" s="55">
        <v>50900020</v>
      </c>
      <c r="I2267" s="55" t="s">
        <v>4309</v>
      </c>
      <c r="K2267" s="55" t="s">
        <v>492</v>
      </c>
      <c r="L2267" s="56">
        <v>45747</v>
      </c>
      <c r="Q2267" s="55" t="s">
        <v>89</v>
      </c>
      <c r="R2267" s="57">
        <v>490.94</v>
      </c>
      <c r="S2267" s="55" t="s">
        <v>89</v>
      </c>
      <c r="T2267" s="57">
        <v>490.94</v>
      </c>
      <c r="U2267" s="55" t="s">
        <v>329</v>
      </c>
      <c r="V2267" s="55" t="s">
        <v>330</v>
      </c>
      <c r="AJ2267" s="58">
        <v>0</v>
      </c>
      <c r="AT2267" t="s">
        <v>3842</v>
      </c>
      <c r="AU2267" s="191">
        <f t="shared" si="37"/>
        <v>8100510</v>
      </c>
    </row>
    <row r="2268" spans="1:47" hidden="1" x14ac:dyDescent="0.25">
      <c r="A2268" s="55" t="s">
        <v>1717</v>
      </c>
      <c r="B2268" s="92" t="s">
        <v>2544</v>
      </c>
      <c r="D2268" s="55" t="s">
        <v>3859</v>
      </c>
      <c r="E2268" s="56">
        <v>45747</v>
      </c>
      <c r="F2268" s="55" t="s">
        <v>4302</v>
      </c>
      <c r="H2268" s="55">
        <v>50900020</v>
      </c>
      <c r="I2268" s="55" t="s">
        <v>4309</v>
      </c>
      <c r="K2268" s="55" t="s">
        <v>492</v>
      </c>
      <c r="L2268" s="56">
        <v>45747</v>
      </c>
      <c r="Q2268" s="55" t="s">
        <v>89</v>
      </c>
      <c r="R2268" s="57">
        <v>552.91999999999996</v>
      </c>
      <c r="S2268" s="55" t="s">
        <v>89</v>
      </c>
      <c r="T2268" s="57">
        <v>552.91999999999996</v>
      </c>
      <c r="U2268" s="55" t="s">
        <v>329</v>
      </c>
      <c r="V2268" s="55" t="s">
        <v>330</v>
      </c>
      <c r="AJ2268" s="58">
        <v>0</v>
      </c>
      <c r="AT2268" t="s">
        <v>3842</v>
      </c>
      <c r="AU2268" s="191">
        <f t="shared" si="37"/>
        <v>9123180</v>
      </c>
    </row>
    <row r="2269" spans="1:47" hidden="1" x14ac:dyDescent="0.25">
      <c r="A2269" s="55" t="s">
        <v>1717</v>
      </c>
      <c r="B2269" s="92" t="s">
        <v>2544</v>
      </c>
      <c r="D2269" s="55" t="s">
        <v>3859</v>
      </c>
      <c r="E2269" s="56">
        <v>45747</v>
      </c>
      <c r="F2269" s="55" t="s">
        <v>4302</v>
      </c>
      <c r="H2269" s="55">
        <v>50900020</v>
      </c>
      <c r="I2269" s="55" t="s">
        <v>4309</v>
      </c>
      <c r="K2269" s="55" t="s">
        <v>492</v>
      </c>
      <c r="L2269" s="56">
        <v>45747</v>
      </c>
      <c r="Q2269" s="55" t="s">
        <v>89</v>
      </c>
      <c r="R2269" s="57">
        <v>1087.51</v>
      </c>
      <c r="S2269" s="55" t="s">
        <v>89</v>
      </c>
      <c r="T2269" s="57">
        <v>1087.51</v>
      </c>
      <c r="U2269" s="55" t="s">
        <v>329</v>
      </c>
      <c r="V2269" s="55" t="s">
        <v>330</v>
      </c>
      <c r="AJ2269" s="58">
        <v>0</v>
      </c>
      <c r="AT2269" t="s">
        <v>3842</v>
      </c>
      <c r="AU2269" s="191">
        <f t="shared" si="37"/>
        <v>17943915</v>
      </c>
    </row>
    <row r="2270" spans="1:47" hidden="1" x14ac:dyDescent="0.25">
      <c r="A2270" s="55" t="s">
        <v>1717</v>
      </c>
      <c r="B2270" s="92" t="s">
        <v>2544</v>
      </c>
      <c r="D2270" s="55" t="s">
        <v>3859</v>
      </c>
      <c r="E2270" s="56">
        <v>45747</v>
      </c>
      <c r="F2270" s="55" t="s">
        <v>4302</v>
      </c>
      <c r="H2270" s="55">
        <v>50900020</v>
      </c>
      <c r="I2270" s="55" t="s">
        <v>4309</v>
      </c>
      <c r="K2270" s="55" t="s">
        <v>492</v>
      </c>
      <c r="L2270" s="56">
        <v>45747</v>
      </c>
      <c r="Q2270" s="55" t="s">
        <v>89</v>
      </c>
      <c r="R2270" s="57">
        <v>260.41000000000003</v>
      </c>
      <c r="S2270" s="55" t="s">
        <v>89</v>
      </c>
      <c r="T2270" s="57">
        <v>260.41000000000003</v>
      </c>
      <c r="U2270" s="55" t="s">
        <v>329</v>
      </c>
      <c r="V2270" s="55" t="s">
        <v>330</v>
      </c>
      <c r="AJ2270" s="58">
        <v>0</v>
      </c>
      <c r="AT2270" t="s">
        <v>3842</v>
      </c>
      <c r="AU2270" s="191">
        <f t="shared" si="37"/>
        <v>4296765</v>
      </c>
    </row>
    <row r="2271" spans="1:47" hidden="1" x14ac:dyDescent="0.25">
      <c r="A2271" s="55" t="s">
        <v>1717</v>
      </c>
      <c r="B2271" s="92" t="s">
        <v>2544</v>
      </c>
      <c r="D2271" s="55" t="s">
        <v>3859</v>
      </c>
      <c r="E2271" s="56">
        <v>45747</v>
      </c>
      <c r="F2271" s="55" t="s">
        <v>4302</v>
      </c>
      <c r="H2271" s="55">
        <v>50900020</v>
      </c>
      <c r="I2271" s="55" t="s">
        <v>4309</v>
      </c>
      <c r="K2271" s="55" t="s">
        <v>492</v>
      </c>
      <c r="L2271" s="56">
        <v>45747</v>
      </c>
      <c r="Q2271" s="55" t="s">
        <v>89</v>
      </c>
      <c r="R2271" s="57">
        <v>520.44000000000005</v>
      </c>
      <c r="S2271" s="55" t="s">
        <v>89</v>
      </c>
      <c r="T2271" s="57">
        <v>520.44000000000005</v>
      </c>
      <c r="U2271" s="55" t="s">
        <v>329</v>
      </c>
      <c r="V2271" s="55" t="s">
        <v>330</v>
      </c>
      <c r="AJ2271" s="58">
        <v>0</v>
      </c>
      <c r="AT2271" t="s">
        <v>3842</v>
      </c>
      <c r="AU2271" s="191">
        <f t="shared" si="37"/>
        <v>8587260</v>
      </c>
    </row>
    <row r="2272" spans="1:47" hidden="1" x14ac:dyDescent="0.25">
      <c r="A2272" s="55" t="s">
        <v>1717</v>
      </c>
      <c r="B2272" s="92" t="s">
        <v>2544</v>
      </c>
      <c r="D2272" s="55" t="s">
        <v>3859</v>
      </c>
      <c r="E2272" s="56">
        <v>45747</v>
      </c>
      <c r="F2272" s="55" t="s">
        <v>4302</v>
      </c>
      <c r="H2272" s="55">
        <v>50900020</v>
      </c>
      <c r="I2272" s="55" t="s">
        <v>4309</v>
      </c>
      <c r="K2272" s="55" t="s">
        <v>492</v>
      </c>
      <c r="L2272" s="56">
        <v>45747</v>
      </c>
      <c r="Q2272" s="55" t="s">
        <v>89</v>
      </c>
      <c r="R2272" s="57">
        <v>246.62</v>
      </c>
      <c r="S2272" s="55" t="s">
        <v>89</v>
      </c>
      <c r="T2272" s="57">
        <v>246.62</v>
      </c>
      <c r="U2272" s="55" t="s">
        <v>329</v>
      </c>
      <c r="V2272" s="55" t="s">
        <v>330</v>
      </c>
      <c r="AJ2272" s="58">
        <v>0</v>
      </c>
      <c r="AT2272" t="s">
        <v>3842</v>
      </c>
      <c r="AU2272" s="191">
        <f t="shared" si="37"/>
        <v>4069230</v>
      </c>
    </row>
    <row r="2273" spans="1:47" hidden="1" x14ac:dyDescent="0.25">
      <c r="A2273" s="55" t="s">
        <v>1717</v>
      </c>
      <c r="B2273" s="92" t="s">
        <v>2544</v>
      </c>
      <c r="D2273" s="55" t="s">
        <v>3859</v>
      </c>
      <c r="E2273" s="56">
        <v>45747</v>
      </c>
      <c r="F2273" s="55" t="s">
        <v>4302</v>
      </c>
      <c r="H2273" s="55">
        <v>50900020</v>
      </c>
      <c r="I2273" s="55" t="s">
        <v>4309</v>
      </c>
      <c r="K2273" s="55" t="s">
        <v>492</v>
      </c>
      <c r="L2273" s="56">
        <v>45747</v>
      </c>
      <c r="Q2273" s="55" t="s">
        <v>89</v>
      </c>
      <c r="R2273" s="57">
        <v>52.1</v>
      </c>
      <c r="S2273" s="55" t="s">
        <v>89</v>
      </c>
      <c r="T2273" s="57">
        <v>52.1</v>
      </c>
      <c r="U2273" s="55" t="s">
        <v>329</v>
      </c>
      <c r="V2273" s="55" t="s">
        <v>330</v>
      </c>
      <c r="AJ2273" s="58">
        <v>0</v>
      </c>
      <c r="AT2273" t="s">
        <v>3842</v>
      </c>
      <c r="AU2273" s="191">
        <f t="shared" si="37"/>
        <v>859650</v>
      </c>
    </row>
    <row r="2274" spans="1:47" hidden="1" x14ac:dyDescent="0.25">
      <c r="A2274" s="55" t="s">
        <v>1717</v>
      </c>
      <c r="B2274" s="92" t="s">
        <v>2544</v>
      </c>
      <c r="D2274" s="55" t="s">
        <v>3859</v>
      </c>
      <c r="E2274" s="56">
        <v>45747</v>
      </c>
      <c r="F2274" s="55" t="s">
        <v>4302</v>
      </c>
      <c r="H2274" s="55">
        <v>50900020</v>
      </c>
      <c r="I2274" s="55" t="s">
        <v>4309</v>
      </c>
      <c r="K2274" s="55" t="s">
        <v>492</v>
      </c>
      <c r="L2274" s="56">
        <v>45747</v>
      </c>
      <c r="Q2274" s="55" t="s">
        <v>89</v>
      </c>
      <c r="R2274" s="57">
        <v>843.3</v>
      </c>
      <c r="S2274" s="55" t="s">
        <v>89</v>
      </c>
      <c r="T2274" s="57">
        <v>843.3</v>
      </c>
      <c r="U2274" s="55" t="s">
        <v>329</v>
      </c>
      <c r="V2274" s="55" t="s">
        <v>330</v>
      </c>
      <c r="AJ2274" s="58">
        <v>0</v>
      </c>
      <c r="AT2274" t="s">
        <v>3842</v>
      </c>
      <c r="AU2274" s="191">
        <f t="shared" si="37"/>
        <v>13914450</v>
      </c>
    </row>
    <row r="2275" spans="1:47" hidden="1" x14ac:dyDescent="0.25">
      <c r="A2275" s="55" t="s">
        <v>1717</v>
      </c>
      <c r="B2275" s="92" t="s">
        <v>2544</v>
      </c>
      <c r="D2275" s="55" t="s">
        <v>3859</v>
      </c>
      <c r="E2275" s="56">
        <v>45747</v>
      </c>
      <c r="F2275" s="55" t="s">
        <v>4302</v>
      </c>
      <c r="H2275" s="55">
        <v>50900020</v>
      </c>
      <c r="I2275" s="55" t="s">
        <v>4309</v>
      </c>
      <c r="K2275" s="55" t="s">
        <v>492</v>
      </c>
      <c r="L2275" s="56">
        <v>45747</v>
      </c>
      <c r="Q2275" s="55" t="s">
        <v>89</v>
      </c>
      <c r="R2275" s="57">
        <v>246.61</v>
      </c>
      <c r="S2275" s="55" t="s">
        <v>89</v>
      </c>
      <c r="T2275" s="57">
        <v>246.61</v>
      </c>
      <c r="U2275" s="55" t="s">
        <v>329</v>
      </c>
      <c r="V2275" s="55" t="s">
        <v>330</v>
      </c>
      <c r="AJ2275" s="58">
        <v>0</v>
      </c>
      <c r="AT2275" t="s">
        <v>3842</v>
      </c>
      <c r="AU2275" s="191">
        <f t="shared" si="37"/>
        <v>4069065</v>
      </c>
    </row>
    <row r="2276" spans="1:47" hidden="1" x14ac:dyDescent="0.25">
      <c r="A2276" s="55" t="s">
        <v>1717</v>
      </c>
      <c r="B2276" s="92" t="s">
        <v>2544</v>
      </c>
      <c r="D2276" s="55" t="s">
        <v>3859</v>
      </c>
      <c r="E2276" s="56">
        <v>45747</v>
      </c>
      <c r="F2276" s="55" t="s">
        <v>4302</v>
      </c>
      <c r="H2276" s="55">
        <v>50900020</v>
      </c>
      <c r="I2276" s="55" t="s">
        <v>4309</v>
      </c>
      <c r="K2276" s="55" t="s">
        <v>492</v>
      </c>
      <c r="L2276" s="56">
        <v>45747</v>
      </c>
      <c r="Q2276" s="55" t="s">
        <v>89</v>
      </c>
      <c r="R2276" s="57">
        <v>843.3</v>
      </c>
      <c r="S2276" s="55" t="s">
        <v>89</v>
      </c>
      <c r="T2276" s="57">
        <v>843.3</v>
      </c>
      <c r="U2276" s="55" t="s">
        <v>329</v>
      </c>
      <c r="V2276" s="55" t="s">
        <v>330</v>
      </c>
      <c r="AJ2276" s="58">
        <v>0</v>
      </c>
      <c r="AT2276" t="s">
        <v>3842</v>
      </c>
      <c r="AU2276" s="191">
        <f t="shared" si="37"/>
        <v>13914450</v>
      </c>
    </row>
    <row r="2277" spans="1:47" hidden="1" x14ac:dyDescent="0.25">
      <c r="A2277" s="55" t="s">
        <v>1717</v>
      </c>
      <c r="B2277" s="92" t="s">
        <v>2544</v>
      </c>
      <c r="D2277" s="55" t="s">
        <v>3859</v>
      </c>
      <c r="E2277" s="56">
        <v>45747</v>
      </c>
      <c r="F2277" s="55" t="s">
        <v>4302</v>
      </c>
      <c r="H2277" s="55">
        <v>50900020</v>
      </c>
      <c r="I2277" s="55" t="s">
        <v>4309</v>
      </c>
      <c r="K2277" s="55" t="s">
        <v>492</v>
      </c>
      <c r="L2277" s="56">
        <v>45747</v>
      </c>
      <c r="Q2277" s="55" t="s">
        <v>89</v>
      </c>
      <c r="R2277" s="57">
        <v>821.98</v>
      </c>
      <c r="S2277" s="55" t="s">
        <v>89</v>
      </c>
      <c r="T2277" s="57">
        <v>821.98</v>
      </c>
      <c r="U2277" s="55" t="s">
        <v>329</v>
      </c>
      <c r="V2277" s="55" t="s">
        <v>330</v>
      </c>
      <c r="AJ2277" s="58">
        <v>0</v>
      </c>
      <c r="AT2277" t="s">
        <v>3842</v>
      </c>
      <c r="AU2277" s="191">
        <f t="shared" si="37"/>
        <v>13562670</v>
      </c>
    </row>
    <row r="2278" spans="1:47" hidden="1" x14ac:dyDescent="0.25">
      <c r="A2278" s="55" t="s">
        <v>1717</v>
      </c>
      <c r="B2278" s="92" t="s">
        <v>2544</v>
      </c>
      <c r="D2278" s="55" t="s">
        <v>3859</v>
      </c>
      <c r="E2278" s="56">
        <v>45747</v>
      </c>
      <c r="F2278" s="55" t="s">
        <v>4302</v>
      </c>
      <c r="H2278" s="55">
        <v>50900020</v>
      </c>
      <c r="I2278" s="55" t="s">
        <v>4309</v>
      </c>
      <c r="K2278" s="55" t="s">
        <v>492</v>
      </c>
      <c r="L2278" s="56">
        <v>45747</v>
      </c>
      <c r="Q2278" s="55" t="s">
        <v>89</v>
      </c>
      <c r="R2278" s="57">
        <v>425.36</v>
      </c>
      <c r="S2278" s="55" t="s">
        <v>89</v>
      </c>
      <c r="T2278" s="57">
        <v>425.36</v>
      </c>
      <c r="U2278" s="55" t="s">
        <v>329</v>
      </c>
      <c r="V2278" s="55" t="s">
        <v>330</v>
      </c>
      <c r="AJ2278" s="58">
        <v>0</v>
      </c>
      <c r="AT2278" t="s">
        <v>3842</v>
      </c>
      <c r="AU2278" s="191">
        <f t="shared" si="37"/>
        <v>7018440</v>
      </c>
    </row>
    <row r="2279" spans="1:47" hidden="1" x14ac:dyDescent="0.25">
      <c r="A2279" s="55" t="s">
        <v>1717</v>
      </c>
      <c r="B2279" s="92" t="s">
        <v>2544</v>
      </c>
      <c r="D2279" s="55" t="s">
        <v>3859</v>
      </c>
      <c r="E2279" s="56">
        <v>45747</v>
      </c>
      <c r="F2279" s="55" t="s">
        <v>4302</v>
      </c>
      <c r="H2279" s="55">
        <v>50900020</v>
      </c>
      <c r="I2279" s="55" t="s">
        <v>4309</v>
      </c>
      <c r="K2279" s="55" t="s">
        <v>492</v>
      </c>
      <c r="L2279" s="56">
        <v>45747</v>
      </c>
      <c r="Q2279" s="55" t="s">
        <v>89</v>
      </c>
      <c r="R2279" s="57">
        <v>479.95</v>
      </c>
      <c r="S2279" s="55" t="s">
        <v>89</v>
      </c>
      <c r="T2279" s="57">
        <v>479.95</v>
      </c>
      <c r="U2279" s="55" t="s">
        <v>329</v>
      </c>
      <c r="V2279" s="55" t="s">
        <v>330</v>
      </c>
      <c r="AJ2279" s="58">
        <v>0</v>
      </c>
      <c r="AT2279" t="s">
        <v>3842</v>
      </c>
      <c r="AU2279" s="191">
        <f t="shared" si="37"/>
        <v>7919175</v>
      </c>
    </row>
    <row r="2280" spans="1:47" hidden="1" x14ac:dyDescent="0.25">
      <c r="A2280" s="55" t="s">
        <v>1717</v>
      </c>
      <c r="B2280" s="92" t="s">
        <v>2544</v>
      </c>
      <c r="D2280" s="55" t="s">
        <v>3859</v>
      </c>
      <c r="E2280" s="56">
        <v>45747</v>
      </c>
      <c r="F2280" s="55" t="s">
        <v>4302</v>
      </c>
      <c r="H2280" s="55">
        <v>50900020</v>
      </c>
      <c r="I2280" s="55" t="s">
        <v>4309</v>
      </c>
      <c r="K2280" s="55" t="s">
        <v>492</v>
      </c>
      <c r="L2280" s="56">
        <v>45747</v>
      </c>
      <c r="Q2280" s="55" t="s">
        <v>89</v>
      </c>
      <c r="R2280" s="57">
        <v>415.89</v>
      </c>
      <c r="S2280" s="55" t="s">
        <v>89</v>
      </c>
      <c r="T2280" s="57">
        <v>415.89</v>
      </c>
      <c r="U2280" s="55" t="s">
        <v>329</v>
      </c>
      <c r="V2280" s="55" t="s">
        <v>330</v>
      </c>
      <c r="AJ2280" s="58">
        <v>0</v>
      </c>
      <c r="AT2280" t="s">
        <v>3842</v>
      </c>
      <c r="AU2280" s="191">
        <f t="shared" si="37"/>
        <v>6862185</v>
      </c>
    </row>
    <row r="2281" spans="1:47" hidden="1" x14ac:dyDescent="0.25">
      <c r="A2281" s="55" t="s">
        <v>1717</v>
      </c>
      <c r="B2281" s="92" t="s">
        <v>2544</v>
      </c>
      <c r="D2281" s="55" t="s">
        <v>3859</v>
      </c>
      <c r="E2281" s="56">
        <v>45747</v>
      </c>
      <c r="F2281" s="55" t="s">
        <v>4302</v>
      </c>
      <c r="H2281" s="55">
        <v>50900020</v>
      </c>
      <c r="I2281" s="55" t="s">
        <v>4309</v>
      </c>
      <c r="K2281" s="55" t="s">
        <v>492</v>
      </c>
      <c r="L2281" s="56">
        <v>45747</v>
      </c>
      <c r="Q2281" s="55" t="s">
        <v>89</v>
      </c>
      <c r="R2281" s="57">
        <v>490.94</v>
      </c>
      <c r="S2281" s="55" t="s">
        <v>89</v>
      </c>
      <c r="T2281" s="57">
        <v>490.94</v>
      </c>
      <c r="U2281" s="55" t="s">
        <v>329</v>
      </c>
      <c r="V2281" s="55" t="s">
        <v>330</v>
      </c>
      <c r="AJ2281" s="58">
        <v>0</v>
      </c>
      <c r="AT2281" t="s">
        <v>3842</v>
      </c>
      <c r="AU2281" s="191">
        <f t="shared" si="37"/>
        <v>8100510</v>
      </c>
    </row>
    <row r="2282" spans="1:47" hidden="1" x14ac:dyDescent="0.25">
      <c r="A2282" s="55" t="s">
        <v>1717</v>
      </c>
      <c r="B2282" s="92" t="s">
        <v>2544</v>
      </c>
      <c r="D2282" s="55" t="s">
        <v>3859</v>
      </c>
      <c r="E2282" s="56">
        <v>45747</v>
      </c>
      <c r="F2282" s="55" t="s">
        <v>4302</v>
      </c>
      <c r="H2282" s="55">
        <v>50900020</v>
      </c>
      <c r="I2282" s="55" t="s">
        <v>4309</v>
      </c>
      <c r="K2282" s="55" t="s">
        <v>492</v>
      </c>
      <c r="L2282" s="56">
        <v>45747</v>
      </c>
      <c r="Q2282" s="55" t="s">
        <v>89</v>
      </c>
      <c r="R2282" s="57">
        <v>1062.8599999999999</v>
      </c>
      <c r="S2282" s="55" t="s">
        <v>89</v>
      </c>
      <c r="T2282" s="57">
        <v>1062.8599999999999</v>
      </c>
      <c r="U2282" s="55" t="s">
        <v>329</v>
      </c>
      <c r="V2282" s="55" t="s">
        <v>330</v>
      </c>
      <c r="AJ2282" s="58">
        <v>0</v>
      </c>
      <c r="AT2282" t="s">
        <v>3842</v>
      </c>
      <c r="AU2282" s="191">
        <f t="shared" si="37"/>
        <v>17537190</v>
      </c>
    </row>
    <row r="2283" spans="1:47" hidden="1" x14ac:dyDescent="0.25">
      <c r="A2283" s="55" t="s">
        <v>1717</v>
      </c>
      <c r="B2283" s="92" t="s">
        <v>2544</v>
      </c>
      <c r="D2283" s="55" t="s">
        <v>3859</v>
      </c>
      <c r="E2283" s="56">
        <v>45747</v>
      </c>
      <c r="F2283" s="55" t="s">
        <v>4302</v>
      </c>
      <c r="H2283" s="55">
        <v>50900020</v>
      </c>
      <c r="I2283" s="55" t="s">
        <v>4309</v>
      </c>
      <c r="K2283" s="55" t="s">
        <v>492</v>
      </c>
      <c r="L2283" s="56">
        <v>45747</v>
      </c>
      <c r="Q2283" s="55" t="s">
        <v>89</v>
      </c>
      <c r="R2283" s="57">
        <v>230.44</v>
      </c>
      <c r="S2283" s="55" t="s">
        <v>89</v>
      </c>
      <c r="T2283" s="57">
        <v>230.44</v>
      </c>
      <c r="U2283" s="55" t="s">
        <v>329</v>
      </c>
      <c r="V2283" s="55" t="s">
        <v>330</v>
      </c>
      <c r="AJ2283" s="58">
        <v>0</v>
      </c>
      <c r="AT2283" t="s">
        <v>3842</v>
      </c>
      <c r="AU2283" s="191">
        <f t="shared" si="37"/>
        <v>3802260</v>
      </c>
    </row>
    <row r="2284" spans="1:47" hidden="1" x14ac:dyDescent="0.25">
      <c r="A2284" s="55" t="s">
        <v>1717</v>
      </c>
      <c r="B2284" s="92" t="s">
        <v>2544</v>
      </c>
      <c r="D2284" s="55" t="s">
        <v>3859</v>
      </c>
      <c r="E2284" s="56">
        <v>45747</v>
      </c>
      <c r="F2284" s="55" t="s">
        <v>4302</v>
      </c>
      <c r="H2284" s="55">
        <v>50900020</v>
      </c>
      <c r="I2284" s="55" t="s">
        <v>4309</v>
      </c>
      <c r="K2284" s="55" t="s">
        <v>492</v>
      </c>
      <c r="L2284" s="56">
        <v>45747</v>
      </c>
      <c r="Q2284" s="55" t="s">
        <v>89</v>
      </c>
      <c r="R2284" s="57">
        <v>519.58000000000004</v>
      </c>
      <c r="S2284" s="55" t="s">
        <v>89</v>
      </c>
      <c r="T2284" s="57">
        <v>519.58000000000004</v>
      </c>
      <c r="U2284" s="55" t="s">
        <v>329</v>
      </c>
      <c r="V2284" s="55" t="s">
        <v>330</v>
      </c>
      <c r="AJ2284" s="58">
        <v>0</v>
      </c>
      <c r="AT2284" t="s">
        <v>3842</v>
      </c>
      <c r="AU2284" s="191">
        <f t="shared" si="37"/>
        <v>8573070</v>
      </c>
    </row>
    <row r="2285" spans="1:47" hidden="1" x14ac:dyDescent="0.25">
      <c r="A2285" s="55" t="s">
        <v>1717</v>
      </c>
      <c r="B2285" s="92" t="s">
        <v>2544</v>
      </c>
      <c r="D2285" s="55" t="s">
        <v>3859</v>
      </c>
      <c r="E2285" s="56">
        <v>45747</v>
      </c>
      <c r="F2285" s="55" t="s">
        <v>4302</v>
      </c>
      <c r="H2285" s="55">
        <v>50900020</v>
      </c>
      <c r="I2285" s="55" t="s">
        <v>4309</v>
      </c>
      <c r="K2285" s="55" t="s">
        <v>492</v>
      </c>
      <c r="L2285" s="56">
        <v>45747</v>
      </c>
      <c r="Q2285" s="55" t="s">
        <v>89</v>
      </c>
      <c r="R2285" s="57">
        <v>519.58000000000004</v>
      </c>
      <c r="S2285" s="55" t="s">
        <v>89</v>
      </c>
      <c r="T2285" s="57">
        <v>519.58000000000004</v>
      </c>
      <c r="U2285" s="55" t="s">
        <v>329</v>
      </c>
      <c r="V2285" s="55" t="s">
        <v>330</v>
      </c>
      <c r="AJ2285" s="58">
        <v>0</v>
      </c>
      <c r="AT2285" t="s">
        <v>3842</v>
      </c>
      <c r="AU2285" s="191">
        <f t="shared" si="37"/>
        <v>8573070</v>
      </c>
    </row>
    <row r="2286" spans="1:47" hidden="1" x14ac:dyDescent="0.25">
      <c r="A2286" s="55" t="s">
        <v>1717</v>
      </c>
      <c r="B2286" s="92" t="s">
        <v>2544</v>
      </c>
      <c r="D2286" s="55" t="s">
        <v>3859</v>
      </c>
      <c r="E2286" s="56">
        <v>45747</v>
      </c>
      <c r="F2286" s="55" t="s">
        <v>4302</v>
      </c>
      <c r="H2286" s="55">
        <v>50900020</v>
      </c>
      <c r="I2286" s="55" t="s">
        <v>4309</v>
      </c>
      <c r="K2286" s="55" t="s">
        <v>492</v>
      </c>
      <c r="L2286" s="56">
        <v>45747</v>
      </c>
      <c r="Q2286" s="55" t="s">
        <v>89</v>
      </c>
      <c r="R2286" s="57">
        <v>371.92</v>
      </c>
      <c r="S2286" s="55" t="s">
        <v>89</v>
      </c>
      <c r="T2286" s="57">
        <v>371.92</v>
      </c>
      <c r="U2286" s="55" t="s">
        <v>329</v>
      </c>
      <c r="V2286" s="55" t="s">
        <v>330</v>
      </c>
      <c r="AJ2286" s="58">
        <v>0</v>
      </c>
      <c r="AT2286" t="s">
        <v>3842</v>
      </c>
      <c r="AU2286" s="191">
        <f t="shared" si="37"/>
        <v>6136680</v>
      </c>
    </row>
    <row r="2287" spans="1:47" hidden="1" x14ac:dyDescent="0.25">
      <c r="A2287" s="55" t="s">
        <v>1717</v>
      </c>
      <c r="B2287" s="92" t="s">
        <v>2544</v>
      </c>
      <c r="D2287" s="55" t="s">
        <v>3859</v>
      </c>
      <c r="E2287" s="56">
        <v>45747</v>
      </c>
      <c r="F2287" s="55" t="s">
        <v>4302</v>
      </c>
      <c r="H2287" s="55">
        <v>50900020</v>
      </c>
      <c r="I2287" s="55" t="s">
        <v>4309</v>
      </c>
      <c r="K2287" s="55" t="s">
        <v>492</v>
      </c>
      <c r="L2287" s="56">
        <v>45747</v>
      </c>
      <c r="Q2287" s="55" t="s">
        <v>89</v>
      </c>
      <c r="R2287" s="57">
        <v>843.3</v>
      </c>
      <c r="S2287" s="55" t="s">
        <v>89</v>
      </c>
      <c r="T2287" s="57">
        <v>843.3</v>
      </c>
      <c r="U2287" s="55" t="s">
        <v>329</v>
      </c>
      <c r="V2287" s="55" t="s">
        <v>330</v>
      </c>
      <c r="AJ2287" s="58">
        <v>0</v>
      </c>
      <c r="AT2287" t="s">
        <v>3842</v>
      </c>
      <c r="AU2287" s="191">
        <f t="shared" si="37"/>
        <v>13914450</v>
      </c>
    </row>
    <row r="2288" spans="1:47" hidden="1" x14ac:dyDescent="0.25">
      <c r="A2288" s="55" t="s">
        <v>1717</v>
      </c>
      <c r="B2288" s="92" t="s">
        <v>2544</v>
      </c>
      <c r="D2288" s="55" t="s">
        <v>3859</v>
      </c>
      <c r="E2288" s="56">
        <v>45747</v>
      </c>
      <c r="F2288" s="55" t="s">
        <v>4302</v>
      </c>
      <c r="H2288" s="55">
        <v>50900020</v>
      </c>
      <c r="I2288" s="55" t="s">
        <v>4309</v>
      </c>
      <c r="K2288" s="55" t="s">
        <v>492</v>
      </c>
      <c r="L2288" s="56">
        <v>45747</v>
      </c>
      <c r="Q2288" s="55" t="s">
        <v>89</v>
      </c>
      <c r="R2288" s="57">
        <v>276.45999999999998</v>
      </c>
      <c r="S2288" s="55" t="s">
        <v>89</v>
      </c>
      <c r="T2288" s="57">
        <v>276.45999999999998</v>
      </c>
      <c r="U2288" s="55" t="s">
        <v>329</v>
      </c>
      <c r="V2288" s="55" t="s">
        <v>330</v>
      </c>
      <c r="AJ2288" s="58">
        <v>0</v>
      </c>
      <c r="AT2288" t="s">
        <v>3842</v>
      </c>
      <c r="AU2288" s="191">
        <f t="shared" si="37"/>
        <v>4561590</v>
      </c>
    </row>
    <row r="2289" spans="1:47" hidden="1" x14ac:dyDescent="0.25">
      <c r="A2289" s="55" t="s">
        <v>1717</v>
      </c>
      <c r="B2289" s="92" t="s">
        <v>2544</v>
      </c>
      <c r="D2289" s="55" t="s">
        <v>3859</v>
      </c>
      <c r="E2289" s="56">
        <v>45747</v>
      </c>
      <c r="F2289" s="55" t="s">
        <v>4302</v>
      </c>
      <c r="H2289" s="55">
        <v>50900020</v>
      </c>
      <c r="I2289" s="55" t="s">
        <v>4309</v>
      </c>
      <c r="K2289" s="55" t="s">
        <v>492</v>
      </c>
      <c r="L2289" s="56">
        <v>45747</v>
      </c>
      <c r="Q2289" s="55" t="s">
        <v>89</v>
      </c>
      <c r="R2289" s="57">
        <v>828.75</v>
      </c>
      <c r="S2289" s="55" t="s">
        <v>89</v>
      </c>
      <c r="T2289" s="57">
        <v>828.75</v>
      </c>
      <c r="U2289" s="55" t="s">
        <v>329</v>
      </c>
      <c r="V2289" s="55" t="s">
        <v>330</v>
      </c>
      <c r="AJ2289" s="58">
        <v>0</v>
      </c>
      <c r="AT2289" t="s">
        <v>3842</v>
      </c>
      <c r="AU2289" s="191">
        <f t="shared" ref="AU2289:AU2352" si="38">IF(Q2289="USD",R2289*16500,IF(Q2289="IDR",R2289,T2289*16500))</f>
        <v>13674375</v>
      </c>
    </row>
    <row r="2290" spans="1:47" hidden="1" x14ac:dyDescent="0.25">
      <c r="A2290" s="55" t="s">
        <v>1717</v>
      </c>
      <c r="B2290" s="92" t="s">
        <v>2544</v>
      </c>
      <c r="D2290" s="55" t="s">
        <v>3859</v>
      </c>
      <c r="E2290" s="56">
        <v>45747</v>
      </c>
      <c r="F2290" s="55" t="s">
        <v>4302</v>
      </c>
      <c r="H2290" s="55">
        <v>50900020</v>
      </c>
      <c r="I2290" s="55" t="s">
        <v>4309</v>
      </c>
      <c r="K2290" s="55" t="s">
        <v>492</v>
      </c>
      <c r="L2290" s="56">
        <v>45747</v>
      </c>
      <c r="Q2290" s="55" t="s">
        <v>89</v>
      </c>
      <c r="R2290" s="57">
        <v>2124.63</v>
      </c>
      <c r="S2290" s="55" t="s">
        <v>89</v>
      </c>
      <c r="T2290" s="57">
        <v>2124.63</v>
      </c>
      <c r="U2290" s="55" t="s">
        <v>329</v>
      </c>
      <c r="V2290" s="55" t="s">
        <v>330</v>
      </c>
      <c r="AJ2290" s="58">
        <v>0</v>
      </c>
      <c r="AT2290" t="s">
        <v>3842</v>
      </c>
      <c r="AU2290" s="191">
        <f t="shared" si="38"/>
        <v>35056395</v>
      </c>
    </row>
    <row r="2291" spans="1:47" hidden="1" x14ac:dyDescent="0.25">
      <c r="A2291" s="55" t="s">
        <v>1717</v>
      </c>
      <c r="B2291" s="92" t="s">
        <v>2544</v>
      </c>
      <c r="D2291" s="55" t="s">
        <v>3859</v>
      </c>
      <c r="E2291" s="56">
        <v>45747</v>
      </c>
      <c r="F2291" s="55" t="s">
        <v>4302</v>
      </c>
      <c r="H2291" s="55">
        <v>50900020</v>
      </c>
      <c r="I2291" s="55" t="s">
        <v>4309</v>
      </c>
      <c r="K2291" s="55" t="s">
        <v>492</v>
      </c>
      <c r="L2291" s="56">
        <v>45747</v>
      </c>
      <c r="Q2291" s="55" t="s">
        <v>89</v>
      </c>
      <c r="R2291" s="57">
        <v>2124.63</v>
      </c>
      <c r="S2291" s="55" t="s">
        <v>89</v>
      </c>
      <c r="T2291" s="57">
        <v>2124.63</v>
      </c>
      <c r="U2291" s="55" t="s">
        <v>329</v>
      </c>
      <c r="V2291" s="55" t="s">
        <v>330</v>
      </c>
      <c r="AJ2291" s="58">
        <v>0</v>
      </c>
      <c r="AT2291" t="s">
        <v>3842</v>
      </c>
      <c r="AU2291" s="191">
        <f t="shared" si="38"/>
        <v>35056395</v>
      </c>
    </row>
    <row r="2292" spans="1:47" hidden="1" x14ac:dyDescent="0.25">
      <c r="A2292" s="55" t="s">
        <v>1717</v>
      </c>
      <c r="B2292" s="92" t="s">
        <v>2544</v>
      </c>
      <c r="D2292" s="55" t="s">
        <v>3859</v>
      </c>
      <c r="E2292" s="56">
        <v>45747</v>
      </c>
      <c r="F2292" s="55" t="s">
        <v>4302</v>
      </c>
      <c r="H2292" s="55">
        <v>50900020</v>
      </c>
      <c r="I2292" s="55" t="s">
        <v>4309</v>
      </c>
      <c r="K2292" s="55" t="s">
        <v>492</v>
      </c>
      <c r="L2292" s="56">
        <v>45747</v>
      </c>
      <c r="Q2292" s="55" t="s">
        <v>89</v>
      </c>
      <c r="R2292" s="57">
        <v>605.51</v>
      </c>
      <c r="S2292" s="55" t="s">
        <v>89</v>
      </c>
      <c r="T2292" s="57">
        <v>605.51</v>
      </c>
      <c r="U2292" s="55" t="s">
        <v>329</v>
      </c>
      <c r="V2292" s="55" t="s">
        <v>330</v>
      </c>
      <c r="AJ2292" s="58">
        <v>0</v>
      </c>
      <c r="AT2292" t="s">
        <v>3842</v>
      </c>
      <c r="AU2292" s="191">
        <f t="shared" si="38"/>
        <v>9990915</v>
      </c>
    </row>
    <row r="2293" spans="1:47" hidden="1" x14ac:dyDescent="0.25">
      <c r="A2293" s="55" t="s">
        <v>1717</v>
      </c>
      <c r="B2293" s="92" t="s">
        <v>2544</v>
      </c>
      <c r="D2293" s="55" t="s">
        <v>3859</v>
      </c>
      <c r="E2293" s="56">
        <v>45747</v>
      </c>
      <c r="F2293" s="55" t="s">
        <v>4302</v>
      </c>
      <c r="H2293" s="55">
        <v>50900020</v>
      </c>
      <c r="I2293" s="55" t="s">
        <v>4309</v>
      </c>
      <c r="K2293" s="55" t="s">
        <v>492</v>
      </c>
      <c r="L2293" s="56">
        <v>45747</v>
      </c>
      <c r="Q2293" s="55" t="s">
        <v>89</v>
      </c>
      <c r="R2293" s="57">
        <v>462.58</v>
      </c>
      <c r="S2293" s="55" t="s">
        <v>89</v>
      </c>
      <c r="T2293" s="57">
        <v>462.58</v>
      </c>
      <c r="U2293" s="55" t="s">
        <v>329</v>
      </c>
      <c r="V2293" s="55" t="s">
        <v>330</v>
      </c>
      <c r="AJ2293" s="58">
        <v>0</v>
      </c>
      <c r="AT2293" t="s">
        <v>3842</v>
      </c>
      <c r="AU2293" s="191">
        <f t="shared" si="38"/>
        <v>7632570</v>
      </c>
    </row>
    <row r="2294" spans="1:47" hidden="1" x14ac:dyDescent="0.25">
      <c r="A2294" s="55" t="s">
        <v>1717</v>
      </c>
      <c r="B2294" s="92" t="s">
        <v>2544</v>
      </c>
      <c r="D2294" s="55" t="s">
        <v>3859</v>
      </c>
      <c r="E2294" s="56">
        <v>45747</v>
      </c>
      <c r="F2294" s="55" t="s">
        <v>4302</v>
      </c>
      <c r="H2294" s="55">
        <v>50900020</v>
      </c>
      <c r="I2294" s="55" t="s">
        <v>4309</v>
      </c>
      <c r="K2294" s="55" t="s">
        <v>492</v>
      </c>
      <c r="L2294" s="56">
        <v>45747</v>
      </c>
      <c r="Q2294" s="55" t="s">
        <v>89</v>
      </c>
      <c r="R2294" s="57">
        <v>531.42999999999995</v>
      </c>
      <c r="S2294" s="55" t="s">
        <v>89</v>
      </c>
      <c r="T2294" s="57">
        <v>531.42999999999995</v>
      </c>
      <c r="U2294" s="55" t="s">
        <v>329</v>
      </c>
      <c r="V2294" s="55" t="s">
        <v>330</v>
      </c>
      <c r="AJ2294" s="58">
        <v>0</v>
      </c>
      <c r="AT2294" t="s">
        <v>3842</v>
      </c>
      <c r="AU2294" s="191">
        <f t="shared" si="38"/>
        <v>8768595</v>
      </c>
    </row>
    <row r="2295" spans="1:47" hidden="1" x14ac:dyDescent="0.25">
      <c r="A2295" s="55" t="s">
        <v>1717</v>
      </c>
      <c r="B2295" s="92" t="s">
        <v>2544</v>
      </c>
      <c r="D2295" s="55" t="s">
        <v>3859</v>
      </c>
      <c r="E2295" s="56">
        <v>45747</v>
      </c>
      <c r="F2295" s="55" t="s">
        <v>4302</v>
      </c>
      <c r="H2295" s="55">
        <v>50900020</v>
      </c>
      <c r="I2295" s="55" t="s">
        <v>4309</v>
      </c>
      <c r="K2295" s="55" t="s">
        <v>492</v>
      </c>
      <c r="L2295" s="56">
        <v>45747</v>
      </c>
      <c r="Q2295" s="55" t="s">
        <v>89</v>
      </c>
      <c r="R2295" s="57">
        <v>246.62</v>
      </c>
      <c r="S2295" s="55" t="s">
        <v>89</v>
      </c>
      <c r="T2295" s="57">
        <v>246.62</v>
      </c>
      <c r="U2295" s="55" t="s">
        <v>329</v>
      </c>
      <c r="V2295" s="55" t="s">
        <v>330</v>
      </c>
      <c r="AJ2295" s="58">
        <v>0</v>
      </c>
      <c r="AT2295" t="s">
        <v>3842</v>
      </c>
      <c r="AU2295" s="191">
        <f t="shared" si="38"/>
        <v>4069230</v>
      </c>
    </row>
    <row r="2296" spans="1:47" hidden="1" x14ac:dyDescent="0.25">
      <c r="A2296" s="55" t="s">
        <v>1717</v>
      </c>
      <c r="B2296" s="92" t="s">
        <v>2544</v>
      </c>
      <c r="D2296" s="55" t="s">
        <v>3859</v>
      </c>
      <c r="E2296" s="56">
        <v>45747</v>
      </c>
      <c r="F2296" s="55" t="s">
        <v>4302</v>
      </c>
      <c r="H2296" s="55">
        <v>50900020</v>
      </c>
      <c r="I2296" s="55" t="s">
        <v>4309</v>
      </c>
      <c r="K2296" s="55" t="s">
        <v>492</v>
      </c>
      <c r="L2296" s="56">
        <v>45747</v>
      </c>
      <c r="Q2296" s="55" t="s">
        <v>89</v>
      </c>
      <c r="R2296" s="57">
        <v>868.33</v>
      </c>
      <c r="S2296" s="55" t="s">
        <v>89</v>
      </c>
      <c r="T2296" s="57">
        <v>868.33</v>
      </c>
      <c r="U2296" s="55" t="s">
        <v>329</v>
      </c>
      <c r="V2296" s="55" t="s">
        <v>330</v>
      </c>
      <c r="AJ2296" s="58">
        <v>0</v>
      </c>
      <c r="AT2296" t="s">
        <v>3842</v>
      </c>
      <c r="AU2296" s="191">
        <f t="shared" si="38"/>
        <v>14327445</v>
      </c>
    </row>
    <row r="2297" spans="1:47" hidden="1" x14ac:dyDescent="0.25">
      <c r="A2297" s="55" t="s">
        <v>1717</v>
      </c>
      <c r="B2297" s="92" t="s">
        <v>2544</v>
      </c>
      <c r="D2297" s="55" t="s">
        <v>3859</v>
      </c>
      <c r="E2297" s="56">
        <v>45747</v>
      </c>
      <c r="F2297" s="55" t="s">
        <v>4302</v>
      </c>
      <c r="H2297" s="55">
        <v>50900020</v>
      </c>
      <c r="I2297" s="55" t="s">
        <v>4309</v>
      </c>
      <c r="K2297" s="55" t="s">
        <v>492</v>
      </c>
      <c r="L2297" s="56">
        <v>45747</v>
      </c>
      <c r="Q2297" s="55" t="s">
        <v>89</v>
      </c>
      <c r="R2297" s="57">
        <v>2124.63</v>
      </c>
      <c r="S2297" s="55" t="s">
        <v>89</v>
      </c>
      <c r="T2297" s="57">
        <v>2124.63</v>
      </c>
      <c r="U2297" s="55" t="s">
        <v>329</v>
      </c>
      <c r="V2297" s="55" t="s">
        <v>330</v>
      </c>
      <c r="AJ2297" s="58">
        <v>0</v>
      </c>
      <c r="AT2297" t="s">
        <v>3842</v>
      </c>
      <c r="AU2297" s="191">
        <f t="shared" si="38"/>
        <v>35056395</v>
      </c>
    </row>
    <row r="2298" spans="1:47" hidden="1" x14ac:dyDescent="0.25">
      <c r="A2298" s="55" t="s">
        <v>1717</v>
      </c>
      <c r="B2298" s="92" t="s">
        <v>2544</v>
      </c>
      <c r="D2298" s="55" t="s">
        <v>3859</v>
      </c>
      <c r="E2298" s="56">
        <v>45747</v>
      </c>
      <c r="F2298" s="55" t="s">
        <v>4302</v>
      </c>
      <c r="H2298" s="55">
        <v>50900020</v>
      </c>
      <c r="I2298" s="55" t="s">
        <v>4309</v>
      </c>
      <c r="K2298" s="55" t="s">
        <v>492</v>
      </c>
      <c r="L2298" s="56">
        <v>45747</v>
      </c>
      <c r="Q2298" s="55" t="s">
        <v>89</v>
      </c>
      <c r="R2298" s="57">
        <v>83.34</v>
      </c>
      <c r="S2298" s="55" t="s">
        <v>89</v>
      </c>
      <c r="T2298" s="57">
        <v>83.34</v>
      </c>
      <c r="U2298" s="55" t="s">
        <v>329</v>
      </c>
      <c r="V2298" s="55" t="s">
        <v>330</v>
      </c>
      <c r="AJ2298" s="58">
        <v>0</v>
      </c>
      <c r="AT2298" t="s">
        <v>3842</v>
      </c>
      <c r="AU2298" s="191">
        <f t="shared" si="38"/>
        <v>1375110</v>
      </c>
    </row>
    <row r="2299" spans="1:47" hidden="1" x14ac:dyDescent="0.25">
      <c r="A2299" s="55" t="s">
        <v>1717</v>
      </c>
      <c r="B2299" s="92" t="s">
        <v>2544</v>
      </c>
      <c r="D2299" s="55" t="s">
        <v>3859</v>
      </c>
      <c r="E2299" s="56">
        <v>45747</v>
      </c>
      <c r="F2299" s="55" t="s">
        <v>4302</v>
      </c>
      <c r="H2299" s="55">
        <v>50900020</v>
      </c>
      <c r="I2299" s="55" t="s">
        <v>4309</v>
      </c>
      <c r="K2299" s="55" t="s">
        <v>492</v>
      </c>
      <c r="L2299" s="56">
        <v>45747</v>
      </c>
      <c r="Q2299" s="55" t="s">
        <v>89</v>
      </c>
      <c r="R2299" s="57">
        <v>1209</v>
      </c>
      <c r="S2299" s="55" t="s">
        <v>89</v>
      </c>
      <c r="T2299" s="57">
        <v>1209</v>
      </c>
      <c r="U2299" s="55" t="s">
        <v>329</v>
      </c>
      <c r="V2299" s="55" t="s">
        <v>330</v>
      </c>
      <c r="AJ2299" s="58">
        <v>0</v>
      </c>
      <c r="AT2299" t="s">
        <v>3842</v>
      </c>
      <c r="AU2299" s="191">
        <f t="shared" si="38"/>
        <v>19948500</v>
      </c>
    </row>
    <row r="2300" spans="1:47" hidden="1" x14ac:dyDescent="0.25">
      <c r="A2300" s="55" t="s">
        <v>1717</v>
      </c>
      <c r="B2300" s="92" t="s">
        <v>2544</v>
      </c>
      <c r="D2300" s="55" t="s">
        <v>3859</v>
      </c>
      <c r="E2300" s="56">
        <v>45747</v>
      </c>
      <c r="F2300" s="55" t="s">
        <v>4302</v>
      </c>
      <c r="H2300" s="55">
        <v>50900020</v>
      </c>
      <c r="I2300" s="55" t="s">
        <v>4309</v>
      </c>
      <c r="K2300" s="55" t="s">
        <v>492</v>
      </c>
      <c r="L2300" s="56">
        <v>45747</v>
      </c>
      <c r="Q2300" s="55" t="s">
        <v>89</v>
      </c>
      <c r="R2300" s="57">
        <v>519.58000000000004</v>
      </c>
      <c r="S2300" s="55" t="s">
        <v>89</v>
      </c>
      <c r="T2300" s="57">
        <v>519.58000000000004</v>
      </c>
      <c r="U2300" s="55" t="s">
        <v>329</v>
      </c>
      <c r="V2300" s="55" t="s">
        <v>330</v>
      </c>
      <c r="AJ2300" s="58">
        <v>0</v>
      </c>
      <c r="AT2300" t="s">
        <v>3842</v>
      </c>
      <c r="AU2300" s="191">
        <f t="shared" si="38"/>
        <v>8573070</v>
      </c>
    </row>
    <row r="2301" spans="1:47" hidden="1" x14ac:dyDescent="0.25">
      <c r="A2301" s="55" t="s">
        <v>1717</v>
      </c>
      <c r="B2301" s="92" t="s">
        <v>2544</v>
      </c>
      <c r="D2301" s="55" t="s">
        <v>3859</v>
      </c>
      <c r="E2301" s="56">
        <v>45747</v>
      </c>
      <c r="F2301" s="55" t="s">
        <v>4302</v>
      </c>
      <c r="H2301" s="55">
        <v>50900020</v>
      </c>
      <c r="I2301" s="55" t="s">
        <v>4309</v>
      </c>
      <c r="K2301" s="55" t="s">
        <v>492</v>
      </c>
      <c r="L2301" s="56">
        <v>45747</v>
      </c>
      <c r="Q2301" s="55" t="s">
        <v>89</v>
      </c>
      <c r="R2301" s="57">
        <v>83.34</v>
      </c>
      <c r="S2301" s="55" t="s">
        <v>89</v>
      </c>
      <c r="T2301" s="57">
        <v>83.34</v>
      </c>
      <c r="U2301" s="55" t="s">
        <v>329</v>
      </c>
      <c r="V2301" s="55" t="s">
        <v>330</v>
      </c>
      <c r="AJ2301" s="58">
        <v>0</v>
      </c>
      <c r="AT2301" t="s">
        <v>3842</v>
      </c>
      <c r="AU2301" s="191">
        <f t="shared" si="38"/>
        <v>1375110</v>
      </c>
    </row>
    <row r="2302" spans="1:47" hidden="1" x14ac:dyDescent="0.25">
      <c r="A2302" s="55" t="s">
        <v>1717</v>
      </c>
      <c r="B2302" s="92" t="s">
        <v>2544</v>
      </c>
      <c r="D2302" s="55" t="s">
        <v>3859</v>
      </c>
      <c r="E2302" s="56">
        <v>45747</v>
      </c>
      <c r="F2302" s="55" t="s">
        <v>4302</v>
      </c>
      <c r="H2302" s="55">
        <v>50900020</v>
      </c>
      <c r="I2302" s="55" t="s">
        <v>4309</v>
      </c>
      <c r="K2302" s="55" t="s">
        <v>492</v>
      </c>
      <c r="L2302" s="56">
        <v>45747</v>
      </c>
      <c r="Q2302" s="55" t="s">
        <v>89</v>
      </c>
      <c r="R2302" s="57">
        <v>511.51</v>
      </c>
      <c r="S2302" s="55" t="s">
        <v>89</v>
      </c>
      <c r="T2302" s="57">
        <v>511.51</v>
      </c>
      <c r="U2302" s="55" t="s">
        <v>329</v>
      </c>
      <c r="V2302" s="55" t="s">
        <v>330</v>
      </c>
      <c r="AJ2302" s="58">
        <v>0</v>
      </c>
      <c r="AT2302" t="s">
        <v>3842</v>
      </c>
      <c r="AU2302" s="191">
        <f t="shared" si="38"/>
        <v>8439915</v>
      </c>
    </row>
    <row r="2303" spans="1:47" hidden="1" x14ac:dyDescent="0.25">
      <c r="A2303" s="55" t="s">
        <v>1717</v>
      </c>
      <c r="B2303" s="92" t="s">
        <v>2544</v>
      </c>
      <c r="D2303" s="55" t="s">
        <v>3859</v>
      </c>
      <c r="E2303" s="56">
        <v>45747</v>
      </c>
      <c r="F2303" s="55" t="s">
        <v>4302</v>
      </c>
      <c r="H2303" s="55">
        <v>50900020</v>
      </c>
      <c r="I2303" s="55" t="s">
        <v>4314</v>
      </c>
      <c r="K2303" s="55" t="s">
        <v>492</v>
      </c>
      <c r="L2303" s="56">
        <v>45747</v>
      </c>
      <c r="Q2303" s="55" t="s">
        <v>89</v>
      </c>
      <c r="R2303" s="57">
        <v>83.33</v>
      </c>
      <c r="S2303" s="55" t="s">
        <v>89</v>
      </c>
      <c r="T2303" s="57">
        <v>83.33</v>
      </c>
      <c r="U2303" s="55" t="s">
        <v>329</v>
      </c>
      <c r="V2303" s="55" t="s">
        <v>330</v>
      </c>
      <c r="AJ2303" s="58">
        <v>0</v>
      </c>
      <c r="AT2303" t="s">
        <v>3842</v>
      </c>
      <c r="AU2303" s="191">
        <f t="shared" si="38"/>
        <v>1374945</v>
      </c>
    </row>
    <row r="2304" spans="1:47" hidden="1" x14ac:dyDescent="0.25">
      <c r="A2304" s="55" t="s">
        <v>1717</v>
      </c>
      <c r="B2304" s="92" t="s">
        <v>2544</v>
      </c>
      <c r="D2304" s="55" t="s">
        <v>3859</v>
      </c>
      <c r="E2304" s="56">
        <v>45747</v>
      </c>
      <c r="F2304" s="55" t="s">
        <v>4302</v>
      </c>
      <c r="H2304" s="55">
        <v>50900020</v>
      </c>
      <c r="I2304" s="55" t="s">
        <v>4314</v>
      </c>
      <c r="K2304" s="55" t="s">
        <v>492</v>
      </c>
      <c r="L2304" s="56">
        <v>45747</v>
      </c>
      <c r="Q2304" s="55" t="s">
        <v>89</v>
      </c>
      <c r="R2304" s="57">
        <v>83.34</v>
      </c>
      <c r="S2304" s="55" t="s">
        <v>89</v>
      </c>
      <c r="T2304" s="57">
        <v>83.34</v>
      </c>
      <c r="U2304" s="55" t="s">
        <v>329</v>
      </c>
      <c r="V2304" s="55" t="s">
        <v>330</v>
      </c>
      <c r="AJ2304" s="58">
        <v>0</v>
      </c>
      <c r="AT2304" t="s">
        <v>3842</v>
      </c>
      <c r="AU2304" s="191">
        <f t="shared" si="38"/>
        <v>1375110</v>
      </c>
    </row>
    <row r="2305" spans="1:47" hidden="1" x14ac:dyDescent="0.25">
      <c r="A2305" s="55" t="s">
        <v>1717</v>
      </c>
      <c r="B2305" s="92" t="s">
        <v>2544</v>
      </c>
      <c r="D2305" s="55" t="s">
        <v>3859</v>
      </c>
      <c r="E2305" s="56">
        <v>45747</v>
      </c>
      <c r="F2305" s="55" t="s">
        <v>4302</v>
      </c>
      <c r="H2305" s="55">
        <v>50900020</v>
      </c>
      <c r="I2305" s="55" t="s">
        <v>4314</v>
      </c>
      <c r="K2305" s="55" t="s">
        <v>492</v>
      </c>
      <c r="L2305" s="56">
        <v>45747</v>
      </c>
      <c r="Q2305" s="55" t="s">
        <v>89</v>
      </c>
      <c r="R2305" s="57">
        <v>83.33</v>
      </c>
      <c r="S2305" s="55" t="s">
        <v>89</v>
      </c>
      <c r="T2305" s="57">
        <v>83.33</v>
      </c>
      <c r="U2305" s="55" t="s">
        <v>329</v>
      </c>
      <c r="V2305" s="55" t="s">
        <v>330</v>
      </c>
      <c r="AJ2305" s="58">
        <v>0</v>
      </c>
      <c r="AT2305" t="s">
        <v>3842</v>
      </c>
      <c r="AU2305" s="191">
        <f t="shared" si="38"/>
        <v>1374945</v>
      </c>
    </row>
    <row r="2306" spans="1:47" hidden="1" x14ac:dyDescent="0.25">
      <c r="A2306" s="55" t="s">
        <v>1717</v>
      </c>
      <c r="B2306" s="92" t="s">
        <v>2544</v>
      </c>
      <c r="D2306" s="55" t="s">
        <v>3859</v>
      </c>
      <c r="E2306" s="56">
        <v>45747</v>
      </c>
      <c r="F2306" s="55" t="s">
        <v>4302</v>
      </c>
      <c r="H2306" s="55">
        <v>50900020</v>
      </c>
      <c r="I2306" s="55" t="s">
        <v>4314</v>
      </c>
      <c r="K2306" s="55" t="s">
        <v>492</v>
      </c>
      <c r="L2306" s="56">
        <v>45747</v>
      </c>
      <c r="Q2306" s="55" t="s">
        <v>89</v>
      </c>
      <c r="R2306" s="57">
        <v>83.34</v>
      </c>
      <c r="S2306" s="55" t="s">
        <v>89</v>
      </c>
      <c r="T2306" s="57">
        <v>83.34</v>
      </c>
      <c r="U2306" s="55" t="s">
        <v>329</v>
      </c>
      <c r="V2306" s="55" t="s">
        <v>330</v>
      </c>
      <c r="AJ2306" s="58">
        <v>0</v>
      </c>
      <c r="AT2306" t="s">
        <v>3842</v>
      </c>
      <c r="AU2306" s="191">
        <f t="shared" si="38"/>
        <v>1375110</v>
      </c>
    </row>
    <row r="2307" spans="1:47" hidden="1" x14ac:dyDescent="0.25">
      <c r="A2307" s="55" t="s">
        <v>1717</v>
      </c>
      <c r="B2307" s="92" t="s">
        <v>2544</v>
      </c>
      <c r="D2307" s="55" t="s">
        <v>3859</v>
      </c>
      <c r="E2307" s="56">
        <v>45747</v>
      </c>
      <c r="F2307" s="55" t="s">
        <v>4302</v>
      </c>
      <c r="H2307" s="55">
        <v>50900020</v>
      </c>
      <c r="I2307" s="55" t="s">
        <v>4314</v>
      </c>
      <c r="K2307" s="55" t="s">
        <v>492</v>
      </c>
      <c r="L2307" s="56">
        <v>45747</v>
      </c>
      <c r="Q2307" s="55" t="s">
        <v>89</v>
      </c>
      <c r="R2307" s="57">
        <v>83.33</v>
      </c>
      <c r="S2307" s="55" t="s">
        <v>89</v>
      </c>
      <c r="T2307" s="57">
        <v>83.33</v>
      </c>
      <c r="U2307" s="55" t="s">
        <v>329</v>
      </c>
      <c r="V2307" s="55" t="s">
        <v>330</v>
      </c>
      <c r="AJ2307" s="58">
        <v>0</v>
      </c>
      <c r="AT2307" t="s">
        <v>3842</v>
      </c>
      <c r="AU2307" s="191">
        <f t="shared" si="38"/>
        <v>1374945</v>
      </c>
    </row>
    <row r="2308" spans="1:47" hidden="1" x14ac:dyDescent="0.25">
      <c r="A2308" s="55" t="s">
        <v>1717</v>
      </c>
      <c r="B2308" s="92" t="s">
        <v>2544</v>
      </c>
      <c r="D2308" s="55" t="s">
        <v>3859</v>
      </c>
      <c r="E2308" s="56">
        <v>45747</v>
      </c>
      <c r="F2308" s="55" t="s">
        <v>4302</v>
      </c>
      <c r="H2308" s="55">
        <v>50900020</v>
      </c>
      <c r="I2308" s="55" t="s">
        <v>4314</v>
      </c>
      <c r="K2308" s="55" t="s">
        <v>492</v>
      </c>
      <c r="L2308" s="56">
        <v>45747</v>
      </c>
      <c r="Q2308" s="55" t="s">
        <v>89</v>
      </c>
      <c r="R2308" s="57">
        <v>83.33</v>
      </c>
      <c r="S2308" s="55" t="s">
        <v>89</v>
      </c>
      <c r="T2308" s="57">
        <v>83.33</v>
      </c>
      <c r="U2308" s="55" t="s">
        <v>329</v>
      </c>
      <c r="V2308" s="55" t="s">
        <v>330</v>
      </c>
      <c r="AJ2308" s="58">
        <v>0</v>
      </c>
      <c r="AT2308" t="s">
        <v>3842</v>
      </c>
      <c r="AU2308" s="191">
        <f t="shared" si="38"/>
        <v>1374945</v>
      </c>
    </row>
    <row r="2309" spans="1:47" hidden="1" x14ac:dyDescent="0.25">
      <c r="A2309" s="55" t="s">
        <v>1717</v>
      </c>
      <c r="B2309" s="92" t="s">
        <v>2544</v>
      </c>
      <c r="D2309" s="55" t="s">
        <v>3859</v>
      </c>
      <c r="E2309" s="56">
        <v>45747</v>
      </c>
      <c r="F2309" s="55" t="s">
        <v>4302</v>
      </c>
      <c r="H2309" s="55">
        <v>50900020</v>
      </c>
      <c r="I2309" s="55" t="s">
        <v>4314</v>
      </c>
      <c r="K2309" s="55" t="s">
        <v>492</v>
      </c>
      <c r="L2309" s="56">
        <v>45747</v>
      </c>
      <c r="Q2309" s="55" t="s">
        <v>89</v>
      </c>
      <c r="R2309" s="57">
        <v>83.34</v>
      </c>
      <c r="S2309" s="55" t="s">
        <v>89</v>
      </c>
      <c r="T2309" s="57">
        <v>83.34</v>
      </c>
      <c r="U2309" s="55" t="s">
        <v>329</v>
      </c>
      <c r="V2309" s="55" t="s">
        <v>330</v>
      </c>
      <c r="AJ2309" s="58">
        <v>0</v>
      </c>
      <c r="AT2309" t="s">
        <v>3842</v>
      </c>
      <c r="AU2309" s="191">
        <f t="shared" si="38"/>
        <v>1375110</v>
      </c>
    </row>
    <row r="2310" spans="1:47" hidden="1" x14ac:dyDescent="0.25">
      <c r="A2310" s="55" t="s">
        <v>1717</v>
      </c>
      <c r="B2310" s="92" t="s">
        <v>2544</v>
      </c>
      <c r="D2310" s="55" t="s">
        <v>3859</v>
      </c>
      <c r="E2310" s="56">
        <v>45747</v>
      </c>
      <c r="F2310" s="55" t="s">
        <v>4302</v>
      </c>
      <c r="H2310" s="55">
        <v>50900020</v>
      </c>
      <c r="I2310" s="55" t="s">
        <v>4314</v>
      </c>
      <c r="K2310" s="55" t="s">
        <v>492</v>
      </c>
      <c r="L2310" s="56">
        <v>45747</v>
      </c>
      <c r="Q2310" s="55" t="s">
        <v>89</v>
      </c>
      <c r="R2310" s="57">
        <v>83.33</v>
      </c>
      <c r="S2310" s="55" t="s">
        <v>89</v>
      </c>
      <c r="T2310" s="57">
        <v>83.33</v>
      </c>
      <c r="U2310" s="55" t="s">
        <v>329</v>
      </c>
      <c r="V2310" s="55" t="s">
        <v>330</v>
      </c>
      <c r="AJ2310" s="58">
        <v>0</v>
      </c>
      <c r="AT2310" t="s">
        <v>3842</v>
      </c>
      <c r="AU2310" s="191">
        <f t="shared" si="38"/>
        <v>1374945</v>
      </c>
    </row>
    <row r="2311" spans="1:47" hidden="1" x14ac:dyDescent="0.25">
      <c r="A2311" s="55" t="s">
        <v>1717</v>
      </c>
      <c r="B2311" s="92" t="s">
        <v>2544</v>
      </c>
      <c r="D2311" s="55" t="s">
        <v>3859</v>
      </c>
      <c r="E2311" s="56">
        <v>45747</v>
      </c>
      <c r="F2311" s="55" t="s">
        <v>4302</v>
      </c>
      <c r="H2311" s="55">
        <v>50900020</v>
      </c>
      <c r="I2311" s="55" t="s">
        <v>4314</v>
      </c>
      <c r="K2311" s="55" t="s">
        <v>492</v>
      </c>
      <c r="L2311" s="56">
        <v>45747</v>
      </c>
      <c r="Q2311" s="55" t="s">
        <v>89</v>
      </c>
      <c r="R2311" s="57">
        <v>83.33</v>
      </c>
      <c r="S2311" s="55" t="s">
        <v>89</v>
      </c>
      <c r="T2311" s="57">
        <v>83.33</v>
      </c>
      <c r="U2311" s="55" t="s">
        <v>329</v>
      </c>
      <c r="V2311" s="55" t="s">
        <v>330</v>
      </c>
      <c r="AJ2311" s="58">
        <v>0</v>
      </c>
      <c r="AT2311" t="s">
        <v>3842</v>
      </c>
      <c r="AU2311" s="191">
        <f t="shared" si="38"/>
        <v>1374945</v>
      </c>
    </row>
    <row r="2312" spans="1:47" hidden="1" x14ac:dyDescent="0.25">
      <c r="A2312" s="55" t="s">
        <v>1717</v>
      </c>
      <c r="B2312" s="92" t="s">
        <v>2544</v>
      </c>
      <c r="D2312" s="55" t="s">
        <v>3859</v>
      </c>
      <c r="E2312" s="56">
        <v>45747</v>
      </c>
      <c r="F2312" s="55" t="s">
        <v>4302</v>
      </c>
      <c r="H2312" s="55">
        <v>50900020</v>
      </c>
      <c r="I2312" s="55" t="s">
        <v>4314</v>
      </c>
      <c r="K2312" s="55" t="s">
        <v>492</v>
      </c>
      <c r="L2312" s="56">
        <v>45747</v>
      </c>
      <c r="Q2312" s="55" t="s">
        <v>89</v>
      </c>
      <c r="R2312" s="57">
        <v>83.33</v>
      </c>
      <c r="S2312" s="55" t="s">
        <v>89</v>
      </c>
      <c r="T2312" s="57">
        <v>83.33</v>
      </c>
      <c r="U2312" s="55" t="s">
        <v>329</v>
      </c>
      <c r="V2312" s="55" t="s">
        <v>330</v>
      </c>
      <c r="AJ2312" s="58">
        <v>0</v>
      </c>
      <c r="AT2312" t="s">
        <v>3842</v>
      </c>
      <c r="AU2312" s="191">
        <f t="shared" si="38"/>
        <v>1374945</v>
      </c>
    </row>
    <row r="2313" spans="1:47" hidden="1" x14ac:dyDescent="0.25">
      <c r="A2313" s="55" t="s">
        <v>1717</v>
      </c>
      <c r="B2313" s="92" t="s">
        <v>2544</v>
      </c>
      <c r="D2313" s="55" t="s">
        <v>3859</v>
      </c>
      <c r="E2313" s="56">
        <v>45747</v>
      </c>
      <c r="F2313" s="55" t="s">
        <v>4302</v>
      </c>
      <c r="H2313" s="55">
        <v>50900020</v>
      </c>
      <c r="I2313" s="55" t="s">
        <v>4314</v>
      </c>
      <c r="K2313" s="55" t="s">
        <v>492</v>
      </c>
      <c r="L2313" s="56">
        <v>45747</v>
      </c>
      <c r="Q2313" s="55" t="s">
        <v>89</v>
      </c>
      <c r="R2313" s="57">
        <v>83.33</v>
      </c>
      <c r="S2313" s="55" t="s">
        <v>89</v>
      </c>
      <c r="T2313" s="57">
        <v>83.33</v>
      </c>
      <c r="U2313" s="55" t="s">
        <v>329</v>
      </c>
      <c r="V2313" s="55" t="s">
        <v>330</v>
      </c>
      <c r="AJ2313" s="58">
        <v>0</v>
      </c>
      <c r="AT2313" t="s">
        <v>3842</v>
      </c>
      <c r="AU2313" s="191">
        <f t="shared" si="38"/>
        <v>1374945</v>
      </c>
    </row>
    <row r="2314" spans="1:47" hidden="1" x14ac:dyDescent="0.25">
      <c r="A2314" s="55" t="s">
        <v>1717</v>
      </c>
      <c r="B2314" s="92" t="s">
        <v>2544</v>
      </c>
      <c r="D2314" s="55" t="s">
        <v>3859</v>
      </c>
      <c r="E2314" s="56">
        <v>45747</v>
      </c>
      <c r="F2314" s="55" t="s">
        <v>4302</v>
      </c>
      <c r="H2314" s="55">
        <v>50900020</v>
      </c>
      <c r="I2314" s="55" t="s">
        <v>4314</v>
      </c>
      <c r="K2314" s="55" t="s">
        <v>492</v>
      </c>
      <c r="L2314" s="56">
        <v>45747</v>
      </c>
      <c r="Q2314" s="55" t="s">
        <v>89</v>
      </c>
      <c r="R2314" s="57">
        <v>83.34</v>
      </c>
      <c r="S2314" s="55" t="s">
        <v>89</v>
      </c>
      <c r="T2314" s="57">
        <v>83.34</v>
      </c>
      <c r="U2314" s="55" t="s">
        <v>329</v>
      </c>
      <c r="V2314" s="55" t="s">
        <v>330</v>
      </c>
      <c r="AJ2314" s="58">
        <v>0</v>
      </c>
      <c r="AT2314" t="s">
        <v>3842</v>
      </c>
      <c r="AU2314" s="191">
        <f t="shared" si="38"/>
        <v>1375110</v>
      </c>
    </row>
    <row r="2315" spans="1:47" hidden="1" x14ac:dyDescent="0.25">
      <c r="A2315" s="55" t="s">
        <v>1717</v>
      </c>
      <c r="B2315" s="92" t="s">
        <v>2544</v>
      </c>
      <c r="D2315" s="55" t="s">
        <v>3859</v>
      </c>
      <c r="E2315" s="56">
        <v>45747</v>
      </c>
      <c r="F2315" s="55" t="s">
        <v>4302</v>
      </c>
      <c r="H2315" s="55">
        <v>50900020</v>
      </c>
      <c r="I2315" s="55" t="s">
        <v>4314</v>
      </c>
      <c r="K2315" s="55" t="s">
        <v>492</v>
      </c>
      <c r="L2315" s="56">
        <v>45747</v>
      </c>
      <c r="Q2315" s="55" t="s">
        <v>89</v>
      </c>
      <c r="R2315" s="57">
        <v>83.33</v>
      </c>
      <c r="S2315" s="55" t="s">
        <v>89</v>
      </c>
      <c r="T2315" s="57">
        <v>83.33</v>
      </c>
      <c r="U2315" s="55" t="s">
        <v>329</v>
      </c>
      <c r="V2315" s="55" t="s">
        <v>330</v>
      </c>
      <c r="AJ2315" s="58">
        <v>0</v>
      </c>
      <c r="AT2315" t="s">
        <v>3842</v>
      </c>
      <c r="AU2315" s="191">
        <f t="shared" si="38"/>
        <v>1374945</v>
      </c>
    </row>
    <row r="2316" spans="1:47" hidden="1" x14ac:dyDescent="0.25">
      <c r="A2316" s="55" t="s">
        <v>1717</v>
      </c>
      <c r="B2316" s="92" t="s">
        <v>2544</v>
      </c>
      <c r="D2316" s="55" t="s">
        <v>3859</v>
      </c>
      <c r="E2316" s="56">
        <v>45747</v>
      </c>
      <c r="F2316" s="55" t="s">
        <v>4302</v>
      </c>
      <c r="H2316" s="55">
        <v>50900020</v>
      </c>
      <c r="I2316" s="55" t="s">
        <v>4314</v>
      </c>
      <c r="K2316" s="55" t="s">
        <v>492</v>
      </c>
      <c r="L2316" s="56">
        <v>45747</v>
      </c>
      <c r="Q2316" s="55" t="s">
        <v>89</v>
      </c>
      <c r="R2316" s="57">
        <v>83.33</v>
      </c>
      <c r="S2316" s="55" t="s">
        <v>89</v>
      </c>
      <c r="T2316" s="57">
        <v>83.33</v>
      </c>
      <c r="U2316" s="55" t="s">
        <v>329</v>
      </c>
      <c r="V2316" s="55" t="s">
        <v>330</v>
      </c>
      <c r="AJ2316" s="58">
        <v>0</v>
      </c>
      <c r="AT2316" t="s">
        <v>3842</v>
      </c>
      <c r="AU2316" s="191">
        <f t="shared" si="38"/>
        <v>1374945</v>
      </c>
    </row>
    <row r="2317" spans="1:47" hidden="1" x14ac:dyDescent="0.25">
      <c r="A2317" s="55" t="s">
        <v>1717</v>
      </c>
      <c r="B2317" s="92" t="s">
        <v>2544</v>
      </c>
      <c r="D2317" s="55" t="s">
        <v>3859</v>
      </c>
      <c r="E2317" s="56">
        <v>45747</v>
      </c>
      <c r="F2317" s="55" t="s">
        <v>4302</v>
      </c>
      <c r="H2317" s="55">
        <v>50900020</v>
      </c>
      <c r="I2317" s="55" t="s">
        <v>4314</v>
      </c>
      <c r="K2317" s="55" t="s">
        <v>492</v>
      </c>
      <c r="L2317" s="56">
        <v>45747</v>
      </c>
      <c r="Q2317" s="55" t="s">
        <v>89</v>
      </c>
      <c r="R2317" s="57">
        <v>83.33</v>
      </c>
      <c r="S2317" s="55" t="s">
        <v>89</v>
      </c>
      <c r="T2317" s="57">
        <v>83.33</v>
      </c>
      <c r="U2317" s="55" t="s">
        <v>329</v>
      </c>
      <c r="V2317" s="55" t="s">
        <v>330</v>
      </c>
      <c r="AJ2317" s="58">
        <v>0</v>
      </c>
      <c r="AT2317" t="s">
        <v>3842</v>
      </c>
      <c r="AU2317" s="191">
        <f t="shared" si="38"/>
        <v>1374945</v>
      </c>
    </row>
    <row r="2318" spans="1:47" hidden="1" x14ac:dyDescent="0.25">
      <c r="A2318" s="55" t="s">
        <v>1717</v>
      </c>
      <c r="B2318" s="92" t="s">
        <v>2544</v>
      </c>
      <c r="D2318" s="55" t="s">
        <v>3859</v>
      </c>
      <c r="E2318" s="56">
        <v>45747</v>
      </c>
      <c r="F2318" s="55" t="s">
        <v>4302</v>
      </c>
      <c r="H2318" s="55">
        <v>50900020</v>
      </c>
      <c r="I2318" s="55" t="s">
        <v>4314</v>
      </c>
      <c r="K2318" s="55" t="s">
        <v>492</v>
      </c>
      <c r="L2318" s="56">
        <v>45747</v>
      </c>
      <c r="Q2318" s="55" t="s">
        <v>89</v>
      </c>
      <c r="R2318" s="57">
        <v>83.34</v>
      </c>
      <c r="S2318" s="55" t="s">
        <v>89</v>
      </c>
      <c r="T2318" s="57">
        <v>83.34</v>
      </c>
      <c r="U2318" s="55" t="s">
        <v>329</v>
      </c>
      <c r="V2318" s="55" t="s">
        <v>330</v>
      </c>
      <c r="AJ2318" s="58">
        <v>0</v>
      </c>
      <c r="AT2318" t="s">
        <v>3842</v>
      </c>
      <c r="AU2318" s="191">
        <f t="shared" si="38"/>
        <v>1375110</v>
      </c>
    </row>
    <row r="2319" spans="1:47" hidden="1" x14ac:dyDescent="0.25">
      <c r="A2319" s="55" t="s">
        <v>1717</v>
      </c>
      <c r="B2319" s="92" t="s">
        <v>2544</v>
      </c>
      <c r="D2319" s="55" t="s">
        <v>3859</v>
      </c>
      <c r="E2319" s="56">
        <v>45747</v>
      </c>
      <c r="F2319" s="55" t="s">
        <v>4302</v>
      </c>
      <c r="H2319" s="55">
        <v>50900060</v>
      </c>
      <c r="I2319" s="55" t="s">
        <v>4315</v>
      </c>
      <c r="K2319" s="55" t="s">
        <v>500</v>
      </c>
      <c r="L2319" s="56">
        <v>45747</v>
      </c>
      <c r="Q2319" s="55" t="s">
        <v>89</v>
      </c>
      <c r="R2319" s="57">
        <v>66.63</v>
      </c>
      <c r="S2319" s="55" t="s">
        <v>89</v>
      </c>
      <c r="T2319" s="57">
        <v>66.63</v>
      </c>
      <c r="U2319" s="55" t="s">
        <v>329</v>
      </c>
      <c r="V2319" s="55" t="s">
        <v>330</v>
      </c>
      <c r="AJ2319" s="58">
        <v>0</v>
      </c>
      <c r="AT2319" t="s">
        <v>3842</v>
      </c>
      <c r="AU2319" s="191">
        <f t="shared" si="38"/>
        <v>1099395</v>
      </c>
    </row>
    <row r="2320" spans="1:47" hidden="1" x14ac:dyDescent="0.25">
      <c r="A2320" s="55" t="s">
        <v>1717</v>
      </c>
      <c r="B2320" s="92" t="s">
        <v>2544</v>
      </c>
      <c r="D2320" s="55" t="s">
        <v>3859</v>
      </c>
      <c r="E2320" s="56">
        <v>45747</v>
      </c>
      <c r="F2320" s="55" t="s">
        <v>4302</v>
      </c>
      <c r="H2320" s="55">
        <v>50900060</v>
      </c>
      <c r="I2320" s="55" t="s">
        <v>4315</v>
      </c>
      <c r="K2320" s="55" t="s">
        <v>500</v>
      </c>
      <c r="L2320" s="56">
        <v>45747</v>
      </c>
      <c r="Q2320" s="55" t="s">
        <v>89</v>
      </c>
      <c r="R2320" s="57">
        <v>66.63</v>
      </c>
      <c r="S2320" s="55" t="s">
        <v>89</v>
      </c>
      <c r="T2320" s="57">
        <v>66.63</v>
      </c>
      <c r="U2320" s="55" t="s">
        <v>329</v>
      </c>
      <c r="V2320" s="55" t="s">
        <v>330</v>
      </c>
      <c r="AJ2320" s="58">
        <v>0</v>
      </c>
      <c r="AT2320" t="s">
        <v>3842</v>
      </c>
      <c r="AU2320" s="191">
        <f t="shared" si="38"/>
        <v>1099395</v>
      </c>
    </row>
    <row r="2321" spans="1:47" hidden="1" x14ac:dyDescent="0.25">
      <c r="A2321" s="55" t="s">
        <v>1717</v>
      </c>
      <c r="B2321" s="92" t="s">
        <v>2544</v>
      </c>
      <c r="D2321" s="55" t="s">
        <v>3859</v>
      </c>
      <c r="E2321" s="56">
        <v>45747</v>
      </c>
      <c r="F2321" s="55" t="s">
        <v>4302</v>
      </c>
      <c r="H2321" s="55">
        <v>50900060</v>
      </c>
      <c r="I2321" s="55" t="s">
        <v>4315</v>
      </c>
      <c r="K2321" s="55" t="s">
        <v>500</v>
      </c>
      <c r="L2321" s="56">
        <v>45747</v>
      </c>
      <c r="Q2321" s="55" t="s">
        <v>89</v>
      </c>
      <c r="R2321" s="57">
        <v>18.47</v>
      </c>
      <c r="S2321" s="55" t="s">
        <v>89</v>
      </c>
      <c r="T2321" s="57">
        <v>18.47</v>
      </c>
      <c r="U2321" s="55" t="s">
        <v>329</v>
      </c>
      <c r="V2321" s="55" t="s">
        <v>330</v>
      </c>
      <c r="AJ2321" s="58">
        <v>0</v>
      </c>
      <c r="AT2321" t="s">
        <v>3842</v>
      </c>
      <c r="AU2321" s="191">
        <f t="shared" si="38"/>
        <v>304755</v>
      </c>
    </row>
    <row r="2322" spans="1:47" hidden="1" x14ac:dyDescent="0.25">
      <c r="A2322" s="55" t="s">
        <v>1717</v>
      </c>
      <c r="B2322" s="92" t="s">
        <v>2544</v>
      </c>
      <c r="D2322" s="55" t="s">
        <v>3859</v>
      </c>
      <c r="E2322" s="56">
        <v>45747</v>
      </c>
      <c r="F2322" s="55" t="s">
        <v>4302</v>
      </c>
      <c r="H2322" s="55">
        <v>50900060</v>
      </c>
      <c r="I2322" s="55" t="s">
        <v>4315</v>
      </c>
      <c r="K2322" s="55" t="s">
        <v>500</v>
      </c>
      <c r="L2322" s="56">
        <v>45747</v>
      </c>
      <c r="Q2322" s="55" t="s">
        <v>89</v>
      </c>
      <c r="R2322" s="57">
        <v>18.47</v>
      </c>
      <c r="S2322" s="55" t="s">
        <v>89</v>
      </c>
      <c r="T2322" s="57">
        <v>18.47</v>
      </c>
      <c r="U2322" s="55" t="s">
        <v>329</v>
      </c>
      <c r="V2322" s="55" t="s">
        <v>330</v>
      </c>
      <c r="AJ2322" s="58">
        <v>0</v>
      </c>
      <c r="AT2322" t="s">
        <v>3842</v>
      </c>
      <c r="AU2322" s="191">
        <f t="shared" si="38"/>
        <v>304755</v>
      </c>
    </row>
    <row r="2323" spans="1:47" hidden="1" x14ac:dyDescent="0.25">
      <c r="A2323" s="55" t="s">
        <v>1717</v>
      </c>
      <c r="B2323" s="92" t="s">
        <v>2544</v>
      </c>
      <c r="D2323" s="55" t="s">
        <v>3859</v>
      </c>
      <c r="E2323" s="56">
        <v>45747</v>
      </c>
      <c r="F2323" s="55" t="s">
        <v>4302</v>
      </c>
      <c r="H2323" s="55">
        <v>50900060</v>
      </c>
      <c r="I2323" s="55" t="s">
        <v>4315</v>
      </c>
      <c r="K2323" s="55" t="s">
        <v>500</v>
      </c>
      <c r="L2323" s="56">
        <v>45747</v>
      </c>
      <c r="Q2323" s="55" t="s">
        <v>89</v>
      </c>
      <c r="R2323" s="57">
        <v>3.41</v>
      </c>
      <c r="S2323" s="55" t="s">
        <v>89</v>
      </c>
      <c r="T2323" s="57">
        <v>3.41</v>
      </c>
      <c r="U2323" s="55" t="s">
        <v>329</v>
      </c>
      <c r="V2323" s="55" t="s">
        <v>330</v>
      </c>
      <c r="AJ2323" s="58">
        <v>0</v>
      </c>
      <c r="AT2323" t="s">
        <v>3842</v>
      </c>
      <c r="AU2323" s="191">
        <f t="shared" si="38"/>
        <v>56265</v>
      </c>
    </row>
    <row r="2324" spans="1:47" hidden="1" x14ac:dyDescent="0.25">
      <c r="A2324" s="55" t="s">
        <v>1717</v>
      </c>
      <c r="B2324" s="92" t="s">
        <v>2544</v>
      </c>
      <c r="D2324" s="55" t="s">
        <v>3859</v>
      </c>
      <c r="E2324" s="56">
        <v>45747</v>
      </c>
      <c r="F2324" s="55" t="s">
        <v>4302</v>
      </c>
      <c r="H2324" s="55">
        <v>50900060</v>
      </c>
      <c r="I2324" s="55" t="s">
        <v>4315</v>
      </c>
      <c r="K2324" s="55" t="s">
        <v>500</v>
      </c>
      <c r="L2324" s="56">
        <v>45747</v>
      </c>
      <c r="Q2324" s="55" t="s">
        <v>89</v>
      </c>
      <c r="R2324" s="57">
        <v>4.05</v>
      </c>
      <c r="S2324" s="55" t="s">
        <v>89</v>
      </c>
      <c r="T2324" s="57">
        <v>4.05</v>
      </c>
      <c r="U2324" s="55" t="s">
        <v>329</v>
      </c>
      <c r="V2324" s="55" t="s">
        <v>330</v>
      </c>
      <c r="AJ2324" s="58">
        <v>0</v>
      </c>
      <c r="AT2324" t="s">
        <v>3842</v>
      </c>
      <c r="AU2324" s="191">
        <f t="shared" si="38"/>
        <v>66825</v>
      </c>
    </row>
    <row r="2325" spans="1:47" hidden="1" x14ac:dyDescent="0.25">
      <c r="A2325" s="55" t="s">
        <v>1717</v>
      </c>
      <c r="B2325" s="92" t="s">
        <v>2544</v>
      </c>
      <c r="D2325" s="55" t="s">
        <v>3859</v>
      </c>
      <c r="E2325" s="56">
        <v>45747</v>
      </c>
      <c r="F2325" s="55" t="s">
        <v>4302</v>
      </c>
      <c r="H2325" s="55">
        <v>50900060</v>
      </c>
      <c r="I2325" s="55" t="s">
        <v>4315</v>
      </c>
      <c r="K2325" s="55" t="s">
        <v>500</v>
      </c>
      <c r="L2325" s="56">
        <v>45747</v>
      </c>
      <c r="Q2325" s="55" t="s">
        <v>89</v>
      </c>
      <c r="R2325" s="57">
        <v>3.41</v>
      </c>
      <c r="S2325" s="55" t="s">
        <v>89</v>
      </c>
      <c r="T2325" s="57">
        <v>3.41</v>
      </c>
      <c r="U2325" s="55" t="s">
        <v>329</v>
      </c>
      <c r="V2325" s="55" t="s">
        <v>330</v>
      </c>
      <c r="AJ2325" s="58">
        <v>0</v>
      </c>
      <c r="AT2325" t="s">
        <v>3842</v>
      </c>
      <c r="AU2325" s="191">
        <f t="shared" si="38"/>
        <v>56265</v>
      </c>
    </row>
    <row r="2326" spans="1:47" hidden="1" x14ac:dyDescent="0.25">
      <c r="A2326" s="55" t="s">
        <v>1717</v>
      </c>
      <c r="B2326" s="92" t="s">
        <v>2544</v>
      </c>
      <c r="D2326" s="55" t="s">
        <v>3859</v>
      </c>
      <c r="E2326" s="56">
        <v>45747</v>
      </c>
      <c r="F2326" s="55" t="s">
        <v>4302</v>
      </c>
      <c r="H2326" s="55">
        <v>50900060</v>
      </c>
      <c r="I2326" s="55" t="s">
        <v>4315</v>
      </c>
      <c r="K2326" s="55" t="s">
        <v>500</v>
      </c>
      <c r="L2326" s="56">
        <v>45747</v>
      </c>
      <c r="Q2326" s="55" t="s">
        <v>89</v>
      </c>
      <c r="R2326" s="57">
        <v>56.51</v>
      </c>
      <c r="S2326" s="55" t="s">
        <v>89</v>
      </c>
      <c r="T2326" s="57">
        <v>56.51</v>
      </c>
      <c r="U2326" s="55" t="s">
        <v>329</v>
      </c>
      <c r="V2326" s="55" t="s">
        <v>330</v>
      </c>
      <c r="AJ2326" s="58">
        <v>0</v>
      </c>
      <c r="AT2326" t="s">
        <v>3842</v>
      </c>
      <c r="AU2326" s="191">
        <f t="shared" si="38"/>
        <v>932415</v>
      </c>
    </row>
    <row r="2327" spans="1:47" hidden="1" x14ac:dyDescent="0.25">
      <c r="A2327" s="55" t="s">
        <v>1717</v>
      </c>
      <c r="B2327" s="92" t="s">
        <v>2544</v>
      </c>
      <c r="D2327" s="55" t="s">
        <v>3859</v>
      </c>
      <c r="E2327" s="56">
        <v>45747</v>
      </c>
      <c r="F2327" s="55" t="s">
        <v>4302</v>
      </c>
      <c r="H2327" s="55">
        <v>50900060</v>
      </c>
      <c r="I2327" s="55" t="s">
        <v>4315</v>
      </c>
      <c r="K2327" s="55" t="s">
        <v>500</v>
      </c>
      <c r="L2327" s="56">
        <v>45747</v>
      </c>
      <c r="Q2327" s="55" t="s">
        <v>89</v>
      </c>
      <c r="R2327" s="57">
        <v>5.83</v>
      </c>
      <c r="S2327" s="55" t="s">
        <v>89</v>
      </c>
      <c r="T2327" s="57">
        <v>5.83</v>
      </c>
      <c r="U2327" s="55" t="s">
        <v>329</v>
      </c>
      <c r="V2327" s="55" t="s">
        <v>330</v>
      </c>
      <c r="AJ2327" s="58">
        <v>0</v>
      </c>
      <c r="AT2327" t="s">
        <v>3842</v>
      </c>
      <c r="AU2327" s="191">
        <f t="shared" si="38"/>
        <v>96195</v>
      </c>
    </row>
    <row r="2328" spans="1:47" hidden="1" x14ac:dyDescent="0.25">
      <c r="A2328" s="55" t="s">
        <v>1717</v>
      </c>
      <c r="B2328" s="92" t="s">
        <v>2544</v>
      </c>
      <c r="D2328" s="55" t="s">
        <v>3859</v>
      </c>
      <c r="E2328" s="56">
        <v>45747</v>
      </c>
      <c r="F2328" s="55" t="s">
        <v>4302</v>
      </c>
      <c r="H2328" s="55">
        <v>50900060</v>
      </c>
      <c r="I2328" s="55" t="s">
        <v>4315</v>
      </c>
      <c r="K2328" s="55" t="s">
        <v>500</v>
      </c>
      <c r="L2328" s="56">
        <v>45747</v>
      </c>
      <c r="Q2328" s="55" t="s">
        <v>89</v>
      </c>
      <c r="R2328" s="57">
        <v>18.89</v>
      </c>
      <c r="S2328" s="55" t="s">
        <v>89</v>
      </c>
      <c r="T2328" s="57">
        <v>18.89</v>
      </c>
      <c r="U2328" s="55" t="s">
        <v>329</v>
      </c>
      <c r="V2328" s="55" t="s">
        <v>330</v>
      </c>
      <c r="AJ2328" s="58">
        <v>0</v>
      </c>
      <c r="AT2328" t="s">
        <v>3842</v>
      </c>
      <c r="AU2328" s="191">
        <f t="shared" si="38"/>
        <v>311685</v>
      </c>
    </row>
    <row r="2329" spans="1:47" hidden="1" x14ac:dyDescent="0.25">
      <c r="A2329" s="55" t="s">
        <v>1717</v>
      </c>
      <c r="B2329" s="92" t="s">
        <v>2544</v>
      </c>
      <c r="D2329" s="55" t="s">
        <v>3859</v>
      </c>
      <c r="E2329" s="56">
        <v>45747</v>
      </c>
      <c r="F2329" s="55" t="s">
        <v>4302</v>
      </c>
      <c r="H2329" s="55">
        <v>50900060</v>
      </c>
      <c r="I2329" s="55" t="s">
        <v>4315</v>
      </c>
      <c r="K2329" s="55" t="s">
        <v>500</v>
      </c>
      <c r="L2329" s="56">
        <v>45747</v>
      </c>
      <c r="Q2329" s="55" t="s">
        <v>89</v>
      </c>
      <c r="R2329" s="57">
        <v>50.55</v>
      </c>
      <c r="S2329" s="55" t="s">
        <v>89</v>
      </c>
      <c r="T2329" s="57">
        <v>50.55</v>
      </c>
      <c r="U2329" s="55" t="s">
        <v>329</v>
      </c>
      <c r="V2329" s="55" t="s">
        <v>330</v>
      </c>
      <c r="AJ2329" s="58">
        <v>0</v>
      </c>
      <c r="AT2329" t="s">
        <v>3842</v>
      </c>
      <c r="AU2329" s="191">
        <f t="shared" si="38"/>
        <v>834075</v>
      </c>
    </row>
    <row r="2330" spans="1:47" hidden="1" x14ac:dyDescent="0.25">
      <c r="A2330" s="55" t="s">
        <v>1717</v>
      </c>
      <c r="B2330" s="92" t="s">
        <v>2544</v>
      </c>
      <c r="D2330" s="55" t="s">
        <v>3859</v>
      </c>
      <c r="E2330" s="56">
        <v>45747</v>
      </c>
      <c r="F2330" s="55" t="s">
        <v>4302</v>
      </c>
      <c r="H2330" s="55">
        <v>50900060</v>
      </c>
      <c r="I2330" s="55" t="s">
        <v>4315</v>
      </c>
      <c r="K2330" s="55" t="s">
        <v>500</v>
      </c>
      <c r="L2330" s="56">
        <v>45747</v>
      </c>
      <c r="Q2330" s="55" t="s">
        <v>89</v>
      </c>
      <c r="R2330" s="57">
        <v>18.329999999999998</v>
      </c>
      <c r="S2330" s="55" t="s">
        <v>89</v>
      </c>
      <c r="T2330" s="57">
        <v>18.329999999999998</v>
      </c>
      <c r="U2330" s="55" t="s">
        <v>329</v>
      </c>
      <c r="V2330" s="55" t="s">
        <v>330</v>
      </c>
      <c r="AJ2330" s="58">
        <v>0</v>
      </c>
      <c r="AT2330" t="s">
        <v>3842</v>
      </c>
      <c r="AU2330" s="191">
        <f t="shared" si="38"/>
        <v>302445</v>
      </c>
    </row>
    <row r="2331" spans="1:47" hidden="1" x14ac:dyDescent="0.25">
      <c r="A2331" s="55" t="s">
        <v>1717</v>
      </c>
      <c r="B2331" s="92" t="s">
        <v>2544</v>
      </c>
      <c r="D2331" s="55" t="s">
        <v>3859</v>
      </c>
      <c r="E2331" s="56">
        <v>45747</v>
      </c>
      <c r="F2331" s="55" t="s">
        <v>4302</v>
      </c>
      <c r="H2331" s="55">
        <v>50900060</v>
      </c>
      <c r="I2331" s="55" t="s">
        <v>4315</v>
      </c>
      <c r="K2331" s="55" t="s">
        <v>500</v>
      </c>
      <c r="L2331" s="56">
        <v>45747</v>
      </c>
      <c r="Q2331" s="55" t="s">
        <v>89</v>
      </c>
      <c r="R2331" s="57">
        <v>41.59</v>
      </c>
      <c r="S2331" s="55" t="s">
        <v>89</v>
      </c>
      <c r="T2331" s="57">
        <v>41.59</v>
      </c>
      <c r="U2331" s="55" t="s">
        <v>329</v>
      </c>
      <c r="V2331" s="55" t="s">
        <v>330</v>
      </c>
      <c r="AJ2331" s="58">
        <v>0</v>
      </c>
      <c r="AT2331" t="s">
        <v>3842</v>
      </c>
      <c r="AU2331" s="191">
        <f t="shared" si="38"/>
        <v>686235</v>
      </c>
    </row>
    <row r="2332" spans="1:47" hidden="1" x14ac:dyDescent="0.25">
      <c r="A2332" s="55" t="s">
        <v>1717</v>
      </c>
      <c r="B2332" s="92" t="s">
        <v>2544</v>
      </c>
      <c r="D2332" s="55" t="s">
        <v>3859</v>
      </c>
      <c r="E2332" s="56">
        <v>45747</v>
      </c>
      <c r="F2332" s="55" t="s">
        <v>4302</v>
      </c>
      <c r="H2332" s="55">
        <v>50900060</v>
      </c>
      <c r="I2332" s="55" t="s">
        <v>4315</v>
      </c>
      <c r="K2332" s="55" t="s">
        <v>500</v>
      </c>
      <c r="L2332" s="56">
        <v>45747</v>
      </c>
      <c r="Q2332" s="55" t="s">
        <v>89</v>
      </c>
      <c r="R2332" s="57">
        <v>51.43</v>
      </c>
      <c r="S2332" s="55" t="s">
        <v>89</v>
      </c>
      <c r="T2332" s="57">
        <v>51.43</v>
      </c>
      <c r="U2332" s="55" t="s">
        <v>329</v>
      </c>
      <c r="V2332" s="55" t="s">
        <v>330</v>
      </c>
      <c r="AJ2332" s="58">
        <v>0</v>
      </c>
      <c r="AT2332" t="s">
        <v>3842</v>
      </c>
      <c r="AU2332" s="191">
        <f t="shared" si="38"/>
        <v>848595</v>
      </c>
    </row>
    <row r="2333" spans="1:47" hidden="1" x14ac:dyDescent="0.25">
      <c r="A2333" s="55" t="s">
        <v>1717</v>
      </c>
      <c r="B2333" s="92" t="s">
        <v>2544</v>
      </c>
      <c r="D2333" s="55" t="s">
        <v>1742</v>
      </c>
      <c r="E2333" s="56">
        <v>45747</v>
      </c>
      <c r="F2333" s="55" t="s">
        <v>4286</v>
      </c>
      <c r="H2333" s="55">
        <v>50900020</v>
      </c>
      <c r="I2333" s="55" t="s">
        <v>4316</v>
      </c>
      <c r="K2333" s="55" t="s">
        <v>492</v>
      </c>
      <c r="L2333" s="56">
        <v>45758</v>
      </c>
      <c r="Q2333" s="55" t="s">
        <v>89</v>
      </c>
      <c r="R2333" s="57">
        <v>492.96</v>
      </c>
      <c r="S2333" s="55" t="s">
        <v>89</v>
      </c>
      <c r="T2333" s="57">
        <v>492.96</v>
      </c>
      <c r="U2333" s="55" t="s">
        <v>339</v>
      </c>
      <c r="V2333" s="55" t="s">
        <v>340</v>
      </c>
      <c r="AJ2333" s="58">
        <v>0</v>
      </c>
      <c r="AT2333" t="s">
        <v>3842</v>
      </c>
      <c r="AU2333" s="191">
        <f t="shared" si="38"/>
        <v>8133840</v>
      </c>
    </row>
    <row r="2334" spans="1:47" hidden="1" x14ac:dyDescent="0.25">
      <c r="A2334" s="55" t="s">
        <v>1717</v>
      </c>
      <c r="B2334" s="92" t="s">
        <v>2544</v>
      </c>
      <c r="D2334" s="55" t="s">
        <v>1742</v>
      </c>
      <c r="E2334" s="56">
        <v>45747</v>
      </c>
      <c r="F2334" s="55" t="s">
        <v>4286</v>
      </c>
      <c r="H2334" s="55">
        <v>50900020</v>
      </c>
      <c r="I2334" s="55" t="s">
        <v>4316</v>
      </c>
      <c r="K2334" s="55" t="s">
        <v>492</v>
      </c>
      <c r="L2334" s="56">
        <v>45758</v>
      </c>
      <c r="Q2334" s="55" t="s">
        <v>89</v>
      </c>
      <c r="R2334" s="57">
        <v>3693.36</v>
      </c>
      <c r="S2334" s="55" t="s">
        <v>89</v>
      </c>
      <c r="T2334" s="57">
        <v>3693.36</v>
      </c>
      <c r="U2334" s="55" t="s">
        <v>343</v>
      </c>
      <c r="V2334" s="55" t="s">
        <v>344</v>
      </c>
      <c r="AJ2334" s="58">
        <v>0</v>
      </c>
      <c r="AT2334" t="s">
        <v>4416</v>
      </c>
      <c r="AU2334" s="191">
        <f t="shared" si="38"/>
        <v>60940440</v>
      </c>
    </row>
    <row r="2335" spans="1:47" hidden="1" x14ac:dyDescent="0.25">
      <c r="A2335" s="55" t="s">
        <v>1717</v>
      </c>
      <c r="B2335" s="92" t="s">
        <v>2544</v>
      </c>
      <c r="D2335" s="55" t="s">
        <v>1742</v>
      </c>
      <c r="E2335" s="56">
        <v>45747</v>
      </c>
      <c r="F2335" s="55" t="s">
        <v>4284</v>
      </c>
      <c r="H2335" s="55">
        <v>50900060</v>
      </c>
      <c r="I2335" s="55" t="s">
        <v>4316</v>
      </c>
      <c r="K2335" s="55" t="s">
        <v>500</v>
      </c>
      <c r="L2335" s="56">
        <v>45758</v>
      </c>
      <c r="Q2335" s="55" t="s">
        <v>89</v>
      </c>
      <c r="R2335" s="57">
        <v>61.78</v>
      </c>
      <c r="S2335" s="55" t="s">
        <v>89</v>
      </c>
      <c r="T2335" s="57">
        <v>61.78</v>
      </c>
      <c r="U2335" s="55" t="s">
        <v>332</v>
      </c>
      <c r="V2335" s="55" t="s">
        <v>3818</v>
      </c>
      <c r="AJ2335" s="58">
        <v>0</v>
      </c>
      <c r="AT2335" t="s">
        <v>3842</v>
      </c>
      <c r="AU2335" s="191">
        <f t="shared" si="38"/>
        <v>1019370</v>
      </c>
    </row>
    <row r="2336" spans="1:47" hidden="1" x14ac:dyDescent="0.25">
      <c r="A2336" s="55" t="s">
        <v>1717</v>
      </c>
      <c r="B2336" s="92" t="s">
        <v>2544</v>
      </c>
      <c r="D2336" s="55" t="s">
        <v>1742</v>
      </c>
      <c r="E2336" s="56">
        <v>45747</v>
      </c>
      <c r="F2336" s="55" t="s">
        <v>4284</v>
      </c>
      <c r="H2336" s="55">
        <v>50900060</v>
      </c>
      <c r="I2336" s="55" t="s">
        <v>4316</v>
      </c>
      <c r="K2336" s="55" t="s">
        <v>500</v>
      </c>
      <c r="L2336" s="56">
        <v>45758</v>
      </c>
      <c r="Q2336" s="55" t="s">
        <v>89</v>
      </c>
      <c r="R2336" s="57">
        <v>18.989999999999998</v>
      </c>
      <c r="S2336" s="55" t="s">
        <v>89</v>
      </c>
      <c r="T2336" s="57">
        <v>18.989999999999998</v>
      </c>
      <c r="U2336" s="55" t="s">
        <v>341</v>
      </c>
      <c r="V2336" s="55" t="s">
        <v>342</v>
      </c>
      <c r="AJ2336" s="58">
        <v>0</v>
      </c>
      <c r="AT2336" t="s">
        <v>3842</v>
      </c>
      <c r="AU2336" s="191">
        <f t="shared" si="38"/>
        <v>313335</v>
      </c>
    </row>
    <row r="2337" spans="1:47" hidden="1" x14ac:dyDescent="0.25">
      <c r="A2337" s="55" t="s">
        <v>1717</v>
      </c>
      <c r="B2337" s="92" t="s">
        <v>2544</v>
      </c>
      <c r="D2337" s="55" t="s">
        <v>1742</v>
      </c>
      <c r="E2337" s="56">
        <v>45747</v>
      </c>
      <c r="F2337" s="55" t="s">
        <v>4286</v>
      </c>
      <c r="H2337" s="55">
        <v>50900010</v>
      </c>
      <c r="I2337" s="55" t="s">
        <v>4316</v>
      </c>
      <c r="K2337" s="55" t="s">
        <v>490</v>
      </c>
      <c r="L2337" s="56">
        <v>45758</v>
      </c>
      <c r="Q2337" s="55" t="s">
        <v>89</v>
      </c>
      <c r="R2337" s="57">
        <v>787.91</v>
      </c>
      <c r="S2337" s="55" t="s">
        <v>89</v>
      </c>
      <c r="T2337" s="57">
        <v>787.91</v>
      </c>
      <c r="U2337" s="55" t="s">
        <v>337</v>
      </c>
      <c r="V2337" s="55" t="s">
        <v>338</v>
      </c>
      <c r="AJ2337" s="58">
        <v>0</v>
      </c>
      <c r="AT2337" t="s">
        <v>3842</v>
      </c>
      <c r="AU2337" s="191">
        <f t="shared" si="38"/>
        <v>13000515</v>
      </c>
    </row>
    <row r="2338" spans="1:47" hidden="1" x14ac:dyDescent="0.25">
      <c r="A2338" s="55" t="s">
        <v>1717</v>
      </c>
      <c r="B2338" s="92" t="s">
        <v>2544</v>
      </c>
      <c r="D2338" s="55" t="s">
        <v>1742</v>
      </c>
      <c r="E2338" s="56">
        <v>45747</v>
      </c>
      <c r="F2338" s="55" t="s">
        <v>4284</v>
      </c>
      <c r="H2338" s="55">
        <v>50900000</v>
      </c>
      <c r="I2338" s="55" t="s">
        <v>4316</v>
      </c>
      <c r="K2338" s="55" t="s">
        <v>488</v>
      </c>
      <c r="L2338" s="56">
        <v>45758</v>
      </c>
      <c r="Q2338" s="55" t="s">
        <v>89</v>
      </c>
      <c r="R2338" s="57">
        <v>398.52</v>
      </c>
      <c r="S2338" s="55" t="s">
        <v>89</v>
      </c>
      <c r="T2338" s="57">
        <v>398.52</v>
      </c>
      <c r="U2338" s="55" t="s">
        <v>336</v>
      </c>
      <c r="V2338" s="55" t="s">
        <v>3820</v>
      </c>
      <c r="AJ2338" s="58">
        <v>0</v>
      </c>
      <c r="AT2338" t="s">
        <v>3842</v>
      </c>
      <c r="AU2338" s="191">
        <f t="shared" si="38"/>
        <v>6575580</v>
      </c>
    </row>
    <row r="2339" spans="1:47" hidden="1" x14ac:dyDescent="0.25">
      <c r="A2339" s="55" t="s">
        <v>1717</v>
      </c>
      <c r="B2339" s="92" t="s">
        <v>2544</v>
      </c>
      <c r="D2339" s="55" t="s">
        <v>1742</v>
      </c>
      <c r="E2339" s="56">
        <v>45747</v>
      </c>
      <c r="F2339" s="55" t="s">
        <v>4284</v>
      </c>
      <c r="H2339" s="55">
        <v>50900060</v>
      </c>
      <c r="I2339" s="55" t="s">
        <v>4316</v>
      </c>
      <c r="K2339" s="55" t="s">
        <v>500</v>
      </c>
      <c r="L2339" s="56">
        <v>45758</v>
      </c>
      <c r="Q2339" s="55" t="s">
        <v>89</v>
      </c>
      <c r="R2339" s="57">
        <v>21.13</v>
      </c>
      <c r="S2339" s="55" t="s">
        <v>89</v>
      </c>
      <c r="T2339" s="57">
        <v>21.13</v>
      </c>
      <c r="U2339" s="55" t="s">
        <v>337</v>
      </c>
      <c r="V2339" s="55" t="s">
        <v>338</v>
      </c>
      <c r="AJ2339" s="58">
        <v>0</v>
      </c>
      <c r="AT2339" t="s">
        <v>3842</v>
      </c>
      <c r="AU2339" s="191">
        <f t="shared" si="38"/>
        <v>348645</v>
      </c>
    </row>
    <row r="2340" spans="1:47" hidden="1" x14ac:dyDescent="0.25">
      <c r="A2340" s="55" t="s">
        <v>1717</v>
      </c>
      <c r="B2340" s="92" t="s">
        <v>2544</v>
      </c>
      <c r="D2340" s="55" t="s">
        <v>1742</v>
      </c>
      <c r="E2340" s="56">
        <v>45747</v>
      </c>
      <c r="F2340" s="55" t="s">
        <v>4284</v>
      </c>
      <c r="H2340" s="55">
        <v>50900060</v>
      </c>
      <c r="I2340" s="55" t="s">
        <v>4316</v>
      </c>
      <c r="K2340" s="55" t="s">
        <v>500</v>
      </c>
      <c r="L2340" s="56">
        <v>45758</v>
      </c>
      <c r="Q2340" s="55" t="s">
        <v>89</v>
      </c>
      <c r="R2340" s="57">
        <v>225.37</v>
      </c>
      <c r="S2340" s="55" t="s">
        <v>89</v>
      </c>
      <c r="T2340" s="57">
        <v>225.37</v>
      </c>
      <c r="U2340" s="55" t="s">
        <v>343</v>
      </c>
      <c r="V2340" s="55" t="s">
        <v>344</v>
      </c>
      <c r="AJ2340" s="58">
        <v>0</v>
      </c>
      <c r="AT2340" t="s">
        <v>4416</v>
      </c>
      <c r="AU2340" s="191">
        <f t="shared" si="38"/>
        <v>3718605</v>
      </c>
    </row>
    <row r="2341" spans="1:47" hidden="1" x14ac:dyDescent="0.25">
      <c r="A2341" s="55" t="s">
        <v>1717</v>
      </c>
      <c r="B2341" s="92" t="s">
        <v>2544</v>
      </c>
      <c r="D2341" s="55" t="s">
        <v>1742</v>
      </c>
      <c r="E2341" s="56">
        <v>45747</v>
      </c>
      <c r="F2341" s="55" t="s">
        <v>4286</v>
      </c>
      <c r="H2341" s="55">
        <v>50900020</v>
      </c>
      <c r="I2341" s="55" t="s">
        <v>4316</v>
      </c>
      <c r="K2341" s="55" t="s">
        <v>492</v>
      </c>
      <c r="L2341" s="56">
        <v>45758</v>
      </c>
      <c r="Q2341" s="55" t="s">
        <v>89</v>
      </c>
      <c r="R2341" s="57">
        <v>49941.78</v>
      </c>
      <c r="S2341" s="55" t="s">
        <v>89</v>
      </c>
      <c r="T2341" s="57">
        <v>49941.78</v>
      </c>
      <c r="U2341" s="55" t="s">
        <v>335</v>
      </c>
      <c r="V2341" s="55" t="s">
        <v>3819</v>
      </c>
      <c r="AJ2341" s="58">
        <v>0</v>
      </c>
      <c r="AT2341" t="s">
        <v>3842</v>
      </c>
      <c r="AU2341" s="191">
        <f t="shared" si="38"/>
        <v>824039370</v>
      </c>
    </row>
    <row r="2342" spans="1:47" hidden="1" x14ac:dyDescent="0.25">
      <c r="A2342" s="55" t="s">
        <v>1717</v>
      </c>
      <c r="B2342" s="92" t="s">
        <v>2544</v>
      </c>
      <c r="D2342" s="55" t="s">
        <v>1742</v>
      </c>
      <c r="E2342" s="56">
        <v>45747</v>
      </c>
      <c r="F2342" s="55" t="s">
        <v>4284</v>
      </c>
      <c r="H2342" s="55">
        <v>50900050</v>
      </c>
      <c r="I2342" s="55" t="s">
        <v>4316</v>
      </c>
      <c r="K2342" s="55" t="s">
        <v>498</v>
      </c>
      <c r="L2342" s="56">
        <v>45758</v>
      </c>
      <c r="Q2342" s="55" t="s">
        <v>89</v>
      </c>
      <c r="R2342" s="57">
        <v>-158.27000000000001</v>
      </c>
      <c r="S2342" s="55" t="s">
        <v>89</v>
      </c>
      <c r="T2342" s="57">
        <v>-158.27000000000001</v>
      </c>
      <c r="U2342" s="55" t="s">
        <v>329</v>
      </c>
      <c r="V2342" s="55" t="s">
        <v>330</v>
      </c>
      <c r="AJ2342" s="58">
        <v>0</v>
      </c>
      <c r="AT2342" t="s">
        <v>3842</v>
      </c>
      <c r="AU2342" s="191">
        <f t="shared" si="38"/>
        <v>-2611455</v>
      </c>
    </row>
    <row r="2343" spans="1:47" hidden="1" x14ac:dyDescent="0.25">
      <c r="A2343" s="55" t="s">
        <v>1717</v>
      </c>
      <c r="B2343" s="92" t="s">
        <v>2544</v>
      </c>
      <c r="D2343" s="55" t="s">
        <v>1742</v>
      </c>
      <c r="E2343" s="56">
        <v>45747</v>
      </c>
      <c r="F2343" s="55" t="s">
        <v>4286</v>
      </c>
      <c r="H2343" s="55">
        <v>50900010</v>
      </c>
      <c r="I2343" s="55" t="s">
        <v>4316</v>
      </c>
      <c r="K2343" s="55" t="s">
        <v>490</v>
      </c>
      <c r="L2343" s="56">
        <v>45758</v>
      </c>
      <c r="Q2343" s="55" t="s">
        <v>89</v>
      </c>
      <c r="R2343" s="57">
        <v>19136.22</v>
      </c>
      <c r="S2343" s="55" t="s">
        <v>89</v>
      </c>
      <c r="T2343" s="57">
        <v>19136.22</v>
      </c>
      <c r="U2343" s="55" t="s">
        <v>335</v>
      </c>
      <c r="V2343" s="55" t="s">
        <v>3819</v>
      </c>
      <c r="AJ2343" s="58">
        <v>0</v>
      </c>
      <c r="AT2343" t="s">
        <v>3842</v>
      </c>
      <c r="AU2343" s="191">
        <f t="shared" si="38"/>
        <v>315747630</v>
      </c>
    </row>
    <row r="2344" spans="1:47" hidden="1" x14ac:dyDescent="0.25">
      <c r="A2344" s="55" t="s">
        <v>1717</v>
      </c>
      <c r="B2344" s="92" t="s">
        <v>2544</v>
      </c>
      <c r="D2344" s="55" t="s">
        <v>1742</v>
      </c>
      <c r="E2344" s="56">
        <v>45747</v>
      </c>
      <c r="F2344" s="55" t="s">
        <v>4286</v>
      </c>
      <c r="H2344" s="55">
        <v>50900010</v>
      </c>
      <c r="I2344" s="55" t="s">
        <v>4316</v>
      </c>
      <c r="K2344" s="55" t="s">
        <v>490</v>
      </c>
      <c r="L2344" s="56">
        <v>45758</v>
      </c>
      <c r="Q2344" s="55" t="s">
        <v>89</v>
      </c>
      <c r="R2344" s="57">
        <v>1415.19</v>
      </c>
      <c r="S2344" s="55" t="s">
        <v>89</v>
      </c>
      <c r="T2344" s="57">
        <v>1415.19</v>
      </c>
      <c r="U2344" s="55" t="s">
        <v>343</v>
      </c>
      <c r="V2344" s="55" t="s">
        <v>344</v>
      </c>
      <c r="AJ2344" s="58">
        <v>0</v>
      </c>
      <c r="AT2344" t="s">
        <v>4416</v>
      </c>
      <c r="AU2344" s="191">
        <f t="shared" si="38"/>
        <v>23350635</v>
      </c>
    </row>
    <row r="2345" spans="1:47" hidden="1" x14ac:dyDescent="0.25">
      <c r="A2345" s="55" t="s">
        <v>1717</v>
      </c>
      <c r="B2345" s="92" t="s">
        <v>2544</v>
      </c>
      <c r="D2345" s="55" t="s">
        <v>1742</v>
      </c>
      <c r="E2345" s="56">
        <v>45747</v>
      </c>
      <c r="F2345" s="55" t="s">
        <v>4286</v>
      </c>
      <c r="H2345" s="55">
        <v>50900020</v>
      </c>
      <c r="I2345" s="55" t="s">
        <v>4316</v>
      </c>
      <c r="K2345" s="55" t="s">
        <v>492</v>
      </c>
      <c r="L2345" s="56">
        <v>45758</v>
      </c>
      <c r="Q2345" s="55" t="s">
        <v>89</v>
      </c>
      <c r="R2345" s="57">
        <v>2056.29</v>
      </c>
      <c r="S2345" s="55" t="s">
        <v>89</v>
      </c>
      <c r="T2345" s="57">
        <v>2056.29</v>
      </c>
      <c r="U2345" s="55" t="s">
        <v>337</v>
      </c>
      <c r="V2345" s="55" t="s">
        <v>338</v>
      </c>
      <c r="AJ2345" s="58">
        <v>0</v>
      </c>
      <c r="AT2345" t="s">
        <v>3842</v>
      </c>
      <c r="AU2345" s="191">
        <f t="shared" si="38"/>
        <v>33928785</v>
      </c>
    </row>
    <row r="2346" spans="1:47" hidden="1" x14ac:dyDescent="0.25">
      <c r="A2346" s="55" t="s">
        <v>1717</v>
      </c>
      <c r="B2346" s="92" t="s">
        <v>2544</v>
      </c>
      <c r="D2346" s="55" t="s">
        <v>1742</v>
      </c>
      <c r="E2346" s="56">
        <v>45747</v>
      </c>
      <c r="F2346" s="55" t="s">
        <v>4284</v>
      </c>
      <c r="H2346" s="55">
        <v>50900000</v>
      </c>
      <c r="I2346" s="55" t="s">
        <v>4316</v>
      </c>
      <c r="K2346" s="55" t="s">
        <v>488</v>
      </c>
      <c r="L2346" s="56">
        <v>45758</v>
      </c>
      <c r="Q2346" s="55" t="s">
        <v>89</v>
      </c>
      <c r="R2346" s="57">
        <v>4064.22</v>
      </c>
      <c r="S2346" s="55" t="s">
        <v>89</v>
      </c>
      <c r="T2346" s="57">
        <v>4064.22</v>
      </c>
      <c r="U2346" s="55" t="s">
        <v>343</v>
      </c>
      <c r="V2346" s="55" t="s">
        <v>344</v>
      </c>
      <c r="AJ2346" s="58">
        <v>0</v>
      </c>
      <c r="AT2346" t="s">
        <v>4416</v>
      </c>
      <c r="AU2346" s="191">
        <f t="shared" si="38"/>
        <v>67059630</v>
      </c>
    </row>
    <row r="2347" spans="1:47" hidden="1" x14ac:dyDescent="0.25">
      <c r="A2347" s="55" t="s">
        <v>1717</v>
      </c>
      <c r="B2347" s="92" t="s">
        <v>2544</v>
      </c>
      <c r="D2347" s="55" t="s">
        <v>1742</v>
      </c>
      <c r="E2347" s="56">
        <v>45747</v>
      </c>
      <c r="F2347" s="55" t="s">
        <v>4286</v>
      </c>
      <c r="H2347" s="55">
        <v>50900010</v>
      </c>
      <c r="I2347" s="55" t="s">
        <v>4316</v>
      </c>
      <c r="K2347" s="55" t="s">
        <v>490</v>
      </c>
      <c r="L2347" s="56">
        <v>45758</v>
      </c>
      <c r="Q2347" s="55" t="s">
        <v>89</v>
      </c>
      <c r="R2347" s="57">
        <v>9959.27</v>
      </c>
      <c r="S2347" s="55" t="s">
        <v>89</v>
      </c>
      <c r="T2347" s="57">
        <v>9959.27</v>
      </c>
      <c r="U2347" s="55" t="s">
        <v>332</v>
      </c>
      <c r="V2347" s="55" t="s">
        <v>3818</v>
      </c>
      <c r="AJ2347" s="58">
        <v>0</v>
      </c>
      <c r="AT2347" t="s">
        <v>3842</v>
      </c>
      <c r="AU2347" s="191">
        <f t="shared" si="38"/>
        <v>164327955</v>
      </c>
    </row>
    <row r="2348" spans="1:47" hidden="1" x14ac:dyDescent="0.25">
      <c r="A2348" s="55" t="s">
        <v>1717</v>
      </c>
      <c r="B2348" s="92" t="s">
        <v>2544</v>
      </c>
      <c r="D2348" s="55" t="s">
        <v>1742</v>
      </c>
      <c r="E2348" s="56">
        <v>45747</v>
      </c>
      <c r="F2348" s="55" t="s">
        <v>4284</v>
      </c>
      <c r="H2348" s="55">
        <v>50900060</v>
      </c>
      <c r="I2348" s="55" t="s">
        <v>4316</v>
      </c>
      <c r="K2348" s="55" t="s">
        <v>500</v>
      </c>
      <c r="L2348" s="56">
        <v>45758</v>
      </c>
      <c r="Q2348" s="55" t="s">
        <v>89</v>
      </c>
      <c r="R2348" s="57">
        <v>-544.23</v>
      </c>
      <c r="S2348" s="55" t="s">
        <v>89</v>
      </c>
      <c r="T2348" s="57">
        <v>-544.23</v>
      </c>
      <c r="U2348" s="55" t="s">
        <v>329</v>
      </c>
      <c r="V2348" s="55" t="s">
        <v>330</v>
      </c>
      <c r="AJ2348" s="58">
        <v>0</v>
      </c>
      <c r="AT2348" t="s">
        <v>3842</v>
      </c>
      <c r="AU2348" s="191">
        <f t="shared" si="38"/>
        <v>-8979795</v>
      </c>
    </row>
    <row r="2349" spans="1:47" hidden="1" x14ac:dyDescent="0.25">
      <c r="A2349" s="55" t="s">
        <v>1717</v>
      </c>
      <c r="B2349" s="92" t="s">
        <v>2544</v>
      </c>
      <c r="D2349" s="55" t="s">
        <v>1742</v>
      </c>
      <c r="E2349" s="56">
        <v>45747</v>
      </c>
      <c r="F2349" s="55" t="s">
        <v>4286</v>
      </c>
      <c r="H2349" s="55">
        <v>50900020</v>
      </c>
      <c r="I2349" s="55" t="s">
        <v>4316</v>
      </c>
      <c r="K2349" s="55" t="s">
        <v>492</v>
      </c>
      <c r="L2349" s="56">
        <v>45758</v>
      </c>
      <c r="Q2349" s="55" t="s">
        <v>89</v>
      </c>
      <c r="R2349" s="57">
        <v>1070.3699999999999</v>
      </c>
      <c r="S2349" s="55" t="s">
        <v>89</v>
      </c>
      <c r="T2349" s="57">
        <v>1070.3699999999999</v>
      </c>
      <c r="U2349" s="55" t="s">
        <v>336</v>
      </c>
      <c r="V2349" s="55" t="s">
        <v>3820</v>
      </c>
      <c r="AJ2349" s="58">
        <v>0</v>
      </c>
      <c r="AT2349" t="s">
        <v>3842</v>
      </c>
      <c r="AU2349" s="191">
        <f t="shared" si="38"/>
        <v>17661105</v>
      </c>
    </row>
    <row r="2350" spans="1:47" hidden="1" x14ac:dyDescent="0.25">
      <c r="A2350" s="55" t="s">
        <v>1717</v>
      </c>
      <c r="B2350" s="92" t="s">
        <v>2544</v>
      </c>
      <c r="D2350" s="55" t="s">
        <v>1742</v>
      </c>
      <c r="E2350" s="56">
        <v>45747</v>
      </c>
      <c r="F2350" s="55" t="s">
        <v>4284</v>
      </c>
      <c r="H2350" s="55">
        <v>50900060</v>
      </c>
      <c r="I2350" s="55" t="s">
        <v>4316</v>
      </c>
      <c r="K2350" s="55" t="s">
        <v>500</v>
      </c>
      <c r="L2350" s="56">
        <v>45758</v>
      </c>
      <c r="Q2350" s="55" t="s">
        <v>89</v>
      </c>
      <c r="R2350" s="57">
        <v>107.03</v>
      </c>
      <c r="S2350" s="55" t="s">
        <v>89</v>
      </c>
      <c r="T2350" s="57">
        <v>107.03</v>
      </c>
      <c r="U2350" s="55" t="s">
        <v>335</v>
      </c>
      <c r="V2350" s="55" t="s">
        <v>3819</v>
      </c>
      <c r="AJ2350" s="58">
        <v>0</v>
      </c>
      <c r="AT2350" t="s">
        <v>3842</v>
      </c>
      <c r="AU2350" s="191">
        <f t="shared" si="38"/>
        <v>1765995</v>
      </c>
    </row>
    <row r="2351" spans="1:47" hidden="1" x14ac:dyDescent="0.25">
      <c r="A2351" s="55" t="s">
        <v>1717</v>
      </c>
      <c r="B2351" s="92" t="s">
        <v>2544</v>
      </c>
      <c r="D2351" s="55" t="s">
        <v>1742</v>
      </c>
      <c r="E2351" s="56">
        <v>45747</v>
      </c>
      <c r="F2351" s="55" t="s">
        <v>4286</v>
      </c>
      <c r="H2351" s="55">
        <v>50900010</v>
      </c>
      <c r="I2351" s="55" t="s">
        <v>4316</v>
      </c>
      <c r="K2351" s="55" t="s">
        <v>490</v>
      </c>
      <c r="L2351" s="56">
        <v>45758</v>
      </c>
      <c r="Q2351" s="55" t="s">
        <v>89</v>
      </c>
      <c r="R2351" s="57">
        <v>-43921.13</v>
      </c>
      <c r="S2351" s="55" t="s">
        <v>89</v>
      </c>
      <c r="T2351" s="57">
        <v>-43921.13</v>
      </c>
      <c r="U2351" s="55" t="s">
        <v>329</v>
      </c>
      <c r="V2351" s="55" t="s">
        <v>330</v>
      </c>
      <c r="AJ2351" s="58">
        <v>0</v>
      </c>
      <c r="AT2351" t="s">
        <v>3842</v>
      </c>
      <c r="AU2351" s="191">
        <f t="shared" si="38"/>
        <v>-724698645</v>
      </c>
    </row>
    <row r="2352" spans="1:47" hidden="1" x14ac:dyDescent="0.25">
      <c r="A2352" s="55" t="s">
        <v>1717</v>
      </c>
      <c r="B2352" s="92" t="s">
        <v>2544</v>
      </c>
      <c r="D2352" s="55" t="s">
        <v>1742</v>
      </c>
      <c r="E2352" s="56">
        <v>45747</v>
      </c>
      <c r="F2352" s="55" t="s">
        <v>4284</v>
      </c>
      <c r="H2352" s="55">
        <v>50900050</v>
      </c>
      <c r="I2352" s="55" t="s">
        <v>4316</v>
      </c>
      <c r="K2352" s="55" t="s">
        <v>498</v>
      </c>
      <c r="L2352" s="56">
        <v>45758</v>
      </c>
      <c r="Q2352" s="55" t="s">
        <v>89</v>
      </c>
      <c r="R2352" s="57">
        <v>31.13</v>
      </c>
      <c r="S2352" s="55" t="s">
        <v>89</v>
      </c>
      <c r="T2352" s="57">
        <v>31.13</v>
      </c>
      <c r="U2352" s="55" t="s">
        <v>335</v>
      </c>
      <c r="V2352" s="55" t="s">
        <v>3819</v>
      </c>
      <c r="AJ2352" s="58">
        <v>0</v>
      </c>
      <c r="AT2352" t="s">
        <v>3842</v>
      </c>
      <c r="AU2352" s="191">
        <f t="shared" si="38"/>
        <v>513645</v>
      </c>
    </row>
    <row r="2353" spans="1:47" hidden="1" x14ac:dyDescent="0.25">
      <c r="A2353" s="55" t="s">
        <v>1717</v>
      </c>
      <c r="B2353" s="92" t="s">
        <v>2544</v>
      </c>
      <c r="D2353" s="55" t="s">
        <v>1742</v>
      </c>
      <c r="E2353" s="56">
        <v>45747</v>
      </c>
      <c r="F2353" s="55" t="s">
        <v>4284</v>
      </c>
      <c r="H2353" s="55">
        <v>50900000</v>
      </c>
      <c r="I2353" s="55" t="s">
        <v>4316</v>
      </c>
      <c r="K2353" s="55" t="s">
        <v>488</v>
      </c>
      <c r="L2353" s="56">
        <v>45758</v>
      </c>
      <c r="Q2353" s="55" t="s">
        <v>89</v>
      </c>
      <c r="R2353" s="57">
        <v>310.75</v>
      </c>
      <c r="S2353" s="55" t="s">
        <v>89</v>
      </c>
      <c r="T2353" s="57">
        <v>310.75</v>
      </c>
      <c r="U2353" s="55" t="s">
        <v>339</v>
      </c>
      <c r="V2353" s="55" t="s">
        <v>340</v>
      </c>
      <c r="AJ2353" s="58">
        <v>0</v>
      </c>
      <c r="AT2353" t="s">
        <v>3842</v>
      </c>
      <c r="AU2353" s="191">
        <f t="shared" ref="AU2353:AU2416" si="39">IF(Q2353="USD",R2353*16500,IF(Q2353="IDR",R2353,T2353*16500))</f>
        <v>5127375</v>
      </c>
    </row>
    <row r="2354" spans="1:47" hidden="1" x14ac:dyDescent="0.25">
      <c r="A2354" s="55" t="s">
        <v>1717</v>
      </c>
      <c r="B2354" s="92" t="s">
        <v>2544</v>
      </c>
      <c r="D2354" s="55" t="s">
        <v>1742</v>
      </c>
      <c r="E2354" s="56">
        <v>45747</v>
      </c>
      <c r="F2354" s="55" t="s">
        <v>4286</v>
      </c>
      <c r="H2354" s="55">
        <v>50900010</v>
      </c>
      <c r="I2354" s="55" t="s">
        <v>4316</v>
      </c>
      <c r="K2354" s="55" t="s">
        <v>490</v>
      </c>
      <c r="L2354" s="56">
        <v>45758</v>
      </c>
      <c r="Q2354" s="55" t="s">
        <v>89</v>
      </c>
      <c r="R2354" s="57">
        <v>11732.12</v>
      </c>
      <c r="S2354" s="55" t="s">
        <v>89</v>
      </c>
      <c r="T2354" s="57">
        <v>11732.12</v>
      </c>
      <c r="U2354" s="55" t="s">
        <v>333</v>
      </c>
      <c r="V2354" s="55" t="s">
        <v>334</v>
      </c>
      <c r="AJ2354" s="58">
        <v>0</v>
      </c>
      <c r="AT2354" t="s">
        <v>3842</v>
      </c>
      <c r="AU2354" s="191">
        <f t="shared" si="39"/>
        <v>193579980</v>
      </c>
    </row>
    <row r="2355" spans="1:47" hidden="1" x14ac:dyDescent="0.25">
      <c r="A2355" s="55" t="s">
        <v>1717</v>
      </c>
      <c r="B2355" s="92" t="s">
        <v>2544</v>
      </c>
      <c r="D2355" s="55" t="s">
        <v>1742</v>
      </c>
      <c r="E2355" s="56">
        <v>45747</v>
      </c>
      <c r="F2355" s="55" t="s">
        <v>4284</v>
      </c>
      <c r="H2355" s="55">
        <v>50900000</v>
      </c>
      <c r="I2355" s="55" t="s">
        <v>4316</v>
      </c>
      <c r="K2355" s="55" t="s">
        <v>488</v>
      </c>
      <c r="L2355" s="56">
        <v>45758</v>
      </c>
      <c r="Q2355" s="55" t="s">
        <v>89</v>
      </c>
      <c r="R2355" s="57">
        <v>342.38</v>
      </c>
      <c r="S2355" s="55" t="s">
        <v>89</v>
      </c>
      <c r="T2355" s="57">
        <v>342.38</v>
      </c>
      <c r="U2355" s="55" t="s">
        <v>341</v>
      </c>
      <c r="V2355" s="55" t="s">
        <v>342</v>
      </c>
      <c r="AJ2355" s="58">
        <v>0</v>
      </c>
      <c r="AT2355" t="s">
        <v>3842</v>
      </c>
      <c r="AU2355" s="191">
        <f t="shared" si="39"/>
        <v>5649270</v>
      </c>
    </row>
    <row r="2356" spans="1:47" hidden="1" x14ac:dyDescent="0.25">
      <c r="A2356" s="55" t="s">
        <v>1717</v>
      </c>
      <c r="B2356" s="92" t="s">
        <v>2544</v>
      </c>
      <c r="D2356" s="55" t="s">
        <v>1742</v>
      </c>
      <c r="E2356" s="56">
        <v>45747</v>
      </c>
      <c r="F2356" s="55" t="s">
        <v>4286</v>
      </c>
      <c r="H2356" s="55">
        <v>50900020</v>
      </c>
      <c r="I2356" s="55" t="s">
        <v>4316</v>
      </c>
      <c r="K2356" s="55" t="s">
        <v>492</v>
      </c>
      <c r="L2356" s="56">
        <v>45758</v>
      </c>
      <c r="Q2356" s="55" t="s">
        <v>89</v>
      </c>
      <c r="R2356" s="57">
        <v>30618.54</v>
      </c>
      <c r="S2356" s="55" t="s">
        <v>89</v>
      </c>
      <c r="T2356" s="57">
        <v>30618.54</v>
      </c>
      <c r="U2356" s="55" t="s">
        <v>333</v>
      </c>
      <c r="V2356" s="55" t="s">
        <v>334</v>
      </c>
      <c r="AJ2356" s="58">
        <v>0</v>
      </c>
      <c r="AT2356" t="s">
        <v>3842</v>
      </c>
      <c r="AU2356" s="191">
        <f t="shared" si="39"/>
        <v>505205910</v>
      </c>
    </row>
    <row r="2357" spans="1:47" hidden="1" x14ac:dyDescent="0.25">
      <c r="A2357" s="55" t="s">
        <v>1717</v>
      </c>
      <c r="B2357" s="92" t="s">
        <v>2544</v>
      </c>
      <c r="D2357" s="55" t="s">
        <v>1742</v>
      </c>
      <c r="E2357" s="56">
        <v>45747</v>
      </c>
      <c r="F2357" s="55" t="s">
        <v>4286</v>
      </c>
      <c r="H2357" s="55">
        <v>50900010</v>
      </c>
      <c r="I2357" s="55" t="s">
        <v>4316</v>
      </c>
      <c r="K2357" s="55" t="s">
        <v>490</v>
      </c>
      <c r="L2357" s="56">
        <v>45758</v>
      </c>
      <c r="Q2357" s="55" t="s">
        <v>89</v>
      </c>
      <c r="R2357" s="57">
        <v>291.39999999999998</v>
      </c>
      <c r="S2357" s="55" t="s">
        <v>89</v>
      </c>
      <c r="T2357" s="57">
        <v>291.39999999999998</v>
      </c>
      <c r="U2357" s="55" t="s">
        <v>341</v>
      </c>
      <c r="V2357" s="55" t="s">
        <v>342</v>
      </c>
      <c r="AJ2357" s="58">
        <v>0</v>
      </c>
      <c r="AT2357" t="s">
        <v>3842</v>
      </c>
      <c r="AU2357" s="191">
        <f t="shared" si="39"/>
        <v>4808100</v>
      </c>
    </row>
    <row r="2358" spans="1:47" hidden="1" x14ac:dyDescent="0.25">
      <c r="A2358" s="55" t="s">
        <v>1717</v>
      </c>
      <c r="B2358" s="92" t="s">
        <v>2544</v>
      </c>
      <c r="D2358" s="55" t="s">
        <v>1742</v>
      </c>
      <c r="E2358" s="56">
        <v>45747</v>
      </c>
      <c r="F2358" s="55" t="s">
        <v>4284</v>
      </c>
      <c r="H2358" s="55">
        <v>50900050</v>
      </c>
      <c r="I2358" s="55" t="s">
        <v>4316</v>
      </c>
      <c r="K2358" s="55" t="s">
        <v>498</v>
      </c>
      <c r="L2358" s="56">
        <v>45758</v>
      </c>
      <c r="Q2358" s="55" t="s">
        <v>89</v>
      </c>
      <c r="R2358" s="57">
        <v>65.53</v>
      </c>
      <c r="S2358" s="55" t="s">
        <v>89</v>
      </c>
      <c r="T2358" s="57">
        <v>65.53</v>
      </c>
      <c r="U2358" s="55" t="s">
        <v>343</v>
      </c>
      <c r="V2358" s="55" t="s">
        <v>344</v>
      </c>
      <c r="AJ2358" s="58">
        <v>0</v>
      </c>
      <c r="AT2358" t="s">
        <v>4416</v>
      </c>
      <c r="AU2358" s="191">
        <f t="shared" si="39"/>
        <v>1081245</v>
      </c>
    </row>
    <row r="2359" spans="1:47" hidden="1" x14ac:dyDescent="0.25">
      <c r="A2359" s="55" t="s">
        <v>1717</v>
      </c>
      <c r="B2359" s="92" t="s">
        <v>2544</v>
      </c>
      <c r="D2359" s="55" t="s">
        <v>1742</v>
      </c>
      <c r="E2359" s="56">
        <v>45747</v>
      </c>
      <c r="F2359" s="55" t="s">
        <v>4284</v>
      </c>
      <c r="H2359" s="55">
        <v>50900050</v>
      </c>
      <c r="I2359" s="55" t="s">
        <v>4316</v>
      </c>
      <c r="K2359" s="55" t="s">
        <v>498</v>
      </c>
      <c r="L2359" s="56">
        <v>45758</v>
      </c>
      <c r="Q2359" s="55" t="s">
        <v>89</v>
      </c>
      <c r="R2359" s="57">
        <v>5.01</v>
      </c>
      <c r="S2359" s="55" t="s">
        <v>89</v>
      </c>
      <c r="T2359" s="57">
        <v>5.01</v>
      </c>
      <c r="U2359" s="55" t="s">
        <v>339</v>
      </c>
      <c r="V2359" s="55" t="s">
        <v>340</v>
      </c>
      <c r="AJ2359" s="58">
        <v>0</v>
      </c>
      <c r="AT2359" t="s">
        <v>3842</v>
      </c>
      <c r="AU2359" s="191">
        <f t="shared" si="39"/>
        <v>82665</v>
      </c>
    </row>
    <row r="2360" spans="1:47" hidden="1" x14ac:dyDescent="0.25">
      <c r="A2360" s="55" t="s">
        <v>1717</v>
      </c>
      <c r="B2360" s="92" t="s">
        <v>2544</v>
      </c>
      <c r="D2360" s="55" t="s">
        <v>1742</v>
      </c>
      <c r="E2360" s="56">
        <v>45747</v>
      </c>
      <c r="F2360" s="55" t="s">
        <v>4286</v>
      </c>
      <c r="H2360" s="55">
        <v>50900020</v>
      </c>
      <c r="I2360" s="55" t="s">
        <v>4316</v>
      </c>
      <c r="K2360" s="55" t="s">
        <v>492</v>
      </c>
      <c r="L2360" s="56">
        <v>45758</v>
      </c>
      <c r="Q2360" s="55" t="s">
        <v>89</v>
      </c>
      <c r="R2360" s="57">
        <v>25991.759999999998</v>
      </c>
      <c r="S2360" s="55" t="s">
        <v>89</v>
      </c>
      <c r="T2360" s="57">
        <v>25991.759999999998</v>
      </c>
      <c r="U2360" s="55" t="s">
        <v>332</v>
      </c>
      <c r="V2360" s="55" t="s">
        <v>3818</v>
      </c>
      <c r="AJ2360" s="58">
        <v>0</v>
      </c>
      <c r="AT2360" t="s">
        <v>3842</v>
      </c>
      <c r="AU2360" s="191">
        <f t="shared" si="39"/>
        <v>428864040</v>
      </c>
    </row>
    <row r="2361" spans="1:47" hidden="1" x14ac:dyDescent="0.25">
      <c r="A2361" s="55" t="s">
        <v>1717</v>
      </c>
      <c r="B2361" s="92" t="s">
        <v>2544</v>
      </c>
      <c r="D2361" s="55" t="s">
        <v>1742</v>
      </c>
      <c r="E2361" s="56">
        <v>45747</v>
      </c>
      <c r="F2361" s="55" t="s">
        <v>4286</v>
      </c>
      <c r="H2361" s="55">
        <v>50900010</v>
      </c>
      <c r="I2361" s="55" t="s">
        <v>4316</v>
      </c>
      <c r="K2361" s="55" t="s">
        <v>490</v>
      </c>
      <c r="L2361" s="56">
        <v>45758</v>
      </c>
      <c r="Q2361" s="55" t="s">
        <v>89</v>
      </c>
      <c r="R2361" s="57">
        <v>410.13</v>
      </c>
      <c r="S2361" s="55" t="s">
        <v>89</v>
      </c>
      <c r="T2361" s="57">
        <v>410.13</v>
      </c>
      <c r="U2361" s="55" t="s">
        <v>336</v>
      </c>
      <c r="V2361" s="55" t="s">
        <v>3820</v>
      </c>
      <c r="AJ2361" s="58">
        <v>0</v>
      </c>
      <c r="AT2361" t="s">
        <v>3842</v>
      </c>
      <c r="AU2361" s="191">
        <f t="shared" si="39"/>
        <v>6767145</v>
      </c>
    </row>
    <row r="2362" spans="1:47" hidden="1" x14ac:dyDescent="0.25">
      <c r="A2362" s="55" t="s">
        <v>1717</v>
      </c>
      <c r="B2362" s="92" t="s">
        <v>2544</v>
      </c>
      <c r="D2362" s="55" t="s">
        <v>1742</v>
      </c>
      <c r="E2362" s="56">
        <v>45747</v>
      </c>
      <c r="F2362" s="55" t="s">
        <v>4284</v>
      </c>
      <c r="H2362" s="55">
        <v>50900050</v>
      </c>
      <c r="I2362" s="55" t="s">
        <v>4316</v>
      </c>
      <c r="K2362" s="55" t="s">
        <v>498</v>
      </c>
      <c r="L2362" s="56">
        <v>45758</v>
      </c>
      <c r="Q2362" s="55" t="s">
        <v>89</v>
      </c>
      <c r="R2362" s="57">
        <v>6.43</v>
      </c>
      <c r="S2362" s="55" t="s">
        <v>89</v>
      </c>
      <c r="T2362" s="57">
        <v>6.43</v>
      </c>
      <c r="U2362" s="55" t="s">
        <v>336</v>
      </c>
      <c r="V2362" s="55" t="s">
        <v>3820</v>
      </c>
      <c r="AJ2362" s="58">
        <v>0</v>
      </c>
      <c r="AT2362" t="s">
        <v>3842</v>
      </c>
      <c r="AU2362" s="191">
        <f t="shared" si="39"/>
        <v>106095</v>
      </c>
    </row>
    <row r="2363" spans="1:47" hidden="1" x14ac:dyDescent="0.25">
      <c r="A2363" s="55" t="s">
        <v>1717</v>
      </c>
      <c r="B2363" s="92" t="s">
        <v>2544</v>
      </c>
      <c r="D2363" s="55" t="s">
        <v>1742</v>
      </c>
      <c r="E2363" s="56">
        <v>45747</v>
      </c>
      <c r="F2363" s="55" t="s">
        <v>4284</v>
      </c>
      <c r="H2363" s="55">
        <v>50900050</v>
      </c>
      <c r="I2363" s="55" t="s">
        <v>4316</v>
      </c>
      <c r="K2363" s="55" t="s">
        <v>498</v>
      </c>
      <c r="L2363" s="56">
        <v>45758</v>
      </c>
      <c r="Q2363" s="55" t="s">
        <v>89</v>
      </c>
      <c r="R2363" s="57">
        <v>17.97</v>
      </c>
      <c r="S2363" s="55" t="s">
        <v>89</v>
      </c>
      <c r="T2363" s="57">
        <v>17.97</v>
      </c>
      <c r="U2363" s="55" t="s">
        <v>332</v>
      </c>
      <c r="V2363" s="55" t="s">
        <v>3818</v>
      </c>
      <c r="AJ2363" s="58">
        <v>0</v>
      </c>
      <c r="AT2363" t="s">
        <v>3842</v>
      </c>
      <c r="AU2363" s="191">
        <f t="shared" si="39"/>
        <v>296505</v>
      </c>
    </row>
    <row r="2364" spans="1:47" hidden="1" x14ac:dyDescent="0.25">
      <c r="A2364" s="55" t="s">
        <v>1717</v>
      </c>
      <c r="B2364" s="92" t="s">
        <v>2544</v>
      </c>
      <c r="D2364" s="55" t="s">
        <v>1742</v>
      </c>
      <c r="E2364" s="56">
        <v>45747</v>
      </c>
      <c r="F2364" s="55" t="s">
        <v>4284</v>
      </c>
      <c r="H2364" s="55">
        <v>50900060</v>
      </c>
      <c r="I2364" s="55" t="s">
        <v>4316</v>
      </c>
      <c r="K2364" s="55" t="s">
        <v>500</v>
      </c>
      <c r="L2364" s="56">
        <v>45758</v>
      </c>
      <c r="Q2364" s="55" t="s">
        <v>89</v>
      </c>
      <c r="R2364" s="57">
        <v>70.599999999999994</v>
      </c>
      <c r="S2364" s="55" t="s">
        <v>89</v>
      </c>
      <c r="T2364" s="57">
        <v>70.599999999999994</v>
      </c>
      <c r="U2364" s="55" t="s">
        <v>333</v>
      </c>
      <c r="V2364" s="55" t="s">
        <v>334</v>
      </c>
      <c r="AJ2364" s="58">
        <v>0</v>
      </c>
      <c r="AT2364" t="s">
        <v>3842</v>
      </c>
      <c r="AU2364" s="191">
        <f t="shared" si="39"/>
        <v>1164900</v>
      </c>
    </row>
    <row r="2365" spans="1:47" hidden="1" x14ac:dyDescent="0.25">
      <c r="A2365" s="55" t="s">
        <v>1717</v>
      </c>
      <c r="B2365" s="92" t="s">
        <v>2544</v>
      </c>
      <c r="D2365" s="55" t="s">
        <v>1742</v>
      </c>
      <c r="E2365" s="56">
        <v>45747</v>
      </c>
      <c r="F2365" s="55" t="s">
        <v>4284</v>
      </c>
      <c r="H2365" s="55">
        <v>50900060</v>
      </c>
      <c r="I2365" s="55" t="s">
        <v>4316</v>
      </c>
      <c r="K2365" s="55" t="s">
        <v>500</v>
      </c>
      <c r="L2365" s="56">
        <v>45758</v>
      </c>
      <c r="Q2365" s="55" t="s">
        <v>89</v>
      </c>
      <c r="R2365" s="57">
        <v>22.1</v>
      </c>
      <c r="S2365" s="55" t="s">
        <v>89</v>
      </c>
      <c r="T2365" s="57">
        <v>22.1</v>
      </c>
      <c r="U2365" s="55" t="s">
        <v>336</v>
      </c>
      <c r="V2365" s="55" t="s">
        <v>3820</v>
      </c>
      <c r="AJ2365" s="58">
        <v>0</v>
      </c>
      <c r="AT2365" t="s">
        <v>3842</v>
      </c>
      <c r="AU2365" s="191">
        <f t="shared" si="39"/>
        <v>364650</v>
      </c>
    </row>
    <row r="2366" spans="1:47" hidden="1" x14ac:dyDescent="0.25">
      <c r="A2366" s="55" t="s">
        <v>1717</v>
      </c>
      <c r="B2366" s="92" t="s">
        <v>2544</v>
      </c>
      <c r="D2366" s="55" t="s">
        <v>1742</v>
      </c>
      <c r="E2366" s="56">
        <v>45747</v>
      </c>
      <c r="F2366" s="55" t="s">
        <v>4286</v>
      </c>
      <c r="H2366" s="55">
        <v>50900020</v>
      </c>
      <c r="I2366" s="55" t="s">
        <v>4316</v>
      </c>
      <c r="K2366" s="55" t="s">
        <v>492</v>
      </c>
      <c r="L2366" s="56">
        <v>45758</v>
      </c>
      <c r="Q2366" s="55" t="s">
        <v>89</v>
      </c>
      <c r="R2366" s="57">
        <v>-114625.56</v>
      </c>
      <c r="S2366" s="55" t="s">
        <v>89</v>
      </c>
      <c r="T2366" s="57">
        <v>-114625.56</v>
      </c>
      <c r="U2366" s="55" t="s">
        <v>329</v>
      </c>
      <c r="V2366" s="55" t="s">
        <v>330</v>
      </c>
      <c r="AJ2366" s="58">
        <v>0</v>
      </c>
      <c r="AT2366" t="s">
        <v>3842</v>
      </c>
      <c r="AU2366" s="191">
        <f t="shared" si="39"/>
        <v>-1891321740</v>
      </c>
    </row>
    <row r="2367" spans="1:47" hidden="1" x14ac:dyDescent="0.25">
      <c r="A2367" s="55" t="s">
        <v>1717</v>
      </c>
      <c r="B2367" s="92" t="s">
        <v>2544</v>
      </c>
      <c r="D2367" s="55" t="s">
        <v>1742</v>
      </c>
      <c r="E2367" s="56">
        <v>45747</v>
      </c>
      <c r="F2367" s="55" t="s">
        <v>4284</v>
      </c>
      <c r="H2367" s="55">
        <v>50900000</v>
      </c>
      <c r="I2367" s="55" t="s">
        <v>4316</v>
      </c>
      <c r="K2367" s="55" t="s">
        <v>488</v>
      </c>
      <c r="L2367" s="56">
        <v>45758</v>
      </c>
      <c r="Q2367" s="55" t="s">
        <v>89</v>
      </c>
      <c r="R2367" s="57">
        <v>1273.06</v>
      </c>
      <c r="S2367" s="55" t="s">
        <v>89</v>
      </c>
      <c r="T2367" s="57">
        <v>1273.06</v>
      </c>
      <c r="U2367" s="55" t="s">
        <v>333</v>
      </c>
      <c r="V2367" s="55" t="s">
        <v>334</v>
      </c>
      <c r="AJ2367" s="58">
        <v>0</v>
      </c>
      <c r="AT2367" t="s">
        <v>3842</v>
      </c>
      <c r="AU2367" s="191">
        <f t="shared" si="39"/>
        <v>21005490</v>
      </c>
    </row>
    <row r="2368" spans="1:47" hidden="1" x14ac:dyDescent="0.25">
      <c r="A2368" s="55" t="s">
        <v>1717</v>
      </c>
      <c r="B2368" s="92" t="s">
        <v>2544</v>
      </c>
      <c r="D2368" s="55" t="s">
        <v>1742</v>
      </c>
      <c r="E2368" s="56">
        <v>45747</v>
      </c>
      <c r="F2368" s="55" t="s">
        <v>4286</v>
      </c>
      <c r="H2368" s="55">
        <v>50900010</v>
      </c>
      <c r="I2368" s="55" t="s">
        <v>4316</v>
      </c>
      <c r="K2368" s="55" t="s">
        <v>490</v>
      </c>
      <c r="L2368" s="56">
        <v>45758</v>
      </c>
      <c r="Q2368" s="55" t="s">
        <v>89</v>
      </c>
      <c r="R2368" s="57">
        <v>188.89</v>
      </c>
      <c r="S2368" s="55" t="s">
        <v>89</v>
      </c>
      <c r="T2368" s="57">
        <v>188.89</v>
      </c>
      <c r="U2368" s="55" t="s">
        <v>339</v>
      </c>
      <c r="V2368" s="55" t="s">
        <v>340</v>
      </c>
      <c r="AJ2368" s="58">
        <v>0</v>
      </c>
      <c r="AT2368" t="s">
        <v>3842</v>
      </c>
      <c r="AU2368" s="191">
        <f t="shared" si="39"/>
        <v>3116685</v>
      </c>
    </row>
    <row r="2369" spans="1:47" hidden="1" x14ac:dyDescent="0.25">
      <c r="A2369" s="55" t="s">
        <v>1717</v>
      </c>
      <c r="B2369" s="92" t="s">
        <v>2544</v>
      </c>
      <c r="D2369" s="55" t="s">
        <v>1742</v>
      </c>
      <c r="E2369" s="56">
        <v>45747</v>
      </c>
      <c r="F2369" s="55" t="s">
        <v>4284</v>
      </c>
      <c r="H2369" s="55">
        <v>50900000</v>
      </c>
      <c r="I2369" s="55" t="s">
        <v>4316</v>
      </c>
      <c r="K2369" s="55" t="s">
        <v>488</v>
      </c>
      <c r="L2369" s="56">
        <v>45758</v>
      </c>
      <c r="Q2369" s="55" t="s">
        <v>89</v>
      </c>
      <c r="R2369" s="57">
        <v>381.13</v>
      </c>
      <c r="S2369" s="55" t="s">
        <v>89</v>
      </c>
      <c r="T2369" s="57">
        <v>381.13</v>
      </c>
      <c r="U2369" s="55" t="s">
        <v>337</v>
      </c>
      <c r="V2369" s="55" t="s">
        <v>338</v>
      </c>
      <c r="AJ2369" s="58">
        <v>0</v>
      </c>
      <c r="AT2369" t="s">
        <v>3842</v>
      </c>
      <c r="AU2369" s="191">
        <f t="shared" si="39"/>
        <v>6288645</v>
      </c>
    </row>
    <row r="2370" spans="1:47" hidden="1" x14ac:dyDescent="0.25">
      <c r="A2370" s="55" t="s">
        <v>1717</v>
      </c>
      <c r="B2370" s="92" t="s">
        <v>2544</v>
      </c>
      <c r="D2370" s="55" t="s">
        <v>1742</v>
      </c>
      <c r="E2370" s="56">
        <v>45747</v>
      </c>
      <c r="F2370" s="55" t="s">
        <v>4284</v>
      </c>
      <c r="H2370" s="55">
        <v>50900000</v>
      </c>
      <c r="I2370" s="55" t="s">
        <v>4316</v>
      </c>
      <c r="K2370" s="55" t="s">
        <v>488</v>
      </c>
      <c r="L2370" s="56">
        <v>45758</v>
      </c>
      <c r="Q2370" s="55" t="s">
        <v>89</v>
      </c>
      <c r="R2370" s="57">
        <v>1930.14</v>
      </c>
      <c r="S2370" s="55" t="s">
        <v>89</v>
      </c>
      <c r="T2370" s="57">
        <v>1930.14</v>
      </c>
      <c r="U2370" s="55" t="s">
        <v>335</v>
      </c>
      <c r="V2370" s="55" t="s">
        <v>3819</v>
      </c>
      <c r="AJ2370" s="58">
        <v>0</v>
      </c>
      <c r="AT2370" t="s">
        <v>3842</v>
      </c>
      <c r="AU2370" s="191">
        <f t="shared" si="39"/>
        <v>31847310</v>
      </c>
    </row>
    <row r="2371" spans="1:47" hidden="1" x14ac:dyDescent="0.25">
      <c r="A2371" s="55" t="s">
        <v>1717</v>
      </c>
      <c r="B2371" s="92" t="s">
        <v>2544</v>
      </c>
      <c r="D2371" s="55" t="s">
        <v>1742</v>
      </c>
      <c r="E2371" s="56">
        <v>45747</v>
      </c>
      <c r="F2371" s="55" t="s">
        <v>4284</v>
      </c>
      <c r="H2371" s="55">
        <v>50900050</v>
      </c>
      <c r="I2371" s="55" t="s">
        <v>4316</v>
      </c>
      <c r="K2371" s="55" t="s">
        <v>498</v>
      </c>
      <c r="L2371" s="56">
        <v>45758</v>
      </c>
      <c r="Q2371" s="55" t="s">
        <v>89</v>
      </c>
      <c r="R2371" s="57">
        <v>20.53</v>
      </c>
      <c r="S2371" s="55" t="s">
        <v>89</v>
      </c>
      <c r="T2371" s="57">
        <v>20.53</v>
      </c>
      <c r="U2371" s="55" t="s">
        <v>333</v>
      </c>
      <c r="V2371" s="55" t="s">
        <v>334</v>
      </c>
      <c r="AJ2371" s="58">
        <v>0</v>
      </c>
      <c r="AT2371" t="s">
        <v>3842</v>
      </c>
      <c r="AU2371" s="191">
        <f t="shared" si="39"/>
        <v>338745</v>
      </c>
    </row>
    <row r="2372" spans="1:47" hidden="1" x14ac:dyDescent="0.25">
      <c r="A2372" s="55" t="s">
        <v>1717</v>
      </c>
      <c r="B2372" s="92" t="s">
        <v>2544</v>
      </c>
      <c r="D2372" s="55" t="s">
        <v>1742</v>
      </c>
      <c r="E2372" s="56">
        <v>45747</v>
      </c>
      <c r="F2372" s="55" t="s">
        <v>4286</v>
      </c>
      <c r="H2372" s="55">
        <v>50900020</v>
      </c>
      <c r="I2372" s="55" t="s">
        <v>4316</v>
      </c>
      <c r="K2372" s="55" t="s">
        <v>492</v>
      </c>
      <c r="L2372" s="56">
        <v>45758</v>
      </c>
      <c r="Q2372" s="55" t="s">
        <v>89</v>
      </c>
      <c r="R2372" s="57">
        <v>760.5</v>
      </c>
      <c r="S2372" s="55" t="s">
        <v>89</v>
      </c>
      <c r="T2372" s="57">
        <v>760.5</v>
      </c>
      <c r="U2372" s="55" t="s">
        <v>341</v>
      </c>
      <c r="V2372" s="55" t="s">
        <v>342</v>
      </c>
      <c r="AJ2372" s="58">
        <v>0</v>
      </c>
      <c r="AT2372" t="s">
        <v>3842</v>
      </c>
      <c r="AU2372" s="191">
        <f t="shared" si="39"/>
        <v>12548250</v>
      </c>
    </row>
    <row r="2373" spans="1:47" hidden="1" x14ac:dyDescent="0.25">
      <c r="A2373" s="55" t="s">
        <v>1717</v>
      </c>
      <c r="B2373" s="92" t="s">
        <v>2544</v>
      </c>
      <c r="D2373" s="55" t="s">
        <v>1742</v>
      </c>
      <c r="E2373" s="56">
        <v>45747</v>
      </c>
      <c r="F2373" s="55" t="s">
        <v>4284</v>
      </c>
      <c r="H2373" s="55">
        <v>50900000</v>
      </c>
      <c r="I2373" s="55" t="s">
        <v>4316</v>
      </c>
      <c r="K2373" s="55" t="s">
        <v>488</v>
      </c>
      <c r="L2373" s="56">
        <v>45758</v>
      </c>
      <c r="Q2373" s="55" t="s">
        <v>89</v>
      </c>
      <c r="R2373" s="57">
        <v>-9814.23</v>
      </c>
      <c r="S2373" s="55" t="s">
        <v>89</v>
      </c>
      <c r="T2373" s="57">
        <v>-9814.23</v>
      </c>
      <c r="U2373" s="55" t="s">
        <v>329</v>
      </c>
      <c r="V2373" s="55" t="s">
        <v>330</v>
      </c>
      <c r="AJ2373" s="58">
        <v>0</v>
      </c>
      <c r="AT2373" t="s">
        <v>3842</v>
      </c>
      <c r="AU2373" s="191">
        <f t="shared" si="39"/>
        <v>-161934795</v>
      </c>
    </row>
    <row r="2374" spans="1:47" hidden="1" x14ac:dyDescent="0.25">
      <c r="A2374" s="55" t="s">
        <v>1717</v>
      </c>
      <c r="B2374" s="92" t="s">
        <v>2544</v>
      </c>
      <c r="D2374" s="55" t="s">
        <v>1742</v>
      </c>
      <c r="E2374" s="56">
        <v>45747</v>
      </c>
      <c r="F2374" s="55" t="s">
        <v>4284</v>
      </c>
      <c r="H2374" s="55">
        <v>50900000</v>
      </c>
      <c r="I2374" s="55" t="s">
        <v>4316</v>
      </c>
      <c r="K2374" s="55" t="s">
        <v>488</v>
      </c>
      <c r="L2374" s="56">
        <v>45758</v>
      </c>
      <c r="Q2374" s="55" t="s">
        <v>89</v>
      </c>
      <c r="R2374" s="57">
        <v>1114.03</v>
      </c>
      <c r="S2374" s="55" t="s">
        <v>89</v>
      </c>
      <c r="T2374" s="57">
        <v>1114.03</v>
      </c>
      <c r="U2374" s="55" t="s">
        <v>332</v>
      </c>
      <c r="V2374" s="55" t="s">
        <v>3818</v>
      </c>
      <c r="AJ2374" s="58">
        <v>0</v>
      </c>
      <c r="AT2374" t="s">
        <v>3842</v>
      </c>
      <c r="AU2374" s="191">
        <f t="shared" si="39"/>
        <v>18381495</v>
      </c>
    </row>
    <row r="2375" spans="1:47" hidden="1" x14ac:dyDescent="0.25">
      <c r="A2375" s="55" t="s">
        <v>1717</v>
      </c>
      <c r="B2375" s="92" t="s">
        <v>2544</v>
      </c>
      <c r="D2375" s="55" t="s">
        <v>1742</v>
      </c>
      <c r="E2375" s="56">
        <v>45747</v>
      </c>
      <c r="F2375" s="55" t="s">
        <v>4284</v>
      </c>
      <c r="H2375" s="55">
        <v>50900050</v>
      </c>
      <c r="I2375" s="55" t="s">
        <v>4316</v>
      </c>
      <c r="K2375" s="55" t="s">
        <v>498</v>
      </c>
      <c r="L2375" s="56">
        <v>45758</v>
      </c>
      <c r="Q2375" s="55" t="s">
        <v>89</v>
      </c>
      <c r="R2375" s="57">
        <v>6.15</v>
      </c>
      <c r="S2375" s="55" t="s">
        <v>89</v>
      </c>
      <c r="T2375" s="57">
        <v>6.15</v>
      </c>
      <c r="U2375" s="55" t="s">
        <v>337</v>
      </c>
      <c r="V2375" s="55" t="s">
        <v>338</v>
      </c>
      <c r="AJ2375" s="58">
        <v>0</v>
      </c>
      <c r="AT2375" t="s">
        <v>3842</v>
      </c>
      <c r="AU2375" s="191">
        <f t="shared" si="39"/>
        <v>101475</v>
      </c>
    </row>
    <row r="2376" spans="1:47" hidden="1" x14ac:dyDescent="0.25">
      <c r="A2376" s="55" t="s">
        <v>1717</v>
      </c>
      <c r="B2376" s="92" t="s">
        <v>2544</v>
      </c>
      <c r="D2376" s="55" t="s">
        <v>1742</v>
      </c>
      <c r="E2376" s="56">
        <v>45747</v>
      </c>
      <c r="F2376" s="55" t="s">
        <v>4284</v>
      </c>
      <c r="H2376" s="55">
        <v>50900050</v>
      </c>
      <c r="I2376" s="55" t="s">
        <v>4316</v>
      </c>
      <c r="K2376" s="55" t="s">
        <v>498</v>
      </c>
      <c r="L2376" s="56">
        <v>45758</v>
      </c>
      <c r="Q2376" s="55" t="s">
        <v>89</v>
      </c>
      <c r="R2376" s="57">
        <v>5.52</v>
      </c>
      <c r="S2376" s="55" t="s">
        <v>89</v>
      </c>
      <c r="T2376" s="57">
        <v>5.52</v>
      </c>
      <c r="U2376" s="55" t="s">
        <v>341</v>
      </c>
      <c r="V2376" s="55" t="s">
        <v>342</v>
      </c>
      <c r="AJ2376" s="58">
        <v>0</v>
      </c>
      <c r="AT2376" t="s">
        <v>3842</v>
      </c>
      <c r="AU2376" s="191">
        <f t="shared" si="39"/>
        <v>91080</v>
      </c>
    </row>
    <row r="2377" spans="1:47" hidden="1" x14ac:dyDescent="0.25">
      <c r="A2377" s="55" t="s">
        <v>1717</v>
      </c>
      <c r="B2377" s="92" t="s">
        <v>2544</v>
      </c>
      <c r="D2377" s="55" t="s">
        <v>1742</v>
      </c>
      <c r="E2377" s="56">
        <v>45747</v>
      </c>
      <c r="F2377" s="55" t="s">
        <v>4284</v>
      </c>
      <c r="H2377" s="55">
        <v>50900060</v>
      </c>
      <c r="I2377" s="55" t="s">
        <v>4316</v>
      </c>
      <c r="K2377" s="55" t="s">
        <v>500</v>
      </c>
      <c r="L2377" s="56">
        <v>45758</v>
      </c>
      <c r="Q2377" s="55" t="s">
        <v>89</v>
      </c>
      <c r="R2377" s="57">
        <v>17.23</v>
      </c>
      <c r="S2377" s="55" t="s">
        <v>89</v>
      </c>
      <c r="T2377" s="57">
        <v>17.23</v>
      </c>
      <c r="U2377" s="55" t="s">
        <v>339</v>
      </c>
      <c r="V2377" s="55" t="s">
        <v>340</v>
      </c>
      <c r="AJ2377" s="58">
        <v>0</v>
      </c>
      <c r="AT2377" t="s">
        <v>3842</v>
      </c>
      <c r="AU2377" s="191">
        <f t="shared" si="39"/>
        <v>284295</v>
      </c>
    </row>
    <row r="2378" spans="1:47" hidden="1" x14ac:dyDescent="0.25">
      <c r="A2378" s="55" t="s">
        <v>1717</v>
      </c>
      <c r="B2378" s="92" t="s">
        <v>2824</v>
      </c>
      <c r="D2378" s="55" t="s">
        <v>3859</v>
      </c>
      <c r="E2378" s="56">
        <v>45777</v>
      </c>
      <c r="F2378" s="55" t="s">
        <v>4318</v>
      </c>
      <c r="H2378" s="55">
        <v>50900020</v>
      </c>
      <c r="I2378" s="55" t="s">
        <v>4317</v>
      </c>
      <c r="K2378" s="55" t="s">
        <v>492</v>
      </c>
      <c r="L2378" s="56">
        <v>45777</v>
      </c>
      <c r="Q2378" s="55" t="s">
        <v>89</v>
      </c>
      <c r="R2378" s="57">
        <v>83.33</v>
      </c>
      <c r="S2378" s="55" t="s">
        <v>89</v>
      </c>
      <c r="T2378" s="57">
        <v>83.33</v>
      </c>
      <c r="U2378" s="55" t="s">
        <v>329</v>
      </c>
      <c r="V2378" s="55" t="s">
        <v>330</v>
      </c>
      <c r="AJ2378" s="58">
        <v>0</v>
      </c>
      <c r="AT2378" t="s">
        <v>3842</v>
      </c>
      <c r="AU2378" s="191">
        <f t="shared" si="39"/>
        <v>1374945</v>
      </c>
    </row>
    <row r="2379" spans="1:47" hidden="1" x14ac:dyDescent="0.25">
      <c r="A2379" s="55" t="s">
        <v>1717</v>
      </c>
      <c r="B2379" s="92" t="s">
        <v>2824</v>
      </c>
      <c r="D2379" s="55" t="s">
        <v>3859</v>
      </c>
      <c r="E2379" s="56">
        <v>45777</v>
      </c>
      <c r="F2379" s="55" t="s">
        <v>4318</v>
      </c>
      <c r="H2379" s="55">
        <v>50900020</v>
      </c>
      <c r="I2379" s="55" t="s">
        <v>4317</v>
      </c>
      <c r="K2379" s="55" t="s">
        <v>492</v>
      </c>
      <c r="L2379" s="56">
        <v>45777</v>
      </c>
      <c r="Q2379" s="55" t="s">
        <v>89</v>
      </c>
      <c r="R2379" s="57">
        <v>83.33</v>
      </c>
      <c r="S2379" s="55" t="s">
        <v>89</v>
      </c>
      <c r="T2379" s="57">
        <v>83.33</v>
      </c>
      <c r="U2379" s="55" t="s">
        <v>329</v>
      </c>
      <c r="V2379" s="55" t="s">
        <v>330</v>
      </c>
      <c r="AJ2379" s="58">
        <v>0</v>
      </c>
      <c r="AT2379" t="s">
        <v>3842</v>
      </c>
      <c r="AU2379" s="191">
        <f t="shared" si="39"/>
        <v>1374945</v>
      </c>
    </row>
    <row r="2380" spans="1:47" hidden="1" x14ac:dyDescent="0.25">
      <c r="A2380" s="55" t="s">
        <v>1717</v>
      </c>
      <c r="B2380" s="92" t="s">
        <v>2824</v>
      </c>
      <c r="D2380" s="55" t="s">
        <v>3859</v>
      </c>
      <c r="E2380" s="56">
        <v>45777</v>
      </c>
      <c r="F2380" s="55" t="s">
        <v>4318</v>
      </c>
      <c r="H2380" s="55">
        <v>50900020</v>
      </c>
      <c r="I2380" s="55" t="s">
        <v>4317</v>
      </c>
      <c r="K2380" s="55" t="s">
        <v>492</v>
      </c>
      <c r="L2380" s="56">
        <v>45777</v>
      </c>
      <c r="Q2380" s="55" t="s">
        <v>89</v>
      </c>
      <c r="R2380" s="57">
        <v>83.33</v>
      </c>
      <c r="S2380" s="55" t="s">
        <v>89</v>
      </c>
      <c r="T2380" s="57">
        <v>83.33</v>
      </c>
      <c r="U2380" s="55" t="s">
        <v>329</v>
      </c>
      <c r="V2380" s="55" t="s">
        <v>330</v>
      </c>
      <c r="AJ2380" s="58">
        <v>0</v>
      </c>
      <c r="AT2380" t="s">
        <v>3842</v>
      </c>
      <c r="AU2380" s="191">
        <f t="shared" si="39"/>
        <v>1374945</v>
      </c>
    </row>
    <row r="2381" spans="1:47" hidden="1" x14ac:dyDescent="0.25">
      <c r="A2381" s="55" t="s">
        <v>1717</v>
      </c>
      <c r="B2381" s="92" t="s">
        <v>2824</v>
      </c>
      <c r="D2381" s="55" t="s">
        <v>3859</v>
      </c>
      <c r="E2381" s="56">
        <v>45777</v>
      </c>
      <c r="F2381" s="55" t="s">
        <v>4318</v>
      </c>
      <c r="H2381" s="55">
        <v>50900020</v>
      </c>
      <c r="I2381" s="55" t="s">
        <v>4317</v>
      </c>
      <c r="K2381" s="55" t="s">
        <v>492</v>
      </c>
      <c r="L2381" s="56">
        <v>45777</v>
      </c>
      <c r="Q2381" s="55" t="s">
        <v>89</v>
      </c>
      <c r="R2381" s="57">
        <v>83.33</v>
      </c>
      <c r="S2381" s="55" t="s">
        <v>89</v>
      </c>
      <c r="T2381" s="57">
        <v>83.33</v>
      </c>
      <c r="U2381" s="55" t="s">
        <v>329</v>
      </c>
      <c r="V2381" s="55" t="s">
        <v>330</v>
      </c>
      <c r="AJ2381" s="58">
        <v>0</v>
      </c>
      <c r="AT2381" t="s">
        <v>3842</v>
      </c>
      <c r="AU2381" s="191">
        <f t="shared" si="39"/>
        <v>1374945</v>
      </c>
    </row>
    <row r="2382" spans="1:47" hidden="1" x14ac:dyDescent="0.25">
      <c r="A2382" s="55" t="s">
        <v>1717</v>
      </c>
      <c r="B2382" s="92" t="s">
        <v>2824</v>
      </c>
      <c r="D2382" s="55" t="s">
        <v>3859</v>
      </c>
      <c r="E2382" s="56">
        <v>45777</v>
      </c>
      <c r="F2382" s="55" t="s">
        <v>4318</v>
      </c>
      <c r="H2382" s="55">
        <v>50900020</v>
      </c>
      <c r="I2382" s="55" t="s">
        <v>4317</v>
      </c>
      <c r="K2382" s="55" t="s">
        <v>492</v>
      </c>
      <c r="L2382" s="56">
        <v>45777</v>
      </c>
      <c r="Q2382" s="55" t="s">
        <v>89</v>
      </c>
      <c r="R2382" s="57">
        <v>83.33</v>
      </c>
      <c r="S2382" s="55" t="s">
        <v>89</v>
      </c>
      <c r="T2382" s="57">
        <v>83.33</v>
      </c>
      <c r="U2382" s="55" t="s">
        <v>329</v>
      </c>
      <c r="V2382" s="55" t="s">
        <v>330</v>
      </c>
      <c r="AJ2382" s="58">
        <v>0</v>
      </c>
      <c r="AT2382" t="s">
        <v>3842</v>
      </c>
      <c r="AU2382" s="191">
        <f t="shared" si="39"/>
        <v>1374945</v>
      </c>
    </row>
    <row r="2383" spans="1:47" hidden="1" x14ac:dyDescent="0.25">
      <c r="A2383" s="55" t="s">
        <v>1717</v>
      </c>
      <c r="B2383" s="92" t="s">
        <v>2824</v>
      </c>
      <c r="D2383" s="55" t="s">
        <v>3859</v>
      </c>
      <c r="E2383" s="56">
        <v>45777</v>
      </c>
      <c r="F2383" s="55" t="s">
        <v>4318</v>
      </c>
      <c r="H2383" s="55">
        <v>50900020</v>
      </c>
      <c r="I2383" s="55" t="s">
        <v>4317</v>
      </c>
      <c r="K2383" s="55" t="s">
        <v>492</v>
      </c>
      <c r="L2383" s="56">
        <v>45777</v>
      </c>
      <c r="Q2383" s="55" t="s">
        <v>89</v>
      </c>
      <c r="R2383" s="57">
        <v>83.33</v>
      </c>
      <c r="S2383" s="55" t="s">
        <v>89</v>
      </c>
      <c r="T2383" s="57">
        <v>83.33</v>
      </c>
      <c r="U2383" s="55" t="s">
        <v>329</v>
      </c>
      <c r="V2383" s="55" t="s">
        <v>330</v>
      </c>
      <c r="AJ2383" s="58">
        <v>0</v>
      </c>
      <c r="AT2383" t="s">
        <v>3842</v>
      </c>
      <c r="AU2383" s="191">
        <f t="shared" si="39"/>
        <v>1374945</v>
      </c>
    </row>
    <row r="2384" spans="1:47" hidden="1" x14ac:dyDescent="0.25">
      <c r="A2384" s="55" t="s">
        <v>1717</v>
      </c>
      <c r="B2384" s="92" t="s">
        <v>2824</v>
      </c>
      <c r="D2384" s="55" t="s">
        <v>3859</v>
      </c>
      <c r="E2384" s="56">
        <v>45777</v>
      </c>
      <c r="F2384" s="55" t="s">
        <v>4318</v>
      </c>
      <c r="H2384" s="55">
        <v>50900020</v>
      </c>
      <c r="I2384" s="55" t="s">
        <v>4317</v>
      </c>
      <c r="K2384" s="55" t="s">
        <v>492</v>
      </c>
      <c r="L2384" s="56">
        <v>45777</v>
      </c>
      <c r="Q2384" s="55" t="s">
        <v>89</v>
      </c>
      <c r="R2384" s="57">
        <v>83.33</v>
      </c>
      <c r="S2384" s="55" t="s">
        <v>89</v>
      </c>
      <c r="T2384" s="57">
        <v>83.33</v>
      </c>
      <c r="U2384" s="55" t="s">
        <v>329</v>
      </c>
      <c r="V2384" s="55" t="s">
        <v>330</v>
      </c>
      <c r="AJ2384" s="58">
        <v>0</v>
      </c>
      <c r="AT2384" t="s">
        <v>3842</v>
      </c>
      <c r="AU2384" s="191">
        <f t="shared" si="39"/>
        <v>1374945</v>
      </c>
    </row>
    <row r="2385" spans="1:47" hidden="1" x14ac:dyDescent="0.25">
      <c r="A2385" s="55" t="s">
        <v>1717</v>
      </c>
      <c r="B2385" s="92" t="s">
        <v>2824</v>
      </c>
      <c r="D2385" s="55" t="s">
        <v>3859</v>
      </c>
      <c r="E2385" s="56">
        <v>45777</v>
      </c>
      <c r="F2385" s="55" t="s">
        <v>4318</v>
      </c>
      <c r="H2385" s="55">
        <v>50900020</v>
      </c>
      <c r="I2385" s="55" t="s">
        <v>4317</v>
      </c>
      <c r="K2385" s="55" t="s">
        <v>492</v>
      </c>
      <c r="L2385" s="56">
        <v>45777</v>
      </c>
      <c r="Q2385" s="55" t="s">
        <v>89</v>
      </c>
      <c r="R2385" s="57">
        <v>83.33</v>
      </c>
      <c r="S2385" s="55" t="s">
        <v>89</v>
      </c>
      <c r="T2385" s="57">
        <v>83.33</v>
      </c>
      <c r="U2385" s="55" t="s">
        <v>329</v>
      </c>
      <c r="V2385" s="55" t="s">
        <v>330</v>
      </c>
      <c r="AJ2385" s="58">
        <v>0</v>
      </c>
      <c r="AT2385" t="s">
        <v>3842</v>
      </c>
      <c r="AU2385" s="191">
        <f t="shared" si="39"/>
        <v>1374945</v>
      </c>
    </row>
    <row r="2386" spans="1:47" hidden="1" x14ac:dyDescent="0.25">
      <c r="A2386" s="55" t="s">
        <v>1717</v>
      </c>
      <c r="B2386" s="92" t="s">
        <v>2824</v>
      </c>
      <c r="D2386" s="55" t="s">
        <v>3859</v>
      </c>
      <c r="E2386" s="56">
        <v>45777</v>
      </c>
      <c r="F2386" s="55" t="s">
        <v>4318</v>
      </c>
      <c r="H2386" s="55">
        <v>50900020</v>
      </c>
      <c r="I2386" s="55" t="s">
        <v>4317</v>
      </c>
      <c r="K2386" s="55" t="s">
        <v>492</v>
      </c>
      <c r="L2386" s="56">
        <v>45777</v>
      </c>
      <c r="Q2386" s="55" t="s">
        <v>89</v>
      </c>
      <c r="R2386" s="57">
        <v>83.33</v>
      </c>
      <c r="S2386" s="55" t="s">
        <v>89</v>
      </c>
      <c r="T2386" s="57">
        <v>83.33</v>
      </c>
      <c r="U2386" s="55" t="s">
        <v>329</v>
      </c>
      <c r="V2386" s="55" t="s">
        <v>330</v>
      </c>
      <c r="AJ2386" s="58">
        <v>0</v>
      </c>
      <c r="AT2386" t="s">
        <v>3842</v>
      </c>
      <c r="AU2386" s="191">
        <f t="shared" si="39"/>
        <v>1374945</v>
      </c>
    </row>
    <row r="2387" spans="1:47" hidden="1" x14ac:dyDescent="0.25">
      <c r="A2387" s="55" t="s">
        <v>1717</v>
      </c>
      <c r="B2387" s="92" t="s">
        <v>2824</v>
      </c>
      <c r="D2387" s="55" t="s">
        <v>3859</v>
      </c>
      <c r="E2387" s="56">
        <v>45777</v>
      </c>
      <c r="F2387" s="55" t="s">
        <v>4318</v>
      </c>
      <c r="H2387" s="55">
        <v>50900020</v>
      </c>
      <c r="I2387" s="55" t="s">
        <v>4317</v>
      </c>
      <c r="K2387" s="55" t="s">
        <v>492</v>
      </c>
      <c r="L2387" s="56">
        <v>45777</v>
      </c>
      <c r="Q2387" s="55" t="s">
        <v>89</v>
      </c>
      <c r="R2387" s="57">
        <v>83.33</v>
      </c>
      <c r="S2387" s="55" t="s">
        <v>89</v>
      </c>
      <c r="T2387" s="57">
        <v>83.33</v>
      </c>
      <c r="U2387" s="55" t="s">
        <v>329</v>
      </c>
      <c r="V2387" s="55" t="s">
        <v>330</v>
      </c>
      <c r="AJ2387" s="58">
        <v>0</v>
      </c>
      <c r="AT2387" t="s">
        <v>3842</v>
      </c>
      <c r="AU2387" s="191">
        <f t="shared" si="39"/>
        <v>1374945</v>
      </c>
    </row>
    <row r="2388" spans="1:47" hidden="1" x14ac:dyDescent="0.25">
      <c r="A2388" s="55" t="s">
        <v>1717</v>
      </c>
      <c r="B2388" s="92" t="s">
        <v>2824</v>
      </c>
      <c r="D2388" s="55" t="s">
        <v>3859</v>
      </c>
      <c r="E2388" s="56">
        <v>45777</v>
      </c>
      <c r="F2388" s="55" t="s">
        <v>4318</v>
      </c>
      <c r="H2388" s="55">
        <v>50900020</v>
      </c>
      <c r="I2388" s="55" t="s">
        <v>4317</v>
      </c>
      <c r="K2388" s="55" t="s">
        <v>492</v>
      </c>
      <c r="L2388" s="56">
        <v>45777</v>
      </c>
      <c r="Q2388" s="55" t="s">
        <v>89</v>
      </c>
      <c r="R2388" s="57">
        <v>83.33</v>
      </c>
      <c r="S2388" s="55" t="s">
        <v>89</v>
      </c>
      <c r="T2388" s="57">
        <v>83.33</v>
      </c>
      <c r="U2388" s="55" t="s">
        <v>329</v>
      </c>
      <c r="V2388" s="55" t="s">
        <v>330</v>
      </c>
      <c r="AJ2388" s="58">
        <v>0</v>
      </c>
      <c r="AT2388" t="s">
        <v>3842</v>
      </c>
      <c r="AU2388" s="191">
        <f t="shared" si="39"/>
        <v>1374945</v>
      </c>
    </row>
    <row r="2389" spans="1:47" hidden="1" x14ac:dyDescent="0.25">
      <c r="A2389" s="55" t="s">
        <v>1717</v>
      </c>
      <c r="B2389" s="92" t="s">
        <v>2824</v>
      </c>
      <c r="D2389" s="55" t="s">
        <v>3859</v>
      </c>
      <c r="E2389" s="56">
        <v>45777</v>
      </c>
      <c r="F2389" s="55" t="s">
        <v>4318</v>
      </c>
      <c r="H2389" s="55">
        <v>50900020</v>
      </c>
      <c r="I2389" s="55" t="s">
        <v>4317</v>
      </c>
      <c r="K2389" s="55" t="s">
        <v>492</v>
      </c>
      <c r="L2389" s="56">
        <v>45777</v>
      </c>
      <c r="Q2389" s="55" t="s">
        <v>89</v>
      </c>
      <c r="R2389" s="57">
        <v>83.33</v>
      </c>
      <c r="S2389" s="55" t="s">
        <v>89</v>
      </c>
      <c r="T2389" s="57">
        <v>83.33</v>
      </c>
      <c r="U2389" s="55" t="s">
        <v>329</v>
      </c>
      <c r="V2389" s="55" t="s">
        <v>330</v>
      </c>
      <c r="AJ2389" s="58">
        <v>0</v>
      </c>
      <c r="AT2389" t="s">
        <v>3842</v>
      </c>
      <c r="AU2389" s="191">
        <f t="shared" si="39"/>
        <v>1374945</v>
      </c>
    </row>
    <row r="2390" spans="1:47" hidden="1" x14ac:dyDescent="0.25">
      <c r="A2390" s="55" t="s">
        <v>1717</v>
      </c>
      <c r="B2390" s="92" t="s">
        <v>2824</v>
      </c>
      <c r="D2390" s="55" t="s">
        <v>3859</v>
      </c>
      <c r="E2390" s="56">
        <v>45777</v>
      </c>
      <c r="F2390" s="55" t="s">
        <v>4318</v>
      </c>
      <c r="H2390" s="55">
        <v>50900020</v>
      </c>
      <c r="I2390" s="55" t="s">
        <v>4317</v>
      </c>
      <c r="K2390" s="55" t="s">
        <v>492</v>
      </c>
      <c r="L2390" s="56">
        <v>45777</v>
      </c>
      <c r="Q2390" s="55" t="s">
        <v>89</v>
      </c>
      <c r="R2390" s="57">
        <v>83.33</v>
      </c>
      <c r="S2390" s="55" t="s">
        <v>89</v>
      </c>
      <c r="T2390" s="57">
        <v>83.33</v>
      </c>
      <c r="U2390" s="55" t="s">
        <v>329</v>
      </c>
      <c r="V2390" s="55" t="s">
        <v>330</v>
      </c>
      <c r="AJ2390" s="58">
        <v>0</v>
      </c>
      <c r="AT2390" t="s">
        <v>3842</v>
      </c>
      <c r="AU2390" s="191">
        <f t="shared" si="39"/>
        <v>1374945</v>
      </c>
    </row>
    <row r="2391" spans="1:47" hidden="1" x14ac:dyDescent="0.25">
      <c r="A2391" s="55" t="s">
        <v>1717</v>
      </c>
      <c r="B2391" s="92" t="s">
        <v>2824</v>
      </c>
      <c r="D2391" s="55" t="s">
        <v>3859</v>
      </c>
      <c r="E2391" s="56">
        <v>45777</v>
      </c>
      <c r="F2391" s="55" t="s">
        <v>4318</v>
      </c>
      <c r="H2391" s="55">
        <v>50900020</v>
      </c>
      <c r="I2391" s="55" t="s">
        <v>4317</v>
      </c>
      <c r="K2391" s="55" t="s">
        <v>492</v>
      </c>
      <c r="L2391" s="56">
        <v>45777</v>
      </c>
      <c r="Q2391" s="55" t="s">
        <v>89</v>
      </c>
      <c r="R2391" s="57">
        <v>83.33</v>
      </c>
      <c r="S2391" s="55" t="s">
        <v>89</v>
      </c>
      <c r="T2391" s="57">
        <v>83.33</v>
      </c>
      <c r="U2391" s="55" t="s">
        <v>329</v>
      </c>
      <c r="V2391" s="55" t="s">
        <v>330</v>
      </c>
      <c r="AJ2391" s="58">
        <v>0</v>
      </c>
      <c r="AT2391" t="s">
        <v>3842</v>
      </c>
      <c r="AU2391" s="191">
        <f t="shared" si="39"/>
        <v>1374945</v>
      </c>
    </row>
    <row r="2392" spans="1:47" hidden="1" x14ac:dyDescent="0.25">
      <c r="A2392" s="55" t="s">
        <v>1717</v>
      </c>
      <c r="B2392" s="92" t="s">
        <v>2824</v>
      </c>
      <c r="D2392" s="55" t="s">
        <v>3859</v>
      </c>
      <c r="E2392" s="56">
        <v>45777</v>
      </c>
      <c r="F2392" s="55" t="s">
        <v>4318</v>
      </c>
      <c r="H2392" s="55">
        <v>50900020</v>
      </c>
      <c r="I2392" s="55" t="s">
        <v>4317</v>
      </c>
      <c r="K2392" s="55" t="s">
        <v>492</v>
      </c>
      <c r="L2392" s="56">
        <v>45777</v>
      </c>
      <c r="Q2392" s="55" t="s">
        <v>89</v>
      </c>
      <c r="R2392" s="57">
        <v>83.33</v>
      </c>
      <c r="S2392" s="55" t="s">
        <v>89</v>
      </c>
      <c r="T2392" s="57">
        <v>83.33</v>
      </c>
      <c r="U2392" s="55" t="s">
        <v>329</v>
      </c>
      <c r="V2392" s="55" t="s">
        <v>330</v>
      </c>
      <c r="AJ2392" s="58">
        <v>0</v>
      </c>
      <c r="AT2392" t="s">
        <v>3842</v>
      </c>
      <c r="AU2392" s="191">
        <f t="shared" si="39"/>
        <v>1374945</v>
      </c>
    </row>
    <row r="2393" spans="1:47" hidden="1" x14ac:dyDescent="0.25">
      <c r="A2393" s="55" t="s">
        <v>1717</v>
      </c>
      <c r="B2393" s="92" t="s">
        <v>2824</v>
      </c>
      <c r="D2393" s="55" t="s">
        <v>3859</v>
      </c>
      <c r="E2393" s="56">
        <v>45777</v>
      </c>
      <c r="F2393" s="55" t="s">
        <v>4318</v>
      </c>
      <c r="H2393" s="55">
        <v>50900020</v>
      </c>
      <c r="I2393" s="55" t="s">
        <v>4317</v>
      </c>
      <c r="K2393" s="55" t="s">
        <v>492</v>
      </c>
      <c r="L2393" s="56">
        <v>45777</v>
      </c>
      <c r="Q2393" s="55" t="s">
        <v>89</v>
      </c>
      <c r="R2393" s="57">
        <v>83.33</v>
      </c>
      <c r="S2393" s="55" t="s">
        <v>89</v>
      </c>
      <c r="T2393" s="57">
        <v>83.33</v>
      </c>
      <c r="U2393" s="55" t="s">
        <v>329</v>
      </c>
      <c r="V2393" s="55" t="s">
        <v>330</v>
      </c>
      <c r="AJ2393" s="58">
        <v>0</v>
      </c>
      <c r="AT2393" t="s">
        <v>3842</v>
      </c>
      <c r="AU2393" s="191">
        <f t="shared" si="39"/>
        <v>1374945</v>
      </c>
    </row>
    <row r="2394" spans="1:47" hidden="1" x14ac:dyDescent="0.25">
      <c r="A2394" s="55" t="s">
        <v>1717</v>
      </c>
      <c r="B2394" s="92" t="s">
        <v>2824</v>
      </c>
      <c r="D2394" s="55" t="s">
        <v>3859</v>
      </c>
      <c r="E2394" s="56">
        <v>45777</v>
      </c>
      <c r="F2394" s="55" t="s">
        <v>4318</v>
      </c>
      <c r="H2394" s="55">
        <v>50900020</v>
      </c>
      <c r="I2394" s="55" t="s">
        <v>4317</v>
      </c>
      <c r="K2394" s="55" t="s">
        <v>492</v>
      </c>
      <c r="L2394" s="56">
        <v>45777</v>
      </c>
      <c r="Q2394" s="55" t="s">
        <v>89</v>
      </c>
      <c r="R2394" s="57">
        <v>83.33</v>
      </c>
      <c r="S2394" s="55" t="s">
        <v>89</v>
      </c>
      <c r="T2394" s="57">
        <v>83.33</v>
      </c>
      <c r="U2394" s="55" t="s">
        <v>329</v>
      </c>
      <c r="V2394" s="55" t="s">
        <v>330</v>
      </c>
      <c r="AJ2394" s="58">
        <v>0</v>
      </c>
      <c r="AT2394" t="s">
        <v>3842</v>
      </c>
      <c r="AU2394" s="191">
        <f t="shared" si="39"/>
        <v>1374945</v>
      </c>
    </row>
    <row r="2395" spans="1:47" hidden="1" x14ac:dyDescent="0.25">
      <c r="A2395" s="55" t="s">
        <v>1717</v>
      </c>
      <c r="B2395" s="92" t="s">
        <v>2824</v>
      </c>
      <c r="D2395" s="55" t="s">
        <v>3859</v>
      </c>
      <c r="E2395" s="56">
        <v>45777</v>
      </c>
      <c r="F2395" s="55" t="s">
        <v>4318</v>
      </c>
      <c r="H2395" s="55">
        <v>50900020</v>
      </c>
      <c r="I2395" s="55" t="s">
        <v>4317</v>
      </c>
      <c r="K2395" s="55" t="s">
        <v>492</v>
      </c>
      <c r="L2395" s="56">
        <v>45777</v>
      </c>
      <c r="Q2395" s="55" t="s">
        <v>89</v>
      </c>
      <c r="R2395" s="57">
        <v>83.33</v>
      </c>
      <c r="S2395" s="55" t="s">
        <v>89</v>
      </c>
      <c r="T2395" s="57">
        <v>83.33</v>
      </c>
      <c r="U2395" s="55" t="s">
        <v>329</v>
      </c>
      <c r="V2395" s="55" t="s">
        <v>330</v>
      </c>
      <c r="AJ2395" s="58">
        <v>0</v>
      </c>
      <c r="AT2395" t="s">
        <v>3842</v>
      </c>
      <c r="AU2395" s="191">
        <f t="shared" si="39"/>
        <v>1374945</v>
      </c>
    </row>
    <row r="2396" spans="1:47" hidden="1" x14ac:dyDescent="0.25">
      <c r="A2396" s="55" t="s">
        <v>1717</v>
      </c>
      <c r="B2396" s="92" t="s">
        <v>2824</v>
      </c>
      <c r="D2396" s="55" t="s">
        <v>3859</v>
      </c>
      <c r="E2396" s="56">
        <v>45777</v>
      </c>
      <c r="F2396" s="55" t="s">
        <v>4318</v>
      </c>
      <c r="H2396" s="55">
        <v>50900020</v>
      </c>
      <c r="I2396" s="55" t="s">
        <v>4317</v>
      </c>
      <c r="K2396" s="55" t="s">
        <v>492</v>
      </c>
      <c r="L2396" s="56">
        <v>45777</v>
      </c>
      <c r="Q2396" s="55" t="s">
        <v>89</v>
      </c>
      <c r="R2396" s="57">
        <v>83.33</v>
      </c>
      <c r="S2396" s="55" t="s">
        <v>89</v>
      </c>
      <c r="T2396" s="57">
        <v>83.33</v>
      </c>
      <c r="U2396" s="55" t="s">
        <v>329</v>
      </c>
      <c r="V2396" s="55" t="s">
        <v>330</v>
      </c>
      <c r="AJ2396" s="58">
        <v>0</v>
      </c>
      <c r="AT2396" t="s">
        <v>3842</v>
      </c>
      <c r="AU2396" s="191">
        <f t="shared" si="39"/>
        <v>1374945</v>
      </c>
    </row>
    <row r="2397" spans="1:47" hidden="1" x14ac:dyDescent="0.25">
      <c r="A2397" s="55" t="s">
        <v>1717</v>
      </c>
      <c r="B2397" s="92" t="s">
        <v>2824</v>
      </c>
      <c r="D2397" s="55" t="s">
        <v>3859</v>
      </c>
      <c r="E2397" s="56">
        <v>45777</v>
      </c>
      <c r="F2397" s="55" t="s">
        <v>4318</v>
      </c>
      <c r="H2397" s="55">
        <v>50900020</v>
      </c>
      <c r="I2397" s="55" t="s">
        <v>4317</v>
      </c>
      <c r="K2397" s="55" t="s">
        <v>492</v>
      </c>
      <c r="L2397" s="56">
        <v>45777</v>
      </c>
      <c r="Q2397" s="55" t="s">
        <v>89</v>
      </c>
      <c r="R2397" s="57">
        <v>83.33</v>
      </c>
      <c r="S2397" s="55" t="s">
        <v>89</v>
      </c>
      <c r="T2397" s="57">
        <v>83.33</v>
      </c>
      <c r="U2397" s="55" t="s">
        <v>329</v>
      </c>
      <c r="V2397" s="55" t="s">
        <v>330</v>
      </c>
      <c r="AJ2397" s="58">
        <v>0</v>
      </c>
      <c r="AT2397" t="s">
        <v>3842</v>
      </c>
      <c r="AU2397" s="191">
        <f t="shared" si="39"/>
        <v>1374945</v>
      </c>
    </row>
    <row r="2398" spans="1:47" hidden="1" x14ac:dyDescent="0.25">
      <c r="A2398" s="55" t="s">
        <v>1717</v>
      </c>
      <c r="B2398" s="92" t="s">
        <v>2824</v>
      </c>
      <c r="D2398" s="55" t="s">
        <v>3859</v>
      </c>
      <c r="E2398" s="56">
        <v>45777</v>
      </c>
      <c r="F2398" s="55" t="s">
        <v>4318</v>
      </c>
      <c r="H2398" s="55">
        <v>50900020</v>
      </c>
      <c r="I2398" s="55" t="s">
        <v>4317</v>
      </c>
      <c r="K2398" s="55" t="s">
        <v>492</v>
      </c>
      <c r="L2398" s="56">
        <v>45777</v>
      </c>
      <c r="Q2398" s="55" t="s">
        <v>89</v>
      </c>
      <c r="R2398" s="57">
        <v>83.33</v>
      </c>
      <c r="S2398" s="55" t="s">
        <v>89</v>
      </c>
      <c r="T2398" s="57">
        <v>83.33</v>
      </c>
      <c r="U2398" s="55" t="s">
        <v>329</v>
      </c>
      <c r="V2398" s="55" t="s">
        <v>330</v>
      </c>
      <c r="AJ2398" s="58">
        <v>0</v>
      </c>
      <c r="AT2398" t="s">
        <v>3842</v>
      </c>
      <c r="AU2398" s="191">
        <f t="shared" si="39"/>
        <v>1374945</v>
      </c>
    </row>
    <row r="2399" spans="1:47" hidden="1" x14ac:dyDescent="0.25">
      <c r="A2399" s="55" t="s">
        <v>1717</v>
      </c>
      <c r="B2399" s="92" t="s">
        <v>2824</v>
      </c>
      <c r="D2399" s="55" t="s">
        <v>3859</v>
      </c>
      <c r="E2399" s="56">
        <v>45777</v>
      </c>
      <c r="F2399" s="55" t="s">
        <v>4318</v>
      </c>
      <c r="H2399" s="55">
        <v>50900020</v>
      </c>
      <c r="I2399" s="55" t="s">
        <v>4317</v>
      </c>
      <c r="K2399" s="55" t="s">
        <v>492</v>
      </c>
      <c r="L2399" s="56">
        <v>45777</v>
      </c>
      <c r="Q2399" s="55" t="s">
        <v>89</v>
      </c>
      <c r="R2399" s="57">
        <v>83.33</v>
      </c>
      <c r="S2399" s="55" t="s">
        <v>89</v>
      </c>
      <c r="T2399" s="57">
        <v>83.33</v>
      </c>
      <c r="U2399" s="55" t="s">
        <v>329</v>
      </c>
      <c r="V2399" s="55" t="s">
        <v>330</v>
      </c>
      <c r="AJ2399" s="58">
        <v>0</v>
      </c>
      <c r="AT2399" t="s">
        <v>3842</v>
      </c>
      <c r="AU2399" s="191">
        <f t="shared" si="39"/>
        <v>1374945</v>
      </c>
    </row>
    <row r="2400" spans="1:47" hidden="1" x14ac:dyDescent="0.25">
      <c r="A2400" s="55" t="s">
        <v>1717</v>
      </c>
      <c r="B2400" s="92" t="s">
        <v>2824</v>
      </c>
      <c r="D2400" s="55" t="s">
        <v>3859</v>
      </c>
      <c r="E2400" s="56">
        <v>45777</v>
      </c>
      <c r="F2400" s="55" t="s">
        <v>4318</v>
      </c>
      <c r="H2400" s="55">
        <v>50900020</v>
      </c>
      <c r="I2400" s="55" t="s">
        <v>4317</v>
      </c>
      <c r="K2400" s="55" t="s">
        <v>492</v>
      </c>
      <c r="L2400" s="56">
        <v>45777</v>
      </c>
      <c r="Q2400" s="55" t="s">
        <v>89</v>
      </c>
      <c r="R2400" s="57">
        <v>83.33</v>
      </c>
      <c r="S2400" s="55" t="s">
        <v>89</v>
      </c>
      <c r="T2400" s="57">
        <v>83.33</v>
      </c>
      <c r="U2400" s="55" t="s">
        <v>329</v>
      </c>
      <c r="V2400" s="55" t="s">
        <v>330</v>
      </c>
      <c r="AJ2400" s="58">
        <v>0</v>
      </c>
      <c r="AT2400" t="s">
        <v>3842</v>
      </c>
      <c r="AU2400" s="191">
        <f t="shared" si="39"/>
        <v>1374945</v>
      </c>
    </row>
    <row r="2401" spans="1:47" hidden="1" x14ac:dyDescent="0.25">
      <c r="A2401" s="55" t="s">
        <v>1717</v>
      </c>
      <c r="B2401" s="92" t="s">
        <v>2824</v>
      </c>
      <c r="D2401" s="55" t="s">
        <v>3859</v>
      </c>
      <c r="E2401" s="56">
        <v>45777</v>
      </c>
      <c r="F2401" s="55" t="s">
        <v>4318</v>
      </c>
      <c r="H2401" s="55">
        <v>50900020</v>
      </c>
      <c r="I2401" s="55" t="s">
        <v>4319</v>
      </c>
      <c r="K2401" s="55" t="s">
        <v>492</v>
      </c>
      <c r="L2401" s="56">
        <v>45777</v>
      </c>
      <c r="Q2401" s="55" t="s">
        <v>89</v>
      </c>
      <c r="R2401" s="57">
        <v>83.33</v>
      </c>
      <c r="S2401" s="55" t="s">
        <v>89</v>
      </c>
      <c r="T2401" s="57">
        <v>83.33</v>
      </c>
      <c r="U2401" s="55" t="s">
        <v>329</v>
      </c>
      <c r="V2401" s="55" t="s">
        <v>330</v>
      </c>
      <c r="AJ2401" s="58">
        <v>0</v>
      </c>
      <c r="AT2401" t="s">
        <v>3842</v>
      </c>
      <c r="AU2401" s="191">
        <f t="shared" si="39"/>
        <v>1374945</v>
      </c>
    </row>
    <row r="2402" spans="1:47" hidden="1" x14ac:dyDescent="0.25">
      <c r="A2402" s="55" t="s">
        <v>1717</v>
      </c>
      <c r="B2402" s="92" t="s">
        <v>2824</v>
      </c>
      <c r="D2402" s="55" t="s">
        <v>3859</v>
      </c>
      <c r="E2402" s="56">
        <v>45777</v>
      </c>
      <c r="F2402" s="55" t="s">
        <v>4318</v>
      </c>
      <c r="H2402" s="55">
        <v>50900020</v>
      </c>
      <c r="I2402" s="55" t="s">
        <v>4319</v>
      </c>
      <c r="K2402" s="55" t="s">
        <v>492</v>
      </c>
      <c r="L2402" s="56">
        <v>45777</v>
      </c>
      <c r="Q2402" s="55" t="s">
        <v>89</v>
      </c>
      <c r="R2402" s="57">
        <v>9.6999999999999993</v>
      </c>
      <c r="S2402" s="55" t="s">
        <v>89</v>
      </c>
      <c r="T2402" s="57">
        <v>9.6999999999999993</v>
      </c>
      <c r="U2402" s="55" t="s">
        <v>329</v>
      </c>
      <c r="V2402" s="55" t="s">
        <v>330</v>
      </c>
      <c r="AJ2402" s="58">
        <v>0</v>
      </c>
      <c r="AT2402" t="s">
        <v>3842</v>
      </c>
      <c r="AU2402" s="191">
        <f t="shared" si="39"/>
        <v>160050</v>
      </c>
    </row>
    <row r="2403" spans="1:47" hidden="1" x14ac:dyDescent="0.25">
      <c r="A2403" s="55" t="s">
        <v>1717</v>
      </c>
      <c r="B2403" s="92" t="s">
        <v>2824</v>
      </c>
      <c r="D2403" s="55" t="s">
        <v>3859</v>
      </c>
      <c r="E2403" s="56">
        <v>45777</v>
      </c>
      <c r="F2403" s="55" t="s">
        <v>4318</v>
      </c>
      <c r="H2403" s="55">
        <v>50900020</v>
      </c>
      <c r="I2403" s="55" t="s">
        <v>4319</v>
      </c>
      <c r="K2403" s="55" t="s">
        <v>492</v>
      </c>
      <c r="L2403" s="56">
        <v>45777</v>
      </c>
      <c r="Q2403" s="55" t="s">
        <v>89</v>
      </c>
      <c r="R2403" s="57">
        <v>83.33</v>
      </c>
      <c r="S2403" s="55" t="s">
        <v>89</v>
      </c>
      <c r="T2403" s="57">
        <v>83.33</v>
      </c>
      <c r="U2403" s="55" t="s">
        <v>329</v>
      </c>
      <c r="V2403" s="55" t="s">
        <v>330</v>
      </c>
      <c r="AJ2403" s="58">
        <v>0</v>
      </c>
      <c r="AT2403" t="s">
        <v>3842</v>
      </c>
      <c r="AU2403" s="191">
        <f t="shared" si="39"/>
        <v>1374945</v>
      </c>
    </row>
    <row r="2404" spans="1:47" hidden="1" x14ac:dyDescent="0.25">
      <c r="A2404" s="55" t="s">
        <v>1717</v>
      </c>
      <c r="B2404" s="92" t="s">
        <v>2824</v>
      </c>
      <c r="D2404" s="55" t="s">
        <v>3859</v>
      </c>
      <c r="E2404" s="56">
        <v>45777</v>
      </c>
      <c r="F2404" s="55" t="s">
        <v>4318</v>
      </c>
      <c r="H2404" s="55">
        <v>50900020</v>
      </c>
      <c r="I2404" s="55" t="s">
        <v>4319</v>
      </c>
      <c r="K2404" s="55" t="s">
        <v>492</v>
      </c>
      <c r="L2404" s="56">
        <v>45777</v>
      </c>
      <c r="Q2404" s="55" t="s">
        <v>89</v>
      </c>
      <c r="R2404" s="57">
        <v>9.6999999999999993</v>
      </c>
      <c r="S2404" s="55" t="s">
        <v>89</v>
      </c>
      <c r="T2404" s="57">
        <v>9.6999999999999993</v>
      </c>
      <c r="U2404" s="55" t="s">
        <v>329</v>
      </c>
      <c r="V2404" s="55" t="s">
        <v>330</v>
      </c>
      <c r="AJ2404" s="58">
        <v>0</v>
      </c>
      <c r="AT2404" t="s">
        <v>3842</v>
      </c>
      <c r="AU2404" s="191">
        <f t="shared" si="39"/>
        <v>160050</v>
      </c>
    </row>
    <row r="2405" spans="1:47" hidden="1" x14ac:dyDescent="0.25">
      <c r="A2405" s="55" t="s">
        <v>1717</v>
      </c>
      <c r="B2405" s="92" t="s">
        <v>2824</v>
      </c>
      <c r="D2405" s="55" t="s">
        <v>3859</v>
      </c>
      <c r="E2405" s="56">
        <v>45777</v>
      </c>
      <c r="F2405" s="55" t="s">
        <v>4318</v>
      </c>
      <c r="H2405" s="55">
        <v>50900020</v>
      </c>
      <c r="I2405" s="55" t="s">
        <v>4319</v>
      </c>
      <c r="K2405" s="55" t="s">
        <v>492</v>
      </c>
      <c r="L2405" s="56">
        <v>45777</v>
      </c>
      <c r="Q2405" s="55" t="s">
        <v>89</v>
      </c>
      <c r="R2405" s="57">
        <v>83.33</v>
      </c>
      <c r="S2405" s="55" t="s">
        <v>89</v>
      </c>
      <c r="T2405" s="57">
        <v>83.33</v>
      </c>
      <c r="U2405" s="55" t="s">
        <v>329</v>
      </c>
      <c r="V2405" s="55" t="s">
        <v>330</v>
      </c>
      <c r="AJ2405" s="58">
        <v>0</v>
      </c>
      <c r="AT2405" t="s">
        <v>3842</v>
      </c>
      <c r="AU2405" s="191">
        <f t="shared" si="39"/>
        <v>1374945</v>
      </c>
    </row>
    <row r="2406" spans="1:47" hidden="1" x14ac:dyDescent="0.25">
      <c r="A2406" s="55" t="s">
        <v>1717</v>
      </c>
      <c r="B2406" s="92" t="s">
        <v>2824</v>
      </c>
      <c r="D2406" s="55" t="s">
        <v>3859</v>
      </c>
      <c r="E2406" s="56">
        <v>45777</v>
      </c>
      <c r="F2406" s="55" t="s">
        <v>4318</v>
      </c>
      <c r="H2406" s="55">
        <v>50900020</v>
      </c>
      <c r="I2406" s="55" t="s">
        <v>4319</v>
      </c>
      <c r="K2406" s="55" t="s">
        <v>492</v>
      </c>
      <c r="L2406" s="56">
        <v>45777</v>
      </c>
      <c r="Q2406" s="55" t="s">
        <v>89</v>
      </c>
      <c r="R2406" s="57">
        <v>246.61</v>
      </c>
      <c r="S2406" s="55" t="s">
        <v>89</v>
      </c>
      <c r="T2406" s="57">
        <v>246.61</v>
      </c>
      <c r="U2406" s="55" t="s">
        <v>329</v>
      </c>
      <c r="V2406" s="55" t="s">
        <v>330</v>
      </c>
      <c r="AJ2406" s="58">
        <v>0</v>
      </c>
      <c r="AT2406" t="s">
        <v>3842</v>
      </c>
      <c r="AU2406" s="191">
        <f t="shared" si="39"/>
        <v>4069065</v>
      </c>
    </row>
    <row r="2407" spans="1:47" hidden="1" x14ac:dyDescent="0.25">
      <c r="A2407" s="55" t="s">
        <v>1717</v>
      </c>
      <c r="B2407" s="92" t="s">
        <v>2824</v>
      </c>
      <c r="D2407" s="55" t="s">
        <v>3859</v>
      </c>
      <c r="E2407" s="56">
        <v>45777</v>
      </c>
      <c r="F2407" s="55" t="s">
        <v>4318</v>
      </c>
      <c r="H2407" s="55">
        <v>50900020</v>
      </c>
      <c r="I2407" s="55" t="s">
        <v>4319</v>
      </c>
      <c r="K2407" s="55" t="s">
        <v>492</v>
      </c>
      <c r="L2407" s="56">
        <v>45777</v>
      </c>
      <c r="Q2407" s="55" t="s">
        <v>89</v>
      </c>
      <c r="R2407" s="57">
        <v>18.23</v>
      </c>
      <c r="S2407" s="55" t="s">
        <v>89</v>
      </c>
      <c r="T2407" s="57">
        <v>18.23</v>
      </c>
      <c r="U2407" s="55" t="s">
        <v>329</v>
      </c>
      <c r="V2407" s="55" t="s">
        <v>330</v>
      </c>
      <c r="AJ2407" s="58">
        <v>0</v>
      </c>
      <c r="AT2407" t="s">
        <v>3842</v>
      </c>
      <c r="AU2407" s="191">
        <f t="shared" si="39"/>
        <v>300795</v>
      </c>
    </row>
    <row r="2408" spans="1:47" hidden="1" x14ac:dyDescent="0.25">
      <c r="A2408" s="55" t="s">
        <v>1717</v>
      </c>
      <c r="B2408" s="92" t="s">
        <v>2824</v>
      </c>
      <c r="D2408" s="55" t="s">
        <v>3859</v>
      </c>
      <c r="E2408" s="56">
        <v>45777</v>
      </c>
      <c r="F2408" s="55" t="s">
        <v>4318</v>
      </c>
      <c r="H2408" s="55">
        <v>50900020</v>
      </c>
      <c r="I2408" s="55" t="s">
        <v>4319</v>
      </c>
      <c r="K2408" s="55" t="s">
        <v>492</v>
      </c>
      <c r="L2408" s="56">
        <v>45777</v>
      </c>
      <c r="Q2408" s="55" t="s">
        <v>89</v>
      </c>
      <c r="R2408" s="57">
        <v>83.33</v>
      </c>
      <c r="S2408" s="55" t="s">
        <v>89</v>
      </c>
      <c r="T2408" s="57">
        <v>83.33</v>
      </c>
      <c r="U2408" s="55" t="s">
        <v>329</v>
      </c>
      <c r="V2408" s="55" t="s">
        <v>330</v>
      </c>
      <c r="AJ2408" s="58">
        <v>0</v>
      </c>
      <c r="AT2408" t="s">
        <v>3842</v>
      </c>
      <c r="AU2408" s="191">
        <f t="shared" si="39"/>
        <v>1374945</v>
      </c>
    </row>
    <row r="2409" spans="1:47" hidden="1" x14ac:dyDescent="0.25">
      <c r="A2409" s="55" t="s">
        <v>1717</v>
      </c>
      <c r="B2409" s="92" t="s">
        <v>2824</v>
      </c>
      <c r="D2409" s="55" t="s">
        <v>3859</v>
      </c>
      <c r="E2409" s="56">
        <v>45777</v>
      </c>
      <c r="F2409" s="55" t="s">
        <v>4318</v>
      </c>
      <c r="H2409" s="55">
        <v>50900020</v>
      </c>
      <c r="I2409" s="55" t="s">
        <v>4319</v>
      </c>
      <c r="K2409" s="55" t="s">
        <v>492</v>
      </c>
      <c r="L2409" s="56">
        <v>45777</v>
      </c>
      <c r="Q2409" s="55" t="s">
        <v>89</v>
      </c>
      <c r="R2409" s="57">
        <v>9.6999999999999993</v>
      </c>
      <c r="S2409" s="55" t="s">
        <v>89</v>
      </c>
      <c r="T2409" s="57">
        <v>9.6999999999999993</v>
      </c>
      <c r="U2409" s="55" t="s">
        <v>329</v>
      </c>
      <c r="V2409" s="55" t="s">
        <v>330</v>
      </c>
      <c r="AJ2409" s="58">
        <v>0</v>
      </c>
      <c r="AT2409" t="s">
        <v>3842</v>
      </c>
      <c r="AU2409" s="191">
        <f t="shared" si="39"/>
        <v>160050</v>
      </c>
    </row>
    <row r="2410" spans="1:47" hidden="1" x14ac:dyDescent="0.25">
      <c r="A2410" s="55" t="s">
        <v>1717</v>
      </c>
      <c r="B2410" s="92" t="s">
        <v>2824</v>
      </c>
      <c r="D2410" s="55" t="s">
        <v>3859</v>
      </c>
      <c r="E2410" s="56">
        <v>45777</v>
      </c>
      <c r="F2410" s="55" t="s">
        <v>4318</v>
      </c>
      <c r="H2410" s="55">
        <v>50900020</v>
      </c>
      <c r="I2410" s="55" t="s">
        <v>4319</v>
      </c>
      <c r="K2410" s="55" t="s">
        <v>492</v>
      </c>
      <c r="L2410" s="56">
        <v>45777</v>
      </c>
      <c r="Q2410" s="55" t="s">
        <v>89</v>
      </c>
      <c r="R2410" s="57">
        <v>9.6999999999999993</v>
      </c>
      <c r="S2410" s="55" t="s">
        <v>89</v>
      </c>
      <c r="T2410" s="57">
        <v>9.6999999999999993</v>
      </c>
      <c r="U2410" s="55" t="s">
        <v>329</v>
      </c>
      <c r="V2410" s="55" t="s">
        <v>330</v>
      </c>
      <c r="AJ2410" s="58">
        <v>0</v>
      </c>
      <c r="AT2410" t="s">
        <v>3842</v>
      </c>
      <c r="AU2410" s="191">
        <f t="shared" si="39"/>
        <v>160050</v>
      </c>
    </row>
    <row r="2411" spans="1:47" hidden="1" x14ac:dyDescent="0.25">
      <c r="A2411" s="55" t="s">
        <v>1717</v>
      </c>
      <c r="B2411" s="92" t="s">
        <v>2824</v>
      </c>
      <c r="D2411" s="55" t="s">
        <v>3859</v>
      </c>
      <c r="E2411" s="56">
        <v>45777</v>
      </c>
      <c r="F2411" s="55" t="s">
        <v>4318</v>
      </c>
      <c r="H2411" s="55">
        <v>50900020</v>
      </c>
      <c r="I2411" s="55" t="s">
        <v>4319</v>
      </c>
      <c r="K2411" s="55" t="s">
        <v>492</v>
      </c>
      <c r="L2411" s="56">
        <v>45777</v>
      </c>
      <c r="Q2411" s="55" t="s">
        <v>89</v>
      </c>
      <c r="R2411" s="57">
        <v>284.47000000000003</v>
      </c>
      <c r="S2411" s="55" t="s">
        <v>89</v>
      </c>
      <c r="T2411" s="57">
        <v>284.47000000000003</v>
      </c>
      <c r="U2411" s="55" t="s">
        <v>329</v>
      </c>
      <c r="V2411" s="55" t="s">
        <v>330</v>
      </c>
      <c r="AJ2411" s="58">
        <v>0</v>
      </c>
      <c r="AT2411" t="s">
        <v>3842</v>
      </c>
      <c r="AU2411" s="191">
        <f t="shared" si="39"/>
        <v>4693755</v>
      </c>
    </row>
    <row r="2412" spans="1:47" hidden="1" x14ac:dyDescent="0.25">
      <c r="A2412" s="55" t="s">
        <v>1717</v>
      </c>
      <c r="B2412" s="92" t="s">
        <v>2824</v>
      </c>
      <c r="D2412" s="55" t="s">
        <v>3859</v>
      </c>
      <c r="E2412" s="56">
        <v>45777</v>
      </c>
      <c r="F2412" s="55" t="s">
        <v>4318</v>
      </c>
      <c r="H2412" s="55">
        <v>50900020</v>
      </c>
      <c r="I2412" s="55" t="s">
        <v>4319</v>
      </c>
      <c r="K2412" s="55" t="s">
        <v>492</v>
      </c>
      <c r="L2412" s="56">
        <v>45777</v>
      </c>
      <c r="Q2412" s="55" t="s">
        <v>89</v>
      </c>
      <c r="R2412" s="57">
        <v>83.33</v>
      </c>
      <c r="S2412" s="55" t="s">
        <v>89</v>
      </c>
      <c r="T2412" s="57">
        <v>83.33</v>
      </c>
      <c r="U2412" s="55" t="s">
        <v>329</v>
      </c>
      <c r="V2412" s="55" t="s">
        <v>330</v>
      </c>
      <c r="AJ2412" s="58">
        <v>0</v>
      </c>
      <c r="AT2412" t="s">
        <v>3842</v>
      </c>
      <c r="AU2412" s="191">
        <f t="shared" si="39"/>
        <v>1374945</v>
      </c>
    </row>
    <row r="2413" spans="1:47" hidden="1" x14ac:dyDescent="0.25">
      <c r="A2413" s="55" t="s">
        <v>1717</v>
      </c>
      <c r="B2413" s="92" t="s">
        <v>2824</v>
      </c>
      <c r="D2413" s="55" t="s">
        <v>3859</v>
      </c>
      <c r="E2413" s="56">
        <v>45777</v>
      </c>
      <c r="F2413" s="55" t="s">
        <v>4318</v>
      </c>
      <c r="H2413" s="55">
        <v>50900020</v>
      </c>
      <c r="I2413" s="55" t="s">
        <v>4319</v>
      </c>
      <c r="K2413" s="55" t="s">
        <v>492</v>
      </c>
      <c r="L2413" s="56">
        <v>45777</v>
      </c>
      <c r="Q2413" s="55" t="s">
        <v>89</v>
      </c>
      <c r="R2413" s="57">
        <v>9.6999999999999993</v>
      </c>
      <c r="S2413" s="55" t="s">
        <v>89</v>
      </c>
      <c r="T2413" s="57">
        <v>9.6999999999999993</v>
      </c>
      <c r="U2413" s="55" t="s">
        <v>329</v>
      </c>
      <c r="V2413" s="55" t="s">
        <v>330</v>
      </c>
      <c r="AJ2413" s="58">
        <v>0</v>
      </c>
      <c r="AT2413" t="s">
        <v>3842</v>
      </c>
      <c r="AU2413" s="191">
        <f t="shared" si="39"/>
        <v>160050</v>
      </c>
    </row>
    <row r="2414" spans="1:47" hidden="1" x14ac:dyDescent="0.25">
      <c r="A2414" s="55" t="s">
        <v>1717</v>
      </c>
      <c r="B2414" s="92" t="s">
        <v>2824</v>
      </c>
      <c r="D2414" s="55" t="s">
        <v>3859</v>
      </c>
      <c r="E2414" s="56">
        <v>45777</v>
      </c>
      <c r="F2414" s="55" t="s">
        <v>4318</v>
      </c>
      <c r="H2414" s="55">
        <v>50900020</v>
      </c>
      <c r="I2414" s="55" t="s">
        <v>4319</v>
      </c>
      <c r="K2414" s="55" t="s">
        <v>492</v>
      </c>
      <c r="L2414" s="56">
        <v>45777</v>
      </c>
      <c r="Q2414" s="55" t="s">
        <v>89</v>
      </c>
      <c r="R2414" s="57">
        <v>511.52</v>
      </c>
      <c r="S2414" s="55" t="s">
        <v>89</v>
      </c>
      <c r="T2414" s="57">
        <v>511.52</v>
      </c>
      <c r="U2414" s="55" t="s">
        <v>329</v>
      </c>
      <c r="V2414" s="55" t="s">
        <v>330</v>
      </c>
      <c r="AJ2414" s="58">
        <v>0</v>
      </c>
      <c r="AT2414" t="s">
        <v>3842</v>
      </c>
      <c r="AU2414" s="191">
        <f t="shared" si="39"/>
        <v>8440080</v>
      </c>
    </row>
    <row r="2415" spans="1:47" hidden="1" x14ac:dyDescent="0.25">
      <c r="A2415" s="55" t="s">
        <v>1717</v>
      </c>
      <c r="B2415" s="92" t="s">
        <v>2824</v>
      </c>
      <c r="D2415" s="55" t="s">
        <v>3859</v>
      </c>
      <c r="E2415" s="56">
        <v>45777</v>
      </c>
      <c r="F2415" s="55" t="s">
        <v>4318</v>
      </c>
      <c r="H2415" s="55">
        <v>50900020</v>
      </c>
      <c r="I2415" s="55" t="s">
        <v>4319</v>
      </c>
      <c r="K2415" s="55" t="s">
        <v>492</v>
      </c>
      <c r="L2415" s="56">
        <v>45777</v>
      </c>
      <c r="Q2415" s="55" t="s">
        <v>89</v>
      </c>
      <c r="R2415" s="57">
        <v>9.6999999999999993</v>
      </c>
      <c r="S2415" s="55" t="s">
        <v>89</v>
      </c>
      <c r="T2415" s="57">
        <v>9.6999999999999993</v>
      </c>
      <c r="U2415" s="55" t="s">
        <v>329</v>
      </c>
      <c r="V2415" s="55" t="s">
        <v>330</v>
      </c>
      <c r="AJ2415" s="58">
        <v>0</v>
      </c>
      <c r="AT2415" t="s">
        <v>3842</v>
      </c>
      <c r="AU2415" s="191">
        <f t="shared" si="39"/>
        <v>160050</v>
      </c>
    </row>
    <row r="2416" spans="1:47" hidden="1" x14ac:dyDescent="0.25">
      <c r="A2416" s="55" t="s">
        <v>1717</v>
      </c>
      <c r="B2416" s="92" t="s">
        <v>2824</v>
      </c>
      <c r="D2416" s="55" t="s">
        <v>3859</v>
      </c>
      <c r="E2416" s="56">
        <v>45777</v>
      </c>
      <c r="F2416" s="55" t="s">
        <v>4318</v>
      </c>
      <c r="H2416" s="55">
        <v>50900020</v>
      </c>
      <c r="I2416" s="55" t="s">
        <v>4319</v>
      </c>
      <c r="K2416" s="55" t="s">
        <v>492</v>
      </c>
      <c r="L2416" s="56">
        <v>45777</v>
      </c>
      <c r="Q2416" s="55" t="s">
        <v>89</v>
      </c>
      <c r="R2416" s="57">
        <v>83.33</v>
      </c>
      <c r="S2416" s="55" t="s">
        <v>89</v>
      </c>
      <c r="T2416" s="57">
        <v>83.33</v>
      </c>
      <c r="U2416" s="55" t="s">
        <v>329</v>
      </c>
      <c r="V2416" s="55" t="s">
        <v>330</v>
      </c>
      <c r="AJ2416" s="58">
        <v>0</v>
      </c>
      <c r="AT2416" t="s">
        <v>3842</v>
      </c>
      <c r="AU2416" s="191">
        <f t="shared" si="39"/>
        <v>1374945</v>
      </c>
    </row>
    <row r="2417" spans="1:47" hidden="1" x14ac:dyDescent="0.25">
      <c r="A2417" s="55" t="s">
        <v>1717</v>
      </c>
      <c r="B2417" s="92" t="s">
        <v>2824</v>
      </c>
      <c r="D2417" s="55" t="s">
        <v>3859</v>
      </c>
      <c r="E2417" s="56">
        <v>45777</v>
      </c>
      <c r="F2417" s="55" t="s">
        <v>4318</v>
      </c>
      <c r="H2417" s="55">
        <v>50900020</v>
      </c>
      <c r="I2417" s="55" t="s">
        <v>4319</v>
      </c>
      <c r="K2417" s="55" t="s">
        <v>492</v>
      </c>
      <c r="L2417" s="56">
        <v>45777</v>
      </c>
      <c r="Q2417" s="55" t="s">
        <v>89</v>
      </c>
      <c r="R2417" s="57">
        <v>18.23</v>
      </c>
      <c r="S2417" s="55" t="s">
        <v>89</v>
      </c>
      <c r="T2417" s="57">
        <v>18.23</v>
      </c>
      <c r="U2417" s="55" t="s">
        <v>329</v>
      </c>
      <c r="V2417" s="55" t="s">
        <v>330</v>
      </c>
      <c r="AJ2417" s="58">
        <v>0</v>
      </c>
      <c r="AT2417" t="s">
        <v>3842</v>
      </c>
      <c r="AU2417" s="191">
        <f t="shared" ref="AU2417:AU2480" si="40">IF(Q2417="USD",R2417*16500,IF(Q2417="IDR",R2417,T2417*16500))</f>
        <v>300795</v>
      </c>
    </row>
    <row r="2418" spans="1:47" hidden="1" x14ac:dyDescent="0.25">
      <c r="A2418" s="55" t="s">
        <v>1717</v>
      </c>
      <c r="B2418" s="92" t="s">
        <v>2824</v>
      </c>
      <c r="D2418" s="55" t="s">
        <v>3859</v>
      </c>
      <c r="E2418" s="56">
        <v>45777</v>
      </c>
      <c r="F2418" s="55" t="s">
        <v>4318</v>
      </c>
      <c r="H2418" s="55">
        <v>50900020</v>
      </c>
      <c r="I2418" s="55" t="s">
        <v>4319</v>
      </c>
      <c r="K2418" s="55" t="s">
        <v>492</v>
      </c>
      <c r="L2418" s="56">
        <v>45777</v>
      </c>
      <c r="Q2418" s="55" t="s">
        <v>89</v>
      </c>
      <c r="R2418" s="57">
        <v>9.6999999999999993</v>
      </c>
      <c r="S2418" s="55" t="s">
        <v>89</v>
      </c>
      <c r="T2418" s="57">
        <v>9.6999999999999993</v>
      </c>
      <c r="U2418" s="55" t="s">
        <v>329</v>
      </c>
      <c r="V2418" s="55" t="s">
        <v>330</v>
      </c>
      <c r="AJ2418" s="58">
        <v>0</v>
      </c>
      <c r="AT2418" t="s">
        <v>3842</v>
      </c>
      <c r="AU2418" s="191">
        <f t="shared" si="40"/>
        <v>160050</v>
      </c>
    </row>
    <row r="2419" spans="1:47" hidden="1" x14ac:dyDescent="0.25">
      <c r="A2419" s="55" t="s">
        <v>1717</v>
      </c>
      <c r="B2419" s="92" t="s">
        <v>2824</v>
      </c>
      <c r="D2419" s="55" t="s">
        <v>3859</v>
      </c>
      <c r="E2419" s="56">
        <v>45777</v>
      </c>
      <c r="F2419" s="55" t="s">
        <v>4318</v>
      </c>
      <c r="H2419" s="55">
        <v>50900020</v>
      </c>
      <c r="I2419" s="55" t="s">
        <v>4319</v>
      </c>
      <c r="K2419" s="55" t="s">
        <v>492</v>
      </c>
      <c r="L2419" s="56">
        <v>45777</v>
      </c>
      <c r="Q2419" s="55" t="s">
        <v>89</v>
      </c>
      <c r="R2419" s="57">
        <v>9.6999999999999993</v>
      </c>
      <c r="S2419" s="55" t="s">
        <v>89</v>
      </c>
      <c r="T2419" s="57">
        <v>9.6999999999999993</v>
      </c>
      <c r="U2419" s="55" t="s">
        <v>329</v>
      </c>
      <c r="V2419" s="55" t="s">
        <v>330</v>
      </c>
      <c r="AJ2419" s="58">
        <v>0</v>
      </c>
      <c r="AT2419" t="s">
        <v>3842</v>
      </c>
      <c r="AU2419" s="191">
        <f t="shared" si="40"/>
        <v>160050</v>
      </c>
    </row>
    <row r="2420" spans="1:47" hidden="1" x14ac:dyDescent="0.25">
      <c r="A2420" s="55" t="s">
        <v>1717</v>
      </c>
      <c r="B2420" s="92" t="s">
        <v>2824</v>
      </c>
      <c r="D2420" s="55" t="s">
        <v>3859</v>
      </c>
      <c r="E2420" s="56">
        <v>45777</v>
      </c>
      <c r="F2420" s="55" t="s">
        <v>4318</v>
      </c>
      <c r="H2420" s="55">
        <v>50900020</v>
      </c>
      <c r="I2420" s="55" t="s">
        <v>4319</v>
      </c>
      <c r="K2420" s="55" t="s">
        <v>492</v>
      </c>
      <c r="L2420" s="56">
        <v>45777</v>
      </c>
      <c r="Q2420" s="55" t="s">
        <v>89</v>
      </c>
      <c r="R2420" s="57">
        <v>284.47000000000003</v>
      </c>
      <c r="S2420" s="55" t="s">
        <v>89</v>
      </c>
      <c r="T2420" s="57">
        <v>284.47000000000003</v>
      </c>
      <c r="U2420" s="55" t="s">
        <v>329</v>
      </c>
      <c r="V2420" s="55" t="s">
        <v>330</v>
      </c>
      <c r="AJ2420" s="58">
        <v>0</v>
      </c>
      <c r="AT2420" t="s">
        <v>3842</v>
      </c>
      <c r="AU2420" s="191">
        <f t="shared" si="40"/>
        <v>4693755</v>
      </c>
    </row>
    <row r="2421" spans="1:47" hidden="1" x14ac:dyDescent="0.25">
      <c r="A2421" s="55" t="s">
        <v>1717</v>
      </c>
      <c r="B2421" s="92" t="s">
        <v>2824</v>
      </c>
      <c r="D2421" s="55" t="s">
        <v>3859</v>
      </c>
      <c r="E2421" s="56">
        <v>45777</v>
      </c>
      <c r="F2421" s="55" t="s">
        <v>4318</v>
      </c>
      <c r="H2421" s="55">
        <v>50900020</v>
      </c>
      <c r="I2421" s="55" t="s">
        <v>4319</v>
      </c>
      <c r="K2421" s="55" t="s">
        <v>492</v>
      </c>
      <c r="L2421" s="56">
        <v>45777</v>
      </c>
      <c r="Q2421" s="55" t="s">
        <v>89</v>
      </c>
      <c r="R2421" s="57">
        <v>83.33</v>
      </c>
      <c r="S2421" s="55" t="s">
        <v>89</v>
      </c>
      <c r="T2421" s="57">
        <v>83.33</v>
      </c>
      <c r="U2421" s="55" t="s">
        <v>329</v>
      </c>
      <c r="V2421" s="55" t="s">
        <v>330</v>
      </c>
      <c r="AJ2421" s="58">
        <v>0</v>
      </c>
      <c r="AT2421" t="s">
        <v>3842</v>
      </c>
      <c r="AU2421" s="191">
        <f t="shared" si="40"/>
        <v>1374945</v>
      </c>
    </row>
    <row r="2422" spans="1:47" hidden="1" x14ac:dyDescent="0.25">
      <c r="A2422" s="55" t="s">
        <v>1717</v>
      </c>
      <c r="B2422" s="92" t="s">
        <v>2824</v>
      </c>
      <c r="D2422" s="55" t="s">
        <v>3859</v>
      </c>
      <c r="E2422" s="56">
        <v>45777</v>
      </c>
      <c r="F2422" s="55" t="s">
        <v>4318</v>
      </c>
      <c r="H2422" s="55">
        <v>50900020</v>
      </c>
      <c r="I2422" s="55" t="s">
        <v>4319</v>
      </c>
      <c r="K2422" s="55" t="s">
        <v>492</v>
      </c>
      <c r="L2422" s="56">
        <v>45777</v>
      </c>
      <c r="Q2422" s="55" t="s">
        <v>89</v>
      </c>
      <c r="R2422" s="57">
        <v>18.23</v>
      </c>
      <c r="S2422" s="55" t="s">
        <v>89</v>
      </c>
      <c r="T2422" s="57">
        <v>18.23</v>
      </c>
      <c r="U2422" s="55" t="s">
        <v>329</v>
      </c>
      <c r="V2422" s="55" t="s">
        <v>330</v>
      </c>
      <c r="AJ2422" s="58">
        <v>0</v>
      </c>
      <c r="AT2422" t="s">
        <v>3842</v>
      </c>
      <c r="AU2422" s="191">
        <f t="shared" si="40"/>
        <v>300795</v>
      </c>
    </row>
    <row r="2423" spans="1:47" hidden="1" x14ac:dyDescent="0.25">
      <c r="A2423" s="55" t="s">
        <v>1717</v>
      </c>
      <c r="B2423" s="92" t="s">
        <v>2824</v>
      </c>
      <c r="D2423" s="55" t="s">
        <v>3859</v>
      </c>
      <c r="E2423" s="56">
        <v>45777</v>
      </c>
      <c r="F2423" s="55" t="s">
        <v>4318</v>
      </c>
      <c r="H2423" s="55">
        <v>50900020</v>
      </c>
      <c r="I2423" s="55" t="s">
        <v>4319</v>
      </c>
      <c r="K2423" s="55" t="s">
        <v>492</v>
      </c>
      <c r="L2423" s="56">
        <v>45777</v>
      </c>
      <c r="Q2423" s="55" t="s">
        <v>89</v>
      </c>
      <c r="R2423" s="57">
        <v>83.33</v>
      </c>
      <c r="S2423" s="55" t="s">
        <v>89</v>
      </c>
      <c r="T2423" s="57">
        <v>83.33</v>
      </c>
      <c r="U2423" s="55" t="s">
        <v>329</v>
      </c>
      <c r="V2423" s="55" t="s">
        <v>330</v>
      </c>
      <c r="AJ2423" s="58">
        <v>0</v>
      </c>
      <c r="AT2423" t="s">
        <v>3842</v>
      </c>
      <c r="AU2423" s="191">
        <f t="shared" si="40"/>
        <v>1374945</v>
      </c>
    </row>
    <row r="2424" spans="1:47" hidden="1" x14ac:dyDescent="0.25">
      <c r="A2424" s="55" t="s">
        <v>1717</v>
      </c>
      <c r="B2424" s="92" t="s">
        <v>2824</v>
      </c>
      <c r="D2424" s="55" t="s">
        <v>3859</v>
      </c>
      <c r="E2424" s="56">
        <v>45777</v>
      </c>
      <c r="F2424" s="55" t="s">
        <v>4318</v>
      </c>
      <c r="H2424" s="55">
        <v>50900020</v>
      </c>
      <c r="I2424" s="55" t="s">
        <v>4319</v>
      </c>
      <c r="K2424" s="55" t="s">
        <v>492</v>
      </c>
      <c r="L2424" s="56">
        <v>45777</v>
      </c>
      <c r="Q2424" s="55" t="s">
        <v>89</v>
      </c>
      <c r="R2424" s="57">
        <v>83.33</v>
      </c>
      <c r="S2424" s="55" t="s">
        <v>89</v>
      </c>
      <c r="T2424" s="57">
        <v>83.33</v>
      </c>
      <c r="U2424" s="55" t="s">
        <v>329</v>
      </c>
      <c r="V2424" s="55" t="s">
        <v>330</v>
      </c>
      <c r="AJ2424" s="58">
        <v>0</v>
      </c>
      <c r="AT2424" t="s">
        <v>3842</v>
      </c>
      <c r="AU2424" s="191">
        <f t="shared" si="40"/>
        <v>1374945</v>
      </c>
    </row>
    <row r="2425" spans="1:47" hidden="1" x14ac:dyDescent="0.25">
      <c r="A2425" s="55" t="s">
        <v>1717</v>
      </c>
      <c r="B2425" s="92" t="s">
        <v>2824</v>
      </c>
      <c r="D2425" s="55" t="s">
        <v>3859</v>
      </c>
      <c r="E2425" s="56">
        <v>45777</v>
      </c>
      <c r="F2425" s="55" t="s">
        <v>4318</v>
      </c>
      <c r="H2425" s="55">
        <v>50900020</v>
      </c>
      <c r="I2425" s="55" t="s">
        <v>4319</v>
      </c>
      <c r="K2425" s="55" t="s">
        <v>492</v>
      </c>
      <c r="L2425" s="56">
        <v>45777</v>
      </c>
      <c r="Q2425" s="55" t="s">
        <v>89</v>
      </c>
      <c r="R2425" s="57">
        <v>9.6999999999999993</v>
      </c>
      <c r="S2425" s="55" t="s">
        <v>89</v>
      </c>
      <c r="T2425" s="57">
        <v>9.6999999999999993</v>
      </c>
      <c r="U2425" s="55" t="s">
        <v>329</v>
      </c>
      <c r="V2425" s="55" t="s">
        <v>330</v>
      </c>
      <c r="AJ2425" s="58">
        <v>0</v>
      </c>
      <c r="AT2425" t="s">
        <v>3842</v>
      </c>
      <c r="AU2425" s="191">
        <f t="shared" si="40"/>
        <v>160050</v>
      </c>
    </row>
    <row r="2426" spans="1:47" hidden="1" x14ac:dyDescent="0.25">
      <c r="A2426" s="55" t="s">
        <v>1717</v>
      </c>
      <c r="B2426" s="92" t="s">
        <v>2824</v>
      </c>
      <c r="D2426" s="55" t="s">
        <v>3859</v>
      </c>
      <c r="E2426" s="56">
        <v>45777</v>
      </c>
      <c r="F2426" s="55" t="s">
        <v>4318</v>
      </c>
      <c r="H2426" s="55">
        <v>50900020</v>
      </c>
      <c r="I2426" s="55" t="s">
        <v>4319</v>
      </c>
      <c r="K2426" s="55" t="s">
        <v>492</v>
      </c>
      <c r="L2426" s="56">
        <v>45777</v>
      </c>
      <c r="Q2426" s="55" t="s">
        <v>89</v>
      </c>
      <c r="R2426" s="57">
        <v>83.33</v>
      </c>
      <c r="S2426" s="55" t="s">
        <v>89</v>
      </c>
      <c r="T2426" s="57">
        <v>83.33</v>
      </c>
      <c r="U2426" s="55" t="s">
        <v>329</v>
      </c>
      <c r="V2426" s="55" t="s">
        <v>330</v>
      </c>
      <c r="AJ2426" s="58">
        <v>0</v>
      </c>
      <c r="AT2426" t="s">
        <v>3842</v>
      </c>
      <c r="AU2426" s="191">
        <f t="shared" si="40"/>
        <v>1374945</v>
      </c>
    </row>
    <row r="2427" spans="1:47" hidden="1" x14ac:dyDescent="0.25">
      <c r="A2427" s="55" t="s">
        <v>1717</v>
      </c>
      <c r="B2427" s="92" t="s">
        <v>2824</v>
      </c>
      <c r="D2427" s="55" t="s">
        <v>3859</v>
      </c>
      <c r="E2427" s="56">
        <v>45777</v>
      </c>
      <c r="F2427" s="55" t="s">
        <v>4318</v>
      </c>
      <c r="H2427" s="55">
        <v>50900020</v>
      </c>
      <c r="I2427" s="55" t="s">
        <v>4319</v>
      </c>
      <c r="K2427" s="55" t="s">
        <v>492</v>
      </c>
      <c r="L2427" s="56">
        <v>45777</v>
      </c>
      <c r="Q2427" s="55" t="s">
        <v>89</v>
      </c>
      <c r="R2427" s="57">
        <v>9.6999999999999993</v>
      </c>
      <c r="S2427" s="55" t="s">
        <v>89</v>
      </c>
      <c r="T2427" s="57">
        <v>9.6999999999999993</v>
      </c>
      <c r="U2427" s="55" t="s">
        <v>329</v>
      </c>
      <c r="V2427" s="55" t="s">
        <v>330</v>
      </c>
      <c r="AJ2427" s="58">
        <v>0</v>
      </c>
      <c r="AT2427" t="s">
        <v>3842</v>
      </c>
      <c r="AU2427" s="191">
        <f t="shared" si="40"/>
        <v>160050</v>
      </c>
    </row>
    <row r="2428" spans="1:47" hidden="1" x14ac:dyDescent="0.25">
      <c r="A2428" s="55" t="s">
        <v>1717</v>
      </c>
      <c r="B2428" s="92" t="s">
        <v>2824</v>
      </c>
      <c r="D2428" s="55" t="s">
        <v>3859</v>
      </c>
      <c r="E2428" s="56">
        <v>45777</v>
      </c>
      <c r="F2428" s="55" t="s">
        <v>4318</v>
      </c>
      <c r="H2428" s="55">
        <v>50900020</v>
      </c>
      <c r="I2428" s="55" t="s">
        <v>4319</v>
      </c>
      <c r="K2428" s="55" t="s">
        <v>492</v>
      </c>
      <c r="L2428" s="56">
        <v>45777</v>
      </c>
      <c r="Q2428" s="55" t="s">
        <v>89</v>
      </c>
      <c r="R2428" s="57">
        <v>736.4</v>
      </c>
      <c r="S2428" s="55" t="s">
        <v>89</v>
      </c>
      <c r="T2428" s="57">
        <v>736.4</v>
      </c>
      <c r="U2428" s="55" t="s">
        <v>329</v>
      </c>
      <c r="V2428" s="55" t="s">
        <v>330</v>
      </c>
      <c r="AJ2428" s="58">
        <v>0</v>
      </c>
      <c r="AT2428" t="s">
        <v>3842</v>
      </c>
      <c r="AU2428" s="191">
        <f t="shared" si="40"/>
        <v>12150600</v>
      </c>
    </row>
    <row r="2429" spans="1:47" hidden="1" x14ac:dyDescent="0.25">
      <c r="A2429" s="55" t="s">
        <v>1717</v>
      </c>
      <c r="B2429" s="92" t="s">
        <v>2824</v>
      </c>
      <c r="D2429" s="55" t="s">
        <v>3859</v>
      </c>
      <c r="E2429" s="56">
        <v>45777</v>
      </c>
      <c r="F2429" s="55" t="s">
        <v>4318</v>
      </c>
      <c r="H2429" s="55">
        <v>50900020</v>
      </c>
      <c r="I2429" s="55" t="s">
        <v>4319</v>
      </c>
      <c r="K2429" s="55" t="s">
        <v>492</v>
      </c>
      <c r="L2429" s="56">
        <v>45777</v>
      </c>
      <c r="Q2429" s="55" t="s">
        <v>89</v>
      </c>
      <c r="R2429" s="57">
        <v>861.9</v>
      </c>
      <c r="S2429" s="55" t="s">
        <v>89</v>
      </c>
      <c r="T2429" s="57">
        <v>861.9</v>
      </c>
      <c r="U2429" s="55" t="s">
        <v>329</v>
      </c>
      <c r="V2429" s="55" t="s">
        <v>330</v>
      </c>
      <c r="AJ2429" s="58">
        <v>0</v>
      </c>
      <c r="AT2429" t="s">
        <v>3842</v>
      </c>
      <c r="AU2429" s="191">
        <f t="shared" si="40"/>
        <v>14221350</v>
      </c>
    </row>
    <row r="2430" spans="1:47" hidden="1" x14ac:dyDescent="0.25">
      <c r="A2430" s="55" t="s">
        <v>1717</v>
      </c>
      <c r="B2430" s="92" t="s">
        <v>2824</v>
      </c>
      <c r="D2430" s="55" t="s">
        <v>3859</v>
      </c>
      <c r="E2430" s="56">
        <v>45777</v>
      </c>
      <c r="F2430" s="55" t="s">
        <v>4318</v>
      </c>
      <c r="H2430" s="55">
        <v>50900020</v>
      </c>
      <c r="I2430" s="55" t="s">
        <v>4319</v>
      </c>
      <c r="K2430" s="55" t="s">
        <v>492</v>
      </c>
      <c r="L2430" s="56">
        <v>45777</v>
      </c>
      <c r="Q2430" s="55" t="s">
        <v>89</v>
      </c>
      <c r="R2430" s="57">
        <v>623.83000000000004</v>
      </c>
      <c r="S2430" s="55" t="s">
        <v>89</v>
      </c>
      <c r="T2430" s="57">
        <v>623.83000000000004</v>
      </c>
      <c r="U2430" s="55" t="s">
        <v>329</v>
      </c>
      <c r="V2430" s="55" t="s">
        <v>330</v>
      </c>
      <c r="AJ2430" s="58">
        <v>0</v>
      </c>
      <c r="AT2430" t="s">
        <v>3842</v>
      </c>
      <c r="AU2430" s="191">
        <f t="shared" si="40"/>
        <v>10293195</v>
      </c>
    </row>
    <row r="2431" spans="1:47" hidden="1" x14ac:dyDescent="0.25">
      <c r="A2431" s="55" t="s">
        <v>1717</v>
      </c>
      <c r="B2431" s="92" t="s">
        <v>2824</v>
      </c>
      <c r="D2431" s="55" t="s">
        <v>3859</v>
      </c>
      <c r="E2431" s="56">
        <v>45777</v>
      </c>
      <c r="F2431" s="55" t="s">
        <v>4318</v>
      </c>
      <c r="H2431" s="55">
        <v>50900020</v>
      </c>
      <c r="I2431" s="55" t="s">
        <v>4319</v>
      </c>
      <c r="K2431" s="55" t="s">
        <v>492</v>
      </c>
      <c r="L2431" s="56">
        <v>45777</v>
      </c>
      <c r="Q2431" s="55" t="s">
        <v>89</v>
      </c>
      <c r="R2431" s="57">
        <v>18.23</v>
      </c>
      <c r="S2431" s="55" t="s">
        <v>89</v>
      </c>
      <c r="T2431" s="57">
        <v>18.23</v>
      </c>
      <c r="U2431" s="55" t="s">
        <v>329</v>
      </c>
      <c r="V2431" s="55" t="s">
        <v>330</v>
      </c>
      <c r="AJ2431" s="58">
        <v>0</v>
      </c>
      <c r="AT2431" t="s">
        <v>3842</v>
      </c>
      <c r="AU2431" s="191">
        <f t="shared" si="40"/>
        <v>300795</v>
      </c>
    </row>
    <row r="2432" spans="1:47" hidden="1" x14ac:dyDescent="0.25">
      <c r="A2432" s="55" t="s">
        <v>1717</v>
      </c>
      <c r="B2432" s="92" t="s">
        <v>2824</v>
      </c>
      <c r="D2432" s="55" t="s">
        <v>3859</v>
      </c>
      <c r="E2432" s="56">
        <v>45777</v>
      </c>
      <c r="F2432" s="55" t="s">
        <v>4318</v>
      </c>
      <c r="H2432" s="55">
        <v>50900020</v>
      </c>
      <c r="I2432" s="55" t="s">
        <v>4319</v>
      </c>
      <c r="K2432" s="55" t="s">
        <v>492</v>
      </c>
      <c r="L2432" s="56">
        <v>45777</v>
      </c>
      <c r="Q2432" s="55" t="s">
        <v>89</v>
      </c>
      <c r="R2432" s="57">
        <v>18.23</v>
      </c>
      <c r="S2432" s="55" t="s">
        <v>89</v>
      </c>
      <c r="T2432" s="57">
        <v>18.23</v>
      </c>
      <c r="U2432" s="55" t="s">
        <v>329</v>
      </c>
      <c r="V2432" s="55" t="s">
        <v>330</v>
      </c>
      <c r="AJ2432" s="58">
        <v>0</v>
      </c>
      <c r="AT2432" t="s">
        <v>3842</v>
      </c>
      <c r="AU2432" s="191">
        <f t="shared" si="40"/>
        <v>300795</v>
      </c>
    </row>
    <row r="2433" spans="1:47" hidden="1" x14ac:dyDescent="0.25">
      <c r="A2433" s="55" t="s">
        <v>1717</v>
      </c>
      <c r="B2433" s="92" t="s">
        <v>2824</v>
      </c>
      <c r="D2433" s="55" t="s">
        <v>3859</v>
      </c>
      <c r="E2433" s="56">
        <v>45777</v>
      </c>
      <c r="F2433" s="55" t="s">
        <v>4318</v>
      </c>
      <c r="H2433" s="55">
        <v>50900020</v>
      </c>
      <c r="I2433" s="55" t="s">
        <v>4319</v>
      </c>
      <c r="K2433" s="55" t="s">
        <v>492</v>
      </c>
      <c r="L2433" s="56">
        <v>45777</v>
      </c>
      <c r="Q2433" s="55" t="s">
        <v>89</v>
      </c>
      <c r="R2433" s="57">
        <v>18.23</v>
      </c>
      <c r="S2433" s="55" t="s">
        <v>89</v>
      </c>
      <c r="T2433" s="57">
        <v>18.23</v>
      </c>
      <c r="U2433" s="55" t="s">
        <v>329</v>
      </c>
      <c r="V2433" s="55" t="s">
        <v>330</v>
      </c>
      <c r="AJ2433" s="58">
        <v>0</v>
      </c>
      <c r="AT2433" t="s">
        <v>3842</v>
      </c>
      <c r="AU2433" s="191">
        <f t="shared" si="40"/>
        <v>300795</v>
      </c>
    </row>
    <row r="2434" spans="1:47" hidden="1" x14ac:dyDescent="0.25">
      <c r="A2434" s="55" t="s">
        <v>1717</v>
      </c>
      <c r="B2434" s="92" t="s">
        <v>2824</v>
      </c>
      <c r="D2434" s="55" t="s">
        <v>3859</v>
      </c>
      <c r="E2434" s="56">
        <v>45777</v>
      </c>
      <c r="F2434" s="55" t="s">
        <v>4318</v>
      </c>
      <c r="H2434" s="55">
        <v>50900020</v>
      </c>
      <c r="I2434" s="55" t="s">
        <v>4319</v>
      </c>
      <c r="K2434" s="55" t="s">
        <v>492</v>
      </c>
      <c r="L2434" s="56">
        <v>45777</v>
      </c>
      <c r="Q2434" s="55" t="s">
        <v>89</v>
      </c>
      <c r="R2434" s="57">
        <v>493.23</v>
      </c>
      <c r="S2434" s="55" t="s">
        <v>89</v>
      </c>
      <c r="T2434" s="57">
        <v>493.23</v>
      </c>
      <c r="U2434" s="55" t="s">
        <v>329</v>
      </c>
      <c r="V2434" s="55" t="s">
        <v>330</v>
      </c>
      <c r="AJ2434" s="58">
        <v>0</v>
      </c>
      <c r="AT2434" t="s">
        <v>3842</v>
      </c>
      <c r="AU2434" s="191">
        <f t="shared" si="40"/>
        <v>8138295</v>
      </c>
    </row>
    <row r="2435" spans="1:47" hidden="1" x14ac:dyDescent="0.25">
      <c r="A2435" s="55" t="s">
        <v>1717</v>
      </c>
      <c r="B2435" s="92" t="s">
        <v>2824</v>
      </c>
      <c r="D2435" s="55" t="s">
        <v>3859</v>
      </c>
      <c r="E2435" s="56">
        <v>45777</v>
      </c>
      <c r="F2435" s="55" t="s">
        <v>4318</v>
      </c>
      <c r="H2435" s="55">
        <v>50900020</v>
      </c>
      <c r="I2435" s="55" t="s">
        <v>4319</v>
      </c>
      <c r="K2435" s="55" t="s">
        <v>492</v>
      </c>
      <c r="L2435" s="56">
        <v>45777</v>
      </c>
      <c r="Q2435" s="55" t="s">
        <v>89</v>
      </c>
      <c r="R2435" s="57">
        <v>18.23</v>
      </c>
      <c r="S2435" s="55" t="s">
        <v>89</v>
      </c>
      <c r="T2435" s="57">
        <v>18.23</v>
      </c>
      <c r="U2435" s="55" t="s">
        <v>329</v>
      </c>
      <c r="V2435" s="55" t="s">
        <v>330</v>
      </c>
      <c r="AJ2435" s="58">
        <v>0</v>
      </c>
      <c r="AT2435" t="s">
        <v>3842</v>
      </c>
      <c r="AU2435" s="191">
        <f t="shared" si="40"/>
        <v>300795</v>
      </c>
    </row>
    <row r="2436" spans="1:47" hidden="1" x14ac:dyDescent="0.25">
      <c r="A2436" s="55" t="s">
        <v>1717</v>
      </c>
      <c r="B2436" s="92" t="s">
        <v>2824</v>
      </c>
      <c r="D2436" s="55" t="s">
        <v>3859</v>
      </c>
      <c r="E2436" s="56">
        <v>45777</v>
      </c>
      <c r="F2436" s="55" t="s">
        <v>4318</v>
      </c>
      <c r="H2436" s="55">
        <v>50900020</v>
      </c>
      <c r="I2436" s="55" t="s">
        <v>4319</v>
      </c>
      <c r="K2436" s="55" t="s">
        <v>492</v>
      </c>
      <c r="L2436" s="56">
        <v>45777</v>
      </c>
      <c r="Q2436" s="55" t="s">
        <v>89</v>
      </c>
      <c r="R2436" s="57">
        <v>260.41000000000003</v>
      </c>
      <c r="S2436" s="55" t="s">
        <v>89</v>
      </c>
      <c r="T2436" s="57">
        <v>260.41000000000003</v>
      </c>
      <c r="U2436" s="55" t="s">
        <v>329</v>
      </c>
      <c r="V2436" s="55" t="s">
        <v>330</v>
      </c>
      <c r="AJ2436" s="58">
        <v>0</v>
      </c>
      <c r="AT2436" t="s">
        <v>3842</v>
      </c>
      <c r="AU2436" s="191">
        <f t="shared" si="40"/>
        <v>4296765</v>
      </c>
    </row>
    <row r="2437" spans="1:47" hidden="1" x14ac:dyDescent="0.25">
      <c r="A2437" s="55" t="s">
        <v>1717</v>
      </c>
      <c r="B2437" s="92" t="s">
        <v>2824</v>
      </c>
      <c r="D2437" s="55" t="s">
        <v>3859</v>
      </c>
      <c r="E2437" s="56">
        <v>45777</v>
      </c>
      <c r="F2437" s="55" t="s">
        <v>4318</v>
      </c>
      <c r="H2437" s="55">
        <v>50900020</v>
      </c>
      <c r="I2437" s="55" t="s">
        <v>4319</v>
      </c>
      <c r="K2437" s="55" t="s">
        <v>492</v>
      </c>
      <c r="L2437" s="56">
        <v>45777</v>
      </c>
      <c r="Q2437" s="55" t="s">
        <v>89</v>
      </c>
      <c r="R2437" s="57">
        <v>9.6999999999999993</v>
      </c>
      <c r="S2437" s="55" t="s">
        <v>89</v>
      </c>
      <c r="T2437" s="57">
        <v>9.6999999999999993</v>
      </c>
      <c r="U2437" s="55" t="s">
        <v>329</v>
      </c>
      <c r="V2437" s="55" t="s">
        <v>330</v>
      </c>
      <c r="AJ2437" s="58">
        <v>0</v>
      </c>
      <c r="AT2437" t="s">
        <v>3842</v>
      </c>
      <c r="AU2437" s="191">
        <f t="shared" si="40"/>
        <v>160050</v>
      </c>
    </row>
    <row r="2438" spans="1:47" hidden="1" x14ac:dyDescent="0.25">
      <c r="A2438" s="55" t="s">
        <v>1717</v>
      </c>
      <c r="B2438" s="92" t="s">
        <v>2824</v>
      </c>
      <c r="D2438" s="55" t="s">
        <v>3859</v>
      </c>
      <c r="E2438" s="56">
        <v>45777</v>
      </c>
      <c r="F2438" s="55" t="s">
        <v>4318</v>
      </c>
      <c r="H2438" s="55">
        <v>50900020</v>
      </c>
      <c r="I2438" s="55" t="s">
        <v>4319</v>
      </c>
      <c r="K2438" s="55" t="s">
        <v>492</v>
      </c>
      <c r="L2438" s="56">
        <v>45777</v>
      </c>
      <c r="Q2438" s="55" t="s">
        <v>89</v>
      </c>
      <c r="R2438" s="57">
        <v>276.45</v>
      </c>
      <c r="S2438" s="55" t="s">
        <v>89</v>
      </c>
      <c r="T2438" s="57">
        <v>276.45</v>
      </c>
      <c r="U2438" s="55" t="s">
        <v>329</v>
      </c>
      <c r="V2438" s="55" t="s">
        <v>330</v>
      </c>
      <c r="AJ2438" s="58">
        <v>0</v>
      </c>
      <c r="AT2438" t="s">
        <v>3842</v>
      </c>
      <c r="AU2438" s="191">
        <f t="shared" si="40"/>
        <v>4561425</v>
      </c>
    </row>
    <row r="2439" spans="1:47" hidden="1" x14ac:dyDescent="0.25">
      <c r="A2439" s="55" t="s">
        <v>1717</v>
      </c>
      <c r="B2439" s="92" t="s">
        <v>2824</v>
      </c>
      <c r="D2439" s="55" t="s">
        <v>3859</v>
      </c>
      <c r="E2439" s="56">
        <v>45777</v>
      </c>
      <c r="F2439" s="55" t="s">
        <v>4318</v>
      </c>
      <c r="H2439" s="55">
        <v>50900020</v>
      </c>
      <c r="I2439" s="55" t="s">
        <v>4319</v>
      </c>
      <c r="K2439" s="55" t="s">
        <v>492</v>
      </c>
      <c r="L2439" s="56">
        <v>45777</v>
      </c>
      <c r="Q2439" s="55" t="s">
        <v>89</v>
      </c>
      <c r="R2439" s="57">
        <v>83.33</v>
      </c>
      <c r="S2439" s="55" t="s">
        <v>89</v>
      </c>
      <c r="T2439" s="57">
        <v>83.33</v>
      </c>
      <c r="U2439" s="55" t="s">
        <v>329</v>
      </c>
      <c r="V2439" s="55" t="s">
        <v>330</v>
      </c>
      <c r="AJ2439" s="58">
        <v>0</v>
      </c>
      <c r="AT2439" t="s">
        <v>3842</v>
      </c>
      <c r="AU2439" s="191">
        <f t="shared" si="40"/>
        <v>1374945</v>
      </c>
    </row>
    <row r="2440" spans="1:47" hidden="1" x14ac:dyDescent="0.25">
      <c r="A2440" s="55" t="s">
        <v>1717</v>
      </c>
      <c r="B2440" s="92" t="s">
        <v>2824</v>
      </c>
      <c r="D2440" s="55" t="s">
        <v>3859</v>
      </c>
      <c r="E2440" s="56">
        <v>45777</v>
      </c>
      <c r="F2440" s="55" t="s">
        <v>4318</v>
      </c>
      <c r="H2440" s="55">
        <v>50900020</v>
      </c>
      <c r="I2440" s="55" t="s">
        <v>4319</v>
      </c>
      <c r="K2440" s="55" t="s">
        <v>492</v>
      </c>
      <c r="L2440" s="56">
        <v>45777</v>
      </c>
      <c r="Q2440" s="55" t="s">
        <v>89</v>
      </c>
      <c r="R2440" s="57">
        <v>9.6999999999999993</v>
      </c>
      <c r="S2440" s="55" t="s">
        <v>89</v>
      </c>
      <c r="T2440" s="57">
        <v>9.6999999999999993</v>
      </c>
      <c r="U2440" s="55" t="s">
        <v>329</v>
      </c>
      <c r="V2440" s="55" t="s">
        <v>330</v>
      </c>
      <c r="AJ2440" s="58">
        <v>0</v>
      </c>
      <c r="AT2440" t="s">
        <v>3842</v>
      </c>
      <c r="AU2440" s="191">
        <f t="shared" si="40"/>
        <v>160050</v>
      </c>
    </row>
    <row r="2441" spans="1:47" hidden="1" x14ac:dyDescent="0.25">
      <c r="A2441" s="55" t="s">
        <v>1717</v>
      </c>
      <c r="B2441" s="92" t="s">
        <v>2824</v>
      </c>
      <c r="D2441" s="55" t="s">
        <v>3859</v>
      </c>
      <c r="E2441" s="56">
        <v>45777</v>
      </c>
      <c r="F2441" s="55" t="s">
        <v>4318</v>
      </c>
      <c r="H2441" s="55">
        <v>50900020</v>
      </c>
      <c r="I2441" s="55" t="s">
        <v>4319</v>
      </c>
      <c r="K2441" s="55" t="s">
        <v>492</v>
      </c>
      <c r="L2441" s="56">
        <v>45777</v>
      </c>
      <c r="Q2441" s="55" t="s">
        <v>89</v>
      </c>
      <c r="R2441" s="57">
        <v>493.23</v>
      </c>
      <c r="S2441" s="55" t="s">
        <v>89</v>
      </c>
      <c r="T2441" s="57">
        <v>493.23</v>
      </c>
      <c r="U2441" s="55" t="s">
        <v>329</v>
      </c>
      <c r="V2441" s="55" t="s">
        <v>330</v>
      </c>
      <c r="AJ2441" s="58">
        <v>0</v>
      </c>
      <c r="AT2441" t="s">
        <v>3842</v>
      </c>
      <c r="AU2441" s="191">
        <f t="shared" si="40"/>
        <v>8138295</v>
      </c>
    </row>
    <row r="2442" spans="1:47" hidden="1" x14ac:dyDescent="0.25">
      <c r="A2442" s="55" t="s">
        <v>1717</v>
      </c>
      <c r="B2442" s="92" t="s">
        <v>2824</v>
      </c>
      <c r="D2442" s="55" t="s">
        <v>3859</v>
      </c>
      <c r="E2442" s="56">
        <v>45777</v>
      </c>
      <c r="F2442" s="55" t="s">
        <v>4318</v>
      </c>
      <c r="H2442" s="55">
        <v>50900020</v>
      </c>
      <c r="I2442" s="55" t="s">
        <v>4319</v>
      </c>
      <c r="K2442" s="55" t="s">
        <v>492</v>
      </c>
      <c r="L2442" s="56">
        <v>45777</v>
      </c>
      <c r="Q2442" s="55" t="s">
        <v>89</v>
      </c>
      <c r="R2442" s="57">
        <v>9.6999999999999993</v>
      </c>
      <c r="S2442" s="55" t="s">
        <v>89</v>
      </c>
      <c r="T2442" s="57">
        <v>9.6999999999999993</v>
      </c>
      <c r="U2442" s="55" t="s">
        <v>329</v>
      </c>
      <c r="V2442" s="55" t="s">
        <v>330</v>
      </c>
      <c r="AJ2442" s="58">
        <v>0</v>
      </c>
      <c r="AT2442" t="s">
        <v>3842</v>
      </c>
      <c r="AU2442" s="191">
        <f t="shared" si="40"/>
        <v>160050</v>
      </c>
    </row>
    <row r="2443" spans="1:47" hidden="1" x14ac:dyDescent="0.25">
      <c r="A2443" s="55" t="s">
        <v>1717</v>
      </c>
      <c r="B2443" s="92" t="s">
        <v>2824</v>
      </c>
      <c r="D2443" s="55" t="s">
        <v>3859</v>
      </c>
      <c r="E2443" s="56">
        <v>45777</v>
      </c>
      <c r="F2443" s="55" t="s">
        <v>4318</v>
      </c>
      <c r="H2443" s="55">
        <v>50900020</v>
      </c>
      <c r="I2443" s="55" t="s">
        <v>4319</v>
      </c>
      <c r="K2443" s="55" t="s">
        <v>492</v>
      </c>
      <c r="L2443" s="56">
        <v>45777</v>
      </c>
      <c r="Q2443" s="55" t="s">
        <v>89</v>
      </c>
      <c r="R2443" s="57">
        <v>493.23</v>
      </c>
      <c r="S2443" s="55" t="s">
        <v>89</v>
      </c>
      <c r="T2443" s="57">
        <v>493.23</v>
      </c>
      <c r="U2443" s="55" t="s">
        <v>329</v>
      </c>
      <c r="V2443" s="55" t="s">
        <v>330</v>
      </c>
      <c r="AJ2443" s="58">
        <v>0</v>
      </c>
      <c r="AT2443" t="s">
        <v>3842</v>
      </c>
      <c r="AU2443" s="191">
        <f t="shared" si="40"/>
        <v>8138295</v>
      </c>
    </row>
    <row r="2444" spans="1:47" hidden="1" x14ac:dyDescent="0.25">
      <c r="A2444" s="55" t="s">
        <v>1717</v>
      </c>
      <c r="B2444" s="92" t="s">
        <v>2824</v>
      </c>
      <c r="D2444" s="55" t="s">
        <v>3859</v>
      </c>
      <c r="E2444" s="56">
        <v>45777</v>
      </c>
      <c r="F2444" s="55" t="s">
        <v>4318</v>
      </c>
      <c r="H2444" s="55">
        <v>50900020</v>
      </c>
      <c r="I2444" s="55" t="s">
        <v>4319</v>
      </c>
      <c r="K2444" s="55" t="s">
        <v>492</v>
      </c>
      <c r="L2444" s="56">
        <v>45777</v>
      </c>
      <c r="Q2444" s="55" t="s">
        <v>89</v>
      </c>
      <c r="R2444" s="57">
        <v>9.6999999999999993</v>
      </c>
      <c r="S2444" s="55" t="s">
        <v>89</v>
      </c>
      <c r="T2444" s="57">
        <v>9.6999999999999993</v>
      </c>
      <c r="U2444" s="55" t="s">
        <v>329</v>
      </c>
      <c r="V2444" s="55" t="s">
        <v>330</v>
      </c>
      <c r="AJ2444" s="58">
        <v>0</v>
      </c>
      <c r="AT2444" t="s">
        <v>3842</v>
      </c>
      <c r="AU2444" s="191">
        <f t="shared" si="40"/>
        <v>160050</v>
      </c>
    </row>
    <row r="2445" spans="1:47" hidden="1" x14ac:dyDescent="0.25">
      <c r="A2445" s="55" t="s">
        <v>1717</v>
      </c>
      <c r="B2445" s="92" t="s">
        <v>2824</v>
      </c>
      <c r="D2445" s="55" t="s">
        <v>3859</v>
      </c>
      <c r="E2445" s="56">
        <v>45777</v>
      </c>
      <c r="F2445" s="55" t="s">
        <v>4318</v>
      </c>
      <c r="H2445" s="55">
        <v>50900020</v>
      </c>
      <c r="I2445" s="55" t="s">
        <v>4319</v>
      </c>
      <c r="K2445" s="55" t="s">
        <v>492</v>
      </c>
      <c r="L2445" s="56">
        <v>45777</v>
      </c>
      <c r="Q2445" s="55" t="s">
        <v>89</v>
      </c>
      <c r="R2445" s="57">
        <v>76.78</v>
      </c>
      <c r="S2445" s="55" t="s">
        <v>89</v>
      </c>
      <c r="T2445" s="57">
        <v>76.78</v>
      </c>
      <c r="U2445" s="55" t="s">
        <v>329</v>
      </c>
      <c r="V2445" s="55" t="s">
        <v>330</v>
      </c>
      <c r="AJ2445" s="58">
        <v>0</v>
      </c>
      <c r="AT2445" t="s">
        <v>3842</v>
      </c>
      <c r="AU2445" s="191">
        <f t="shared" si="40"/>
        <v>1266870</v>
      </c>
    </row>
    <row r="2446" spans="1:47" hidden="1" x14ac:dyDescent="0.25">
      <c r="A2446" s="55" t="s">
        <v>1717</v>
      </c>
      <c r="B2446" s="92" t="s">
        <v>2824</v>
      </c>
      <c r="D2446" s="55" t="s">
        <v>3859</v>
      </c>
      <c r="E2446" s="56">
        <v>45777</v>
      </c>
      <c r="F2446" s="55" t="s">
        <v>4318</v>
      </c>
      <c r="H2446" s="55">
        <v>50900020</v>
      </c>
      <c r="I2446" s="55" t="s">
        <v>4319</v>
      </c>
      <c r="K2446" s="55" t="s">
        <v>492</v>
      </c>
      <c r="L2446" s="56">
        <v>45777</v>
      </c>
      <c r="Q2446" s="55" t="s">
        <v>89</v>
      </c>
      <c r="R2446" s="57">
        <v>493.23</v>
      </c>
      <c r="S2446" s="55" t="s">
        <v>89</v>
      </c>
      <c r="T2446" s="57">
        <v>493.23</v>
      </c>
      <c r="U2446" s="55" t="s">
        <v>329</v>
      </c>
      <c r="V2446" s="55" t="s">
        <v>330</v>
      </c>
      <c r="AJ2446" s="58">
        <v>0</v>
      </c>
      <c r="AT2446" t="s">
        <v>3842</v>
      </c>
      <c r="AU2446" s="191">
        <f t="shared" si="40"/>
        <v>8138295</v>
      </c>
    </row>
    <row r="2447" spans="1:47" hidden="1" x14ac:dyDescent="0.25">
      <c r="A2447" s="55" t="s">
        <v>1717</v>
      </c>
      <c r="B2447" s="92" t="s">
        <v>2824</v>
      </c>
      <c r="D2447" s="55" t="s">
        <v>3859</v>
      </c>
      <c r="E2447" s="56">
        <v>45777</v>
      </c>
      <c r="F2447" s="55" t="s">
        <v>4318</v>
      </c>
      <c r="H2447" s="55">
        <v>50900020</v>
      </c>
      <c r="I2447" s="55" t="s">
        <v>4319</v>
      </c>
      <c r="K2447" s="55" t="s">
        <v>492</v>
      </c>
      <c r="L2447" s="56">
        <v>45777</v>
      </c>
      <c r="Q2447" s="55" t="s">
        <v>89</v>
      </c>
      <c r="R2447" s="57">
        <v>629.85</v>
      </c>
      <c r="S2447" s="55" t="s">
        <v>89</v>
      </c>
      <c r="T2447" s="57">
        <v>629.85</v>
      </c>
      <c r="U2447" s="55" t="s">
        <v>329</v>
      </c>
      <c r="V2447" s="55" t="s">
        <v>330</v>
      </c>
      <c r="AJ2447" s="58">
        <v>0</v>
      </c>
      <c r="AT2447" t="s">
        <v>3842</v>
      </c>
      <c r="AU2447" s="191">
        <f t="shared" si="40"/>
        <v>10392525</v>
      </c>
    </row>
    <row r="2448" spans="1:47" hidden="1" x14ac:dyDescent="0.25">
      <c r="A2448" s="55" t="s">
        <v>1717</v>
      </c>
      <c r="B2448" s="92" t="s">
        <v>2824</v>
      </c>
      <c r="D2448" s="55" t="s">
        <v>3859</v>
      </c>
      <c r="E2448" s="56">
        <v>45777</v>
      </c>
      <c r="F2448" s="55" t="s">
        <v>4318</v>
      </c>
      <c r="H2448" s="55">
        <v>50900020</v>
      </c>
      <c r="I2448" s="55" t="s">
        <v>4319</v>
      </c>
      <c r="K2448" s="55" t="s">
        <v>492</v>
      </c>
      <c r="L2448" s="56">
        <v>45777</v>
      </c>
      <c r="Q2448" s="55" t="s">
        <v>89</v>
      </c>
      <c r="R2448" s="57">
        <v>821.97</v>
      </c>
      <c r="S2448" s="55" t="s">
        <v>89</v>
      </c>
      <c r="T2448" s="57">
        <v>821.97</v>
      </c>
      <c r="U2448" s="55" t="s">
        <v>329</v>
      </c>
      <c r="V2448" s="55" t="s">
        <v>330</v>
      </c>
      <c r="AJ2448" s="58">
        <v>0</v>
      </c>
      <c r="AT2448" t="s">
        <v>3842</v>
      </c>
      <c r="AU2448" s="191">
        <f t="shared" si="40"/>
        <v>13562505</v>
      </c>
    </row>
    <row r="2449" spans="1:47" hidden="1" x14ac:dyDescent="0.25">
      <c r="A2449" s="55" t="s">
        <v>1717</v>
      </c>
      <c r="B2449" s="92" t="s">
        <v>2824</v>
      </c>
      <c r="D2449" s="55" t="s">
        <v>3859</v>
      </c>
      <c r="E2449" s="56">
        <v>45777</v>
      </c>
      <c r="F2449" s="55" t="s">
        <v>4318</v>
      </c>
      <c r="H2449" s="55">
        <v>50900020</v>
      </c>
      <c r="I2449" s="55" t="s">
        <v>4319</v>
      </c>
      <c r="K2449" s="55" t="s">
        <v>492</v>
      </c>
      <c r="L2449" s="56">
        <v>45777</v>
      </c>
      <c r="Q2449" s="55" t="s">
        <v>89</v>
      </c>
      <c r="R2449" s="57">
        <v>83.33</v>
      </c>
      <c r="S2449" s="55" t="s">
        <v>89</v>
      </c>
      <c r="T2449" s="57">
        <v>83.33</v>
      </c>
      <c r="U2449" s="55" t="s">
        <v>329</v>
      </c>
      <c r="V2449" s="55" t="s">
        <v>330</v>
      </c>
      <c r="AJ2449" s="58">
        <v>0</v>
      </c>
      <c r="AT2449" t="s">
        <v>3842</v>
      </c>
      <c r="AU2449" s="191">
        <f t="shared" si="40"/>
        <v>1374945</v>
      </c>
    </row>
    <row r="2450" spans="1:47" hidden="1" x14ac:dyDescent="0.25">
      <c r="A2450" s="55" t="s">
        <v>1717</v>
      </c>
      <c r="B2450" s="92" t="s">
        <v>2824</v>
      </c>
      <c r="D2450" s="55" t="s">
        <v>3859</v>
      </c>
      <c r="E2450" s="56">
        <v>45777</v>
      </c>
      <c r="F2450" s="55" t="s">
        <v>4318</v>
      </c>
      <c r="H2450" s="55">
        <v>50900020</v>
      </c>
      <c r="I2450" s="55" t="s">
        <v>4319</v>
      </c>
      <c r="K2450" s="55" t="s">
        <v>492</v>
      </c>
      <c r="L2450" s="56">
        <v>45777</v>
      </c>
      <c r="Q2450" s="55" t="s">
        <v>89</v>
      </c>
      <c r="R2450" s="57">
        <v>260.41000000000003</v>
      </c>
      <c r="S2450" s="55" t="s">
        <v>89</v>
      </c>
      <c r="T2450" s="57">
        <v>260.41000000000003</v>
      </c>
      <c r="U2450" s="55" t="s">
        <v>329</v>
      </c>
      <c r="V2450" s="55" t="s">
        <v>330</v>
      </c>
      <c r="AJ2450" s="58">
        <v>0</v>
      </c>
      <c r="AT2450" t="s">
        <v>3842</v>
      </c>
      <c r="AU2450" s="191">
        <f t="shared" si="40"/>
        <v>4296765</v>
      </c>
    </row>
    <row r="2451" spans="1:47" hidden="1" x14ac:dyDescent="0.25">
      <c r="A2451" s="55" t="s">
        <v>1717</v>
      </c>
      <c r="B2451" s="92" t="s">
        <v>2824</v>
      </c>
      <c r="D2451" s="55" t="s">
        <v>3859</v>
      </c>
      <c r="E2451" s="56">
        <v>45777</v>
      </c>
      <c r="F2451" s="55" t="s">
        <v>4318</v>
      </c>
      <c r="H2451" s="55">
        <v>50900020</v>
      </c>
      <c r="I2451" s="55" t="s">
        <v>4319</v>
      </c>
      <c r="K2451" s="55" t="s">
        <v>492</v>
      </c>
      <c r="L2451" s="56">
        <v>45777</v>
      </c>
      <c r="Q2451" s="55" t="s">
        <v>89</v>
      </c>
      <c r="R2451" s="57">
        <v>83.33</v>
      </c>
      <c r="S2451" s="55" t="s">
        <v>89</v>
      </c>
      <c r="T2451" s="57">
        <v>83.33</v>
      </c>
      <c r="U2451" s="55" t="s">
        <v>329</v>
      </c>
      <c r="V2451" s="55" t="s">
        <v>330</v>
      </c>
      <c r="AJ2451" s="58">
        <v>0</v>
      </c>
      <c r="AT2451" t="s">
        <v>3842</v>
      </c>
      <c r="AU2451" s="191">
        <f t="shared" si="40"/>
        <v>1374945</v>
      </c>
    </row>
    <row r="2452" spans="1:47" hidden="1" x14ac:dyDescent="0.25">
      <c r="A2452" s="55" t="s">
        <v>1717</v>
      </c>
      <c r="B2452" s="92" t="s">
        <v>2824</v>
      </c>
      <c r="D2452" s="55" t="s">
        <v>3859</v>
      </c>
      <c r="E2452" s="56">
        <v>45777</v>
      </c>
      <c r="F2452" s="55" t="s">
        <v>4318</v>
      </c>
      <c r="H2452" s="55">
        <v>50900020</v>
      </c>
      <c r="I2452" s="55" t="s">
        <v>4319</v>
      </c>
      <c r="K2452" s="55" t="s">
        <v>492</v>
      </c>
      <c r="L2452" s="56">
        <v>45777</v>
      </c>
      <c r="Q2452" s="55" t="s">
        <v>89</v>
      </c>
      <c r="R2452" s="57">
        <v>9.6999999999999993</v>
      </c>
      <c r="S2452" s="55" t="s">
        <v>89</v>
      </c>
      <c r="T2452" s="57">
        <v>9.6999999999999993</v>
      </c>
      <c r="U2452" s="55" t="s">
        <v>329</v>
      </c>
      <c r="V2452" s="55" t="s">
        <v>330</v>
      </c>
      <c r="AJ2452" s="58">
        <v>0</v>
      </c>
      <c r="AT2452" t="s">
        <v>3842</v>
      </c>
      <c r="AU2452" s="191">
        <f t="shared" si="40"/>
        <v>160050</v>
      </c>
    </row>
    <row r="2453" spans="1:47" hidden="1" x14ac:dyDescent="0.25">
      <c r="A2453" s="55" t="s">
        <v>1717</v>
      </c>
      <c r="B2453" s="92" t="s">
        <v>2824</v>
      </c>
      <c r="D2453" s="55" t="s">
        <v>3859</v>
      </c>
      <c r="E2453" s="56">
        <v>45777</v>
      </c>
      <c r="F2453" s="55" t="s">
        <v>4318</v>
      </c>
      <c r="H2453" s="55">
        <v>50900020</v>
      </c>
      <c r="I2453" s="55" t="s">
        <v>4319</v>
      </c>
      <c r="K2453" s="55" t="s">
        <v>492</v>
      </c>
      <c r="L2453" s="56">
        <v>45777</v>
      </c>
      <c r="Q2453" s="55" t="s">
        <v>89</v>
      </c>
      <c r="R2453" s="57">
        <v>552.91</v>
      </c>
      <c r="S2453" s="55" t="s">
        <v>89</v>
      </c>
      <c r="T2453" s="57">
        <v>552.91</v>
      </c>
      <c r="U2453" s="55" t="s">
        <v>329</v>
      </c>
      <c r="V2453" s="55" t="s">
        <v>330</v>
      </c>
      <c r="AJ2453" s="58">
        <v>0</v>
      </c>
      <c r="AT2453" t="s">
        <v>3842</v>
      </c>
      <c r="AU2453" s="191">
        <f t="shared" si="40"/>
        <v>9123015</v>
      </c>
    </row>
    <row r="2454" spans="1:47" hidden="1" x14ac:dyDescent="0.25">
      <c r="A2454" s="55" t="s">
        <v>1717</v>
      </c>
      <c r="B2454" s="92" t="s">
        <v>2824</v>
      </c>
      <c r="D2454" s="55" t="s">
        <v>3859</v>
      </c>
      <c r="E2454" s="56">
        <v>45777</v>
      </c>
      <c r="F2454" s="55" t="s">
        <v>4318</v>
      </c>
      <c r="H2454" s="55">
        <v>50900020</v>
      </c>
      <c r="I2454" s="55" t="s">
        <v>4319</v>
      </c>
      <c r="K2454" s="55" t="s">
        <v>492</v>
      </c>
      <c r="L2454" s="56">
        <v>45777</v>
      </c>
      <c r="Q2454" s="55" t="s">
        <v>89</v>
      </c>
      <c r="R2454" s="57">
        <v>83.33</v>
      </c>
      <c r="S2454" s="55" t="s">
        <v>89</v>
      </c>
      <c r="T2454" s="57">
        <v>83.33</v>
      </c>
      <c r="U2454" s="55" t="s">
        <v>329</v>
      </c>
      <c r="V2454" s="55" t="s">
        <v>330</v>
      </c>
      <c r="AJ2454" s="58">
        <v>0</v>
      </c>
      <c r="AT2454" t="s">
        <v>3842</v>
      </c>
      <c r="AU2454" s="191">
        <f t="shared" si="40"/>
        <v>1374945</v>
      </c>
    </row>
    <row r="2455" spans="1:47" hidden="1" x14ac:dyDescent="0.25">
      <c r="A2455" s="55" t="s">
        <v>1717</v>
      </c>
      <c r="B2455" s="92" t="s">
        <v>2824</v>
      </c>
      <c r="D2455" s="55" t="s">
        <v>3859</v>
      </c>
      <c r="E2455" s="56">
        <v>45777</v>
      </c>
      <c r="F2455" s="55" t="s">
        <v>4318</v>
      </c>
      <c r="H2455" s="55">
        <v>50900020</v>
      </c>
      <c r="I2455" s="55" t="s">
        <v>4319</v>
      </c>
      <c r="K2455" s="55" t="s">
        <v>492</v>
      </c>
      <c r="L2455" s="56">
        <v>45777</v>
      </c>
      <c r="Q2455" s="55" t="s">
        <v>89</v>
      </c>
      <c r="R2455" s="57">
        <v>83.34</v>
      </c>
      <c r="S2455" s="55" t="s">
        <v>89</v>
      </c>
      <c r="T2455" s="57">
        <v>83.34</v>
      </c>
      <c r="U2455" s="55" t="s">
        <v>329</v>
      </c>
      <c r="V2455" s="55" t="s">
        <v>330</v>
      </c>
      <c r="AJ2455" s="58">
        <v>0</v>
      </c>
      <c r="AT2455" t="s">
        <v>3842</v>
      </c>
      <c r="AU2455" s="191">
        <f t="shared" si="40"/>
        <v>1375110</v>
      </c>
    </row>
    <row r="2456" spans="1:47" hidden="1" x14ac:dyDescent="0.25">
      <c r="A2456" s="55" t="s">
        <v>1717</v>
      </c>
      <c r="B2456" s="92" t="s">
        <v>2824</v>
      </c>
      <c r="D2456" s="55" t="s">
        <v>3859</v>
      </c>
      <c r="E2456" s="56">
        <v>45777</v>
      </c>
      <c r="F2456" s="55" t="s">
        <v>4318</v>
      </c>
      <c r="H2456" s="55">
        <v>50900020</v>
      </c>
      <c r="I2456" s="55" t="s">
        <v>4319</v>
      </c>
      <c r="K2456" s="55" t="s">
        <v>492</v>
      </c>
      <c r="L2456" s="56">
        <v>45777</v>
      </c>
      <c r="Q2456" s="55" t="s">
        <v>89</v>
      </c>
      <c r="R2456" s="57">
        <v>18.23</v>
      </c>
      <c r="S2456" s="55" t="s">
        <v>89</v>
      </c>
      <c r="T2456" s="57">
        <v>18.23</v>
      </c>
      <c r="U2456" s="55" t="s">
        <v>329</v>
      </c>
      <c r="V2456" s="55" t="s">
        <v>330</v>
      </c>
      <c r="AJ2456" s="58">
        <v>0</v>
      </c>
      <c r="AT2456" t="s">
        <v>3842</v>
      </c>
      <c r="AU2456" s="191">
        <f t="shared" si="40"/>
        <v>300795</v>
      </c>
    </row>
    <row r="2457" spans="1:47" hidden="1" x14ac:dyDescent="0.25">
      <c r="A2457" s="55" t="s">
        <v>1717</v>
      </c>
      <c r="B2457" s="92" t="s">
        <v>2824</v>
      </c>
      <c r="D2457" s="55" t="s">
        <v>3859</v>
      </c>
      <c r="E2457" s="56">
        <v>45777</v>
      </c>
      <c r="F2457" s="55" t="s">
        <v>4318</v>
      </c>
      <c r="H2457" s="55">
        <v>50900020</v>
      </c>
      <c r="I2457" s="55" t="s">
        <v>4319</v>
      </c>
      <c r="K2457" s="55" t="s">
        <v>492</v>
      </c>
      <c r="L2457" s="56">
        <v>45777</v>
      </c>
      <c r="Q2457" s="55" t="s">
        <v>89</v>
      </c>
      <c r="R2457" s="57">
        <v>9.6999999999999993</v>
      </c>
      <c r="S2457" s="55" t="s">
        <v>89</v>
      </c>
      <c r="T2457" s="57">
        <v>9.6999999999999993</v>
      </c>
      <c r="U2457" s="55" t="s">
        <v>329</v>
      </c>
      <c r="V2457" s="55" t="s">
        <v>330</v>
      </c>
      <c r="AJ2457" s="58">
        <v>0</v>
      </c>
      <c r="AT2457" t="s">
        <v>3842</v>
      </c>
      <c r="AU2457" s="191">
        <f t="shared" si="40"/>
        <v>160050</v>
      </c>
    </row>
    <row r="2458" spans="1:47" hidden="1" x14ac:dyDescent="0.25">
      <c r="A2458" s="55" t="s">
        <v>1717</v>
      </c>
      <c r="B2458" s="92" t="s">
        <v>2824</v>
      </c>
      <c r="D2458" s="55" t="s">
        <v>3859</v>
      </c>
      <c r="E2458" s="56">
        <v>45777</v>
      </c>
      <c r="F2458" s="55" t="s">
        <v>4318</v>
      </c>
      <c r="H2458" s="55">
        <v>50900020</v>
      </c>
      <c r="I2458" s="55" t="s">
        <v>4319</v>
      </c>
      <c r="K2458" s="55" t="s">
        <v>492</v>
      </c>
      <c r="L2458" s="56">
        <v>45777</v>
      </c>
      <c r="Q2458" s="55" t="s">
        <v>89</v>
      </c>
      <c r="R2458" s="57">
        <v>18.23</v>
      </c>
      <c r="S2458" s="55" t="s">
        <v>89</v>
      </c>
      <c r="T2458" s="57">
        <v>18.23</v>
      </c>
      <c r="U2458" s="55" t="s">
        <v>329</v>
      </c>
      <c r="V2458" s="55" t="s">
        <v>330</v>
      </c>
      <c r="AJ2458" s="58">
        <v>0</v>
      </c>
      <c r="AT2458" t="s">
        <v>3842</v>
      </c>
      <c r="AU2458" s="191">
        <f t="shared" si="40"/>
        <v>300795</v>
      </c>
    </row>
    <row r="2459" spans="1:47" hidden="1" x14ac:dyDescent="0.25">
      <c r="A2459" s="55" t="s">
        <v>1717</v>
      </c>
      <c r="B2459" s="92" t="s">
        <v>2824</v>
      </c>
      <c r="D2459" s="55" t="s">
        <v>3859</v>
      </c>
      <c r="E2459" s="56">
        <v>45777</v>
      </c>
      <c r="F2459" s="55" t="s">
        <v>4318</v>
      </c>
      <c r="H2459" s="55">
        <v>50900020</v>
      </c>
      <c r="I2459" s="55" t="s">
        <v>4319</v>
      </c>
      <c r="K2459" s="55" t="s">
        <v>492</v>
      </c>
      <c r="L2459" s="56">
        <v>45777</v>
      </c>
      <c r="Q2459" s="55" t="s">
        <v>89</v>
      </c>
      <c r="R2459" s="57">
        <v>83.33</v>
      </c>
      <c r="S2459" s="55" t="s">
        <v>89</v>
      </c>
      <c r="T2459" s="57">
        <v>83.33</v>
      </c>
      <c r="U2459" s="55" t="s">
        <v>329</v>
      </c>
      <c r="V2459" s="55" t="s">
        <v>330</v>
      </c>
      <c r="AJ2459" s="58">
        <v>0</v>
      </c>
      <c r="AT2459" t="s">
        <v>3842</v>
      </c>
      <c r="AU2459" s="191">
        <f t="shared" si="40"/>
        <v>1374945</v>
      </c>
    </row>
    <row r="2460" spans="1:47" hidden="1" x14ac:dyDescent="0.25">
      <c r="A2460" s="55" t="s">
        <v>1717</v>
      </c>
      <c r="B2460" s="92" t="s">
        <v>2824</v>
      </c>
      <c r="D2460" s="55" t="s">
        <v>3859</v>
      </c>
      <c r="E2460" s="56">
        <v>45777</v>
      </c>
      <c r="F2460" s="55" t="s">
        <v>4318</v>
      </c>
      <c r="H2460" s="55">
        <v>50900020</v>
      </c>
      <c r="I2460" s="55" t="s">
        <v>4319</v>
      </c>
      <c r="K2460" s="55" t="s">
        <v>492</v>
      </c>
      <c r="L2460" s="56">
        <v>45777</v>
      </c>
      <c r="Q2460" s="55" t="s">
        <v>89</v>
      </c>
      <c r="R2460" s="57">
        <v>83.33</v>
      </c>
      <c r="S2460" s="55" t="s">
        <v>89</v>
      </c>
      <c r="T2460" s="57">
        <v>83.33</v>
      </c>
      <c r="U2460" s="55" t="s">
        <v>329</v>
      </c>
      <c r="V2460" s="55" t="s">
        <v>330</v>
      </c>
      <c r="AJ2460" s="58">
        <v>0</v>
      </c>
      <c r="AT2460" t="s">
        <v>3842</v>
      </c>
      <c r="AU2460" s="191">
        <f t="shared" si="40"/>
        <v>1374945</v>
      </c>
    </row>
    <row r="2461" spans="1:47" hidden="1" x14ac:dyDescent="0.25">
      <c r="A2461" s="55" t="s">
        <v>1717</v>
      </c>
      <c r="B2461" s="92" t="s">
        <v>2824</v>
      </c>
      <c r="D2461" s="55" t="s">
        <v>3859</v>
      </c>
      <c r="E2461" s="56">
        <v>45777</v>
      </c>
      <c r="F2461" s="55" t="s">
        <v>4318</v>
      </c>
      <c r="H2461" s="55">
        <v>50900020</v>
      </c>
      <c r="I2461" s="55" t="s">
        <v>4319</v>
      </c>
      <c r="K2461" s="55" t="s">
        <v>492</v>
      </c>
      <c r="L2461" s="56">
        <v>45777</v>
      </c>
      <c r="Q2461" s="55" t="s">
        <v>89</v>
      </c>
      <c r="R2461" s="57">
        <v>1087.51</v>
      </c>
      <c r="S2461" s="55" t="s">
        <v>89</v>
      </c>
      <c r="T2461" s="57">
        <v>1087.51</v>
      </c>
      <c r="U2461" s="55" t="s">
        <v>329</v>
      </c>
      <c r="V2461" s="55" t="s">
        <v>330</v>
      </c>
      <c r="AJ2461" s="58">
        <v>0</v>
      </c>
      <c r="AT2461" t="s">
        <v>3842</v>
      </c>
      <c r="AU2461" s="191">
        <f t="shared" si="40"/>
        <v>17943915</v>
      </c>
    </row>
    <row r="2462" spans="1:47" hidden="1" x14ac:dyDescent="0.25">
      <c r="A2462" s="55" t="s">
        <v>1717</v>
      </c>
      <c r="B2462" s="92" t="s">
        <v>2824</v>
      </c>
      <c r="D2462" s="55" t="s">
        <v>3859</v>
      </c>
      <c r="E2462" s="56">
        <v>45777</v>
      </c>
      <c r="F2462" s="55" t="s">
        <v>4318</v>
      </c>
      <c r="H2462" s="55">
        <v>50900020</v>
      </c>
      <c r="I2462" s="55" t="s">
        <v>4319</v>
      </c>
      <c r="K2462" s="55" t="s">
        <v>492</v>
      </c>
      <c r="L2462" s="56">
        <v>45777</v>
      </c>
      <c r="Q2462" s="55" t="s">
        <v>89</v>
      </c>
      <c r="R2462" s="57">
        <v>493.22</v>
      </c>
      <c r="S2462" s="55" t="s">
        <v>89</v>
      </c>
      <c r="T2462" s="57">
        <v>493.22</v>
      </c>
      <c r="U2462" s="55" t="s">
        <v>329</v>
      </c>
      <c r="V2462" s="55" t="s">
        <v>330</v>
      </c>
      <c r="AJ2462" s="58">
        <v>0</v>
      </c>
      <c r="AT2462" t="s">
        <v>3842</v>
      </c>
      <c r="AU2462" s="191">
        <f t="shared" si="40"/>
        <v>8138130</v>
      </c>
    </row>
    <row r="2463" spans="1:47" hidden="1" x14ac:dyDescent="0.25">
      <c r="A2463" s="55" t="s">
        <v>1717</v>
      </c>
      <c r="B2463" s="92" t="s">
        <v>2824</v>
      </c>
      <c r="D2463" s="55" t="s">
        <v>3859</v>
      </c>
      <c r="E2463" s="56">
        <v>45777</v>
      </c>
      <c r="F2463" s="55" t="s">
        <v>4318</v>
      </c>
      <c r="H2463" s="55">
        <v>50900020</v>
      </c>
      <c r="I2463" s="55" t="s">
        <v>4319</v>
      </c>
      <c r="K2463" s="55" t="s">
        <v>492</v>
      </c>
      <c r="L2463" s="56">
        <v>45777</v>
      </c>
      <c r="Q2463" s="55" t="s">
        <v>89</v>
      </c>
      <c r="R2463" s="57">
        <v>260.41000000000003</v>
      </c>
      <c r="S2463" s="55" t="s">
        <v>89</v>
      </c>
      <c r="T2463" s="57">
        <v>260.41000000000003</v>
      </c>
      <c r="U2463" s="55" t="s">
        <v>329</v>
      </c>
      <c r="V2463" s="55" t="s">
        <v>330</v>
      </c>
      <c r="AJ2463" s="58">
        <v>0</v>
      </c>
      <c r="AT2463" t="s">
        <v>3842</v>
      </c>
      <c r="AU2463" s="191">
        <f t="shared" si="40"/>
        <v>4296765</v>
      </c>
    </row>
    <row r="2464" spans="1:47" hidden="1" x14ac:dyDescent="0.25">
      <c r="A2464" s="55" t="s">
        <v>1717</v>
      </c>
      <c r="B2464" s="92" t="s">
        <v>2824</v>
      </c>
      <c r="D2464" s="55" t="s">
        <v>3859</v>
      </c>
      <c r="E2464" s="56">
        <v>45777</v>
      </c>
      <c r="F2464" s="55" t="s">
        <v>4318</v>
      </c>
      <c r="H2464" s="55">
        <v>50900020</v>
      </c>
      <c r="I2464" s="55" t="s">
        <v>4319</v>
      </c>
      <c r="K2464" s="55" t="s">
        <v>492</v>
      </c>
      <c r="L2464" s="56">
        <v>45777</v>
      </c>
      <c r="Q2464" s="55" t="s">
        <v>89</v>
      </c>
      <c r="R2464" s="57">
        <v>1362.74</v>
      </c>
      <c r="S2464" s="55" t="s">
        <v>89</v>
      </c>
      <c r="T2464" s="57">
        <v>1362.74</v>
      </c>
      <c r="U2464" s="55" t="s">
        <v>329</v>
      </c>
      <c r="V2464" s="55" t="s">
        <v>330</v>
      </c>
      <c r="AJ2464" s="58">
        <v>0</v>
      </c>
      <c r="AT2464" t="s">
        <v>3842</v>
      </c>
      <c r="AU2464" s="191">
        <f t="shared" si="40"/>
        <v>22485210</v>
      </c>
    </row>
    <row r="2465" spans="1:47" hidden="1" x14ac:dyDescent="0.25">
      <c r="A2465" s="55" t="s">
        <v>1717</v>
      </c>
      <c r="B2465" s="92" t="s">
        <v>2824</v>
      </c>
      <c r="D2465" s="55" t="s">
        <v>3859</v>
      </c>
      <c r="E2465" s="56">
        <v>45777</v>
      </c>
      <c r="F2465" s="55" t="s">
        <v>4318</v>
      </c>
      <c r="H2465" s="55">
        <v>50900020</v>
      </c>
      <c r="I2465" s="55" t="s">
        <v>4319</v>
      </c>
      <c r="K2465" s="55" t="s">
        <v>492</v>
      </c>
      <c r="L2465" s="56">
        <v>45777</v>
      </c>
      <c r="Q2465" s="55" t="s">
        <v>89</v>
      </c>
      <c r="R2465" s="57">
        <v>246.61</v>
      </c>
      <c r="S2465" s="55" t="s">
        <v>89</v>
      </c>
      <c r="T2465" s="57">
        <v>246.61</v>
      </c>
      <c r="U2465" s="55" t="s">
        <v>329</v>
      </c>
      <c r="V2465" s="55" t="s">
        <v>330</v>
      </c>
      <c r="AJ2465" s="58">
        <v>0</v>
      </c>
      <c r="AT2465" t="s">
        <v>3842</v>
      </c>
      <c r="AU2465" s="191">
        <f t="shared" si="40"/>
        <v>4069065</v>
      </c>
    </row>
    <row r="2466" spans="1:47" hidden="1" x14ac:dyDescent="0.25">
      <c r="A2466" s="55" t="s">
        <v>1717</v>
      </c>
      <c r="B2466" s="92" t="s">
        <v>2824</v>
      </c>
      <c r="D2466" s="55" t="s">
        <v>3859</v>
      </c>
      <c r="E2466" s="56">
        <v>45777</v>
      </c>
      <c r="F2466" s="55" t="s">
        <v>4318</v>
      </c>
      <c r="H2466" s="55">
        <v>50900020</v>
      </c>
      <c r="I2466" s="55" t="s">
        <v>4319</v>
      </c>
      <c r="K2466" s="55" t="s">
        <v>492</v>
      </c>
      <c r="L2466" s="56">
        <v>45777</v>
      </c>
      <c r="Q2466" s="55" t="s">
        <v>89</v>
      </c>
      <c r="R2466" s="57">
        <v>533.34</v>
      </c>
      <c r="S2466" s="55" t="s">
        <v>89</v>
      </c>
      <c r="T2466" s="57">
        <v>533.34</v>
      </c>
      <c r="U2466" s="55" t="s">
        <v>329</v>
      </c>
      <c r="V2466" s="55" t="s">
        <v>330</v>
      </c>
      <c r="AJ2466" s="58">
        <v>0</v>
      </c>
      <c r="AT2466" t="s">
        <v>3842</v>
      </c>
      <c r="AU2466" s="191">
        <f t="shared" si="40"/>
        <v>8800110</v>
      </c>
    </row>
    <row r="2467" spans="1:47" hidden="1" x14ac:dyDescent="0.25">
      <c r="A2467" s="55" t="s">
        <v>1717</v>
      </c>
      <c r="B2467" s="92" t="s">
        <v>2824</v>
      </c>
      <c r="D2467" s="55" t="s">
        <v>3859</v>
      </c>
      <c r="E2467" s="56">
        <v>45777</v>
      </c>
      <c r="F2467" s="55" t="s">
        <v>4318</v>
      </c>
      <c r="H2467" s="55">
        <v>50900020</v>
      </c>
      <c r="I2467" s="55" t="s">
        <v>4319</v>
      </c>
      <c r="K2467" s="55" t="s">
        <v>492</v>
      </c>
      <c r="L2467" s="56">
        <v>45777</v>
      </c>
      <c r="Q2467" s="55" t="s">
        <v>89</v>
      </c>
      <c r="R2467" s="57">
        <v>9.6999999999999993</v>
      </c>
      <c r="S2467" s="55" t="s">
        <v>89</v>
      </c>
      <c r="T2467" s="57">
        <v>9.6999999999999993</v>
      </c>
      <c r="U2467" s="55" t="s">
        <v>329</v>
      </c>
      <c r="V2467" s="55" t="s">
        <v>330</v>
      </c>
      <c r="AJ2467" s="58">
        <v>0</v>
      </c>
      <c r="AT2467" t="s">
        <v>3842</v>
      </c>
      <c r="AU2467" s="191">
        <f t="shared" si="40"/>
        <v>160050</v>
      </c>
    </row>
    <row r="2468" spans="1:47" hidden="1" x14ac:dyDescent="0.25">
      <c r="A2468" s="55" t="s">
        <v>1717</v>
      </c>
      <c r="B2468" s="92" t="s">
        <v>2824</v>
      </c>
      <c r="D2468" s="55" t="s">
        <v>3859</v>
      </c>
      <c r="E2468" s="56">
        <v>45777</v>
      </c>
      <c r="F2468" s="55" t="s">
        <v>4318</v>
      </c>
      <c r="H2468" s="55">
        <v>50900020</v>
      </c>
      <c r="I2468" s="55" t="s">
        <v>4319</v>
      </c>
      <c r="K2468" s="55" t="s">
        <v>492</v>
      </c>
      <c r="L2468" s="56">
        <v>45777</v>
      </c>
      <c r="Q2468" s="55" t="s">
        <v>89</v>
      </c>
      <c r="R2468" s="57">
        <v>83.33</v>
      </c>
      <c r="S2468" s="55" t="s">
        <v>89</v>
      </c>
      <c r="T2468" s="57">
        <v>83.33</v>
      </c>
      <c r="U2468" s="55" t="s">
        <v>329</v>
      </c>
      <c r="V2468" s="55" t="s">
        <v>330</v>
      </c>
      <c r="AJ2468" s="58">
        <v>0</v>
      </c>
      <c r="AT2468" t="s">
        <v>3842</v>
      </c>
      <c r="AU2468" s="191">
        <f t="shared" si="40"/>
        <v>1374945</v>
      </c>
    </row>
    <row r="2469" spans="1:47" hidden="1" x14ac:dyDescent="0.25">
      <c r="A2469" s="55" t="s">
        <v>1717</v>
      </c>
      <c r="B2469" s="92" t="s">
        <v>2824</v>
      </c>
      <c r="D2469" s="55" t="s">
        <v>3859</v>
      </c>
      <c r="E2469" s="56">
        <v>45777</v>
      </c>
      <c r="F2469" s="55" t="s">
        <v>4318</v>
      </c>
      <c r="H2469" s="55">
        <v>50900020</v>
      </c>
      <c r="I2469" s="55" t="s">
        <v>4319</v>
      </c>
      <c r="K2469" s="55" t="s">
        <v>492</v>
      </c>
      <c r="L2469" s="56">
        <v>45777</v>
      </c>
      <c r="Q2469" s="55" t="s">
        <v>89</v>
      </c>
      <c r="R2469" s="57">
        <v>9.6999999999999993</v>
      </c>
      <c r="S2469" s="55" t="s">
        <v>89</v>
      </c>
      <c r="T2469" s="57">
        <v>9.6999999999999993</v>
      </c>
      <c r="U2469" s="55" t="s">
        <v>329</v>
      </c>
      <c r="V2469" s="55" t="s">
        <v>330</v>
      </c>
      <c r="AJ2469" s="58">
        <v>0</v>
      </c>
      <c r="AT2469" t="s">
        <v>3842</v>
      </c>
      <c r="AU2469" s="191">
        <f t="shared" si="40"/>
        <v>160050</v>
      </c>
    </row>
    <row r="2470" spans="1:47" hidden="1" x14ac:dyDescent="0.25">
      <c r="A2470" s="55" t="s">
        <v>1717</v>
      </c>
      <c r="B2470" s="92" t="s">
        <v>2824</v>
      </c>
      <c r="D2470" s="55" t="s">
        <v>3859</v>
      </c>
      <c r="E2470" s="56">
        <v>45777</v>
      </c>
      <c r="F2470" s="55" t="s">
        <v>4318</v>
      </c>
      <c r="H2470" s="55">
        <v>50900020</v>
      </c>
      <c r="I2470" s="55" t="s">
        <v>4319</v>
      </c>
      <c r="K2470" s="55" t="s">
        <v>492</v>
      </c>
      <c r="L2470" s="56">
        <v>45777</v>
      </c>
      <c r="Q2470" s="55" t="s">
        <v>89</v>
      </c>
      <c r="R2470" s="57">
        <v>531.44000000000005</v>
      </c>
      <c r="S2470" s="55" t="s">
        <v>89</v>
      </c>
      <c r="T2470" s="57">
        <v>531.44000000000005</v>
      </c>
      <c r="U2470" s="55" t="s">
        <v>329</v>
      </c>
      <c r="V2470" s="55" t="s">
        <v>330</v>
      </c>
      <c r="AJ2470" s="58">
        <v>0</v>
      </c>
      <c r="AT2470" t="s">
        <v>3842</v>
      </c>
      <c r="AU2470" s="191">
        <f t="shared" si="40"/>
        <v>8768760</v>
      </c>
    </row>
    <row r="2471" spans="1:47" hidden="1" x14ac:dyDescent="0.25">
      <c r="A2471" s="55" t="s">
        <v>1717</v>
      </c>
      <c r="B2471" s="92" t="s">
        <v>2824</v>
      </c>
      <c r="D2471" s="55" t="s">
        <v>3859</v>
      </c>
      <c r="E2471" s="56">
        <v>45777</v>
      </c>
      <c r="F2471" s="55" t="s">
        <v>4318</v>
      </c>
      <c r="H2471" s="55">
        <v>50900020</v>
      </c>
      <c r="I2471" s="55" t="s">
        <v>4319</v>
      </c>
      <c r="K2471" s="55" t="s">
        <v>492</v>
      </c>
      <c r="L2471" s="56">
        <v>45777</v>
      </c>
      <c r="Q2471" s="55" t="s">
        <v>89</v>
      </c>
      <c r="R2471" s="57">
        <v>61.61</v>
      </c>
      <c r="S2471" s="55" t="s">
        <v>89</v>
      </c>
      <c r="T2471" s="57">
        <v>61.61</v>
      </c>
      <c r="U2471" s="55" t="s">
        <v>329</v>
      </c>
      <c r="V2471" s="55" t="s">
        <v>330</v>
      </c>
      <c r="AJ2471" s="58">
        <v>0</v>
      </c>
      <c r="AT2471" t="s">
        <v>3842</v>
      </c>
      <c r="AU2471" s="191">
        <f t="shared" si="40"/>
        <v>1016565</v>
      </c>
    </row>
    <row r="2472" spans="1:47" hidden="1" x14ac:dyDescent="0.25">
      <c r="A2472" s="55" t="s">
        <v>1717</v>
      </c>
      <c r="B2472" s="92" t="s">
        <v>2824</v>
      </c>
      <c r="D2472" s="55" t="s">
        <v>3859</v>
      </c>
      <c r="E2472" s="56">
        <v>45777</v>
      </c>
      <c r="F2472" s="55" t="s">
        <v>4318</v>
      </c>
      <c r="H2472" s="55">
        <v>50900020</v>
      </c>
      <c r="I2472" s="55" t="s">
        <v>4319</v>
      </c>
      <c r="K2472" s="55" t="s">
        <v>492</v>
      </c>
      <c r="L2472" s="56">
        <v>45777</v>
      </c>
      <c r="Q2472" s="55" t="s">
        <v>89</v>
      </c>
      <c r="R2472" s="57">
        <v>9.6999999999999993</v>
      </c>
      <c r="S2472" s="55" t="s">
        <v>89</v>
      </c>
      <c r="T2472" s="57">
        <v>9.6999999999999993</v>
      </c>
      <c r="U2472" s="55" t="s">
        <v>329</v>
      </c>
      <c r="V2472" s="55" t="s">
        <v>330</v>
      </c>
      <c r="AJ2472" s="58">
        <v>0</v>
      </c>
      <c r="AT2472" t="s">
        <v>3842</v>
      </c>
      <c r="AU2472" s="191">
        <f t="shared" si="40"/>
        <v>160050</v>
      </c>
    </row>
    <row r="2473" spans="1:47" hidden="1" x14ac:dyDescent="0.25">
      <c r="A2473" s="55" t="s">
        <v>1717</v>
      </c>
      <c r="B2473" s="92" t="s">
        <v>2824</v>
      </c>
      <c r="D2473" s="55" t="s">
        <v>3859</v>
      </c>
      <c r="E2473" s="56">
        <v>45777</v>
      </c>
      <c r="F2473" s="55" t="s">
        <v>4318</v>
      </c>
      <c r="H2473" s="55">
        <v>50900020</v>
      </c>
      <c r="I2473" s="55" t="s">
        <v>4319</v>
      </c>
      <c r="K2473" s="55" t="s">
        <v>492</v>
      </c>
      <c r="L2473" s="56">
        <v>45777</v>
      </c>
      <c r="Q2473" s="55" t="s">
        <v>89</v>
      </c>
      <c r="R2473" s="57">
        <v>9.69</v>
      </c>
      <c r="S2473" s="55" t="s">
        <v>89</v>
      </c>
      <c r="T2473" s="57">
        <v>9.69</v>
      </c>
      <c r="U2473" s="55" t="s">
        <v>329</v>
      </c>
      <c r="V2473" s="55" t="s">
        <v>330</v>
      </c>
      <c r="AJ2473" s="58">
        <v>0</v>
      </c>
      <c r="AT2473" t="s">
        <v>3842</v>
      </c>
      <c r="AU2473" s="191">
        <f t="shared" si="40"/>
        <v>159885</v>
      </c>
    </row>
    <row r="2474" spans="1:47" hidden="1" x14ac:dyDescent="0.25">
      <c r="A2474" s="55" t="s">
        <v>1717</v>
      </c>
      <c r="B2474" s="92" t="s">
        <v>2824</v>
      </c>
      <c r="D2474" s="55" t="s">
        <v>3859</v>
      </c>
      <c r="E2474" s="56">
        <v>45777</v>
      </c>
      <c r="F2474" s="55" t="s">
        <v>4318</v>
      </c>
      <c r="H2474" s="55">
        <v>50900020</v>
      </c>
      <c r="I2474" s="55" t="s">
        <v>4319</v>
      </c>
      <c r="K2474" s="55" t="s">
        <v>492</v>
      </c>
      <c r="L2474" s="56">
        <v>45777</v>
      </c>
      <c r="Q2474" s="55" t="s">
        <v>89</v>
      </c>
      <c r="R2474" s="57">
        <v>9.6999999999999993</v>
      </c>
      <c r="S2474" s="55" t="s">
        <v>89</v>
      </c>
      <c r="T2474" s="57">
        <v>9.6999999999999993</v>
      </c>
      <c r="U2474" s="55" t="s">
        <v>329</v>
      </c>
      <c r="V2474" s="55" t="s">
        <v>330</v>
      </c>
      <c r="AJ2474" s="58">
        <v>0</v>
      </c>
      <c r="AT2474" t="s">
        <v>3842</v>
      </c>
      <c r="AU2474" s="191">
        <f t="shared" si="40"/>
        <v>160050</v>
      </c>
    </row>
    <row r="2475" spans="1:47" hidden="1" x14ac:dyDescent="0.25">
      <c r="A2475" s="55" t="s">
        <v>1717</v>
      </c>
      <c r="B2475" s="92" t="s">
        <v>2824</v>
      </c>
      <c r="D2475" s="55" t="s">
        <v>3859</v>
      </c>
      <c r="E2475" s="56">
        <v>45777</v>
      </c>
      <c r="F2475" s="55" t="s">
        <v>4318</v>
      </c>
      <c r="H2475" s="55">
        <v>50900020</v>
      </c>
      <c r="I2475" s="55" t="s">
        <v>4319</v>
      </c>
      <c r="K2475" s="55" t="s">
        <v>492</v>
      </c>
      <c r="L2475" s="56">
        <v>45777</v>
      </c>
      <c r="Q2475" s="55" t="s">
        <v>89</v>
      </c>
      <c r="R2475" s="57">
        <v>9.6999999999999993</v>
      </c>
      <c r="S2475" s="55" t="s">
        <v>89</v>
      </c>
      <c r="T2475" s="57">
        <v>9.6999999999999993</v>
      </c>
      <c r="U2475" s="55" t="s">
        <v>329</v>
      </c>
      <c r="V2475" s="55" t="s">
        <v>330</v>
      </c>
      <c r="AJ2475" s="58">
        <v>0</v>
      </c>
      <c r="AT2475" t="s">
        <v>3842</v>
      </c>
      <c r="AU2475" s="191">
        <f t="shared" si="40"/>
        <v>160050</v>
      </c>
    </row>
    <row r="2476" spans="1:47" hidden="1" x14ac:dyDescent="0.25">
      <c r="A2476" s="55" t="s">
        <v>1717</v>
      </c>
      <c r="B2476" s="92" t="s">
        <v>2824</v>
      </c>
      <c r="D2476" s="55" t="s">
        <v>3859</v>
      </c>
      <c r="E2476" s="56">
        <v>45777</v>
      </c>
      <c r="F2476" s="55" t="s">
        <v>4318</v>
      </c>
      <c r="H2476" s="55">
        <v>50900020</v>
      </c>
      <c r="I2476" s="55" t="s">
        <v>4319</v>
      </c>
      <c r="K2476" s="55" t="s">
        <v>492</v>
      </c>
      <c r="L2476" s="56">
        <v>45777</v>
      </c>
      <c r="Q2476" s="55" t="s">
        <v>89</v>
      </c>
      <c r="R2476" s="57">
        <v>9.6999999999999993</v>
      </c>
      <c r="S2476" s="55" t="s">
        <v>89</v>
      </c>
      <c r="T2476" s="57">
        <v>9.6999999999999993</v>
      </c>
      <c r="U2476" s="55" t="s">
        <v>329</v>
      </c>
      <c r="V2476" s="55" t="s">
        <v>330</v>
      </c>
      <c r="AJ2476" s="58">
        <v>0</v>
      </c>
      <c r="AT2476" t="s">
        <v>3842</v>
      </c>
      <c r="AU2476" s="191">
        <f t="shared" si="40"/>
        <v>160050</v>
      </c>
    </row>
    <row r="2477" spans="1:47" hidden="1" x14ac:dyDescent="0.25">
      <c r="A2477" s="55" t="s">
        <v>1717</v>
      </c>
      <c r="B2477" s="92" t="s">
        <v>2824</v>
      </c>
      <c r="D2477" s="55" t="s">
        <v>3859</v>
      </c>
      <c r="E2477" s="56">
        <v>45777</v>
      </c>
      <c r="F2477" s="55" t="s">
        <v>4318</v>
      </c>
      <c r="H2477" s="55">
        <v>50900020</v>
      </c>
      <c r="I2477" s="55" t="s">
        <v>4319</v>
      </c>
      <c r="K2477" s="55" t="s">
        <v>492</v>
      </c>
      <c r="L2477" s="56">
        <v>45777</v>
      </c>
      <c r="Q2477" s="55" t="s">
        <v>89</v>
      </c>
      <c r="R2477" s="57">
        <v>18.23</v>
      </c>
      <c r="S2477" s="55" t="s">
        <v>89</v>
      </c>
      <c r="T2477" s="57">
        <v>18.23</v>
      </c>
      <c r="U2477" s="55" t="s">
        <v>329</v>
      </c>
      <c r="V2477" s="55" t="s">
        <v>330</v>
      </c>
      <c r="AJ2477" s="58">
        <v>0</v>
      </c>
      <c r="AT2477" t="s">
        <v>3842</v>
      </c>
      <c r="AU2477" s="191">
        <f t="shared" si="40"/>
        <v>300795</v>
      </c>
    </row>
    <row r="2478" spans="1:47" hidden="1" x14ac:dyDescent="0.25">
      <c r="A2478" s="55" t="s">
        <v>1717</v>
      </c>
      <c r="B2478" s="92" t="s">
        <v>2824</v>
      </c>
      <c r="D2478" s="55" t="s">
        <v>3859</v>
      </c>
      <c r="E2478" s="56">
        <v>45777</v>
      </c>
      <c r="F2478" s="55" t="s">
        <v>4318</v>
      </c>
      <c r="H2478" s="55">
        <v>50900020</v>
      </c>
      <c r="I2478" s="55" t="s">
        <v>4319</v>
      </c>
      <c r="K2478" s="55" t="s">
        <v>492</v>
      </c>
      <c r="L2478" s="56">
        <v>45777</v>
      </c>
      <c r="Q2478" s="55" t="s">
        <v>89</v>
      </c>
      <c r="R2478" s="57">
        <v>83.33</v>
      </c>
      <c r="S2478" s="55" t="s">
        <v>89</v>
      </c>
      <c r="T2478" s="57">
        <v>83.33</v>
      </c>
      <c r="U2478" s="55" t="s">
        <v>329</v>
      </c>
      <c r="V2478" s="55" t="s">
        <v>330</v>
      </c>
      <c r="AJ2478" s="58">
        <v>0</v>
      </c>
      <c r="AT2478" t="s">
        <v>3842</v>
      </c>
      <c r="AU2478" s="191">
        <f t="shared" si="40"/>
        <v>1374945</v>
      </c>
    </row>
    <row r="2479" spans="1:47" hidden="1" x14ac:dyDescent="0.25">
      <c r="A2479" s="55" t="s">
        <v>1717</v>
      </c>
      <c r="B2479" s="92" t="s">
        <v>2824</v>
      </c>
      <c r="D2479" s="55" t="s">
        <v>3859</v>
      </c>
      <c r="E2479" s="56">
        <v>45777</v>
      </c>
      <c r="F2479" s="55" t="s">
        <v>4318</v>
      </c>
      <c r="H2479" s="55">
        <v>50900020</v>
      </c>
      <c r="I2479" s="55" t="s">
        <v>4319</v>
      </c>
      <c r="K2479" s="55" t="s">
        <v>492</v>
      </c>
      <c r="L2479" s="56">
        <v>45777</v>
      </c>
      <c r="Q2479" s="55" t="s">
        <v>89</v>
      </c>
      <c r="R2479" s="57">
        <v>260.41000000000003</v>
      </c>
      <c r="S2479" s="55" t="s">
        <v>89</v>
      </c>
      <c r="T2479" s="57">
        <v>260.41000000000003</v>
      </c>
      <c r="U2479" s="55" t="s">
        <v>329</v>
      </c>
      <c r="V2479" s="55" t="s">
        <v>330</v>
      </c>
      <c r="AJ2479" s="58">
        <v>0</v>
      </c>
      <c r="AT2479" t="s">
        <v>3842</v>
      </c>
      <c r="AU2479" s="191">
        <f t="shared" si="40"/>
        <v>4296765</v>
      </c>
    </row>
    <row r="2480" spans="1:47" hidden="1" x14ac:dyDescent="0.25">
      <c r="A2480" s="55" t="s">
        <v>1717</v>
      </c>
      <c r="B2480" s="92" t="s">
        <v>2824</v>
      </c>
      <c r="D2480" s="55" t="s">
        <v>3859</v>
      </c>
      <c r="E2480" s="56">
        <v>45777</v>
      </c>
      <c r="F2480" s="55" t="s">
        <v>4318</v>
      </c>
      <c r="H2480" s="55">
        <v>50900020</v>
      </c>
      <c r="I2480" s="55" t="s">
        <v>4319</v>
      </c>
      <c r="K2480" s="55" t="s">
        <v>492</v>
      </c>
      <c r="L2480" s="56">
        <v>45777</v>
      </c>
      <c r="Q2480" s="55" t="s">
        <v>89</v>
      </c>
      <c r="R2480" s="57">
        <v>9.6999999999999993</v>
      </c>
      <c r="S2480" s="55" t="s">
        <v>89</v>
      </c>
      <c r="T2480" s="57">
        <v>9.6999999999999993</v>
      </c>
      <c r="U2480" s="55" t="s">
        <v>329</v>
      </c>
      <c r="V2480" s="55" t="s">
        <v>330</v>
      </c>
      <c r="AJ2480" s="58">
        <v>0</v>
      </c>
      <c r="AT2480" t="s">
        <v>3842</v>
      </c>
      <c r="AU2480" s="191">
        <f t="shared" si="40"/>
        <v>160050</v>
      </c>
    </row>
    <row r="2481" spans="1:47" hidden="1" x14ac:dyDescent="0.25">
      <c r="A2481" s="55" t="s">
        <v>1717</v>
      </c>
      <c r="B2481" s="92" t="s">
        <v>2824</v>
      </c>
      <c r="D2481" s="55" t="s">
        <v>3859</v>
      </c>
      <c r="E2481" s="56">
        <v>45777</v>
      </c>
      <c r="F2481" s="55" t="s">
        <v>4318</v>
      </c>
      <c r="H2481" s="55">
        <v>50900020</v>
      </c>
      <c r="I2481" s="55" t="s">
        <v>4319</v>
      </c>
      <c r="K2481" s="55" t="s">
        <v>492</v>
      </c>
      <c r="L2481" s="56">
        <v>45777</v>
      </c>
      <c r="Q2481" s="55" t="s">
        <v>89</v>
      </c>
      <c r="R2481" s="57">
        <v>9.6999999999999993</v>
      </c>
      <c r="S2481" s="55" t="s">
        <v>89</v>
      </c>
      <c r="T2481" s="57">
        <v>9.6999999999999993</v>
      </c>
      <c r="U2481" s="55" t="s">
        <v>329</v>
      </c>
      <c r="V2481" s="55" t="s">
        <v>330</v>
      </c>
      <c r="AJ2481" s="58">
        <v>0</v>
      </c>
      <c r="AT2481" t="s">
        <v>3842</v>
      </c>
      <c r="AU2481" s="191">
        <f t="shared" ref="AU2481:AU2544" si="41">IF(Q2481="USD",R2481*16500,IF(Q2481="IDR",R2481,T2481*16500))</f>
        <v>160050</v>
      </c>
    </row>
    <row r="2482" spans="1:47" hidden="1" x14ac:dyDescent="0.25">
      <c r="A2482" s="55" t="s">
        <v>1717</v>
      </c>
      <c r="B2482" s="92" t="s">
        <v>2824</v>
      </c>
      <c r="D2482" s="55" t="s">
        <v>3859</v>
      </c>
      <c r="E2482" s="56">
        <v>45777</v>
      </c>
      <c r="F2482" s="55" t="s">
        <v>4318</v>
      </c>
      <c r="H2482" s="55">
        <v>50900020</v>
      </c>
      <c r="I2482" s="55" t="s">
        <v>4319</v>
      </c>
      <c r="K2482" s="55" t="s">
        <v>492</v>
      </c>
      <c r="L2482" s="56">
        <v>45777</v>
      </c>
      <c r="Q2482" s="55" t="s">
        <v>89</v>
      </c>
      <c r="R2482" s="57">
        <v>9.6999999999999993</v>
      </c>
      <c r="S2482" s="55" t="s">
        <v>89</v>
      </c>
      <c r="T2482" s="57">
        <v>9.6999999999999993</v>
      </c>
      <c r="U2482" s="55" t="s">
        <v>329</v>
      </c>
      <c r="V2482" s="55" t="s">
        <v>330</v>
      </c>
      <c r="AJ2482" s="58">
        <v>0</v>
      </c>
      <c r="AT2482" t="s">
        <v>3842</v>
      </c>
      <c r="AU2482" s="191">
        <f t="shared" si="41"/>
        <v>160050</v>
      </c>
    </row>
    <row r="2483" spans="1:47" hidden="1" x14ac:dyDescent="0.25">
      <c r="A2483" s="55" t="s">
        <v>1717</v>
      </c>
      <c r="B2483" s="92" t="s">
        <v>2824</v>
      </c>
      <c r="D2483" s="55" t="s">
        <v>3859</v>
      </c>
      <c r="E2483" s="56">
        <v>45777</v>
      </c>
      <c r="F2483" s="55" t="s">
        <v>4318</v>
      </c>
      <c r="H2483" s="55">
        <v>50900020</v>
      </c>
      <c r="I2483" s="55" t="s">
        <v>4319</v>
      </c>
      <c r="K2483" s="55" t="s">
        <v>492</v>
      </c>
      <c r="L2483" s="56">
        <v>45777</v>
      </c>
      <c r="Q2483" s="55" t="s">
        <v>89</v>
      </c>
      <c r="R2483" s="57">
        <v>9.6999999999999993</v>
      </c>
      <c r="S2483" s="55" t="s">
        <v>89</v>
      </c>
      <c r="T2483" s="57">
        <v>9.6999999999999993</v>
      </c>
      <c r="U2483" s="55" t="s">
        <v>329</v>
      </c>
      <c r="V2483" s="55" t="s">
        <v>330</v>
      </c>
      <c r="AJ2483" s="58">
        <v>0</v>
      </c>
      <c r="AT2483" t="s">
        <v>3842</v>
      </c>
      <c r="AU2483" s="191">
        <f t="shared" si="41"/>
        <v>160050</v>
      </c>
    </row>
    <row r="2484" spans="1:47" hidden="1" x14ac:dyDescent="0.25">
      <c r="A2484" s="55" t="s">
        <v>1717</v>
      </c>
      <c r="B2484" s="92" t="s">
        <v>2824</v>
      </c>
      <c r="D2484" s="55" t="s">
        <v>3859</v>
      </c>
      <c r="E2484" s="56">
        <v>45777</v>
      </c>
      <c r="F2484" s="55" t="s">
        <v>4318</v>
      </c>
      <c r="H2484" s="55">
        <v>50900020</v>
      </c>
      <c r="I2484" s="55" t="s">
        <v>4319</v>
      </c>
      <c r="K2484" s="55" t="s">
        <v>492</v>
      </c>
      <c r="L2484" s="56">
        <v>45777</v>
      </c>
      <c r="Q2484" s="55" t="s">
        <v>89</v>
      </c>
      <c r="R2484" s="57">
        <v>83.33</v>
      </c>
      <c r="S2484" s="55" t="s">
        <v>89</v>
      </c>
      <c r="T2484" s="57">
        <v>83.33</v>
      </c>
      <c r="U2484" s="55" t="s">
        <v>329</v>
      </c>
      <c r="V2484" s="55" t="s">
        <v>330</v>
      </c>
      <c r="AJ2484" s="58">
        <v>0</v>
      </c>
      <c r="AT2484" t="s">
        <v>3842</v>
      </c>
      <c r="AU2484" s="191">
        <f t="shared" si="41"/>
        <v>1374945</v>
      </c>
    </row>
    <row r="2485" spans="1:47" hidden="1" x14ac:dyDescent="0.25">
      <c r="A2485" s="55" t="s">
        <v>1717</v>
      </c>
      <c r="B2485" s="92" t="s">
        <v>2824</v>
      </c>
      <c r="D2485" s="55" t="s">
        <v>3859</v>
      </c>
      <c r="E2485" s="56">
        <v>45777</v>
      </c>
      <c r="F2485" s="55" t="s">
        <v>4318</v>
      </c>
      <c r="H2485" s="55">
        <v>50900020</v>
      </c>
      <c r="I2485" s="55" t="s">
        <v>4319</v>
      </c>
      <c r="K2485" s="55" t="s">
        <v>492</v>
      </c>
      <c r="L2485" s="56">
        <v>45777</v>
      </c>
      <c r="Q2485" s="55" t="s">
        <v>89</v>
      </c>
      <c r="R2485" s="57">
        <v>83.33</v>
      </c>
      <c r="S2485" s="55" t="s">
        <v>89</v>
      </c>
      <c r="T2485" s="57">
        <v>83.33</v>
      </c>
      <c r="U2485" s="55" t="s">
        <v>329</v>
      </c>
      <c r="V2485" s="55" t="s">
        <v>330</v>
      </c>
      <c r="AJ2485" s="58">
        <v>0</v>
      </c>
      <c r="AT2485" t="s">
        <v>3842</v>
      </c>
      <c r="AU2485" s="191">
        <f t="shared" si="41"/>
        <v>1374945</v>
      </c>
    </row>
    <row r="2486" spans="1:47" hidden="1" x14ac:dyDescent="0.25">
      <c r="A2486" s="55" t="s">
        <v>1717</v>
      </c>
      <c r="B2486" s="92" t="s">
        <v>2824</v>
      </c>
      <c r="D2486" s="55" t="s">
        <v>3859</v>
      </c>
      <c r="E2486" s="56">
        <v>45777</v>
      </c>
      <c r="F2486" s="55" t="s">
        <v>4318</v>
      </c>
      <c r="H2486" s="55">
        <v>50900020</v>
      </c>
      <c r="I2486" s="55" t="s">
        <v>4319</v>
      </c>
      <c r="K2486" s="55" t="s">
        <v>492</v>
      </c>
      <c r="L2486" s="56">
        <v>45777</v>
      </c>
      <c r="Q2486" s="55" t="s">
        <v>89</v>
      </c>
      <c r="R2486" s="57">
        <v>9.6999999999999993</v>
      </c>
      <c r="S2486" s="55" t="s">
        <v>89</v>
      </c>
      <c r="T2486" s="57">
        <v>9.6999999999999993</v>
      </c>
      <c r="U2486" s="55" t="s">
        <v>329</v>
      </c>
      <c r="V2486" s="55" t="s">
        <v>330</v>
      </c>
      <c r="AJ2486" s="58">
        <v>0</v>
      </c>
      <c r="AT2486" t="s">
        <v>3842</v>
      </c>
      <c r="AU2486" s="191">
        <f t="shared" si="41"/>
        <v>160050</v>
      </c>
    </row>
    <row r="2487" spans="1:47" hidden="1" x14ac:dyDescent="0.25">
      <c r="A2487" s="55" t="s">
        <v>1717</v>
      </c>
      <c r="B2487" s="92" t="s">
        <v>2824</v>
      </c>
      <c r="D2487" s="55" t="s">
        <v>3859</v>
      </c>
      <c r="E2487" s="56">
        <v>45777</v>
      </c>
      <c r="F2487" s="55" t="s">
        <v>4318</v>
      </c>
      <c r="H2487" s="55">
        <v>50900020</v>
      </c>
      <c r="I2487" s="55" t="s">
        <v>4319</v>
      </c>
      <c r="K2487" s="55" t="s">
        <v>492</v>
      </c>
      <c r="L2487" s="56">
        <v>45777</v>
      </c>
      <c r="Q2487" s="55" t="s">
        <v>89</v>
      </c>
      <c r="R2487" s="57">
        <v>52.1</v>
      </c>
      <c r="S2487" s="55" t="s">
        <v>89</v>
      </c>
      <c r="T2487" s="57">
        <v>52.1</v>
      </c>
      <c r="U2487" s="55" t="s">
        <v>329</v>
      </c>
      <c r="V2487" s="55" t="s">
        <v>330</v>
      </c>
      <c r="AJ2487" s="58">
        <v>0</v>
      </c>
      <c r="AT2487" t="s">
        <v>3842</v>
      </c>
      <c r="AU2487" s="191">
        <f t="shared" si="41"/>
        <v>859650</v>
      </c>
    </row>
    <row r="2488" spans="1:47" hidden="1" x14ac:dyDescent="0.25">
      <c r="A2488" s="55" t="s">
        <v>1717</v>
      </c>
      <c r="B2488" s="92" t="s">
        <v>2824</v>
      </c>
      <c r="D2488" s="55" t="s">
        <v>3859</v>
      </c>
      <c r="E2488" s="56">
        <v>45777</v>
      </c>
      <c r="F2488" s="55" t="s">
        <v>4318</v>
      </c>
      <c r="H2488" s="55">
        <v>50900020</v>
      </c>
      <c r="I2488" s="55" t="s">
        <v>4319</v>
      </c>
      <c r="K2488" s="55" t="s">
        <v>492</v>
      </c>
      <c r="L2488" s="56">
        <v>45777</v>
      </c>
      <c r="Q2488" s="55" t="s">
        <v>89</v>
      </c>
      <c r="R2488" s="57">
        <v>83.33</v>
      </c>
      <c r="S2488" s="55" t="s">
        <v>89</v>
      </c>
      <c r="T2488" s="57">
        <v>83.33</v>
      </c>
      <c r="U2488" s="55" t="s">
        <v>329</v>
      </c>
      <c r="V2488" s="55" t="s">
        <v>330</v>
      </c>
      <c r="AJ2488" s="58">
        <v>0</v>
      </c>
      <c r="AT2488" t="s">
        <v>3842</v>
      </c>
      <c r="AU2488" s="191">
        <f t="shared" si="41"/>
        <v>1374945</v>
      </c>
    </row>
    <row r="2489" spans="1:47" hidden="1" x14ac:dyDescent="0.25">
      <c r="A2489" s="55" t="s">
        <v>1717</v>
      </c>
      <c r="B2489" s="92" t="s">
        <v>2824</v>
      </c>
      <c r="D2489" s="55" t="s">
        <v>3859</v>
      </c>
      <c r="E2489" s="56">
        <v>45777</v>
      </c>
      <c r="F2489" s="55" t="s">
        <v>4318</v>
      </c>
      <c r="H2489" s="55">
        <v>50900020</v>
      </c>
      <c r="I2489" s="55" t="s">
        <v>4319</v>
      </c>
      <c r="K2489" s="55" t="s">
        <v>492</v>
      </c>
      <c r="L2489" s="56">
        <v>45777</v>
      </c>
      <c r="Q2489" s="55" t="s">
        <v>89</v>
      </c>
      <c r="R2489" s="57">
        <v>9.6999999999999993</v>
      </c>
      <c r="S2489" s="55" t="s">
        <v>89</v>
      </c>
      <c r="T2489" s="57">
        <v>9.6999999999999993</v>
      </c>
      <c r="U2489" s="55" t="s">
        <v>329</v>
      </c>
      <c r="V2489" s="55" t="s">
        <v>330</v>
      </c>
      <c r="AJ2489" s="58">
        <v>0</v>
      </c>
      <c r="AT2489" t="s">
        <v>3842</v>
      </c>
      <c r="AU2489" s="191">
        <f t="shared" si="41"/>
        <v>160050</v>
      </c>
    </row>
    <row r="2490" spans="1:47" hidden="1" x14ac:dyDescent="0.25">
      <c r="A2490" s="55" t="s">
        <v>1717</v>
      </c>
      <c r="B2490" s="92" t="s">
        <v>2824</v>
      </c>
      <c r="D2490" s="55" t="s">
        <v>3859</v>
      </c>
      <c r="E2490" s="56">
        <v>45777</v>
      </c>
      <c r="F2490" s="55" t="s">
        <v>4318</v>
      </c>
      <c r="H2490" s="55">
        <v>50900020</v>
      </c>
      <c r="I2490" s="55" t="s">
        <v>4319</v>
      </c>
      <c r="K2490" s="55" t="s">
        <v>492</v>
      </c>
      <c r="L2490" s="56">
        <v>45777</v>
      </c>
      <c r="Q2490" s="55" t="s">
        <v>89</v>
      </c>
      <c r="R2490" s="57">
        <v>18.23</v>
      </c>
      <c r="S2490" s="55" t="s">
        <v>89</v>
      </c>
      <c r="T2490" s="57">
        <v>18.23</v>
      </c>
      <c r="U2490" s="55" t="s">
        <v>329</v>
      </c>
      <c r="V2490" s="55" t="s">
        <v>330</v>
      </c>
      <c r="AJ2490" s="58">
        <v>0</v>
      </c>
      <c r="AT2490" t="s">
        <v>3842</v>
      </c>
      <c r="AU2490" s="191">
        <f t="shared" si="41"/>
        <v>300795</v>
      </c>
    </row>
    <row r="2491" spans="1:47" hidden="1" x14ac:dyDescent="0.25">
      <c r="A2491" s="55" t="s">
        <v>1717</v>
      </c>
      <c r="B2491" s="92" t="s">
        <v>2824</v>
      </c>
      <c r="D2491" s="55" t="s">
        <v>3859</v>
      </c>
      <c r="E2491" s="56">
        <v>45777</v>
      </c>
      <c r="F2491" s="55" t="s">
        <v>4318</v>
      </c>
      <c r="H2491" s="55">
        <v>50900020</v>
      </c>
      <c r="I2491" s="55" t="s">
        <v>4319</v>
      </c>
      <c r="K2491" s="55" t="s">
        <v>492</v>
      </c>
      <c r="L2491" s="56">
        <v>45777</v>
      </c>
      <c r="Q2491" s="55" t="s">
        <v>89</v>
      </c>
      <c r="R2491" s="57">
        <v>18.23</v>
      </c>
      <c r="S2491" s="55" t="s">
        <v>89</v>
      </c>
      <c r="T2491" s="57">
        <v>18.23</v>
      </c>
      <c r="U2491" s="55" t="s">
        <v>329</v>
      </c>
      <c r="V2491" s="55" t="s">
        <v>330</v>
      </c>
      <c r="AJ2491" s="58">
        <v>0</v>
      </c>
      <c r="AT2491" t="s">
        <v>3842</v>
      </c>
      <c r="AU2491" s="191">
        <f t="shared" si="41"/>
        <v>300795</v>
      </c>
    </row>
    <row r="2492" spans="1:47" hidden="1" x14ac:dyDescent="0.25">
      <c r="A2492" s="55" t="s">
        <v>1717</v>
      </c>
      <c r="B2492" s="92" t="s">
        <v>2824</v>
      </c>
      <c r="D2492" s="55" t="s">
        <v>3859</v>
      </c>
      <c r="E2492" s="56">
        <v>45777</v>
      </c>
      <c r="F2492" s="55" t="s">
        <v>4318</v>
      </c>
      <c r="H2492" s="55">
        <v>50900020</v>
      </c>
      <c r="I2492" s="55" t="s">
        <v>4319</v>
      </c>
      <c r="K2492" s="55" t="s">
        <v>492</v>
      </c>
      <c r="L2492" s="56">
        <v>45777</v>
      </c>
      <c r="Q2492" s="55" t="s">
        <v>89</v>
      </c>
      <c r="R2492" s="57">
        <v>246.61</v>
      </c>
      <c r="S2492" s="55" t="s">
        <v>89</v>
      </c>
      <c r="T2492" s="57">
        <v>246.61</v>
      </c>
      <c r="U2492" s="55" t="s">
        <v>329</v>
      </c>
      <c r="V2492" s="55" t="s">
        <v>330</v>
      </c>
      <c r="AJ2492" s="58">
        <v>0</v>
      </c>
      <c r="AT2492" t="s">
        <v>3842</v>
      </c>
      <c r="AU2492" s="191">
        <f t="shared" si="41"/>
        <v>4069065</v>
      </c>
    </row>
    <row r="2493" spans="1:47" hidden="1" x14ac:dyDescent="0.25">
      <c r="A2493" s="55" t="s">
        <v>1717</v>
      </c>
      <c r="B2493" s="92" t="s">
        <v>2824</v>
      </c>
      <c r="D2493" s="55" t="s">
        <v>3859</v>
      </c>
      <c r="E2493" s="56">
        <v>45777</v>
      </c>
      <c r="F2493" s="55" t="s">
        <v>4318</v>
      </c>
      <c r="H2493" s="55">
        <v>50900050</v>
      </c>
      <c r="I2493" s="55" t="s">
        <v>4320</v>
      </c>
      <c r="K2493" s="55" t="s">
        <v>498</v>
      </c>
      <c r="L2493" s="56">
        <v>45777</v>
      </c>
      <c r="Q2493" s="55" t="s">
        <v>89</v>
      </c>
      <c r="R2493" s="57">
        <v>8.76</v>
      </c>
      <c r="S2493" s="55" t="s">
        <v>89</v>
      </c>
      <c r="T2493" s="57">
        <v>8.76</v>
      </c>
      <c r="U2493" s="55" t="s">
        <v>329</v>
      </c>
      <c r="V2493" s="55" t="s">
        <v>330</v>
      </c>
      <c r="AJ2493" s="58">
        <v>0</v>
      </c>
      <c r="AT2493" t="s">
        <v>3842</v>
      </c>
      <c r="AU2493" s="191">
        <f t="shared" si="41"/>
        <v>144540</v>
      </c>
    </row>
    <row r="2494" spans="1:47" hidden="1" x14ac:dyDescent="0.25">
      <c r="A2494" s="55" t="s">
        <v>1717</v>
      </c>
      <c r="B2494" s="92" t="s">
        <v>2824</v>
      </c>
      <c r="D2494" s="55" t="s">
        <v>3859</v>
      </c>
      <c r="E2494" s="56">
        <v>45777</v>
      </c>
      <c r="F2494" s="55" t="s">
        <v>4318</v>
      </c>
      <c r="H2494" s="55">
        <v>50900050</v>
      </c>
      <c r="I2494" s="55" t="s">
        <v>4320</v>
      </c>
      <c r="K2494" s="55" t="s">
        <v>498</v>
      </c>
      <c r="L2494" s="56">
        <v>45777</v>
      </c>
      <c r="Q2494" s="55" t="s">
        <v>89</v>
      </c>
      <c r="R2494" s="57">
        <v>10.82</v>
      </c>
      <c r="S2494" s="55" t="s">
        <v>89</v>
      </c>
      <c r="T2494" s="57">
        <v>10.82</v>
      </c>
      <c r="U2494" s="55" t="s">
        <v>329</v>
      </c>
      <c r="V2494" s="55" t="s">
        <v>330</v>
      </c>
      <c r="AJ2494" s="58">
        <v>0</v>
      </c>
      <c r="AT2494" t="s">
        <v>3842</v>
      </c>
      <c r="AU2494" s="191">
        <f t="shared" si="41"/>
        <v>178530</v>
      </c>
    </row>
    <row r="2495" spans="1:47" hidden="1" x14ac:dyDescent="0.25">
      <c r="A2495" s="55" t="s">
        <v>1717</v>
      </c>
      <c r="B2495" s="92" t="s">
        <v>2824</v>
      </c>
      <c r="D2495" s="55" t="s">
        <v>3859</v>
      </c>
      <c r="E2495" s="56">
        <v>45777</v>
      </c>
      <c r="F2495" s="55" t="s">
        <v>4318</v>
      </c>
      <c r="H2495" s="55">
        <v>50900050</v>
      </c>
      <c r="I2495" s="55" t="s">
        <v>4320</v>
      </c>
      <c r="K2495" s="55" t="s">
        <v>498</v>
      </c>
      <c r="L2495" s="56">
        <v>45777</v>
      </c>
      <c r="Q2495" s="55" t="s">
        <v>89</v>
      </c>
      <c r="R2495" s="57">
        <v>8.76</v>
      </c>
      <c r="S2495" s="55" t="s">
        <v>89</v>
      </c>
      <c r="T2495" s="57">
        <v>8.76</v>
      </c>
      <c r="U2495" s="55" t="s">
        <v>329</v>
      </c>
      <c r="V2495" s="55" t="s">
        <v>330</v>
      </c>
      <c r="AJ2495" s="58">
        <v>0</v>
      </c>
      <c r="AT2495" t="s">
        <v>3842</v>
      </c>
      <c r="AU2495" s="191">
        <f t="shared" si="41"/>
        <v>144540</v>
      </c>
    </row>
    <row r="2496" spans="1:47" hidden="1" x14ac:dyDescent="0.25">
      <c r="A2496" s="55" t="s">
        <v>1717</v>
      </c>
      <c r="B2496" s="92" t="s">
        <v>2824</v>
      </c>
      <c r="D2496" s="55" t="s">
        <v>3859</v>
      </c>
      <c r="E2496" s="56">
        <v>45777</v>
      </c>
      <c r="F2496" s="55" t="s">
        <v>4318</v>
      </c>
      <c r="H2496" s="55">
        <v>50900050</v>
      </c>
      <c r="I2496" s="55" t="s">
        <v>4320</v>
      </c>
      <c r="K2496" s="55" t="s">
        <v>498</v>
      </c>
      <c r="L2496" s="56">
        <v>45777</v>
      </c>
      <c r="Q2496" s="55" t="s">
        <v>89</v>
      </c>
      <c r="R2496" s="57">
        <v>10.82</v>
      </c>
      <c r="S2496" s="55" t="s">
        <v>89</v>
      </c>
      <c r="T2496" s="57">
        <v>10.82</v>
      </c>
      <c r="U2496" s="55" t="s">
        <v>329</v>
      </c>
      <c r="V2496" s="55" t="s">
        <v>330</v>
      </c>
      <c r="AJ2496" s="58">
        <v>0</v>
      </c>
      <c r="AT2496" t="s">
        <v>3842</v>
      </c>
      <c r="AU2496" s="191">
        <f t="shared" si="41"/>
        <v>178530</v>
      </c>
    </row>
    <row r="2497" spans="1:47" hidden="1" x14ac:dyDescent="0.25">
      <c r="A2497" s="55" t="s">
        <v>1717</v>
      </c>
      <c r="B2497" s="92" t="s">
        <v>2824</v>
      </c>
      <c r="D2497" s="55" t="s">
        <v>3859</v>
      </c>
      <c r="E2497" s="56">
        <v>45777</v>
      </c>
      <c r="F2497" s="55" t="s">
        <v>4318</v>
      </c>
      <c r="H2497" s="55">
        <v>50900050</v>
      </c>
      <c r="I2497" s="55" t="s">
        <v>4320</v>
      </c>
      <c r="K2497" s="55" t="s">
        <v>498</v>
      </c>
      <c r="L2497" s="56">
        <v>45777</v>
      </c>
      <c r="Q2497" s="55" t="s">
        <v>89</v>
      </c>
      <c r="R2497" s="57">
        <v>10.82</v>
      </c>
      <c r="S2497" s="55" t="s">
        <v>89</v>
      </c>
      <c r="T2497" s="57">
        <v>10.82</v>
      </c>
      <c r="U2497" s="55" t="s">
        <v>329</v>
      </c>
      <c r="V2497" s="55" t="s">
        <v>330</v>
      </c>
      <c r="AJ2497" s="58">
        <v>0</v>
      </c>
      <c r="AT2497" t="s">
        <v>3842</v>
      </c>
      <c r="AU2497" s="191">
        <f t="shared" si="41"/>
        <v>178530</v>
      </c>
    </row>
    <row r="2498" spans="1:47" hidden="1" x14ac:dyDescent="0.25">
      <c r="A2498" s="55" t="s">
        <v>1717</v>
      </c>
      <c r="B2498" s="92" t="s">
        <v>2824</v>
      </c>
      <c r="D2498" s="55" t="s">
        <v>3859</v>
      </c>
      <c r="E2498" s="56">
        <v>45777</v>
      </c>
      <c r="F2498" s="55" t="s">
        <v>4318</v>
      </c>
      <c r="H2498" s="55">
        <v>50900050</v>
      </c>
      <c r="I2498" s="55" t="s">
        <v>4320</v>
      </c>
      <c r="K2498" s="55" t="s">
        <v>498</v>
      </c>
      <c r="L2498" s="56">
        <v>45777</v>
      </c>
      <c r="Q2498" s="55" t="s">
        <v>89</v>
      </c>
      <c r="R2498" s="57">
        <v>8.76</v>
      </c>
      <c r="S2498" s="55" t="s">
        <v>89</v>
      </c>
      <c r="T2498" s="57">
        <v>8.76</v>
      </c>
      <c r="U2498" s="55" t="s">
        <v>329</v>
      </c>
      <c r="V2498" s="55" t="s">
        <v>330</v>
      </c>
      <c r="AJ2498" s="58">
        <v>0</v>
      </c>
      <c r="AT2498" t="s">
        <v>3842</v>
      </c>
      <c r="AU2498" s="191">
        <f t="shared" si="41"/>
        <v>144540</v>
      </c>
    </row>
    <row r="2499" spans="1:47" hidden="1" x14ac:dyDescent="0.25">
      <c r="A2499" s="55" t="s">
        <v>1717</v>
      </c>
      <c r="B2499" s="92" t="s">
        <v>2824</v>
      </c>
      <c r="D2499" s="55" t="s">
        <v>3859</v>
      </c>
      <c r="E2499" s="56">
        <v>45777</v>
      </c>
      <c r="F2499" s="55" t="s">
        <v>4318</v>
      </c>
      <c r="H2499" s="55">
        <v>50900050</v>
      </c>
      <c r="I2499" s="55" t="s">
        <v>4320</v>
      </c>
      <c r="K2499" s="55" t="s">
        <v>498</v>
      </c>
      <c r="L2499" s="56">
        <v>45777</v>
      </c>
      <c r="Q2499" s="55" t="s">
        <v>89</v>
      </c>
      <c r="R2499" s="57">
        <v>8.76</v>
      </c>
      <c r="S2499" s="55" t="s">
        <v>89</v>
      </c>
      <c r="T2499" s="57">
        <v>8.76</v>
      </c>
      <c r="U2499" s="55" t="s">
        <v>329</v>
      </c>
      <c r="V2499" s="55" t="s">
        <v>330</v>
      </c>
      <c r="AJ2499" s="58">
        <v>0</v>
      </c>
      <c r="AT2499" t="s">
        <v>3842</v>
      </c>
      <c r="AU2499" s="191">
        <f t="shared" si="41"/>
        <v>144540</v>
      </c>
    </row>
    <row r="2500" spans="1:47" hidden="1" x14ac:dyDescent="0.25">
      <c r="A2500" s="55" t="s">
        <v>1717</v>
      </c>
      <c r="B2500" s="92" t="s">
        <v>2824</v>
      </c>
      <c r="D2500" s="55" t="s">
        <v>3859</v>
      </c>
      <c r="E2500" s="56">
        <v>45777</v>
      </c>
      <c r="F2500" s="55" t="s">
        <v>4318</v>
      </c>
      <c r="H2500" s="55">
        <v>50900020</v>
      </c>
      <c r="I2500" s="55" t="s">
        <v>4320</v>
      </c>
      <c r="K2500" s="55" t="s">
        <v>492</v>
      </c>
      <c r="L2500" s="56">
        <v>45777</v>
      </c>
      <c r="Q2500" s="55" t="s">
        <v>89</v>
      </c>
      <c r="R2500" s="57">
        <v>1326.44</v>
      </c>
      <c r="S2500" s="55" t="s">
        <v>89</v>
      </c>
      <c r="T2500" s="57">
        <v>1326.44</v>
      </c>
      <c r="U2500" s="55" t="s">
        <v>329</v>
      </c>
      <c r="V2500" s="55" t="s">
        <v>330</v>
      </c>
      <c r="AJ2500" s="58">
        <v>0</v>
      </c>
      <c r="AT2500" t="s">
        <v>3842</v>
      </c>
      <c r="AU2500" s="191">
        <f t="shared" si="41"/>
        <v>21886260</v>
      </c>
    </row>
    <row r="2501" spans="1:47" hidden="1" x14ac:dyDescent="0.25">
      <c r="A2501" s="55" t="s">
        <v>1717</v>
      </c>
      <c r="B2501" s="92" t="s">
        <v>2824</v>
      </c>
      <c r="D2501" s="55" t="s">
        <v>3859</v>
      </c>
      <c r="E2501" s="56">
        <v>45777</v>
      </c>
      <c r="F2501" s="55" t="s">
        <v>4318</v>
      </c>
      <c r="H2501" s="55">
        <v>50900050</v>
      </c>
      <c r="I2501" s="55" t="s">
        <v>4320</v>
      </c>
      <c r="K2501" s="55" t="s">
        <v>498</v>
      </c>
      <c r="L2501" s="56">
        <v>45777</v>
      </c>
      <c r="Q2501" s="55" t="s">
        <v>89</v>
      </c>
      <c r="R2501" s="57">
        <v>6.84</v>
      </c>
      <c r="S2501" s="55" t="s">
        <v>89</v>
      </c>
      <c r="T2501" s="57">
        <v>6.84</v>
      </c>
      <c r="U2501" s="55" t="s">
        <v>329</v>
      </c>
      <c r="V2501" s="55" t="s">
        <v>330</v>
      </c>
      <c r="AJ2501" s="58">
        <v>0</v>
      </c>
      <c r="AT2501" t="s">
        <v>3842</v>
      </c>
      <c r="AU2501" s="191">
        <f t="shared" si="41"/>
        <v>112860</v>
      </c>
    </row>
    <row r="2502" spans="1:47" hidden="1" x14ac:dyDescent="0.25">
      <c r="A2502" s="55" t="s">
        <v>1717</v>
      </c>
      <c r="B2502" s="92" t="s">
        <v>2824</v>
      </c>
      <c r="D2502" s="55" t="s">
        <v>3859</v>
      </c>
      <c r="E2502" s="56">
        <v>45777</v>
      </c>
      <c r="F2502" s="55" t="s">
        <v>4318</v>
      </c>
      <c r="H2502" s="55">
        <v>50900020</v>
      </c>
      <c r="I2502" s="55" t="s">
        <v>4320</v>
      </c>
      <c r="K2502" s="55" t="s">
        <v>492</v>
      </c>
      <c r="L2502" s="56">
        <v>45777</v>
      </c>
      <c r="Q2502" s="55" t="s">
        <v>89</v>
      </c>
      <c r="R2502" s="57">
        <v>1497.82</v>
      </c>
      <c r="S2502" s="55" t="s">
        <v>89</v>
      </c>
      <c r="T2502" s="57">
        <v>1497.82</v>
      </c>
      <c r="U2502" s="55" t="s">
        <v>329</v>
      </c>
      <c r="V2502" s="55" t="s">
        <v>330</v>
      </c>
      <c r="AJ2502" s="58">
        <v>0</v>
      </c>
      <c r="AT2502" t="s">
        <v>3842</v>
      </c>
      <c r="AU2502" s="191">
        <f t="shared" si="41"/>
        <v>24714030</v>
      </c>
    </row>
    <row r="2503" spans="1:47" hidden="1" x14ac:dyDescent="0.25">
      <c r="A2503" s="55" t="s">
        <v>1717</v>
      </c>
      <c r="B2503" s="92" t="s">
        <v>2824</v>
      </c>
      <c r="D2503" s="55" t="s">
        <v>3859</v>
      </c>
      <c r="E2503" s="56">
        <v>45777</v>
      </c>
      <c r="F2503" s="55" t="s">
        <v>4318</v>
      </c>
      <c r="H2503" s="55">
        <v>50900050</v>
      </c>
      <c r="I2503" s="55" t="s">
        <v>4320</v>
      </c>
      <c r="K2503" s="55" t="s">
        <v>498</v>
      </c>
      <c r="L2503" s="56">
        <v>45777</v>
      </c>
      <c r="Q2503" s="55" t="s">
        <v>89</v>
      </c>
      <c r="R2503" s="57">
        <v>8.76</v>
      </c>
      <c r="S2503" s="55" t="s">
        <v>89</v>
      </c>
      <c r="T2503" s="57">
        <v>8.76</v>
      </c>
      <c r="U2503" s="55" t="s">
        <v>329</v>
      </c>
      <c r="V2503" s="55" t="s">
        <v>330</v>
      </c>
      <c r="AJ2503" s="58">
        <v>0</v>
      </c>
      <c r="AT2503" t="s">
        <v>3842</v>
      </c>
      <c r="AU2503" s="191">
        <f t="shared" si="41"/>
        <v>144540</v>
      </c>
    </row>
    <row r="2504" spans="1:47" hidden="1" x14ac:dyDescent="0.25">
      <c r="A2504" s="55" t="s">
        <v>1717</v>
      </c>
      <c r="B2504" s="92" t="s">
        <v>2824</v>
      </c>
      <c r="D2504" s="55" t="s">
        <v>3859</v>
      </c>
      <c r="E2504" s="56">
        <v>45777</v>
      </c>
      <c r="F2504" s="55" t="s">
        <v>4318</v>
      </c>
      <c r="H2504" s="55">
        <v>50900020</v>
      </c>
      <c r="I2504" s="55" t="s">
        <v>4320</v>
      </c>
      <c r="K2504" s="55" t="s">
        <v>492</v>
      </c>
      <c r="L2504" s="56">
        <v>45777</v>
      </c>
      <c r="Q2504" s="55" t="s">
        <v>89</v>
      </c>
      <c r="R2504" s="57">
        <v>925.16</v>
      </c>
      <c r="S2504" s="55" t="s">
        <v>89</v>
      </c>
      <c r="T2504" s="57">
        <v>925.16</v>
      </c>
      <c r="U2504" s="55" t="s">
        <v>329</v>
      </c>
      <c r="V2504" s="55" t="s">
        <v>330</v>
      </c>
      <c r="AJ2504" s="58">
        <v>0</v>
      </c>
      <c r="AT2504" t="s">
        <v>3842</v>
      </c>
      <c r="AU2504" s="191">
        <f t="shared" si="41"/>
        <v>15265140</v>
      </c>
    </row>
    <row r="2505" spans="1:47" hidden="1" x14ac:dyDescent="0.25">
      <c r="A2505" s="55" t="s">
        <v>1717</v>
      </c>
      <c r="B2505" s="92" t="s">
        <v>2824</v>
      </c>
      <c r="D2505" s="55" t="s">
        <v>3859</v>
      </c>
      <c r="E2505" s="56">
        <v>45777</v>
      </c>
      <c r="F2505" s="55" t="s">
        <v>4318</v>
      </c>
      <c r="H2505" s="55">
        <v>50900050</v>
      </c>
      <c r="I2505" s="55" t="s">
        <v>4320</v>
      </c>
      <c r="K2505" s="55" t="s">
        <v>498</v>
      </c>
      <c r="L2505" s="56">
        <v>45777</v>
      </c>
      <c r="Q2505" s="55" t="s">
        <v>89</v>
      </c>
      <c r="R2505" s="57">
        <v>8.76</v>
      </c>
      <c r="S2505" s="55" t="s">
        <v>89</v>
      </c>
      <c r="T2505" s="57">
        <v>8.76</v>
      </c>
      <c r="U2505" s="55" t="s">
        <v>329</v>
      </c>
      <c r="V2505" s="55" t="s">
        <v>330</v>
      </c>
      <c r="AJ2505" s="58">
        <v>0</v>
      </c>
      <c r="AT2505" t="s">
        <v>3842</v>
      </c>
      <c r="AU2505" s="191">
        <f t="shared" si="41"/>
        <v>144540</v>
      </c>
    </row>
    <row r="2506" spans="1:47" hidden="1" x14ac:dyDescent="0.25">
      <c r="A2506" s="55" t="s">
        <v>1717</v>
      </c>
      <c r="B2506" s="92" t="s">
        <v>2824</v>
      </c>
      <c r="D2506" s="55" t="s">
        <v>3859</v>
      </c>
      <c r="E2506" s="56">
        <v>45777</v>
      </c>
      <c r="F2506" s="55" t="s">
        <v>4318</v>
      </c>
      <c r="H2506" s="55">
        <v>50900050</v>
      </c>
      <c r="I2506" s="55" t="s">
        <v>4320</v>
      </c>
      <c r="K2506" s="55" t="s">
        <v>498</v>
      </c>
      <c r="L2506" s="56">
        <v>45777</v>
      </c>
      <c r="Q2506" s="55" t="s">
        <v>89</v>
      </c>
      <c r="R2506" s="57">
        <v>8.76</v>
      </c>
      <c r="S2506" s="55" t="s">
        <v>89</v>
      </c>
      <c r="T2506" s="57">
        <v>8.76</v>
      </c>
      <c r="U2506" s="55" t="s">
        <v>329</v>
      </c>
      <c r="V2506" s="55" t="s">
        <v>330</v>
      </c>
      <c r="AJ2506" s="58">
        <v>0</v>
      </c>
      <c r="AT2506" t="s">
        <v>3842</v>
      </c>
      <c r="AU2506" s="191">
        <f t="shared" si="41"/>
        <v>144540</v>
      </c>
    </row>
    <row r="2507" spans="1:47" hidden="1" x14ac:dyDescent="0.25">
      <c r="A2507" s="55" t="s">
        <v>1717</v>
      </c>
      <c r="B2507" s="92" t="s">
        <v>2824</v>
      </c>
      <c r="D2507" s="55" t="s">
        <v>3859</v>
      </c>
      <c r="E2507" s="56">
        <v>45777</v>
      </c>
      <c r="F2507" s="55" t="s">
        <v>4318</v>
      </c>
      <c r="H2507" s="55">
        <v>50900050</v>
      </c>
      <c r="I2507" s="55" t="s">
        <v>4320</v>
      </c>
      <c r="K2507" s="55" t="s">
        <v>498</v>
      </c>
      <c r="L2507" s="56">
        <v>45777</v>
      </c>
      <c r="Q2507" s="55" t="s">
        <v>89</v>
      </c>
      <c r="R2507" s="57">
        <v>5.95</v>
      </c>
      <c r="S2507" s="55" t="s">
        <v>89</v>
      </c>
      <c r="T2507" s="57">
        <v>5.95</v>
      </c>
      <c r="U2507" s="55" t="s">
        <v>329</v>
      </c>
      <c r="V2507" s="55" t="s">
        <v>330</v>
      </c>
      <c r="AJ2507" s="58">
        <v>0</v>
      </c>
      <c r="AT2507" t="s">
        <v>3842</v>
      </c>
      <c r="AU2507" s="191">
        <f t="shared" si="41"/>
        <v>98175</v>
      </c>
    </row>
    <row r="2508" spans="1:47" hidden="1" x14ac:dyDescent="0.25">
      <c r="A2508" s="55" t="s">
        <v>1717</v>
      </c>
      <c r="B2508" s="92" t="s">
        <v>2824</v>
      </c>
      <c r="D2508" s="55" t="s">
        <v>3859</v>
      </c>
      <c r="E2508" s="56">
        <v>45777</v>
      </c>
      <c r="F2508" s="55" t="s">
        <v>4318</v>
      </c>
      <c r="H2508" s="55">
        <v>50900020</v>
      </c>
      <c r="I2508" s="55" t="s">
        <v>4320</v>
      </c>
      <c r="K2508" s="55" t="s">
        <v>492</v>
      </c>
      <c r="L2508" s="56">
        <v>45777</v>
      </c>
      <c r="Q2508" s="55" t="s">
        <v>89</v>
      </c>
      <c r="R2508" s="57">
        <v>3470.74</v>
      </c>
      <c r="S2508" s="55" t="s">
        <v>89</v>
      </c>
      <c r="T2508" s="57">
        <v>3470.74</v>
      </c>
      <c r="U2508" s="55" t="s">
        <v>329</v>
      </c>
      <c r="V2508" s="55" t="s">
        <v>330</v>
      </c>
      <c r="AJ2508" s="58">
        <v>0</v>
      </c>
      <c r="AT2508" t="s">
        <v>3842</v>
      </c>
      <c r="AU2508" s="191">
        <f t="shared" si="41"/>
        <v>57267210</v>
      </c>
    </row>
    <row r="2509" spans="1:47" hidden="1" x14ac:dyDescent="0.25">
      <c r="A2509" s="55" t="s">
        <v>1717</v>
      </c>
      <c r="B2509" s="92" t="s">
        <v>2824</v>
      </c>
      <c r="D2509" s="55" t="s">
        <v>3859</v>
      </c>
      <c r="E2509" s="56">
        <v>45777</v>
      </c>
      <c r="F2509" s="55" t="s">
        <v>4318</v>
      </c>
      <c r="H2509" s="55">
        <v>50900020</v>
      </c>
      <c r="I2509" s="55" t="s">
        <v>4320</v>
      </c>
      <c r="K2509" s="55" t="s">
        <v>492</v>
      </c>
      <c r="L2509" s="56">
        <v>45777</v>
      </c>
      <c r="Q2509" s="55" t="s">
        <v>89</v>
      </c>
      <c r="R2509" s="57">
        <v>478.54</v>
      </c>
      <c r="S2509" s="55" t="s">
        <v>89</v>
      </c>
      <c r="T2509" s="57">
        <v>478.54</v>
      </c>
      <c r="U2509" s="55" t="s">
        <v>329</v>
      </c>
      <c r="V2509" s="55" t="s">
        <v>330</v>
      </c>
      <c r="AJ2509" s="58">
        <v>0</v>
      </c>
      <c r="AT2509" t="s">
        <v>3842</v>
      </c>
      <c r="AU2509" s="191">
        <f t="shared" si="41"/>
        <v>7895910</v>
      </c>
    </row>
    <row r="2510" spans="1:47" hidden="1" x14ac:dyDescent="0.25">
      <c r="A2510" s="55" t="s">
        <v>1717</v>
      </c>
      <c r="B2510" s="92" t="s">
        <v>2824</v>
      </c>
      <c r="D2510" s="55" t="s">
        <v>3859</v>
      </c>
      <c r="E2510" s="56">
        <v>45777</v>
      </c>
      <c r="F2510" s="55" t="s">
        <v>4318</v>
      </c>
      <c r="H2510" s="55">
        <v>50900050</v>
      </c>
      <c r="I2510" s="55" t="s">
        <v>4320</v>
      </c>
      <c r="K2510" s="55" t="s">
        <v>498</v>
      </c>
      <c r="L2510" s="56">
        <v>45777</v>
      </c>
      <c r="Q2510" s="55" t="s">
        <v>89</v>
      </c>
      <c r="R2510" s="57">
        <v>5.95</v>
      </c>
      <c r="S2510" s="55" t="s">
        <v>89</v>
      </c>
      <c r="T2510" s="57">
        <v>5.95</v>
      </c>
      <c r="U2510" s="55" t="s">
        <v>329</v>
      </c>
      <c r="V2510" s="55" t="s">
        <v>330</v>
      </c>
      <c r="AJ2510" s="58">
        <v>0</v>
      </c>
      <c r="AT2510" t="s">
        <v>3842</v>
      </c>
      <c r="AU2510" s="191">
        <f t="shared" si="41"/>
        <v>98175</v>
      </c>
    </row>
    <row r="2511" spans="1:47" hidden="1" x14ac:dyDescent="0.25">
      <c r="A2511" s="55" t="s">
        <v>1717</v>
      </c>
      <c r="B2511" s="92" t="s">
        <v>2824</v>
      </c>
      <c r="D2511" s="55" t="s">
        <v>3859</v>
      </c>
      <c r="E2511" s="56">
        <v>45777</v>
      </c>
      <c r="F2511" s="55" t="s">
        <v>4318</v>
      </c>
      <c r="H2511" s="55">
        <v>50900050</v>
      </c>
      <c r="I2511" s="55" t="s">
        <v>4320</v>
      </c>
      <c r="K2511" s="55" t="s">
        <v>498</v>
      </c>
      <c r="L2511" s="56">
        <v>45777</v>
      </c>
      <c r="Q2511" s="55" t="s">
        <v>89</v>
      </c>
      <c r="R2511" s="57">
        <v>11.11</v>
      </c>
      <c r="S2511" s="55" t="s">
        <v>89</v>
      </c>
      <c r="T2511" s="57">
        <v>11.11</v>
      </c>
      <c r="U2511" s="55" t="s">
        <v>329</v>
      </c>
      <c r="V2511" s="55" t="s">
        <v>330</v>
      </c>
      <c r="AJ2511" s="58">
        <v>0</v>
      </c>
      <c r="AT2511" t="s">
        <v>3842</v>
      </c>
      <c r="AU2511" s="191">
        <f t="shared" si="41"/>
        <v>183315</v>
      </c>
    </row>
    <row r="2512" spans="1:47" hidden="1" x14ac:dyDescent="0.25">
      <c r="A2512" s="55" t="s">
        <v>1717</v>
      </c>
      <c r="B2512" s="92" t="s">
        <v>2824</v>
      </c>
      <c r="D2512" s="55" t="s">
        <v>3859</v>
      </c>
      <c r="E2512" s="56">
        <v>45777</v>
      </c>
      <c r="F2512" s="55" t="s">
        <v>4318</v>
      </c>
      <c r="H2512" s="55">
        <v>50900050</v>
      </c>
      <c r="I2512" s="55" t="s">
        <v>4320</v>
      </c>
      <c r="K2512" s="55" t="s">
        <v>498</v>
      </c>
      <c r="L2512" s="56">
        <v>45777</v>
      </c>
      <c r="Q2512" s="55" t="s">
        <v>89</v>
      </c>
      <c r="R2512" s="57">
        <v>5.95</v>
      </c>
      <c r="S2512" s="55" t="s">
        <v>89</v>
      </c>
      <c r="T2512" s="57">
        <v>5.95</v>
      </c>
      <c r="U2512" s="55" t="s">
        <v>329</v>
      </c>
      <c r="V2512" s="55" t="s">
        <v>330</v>
      </c>
      <c r="AJ2512" s="58">
        <v>0</v>
      </c>
      <c r="AT2512" t="s">
        <v>3842</v>
      </c>
      <c r="AU2512" s="191">
        <f t="shared" si="41"/>
        <v>98175</v>
      </c>
    </row>
    <row r="2513" spans="1:47" hidden="1" x14ac:dyDescent="0.25">
      <c r="A2513" s="55" t="s">
        <v>1717</v>
      </c>
      <c r="B2513" s="92" t="s">
        <v>2824</v>
      </c>
      <c r="D2513" s="55" t="s">
        <v>3859</v>
      </c>
      <c r="E2513" s="56">
        <v>45777</v>
      </c>
      <c r="F2513" s="55" t="s">
        <v>4318</v>
      </c>
      <c r="H2513" s="55">
        <v>50900020</v>
      </c>
      <c r="I2513" s="55" t="s">
        <v>4320</v>
      </c>
      <c r="K2513" s="55" t="s">
        <v>492</v>
      </c>
      <c r="L2513" s="56">
        <v>45777</v>
      </c>
      <c r="Q2513" s="55" t="s">
        <v>89</v>
      </c>
      <c r="R2513" s="57">
        <v>3470.74</v>
      </c>
      <c r="S2513" s="55" t="s">
        <v>89</v>
      </c>
      <c r="T2513" s="57">
        <v>3470.74</v>
      </c>
      <c r="U2513" s="55" t="s">
        <v>329</v>
      </c>
      <c r="V2513" s="55" t="s">
        <v>330</v>
      </c>
      <c r="AJ2513" s="58">
        <v>0</v>
      </c>
      <c r="AT2513" t="s">
        <v>3842</v>
      </c>
      <c r="AU2513" s="191">
        <f t="shared" si="41"/>
        <v>57267210</v>
      </c>
    </row>
    <row r="2514" spans="1:47" hidden="1" x14ac:dyDescent="0.25">
      <c r="A2514" s="55" t="s">
        <v>1717</v>
      </c>
      <c r="B2514" s="92" t="s">
        <v>2824</v>
      </c>
      <c r="D2514" s="55" t="s">
        <v>3859</v>
      </c>
      <c r="E2514" s="56">
        <v>45777</v>
      </c>
      <c r="F2514" s="55" t="s">
        <v>4318</v>
      </c>
      <c r="H2514" s="55">
        <v>50900050</v>
      </c>
      <c r="I2514" s="55" t="s">
        <v>4320</v>
      </c>
      <c r="K2514" s="55" t="s">
        <v>498</v>
      </c>
      <c r="L2514" s="56">
        <v>45777</v>
      </c>
      <c r="Q2514" s="55" t="s">
        <v>89</v>
      </c>
      <c r="R2514" s="57">
        <v>10.82</v>
      </c>
      <c r="S2514" s="55" t="s">
        <v>89</v>
      </c>
      <c r="T2514" s="57">
        <v>10.82</v>
      </c>
      <c r="U2514" s="55" t="s">
        <v>329</v>
      </c>
      <c r="V2514" s="55" t="s">
        <v>330</v>
      </c>
      <c r="AJ2514" s="58">
        <v>0</v>
      </c>
      <c r="AT2514" t="s">
        <v>3842</v>
      </c>
      <c r="AU2514" s="191">
        <f t="shared" si="41"/>
        <v>178530</v>
      </c>
    </row>
    <row r="2515" spans="1:47" hidden="1" x14ac:dyDescent="0.25">
      <c r="A2515" s="55" t="s">
        <v>1717</v>
      </c>
      <c r="B2515" s="92" t="s">
        <v>2824</v>
      </c>
      <c r="D2515" s="55" t="s">
        <v>3859</v>
      </c>
      <c r="E2515" s="56">
        <v>45777</v>
      </c>
      <c r="F2515" s="55" t="s">
        <v>4318</v>
      </c>
      <c r="H2515" s="55">
        <v>50900050</v>
      </c>
      <c r="I2515" s="55" t="s">
        <v>4320</v>
      </c>
      <c r="K2515" s="55" t="s">
        <v>498</v>
      </c>
      <c r="L2515" s="56">
        <v>45777</v>
      </c>
      <c r="Q2515" s="55" t="s">
        <v>89</v>
      </c>
      <c r="R2515" s="57">
        <v>5.95</v>
      </c>
      <c r="S2515" s="55" t="s">
        <v>89</v>
      </c>
      <c r="T2515" s="57">
        <v>5.95</v>
      </c>
      <c r="U2515" s="55" t="s">
        <v>329</v>
      </c>
      <c r="V2515" s="55" t="s">
        <v>330</v>
      </c>
      <c r="AJ2515" s="58">
        <v>0</v>
      </c>
      <c r="AT2515" t="s">
        <v>3842</v>
      </c>
      <c r="AU2515" s="191">
        <f t="shared" si="41"/>
        <v>98175</v>
      </c>
    </row>
    <row r="2516" spans="1:47" hidden="1" x14ac:dyDescent="0.25">
      <c r="A2516" s="55" t="s">
        <v>1717</v>
      </c>
      <c r="B2516" s="92" t="s">
        <v>2824</v>
      </c>
      <c r="D2516" s="55" t="s">
        <v>3859</v>
      </c>
      <c r="E2516" s="56">
        <v>45777</v>
      </c>
      <c r="F2516" s="55" t="s">
        <v>4318</v>
      </c>
      <c r="H2516" s="55">
        <v>50900020</v>
      </c>
      <c r="I2516" s="55" t="s">
        <v>4320</v>
      </c>
      <c r="K2516" s="55" t="s">
        <v>492</v>
      </c>
      <c r="L2516" s="56">
        <v>45777</v>
      </c>
      <c r="Q2516" s="55" t="s">
        <v>89</v>
      </c>
      <c r="R2516" s="57">
        <v>493.22</v>
      </c>
      <c r="S2516" s="55" t="s">
        <v>89</v>
      </c>
      <c r="T2516" s="57">
        <v>493.22</v>
      </c>
      <c r="U2516" s="55" t="s">
        <v>329</v>
      </c>
      <c r="V2516" s="55" t="s">
        <v>330</v>
      </c>
      <c r="AJ2516" s="58">
        <v>0</v>
      </c>
      <c r="AT2516" t="s">
        <v>3842</v>
      </c>
      <c r="AU2516" s="191">
        <f t="shared" si="41"/>
        <v>8138130</v>
      </c>
    </row>
    <row r="2517" spans="1:47" hidden="1" x14ac:dyDescent="0.25">
      <c r="A2517" s="55" t="s">
        <v>1717</v>
      </c>
      <c r="B2517" s="92" t="s">
        <v>2824</v>
      </c>
      <c r="D2517" s="55" t="s">
        <v>3859</v>
      </c>
      <c r="E2517" s="56">
        <v>45777</v>
      </c>
      <c r="F2517" s="55" t="s">
        <v>4318</v>
      </c>
      <c r="H2517" s="55">
        <v>50900050</v>
      </c>
      <c r="I2517" s="55" t="s">
        <v>4320</v>
      </c>
      <c r="K2517" s="55" t="s">
        <v>498</v>
      </c>
      <c r="L2517" s="56">
        <v>45777</v>
      </c>
      <c r="Q2517" s="55" t="s">
        <v>89</v>
      </c>
      <c r="R2517" s="57">
        <v>5.95</v>
      </c>
      <c r="S2517" s="55" t="s">
        <v>89</v>
      </c>
      <c r="T2517" s="57">
        <v>5.95</v>
      </c>
      <c r="U2517" s="55" t="s">
        <v>329</v>
      </c>
      <c r="V2517" s="55" t="s">
        <v>330</v>
      </c>
      <c r="AJ2517" s="58">
        <v>0</v>
      </c>
      <c r="AT2517" t="s">
        <v>3842</v>
      </c>
      <c r="AU2517" s="191">
        <f t="shared" si="41"/>
        <v>98175</v>
      </c>
    </row>
    <row r="2518" spans="1:47" hidden="1" x14ac:dyDescent="0.25">
      <c r="A2518" s="55" t="s">
        <v>1717</v>
      </c>
      <c r="B2518" s="92" t="s">
        <v>2824</v>
      </c>
      <c r="D2518" s="55" t="s">
        <v>3859</v>
      </c>
      <c r="E2518" s="56">
        <v>45777</v>
      </c>
      <c r="F2518" s="55" t="s">
        <v>4318</v>
      </c>
      <c r="H2518" s="55">
        <v>50900020</v>
      </c>
      <c r="I2518" s="55" t="s">
        <v>4320</v>
      </c>
      <c r="K2518" s="55" t="s">
        <v>492</v>
      </c>
      <c r="L2518" s="56">
        <v>45777</v>
      </c>
      <c r="Q2518" s="55" t="s">
        <v>89</v>
      </c>
      <c r="R2518" s="57">
        <v>1425.87</v>
      </c>
      <c r="S2518" s="55" t="s">
        <v>89</v>
      </c>
      <c r="T2518" s="57">
        <v>1425.87</v>
      </c>
      <c r="U2518" s="55" t="s">
        <v>329</v>
      </c>
      <c r="V2518" s="55" t="s">
        <v>330</v>
      </c>
      <c r="AJ2518" s="58">
        <v>0</v>
      </c>
      <c r="AT2518" t="s">
        <v>3842</v>
      </c>
      <c r="AU2518" s="191">
        <f t="shared" si="41"/>
        <v>23526855</v>
      </c>
    </row>
    <row r="2519" spans="1:47" hidden="1" x14ac:dyDescent="0.25">
      <c r="A2519" s="55" t="s">
        <v>1717</v>
      </c>
      <c r="B2519" s="92" t="s">
        <v>2824</v>
      </c>
      <c r="D2519" s="55" t="s">
        <v>3859</v>
      </c>
      <c r="E2519" s="56">
        <v>45777</v>
      </c>
      <c r="F2519" s="55" t="s">
        <v>4318</v>
      </c>
      <c r="H2519" s="55">
        <v>50900050</v>
      </c>
      <c r="I2519" s="55" t="s">
        <v>4320</v>
      </c>
      <c r="K2519" s="55" t="s">
        <v>498</v>
      </c>
      <c r="L2519" s="56">
        <v>45777</v>
      </c>
      <c r="Q2519" s="55" t="s">
        <v>89</v>
      </c>
      <c r="R2519" s="57">
        <v>5.95</v>
      </c>
      <c r="S2519" s="55" t="s">
        <v>89</v>
      </c>
      <c r="T2519" s="57">
        <v>5.95</v>
      </c>
      <c r="U2519" s="55" t="s">
        <v>329</v>
      </c>
      <c r="V2519" s="55" t="s">
        <v>330</v>
      </c>
      <c r="AJ2519" s="58">
        <v>0</v>
      </c>
      <c r="AT2519" t="s">
        <v>3842</v>
      </c>
      <c r="AU2519" s="191">
        <f t="shared" si="41"/>
        <v>98175</v>
      </c>
    </row>
    <row r="2520" spans="1:47" hidden="1" x14ac:dyDescent="0.25">
      <c r="A2520" s="55" t="s">
        <v>1717</v>
      </c>
      <c r="B2520" s="92" t="s">
        <v>2824</v>
      </c>
      <c r="D2520" s="55" t="s">
        <v>3859</v>
      </c>
      <c r="E2520" s="56">
        <v>45777</v>
      </c>
      <c r="F2520" s="55" t="s">
        <v>4318</v>
      </c>
      <c r="H2520" s="55">
        <v>50900000</v>
      </c>
      <c r="I2520" s="55" t="s">
        <v>4321</v>
      </c>
      <c r="K2520" s="55" t="s">
        <v>488</v>
      </c>
      <c r="L2520" s="56">
        <v>45777</v>
      </c>
      <c r="Q2520" s="55" t="s">
        <v>89</v>
      </c>
      <c r="R2520" s="57">
        <v>0.02</v>
      </c>
      <c r="S2520" s="55" t="s">
        <v>89</v>
      </c>
      <c r="T2520" s="57">
        <v>0.02</v>
      </c>
      <c r="U2520" s="55" t="s">
        <v>329</v>
      </c>
      <c r="V2520" s="55" t="s">
        <v>330</v>
      </c>
      <c r="AJ2520" s="58">
        <v>0</v>
      </c>
      <c r="AT2520" t="s">
        <v>3842</v>
      </c>
      <c r="AU2520" s="191">
        <f t="shared" si="41"/>
        <v>330</v>
      </c>
    </row>
    <row r="2521" spans="1:47" hidden="1" x14ac:dyDescent="0.25">
      <c r="A2521" s="55" t="s">
        <v>1717</v>
      </c>
      <c r="B2521" s="92" t="s">
        <v>2824</v>
      </c>
      <c r="D2521" s="55" t="s">
        <v>3859</v>
      </c>
      <c r="E2521" s="56">
        <v>45777</v>
      </c>
      <c r="F2521" s="55" t="s">
        <v>4318</v>
      </c>
      <c r="H2521" s="55">
        <v>50900010</v>
      </c>
      <c r="I2521" s="55" t="s">
        <v>4321</v>
      </c>
      <c r="K2521" s="55" t="s">
        <v>490</v>
      </c>
      <c r="L2521" s="56">
        <v>45777</v>
      </c>
      <c r="Q2521" s="55" t="s">
        <v>89</v>
      </c>
      <c r="R2521" s="57">
        <v>2.64</v>
      </c>
      <c r="S2521" s="55" t="s">
        <v>89</v>
      </c>
      <c r="T2521" s="57">
        <v>2.64</v>
      </c>
      <c r="U2521" s="55" t="s">
        <v>329</v>
      </c>
      <c r="V2521" s="55" t="s">
        <v>330</v>
      </c>
      <c r="AJ2521" s="58">
        <v>0</v>
      </c>
      <c r="AT2521" t="s">
        <v>3842</v>
      </c>
      <c r="AU2521" s="191">
        <f t="shared" si="41"/>
        <v>43560</v>
      </c>
    </row>
    <row r="2522" spans="1:47" hidden="1" x14ac:dyDescent="0.25">
      <c r="A2522" s="55" t="s">
        <v>1717</v>
      </c>
      <c r="B2522" s="92" t="s">
        <v>2824</v>
      </c>
      <c r="D2522" s="55" t="s">
        <v>3859</v>
      </c>
      <c r="E2522" s="56">
        <v>45777</v>
      </c>
      <c r="F2522" s="55" t="s">
        <v>4318</v>
      </c>
      <c r="H2522" s="55">
        <v>50900010</v>
      </c>
      <c r="I2522" s="55" t="s">
        <v>4321</v>
      </c>
      <c r="K2522" s="55" t="s">
        <v>490</v>
      </c>
      <c r="L2522" s="56">
        <v>45777</v>
      </c>
      <c r="Q2522" s="55" t="s">
        <v>89</v>
      </c>
      <c r="R2522" s="57">
        <v>1.61</v>
      </c>
      <c r="S2522" s="55" t="s">
        <v>89</v>
      </c>
      <c r="T2522" s="57">
        <v>1.61</v>
      </c>
      <c r="U2522" s="55" t="s">
        <v>329</v>
      </c>
      <c r="V2522" s="55" t="s">
        <v>330</v>
      </c>
      <c r="AJ2522" s="58">
        <v>0</v>
      </c>
      <c r="AT2522" t="s">
        <v>3842</v>
      </c>
      <c r="AU2522" s="191">
        <f t="shared" si="41"/>
        <v>26565</v>
      </c>
    </row>
    <row r="2523" spans="1:47" hidden="1" x14ac:dyDescent="0.25">
      <c r="A2523" s="55" t="s">
        <v>1717</v>
      </c>
      <c r="B2523" s="92" t="s">
        <v>2824</v>
      </c>
      <c r="D2523" s="55" t="s">
        <v>3859</v>
      </c>
      <c r="E2523" s="56">
        <v>45777</v>
      </c>
      <c r="F2523" s="55" t="s">
        <v>4318</v>
      </c>
      <c r="H2523" s="55">
        <v>50900010</v>
      </c>
      <c r="I2523" s="55" t="s">
        <v>4321</v>
      </c>
      <c r="K2523" s="55" t="s">
        <v>490</v>
      </c>
      <c r="L2523" s="56">
        <v>45777</v>
      </c>
      <c r="Q2523" s="55" t="s">
        <v>89</v>
      </c>
      <c r="R2523" s="57">
        <v>0.46</v>
      </c>
      <c r="S2523" s="55" t="s">
        <v>89</v>
      </c>
      <c r="T2523" s="57">
        <v>0.46</v>
      </c>
      <c r="U2523" s="55" t="s">
        <v>329</v>
      </c>
      <c r="V2523" s="55" t="s">
        <v>330</v>
      </c>
      <c r="AJ2523" s="58">
        <v>0</v>
      </c>
      <c r="AT2523" t="s">
        <v>3842</v>
      </c>
      <c r="AU2523" s="191">
        <f t="shared" si="41"/>
        <v>7590</v>
      </c>
    </row>
    <row r="2524" spans="1:47" hidden="1" x14ac:dyDescent="0.25">
      <c r="A2524" s="55" t="s">
        <v>1717</v>
      </c>
      <c r="B2524" s="92" t="s">
        <v>2824</v>
      </c>
      <c r="D2524" s="55" t="s">
        <v>3859</v>
      </c>
      <c r="E2524" s="56">
        <v>45777</v>
      </c>
      <c r="F2524" s="55" t="s">
        <v>4318</v>
      </c>
      <c r="H2524" s="55">
        <v>50900010</v>
      </c>
      <c r="I2524" s="55" t="s">
        <v>4321</v>
      </c>
      <c r="K2524" s="55" t="s">
        <v>490</v>
      </c>
      <c r="L2524" s="56">
        <v>45777</v>
      </c>
      <c r="Q2524" s="55" t="s">
        <v>89</v>
      </c>
      <c r="R2524" s="57">
        <v>0.97</v>
      </c>
      <c r="S2524" s="55" t="s">
        <v>89</v>
      </c>
      <c r="T2524" s="57">
        <v>0.97</v>
      </c>
      <c r="U2524" s="55" t="s">
        <v>329</v>
      </c>
      <c r="V2524" s="55" t="s">
        <v>330</v>
      </c>
      <c r="AJ2524" s="58">
        <v>0</v>
      </c>
      <c r="AT2524" t="s">
        <v>3842</v>
      </c>
      <c r="AU2524" s="191">
        <f t="shared" si="41"/>
        <v>16005</v>
      </c>
    </row>
    <row r="2525" spans="1:47" hidden="1" x14ac:dyDescent="0.25">
      <c r="A2525" s="55" t="s">
        <v>1717</v>
      </c>
      <c r="B2525" s="92" t="s">
        <v>2824</v>
      </c>
      <c r="D2525" s="55" t="s">
        <v>3859</v>
      </c>
      <c r="E2525" s="56">
        <v>45777</v>
      </c>
      <c r="F2525" s="55" t="s">
        <v>4318</v>
      </c>
      <c r="H2525" s="55">
        <v>50900000</v>
      </c>
      <c r="I2525" s="55" t="s">
        <v>4321</v>
      </c>
      <c r="K2525" s="55" t="s">
        <v>488</v>
      </c>
      <c r="L2525" s="56">
        <v>45777</v>
      </c>
      <c r="Q2525" s="55" t="s">
        <v>89</v>
      </c>
      <c r="R2525" s="57">
        <v>6.31</v>
      </c>
      <c r="S2525" s="55" t="s">
        <v>89</v>
      </c>
      <c r="T2525" s="57">
        <v>6.31</v>
      </c>
      <c r="U2525" s="55" t="s">
        <v>329</v>
      </c>
      <c r="V2525" s="55" t="s">
        <v>330</v>
      </c>
      <c r="AJ2525" s="58">
        <v>0</v>
      </c>
      <c r="AT2525" t="s">
        <v>3842</v>
      </c>
      <c r="AU2525" s="191">
        <f t="shared" si="41"/>
        <v>104115</v>
      </c>
    </row>
    <row r="2526" spans="1:47" hidden="1" x14ac:dyDescent="0.25">
      <c r="A2526" s="55" t="s">
        <v>1717</v>
      </c>
      <c r="B2526" s="92" t="s">
        <v>2824</v>
      </c>
      <c r="D2526" s="55" t="s">
        <v>3859</v>
      </c>
      <c r="E2526" s="56">
        <v>45777</v>
      </c>
      <c r="F2526" s="55" t="s">
        <v>4318</v>
      </c>
      <c r="H2526" s="55">
        <v>50900010</v>
      </c>
      <c r="I2526" s="55" t="s">
        <v>4321</v>
      </c>
      <c r="K2526" s="55" t="s">
        <v>490</v>
      </c>
      <c r="L2526" s="56">
        <v>45777</v>
      </c>
      <c r="Q2526" s="55" t="s">
        <v>89</v>
      </c>
      <c r="R2526" s="57">
        <v>22.2</v>
      </c>
      <c r="S2526" s="55" t="s">
        <v>89</v>
      </c>
      <c r="T2526" s="57">
        <v>22.2</v>
      </c>
      <c r="U2526" s="55" t="s">
        <v>329</v>
      </c>
      <c r="V2526" s="55" t="s">
        <v>330</v>
      </c>
      <c r="AJ2526" s="58">
        <v>0</v>
      </c>
      <c r="AT2526" t="s">
        <v>3842</v>
      </c>
      <c r="AU2526" s="191">
        <f t="shared" si="41"/>
        <v>366300</v>
      </c>
    </row>
    <row r="2527" spans="1:47" hidden="1" x14ac:dyDescent="0.25">
      <c r="A2527" s="55" t="s">
        <v>1717</v>
      </c>
      <c r="B2527" s="92" t="s">
        <v>2824</v>
      </c>
      <c r="D2527" s="55" t="s">
        <v>3859</v>
      </c>
      <c r="E2527" s="56">
        <v>45777</v>
      </c>
      <c r="F2527" s="55" t="s">
        <v>4318</v>
      </c>
      <c r="H2527" s="55">
        <v>50900000</v>
      </c>
      <c r="I2527" s="55" t="s">
        <v>4321</v>
      </c>
      <c r="K2527" s="55" t="s">
        <v>488</v>
      </c>
      <c r="L2527" s="56">
        <v>45777</v>
      </c>
      <c r="Q2527" s="55" t="s">
        <v>89</v>
      </c>
      <c r="R2527" s="57">
        <v>13.79</v>
      </c>
      <c r="S2527" s="55" t="s">
        <v>89</v>
      </c>
      <c r="T2527" s="57">
        <v>13.79</v>
      </c>
      <c r="U2527" s="55" t="s">
        <v>329</v>
      </c>
      <c r="V2527" s="55" t="s">
        <v>330</v>
      </c>
      <c r="AJ2527" s="58">
        <v>0</v>
      </c>
      <c r="AT2527" t="s">
        <v>3842</v>
      </c>
      <c r="AU2527" s="191">
        <f t="shared" si="41"/>
        <v>227535</v>
      </c>
    </row>
    <row r="2528" spans="1:47" hidden="1" x14ac:dyDescent="0.25">
      <c r="A2528" s="55" t="s">
        <v>1717</v>
      </c>
      <c r="B2528" s="92" t="s">
        <v>2824</v>
      </c>
      <c r="D2528" s="55" t="s">
        <v>3859</v>
      </c>
      <c r="E2528" s="56">
        <v>45777</v>
      </c>
      <c r="F2528" s="55" t="s">
        <v>4318</v>
      </c>
      <c r="H2528" s="55">
        <v>50900000</v>
      </c>
      <c r="I2528" s="55" t="s">
        <v>4321</v>
      </c>
      <c r="K2528" s="55" t="s">
        <v>488</v>
      </c>
      <c r="L2528" s="56">
        <v>45777</v>
      </c>
      <c r="Q2528" s="55" t="s">
        <v>89</v>
      </c>
      <c r="R2528" s="57">
        <v>9.3699999999999992</v>
      </c>
      <c r="S2528" s="55" t="s">
        <v>89</v>
      </c>
      <c r="T2528" s="57">
        <v>9.3699999999999992</v>
      </c>
      <c r="U2528" s="55" t="s">
        <v>4042</v>
      </c>
      <c r="V2528" s="55" t="s">
        <v>4043</v>
      </c>
      <c r="AJ2528" s="58">
        <v>0</v>
      </c>
      <c r="AT2528" t="s">
        <v>4371</v>
      </c>
      <c r="AU2528" s="191">
        <f t="shared" si="41"/>
        <v>154605</v>
      </c>
    </row>
    <row r="2529" spans="1:47" hidden="1" x14ac:dyDescent="0.25">
      <c r="A2529" s="55" t="s">
        <v>1717</v>
      </c>
      <c r="B2529" s="92" t="s">
        <v>2824</v>
      </c>
      <c r="D2529" s="55" t="s">
        <v>3859</v>
      </c>
      <c r="E2529" s="56">
        <v>45777</v>
      </c>
      <c r="F2529" s="55" t="s">
        <v>4318</v>
      </c>
      <c r="H2529" s="55">
        <v>50900010</v>
      </c>
      <c r="I2529" s="55" t="s">
        <v>4321</v>
      </c>
      <c r="K2529" s="55" t="s">
        <v>490</v>
      </c>
      <c r="L2529" s="56">
        <v>45777</v>
      </c>
      <c r="Q2529" s="55" t="s">
        <v>89</v>
      </c>
      <c r="R2529" s="57">
        <v>95.49</v>
      </c>
      <c r="S2529" s="55" t="s">
        <v>89</v>
      </c>
      <c r="T2529" s="57">
        <v>95.49</v>
      </c>
      <c r="U2529" s="55" t="s">
        <v>329</v>
      </c>
      <c r="V2529" s="55" t="s">
        <v>330</v>
      </c>
      <c r="AJ2529" s="58">
        <v>0</v>
      </c>
      <c r="AT2529" t="s">
        <v>3842</v>
      </c>
      <c r="AU2529" s="191">
        <f t="shared" si="41"/>
        <v>1575585</v>
      </c>
    </row>
    <row r="2530" spans="1:47" hidden="1" x14ac:dyDescent="0.25">
      <c r="A2530" s="55" t="s">
        <v>1717</v>
      </c>
      <c r="B2530" s="92" t="s">
        <v>2824</v>
      </c>
      <c r="D2530" s="55" t="s">
        <v>3859</v>
      </c>
      <c r="E2530" s="56">
        <v>45777</v>
      </c>
      <c r="F2530" s="55" t="s">
        <v>4318</v>
      </c>
      <c r="H2530" s="55">
        <v>50900000</v>
      </c>
      <c r="I2530" s="55" t="s">
        <v>4321</v>
      </c>
      <c r="K2530" s="55" t="s">
        <v>488</v>
      </c>
      <c r="L2530" s="56">
        <v>45777</v>
      </c>
      <c r="Q2530" s="55" t="s">
        <v>89</v>
      </c>
      <c r="R2530" s="57">
        <v>9.25</v>
      </c>
      <c r="S2530" s="55" t="s">
        <v>89</v>
      </c>
      <c r="T2530" s="57">
        <v>9.25</v>
      </c>
      <c r="U2530" s="55" t="s">
        <v>329</v>
      </c>
      <c r="V2530" s="55" t="s">
        <v>330</v>
      </c>
      <c r="AJ2530" s="58">
        <v>0</v>
      </c>
      <c r="AT2530" t="s">
        <v>3842</v>
      </c>
      <c r="AU2530" s="191">
        <f t="shared" si="41"/>
        <v>152625</v>
      </c>
    </row>
    <row r="2531" spans="1:47" hidden="1" x14ac:dyDescent="0.25">
      <c r="A2531" s="55" t="s">
        <v>1717</v>
      </c>
      <c r="B2531" s="92" t="s">
        <v>2824</v>
      </c>
      <c r="D2531" s="55" t="s">
        <v>3859</v>
      </c>
      <c r="E2531" s="56">
        <v>45777</v>
      </c>
      <c r="F2531" s="55" t="s">
        <v>4318</v>
      </c>
      <c r="H2531" s="55">
        <v>50900000</v>
      </c>
      <c r="I2531" s="55" t="s">
        <v>4321</v>
      </c>
      <c r="K2531" s="55" t="s">
        <v>488</v>
      </c>
      <c r="L2531" s="56">
        <v>45777</v>
      </c>
      <c r="Q2531" s="55" t="s">
        <v>89</v>
      </c>
      <c r="R2531" s="57">
        <v>0.02</v>
      </c>
      <c r="S2531" s="55" t="s">
        <v>89</v>
      </c>
      <c r="T2531" s="57">
        <v>0.02</v>
      </c>
      <c r="U2531" s="55" t="s">
        <v>329</v>
      </c>
      <c r="V2531" s="55" t="s">
        <v>330</v>
      </c>
      <c r="AJ2531" s="58">
        <v>0</v>
      </c>
      <c r="AT2531" t="s">
        <v>3842</v>
      </c>
      <c r="AU2531" s="191">
        <f t="shared" si="41"/>
        <v>330</v>
      </c>
    </row>
    <row r="2532" spans="1:47" hidden="1" x14ac:dyDescent="0.25">
      <c r="A2532" s="55" t="s">
        <v>1717</v>
      </c>
      <c r="B2532" s="92" t="s">
        <v>2824</v>
      </c>
      <c r="D2532" s="55" t="s">
        <v>3859</v>
      </c>
      <c r="E2532" s="56">
        <v>45777</v>
      </c>
      <c r="F2532" s="55" t="s">
        <v>4318</v>
      </c>
      <c r="H2532" s="55">
        <v>50900000</v>
      </c>
      <c r="I2532" s="55" t="s">
        <v>4321</v>
      </c>
      <c r="K2532" s="55" t="s">
        <v>488</v>
      </c>
      <c r="L2532" s="56">
        <v>45777</v>
      </c>
      <c r="Q2532" s="55" t="s">
        <v>89</v>
      </c>
      <c r="R2532" s="57">
        <v>0.28000000000000003</v>
      </c>
      <c r="S2532" s="55" t="s">
        <v>89</v>
      </c>
      <c r="T2532" s="57">
        <v>0.28000000000000003</v>
      </c>
      <c r="U2532" s="55" t="s">
        <v>329</v>
      </c>
      <c r="V2532" s="55" t="s">
        <v>330</v>
      </c>
      <c r="AJ2532" s="58">
        <v>0</v>
      </c>
      <c r="AT2532" t="s">
        <v>3842</v>
      </c>
      <c r="AU2532" s="191">
        <f t="shared" si="41"/>
        <v>4620</v>
      </c>
    </row>
    <row r="2533" spans="1:47" hidden="1" x14ac:dyDescent="0.25">
      <c r="A2533" s="55" t="s">
        <v>1717</v>
      </c>
      <c r="B2533" s="92" t="s">
        <v>2824</v>
      </c>
      <c r="D2533" s="55" t="s">
        <v>3859</v>
      </c>
      <c r="E2533" s="56">
        <v>45777</v>
      </c>
      <c r="F2533" s="55" t="s">
        <v>4318</v>
      </c>
      <c r="H2533" s="55">
        <v>50900000</v>
      </c>
      <c r="I2533" s="55" t="s">
        <v>4321</v>
      </c>
      <c r="K2533" s="55" t="s">
        <v>488</v>
      </c>
      <c r="L2533" s="56">
        <v>45777</v>
      </c>
      <c r="Q2533" s="55" t="s">
        <v>89</v>
      </c>
      <c r="R2533" s="57">
        <v>33.83</v>
      </c>
      <c r="S2533" s="55" t="s">
        <v>89</v>
      </c>
      <c r="T2533" s="57">
        <v>33.83</v>
      </c>
      <c r="U2533" s="55" t="s">
        <v>329</v>
      </c>
      <c r="V2533" s="55" t="s">
        <v>330</v>
      </c>
      <c r="AJ2533" s="58">
        <v>0</v>
      </c>
      <c r="AT2533" t="s">
        <v>3842</v>
      </c>
      <c r="AU2533" s="191">
        <f t="shared" si="41"/>
        <v>558195</v>
      </c>
    </row>
    <row r="2534" spans="1:47" hidden="1" x14ac:dyDescent="0.25">
      <c r="A2534" s="55" t="s">
        <v>1717</v>
      </c>
      <c r="B2534" s="92" t="s">
        <v>2824</v>
      </c>
      <c r="D2534" s="55" t="s">
        <v>3859</v>
      </c>
      <c r="E2534" s="56">
        <v>45777</v>
      </c>
      <c r="F2534" s="55" t="s">
        <v>4318</v>
      </c>
      <c r="H2534" s="55">
        <v>50900000</v>
      </c>
      <c r="I2534" s="55" t="s">
        <v>4321</v>
      </c>
      <c r="K2534" s="55" t="s">
        <v>488</v>
      </c>
      <c r="L2534" s="56">
        <v>45777</v>
      </c>
      <c r="Q2534" s="55" t="s">
        <v>89</v>
      </c>
      <c r="R2534" s="57">
        <v>0.03</v>
      </c>
      <c r="S2534" s="55" t="s">
        <v>89</v>
      </c>
      <c r="T2534" s="57">
        <v>0.03</v>
      </c>
      <c r="U2534" s="55" t="s">
        <v>329</v>
      </c>
      <c r="V2534" s="55" t="s">
        <v>330</v>
      </c>
      <c r="AJ2534" s="58">
        <v>0</v>
      </c>
      <c r="AT2534" t="s">
        <v>3842</v>
      </c>
      <c r="AU2534" s="191">
        <f t="shared" si="41"/>
        <v>495</v>
      </c>
    </row>
    <row r="2535" spans="1:47" hidden="1" x14ac:dyDescent="0.25">
      <c r="A2535" s="55" t="s">
        <v>1717</v>
      </c>
      <c r="B2535" s="92" t="s">
        <v>2824</v>
      </c>
      <c r="D2535" s="55" t="s">
        <v>3859</v>
      </c>
      <c r="E2535" s="56">
        <v>45777</v>
      </c>
      <c r="F2535" s="55" t="s">
        <v>4318</v>
      </c>
      <c r="H2535" s="55">
        <v>50900000</v>
      </c>
      <c r="I2535" s="55" t="s">
        <v>4321</v>
      </c>
      <c r="K2535" s="55" t="s">
        <v>488</v>
      </c>
      <c r="L2535" s="56">
        <v>45777</v>
      </c>
      <c r="Q2535" s="55" t="s">
        <v>89</v>
      </c>
      <c r="R2535" s="57">
        <v>13.79</v>
      </c>
      <c r="S2535" s="55" t="s">
        <v>89</v>
      </c>
      <c r="T2535" s="57">
        <v>13.79</v>
      </c>
      <c r="U2535" s="55" t="s">
        <v>329</v>
      </c>
      <c r="V2535" s="55" t="s">
        <v>330</v>
      </c>
      <c r="AJ2535" s="58">
        <v>0</v>
      </c>
      <c r="AT2535" t="s">
        <v>3842</v>
      </c>
      <c r="AU2535" s="191">
        <f t="shared" si="41"/>
        <v>227535</v>
      </c>
    </row>
    <row r="2536" spans="1:47" hidden="1" x14ac:dyDescent="0.25">
      <c r="A2536" s="55" t="s">
        <v>1717</v>
      </c>
      <c r="B2536" s="92" t="s">
        <v>2824</v>
      </c>
      <c r="D2536" s="55" t="s">
        <v>3859</v>
      </c>
      <c r="E2536" s="56">
        <v>45777</v>
      </c>
      <c r="F2536" s="55" t="s">
        <v>4318</v>
      </c>
      <c r="H2536" s="55">
        <v>50900000</v>
      </c>
      <c r="I2536" s="55" t="s">
        <v>4321</v>
      </c>
      <c r="K2536" s="55" t="s">
        <v>488</v>
      </c>
      <c r="L2536" s="56">
        <v>45777</v>
      </c>
      <c r="Q2536" s="55" t="s">
        <v>89</v>
      </c>
      <c r="R2536" s="57">
        <v>9517.94</v>
      </c>
      <c r="S2536" s="55" t="s">
        <v>89</v>
      </c>
      <c r="T2536" s="57">
        <v>9517.94</v>
      </c>
      <c r="U2536" s="55" t="s">
        <v>4042</v>
      </c>
      <c r="V2536" s="55" t="s">
        <v>4043</v>
      </c>
      <c r="AJ2536" s="58">
        <v>0</v>
      </c>
      <c r="AT2536" t="s">
        <v>4371</v>
      </c>
      <c r="AU2536" s="191">
        <f t="shared" si="41"/>
        <v>157046010</v>
      </c>
    </row>
    <row r="2537" spans="1:47" hidden="1" x14ac:dyDescent="0.25">
      <c r="A2537" s="55" t="s">
        <v>1717</v>
      </c>
      <c r="B2537" s="92" t="s">
        <v>2824</v>
      </c>
      <c r="D2537" s="55" t="s">
        <v>3859</v>
      </c>
      <c r="E2537" s="56">
        <v>45777</v>
      </c>
      <c r="F2537" s="55" t="s">
        <v>4318</v>
      </c>
      <c r="H2537" s="55">
        <v>50900010</v>
      </c>
      <c r="I2537" s="55" t="s">
        <v>4321</v>
      </c>
      <c r="K2537" s="55" t="s">
        <v>490</v>
      </c>
      <c r="L2537" s="56">
        <v>45777</v>
      </c>
      <c r="Q2537" s="55" t="s">
        <v>89</v>
      </c>
      <c r="R2537" s="57">
        <v>1.86</v>
      </c>
      <c r="S2537" s="55" t="s">
        <v>89</v>
      </c>
      <c r="T2537" s="57">
        <v>1.86</v>
      </c>
      <c r="U2537" s="55" t="s">
        <v>329</v>
      </c>
      <c r="V2537" s="55" t="s">
        <v>330</v>
      </c>
      <c r="AJ2537" s="58">
        <v>0</v>
      </c>
      <c r="AT2537" t="s">
        <v>3842</v>
      </c>
      <c r="AU2537" s="191">
        <f t="shared" si="41"/>
        <v>30690</v>
      </c>
    </row>
    <row r="2538" spans="1:47" hidden="1" x14ac:dyDescent="0.25">
      <c r="A2538" s="55" t="s">
        <v>1717</v>
      </c>
      <c r="B2538" s="92" t="s">
        <v>2824</v>
      </c>
      <c r="D2538" s="55" t="s">
        <v>3859</v>
      </c>
      <c r="E2538" s="56">
        <v>45777</v>
      </c>
      <c r="F2538" s="55" t="s">
        <v>4318</v>
      </c>
      <c r="H2538" s="55">
        <v>50900010</v>
      </c>
      <c r="I2538" s="55" t="s">
        <v>4321</v>
      </c>
      <c r="K2538" s="55" t="s">
        <v>490</v>
      </c>
      <c r="L2538" s="56">
        <v>45777</v>
      </c>
      <c r="Q2538" s="55" t="s">
        <v>89</v>
      </c>
      <c r="R2538" s="57">
        <v>1.42</v>
      </c>
      <c r="S2538" s="55" t="s">
        <v>89</v>
      </c>
      <c r="T2538" s="57">
        <v>1.42</v>
      </c>
      <c r="U2538" s="55" t="s">
        <v>329</v>
      </c>
      <c r="V2538" s="55" t="s">
        <v>330</v>
      </c>
      <c r="AJ2538" s="58">
        <v>0</v>
      </c>
      <c r="AT2538" t="s">
        <v>3842</v>
      </c>
      <c r="AU2538" s="191">
        <f t="shared" si="41"/>
        <v>23430</v>
      </c>
    </row>
    <row r="2539" spans="1:47" hidden="1" x14ac:dyDescent="0.25">
      <c r="A2539" s="55" t="s">
        <v>1717</v>
      </c>
      <c r="B2539" s="92" t="s">
        <v>2824</v>
      </c>
      <c r="D2539" s="55" t="s">
        <v>3859</v>
      </c>
      <c r="E2539" s="56">
        <v>45777</v>
      </c>
      <c r="F2539" s="55" t="s">
        <v>4318</v>
      </c>
      <c r="H2539" s="55">
        <v>50900010</v>
      </c>
      <c r="I2539" s="55" t="s">
        <v>4321</v>
      </c>
      <c r="K2539" s="55" t="s">
        <v>490</v>
      </c>
      <c r="L2539" s="56">
        <v>45777</v>
      </c>
      <c r="Q2539" s="55" t="s">
        <v>89</v>
      </c>
      <c r="R2539" s="57">
        <v>14.7</v>
      </c>
      <c r="S2539" s="55" t="s">
        <v>89</v>
      </c>
      <c r="T2539" s="57">
        <v>14.7</v>
      </c>
      <c r="U2539" s="55" t="s">
        <v>329</v>
      </c>
      <c r="V2539" s="55" t="s">
        <v>330</v>
      </c>
      <c r="AJ2539" s="58">
        <v>0</v>
      </c>
      <c r="AT2539" t="s">
        <v>3842</v>
      </c>
      <c r="AU2539" s="191">
        <f t="shared" si="41"/>
        <v>242550</v>
      </c>
    </row>
    <row r="2540" spans="1:47" hidden="1" x14ac:dyDescent="0.25">
      <c r="A2540" s="55" t="s">
        <v>1717</v>
      </c>
      <c r="B2540" s="92" t="s">
        <v>2824</v>
      </c>
      <c r="D2540" s="55" t="s">
        <v>3859</v>
      </c>
      <c r="E2540" s="56">
        <v>45777</v>
      </c>
      <c r="F2540" s="55" t="s">
        <v>4318</v>
      </c>
      <c r="H2540" s="55">
        <v>50900000</v>
      </c>
      <c r="I2540" s="55" t="s">
        <v>4321</v>
      </c>
      <c r="K2540" s="55" t="s">
        <v>488</v>
      </c>
      <c r="L2540" s="56">
        <v>45777</v>
      </c>
      <c r="Q2540" s="55" t="s">
        <v>89</v>
      </c>
      <c r="R2540" s="57">
        <v>33.83</v>
      </c>
      <c r="S2540" s="55" t="s">
        <v>89</v>
      </c>
      <c r="T2540" s="57">
        <v>33.83</v>
      </c>
      <c r="U2540" s="55" t="s">
        <v>329</v>
      </c>
      <c r="V2540" s="55" t="s">
        <v>330</v>
      </c>
      <c r="AJ2540" s="58">
        <v>0</v>
      </c>
      <c r="AT2540" t="s">
        <v>3842</v>
      </c>
      <c r="AU2540" s="191">
        <f t="shared" si="41"/>
        <v>558195</v>
      </c>
    </row>
    <row r="2541" spans="1:47" hidden="1" x14ac:dyDescent="0.25">
      <c r="A2541" s="55" t="s">
        <v>1717</v>
      </c>
      <c r="B2541" s="92" t="s">
        <v>2824</v>
      </c>
      <c r="D2541" s="55" t="s">
        <v>3859</v>
      </c>
      <c r="E2541" s="56">
        <v>45777</v>
      </c>
      <c r="F2541" s="55" t="s">
        <v>4318</v>
      </c>
      <c r="H2541" s="55">
        <v>50900010</v>
      </c>
      <c r="I2541" s="55" t="s">
        <v>4321</v>
      </c>
      <c r="K2541" s="55" t="s">
        <v>490</v>
      </c>
      <c r="L2541" s="56">
        <v>45777</v>
      </c>
      <c r="Q2541" s="55" t="s">
        <v>89</v>
      </c>
      <c r="R2541" s="57">
        <v>38.96</v>
      </c>
      <c r="S2541" s="55" t="s">
        <v>89</v>
      </c>
      <c r="T2541" s="57">
        <v>38.96</v>
      </c>
      <c r="U2541" s="55" t="s">
        <v>329</v>
      </c>
      <c r="V2541" s="55" t="s">
        <v>330</v>
      </c>
      <c r="AJ2541" s="58">
        <v>0</v>
      </c>
      <c r="AT2541" t="s">
        <v>3842</v>
      </c>
      <c r="AU2541" s="191">
        <f t="shared" si="41"/>
        <v>642840</v>
      </c>
    </row>
    <row r="2542" spans="1:47" hidden="1" x14ac:dyDescent="0.25">
      <c r="A2542" s="55" t="s">
        <v>1717</v>
      </c>
      <c r="B2542" s="92" t="s">
        <v>2824</v>
      </c>
      <c r="D2542" s="55" t="s">
        <v>3859</v>
      </c>
      <c r="E2542" s="56">
        <v>45777</v>
      </c>
      <c r="F2542" s="55" t="s">
        <v>4318</v>
      </c>
      <c r="H2542" s="55">
        <v>50900000</v>
      </c>
      <c r="I2542" s="55" t="s">
        <v>4321</v>
      </c>
      <c r="K2542" s="55" t="s">
        <v>488</v>
      </c>
      <c r="L2542" s="56">
        <v>45777</v>
      </c>
      <c r="Q2542" s="55" t="s">
        <v>89</v>
      </c>
      <c r="R2542" s="57">
        <v>0.03</v>
      </c>
      <c r="S2542" s="55" t="s">
        <v>89</v>
      </c>
      <c r="T2542" s="57">
        <v>0.03</v>
      </c>
      <c r="U2542" s="55" t="s">
        <v>329</v>
      </c>
      <c r="V2542" s="55" t="s">
        <v>330</v>
      </c>
      <c r="AJ2542" s="58">
        <v>0</v>
      </c>
      <c r="AT2542" t="s">
        <v>3842</v>
      </c>
      <c r="AU2542" s="191">
        <f t="shared" si="41"/>
        <v>495</v>
      </c>
    </row>
    <row r="2543" spans="1:47" hidden="1" x14ac:dyDescent="0.25">
      <c r="A2543" s="55" t="s">
        <v>1717</v>
      </c>
      <c r="B2543" s="92" t="s">
        <v>2824</v>
      </c>
      <c r="D2543" s="55" t="s">
        <v>3859</v>
      </c>
      <c r="E2543" s="56">
        <v>45777</v>
      </c>
      <c r="F2543" s="55" t="s">
        <v>4318</v>
      </c>
      <c r="H2543" s="55">
        <v>50900010</v>
      </c>
      <c r="I2543" s="55" t="s">
        <v>4321</v>
      </c>
      <c r="K2543" s="55" t="s">
        <v>490</v>
      </c>
      <c r="L2543" s="56">
        <v>45777</v>
      </c>
      <c r="Q2543" s="55" t="s">
        <v>89</v>
      </c>
      <c r="R2543" s="57">
        <v>85.56</v>
      </c>
      <c r="S2543" s="55" t="s">
        <v>89</v>
      </c>
      <c r="T2543" s="57">
        <v>85.56</v>
      </c>
      <c r="U2543" s="55" t="s">
        <v>329</v>
      </c>
      <c r="V2543" s="55" t="s">
        <v>330</v>
      </c>
      <c r="AJ2543" s="58">
        <v>0</v>
      </c>
      <c r="AT2543" t="s">
        <v>3842</v>
      </c>
      <c r="AU2543" s="191">
        <f t="shared" si="41"/>
        <v>1411740</v>
      </c>
    </row>
    <row r="2544" spans="1:47" hidden="1" x14ac:dyDescent="0.25">
      <c r="A2544" s="55" t="s">
        <v>1717</v>
      </c>
      <c r="B2544" s="92" t="s">
        <v>2824</v>
      </c>
      <c r="D2544" s="55" t="s">
        <v>3859</v>
      </c>
      <c r="E2544" s="56">
        <v>45777</v>
      </c>
      <c r="F2544" s="55" t="s">
        <v>4318</v>
      </c>
      <c r="H2544" s="55">
        <v>50900000</v>
      </c>
      <c r="I2544" s="55" t="s">
        <v>4321</v>
      </c>
      <c r="K2544" s="55" t="s">
        <v>488</v>
      </c>
      <c r="L2544" s="56">
        <v>45777</v>
      </c>
      <c r="Q2544" s="55" t="s">
        <v>89</v>
      </c>
      <c r="R2544" s="57">
        <v>0.02</v>
      </c>
      <c r="S2544" s="55" t="s">
        <v>89</v>
      </c>
      <c r="T2544" s="57">
        <v>0.02</v>
      </c>
      <c r="U2544" s="55" t="s">
        <v>329</v>
      </c>
      <c r="V2544" s="55" t="s">
        <v>330</v>
      </c>
      <c r="AJ2544" s="58">
        <v>0</v>
      </c>
      <c r="AT2544" t="s">
        <v>3842</v>
      </c>
      <c r="AU2544" s="191">
        <f t="shared" si="41"/>
        <v>330</v>
      </c>
    </row>
    <row r="2545" spans="1:47" hidden="1" x14ac:dyDescent="0.25">
      <c r="A2545" s="55" t="s">
        <v>1717</v>
      </c>
      <c r="B2545" s="92" t="s">
        <v>2824</v>
      </c>
      <c r="D2545" s="55" t="s">
        <v>3859</v>
      </c>
      <c r="E2545" s="56">
        <v>45777</v>
      </c>
      <c r="F2545" s="55" t="s">
        <v>4318</v>
      </c>
      <c r="H2545" s="55">
        <v>50900010</v>
      </c>
      <c r="I2545" s="55" t="s">
        <v>4321</v>
      </c>
      <c r="K2545" s="55" t="s">
        <v>490</v>
      </c>
      <c r="L2545" s="56">
        <v>45777</v>
      </c>
      <c r="Q2545" s="55" t="s">
        <v>89</v>
      </c>
      <c r="R2545" s="57">
        <v>13669.52</v>
      </c>
      <c r="S2545" s="55" t="s">
        <v>89</v>
      </c>
      <c r="T2545" s="57">
        <v>13669.52</v>
      </c>
      <c r="U2545" s="55" t="s">
        <v>329</v>
      </c>
      <c r="V2545" s="55" t="s">
        <v>330</v>
      </c>
      <c r="AJ2545" s="58">
        <v>0</v>
      </c>
      <c r="AT2545" t="s">
        <v>3842</v>
      </c>
      <c r="AU2545" s="191">
        <f t="shared" ref="AU2545:AU2608" si="42">IF(Q2545="USD",R2545*16500,IF(Q2545="IDR",R2545,T2545*16500))</f>
        <v>225547080</v>
      </c>
    </row>
    <row r="2546" spans="1:47" hidden="1" x14ac:dyDescent="0.25">
      <c r="A2546" s="55" t="s">
        <v>1717</v>
      </c>
      <c r="B2546" s="92" t="s">
        <v>2824</v>
      </c>
      <c r="D2546" s="55" t="s">
        <v>3859</v>
      </c>
      <c r="E2546" s="56">
        <v>45777</v>
      </c>
      <c r="F2546" s="55" t="s">
        <v>4318</v>
      </c>
      <c r="H2546" s="55">
        <v>50900000</v>
      </c>
      <c r="I2546" s="55" t="s">
        <v>4321</v>
      </c>
      <c r="K2546" s="55" t="s">
        <v>488</v>
      </c>
      <c r="L2546" s="56">
        <v>45777</v>
      </c>
      <c r="Q2546" s="55" t="s">
        <v>89</v>
      </c>
      <c r="R2546" s="57">
        <v>13.79</v>
      </c>
      <c r="S2546" s="55" t="s">
        <v>89</v>
      </c>
      <c r="T2546" s="57">
        <v>13.79</v>
      </c>
      <c r="U2546" s="55" t="s">
        <v>329</v>
      </c>
      <c r="V2546" s="55" t="s">
        <v>330</v>
      </c>
      <c r="AJ2546" s="58">
        <v>0</v>
      </c>
      <c r="AT2546" t="s">
        <v>3842</v>
      </c>
      <c r="AU2546" s="191">
        <f t="shared" si="42"/>
        <v>227535</v>
      </c>
    </row>
    <row r="2547" spans="1:47" hidden="1" x14ac:dyDescent="0.25">
      <c r="A2547" s="55" t="s">
        <v>1717</v>
      </c>
      <c r="B2547" s="92" t="s">
        <v>2824</v>
      </c>
      <c r="D2547" s="55" t="s">
        <v>3859</v>
      </c>
      <c r="E2547" s="56">
        <v>45777</v>
      </c>
      <c r="F2547" s="55" t="s">
        <v>4318</v>
      </c>
      <c r="H2547" s="55">
        <v>50900010</v>
      </c>
      <c r="I2547" s="55" t="s">
        <v>4321</v>
      </c>
      <c r="K2547" s="55" t="s">
        <v>490</v>
      </c>
      <c r="L2547" s="56">
        <v>45777</v>
      </c>
      <c r="Q2547" s="55" t="s">
        <v>89</v>
      </c>
      <c r="R2547" s="57">
        <v>16539.310000000001</v>
      </c>
      <c r="S2547" s="55" t="s">
        <v>89</v>
      </c>
      <c r="T2547" s="57">
        <v>16539.310000000001</v>
      </c>
      <c r="U2547" s="55" t="s">
        <v>329</v>
      </c>
      <c r="V2547" s="55" t="s">
        <v>330</v>
      </c>
      <c r="AJ2547" s="58">
        <v>0</v>
      </c>
      <c r="AT2547" t="s">
        <v>3842</v>
      </c>
      <c r="AU2547" s="191">
        <f t="shared" si="42"/>
        <v>272898615</v>
      </c>
    </row>
    <row r="2548" spans="1:47" hidden="1" x14ac:dyDescent="0.25">
      <c r="A2548" s="55" t="s">
        <v>1717</v>
      </c>
      <c r="B2548" s="92" t="s">
        <v>2824</v>
      </c>
      <c r="D2548" s="55" t="s">
        <v>3859</v>
      </c>
      <c r="E2548" s="56">
        <v>45777</v>
      </c>
      <c r="F2548" s="55" t="s">
        <v>4318</v>
      </c>
      <c r="H2548" s="55">
        <v>50900010</v>
      </c>
      <c r="I2548" s="55" t="s">
        <v>4321</v>
      </c>
      <c r="K2548" s="55" t="s">
        <v>490</v>
      </c>
      <c r="L2548" s="56">
        <v>45777</v>
      </c>
      <c r="Q2548" s="55" t="s">
        <v>89</v>
      </c>
      <c r="R2548" s="57">
        <v>0</v>
      </c>
      <c r="S2548" s="55" t="s">
        <v>89</v>
      </c>
      <c r="T2548" s="57">
        <v>0</v>
      </c>
      <c r="U2548" s="55" t="s">
        <v>4042</v>
      </c>
      <c r="V2548" s="55" t="s">
        <v>4043</v>
      </c>
      <c r="AJ2548" s="58">
        <v>0</v>
      </c>
      <c r="AT2548" t="s">
        <v>4371</v>
      </c>
      <c r="AU2548" s="191">
        <f t="shared" si="42"/>
        <v>0</v>
      </c>
    </row>
    <row r="2549" spans="1:47" hidden="1" x14ac:dyDescent="0.25">
      <c r="A2549" s="55" t="s">
        <v>1717</v>
      </c>
      <c r="B2549" s="92" t="s">
        <v>2824</v>
      </c>
      <c r="D2549" s="55" t="s">
        <v>3859</v>
      </c>
      <c r="E2549" s="56">
        <v>45777</v>
      </c>
      <c r="F2549" s="55" t="s">
        <v>4318</v>
      </c>
      <c r="H2549" s="55">
        <v>50900000</v>
      </c>
      <c r="I2549" s="55" t="s">
        <v>4321</v>
      </c>
      <c r="K2549" s="55" t="s">
        <v>488</v>
      </c>
      <c r="L2549" s="56">
        <v>45777</v>
      </c>
      <c r="Q2549" s="55" t="s">
        <v>89</v>
      </c>
      <c r="R2549" s="57">
        <v>282.57</v>
      </c>
      <c r="S2549" s="55" t="s">
        <v>89</v>
      </c>
      <c r="T2549" s="57">
        <v>282.57</v>
      </c>
      <c r="U2549" s="55" t="s">
        <v>329</v>
      </c>
      <c r="V2549" s="55" t="s">
        <v>330</v>
      </c>
      <c r="AJ2549" s="58">
        <v>0</v>
      </c>
      <c r="AT2549" t="s">
        <v>3842</v>
      </c>
      <c r="AU2549" s="191">
        <f t="shared" si="42"/>
        <v>4662405</v>
      </c>
    </row>
    <row r="2550" spans="1:47" hidden="1" x14ac:dyDescent="0.25">
      <c r="A2550" s="55" t="s">
        <v>1717</v>
      </c>
      <c r="B2550" s="92" t="s">
        <v>2824</v>
      </c>
      <c r="D2550" s="55" t="s">
        <v>3859</v>
      </c>
      <c r="E2550" s="56">
        <v>45777</v>
      </c>
      <c r="F2550" s="55" t="s">
        <v>4318</v>
      </c>
      <c r="H2550" s="55">
        <v>50900000</v>
      </c>
      <c r="I2550" s="55" t="s">
        <v>4321</v>
      </c>
      <c r="K2550" s="55" t="s">
        <v>488</v>
      </c>
      <c r="L2550" s="56">
        <v>45777</v>
      </c>
      <c r="Q2550" s="55" t="s">
        <v>89</v>
      </c>
      <c r="R2550" s="57">
        <v>9406.74</v>
      </c>
      <c r="S2550" s="55" t="s">
        <v>89</v>
      </c>
      <c r="T2550" s="57">
        <v>9406.74</v>
      </c>
      <c r="U2550" s="55" t="s">
        <v>329</v>
      </c>
      <c r="V2550" s="55" t="s">
        <v>330</v>
      </c>
      <c r="AJ2550" s="58">
        <v>0</v>
      </c>
      <c r="AT2550" t="s">
        <v>3842</v>
      </c>
      <c r="AU2550" s="191">
        <f t="shared" si="42"/>
        <v>155211210</v>
      </c>
    </row>
    <row r="2551" spans="1:47" hidden="1" x14ac:dyDescent="0.25">
      <c r="A2551" s="55" t="s">
        <v>1717</v>
      </c>
      <c r="B2551" s="92" t="s">
        <v>2824</v>
      </c>
      <c r="D2551" s="55" t="s">
        <v>3859</v>
      </c>
      <c r="E2551" s="56">
        <v>45777</v>
      </c>
      <c r="F2551" s="55" t="s">
        <v>4318</v>
      </c>
      <c r="H2551" s="55">
        <v>50900010</v>
      </c>
      <c r="I2551" s="55" t="s">
        <v>4322</v>
      </c>
      <c r="K2551" s="55" t="s">
        <v>490</v>
      </c>
      <c r="L2551" s="56">
        <v>45777</v>
      </c>
      <c r="Q2551" s="55" t="s">
        <v>89</v>
      </c>
      <c r="R2551" s="57">
        <v>35.03</v>
      </c>
      <c r="S2551" s="55" t="s">
        <v>89</v>
      </c>
      <c r="T2551" s="57">
        <v>35.03</v>
      </c>
      <c r="U2551" s="55" t="s">
        <v>329</v>
      </c>
      <c r="V2551" s="55" t="s">
        <v>330</v>
      </c>
      <c r="AJ2551" s="58">
        <v>0</v>
      </c>
      <c r="AT2551" t="s">
        <v>3842</v>
      </c>
      <c r="AU2551" s="191">
        <f t="shared" si="42"/>
        <v>577995</v>
      </c>
    </row>
    <row r="2552" spans="1:47" hidden="1" x14ac:dyDescent="0.25">
      <c r="A2552" s="55" t="s">
        <v>1717</v>
      </c>
      <c r="B2552" s="92" t="s">
        <v>2824</v>
      </c>
      <c r="D2552" s="55" t="s">
        <v>3859</v>
      </c>
      <c r="E2552" s="56">
        <v>45777</v>
      </c>
      <c r="F2552" s="55" t="s">
        <v>4318</v>
      </c>
      <c r="H2552" s="55">
        <v>50900010</v>
      </c>
      <c r="I2552" s="55" t="s">
        <v>4322</v>
      </c>
      <c r="K2552" s="55" t="s">
        <v>490</v>
      </c>
      <c r="L2552" s="56">
        <v>45777</v>
      </c>
      <c r="Q2552" s="55" t="s">
        <v>89</v>
      </c>
      <c r="R2552" s="57">
        <v>4.37</v>
      </c>
      <c r="S2552" s="55" t="s">
        <v>89</v>
      </c>
      <c r="T2552" s="57">
        <v>4.37</v>
      </c>
      <c r="U2552" s="55" t="s">
        <v>4042</v>
      </c>
      <c r="V2552" s="55" t="s">
        <v>4043</v>
      </c>
      <c r="AJ2552" s="58">
        <v>0</v>
      </c>
      <c r="AT2552" t="s">
        <v>4371</v>
      </c>
      <c r="AU2552" s="191">
        <f t="shared" si="42"/>
        <v>72105</v>
      </c>
    </row>
    <row r="2553" spans="1:47" hidden="1" x14ac:dyDescent="0.25">
      <c r="A2553" s="55" t="s">
        <v>1717</v>
      </c>
      <c r="B2553" s="92" t="s">
        <v>2824</v>
      </c>
      <c r="D2553" s="55" t="s">
        <v>3859</v>
      </c>
      <c r="E2553" s="56">
        <v>45777</v>
      </c>
      <c r="F2553" s="55" t="s">
        <v>4318</v>
      </c>
      <c r="H2553" s="55">
        <v>50900010</v>
      </c>
      <c r="I2553" s="55" t="s">
        <v>4322</v>
      </c>
      <c r="K2553" s="55" t="s">
        <v>490</v>
      </c>
      <c r="L2553" s="56">
        <v>45777</v>
      </c>
      <c r="Q2553" s="55" t="s">
        <v>89</v>
      </c>
      <c r="R2553" s="57">
        <v>116.67</v>
      </c>
      <c r="S2553" s="55" t="s">
        <v>89</v>
      </c>
      <c r="T2553" s="57">
        <v>116.67</v>
      </c>
      <c r="U2553" s="55" t="s">
        <v>329</v>
      </c>
      <c r="V2553" s="55" t="s">
        <v>330</v>
      </c>
      <c r="AJ2553" s="58">
        <v>0</v>
      </c>
      <c r="AT2553" t="s">
        <v>3842</v>
      </c>
      <c r="AU2553" s="191">
        <f t="shared" si="42"/>
        <v>1925055</v>
      </c>
    </row>
    <row r="2554" spans="1:47" hidden="1" x14ac:dyDescent="0.25">
      <c r="A2554" s="55" t="s">
        <v>1717</v>
      </c>
      <c r="B2554" s="92" t="s">
        <v>2824</v>
      </c>
      <c r="D2554" s="55" t="s">
        <v>3859</v>
      </c>
      <c r="E2554" s="56">
        <v>45777</v>
      </c>
      <c r="F2554" s="55" t="s">
        <v>4318</v>
      </c>
      <c r="H2554" s="55">
        <v>50900010</v>
      </c>
      <c r="I2554" s="55" t="s">
        <v>4322</v>
      </c>
      <c r="K2554" s="55" t="s">
        <v>490</v>
      </c>
      <c r="L2554" s="56">
        <v>45777</v>
      </c>
      <c r="Q2554" s="55" t="s">
        <v>89</v>
      </c>
      <c r="R2554" s="57">
        <v>36.01</v>
      </c>
      <c r="S2554" s="55" t="s">
        <v>89</v>
      </c>
      <c r="T2554" s="57">
        <v>36.01</v>
      </c>
      <c r="U2554" s="55" t="s">
        <v>329</v>
      </c>
      <c r="V2554" s="55" t="s">
        <v>330</v>
      </c>
      <c r="AJ2554" s="58">
        <v>0</v>
      </c>
      <c r="AT2554" t="s">
        <v>3842</v>
      </c>
      <c r="AU2554" s="191">
        <f t="shared" si="42"/>
        <v>594165</v>
      </c>
    </row>
    <row r="2555" spans="1:47" hidden="1" x14ac:dyDescent="0.25">
      <c r="A2555" s="55" t="s">
        <v>1717</v>
      </c>
      <c r="B2555" s="92" t="s">
        <v>2824</v>
      </c>
      <c r="D2555" s="55" t="s">
        <v>3859</v>
      </c>
      <c r="E2555" s="56">
        <v>45777</v>
      </c>
      <c r="F2555" s="55" t="s">
        <v>4318</v>
      </c>
      <c r="H2555" s="55">
        <v>50900010</v>
      </c>
      <c r="I2555" s="55" t="s">
        <v>4322</v>
      </c>
      <c r="K2555" s="55" t="s">
        <v>490</v>
      </c>
      <c r="L2555" s="56">
        <v>45777</v>
      </c>
      <c r="Q2555" s="55" t="s">
        <v>89</v>
      </c>
      <c r="R2555" s="57">
        <v>1234.56</v>
      </c>
      <c r="S2555" s="55" t="s">
        <v>89</v>
      </c>
      <c r="T2555" s="57">
        <v>1234.56</v>
      </c>
      <c r="U2555" s="55" t="s">
        <v>329</v>
      </c>
      <c r="V2555" s="55" t="s">
        <v>330</v>
      </c>
      <c r="AJ2555" s="58">
        <v>0</v>
      </c>
      <c r="AT2555" t="s">
        <v>3842</v>
      </c>
      <c r="AU2555" s="191">
        <f t="shared" si="42"/>
        <v>20370240</v>
      </c>
    </row>
    <row r="2556" spans="1:47" hidden="1" x14ac:dyDescent="0.25">
      <c r="A2556" s="55" t="s">
        <v>1717</v>
      </c>
      <c r="B2556" s="92" t="s">
        <v>2824</v>
      </c>
      <c r="D2556" s="55" t="s">
        <v>3859</v>
      </c>
      <c r="E2556" s="56">
        <v>45777</v>
      </c>
      <c r="F2556" s="55" t="s">
        <v>4318</v>
      </c>
      <c r="H2556" s="55">
        <v>50900010</v>
      </c>
      <c r="I2556" s="55" t="s">
        <v>4322</v>
      </c>
      <c r="K2556" s="55" t="s">
        <v>490</v>
      </c>
      <c r="L2556" s="56">
        <v>45777</v>
      </c>
      <c r="Q2556" s="55" t="s">
        <v>89</v>
      </c>
      <c r="R2556" s="57">
        <v>210.94</v>
      </c>
      <c r="S2556" s="55" t="s">
        <v>89</v>
      </c>
      <c r="T2556" s="57">
        <v>210.94</v>
      </c>
      <c r="U2556" s="55" t="s">
        <v>329</v>
      </c>
      <c r="V2556" s="55" t="s">
        <v>330</v>
      </c>
      <c r="AJ2556" s="58">
        <v>0</v>
      </c>
      <c r="AT2556" t="s">
        <v>3842</v>
      </c>
      <c r="AU2556" s="191">
        <f t="shared" si="42"/>
        <v>3480510</v>
      </c>
    </row>
    <row r="2557" spans="1:47" hidden="1" x14ac:dyDescent="0.25">
      <c r="A2557" s="55" t="s">
        <v>1717</v>
      </c>
      <c r="B2557" s="92" t="s">
        <v>2824</v>
      </c>
      <c r="D2557" s="55" t="s">
        <v>3859</v>
      </c>
      <c r="E2557" s="56">
        <v>45777</v>
      </c>
      <c r="F2557" s="55" t="s">
        <v>4318</v>
      </c>
      <c r="H2557" s="55">
        <v>50900010</v>
      </c>
      <c r="I2557" s="55" t="s">
        <v>4322</v>
      </c>
      <c r="K2557" s="55" t="s">
        <v>490</v>
      </c>
      <c r="L2557" s="56">
        <v>45777</v>
      </c>
      <c r="Q2557" s="55" t="s">
        <v>89</v>
      </c>
      <c r="R2557" s="57">
        <v>39.479999999999997</v>
      </c>
      <c r="S2557" s="55" t="s">
        <v>89</v>
      </c>
      <c r="T2557" s="57">
        <v>39.479999999999997</v>
      </c>
      <c r="U2557" s="55" t="s">
        <v>329</v>
      </c>
      <c r="V2557" s="55" t="s">
        <v>330</v>
      </c>
      <c r="AJ2557" s="58">
        <v>0</v>
      </c>
      <c r="AT2557" t="s">
        <v>3842</v>
      </c>
      <c r="AU2557" s="191">
        <f t="shared" si="42"/>
        <v>651420</v>
      </c>
    </row>
    <row r="2558" spans="1:47" hidden="1" x14ac:dyDescent="0.25">
      <c r="A2558" s="55" t="s">
        <v>1717</v>
      </c>
      <c r="B2558" s="92" t="s">
        <v>2824</v>
      </c>
      <c r="D2558" s="55" t="s">
        <v>3859</v>
      </c>
      <c r="E2558" s="56">
        <v>45777</v>
      </c>
      <c r="F2558" s="55" t="s">
        <v>4318</v>
      </c>
      <c r="H2558" s="55">
        <v>50900010</v>
      </c>
      <c r="I2558" s="55" t="s">
        <v>4322</v>
      </c>
      <c r="K2558" s="55" t="s">
        <v>490</v>
      </c>
      <c r="L2558" s="56">
        <v>45777</v>
      </c>
      <c r="Q2558" s="55" t="s">
        <v>89</v>
      </c>
      <c r="R2558" s="57">
        <v>0.06</v>
      </c>
      <c r="S2558" s="55" t="s">
        <v>89</v>
      </c>
      <c r="T2558" s="57">
        <v>0.06</v>
      </c>
      <c r="U2558" s="55" t="s">
        <v>329</v>
      </c>
      <c r="V2558" s="55" t="s">
        <v>330</v>
      </c>
      <c r="AJ2558" s="58">
        <v>0</v>
      </c>
      <c r="AT2558" t="s">
        <v>3842</v>
      </c>
      <c r="AU2558" s="191">
        <f t="shared" si="42"/>
        <v>990</v>
      </c>
    </row>
    <row r="2559" spans="1:47" hidden="1" x14ac:dyDescent="0.25">
      <c r="A2559" s="55" t="s">
        <v>1717</v>
      </c>
      <c r="B2559" s="92" t="s">
        <v>2824</v>
      </c>
      <c r="D2559" s="55" t="s">
        <v>3859</v>
      </c>
      <c r="E2559" s="56">
        <v>45777</v>
      </c>
      <c r="F2559" s="55" t="s">
        <v>4318</v>
      </c>
      <c r="H2559" s="55">
        <v>50900010</v>
      </c>
      <c r="I2559" s="55" t="s">
        <v>4322</v>
      </c>
      <c r="K2559" s="55" t="s">
        <v>490</v>
      </c>
      <c r="L2559" s="56">
        <v>45777</v>
      </c>
      <c r="Q2559" s="55" t="s">
        <v>89</v>
      </c>
      <c r="R2559" s="57">
        <v>20.7</v>
      </c>
      <c r="S2559" s="55" t="s">
        <v>89</v>
      </c>
      <c r="T2559" s="57">
        <v>20.7</v>
      </c>
      <c r="U2559" s="55" t="s">
        <v>329</v>
      </c>
      <c r="V2559" s="55" t="s">
        <v>330</v>
      </c>
      <c r="AJ2559" s="58">
        <v>0</v>
      </c>
      <c r="AT2559" t="s">
        <v>3842</v>
      </c>
      <c r="AU2559" s="191">
        <f t="shared" si="42"/>
        <v>341550</v>
      </c>
    </row>
    <row r="2560" spans="1:47" hidden="1" x14ac:dyDescent="0.25">
      <c r="A2560" s="55" t="s">
        <v>1717</v>
      </c>
      <c r="B2560" s="92" t="s">
        <v>2824</v>
      </c>
      <c r="D2560" s="55" t="s">
        <v>3859</v>
      </c>
      <c r="E2560" s="56">
        <v>45777</v>
      </c>
      <c r="F2560" s="55" t="s">
        <v>4318</v>
      </c>
      <c r="H2560" s="55">
        <v>50900010</v>
      </c>
      <c r="I2560" s="55" t="s">
        <v>4322</v>
      </c>
      <c r="K2560" s="55" t="s">
        <v>490</v>
      </c>
      <c r="L2560" s="56">
        <v>45777</v>
      </c>
      <c r="Q2560" s="55" t="s">
        <v>89</v>
      </c>
      <c r="R2560" s="57">
        <v>68.16</v>
      </c>
      <c r="S2560" s="55" t="s">
        <v>89</v>
      </c>
      <c r="T2560" s="57">
        <v>68.16</v>
      </c>
      <c r="U2560" s="55" t="s">
        <v>329</v>
      </c>
      <c r="V2560" s="55" t="s">
        <v>330</v>
      </c>
      <c r="AJ2560" s="58">
        <v>0</v>
      </c>
      <c r="AT2560" t="s">
        <v>3842</v>
      </c>
      <c r="AU2560" s="191">
        <f t="shared" si="42"/>
        <v>1124640</v>
      </c>
    </row>
    <row r="2561" spans="1:47" hidden="1" x14ac:dyDescent="0.25">
      <c r="A2561" s="55" t="s">
        <v>1717</v>
      </c>
      <c r="B2561" s="92" t="s">
        <v>2824</v>
      </c>
      <c r="D2561" s="55" t="s">
        <v>3859</v>
      </c>
      <c r="E2561" s="56">
        <v>45777</v>
      </c>
      <c r="F2561" s="55" t="s">
        <v>4318</v>
      </c>
      <c r="H2561" s="55">
        <v>50900010</v>
      </c>
      <c r="I2561" s="55" t="s">
        <v>4322</v>
      </c>
      <c r="K2561" s="55" t="s">
        <v>490</v>
      </c>
      <c r="L2561" s="56">
        <v>45777</v>
      </c>
      <c r="Q2561" s="55" t="s">
        <v>89</v>
      </c>
      <c r="R2561" s="57">
        <v>4.95</v>
      </c>
      <c r="S2561" s="55" t="s">
        <v>89</v>
      </c>
      <c r="T2561" s="57">
        <v>4.95</v>
      </c>
      <c r="U2561" s="55" t="s">
        <v>329</v>
      </c>
      <c r="V2561" s="55" t="s">
        <v>330</v>
      </c>
      <c r="AJ2561" s="58">
        <v>0</v>
      </c>
      <c r="AT2561" t="s">
        <v>3842</v>
      </c>
      <c r="AU2561" s="191">
        <f t="shared" si="42"/>
        <v>81675</v>
      </c>
    </row>
    <row r="2562" spans="1:47" hidden="1" x14ac:dyDescent="0.25">
      <c r="A2562" s="55" t="s">
        <v>1717</v>
      </c>
      <c r="B2562" s="92" t="s">
        <v>2824</v>
      </c>
      <c r="D2562" s="55" t="s">
        <v>3859</v>
      </c>
      <c r="E2562" s="56">
        <v>45777</v>
      </c>
      <c r="F2562" s="55" t="s">
        <v>4318</v>
      </c>
      <c r="H2562" s="55">
        <v>50900010</v>
      </c>
      <c r="I2562" s="55" t="s">
        <v>4322</v>
      </c>
      <c r="K2562" s="55" t="s">
        <v>490</v>
      </c>
      <c r="L2562" s="56">
        <v>45777</v>
      </c>
      <c r="Q2562" s="55" t="s">
        <v>89</v>
      </c>
      <c r="R2562" s="57">
        <v>910.53</v>
      </c>
      <c r="S2562" s="55" t="s">
        <v>89</v>
      </c>
      <c r="T2562" s="57">
        <v>910.53</v>
      </c>
      <c r="U2562" s="55" t="s">
        <v>329</v>
      </c>
      <c r="V2562" s="55" t="s">
        <v>330</v>
      </c>
      <c r="AJ2562" s="58">
        <v>0</v>
      </c>
      <c r="AT2562" t="s">
        <v>3842</v>
      </c>
      <c r="AU2562" s="191">
        <f t="shared" si="42"/>
        <v>15023745</v>
      </c>
    </row>
    <row r="2563" spans="1:47" hidden="1" x14ac:dyDescent="0.25">
      <c r="A2563" s="55" t="s">
        <v>1717</v>
      </c>
      <c r="B2563" s="92" t="s">
        <v>2824</v>
      </c>
      <c r="D2563" s="55" t="s">
        <v>3859</v>
      </c>
      <c r="E2563" s="56">
        <v>45777</v>
      </c>
      <c r="F2563" s="55" t="s">
        <v>4318</v>
      </c>
      <c r="H2563" s="55">
        <v>50900010</v>
      </c>
      <c r="I2563" s="55" t="s">
        <v>4322</v>
      </c>
      <c r="K2563" s="55" t="s">
        <v>490</v>
      </c>
      <c r="L2563" s="56">
        <v>45777</v>
      </c>
      <c r="Q2563" s="55" t="s">
        <v>89</v>
      </c>
      <c r="R2563" s="57">
        <v>58.77</v>
      </c>
      <c r="S2563" s="55" t="s">
        <v>89</v>
      </c>
      <c r="T2563" s="57">
        <v>58.77</v>
      </c>
      <c r="U2563" s="55" t="s">
        <v>329</v>
      </c>
      <c r="V2563" s="55" t="s">
        <v>330</v>
      </c>
      <c r="AJ2563" s="58">
        <v>0</v>
      </c>
      <c r="AT2563" t="s">
        <v>3842</v>
      </c>
      <c r="AU2563" s="191">
        <f t="shared" si="42"/>
        <v>969705</v>
      </c>
    </row>
    <row r="2564" spans="1:47" hidden="1" x14ac:dyDescent="0.25">
      <c r="A2564" s="55" t="s">
        <v>1717</v>
      </c>
      <c r="B2564" s="92" t="s">
        <v>2824</v>
      </c>
      <c r="D2564" s="55" t="s">
        <v>3859</v>
      </c>
      <c r="E2564" s="56">
        <v>45777</v>
      </c>
      <c r="F2564" s="55" t="s">
        <v>4318</v>
      </c>
      <c r="H2564" s="55">
        <v>50900010</v>
      </c>
      <c r="I2564" s="55" t="s">
        <v>4322</v>
      </c>
      <c r="K2564" s="55" t="s">
        <v>490</v>
      </c>
      <c r="L2564" s="56">
        <v>45777</v>
      </c>
      <c r="Q2564" s="55" t="s">
        <v>89</v>
      </c>
      <c r="R2564" s="57">
        <v>2.0299999999999998</v>
      </c>
      <c r="S2564" s="55" t="s">
        <v>89</v>
      </c>
      <c r="T2564" s="57">
        <v>2.0299999999999998</v>
      </c>
      <c r="U2564" s="55" t="s">
        <v>329</v>
      </c>
      <c r="V2564" s="55" t="s">
        <v>330</v>
      </c>
      <c r="AJ2564" s="58">
        <v>0</v>
      </c>
      <c r="AT2564" t="s">
        <v>3842</v>
      </c>
      <c r="AU2564" s="191">
        <f t="shared" si="42"/>
        <v>33495</v>
      </c>
    </row>
    <row r="2565" spans="1:47" hidden="1" x14ac:dyDescent="0.25">
      <c r="A2565" s="55" t="s">
        <v>1717</v>
      </c>
      <c r="B2565" s="92" t="s">
        <v>2824</v>
      </c>
      <c r="D2565" s="55" t="s">
        <v>3859</v>
      </c>
      <c r="E2565" s="56">
        <v>45777</v>
      </c>
      <c r="F2565" s="55" t="s">
        <v>4318</v>
      </c>
      <c r="H2565" s="55">
        <v>50900010</v>
      </c>
      <c r="I2565" s="55" t="s">
        <v>4322</v>
      </c>
      <c r="K2565" s="55" t="s">
        <v>490</v>
      </c>
      <c r="L2565" s="56">
        <v>45777</v>
      </c>
      <c r="Q2565" s="55" t="s">
        <v>89</v>
      </c>
      <c r="R2565" s="57">
        <v>10.7</v>
      </c>
      <c r="S2565" s="55" t="s">
        <v>89</v>
      </c>
      <c r="T2565" s="57">
        <v>10.7</v>
      </c>
      <c r="U2565" s="55" t="s">
        <v>329</v>
      </c>
      <c r="V2565" s="55" t="s">
        <v>330</v>
      </c>
      <c r="AJ2565" s="58">
        <v>0</v>
      </c>
      <c r="AT2565" t="s">
        <v>3842</v>
      </c>
      <c r="AU2565" s="191">
        <f t="shared" si="42"/>
        <v>176550</v>
      </c>
    </row>
    <row r="2566" spans="1:47" hidden="1" x14ac:dyDescent="0.25">
      <c r="A2566" s="55" t="s">
        <v>1717</v>
      </c>
      <c r="B2566" s="92" t="s">
        <v>2824</v>
      </c>
      <c r="D2566" s="55" t="s">
        <v>3859</v>
      </c>
      <c r="E2566" s="56">
        <v>45777</v>
      </c>
      <c r="F2566" s="55" t="s">
        <v>4318</v>
      </c>
      <c r="H2566" s="55">
        <v>50900010</v>
      </c>
      <c r="I2566" s="55" t="s">
        <v>4322</v>
      </c>
      <c r="K2566" s="55" t="s">
        <v>490</v>
      </c>
      <c r="L2566" s="56">
        <v>45777</v>
      </c>
      <c r="Q2566" s="55" t="s">
        <v>89</v>
      </c>
      <c r="R2566" s="57">
        <v>7.0000000000000007E-2</v>
      </c>
      <c r="S2566" s="55" t="s">
        <v>89</v>
      </c>
      <c r="T2566" s="57">
        <v>7.0000000000000007E-2</v>
      </c>
      <c r="U2566" s="55" t="s">
        <v>329</v>
      </c>
      <c r="V2566" s="55" t="s">
        <v>330</v>
      </c>
      <c r="AJ2566" s="58">
        <v>0</v>
      </c>
      <c r="AT2566" t="s">
        <v>3842</v>
      </c>
      <c r="AU2566" s="191">
        <f t="shared" si="42"/>
        <v>1155</v>
      </c>
    </row>
    <row r="2567" spans="1:47" hidden="1" x14ac:dyDescent="0.25">
      <c r="A2567" s="55" t="s">
        <v>1717</v>
      </c>
      <c r="B2567" s="92" t="s">
        <v>2824</v>
      </c>
      <c r="D2567" s="55" t="s">
        <v>3859</v>
      </c>
      <c r="E2567" s="56">
        <v>45777</v>
      </c>
      <c r="F2567" s="55" t="s">
        <v>4318</v>
      </c>
      <c r="H2567" s="55">
        <v>50900010</v>
      </c>
      <c r="I2567" s="55" t="s">
        <v>4322</v>
      </c>
      <c r="K2567" s="55" t="s">
        <v>490</v>
      </c>
      <c r="L2567" s="56">
        <v>45777</v>
      </c>
      <c r="Q2567" s="55" t="s">
        <v>89</v>
      </c>
      <c r="R2567" s="57">
        <v>0.39</v>
      </c>
      <c r="S2567" s="55" t="s">
        <v>89</v>
      </c>
      <c r="T2567" s="57">
        <v>0.39</v>
      </c>
      <c r="U2567" s="55" t="s">
        <v>329</v>
      </c>
      <c r="V2567" s="55" t="s">
        <v>330</v>
      </c>
      <c r="AJ2567" s="58">
        <v>0</v>
      </c>
      <c r="AT2567" t="s">
        <v>3842</v>
      </c>
      <c r="AU2567" s="191">
        <f t="shared" si="42"/>
        <v>6435</v>
      </c>
    </row>
    <row r="2568" spans="1:47" hidden="1" x14ac:dyDescent="0.25">
      <c r="A2568" s="55" t="s">
        <v>1717</v>
      </c>
      <c r="B2568" s="92" t="s">
        <v>2824</v>
      </c>
      <c r="D2568" s="55" t="s">
        <v>3859</v>
      </c>
      <c r="E2568" s="56">
        <v>45777</v>
      </c>
      <c r="F2568" s="55" t="s">
        <v>4318</v>
      </c>
      <c r="H2568" s="55">
        <v>50900010</v>
      </c>
      <c r="I2568" s="55" t="s">
        <v>4322</v>
      </c>
      <c r="K2568" s="55" t="s">
        <v>490</v>
      </c>
      <c r="L2568" s="56">
        <v>45777</v>
      </c>
      <c r="Q2568" s="55" t="s">
        <v>89</v>
      </c>
      <c r="R2568" s="57">
        <v>16.91</v>
      </c>
      <c r="S2568" s="55" t="s">
        <v>89</v>
      </c>
      <c r="T2568" s="57">
        <v>16.91</v>
      </c>
      <c r="U2568" s="55" t="s">
        <v>329</v>
      </c>
      <c r="V2568" s="55" t="s">
        <v>330</v>
      </c>
      <c r="AJ2568" s="58">
        <v>0</v>
      </c>
      <c r="AT2568" t="s">
        <v>3842</v>
      </c>
      <c r="AU2568" s="191">
        <f t="shared" si="42"/>
        <v>279015</v>
      </c>
    </row>
    <row r="2569" spans="1:47" hidden="1" x14ac:dyDescent="0.25">
      <c r="A2569" s="55" t="s">
        <v>1717</v>
      </c>
      <c r="B2569" s="92" t="s">
        <v>2824</v>
      </c>
      <c r="D2569" s="55" t="s">
        <v>3859</v>
      </c>
      <c r="E2569" s="56">
        <v>45777</v>
      </c>
      <c r="F2569" s="55" t="s">
        <v>4318</v>
      </c>
      <c r="H2569" s="55">
        <v>50900010</v>
      </c>
      <c r="I2569" s="55" t="s">
        <v>4322</v>
      </c>
      <c r="K2569" s="55" t="s">
        <v>490</v>
      </c>
      <c r="L2569" s="56">
        <v>45777</v>
      </c>
      <c r="Q2569" s="55" t="s">
        <v>89</v>
      </c>
      <c r="R2569" s="57">
        <v>0</v>
      </c>
      <c r="S2569" s="55" t="s">
        <v>89</v>
      </c>
      <c r="T2569" s="57">
        <v>0</v>
      </c>
      <c r="U2569" s="55" t="s">
        <v>4042</v>
      </c>
      <c r="V2569" s="55" t="s">
        <v>4043</v>
      </c>
      <c r="AJ2569" s="58">
        <v>0</v>
      </c>
      <c r="AT2569" t="s">
        <v>4371</v>
      </c>
      <c r="AU2569" s="191">
        <f t="shared" si="42"/>
        <v>0</v>
      </c>
    </row>
    <row r="2570" spans="1:47" hidden="1" x14ac:dyDescent="0.25">
      <c r="A2570" s="55" t="s">
        <v>1717</v>
      </c>
      <c r="B2570" s="92" t="s">
        <v>2824</v>
      </c>
      <c r="D2570" s="55" t="s">
        <v>3859</v>
      </c>
      <c r="E2570" s="56">
        <v>45777</v>
      </c>
      <c r="F2570" s="55" t="s">
        <v>4318</v>
      </c>
      <c r="H2570" s="55">
        <v>50900010</v>
      </c>
      <c r="I2570" s="55" t="s">
        <v>4322</v>
      </c>
      <c r="K2570" s="55" t="s">
        <v>490</v>
      </c>
      <c r="L2570" s="56">
        <v>45777</v>
      </c>
      <c r="Q2570" s="55" t="s">
        <v>89</v>
      </c>
      <c r="R2570" s="57">
        <v>539.82000000000005</v>
      </c>
      <c r="S2570" s="55" t="s">
        <v>89</v>
      </c>
      <c r="T2570" s="57">
        <v>539.82000000000005</v>
      </c>
      <c r="U2570" s="55" t="s">
        <v>329</v>
      </c>
      <c r="V2570" s="55" t="s">
        <v>330</v>
      </c>
      <c r="AJ2570" s="58">
        <v>0</v>
      </c>
      <c r="AT2570" t="s">
        <v>3842</v>
      </c>
      <c r="AU2570" s="191">
        <f t="shared" si="42"/>
        <v>8907030</v>
      </c>
    </row>
    <row r="2571" spans="1:47" hidden="1" x14ac:dyDescent="0.25">
      <c r="A2571" s="55" t="s">
        <v>1717</v>
      </c>
      <c r="B2571" s="92" t="s">
        <v>2824</v>
      </c>
      <c r="D2571" s="55" t="s">
        <v>3859</v>
      </c>
      <c r="E2571" s="56">
        <v>45777</v>
      </c>
      <c r="F2571" s="55" t="s">
        <v>4318</v>
      </c>
      <c r="H2571" s="55">
        <v>50900010</v>
      </c>
      <c r="I2571" s="55" t="s">
        <v>4322</v>
      </c>
      <c r="K2571" s="55" t="s">
        <v>490</v>
      </c>
      <c r="L2571" s="56">
        <v>45777</v>
      </c>
      <c r="Q2571" s="55" t="s">
        <v>89</v>
      </c>
      <c r="R2571" s="57">
        <v>0.4</v>
      </c>
      <c r="S2571" s="55" t="s">
        <v>89</v>
      </c>
      <c r="T2571" s="57">
        <v>0.4</v>
      </c>
      <c r="U2571" s="55" t="s">
        <v>329</v>
      </c>
      <c r="V2571" s="55" t="s">
        <v>330</v>
      </c>
      <c r="AJ2571" s="58">
        <v>0</v>
      </c>
      <c r="AT2571" t="s">
        <v>3842</v>
      </c>
      <c r="AU2571" s="191">
        <f t="shared" si="42"/>
        <v>6600</v>
      </c>
    </row>
    <row r="2572" spans="1:47" hidden="1" x14ac:dyDescent="0.25">
      <c r="A2572" s="55" t="s">
        <v>1717</v>
      </c>
      <c r="B2572" s="92" t="s">
        <v>2824</v>
      </c>
      <c r="D2572" s="55" t="s">
        <v>3859</v>
      </c>
      <c r="E2572" s="56">
        <v>45777</v>
      </c>
      <c r="F2572" s="55" t="s">
        <v>4318</v>
      </c>
      <c r="H2572" s="55">
        <v>50900010</v>
      </c>
      <c r="I2572" s="55" t="s">
        <v>4322</v>
      </c>
      <c r="K2572" s="55" t="s">
        <v>490</v>
      </c>
      <c r="L2572" s="56">
        <v>45777</v>
      </c>
      <c r="Q2572" s="55" t="s">
        <v>89</v>
      </c>
      <c r="R2572" s="57">
        <v>10.119999999999999</v>
      </c>
      <c r="S2572" s="55" t="s">
        <v>89</v>
      </c>
      <c r="T2572" s="57">
        <v>10.119999999999999</v>
      </c>
      <c r="U2572" s="55" t="s">
        <v>329</v>
      </c>
      <c r="V2572" s="55" t="s">
        <v>330</v>
      </c>
      <c r="AJ2572" s="58">
        <v>0</v>
      </c>
      <c r="AT2572" t="s">
        <v>3842</v>
      </c>
      <c r="AU2572" s="191">
        <f t="shared" si="42"/>
        <v>166980</v>
      </c>
    </row>
    <row r="2573" spans="1:47" hidden="1" x14ac:dyDescent="0.25">
      <c r="A2573" s="55" t="s">
        <v>1717</v>
      </c>
      <c r="B2573" s="92" t="s">
        <v>2824</v>
      </c>
      <c r="D2573" s="55" t="s">
        <v>3859</v>
      </c>
      <c r="E2573" s="56">
        <v>45777</v>
      </c>
      <c r="F2573" s="55" t="s">
        <v>4318</v>
      </c>
      <c r="H2573" s="55">
        <v>50900010</v>
      </c>
      <c r="I2573" s="55" t="s">
        <v>4322</v>
      </c>
      <c r="K2573" s="55" t="s">
        <v>490</v>
      </c>
      <c r="L2573" s="56">
        <v>45777</v>
      </c>
      <c r="Q2573" s="55" t="s">
        <v>89</v>
      </c>
      <c r="R2573" s="57">
        <v>33.97</v>
      </c>
      <c r="S2573" s="55" t="s">
        <v>89</v>
      </c>
      <c r="T2573" s="57">
        <v>33.97</v>
      </c>
      <c r="U2573" s="55" t="s">
        <v>329</v>
      </c>
      <c r="V2573" s="55" t="s">
        <v>330</v>
      </c>
      <c r="AJ2573" s="58">
        <v>0</v>
      </c>
      <c r="AT2573" t="s">
        <v>3842</v>
      </c>
      <c r="AU2573" s="191">
        <f t="shared" si="42"/>
        <v>560505</v>
      </c>
    </row>
    <row r="2574" spans="1:47" hidden="1" x14ac:dyDescent="0.25">
      <c r="A2574" s="55" t="s">
        <v>1717</v>
      </c>
      <c r="B2574" s="92" t="s">
        <v>2824</v>
      </c>
      <c r="D2574" s="55" t="s">
        <v>3859</v>
      </c>
      <c r="E2574" s="56">
        <v>45777</v>
      </c>
      <c r="F2574" s="55" t="s">
        <v>4318</v>
      </c>
      <c r="H2574" s="55">
        <v>50900010</v>
      </c>
      <c r="I2574" s="55" t="s">
        <v>4322</v>
      </c>
      <c r="K2574" s="55" t="s">
        <v>490</v>
      </c>
      <c r="L2574" s="56">
        <v>45777</v>
      </c>
      <c r="Q2574" s="55" t="s">
        <v>89</v>
      </c>
      <c r="R2574" s="57">
        <v>0.89</v>
      </c>
      <c r="S2574" s="55" t="s">
        <v>89</v>
      </c>
      <c r="T2574" s="57">
        <v>0.89</v>
      </c>
      <c r="U2574" s="55" t="s">
        <v>329</v>
      </c>
      <c r="V2574" s="55" t="s">
        <v>330</v>
      </c>
      <c r="AJ2574" s="58">
        <v>0</v>
      </c>
      <c r="AT2574" t="s">
        <v>3842</v>
      </c>
      <c r="AU2574" s="191">
        <f t="shared" si="42"/>
        <v>14685</v>
      </c>
    </row>
    <row r="2575" spans="1:47" hidden="1" x14ac:dyDescent="0.25">
      <c r="A2575" s="55" t="s">
        <v>1717</v>
      </c>
      <c r="B2575" s="92" t="s">
        <v>2824</v>
      </c>
      <c r="D2575" s="55" t="s">
        <v>3859</v>
      </c>
      <c r="E2575" s="56">
        <v>45777</v>
      </c>
      <c r="F2575" s="55" t="s">
        <v>4318</v>
      </c>
      <c r="H2575" s="55">
        <v>50900010</v>
      </c>
      <c r="I2575" s="55" t="s">
        <v>4322</v>
      </c>
      <c r="K2575" s="55" t="s">
        <v>490</v>
      </c>
      <c r="L2575" s="56">
        <v>45777</v>
      </c>
      <c r="Q2575" s="55" t="s">
        <v>89</v>
      </c>
      <c r="R2575" s="57">
        <v>34.5</v>
      </c>
      <c r="S2575" s="55" t="s">
        <v>89</v>
      </c>
      <c r="T2575" s="57">
        <v>34.5</v>
      </c>
      <c r="U2575" s="55" t="s">
        <v>329</v>
      </c>
      <c r="V2575" s="55" t="s">
        <v>330</v>
      </c>
      <c r="AJ2575" s="58">
        <v>0</v>
      </c>
      <c r="AT2575" t="s">
        <v>3842</v>
      </c>
      <c r="AU2575" s="191">
        <f t="shared" si="42"/>
        <v>569250</v>
      </c>
    </row>
    <row r="2576" spans="1:47" hidden="1" x14ac:dyDescent="0.25">
      <c r="A2576" s="55" t="s">
        <v>1717</v>
      </c>
      <c r="B2576" s="92" t="s">
        <v>2824</v>
      </c>
      <c r="D2576" s="55" t="s">
        <v>3859</v>
      </c>
      <c r="E2576" s="56">
        <v>45777</v>
      </c>
      <c r="F2576" s="55" t="s">
        <v>4318</v>
      </c>
      <c r="H2576" s="55">
        <v>50900010</v>
      </c>
      <c r="I2576" s="55" t="s">
        <v>4322</v>
      </c>
      <c r="K2576" s="55" t="s">
        <v>490</v>
      </c>
      <c r="L2576" s="56">
        <v>45777</v>
      </c>
      <c r="Q2576" s="55" t="s">
        <v>89</v>
      </c>
      <c r="R2576" s="57">
        <v>280.66000000000003</v>
      </c>
      <c r="S2576" s="55" t="s">
        <v>89</v>
      </c>
      <c r="T2576" s="57">
        <v>280.66000000000003</v>
      </c>
      <c r="U2576" s="55" t="s">
        <v>329</v>
      </c>
      <c r="V2576" s="55" t="s">
        <v>330</v>
      </c>
      <c r="AJ2576" s="58">
        <v>0</v>
      </c>
      <c r="AT2576" t="s">
        <v>3842</v>
      </c>
      <c r="AU2576" s="191">
        <f t="shared" si="42"/>
        <v>4630890</v>
      </c>
    </row>
    <row r="2577" spans="1:47" hidden="1" x14ac:dyDescent="0.25">
      <c r="A2577" s="55" t="s">
        <v>1717</v>
      </c>
      <c r="B2577" s="92" t="s">
        <v>2824</v>
      </c>
      <c r="D2577" s="55" t="s">
        <v>3859</v>
      </c>
      <c r="E2577" s="56">
        <v>45777</v>
      </c>
      <c r="F2577" s="55" t="s">
        <v>4318</v>
      </c>
      <c r="H2577" s="55">
        <v>50900010</v>
      </c>
      <c r="I2577" s="55" t="s">
        <v>4322</v>
      </c>
      <c r="K2577" s="55" t="s">
        <v>490</v>
      </c>
      <c r="L2577" s="56">
        <v>45777</v>
      </c>
      <c r="Q2577" s="55" t="s">
        <v>89</v>
      </c>
      <c r="R2577" s="57">
        <v>85.04</v>
      </c>
      <c r="S2577" s="55" t="s">
        <v>89</v>
      </c>
      <c r="T2577" s="57">
        <v>85.04</v>
      </c>
      <c r="U2577" s="55" t="s">
        <v>329</v>
      </c>
      <c r="V2577" s="55" t="s">
        <v>330</v>
      </c>
      <c r="AJ2577" s="58">
        <v>0</v>
      </c>
      <c r="AT2577" t="s">
        <v>3842</v>
      </c>
      <c r="AU2577" s="191">
        <f t="shared" si="42"/>
        <v>1403160</v>
      </c>
    </row>
    <row r="2578" spans="1:47" hidden="1" x14ac:dyDescent="0.25">
      <c r="A2578" s="55" t="s">
        <v>1717</v>
      </c>
      <c r="B2578" s="92" t="s">
        <v>2824</v>
      </c>
      <c r="D2578" s="55" t="s">
        <v>3859</v>
      </c>
      <c r="E2578" s="56">
        <v>45777</v>
      </c>
      <c r="F2578" s="55" t="s">
        <v>4318</v>
      </c>
      <c r="H2578" s="55">
        <v>50900010</v>
      </c>
      <c r="I2578" s="55" t="s">
        <v>4322</v>
      </c>
      <c r="K2578" s="55" t="s">
        <v>490</v>
      </c>
      <c r="L2578" s="56">
        <v>45777</v>
      </c>
      <c r="Q2578" s="55" t="s">
        <v>89</v>
      </c>
      <c r="R2578" s="57">
        <v>261.73</v>
      </c>
      <c r="S2578" s="55" t="s">
        <v>89</v>
      </c>
      <c r="T2578" s="57">
        <v>261.73</v>
      </c>
      <c r="U2578" s="55" t="s">
        <v>4042</v>
      </c>
      <c r="V2578" s="55" t="s">
        <v>4043</v>
      </c>
      <c r="AJ2578" s="58">
        <v>0</v>
      </c>
      <c r="AT2578" t="s">
        <v>4371</v>
      </c>
      <c r="AU2578" s="191">
        <f t="shared" si="42"/>
        <v>4318545</v>
      </c>
    </row>
    <row r="2579" spans="1:47" hidden="1" x14ac:dyDescent="0.25">
      <c r="A2579" s="55" t="s">
        <v>1717</v>
      </c>
      <c r="B2579" s="92" t="s">
        <v>2824</v>
      </c>
      <c r="D2579" s="55" t="s">
        <v>3859</v>
      </c>
      <c r="E2579" s="56">
        <v>45777</v>
      </c>
      <c r="F2579" s="55" t="s">
        <v>4318</v>
      </c>
      <c r="H2579" s="55">
        <v>50900010</v>
      </c>
      <c r="I2579" s="55" t="s">
        <v>4322</v>
      </c>
      <c r="K2579" s="55" t="s">
        <v>490</v>
      </c>
      <c r="L2579" s="56">
        <v>45777</v>
      </c>
      <c r="Q2579" s="55" t="s">
        <v>89</v>
      </c>
      <c r="R2579" s="57">
        <v>1.59</v>
      </c>
      <c r="S2579" s="55" t="s">
        <v>89</v>
      </c>
      <c r="T2579" s="57">
        <v>1.59</v>
      </c>
      <c r="U2579" s="55" t="s">
        <v>329</v>
      </c>
      <c r="V2579" s="55" t="s">
        <v>330</v>
      </c>
      <c r="AJ2579" s="58">
        <v>0</v>
      </c>
      <c r="AT2579" t="s">
        <v>3842</v>
      </c>
      <c r="AU2579" s="191">
        <f t="shared" si="42"/>
        <v>26235</v>
      </c>
    </row>
    <row r="2580" spans="1:47" hidden="1" x14ac:dyDescent="0.25">
      <c r="A2580" s="55" t="s">
        <v>1717</v>
      </c>
      <c r="B2580" s="92" t="s">
        <v>2824</v>
      </c>
      <c r="D2580" s="55" t="s">
        <v>3859</v>
      </c>
      <c r="E2580" s="56">
        <v>45777</v>
      </c>
      <c r="F2580" s="55" t="s">
        <v>4318</v>
      </c>
      <c r="H2580" s="55">
        <v>50900010</v>
      </c>
      <c r="I2580" s="55" t="s">
        <v>4322</v>
      </c>
      <c r="K2580" s="55" t="s">
        <v>490</v>
      </c>
      <c r="L2580" s="56">
        <v>45777</v>
      </c>
      <c r="Q2580" s="55" t="s">
        <v>89</v>
      </c>
      <c r="R2580" s="57">
        <v>242.08</v>
      </c>
      <c r="S2580" s="55" t="s">
        <v>89</v>
      </c>
      <c r="T2580" s="57">
        <v>242.08</v>
      </c>
      <c r="U2580" s="55" t="s">
        <v>329</v>
      </c>
      <c r="V2580" s="55" t="s">
        <v>330</v>
      </c>
      <c r="AJ2580" s="58">
        <v>0</v>
      </c>
      <c r="AT2580" t="s">
        <v>3842</v>
      </c>
      <c r="AU2580" s="191">
        <f t="shared" si="42"/>
        <v>3994320</v>
      </c>
    </row>
    <row r="2581" spans="1:47" hidden="1" x14ac:dyDescent="0.25">
      <c r="A2581" s="55" t="s">
        <v>1717</v>
      </c>
      <c r="B2581" s="92" t="s">
        <v>2824</v>
      </c>
      <c r="D2581" s="55" t="s">
        <v>3859</v>
      </c>
      <c r="E2581" s="56">
        <v>45777</v>
      </c>
      <c r="F2581" s="55" t="s">
        <v>4318</v>
      </c>
      <c r="H2581" s="55">
        <v>50900010</v>
      </c>
      <c r="I2581" s="55" t="s">
        <v>4322</v>
      </c>
      <c r="K2581" s="55" t="s">
        <v>490</v>
      </c>
      <c r="L2581" s="56">
        <v>45777</v>
      </c>
      <c r="Q2581" s="55" t="s">
        <v>89</v>
      </c>
      <c r="R2581" s="57">
        <v>2.58</v>
      </c>
      <c r="S2581" s="55" t="s">
        <v>89</v>
      </c>
      <c r="T2581" s="57">
        <v>2.58</v>
      </c>
      <c r="U2581" s="55" t="s">
        <v>329</v>
      </c>
      <c r="V2581" s="55" t="s">
        <v>330</v>
      </c>
      <c r="AJ2581" s="58">
        <v>0</v>
      </c>
      <c r="AT2581" t="s">
        <v>3842</v>
      </c>
      <c r="AU2581" s="191">
        <f t="shared" si="42"/>
        <v>42570</v>
      </c>
    </row>
    <row r="2582" spans="1:47" hidden="1" x14ac:dyDescent="0.25">
      <c r="A2582" s="55" t="s">
        <v>1717</v>
      </c>
      <c r="B2582" s="92" t="s">
        <v>2824</v>
      </c>
      <c r="D2582" s="55" t="s">
        <v>3859</v>
      </c>
      <c r="E2582" s="56">
        <v>45777</v>
      </c>
      <c r="F2582" s="55" t="s">
        <v>4318</v>
      </c>
      <c r="H2582" s="55">
        <v>50900010</v>
      </c>
      <c r="I2582" s="55" t="s">
        <v>4322</v>
      </c>
      <c r="K2582" s="55" t="s">
        <v>490</v>
      </c>
      <c r="L2582" s="56">
        <v>45777</v>
      </c>
      <c r="Q2582" s="55" t="s">
        <v>89</v>
      </c>
      <c r="R2582" s="57">
        <v>0.46</v>
      </c>
      <c r="S2582" s="55" t="s">
        <v>89</v>
      </c>
      <c r="T2582" s="57">
        <v>0.46</v>
      </c>
      <c r="U2582" s="55" t="s">
        <v>4042</v>
      </c>
      <c r="V2582" s="55" t="s">
        <v>4043</v>
      </c>
      <c r="AJ2582" s="58">
        <v>0</v>
      </c>
      <c r="AT2582" t="s">
        <v>4371</v>
      </c>
      <c r="AU2582" s="191">
        <f t="shared" si="42"/>
        <v>7590</v>
      </c>
    </row>
    <row r="2583" spans="1:47" hidden="1" x14ac:dyDescent="0.25">
      <c r="A2583" s="55" t="s">
        <v>1717</v>
      </c>
      <c r="B2583" s="92" t="s">
        <v>2824</v>
      </c>
      <c r="D2583" s="55" t="s">
        <v>3859</v>
      </c>
      <c r="E2583" s="56">
        <v>45777</v>
      </c>
      <c r="F2583" s="55" t="s">
        <v>4318</v>
      </c>
      <c r="H2583" s="55">
        <v>50900010</v>
      </c>
      <c r="I2583" s="55" t="s">
        <v>4322</v>
      </c>
      <c r="K2583" s="55" t="s">
        <v>490</v>
      </c>
      <c r="L2583" s="56">
        <v>45777</v>
      </c>
      <c r="Q2583" s="55" t="s">
        <v>89</v>
      </c>
      <c r="R2583" s="57">
        <v>7.76</v>
      </c>
      <c r="S2583" s="55" t="s">
        <v>89</v>
      </c>
      <c r="T2583" s="57">
        <v>7.76</v>
      </c>
      <c r="U2583" s="55" t="s">
        <v>329</v>
      </c>
      <c r="V2583" s="55" t="s">
        <v>330</v>
      </c>
      <c r="AJ2583" s="58">
        <v>0</v>
      </c>
      <c r="AT2583" t="s">
        <v>3842</v>
      </c>
      <c r="AU2583" s="191">
        <f t="shared" si="42"/>
        <v>128040</v>
      </c>
    </row>
    <row r="2584" spans="1:47" hidden="1" x14ac:dyDescent="0.25">
      <c r="A2584" s="55" t="s">
        <v>1717</v>
      </c>
      <c r="B2584" s="92" t="s">
        <v>2824</v>
      </c>
      <c r="D2584" s="55" t="s">
        <v>3859</v>
      </c>
      <c r="E2584" s="56">
        <v>45777</v>
      </c>
      <c r="F2584" s="55" t="s">
        <v>4318</v>
      </c>
      <c r="H2584" s="55">
        <v>50900010</v>
      </c>
      <c r="I2584" s="55" t="s">
        <v>4322</v>
      </c>
      <c r="K2584" s="55" t="s">
        <v>490</v>
      </c>
      <c r="L2584" s="56">
        <v>45777</v>
      </c>
      <c r="Q2584" s="55" t="s">
        <v>89</v>
      </c>
      <c r="R2584" s="57">
        <v>228.9</v>
      </c>
      <c r="S2584" s="55" t="s">
        <v>89</v>
      </c>
      <c r="T2584" s="57">
        <v>228.9</v>
      </c>
      <c r="U2584" s="55" t="s">
        <v>329</v>
      </c>
      <c r="V2584" s="55" t="s">
        <v>330</v>
      </c>
      <c r="AJ2584" s="58">
        <v>0</v>
      </c>
      <c r="AT2584" t="s">
        <v>3842</v>
      </c>
      <c r="AU2584" s="191">
        <f t="shared" si="42"/>
        <v>3776850</v>
      </c>
    </row>
    <row r="2585" spans="1:47" hidden="1" x14ac:dyDescent="0.25">
      <c r="A2585" s="55" t="s">
        <v>1717</v>
      </c>
      <c r="B2585" s="92" t="s">
        <v>2824</v>
      </c>
      <c r="D2585" s="55" t="s">
        <v>3859</v>
      </c>
      <c r="E2585" s="56">
        <v>45777</v>
      </c>
      <c r="F2585" s="55" t="s">
        <v>4318</v>
      </c>
      <c r="H2585" s="55">
        <v>50900010</v>
      </c>
      <c r="I2585" s="55" t="s">
        <v>4322</v>
      </c>
      <c r="K2585" s="55" t="s">
        <v>490</v>
      </c>
      <c r="L2585" s="56">
        <v>45777</v>
      </c>
      <c r="Q2585" s="55" t="s">
        <v>89</v>
      </c>
      <c r="R2585" s="57">
        <v>0</v>
      </c>
      <c r="S2585" s="55" t="s">
        <v>89</v>
      </c>
      <c r="T2585" s="57">
        <v>0</v>
      </c>
      <c r="U2585" s="55" t="s">
        <v>4042</v>
      </c>
      <c r="V2585" s="55" t="s">
        <v>4043</v>
      </c>
      <c r="AJ2585" s="58">
        <v>0</v>
      </c>
      <c r="AT2585" t="s">
        <v>4371</v>
      </c>
      <c r="AU2585" s="191">
        <f t="shared" si="42"/>
        <v>0</v>
      </c>
    </row>
    <row r="2586" spans="1:47" hidden="1" x14ac:dyDescent="0.25">
      <c r="A2586" s="55" t="s">
        <v>1717</v>
      </c>
      <c r="B2586" s="92" t="s">
        <v>2824</v>
      </c>
      <c r="D2586" s="55" t="s">
        <v>3859</v>
      </c>
      <c r="E2586" s="56">
        <v>45777</v>
      </c>
      <c r="F2586" s="55" t="s">
        <v>4318</v>
      </c>
      <c r="H2586" s="55">
        <v>50900010</v>
      </c>
      <c r="I2586" s="55" t="s">
        <v>4322</v>
      </c>
      <c r="K2586" s="55" t="s">
        <v>490</v>
      </c>
      <c r="L2586" s="56">
        <v>45777</v>
      </c>
      <c r="Q2586" s="55" t="s">
        <v>89</v>
      </c>
      <c r="R2586" s="57">
        <v>6.43</v>
      </c>
      <c r="S2586" s="55" t="s">
        <v>89</v>
      </c>
      <c r="T2586" s="57">
        <v>6.43</v>
      </c>
      <c r="U2586" s="55" t="s">
        <v>329</v>
      </c>
      <c r="V2586" s="55" t="s">
        <v>330</v>
      </c>
      <c r="AJ2586" s="58">
        <v>0</v>
      </c>
      <c r="AT2586" t="s">
        <v>3842</v>
      </c>
      <c r="AU2586" s="191">
        <f t="shared" si="42"/>
        <v>106095</v>
      </c>
    </row>
    <row r="2587" spans="1:47" hidden="1" x14ac:dyDescent="0.25">
      <c r="A2587" s="55" t="s">
        <v>1717</v>
      </c>
      <c r="B2587" s="92" t="s">
        <v>2824</v>
      </c>
      <c r="D2587" s="55" t="s">
        <v>3859</v>
      </c>
      <c r="E2587" s="56">
        <v>45777</v>
      </c>
      <c r="F2587" s="55" t="s">
        <v>4318</v>
      </c>
      <c r="H2587" s="55">
        <v>50900010</v>
      </c>
      <c r="I2587" s="55" t="s">
        <v>4322</v>
      </c>
      <c r="K2587" s="55" t="s">
        <v>490</v>
      </c>
      <c r="L2587" s="56">
        <v>45777</v>
      </c>
      <c r="Q2587" s="55" t="s">
        <v>89</v>
      </c>
      <c r="R2587" s="57">
        <v>15.08</v>
      </c>
      <c r="S2587" s="55" t="s">
        <v>89</v>
      </c>
      <c r="T2587" s="57">
        <v>15.08</v>
      </c>
      <c r="U2587" s="55" t="s">
        <v>329</v>
      </c>
      <c r="V2587" s="55" t="s">
        <v>330</v>
      </c>
      <c r="AJ2587" s="58">
        <v>0</v>
      </c>
      <c r="AT2587" t="s">
        <v>3842</v>
      </c>
      <c r="AU2587" s="191">
        <f t="shared" si="42"/>
        <v>248820</v>
      </c>
    </row>
    <row r="2588" spans="1:47" hidden="1" x14ac:dyDescent="0.25">
      <c r="A2588" s="55" t="s">
        <v>1717</v>
      </c>
      <c r="B2588" s="92" t="s">
        <v>2824</v>
      </c>
      <c r="D2588" s="55" t="s">
        <v>3859</v>
      </c>
      <c r="E2588" s="56">
        <v>45777</v>
      </c>
      <c r="F2588" s="55" t="s">
        <v>4318</v>
      </c>
      <c r="H2588" s="55">
        <v>50900010</v>
      </c>
      <c r="I2588" s="55" t="s">
        <v>4322</v>
      </c>
      <c r="K2588" s="55" t="s">
        <v>490</v>
      </c>
      <c r="L2588" s="56">
        <v>45777</v>
      </c>
      <c r="Q2588" s="55" t="s">
        <v>89</v>
      </c>
      <c r="R2588" s="57">
        <v>867.84</v>
      </c>
      <c r="S2588" s="55" t="s">
        <v>89</v>
      </c>
      <c r="T2588" s="57">
        <v>867.84</v>
      </c>
      <c r="U2588" s="55" t="s">
        <v>329</v>
      </c>
      <c r="V2588" s="55" t="s">
        <v>330</v>
      </c>
      <c r="AJ2588" s="58">
        <v>0</v>
      </c>
      <c r="AT2588" t="s">
        <v>3842</v>
      </c>
      <c r="AU2588" s="191">
        <f t="shared" si="42"/>
        <v>14319360</v>
      </c>
    </row>
    <row r="2589" spans="1:47" hidden="1" x14ac:dyDescent="0.25">
      <c r="A2589" s="55" t="s">
        <v>1717</v>
      </c>
      <c r="B2589" s="92" t="s">
        <v>2824</v>
      </c>
      <c r="D2589" s="55" t="s">
        <v>3859</v>
      </c>
      <c r="E2589" s="56">
        <v>45777</v>
      </c>
      <c r="F2589" s="55" t="s">
        <v>4318</v>
      </c>
      <c r="H2589" s="55">
        <v>50900010</v>
      </c>
      <c r="I2589" s="55" t="s">
        <v>4322</v>
      </c>
      <c r="K2589" s="55" t="s">
        <v>490</v>
      </c>
      <c r="L2589" s="56">
        <v>45777</v>
      </c>
      <c r="Q2589" s="55" t="s">
        <v>89</v>
      </c>
      <c r="R2589" s="57">
        <v>85.62</v>
      </c>
      <c r="S2589" s="55" t="s">
        <v>89</v>
      </c>
      <c r="T2589" s="57">
        <v>85.62</v>
      </c>
      <c r="U2589" s="55" t="s">
        <v>329</v>
      </c>
      <c r="V2589" s="55" t="s">
        <v>330</v>
      </c>
      <c r="AJ2589" s="58">
        <v>0</v>
      </c>
      <c r="AT2589" t="s">
        <v>3842</v>
      </c>
      <c r="AU2589" s="191">
        <f t="shared" si="42"/>
        <v>1412730</v>
      </c>
    </row>
    <row r="2590" spans="1:47" hidden="1" x14ac:dyDescent="0.25">
      <c r="A2590" s="55" t="s">
        <v>1717</v>
      </c>
      <c r="B2590" s="92" t="s">
        <v>2824</v>
      </c>
      <c r="D2590" s="55" t="s">
        <v>3859</v>
      </c>
      <c r="E2590" s="56">
        <v>45777</v>
      </c>
      <c r="F2590" s="55" t="s">
        <v>4318</v>
      </c>
      <c r="H2590" s="55">
        <v>50900010</v>
      </c>
      <c r="I2590" s="55" t="s">
        <v>4322</v>
      </c>
      <c r="K2590" s="55" t="s">
        <v>490</v>
      </c>
      <c r="L2590" s="56">
        <v>45777</v>
      </c>
      <c r="Q2590" s="55" t="s">
        <v>89</v>
      </c>
      <c r="R2590" s="57">
        <v>911.99</v>
      </c>
      <c r="S2590" s="55" t="s">
        <v>89</v>
      </c>
      <c r="T2590" s="57">
        <v>911.99</v>
      </c>
      <c r="U2590" s="55" t="s">
        <v>329</v>
      </c>
      <c r="V2590" s="55" t="s">
        <v>330</v>
      </c>
      <c r="AJ2590" s="58">
        <v>0</v>
      </c>
      <c r="AT2590" t="s">
        <v>3842</v>
      </c>
      <c r="AU2590" s="191">
        <f t="shared" si="42"/>
        <v>15047835</v>
      </c>
    </row>
    <row r="2591" spans="1:47" hidden="1" x14ac:dyDescent="0.25">
      <c r="A2591" s="55" t="s">
        <v>1717</v>
      </c>
      <c r="B2591" s="92" t="s">
        <v>2824</v>
      </c>
      <c r="D2591" s="55" t="s">
        <v>3859</v>
      </c>
      <c r="E2591" s="56">
        <v>45777</v>
      </c>
      <c r="F2591" s="55" t="s">
        <v>4318</v>
      </c>
      <c r="H2591" s="55">
        <v>50900010</v>
      </c>
      <c r="I2591" s="55" t="s">
        <v>4322</v>
      </c>
      <c r="K2591" s="55" t="s">
        <v>490</v>
      </c>
      <c r="L2591" s="56">
        <v>45777</v>
      </c>
      <c r="Q2591" s="55" t="s">
        <v>89</v>
      </c>
      <c r="R2591" s="57">
        <v>3.35</v>
      </c>
      <c r="S2591" s="55" t="s">
        <v>89</v>
      </c>
      <c r="T2591" s="57">
        <v>3.35</v>
      </c>
      <c r="U2591" s="55" t="s">
        <v>329</v>
      </c>
      <c r="V2591" s="55" t="s">
        <v>330</v>
      </c>
      <c r="AJ2591" s="58">
        <v>0</v>
      </c>
      <c r="AT2591" t="s">
        <v>3842</v>
      </c>
      <c r="AU2591" s="191">
        <f t="shared" si="42"/>
        <v>55275</v>
      </c>
    </row>
    <row r="2592" spans="1:47" hidden="1" x14ac:dyDescent="0.25">
      <c r="A2592" s="55" t="s">
        <v>1717</v>
      </c>
      <c r="B2592" s="92" t="s">
        <v>2824</v>
      </c>
      <c r="D2592" s="55" t="s">
        <v>3859</v>
      </c>
      <c r="E2592" s="56">
        <v>45777</v>
      </c>
      <c r="F2592" s="55" t="s">
        <v>4318</v>
      </c>
      <c r="H2592" s="55">
        <v>50900010</v>
      </c>
      <c r="I2592" s="55" t="s">
        <v>4322</v>
      </c>
      <c r="K2592" s="55" t="s">
        <v>490</v>
      </c>
      <c r="L2592" s="56">
        <v>45777</v>
      </c>
      <c r="Q2592" s="55" t="s">
        <v>89</v>
      </c>
      <c r="R2592" s="57">
        <v>5.27</v>
      </c>
      <c r="S2592" s="55" t="s">
        <v>89</v>
      </c>
      <c r="T2592" s="57">
        <v>5.27</v>
      </c>
      <c r="U2592" s="55" t="s">
        <v>329</v>
      </c>
      <c r="V2592" s="55" t="s">
        <v>330</v>
      </c>
      <c r="AJ2592" s="58">
        <v>0</v>
      </c>
      <c r="AT2592" t="s">
        <v>3842</v>
      </c>
      <c r="AU2592" s="191">
        <f t="shared" si="42"/>
        <v>86955</v>
      </c>
    </row>
    <row r="2593" spans="1:47" hidden="1" x14ac:dyDescent="0.25">
      <c r="A2593" s="55" t="s">
        <v>1717</v>
      </c>
      <c r="B2593" s="92" t="s">
        <v>2824</v>
      </c>
      <c r="D2593" s="55" t="s">
        <v>3859</v>
      </c>
      <c r="E2593" s="56">
        <v>45777</v>
      </c>
      <c r="F2593" s="55" t="s">
        <v>4318</v>
      </c>
      <c r="H2593" s="55">
        <v>50900010</v>
      </c>
      <c r="I2593" s="55" t="s">
        <v>4322</v>
      </c>
      <c r="K2593" s="55" t="s">
        <v>490</v>
      </c>
      <c r="L2593" s="56">
        <v>45777</v>
      </c>
      <c r="Q2593" s="55" t="s">
        <v>89</v>
      </c>
      <c r="R2593" s="57">
        <v>0.4</v>
      </c>
      <c r="S2593" s="55" t="s">
        <v>89</v>
      </c>
      <c r="T2593" s="57">
        <v>0.4</v>
      </c>
      <c r="U2593" s="55" t="s">
        <v>329</v>
      </c>
      <c r="V2593" s="55" t="s">
        <v>330</v>
      </c>
      <c r="AJ2593" s="58">
        <v>0</v>
      </c>
      <c r="AT2593" t="s">
        <v>3842</v>
      </c>
      <c r="AU2593" s="191">
        <f t="shared" si="42"/>
        <v>6600</v>
      </c>
    </row>
    <row r="2594" spans="1:47" hidden="1" x14ac:dyDescent="0.25">
      <c r="A2594" s="55" t="s">
        <v>1717</v>
      </c>
      <c r="B2594" s="92" t="s">
        <v>2824</v>
      </c>
      <c r="D2594" s="55" t="s">
        <v>3859</v>
      </c>
      <c r="E2594" s="56">
        <v>45777</v>
      </c>
      <c r="F2594" s="55" t="s">
        <v>4318</v>
      </c>
      <c r="H2594" s="55">
        <v>50900010</v>
      </c>
      <c r="I2594" s="55" t="s">
        <v>4322</v>
      </c>
      <c r="K2594" s="55" t="s">
        <v>490</v>
      </c>
      <c r="L2594" s="56">
        <v>45777</v>
      </c>
      <c r="Q2594" s="55" t="s">
        <v>89</v>
      </c>
      <c r="R2594" s="57">
        <v>117.68</v>
      </c>
      <c r="S2594" s="55" t="s">
        <v>89</v>
      </c>
      <c r="T2594" s="57">
        <v>117.68</v>
      </c>
      <c r="U2594" s="55" t="s">
        <v>4042</v>
      </c>
      <c r="V2594" s="55" t="s">
        <v>4043</v>
      </c>
      <c r="AJ2594" s="58">
        <v>0</v>
      </c>
      <c r="AT2594" t="s">
        <v>4371</v>
      </c>
      <c r="AU2594" s="191">
        <f t="shared" si="42"/>
        <v>1941720</v>
      </c>
    </row>
    <row r="2595" spans="1:47" hidden="1" x14ac:dyDescent="0.25">
      <c r="A2595" s="55" t="s">
        <v>1717</v>
      </c>
      <c r="B2595" s="92" t="s">
        <v>2824</v>
      </c>
      <c r="D2595" s="55" t="s">
        <v>3859</v>
      </c>
      <c r="E2595" s="56">
        <v>45777</v>
      </c>
      <c r="F2595" s="55" t="s">
        <v>4318</v>
      </c>
      <c r="H2595" s="55">
        <v>50900010</v>
      </c>
      <c r="I2595" s="55" t="s">
        <v>4322</v>
      </c>
      <c r="K2595" s="55" t="s">
        <v>490</v>
      </c>
      <c r="L2595" s="56">
        <v>45777</v>
      </c>
      <c r="Q2595" s="55" t="s">
        <v>89</v>
      </c>
      <c r="R2595" s="57">
        <v>23.19</v>
      </c>
      <c r="S2595" s="55" t="s">
        <v>89</v>
      </c>
      <c r="T2595" s="57">
        <v>23.19</v>
      </c>
      <c r="U2595" s="55" t="s">
        <v>329</v>
      </c>
      <c r="V2595" s="55" t="s">
        <v>330</v>
      </c>
      <c r="AJ2595" s="58">
        <v>0</v>
      </c>
      <c r="AT2595" t="s">
        <v>3842</v>
      </c>
      <c r="AU2595" s="191">
        <f t="shared" si="42"/>
        <v>382635</v>
      </c>
    </row>
    <row r="2596" spans="1:47" hidden="1" x14ac:dyDescent="0.25">
      <c r="A2596" s="55" t="s">
        <v>1717</v>
      </c>
      <c r="B2596" s="92" t="s">
        <v>2824</v>
      </c>
      <c r="D2596" s="55" t="s">
        <v>3859</v>
      </c>
      <c r="E2596" s="56">
        <v>45777</v>
      </c>
      <c r="F2596" s="55" t="s">
        <v>4318</v>
      </c>
      <c r="H2596" s="55">
        <v>50900010</v>
      </c>
      <c r="I2596" s="55" t="s">
        <v>4322</v>
      </c>
      <c r="K2596" s="55" t="s">
        <v>490</v>
      </c>
      <c r="L2596" s="56">
        <v>45777</v>
      </c>
      <c r="Q2596" s="55" t="s">
        <v>89</v>
      </c>
      <c r="R2596" s="57">
        <v>1421.89</v>
      </c>
      <c r="S2596" s="55" t="s">
        <v>89</v>
      </c>
      <c r="T2596" s="57">
        <v>1421.89</v>
      </c>
      <c r="U2596" s="55" t="s">
        <v>4042</v>
      </c>
      <c r="V2596" s="55" t="s">
        <v>4043</v>
      </c>
      <c r="AJ2596" s="58">
        <v>0</v>
      </c>
      <c r="AT2596" t="s">
        <v>4371</v>
      </c>
      <c r="AU2596" s="191">
        <f t="shared" si="42"/>
        <v>23461185</v>
      </c>
    </row>
    <row r="2597" spans="1:47" hidden="1" x14ac:dyDescent="0.25">
      <c r="A2597" s="55" t="s">
        <v>1717</v>
      </c>
      <c r="B2597" s="92" t="s">
        <v>2824</v>
      </c>
      <c r="D2597" s="55" t="s">
        <v>3859</v>
      </c>
      <c r="E2597" s="56">
        <v>45777</v>
      </c>
      <c r="F2597" s="55" t="s">
        <v>4318</v>
      </c>
      <c r="H2597" s="55">
        <v>50900010</v>
      </c>
      <c r="I2597" s="55" t="s">
        <v>4322</v>
      </c>
      <c r="K2597" s="55" t="s">
        <v>490</v>
      </c>
      <c r="L2597" s="56">
        <v>45777</v>
      </c>
      <c r="Q2597" s="55" t="s">
        <v>89</v>
      </c>
      <c r="R2597" s="57">
        <v>426.81</v>
      </c>
      <c r="S2597" s="55" t="s">
        <v>89</v>
      </c>
      <c r="T2597" s="57">
        <v>426.81</v>
      </c>
      <c r="U2597" s="55" t="s">
        <v>329</v>
      </c>
      <c r="V2597" s="55" t="s">
        <v>330</v>
      </c>
      <c r="AJ2597" s="58">
        <v>0</v>
      </c>
      <c r="AT2597" t="s">
        <v>3842</v>
      </c>
      <c r="AU2597" s="191">
        <f t="shared" si="42"/>
        <v>7042365</v>
      </c>
    </row>
    <row r="2598" spans="1:47" hidden="1" x14ac:dyDescent="0.25">
      <c r="A2598" s="55" t="s">
        <v>1717</v>
      </c>
      <c r="B2598" s="92" t="s">
        <v>2824</v>
      </c>
      <c r="D2598" s="55" t="s">
        <v>3859</v>
      </c>
      <c r="E2598" s="56">
        <v>45777</v>
      </c>
      <c r="F2598" s="55" t="s">
        <v>4318</v>
      </c>
      <c r="H2598" s="55">
        <v>50900010</v>
      </c>
      <c r="I2598" s="55" t="s">
        <v>4322</v>
      </c>
      <c r="K2598" s="55" t="s">
        <v>490</v>
      </c>
      <c r="L2598" s="56">
        <v>45777</v>
      </c>
      <c r="Q2598" s="55" t="s">
        <v>89</v>
      </c>
      <c r="R2598" s="57">
        <v>123.09</v>
      </c>
      <c r="S2598" s="55" t="s">
        <v>89</v>
      </c>
      <c r="T2598" s="57">
        <v>123.09</v>
      </c>
      <c r="U2598" s="55" t="s">
        <v>329</v>
      </c>
      <c r="V2598" s="55" t="s">
        <v>330</v>
      </c>
      <c r="AJ2598" s="58">
        <v>0</v>
      </c>
      <c r="AT2598" t="s">
        <v>3842</v>
      </c>
      <c r="AU2598" s="191">
        <f t="shared" si="42"/>
        <v>2030985</v>
      </c>
    </row>
    <row r="2599" spans="1:47" hidden="1" x14ac:dyDescent="0.25">
      <c r="A2599" s="55" t="s">
        <v>1717</v>
      </c>
      <c r="B2599" s="92" t="s">
        <v>2824</v>
      </c>
      <c r="D2599" s="55" t="s">
        <v>3859</v>
      </c>
      <c r="E2599" s="56">
        <v>45777</v>
      </c>
      <c r="F2599" s="55" t="s">
        <v>4318</v>
      </c>
      <c r="H2599" s="55">
        <v>50900010</v>
      </c>
      <c r="I2599" s="55" t="s">
        <v>4322</v>
      </c>
      <c r="K2599" s="55" t="s">
        <v>490</v>
      </c>
      <c r="L2599" s="56">
        <v>45777</v>
      </c>
      <c r="Q2599" s="55" t="s">
        <v>89</v>
      </c>
      <c r="R2599" s="57">
        <v>2.31</v>
      </c>
      <c r="S2599" s="55" t="s">
        <v>89</v>
      </c>
      <c r="T2599" s="57">
        <v>2.31</v>
      </c>
      <c r="U2599" s="55" t="s">
        <v>329</v>
      </c>
      <c r="V2599" s="55" t="s">
        <v>330</v>
      </c>
      <c r="AJ2599" s="58">
        <v>0</v>
      </c>
      <c r="AT2599" t="s">
        <v>3842</v>
      </c>
      <c r="AU2599" s="191">
        <f t="shared" si="42"/>
        <v>38115</v>
      </c>
    </row>
    <row r="2600" spans="1:47" hidden="1" x14ac:dyDescent="0.25">
      <c r="A2600" s="55" t="s">
        <v>1717</v>
      </c>
      <c r="B2600" s="92" t="s">
        <v>2824</v>
      </c>
      <c r="D2600" s="55" t="s">
        <v>3859</v>
      </c>
      <c r="E2600" s="56">
        <v>45777</v>
      </c>
      <c r="F2600" s="55" t="s">
        <v>4318</v>
      </c>
      <c r="H2600" s="55">
        <v>50900010</v>
      </c>
      <c r="I2600" s="55" t="s">
        <v>4322</v>
      </c>
      <c r="K2600" s="55" t="s">
        <v>490</v>
      </c>
      <c r="L2600" s="56">
        <v>45777</v>
      </c>
      <c r="Q2600" s="55" t="s">
        <v>89</v>
      </c>
      <c r="R2600" s="57">
        <v>399.55</v>
      </c>
      <c r="S2600" s="55" t="s">
        <v>89</v>
      </c>
      <c r="T2600" s="57">
        <v>399.55</v>
      </c>
      <c r="U2600" s="55" t="s">
        <v>329</v>
      </c>
      <c r="V2600" s="55" t="s">
        <v>330</v>
      </c>
      <c r="AJ2600" s="58">
        <v>0</v>
      </c>
      <c r="AT2600" t="s">
        <v>3842</v>
      </c>
      <c r="AU2600" s="191">
        <f t="shared" si="42"/>
        <v>6592575</v>
      </c>
    </row>
    <row r="2601" spans="1:47" hidden="1" x14ac:dyDescent="0.25">
      <c r="A2601" s="55" t="s">
        <v>1717</v>
      </c>
      <c r="B2601" s="92" t="s">
        <v>2824</v>
      </c>
      <c r="D2601" s="55" t="s">
        <v>3859</v>
      </c>
      <c r="E2601" s="56">
        <v>45777</v>
      </c>
      <c r="F2601" s="55" t="s">
        <v>4318</v>
      </c>
      <c r="H2601" s="55">
        <v>50900010</v>
      </c>
      <c r="I2601" s="55" t="s">
        <v>4322</v>
      </c>
      <c r="K2601" s="55" t="s">
        <v>490</v>
      </c>
      <c r="L2601" s="56">
        <v>45777</v>
      </c>
      <c r="Q2601" s="55" t="s">
        <v>89</v>
      </c>
      <c r="R2601" s="57">
        <v>197.73</v>
      </c>
      <c r="S2601" s="55" t="s">
        <v>89</v>
      </c>
      <c r="T2601" s="57">
        <v>197.73</v>
      </c>
      <c r="U2601" s="55" t="s">
        <v>329</v>
      </c>
      <c r="V2601" s="55" t="s">
        <v>330</v>
      </c>
      <c r="AJ2601" s="58">
        <v>0</v>
      </c>
      <c r="AT2601" t="s">
        <v>3842</v>
      </c>
      <c r="AU2601" s="191">
        <f t="shared" si="42"/>
        <v>3262545</v>
      </c>
    </row>
    <row r="2602" spans="1:47" hidden="1" x14ac:dyDescent="0.25">
      <c r="A2602" s="55" t="s">
        <v>1717</v>
      </c>
      <c r="B2602" s="92" t="s">
        <v>2824</v>
      </c>
      <c r="D2602" s="55" t="s">
        <v>3859</v>
      </c>
      <c r="E2602" s="56">
        <v>45777</v>
      </c>
      <c r="F2602" s="55" t="s">
        <v>4318</v>
      </c>
      <c r="H2602" s="55">
        <v>50900010</v>
      </c>
      <c r="I2602" s="55" t="s">
        <v>4322</v>
      </c>
      <c r="K2602" s="55" t="s">
        <v>490</v>
      </c>
      <c r="L2602" s="56">
        <v>45777</v>
      </c>
      <c r="Q2602" s="55" t="s">
        <v>89</v>
      </c>
      <c r="R2602" s="57">
        <v>7.0000000000000007E-2</v>
      </c>
      <c r="S2602" s="55" t="s">
        <v>89</v>
      </c>
      <c r="T2602" s="57">
        <v>7.0000000000000007E-2</v>
      </c>
      <c r="U2602" s="55" t="s">
        <v>329</v>
      </c>
      <c r="V2602" s="55" t="s">
        <v>330</v>
      </c>
      <c r="AJ2602" s="58">
        <v>0</v>
      </c>
      <c r="AT2602" t="s">
        <v>3842</v>
      </c>
      <c r="AU2602" s="191">
        <f t="shared" si="42"/>
        <v>1155</v>
      </c>
    </row>
    <row r="2603" spans="1:47" hidden="1" x14ac:dyDescent="0.25">
      <c r="A2603" s="55" t="s">
        <v>1717</v>
      </c>
      <c r="B2603" s="92" t="s">
        <v>2824</v>
      </c>
      <c r="D2603" s="55" t="s">
        <v>3859</v>
      </c>
      <c r="E2603" s="56">
        <v>45777</v>
      </c>
      <c r="F2603" s="55" t="s">
        <v>4318</v>
      </c>
      <c r="H2603" s="55">
        <v>50900010</v>
      </c>
      <c r="I2603" s="55" t="s">
        <v>4322</v>
      </c>
      <c r="K2603" s="55" t="s">
        <v>490</v>
      </c>
      <c r="L2603" s="56">
        <v>45777</v>
      </c>
      <c r="Q2603" s="55" t="s">
        <v>89</v>
      </c>
      <c r="R2603" s="57">
        <v>4.12</v>
      </c>
      <c r="S2603" s="55" t="s">
        <v>89</v>
      </c>
      <c r="T2603" s="57">
        <v>4.12</v>
      </c>
      <c r="U2603" s="55" t="s">
        <v>329</v>
      </c>
      <c r="V2603" s="55" t="s">
        <v>330</v>
      </c>
      <c r="AJ2603" s="58">
        <v>0</v>
      </c>
      <c r="AT2603" t="s">
        <v>3842</v>
      </c>
      <c r="AU2603" s="191">
        <f t="shared" si="42"/>
        <v>67980</v>
      </c>
    </row>
    <row r="2604" spans="1:47" hidden="1" x14ac:dyDescent="0.25">
      <c r="A2604" s="55" t="s">
        <v>1717</v>
      </c>
      <c r="B2604" s="92" t="s">
        <v>2824</v>
      </c>
      <c r="D2604" s="55" t="s">
        <v>3859</v>
      </c>
      <c r="E2604" s="56">
        <v>45777</v>
      </c>
      <c r="F2604" s="55" t="s">
        <v>4318</v>
      </c>
      <c r="H2604" s="55">
        <v>50900010</v>
      </c>
      <c r="I2604" s="55" t="s">
        <v>4322</v>
      </c>
      <c r="K2604" s="55" t="s">
        <v>490</v>
      </c>
      <c r="L2604" s="56">
        <v>45777</v>
      </c>
      <c r="Q2604" s="55" t="s">
        <v>89</v>
      </c>
      <c r="R2604" s="57">
        <v>238.34</v>
      </c>
      <c r="S2604" s="55" t="s">
        <v>89</v>
      </c>
      <c r="T2604" s="57">
        <v>238.34</v>
      </c>
      <c r="U2604" s="55" t="s">
        <v>4042</v>
      </c>
      <c r="V2604" s="55" t="s">
        <v>4043</v>
      </c>
      <c r="AJ2604" s="58">
        <v>0</v>
      </c>
      <c r="AT2604" t="s">
        <v>4371</v>
      </c>
      <c r="AU2604" s="191">
        <f t="shared" si="42"/>
        <v>3932610</v>
      </c>
    </row>
    <row r="2605" spans="1:47" hidden="1" x14ac:dyDescent="0.25">
      <c r="A2605" s="55" t="s">
        <v>1717</v>
      </c>
      <c r="B2605" s="92" t="s">
        <v>2824</v>
      </c>
      <c r="D2605" s="55" t="s">
        <v>3859</v>
      </c>
      <c r="E2605" s="56">
        <v>45777</v>
      </c>
      <c r="F2605" s="55" t="s">
        <v>4318</v>
      </c>
      <c r="H2605" s="55">
        <v>50900010</v>
      </c>
      <c r="I2605" s="55" t="s">
        <v>4322</v>
      </c>
      <c r="K2605" s="55" t="s">
        <v>490</v>
      </c>
      <c r="L2605" s="56">
        <v>45777</v>
      </c>
      <c r="Q2605" s="55" t="s">
        <v>89</v>
      </c>
      <c r="R2605" s="57">
        <v>677.09</v>
      </c>
      <c r="S2605" s="55" t="s">
        <v>89</v>
      </c>
      <c r="T2605" s="57">
        <v>677.09</v>
      </c>
      <c r="U2605" s="55" t="s">
        <v>329</v>
      </c>
      <c r="V2605" s="55" t="s">
        <v>330</v>
      </c>
      <c r="AJ2605" s="58">
        <v>0</v>
      </c>
      <c r="AT2605" t="s">
        <v>3842</v>
      </c>
      <c r="AU2605" s="191">
        <f t="shared" si="42"/>
        <v>11171985</v>
      </c>
    </row>
    <row r="2606" spans="1:47" hidden="1" x14ac:dyDescent="0.25">
      <c r="A2606" s="55" t="s">
        <v>1717</v>
      </c>
      <c r="B2606" s="92" t="s">
        <v>2824</v>
      </c>
      <c r="D2606" s="55" t="s">
        <v>3859</v>
      </c>
      <c r="E2606" s="56">
        <v>45777</v>
      </c>
      <c r="F2606" s="55" t="s">
        <v>4318</v>
      </c>
      <c r="H2606" s="55">
        <v>50900010</v>
      </c>
      <c r="I2606" s="55" t="s">
        <v>4322</v>
      </c>
      <c r="K2606" s="55" t="s">
        <v>490</v>
      </c>
      <c r="L2606" s="56">
        <v>45777</v>
      </c>
      <c r="Q2606" s="55" t="s">
        <v>89</v>
      </c>
      <c r="R2606" s="57">
        <v>48.52</v>
      </c>
      <c r="S2606" s="55" t="s">
        <v>89</v>
      </c>
      <c r="T2606" s="57">
        <v>48.52</v>
      </c>
      <c r="U2606" s="55" t="s">
        <v>329</v>
      </c>
      <c r="V2606" s="55" t="s">
        <v>330</v>
      </c>
      <c r="AJ2606" s="58">
        <v>0</v>
      </c>
      <c r="AT2606" t="s">
        <v>3842</v>
      </c>
      <c r="AU2606" s="191">
        <f t="shared" si="42"/>
        <v>800580</v>
      </c>
    </row>
    <row r="2607" spans="1:47" hidden="1" x14ac:dyDescent="0.25">
      <c r="A2607" s="55" t="s">
        <v>1717</v>
      </c>
      <c r="B2607" s="92" t="s">
        <v>2824</v>
      </c>
      <c r="D2607" s="55" t="s">
        <v>3859</v>
      </c>
      <c r="E2607" s="56">
        <v>45777</v>
      </c>
      <c r="F2607" s="55" t="s">
        <v>4318</v>
      </c>
      <c r="H2607" s="55">
        <v>50900010</v>
      </c>
      <c r="I2607" s="55" t="s">
        <v>4322</v>
      </c>
      <c r="K2607" s="55" t="s">
        <v>490</v>
      </c>
      <c r="L2607" s="56">
        <v>45777</v>
      </c>
      <c r="Q2607" s="55" t="s">
        <v>89</v>
      </c>
      <c r="R2607" s="57">
        <v>1.43</v>
      </c>
      <c r="S2607" s="55" t="s">
        <v>89</v>
      </c>
      <c r="T2607" s="57">
        <v>1.43</v>
      </c>
      <c r="U2607" s="55" t="s">
        <v>329</v>
      </c>
      <c r="V2607" s="55" t="s">
        <v>330</v>
      </c>
      <c r="AJ2607" s="58">
        <v>0</v>
      </c>
      <c r="AT2607" t="s">
        <v>3842</v>
      </c>
      <c r="AU2607" s="191">
        <f t="shared" si="42"/>
        <v>23595</v>
      </c>
    </row>
    <row r="2608" spans="1:47" hidden="1" x14ac:dyDescent="0.25">
      <c r="A2608" s="55" t="s">
        <v>1717</v>
      </c>
      <c r="B2608" s="92" t="s">
        <v>2824</v>
      </c>
      <c r="D2608" s="55" t="s">
        <v>3859</v>
      </c>
      <c r="E2608" s="56">
        <v>45777</v>
      </c>
      <c r="F2608" s="55" t="s">
        <v>4318</v>
      </c>
      <c r="H2608" s="55">
        <v>50900010</v>
      </c>
      <c r="I2608" s="55" t="s">
        <v>4322</v>
      </c>
      <c r="K2608" s="55" t="s">
        <v>490</v>
      </c>
      <c r="L2608" s="56">
        <v>45777</v>
      </c>
      <c r="Q2608" s="55" t="s">
        <v>89</v>
      </c>
      <c r="R2608" s="57">
        <v>15.62</v>
      </c>
      <c r="S2608" s="55" t="s">
        <v>89</v>
      </c>
      <c r="T2608" s="57">
        <v>15.62</v>
      </c>
      <c r="U2608" s="55" t="s">
        <v>329</v>
      </c>
      <c r="V2608" s="55" t="s">
        <v>330</v>
      </c>
      <c r="AJ2608" s="58">
        <v>0</v>
      </c>
      <c r="AT2608" t="s">
        <v>3842</v>
      </c>
      <c r="AU2608" s="191">
        <f t="shared" si="42"/>
        <v>257730</v>
      </c>
    </row>
    <row r="2609" spans="1:47" hidden="1" x14ac:dyDescent="0.25">
      <c r="A2609" s="55" t="s">
        <v>1717</v>
      </c>
      <c r="B2609" s="92" t="s">
        <v>2824</v>
      </c>
      <c r="D2609" s="55" t="s">
        <v>3859</v>
      </c>
      <c r="E2609" s="56">
        <v>45777</v>
      </c>
      <c r="F2609" s="55" t="s">
        <v>4318</v>
      </c>
      <c r="H2609" s="55">
        <v>50900010</v>
      </c>
      <c r="I2609" s="55" t="s">
        <v>4322</v>
      </c>
      <c r="K2609" s="55" t="s">
        <v>490</v>
      </c>
      <c r="L2609" s="56">
        <v>45777</v>
      </c>
      <c r="Q2609" s="55" t="s">
        <v>89</v>
      </c>
      <c r="R2609" s="57">
        <v>556.85</v>
      </c>
      <c r="S2609" s="55" t="s">
        <v>89</v>
      </c>
      <c r="T2609" s="57">
        <v>556.85</v>
      </c>
      <c r="U2609" s="55" t="s">
        <v>329</v>
      </c>
      <c r="V2609" s="55" t="s">
        <v>330</v>
      </c>
      <c r="AJ2609" s="58">
        <v>0</v>
      </c>
      <c r="AT2609" t="s">
        <v>3842</v>
      </c>
      <c r="AU2609" s="191">
        <f t="shared" ref="AU2609:AU2672" si="43">IF(Q2609="USD",R2609*16500,IF(Q2609="IDR",R2609,T2609*16500))</f>
        <v>9188025</v>
      </c>
    </row>
    <row r="2610" spans="1:47" hidden="1" x14ac:dyDescent="0.25">
      <c r="A2610" s="55" t="s">
        <v>1717</v>
      </c>
      <c r="B2610" s="92" t="s">
        <v>2824</v>
      </c>
      <c r="D2610" s="55" t="s">
        <v>3859</v>
      </c>
      <c r="E2610" s="56">
        <v>45777</v>
      </c>
      <c r="F2610" s="55" t="s">
        <v>4318</v>
      </c>
      <c r="H2610" s="55">
        <v>50900010</v>
      </c>
      <c r="I2610" s="55" t="s">
        <v>4322</v>
      </c>
      <c r="K2610" s="55" t="s">
        <v>490</v>
      </c>
      <c r="L2610" s="56">
        <v>45777</v>
      </c>
      <c r="Q2610" s="55" t="s">
        <v>89</v>
      </c>
      <c r="R2610" s="57">
        <v>1.28</v>
      </c>
      <c r="S2610" s="55" t="s">
        <v>89</v>
      </c>
      <c r="T2610" s="57">
        <v>1.28</v>
      </c>
      <c r="U2610" s="55" t="s">
        <v>329</v>
      </c>
      <c r="V2610" s="55" t="s">
        <v>330</v>
      </c>
      <c r="AJ2610" s="58">
        <v>0</v>
      </c>
      <c r="AT2610" t="s">
        <v>3842</v>
      </c>
      <c r="AU2610" s="191">
        <f t="shared" si="43"/>
        <v>21120</v>
      </c>
    </row>
    <row r="2611" spans="1:47" hidden="1" x14ac:dyDescent="0.25">
      <c r="A2611" s="55" t="s">
        <v>1717</v>
      </c>
      <c r="B2611" s="92" t="s">
        <v>2824</v>
      </c>
      <c r="D2611" s="55" t="s">
        <v>3859</v>
      </c>
      <c r="E2611" s="56">
        <v>45777</v>
      </c>
      <c r="F2611" s="55" t="s">
        <v>4318</v>
      </c>
      <c r="H2611" s="55">
        <v>50900010</v>
      </c>
      <c r="I2611" s="55" t="s">
        <v>4322</v>
      </c>
      <c r="K2611" s="55" t="s">
        <v>490</v>
      </c>
      <c r="L2611" s="56">
        <v>45777</v>
      </c>
      <c r="Q2611" s="55" t="s">
        <v>89</v>
      </c>
      <c r="R2611" s="57">
        <v>122.42</v>
      </c>
      <c r="S2611" s="55" t="s">
        <v>89</v>
      </c>
      <c r="T2611" s="57">
        <v>122.42</v>
      </c>
      <c r="U2611" s="55" t="s">
        <v>329</v>
      </c>
      <c r="V2611" s="55" t="s">
        <v>330</v>
      </c>
      <c r="AJ2611" s="58">
        <v>0</v>
      </c>
      <c r="AT2611" t="s">
        <v>3842</v>
      </c>
      <c r="AU2611" s="191">
        <f t="shared" si="43"/>
        <v>2019930</v>
      </c>
    </row>
    <row r="2612" spans="1:47" hidden="1" x14ac:dyDescent="0.25">
      <c r="A2612" s="55" t="s">
        <v>1717</v>
      </c>
      <c r="B2612" s="92" t="s">
        <v>2824</v>
      </c>
      <c r="D2612" s="55" t="s">
        <v>3859</v>
      </c>
      <c r="E2612" s="56">
        <v>45777</v>
      </c>
      <c r="F2612" s="55" t="s">
        <v>4318</v>
      </c>
      <c r="H2612" s="55">
        <v>50900010</v>
      </c>
      <c r="I2612" s="55" t="s">
        <v>4322</v>
      </c>
      <c r="K2612" s="55" t="s">
        <v>490</v>
      </c>
      <c r="L2612" s="56">
        <v>45777</v>
      </c>
      <c r="Q2612" s="55" t="s">
        <v>89</v>
      </c>
      <c r="R2612" s="57">
        <v>570.71</v>
      </c>
      <c r="S2612" s="55" t="s">
        <v>89</v>
      </c>
      <c r="T2612" s="57">
        <v>570.71</v>
      </c>
      <c r="U2612" s="55" t="s">
        <v>329</v>
      </c>
      <c r="V2612" s="55" t="s">
        <v>330</v>
      </c>
      <c r="AJ2612" s="58">
        <v>0</v>
      </c>
      <c r="AT2612" t="s">
        <v>3842</v>
      </c>
      <c r="AU2612" s="191">
        <f t="shared" si="43"/>
        <v>9416715</v>
      </c>
    </row>
    <row r="2613" spans="1:47" hidden="1" x14ac:dyDescent="0.25">
      <c r="A2613" s="55" t="s">
        <v>1717</v>
      </c>
      <c r="B2613" s="92" t="s">
        <v>2824</v>
      </c>
      <c r="D2613" s="55" t="s">
        <v>3859</v>
      </c>
      <c r="E2613" s="56">
        <v>45777</v>
      </c>
      <c r="F2613" s="55" t="s">
        <v>4318</v>
      </c>
      <c r="H2613" s="55">
        <v>50900010</v>
      </c>
      <c r="I2613" s="55" t="s">
        <v>4322</v>
      </c>
      <c r="K2613" s="55" t="s">
        <v>490</v>
      </c>
      <c r="L2613" s="56">
        <v>45777</v>
      </c>
      <c r="Q2613" s="55" t="s">
        <v>89</v>
      </c>
      <c r="R2613" s="57">
        <v>80.78</v>
      </c>
      <c r="S2613" s="55" t="s">
        <v>89</v>
      </c>
      <c r="T2613" s="57">
        <v>80.78</v>
      </c>
      <c r="U2613" s="55" t="s">
        <v>329</v>
      </c>
      <c r="V2613" s="55" t="s">
        <v>330</v>
      </c>
      <c r="AJ2613" s="58">
        <v>0</v>
      </c>
      <c r="AT2613" t="s">
        <v>3842</v>
      </c>
      <c r="AU2613" s="191">
        <f t="shared" si="43"/>
        <v>1332870</v>
      </c>
    </row>
    <row r="2614" spans="1:47" hidden="1" x14ac:dyDescent="0.25">
      <c r="A2614" s="55" t="s">
        <v>1717</v>
      </c>
      <c r="B2614" s="92" t="s">
        <v>2824</v>
      </c>
      <c r="D2614" s="55" t="s">
        <v>3859</v>
      </c>
      <c r="E2614" s="56">
        <v>45777</v>
      </c>
      <c r="F2614" s="55" t="s">
        <v>4318</v>
      </c>
      <c r="H2614" s="55">
        <v>50900010</v>
      </c>
      <c r="I2614" s="55" t="s">
        <v>4322</v>
      </c>
      <c r="K2614" s="55" t="s">
        <v>490</v>
      </c>
      <c r="L2614" s="56">
        <v>45777</v>
      </c>
      <c r="Q2614" s="55" t="s">
        <v>89</v>
      </c>
      <c r="R2614" s="57">
        <v>4.24</v>
      </c>
      <c r="S2614" s="55" t="s">
        <v>89</v>
      </c>
      <c r="T2614" s="57">
        <v>4.24</v>
      </c>
      <c r="U2614" s="55" t="s">
        <v>329</v>
      </c>
      <c r="V2614" s="55" t="s">
        <v>330</v>
      </c>
      <c r="AJ2614" s="58">
        <v>0</v>
      </c>
      <c r="AT2614" t="s">
        <v>3842</v>
      </c>
      <c r="AU2614" s="191">
        <f t="shared" si="43"/>
        <v>69960</v>
      </c>
    </row>
    <row r="2615" spans="1:47" hidden="1" x14ac:dyDescent="0.25">
      <c r="A2615" s="55" t="s">
        <v>1717</v>
      </c>
      <c r="B2615" s="92" t="s">
        <v>2824</v>
      </c>
      <c r="D2615" s="55" t="s">
        <v>3859</v>
      </c>
      <c r="E2615" s="56">
        <v>45777</v>
      </c>
      <c r="F2615" s="55" t="s">
        <v>4318</v>
      </c>
      <c r="H2615" s="55">
        <v>50900010</v>
      </c>
      <c r="I2615" s="55" t="s">
        <v>4322</v>
      </c>
      <c r="K2615" s="55" t="s">
        <v>490</v>
      </c>
      <c r="L2615" s="56">
        <v>45777</v>
      </c>
      <c r="Q2615" s="55" t="s">
        <v>89</v>
      </c>
      <c r="R2615" s="57">
        <v>277.08</v>
      </c>
      <c r="S2615" s="55" t="s">
        <v>89</v>
      </c>
      <c r="T2615" s="57">
        <v>277.08</v>
      </c>
      <c r="U2615" s="55" t="s">
        <v>329</v>
      </c>
      <c r="V2615" s="55" t="s">
        <v>330</v>
      </c>
      <c r="AJ2615" s="58">
        <v>0</v>
      </c>
      <c r="AT2615" t="s">
        <v>3842</v>
      </c>
      <c r="AU2615" s="191">
        <f t="shared" si="43"/>
        <v>4571820</v>
      </c>
    </row>
    <row r="2616" spans="1:47" hidden="1" x14ac:dyDescent="0.25">
      <c r="A2616" s="55" t="s">
        <v>1717</v>
      </c>
      <c r="B2616" s="92" t="s">
        <v>2824</v>
      </c>
      <c r="D2616" s="55" t="s">
        <v>3859</v>
      </c>
      <c r="E2616" s="56">
        <v>45777</v>
      </c>
      <c r="F2616" s="55" t="s">
        <v>4318</v>
      </c>
      <c r="H2616" s="55">
        <v>50900010</v>
      </c>
      <c r="I2616" s="55" t="s">
        <v>4322</v>
      </c>
      <c r="K2616" s="55" t="s">
        <v>490</v>
      </c>
      <c r="L2616" s="56">
        <v>45777</v>
      </c>
      <c r="Q2616" s="55" t="s">
        <v>89</v>
      </c>
      <c r="R2616" s="57">
        <v>274.02</v>
      </c>
      <c r="S2616" s="55" t="s">
        <v>89</v>
      </c>
      <c r="T2616" s="57">
        <v>274.02</v>
      </c>
      <c r="U2616" s="55" t="s">
        <v>329</v>
      </c>
      <c r="V2616" s="55" t="s">
        <v>330</v>
      </c>
      <c r="AJ2616" s="58">
        <v>0</v>
      </c>
      <c r="AT2616" t="s">
        <v>3842</v>
      </c>
      <c r="AU2616" s="191">
        <f t="shared" si="43"/>
        <v>4521330</v>
      </c>
    </row>
    <row r="2617" spans="1:47" hidden="1" x14ac:dyDescent="0.25">
      <c r="A2617" s="55" t="s">
        <v>1717</v>
      </c>
      <c r="B2617" s="92" t="s">
        <v>2824</v>
      </c>
      <c r="D2617" s="55" t="s">
        <v>3859</v>
      </c>
      <c r="E2617" s="56">
        <v>45777</v>
      </c>
      <c r="F2617" s="55" t="s">
        <v>4318</v>
      </c>
      <c r="H2617" s="55">
        <v>50900010</v>
      </c>
      <c r="I2617" s="55" t="s">
        <v>4322</v>
      </c>
      <c r="K2617" s="55" t="s">
        <v>490</v>
      </c>
      <c r="L2617" s="56">
        <v>45777</v>
      </c>
      <c r="Q2617" s="55" t="s">
        <v>89</v>
      </c>
      <c r="R2617" s="57">
        <v>0.63</v>
      </c>
      <c r="S2617" s="55" t="s">
        <v>89</v>
      </c>
      <c r="T2617" s="57">
        <v>0.63</v>
      </c>
      <c r="U2617" s="55" t="s">
        <v>329</v>
      </c>
      <c r="V2617" s="55" t="s">
        <v>330</v>
      </c>
      <c r="AJ2617" s="58">
        <v>0</v>
      </c>
      <c r="AT2617" t="s">
        <v>3842</v>
      </c>
      <c r="AU2617" s="191">
        <f t="shared" si="43"/>
        <v>10395</v>
      </c>
    </row>
    <row r="2618" spans="1:47" hidden="1" x14ac:dyDescent="0.25">
      <c r="A2618" s="55" t="s">
        <v>1717</v>
      </c>
      <c r="B2618" s="92" t="s">
        <v>2824</v>
      </c>
      <c r="D2618" s="55" t="s">
        <v>3859</v>
      </c>
      <c r="E2618" s="56">
        <v>45777</v>
      </c>
      <c r="F2618" s="55" t="s">
        <v>4318</v>
      </c>
      <c r="H2618" s="55">
        <v>50900010</v>
      </c>
      <c r="I2618" s="55" t="s">
        <v>4322</v>
      </c>
      <c r="K2618" s="55" t="s">
        <v>490</v>
      </c>
      <c r="L2618" s="56">
        <v>45777</v>
      </c>
      <c r="Q2618" s="55" t="s">
        <v>89</v>
      </c>
      <c r="R2618" s="57">
        <v>3.78</v>
      </c>
      <c r="S2618" s="55" t="s">
        <v>89</v>
      </c>
      <c r="T2618" s="57">
        <v>3.78</v>
      </c>
      <c r="U2618" s="55" t="s">
        <v>329</v>
      </c>
      <c r="V2618" s="55" t="s">
        <v>330</v>
      </c>
      <c r="AJ2618" s="58">
        <v>0</v>
      </c>
      <c r="AT2618" t="s">
        <v>3842</v>
      </c>
      <c r="AU2618" s="191">
        <f t="shared" si="43"/>
        <v>62370</v>
      </c>
    </row>
    <row r="2619" spans="1:47" hidden="1" x14ac:dyDescent="0.25">
      <c r="A2619" s="55" t="s">
        <v>1717</v>
      </c>
      <c r="B2619" s="92" t="s">
        <v>2824</v>
      </c>
      <c r="D2619" s="55" t="s">
        <v>3859</v>
      </c>
      <c r="E2619" s="56">
        <v>45777</v>
      </c>
      <c r="F2619" s="55" t="s">
        <v>4318</v>
      </c>
      <c r="H2619" s="55">
        <v>50900010</v>
      </c>
      <c r="I2619" s="55" t="s">
        <v>4322</v>
      </c>
      <c r="K2619" s="55" t="s">
        <v>490</v>
      </c>
      <c r="L2619" s="56">
        <v>45777</v>
      </c>
      <c r="Q2619" s="55" t="s">
        <v>89</v>
      </c>
      <c r="R2619" s="57">
        <v>105.64</v>
      </c>
      <c r="S2619" s="55" t="s">
        <v>89</v>
      </c>
      <c r="T2619" s="57">
        <v>105.64</v>
      </c>
      <c r="U2619" s="55" t="s">
        <v>329</v>
      </c>
      <c r="V2619" s="55" t="s">
        <v>330</v>
      </c>
      <c r="AJ2619" s="58">
        <v>0</v>
      </c>
      <c r="AT2619" t="s">
        <v>3842</v>
      </c>
      <c r="AU2619" s="191">
        <f t="shared" si="43"/>
        <v>1743060</v>
      </c>
    </row>
    <row r="2620" spans="1:47" hidden="1" x14ac:dyDescent="0.25">
      <c r="A2620" s="55" t="s">
        <v>1717</v>
      </c>
      <c r="B2620" s="92" t="s">
        <v>2824</v>
      </c>
      <c r="D2620" s="55" t="s">
        <v>3859</v>
      </c>
      <c r="E2620" s="56">
        <v>45777</v>
      </c>
      <c r="F2620" s="55" t="s">
        <v>4318</v>
      </c>
      <c r="H2620" s="55">
        <v>50900010</v>
      </c>
      <c r="I2620" s="55" t="s">
        <v>4322</v>
      </c>
      <c r="K2620" s="55" t="s">
        <v>490</v>
      </c>
      <c r="L2620" s="56">
        <v>45777</v>
      </c>
      <c r="Q2620" s="55" t="s">
        <v>89</v>
      </c>
      <c r="R2620" s="57">
        <v>0.06</v>
      </c>
      <c r="S2620" s="55" t="s">
        <v>89</v>
      </c>
      <c r="T2620" s="57">
        <v>0.06</v>
      </c>
      <c r="U2620" s="55" t="s">
        <v>329</v>
      </c>
      <c r="V2620" s="55" t="s">
        <v>330</v>
      </c>
      <c r="AJ2620" s="58">
        <v>0</v>
      </c>
      <c r="AT2620" t="s">
        <v>3842</v>
      </c>
      <c r="AU2620" s="191">
        <f t="shared" si="43"/>
        <v>990</v>
      </c>
    </row>
    <row r="2621" spans="1:47" hidden="1" x14ac:dyDescent="0.25">
      <c r="A2621" s="55" t="s">
        <v>1717</v>
      </c>
      <c r="B2621" s="92" t="s">
        <v>2824</v>
      </c>
      <c r="D2621" s="55" t="s">
        <v>3859</v>
      </c>
      <c r="E2621" s="56">
        <v>45777</v>
      </c>
      <c r="F2621" s="55" t="s">
        <v>4318</v>
      </c>
      <c r="H2621" s="55">
        <v>50900010</v>
      </c>
      <c r="I2621" s="55" t="s">
        <v>4322</v>
      </c>
      <c r="K2621" s="55" t="s">
        <v>490</v>
      </c>
      <c r="L2621" s="56">
        <v>45777</v>
      </c>
      <c r="Q2621" s="55" t="s">
        <v>89</v>
      </c>
      <c r="R2621" s="57">
        <v>153.53</v>
      </c>
      <c r="S2621" s="55" t="s">
        <v>89</v>
      </c>
      <c r="T2621" s="57">
        <v>153.53</v>
      </c>
      <c r="U2621" s="55" t="s">
        <v>329</v>
      </c>
      <c r="V2621" s="55" t="s">
        <v>330</v>
      </c>
      <c r="AJ2621" s="58">
        <v>0</v>
      </c>
      <c r="AT2621" t="s">
        <v>3842</v>
      </c>
      <c r="AU2621" s="191">
        <f t="shared" si="43"/>
        <v>2533245</v>
      </c>
    </row>
    <row r="2622" spans="1:47" hidden="1" x14ac:dyDescent="0.25">
      <c r="A2622" s="55" t="s">
        <v>1717</v>
      </c>
      <c r="B2622" s="92" t="s">
        <v>2824</v>
      </c>
      <c r="D2622" s="55" t="s">
        <v>3859</v>
      </c>
      <c r="E2622" s="56">
        <v>45777</v>
      </c>
      <c r="F2622" s="55" t="s">
        <v>4318</v>
      </c>
      <c r="H2622" s="55">
        <v>50900010</v>
      </c>
      <c r="I2622" s="55" t="s">
        <v>4322</v>
      </c>
      <c r="K2622" s="55" t="s">
        <v>490</v>
      </c>
      <c r="L2622" s="56">
        <v>45777</v>
      </c>
      <c r="Q2622" s="55" t="s">
        <v>89</v>
      </c>
      <c r="R2622" s="57">
        <v>234.96</v>
      </c>
      <c r="S2622" s="55" t="s">
        <v>89</v>
      </c>
      <c r="T2622" s="57">
        <v>234.96</v>
      </c>
      <c r="U2622" s="55" t="s">
        <v>4042</v>
      </c>
      <c r="V2622" s="55" t="s">
        <v>4043</v>
      </c>
      <c r="AJ2622" s="58">
        <v>0</v>
      </c>
      <c r="AT2622" t="s">
        <v>4371</v>
      </c>
      <c r="AU2622" s="191">
        <f t="shared" si="43"/>
        <v>3876840</v>
      </c>
    </row>
    <row r="2623" spans="1:47" hidden="1" x14ac:dyDescent="0.25">
      <c r="A2623" s="55" t="s">
        <v>1717</v>
      </c>
      <c r="B2623" s="92" t="s">
        <v>2824</v>
      </c>
      <c r="D2623" s="55" t="s">
        <v>3859</v>
      </c>
      <c r="E2623" s="56">
        <v>45777</v>
      </c>
      <c r="F2623" s="55" t="s">
        <v>4318</v>
      </c>
      <c r="H2623" s="55">
        <v>50900010</v>
      </c>
      <c r="I2623" s="55" t="s">
        <v>4322</v>
      </c>
      <c r="K2623" s="55" t="s">
        <v>490</v>
      </c>
      <c r="L2623" s="56">
        <v>45777</v>
      </c>
      <c r="Q2623" s="55" t="s">
        <v>89</v>
      </c>
      <c r="R2623" s="57">
        <v>2.97</v>
      </c>
      <c r="S2623" s="55" t="s">
        <v>89</v>
      </c>
      <c r="T2623" s="57">
        <v>2.97</v>
      </c>
      <c r="U2623" s="55" t="s">
        <v>4042</v>
      </c>
      <c r="V2623" s="55" t="s">
        <v>4043</v>
      </c>
      <c r="AJ2623" s="58">
        <v>0</v>
      </c>
      <c r="AT2623" t="s">
        <v>4371</v>
      </c>
      <c r="AU2623" s="191">
        <f t="shared" si="43"/>
        <v>49005</v>
      </c>
    </row>
    <row r="2624" spans="1:47" hidden="1" x14ac:dyDescent="0.25">
      <c r="A2624" s="55" t="s">
        <v>1717</v>
      </c>
      <c r="B2624" s="92" t="s">
        <v>2824</v>
      </c>
      <c r="D2624" s="55" t="s">
        <v>3859</v>
      </c>
      <c r="E2624" s="56">
        <v>45777</v>
      </c>
      <c r="F2624" s="55" t="s">
        <v>4318</v>
      </c>
      <c r="H2624" s="55">
        <v>50900010</v>
      </c>
      <c r="I2624" s="55" t="s">
        <v>4322</v>
      </c>
      <c r="K2624" s="55" t="s">
        <v>490</v>
      </c>
      <c r="L2624" s="56">
        <v>45777</v>
      </c>
      <c r="Q2624" s="55" t="s">
        <v>89</v>
      </c>
      <c r="R2624" s="57">
        <v>77.78</v>
      </c>
      <c r="S2624" s="55" t="s">
        <v>89</v>
      </c>
      <c r="T2624" s="57">
        <v>77.78</v>
      </c>
      <c r="U2624" s="55" t="s">
        <v>329</v>
      </c>
      <c r="V2624" s="55" t="s">
        <v>330</v>
      </c>
      <c r="AJ2624" s="58">
        <v>0</v>
      </c>
      <c r="AT2624" t="s">
        <v>3842</v>
      </c>
      <c r="AU2624" s="191">
        <f t="shared" si="43"/>
        <v>1283370</v>
      </c>
    </row>
    <row r="2625" spans="1:47" hidden="1" x14ac:dyDescent="0.25">
      <c r="A2625" s="55" t="s">
        <v>1717</v>
      </c>
      <c r="B2625" s="92" t="s">
        <v>2824</v>
      </c>
      <c r="D2625" s="55" t="s">
        <v>3859</v>
      </c>
      <c r="E2625" s="56">
        <v>45777</v>
      </c>
      <c r="F2625" s="55" t="s">
        <v>4318</v>
      </c>
      <c r="H2625" s="55">
        <v>50900010</v>
      </c>
      <c r="I2625" s="55" t="s">
        <v>4322</v>
      </c>
      <c r="K2625" s="55" t="s">
        <v>490</v>
      </c>
      <c r="L2625" s="56">
        <v>45777</v>
      </c>
      <c r="Q2625" s="55" t="s">
        <v>89</v>
      </c>
      <c r="R2625" s="57">
        <v>238.34</v>
      </c>
      <c r="S2625" s="55" t="s">
        <v>89</v>
      </c>
      <c r="T2625" s="57">
        <v>238.34</v>
      </c>
      <c r="U2625" s="55" t="s">
        <v>4042</v>
      </c>
      <c r="V2625" s="55" t="s">
        <v>4043</v>
      </c>
      <c r="AJ2625" s="58">
        <v>0</v>
      </c>
      <c r="AT2625" t="s">
        <v>4371</v>
      </c>
      <c r="AU2625" s="191">
        <f t="shared" si="43"/>
        <v>3932610</v>
      </c>
    </row>
    <row r="2626" spans="1:47" hidden="1" x14ac:dyDescent="0.25">
      <c r="A2626" s="55" t="s">
        <v>1717</v>
      </c>
      <c r="B2626" s="92" t="s">
        <v>2824</v>
      </c>
      <c r="D2626" s="55" t="s">
        <v>3859</v>
      </c>
      <c r="E2626" s="56">
        <v>45777</v>
      </c>
      <c r="F2626" s="55" t="s">
        <v>4318</v>
      </c>
      <c r="H2626" s="55">
        <v>50900010</v>
      </c>
      <c r="I2626" s="55" t="s">
        <v>4322</v>
      </c>
      <c r="K2626" s="55" t="s">
        <v>490</v>
      </c>
      <c r="L2626" s="56">
        <v>45777</v>
      </c>
      <c r="Q2626" s="55" t="s">
        <v>89</v>
      </c>
      <c r="R2626" s="57">
        <v>159.41999999999999</v>
      </c>
      <c r="S2626" s="55" t="s">
        <v>89</v>
      </c>
      <c r="T2626" s="57">
        <v>159.41999999999999</v>
      </c>
      <c r="U2626" s="55" t="s">
        <v>4042</v>
      </c>
      <c r="V2626" s="55" t="s">
        <v>4043</v>
      </c>
      <c r="AJ2626" s="58">
        <v>0</v>
      </c>
      <c r="AT2626" t="s">
        <v>4371</v>
      </c>
      <c r="AU2626" s="191">
        <f t="shared" si="43"/>
        <v>2630430</v>
      </c>
    </row>
    <row r="2627" spans="1:47" hidden="1" x14ac:dyDescent="0.25">
      <c r="A2627" s="55" t="s">
        <v>1717</v>
      </c>
      <c r="B2627" s="92" t="s">
        <v>2824</v>
      </c>
      <c r="D2627" s="55" t="s">
        <v>3859</v>
      </c>
      <c r="E2627" s="56">
        <v>45777</v>
      </c>
      <c r="F2627" s="55" t="s">
        <v>4318</v>
      </c>
      <c r="H2627" s="55">
        <v>50900010</v>
      </c>
      <c r="I2627" s="55" t="s">
        <v>4322</v>
      </c>
      <c r="K2627" s="55" t="s">
        <v>490</v>
      </c>
      <c r="L2627" s="56">
        <v>45777</v>
      </c>
      <c r="Q2627" s="55" t="s">
        <v>89</v>
      </c>
      <c r="R2627" s="57">
        <v>0.06</v>
      </c>
      <c r="S2627" s="55" t="s">
        <v>89</v>
      </c>
      <c r="T2627" s="57">
        <v>0.06</v>
      </c>
      <c r="U2627" s="55" t="s">
        <v>329</v>
      </c>
      <c r="V2627" s="55" t="s">
        <v>330</v>
      </c>
      <c r="AJ2627" s="58">
        <v>0</v>
      </c>
      <c r="AT2627" t="s">
        <v>3842</v>
      </c>
      <c r="AU2627" s="191">
        <f t="shared" si="43"/>
        <v>990</v>
      </c>
    </row>
    <row r="2628" spans="1:47" hidden="1" x14ac:dyDescent="0.25">
      <c r="A2628" s="55" t="s">
        <v>1717</v>
      </c>
      <c r="B2628" s="92" t="s">
        <v>2824</v>
      </c>
      <c r="D2628" s="55" t="s">
        <v>3859</v>
      </c>
      <c r="E2628" s="56">
        <v>45777</v>
      </c>
      <c r="F2628" s="55" t="s">
        <v>4318</v>
      </c>
      <c r="H2628" s="55">
        <v>50900010</v>
      </c>
      <c r="I2628" s="55" t="s">
        <v>4322</v>
      </c>
      <c r="K2628" s="55" t="s">
        <v>490</v>
      </c>
      <c r="L2628" s="56">
        <v>45777</v>
      </c>
      <c r="Q2628" s="55" t="s">
        <v>89</v>
      </c>
      <c r="R2628" s="57">
        <v>56.69</v>
      </c>
      <c r="S2628" s="55" t="s">
        <v>89</v>
      </c>
      <c r="T2628" s="57">
        <v>56.69</v>
      </c>
      <c r="U2628" s="55" t="s">
        <v>329</v>
      </c>
      <c r="V2628" s="55" t="s">
        <v>330</v>
      </c>
      <c r="AJ2628" s="58">
        <v>0</v>
      </c>
      <c r="AT2628" t="s">
        <v>3842</v>
      </c>
      <c r="AU2628" s="191">
        <f t="shared" si="43"/>
        <v>935385</v>
      </c>
    </row>
    <row r="2629" spans="1:47" hidden="1" x14ac:dyDescent="0.25">
      <c r="A2629" s="55" t="s">
        <v>1717</v>
      </c>
      <c r="B2629" s="92" t="s">
        <v>2824</v>
      </c>
      <c r="D2629" s="55" t="s">
        <v>3859</v>
      </c>
      <c r="E2629" s="56">
        <v>45777</v>
      </c>
      <c r="F2629" s="55" t="s">
        <v>4318</v>
      </c>
      <c r="H2629" s="55">
        <v>50900010</v>
      </c>
      <c r="I2629" s="55" t="s">
        <v>4322</v>
      </c>
      <c r="K2629" s="55" t="s">
        <v>490</v>
      </c>
      <c r="L2629" s="56">
        <v>45777</v>
      </c>
      <c r="Q2629" s="55" t="s">
        <v>89</v>
      </c>
      <c r="R2629" s="57">
        <v>53</v>
      </c>
      <c r="S2629" s="55" t="s">
        <v>89</v>
      </c>
      <c r="T2629" s="57">
        <v>53</v>
      </c>
      <c r="U2629" s="55" t="s">
        <v>329</v>
      </c>
      <c r="V2629" s="55" t="s">
        <v>330</v>
      </c>
      <c r="AJ2629" s="58">
        <v>0</v>
      </c>
      <c r="AT2629" t="s">
        <v>3842</v>
      </c>
      <c r="AU2629" s="191">
        <f t="shared" si="43"/>
        <v>874500</v>
      </c>
    </row>
    <row r="2630" spans="1:47" hidden="1" x14ac:dyDescent="0.25">
      <c r="A2630" s="55" t="s">
        <v>1717</v>
      </c>
      <c r="B2630" s="92" t="s">
        <v>2824</v>
      </c>
      <c r="D2630" s="55" t="s">
        <v>3859</v>
      </c>
      <c r="E2630" s="56">
        <v>45777</v>
      </c>
      <c r="F2630" s="55" t="s">
        <v>4318</v>
      </c>
      <c r="H2630" s="55">
        <v>50900010</v>
      </c>
      <c r="I2630" s="55" t="s">
        <v>4322</v>
      </c>
      <c r="K2630" s="55" t="s">
        <v>490</v>
      </c>
      <c r="L2630" s="56">
        <v>45777</v>
      </c>
      <c r="Q2630" s="55" t="s">
        <v>89</v>
      </c>
      <c r="R2630" s="57">
        <v>3.66</v>
      </c>
      <c r="S2630" s="55" t="s">
        <v>89</v>
      </c>
      <c r="T2630" s="57">
        <v>3.66</v>
      </c>
      <c r="U2630" s="55" t="s">
        <v>329</v>
      </c>
      <c r="V2630" s="55" t="s">
        <v>330</v>
      </c>
      <c r="AJ2630" s="58">
        <v>0</v>
      </c>
      <c r="AT2630" t="s">
        <v>3842</v>
      </c>
      <c r="AU2630" s="191">
        <f t="shared" si="43"/>
        <v>60390</v>
      </c>
    </row>
    <row r="2631" spans="1:47" hidden="1" x14ac:dyDescent="0.25">
      <c r="A2631" s="55" t="s">
        <v>1717</v>
      </c>
      <c r="B2631" s="92" t="s">
        <v>2824</v>
      </c>
      <c r="D2631" s="55" t="s">
        <v>3859</v>
      </c>
      <c r="E2631" s="56">
        <v>45777</v>
      </c>
      <c r="F2631" s="55" t="s">
        <v>4318</v>
      </c>
      <c r="H2631" s="55">
        <v>50900010</v>
      </c>
      <c r="I2631" s="55" t="s">
        <v>4322</v>
      </c>
      <c r="K2631" s="55" t="s">
        <v>490</v>
      </c>
      <c r="L2631" s="56">
        <v>45777</v>
      </c>
      <c r="Q2631" s="55" t="s">
        <v>89</v>
      </c>
      <c r="R2631" s="57">
        <v>3.79</v>
      </c>
      <c r="S2631" s="55" t="s">
        <v>89</v>
      </c>
      <c r="T2631" s="57">
        <v>3.79</v>
      </c>
      <c r="U2631" s="55" t="s">
        <v>329</v>
      </c>
      <c r="V2631" s="55" t="s">
        <v>330</v>
      </c>
      <c r="AJ2631" s="58">
        <v>0</v>
      </c>
      <c r="AT2631" t="s">
        <v>3842</v>
      </c>
      <c r="AU2631" s="191">
        <f t="shared" si="43"/>
        <v>62535</v>
      </c>
    </row>
    <row r="2632" spans="1:47" hidden="1" x14ac:dyDescent="0.25">
      <c r="A2632" s="55" t="s">
        <v>1717</v>
      </c>
      <c r="B2632" s="92" t="s">
        <v>2824</v>
      </c>
      <c r="D2632" s="55" t="s">
        <v>3859</v>
      </c>
      <c r="E2632" s="56">
        <v>45777</v>
      </c>
      <c r="F2632" s="55" t="s">
        <v>4318</v>
      </c>
      <c r="H2632" s="55">
        <v>50900010</v>
      </c>
      <c r="I2632" s="55" t="s">
        <v>4322</v>
      </c>
      <c r="K2632" s="55" t="s">
        <v>490</v>
      </c>
      <c r="L2632" s="56">
        <v>45777</v>
      </c>
      <c r="Q2632" s="55" t="s">
        <v>89</v>
      </c>
      <c r="R2632" s="57">
        <v>24.85</v>
      </c>
      <c r="S2632" s="55" t="s">
        <v>89</v>
      </c>
      <c r="T2632" s="57">
        <v>24.85</v>
      </c>
      <c r="U2632" s="55" t="s">
        <v>4042</v>
      </c>
      <c r="V2632" s="55" t="s">
        <v>4043</v>
      </c>
      <c r="AJ2632" s="58">
        <v>0</v>
      </c>
      <c r="AT2632" t="s">
        <v>4371</v>
      </c>
      <c r="AU2632" s="191">
        <f t="shared" si="43"/>
        <v>410025</v>
      </c>
    </row>
    <row r="2633" spans="1:47" hidden="1" x14ac:dyDescent="0.25">
      <c r="A2633" s="55" t="s">
        <v>1717</v>
      </c>
      <c r="B2633" s="92" t="s">
        <v>2824</v>
      </c>
      <c r="D2633" s="55" t="s">
        <v>3859</v>
      </c>
      <c r="E2633" s="56">
        <v>45777</v>
      </c>
      <c r="F2633" s="55" t="s">
        <v>4318</v>
      </c>
      <c r="H2633" s="55">
        <v>50900010</v>
      </c>
      <c r="I2633" s="55" t="s">
        <v>4322</v>
      </c>
      <c r="K2633" s="55" t="s">
        <v>490</v>
      </c>
      <c r="L2633" s="56">
        <v>45777</v>
      </c>
      <c r="Q2633" s="55" t="s">
        <v>89</v>
      </c>
      <c r="R2633" s="57">
        <v>26.42</v>
      </c>
      <c r="S2633" s="55" t="s">
        <v>89</v>
      </c>
      <c r="T2633" s="57">
        <v>26.42</v>
      </c>
      <c r="U2633" s="55" t="s">
        <v>4042</v>
      </c>
      <c r="V2633" s="55" t="s">
        <v>4043</v>
      </c>
      <c r="AJ2633" s="58">
        <v>0</v>
      </c>
      <c r="AT2633" t="s">
        <v>4371</v>
      </c>
      <c r="AU2633" s="191">
        <f t="shared" si="43"/>
        <v>435930</v>
      </c>
    </row>
    <row r="2634" spans="1:47" hidden="1" x14ac:dyDescent="0.25">
      <c r="A2634" s="55" t="s">
        <v>1717</v>
      </c>
      <c r="B2634" s="92" t="s">
        <v>2824</v>
      </c>
      <c r="D2634" s="55" t="s">
        <v>3859</v>
      </c>
      <c r="E2634" s="56">
        <v>45777</v>
      </c>
      <c r="F2634" s="55" t="s">
        <v>4318</v>
      </c>
      <c r="H2634" s="55">
        <v>50900010</v>
      </c>
      <c r="I2634" s="55" t="s">
        <v>4322</v>
      </c>
      <c r="K2634" s="55" t="s">
        <v>490</v>
      </c>
      <c r="L2634" s="56">
        <v>45777</v>
      </c>
      <c r="Q2634" s="55" t="s">
        <v>89</v>
      </c>
      <c r="R2634" s="57">
        <v>2.19</v>
      </c>
      <c r="S2634" s="55" t="s">
        <v>89</v>
      </c>
      <c r="T2634" s="57">
        <v>2.19</v>
      </c>
      <c r="U2634" s="55" t="s">
        <v>4042</v>
      </c>
      <c r="V2634" s="55" t="s">
        <v>4043</v>
      </c>
      <c r="AJ2634" s="58">
        <v>0</v>
      </c>
      <c r="AT2634" t="s">
        <v>4371</v>
      </c>
      <c r="AU2634" s="191">
        <f t="shared" si="43"/>
        <v>36135</v>
      </c>
    </row>
    <row r="2635" spans="1:47" hidden="1" x14ac:dyDescent="0.25">
      <c r="A2635" s="55" t="s">
        <v>1717</v>
      </c>
      <c r="B2635" s="92" t="s">
        <v>2824</v>
      </c>
      <c r="D2635" s="55" t="s">
        <v>3859</v>
      </c>
      <c r="E2635" s="56">
        <v>45777</v>
      </c>
      <c r="F2635" s="55" t="s">
        <v>4318</v>
      </c>
      <c r="H2635" s="55">
        <v>50900010</v>
      </c>
      <c r="I2635" s="55" t="s">
        <v>4322</v>
      </c>
      <c r="K2635" s="55" t="s">
        <v>490</v>
      </c>
      <c r="L2635" s="56">
        <v>45777</v>
      </c>
      <c r="Q2635" s="55" t="s">
        <v>89</v>
      </c>
      <c r="R2635" s="57">
        <v>28.85</v>
      </c>
      <c r="S2635" s="55" t="s">
        <v>89</v>
      </c>
      <c r="T2635" s="57">
        <v>28.85</v>
      </c>
      <c r="U2635" s="55" t="s">
        <v>4042</v>
      </c>
      <c r="V2635" s="55" t="s">
        <v>4043</v>
      </c>
      <c r="AJ2635" s="58">
        <v>0</v>
      </c>
      <c r="AT2635" t="s">
        <v>4371</v>
      </c>
      <c r="AU2635" s="191">
        <f t="shared" si="43"/>
        <v>476025</v>
      </c>
    </row>
    <row r="2636" spans="1:47" hidden="1" x14ac:dyDescent="0.25">
      <c r="A2636" s="55" t="s">
        <v>1717</v>
      </c>
      <c r="B2636" s="92" t="s">
        <v>2824</v>
      </c>
      <c r="D2636" s="55" t="s">
        <v>3859</v>
      </c>
      <c r="E2636" s="56">
        <v>45777</v>
      </c>
      <c r="F2636" s="55" t="s">
        <v>4318</v>
      </c>
      <c r="H2636" s="55">
        <v>50900010</v>
      </c>
      <c r="I2636" s="55" t="s">
        <v>4322</v>
      </c>
      <c r="K2636" s="55" t="s">
        <v>490</v>
      </c>
      <c r="L2636" s="56">
        <v>45777</v>
      </c>
      <c r="Q2636" s="55" t="s">
        <v>89</v>
      </c>
      <c r="R2636" s="57">
        <v>538.15</v>
      </c>
      <c r="S2636" s="55" t="s">
        <v>89</v>
      </c>
      <c r="T2636" s="57">
        <v>538.15</v>
      </c>
      <c r="U2636" s="55" t="s">
        <v>329</v>
      </c>
      <c r="V2636" s="55" t="s">
        <v>330</v>
      </c>
      <c r="AJ2636" s="58">
        <v>0</v>
      </c>
      <c r="AT2636" t="s">
        <v>3842</v>
      </c>
      <c r="AU2636" s="191">
        <f t="shared" si="43"/>
        <v>8879475</v>
      </c>
    </row>
    <row r="2637" spans="1:47" hidden="1" x14ac:dyDescent="0.25">
      <c r="A2637" s="55" t="s">
        <v>1717</v>
      </c>
      <c r="B2637" s="92" t="s">
        <v>2824</v>
      </c>
      <c r="D2637" s="55" t="s">
        <v>3859</v>
      </c>
      <c r="E2637" s="56">
        <v>45777</v>
      </c>
      <c r="F2637" s="55" t="s">
        <v>4318</v>
      </c>
      <c r="H2637" s="55">
        <v>50900060</v>
      </c>
      <c r="I2637" s="55" t="s">
        <v>4323</v>
      </c>
      <c r="K2637" s="55" t="s">
        <v>500</v>
      </c>
      <c r="L2637" s="56">
        <v>45777</v>
      </c>
      <c r="Q2637" s="55" t="s">
        <v>89</v>
      </c>
      <c r="R2637" s="57">
        <v>15.48</v>
      </c>
      <c r="S2637" s="55" t="s">
        <v>89</v>
      </c>
      <c r="T2637" s="57">
        <v>15.48</v>
      </c>
      <c r="U2637" s="55" t="s">
        <v>329</v>
      </c>
      <c r="V2637" s="55" t="s">
        <v>330</v>
      </c>
      <c r="AJ2637" s="58">
        <v>0</v>
      </c>
      <c r="AT2637" t="s">
        <v>3842</v>
      </c>
      <c r="AU2637" s="191">
        <f t="shared" si="43"/>
        <v>255420</v>
      </c>
    </row>
    <row r="2638" spans="1:47" hidden="1" x14ac:dyDescent="0.25">
      <c r="A2638" s="55" t="s">
        <v>1717</v>
      </c>
      <c r="B2638" s="92" t="s">
        <v>2824</v>
      </c>
      <c r="D2638" s="55" t="s">
        <v>3859</v>
      </c>
      <c r="E2638" s="56">
        <v>45777</v>
      </c>
      <c r="F2638" s="55" t="s">
        <v>4318</v>
      </c>
      <c r="H2638" s="55">
        <v>50900060</v>
      </c>
      <c r="I2638" s="55" t="s">
        <v>4323</v>
      </c>
      <c r="K2638" s="55" t="s">
        <v>500</v>
      </c>
      <c r="L2638" s="56">
        <v>45777</v>
      </c>
      <c r="Q2638" s="55" t="s">
        <v>89</v>
      </c>
      <c r="R2638" s="57">
        <v>16.809999999999999</v>
      </c>
      <c r="S2638" s="55" t="s">
        <v>89</v>
      </c>
      <c r="T2638" s="57">
        <v>16.809999999999999</v>
      </c>
      <c r="U2638" s="55" t="s">
        <v>329</v>
      </c>
      <c r="V2638" s="55" t="s">
        <v>330</v>
      </c>
      <c r="AJ2638" s="58">
        <v>0</v>
      </c>
      <c r="AT2638" t="s">
        <v>3842</v>
      </c>
      <c r="AU2638" s="191">
        <f t="shared" si="43"/>
        <v>277365</v>
      </c>
    </row>
    <row r="2639" spans="1:47" hidden="1" x14ac:dyDescent="0.25">
      <c r="A2639" s="55" t="s">
        <v>1717</v>
      </c>
      <c r="B2639" s="92" t="s">
        <v>2824</v>
      </c>
      <c r="D2639" s="55" t="s">
        <v>3859</v>
      </c>
      <c r="E2639" s="56">
        <v>45777</v>
      </c>
      <c r="F2639" s="55" t="s">
        <v>4318</v>
      </c>
      <c r="H2639" s="55">
        <v>50900060</v>
      </c>
      <c r="I2639" s="55" t="s">
        <v>4323</v>
      </c>
      <c r="K2639" s="55" t="s">
        <v>500</v>
      </c>
      <c r="L2639" s="56">
        <v>45777</v>
      </c>
      <c r="Q2639" s="55" t="s">
        <v>89</v>
      </c>
      <c r="R2639" s="57">
        <v>16.809999999999999</v>
      </c>
      <c r="S2639" s="55" t="s">
        <v>89</v>
      </c>
      <c r="T2639" s="57">
        <v>16.809999999999999</v>
      </c>
      <c r="U2639" s="55" t="s">
        <v>329</v>
      </c>
      <c r="V2639" s="55" t="s">
        <v>330</v>
      </c>
      <c r="AJ2639" s="58">
        <v>0</v>
      </c>
      <c r="AT2639" t="s">
        <v>3842</v>
      </c>
      <c r="AU2639" s="191">
        <f t="shared" si="43"/>
        <v>277365</v>
      </c>
    </row>
    <row r="2640" spans="1:47" hidden="1" x14ac:dyDescent="0.25">
      <c r="A2640" s="55" t="s">
        <v>1717</v>
      </c>
      <c r="B2640" s="92" t="s">
        <v>2824</v>
      </c>
      <c r="D2640" s="55" t="s">
        <v>3859</v>
      </c>
      <c r="E2640" s="56">
        <v>45777</v>
      </c>
      <c r="F2640" s="55" t="s">
        <v>4318</v>
      </c>
      <c r="H2640" s="55">
        <v>50900060</v>
      </c>
      <c r="I2640" s="55" t="s">
        <v>4323</v>
      </c>
      <c r="K2640" s="55" t="s">
        <v>500</v>
      </c>
      <c r="L2640" s="56">
        <v>45777</v>
      </c>
      <c r="Q2640" s="55" t="s">
        <v>89</v>
      </c>
      <c r="R2640" s="57">
        <v>26.87</v>
      </c>
      <c r="S2640" s="55" t="s">
        <v>89</v>
      </c>
      <c r="T2640" s="57">
        <v>26.87</v>
      </c>
      <c r="U2640" s="55" t="s">
        <v>329</v>
      </c>
      <c r="V2640" s="55" t="s">
        <v>330</v>
      </c>
      <c r="AJ2640" s="58">
        <v>0</v>
      </c>
      <c r="AT2640" t="s">
        <v>3842</v>
      </c>
      <c r="AU2640" s="191">
        <f t="shared" si="43"/>
        <v>443355</v>
      </c>
    </row>
    <row r="2641" spans="1:47" hidden="1" x14ac:dyDescent="0.25">
      <c r="A2641" s="55" t="s">
        <v>1717</v>
      </c>
      <c r="B2641" s="92" t="s">
        <v>2824</v>
      </c>
      <c r="D2641" s="55" t="s">
        <v>3859</v>
      </c>
      <c r="E2641" s="56">
        <v>45777</v>
      </c>
      <c r="F2641" s="55" t="s">
        <v>4318</v>
      </c>
      <c r="H2641" s="55">
        <v>50900060</v>
      </c>
      <c r="I2641" s="55" t="s">
        <v>4323</v>
      </c>
      <c r="K2641" s="55" t="s">
        <v>500</v>
      </c>
      <c r="L2641" s="56">
        <v>45777</v>
      </c>
      <c r="Q2641" s="55" t="s">
        <v>89</v>
      </c>
      <c r="R2641" s="57">
        <v>16.809999999999999</v>
      </c>
      <c r="S2641" s="55" t="s">
        <v>89</v>
      </c>
      <c r="T2641" s="57">
        <v>16.809999999999999</v>
      </c>
      <c r="U2641" s="55" t="s">
        <v>329</v>
      </c>
      <c r="V2641" s="55" t="s">
        <v>330</v>
      </c>
      <c r="AJ2641" s="58">
        <v>0</v>
      </c>
      <c r="AT2641" t="s">
        <v>3842</v>
      </c>
      <c r="AU2641" s="191">
        <f t="shared" si="43"/>
        <v>277365</v>
      </c>
    </row>
    <row r="2642" spans="1:47" hidden="1" x14ac:dyDescent="0.25">
      <c r="A2642" s="55" t="s">
        <v>1717</v>
      </c>
      <c r="B2642" s="92" t="s">
        <v>2824</v>
      </c>
      <c r="D2642" s="55" t="s">
        <v>3859</v>
      </c>
      <c r="E2642" s="56">
        <v>45777</v>
      </c>
      <c r="F2642" s="55" t="s">
        <v>4318</v>
      </c>
      <c r="H2642" s="55">
        <v>50900060</v>
      </c>
      <c r="I2642" s="55" t="s">
        <v>4323</v>
      </c>
      <c r="K2642" s="55" t="s">
        <v>500</v>
      </c>
      <c r="L2642" s="56">
        <v>45777</v>
      </c>
      <c r="Q2642" s="55" t="s">
        <v>89</v>
      </c>
      <c r="R2642" s="57">
        <v>27.22</v>
      </c>
      <c r="S2642" s="55" t="s">
        <v>89</v>
      </c>
      <c r="T2642" s="57">
        <v>27.22</v>
      </c>
      <c r="U2642" s="55" t="s">
        <v>329</v>
      </c>
      <c r="V2642" s="55" t="s">
        <v>330</v>
      </c>
      <c r="AJ2642" s="58">
        <v>0</v>
      </c>
      <c r="AT2642" t="s">
        <v>3842</v>
      </c>
      <c r="AU2642" s="191">
        <f t="shared" si="43"/>
        <v>449130</v>
      </c>
    </row>
    <row r="2643" spans="1:47" hidden="1" x14ac:dyDescent="0.25">
      <c r="A2643" s="55" t="s">
        <v>1717</v>
      </c>
      <c r="B2643" s="92" t="s">
        <v>2824</v>
      </c>
      <c r="D2643" s="55" t="s">
        <v>3859</v>
      </c>
      <c r="E2643" s="56">
        <v>45777</v>
      </c>
      <c r="F2643" s="55" t="s">
        <v>4318</v>
      </c>
      <c r="H2643" s="55">
        <v>50900020</v>
      </c>
      <c r="I2643" s="55" t="s">
        <v>4324</v>
      </c>
      <c r="K2643" s="55" t="s">
        <v>492</v>
      </c>
      <c r="L2643" s="56">
        <v>45777</v>
      </c>
      <c r="Q2643" s="55" t="s">
        <v>89</v>
      </c>
      <c r="R2643" s="57">
        <v>1209</v>
      </c>
      <c r="S2643" s="55" t="s">
        <v>89</v>
      </c>
      <c r="T2643" s="57">
        <v>1209</v>
      </c>
      <c r="U2643" s="55" t="s">
        <v>329</v>
      </c>
      <c r="V2643" s="55" t="s">
        <v>330</v>
      </c>
      <c r="AJ2643" s="58">
        <v>0</v>
      </c>
      <c r="AT2643" t="s">
        <v>3842</v>
      </c>
      <c r="AU2643" s="191">
        <f t="shared" si="43"/>
        <v>19948500</v>
      </c>
    </row>
    <row r="2644" spans="1:47" hidden="1" x14ac:dyDescent="0.25">
      <c r="A2644" s="55" t="s">
        <v>1717</v>
      </c>
      <c r="B2644" s="92" t="s">
        <v>2824</v>
      </c>
      <c r="D2644" s="55" t="s">
        <v>3859</v>
      </c>
      <c r="E2644" s="56">
        <v>45777</v>
      </c>
      <c r="F2644" s="55" t="s">
        <v>4318</v>
      </c>
      <c r="H2644" s="55">
        <v>50900020</v>
      </c>
      <c r="I2644" s="55" t="s">
        <v>4324</v>
      </c>
      <c r="K2644" s="55" t="s">
        <v>492</v>
      </c>
      <c r="L2644" s="56">
        <v>45777</v>
      </c>
      <c r="Q2644" s="55" t="s">
        <v>89</v>
      </c>
      <c r="R2644" s="57">
        <v>462.58</v>
      </c>
      <c r="S2644" s="55" t="s">
        <v>89</v>
      </c>
      <c r="T2644" s="57">
        <v>462.58</v>
      </c>
      <c r="U2644" s="55" t="s">
        <v>329</v>
      </c>
      <c r="V2644" s="55" t="s">
        <v>330</v>
      </c>
      <c r="AJ2644" s="58">
        <v>0</v>
      </c>
      <c r="AT2644" t="s">
        <v>3842</v>
      </c>
      <c r="AU2644" s="191">
        <f t="shared" si="43"/>
        <v>7632570</v>
      </c>
    </row>
    <row r="2645" spans="1:47" hidden="1" x14ac:dyDescent="0.25">
      <c r="A2645" s="55" t="s">
        <v>1717</v>
      </c>
      <c r="B2645" s="92" t="s">
        <v>2824</v>
      </c>
      <c r="D2645" s="55" t="s">
        <v>3859</v>
      </c>
      <c r="E2645" s="56">
        <v>45777</v>
      </c>
      <c r="F2645" s="55" t="s">
        <v>4318</v>
      </c>
      <c r="H2645" s="55">
        <v>50900020</v>
      </c>
      <c r="I2645" s="55" t="s">
        <v>4324</v>
      </c>
      <c r="K2645" s="55" t="s">
        <v>492</v>
      </c>
      <c r="L2645" s="56">
        <v>45777</v>
      </c>
      <c r="Q2645" s="55" t="s">
        <v>89</v>
      </c>
      <c r="R2645" s="57">
        <v>1209</v>
      </c>
      <c r="S2645" s="55" t="s">
        <v>89</v>
      </c>
      <c r="T2645" s="57">
        <v>1209</v>
      </c>
      <c r="U2645" s="55" t="s">
        <v>329</v>
      </c>
      <c r="V2645" s="55" t="s">
        <v>330</v>
      </c>
      <c r="AJ2645" s="58">
        <v>0</v>
      </c>
      <c r="AT2645" t="s">
        <v>3842</v>
      </c>
      <c r="AU2645" s="191">
        <f t="shared" si="43"/>
        <v>19948500</v>
      </c>
    </row>
    <row r="2646" spans="1:47" hidden="1" x14ac:dyDescent="0.25">
      <c r="A2646" s="55" t="s">
        <v>1717</v>
      </c>
      <c r="B2646" s="92" t="s">
        <v>2824</v>
      </c>
      <c r="D2646" s="55" t="s">
        <v>3859</v>
      </c>
      <c r="E2646" s="56">
        <v>45777</v>
      </c>
      <c r="F2646" s="55" t="s">
        <v>4318</v>
      </c>
      <c r="H2646" s="55">
        <v>50900020</v>
      </c>
      <c r="I2646" s="55" t="s">
        <v>4324</v>
      </c>
      <c r="K2646" s="55" t="s">
        <v>492</v>
      </c>
      <c r="L2646" s="56">
        <v>45777</v>
      </c>
      <c r="Q2646" s="55" t="s">
        <v>89</v>
      </c>
      <c r="R2646" s="57">
        <v>574.6</v>
      </c>
      <c r="S2646" s="55" t="s">
        <v>89</v>
      </c>
      <c r="T2646" s="57">
        <v>574.6</v>
      </c>
      <c r="U2646" s="55" t="s">
        <v>329</v>
      </c>
      <c r="V2646" s="55" t="s">
        <v>330</v>
      </c>
      <c r="AJ2646" s="58">
        <v>0</v>
      </c>
      <c r="AT2646" t="s">
        <v>3842</v>
      </c>
      <c r="AU2646" s="191">
        <f t="shared" si="43"/>
        <v>9480900</v>
      </c>
    </row>
    <row r="2647" spans="1:47" hidden="1" x14ac:dyDescent="0.25">
      <c r="A2647" s="55" t="s">
        <v>1717</v>
      </c>
      <c r="B2647" s="92" t="s">
        <v>2824</v>
      </c>
      <c r="D2647" s="55" t="s">
        <v>3859</v>
      </c>
      <c r="E2647" s="56">
        <v>45777</v>
      </c>
      <c r="F2647" s="55" t="s">
        <v>4318</v>
      </c>
      <c r="H2647" s="55">
        <v>50900020</v>
      </c>
      <c r="I2647" s="55" t="s">
        <v>4324</v>
      </c>
      <c r="K2647" s="55" t="s">
        <v>492</v>
      </c>
      <c r="L2647" s="56">
        <v>45777</v>
      </c>
      <c r="Q2647" s="55" t="s">
        <v>89</v>
      </c>
      <c r="R2647" s="57">
        <v>843.3</v>
      </c>
      <c r="S2647" s="55" t="s">
        <v>89</v>
      </c>
      <c r="T2647" s="57">
        <v>843.3</v>
      </c>
      <c r="U2647" s="55" t="s">
        <v>329</v>
      </c>
      <c r="V2647" s="55" t="s">
        <v>330</v>
      </c>
      <c r="AJ2647" s="58">
        <v>0</v>
      </c>
      <c r="AT2647" t="s">
        <v>3842</v>
      </c>
      <c r="AU2647" s="191">
        <f t="shared" si="43"/>
        <v>13914450</v>
      </c>
    </row>
    <row r="2648" spans="1:47" hidden="1" x14ac:dyDescent="0.25">
      <c r="A2648" s="55" t="s">
        <v>1717</v>
      </c>
      <c r="B2648" s="92" t="s">
        <v>2824</v>
      </c>
      <c r="D2648" s="55" t="s">
        <v>3859</v>
      </c>
      <c r="E2648" s="56">
        <v>45777</v>
      </c>
      <c r="F2648" s="55" t="s">
        <v>4318</v>
      </c>
      <c r="H2648" s="55">
        <v>50900020</v>
      </c>
      <c r="I2648" s="55" t="s">
        <v>4324</v>
      </c>
      <c r="K2648" s="55" t="s">
        <v>492</v>
      </c>
      <c r="L2648" s="56">
        <v>45777</v>
      </c>
      <c r="Q2648" s="55" t="s">
        <v>89</v>
      </c>
      <c r="R2648" s="57">
        <v>828.75</v>
      </c>
      <c r="S2648" s="55" t="s">
        <v>89</v>
      </c>
      <c r="T2648" s="57">
        <v>828.75</v>
      </c>
      <c r="U2648" s="55" t="s">
        <v>329</v>
      </c>
      <c r="V2648" s="55" t="s">
        <v>330</v>
      </c>
      <c r="AJ2648" s="58">
        <v>0</v>
      </c>
      <c r="AT2648" t="s">
        <v>3842</v>
      </c>
      <c r="AU2648" s="191">
        <f t="shared" si="43"/>
        <v>13674375</v>
      </c>
    </row>
    <row r="2649" spans="1:47" hidden="1" x14ac:dyDescent="0.25">
      <c r="A2649" s="55" t="s">
        <v>1717</v>
      </c>
      <c r="B2649" s="92" t="s">
        <v>2824</v>
      </c>
      <c r="D2649" s="55" t="s">
        <v>3859</v>
      </c>
      <c r="E2649" s="56">
        <v>45777</v>
      </c>
      <c r="F2649" s="55" t="s">
        <v>4318</v>
      </c>
      <c r="H2649" s="55">
        <v>50900020</v>
      </c>
      <c r="I2649" s="55" t="s">
        <v>4324</v>
      </c>
      <c r="K2649" s="55" t="s">
        <v>492</v>
      </c>
      <c r="L2649" s="56">
        <v>45777</v>
      </c>
      <c r="Q2649" s="55" t="s">
        <v>89</v>
      </c>
      <c r="R2649" s="57">
        <v>605.52</v>
      </c>
      <c r="S2649" s="55" t="s">
        <v>89</v>
      </c>
      <c r="T2649" s="57">
        <v>605.52</v>
      </c>
      <c r="U2649" s="55" t="s">
        <v>329</v>
      </c>
      <c r="V2649" s="55" t="s">
        <v>330</v>
      </c>
      <c r="AJ2649" s="58">
        <v>0</v>
      </c>
      <c r="AT2649" t="s">
        <v>3842</v>
      </c>
      <c r="AU2649" s="191">
        <f t="shared" si="43"/>
        <v>9991080</v>
      </c>
    </row>
    <row r="2650" spans="1:47" hidden="1" x14ac:dyDescent="0.25">
      <c r="A2650" s="55" t="s">
        <v>1717</v>
      </c>
      <c r="B2650" s="92" t="s">
        <v>2824</v>
      </c>
      <c r="D2650" s="55" t="s">
        <v>3859</v>
      </c>
      <c r="E2650" s="56">
        <v>45777</v>
      </c>
      <c r="F2650" s="55" t="s">
        <v>4318</v>
      </c>
      <c r="H2650" s="55">
        <v>50900020</v>
      </c>
      <c r="I2650" s="55" t="s">
        <v>4324</v>
      </c>
      <c r="K2650" s="55" t="s">
        <v>492</v>
      </c>
      <c r="L2650" s="56">
        <v>45777</v>
      </c>
      <c r="Q2650" s="55" t="s">
        <v>89</v>
      </c>
      <c r="R2650" s="57">
        <v>755.08</v>
      </c>
      <c r="S2650" s="55" t="s">
        <v>89</v>
      </c>
      <c r="T2650" s="57">
        <v>755.08</v>
      </c>
      <c r="U2650" s="55" t="s">
        <v>329</v>
      </c>
      <c r="V2650" s="55" t="s">
        <v>330</v>
      </c>
      <c r="AJ2650" s="58">
        <v>0</v>
      </c>
      <c r="AT2650" t="s">
        <v>3842</v>
      </c>
      <c r="AU2650" s="191">
        <f t="shared" si="43"/>
        <v>12458820</v>
      </c>
    </row>
    <row r="2651" spans="1:47" hidden="1" x14ac:dyDescent="0.25">
      <c r="A2651" s="55" t="s">
        <v>1717</v>
      </c>
      <c r="B2651" s="92" t="s">
        <v>2824</v>
      </c>
      <c r="D2651" s="55" t="s">
        <v>3859</v>
      </c>
      <c r="E2651" s="56">
        <v>45777</v>
      </c>
      <c r="F2651" s="55" t="s">
        <v>4318</v>
      </c>
      <c r="H2651" s="55">
        <v>50900020</v>
      </c>
      <c r="I2651" s="55" t="s">
        <v>4324</v>
      </c>
      <c r="K2651" s="55" t="s">
        <v>492</v>
      </c>
      <c r="L2651" s="56">
        <v>45777</v>
      </c>
      <c r="Q2651" s="55" t="s">
        <v>89</v>
      </c>
      <c r="R2651" s="57">
        <v>519.58000000000004</v>
      </c>
      <c r="S2651" s="55" t="s">
        <v>89</v>
      </c>
      <c r="T2651" s="57">
        <v>519.58000000000004</v>
      </c>
      <c r="U2651" s="55" t="s">
        <v>329</v>
      </c>
      <c r="V2651" s="55" t="s">
        <v>330</v>
      </c>
      <c r="AJ2651" s="58">
        <v>0</v>
      </c>
      <c r="AT2651" t="s">
        <v>3842</v>
      </c>
      <c r="AU2651" s="191">
        <f t="shared" si="43"/>
        <v>8573070</v>
      </c>
    </row>
    <row r="2652" spans="1:47" hidden="1" x14ac:dyDescent="0.25">
      <c r="A2652" s="55" t="s">
        <v>1717</v>
      </c>
      <c r="B2652" s="92" t="s">
        <v>2824</v>
      </c>
      <c r="D2652" s="55" t="s">
        <v>3859</v>
      </c>
      <c r="E2652" s="56">
        <v>45777</v>
      </c>
      <c r="F2652" s="55" t="s">
        <v>4318</v>
      </c>
      <c r="H2652" s="55">
        <v>50900020</v>
      </c>
      <c r="I2652" s="55" t="s">
        <v>4324</v>
      </c>
      <c r="K2652" s="55" t="s">
        <v>492</v>
      </c>
      <c r="L2652" s="56">
        <v>45777</v>
      </c>
      <c r="Q2652" s="55" t="s">
        <v>89</v>
      </c>
      <c r="R2652" s="57">
        <v>944.42</v>
      </c>
      <c r="S2652" s="55" t="s">
        <v>89</v>
      </c>
      <c r="T2652" s="57">
        <v>944.42</v>
      </c>
      <c r="U2652" s="55" t="s">
        <v>329</v>
      </c>
      <c r="V2652" s="55" t="s">
        <v>330</v>
      </c>
      <c r="AJ2652" s="58">
        <v>0</v>
      </c>
      <c r="AT2652" t="s">
        <v>3842</v>
      </c>
      <c r="AU2652" s="191">
        <f t="shared" si="43"/>
        <v>15582930</v>
      </c>
    </row>
    <row r="2653" spans="1:47" hidden="1" x14ac:dyDescent="0.25">
      <c r="A2653" s="55" t="s">
        <v>1717</v>
      </c>
      <c r="B2653" s="92" t="s">
        <v>2824</v>
      </c>
      <c r="D2653" s="55" t="s">
        <v>3859</v>
      </c>
      <c r="E2653" s="56">
        <v>45777</v>
      </c>
      <c r="F2653" s="55" t="s">
        <v>4318</v>
      </c>
      <c r="H2653" s="55">
        <v>50900020</v>
      </c>
      <c r="I2653" s="55" t="s">
        <v>4324</v>
      </c>
      <c r="K2653" s="55" t="s">
        <v>492</v>
      </c>
      <c r="L2653" s="56">
        <v>45777</v>
      </c>
      <c r="Q2653" s="55" t="s">
        <v>89</v>
      </c>
      <c r="R2653" s="57">
        <v>843.29</v>
      </c>
      <c r="S2653" s="55" t="s">
        <v>89</v>
      </c>
      <c r="T2653" s="57">
        <v>843.29</v>
      </c>
      <c r="U2653" s="55" t="s">
        <v>329</v>
      </c>
      <c r="V2653" s="55" t="s">
        <v>330</v>
      </c>
      <c r="AJ2653" s="58">
        <v>0</v>
      </c>
      <c r="AT2653" t="s">
        <v>3842</v>
      </c>
      <c r="AU2653" s="191">
        <f t="shared" si="43"/>
        <v>13914285</v>
      </c>
    </row>
    <row r="2654" spans="1:47" hidden="1" x14ac:dyDescent="0.25">
      <c r="A2654" s="55" t="s">
        <v>1717</v>
      </c>
      <c r="B2654" s="92" t="s">
        <v>2824</v>
      </c>
      <c r="D2654" s="55" t="s">
        <v>3859</v>
      </c>
      <c r="E2654" s="56">
        <v>45777</v>
      </c>
      <c r="F2654" s="55" t="s">
        <v>4318</v>
      </c>
      <c r="H2654" s="55">
        <v>50900020</v>
      </c>
      <c r="I2654" s="55" t="s">
        <v>4324</v>
      </c>
      <c r="K2654" s="55" t="s">
        <v>492</v>
      </c>
      <c r="L2654" s="56">
        <v>45777</v>
      </c>
      <c r="Q2654" s="55" t="s">
        <v>89</v>
      </c>
      <c r="R2654" s="57">
        <v>1857.26</v>
      </c>
      <c r="S2654" s="55" t="s">
        <v>89</v>
      </c>
      <c r="T2654" s="57">
        <v>1857.26</v>
      </c>
      <c r="U2654" s="55" t="s">
        <v>329</v>
      </c>
      <c r="V2654" s="55" t="s">
        <v>330</v>
      </c>
      <c r="AJ2654" s="58">
        <v>0</v>
      </c>
      <c r="AT2654" t="s">
        <v>3842</v>
      </c>
      <c r="AU2654" s="191">
        <f t="shared" si="43"/>
        <v>30644790</v>
      </c>
    </row>
    <row r="2655" spans="1:47" hidden="1" x14ac:dyDescent="0.25">
      <c r="A2655" s="55" t="s">
        <v>1717</v>
      </c>
      <c r="B2655" s="92" t="s">
        <v>2824</v>
      </c>
      <c r="D2655" s="55" t="s">
        <v>3859</v>
      </c>
      <c r="E2655" s="56">
        <v>45777</v>
      </c>
      <c r="F2655" s="55" t="s">
        <v>4318</v>
      </c>
      <c r="H2655" s="55">
        <v>50900020</v>
      </c>
      <c r="I2655" s="55" t="s">
        <v>4324</v>
      </c>
      <c r="K2655" s="55" t="s">
        <v>492</v>
      </c>
      <c r="L2655" s="56">
        <v>45777</v>
      </c>
      <c r="Q2655" s="55" t="s">
        <v>89</v>
      </c>
      <c r="R2655" s="57">
        <v>371.92</v>
      </c>
      <c r="S2655" s="55" t="s">
        <v>89</v>
      </c>
      <c r="T2655" s="57">
        <v>371.92</v>
      </c>
      <c r="U2655" s="55" t="s">
        <v>329</v>
      </c>
      <c r="V2655" s="55" t="s">
        <v>330</v>
      </c>
      <c r="AJ2655" s="58">
        <v>0</v>
      </c>
      <c r="AT2655" t="s">
        <v>3842</v>
      </c>
      <c r="AU2655" s="191">
        <f t="shared" si="43"/>
        <v>6136680</v>
      </c>
    </row>
    <row r="2656" spans="1:47" hidden="1" x14ac:dyDescent="0.25">
      <c r="A2656" s="55" t="s">
        <v>1717</v>
      </c>
      <c r="B2656" s="92" t="s">
        <v>2824</v>
      </c>
      <c r="D2656" s="55" t="s">
        <v>3859</v>
      </c>
      <c r="E2656" s="56">
        <v>45777</v>
      </c>
      <c r="F2656" s="55" t="s">
        <v>4318</v>
      </c>
      <c r="H2656" s="55">
        <v>50900020</v>
      </c>
      <c r="I2656" s="55" t="s">
        <v>4324</v>
      </c>
      <c r="K2656" s="55" t="s">
        <v>492</v>
      </c>
      <c r="L2656" s="56">
        <v>45777</v>
      </c>
      <c r="Q2656" s="55" t="s">
        <v>89</v>
      </c>
      <c r="R2656" s="57">
        <v>472.2</v>
      </c>
      <c r="S2656" s="55" t="s">
        <v>89</v>
      </c>
      <c r="T2656" s="57">
        <v>472.2</v>
      </c>
      <c r="U2656" s="55" t="s">
        <v>329</v>
      </c>
      <c r="V2656" s="55" t="s">
        <v>330</v>
      </c>
      <c r="AJ2656" s="58">
        <v>0</v>
      </c>
      <c r="AT2656" t="s">
        <v>3842</v>
      </c>
      <c r="AU2656" s="191">
        <f t="shared" si="43"/>
        <v>7791300</v>
      </c>
    </row>
    <row r="2657" spans="1:47" hidden="1" x14ac:dyDescent="0.25">
      <c r="A2657" s="55" t="s">
        <v>1717</v>
      </c>
      <c r="B2657" s="92" t="s">
        <v>2824</v>
      </c>
      <c r="D2657" s="55" t="s">
        <v>3859</v>
      </c>
      <c r="E2657" s="56">
        <v>45777</v>
      </c>
      <c r="F2657" s="55" t="s">
        <v>4318</v>
      </c>
      <c r="H2657" s="55">
        <v>50900020</v>
      </c>
      <c r="I2657" s="55" t="s">
        <v>4324</v>
      </c>
      <c r="K2657" s="55" t="s">
        <v>492</v>
      </c>
      <c r="L2657" s="56">
        <v>45777</v>
      </c>
      <c r="Q2657" s="55" t="s">
        <v>89</v>
      </c>
      <c r="R2657" s="57">
        <v>490.93</v>
      </c>
      <c r="S2657" s="55" t="s">
        <v>89</v>
      </c>
      <c r="T2657" s="57">
        <v>490.93</v>
      </c>
      <c r="U2657" s="55" t="s">
        <v>329</v>
      </c>
      <c r="V2657" s="55" t="s">
        <v>330</v>
      </c>
      <c r="AJ2657" s="58">
        <v>0</v>
      </c>
      <c r="AT2657" t="s">
        <v>3842</v>
      </c>
      <c r="AU2657" s="191">
        <f t="shared" si="43"/>
        <v>8100345</v>
      </c>
    </row>
    <row r="2658" spans="1:47" hidden="1" x14ac:dyDescent="0.25">
      <c r="A2658" s="55" t="s">
        <v>1717</v>
      </c>
      <c r="B2658" s="92" t="s">
        <v>2824</v>
      </c>
      <c r="D2658" s="55" t="s">
        <v>3859</v>
      </c>
      <c r="E2658" s="56">
        <v>45777</v>
      </c>
      <c r="F2658" s="55" t="s">
        <v>4318</v>
      </c>
      <c r="H2658" s="55">
        <v>50900020</v>
      </c>
      <c r="I2658" s="55" t="s">
        <v>4324</v>
      </c>
      <c r="K2658" s="55" t="s">
        <v>492</v>
      </c>
      <c r="L2658" s="56">
        <v>45777</v>
      </c>
      <c r="Q2658" s="55" t="s">
        <v>89</v>
      </c>
      <c r="R2658" s="57">
        <v>560.74</v>
      </c>
      <c r="S2658" s="55" t="s">
        <v>89</v>
      </c>
      <c r="T2658" s="57">
        <v>560.74</v>
      </c>
      <c r="U2658" s="55" t="s">
        <v>329</v>
      </c>
      <c r="V2658" s="55" t="s">
        <v>330</v>
      </c>
      <c r="AJ2658" s="58">
        <v>0</v>
      </c>
      <c r="AT2658" t="s">
        <v>3842</v>
      </c>
      <c r="AU2658" s="191">
        <f t="shared" si="43"/>
        <v>9252210</v>
      </c>
    </row>
    <row r="2659" spans="1:47" hidden="1" x14ac:dyDescent="0.25">
      <c r="A2659" s="55" t="s">
        <v>1717</v>
      </c>
      <c r="B2659" s="92" t="s">
        <v>2824</v>
      </c>
      <c r="D2659" s="55" t="s">
        <v>3859</v>
      </c>
      <c r="E2659" s="56">
        <v>45777</v>
      </c>
      <c r="F2659" s="55" t="s">
        <v>4318</v>
      </c>
      <c r="H2659" s="55">
        <v>50900020</v>
      </c>
      <c r="I2659" s="55" t="s">
        <v>4324</v>
      </c>
      <c r="K2659" s="55" t="s">
        <v>492</v>
      </c>
      <c r="L2659" s="56">
        <v>45777</v>
      </c>
      <c r="Q2659" s="55" t="s">
        <v>89</v>
      </c>
      <c r="R2659" s="57">
        <v>472.2</v>
      </c>
      <c r="S2659" s="55" t="s">
        <v>89</v>
      </c>
      <c r="T2659" s="57">
        <v>472.2</v>
      </c>
      <c r="U2659" s="55" t="s">
        <v>329</v>
      </c>
      <c r="V2659" s="55" t="s">
        <v>330</v>
      </c>
      <c r="AJ2659" s="58">
        <v>0</v>
      </c>
      <c r="AT2659" t="s">
        <v>3842</v>
      </c>
      <c r="AU2659" s="191">
        <f t="shared" si="43"/>
        <v>7791300</v>
      </c>
    </row>
    <row r="2660" spans="1:47" hidden="1" x14ac:dyDescent="0.25">
      <c r="A2660" s="55" t="s">
        <v>1717</v>
      </c>
      <c r="B2660" s="92" t="s">
        <v>2824</v>
      </c>
      <c r="D2660" s="55" t="s">
        <v>3859</v>
      </c>
      <c r="E2660" s="56">
        <v>45777</v>
      </c>
      <c r="F2660" s="55" t="s">
        <v>4318</v>
      </c>
      <c r="H2660" s="55">
        <v>50900020</v>
      </c>
      <c r="I2660" s="55" t="s">
        <v>4324</v>
      </c>
      <c r="K2660" s="55" t="s">
        <v>492</v>
      </c>
      <c r="L2660" s="56">
        <v>45777</v>
      </c>
      <c r="Q2660" s="55" t="s">
        <v>89</v>
      </c>
      <c r="R2660" s="57">
        <v>1209</v>
      </c>
      <c r="S2660" s="55" t="s">
        <v>89</v>
      </c>
      <c r="T2660" s="57">
        <v>1209</v>
      </c>
      <c r="U2660" s="55" t="s">
        <v>329</v>
      </c>
      <c r="V2660" s="55" t="s">
        <v>330</v>
      </c>
      <c r="AJ2660" s="58">
        <v>0</v>
      </c>
      <c r="AT2660" t="s">
        <v>3842</v>
      </c>
      <c r="AU2660" s="191">
        <f t="shared" si="43"/>
        <v>19948500</v>
      </c>
    </row>
    <row r="2661" spans="1:47" hidden="1" x14ac:dyDescent="0.25">
      <c r="A2661" s="55" t="s">
        <v>1717</v>
      </c>
      <c r="B2661" s="92" t="s">
        <v>2824</v>
      </c>
      <c r="D2661" s="55" t="s">
        <v>3859</v>
      </c>
      <c r="E2661" s="56">
        <v>45777</v>
      </c>
      <c r="F2661" s="55" t="s">
        <v>4318</v>
      </c>
      <c r="H2661" s="55">
        <v>50900020</v>
      </c>
      <c r="I2661" s="55" t="s">
        <v>4324</v>
      </c>
      <c r="K2661" s="55" t="s">
        <v>492</v>
      </c>
      <c r="L2661" s="56">
        <v>45777</v>
      </c>
      <c r="Q2661" s="55" t="s">
        <v>89</v>
      </c>
      <c r="R2661" s="57">
        <v>490.93</v>
      </c>
      <c r="S2661" s="55" t="s">
        <v>89</v>
      </c>
      <c r="T2661" s="57">
        <v>490.93</v>
      </c>
      <c r="U2661" s="55" t="s">
        <v>329</v>
      </c>
      <c r="V2661" s="55" t="s">
        <v>330</v>
      </c>
      <c r="AJ2661" s="58">
        <v>0</v>
      </c>
      <c r="AT2661" t="s">
        <v>3842</v>
      </c>
      <c r="AU2661" s="191">
        <f t="shared" si="43"/>
        <v>8100345</v>
      </c>
    </row>
    <row r="2662" spans="1:47" hidden="1" x14ac:dyDescent="0.25">
      <c r="A2662" s="55" t="s">
        <v>1717</v>
      </c>
      <c r="B2662" s="92" t="s">
        <v>2824</v>
      </c>
      <c r="D2662" s="55" t="s">
        <v>3859</v>
      </c>
      <c r="E2662" s="56">
        <v>45777</v>
      </c>
      <c r="F2662" s="55" t="s">
        <v>4318</v>
      </c>
      <c r="H2662" s="55">
        <v>50900020</v>
      </c>
      <c r="I2662" s="55" t="s">
        <v>4324</v>
      </c>
      <c r="K2662" s="55" t="s">
        <v>492</v>
      </c>
      <c r="L2662" s="56">
        <v>45777</v>
      </c>
      <c r="Q2662" s="55" t="s">
        <v>89</v>
      </c>
      <c r="R2662" s="57">
        <v>1686.59</v>
      </c>
      <c r="S2662" s="55" t="s">
        <v>89</v>
      </c>
      <c r="T2662" s="57">
        <v>1686.59</v>
      </c>
      <c r="U2662" s="55" t="s">
        <v>329</v>
      </c>
      <c r="V2662" s="55" t="s">
        <v>330</v>
      </c>
      <c r="AJ2662" s="58">
        <v>0</v>
      </c>
      <c r="AT2662" t="s">
        <v>3842</v>
      </c>
      <c r="AU2662" s="191">
        <f t="shared" si="43"/>
        <v>27828735</v>
      </c>
    </row>
    <row r="2663" spans="1:47" hidden="1" x14ac:dyDescent="0.25">
      <c r="A2663" s="55" t="s">
        <v>1717</v>
      </c>
      <c r="B2663" s="92" t="s">
        <v>2824</v>
      </c>
      <c r="D2663" s="55" t="s">
        <v>3859</v>
      </c>
      <c r="E2663" s="56">
        <v>45777</v>
      </c>
      <c r="F2663" s="55" t="s">
        <v>4318</v>
      </c>
      <c r="H2663" s="55">
        <v>50900020</v>
      </c>
      <c r="I2663" s="55" t="s">
        <v>4324</v>
      </c>
      <c r="K2663" s="55" t="s">
        <v>492</v>
      </c>
      <c r="L2663" s="56">
        <v>45777</v>
      </c>
      <c r="Q2663" s="55" t="s">
        <v>89</v>
      </c>
      <c r="R2663" s="57">
        <v>573.67999999999995</v>
      </c>
      <c r="S2663" s="55" t="s">
        <v>89</v>
      </c>
      <c r="T2663" s="57">
        <v>573.67999999999995</v>
      </c>
      <c r="U2663" s="55" t="s">
        <v>329</v>
      </c>
      <c r="V2663" s="55" t="s">
        <v>330</v>
      </c>
      <c r="AJ2663" s="58">
        <v>0</v>
      </c>
      <c r="AT2663" t="s">
        <v>3842</v>
      </c>
      <c r="AU2663" s="191">
        <f t="shared" si="43"/>
        <v>9465720</v>
      </c>
    </row>
    <row r="2664" spans="1:47" hidden="1" x14ac:dyDescent="0.25">
      <c r="A2664" s="55" t="s">
        <v>1717</v>
      </c>
      <c r="B2664" s="92" t="s">
        <v>2824</v>
      </c>
      <c r="D2664" s="55" t="s">
        <v>3859</v>
      </c>
      <c r="E2664" s="56">
        <v>45777</v>
      </c>
      <c r="F2664" s="55" t="s">
        <v>4318</v>
      </c>
      <c r="H2664" s="55">
        <v>50900020</v>
      </c>
      <c r="I2664" s="55" t="s">
        <v>4324</v>
      </c>
      <c r="K2664" s="55" t="s">
        <v>492</v>
      </c>
      <c r="L2664" s="56">
        <v>45777</v>
      </c>
      <c r="Q2664" s="55" t="s">
        <v>89</v>
      </c>
      <c r="R2664" s="57">
        <v>1062.8699999999999</v>
      </c>
      <c r="S2664" s="55" t="s">
        <v>89</v>
      </c>
      <c r="T2664" s="57">
        <v>1062.8699999999999</v>
      </c>
      <c r="U2664" s="55" t="s">
        <v>329</v>
      </c>
      <c r="V2664" s="55" t="s">
        <v>330</v>
      </c>
      <c r="AJ2664" s="58">
        <v>0</v>
      </c>
      <c r="AT2664" t="s">
        <v>3842</v>
      </c>
      <c r="AU2664" s="191">
        <f t="shared" si="43"/>
        <v>17537355</v>
      </c>
    </row>
    <row r="2665" spans="1:47" hidden="1" x14ac:dyDescent="0.25">
      <c r="A2665" s="55" t="s">
        <v>1717</v>
      </c>
      <c r="B2665" s="92" t="s">
        <v>2824</v>
      </c>
      <c r="D2665" s="55" t="s">
        <v>3859</v>
      </c>
      <c r="E2665" s="56">
        <v>45777</v>
      </c>
      <c r="F2665" s="55" t="s">
        <v>4318</v>
      </c>
      <c r="H2665" s="55">
        <v>50900020</v>
      </c>
      <c r="I2665" s="55" t="s">
        <v>4324</v>
      </c>
      <c r="K2665" s="55" t="s">
        <v>492</v>
      </c>
      <c r="L2665" s="56">
        <v>45777</v>
      </c>
      <c r="Q2665" s="55" t="s">
        <v>89</v>
      </c>
      <c r="R2665" s="57">
        <v>490.93</v>
      </c>
      <c r="S2665" s="55" t="s">
        <v>89</v>
      </c>
      <c r="T2665" s="57">
        <v>490.93</v>
      </c>
      <c r="U2665" s="55" t="s">
        <v>329</v>
      </c>
      <c r="V2665" s="55" t="s">
        <v>330</v>
      </c>
      <c r="AJ2665" s="58">
        <v>0</v>
      </c>
      <c r="AT2665" t="s">
        <v>3842</v>
      </c>
      <c r="AU2665" s="191">
        <f t="shared" si="43"/>
        <v>8100345</v>
      </c>
    </row>
    <row r="2666" spans="1:47" hidden="1" x14ac:dyDescent="0.25">
      <c r="A2666" s="55" t="s">
        <v>1717</v>
      </c>
      <c r="B2666" s="92" t="s">
        <v>2824</v>
      </c>
      <c r="D2666" s="55" t="s">
        <v>3859</v>
      </c>
      <c r="E2666" s="56">
        <v>45777</v>
      </c>
      <c r="F2666" s="55" t="s">
        <v>4318</v>
      </c>
      <c r="H2666" s="55">
        <v>50900020</v>
      </c>
      <c r="I2666" s="55" t="s">
        <v>4324</v>
      </c>
      <c r="K2666" s="55" t="s">
        <v>492</v>
      </c>
      <c r="L2666" s="56">
        <v>45777</v>
      </c>
      <c r="Q2666" s="55" t="s">
        <v>89</v>
      </c>
      <c r="R2666" s="57">
        <v>490.93</v>
      </c>
      <c r="S2666" s="55" t="s">
        <v>89</v>
      </c>
      <c r="T2666" s="57">
        <v>490.93</v>
      </c>
      <c r="U2666" s="55" t="s">
        <v>329</v>
      </c>
      <c r="V2666" s="55" t="s">
        <v>330</v>
      </c>
      <c r="AJ2666" s="58">
        <v>0</v>
      </c>
      <c r="AT2666" t="s">
        <v>3842</v>
      </c>
      <c r="AU2666" s="191">
        <f t="shared" si="43"/>
        <v>8100345</v>
      </c>
    </row>
    <row r="2667" spans="1:47" hidden="1" x14ac:dyDescent="0.25">
      <c r="A2667" s="55" t="s">
        <v>1717</v>
      </c>
      <c r="B2667" s="92" t="s">
        <v>2824</v>
      </c>
      <c r="D2667" s="55" t="s">
        <v>3859</v>
      </c>
      <c r="E2667" s="56">
        <v>45777</v>
      </c>
      <c r="F2667" s="55" t="s">
        <v>4318</v>
      </c>
      <c r="H2667" s="55">
        <v>50900020</v>
      </c>
      <c r="I2667" s="55" t="s">
        <v>4324</v>
      </c>
      <c r="K2667" s="55" t="s">
        <v>492</v>
      </c>
      <c r="L2667" s="56">
        <v>45777</v>
      </c>
      <c r="Q2667" s="55" t="s">
        <v>89</v>
      </c>
      <c r="R2667" s="57">
        <v>944.41</v>
      </c>
      <c r="S2667" s="55" t="s">
        <v>89</v>
      </c>
      <c r="T2667" s="57">
        <v>944.41</v>
      </c>
      <c r="U2667" s="55" t="s">
        <v>329</v>
      </c>
      <c r="V2667" s="55" t="s">
        <v>330</v>
      </c>
      <c r="AJ2667" s="58">
        <v>0</v>
      </c>
      <c r="AT2667" t="s">
        <v>3842</v>
      </c>
      <c r="AU2667" s="191">
        <f t="shared" si="43"/>
        <v>15582765</v>
      </c>
    </row>
    <row r="2668" spans="1:47" hidden="1" x14ac:dyDescent="0.25">
      <c r="A2668" s="55" t="s">
        <v>1717</v>
      </c>
      <c r="B2668" s="92" t="s">
        <v>2824</v>
      </c>
      <c r="D2668" s="55" t="s">
        <v>3859</v>
      </c>
      <c r="E2668" s="56">
        <v>45777</v>
      </c>
      <c r="F2668" s="55" t="s">
        <v>4318</v>
      </c>
      <c r="H2668" s="55">
        <v>50900020</v>
      </c>
      <c r="I2668" s="55" t="s">
        <v>4324</v>
      </c>
      <c r="K2668" s="55" t="s">
        <v>492</v>
      </c>
      <c r="L2668" s="56">
        <v>45777</v>
      </c>
      <c r="Q2668" s="55" t="s">
        <v>89</v>
      </c>
      <c r="R2668" s="57">
        <v>944.42</v>
      </c>
      <c r="S2668" s="55" t="s">
        <v>89</v>
      </c>
      <c r="T2668" s="57">
        <v>944.42</v>
      </c>
      <c r="U2668" s="55" t="s">
        <v>329</v>
      </c>
      <c r="V2668" s="55" t="s">
        <v>330</v>
      </c>
      <c r="AJ2668" s="58">
        <v>0</v>
      </c>
      <c r="AT2668" t="s">
        <v>3842</v>
      </c>
      <c r="AU2668" s="191">
        <f t="shared" si="43"/>
        <v>15582930</v>
      </c>
    </row>
    <row r="2669" spans="1:47" hidden="1" x14ac:dyDescent="0.25">
      <c r="A2669" s="55" t="s">
        <v>1717</v>
      </c>
      <c r="B2669" s="92" t="s">
        <v>2824</v>
      </c>
      <c r="D2669" s="55" t="s">
        <v>3859</v>
      </c>
      <c r="E2669" s="56">
        <v>45777</v>
      </c>
      <c r="F2669" s="55" t="s">
        <v>4318</v>
      </c>
      <c r="H2669" s="55">
        <v>50900020</v>
      </c>
      <c r="I2669" s="55" t="s">
        <v>4324</v>
      </c>
      <c r="K2669" s="55" t="s">
        <v>492</v>
      </c>
      <c r="L2669" s="56">
        <v>45777</v>
      </c>
      <c r="Q2669" s="55" t="s">
        <v>89</v>
      </c>
      <c r="R2669" s="57">
        <v>1209</v>
      </c>
      <c r="S2669" s="55" t="s">
        <v>89</v>
      </c>
      <c r="T2669" s="57">
        <v>1209</v>
      </c>
      <c r="U2669" s="55" t="s">
        <v>329</v>
      </c>
      <c r="V2669" s="55" t="s">
        <v>330</v>
      </c>
      <c r="AJ2669" s="58">
        <v>0</v>
      </c>
      <c r="AT2669" t="s">
        <v>3842</v>
      </c>
      <c r="AU2669" s="191">
        <f t="shared" si="43"/>
        <v>19948500</v>
      </c>
    </row>
    <row r="2670" spans="1:47" hidden="1" x14ac:dyDescent="0.25">
      <c r="A2670" s="55" t="s">
        <v>1717</v>
      </c>
      <c r="B2670" s="92" t="s">
        <v>2824</v>
      </c>
      <c r="D2670" s="55" t="s">
        <v>3859</v>
      </c>
      <c r="E2670" s="56">
        <v>45777</v>
      </c>
      <c r="F2670" s="55" t="s">
        <v>4318</v>
      </c>
      <c r="H2670" s="55">
        <v>50900020</v>
      </c>
      <c r="I2670" s="55" t="s">
        <v>4324</v>
      </c>
      <c r="K2670" s="55" t="s">
        <v>492</v>
      </c>
      <c r="L2670" s="56">
        <v>45777</v>
      </c>
      <c r="Q2670" s="55" t="s">
        <v>89</v>
      </c>
      <c r="R2670" s="57">
        <v>2124.62</v>
      </c>
      <c r="S2670" s="55" t="s">
        <v>89</v>
      </c>
      <c r="T2670" s="57">
        <v>2124.62</v>
      </c>
      <c r="U2670" s="55" t="s">
        <v>329</v>
      </c>
      <c r="V2670" s="55" t="s">
        <v>330</v>
      </c>
      <c r="AJ2670" s="58">
        <v>0</v>
      </c>
      <c r="AT2670" t="s">
        <v>3842</v>
      </c>
      <c r="AU2670" s="191">
        <f t="shared" si="43"/>
        <v>35056230</v>
      </c>
    </row>
    <row r="2671" spans="1:47" hidden="1" x14ac:dyDescent="0.25">
      <c r="A2671" s="55" t="s">
        <v>1717</v>
      </c>
      <c r="B2671" s="92" t="s">
        <v>2824</v>
      </c>
      <c r="D2671" s="55" t="s">
        <v>3859</v>
      </c>
      <c r="E2671" s="56">
        <v>45777</v>
      </c>
      <c r="F2671" s="55" t="s">
        <v>4318</v>
      </c>
      <c r="H2671" s="55">
        <v>50900020</v>
      </c>
      <c r="I2671" s="55" t="s">
        <v>4324</v>
      </c>
      <c r="K2671" s="55" t="s">
        <v>492</v>
      </c>
      <c r="L2671" s="56">
        <v>45777</v>
      </c>
      <c r="Q2671" s="55" t="s">
        <v>89</v>
      </c>
      <c r="R2671" s="57">
        <v>574.6</v>
      </c>
      <c r="S2671" s="55" t="s">
        <v>89</v>
      </c>
      <c r="T2671" s="57">
        <v>574.6</v>
      </c>
      <c r="U2671" s="55" t="s">
        <v>329</v>
      </c>
      <c r="V2671" s="55" t="s">
        <v>330</v>
      </c>
      <c r="AJ2671" s="58">
        <v>0</v>
      </c>
      <c r="AT2671" t="s">
        <v>3842</v>
      </c>
      <c r="AU2671" s="191">
        <f t="shared" si="43"/>
        <v>9480900</v>
      </c>
    </row>
    <row r="2672" spans="1:47" hidden="1" x14ac:dyDescent="0.25">
      <c r="A2672" s="55" t="s">
        <v>1717</v>
      </c>
      <c r="B2672" s="92" t="s">
        <v>2824</v>
      </c>
      <c r="D2672" s="55" t="s">
        <v>3859</v>
      </c>
      <c r="E2672" s="56">
        <v>45777</v>
      </c>
      <c r="F2672" s="55" t="s">
        <v>4318</v>
      </c>
      <c r="H2672" s="55">
        <v>50900020</v>
      </c>
      <c r="I2672" s="55" t="s">
        <v>4324</v>
      </c>
      <c r="K2672" s="55" t="s">
        <v>492</v>
      </c>
      <c r="L2672" s="56">
        <v>45777</v>
      </c>
      <c r="Q2672" s="55" t="s">
        <v>89</v>
      </c>
      <c r="R2672" s="57">
        <v>490.93</v>
      </c>
      <c r="S2672" s="55" t="s">
        <v>89</v>
      </c>
      <c r="T2672" s="57">
        <v>490.93</v>
      </c>
      <c r="U2672" s="55" t="s">
        <v>329</v>
      </c>
      <c r="V2672" s="55" t="s">
        <v>330</v>
      </c>
      <c r="AJ2672" s="58">
        <v>0</v>
      </c>
      <c r="AT2672" t="s">
        <v>3842</v>
      </c>
      <c r="AU2672" s="191">
        <f t="shared" si="43"/>
        <v>8100345</v>
      </c>
    </row>
    <row r="2673" spans="1:47" hidden="1" x14ac:dyDescent="0.25">
      <c r="A2673" s="55" t="s">
        <v>1717</v>
      </c>
      <c r="B2673" s="92" t="s">
        <v>2824</v>
      </c>
      <c r="D2673" s="55" t="s">
        <v>3859</v>
      </c>
      <c r="E2673" s="56">
        <v>45777</v>
      </c>
      <c r="F2673" s="55" t="s">
        <v>4318</v>
      </c>
      <c r="H2673" s="55">
        <v>50900020</v>
      </c>
      <c r="I2673" s="55" t="s">
        <v>4324</v>
      </c>
      <c r="K2673" s="55" t="s">
        <v>492</v>
      </c>
      <c r="L2673" s="56">
        <v>45777</v>
      </c>
      <c r="Q2673" s="55" t="s">
        <v>89</v>
      </c>
      <c r="R2673" s="57">
        <v>605.52</v>
      </c>
      <c r="S2673" s="55" t="s">
        <v>89</v>
      </c>
      <c r="T2673" s="57">
        <v>605.52</v>
      </c>
      <c r="U2673" s="55" t="s">
        <v>329</v>
      </c>
      <c r="V2673" s="55" t="s">
        <v>330</v>
      </c>
      <c r="AJ2673" s="58">
        <v>0</v>
      </c>
      <c r="AT2673" t="s">
        <v>3842</v>
      </c>
      <c r="AU2673" s="191">
        <f t="shared" ref="AU2673:AU2736" si="44">IF(Q2673="USD",R2673*16500,IF(Q2673="IDR",R2673,T2673*16500))</f>
        <v>9991080</v>
      </c>
    </row>
    <row r="2674" spans="1:47" hidden="1" x14ac:dyDescent="0.25">
      <c r="A2674" s="55" t="s">
        <v>1717</v>
      </c>
      <c r="B2674" s="92" t="s">
        <v>2824</v>
      </c>
      <c r="D2674" s="55" t="s">
        <v>3859</v>
      </c>
      <c r="E2674" s="56">
        <v>45777</v>
      </c>
      <c r="F2674" s="55" t="s">
        <v>4318</v>
      </c>
      <c r="H2674" s="55">
        <v>50900020</v>
      </c>
      <c r="I2674" s="55" t="s">
        <v>4324</v>
      </c>
      <c r="K2674" s="55" t="s">
        <v>492</v>
      </c>
      <c r="L2674" s="56">
        <v>45777</v>
      </c>
      <c r="Q2674" s="55" t="s">
        <v>89</v>
      </c>
      <c r="R2674" s="57">
        <v>2124.62</v>
      </c>
      <c r="S2674" s="55" t="s">
        <v>89</v>
      </c>
      <c r="T2674" s="57">
        <v>2124.62</v>
      </c>
      <c r="U2674" s="55" t="s">
        <v>329</v>
      </c>
      <c r="V2674" s="55" t="s">
        <v>330</v>
      </c>
      <c r="AJ2674" s="58">
        <v>0</v>
      </c>
      <c r="AT2674" t="s">
        <v>3842</v>
      </c>
      <c r="AU2674" s="191">
        <f t="shared" si="44"/>
        <v>35056230</v>
      </c>
    </row>
    <row r="2675" spans="1:47" hidden="1" x14ac:dyDescent="0.25">
      <c r="A2675" s="55" t="s">
        <v>1717</v>
      </c>
      <c r="B2675" s="92" t="s">
        <v>2824</v>
      </c>
      <c r="D2675" s="55" t="s">
        <v>3859</v>
      </c>
      <c r="E2675" s="56">
        <v>45777</v>
      </c>
      <c r="F2675" s="55" t="s">
        <v>4318</v>
      </c>
      <c r="H2675" s="55">
        <v>50900020</v>
      </c>
      <c r="I2675" s="55" t="s">
        <v>4324</v>
      </c>
      <c r="K2675" s="55" t="s">
        <v>492</v>
      </c>
      <c r="L2675" s="56">
        <v>45777</v>
      </c>
      <c r="Q2675" s="55" t="s">
        <v>89</v>
      </c>
      <c r="R2675" s="57">
        <v>520.42999999999995</v>
      </c>
      <c r="S2675" s="55" t="s">
        <v>89</v>
      </c>
      <c r="T2675" s="57">
        <v>520.42999999999995</v>
      </c>
      <c r="U2675" s="55" t="s">
        <v>329</v>
      </c>
      <c r="V2675" s="55" t="s">
        <v>330</v>
      </c>
      <c r="AJ2675" s="58">
        <v>0</v>
      </c>
      <c r="AT2675" t="s">
        <v>3842</v>
      </c>
      <c r="AU2675" s="191">
        <f t="shared" si="44"/>
        <v>8587095</v>
      </c>
    </row>
    <row r="2676" spans="1:47" hidden="1" x14ac:dyDescent="0.25">
      <c r="A2676" s="55" t="s">
        <v>1717</v>
      </c>
      <c r="B2676" s="92" t="s">
        <v>2824</v>
      </c>
      <c r="D2676" s="55" t="s">
        <v>3859</v>
      </c>
      <c r="E2676" s="56">
        <v>45777</v>
      </c>
      <c r="F2676" s="55" t="s">
        <v>4318</v>
      </c>
      <c r="H2676" s="55">
        <v>50900020</v>
      </c>
      <c r="I2676" s="55" t="s">
        <v>4324</v>
      </c>
      <c r="K2676" s="55" t="s">
        <v>492</v>
      </c>
      <c r="L2676" s="56">
        <v>45777</v>
      </c>
      <c r="Q2676" s="55" t="s">
        <v>89</v>
      </c>
      <c r="R2676" s="57">
        <v>520.42999999999995</v>
      </c>
      <c r="S2676" s="55" t="s">
        <v>89</v>
      </c>
      <c r="T2676" s="57">
        <v>520.42999999999995</v>
      </c>
      <c r="U2676" s="55" t="s">
        <v>329</v>
      </c>
      <c r="V2676" s="55" t="s">
        <v>330</v>
      </c>
      <c r="AJ2676" s="58">
        <v>0</v>
      </c>
      <c r="AT2676" t="s">
        <v>3842</v>
      </c>
      <c r="AU2676" s="191">
        <f t="shared" si="44"/>
        <v>8587095</v>
      </c>
    </row>
    <row r="2677" spans="1:47" hidden="1" x14ac:dyDescent="0.25">
      <c r="A2677" s="55" t="s">
        <v>1717</v>
      </c>
      <c r="B2677" s="92" t="s">
        <v>2824</v>
      </c>
      <c r="D2677" s="55" t="s">
        <v>3859</v>
      </c>
      <c r="E2677" s="56">
        <v>45777</v>
      </c>
      <c r="F2677" s="55" t="s">
        <v>4318</v>
      </c>
      <c r="H2677" s="55">
        <v>50900020</v>
      </c>
      <c r="I2677" s="55" t="s">
        <v>4324</v>
      </c>
      <c r="K2677" s="55" t="s">
        <v>492</v>
      </c>
      <c r="L2677" s="56">
        <v>45777</v>
      </c>
      <c r="Q2677" s="55" t="s">
        <v>89</v>
      </c>
      <c r="R2677" s="57">
        <v>868.33</v>
      </c>
      <c r="S2677" s="55" t="s">
        <v>89</v>
      </c>
      <c r="T2677" s="57">
        <v>868.33</v>
      </c>
      <c r="U2677" s="55" t="s">
        <v>329</v>
      </c>
      <c r="V2677" s="55" t="s">
        <v>330</v>
      </c>
      <c r="AJ2677" s="58">
        <v>0</v>
      </c>
      <c r="AT2677" t="s">
        <v>3842</v>
      </c>
      <c r="AU2677" s="191">
        <f t="shared" si="44"/>
        <v>14327445</v>
      </c>
    </row>
    <row r="2678" spans="1:47" hidden="1" x14ac:dyDescent="0.25">
      <c r="A2678" s="55" t="s">
        <v>1717</v>
      </c>
      <c r="B2678" s="92" t="s">
        <v>2824</v>
      </c>
      <c r="D2678" s="55" t="s">
        <v>3859</v>
      </c>
      <c r="E2678" s="56">
        <v>45777</v>
      </c>
      <c r="F2678" s="55" t="s">
        <v>4318</v>
      </c>
      <c r="H2678" s="55">
        <v>50900020</v>
      </c>
      <c r="I2678" s="55" t="s">
        <v>4324</v>
      </c>
      <c r="K2678" s="55" t="s">
        <v>492</v>
      </c>
      <c r="L2678" s="56">
        <v>45777</v>
      </c>
      <c r="Q2678" s="55" t="s">
        <v>89</v>
      </c>
      <c r="R2678" s="57">
        <v>519.58000000000004</v>
      </c>
      <c r="S2678" s="55" t="s">
        <v>89</v>
      </c>
      <c r="T2678" s="57">
        <v>519.58000000000004</v>
      </c>
      <c r="U2678" s="55" t="s">
        <v>329</v>
      </c>
      <c r="V2678" s="55" t="s">
        <v>330</v>
      </c>
      <c r="AJ2678" s="58">
        <v>0</v>
      </c>
      <c r="AT2678" t="s">
        <v>3842</v>
      </c>
      <c r="AU2678" s="191">
        <f t="shared" si="44"/>
        <v>8573070</v>
      </c>
    </row>
    <row r="2679" spans="1:47" hidden="1" x14ac:dyDescent="0.25">
      <c r="A2679" s="55" t="s">
        <v>1717</v>
      </c>
      <c r="B2679" s="92" t="s">
        <v>2824</v>
      </c>
      <c r="D2679" s="55" t="s">
        <v>3859</v>
      </c>
      <c r="E2679" s="56">
        <v>45777</v>
      </c>
      <c r="F2679" s="55" t="s">
        <v>4318</v>
      </c>
      <c r="H2679" s="55">
        <v>50900020</v>
      </c>
      <c r="I2679" s="55" t="s">
        <v>4324</v>
      </c>
      <c r="K2679" s="55" t="s">
        <v>492</v>
      </c>
      <c r="L2679" s="56">
        <v>45777</v>
      </c>
      <c r="Q2679" s="55" t="s">
        <v>89</v>
      </c>
      <c r="R2679" s="57">
        <v>495.89</v>
      </c>
      <c r="S2679" s="55" t="s">
        <v>89</v>
      </c>
      <c r="T2679" s="57">
        <v>495.89</v>
      </c>
      <c r="U2679" s="55" t="s">
        <v>329</v>
      </c>
      <c r="V2679" s="55" t="s">
        <v>330</v>
      </c>
      <c r="AJ2679" s="58">
        <v>0</v>
      </c>
      <c r="AT2679" t="s">
        <v>3842</v>
      </c>
      <c r="AU2679" s="191">
        <f t="shared" si="44"/>
        <v>8182185</v>
      </c>
    </row>
    <row r="2680" spans="1:47" hidden="1" x14ac:dyDescent="0.25">
      <c r="A2680" s="55" t="s">
        <v>1717</v>
      </c>
      <c r="B2680" s="92" t="s">
        <v>2824</v>
      </c>
      <c r="D2680" s="55" t="s">
        <v>3859</v>
      </c>
      <c r="E2680" s="56">
        <v>45777</v>
      </c>
      <c r="F2680" s="55" t="s">
        <v>4318</v>
      </c>
      <c r="H2680" s="55">
        <v>50900020</v>
      </c>
      <c r="I2680" s="55" t="s">
        <v>4324</v>
      </c>
      <c r="K2680" s="55" t="s">
        <v>492</v>
      </c>
      <c r="L2680" s="56">
        <v>45777</v>
      </c>
      <c r="Q2680" s="55" t="s">
        <v>89</v>
      </c>
      <c r="R2680" s="57">
        <v>868.33</v>
      </c>
      <c r="S2680" s="55" t="s">
        <v>89</v>
      </c>
      <c r="T2680" s="57">
        <v>868.33</v>
      </c>
      <c r="U2680" s="55" t="s">
        <v>329</v>
      </c>
      <c r="V2680" s="55" t="s">
        <v>330</v>
      </c>
      <c r="AJ2680" s="58">
        <v>0</v>
      </c>
      <c r="AT2680" t="s">
        <v>3842</v>
      </c>
      <c r="AU2680" s="191">
        <f t="shared" si="44"/>
        <v>14327445</v>
      </c>
    </row>
    <row r="2681" spans="1:47" hidden="1" x14ac:dyDescent="0.25">
      <c r="A2681" s="55" t="s">
        <v>1717</v>
      </c>
      <c r="B2681" s="92" t="s">
        <v>2824</v>
      </c>
      <c r="D2681" s="55" t="s">
        <v>3859</v>
      </c>
      <c r="E2681" s="56">
        <v>45777</v>
      </c>
      <c r="F2681" s="55" t="s">
        <v>4318</v>
      </c>
      <c r="H2681" s="55">
        <v>50900020</v>
      </c>
      <c r="I2681" s="55" t="s">
        <v>4324</v>
      </c>
      <c r="K2681" s="55" t="s">
        <v>492</v>
      </c>
      <c r="L2681" s="56">
        <v>45777</v>
      </c>
      <c r="Q2681" s="55" t="s">
        <v>89</v>
      </c>
      <c r="R2681" s="57">
        <v>520.42999999999995</v>
      </c>
      <c r="S2681" s="55" t="s">
        <v>89</v>
      </c>
      <c r="T2681" s="57">
        <v>520.42999999999995</v>
      </c>
      <c r="U2681" s="55" t="s">
        <v>329</v>
      </c>
      <c r="V2681" s="55" t="s">
        <v>330</v>
      </c>
      <c r="AJ2681" s="58">
        <v>0</v>
      </c>
      <c r="AT2681" t="s">
        <v>3842</v>
      </c>
      <c r="AU2681" s="191">
        <f t="shared" si="44"/>
        <v>8587095</v>
      </c>
    </row>
    <row r="2682" spans="1:47" hidden="1" x14ac:dyDescent="0.25">
      <c r="A2682" s="55" t="s">
        <v>1717</v>
      </c>
      <c r="B2682" s="92" t="s">
        <v>2824</v>
      </c>
      <c r="D2682" s="55" t="s">
        <v>3859</v>
      </c>
      <c r="E2682" s="56">
        <v>45777</v>
      </c>
      <c r="F2682" s="55" t="s">
        <v>4318</v>
      </c>
      <c r="H2682" s="55">
        <v>50900020</v>
      </c>
      <c r="I2682" s="55" t="s">
        <v>4324</v>
      </c>
      <c r="K2682" s="55" t="s">
        <v>492</v>
      </c>
      <c r="L2682" s="56">
        <v>45777</v>
      </c>
      <c r="Q2682" s="55" t="s">
        <v>89</v>
      </c>
      <c r="R2682" s="57">
        <v>2124.62</v>
      </c>
      <c r="S2682" s="55" t="s">
        <v>89</v>
      </c>
      <c r="T2682" s="57">
        <v>2124.62</v>
      </c>
      <c r="U2682" s="55" t="s">
        <v>329</v>
      </c>
      <c r="V2682" s="55" t="s">
        <v>330</v>
      </c>
      <c r="AJ2682" s="58">
        <v>0</v>
      </c>
      <c r="AT2682" t="s">
        <v>3842</v>
      </c>
      <c r="AU2682" s="191">
        <f t="shared" si="44"/>
        <v>35056230</v>
      </c>
    </row>
    <row r="2683" spans="1:47" hidden="1" x14ac:dyDescent="0.25">
      <c r="A2683" s="55" t="s">
        <v>1717</v>
      </c>
      <c r="B2683" s="92" t="s">
        <v>2824</v>
      </c>
      <c r="D2683" s="55" t="s">
        <v>3859</v>
      </c>
      <c r="E2683" s="56">
        <v>45777</v>
      </c>
      <c r="F2683" s="55" t="s">
        <v>4318</v>
      </c>
      <c r="H2683" s="55">
        <v>50900020</v>
      </c>
      <c r="I2683" s="55" t="s">
        <v>4324</v>
      </c>
      <c r="K2683" s="55" t="s">
        <v>492</v>
      </c>
      <c r="L2683" s="56">
        <v>45777</v>
      </c>
      <c r="Q2683" s="55" t="s">
        <v>89</v>
      </c>
      <c r="R2683" s="57">
        <v>972.41</v>
      </c>
      <c r="S2683" s="55" t="s">
        <v>89</v>
      </c>
      <c r="T2683" s="57">
        <v>972.41</v>
      </c>
      <c r="U2683" s="55" t="s">
        <v>329</v>
      </c>
      <c r="V2683" s="55" t="s">
        <v>330</v>
      </c>
      <c r="AJ2683" s="58">
        <v>0</v>
      </c>
      <c r="AT2683" t="s">
        <v>3842</v>
      </c>
      <c r="AU2683" s="191">
        <f t="shared" si="44"/>
        <v>16044765</v>
      </c>
    </row>
    <row r="2684" spans="1:47" hidden="1" x14ac:dyDescent="0.25">
      <c r="A2684" s="55" t="s">
        <v>1717</v>
      </c>
      <c r="B2684" s="92" t="s">
        <v>2824</v>
      </c>
      <c r="D2684" s="55" t="s">
        <v>3859</v>
      </c>
      <c r="E2684" s="56">
        <v>45777</v>
      </c>
      <c r="F2684" s="55" t="s">
        <v>4318</v>
      </c>
      <c r="H2684" s="55">
        <v>50900020</v>
      </c>
      <c r="I2684" s="55" t="s">
        <v>4324</v>
      </c>
      <c r="K2684" s="55" t="s">
        <v>492</v>
      </c>
      <c r="L2684" s="56">
        <v>45777</v>
      </c>
      <c r="Q2684" s="55" t="s">
        <v>89</v>
      </c>
      <c r="R2684" s="57">
        <v>425.37</v>
      </c>
      <c r="S2684" s="55" t="s">
        <v>89</v>
      </c>
      <c r="T2684" s="57">
        <v>425.37</v>
      </c>
      <c r="U2684" s="55" t="s">
        <v>329</v>
      </c>
      <c r="V2684" s="55" t="s">
        <v>330</v>
      </c>
      <c r="AJ2684" s="58">
        <v>0</v>
      </c>
      <c r="AT2684" t="s">
        <v>3842</v>
      </c>
      <c r="AU2684" s="191">
        <f t="shared" si="44"/>
        <v>7018605</v>
      </c>
    </row>
    <row r="2685" spans="1:47" hidden="1" x14ac:dyDescent="0.25">
      <c r="A2685" s="55" t="s">
        <v>1717</v>
      </c>
      <c r="B2685" s="92" t="s">
        <v>2824</v>
      </c>
      <c r="D2685" s="55" t="s">
        <v>3859</v>
      </c>
      <c r="E2685" s="56">
        <v>45777</v>
      </c>
      <c r="F2685" s="55" t="s">
        <v>4318</v>
      </c>
      <c r="H2685" s="55">
        <v>50900020</v>
      </c>
      <c r="I2685" s="55" t="s">
        <v>4324</v>
      </c>
      <c r="K2685" s="55" t="s">
        <v>492</v>
      </c>
      <c r="L2685" s="56">
        <v>45777</v>
      </c>
      <c r="Q2685" s="55" t="s">
        <v>89</v>
      </c>
      <c r="R2685" s="57">
        <v>574.6</v>
      </c>
      <c r="S2685" s="55" t="s">
        <v>89</v>
      </c>
      <c r="T2685" s="57">
        <v>574.6</v>
      </c>
      <c r="U2685" s="55" t="s">
        <v>329</v>
      </c>
      <c r="V2685" s="55" t="s">
        <v>330</v>
      </c>
      <c r="AJ2685" s="58">
        <v>0</v>
      </c>
      <c r="AT2685" t="s">
        <v>3842</v>
      </c>
      <c r="AU2685" s="191">
        <f t="shared" si="44"/>
        <v>9480900</v>
      </c>
    </row>
    <row r="2686" spans="1:47" hidden="1" x14ac:dyDescent="0.25">
      <c r="A2686" s="55" t="s">
        <v>1717</v>
      </c>
      <c r="B2686" s="92" t="s">
        <v>2824</v>
      </c>
      <c r="D2686" s="55" t="s">
        <v>3859</v>
      </c>
      <c r="E2686" s="56">
        <v>45777</v>
      </c>
      <c r="F2686" s="55" t="s">
        <v>4318</v>
      </c>
      <c r="H2686" s="55">
        <v>50900020</v>
      </c>
      <c r="I2686" s="55" t="s">
        <v>4324</v>
      </c>
      <c r="K2686" s="55" t="s">
        <v>492</v>
      </c>
      <c r="L2686" s="56">
        <v>45777</v>
      </c>
      <c r="Q2686" s="55" t="s">
        <v>89</v>
      </c>
      <c r="R2686" s="57">
        <v>479.96</v>
      </c>
      <c r="S2686" s="55" t="s">
        <v>89</v>
      </c>
      <c r="T2686" s="57">
        <v>479.96</v>
      </c>
      <c r="U2686" s="55" t="s">
        <v>329</v>
      </c>
      <c r="V2686" s="55" t="s">
        <v>330</v>
      </c>
      <c r="AJ2686" s="58">
        <v>0</v>
      </c>
      <c r="AT2686" t="s">
        <v>3842</v>
      </c>
      <c r="AU2686" s="191">
        <f t="shared" si="44"/>
        <v>7919340</v>
      </c>
    </row>
    <row r="2687" spans="1:47" hidden="1" x14ac:dyDescent="0.25">
      <c r="A2687" s="55" t="s">
        <v>1717</v>
      </c>
      <c r="B2687" s="92" t="s">
        <v>2824</v>
      </c>
      <c r="D2687" s="55" t="s">
        <v>3859</v>
      </c>
      <c r="E2687" s="56">
        <v>45777</v>
      </c>
      <c r="F2687" s="55" t="s">
        <v>4318</v>
      </c>
      <c r="H2687" s="55">
        <v>50900020</v>
      </c>
      <c r="I2687" s="55" t="s">
        <v>4324</v>
      </c>
      <c r="K2687" s="55" t="s">
        <v>492</v>
      </c>
      <c r="L2687" s="56">
        <v>45777</v>
      </c>
      <c r="Q2687" s="55" t="s">
        <v>89</v>
      </c>
      <c r="R2687" s="57">
        <v>574.59</v>
      </c>
      <c r="S2687" s="55" t="s">
        <v>89</v>
      </c>
      <c r="T2687" s="57">
        <v>574.59</v>
      </c>
      <c r="U2687" s="55" t="s">
        <v>329</v>
      </c>
      <c r="V2687" s="55" t="s">
        <v>330</v>
      </c>
      <c r="AJ2687" s="58">
        <v>0</v>
      </c>
      <c r="AT2687" t="s">
        <v>3842</v>
      </c>
      <c r="AU2687" s="191">
        <f t="shared" si="44"/>
        <v>9480735</v>
      </c>
    </row>
    <row r="2688" spans="1:47" hidden="1" x14ac:dyDescent="0.25">
      <c r="A2688" s="55" t="s">
        <v>1717</v>
      </c>
      <c r="B2688" s="92" t="s">
        <v>2824</v>
      </c>
      <c r="D2688" s="55" t="s">
        <v>3859</v>
      </c>
      <c r="E2688" s="56">
        <v>45777</v>
      </c>
      <c r="F2688" s="55" t="s">
        <v>4318</v>
      </c>
      <c r="H2688" s="55">
        <v>50900020</v>
      </c>
      <c r="I2688" s="55" t="s">
        <v>4324</v>
      </c>
      <c r="K2688" s="55" t="s">
        <v>492</v>
      </c>
      <c r="L2688" s="56">
        <v>45777</v>
      </c>
      <c r="Q2688" s="55" t="s">
        <v>89</v>
      </c>
      <c r="R2688" s="57">
        <v>419.9</v>
      </c>
      <c r="S2688" s="55" t="s">
        <v>89</v>
      </c>
      <c r="T2688" s="57">
        <v>419.9</v>
      </c>
      <c r="U2688" s="55" t="s">
        <v>329</v>
      </c>
      <c r="V2688" s="55" t="s">
        <v>330</v>
      </c>
      <c r="AJ2688" s="58">
        <v>0</v>
      </c>
      <c r="AT2688" t="s">
        <v>3842</v>
      </c>
      <c r="AU2688" s="191">
        <f t="shared" si="44"/>
        <v>6928350</v>
      </c>
    </row>
    <row r="2689" spans="1:47" hidden="1" x14ac:dyDescent="0.25">
      <c r="A2689" s="55" t="s">
        <v>1717</v>
      </c>
      <c r="B2689" s="92" t="s">
        <v>2824</v>
      </c>
      <c r="D2689" s="55" t="s">
        <v>3859</v>
      </c>
      <c r="E2689" s="56">
        <v>45777</v>
      </c>
      <c r="F2689" s="55" t="s">
        <v>4318</v>
      </c>
      <c r="H2689" s="55">
        <v>50900020</v>
      </c>
      <c r="I2689" s="55" t="s">
        <v>4324</v>
      </c>
      <c r="K2689" s="55" t="s">
        <v>492</v>
      </c>
      <c r="L2689" s="56">
        <v>45777</v>
      </c>
      <c r="Q2689" s="55" t="s">
        <v>89</v>
      </c>
      <c r="R2689" s="57">
        <v>519.58000000000004</v>
      </c>
      <c r="S2689" s="55" t="s">
        <v>89</v>
      </c>
      <c r="T2689" s="57">
        <v>519.58000000000004</v>
      </c>
      <c r="U2689" s="55" t="s">
        <v>329</v>
      </c>
      <c r="V2689" s="55" t="s">
        <v>330</v>
      </c>
      <c r="AJ2689" s="58">
        <v>0</v>
      </c>
      <c r="AT2689" t="s">
        <v>3842</v>
      </c>
      <c r="AU2689" s="191">
        <f t="shared" si="44"/>
        <v>8573070</v>
      </c>
    </row>
    <row r="2690" spans="1:47" hidden="1" x14ac:dyDescent="0.25">
      <c r="A2690" s="55" t="s">
        <v>1717</v>
      </c>
      <c r="B2690" s="92" t="s">
        <v>2824</v>
      </c>
      <c r="D2690" s="55" t="s">
        <v>3859</v>
      </c>
      <c r="E2690" s="56">
        <v>45777</v>
      </c>
      <c r="F2690" s="55" t="s">
        <v>4318</v>
      </c>
      <c r="H2690" s="55">
        <v>50900020</v>
      </c>
      <c r="I2690" s="55" t="s">
        <v>4324</v>
      </c>
      <c r="K2690" s="55" t="s">
        <v>492</v>
      </c>
      <c r="L2690" s="56">
        <v>45777</v>
      </c>
      <c r="Q2690" s="55" t="s">
        <v>89</v>
      </c>
      <c r="R2690" s="57">
        <v>493.23</v>
      </c>
      <c r="S2690" s="55" t="s">
        <v>89</v>
      </c>
      <c r="T2690" s="57">
        <v>493.23</v>
      </c>
      <c r="U2690" s="55" t="s">
        <v>329</v>
      </c>
      <c r="V2690" s="55" t="s">
        <v>330</v>
      </c>
      <c r="AJ2690" s="58">
        <v>0</v>
      </c>
      <c r="AT2690" t="s">
        <v>3842</v>
      </c>
      <c r="AU2690" s="191">
        <f t="shared" si="44"/>
        <v>8138295</v>
      </c>
    </row>
    <row r="2691" spans="1:47" hidden="1" x14ac:dyDescent="0.25">
      <c r="A2691" s="55" t="s">
        <v>1717</v>
      </c>
      <c r="B2691" s="92" t="s">
        <v>2824</v>
      </c>
      <c r="D2691" s="55" t="s">
        <v>3859</v>
      </c>
      <c r="E2691" s="56">
        <v>45777</v>
      </c>
      <c r="F2691" s="55" t="s">
        <v>4318</v>
      </c>
      <c r="H2691" s="55">
        <v>50900020</v>
      </c>
      <c r="I2691" s="55" t="s">
        <v>4324</v>
      </c>
      <c r="K2691" s="55" t="s">
        <v>492</v>
      </c>
      <c r="L2691" s="56">
        <v>45777</v>
      </c>
      <c r="Q2691" s="55" t="s">
        <v>89</v>
      </c>
      <c r="R2691" s="57">
        <v>843.29</v>
      </c>
      <c r="S2691" s="55" t="s">
        <v>89</v>
      </c>
      <c r="T2691" s="57">
        <v>843.29</v>
      </c>
      <c r="U2691" s="55" t="s">
        <v>329</v>
      </c>
      <c r="V2691" s="55" t="s">
        <v>330</v>
      </c>
      <c r="AJ2691" s="58">
        <v>0</v>
      </c>
      <c r="AT2691" t="s">
        <v>3842</v>
      </c>
      <c r="AU2691" s="191">
        <f t="shared" si="44"/>
        <v>13914285</v>
      </c>
    </row>
    <row r="2692" spans="1:47" hidden="1" x14ac:dyDescent="0.25">
      <c r="A2692" s="55" t="s">
        <v>1717</v>
      </c>
      <c r="B2692" s="92" t="s">
        <v>2824</v>
      </c>
      <c r="D2692" s="55" t="s">
        <v>3859</v>
      </c>
      <c r="E2692" s="56">
        <v>45777</v>
      </c>
      <c r="F2692" s="55" t="s">
        <v>4318</v>
      </c>
      <c r="H2692" s="55">
        <v>50900020</v>
      </c>
      <c r="I2692" s="55" t="s">
        <v>4324</v>
      </c>
      <c r="K2692" s="55" t="s">
        <v>492</v>
      </c>
      <c r="L2692" s="56">
        <v>45777</v>
      </c>
      <c r="Q2692" s="55" t="s">
        <v>89</v>
      </c>
      <c r="R2692" s="57">
        <v>490.93</v>
      </c>
      <c r="S2692" s="55" t="s">
        <v>89</v>
      </c>
      <c r="T2692" s="57">
        <v>490.93</v>
      </c>
      <c r="U2692" s="55" t="s">
        <v>329</v>
      </c>
      <c r="V2692" s="55" t="s">
        <v>330</v>
      </c>
      <c r="AJ2692" s="58">
        <v>0</v>
      </c>
      <c r="AT2692" t="s">
        <v>3842</v>
      </c>
      <c r="AU2692" s="191">
        <f t="shared" si="44"/>
        <v>8100345</v>
      </c>
    </row>
    <row r="2693" spans="1:47" hidden="1" x14ac:dyDescent="0.25">
      <c r="A2693" s="55" t="s">
        <v>1717</v>
      </c>
      <c r="B2693" s="92" t="s">
        <v>2824</v>
      </c>
      <c r="D2693" s="55" t="s">
        <v>3859</v>
      </c>
      <c r="E2693" s="56">
        <v>45777</v>
      </c>
      <c r="F2693" s="55" t="s">
        <v>4318</v>
      </c>
      <c r="H2693" s="55">
        <v>50900020</v>
      </c>
      <c r="I2693" s="55" t="s">
        <v>4324</v>
      </c>
      <c r="K2693" s="55" t="s">
        <v>492</v>
      </c>
      <c r="L2693" s="56">
        <v>45777</v>
      </c>
      <c r="Q2693" s="55" t="s">
        <v>89</v>
      </c>
      <c r="R2693" s="57">
        <v>490.93</v>
      </c>
      <c r="S2693" s="55" t="s">
        <v>89</v>
      </c>
      <c r="T2693" s="57">
        <v>490.93</v>
      </c>
      <c r="U2693" s="55" t="s">
        <v>329</v>
      </c>
      <c r="V2693" s="55" t="s">
        <v>330</v>
      </c>
      <c r="AJ2693" s="58">
        <v>0</v>
      </c>
      <c r="AT2693" t="s">
        <v>3842</v>
      </c>
      <c r="AU2693" s="191">
        <f t="shared" si="44"/>
        <v>8100345</v>
      </c>
    </row>
    <row r="2694" spans="1:47" hidden="1" x14ac:dyDescent="0.25">
      <c r="A2694" s="55" t="s">
        <v>1717</v>
      </c>
      <c r="B2694" s="92" t="s">
        <v>2824</v>
      </c>
      <c r="D2694" s="55" t="s">
        <v>3859</v>
      </c>
      <c r="E2694" s="56">
        <v>45777</v>
      </c>
      <c r="F2694" s="55" t="s">
        <v>4318</v>
      </c>
      <c r="H2694" s="55">
        <v>50900020</v>
      </c>
      <c r="I2694" s="55" t="s">
        <v>4324</v>
      </c>
      <c r="K2694" s="55" t="s">
        <v>492</v>
      </c>
      <c r="L2694" s="56">
        <v>45777</v>
      </c>
      <c r="Q2694" s="55" t="s">
        <v>89</v>
      </c>
      <c r="R2694" s="57">
        <v>944.4</v>
      </c>
      <c r="S2694" s="55" t="s">
        <v>89</v>
      </c>
      <c r="T2694" s="57">
        <v>944.4</v>
      </c>
      <c r="U2694" s="55" t="s">
        <v>329</v>
      </c>
      <c r="V2694" s="55" t="s">
        <v>330</v>
      </c>
      <c r="AJ2694" s="58">
        <v>0</v>
      </c>
      <c r="AT2694" t="s">
        <v>3842</v>
      </c>
      <c r="AU2694" s="191">
        <f t="shared" si="44"/>
        <v>15582600</v>
      </c>
    </row>
    <row r="2695" spans="1:47" hidden="1" x14ac:dyDescent="0.25">
      <c r="A2695" s="55" t="s">
        <v>1717</v>
      </c>
      <c r="B2695" s="92" t="s">
        <v>2824</v>
      </c>
      <c r="D2695" s="55" t="s">
        <v>3859</v>
      </c>
      <c r="E2695" s="56">
        <v>45777</v>
      </c>
      <c r="F2695" s="55" t="s">
        <v>4318</v>
      </c>
      <c r="H2695" s="55">
        <v>50900020</v>
      </c>
      <c r="I2695" s="55" t="s">
        <v>4324</v>
      </c>
      <c r="K2695" s="55" t="s">
        <v>492</v>
      </c>
      <c r="L2695" s="56">
        <v>45777</v>
      </c>
      <c r="Q2695" s="55" t="s">
        <v>89</v>
      </c>
      <c r="R2695" s="57">
        <v>520.42999999999995</v>
      </c>
      <c r="S2695" s="55" t="s">
        <v>89</v>
      </c>
      <c r="T2695" s="57">
        <v>520.42999999999995</v>
      </c>
      <c r="U2695" s="55" t="s">
        <v>329</v>
      </c>
      <c r="V2695" s="55" t="s">
        <v>330</v>
      </c>
      <c r="AJ2695" s="58">
        <v>0</v>
      </c>
      <c r="AT2695" t="s">
        <v>3842</v>
      </c>
      <c r="AU2695" s="191">
        <f t="shared" si="44"/>
        <v>8587095</v>
      </c>
    </row>
    <row r="2696" spans="1:47" hidden="1" x14ac:dyDescent="0.25">
      <c r="A2696" s="55" t="s">
        <v>1717</v>
      </c>
      <c r="B2696" s="92" t="s">
        <v>2824</v>
      </c>
      <c r="D2696" s="55" t="s">
        <v>3859</v>
      </c>
      <c r="E2696" s="56">
        <v>45777</v>
      </c>
      <c r="F2696" s="55" t="s">
        <v>4318</v>
      </c>
      <c r="H2696" s="55">
        <v>50900020</v>
      </c>
      <c r="I2696" s="55" t="s">
        <v>4324</v>
      </c>
      <c r="K2696" s="55" t="s">
        <v>492</v>
      </c>
      <c r="L2696" s="56">
        <v>45777</v>
      </c>
      <c r="Q2696" s="55" t="s">
        <v>89</v>
      </c>
      <c r="R2696" s="57">
        <v>425.37</v>
      </c>
      <c r="S2696" s="55" t="s">
        <v>89</v>
      </c>
      <c r="T2696" s="57">
        <v>425.37</v>
      </c>
      <c r="U2696" s="55" t="s">
        <v>329</v>
      </c>
      <c r="V2696" s="55" t="s">
        <v>330</v>
      </c>
      <c r="AJ2696" s="58">
        <v>0</v>
      </c>
      <c r="AT2696" t="s">
        <v>3842</v>
      </c>
      <c r="AU2696" s="191">
        <f t="shared" si="44"/>
        <v>7018605</v>
      </c>
    </row>
    <row r="2697" spans="1:47" hidden="1" x14ac:dyDescent="0.25">
      <c r="A2697" s="55" t="s">
        <v>1717</v>
      </c>
      <c r="B2697" s="92" t="s">
        <v>2824</v>
      </c>
      <c r="D2697" s="55" t="s">
        <v>3859</v>
      </c>
      <c r="E2697" s="56">
        <v>45777</v>
      </c>
      <c r="F2697" s="55" t="s">
        <v>4318</v>
      </c>
      <c r="H2697" s="55">
        <v>50900020</v>
      </c>
      <c r="I2697" s="55" t="s">
        <v>4324</v>
      </c>
      <c r="K2697" s="55" t="s">
        <v>492</v>
      </c>
      <c r="L2697" s="56">
        <v>45777</v>
      </c>
      <c r="Q2697" s="55" t="s">
        <v>89</v>
      </c>
      <c r="R2697" s="57">
        <v>419.9</v>
      </c>
      <c r="S2697" s="55" t="s">
        <v>89</v>
      </c>
      <c r="T2697" s="57">
        <v>419.9</v>
      </c>
      <c r="U2697" s="55" t="s">
        <v>329</v>
      </c>
      <c r="V2697" s="55" t="s">
        <v>330</v>
      </c>
      <c r="AJ2697" s="58">
        <v>0</v>
      </c>
      <c r="AT2697" t="s">
        <v>3842</v>
      </c>
      <c r="AU2697" s="191">
        <f t="shared" si="44"/>
        <v>6928350</v>
      </c>
    </row>
    <row r="2698" spans="1:47" hidden="1" x14ac:dyDescent="0.25">
      <c r="A2698" s="55" t="s">
        <v>1717</v>
      </c>
      <c r="B2698" s="92" t="s">
        <v>2824</v>
      </c>
      <c r="D2698" s="55" t="s">
        <v>3859</v>
      </c>
      <c r="E2698" s="56">
        <v>45777</v>
      </c>
      <c r="F2698" s="55" t="s">
        <v>4318</v>
      </c>
      <c r="H2698" s="55">
        <v>50900020</v>
      </c>
      <c r="I2698" s="55" t="s">
        <v>4324</v>
      </c>
      <c r="K2698" s="55" t="s">
        <v>492</v>
      </c>
      <c r="L2698" s="56">
        <v>45777</v>
      </c>
      <c r="Q2698" s="55" t="s">
        <v>89</v>
      </c>
      <c r="R2698" s="57">
        <v>430.95</v>
      </c>
      <c r="S2698" s="55" t="s">
        <v>89</v>
      </c>
      <c r="T2698" s="57">
        <v>430.95</v>
      </c>
      <c r="U2698" s="55" t="s">
        <v>329</v>
      </c>
      <c r="V2698" s="55" t="s">
        <v>330</v>
      </c>
      <c r="AJ2698" s="58">
        <v>0</v>
      </c>
      <c r="AT2698" t="s">
        <v>3842</v>
      </c>
      <c r="AU2698" s="191">
        <f t="shared" si="44"/>
        <v>7110675</v>
      </c>
    </row>
    <row r="2699" spans="1:47" hidden="1" x14ac:dyDescent="0.25">
      <c r="A2699" s="55" t="s">
        <v>1717</v>
      </c>
      <c r="B2699" s="92" t="s">
        <v>2824</v>
      </c>
      <c r="D2699" s="55" t="s">
        <v>3859</v>
      </c>
      <c r="E2699" s="56">
        <v>45777</v>
      </c>
      <c r="F2699" s="55" t="s">
        <v>4318</v>
      </c>
      <c r="H2699" s="55">
        <v>50900020</v>
      </c>
      <c r="I2699" s="55" t="s">
        <v>4324</v>
      </c>
      <c r="K2699" s="55" t="s">
        <v>492</v>
      </c>
      <c r="L2699" s="56">
        <v>45777</v>
      </c>
      <c r="Q2699" s="55" t="s">
        <v>89</v>
      </c>
      <c r="R2699" s="57">
        <v>415.88</v>
      </c>
      <c r="S2699" s="55" t="s">
        <v>89</v>
      </c>
      <c r="T2699" s="57">
        <v>415.88</v>
      </c>
      <c r="U2699" s="55" t="s">
        <v>329</v>
      </c>
      <c r="V2699" s="55" t="s">
        <v>330</v>
      </c>
      <c r="AJ2699" s="58">
        <v>0</v>
      </c>
      <c r="AT2699" t="s">
        <v>3842</v>
      </c>
      <c r="AU2699" s="191">
        <f t="shared" si="44"/>
        <v>6862020</v>
      </c>
    </row>
    <row r="2700" spans="1:47" hidden="1" x14ac:dyDescent="0.25">
      <c r="A2700" s="55" t="s">
        <v>1717</v>
      </c>
      <c r="B2700" s="92" t="s">
        <v>2824</v>
      </c>
      <c r="D2700" s="55" t="s">
        <v>3859</v>
      </c>
      <c r="E2700" s="56">
        <v>45777</v>
      </c>
      <c r="F2700" s="55" t="s">
        <v>4318</v>
      </c>
      <c r="H2700" s="55">
        <v>50900020</v>
      </c>
      <c r="I2700" s="55" t="s">
        <v>4324</v>
      </c>
      <c r="K2700" s="55" t="s">
        <v>492</v>
      </c>
      <c r="L2700" s="56">
        <v>45777</v>
      </c>
      <c r="Q2700" s="55" t="s">
        <v>89</v>
      </c>
      <c r="R2700" s="57">
        <v>519.58000000000004</v>
      </c>
      <c r="S2700" s="55" t="s">
        <v>89</v>
      </c>
      <c r="T2700" s="57">
        <v>519.58000000000004</v>
      </c>
      <c r="U2700" s="55" t="s">
        <v>329</v>
      </c>
      <c r="V2700" s="55" t="s">
        <v>330</v>
      </c>
      <c r="AJ2700" s="58">
        <v>0</v>
      </c>
      <c r="AT2700" t="s">
        <v>3842</v>
      </c>
      <c r="AU2700" s="191">
        <f t="shared" si="44"/>
        <v>8573070</v>
      </c>
    </row>
    <row r="2701" spans="1:47" hidden="1" x14ac:dyDescent="0.25">
      <c r="A2701" s="55" t="s">
        <v>1717</v>
      </c>
      <c r="B2701" s="92" t="s">
        <v>2824</v>
      </c>
      <c r="D2701" s="55" t="s">
        <v>3859</v>
      </c>
      <c r="E2701" s="56">
        <v>45777</v>
      </c>
      <c r="F2701" s="55" t="s">
        <v>4318</v>
      </c>
      <c r="H2701" s="55">
        <v>50900020</v>
      </c>
      <c r="I2701" s="55" t="s">
        <v>4324</v>
      </c>
      <c r="K2701" s="55" t="s">
        <v>492</v>
      </c>
      <c r="L2701" s="56">
        <v>45777</v>
      </c>
      <c r="Q2701" s="55" t="s">
        <v>89</v>
      </c>
      <c r="R2701" s="57">
        <v>944.4</v>
      </c>
      <c r="S2701" s="55" t="s">
        <v>89</v>
      </c>
      <c r="T2701" s="57">
        <v>944.4</v>
      </c>
      <c r="U2701" s="55" t="s">
        <v>329</v>
      </c>
      <c r="V2701" s="55" t="s">
        <v>330</v>
      </c>
      <c r="AJ2701" s="58">
        <v>0</v>
      </c>
      <c r="AT2701" t="s">
        <v>3842</v>
      </c>
      <c r="AU2701" s="191">
        <f t="shared" si="44"/>
        <v>15582600</v>
      </c>
    </row>
    <row r="2702" spans="1:47" hidden="1" x14ac:dyDescent="0.25">
      <c r="A2702" s="55" t="s">
        <v>1717</v>
      </c>
      <c r="B2702" s="92" t="s">
        <v>2824</v>
      </c>
      <c r="D2702" s="55" t="s">
        <v>3859</v>
      </c>
      <c r="E2702" s="56">
        <v>45777</v>
      </c>
      <c r="F2702" s="55" t="s">
        <v>4318</v>
      </c>
      <c r="H2702" s="55">
        <v>50900020</v>
      </c>
      <c r="I2702" s="55" t="s">
        <v>4324</v>
      </c>
      <c r="K2702" s="55" t="s">
        <v>492</v>
      </c>
      <c r="L2702" s="56">
        <v>45777</v>
      </c>
      <c r="Q2702" s="55" t="s">
        <v>89</v>
      </c>
      <c r="R2702" s="57">
        <v>519.58000000000004</v>
      </c>
      <c r="S2702" s="55" t="s">
        <v>89</v>
      </c>
      <c r="T2702" s="57">
        <v>519.58000000000004</v>
      </c>
      <c r="U2702" s="55" t="s">
        <v>329</v>
      </c>
      <c r="V2702" s="55" t="s">
        <v>330</v>
      </c>
      <c r="AJ2702" s="58">
        <v>0</v>
      </c>
      <c r="AT2702" t="s">
        <v>3842</v>
      </c>
      <c r="AU2702" s="191">
        <f t="shared" si="44"/>
        <v>8573070</v>
      </c>
    </row>
    <row r="2703" spans="1:47" hidden="1" x14ac:dyDescent="0.25">
      <c r="A2703" s="55" t="s">
        <v>1717</v>
      </c>
      <c r="B2703" s="92" t="s">
        <v>2824</v>
      </c>
      <c r="D2703" s="55" t="s">
        <v>3859</v>
      </c>
      <c r="E2703" s="56">
        <v>45777</v>
      </c>
      <c r="F2703" s="55" t="s">
        <v>4318</v>
      </c>
      <c r="H2703" s="55">
        <v>50900020</v>
      </c>
      <c r="I2703" s="55" t="s">
        <v>4324</v>
      </c>
      <c r="K2703" s="55" t="s">
        <v>492</v>
      </c>
      <c r="L2703" s="56">
        <v>45777</v>
      </c>
      <c r="Q2703" s="55" t="s">
        <v>89</v>
      </c>
      <c r="R2703" s="57">
        <v>419.9</v>
      </c>
      <c r="S2703" s="55" t="s">
        <v>89</v>
      </c>
      <c r="T2703" s="57">
        <v>419.9</v>
      </c>
      <c r="U2703" s="55" t="s">
        <v>329</v>
      </c>
      <c r="V2703" s="55" t="s">
        <v>330</v>
      </c>
      <c r="AJ2703" s="58">
        <v>0</v>
      </c>
      <c r="AT2703" t="s">
        <v>3842</v>
      </c>
      <c r="AU2703" s="191">
        <f t="shared" si="44"/>
        <v>6928350</v>
      </c>
    </row>
    <row r="2704" spans="1:47" hidden="1" x14ac:dyDescent="0.25">
      <c r="A2704" s="55" t="s">
        <v>1717</v>
      </c>
      <c r="B2704" s="92" t="s">
        <v>2824</v>
      </c>
      <c r="D2704" s="55" t="s">
        <v>3859</v>
      </c>
      <c r="E2704" s="56">
        <v>45777</v>
      </c>
      <c r="F2704" s="55" t="s">
        <v>4318</v>
      </c>
      <c r="H2704" s="55">
        <v>50900020</v>
      </c>
      <c r="I2704" s="55" t="s">
        <v>4324</v>
      </c>
      <c r="K2704" s="55" t="s">
        <v>492</v>
      </c>
      <c r="L2704" s="56">
        <v>45777</v>
      </c>
      <c r="Q2704" s="55" t="s">
        <v>89</v>
      </c>
      <c r="R2704" s="57">
        <v>843.3</v>
      </c>
      <c r="S2704" s="55" t="s">
        <v>89</v>
      </c>
      <c r="T2704" s="57">
        <v>843.3</v>
      </c>
      <c r="U2704" s="55" t="s">
        <v>329</v>
      </c>
      <c r="V2704" s="55" t="s">
        <v>330</v>
      </c>
      <c r="AJ2704" s="58">
        <v>0</v>
      </c>
      <c r="AT2704" t="s">
        <v>3842</v>
      </c>
      <c r="AU2704" s="191">
        <f t="shared" si="44"/>
        <v>13914450</v>
      </c>
    </row>
    <row r="2705" spans="1:47" hidden="1" x14ac:dyDescent="0.25">
      <c r="A2705" s="55" t="s">
        <v>1717</v>
      </c>
      <c r="B2705" s="92" t="s">
        <v>2824</v>
      </c>
      <c r="D2705" s="55" t="s">
        <v>3859</v>
      </c>
      <c r="E2705" s="56">
        <v>45777</v>
      </c>
      <c r="F2705" s="55" t="s">
        <v>4318</v>
      </c>
      <c r="H2705" s="55">
        <v>50900020</v>
      </c>
      <c r="I2705" s="55" t="s">
        <v>4324</v>
      </c>
      <c r="K2705" s="55" t="s">
        <v>492</v>
      </c>
      <c r="L2705" s="56">
        <v>45777</v>
      </c>
      <c r="Q2705" s="55" t="s">
        <v>89</v>
      </c>
      <c r="R2705" s="57">
        <v>574.6</v>
      </c>
      <c r="S2705" s="55" t="s">
        <v>89</v>
      </c>
      <c r="T2705" s="57">
        <v>574.6</v>
      </c>
      <c r="U2705" s="55" t="s">
        <v>329</v>
      </c>
      <c r="V2705" s="55" t="s">
        <v>330</v>
      </c>
      <c r="AJ2705" s="58">
        <v>0</v>
      </c>
      <c r="AT2705" t="s">
        <v>3842</v>
      </c>
      <c r="AU2705" s="191">
        <f t="shared" si="44"/>
        <v>9480900</v>
      </c>
    </row>
    <row r="2706" spans="1:47" hidden="1" x14ac:dyDescent="0.25">
      <c r="A2706" s="55" t="s">
        <v>1717</v>
      </c>
      <c r="B2706" s="92" t="s">
        <v>2824</v>
      </c>
      <c r="D2706" s="55" t="s">
        <v>3859</v>
      </c>
      <c r="E2706" s="56">
        <v>45777</v>
      </c>
      <c r="F2706" s="55" t="s">
        <v>4318</v>
      </c>
      <c r="H2706" s="55">
        <v>50900020</v>
      </c>
      <c r="I2706" s="55" t="s">
        <v>4324</v>
      </c>
      <c r="K2706" s="55" t="s">
        <v>492</v>
      </c>
      <c r="L2706" s="56">
        <v>45777</v>
      </c>
      <c r="Q2706" s="55" t="s">
        <v>89</v>
      </c>
      <c r="R2706" s="57">
        <v>828.75</v>
      </c>
      <c r="S2706" s="55" t="s">
        <v>89</v>
      </c>
      <c r="T2706" s="57">
        <v>828.75</v>
      </c>
      <c r="U2706" s="55" t="s">
        <v>329</v>
      </c>
      <c r="V2706" s="55" t="s">
        <v>330</v>
      </c>
      <c r="AJ2706" s="58">
        <v>0</v>
      </c>
      <c r="AT2706" t="s">
        <v>3842</v>
      </c>
      <c r="AU2706" s="191">
        <f t="shared" si="44"/>
        <v>13674375</v>
      </c>
    </row>
    <row r="2707" spans="1:47" hidden="1" x14ac:dyDescent="0.25">
      <c r="A2707" s="55" t="s">
        <v>1717</v>
      </c>
      <c r="B2707" s="92" t="s">
        <v>2824</v>
      </c>
      <c r="D2707" s="55" t="s">
        <v>3859</v>
      </c>
      <c r="E2707" s="56">
        <v>45777</v>
      </c>
      <c r="F2707" s="55" t="s">
        <v>4318</v>
      </c>
      <c r="H2707" s="55">
        <v>50900020</v>
      </c>
      <c r="I2707" s="55" t="s">
        <v>4324</v>
      </c>
      <c r="K2707" s="55" t="s">
        <v>492</v>
      </c>
      <c r="L2707" s="56">
        <v>45777</v>
      </c>
      <c r="Q2707" s="55" t="s">
        <v>89</v>
      </c>
      <c r="R2707" s="57">
        <v>1062.8699999999999</v>
      </c>
      <c r="S2707" s="55" t="s">
        <v>89</v>
      </c>
      <c r="T2707" s="57">
        <v>1062.8699999999999</v>
      </c>
      <c r="U2707" s="55" t="s">
        <v>329</v>
      </c>
      <c r="V2707" s="55" t="s">
        <v>330</v>
      </c>
      <c r="AJ2707" s="58">
        <v>0</v>
      </c>
      <c r="AT2707" t="s">
        <v>3842</v>
      </c>
      <c r="AU2707" s="191">
        <f t="shared" si="44"/>
        <v>17537355</v>
      </c>
    </row>
    <row r="2708" spans="1:47" hidden="1" x14ac:dyDescent="0.25">
      <c r="A2708" s="55" t="s">
        <v>1717</v>
      </c>
      <c r="B2708" s="92" t="s">
        <v>2824</v>
      </c>
      <c r="D2708" s="55" t="s">
        <v>3859</v>
      </c>
      <c r="E2708" s="56">
        <v>45777</v>
      </c>
      <c r="F2708" s="55" t="s">
        <v>4318</v>
      </c>
      <c r="H2708" s="55">
        <v>50900020</v>
      </c>
      <c r="I2708" s="55" t="s">
        <v>4324</v>
      </c>
      <c r="K2708" s="55" t="s">
        <v>492</v>
      </c>
      <c r="L2708" s="56">
        <v>45777</v>
      </c>
      <c r="Q2708" s="55" t="s">
        <v>89</v>
      </c>
      <c r="R2708" s="57">
        <v>490.93</v>
      </c>
      <c r="S2708" s="55" t="s">
        <v>89</v>
      </c>
      <c r="T2708" s="57">
        <v>490.93</v>
      </c>
      <c r="U2708" s="55" t="s">
        <v>329</v>
      </c>
      <c r="V2708" s="55" t="s">
        <v>330</v>
      </c>
      <c r="AJ2708" s="58">
        <v>0</v>
      </c>
      <c r="AT2708" t="s">
        <v>3842</v>
      </c>
      <c r="AU2708" s="191">
        <f t="shared" si="44"/>
        <v>8100345</v>
      </c>
    </row>
    <row r="2709" spans="1:47" hidden="1" x14ac:dyDescent="0.25">
      <c r="A2709" s="55" t="s">
        <v>1717</v>
      </c>
      <c r="B2709" s="92" t="s">
        <v>2824</v>
      </c>
      <c r="D2709" s="55" t="s">
        <v>3859</v>
      </c>
      <c r="E2709" s="56">
        <v>45777</v>
      </c>
      <c r="F2709" s="55" t="s">
        <v>4318</v>
      </c>
      <c r="H2709" s="55">
        <v>50900020</v>
      </c>
      <c r="I2709" s="55" t="s">
        <v>4324</v>
      </c>
      <c r="K2709" s="55" t="s">
        <v>492</v>
      </c>
      <c r="L2709" s="56">
        <v>45777</v>
      </c>
      <c r="Q2709" s="55" t="s">
        <v>89</v>
      </c>
      <c r="R2709" s="57">
        <v>2124.62</v>
      </c>
      <c r="S2709" s="55" t="s">
        <v>89</v>
      </c>
      <c r="T2709" s="57">
        <v>2124.62</v>
      </c>
      <c r="U2709" s="55" t="s">
        <v>329</v>
      </c>
      <c r="V2709" s="55" t="s">
        <v>330</v>
      </c>
      <c r="AJ2709" s="58">
        <v>0</v>
      </c>
      <c r="AT2709" t="s">
        <v>3842</v>
      </c>
      <c r="AU2709" s="191">
        <f t="shared" si="44"/>
        <v>35056230</v>
      </c>
    </row>
    <row r="2710" spans="1:47" hidden="1" x14ac:dyDescent="0.25">
      <c r="A2710" s="55" t="s">
        <v>1717</v>
      </c>
      <c r="B2710" s="92" t="s">
        <v>2824</v>
      </c>
      <c r="D2710" s="55" t="s">
        <v>3859</v>
      </c>
      <c r="E2710" s="56">
        <v>45777</v>
      </c>
      <c r="F2710" s="55" t="s">
        <v>4318</v>
      </c>
      <c r="H2710" s="55">
        <v>50900020</v>
      </c>
      <c r="I2710" s="55" t="s">
        <v>4324</v>
      </c>
      <c r="K2710" s="55" t="s">
        <v>492</v>
      </c>
      <c r="L2710" s="56">
        <v>45777</v>
      </c>
      <c r="Q2710" s="55" t="s">
        <v>89</v>
      </c>
      <c r="R2710" s="57">
        <v>425.37</v>
      </c>
      <c r="S2710" s="55" t="s">
        <v>89</v>
      </c>
      <c r="T2710" s="57">
        <v>425.37</v>
      </c>
      <c r="U2710" s="55" t="s">
        <v>329</v>
      </c>
      <c r="V2710" s="55" t="s">
        <v>330</v>
      </c>
      <c r="AJ2710" s="58">
        <v>0</v>
      </c>
      <c r="AT2710" t="s">
        <v>3842</v>
      </c>
      <c r="AU2710" s="191">
        <f t="shared" si="44"/>
        <v>7018605</v>
      </c>
    </row>
    <row r="2711" spans="1:47" hidden="1" x14ac:dyDescent="0.25">
      <c r="A2711" s="55" t="s">
        <v>1717</v>
      </c>
      <c r="B2711" s="92" t="s">
        <v>2824</v>
      </c>
      <c r="D2711" s="55" t="s">
        <v>3859</v>
      </c>
      <c r="E2711" s="56">
        <v>45777</v>
      </c>
      <c r="F2711" s="55" t="s">
        <v>4318</v>
      </c>
      <c r="H2711" s="55">
        <v>50900020</v>
      </c>
      <c r="I2711" s="55" t="s">
        <v>4324</v>
      </c>
      <c r="K2711" s="55" t="s">
        <v>492</v>
      </c>
      <c r="L2711" s="56">
        <v>45777</v>
      </c>
      <c r="Q2711" s="55" t="s">
        <v>89</v>
      </c>
      <c r="R2711" s="57">
        <v>479.96</v>
      </c>
      <c r="S2711" s="55" t="s">
        <v>89</v>
      </c>
      <c r="T2711" s="57">
        <v>479.96</v>
      </c>
      <c r="U2711" s="55" t="s">
        <v>329</v>
      </c>
      <c r="V2711" s="55" t="s">
        <v>330</v>
      </c>
      <c r="AJ2711" s="58">
        <v>0</v>
      </c>
      <c r="AT2711" t="s">
        <v>3842</v>
      </c>
      <c r="AU2711" s="191">
        <f t="shared" si="44"/>
        <v>7919340</v>
      </c>
    </row>
    <row r="2712" spans="1:47" hidden="1" x14ac:dyDescent="0.25">
      <c r="A2712" s="55" t="s">
        <v>1717</v>
      </c>
      <c r="B2712" s="92" t="s">
        <v>2824</v>
      </c>
      <c r="D2712" s="55" t="s">
        <v>3859</v>
      </c>
      <c r="E2712" s="56">
        <v>45777</v>
      </c>
      <c r="F2712" s="55" t="s">
        <v>4318</v>
      </c>
      <c r="H2712" s="55">
        <v>50900020</v>
      </c>
      <c r="I2712" s="55" t="s">
        <v>4324</v>
      </c>
      <c r="K2712" s="55" t="s">
        <v>492</v>
      </c>
      <c r="L2712" s="56">
        <v>45777</v>
      </c>
      <c r="Q2712" s="55" t="s">
        <v>89</v>
      </c>
      <c r="R2712" s="57">
        <v>495.89</v>
      </c>
      <c r="S2712" s="55" t="s">
        <v>89</v>
      </c>
      <c r="T2712" s="57">
        <v>495.89</v>
      </c>
      <c r="U2712" s="55" t="s">
        <v>329</v>
      </c>
      <c r="V2712" s="55" t="s">
        <v>330</v>
      </c>
      <c r="AJ2712" s="58">
        <v>0</v>
      </c>
      <c r="AT2712" t="s">
        <v>3842</v>
      </c>
      <c r="AU2712" s="191">
        <f t="shared" si="44"/>
        <v>8182185</v>
      </c>
    </row>
    <row r="2713" spans="1:47" hidden="1" x14ac:dyDescent="0.25">
      <c r="A2713" s="55" t="s">
        <v>1717</v>
      </c>
      <c r="B2713" s="92" t="s">
        <v>2824</v>
      </c>
      <c r="D2713" s="55" t="s">
        <v>3859</v>
      </c>
      <c r="E2713" s="56">
        <v>45777</v>
      </c>
      <c r="F2713" s="55" t="s">
        <v>4318</v>
      </c>
      <c r="H2713" s="55">
        <v>50900020</v>
      </c>
      <c r="I2713" s="55" t="s">
        <v>4324</v>
      </c>
      <c r="K2713" s="55" t="s">
        <v>492</v>
      </c>
      <c r="L2713" s="56">
        <v>45777</v>
      </c>
      <c r="Q2713" s="55" t="s">
        <v>89</v>
      </c>
      <c r="R2713" s="57">
        <v>843.29</v>
      </c>
      <c r="S2713" s="55" t="s">
        <v>89</v>
      </c>
      <c r="T2713" s="57">
        <v>843.29</v>
      </c>
      <c r="U2713" s="55" t="s">
        <v>329</v>
      </c>
      <c r="V2713" s="55" t="s">
        <v>330</v>
      </c>
      <c r="AJ2713" s="58">
        <v>0</v>
      </c>
      <c r="AT2713" t="s">
        <v>3842</v>
      </c>
      <c r="AU2713" s="191">
        <f t="shared" si="44"/>
        <v>13914285</v>
      </c>
    </row>
    <row r="2714" spans="1:47" hidden="1" x14ac:dyDescent="0.25">
      <c r="A2714" s="55" t="s">
        <v>1717</v>
      </c>
      <c r="B2714" s="92" t="s">
        <v>2824</v>
      </c>
      <c r="D2714" s="55" t="s">
        <v>3859</v>
      </c>
      <c r="E2714" s="56">
        <v>45777</v>
      </c>
      <c r="F2714" s="55" t="s">
        <v>4318</v>
      </c>
      <c r="H2714" s="55">
        <v>50900020</v>
      </c>
      <c r="I2714" s="55" t="s">
        <v>4324</v>
      </c>
      <c r="K2714" s="55" t="s">
        <v>492</v>
      </c>
      <c r="L2714" s="56">
        <v>45777</v>
      </c>
      <c r="Q2714" s="55" t="s">
        <v>89</v>
      </c>
      <c r="R2714" s="57">
        <v>419.9</v>
      </c>
      <c r="S2714" s="55" t="s">
        <v>89</v>
      </c>
      <c r="T2714" s="57">
        <v>419.9</v>
      </c>
      <c r="U2714" s="55" t="s">
        <v>329</v>
      </c>
      <c r="V2714" s="55" t="s">
        <v>330</v>
      </c>
      <c r="AJ2714" s="58">
        <v>0</v>
      </c>
      <c r="AT2714" t="s">
        <v>3842</v>
      </c>
      <c r="AU2714" s="191">
        <f t="shared" si="44"/>
        <v>6928350</v>
      </c>
    </row>
    <row r="2715" spans="1:47" hidden="1" x14ac:dyDescent="0.25">
      <c r="A2715" s="55" t="s">
        <v>1717</v>
      </c>
      <c r="B2715" s="92" t="s">
        <v>2824</v>
      </c>
      <c r="D2715" s="55" t="s">
        <v>3859</v>
      </c>
      <c r="E2715" s="56">
        <v>45777</v>
      </c>
      <c r="F2715" s="55" t="s">
        <v>4318</v>
      </c>
      <c r="H2715" s="55">
        <v>50900020</v>
      </c>
      <c r="I2715" s="55" t="s">
        <v>4324</v>
      </c>
      <c r="K2715" s="55" t="s">
        <v>492</v>
      </c>
      <c r="L2715" s="56">
        <v>45777</v>
      </c>
      <c r="Q2715" s="55" t="s">
        <v>89</v>
      </c>
      <c r="R2715" s="57">
        <v>519.58000000000004</v>
      </c>
      <c r="S2715" s="55" t="s">
        <v>89</v>
      </c>
      <c r="T2715" s="57">
        <v>519.58000000000004</v>
      </c>
      <c r="U2715" s="55" t="s">
        <v>329</v>
      </c>
      <c r="V2715" s="55" t="s">
        <v>330</v>
      </c>
      <c r="AJ2715" s="58">
        <v>0</v>
      </c>
      <c r="AT2715" t="s">
        <v>3842</v>
      </c>
      <c r="AU2715" s="191">
        <f t="shared" si="44"/>
        <v>8573070</v>
      </c>
    </row>
    <row r="2716" spans="1:47" hidden="1" x14ac:dyDescent="0.25">
      <c r="A2716" s="55" t="s">
        <v>1717</v>
      </c>
      <c r="B2716" s="92" t="s">
        <v>2824</v>
      </c>
      <c r="D2716" s="55" t="s">
        <v>3859</v>
      </c>
      <c r="E2716" s="56">
        <v>45777</v>
      </c>
      <c r="F2716" s="55" t="s">
        <v>4318</v>
      </c>
      <c r="H2716" s="55">
        <v>50900020</v>
      </c>
      <c r="I2716" s="55" t="s">
        <v>4324</v>
      </c>
      <c r="K2716" s="55" t="s">
        <v>492</v>
      </c>
      <c r="L2716" s="56">
        <v>45777</v>
      </c>
      <c r="Q2716" s="55" t="s">
        <v>89</v>
      </c>
      <c r="R2716" s="57">
        <v>425.37</v>
      </c>
      <c r="S2716" s="55" t="s">
        <v>89</v>
      </c>
      <c r="T2716" s="57">
        <v>425.37</v>
      </c>
      <c r="U2716" s="55" t="s">
        <v>329</v>
      </c>
      <c r="V2716" s="55" t="s">
        <v>330</v>
      </c>
      <c r="AJ2716" s="58">
        <v>0</v>
      </c>
      <c r="AT2716" t="s">
        <v>3842</v>
      </c>
      <c r="AU2716" s="191">
        <f t="shared" si="44"/>
        <v>7018605</v>
      </c>
    </row>
    <row r="2717" spans="1:47" hidden="1" x14ac:dyDescent="0.25">
      <c r="A2717" s="55" t="s">
        <v>1717</v>
      </c>
      <c r="B2717" s="92" t="s">
        <v>2824</v>
      </c>
      <c r="D2717" s="55" t="s">
        <v>3859</v>
      </c>
      <c r="E2717" s="56">
        <v>45777</v>
      </c>
      <c r="F2717" s="55" t="s">
        <v>4318</v>
      </c>
      <c r="H2717" s="55">
        <v>50900020</v>
      </c>
      <c r="I2717" s="55" t="s">
        <v>4324</v>
      </c>
      <c r="K2717" s="55" t="s">
        <v>492</v>
      </c>
      <c r="L2717" s="56">
        <v>45777</v>
      </c>
      <c r="Q2717" s="55" t="s">
        <v>89</v>
      </c>
      <c r="R2717" s="57">
        <v>944.41</v>
      </c>
      <c r="S2717" s="55" t="s">
        <v>89</v>
      </c>
      <c r="T2717" s="57">
        <v>944.41</v>
      </c>
      <c r="U2717" s="55" t="s">
        <v>329</v>
      </c>
      <c r="V2717" s="55" t="s">
        <v>330</v>
      </c>
      <c r="AJ2717" s="58">
        <v>0</v>
      </c>
      <c r="AT2717" t="s">
        <v>3842</v>
      </c>
      <c r="AU2717" s="191">
        <f t="shared" si="44"/>
        <v>15582765</v>
      </c>
    </row>
    <row r="2718" spans="1:47" hidden="1" x14ac:dyDescent="0.25">
      <c r="A2718" s="55" t="s">
        <v>1717</v>
      </c>
      <c r="B2718" s="92" t="s">
        <v>2824</v>
      </c>
      <c r="D2718" s="55" t="s">
        <v>3859</v>
      </c>
      <c r="E2718" s="56">
        <v>45777</v>
      </c>
      <c r="F2718" s="55" t="s">
        <v>4318</v>
      </c>
      <c r="H2718" s="55">
        <v>50900020</v>
      </c>
      <c r="I2718" s="55" t="s">
        <v>4324</v>
      </c>
      <c r="K2718" s="55" t="s">
        <v>492</v>
      </c>
      <c r="L2718" s="56">
        <v>45777</v>
      </c>
      <c r="Q2718" s="55" t="s">
        <v>89</v>
      </c>
      <c r="R2718" s="57">
        <v>520.42999999999995</v>
      </c>
      <c r="S2718" s="55" t="s">
        <v>89</v>
      </c>
      <c r="T2718" s="57">
        <v>520.42999999999995</v>
      </c>
      <c r="U2718" s="55" t="s">
        <v>329</v>
      </c>
      <c r="V2718" s="55" t="s">
        <v>330</v>
      </c>
      <c r="AJ2718" s="58">
        <v>0</v>
      </c>
      <c r="AT2718" t="s">
        <v>3842</v>
      </c>
      <c r="AU2718" s="191">
        <f t="shared" si="44"/>
        <v>8587095</v>
      </c>
    </row>
    <row r="2719" spans="1:47" hidden="1" x14ac:dyDescent="0.25">
      <c r="A2719" s="55" t="s">
        <v>1717</v>
      </c>
      <c r="B2719" s="92" t="s">
        <v>2824</v>
      </c>
      <c r="D2719" s="55" t="s">
        <v>3859</v>
      </c>
      <c r="E2719" s="56">
        <v>45777</v>
      </c>
      <c r="F2719" s="55" t="s">
        <v>4318</v>
      </c>
      <c r="H2719" s="55">
        <v>50900020</v>
      </c>
      <c r="I2719" s="55" t="s">
        <v>4324</v>
      </c>
      <c r="K2719" s="55" t="s">
        <v>492</v>
      </c>
      <c r="L2719" s="56">
        <v>45777</v>
      </c>
      <c r="Q2719" s="55" t="s">
        <v>89</v>
      </c>
      <c r="R2719" s="57">
        <v>843.29</v>
      </c>
      <c r="S2719" s="55" t="s">
        <v>89</v>
      </c>
      <c r="T2719" s="57">
        <v>843.29</v>
      </c>
      <c r="U2719" s="55" t="s">
        <v>329</v>
      </c>
      <c r="V2719" s="55" t="s">
        <v>330</v>
      </c>
      <c r="AJ2719" s="58">
        <v>0</v>
      </c>
      <c r="AT2719" t="s">
        <v>3842</v>
      </c>
      <c r="AU2719" s="191">
        <f t="shared" si="44"/>
        <v>13914285</v>
      </c>
    </row>
    <row r="2720" spans="1:47" hidden="1" x14ac:dyDescent="0.25">
      <c r="A2720" s="55" t="s">
        <v>1717</v>
      </c>
      <c r="B2720" s="92" t="s">
        <v>2824</v>
      </c>
      <c r="D2720" s="55" t="s">
        <v>3859</v>
      </c>
      <c r="E2720" s="56">
        <v>45777</v>
      </c>
      <c r="F2720" s="55" t="s">
        <v>4318</v>
      </c>
      <c r="H2720" s="55">
        <v>50900020</v>
      </c>
      <c r="I2720" s="55" t="s">
        <v>4324</v>
      </c>
      <c r="K2720" s="55" t="s">
        <v>492</v>
      </c>
      <c r="L2720" s="56">
        <v>45777</v>
      </c>
      <c r="Q2720" s="55" t="s">
        <v>89</v>
      </c>
      <c r="R2720" s="57">
        <v>493.23</v>
      </c>
      <c r="S2720" s="55" t="s">
        <v>89</v>
      </c>
      <c r="T2720" s="57">
        <v>493.23</v>
      </c>
      <c r="U2720" s="55" t="s">
        <v>329</v>
      </c>
      <c r="V2720" s="55" t="s">
        <v>330</v>
      </c>
      <c r="AJ2720" s="58">
        <v>0</v>
      </c>
      <c r="AT2720" t="s">
        <v>3842</v>
      </c>
      <c r="AU2720" s="191">
        <f t="shared" si="44"/>
        <v>8138295</v>
      </c>
    </row>
    <row r="2721" spans="1:47" hidden="1" x14ac:dyDescent="0.25">
      <c r="A2721" s="55" t="s">
        <v>1717</v>
      </c>
      <c r="B2721" s="92" t="s">
        <v>2824</v>
      </c>
      <c r="D2721" s="55" t="s">
        <v>3859</v>
      </c>
      <c r="E2721" s="56">
        <v>45777</v>
      </c>
      <c r="F2721" s="55" t="s">
        <v>4318</v>
      </c>
      <c r="H2721" s="55">
        <v>50900020</v>
      </c>
      <c r="I2721" s="55" t="s">
        <v>4324</v>
      </c>
      <c r="K2721" s="55" t="s">
        <v>492</v>
      </c>
      <c r="L2721" s="56">
        <v>45777</v>
      </c>
      <c r="Q2721" s="55" t="s">
        <v>89</v>
      </c>
      <c r="R2721" s="57">
        <v>425.36</v>
      </c>
      <c r="S2721" s="55" t="s">
        <v>89</v>
      </c>
      <c r="T2721" s="57">
        <v>425.36</v>
      </c>
      <c r="U2721" s="55" t="s">
        <v>329</v>
      </c>
      <c r="V2721" s="55" t="s">
        <v>330</v>
      </c>
      <c r="AJ2721" s="58">
        <v>0</v>
      </c>
      <c r="AT2721" t="s">
        <v>3842</v>
      </c>
      <c r="AU2721" s="191">
        <f t="shared" si="44"/>
        <v>7018440</v>
      </c>
    </row>
    <row r="2722" spans="1:47" hidden="1" x14ac:dyDescent="0.25">
      <c r="A2722" s="55" t="s">
        <v>1717</v>
      </c>
      <c r="B2722" s="92" t="s">
        <v>2824</v>
      </c>
      <c r="D2722" s="55" t="s">
        <v>3859</v>
      </c>
      <c r="E2722" s="56">
        <v>45777</v>
      </c>
      <c r="F2722" s="55" t="s">
        <v>4318</v>
      </c>
      <c r="H2722" s="55">
        <v>50900020</v>
      </c>
      <c r="I2722" s="55" t="s">
        <v>4324</v>
      </c>
      <c r="K2722" s="55" t="s">
        <v>492</v>
      </c>
      <c r="L2722" s="56">
        <v>45777</v>
      </c>
      <c r="Q2722" s="55" t="s">
        <v>89</v>
      </c>
      <c r="R2722" s="57">
        <v>230.45</v>
      </c>
      <c r="S2722" s="55" t="s">
        <v>89</v>
      </c>
      <c r="T2722" s="57">
        <v>230.45</v>
      </c>
      <c r="U2722" s="55" t="s">
        <v>329</v>
      </c>
      <c r="V2722" s="55" t="s">
        <v>330</v>
      </c>
      <c r="AJ2722" s="58">
        <v>0</v>
      </c>
      <c r="AT2722" t="s">
        <v>3842</v>
      </c>
      <c r="AU2722" s="191">
        <f t="shared" si="44"/>
        <v>3802425</v>
      </c>
    </row>
    <row r="2723" spans="1:47" hidden="1" x14ac:dyDescent="0.25">
      <c r="A2723" s="55" t="s">
        <v>1717</v>
      </c>
      <c r="B2723" s="92" t="s">
        <v>2824</v>
      </c>
      <c r="D2723" s="55" t="s">
        <v>3859</v>
      </c>
      <c r="E2723" s="56">
        <v>45777</v>
      </c>
      <c r="F2723" s="55" t="s">
        <v>4318</v>
      </c>
      <c r="H2723" s="55">
        <v>50900020</v>
      </c>
      <c r="I2723" s="55" t="s">
        <v>4324</v>
      </c>
      <c r="K2723" s="55" t="s">
        <v>492</v>
      </c>
      <c r="L2723" s="56">
        <v>45777</v>
      </c>
      <c r="Q2723" s="55" t="s">
        <v>89</v>
      </c>
      <c r="R2723" s="57">
        <v>390.33</v>
      </c>
      <c r="S2723" s="55" t="s">
        <v>89</v>
      </c>
      <c r="T2723" s="57">
        <v>390.33</v>
      </c>
      <c r="U2723" s="55" t="s">
        <v>329</v>
      </c>
      <c r="V2723" s="55" t="s">
        <v>330</v>
      </c>
      <c r="AJ2723" s="58">
        <v>0</v>
      </c>
      <c r="AT2723" t="s">
        <v>3842</v>
      </c>
      <c r="AU2723" s="191">
        <f t="shared" si="44"/>
        <v>6440445</v>
      </c>
    </row>
    <row r="2724" spans="1:47" hidden="1" x14ac:dyDescent="0.25">
      <c r="A2724" s="55" t="s">
        <v>1717</v>
      </c>
      <c r="B2724" s="92" t="s">
        <v>2824</v>
      </c>
      <c r="D2724" s="55" t="s">
        <v>3859</v>
      </c>
      <c r="E2724" s="56">
        <v>45777</v>
      </c>
      <c r="F2724" s="55" t="s">
        <v>4318</v>
      </c>
      <c r="H2724" s="55">
        <v>50900020</v>
      </c>
      <c r="I2724" s="55" t="s">
        <v>4327</v>
      </c>
      <c r="K2724" s="55" t="s">
        <v>492</v>
      </c>
      <c r="L2724" s="56">
        <v>45777</v>
      </c>
      <c r="Q2724" s="55" t="s">
        <v>89</v>
      </c>
      <c r="R2724" s="57">
        <v>478.54</v>
      </c>
      <c r="S2724" s="55" t="s">
        <v>89</v>
      </c>
      <c r="T2724" s="57">
        <v>478.54</v>
      </c>
      <c r="U2724" s="55" t="s">
        <v>329</v>
      </c>
      <c r="V2724" s="55" t="s">
        <v>330</v>
      </c>
      <c r="AJ2724" s="58">
        <v>0</v>
      </c>
      <c r="AT2724" t="s">
        <v>3842</v>
      </c>
      <c r="AU2724" s="191">
        <f t="shared" si="44"/>
        <v>7895910</v>
      </c>
    </row>
    <row r="2725" spans="1:47" hidden="1" x14ac:dyDescent="0.25">
      <c r="A2725" s="55" t="s">
        <v>1717</v>
      </c>
      <c r="B2725" s="92" t="s">
        <v>2824</v>
      </c>
      <c r="D2725" s="55" t="s">
        <v>3859</v>
      </c>
      <c r="E2725" s="56">
        <v>45777</v>
      </c>
      <c r="F2725" s="55" t="s">
        <v>4318</v>
      </c>
      <c r="H2725" s="55">
        <v>50900010</v>
      </c>
      <c r="I2725" s="55" t="s">
        <v>4327</v>
      </c>
      <c r="K2725" s="55" t="s">
        <v>490</v>
      </c>
      <c r="L2725" s="56">
        <v>45777</v>
      </c>
      <c r="Q2725" s="55" t="s">
        <v>89</v>
      </c>
      <c r="R2725" s="57">
        <v>530.66</v>
      </c>
      <c r="S2725" s="55" t="s">
        <v>89</v>
      </c>
      <c r="T2725" s="57">
        <v>530.66</v>
      </c>
      <c r="U2725" s="55" t="s">
        <v>329</v>
      </c>
      <c r="V2725" s="55" t="s">
        <v>330</v>
      </c>
      <c r="AJ2725" s="58">
        <v>0</v>
      </c>
      <c r="AT2725" t="s">
        <v>3842</v>
      </c>
      <c r="AU2725" s="191">
        <f t="shared" si="44"/>
        <v>8755890</v>
      </c>
    </row>
    <row r="2726" spans="1:47" hidden="1" x14ac:dyDescent="0.25">
      <c r="A2726" s="55" t="s">
        <v>1717</v>
      </c>
      <c r="B2726" s="92" t="s">
        <v>2824</v>
      </c>
      <c r="D2726" s="55" t="s">
        <v>3859</v>
      </c>
      <c r="E2726" s="56">
        <v>45777</v>
      </c>
      <c r="F2726" s="55" t="s">
        <v>4318</v>
      </c>
      <c r="H2726" s="55">
        <v>50900010</v>
      </c>
      <c r="I2726" s="55" t="s">
        <v>4327</v>
      </c>
      <c r="K2726" s="55" t="s">
        <v>490</v>
      </c>
      <c r="L2726" s="56">
        <v>45777</v>
      </c>
      <c r="Q2726" s="55" t="s">
        <v>89</v>
      </c>
      <c r="R2726" s="57">
        <v>0</v>
      </c>
      <c r="S2726" s="55" t="s">
        <v>89</v>
      </c>
      <c r="T2726" s="57">
        <v>0</v>
      </c>
      <c r="U2726" s="55" t="s">
        <v>4042</v>
      </c>
      <c r="V2726" s="55" t="s">
        <v>4043</v>
      </c>
      <c r="AJ2726" s="58">
        <v>0</v>
      </c>
      <c r="AT2726" t="s">
        <v>4371</v>
      </c>
      <c r="AU2726" s="191">
        <f t="shared" si="44"/>
        <v>0</v>
      </c>
    </row>
    <row r="2727" spans="1:47" hidden="1" x14ac:dyDescent="0.25">
      <c r="A2727" s="55" t="s">
        <v>1717</v>
      </c>
      <c r="B2727" s="92" t="s">
        <v>2824</v>
      </c>
      <c r="D2727" s="55" t="s">
        <v>3859</v>
      </c>
      <c r="E2727" s="56">
        <v>45777</v>
      </c>
      <c r="F2727" s="55" t="s">
        <v>4318</v>
      </c>
      <c r="H2727" s="55">
        <v>50900010</v>
      </c>
      <c r="I2727" s="55" t="s">
        <v>4327</v>
      </c>
      <c r="K2727" s="55" t="s">
        <v>490</v>
      </c>
      <c r="L2727" s="56">
        <v>45777</v>
      </c>
      <c r="Q2727" s="55" t="s">
        <v>89</v>
      </c>
      <c r="R2727" s="57">
        <v>0</v>
      </c>
      <c r="S2727" s="55" t="s">
        <v>89</v>
      </c>
      <c r="T2727" s="57">
        <v>0</v>
      </c>
      <c r="U2727" s="55" t="s">
        <v>329</v>
      </c>
      <c r="V2727" s="55" t="s">
        <v>330</v>
      </c>
      <c r="AJ2727" s="58">
        <v>0</v>
      </c>
      <c r="AT2727" t="s">
        <v>3842</v>
      </c>
      <c r="AU2727" s="191">
        <f t="shared" si="44"/>
        <v>0</v>
      </c>
    </row>
    <row r="2728" spans="1:47" hidden="1" x14ac:dyDescent="0.25">
      <c r="A2728" s="55" t="s">
        <v>1717</v>
      </c>
      <c r="B2728" s="92" t="s">
        <v>2824</v>
      </c>
      <c r="D2728" s="55" t="s">
        <v>3859</v>
      </c>
      <c r="E2728" s="56">
        <v>45777</v>
      </c>
      <c r="F2728" s="55" t="s">
        <v>4318</v>
      </c>
      <c r="H2728" s="55">
        <v>50900010</v>
      </c>
      <c r="I2728" s="55" t="s">
        <v>4327</v>
      </c>
      <c r="K2728" s="55" t="s">
        <v>490</v>
      </c>
      <c r="L2728" s="56">
        <v>45777</v>
      </c>
      <c r="Q2728" s="55" t="s">
        <v>89</v>
      </c>
      <c r="R2728" s="57">
        <v>0</v>
      </c>
      <c r="S2728" s="55" t="s">
        <v>89</v>
      </c>
      <c r="T2728" s="57">
        <v>0</v>
      </c>
      <c r="U2728" s="55" t="s">
        <v>4042</v>
      </c>
      <c r="V2728" s="55" t="s">
        <v>4043</v>
      </c>
      <c r="AJ2728" s="58">
        <v>0</v>
      </c>
      <c r="AT2728" t="s">
        <v>4371</v>
      </c>
      <c r="AU2728" s="191">
        <f t="shared" si="44"/>
        <v>0</v>
      </c>
    </row>
    <row r="2729" spans="1:47" hidden="1" x14ac:dyDescent="0.25">
      <c r="A2729" s="55" t="s">
        <v>1717</v>
      </c>
      <c r="B2729" s="92" t="s">
        <v>2824</v>
      </c>
      <c r="D2729" s="55" t="s">
        <v>3859</v>
      </c>
      <c r="E2729" s="56">
        <v>45777</v>
      </c>
      <c r="F2729" s="55" t="s">
        <v>4318</v>
      </c>
      <c r="H2729" s="55">
        <v>50900010</v>
      </c>
      <c r="I2729" s="55" t="s">
        <v>4327</v>
      </c>
      <c r="K2729" s="55" t="s">
        <v>490</v>
      </c>
      <c r="L2729" s="56">
        <v>45777</v>
      </c>
      <c r="Q2729" s="55" t="s">
        <v>89</v>
      </c>
      <c r="R2729" s="57">
        <v>139.72999999999999</v>
      </c>
      <c r="S2729" s="55" t="s">
        <v>89</v>
      </c>
      <c r="T2729" s="57">
        <v>139.72999999999999</v>
      </c>
      <c r="U2729" s="55" t="s">
        <v>329</v>
      </c>
      <c r="V2729" s="55" t="s">
        <v>330</v>
      </c>
      <c r="AJ2729" s="58">
        <v>0</v>
      </c>
      <c r="AT2729" t="s">
        <v>3842</v>
      </c>
      <c r="AU2729" s="191">
        <f t="shared" si="44"/>
        <v>2305545</v>
      </c>
    </row>
    <row r="2730" spans="1:47" hidden="1" x14ac:dyDescent="0.25">
      <c r="A2730" s="55" t="s">
        <v>1717</v>
      </c>
      <c r="B2730" s="92" t="s">
        <v>2824</v>
      </c>
      <c r="D2730" s="55" t="s">
        <v>3859</v>
      </c>
      <c r="E2730" s="56">
        <v>45777</v>
      </c>
      <c r="F2730" s="55" t="s">
        <v>4318</v>
      </c>
      <c r="H2730" s="55">
        <v>50900020</v>
      </c>
      <c r="I2730" s="55" t="s">
        <v>4327</v>
      </c>
      <c r="K2730" s="55" t="s">
        <v>492</v>
      </c>
      <c r="L2730" s="56">
        <v>45777</v>
      </c>
      <c r="Q2730" s="55" t="s">
        <v>89</v>
      </c>
      <c r="R2730" s="57">
        <v>1387.75</v>
      </c>
      <c r="S2730" s="55" t="s">
        <v>89</v>
      </c>
      <c r="T2730" s="57">
        <v>1387.75</v>
      </c>
      <c r="U2730" s="55" t="s">
        <v>329</v>
      </c>
      <c r="V2730" s="55" t="s">
        <v>330</v>
      </c>
      <c r="AJ2730" s="58">
        <v>0</v>
      </c>
      <c r="AT2730" t="s">
        <v>3842</v>
      </c>
      <c r="AU2730" s="191">
        <f t="shared" si="44"/>
        <v>22897875</v>
      </c>
    </row>
    <row r="2731" spans="1:47" hidden="1" x14ac:dyDescent="0.25">
      <c r="A2731" s="55" t="s">
        <v>1717</v>
      </c>
      <c r="B2731" s="92" t="s">
        <v>2824</v>
      </c>
      <c r="D2731" s="55" t="s">
        <v>3859</v>
      </c>
      <c r="E2731" s="56">
        <v>45777</v>
      </c>
      <c r="F2731" s="55" t="s">
        <v>4318</v>
      </c>
      <c r="H2731" s="55">
        <v>50900010</v>
      </c>
      <c r="I2731" s="55" t="s">
        <v>4327</v>
      </c>
      <c r="K2731" s="55" t="s">
        <v>490</v>
      </c>
      <c r="L2731" s="56">
        <v>45777</v>
      </c>
      <c r="Q2731" s="55" t="s">
        <v>89</v>
      </c>
      <c r="R2731" s="57">
        <v>0</v>
      </c>
      <c r="S2731" s="55" t="s">
        <v>89</v>
      </c>
      <c r="T2731" s="57">
        <v>0</v>
      </c>
      <c r="U2731" s="55" t="s">
        <v>4042</v>
      </c>
      <c r="V2731" s="55" t="s">
        <v>4043</v>
      </c>
      <c r="AJ2731" s="58">
        <v>0</v>
      </c>
      <c r="AT2731" t="s">
        <v>4371</v>
      </c>
      <c r="AU2731" s="191">
        <f t="shared" si="44"/>
        <v>0</v>
      </c>
    </row>
    <row r="2732" spans="1:47" hidden="1" x14ac:dyDescent="0.25">
      <c r="A2732" s="55" t="s">
        <v>1717</v>
      </c>
      <c r="B2732" s="92" t="s">
        <v>2824</v>
      </c>
      <c r="D2732" s="55" t="s">
        <v>3859</v>
      </c>
      <c r="E2732" s="56">
        <v>45777</v>
      </c>
      <c r="F2732" s="55" t="s">
        <v>4318</v>
      </c>
      <c r="H2732" s="55">
        <v>50900020</v>
      </c>
      <c r="I2732" s="55" t="s">
        <v>4327</v>
      </c>
      <c r="K2732" s="55" t="s">
        <v>492</v>
      </c>
      <c r="L2732" s="56">
        <v>45777</v>
      </c>
      <c r="Q2732" s="55" t="s">
        <v>89</v>
      </c>
      <c r="R2732" s="57">
        <v>434.17</v>
      </c>
      <c r="S2732" s="55" t="s">
        <v>89</v>
      </c>
      <c r="T2732" s="57">
        <v>434.17</v>
      </c>
      <c r="U2732" s="55" t="s">
        <v>329</v>
      </c>
      <c r="V2732" s="55" t="s">
        <v>330</v>
      </c>
      <c r="AJ2732" s="58">
        <v>0</v>
      </c>
      <c r="AT2732" t="s">
        <v>3842</v>
      </c>
      <c r="AU2732" s="191">
        <f t="shared" si="44"/>
        <v>7163805</v>
      </c>
    </row>
    <row r="2733" spans="1:47" hidden="1" x14ac:dyDescent="0.25">
      <c r="A2733" s="55" t="s">
        <v>1717</v>
      </c>
      <c r="B2733" s="92" t="s">
        <v>2824</v>
      </c>
      <c r="D2733" s="55" t="s">
        <v>3859</v>
      </c>
      <c r="E2733" s="56">
        <v>45777</v>
      </c>
      <c r="F2733" s="55" t="s">
        <v>4318</v>
      </c>
      <c r="H2733" s="55">
        <v>50900010</v>
      </c>
      <c r="I2733" s="55" t="s">
        <v>4327</v>
      </c>
      <c r="K2733" s="55" t="s">
        <v>490</v>
      </c>
      <c r="L2733" s="56">
        <v>45777</v>
      </c>
      <c r="Q2733" s="55" t="s">
        <v>89</v>
      </c>
      <c r="R2733" s="57">
        <v>0</v>
      </c>
      <c r="S2733" s="55" t="s">
        <v>89</v>
      </c>
      <c r="T2733" s="57">
        <v>0</v>
      </c>
      <c r="U2733" s="55" t="s">
        <v>329</v>
      </c>
      <c r="V2733" s="55" t="s">
        <v>330</v>
      </c>
      <c r="AJ2733" s="58">
        <v>0</v>
      </c>
      <c r="AT2733" t="s">
        <v>3842</v>
      </c>
      <c r="AU2733" s="191">
        <f t="shared" si="44"/>
        <v>0</v>
      </c>
    </row>
    <row r="2734" spans="1:47" hidden="1" x14ac:dyDescent="0.25">
      <c r="A2734" s="55" t="s">
        <v>1717</v>
      </c>
      <c r="B2734" s="92" t="s">
        <v>2824</v>
      </c>
      <c r="D2734" s="55" t="s">
        <v>3859</v>
      </c>
      <c r="E2734" s="56">
        <v>45777</v>
      </c>
      <c r="F2734" s="55" t="s">
        <v>4318</v>
      </c>
      <c r="H2734" s="55">
        <v>50900010</v>
      </c>
      <c r="I2734" s="55" t="s">
        <v>4327</v>
      </c>
      <c r="K2734" s="55" t="s">
        <v>490</v>
      </c>
      <c r="L2734" s="56">
        <v>45777</v>
      </c>
      <c r="Q2734" s="55" t="s">
        <v>89</v>
      </c>
      <c r="R2734" s="57">
        <v>64.94</v>
      </c>
      <c r="S2734" s="55" t="s">
        <v>89</v>
      </c>
      <c r="T2734" s="57">
        <v>64.94</v>
      </c>
      <c r="U2734" s="55" t="s">
        <v>329</v>
      </c>
      <c r="V2734" s="55" t="s">
        <v>330</v>
      </c>
      <c r="AJ2734" s="58">
        <v>0</v>
      </c>
      <c r="AT2734" t="s">
        <v>3842</v>
      </c>
      <c r="AU2734" s="191">
        <f t="shared" si="44"/>
        <v>1071510</v>
      </c>
    </row>
    <row r="2735" spans="1:47" hidden="1" x14ac:dyDescent="0.25">
      <c r="A2735" s="55" t="s">
        <v>1717</v>
      </c>
      <c r="B2735" s="92" t="s">
        <v>2824</v>
      </c>
      <c r="D2735" s="55" t="s">
        <v>3859</v>
      </c>
      <c r="E2735" s="56">
        <v>45777</v>
      </c>
      <c r="F2735" s="55" t="s">
        <v>4318</v>
      </c>
      <c r="H2735" s="55">
        <v>50900010</v>
      </c>
      <c r="I2735" s="55" t="s">
        <v>4327</v>
      </c>
      <c r="K2735" s="55" t="s">
        <v>490</v>
      </c>
      <c r="L2735" s="56">
        <v>45777</v>
      </c>
      <c r="Q2735" s="55" t="s">
        <v>89</v>
      </c>
      <c r="R2735" s="57">
        <v>0</v>
      </c>
      <c r="S2735" s="55" t="s">
        <v>89</v>
      </c>
      <c r="T2735" s="57">
        <v>0</v>
      </c>
      <c r="U2735" s="55" t="s">
        <v>329</v>
      </c>
      <c r="V2735" s="55" t="s">
        <v>330</v>
      </c>
      <c r="AJ2735" s="58">
        <v>0</v>
      </c>
      <c r="AT2735" t="s">
        <v>3842</v>
      </c>
      <c r="AU2735" s="191">
        <f t="shared" si="44"/>
        <v>0</v>
      </c>
    </row>
    <row r="2736" spans="1:47" hidden="1" x14ac:dyDescent="0.25">
      <c r="A2736" s="55" t="s">
        <v>1717</v>
      </c>
      <c r="B2736" s="92" t="s">
        <v>2824</v>
      </c>
      <c r="D2736" s="55" t="s">
        <v>3859</v>
      </c>
      <c r="E2736" s="56">
        <v>45777</v>
      </c>
      <c r="F2736" s="55" t="s">
        <v>4318</v>
      </c>
      <c r="H2736" s="55">
        <v>50900010</v>
      </c>
      <c r="I2736" s="55" t="s">
        <v>4327</v>
      </c>
      <c r="K2736" s="55" t="s">
        <v>490</v>
      </c>
      <c r="L2736" s="56">
        <v>45777</v>
      </c>
      <c r="Q2736" s="55" t="s">
        <v>89</v>
      </c>
      <c r="R2736" s="57">
        <v>54.9</v>
      </c>
      <c r="S2736" s="55" t="s">
        <v>89</v>
      </c>
      <c r="T2736" s="57">
        <v>54.9</v>
      </c>
      <c r="U2736" s="55" t="s">
        <v>329</v>
      </c>
      <c r="V2736" s="55" t="s">
        <v>330</v>
      </c>
      <c r="AJ2736" s="58">
        <v>0</v>
      </c>
      <c r="AT2736" t="s">
        <v>3842</v>
      </c>
      <c r="AU2736" s="191">
        <f t="shared" si="44"/>
        <v>905850</v>
      </c>
    </row>
    <row r="2737" spans="1:47" hidden="1" x14ac:dyDescent="0.25">
      <c r="A2737" s="55" t="s">
        <v>1717</v>
      </c>
      <c r="B2737" s="92" t="s">
        <v>2824</v>
      </c>
      <c r="D2737" s="55" t="s">
        <v>3859</v>
      </c>
      <c r="E2737" s="56">
        <v>45777</v>
      </c>
      <c r="F2737" s="55" t="s">
        <v>4318</v>
      </c>
      <c r="H2737" s="55">
        <v>50900020</v>
      </c>
      <c r="I2737" s="55" t="s">
        <v>4327</v>
      </c>
      <c r="K2737" s="55" t="s">
        <v>492</v>
      </c>
      <c r="L2737" s="56">
        <v>45777</v>
      </c>
      <c r="Q2737" s="55" t="s">
        <v>89</v>
      </c>
      <c r="R2737" s="57">
        <v>4270.34</v>
      </c>
      <c r="S2737" s="55" t="s">
        <v>89</v>
      </c>
      <c r="T2737" s="57">
        <v>4270.34</v>
      </c>
      <c r="U2737" s="55" t="s">
        <v>329</v>
      </c>
      <c r="V2737" s="55" t="s">
        <v>330</v>
      </c>
      <c r="AJ2737" s="58">
        <v>0</v>
      </c>
      <c r="AT2737" t="s">
        <v>3842</v>
      </c>
      <c r="AU2737" s="191">
        <f t="shared" ref="AU2737:AU2800" si="45">IF(Q2737="USD",R2737*16500,IF(Q2737="IDR",R2737,T2737*16500))</f>
        <v>70460610</v>
      </c>
    </row>
    <row r="2738" spans="1:47" hidden="1" x14ac:dyDescent="0.25">
      <c r="A2738" s="55" t="s">
        <v>1717</v>
      </c>
      <c r="B2738" s="92" t="s">
        <v>2824</v>
      </c>
      <c r="D2738" s="55" t="s">
        <v>3859</v>
      </c>
      <c r="E2738" s="56">
        <v>45777</v>
      </c>
      <c r="F2738" s="55" t="s">
        <v>4318</v>
      </c>
      <c r="H2738" s="55">
        <v>50900020</v>
      </c>
      <c r="I2738" s="55" t="s">
        <v>4327</v>
      </c>
      <c r="K2738" s="55" t="s">
        <v>492</v>
      </c>
      <c r="L2738" s="56">
        <v>45777</v>
      </c>
      <c r="Q2738" s="55" t="s">
        <v>89</v>
      </c>
      <c r="R2738" s="57">
        <v>921.67</v>
      </c>
      <c r="S2738" s="55" t="s">
        <v>89</v>
      </c>
      <c r="T2738" s="57">
        <v>921.67</v>
      </c>
      <c r="U2738" s="55" t="s">
        <v>329</v>
      </c>
      <c r="V2738" s="55" t="s">
        <v>330</v>
      </c>
      <c r="AJ2738" s="58">
        <v>0</v>
      </c>
      <c r="AT2738" t="s">
        <v>3842</v>
      </c>
      <c r="AU2738" s="191">
        <f t="shared" si="45"/>
        <v>15207555</v>
      </c>
    </row>
    <row r="2739" spans="1:47" hidden="1" x14ac:dyDescent="0.25">
      <c r="A2739" s="55" t="s">
        <v>1717</v>
      </c>
      <c r="B2739" s="92" t="s">
        <v>2824</v>
      </c>
      <c r="D2739" s="55" t="s">
        <v>3859</v>
      </c>
      <c r="E2739" s="56">
        <v>45777</v>
      </c>
      <c r="F2739" s="55" t="s">
        <v>4318</v>
      </c>
      <c r="H2739" s="55">
        <v>50900010</v>
      </c>
      <c r="I2739" s="55" t="s">
        <v>4327</v>
      </c>
      <c r="K2739" s="55" t="s">
        <v>490</v>
      </c>
      <c r="L2739" s="56">
        <v>45777</v>
      </c>
      <c r="Q2739" s="55" t="s">
        <v>89</v>
      </c>
      <c r="R2739" s="57">
        <v>0</v>
      </c>
      <c r="S2739" s="55" t="s">
        <v>89</v>
      </c>
      <c r="T2739" s="57">
        <v>0</v>
      </c>
      <c r="U2739" s="55" t="s">
        <v>4042</v>
      </c>
      <c r="V2739" s="55" t="s">
        <v>4043</v>
      </c>
      <c r="AJ2739" s="58">
        <v>0</v>
      </c>
      <c r="AT2739" t="s">
        <v>4371</v>
      </c>
      <c r="AU2739" s="191">
        <f t="shared" si="45"/>
        <v>0</v>
      </c>
    </row>
    <row r="2740" spans="1:47" hidden="1" x14ac:dyDescent="0.25">
      <c r="A2740" s="55" t="s">
        <v>1717</v>
      </c>
      <c r="B2740" s="92" t="s">
        <v>2824</v>
      </c>
      <c r="D2740" s="55" t="s">
        <v>3859</v>
      </c>
      <c r="E2740" s="56">
        <v>45777</v>
      </c>
      <c r="F2740" s="55" t="s">
        <v>4318</v>
      </c>
      <c r="H2740" s="55">
        <v>50900010</v>
      </c>
      <c r="I2740" s="55" t="s">
        <v>4327</v>
      </c>
      <c r="K2740" s="55" t="s">
        <v>490</v>
      </c>
      <c r="L2740" s="56">
        <v>45777</v>
      </c>
      <c r="Q2740" s="55" t="s">
        <v>89</v>
      </c>
      <c r="R2740" s="57">
        <v>0</v>
      </c>
      <c r="S2740" s="55" t="s">
        <v>89</v>
      </c>
      <c r="T2740" s="57">
        <v>0</v>
      </c>
      <c r="U2740" s="55" t="s">
        <v>329</v>
      </c>
      <c r="V2740" s="55" t="s">
        <v>330</v>
      </c>
      <c r="AJ2740" s="58">
        <v>0</v>
      </c>
      <c r="AT2740" t="s">
        <v>3842</v>
      </c>
      <c r="AU2740" s="191">
        <f t="shared" si="45"/>
        <v>0</v>
      </c>
    </row>
    <row r="2741" spans="1:47" hidden="1" x14ac:dyDescent="0.25">
      <c r="A2741" s="55" t="s">
        <v>1717</v>
      </c>
      <c r="B2741" s="92" t="s">
        <v>2824</v>
      </c>
      <c r="D2741" s="55" t="s">
        <v>3859</v>
      </c>
      <c r="E2741" s="56">
        <v>45777</v>
      </c>
      <c r="F2741" s="55" t="s">
        <v>4318</v>
      </c>
      <c r="H2741" s="55">
        <v>50900010</v>
      </c>
      <c r="I2741" s="55" t="s">
        <v>4327</v>
      </c>
      <c r="K2741" s="55" t="s">
        <v>490</v>
      </c>
      <c r="L2741" s="56">
        <v>45777</v>
      </c>
      <c r="Q2741" s="55" t="s">
        <v>89</v>
      </c>
      <c r="R2741" s="57">
        <v>0</v>
      </c>
      <c r="S2741" s="55" t="s">
        <v>89</v>
      </c>
      <c r="T2741" s="57">
        <v>0</v>
      </c>
      <c r="U2741" s="55" t="s">
        <v>4042</v>
      </c>
      <c r="V2741" s="55" t="s">
        <v>4043</v>
      </c>
      <c r="AJ2741" s="58">
        <v>0</v>
      </c>
      <c r="AT2741" t="s">
        <v>4371</v>
      </c>
      <c r="AU2741" s="191">
        <f t="shared" si="45"/>
        <v>0</v>
      </c>
    </row>
    <row r="2742" spans="1:47" hidden="1" x14ac:dyDescent="0.25">
      <c r="A2742" s="55" t="s">
        <v>1717</v>
      </c>
      <c r="B2742" s="92" t="s">
        <v>2824</v>
      </c>
      <c r="D2742" s="55" t="s">
        <v>3859</v>
      </c>
      <c r="E2742" s="56">
        <v>45777</v>
      </c>
      <c r="F2742" s="55" t="s">
        <v>4318</v>
      </c>
      <c r="H2742" s="55">
        <v>50900020</v>
      </c>
      <c r="I2742" s="55" t="s">
        <v>4327</v>
      </c>
      <c r="K2742" s="55" t="s">
        <v>492</v>
      </c>
      <c r="L2742" s="56">
        <v>45777</v>
      </c>
      <c r="Q2742" s="55" t="s">
        <v>89</v>
      </c>
      <c r="R2742" s="57">
        <v>1944.84</v>
      </c>
      <c r="S2742" s="55" t="s">
        <v>89</v>
      </c>
      <c r="T2742" s="57">
        <v>1944.84</v>
      </c>
      <c r="U2742" s="55" t="s">
        <v>329</v>
      </c>
      <c r="V2742" s="55" t="s">
        <v>330</v>
      </c>
      <c r="AJ2742" s="58">
        <v>0</v>
      </c>
      <c r="AT2742" t="s">
        <v>3842</v>
      </c>
      <c r="AU2742" s="191">
        <f t="shared" si="45"/>
        <v>32089860</v>
      </c>
    </row>
    <row r="2743" spans="1:47" hidden="1" x14ac:dyDescent="0.25">
      <c r="A2743" s="55" t="s">
        <v>1717</v>
      </c>
      <c r="B2743" s="92" t="s">
        <v>2824</v>
      </c>
      <c r="D2743" s="55" t="s">
        <v>3859</v>
      </c>
      <c r="E2743" s="56">
        <v>45777</v>
      </c>
      <c r="F2743" s="55" t="s">
        <v>4318</v>
      </c>
      <c r="H2743" s="55">
        <v>50900020</v>
      </c>
      <c r="I2743" s="55" t="s">
        <v>4327</v>
      </c>
      <c r="K2743" s="55" t="s">
        <v>492</v>
      </c>
      <c r="L2743" s="56">
        <v>45777</v>
      </c>
      <c r="Q2743" s="55" t="s">
        <v>89</v>
      </c>
      <c r="R2743" s="57">
        <v>972.42</v>
      </c>
      <c r="S2743" s="55" t="s">
        <v>89</v>
      </c>
      <c r="T2743" s="57">
        <v>972.42</v>
      </c>
      <c r="U2743" s="55" t="s">
        <v>329</v>
      </c>
      <c r="V2743" s="55" t="s">
        <v>330</v>
      </c>
      <c r="AJ2743" s="58">
        <v>0</v>
      </c>
      <c r="AT2743" t="s">
        <v>3842</v>
      </c>
      <c r="AU2743" s="191">
        <f t="shared" si="45"/>
        <v>16044930</v>
      </c>
    </row>
    <row r="2744" spans="1:47" hidden="1" x14ac:dyDescent="0.25">
      <c r="A2744" s="55" t="s">
        <v>1717</v>
      </c>
      <c r="B2744" s="92" t="s">
        <v>2824</v>
      </c>
      <c r="D2744" s="55" t="s">
        <v>3859</v>
      </c>
      <c r="E2744" s="56">
        <v>45777</v>
      </c>
      <c r="F2744" s="55" t="s">
        <v>4318</v>
      </c>
      <c r="H2744" s="55">
        <v>50900020</v>
      </c>
      <c r="I2744" s="55" t="s">
        <v>4327</v>
      </c>
      <c r="K2744" s="55" t="s">
        <v>492</v>
      </c>
      <c r="L2744" s="56">
        <v>45777</v>
      </c>
      <c r="Q2744" s="55" t="s">
        <v>89</v>
      </c>
      <c r="R2744" s="57">
        <v>434.17</v>
      </c>
      <c r="S2744" s="55" t="s">
        <v>89</v>
      </c>
      <c r="T2744" s="57">
        <v>434.17</v>
      </c>
      <c r="U2744" s="55" t="s">
        <v>329</v>
      </c>
      <c r="V2744" s="55" t="s">
        <v>330</v>
      </c>
      <c r="AJ2744" s="58">
        <v>0</v>
      </c>
      <c r="AT2744" t="s">
        <v>3842</v>
      </c>
      <c r="AU2744" s="191">
        <f t="shared" si="45"/>
        <v>7163805</v>
      </c>
    </row>
    <row r="2745" spans="1:47" hidden="1" x14ac:dyDescent="0.25">
      <c r="A2745" s="55" t="s">
        <v>1717</v>
      </c>
      <c r="B2745" s="92" t="s">
        <v>2824</v>
      </c>
      <c r="D2745" s="55" t="s">
        <v>3859</v>
      </c>
      <c r="E2745" s="56">
        <v>45777</v>
      </c>
      <c r="F2745" s="55" t="s">
        <v>4318</v>
      </c>
      <c r="H2745" s="55">
        <v>50900010</v>
      </c>
      <c r="I2745" s="55" t="s">
        <v>4327</v>
      </c>
      <c r="K2745" s="55" t="s">
        <v>490</v>
      </c>
      <c r="L2745" s="56">
        <v>45777</v>
      </c>
      <c r="Q2745" s="55" t="s">
        <v>89</v>
      </c>
      <c r="R2745" s="57">
        <v>550.9</v>
      </c>
      <c r="S2745" s="55" t="s">
        <v>89</v>
      </c>
      <c r="T2745" s="57">
        <v>550.9</v>
      </c>
      <c r="U2745" s="55" t="s">
        <v>329</v>
      </c>
      <c r="V2745" s="55" t="s">
        <v>330</v>
      </c>
      <c r="AJ2745" s="58">
        <v>0</v>
      </c>
      <c r="AT2745" t="s">
        <v>3842</v>
      </c>
      <c r="AU2745" s="191">
        <f t="shared" si="45"/>
        <v>9089850</v>
      </c>
    </row>
    <row r="2746" spans="1:47" hidden="1" x14ac:dyDescent="0.25">
      <c r="A2746" s="55" t="s">
        <v>1717</v>
      </c>
      <c r="B2746" s="92" t="s">
        <v>2824</v>
      </c>
      <c r="D2746" s="55" t="s">
        <v>3859</v>
      </c>
      <c r="E2746" s="56">
        <v>45777</v>
      </c>
      <c r="F2746" s="55" t="s">
        <v>4318</v>
      </c>
      <c r="H2746" s="55">
        <v>50900020</v>
      </c>
      <c r="I2746" s="55" t="s">
        <v>4327</v>
      </c>
      <c r="K2746" s="55" t="s">
        <v>492</v>
      </c>
      <c r="L2746" s="56">
        <v>45777</v>
      </c>
      <c r="Q2746" s="55" t="s">
        <v>89</v>
      </c>
      <c r="R2746" s="57">
        <v>2655.78</v>
      </c>
      <c r="S2746" s="55" t="s">
        <v>89</v>
      </c>
      <c r="T2746" s="57">
        <v>2655.78</v>
      </c>
      <c r="U2746" s="55" t="s">
        <v>329</v>
      </c>
      <c r="V2746" s="55" t="s">
        <v>330</v>
      </c>
      <c r="AJ2746" s="58">
        <v>0</v>
      </c>
      <c r="AT2746" t="s">
        <v>3842</v>
      </c>
      <c r="AU2746" s="191">
        <f t="shared" si="45"/>
        <v>43820370</v>
      </c>
    </row>
    <row r="2747" spans="1:47" hidden="1" x14ac:dyDescent="0.25">
      <c r="A2747" s="55" t="s">
        <v>1717</v>
      </c>
      <c r="B2747" s="92" t="s">
        <v>2824</v>
      </c>
      <c r="D2747" s="55" t="s">
        <v>3859</v>
      </c>
      <c r="E2747" s="56">
        <v>45777</v>
      </c>
      <c r="F2747" s="55" t="s">
        <v>4318</v>
      </c>
      <c r="H2747" s="55">
        <v>50900010</v>
      </c>
      <c r="I2747" s="55" t="s">
        <v>4327</v>
      </c>
      <c r="K2747" s="55" t="s">
        <v>490</v>
      </c>
      <c r="L2747" s="56">
        <v>45777</v>
      </c>
      <c r="Q2747" s="55" t="s">
        <v>89</v>
      </c>
      <c r="R2747" s="57">
        <v>0</v>
      </c>
      <c r="S2747" s="55" t="s">
        <v>89</v>
      </c>
      <c r="T2747" s="57">
        <v>0</v>
      </c>
      <c r="U2747" s="55" t="s">
        <v>329</v>
      </c>
      <c r="V2747" s="55" t="s">
        <v>330</v>
      </c>
      <c r="AJ2747" s="58">
        <v>0</v>
      </c>
      <c r="AT2747" t="s">
        <v>3842</v>
      </c>
      <c r="AU2747" s="191">
        <f t="shared" si="45"/>
        <v>0</v>
      </c>
    </row>
    <row r="2748" spans="1:47" hidden="1" x14ac:dyDescent="0.25">
      <c r="A2748" s="55" t="s">
        <v>1717</v>
      </c>
      <c r="B2748" s="92" t="s">
        <v>2824</v>
      </c>
      <c r="D2748" s="55" t="s">
        <v>3859</v>
      </c>
      <c r="E2748" s="56">
        <v>45777</v>
      </c>
      <c r="F2748" s="55" t="s">
        <v>4318</v>
      </c>
      <c r="H2748" s="55">
        <v>50900010</v>
      </c>
      <c r="I2748" s="55" t="s">
        <v>4327</v>
      </c>
      <c r="K2748" s="55" t="s">
        <v>490</v>
      </c>
      <c r="L2748" s="56">
        <v>45777</v>
      </c>
      <c r="Q2748" s="55" t="s">
        <v>89</v>
      </c>
      <c r="R2748" s="57">
        <v>0</v>
      </c>
      <c r="S2748" s="55" t="s">
        <v>89</v>
      </c>
      <c r="T2748" s="57">
        <v>0</v>
      </c>
      <c r="U2748" s="55" t="s">
        <v>4042</v>
      </c>
      <c r="V2748" s="55" t="s">
        <v>4043</v>
      </c>
      <c r="AJ2748" s="58">
        <v>0</v>
      </c>
      <c r="AT2748" t="s">
        <v>4371</v>
      </c>
      <c r="AU2748" s="191">
        <f t="shared" si="45"/>
        <v>0</v>
      </c>
    </row>
    <row r="2749" spans="1:47" hidden="1" x14ac:dyDescent="0.25">
      <c r="A2749" s="55" t="s">
        <v>1717</v>
      </c>
      <c r="B2749" s="92" t="s">
        <v>2824</v>
      </c>
      <c r="D2749" s="55" t="s">
        <v>3859</v>
      </c>
      <c r="E2749" s="56">
        <v>45777</v>
      </c>
      <c r="F2749" s="55" t="s">
        <v>4318</v>
      </c>
      <c r="H2749" s="55">
        <v>50900010</v>
      </c>
      <c r="I2749" s="55" t="s">
        <v>4327</v>
      </c>
      <c r="K2749" s="55" t="s">
        <v>490</v>
      </c>
      <c r="L2749" s="56">
        <v>45777</v>
      </c>
      <c r="Q2749" s="55" t="s">
        <v>89</v>
      </c>
      <c r="R2749" s="57">
        <v>0.17</v>
      </c>
      <c r="S2749" s="55" t="s">
        <v>89</v>
      </c>
      <c r="T2749" s="57">
        <v>0.17</v>
      </c>
      <c r="U2749" s="55" t="s">
        <v>329</v>
      </c>
      <c r="V2749" s="55" t="s">
        <v>330</v>
      </c>
      <c r="AJ2749" s="58">
        <v>0</v>
      </c>
      <c r="AT2749" t="s">
        <v>3842</v>
      </c>
      <c r="AU2749" s="191">
        <f t="shared" si="45"/>
        <v>2805</v>
      </c>
    </row>
    <row r="2750" spans="1:47" hidden="1" x14ac:dyDescent="0.25">
      <c r="A2750" s="55" t="s">
        <v>1717</v>
      </c>
      <c r="B2750" s="92" t="s">
        <v>2824</v>
      </c>
      <c r="D2750" s="55" t="s">
        <v>3859</v>
      </c>
      <c r="E2750" s="56">
        <v>45777</v>
      </c>
      <c r="F2750" s="55" t="s">
        <v>4318</v>
      </c>
      <c r="H2750" s="55">
        <v>50900010</v>
      </c>
      <c r="I2750" s="55" t="s">
        <v>4327</v>
      </c>
      <c r="K2750" s="55" t="s">
        <v>490</v>
      </c>
      <c r="L2750" s="56">
        <v>45777</v>
      </c>
      <c r="Q2750" s="55" t="s">
        <v>89</v>
      </c>
      <c r="R2750" s="57">
        <v>0</v>
      </c>
      <c r="S2750" s="55" t="s">
        <v>89</v>
      </c>
      <c r="T2750" s="57">
        <v>0</v>
      </c>
      <c r="U2750" s="55" t="s">
        <v>329</v>
      </c>
      <c r="V2750" s="55" t="s">
        <v>330</v>
      </c>
      <c r="AJ2750" s="58">
        <v>0</v>
      </c>
      <c r="AT2750" t="s">
        <v>3842</v>
      </c>
      <c r="AU2750" s="191">
        <f t="shared" si="45"/>
        <v>0</v>
      </c>
    </row>
    <row r="2751" spans="1:47" hidden="1" x14ac:dyDescent="0.25">
      <c r="A2751" s="55" t="s">
        <v>1717</v>
      </c>
      <c r="B2751" s="92" t="s">
        <v>2824</v>
      </c>
      <c r="D2751" s="55" t="s">
        <v>3859</v>
      </c>
      <c r="E2751" s="56">
        <v>45777</v>
      </c>
      <c r="F2751" s="55" t="s">
        <v>4318</v>
      </c>
      <c r="H2751" s="55">
        <v>50900010</v>
      </c>
      <c r="I2751" s="55" t="s">
        <v>4327</v>
      </c>
      <c r="K2751" s="55" t="s">
        <v>490</v>
      </c>
      <c r="L2751" s="56">
        <v>45777</v>
      </c>
      <c r="Q2751" s="55" t="s">
        <v>89</v>
      </c>
      <c r="R2751" s="57">
        <v>0</v>
      </c>
      <c r="S2751" s="55" t="s">
        <v>89</v>
      </c>
      <c r="T2751" s="57">
        <v>0</v>
      </c>
      <c r="U2751" s="55" t="s">
        <v>329</v>
      </c>
      <c r="V2751" s="55" t="s">
        <v>330</v>
      </c>
      <c r="AJ2751" s="58">
        <v>0</v>
      </c>
      <c r="AT2751" t="s">
        <v>3842</v>
      </c>
      <c r="AU2751" s="191">
        <f t="shared" si="45"/>
        <v>0</v>
      </c>
    </row>
    <row r="2752" spans="1:47" hidden="1" x14ac:dyDescent="0.25">
      <c r="A2752" s="55" t="s">
        <v>1717</v>
      </c>
      <c r="B2752" s="92" t="s">
        <v>2824</v>
      </c>
      <c r="D2752" s="55" t="s">
        <v>3859</v>
      </c>
      <c r="E2752" s="56">
        <v>45777</v>
      </c>
      <c r="F2752" s="55" t="s">
        <v>4318</v>
      </c>
      <c r="H2752" s="55">
        <v>50900020</v>
      </c>
      <c r="I2752" s="55" t="s">
        <v>4327</v>
      </c>
      <c r="K2752" s="55" t="s">
        <v>492</v>
      </c>
      <c r="L2752" s="56">
        <v>45777</v>
      </c>
      <c r="Q2752" s="55" t="s">
        <v>89</v>
      </c>
      <c r="R2752" s="57">
        <v>925.16</v>
      </c>
      <c r="S2752" s="55" t="s">
        <v>89</v>
      </c>
      <c r="T2752" s="57">
        <v>925.16</v>
      </c>
      <c r="U2752" s="55" t="s">
        <v>329</v>
      </c>
      <c r="V2752" s="55" t="s">
        <v>330</v>
      </c>
      <c r="AJ2752" s="58">
        <v>0</v>
      </c>
      <c r="AT2752" t="s">
        <v>3842</v>
      </c>
      <c r="AU2752" s="191">
        <f t="shared" si="45"/>
        <v>15265140</v>
      </c>
    </row>
    <row r="2753" spans="1:47" hidden="1" x14ac:dyDescent="0.25">
      <c r="A2753" s="55" t="s">
        <v>1717</v>
      </c>
      <c r="B2753" s="92" t="s">
        <v>2824</v>
      </c>
      <c r="D2753" s="55" t="s">
        <v>3859</v>
      </c>
      <c r="E2753" s="56">
        <v>45777</v>
      </c>
      <c r="F2753" s="55" t="s">
        <v>4318</v>
      </c>
      <c r="H2753" s="55">
        <v>50900020</v>
      </c>
      <c r="I2753" s="55" t="s">
        <v>4327</v>
      </c>
      <c r="K2753" s="55" t="s">
        <v>492</v>
      </c>
      <c r="L2753" s="56">
        <v>45777</v>
      </c>
      <c r="Q2753" s="55" t="s">
        <v>89</v>
      </c>
      <c r="R2753" s="57">
        <v>1062.8699999999999</v>
      </c>
      <c r="S2753" s="55" t="s">
        <v>89</v>
      </c>
      <c r="T2753" s="57">
        <v>1062.8699999999999</v>
      </c>
      <c r="U2753" s="55" t="s">
        <v>329</v>
      </c>
      <c r="V2753" s="55" t="s">
        <v>330</v>
      </c>
      <c r="AJ2753" s="58">
        <v>0</v>
      </c>
      <c r="AT2753" t="s">
        <v>3842</v>
      </c>
      <c r="AU2753" s="191">
        <f t="shared" si="45"/>
        <v>17537355</v>
      </c>
    </row>
    <row r="2754" spans="1:47" hidden="1" x14ac:dyDescent="0.25">
      <c r="A2754" s="55" t="s">
        <v>1717</v>
      </c>
      <c r="B2754" s="92" t="s">
        <v>2824</v>
      </c>
      <c r="D2754" s="55" t="s">
        <v>3859</v>
      </c>
      <c r="E2754" s="56">
        <v>45777</v>
      </c>
      <c r="F2754" s="55" t="s">
        <v>4318</v>
      </c>
      <c r="H2754" s="55">
        <v>50900020</v>
      </c>
      <c r="I2754" s="55" t="s">
        <v>4327</v>
      </c>
      <c r="K2754" s="55" t="s">
        <v>492</v>
      </c>
      <c r="L2754" s="56">
        <v>45777</v>
      </c>
      <c r="Q2754" s="55" t="s">
        <v>89</v>
      </c>
      <c r="R2754" s="57">
        <v>1028.8499999999999</v>
      </c>
      <c r="S2754" s="55" t="s">
        <v>89</v>
      </c>
      <c r="T2754" s="57">
        <v>1028.8499999999999</v>
      </c>
      <c r="U2754" s="55" t="s">
        <v>329</v>
      </c>
      <c r="V2754" s="55" t="s">
        <v>330</v>
      </c>
      <c r="AJ2754" s="58">
        <v>0</v>
      </c>
      <c r="AT2754" t="s">
        <v>3842</v>
      </c>
      <c r="AU2754" s="191">
        <f t="shared" si="45"/>
        <v>16976025</v>
      </c>
    </row>
    <row r="2755" spans="1:47" hidden="1" x14ac:dyDescent="0.25">
      <c r="A2755" s="55" t="s">
        <v>1717</v>
      </c>
      <c r="B2755" s="92" t="s">
        <v>2824</v>
      </c>
      <c r="D2755" s="55" t="s">
        <v>3859</v>
      </c>
      <c r="E2755" s="56">
        <v>45777</v>
      </c>
      <c r="F2755" s="55" t="s">
        <v>4318</v>
      </c>
      <c r="H2755" s="55">
        <v>50900020</v>
      </c>
      <c r="I2755" s="55" t="s">
        <v>4327</v>
      </c>
      <c r="K2755" s="55" t="s">
        <v>492</v>
      </c>
      <c r="L2755" s="56">
        <v>45777</v>
      </c>
      <c r="Q2755" s="55" t="s">
        <v>89</v>
      </c>
      <c r="R2755" s="57">
        <v>736.4</v>
      </c>
      <c r="S2755" s="55" t="s">
        <v>89</v>
      </c>
      <c r="T2755" s="57">
        <v>736.4</v>
      </c>
      <c r="U2755" s="55" t="s">
        <v>329</v>
      </c>
      <c r="V2755" s="55" t="s">
        <v>330</v>
      </c>
      <c r="AJ2755" s="58">
        <v>0</v>
      </c>
      <c r="AT2755" t="s">
        <v>3842</v>
      </c>
      <c r="AU2755" s="191">
        <f t="shared" si="45"/>
        <v>12150600</v>
      </c>
    </row>
    <row r="2756" spans="1:47" hidden="1" x14ac:dyDescent="0.25">
      <c r="A2756" s="55" t="s">
        <v>1717</v>
      </c>
      <c r="B2756" s="92" t="s">
        <v>2824</v>
      </c>
      <c r="D2756" s="55" t="s">
        <v>3859</v>
      </c>
      <c r="E2756" s="56">
        <v>45777</v>
      </c>
      <c r="F2756" s="55" t="s">
        <v>4318</v>
      </c>
      <c r="H2756" s="55">
        <v>50900010</v>
      </c>
      <c r="I2756" s="55" t="s">
        <v>4327</v>
      </c>
      <c r="K2756" s="55" t="s">
        <v>490</v>
      </c>
      <c r="L2756" s="56">
        <v>45777</v>
      </c>
      <c r="Q2756" s="55" t="s">
        <v>89</v>
      </c>
      <c r="R2756" s="57">
        <v>0</v>
      </c>
      <c r="S2756" s="55" t="s">
        <v>89</v>
      </c>
      <c r="T2756" s="57">
        <v>0</v>
      </c>
      <c r="U2756" s="55" t="s">
        <v>4042</v>
      </c>
      <c r="V2756" s="55" t="s">
        <v>4043</v>
      </c>
      <c r="AJ2756" s="58">
        <v>0</v>
      </c>
      <c r="AT2756" t="s">
        <v>4371</v>
      </c>
      <c r="AU2756" s="191">
        <f t="shared" si="45"/>
        <v>0</v>
      </c>
    </row>
    <row r="2757" spans="1:47" hidden="1" x14ac:dyDescent="0.25">
      <c r="A2757" s="55" t="s">
        <v>1717</v>
      </c>
      <c r="B2757" s="92" t="s">
        <v>2824</v>
      </c>
      <c r="D2757" s="55" t="s">
        <v>3859</v>
      </c>
      <c r="E2757" s="56">
        <v>45777</v>
      </c>
      <c r="F2757" s="55" t="s">
        <v>4318</v>
      </c>
      <c r="H2757" s="55">
        <v>50900010</v>
      </c>
      <c r="I2757" s="55" t="s">
        <v>4327</v>
      </c>
      <c r="K2757" s="55" t="s">
        <v>490</v>
      </c>
      <c r="L2757" s="56">
        <v>45777</v>
      </c>
      <c r="Q2757" s="55" t="s">
        <v>89</v>
      </c>
      <c r="R2757" s="57">
        <v>0</v>
      </c>
      <c r="S2757" s="55" t="s">
        <v>89</v>
      </c>
      <c r="T2757" s="57">
        <v>0</v>
      </c>
      <c r="U2757" s="55" t="s">
        <v>4042</v>
      </c>
      <c r="V2757" s="55" t="s">
        <v>4043</v>
      </c>
      <c r="AJ2757" s="58">
        <v>0</v>
      </c>
      <c r="AT2757" t="s">
        <v>4371</v>
      </c>
      <c r="AU2757" s="191">
        <f t="shared" si="45"/>
        <v>0</v>
      </c>
    </row>
    <row r="2758" spans="1:47" hidden="1" x14ac:dyDescent="0.25">
      <c r="A2758" s="55" t="s">
        <v>1717</v>
      </c>
      <c r="B2758" s="92" t="s">
        <v>2824</v>
      </c>
      <c r="D2758" s="55" t="s">
        <v>3859</v>
      </c>
      <c r="E2758" s="56">
        <v>45777</v>
      </c>
      <c r="F2758" s="55" t="s">
        <v>4318</v>
      </c>
      <c r="H2758" s="55">
        <v>50900010</v>
      </c>
      <c r="I2758" s="55" t="s">
        <v>4327</v>
      </c>
      <c r="K2758" s="55" t="s">
        <v>490</v>
      </c>
      <c r="L2758" s="56">
        <v>45777</v>
      </c>
      <c r="Q2758" s="55" t="s">
        <v>89</v>
      </c>
      <c r="R2758" s="57">
        <v>152.35</v>
      </c>
      <c r="S2758" s="55" t="s">
        <v>89</v>
      </c>
      <c r="T2758" s="57">
        <v>152.35</v>
      </c>
      <c r="U2758" s="55" t="s">
        <v>329</v>
      </c>
      <c r="V2758" s="55" t="s">
        <v>330</v>
      </c>
      <c r="AJ2758" s="58">
        <v>0</v>
      </c>
      <c r="AT2758" t="s">
        <v>3842</v>
      </c>
      <c r="AU2758" s="191">
        <f t="shared" si="45"/>
        <v>2513775</v>
      </c>
    </row>
    <row r="2759" spans="1:47" hidden="1" x14ac:dyDescent="0.25">
      <c r="A2759" s="55" t="s">
        <v>1717</v>
      </c>
      <c r="B2759" s="92" t="s">
        <v>2824</v>
      </c>
      <c r="D2759" s="55" t="s">
        <v>3859</v>
      </c>
      <c r="E2759" s="56">
        <v>45777</v>
      </c>
      <c r="F2759" s="55" t="s">
        <v>4318</v>
      </c>
      <c r="H2759" s="55">
        <v>50900010</v>
      </c>
      <c r="I2759" s="55" t="s">
        <v>4327</v>
      </c>
      <c r="K2759" s="55" t="s">
        <v>490</v>
      </c>
      <c r="L2759" s="56">
        <v>45777</v>
      </c>
      <c r="Q2759" s="55" t="s">
        <v>89</v>
      </c>
      <c r="R2759" s="57">
        <v>0</v>
      </c>
      <c r="S2759" s="55" t="s">
        <v>89</v>
      </c>
      <c r="T2759" s="57">
        <v>0</v>
      </c>
      <c r="U2759" s="55" t="s">
        <v>4042</v>
      </c>
      <c r="V2759" s="55" t="s">
        <v>4043</v>
      </c>
      <c r="AJ2759" s="58">
        <v>0</v>
      </c>
      <c r="AT2759" t="s">
        <v>4371</v>
      </c>
      <c r="AU2759" s="191">
        <f t="shared" si="45"/>
        <v>0</v>
      </c>
    </row>
    <row r="2760" spans="1:47" hidden="1" x14ac:dyDescent="0.25">
      <c r="A2760" s="55" t="s">
        <v>1717</v>
      </c>
      <c r="B2760" s="92" t="s">
        <v>2824</v>
      </c>
      <c r="D2760" s="55" t="s">
        <v>3859</v>
      </c>
      <c r="E2760" s="56">
        <v>45777</v>
      </c>
      <c r="F2760" s="55" t="s">
        <v>4318</v>
      </c>
      <c r="H2760" s="55">
        <v>50900020</v>
      </c>
      <c r="I2760" s="55" t="s">
        <v>4327</v>
      </c>
      <c r="K2760" s="55" t="s">
        <v>492</v>
      </c>
      <c r="L2760" s="56">
        <v>45777</v>
      </c>
      <c r="Q2760" s="55" t="s">
        <v>89</v>
      </c>
      <c r="R2760" s="57">
        <v>434.17</v>
      </c>
      <c r="S2760" s="55" t="s">
        <v>89</v>
      </c>
      <c r="T2760" s="57">
        <v>434.17</v>
      </c>
      <c r="U2760" s="55" t="s">
        <v>329</v>
      </c>
      <c r="V2760" s="55" t="s">
        <v>330</v>
      </c>
      <c r="AJ2760" s="58">
        <v>0</v>
      </c>
      <c r="AT2760" t="s">
        <v>3842</v>
      </c>
      <c r="AU2760" s="191">
        <f t="shared" si="45"/>
        <v>7163805</v>
      </c>
    </row>
    <row r="2761" spans="1:47" hidden="1" x14ac:dyDescent="0.25">
      <c r="A2761" s="55" t="s">
        <v>1717</v>
      </c>
      <c r="B2761" s="92" t="s">
        <v>2824</v>
      </c>
      <c r="D2761" s="55" t="s">
        <v>3859</v>
      </c>
      <c r="E2761" s="56">
        <v>45777</v>
      </c>
      <c r="F2761" s="55" t="s">
        <v>4318</v>
      </c>
      <c r="H2761" s="55">
        <v>50900010</v>
      </c>
      <c r="I2761" s="55" t="s">
        <v>4327</v>
      </c>
      <c r="K2761" s="55" t="s">
        <v>490</v>
      </c>
      <c r="L2761" s="56">
        <v>45777</v>
      </c>
      <c r="Q2761" s="55" t="s">
        <v>89</v>
      </c>
      <c r="R2761" s="57">
        <v>0</v>
      </c>
      <c r="S2761" s="55" t="s">
        <v>89</v>
      </c>
      <c r="T2761" s="57">
        <v>0</v>
      </c>
      <c r="U2761" s="55" t="s">
        <v>4042</v>
      </c>
      <c r="V2761" s="55" t="s">
        <v>4043</v>
      </c>
      <c r="AJ2761" s="58">
        <v>0</v>
      </c>
      <c r="AT2761" t="s">
        <v>4371</v>
      </c>
      <c r="AU2761" s="191">
        <f t="shared" si="45"/>
        <v>0</v>
      </c>
    </row>
    <row r="2762" spans="1:47" hidden="1" x14ac:dyDescent="0.25">
      <c r="A2762" s="55" t="s">
        <v>1717</v>
      </c>
      <c r="B2762" s="92" t="s">
        <v>2824</v>
      </c>
      <c r="D2762" s="55" t="s">
        <v>3859</v>
      </c>
      <c r="E2762" s="56">
        <v>45777</v>
      </c>
      <c r="F2762" s="55" t="s">
        <v>4318</v>
      </c>
      <c r="H2762" s="55">
        <v>50900010</v>
      </c>
      <c r="I2762" s="55" t="s">
        <v>4327</v>
      </c>
      <c r="K2762" s="55" t="s">
        <v>490</v>
      </c>
      <c r="L2762" s="56">
        <v>45777</v>
      </c>
      <c r="Q2762" s="55" t="s">
        <v>89</v>
      </c>
      <c r="R2762" s="57">
        <v>50.52</v>
      </c>
      <c r="S2762" s="55" t="s">
        <v>89</v>
      </c>
      <c r="T2762" s="57">
        <v>50.52</v>
      </c>
      <c r="U2762" s="55" t="s">
        <v>329</v>
      </c>
      <c r="V2762" s="55" t="s">
        <v>330</v>
      </c>
      <c r="AJ2762" s="58">
        <v>0</v>
      </c>
      <c r="AT2762" t="s">
        <v>3842</v>
      </c>
      <c r="AU2762" s="191">
        <f t="shared" si="45"/>
        <v>833580</v>
      </c>
    </row>
    <row r="2763" spans="1:47" hidden="1" x14ac:dyDescent="0.25">
      <c r="A2763" s="55" t="s">
        <v>1717</v>
      </c>
      <c r="B2763" s="92" t="s">
        <v>2824</v>
      </c>
      <c r="D2763" s="55" t="s">
        <v>3859</v>
      </c>
      <c r="E2763" s="56">
        <v>45777</v>
      </c>
      <c r="F2763" s="55" t="s">
        <v>4318</v>
      </c>
      <c r="H2763" s="55">
        <v>50900010</v>
      </c>
      <c r="I2763" s="55" t="s">
        <v>4327</v>
      </c>
      <c r="K2763" s="55" t="s">
        <v>490</v>
      </c>
      <c r="L2763" s="56">
        <v>45777</v>
      </c>
      <c r="Q2763" s="55" t="s">
        <v>89</v>
      </c>
      <c r="R2763" s="57">
        <v>0</v>
      </c>
      <c r="S2763" s="55" t="s">
        <v>89</v>
      </c>
      <c r="T2763" s="57">
        <v>0</v>
      </c>
      <c r="U2763" s="55" t="s">
        <v>4042</v>
      </c>
      <c r="V2763" s="55" t="s">
        <v>4043</v>
      </c>
      <c r="AJ2763" s="58">
        <v>0</v>
      </c>
      <c r="AT2763" t="s">
        <v>4371</v>
      </c>
      <c r="AU2763" s="191">
        <f t="shared" si="45"/>
        <v>0</v>
      </c>
    </row>
    <row r="2764" spans="1:47" hidden="1" x14ac:dyDescent="0.25">
      <c r="A2764" s="55" t="s">
        <v>1717</v>
      </c>
      <c r="B2764" s="92" t="s">
        <v>2824</v>
      </c>
      <c r="D2764" s="55" t="s">
        <v>3859</v>
      </c>
      <c r="E2764" s="56">
        <v>45777</v>
      </c>
      <c r="F2764" s="55" t="s">
        <v>4318</v>
      </c>
      <c r="H2764" s="55">
        <v>50900010</v>
      </c>
      <c r="I2764" s="55" t="s">
        <v>4327</v>
      </c>
      <c r="K2764" s="55" t="s">
        <v>490</v>
      </c>
      <c r="L2764" s="56">
        <v>45777</v>
      </c>
      <c r="Q2764" s="55" t="s">
        <v>89</v>
      </c>
      <c r="R2764" s="57">
        <v>0</v>
      </c>
      <c r="S2764" s="55" t="s">
        <v>89</v>
      </c>
      <c r="T2764" s="57">
        <v>0</v>
      </c>
      <c r="U2764" s="55" t="s">
        <v>329</v>
      </c>
      <c r="V2764" s="55" t="s">
        <v>330</v>
      </c>
      <c r="AJ2764" s="58">
        <v>0</v>
      </c>
      <c r="AT2764" t="s">
        <v>3842</v>
      </c>
      <c r="AU2764" s="191">
        <f t="shared" si="45"/>
        <v>0</v>
      </c>
    </row>
    <row r="2765" spans="1:47" hidden="1" x14ac:dyDescent="0.25">
      <c r="A2765" s="55" t="s">
        <v>1717</v>
      </c>
      <c r="B2765" s="92" t="s">
        <v>2824</v>
      </c>
      <c r="D2765" s="55" t="s">
        <v>3859</v>
      </c>
      <c r="E2765" s="56">
        <v>45777</v>
      </c>
      <c r="F2765" s="55" t="s">
        <v>4318</v>
      </c>
      <c r="H2765" s="55">
        <v>50900010</v>
      </c>
      <c r="I2765" s="55" t="s">
        <v>4327</v>
      </c>
      <c r="K2765" s="55" t="s">
        <v>490</v>
      </c>
      <c r="L2765" s="56">
        <v>45777</v>
      </c>
      <c r="Q2765" s="55" t="s">
        <v>89</v>
      </c>
      <c r="R2765" s="57">
        <v>0</v>
      </c>
      <c r="S2765" s="55" t="s">
        <v>89</v>
      </c>
      <c r="T2765" s="57">
        <v>0</v>
      </c>
      <c r="U2765" s="55" t="s">
        <v>4042</v>
      </c>
      <c r="V2765" s="55" t="s">
        <v>4043</v>
      </c>
      <c r="AJ2765" s="58">
        <v>0</v>
      </c>
      <c r="AT2765" t="s">
        <v>4371</v>
      </c>
      <c r="AU2765" s="191">
        <f t="shared" si="45"/>
        <v>0</v>
      </c>
    </row>
    <row r="2766" spans="1:47" hidden="1" x14ac:dyDescent="0.25">
      <c r="A2766" s="55" t="s">
        <v>1717</v>
      </c>
      <c r="B2766" s="92" t="s">
        <v>2824</v>
      </c>
      <c r="D2766" s="55" t="s">
        <v>3859</v>
      </c>
      <c r="E2766" s="56">
        <v>45777</v>
      </c>
      <c r="F2766" s="55" t="s">
        <v>4318</v>
      </c>
      <c r="H2766" s="55">
        <v>50900020</v>
      </c>
      <c r="I2766" s="55" t="s">
        <v>4327</v>
      </c>
      <c r="K2766" s="55" t="s">
        <v>492</v>
      </c>
      <c r="L2766" s="56">
        <v>45777</v>
      </c>
      <c r="Q2766" s="55" t="s">
        <v>89</v>
      </c>
      <c r="R2766" s="57">
        <v>434.17</v>
      </c>
      <c r="S2766" s="55" t="s">
        <v>89</v>
      </c>
      <c r="T2766" s="57">
        <v>434.17</v>
      </c>
      <c r="U2766" s="55" t="s">
        <v>329</v>
      </c>
      <c r="V2766" s="55" t="s">
        <v>330</v>
      </c>
      <c r="AJ2766" s="58">
        <v>0</v>
      </c>
      <c r="AT2766" t="s">
        <v>3842</v>
      </c>
      <c r="AU2766" s="191">
        <f t="shared" si="45"/>
        <v>7163805</v>
      </c>
    </row>
    <row r="2767" spans="1:47" hidden="1" x14ac:dyDescent="0.25">
      <c r="A2767" s="55" t="s">
        <v>1717</v>
      </c>
      <c r="B2767" s="92" t="s">
        <v>2824</v>
      </c>
      <c r="D2767" s="55" t="s">
        <v>3859</v>
      </c>
      <c r="E2767" s="56">
        <v>45777</v>
      </c>
      <c r="F2767" s="55" t="s">
        <v>4318</v>
      </c>
      <c r="H2767" s="55">
        <v>50900020</v>
      </c>
      <c r="I2767" s="55" t="s">
        <v>4327</v>
      </c>
      <c r="K2767" s="55" t="s">
        <v>492</v>
      </c>
      <c r="L2767" s="56">
        <v>45777</v>
      </c>
      <c r="Q2767" s="55" t="s">
        <v>89</v>
      </c>
      <c r="R2767" s="57">
        <v>478.54</v>
      </c>
      <c r="S2767" s="55" t="s">
        <v>89</v>
      </c>
      <c r="T2767" s="57">
        <v>478.54</v>
      </c>
      <c r="U2767" s="55" t="s">
        <v>329</v>
      </c>
      <c r="V2767" s="55" t="s">
        <v>330</v>
      </c>
      <c r="AJ2767" s="58">
        <v>0</v>
      </c>
      <c r="AT2767" t="s">
        <v>3842</v>
      </c>
      <c r="AU2767" s="191">
        <f t="shared" si="45"/>
        <v>7895910</v>
      </c>
    </row>
    <row r="2768" spans="1:47" hidden="1" x14ac:dyDescent="0.25">
      <c r="A2768" s="55" t="s">
        <v>1717</v>
      </c>
      <c r="B2768" s="92" t="s">
        <v>2824</v>
      </c>
      <c r="D2768" s="55" t="s">
        <v>3859</v>
      </c>
      <c r="E2768" s="56">
        <v>45777</v>
      </c>
      <c r="F2768" s="55" t="s">
        <v>4318</v>
      </c>
      <c r="H2768" s="55">
        <v>50900010</v>
      </c>
      <c r="I2768" s="55" t="s">
        <v>4327</v>
      </c>
      <c r="K2768" s="55" t="s">
        <v>490</v>
      </c>
      <c r="L2768" s="56">
        <v>45777</v>
      </c>
      <c r="Q2768" s="55" t="s">
        <v>89</v>
      </c>
      <c r="R2768" s="57">
        <v>0</v>
      </c>
      <c r="S2768" s="55" t="s">
        <v>89</v>
      </c>
      <c r="T2768" s="57">
        <v>0</v>
      </c>
      <c r="U2768" s="55" t="s">
        <v>329</v>
      </c>
      <c r="V2768" s="55" t="s">
        <v>330</v>
      </c>
      <c r="AJ2768" s="58">
        <v>0</v>
      </c>
      <c r="AT2768" t="s">
        <v>3842</v>
      </c>
      <c r="AU2768" s="191">
        <f t="shared" si="45"/>
        <v>0</v>
      </c>
    </row>
    <row r="2769" spans="1:47" hidden="1" x14ac:dyDescent="0.25">
      <c r="A2769" s="55" t="s">
        <v>1717</v>
      </c>
      <c r="B2769" s="92" t="s">
        <v>2824</v>
      </c>
      <c r="D2769" s="55" t="s">
        <v>3859</v>
      </c>
      <c r="E2769" s="56">
        <v>45777</v>
      </c>
      <c r="F2769" s="55" t="s">
        <v>4318</v>
      </c>
      <c r="H2769" s="55">
        <v>50900010</v>
      </c>
      <c r="I2769" s="55" t="s">
        <v>4327</v>
      </c>
      <c r="K2769" s="55" t="s">
        <v>490</v>
      </c>
      <c r="L2769" s="56">
        <v>45777</v>
      </c>
      <c r="Q2769" s="55" t="s">
        <v>89</v>
      </c>
      <c r="R2769" s="57">
        <v>0</v>
      </c>
      <c r="S2769" s="55" t="s">
        <v>89</v>
      </c>
      <c r="T2769" s="57">
        <v>0</v>
      </c>
      <c r="U2769" s="55" t="s">
        <v>329</v>
      </c>
      <c r="V2769" s="55" t="s">
        <v>330</v>
      </c>
      <c r="AJ2769" s="58">
        <v>0</v>
      </c>
      <c r="AT2769" t="s">
        <v>3842</v>
      </c>
      <c r="AU2769" s="191">
        <f t="shared" si="45"/>
        <v>0</v>
      </c>
    </row>
    <row r="2770" spans="1:47" hidden="1" x14ac:dyDescent="0.25">
      <c r="A2770" s="55" t="s">
        <v>1717</v>
      </c>
      <c r="B2770" s="92" t="s">
        <v>2824</v>
      </c>
      <c r="D2770" s="55" t="s">
        <v>3859</v>
      </c>
      <c r="E2770" s="56">
        <v>45777</v>
      </c>
      <c r="F2770" s="55" t="s">
        <v>4318</v>
      </c>
      <c r="H2770" s="55">
        <v>50900010</v>
      </c>
      <c r="I2770" s="55" t="s">
        <v>4327</v>
      </c>
      <c r="K2770" s="55" t="s">
        <v>490</v>
      </c>
      <c r="L2770" s="56">
        <v>45777</v>
      </c>
      <c r="Q2770" s="55" t="s">
        <v>89</v>
      </c>
      <c r="R2770" s="57">
        <v>0</v>
      </c>
      <c r="S2770" s="55" t="s">
        <v>89</v>
      </c>
      <c r="T2770" s="57">
        <v>0</v>
      </c>
      <c r="U2770" s="55" t="s">
        <v>4042</v>
      </c>
      <c r="V2770" s="55" t="s">
        <v>4043</v>
      </c>
      <c r="AJ2770" s="58">
        <v>0</v>
      </c>
      <c r="AT2770" t="s">
        <v>4371</v>
      </c>
      <c r="AU2770" s="191">
        <f t="shared" si="45"/>
        <v>0</v>
      </c>
    </row>
    <row r="2771" spans="1:47" hidden="1" x14ac:dyDescent="0.25">
      <c r="A2771" s="55" t="s">
        <v>1717</v>
      </c>
      <c r="B2771" s="92" t="s">
        <v>2824</v>
      </c>
      <c r="D2771" s="55" t="s">
        <v>3859</v>
      </c>
      <c r="E2771" s="56">
        <v>45777</v>
      </c>
      <c r="F2771" s="55" t="s">
        <v>4318</v>
      </c>
      <c r="H2771" s="55">
        <v>50900020</v>
      </c>
      <c r="I2771" s="55" t="s">
        <v>4327</v>
      </c>
      <c r="K2771" s="55" t="s">
        <v>492</v>
      </c>
      <c r="L2771" s="56">
        <v>45777</v>
      </c>
      <c r="Q2771" s="55" t="s">
        <v>89</v>
      </c>
      <c r="R2771" s="57">
        <v>651.25</v>
      </c>
      <c r="S2771" s="55" t="s">
        <v>89</v>
      </c>
      <c r="T2771" s="57">
        <v>651.25</v>
      </c>
      <c r="U2771" s="55" t="s">
        <v>329</v>
      </c>
      <c r="V2771" s="55" t="s">
        <v>330</v>
      </c>
      <c r="AJ2771" s="58">
        <v>0</v>
      </c>
      <c r="AT2771" t="s">
        <v>3842</v>
      </c>
      <c r="AU2771" s="191">
        <f t="shared" si="45"/>
        <v>10745625</v>
      </c>
    </row>
    <row r="2772" spans="1:47" hidden="1" x14ac:dyDescent="0.25">
      <c r="A2772" s="55" t="s">
        <v>1717</v>
      </c>
      <c r="B2772" s="92" t="s">
        <v>2824</v>
      </c>
      <c r="D2772" s="55" t="s">
        <v>3859</v>
      </c>
      <c r="E2772" s="56">
        <v>45777</v>
      </c>
      <c r="F2772" s="55" t="s">
        <v>4318</v>
      </c>
      <c r="H2772" s="55">
        <v>50900010</v>
      </c>
      <c r="I2772" s="55" t="s">
        <v>4327</v>
      </c>
      <c r="K2772" s="55" t="s">
        <v>490</v>
      </c>
      <c r="L2772" s="56">
        <v>45777</v>
      </c>
      <c r="Q2772" s="55" t="s">
        <v>89</v>
      </c>
      <c r="R2772" s="57">
        <v>0</v>
      </c>
      <c r="S2772" s="55" t="s">
        <v>89</v>
      </c>
      <c r="T2772" s="57">
        <v>0</v>
      </c>
      <c r="U2772" s="55" t="s">
        <v>329</v>
      </c>
      <c r="V2772" s="55" t="s">
        <v>330</v>
      </c>
      <c r="AJ2772" s="58">
        <v>0</v>
      </c>
      <c r="AT2772" t="s">
        <v>3842</v>
      </c>
      <c r="AU2772" s="191">
        <f t="shared" si="45"/>
        <v>0</v>
      </c>
    </row>
    <row r="2773" spans="1:47" hidden="1" x14ac:dyDescent="0.25">
      <c r="A2773" s="55" t="s">
        <v>1717</v>
      </c>
      <c r="B2773" s="92" t="s">
        <v>2824</v>
      </c>
      <c r="D2773" s="55" t="s">
        <v>3859</v>
      </c>
      <c r="E2773" s="56">
        <v>45777</v>
      </c>
      <c r="F2773" s="55" t="s">
        <v>4318</v>
      </c>
      <c r="H2773" s="55">
        <v>50900010</v>
      </c>
      <c r="I2773" s="55" t="s">
        <v>4327</v>
      </c>
      <c r="K2773" s="55" t="s">
        <v>490</v>
      </c>
      <c r="L2773" s="56">
        <v>45777</v>
      </c>
      <c r="Q2773" s="55" t="s">
        <v>89</v>
      </c>
      <c r="R2773" s="57">
        <v>0</v>
      </c>
      <c r="S2773" s="55" t="s">
        <v>89</v>
      </c>
      <c r="T2773" s="57">
        <v>0</v>
      </c>
      <c r="U2773" s="55" t="s">
        <v>4042</v>
      </c>
      <c r="V2773" s="55" t="s">
        <v>4043</v>
      </c>
      <c r="AJ2773" s="58">
        <v>0</v>
      </c>
      <c r="AT2773" t="s">
        <v>4371</v>
      </c>
      <c r="AU2773" s="191">
        <f t="shared" si="45"/>
        <v>0</v>
      </c>
    </row>
    <row r="2774" spans="1:47" hidden="1" x14ac:dyDescent="0.25">
      <c r="A2774" s="55" t="s">
        <v>1717</v>
      </c>
      <c r="B2774" s="92" t="s">
        <v>2824</v>
      </c>
      <c r="D2774" s="55" t="s">
        <v>3859</v>
      </c>
      <c r="E2774" s="56">
        <v>45777</v>
      </c>
      <c r="F2774" s="55" t="s">
        <v>4318</v>
      </c>
      <c r="H2774" s="55">
        <v>50900010</v>
      </c>
      <c r="I2774" s="55" t="s">
        <v>4327</v>
      </c>
      <c r="K2774" s="55" t="s">
        <v>490</v>
      </c>
      <c r="L2774" s="56">
        <v>45777</v>
      </c>
      <c r="Q2774" s="55" t="s">
        <v>89</v>
      </c>
      <c r="R2774" s="57">
        <v>0</v>
      </c>
      <c r="S2774" s="55" t="s">
        <v>89</v>
      </c>
      <c r="T2774" s="57">
        <v>0</v>
      </c>
      <c r="U2774" s="55" t="s">
        <v>4042</v>
      </c>
      <c r="V2774" s="55" t="s">
        <v>4043</v>
      </c>
      <c r="AJ2774" s="58">
        <v>0</v>
      </c>
      <c r="AT2774" t="s">
        <v>4371</v>
      </c>
      <c r="AU2774" s="191">
        <f t="shared" si="45"/>
        <v>0</v>
      </c>
    </row>
    <row r="2775" spans="1:47" hidden="1" x14ac:dyDescent="0.25">
      <c r="A2775" s="55" t="s">
        <v>1717</v>
      </c>
      <c r="B2775" s="92" t="s">
        <v>2824</v>
      </c>
      <c r="D2775" s="55" t="s">
        <v>3859</v>
      </c>
      <c r="E2775" s="56">
        <v>45777</v>
      </c>
      <c r="F2775" s="55" t="s">
        <v>4318</v>
      </c>
      <c r="H2775" s="55">
        <v>50900010</v>
      </c>
      <c r="I2775" s="55" t="s">
        <v>4327</v>
      </c>
      <c r="K2775" s="55" t="s">
        <v>490</v>
      </c>
      <c r="L2775" s="56">
        <v>45777</v>
      </c>
      <c r="Q2775" s="55" t="s">
        <v>89</v>
      </c>
      <c r="R2775" s="57">
        <v>0</v>
      </c>
      <c r="S2775" s="55" t="s">
        <v>89</v>
      </c>
      <c r="T2775" s="57">
        <v>0</v>
      </c>
      <c r="U2775" s="55" t="s">
        <v>4042</v>
      </c>
      <c r="V2775" s="55" t="s">
        <v>4043</v>
      </c>
      <c r="AJ2775" s="58">
        <v>0</v>
      </c>
      <c r="AT2775" t="s">
        <v>4371</v>
      </c>
      <c r="AU2775" s="191">
        <f t="shared" si="45"/>
        <v>0</v>
      </c>
    </row>
    <row r="2776" spans="1:47" hidden="1" x14ac:dyDescent="0.25">
      <c r="A2776" s="55" t="s">
        <v>1717</v>
      </c>
      <c r="B2776" s="92" t="s">
        <v>2824</v>
      </c>
      <c r="D2776" s="55" t="s">
        <v>3859</v>
      </c>
      <c r="E2776" s="56">
        <v>45777</v>
      </c>
      <c r="F2776" s="55" t="s">
        <v>4318</v>
      </c>
      <c r="H2776" s="55">
        <v>50900010</v>
      </c>
      <c r="I2776" s="55" t="s">
        <v>4327</v>
      </c>
      <c r="K2776" s="55" t="s">
        <v>490</v>
      </c>
      <c r="L2776" s="56">
        <v>45777</v>
      </c>
      <c r="Q2776" s="55" t="s">
        <v>89</v>
      </c>
      <c r="R2776" s="57">
        <v>0</v>
      </c>
      <c r="S2776" s="55" t="s">
        <v>89</v>
      </c>
      <c r="T2776" s="57">
        <v>0</v>
      </c>
      <c r="U2776" s="55" t="s">
        <v>4042</v>
      </c>
      <c r="V2776" s="55" t="s">
        <v>4043</v>
      </c>
      <c r="AJ2776" s="58">
        <v>0</v>
      </c>
      <c r="AT2776" t="s">
        <v>4371</v>
      </c>
      <c r="AU2776" s="191">
        <f t="shared" si="45"/>
        <v>0</v>
      </c>
    </row>
    <row r="2777" spans="1:47" hidden="1" x14ac:dyDescent="0.25">
      <c r="A2777" s="55" t="s">
        <v>1717</v>
      </c>
      <c r="B2777" s="92" t="s">
        <v>2824</v>
      </c>
      <c r="D2777" s="55" t="s">
        <v>3859</v>
      </c>
      <c r="E2777" s="56">
        <v>45777</v>
      </c>
      <c r="F2777" s="55" t="s">
        <v>4318</v>
      </c>
      <c r="H2777" s="55">
        <v>50900010</v>
      </c>
      <c r="I2777" s="55" t="s">
        <v>4327</v>
      </c>
      <c r="K2777" s="55" t="s">
        <v>490</v>
      </c>
      <c r="L2777" s="56">
        <v>45777</v>
      </c>
      <c r="Q2777" s="55" t="s">
        <v>89</v>
      </c>
      <c r="R2777" s="57">
        <v>145.5</v>
      </c>
      <c r="S2777" s="55" t="s">
        <v>89</v>
      </c>
      <c r="T2777" s="57">
        <v>145.5</v>
      </c>
      <c r="U2777" s="55" t="s">
        <v>329</v>
      </c>
      <c r="V2777" s="55" t="s">
        <v>330</v>
      </c>
      <c r="AJ2777" s="58">
        <v>0</v>
      </c>
      <c r="AT2777" t="s">
        <v>3842</v>
      </c>
      <c r="AU2777" s="191">
        <f t="shared" si="45"/>
        <v>2400750</v>
      </c>
    </row>
    <row r="2778" spans="1:47" hidden="1" x14ac:dyDescent="0.25">
      <c r="A2778" s="55" t="s">
        <v>1717</v>
      </c>
      <c r="B2778" s="92" t="s">
        <v>2824</v>
      </c>
      <c r="D2778" s="55" t="s">
        <v>3859</v>
      </c>
      <c r="E2778" s="56">
        <v>45777</v>
      </c>
      <c r="F2778" s="55" t="s">
        <v>4318</v>
      </c>
      <c r="H2778" s="55">
        <v>50900010</v>
      </c>
      <c r="I2778" s="55" t="s">
        <v>4327</v>
      </c>
      <c r="K2778" s="55" t="s">
        <v>490</v>
      </c>
      <c r="L2778" s="56">
        <v>45777</v>
      </c>
      <c r="Q2778" s="55" t="s">
        <v>89</v>
      </c>
      <c r="R2778" s="57">
        <v>0.2</v>
      </c>
      <c r="S2778" s="55" t="s">
        <v>89</v>
      </c>
      <c r="T2778" s="57">
        <v>0.2</v>
      </c>
      <c r="U2778" s="55" t="s">
        <v>329</v>
      </c>
      <c r="V2778" s="55" t="s">
        <v>330</v>
      </c>
      <c r="AJ2778" s="58">
        <v>0</v>
      </c>
      <c r="AT2778" t="s">
        <v>3842</v>
      </c>
      <c r="AU2778" s="191">
        <f t="shared" si="45"/>
        <v>3300</v>
      </c>
    </row>
    <row r="2779" spans="1:47" hidden="1" x14ac:dyDescent="0.25">
      <c r="A2779" s="55" t="s">
        <v>1717</v>
      </c>
      <c r="B2779" s="92" t="s">
        <v>2824</v>
      </c>
      <c r="D2779" s="55" t="s">
        <v>3859</v>
      </c>
      <c r="E2779" s="56">
        <v>45777</v>
      </c>
      <c r="F2779" s="55" t="s">
        <v>4318</v>
      </c>
      <c r="H2779" s="55">
        <v>50900020</v>
      </c>
      <c r="I2779" s="55" t="s">
        <v>4327</v>
      </c>
      <c r="K2779" s="55" t="s">
        <v>492</v>
      </c>
      <c r="L2779" s="56">
        <v>45777</v>
      </c>
      <c r="Q2779" s="55" t="s">
        <v>89</v>
      </c>
      <c r="R2779" s="57">
        <v>736.4</v>
      </c>
      <c r="S2779" s="55" t="s">
        <v>89</v>
      </c>
      <c r="T2779" s="57">
        <v>736.4</v>
      </c>
      <c r="U2779" s="55" t="s">
        <v>329</v>
      </c>
      <c r="V2779" s="55" t="s">
        <v>330</v>
      </c>
      <c r="AJ2779" s="58">
        <v>0</v>
      </c>
      <c r="AT2779" t="s">
        <v>3842</v>
      </c>
      <c r="AU2779" s="191">
        <f t="shared" si="45"/>
        <v>12150600</v>
      </c>
    </row>
    <row r="2780" spans="1:47" hidden="1" x14ac:dyDescent="0.25">
      <c r="A2780" s="55" t="s">
        <v>1717</v>
      </c>
      <c r="B2780" s="92" t="s">
        <v>2824</v>
      </c>
      <c r="D2780" s="55" t="s">
        <v>3859</v>
      </c>
      <c r="E2780" s="56">
        <v>45777</v>
      </c>
      <c r="F2780" s="55" t="s">
        <v>4318</v>
      </c>
      <c r="H2780" s="55">
        <v>50900010</v>
      </c>
      <c r="I2780" s="55" t="s">
        <v>4327</v>
      </c>
      <c r="K2780" s="55" t="s">
        <v>490</v>
      </c>
      <c r="L2780" s="56">
        <v>45777</v>
      </c>
      <c r="Q2780" s="55" t="s">
        <v>89</v>
      </c>
      <c r="R2780" s="57">
        <v>0</v>
      </c>
      <c r="S2780" s="55" t="s">
        <v>89</v>
      </c>
      <c r="T2780" s="57">
        <v>0</v>
      </c>
      <c r="U2780" s="55" t="s">
        <v>329</v>
      </c>
      <c r="V2780" s="55" t="s">
        <v>330</v>
      </c>
      <c r="AJ2780" s="58">
        <v>0</v>
      </c>
      <c r="AT2780" t="s">
        <v>3842</v>
      </c>
      <c r="AU2780" s="191">
        <f t="shared" si="45"/>
        <v>0</v>
      </c>
    </row>
    <row r="2781" spans="1:47" hidden="1" x14ac:dyDescent="0.25">
      <c r="A2781" s="55" t="s">
        <v>1717</v>
      </c>
      <c r="B2781" s="92" t="s">
        <v>2824</v>
      </c>
      <c r="D2781" s="55" t="s">
        <v>3859</v>
      </c>
      <c r="E2781" s="56">
        <v>45777</v>
      </c>
      <c r="F2781" s="55" t="s">
        <v>4318</v>
      </c>
      <c r="H2781" s="55">
        <v>50900020</v>
      </c>
      <c r="I2781" s="55" t="s">
        <v>4327</v>
      </c>
      <c r="K2781" s="55" t="s">
        <v>492</v>
      </c>
      <c r="L2781" s="56">
        <v>45777</v>
      </c>
      <c r="Q2781" s="55" t="s">
        <v>89</v>
      </c>
      <c r="R2781" s="57">
        <v>861.9</v>
      </c>
      <c r="S2781" s="55" t="s">
        <v>89</v>
      </c>
      <c r="T2781" s="57">
        <v>861.9</v>
      </c>
      <c r="U2781" s="55" t="s">
        <v>329</v>
      </c>
      <c r="V2781" s="55" t="s">
        <v>330</v>
      </c>
      <c r="AJ2781" s="58">
        <v>0</v>
      </c>
      <c r="AT2781" t="s">
        <v>3842</v>
      </c>
      <c r="AU2781" s="191">
        <f t="shared" si="45"/>
        <v>14221350</v>
      </c>
    </row>
    <row r="2782" spans="1:47" hidden="1" x14ac:dyDescent="0.25">
      <c r="A2782" s="55" t="s">
        <v>1717</v>
      </c>
      <c r="B2782" s="92" t="s">
        <v>2824</v>
      </c>
      <c r="D2782" s="55" t="s">
        <v>3859</v>
      </c>
      <c r="E2782" s="56">
        <v>45777</v>
      </c>
      <c r="F2782" s="55" t="s">
        <v>4318</v>
      </c>
      <c r="H2782" s="55">
        <v>50900010</v>
      </c>
      <c r="I2782" s="55" t="s">
        <v>4327</v>
      </c>
      <c r="K2782" s="55" t="s">
        <v>490</v>
      </c>
      <c r="L2782" s="56">
        <v>45777</v>
      </c>
      <c r="Q2782" s="55" t="s">
        <v>89</v>
      </c>
      <c r="R2782" s="57">
        <v>0</v>
      </c>
      <c r="S2782" s="55" t="s">
        <v>89</v>
      </c>
      <c r="T2782" s="57">
        <v>0</v>
      </c>
      <c r="U2782" s="55" t="s">
        <v>329</v>
      </c>
      <c r="V2782" s="55" t="s">
        <v>330</v>
      </c>
      <c r="AJ2782" s="58">
        <v>0</v>
      </c>
      <c r="AT2782" t="s">
        <v>3842</v>
      </c>
      <c r="AU2782" s="191">
        <f t="shared" si="45"/>
        <v>0</v>
      </c>
    </row>
    <row r="2783" spans="1:47" hidden="1" x14ac:dyDescent="0.25">
      <c r="A2783" s="55" t="s">
        <v>1717</v>
      </c>
      <c r="B2783" s="92" t="s">
        <v>2824</v>
      </c>
      <c r="D2783" s="55" t="s">
        <v>3859</v>
      </c>
      <c r="E2783" s="56">
        <v>45777</v>
      </c>
      <c r="F2783" s="55" t="s">
        <v>4318</v>
      </c>
      <c r="H2783" s="55">
        <v>50900010</v>
      </c>
      <c r="I2783" s="55" t="s">
        <v>4327</v>
      </c>
      <c r="K2783" s="55" t="s">
        <v>490</v>
      </c>
      <c r="L2783" s="56">
        <v>45777</v>
      </c>
      <c r="Q2783" s="55" t="s">
        <v>89</v>
      </c>
      <c r="R2783" s="57">
        <v>0</v>
      </c>
      <c r="S2783" s="55" t="s">
        <v>89</v>
      </c>
      <c r="T2783" s="57">
        <v>0</v>
      </c>
      <c r="U2783" s="55" t="s">
        <v>4042</v>
      </c>
      <c r="V2783" s="55" t="s">
        <v>4043</v>
      </c>
      <c r="AJ2783" s="58">
        <v>0</v>
      </c>
      <c r="AT2783" t="s">
        <v>4371</v>
      </c>
      <c r="AU2783" s="191">
        <f t="shared" si="45"/>
        <v>0</v>
      </c>
    </row>
    <row r="2784" spans="1:47" hidden="1" x14ac:dyDescent="0.25">
      <c r="A2784" s="55" t="s">
        <v>1717</v>
      </c>
      <c r="B2784" s="92" t="s">
        <v>2824</v>
      </c>
      <c r="D2784" s="55" t="s">
        <v>3859</v>
      </c>
      <c r="E2784" s="56">
        <v>45777</v>
      </c>
      <c r="F2784" s="55" t="s">
        <v>4318</v>
      </c>
      <c r="H2784" s="55">
        <v>50900010</v>
      </c>
      <c r="I2784" s="55" t="s">
        <v>4327</v>
      </c>
      <c r="K2784" s="55" t="s">
        <v>490</v>
      </c>
      <c r="L2784" s="56">
        <v>45777</v>
      </c>
      <c r="Q2784" s="55" t="s">
        <v>89</v>
      </c>
      <c r="R2784" s="57">
        <v>550.9</v>
      </c>
      <c r="S2784" s="55" t="s">
        <v>89</v>
      </c>
      <c r="T2784" s="57">
        <v>550.9</v>
      </c>
      <c r="U2784" s="55" t="s">
        <v>329</v>
      </c>
      <c r="V2784" s="55" t="s">
        <v>330</v>
      </c>
      <c r="AJ2784" s="58">
        <v>0</v>
      </c>
      <c r="AT2784" t="s">
        <v>3842</v>
      </c>
      <c r="AU2784" s="191">
        <f t="shared" si="45"/>
        <v>9089850</v>
      </c>
    </row>
    <row r="2785" spans="1:47" hidden="1" x14ac:dyDescent="0.25">
      <c r="A2785" s="55" t="s">
        <v>1717</v>
      </c>
      <c r="B2785" s="92" t="s">
        <v>2824</v>
      </c>
      <c r="D2785" s="55" t="s">
        <v>3859</v>
      </c>
      <c r="E2785" s="56">
        <v>45777</v>
      </c>
      <c r="F2785" s="55" t="s">
        <v>4318</v>
      </c>
      <c r="H2785" s="55">
        <v>50900010</v>
      </c>
      <c r="I2785" s="55" t="s">
        <v>4327</v>
      </c>
      <c r="K2785" s="55" t="s">
        <v>490</v>
      </c>
      <c r="L2785" s="56">
        <v>45777</v>
      </c>
      <c r="Q2785" s="55" t="s">
        <v>89</v>
      </c>
      <c r="R2785" s="57">
        <v>167.62</v>
      </c>
      <c r="S2785" s="55" t="s">
        <v>89</v>
      </c>
      <c r="T2785" s="57">
        <v>167.62</v>
      </c>
      <c r="U2785" s="55" t="s">
        <v>329</v>
      </c>
      <c r="V2785" s="55" t="s">
        <v>330</v>
      </c>
      <c r="AJ2785" s="58">
        <v>0</v>
      </c>
      <c r="AT2785" t="s">
        <v>3842</v>
      </c>
      <c r="AU2785" s="191">
        <f t="shared" si="45"/>
        <v>2765730</v>
      </c>
    </row>
    <row r="2786" spans="1:47" hidden="1" x14ac:dyDescent="0.25">
      <c r="A2786" s="55" t="s">
        <v>1717</v>
      </c>
      <c r="B2786" s="92" t="s">
        <v>2824</v>
      </c>
      <c r="D2786" s="55" t="s">
        <v>3859</v>
      </c>
      <c r="E2786" s="56">
        <v>45777</v>
      </c>
      <c r="F2786" s="55" t="s">
        <v>4318</v>
      </c>
      <c r="H2786" s="55">
        <v>50900010</v>
      </c>
      <c r="I2786" s="55" t="s">
        <v>4327</v>
      </c>
      <c r="K2786" s="55" t="s">
        <v>490</v>
      </c>
      <c r="L2786" s="56">
        <v>45777</v>
      </c>
      <c r="Q2786" s="55" t="s">
        <v>89</v>
      </c>
      <c r="R2786" s="57">
        <v>0.27</v>
      </c>
      <c r="S2786" s="55" t="s">
        <v>89</v>
      </c>
      <c r="T2786" s="57">
        <v>0.27</v>
      </c>
      <c r="U2786" s="55" t="s">
        <v>329</v>
      </c>
      <c r="V2786" s="55" t="s">
        <v>330</v>
      </c>
      <c r="AJ2786" s="58">
        <v>0</v>
      </c>
      <c r="AT2786" t="s">
        <v>3842</v>
      </c>
      <c r="AU2786" s="191">
        <f t="shared" si="45"/>
        <v>4455</v>
      </c>
    </row>
    <row r="2787" spans="1:47" hidden="1" x14ac:dyDescent="0.25">
      <c r="A2787" s="55" t="s">
        <v>1717</v>
      </c>
      <c r="B2787" s="92" t="s">
        <v>2824</v>
      </c>
      <c r="D2787" s="55" t="s">
        <v>3859</v>
      </c>
      <c r="E2787" s="56">
        <v>45777</v>
      </c>
      <c r="F2787" s="55" t="s">
        <v>4318</v>
      </c>
      <c r="H2787" s="55">
        <v>50900010</v>
      </c>
      <c r="I2787" s="55" t="s">
        <v>4327</v>
      </c>
      <c r="K2787" s="55" t="s">
        <v>490</v>
      </c>
      <c r="L2787" s="56">
        <v>45777</v>
      </c>
      <c r="Q2787" s="55" t="s">
        <v>89</v>
      </c>
      <c r="R2787" s="57">
        <v>0</v>
      </c>
      <c r="S2787" s="55" t="s">
        <v>89</v>
      </c>
      <c r="T2787" s="57">
        <v>0</v>
      </c>
      <c r="U2787" s="55" t="s">
        <v>329</v>
      </c>
      <c r="V2787" s="55" t="s">
        <v>330</v>
      </c>
      <c r="AJ2787" s="58">
        <v>0</v>
      </c>
      <c r="AT2787" t="s">
        <v>3842</v>
      </c>
      <c r="AU2787" s="191">
        <f t="shared" si="45"/>
        <v>0</v>
      </c>
    </row>
    <row r="2788" spans="1:47" hidden="1" x14ac:dyDescent="0.25">
      <c r="A2788" s="55" t="s">
        <v>1717</v>
      </c>
      <c r="B2788" s="92" t="s">
        <v>2824</v>
      </c>
      <c r="D2788" s="55" t="s">
        <v>3859</v>
      </c>
      <c r="E2788" s="56">
        <v>45777</v>
      </c>
      <c r="F2788" s="55" t="s">
        <v>4318</v>
      </c>
      <c r="H2788" s="55">
        <v>50900010</v>
      </c>
      <c r="I2788" s="55" t="s">
        <v>4327</v>
      </c>
      <c r="K2788" s="55" t="s">
        <v>490</v>
      </c>
      <c r="L2788" s="56">
        <v>45777</v>
      </c>
      <c r="Q2788" s="55" t="s">
        <v>89</v>
      </c>
      <c r="R2788" s="57">
        <v>50.31</v>
      </c>
      <c r="S2788" s="55" t="s">
        <v>89</v>
      </c>
      <c r="T2788" s="57">
        <v>50.31</v>
      </c>
      <c r="U2788" s="55" t="s">
        <v>329</v>
      </c>
      <c r="V2788" s="55" t="s">
        <v>330</v>
      </c>
      <c r="AJ2788" s="58">
        <v>0</v>
      </c>
      <c r="AT2788" t="s">
        <v>3842</v>
      </c>
      <c r="AU2788" s="191">
        <f t="shared" si="45"/>
        <v>830115</v>
      </c>
    </row>
    <row r="2789" spans="1:47" hidden="1" x14ac:dyDescent="0.25">
      <c r="A2789" s="55" t="s">
        <v>1717</v>
      </c>
      <c r="B2789" s="92" t="s">
        <v>2824</v>
      </c>
      <c r="D2789" s="55" t="s">
        <v>3859</v>
      </c>
      <c r="E2789" s="56">
        <v>45777</v>
      </c>
      <c r="F2789" s="55" t="s">
        <v>4318</v>
      </c>
      <c r="H2789" s="55">
        <v>50900010</v>
      </c>
      <c r="I2789" s="55" t="s">
        <v>4327</v>
      </c>
      <c r="K2789" s="55" t="s">
        <v>490</v>
      </c>
      <c r="L2789" s="56">
        <v>45777</v>
      </c>
      <c r="Q2789" s="55" t="s">
        <v>89</v>
      </c>
      <c r="R2789" s="57">
        <v>0</v>
      </c>
      <c r="S2789" s="55" t="s">
        <v>89</v>
      </c>
      <c r="T2789" s="57">
        <v>0</v>
      </c>
      <c r="U2789" s="55" t="s">
        <v>4042</v>
      </c>
      <c r="V2789" s="55" t="s">
        <v>4043</v>
      </c>
      <c r="AJ2789" s="58">
        <v>0</v>
      </c>
      <c r="AT2789" t="s">
        <v>4371</v>
      </c>
      <c r="AU2789" s="191">
        <f t="shared" si="45"/>
        <v>0</v>
      </c>
    </row>
    <row r="2790" spans="1:47" hidden="1" x14ac:dyDescent="0.25">
      <c r="A2790" s="55" t="s">
        <v>1717</v>
      </c>
      <c r="B2790" s="92" t="s">
        <v>2824</v>
      </c>
      <c r="D2790" s="55" t="s">
        <v>3859</v>
      </c>
      <c r="E2790" s="56">
        <v>45777</v>
      </c>
      <c r="F2790" s="55" t="s">
        <v>4318</v>
      </c>
      <c r="H2790" s="55">
        <v>50900020</v>
      </c>
      <c r="I2790" s="55" t="s">
        <v>4327</v>
      </c>
      <c r="K2790" s="55" t="s">
        <v>492</v>
      </c>
      <c r="L2790" s="56">
        <v>45777</v>
      </c>
      <c r="Q2790" s="55" t="s">
        <v>89</v>
      </c>
      <c r="R2790" s="57">
        <v>780.64</v>
      </c>
      <c r="S2790" s="55" t="s">
        <v>89</v>
      </c>
      <c r="T2790" s="57">
        <v>780.64</v>
      </c>
      <c r="U2790" s="55" t="s">
        <v>329</v>
      </c>
      <c r="V2790" s="55" t="s">
        <v>330</v>
      </c>
      <c r="AJ2790" s="58">
        <v>0</v>
      </c>
      <c r="AT2790" t="s">
        <v>3842</v>
      </c>
      <c r="AU2790" s="191">
        <f t="shared" si="45"/>
        <v>12880560</v>
      </c>
    </row>
    <row r="2791" spans="1:47" hidden="1" x14ac:dyDescent="0.25">
      <c r="A2791" s="55" t="s">
        <v>1717</v>
      </c>
      <c r="B2791" s="92" t="s">
        <v>2824</v>
      </c>
      <c r="D2791" s="55" t="s">
        <v>3859</v>
      </c>
      <c r="E2791" s="56">
        <v>45777</v>
      </c>
      <c r="F2791" s="55" t="s">
        <v>4318</v>
      </c>
      <c r="H2791" s="55">
        <v>50900010</v>
      </c>
      <c r="I2791" s="55" t="s">
        <v>4327</v>
      </c>
      <c r="K2791" s="55" t="s">
        <v>490</v>
      </c>
      <c r="L2791" s="56">
        <v>45777</v>
      </c>
      <c r="Q2791" s="55" t="s">
        <v>89</v>
      </c>
      <c r="R2791" s="57">
        <v>3.17</v>
      </c>
      <c r="S2791" s="55" t="s">
        <v>89</v>
      </c>
      <c r="T2791" s="57">
        <v>3.17</v>
      </c>
      <c r="U2791" s="55" t="s">
        <v>329</v>
      </c>
      <c r="V2791" s="55" t="s">
        <v>330</v>
      </c>
      <c r="AJ2791" s="58">
        <v>0</v>
      </c>
      <c r="AT2791" t="s">
        <v>3842</v>
      </c>
      <c r="AU2791" s="191">
        <f t="shared" si="45"/>
        <v>52305</v>
      </c>
    </row>
    <row r="2792" spans="1:47" hidden="1" x14ac:dyDescent="0.25">
      <c r="A2792" s="55" t="s">
        <v>1717</v>
      </c>
      <c r="B2792" s="92" t="s">
        <v>2824</v>
      </c>
      <c r="D2792" s="55" t="s">
        <v>3859</v>
      </c>
      <c r="E2792" s="56">
        <v>45777</v>
      </c>
      <c r="F2792" s="55" t="s">
        <v>4318</v>
      </c>
      <c r="H2792" s="55">
        <v>50900010</v>
      </c>
      <c r="I2792" s="55" t="s">
        <v>4327</v>
      </c>
      <c r="K2792" s="55" t="s">
        <v>490</v>
      </c>
      <c r="L2792" s="56">
        <v>45777</v>
      </c>
      <c r="Q2792" s="55" t="s">
        <v>89</v>
      </c>
      <c r="R2792" s="57">
        <v>0</v>
      </c>
      <c r="S2792" s="55" t="s">
        <v>89</v>
      </c>
      <c r="T2792" s="57">
        <v>0</v>
      </c>
      <c r="U2792" s="55" t="s">
        <v>329</v>
      </c>
      <c r="V2792" s="55" t="s">
        <v>330</v>
      </c>
      <c r="AJ2792" s="58">
        <v>0</v>
      </c>
      <c r="AT2792" t="s">
        <v>3842</v>
      </c>
      <c r="AU2792" s="191">
        <f t="shared" si="45"/>
        <v>0</v>
      </c>
    </row>
    <row r="2793" spans="1:47" hidden="1" x14ac:dyDescent="0.25">
      <c r="A2793" s="55" t="s">
        <v>1717</v>
      </c>
      <c r="B2793" s="92" t="s">
        <v>2824</v>
      </c>
      <c r="D2793" s="55" t="s">
        <v>3859</v>
      </c>
      <c r="E2793" s="56">
        <v>45777</v>
      </c>
      <c r="F2793" s="55" t="s">
        <v>4318</v>
      </c>
      <c r="H2793" s="55">
        <v>50900010</v>
      </c>
      <c r="I2793" s="55" t="s">
        <v>4327</v>
      </c>
      <c r="K2793" s="55" t="s">
        <v>490</v>
      </c>
      <c r="L2793" s="56">
        <v>45777</v>
      </c>
      <c r="Q2793" s="55" t="s">
        <v>89</v>
      </c>
      <c r="R2793" s="57">
        <v>0</v>
      </c>
      <c r="S2793" s="55" t="s">
        <v>89</v>
      </c>
      <c r="T2793" s="57">
        <v>0</v>
      </c>
      <c r="U2793" s="55" t="s">
        <v>4042</v>
      </c>
      <c r="V2793" s="55" t="s">
        <v>4043</v>
      </c>
      <c r="AJ2793" s="58">
        <v>0</v>
      </c>
      <c r="AT2793" t="s">
        <v>4371</v>
      </c>
      <c r="AU2793" s="191">
        <f t="shared" si="45"/>
        <v>0</v>
      </c>
    </row>
    <row r="2794" spans="1:47" hidden="1" x14ac:dyDescent="0.25">
      <c r="A2794" s="55" t="s">
        <v>1717</v>
      </c>
      <c r="B2794" s="92" t="s">
        <v>2824</v>
      </c>
      <c r="D2794" s="55" t="s">
        <v>3859</v>
      </c>
      <c r="E2794" s="56">
        <v>45777</v>
      </c>
      <c r="F2794" s="55" t="s">
        <v>4318</v>
      </c>
      <c r="H2794" s="55">
        <v>50900010</v>
      </c>
      <c r="I2794" s="55" t="s">
        <v>4327</v>
      </c>
      <c r="K2794" s="55" t="s">
        <v>490</v>
      </c>
      <c r="L2794" s="56">
        <v>45777</v>
      </c>
      <c r="Q2794" s="55" t="s">
        <v>89</v>
      </c>
      <c r="R2794" s="57">
        <v>0</v>
      </c>
      <c r="S2794" s="55" t="s">
        <v>89</v>
      </c>
      <c r="T2794" s="57">
        <v>0</v>
      </c>
      <c r="U2794" s="55" t="s">
        <v>4042</v>
      </c>
      <c r="V2794" s="55" t="s">
        <v>4043</v>
      </c>
      <c r="AJ2794" s="58">
        <v>0</v>
      </c>
      <c r="AT2794" t="s">
        <v>4371</v>
      </c>
      <c r="AU2794" s="191">
        <f t="shared" si="45"/>
        <v>0</v>
      </c>
    </row>
    <row r="2795" spans="1:47" hidden="1" x14ac:dyDescent="0.25">
      <c r="A2795" s="55" t="s">
        <v>1717</v>
      </c>
      <c r="B2795" s="92" t="s">
        <v>2824</v>
      </c>
      <c r="D2795" s="55" t="s">
        <v>3859</v>
      </c>
      <c r="E2795" s="56">
        <v>45777</v>
      </c>
      <c r="F2795" s="55" t="s">
        <v>4318</v>
      </c>
      <c r="H2795" s="55">
        <v>50900010</v>
      </c>
      <c r="I2795" s="55" t="s">
        <v>4327</v>
      </c>
      <c r="K2795" s="55" t="s">
        <v>490</v>
      </c>
      <c r="L2795" s="56">
        <v>45777</v>
      </c>
      <c r="Q2795" s="55" t="s">
        <v>89</v>
      </c>
      <c r="R2795" s="57">
        <v>0</v>
      </c>
      <c r="S2795" s="55" t="s">
        <v>89</v>
      </c>
      <c r="T2795" s="57">
        <v>0</v>
      </c>
      <c r="U2795" s="55" t="s">
        <v>329</v>
      </c>
      <c r="V2795" s="55" t="s">
        <v>330</v>
      </c>
      <c r="AJ2795" s="58">
        <v>0</v>
      </c>
      <c r="AT2795" t="s">
        <v>3842</v>
      </c>
      <c r="AU2795" s="191">
        <f t="shared" si="45"/>
        <v>0</v>
      </c>
    </row>
    <row r="2796" spans="1:47" hidden="1" x14ac:dyDescent="0.25">
      <c r="A2796" s="55" t="s">
        <v>1717</v>
      </c>
      <c r="B2796" s="92" t="s">
        <v>2824</v>
      </c>
      <c r="D2796" s="55" t="s">
        <v>3859</v>
      </c>
      <c r="E2796" s="56">
        <v>45777</v>
      </c>
      <c r="F2796" s="55" t="s">
        <v>4318</v>
      </c>
      <c r="H2796" s="55">
        <v>50900010</v>
      </c>
      <c r="I2796" s="55" t="s">
        <v>4327</v>
      </c>
      <c r="K2796" s="55" t="s">
        <v>490</v>
      </c>
      <c r="L2796" s="56">
        <v>45777</v>
      </c>
      <c r="Q2796" s="55" t="s">
        <v>89</v>
      </c>
      <c r="R2796" s="57">
        <v>0</v>
      </c>
      <c r="S2796" s="55" t="s">
        <v>89</v>
      </c>
      <c r="T2796" s="57">
        <v>0</v>
      </c>
      <c r="U2796" s="55" t="s">
        <v>329</v>
      </c>
      <c r="V2796" s="55" t="s">
        <v>330</v>
      </c>
      <c r="AJ2796" s="58">
        <v>0</v>
      </c>
      <c r="AT2796" t="s">
        <v>3842</v>
      </c>
      <c r="AU2796" s="191">
        <f t="shared" si="45"/>
        <v>0</v>
      </c>
    </row>
    <row r="2797" spans="1:47" hidden="1" x14ac:dyDescent="0.25">
      <c r="A2797" s="55" t="s">
        <v>1717</v>
      </c>
      <c r="B2797" s="92" t="s">
        <v>2824</v>
      </c>
      <c r="D2797" s="55" t="s">
        <v>3859</v>
      </c>
      <c r="E2797" s="56">
        <v>45777</v>
      </c>
      <c r="F2797" s="55" t="s">
        <v>4318</v>
      </c>
      <c r="H2797" s="55">
        <v>50900020</v>
      </c>
      <c r="I2797" s="55" t="s">
        <v>4327</v>
      </c>
      <c r="K2797" s="55" t="s">
        <v>492</v>
      </c>
      <c r="L2797" s="56">
        <v>45777</v>
      </c>
      <c r="Q2797" s="55" t="s">
        <v>89</v>
      </c>
      <c r="R2797" s="57">
        <v>2312.91</v>
      </c>
      <c r="S2797" s="55" t="s">
        <v>89</v>
      </c>
      <c r="T2797" s="57">
        <v>2312.91</v>
      </c>
      <c r="U2797" s="55" t="s">
        <v>329</v>
      </c>
      <c r="V2797" s="55" t="s">
        <v>330</v>
      </c>
      <c r="AJ2797" s="58">
        <v>0</v>
      </c>
      <c r="AT2797" t="s">
        <v>3842</v>
      </c>
      <c r="AU2797" s="191">
        <f t="shared" si="45"/>
        <v>38163015</v>
      </c>
    </row>
    <row r="2798" spans="1:47" hidden="1" x14ac:dyDescent="0.25">
      <c r="A2798" s="55" t="s">
        <v>1717</v>
      </c>
      <c r="B2798" s="92" t="s">
        <v>2824</v>
      </c>
      <c r="D2798" s="55" t="s">
        <v>3859</v>
      </c>
      <c r="E2798" s="56">
        <v>45777</v>
      </c>
      <c r="F2798" s="55" t="s">
        <v>4318</v>
      </c>
      <c r="H2798" s="55">
        <v>50900020</v>
      </c>
      <c r="I2798" s="55" t="s">
        <v>4327</v>
      </c>
      <c r="K2798" s="55" t="s">
        <v>492</v>
      </c>
      <c r="L2798" s="56">
        <v>45777</v>
      </c>
      <c r="Q2798" s="55" t="s">
        <v>89</v>
      </c>
      <c r="R2798" s="57">
        <v>214.38</v>
      </c>
      <c r="S2798" s="55" t="s">
        <v>89</v>
      </c>
      <c r="T2798" s="57">
        <v>214.38</v>
      </c>
      <c r="U2798" s="55" t="s">
        <v>329</v>
      </c>
      <c r="V2798" s="55" t="s">
        <v>330</v>
      </c>
      <c r="AJ2798" s="58">
        <v>0</v>
      </c>
      <c r="AT2798" t="s">
        <v>3842</v>
      </c>
      <c r="AU2798" s="191">
        <f t="shared" si="45"/>
        <v>3537270</v>
      </c>
    </row>
    <row r="2799" spans="1:47" hidden="1" x14ac:dyDescent="0.25">
      <c r="A2799" s="55" t="s">
        <v>1717</v>
      </c>
      <c r="B2799" s="92" t="s">
        <v>2824</v>
      </c>
      <c r="D2799" s="55" t="s">
        <v>3859</v>
      </c>
      <c r="E2799" s="56">
        <v>45777</v>
      </c>
      <c r="F2799" s="55" t="s">
        <v>4318</v>
      </c>
      <c r="H2799" s="55">
        <v>50900010</v>
      </c>
      <c r="I2799" s="55" t="s">
        <v>4327</v>
      </c>
      <c r="K2799" s="55" t="s">
        <v>490</v>
      </c>
      <c r="L2799" s="56">
        <v>45777</v>
      </c>
      <c r="Q2799" s="55" t="s">
        <v>89</v>
      </c>
      <c r="R2799" s="57">
        <v>0</v>
      </c>
      <c r="S2799" s="55" t="s">
        <v>89</v>
      </c>
      <c r="T2799" s="57">
        <v>0</v>
      </c>
      <c r="U2799" s="55" t="s">
        <v>4042</v>
      </c>
      <c r="V2799" s="55" t="s">
        <v>4043</v>
      </c>
      <c r="AJ2799" s="58">
        <v>0</v>
      </c>
      <c r="AT2799" t="s">
        <v>4371</v>
      </c>
      <c r="AU2799" s="191">
        <f t="shared" si="45"/>
        <v>0</v>
      </c>
    </row>
    <row r="2800" spans="1:47" hidden="1" x14ac:dyDescent="0.25">
      <c r="A2800" s="55" t="s">
        <v>1717</v>
      </c>
      <c r="B2800" s="92" t="s">
        <v>2824</v>
      </c>
      <c r="D2800" s="55" t="s">
        <v>3859</v>
      </c>
      <c r="E2800" s="56">
        <v>45777</v>
      </c>
      <c r="F2800" s="55" t="s">
        <v>4318</v>
      </c>
      <c r="H2800" s="55">
        <v>50900010</v>
      </c>
      <c r="I2800" s="55" t="s">
        <v>4327</v>
      </c>
      <c r="K2800" s="55" t="s">
        <v>490</v>
      </c>
      <c r="L2800" s="56">
        <v>45777</v>
      </c>
      <c r="Q2800" s="55" t="s">
        <v>89</v>
      </c>
      <c r="R2800" s="57">
        <v>50.31</v>
      </c>
      <c r="S2800" s="55" t="s">
        <v>89</v>
      </c>
      <c r="T2800" s="57">
        <v>50.31</v>
      </c>
      <c r="U2800" s="55" t="s">
        <v>329</v>
      </c>
      <c r="V2800" s="55" t="s">
        <v>330</v>
      </c>
      <c r="AJ2800" s="58">
        <v>0</v>
      </c>
      <c r="AT2800" t="s">
        <v>3842</v>
      </c>
      <c r="AU2800" s="191">
        <f t="shared" si="45"/>
        <v>830115</v>
      </c>
    </row>
    <row r="2801" spans="1:47" hidden="1" x14ac:dyDescent="0.25">
      <c r="A2801" s="55" t="s">
        <v>1717</v>
      </c>
      <c r="B2801" s="92" t="s">
        <v>2824</v>
      </c>
      <c r="D2801" s="55" t="s">
        <v>3859</v>
      </c>
      <c r="E2801" s="56">
        <v>45777</v>
      </c>
      <c r="F2801" s="55" t="s">
        <v>4318</v>
      </c>
      <c r="H2801" s="55">
        <v>50900010</v>
      </c>
      <c r="I2801" s="55" t="s">
        <v>4327</v>
      </c>
      <c r="K2801" s="55" t="s">
        <v>490</v>
      </c>
      <c r="L2801" s="56">
        <v>45777</v>
      </c>
      <c r="Q2801" s="55" t="s">
        <v>89</v>
      </c>
      <c r="R2801" s="57">
        <v>0</v>
      </c>
      <c r="S2801" s="55" t="s">
        <v>89</v>
      </c>
      <c r="T2801" s="57">
        <v>0</v>
      </c>
      <c r="U2801" s="55" t="s">
        <v>4042</v>
      </c>
      <c r="V2801" s="55" t="s">
        <v>4043</v>
      </c>
      <c r="AJ2801" s="58">
        <v>0</v>
      </c>
      <c r="AT2801" t="s">
        <v>4371</v>
      </c>
      <c r="AU2801" s="191">
        <f t="shared" ref="AU2801:AU2864" si="46">IF(Q2801="USD",R2801*16500,IF(Q2801="IDR",R2801,T2801*16500))</f>
        <v>0</v>
      </c>
    </row>
    <row r="2802" spans="1:47" hidden="1" x14ac:dyDescent="0.25">
      <c r="A2802" s="55" t="s">
        <v>1717</v>
      </c>
      <c r="B2802" s="92" t="s">
        <v>2824</v>
      </c>
      <c r="D2802" s="55" t="s">
        <v>3859</v>
      </c>
      <c r="E2802" s="56">
        <v>45777</v>
      </c>
      <c r="F2802" s="55" t="s">
        <v>4318</v>
      </c>
      <c r="H2802" s="55">
        <v>50900020</v>
      </c>
      <c r="I2802" s="55" t="s">
        <v>4327</v>
      </c>
      <c r="K2802" s="55" t="s">
        <v>492</v>
      </c>
      <c r="L2802" s="56">
        <v>45777</v>
      </c>
      <c r="Q2802" s="55" t="s">
        <v>89</v>
      </c>
      <c r="R2802" s="57">
        <v>925.17</v>
      </c>
      <c r="S2802" s="55" t="s">
        <v>89</v>
      </c>
      <c r="T2802" s="57">
        <v>925.17</v>
      </c>
      <c r="U2802" s="55" t="s">
        <v>329</v>
      </c>
      <c r="V2802" s="55" t="s">
        <v>330</v>
      </c>
      <c r="AJ2802" s="58">
        <v>0</v>
      </c>
      <c r="AT2802" t="s">
        <v>3842</v>
      </c>
      <c r="AU2802" s="191">
        <f t="shared" si="46"/>
        <v>15265305</v>
      </c>
    </row>
    <row r="2803" spans="1:47" hidden="1" x14ac:dyDescent="0.25">
      <c r="A2803" s="55" t="s">
        <v>1717</v>
      </c>
      <c r="B2803" s="92" t="s">
        <v>2824</v>
      </c>
      <c r="D2803" s="55" t="s">
        <v>3859</v>
      </c>
      <c r="E2803" s="56">
        <v>45777</v>
      </c>
      <c r="F2803" s="55" t="s">
        <v>4318</v>
      </c>
      <c r="H2803" s="55">
        <v>50900010</v>
      </c>
      <c r="I2803" s="55" t="s">
        <v>4327</v>
      </c>
      <c r="K2803" s="55" t="s">
        <v>490</v>
      </c>
      <c r="L2803" s="56">
        <v>45777</v>
      </c>
      <c r="Q2803" s="55" t="s">
        <v>89</v>
      </c>
      <c r="R2803" s="57">
        <v>0</v>
      </c>
      <c r="S2803" s="55" t="s">
        <v>89</v>
      </c>
      <c r="T2803" s="57">
        <v>0</v>
      </c>
      <c r="U2803" s="55" t="s">
        <v>4042</v>
      </c>
      <c r="V2803" s="55" t="s">
        <v>4043</v>
      </c>
      <c r="AJ2803" s="58">
        <v>0</v>
      </c>
      <c r="AT2803" t="s">
        <v>4371</v>
      </c>
      <c r="AU2803" s="191">
        <f t="shared" si="46"/>
        <v>0</v>
      </c>
    </row>
    <row r="2804" spans="1:47" hidden="1" x14ac:dyDescent="0.25">
      <c r="A2804" s="55" t="s">
        <v>1717</v>
      </c>
      <c r="B2804" s="92" t="s">
        <v>2824</v>
      </c>
      <c r="D2804" s="55" t="s">
        <v>3859</v>
      </c>
      <c r="E2804" s="56">
        <v>45777</v>
      </c>
      <c r="F2804" s="55" t="s">
        <v>4318</v>
      </c>
      <c r="H2804" s="55">
        <v>50900010</v>
      </c>
      <c r="I2804" s="55" t="s">
        <v>4327</v>
      </c>
      <c r="K2804" s="55" t="s">
        <v>490</v>
      </c>
      <c r="L2804" s="56">
        <v>45777</v>
      </c>
      <c r="Q2804" s="55" t="s">
        <v>89</v>
      </c>
      <c r="R2804" s="57">
        <v>0</v>
      </c>
      <c r="S2804" s="55" t="s">
        <v>89</v>
      </c>
      <c r="T2804" s="57">
        <v>0</v>
      </c>
      <c r="U2804" s="55" t="s">
        <v>4042</v>
      </c>
      <c r="V2804" s="55" t="s">
        <v>4043</v>
      </c>
      <c r="AJ2804" s="58">
        <v>0</v>
      </c>
      <c r="AT2804" t="s">
        <v>4371</v>
      </c>
      <c r="AU2804" s="191">
        <f t="shared" si="46"/>
        <v>0</v>
      </c>
    </row>
    <row r="2805" spans="1:47" hidden="1" x14ac:dyDescent="0.25">
      <c r="A2805" s="55" t="s">
        <v>1717</v>
      </c>
      <c r="B2805" s="92" t="s">
        <v>2824</v>
      </c>
      <c r="D2805" s="55" t="s">
        <v>3859</v>
      </c>
      <c r="E2805" s="56">
        <v>45777</v>
      </c>
      <c r="F2805" s="55" t="s">
        <v>4318</v>
      </c>
      <c r="H2805" s="55">
        <v>50900060</v>
      </c>
      <c r="I2805" s="55" t="s">
        <v>4328</v>
      </c>
      <c r="K2805" s="55" t="s">
        <v>500</v>
      </c>
      <c r="L2805" s="56">
        <v>45777</v>
      </c>
      <c r="Q2805" s="55" t="s">
        <v>89</v>
      </c>
      <c r="R2805" s="57">
        <v>41.6</v>
      </c>
      <c r="S2805" s="55" t="s">
        <v>89</v>
      </c>
      <c r="T2805" s="57">
        <v>41.6</v>
      </c>
      <c r="U2805" s="55" t="s">
        <v>329</v>
      </c>
      <c r="V2805" s="55" t="s">
        <v>330</v>
      </c>
      <c r="AJ2805" s="58">
        <v>0</v>
      </c>
      <c r="AT2805" t="s">
        <v>3842</v>
      </c>
      <c r="AU2805" s="191">
        <f t="shared" si="46"/>
        <v>686400</v>
      </c>
    </row>
    <row r="2806" spans="1:47" hidden="1" x14ac:dyDescent="0.25">
      <c r="A2806" s="55" t="s">
        <v>1717</v>
      </c>
      <c r="B2806" s="92" t="s">
        <v>2824</v>
      </c>
      <c r="D2806" s="55" t="s">
        <v>3859</v>
      </c>
      <c r="E2806" s="56">
        <v>45777</v>
      </c>
      <c r="F2806" s="55" t="s">
        <v>4318</v>
      </c>
      <c r="H2806" s="55">
        <v>50900060</v>
      </c>
      <c r="I2806" s="55" t="s">
        <v>4328</v>
      </c>
      <c r="K2806" s="55" t="s">
        <v>500</v>
      </c>
      <c r="L2806" s="56">
        <v>45777</v>
      </c>
      <c r="Q2806" s="55" t="s">
        <v>89</v>
      </c>
      <c r="R2806" s="57">
        <v>66.64</v>
      </c>
      <c r="S2806" s="55" t="s">
        <v>89</v>
      </c>
      <c r="T2806" s="57">
        <v>66.64</v>
      </c>
      <c r="U2806" s="55" t="s">
        <v>329</v>
      </c>
      <c r="V2806" s="55" t="s">
        <v>330</v>
      </c>
      <c r="AJ2806" s="58">
        <v>0</v>
      </c>
      <c r="AT2806" t="s">
        <v>3842</v>
      </c>
      <c r="AU2806" s="191">
        <f t="shared" si="46"/>
        <v>1099560</v>
      </c>
    </row>
    <row r="2807" spans="1:47" hidden="1" x14ac:dyDescent="0.25">
      <c r="A2807" s="55" t="s">
        <v>1717</v>
      </c>
      <c r="B2807" s="92" t="s">
        <v>2824</v>
      </c>
      <c r="D2807" s="55" t="s">
        <v>3859</v>
      </c>
      <c r="E2807" s="56">
        <v>45777</v>
      </c>
      <c r="F2807" s="55" t="s">
        <v>4318</v>
      </c>
      <c r="H2807" s="55">
        <v>50900060</v>
      </c>
      <c r="I2807" s="55" t="s">
        <v>4328</v>
      </c>
      <c r="K2807" s="55" t="s">
        <v>500</v>
      </c>
      <c r="L2807" s="56">
        <v>45777</v>
      </c>
      <c r="Q2807" s="55" t="s">
        <v>89</v>
      </c>
      <c r="R2807" s="57">
        <v>50.54</v>
      </c>
      <c r="S2807" s="55" t="s">
        <v>89</v>
      </c>
      <c r="T2807" s="57">
        <v>50.54</v>
      </c>
      <c r="U2807" s="55" t="s">
        <v>329</v>
      </c>
      <c r="V2807" s="55" t="s">
        <v>330</v>
      </c>
      <c r="AJ2807" s="58">
        <v>0</v>
      </c>
      <c r="AT2807" t="s">
        <v>3842</v>
      </c>
      <c r="AU2807" s="191">
        <f t="shared" si="46"/>
        <v>833910</v>
      </c>
    </row>
    <row r="2808" spans="1:47" hidden="1" x14ac:dyDescent="0.25">
      <c r="A2808" s="55" t="s">
        <v>1717</v>
      </c>
      <c r="B2808" s="92" t="s">
        <v>2824</v>
      </c>
      <c r="D2808" s="55" t="s">
        <v>3859</v>
      </c>
      <c r="E2808" s="56">
        <v>45777</v>
      </c>
      <c r="F2808" s="55" t="s">
        <v>4318</v>
      </c>
      <c r="H2808" s="55">
        <v>50900060</v>
      </c>
      <c r="I2808" s="55" t="s">
        <v>4328</v>
      </c>
      <c r="K2808" s="55" t="s">
        <v>500</v>
      </c>
      <c r="L2808" s="56">
        <v>45777</v>
      </c>
      <c r="Q2808" s="55" t="s">
        <v>89</v>
      </c>
      <c r="R2808" s="57">
        <v>51.43</v>
      </c>
      <c r="S2808" s="55" t="s">
        <v>89</v>
      </c>
      <c r="T2808" s="57">
        <v>51.43</v>
      </c>
      <c r="U2808" s="55" t="s">
        <v>329</v>
      </c>
      <c r="V2808" s="55" t="s">
        <v>330</v>
      </c>
      <c r="AJ2808" s="58">
        <v>0</v>
      </c>
      <c r="AT2808" t="s">
        <v>3842</v>
      </c>
      <c r="AU2808" s="191">
        <f t="shared" si="46"/>
        <v>848595</v>
      </c>
    </row>
    <row r="2809" spans="1:47" hidden="1" x14ac:dyDescent="0.25">
      <c r="A2809" s="55" t="s">
        <v>1717</v>
      </c>
      <c r="B2809" s="92" t="s">
        <v>2824</v>
      </c>
      <c r="D2809" s="55" t="s">
        <v>3859</v>
      </c>
      <c r="E2809" s="56">
        <v>45777</v>
      </c>
      <c r="F2809" s="55" t="s">
        <v>4318</v>
      </c>
      <c r="H2809" s="55">
        <v>50900060</v>
      </c>
      <c r="I2809" s="55" t="s">
        <v>4328</v>
      </c>
      <c r="K2809" s="55" t="s">
        <v>500</v>
      </c>
      <c r="L2809" s="56">
        <v>45777</v>
      </c>
      <c r="Q2809" s="55" t="s">
        <v>89</v>
      </c>
      <c r="R2809" s="57">
        <v>5.83</v>
      </c>
      <c r="S2809" s="55" t="s">
        <v>89</v>
      </c>
      <c r="T2809" s="57">
        <v>5.83</v>
      </c>
      <c r="U2809" s="55" t="s">
        <v>329</v>
      </c>
      <c r="V2809" s="55" t="s">
        <v>330</v>
      </c>
      <c r="AJ2809" s="58">
        <v>0</v>
      </c>
      <c r="AT2809" t="s">
        <v>3842</v>
      </c>
      <c r="AU2809" s="191">
        <f t="shared" si="46"/>
        <v>96195</v>
      </c>
    </row>
    <row r="2810" spans="1:47" hidden="1" x14ac:dyDescent="0.25">
      <c r="A2810" s="55" t="s">
        <v>1717</v>
      </c>
      <c r="B2810" s="92" t="s">
        <v>2824</v>
      </c>
      <c r="D2810" s="55" t="s">
        <v>3859</v>
      </c>
      <c r="E2810" s="56">
        <v>45777</v>
      </c>
      <c r="F2810" s="55" t="s">
        <v>4318</v>
      </c>
      <c r="H2810" s="55">
        <v>50900060</v>
      </c>
      <c r="I2810" s="55" t="s">
        <v>4328</v>
      </c>
      <c r="K2810" s="55" t="s">
        <v>500</v>
      </c>
      <c r="L2810" s="56">
        <v>45777</v>
      </c>
      <c r="Q2810" s="55" t="s">
        <v>89</v>
      </c>
      <c r="R2810" s="57">
        <v>66.64</v>
      </c>
      <c r="S2810" s="55" t="s">
        <v>89</v>
      </c>
      <c r="T2810" s="57">
        <v>66.64</v>
      </c>
      <c r="U2810" s="55" t="s">
        <v>329</v>
      </c>
      <c r="V2810" s="55" t="s">
        <v>330</v>
      </c>
      <c r="AJ2810" s="58">
        <v>0</v>
      </c>
      <c r="AT2810" t="s">
        <v>3842</v>
      </c>
      <c r="AU2810" s="191">
        <f t="shared" si="46"/>
        <v>1099560</v>
      </c>
    </row>
    <row r="2811" spans="1:47" hidden="1" x14ac:dyDescent="0.25">
      <c r="A2811" s="55" t="s">
        <v>1717</v>
      </c>
      <c r="B2811" s="92" t="s">
        <v>2824</v>
      </c>
      <c r="D2811" s="55" t="s">
        <v>3859</v>
      </c>
      <c r="E2811" s="56">
        <v>45777</v>
      </c>
      <c r="F2811" s="55" t="s">
        <v>4318</v>
      </c>
      <c r="H2811" s="55">
        <v>50900060</v>
      </c>
      <c r="I2811" s="55" t="s">
        <v>4328</v>
      </c>
      <c r="K2811" s="55" t="s">
        <v>500</v>
      </c>
      <c r="L2811" s="56">
        <v>45777</v>
      </c>
      <c r="Q2811" s="55" t="s">
        <v>89</v>
      </c>
      <c r="R2811" s="57">
        <v>56.52</v>
      </c>
      <c r="S2811" s="55" t="s">
        <v>89</v>
      </c>
      <c r="T2811" s="57">
        <v>56.52</v>
      </c>
      <c r="U2811" s="55" t="s">
        <v>329</v>
      </c>
      <c r="V2811" s="55" t="s">
        <v>330</v>
      </c>
      <c r="AJ2811" s="58">
        <v>0</v>
      </c>
      <c r="AT2811" t="s">
        <v>3842</v>
      </c>
      <c r="AU2811" s="191">
        <f t="shared" si="46"/>
        <v>932580</v>
      </c>
    </row>
    <row r="2812" spans="1:47" hidden="1" x14ac:dyDescent="0.25">
      <c r="A2812" s="55" t="s">
        <v>1717</v>
      </c>
      <c r="B2812" s="92" t="s">
        <v>2824</v>
      </c>
      <c r="D2812" s="55" t="s">
        <v>3859</v>
      </c>
      <c r="E2812" s="56">
        <v>45777</v>
      </c>
      <c r="F2812" s="55" t="s">
        <v>4318</v>
      </c>
      <c r="H2812" s="55">
        <v>50900060</v>
      </c>
      <c r="I2812" s="55" t="s">
        <v>4329</v>
      </c>
      <c r="K2812" s="55" t="s">
        <v>500</v>
      </c>
      <c r="L2812" s="56">
        <v>45777</v>
      </c>
      <c r="Q2812" s="55" t="s">
        <v>89</v>
      </c>
      <c r="R2812" s="57">
        <v>18.329999999999998</v>
      </c>
      <c r="S2812" s="55" t="s">
        <v>89</v>
      </c>
      <c r="T2812" s="57">
        <v>18.329999999999998</v>
      </c>
      <c r="U2812" s="55" t="s">
        <v>329</v>
      </c>
      <c r="V2812" s="55" t="s">
        <v>330</v>
      </c>
      <c r="AJ2812" s="58">
        <v>0</v>
      </c>
      <c r="AT2812" t="s">
        <v>3842</v>
      </c>
      <c r="AU2812" s="191">
        <f t="shared" si="46"/>
        <v>302445</v>
      </c>
    </row>
    <row r="2813" spans="1:47" hidden="1" x14ac:dyDescent="0.25">
      <c r="A2813" s="55" t="s">
        <v>1717</v>
      </c>
      <c r="B2813" s="92" t="s">
        <v>2824</v>
      </c>
      <c r="D2813" s="55" t="s">
        <v>3859</v>
      </c>
      <c r="E2813" s="56">
        <v>45777</v>
      </c>
      <c r="F2813" s="55" t="s">
        <v>4318</v>
      </c>
      <c r="H2813" s="55">
        <v>50900060</v>
      </c>
      <c r="I2813" s="55" t="s">
        <v>4329</v>
      </c>
      <c r="K2813" s="55" t="s">
        <v>500</v>
      </c>
      <c r="L2813" s="56">
        <v>45777</v>
      </c>
      <c r="Q2813" s="55" t="s">
        <v>89</v>
      </c>
      <c r="R2813" s="57">
        <v>4.04</v>
      </c>
      <c r="S2813" s="55" t="s">
        <v>89</v>
      </c>
      <c r="T2813" s="57">
        <v>4.04</v>
      </c>
      <c r="U2813" s="55" t="s">
        <v>329</v>
      </c>
      <c r="V2813" s="55" t="s">
        <v>330</v>
      </c>
      <c r="AJ2813" s="58">
        <v>0</v>
      </c>
      <c r="AT2813" t="s">
        <v>3842</v>
      </c>
      <c r="AU2813" s="191">
        <f t="shared" si="46"/>
        <v>66660</v>
      </c>
    </row>
    <row r="2814" spans="1:47" hidden="1" x14ac:dyDescent="0.25">
      <c r="A2814" s="55" t="s">
        <v>1717</v>
      </c>
      <c r="B2814" s="92" t="s">
        <v>2824</v>
      </c>
      <c r="D2814" s="55" t="s">
        <v>3859</v>
      </c>
      <c r="E2814" s="56">
        <v>45777</v>
      </c>
      <c r="F2814" s="55" t="s">
        <v>4318</v>
      </c>
      <c r="H2814" s="55">
        <v>50900060</v>
      </c>
      <c r="I2814" s="55" t="s">
        <v>4329</v>
      </c>
      <c r="K2814" s="55" t="s">
        <v>500</v>
      </c>
      <c r="L2814" s="56">
        <v>45777</v>
      </c>
      <c r="Q2814" s="55" t="s">
        <v>89</v>
      </c>
      <c r="R2814" s="57">
        <v>18.47</v>
      </c>
      <c r="S2814" s="55" t="s">
        <v>89</v>
      </c>
      <c r="T2814" s="57">
        <v>18.47</v>
      </c>
      <c r="U2814" s="55" t="s">
        <v>329</v>
      </c>
      <c r="V2814" s="55" t="s">
        <v>330</v>
      </c>
      <c r="AJ2814" s="58">
        <v>0</v>
      </c>
      <c r="AT2814" t="s">
        <v>3842</v>
      </c>
      <c r="AU2814" s="191">
        <f t="shared" si="46"/>
        <v>304755</v>
      </c>
    </row>
    <row r="2815" spans="1:47" hidden="1" x14ac:dyDescent="0.25">
      <c r="A2815" s="55" t="s">
        <v>1717</v>
      </c>
      <c r="B2815" s="92" t="s">
        <v>2824</v>
      </c>
      <c r="D2815" s="55" t="s">
        <v>3859</v>
      </c>
      <c r="E2815" s="56">
        <v>45777</v>
      </c>
      <c r="F2815" s="55" t="s">
        <v>4318</v>
      </c>
      <c r="H2815" s="55">
        <v>50900060</v>
      </c>
      <c r="I2815" s="55" t="s">
        <v>4329</v>
      </c>
      <c r="K2815" s="55" t="s">
        <v>500</v>
      </c>
      <c r="L2815" s="56">
        <v>45777</v>
      </c>
      <c r="Q2815" s="55" t="s">
        <v>89</v>
      </c>
      <c r="R2815" s="57">
        <v>3.41</v>
      </c>
      <c r="S2815" s="55" t="s">
        <v>89</v>
      </c>
      <c r="T2815" s="57">
        <v>3.41</v>
      </c>
      <c r="U2815" s="55" t="s">
        <v>329</v>
      </c>
      <c r="V2815" s="55" t="s">
        <v>330</v>
      </c>
      <c r="AJ2815" s="58">
        <v>0</v>
      </c>
      <c r="AT2815" t="s">
        <v>3842</v>
      </c>
      <c r="AU2815" s="191">
        <f t="shared" si="46"/>
        <v>56265</v>
      </c>
    </row>
    <row r="2816" spans="1:47" hidden="1" x14ac:dyDescent="0.25">
      <c r="A2816" s="55" t="s">
        <v>1717</v>
      </c>
      <c r="B2816" s="92" t="s">
        <v>2824</v>
      </c>
      <c r="D2816" s="55" t="s">
        <v>3859</v>
      </c>
      <c r="E2816" s="56">
        <v>45777</v>
      </c>
      <c r="F2816" s="55" t="s">
        <v>4318</v>
      </c>
      <c r="H2816" s="55">
        <v>50900060</v>
      </c>
      <c r="I2816" s="55" t="s">
        <v>4329</v>
      </c>
      <c r="K2816" s="55" t="s">
        <v>500</v>
      </c>
      <c r="L2816" s="56">
        <v>45777</v>
      </c>
      <c r="Q2816" s="55" t="s">
        <v>89</v>
      </c>
      <c r="R2816" s="57">
        <v>3.41</v>
      </c>
      <c r="S2816" s="55" t="s">
        <v>89</v>
      </c>
      <c r="T2816" s="57">
        <v>3.41</v>
      </c>
      <c r="U2816" s="55" t="s">
        <v>329</v>
      </c>
      <c r="V2816" s="55" t="s">
        <v>330</v>
      </c>
      <c r="AJ2816" s="58">
        <v>0</v>
      </c>
      <c r="AT2816" t="s">
        <v>3842</v>
      </c>
      <c r="AU2816" s="191">
        <f t="shared" si="46"/>
        <v>56265</v>
      </c>
    </row>
    <row r="2817" spans="1:47" hidden="1" x14ac:dyDescent="0.25">
      <c r="A2817" s="55" t="s">
        <v>1717</v>
      </c>
      <c r="B2817" s="92" t="s">
        <v>2824</v>
      </c>
      <c r="D2817" s="55" t="s">
        <v>3859</v>
      </c>
      <c r="E2817" s="56">
        <v>45777</v>
      </c>
      <c r="F2817" s="55" t="s">
        <v>4318</v>
      </c>
      <c r="H2817" s="55">
        <v>50900060</v>
      </c>
      <c r="I2817" s="55" t="s">
        <v>4329</v>
      </c>
      <c r="K2817" s="55" t="s">
        <v>500</v>
      </c>
      <c r="L2817" s="56">
        <v>45777</v>
      </c>
      <c r="Q2817" s="55" t="s">
        <v>89</v>
      </c>
      <c r="R2817" s="57">
        <v>18.47</v>
      </c>
      <c r="S2817" s="55" t="s">
        <v>89</v>
      </c>
      <c r="T2817" s="57">
        <v>18.47</v>
      </c>
      <c r="U2817" s="55" t="s">
        <v>329</v>
      </c>
      <c r="V2817" s="55" t="s">
        <v>330</v>
      </c>
      <c r="AJ2817" s="58">
        <v>0</v>
      </c>
      <c r="AT2817" t="s">
        <v>3842</v>
      </c>
      <c r="AU2817" s="191">
        <f t="shared" si="46"/>
        <v>304755</v>
      </c>
    </row>
    <row r="2818" spans="1:47" hidden="1" x14ac:dyDescent="0.25">
      <c r="A2818" s="55" t="s">
        <v>1717</v>
      </c>
      <c r="B2818" s="92" t="s">
        <v>2824</v>
      </c>
      <c r="D2818" s="55" t="s">
        <v>3859</v>
      </c>
      <c r="E2818" s="56">
        <v>45777</v>
      </c>
      <c r="F2818" s="55" t="s">
        <v>4318</v>
      </c>
      <c r="H2818" s="55">
        <v>50900060</v>
      </c>
      <c r="I2818" s="55" t="s">
        <v>4329</v>
      </c>
      <c r="K2818" s="55" t="s">
        <v>500</v>
      </c>
      <c r="L2818" s="56">
        <v>45777</v>
      </c>
      <c r="Q2818" s="55" t="s">
        <v>89</v>
      </c>
      <c r="R2818" s="57">
        <v>18.88</v>
      </c>
      <c r="S2818" s="55" t="s">
        <v>89</v>
      </c>
      <c r="T2818" s="57">
        <v>18.88</v>
      </c>
      <c r="U2818" s="55" t="s">
        <v>329</v>
      </c>
      <c r="V2818" s="55" t="s">
        <v>330</v>
      </c>
      <c r="AJ2818" s="58">
        <v>0</v>
      </c>
      <c r="AT2818" t="s">
        <v>3842</v>
      </c>
      <c r="AU2818" s="191">
        <f t="shared" si="46"/>
        <v>311520</v>
      </c>
    </row>
    <row r="2819" spans="1:47" hidden="1" x14ac:dyDescent="0.25">
      <c r="A2819" s="55" t="s">
        <v>1717</v>
      </c>
      <c r="B2819" s="92" t="s">
        <v>2824</v>
      </c>
      <c r="D2819" s="55" t="s">
        <v>3859</v>
      </c>
      <c r="E2819" s="56">
        <v>45777</v>
      </c>
      <c r="F2819" s="55" t="s">
        <v>4318</v>
      </c>
      <c r="H2819" s="55">
        <v>50900060</v>
      </c>
      <c r="I2819" s="55" t="s">
        <v>4330</v>
      </c>
      <c r="K2819" s="55" t="s">
        <v>500</v>
      </c>
      <c r="L2819" s="56">
        <v>45777</v>
      </c>
      <c r="Q2819" s="55" t="s">
        <v>89</v>
      </c>
      <c r="R2819" s="57">
        <v>16.52</v>
      </c>
      <c r="S2819" s="55" t="s">
        <v>89</v>
      </c>
      <c r="T2819" s="57">
        <v>16.52</v>
      </c>
      <c r="U2819" s="55" t="s">
        <v>329</v>
      </c>
      <c r="V2819" s="55" t="s">
        <v>330</v>
      </c>
      <c r="AJ2819" s="58">
        <v>0</v>
      </c>
      <c r="AT2819" t="s">
        <v>4370</v>
      </c>
      <c r="AU2819" s="191">
        <f t="shared" si="46"/>
        <v>272580</v>
      </c>
    </row>
    <row r="2820" spans="1:47" hidden="1" x14ac:dyDescent="0.25">
      <c r="A2820" s="55" t="s">
        <v>1717</v>
      </c>
      <c r="B2820" s="92" t="s">
        <v>2824</v>
      </c>
      <c r="D2820" s="55" t="s">
        <v>3859</v>
      </c>
      <c r="E2820" s="56">
        <v>45777</v>
      </c>
      <c r="F2820" s="55" t="s">
        <v>4318</v>
      </c>
      <c r="H2820" s="55">
        <v>50900060</v>
      </c>
      <c r="I2820" s="55" t="s">
        <v>4330</v>
      </c>
      <c r="K2820" s="55" t="s">
        <v>500</v>
      </c>
      <c r="L2820" s="56">
        <v>45777</v>
      </c>
      <c r="Q2820" s="55" t="s">
        <v>89</v>
      </c>
      <c r="R2820" s="57">
        <v>16.96</v>
      </c>
      <c r="S2820" s="55" t="s">
        <v>89</v>
      </c>
      <c r="T2820" s="57">
        <v>16.96</v>
      </c>
      <c r="U2820" s="55" t="s">
        <v>329</v>
      </c>
      <c r="V2820" s="55" t="s">
        <v>330</v>
      </c>
      <c r="AJ2820" s="58">
        <v>0</v>
      </c>
      <c r="AT2820" t="s">
        <v>4370</v>
      </c>
      <c r="AU2820" s="191">
        <f t="shared" si="46"/>
        <v>279840</v>
      </c>
    </row>
    <row r="2821" spans="1:47" hidden="1" x14ac:dyDescent="0.25">
      <c r="A2821" s="55" t="s">
        <v>1717</v>
      </c>
      <c r="B2821" s="92" t="s">
        <v>2824</v>
      </c>
      <c r="D2821" s="55" t="s">
        <v>3859</v>
      </c>
      <c r="E2821" s="56">
        <v>45777</v>
      </c>
      <c r="F2821" s="55" t="s">
        <v>4318</v>
      </c>
      <c r="H2821" s="55">
        <v>50900060</v>
      </c>
      <c r="I2821" s="55" t="s">
        <v>4330</v>
      </c>
      <c r="K2821" s="55" t="s">
        <v>500</v>
      </c>
      <c r="L2821" s="56">
        <v>45777</v>
      </c>
      <c r="Q2821" s="55" t="s">
        <v>89</v>
      </c>
      <c r="R2821" s="57">
        <v>17.18</v>
      </c>
      <c r="S2821" s="55" t="s">
        <v>89</v>
      </c>
      <c r="T2821" s="57">
        <v>17.18</v>
      </c>
      <c r="U2821" s="55" t="s">
        <v>329</v>
      </c>
      <c r="V2821" s="55" t="s">
        <v>330</v>
      </c>
      <c r="AJ2821" s="58">
        <v>0</v>
      </c>
      <c r="AT2821" t="s">
        <v>4370</v>
      </c>
      <c r="AU2821" s="191">
        <f t="shared" si="46"/>
        <v>283470</v>
      </c>
    </row>
    <row r="2822" spans="1:47" hidden="1" x14ac:dyDescent="0.25">
      <c r="A2822" s="55" t="s">
        <v>1717</v>
      </c>
      <c r="B2822" s="92" t="s">
        <v>2824</v>
      </c>
      <c r="D2822" s="55" t="s">
        <v>3859</v>
      </c>
      <c r="E2822" s="56">
        <v>45777</v>
      </c>
      <c r="F2822" s="55" t="s">
        <v>4318</v>
      </c>
      <c r="H2822" s="55">
        <v>50900060</v>
      </c>
      <c r="I2822" s="55" t="s">
        <v>4330</v>
      </c>
      <c r="K2822" s="55" t="s">
        <v>500</v>
      </c>
      <c r="L2822" s="56">
        <v>45777</v>
      </c>
      <c r="Q2822" s="55" t="s">
        <v>89</v>
      </c>
      <c r="R2822" s="57">
        <v>15.83</v>
      </c>
      <c r="S2822" s="55" t="s">
        <v>89</v>
      </c>
      <c r="T2822" s="57">
        <v>15.83</v>
      </c>
      <c r="U2822" s="55" t="s">
        <v>329</v>
      </c>
      <c r="V2822" s="55" t="s">
        <v>330</v>
      </c>
      <c r="AJ2822" s="58">
        <v>0</v>
      </c>
      <c r="AT2822" t="s">
        <v>4370</v>
      </c>
      <c r="AU2822" s="191">
        <f t="shared" si="46"/>
        <v>261195</v>
      </c>
    </row>
    <row r="2823" spans="1:47" hidden="1" x14ac:dyDescent="0.25">
      <c r="A2823" s="55" t="s">
        <v>1717</v>
      </c>
      <c r="B2823" s="92" t="s">
        <v>2824</v>
      </c>
      <c r="D2823" s="55" t="s">
        <v>1742</v>
      </c>
      <c r="E2823" s="56">
        <v>45777</v>
      </c>
      <c r="F2823" s="55" t="s">
        <v>1644</v>
      </c>
      <c r="H2823" s="55">
        <v>50900010</v>
      </c>
      <c r="I2823" s="55" t="s">
        <v>4332</v>
      </c>
      <c r="K2823" s="55" t="s">
        <v>490</v>
      </c>
      <c r="L2823" s="56">
        <v>45777</v>
      </c>
      <c r="Q2823" s="55" t="s">
        <v>89</v>
      </c>
      <c r="R2823" s="57">
        <v>2762.47</v>
      </c>
      <c r="S2823" s="55" t="s">
        <v>89</v>
      </c>
      <c r="T2823" s="57">
        <v>2762.47</v>
      </c>
      <c r="U2823" s="55" t="s">
        <v>332</v>
      </c>
      <c r="V2823" s="55" t="s">
        <v>3818</v>
      </c>
      <c r="AJ2823" s="58">
        <v>0</v>
      </c>
      <c r="AT2823" t="s">
        <v>3842</v>
      </c>
      <c r="AU2823" s="191">
        <f t="shared" si="46"/>
        <v>45580755</v>
      </c>
    </row>
    <row r="2824" spans="1:47" hidden="1" x14ac:dyDescent="0.25">
      <c r="A2824" s="55" t="s">
        <v>1717</v>
      </c>
      <c r="B2824" s="92" t="s">
        <v>2824</v>
      </c>
      <c r="D2824" s="55" t="s">
        <v>1742</v>
      </c>
      <c r="E2824" s="56">
        <v>45777</v>
      </c>
      <c r="F2824" s="55" t="s">
        <v>1644</v>
      </c>
      <c r="H2824" s="55">
        <v>50900000</v>
      </c>
      <c r="I2824" s="55" t="s">
        <v>4332</v>
      </c>
      <c r="K2824" s="55" t="s">
        <v>488</v>
      </c>
      <c r="L2824" s="56">
        <v>45777</v>
      </c>
      <c r="Q2824" s="55" t="s">
        <v>89</v>
      </c>
      <c r="R2824" s="57">
        <v>9527.31</v>
      </c>
      <c r="S2824" s="55" t="s">
        <v>89</v>
      </c>
      <c r="T2824" s="57">
        <v>9527.31</v>
      </c>
      <c r="U2824" s="55" t="s">
        <v>332</v>
      </c>
      <c r="V2824" s="55" t="s">
        <v>3818</v>
      </c>
      <c r="AJ2824" s="58">
        <v>0</v>
      </c>
      <c r="AT2824" t="s">
        <v>3842</v>
      </c>
      <c r="AU2824" s="191">
        <f t="shared" si="46"/>
        <v>157200615</v>
      </c>
    </row>
    <row r="2825" spans="1:47" hidden="1" x14ac:dyDescent="0.25">
      <c r="A2825" s="55" t="s">
        <v>1717</v>
      </c>
      <c r="B2825" s="92" t="s">
        <v>2824</v>
      </c>
      <c r="D2825" s="55" t="s">
        <v>1742</v>
      </c>
      <c r="E2825" s="56">
        <v>45777</v>
      </c>
      <c r="F2825" s="55" t="s">
        <v>1644</v>
      </c>
      <c r="H2825" s="55">
        <v>50900000</v>
      </c>
      <c r="I2825" s="55" t="s">
        <v>4332</v>
      </c>
      <c r="K2825" s="55" t="s">
        <v>488</v>
      </c>
      <c r="L2825" s="56">
        <v>45777</v>
      </c>
      <c r="Q2825" s="55" t="s">
        <v>89</v>
      </c>
      <c r="R2825" s="57">
        <v>-9527.31</v>
      </c>
      <c r="S2825" s="55" t="s">
        <v>89</v>
      </c>
      <c r="T2825" s="57">
        <v>-9527.31</v>
      </c>
      <c r="U2825" s="55" t="s">
        <v>4042</v>
      </c>
      <c r="V2825" s="55" t="s">
        <v>4043</v>
      </c>
      <c r="AJ2825" s="58">
        <v>0</v>
      </c>
      <c r="AT2825" t="s">
        <v>4371</v>
      </c>
      <c r="AU2825" s="191">
        <f t="shared" si="46"/>
        <v>-157200615</v>
      </c>
    </row>
    <row r="2826" spans="1:47" hidden="1" x14ac:dyDescent="0.25">
      <c r="A2826" s="55" t="s">
        <v>1717</v>
      </c>
      <c r="B2826" s="92" t="s">
        <v>2824</v>
      </c>
      <c r="D2826" s="55" t="s">
        <v>1742</v>
      </c>
      <c r="E2826" s="56">
        <v>45777</v>
      </c>
      <c r="F2826" s="55" t="s">
        <v>1644</v>
      </c>
      <c r="H2826" s="55">
        <v>50900010</v>
      </c>
      <c r="I2826" s="55" t="s">
        <v>4332</v>
      </c>
      <c r="K2826" s="55" t="s">
        <v>490</v>
      </c>
      <c r="L2826" s="56">
        <v>45777</v>
      </c>
      <c r="Q2826" s="55" t="s">
        <v>89</v>
      </c>
      <c r="R2826" s="57">
        <v>-2762.47</v>
      </c>
      <c r="S2826" s="55" t="s">
        <v>89</v>
      </c>
      <c r="T2826" s="57">
        <v>-2762.47</v>
      </c>
      <c r="U2826" s="55" t="s">
        <v>4042</v>
      </c>
      <c r="V2826" s="55" t="s">
        <v>4043</v>
      </c>
      <c r="AJ2826" s="58">
        <v>0</v>
      </c>
      <c r="AT2826" t="s">
        <v>4371</v>
      </c>
      <c r="AU2826" s="191">
        <f t="shared" si="46"/>
        <v>-45580755</v>
      </c>
    </row>
    <row r="2827" spans="1:47" hidden="1" x14ac:dyDescent="0.25">
      <c r="A2827" s="55" t="s">
        <v>1717</v>
      </c>
      <c r="B2827" s="92" t="s">
        <v>2824</v>
      </c>
      <c r="D2827" s="55" t="s">
        <v>1742</v>
      </c>
      <c r="E2827" s="56">
        <v>45777</v>
      </c>
      <c r="F2827" s="55" t="s">
        <v>4286</v>
      </c>
      <c r="H2827" s="55">
        <v>50900020</v>
      </c>
      <c r="I2827" s="55" t="s">
        <v>4333</v>
      </c>
      <c r="K2827" s="55" t="s">
        <v>492</v>
      </c>
      <c r="L2827" s="56">
        <v>45785</v>
      </c>
      <c r="Q2827" s="55" t="s">
        <v>89</v>
      </c>
      <c r="R2827" s="57">
        <v>30069.23</v>
      </c>
      <c r="S2827" s="55" t="s">
        <v>89</v>
      </c>
      <c r="T2827" s="57">
        <v>30069.23</v>
      </c>
      <c r="U2827" s="55" t="s">
        <v>333</v>
      </c>
      <c r="V2827" s="55" t="s">
        <v>334</v>
      </c>
      <c r="AJ2827" s="58">
        <v>0</v>
      </c>
      <c r="AT2827" t="s">
        <v>3842</v>
      </c>
      <c r="AU2827" s="191">
        <f t="shared" si="46"/>
        <v>496142295</v>
      </c>
    </row>
    <row r="2828" spans="1:47" hidden="1" x14ac:dyDescent="0.25">
      <c r="A2828" s="55" t="s">
        <v>1717</v>
      </c>
      <c r="B2828" s="92" t="s">
        <v>2824</v>
      </c>
      <c r="D2828" s="55" t="s">
        <v>1742</v>
      </c>
      <c r="E2828" s="56">
        <v>45777</v>
      </c>
      <c r="F2828" s="55" t="s">
        <v>4284</v>
      </c>
      <c r="H2828" s="55">
        <v>50900050</v>
      </c>
      <c r="I2828" s="55" t="s">
        <v>4333</v>
      </c>
      <c r="K2828" s="55" t="s">
        <v>498</v>
      </c>
      <c r="L2828" s="56">
        <v>45785</v>
      </c>
      <c r="Q2828" s="55" t="s">
        <v>89</v>
      </c>
      <c r="R2828" s="57">
        <v>68.709999999999994</v>
      </c>
      <c r="S2828" s="55" t="s">
        <v>89</v>
      </c>
      <c r="T2828" s="57">
        <v>68.709999999999994</v>
      </c>
      <c r="U2828" s="55" t="s">
        <v>343</v>
      </c>
      <c r="V2828" s="55" t="s">
        <v>344</v>
      </c>
      <c r="AJ2828" s="58">
        <v>0</v>
      </c>
      <c r="AT2828" t="s">
        <v>4416</v>
      </c>
      <c r="AU2828" s="191">
        <f t="shared" si="46"/>
        <v>1133715</v>
      </c>
    </row>
    <row r="2829" spans="1:47" hidden="1" x14ac:dyDescent="0.25">
      <c r="A2829" s="55" t="s">
        <v>1717</v>
      </c>
      <c r="B2829" s="92" t="s">
        <v>2824</v>
      </c>
      <c r="D2829" s="55" t="s">
        <v>1742</v>
      </c>
      <c r="E2829" s="56">
        <v>45777</v>
      </c>
      <c r="F2829" s="55" t="s">
        <v>4284</v>
      </c>
      <c r="H2829" s="55">
        <v>50900050</v>
      </c>
      <c r="I2829" s="55" t="s">
        <v>4333</v>
      </c>
      <c r="K2829" s="55" t="s">
        <v>498</v>
      </c>
      <c r="L2829" s="56">
        <v>45785</v>
      </c>
      <c r="Q2829" s="55" t="s">
        <v>89</v>
      </c>
      <c r="R2829" s="57">
        <v>18.8</v>
      </c>
      <c r="S2829" s="55" t="s">
        <v>89</v>
      </c>
      <c r="T2829" s="57">
        <v>18.8</v>
      </c>
      <c r="U2829" s="55" t="s">
        <v>332</v>
      </c>
      <c r="V2829" s="55" t="s">
        <v>3818</v>
      </c>
      <c r="AJ2829" s="58">
        <v>0</v>
      </c>
      <c r="AT2829" t="s">
        <v>3842</v>
      </c>
      <c r="AU2829" s="191">
        <f t="shared" si="46"/>
        <v>310200</v>
      </c>
    </row>
    <row r="2830" spans="1:47" hidden="1" x14ac:dyDescent="0.25">
      <c r="A2830" s="55" t="s">
        <v>1717</v>
      </c>
      <c r="B2830" s="92" t="s">
        <v>2824</v>
      </c>
      <c r="D2830" s="55" t="s">
        <v>1742</v>
      </c>
      <c r="E2830" s="56">
        <v>45777</v>
      </c>
      <c r="F2830" s="55" t="s">
        <v>4284</v>
      </c>
      <c r="H2830" s="55">
        <v>50900000</v>
      </c>
      <c r="I2830" s="55" t="s">
        <v>4333</v>
      </c>
      <c r="K2830" s="55" t="s">
        <v>488</v>
      </c>
      <c r="L2830" s="56">
        <v>45785</v>
      </c>
      <c r="Q2830" s="55" t="s">
        <v>89</v>
      </c>
      <c r="R2830" s="57">
        <v>294.07</v>
      </c>
      <c r="S2830" s="55" t="s">
        <v>89</v>
      </c>
      <c r="T2830" s="57">
        <v>294.07</v>
      </c>
      <c r="U2830" s="55" t="s">
        <v>339</v>
      </c>
      <c r="V2830" s="55" t="s">
        <v>340</v>
      </c>
      <c r="AJ2830" s="58">
        <v>0</v>
      </c>
      <c r="AT2830" t="s">
        <v>3842</v>
      </c>
      <c r="AU2830" s="191">
        <f t="shared" si="46"/>
        <v>4852155</v>
      </c>
    </row>
    <row r="2831" spans="1:47" hidden="1" x14ac:dyDescent="0.25">
      <c r="A2831" s="55" t="s">
        <v>1717</v>
      </c>
      <c r="B2831" s="92" t="s">
        <v>2824</v>
      </c>
      <c r="D2831" s="55" t="s">
        <v>1742</v>
      </c>
      <c r="E2831" s="56">
        <v>45777</v>
      </c>
      <c r="F2831" s="55" t="s">
        <v>4286</v>
      </c>
      <c r="H2831" s="55">
        <v>50900020</v>
      </c>
      <c r="I2831" s="55" t="s">
        <v>4333</v>
      </c>
      <c r="K2831" s="55" t="s">
        <v>492</v>
      </c>
      <c r="L2831" s="56">
        <v>45785</v>
      </c>
      <c r="Q2831" s="55" t="s">
        <v>89</v>
      </c>
      <c r="R2831" s="57">
        <v>28231.02</v>
      </c>
      <c r="S2831" s="55" t="s">
        <v>89</v>
      </c>
      <c r="T2831" s="57">
        <v>28231.02</v>
      </c>
      <c r="U2831" s="55" t="s">
        <v>332</v>
      </c>
      <c r="V2831" s="55" t="s">
        <v>3818</v>
      </c>
      <c r="AJ2831" s="58">
        <v>0</v>
      </c>
      <c r="AT2831" t="s">
        <v>3842</v>
      </c>
      <c r="AU2831" s="191">
        <f t="shared" si="46"/>
        <v>465811830</v>
      </c>
    </row>
    <row r="2832" spans="1:47" hidden="1" x14ac:dyDescent="0.25">
      <c r="A2832" s="55" t="s">
        <v>1717</v>
      </c>
      <c r="B2832" s="92" t="s">
        <v>2824</v>
      </c>
      <c r="D2832" s="55" t="s">
        <v>1742</v>
      </c>
      <c r="E2832" s="56">
        <v>45777</v>
      </c>
      <c r="F2832" s="55" t="s">
        <v>4284</v>
      </c>
      <c r="H2832" s="55">
        <v>50900000</v>
      </c>
      <c r="I2832" s="55" t="s">
        <v>4333</v>
      </c>
      <c r="K2832" s="55" t="s">
        <v>488</v>
      </c>
      <c r="L2832" s="56">
        <v>45785</v>
      </c>
      <c r="Q2832" s="55" t="s">
        <v>89</v>
      </c>
      <c r="R2832" s="57">
        <v>-9814.2999999999993</v>
      </c>
      <c r="S2832" s="55" t="s">
        <v>89</v>
      </c>
      <c r="T2832" s="57">
        <v>-9814.2999999999993</v>
      </c>
      <c r="U2832" s="55" t="s">
        <v>329</v>
      </c>
      <c r="V2832" s="55" t="s">
        <v>330</v>
      </c>
      <c r="AJ2832" s="58">
        <v>0</v>
      </c>
      <c r="AT2832" t="s">
        <v>3842</v>
      </c>
      <c r="AU2832" s="191">
        <f t="shared" si="46"/>
        <v>-161935950</v>
      </c>
    </row>
    <row r="2833" spans="1:47" hidden="1" x14ac:dyDescent="0.25">
      <c r="A2833" s="55" t="s">
        <v>1717</v>
      </c>
      <c r="B2833" s="92" t="s">
        <v>2824</v>
      </c>
      <c r="D2833" s="55" t="s">
        <v>1742</v>
      </c>
      <c r="E2833" s="56">
        <v>45777</v>
      </c>
      <c r="F2833" s="55" t="s">
        <v>4286</v>
      </c>
      <c r="H2833" s="55">
        <v>50900010</v>
      </c>
      <c r="I2833" s="55" t="s">
        <v>4333</v>
      </c>
      <c r="K2833" s="55" t="s">
        <v>490</v>
      </c>
      <c r="L2833" s="56">
        <v>45785</v>
      </c>
      <c r="Q2833" s="55" t="s">
        <v>89</v>
      </c>
      <c r="R2833" s="57">
        <v>399.16</v>
      </c>
      <c r="S2833" s="55" t="s">
        <v>89</v>
      </c>
      <c r="T2833" s="57">
        <v>399.16</v>
      </c>
      <c r="U2833" s="55" t="s">
        <v>336</v>
      </c>
      <c r="V2833" s="55" t="s">
        <v>3820</v>
      </c>
      <c r="AJ2833" s="58">
        <v>0</v>
      </c>
      <c r="AT2833" t="s">
        <v>3842</v>
      </c>
      <c r="AU2833" s="191">
        <f t="shared" si="46"/>
        <v>6586140</v>
      </c>
    </row>
    <row r="2834" spans="1:47" hidden="1" x14ac:dyDescent="0.25">
      <c r="A2834" s="55" t="s">
        <v>1717</v>
      </c>
      <c r="B2834" s="92" t="s">
        <v>2824</v>
      </c>
      <c r="D2834" s="55" t="s">
        <v>1742</v>
      </c>
      <c r="E2834" s="56">
        <v>45777</v>
      </c>
      <c r="F2834" s="55" t="s">
        <v>4284</v>
      </c>
      <c r="H2834" s="55">
        <v>50900050</v>
      </c>
      <c r="I2834" s="55" t="s">
        <v>4333</v>
      </c>
      <c r="K2834" s="55" t="s">
        <v>498</v>
      </c>
      <c r="L2834" s="56">
        <v>45785</v>
      </c>
      <c r="Q2834" s="55" t="s">
        <v>89</v>
      </c>
      <c r="R2834" s="57">
        <v>29.45</v>
      </c>
      <c r="S2834" s="55" t="s">
        <v>89</v>
      </c>
      <c r="T2834" s="57">
        <v>29.45</v>
      </c>
      <c r="U2834" s="55" t="s">
        <v>335</v>
      </c>
      <c r="V2834" s="55" t="s">
        <v>3819</v>
      </c>
      <c r="AJ2834" s="58">
        <v>0</v>
      </c>
      <c r="AT2834" t="s">
        <v>3842</v>
      </c>
      <c r="AU2834" s="191">
        <f t="shared" si="46"/>
        <v>485925</v>
      </c>
    </row>
    <row r="2835" spans="1:47" hidden="1" x14ac:dyDescent="0.25">
      <c r="A2835" s="55" t="s">
        <v>1717</v>
      </c>
      <c r="B2835" s="92" t="s">
        <v>2824</v>
      </c>
      <c r="D2835" s="55" t="s">
        <v>1742</v>
      </c>
      <c r="E2835" s="56">
        <v>45777</v>
      </c>
      <c r="F2835" s="55" t="s">
        <v>4286</v>
      </c>
      <c r="H2835" s="55">
        <v>50900010</v>
      </c>
      <c r="I2835" s="55" t="s">
        <v>4333</v>
      </c>
      <c r="K2835" s="55" t="s">
        <v>490</v>
      </c>
      <c r="L2835" s="56">
        <v>45785</v>
      </c>
      <c r="Q2835" s="55" t="s">
        <v>89</v>
      </c>
      <c r="R2835" s="57">
        <v>11417.95</v>
      </c>
      <c r="S2835" s="55" t="s">
        <v>89</v>
      </c>
      <c r="T2835" s="57">
        <v>11417.95</v>
      </c>
      <c r="U2835" s="55" t="s">
        <v>333</v>
      </c>
      <c r="V2835" s="55" t="s">
        <v>334</v>
      </c>
      <c r="AJ2835" s="58">
        <v>0</v>
      </c>
      <c r="AT2835" t="s">
        <v>3842</v>
      </c>
      <c r="AU2835" s="191">
        <f t="shared" si="46"/>
        <v>188396175</v>
      </c>
    </row>
    <row r="2836" spans="1:47" hidden="1" x14ac:dyDescent="0.25">
      <c r="A2836" s="55" t="s">
        <v>1717</v>
      </c>
      <c r="B2836" s="92" t="s">
        <v>2824</v>
      </c>
      <c r="D2836" s="55" t="s">
        <v>1742</v>
      </c>
      <c r="E2836" s="56">
        <v>45777</v>
      </c>
      <c r="F2836" s="55" t="s">
        <v>4286</v>
      </c>
      <c r="H2836" s="55">
        <v>50900010</v>
      </c>
      <c r="I2836" s="55" t="s">
        <v>4333</v>
      </c>
      <c r="K2836" s="55" t="s">
        <v>490</v>
      </c>
      <c r="L2836" s="56">
        <v>45785</v>
      </c>
      <c r="Q2836" s="55" t="s">
        <v>89</v>
      </c>
      <c r="R2836" s="57">
        <v>283.63</v>
      </c>
      <c r="S2836" s="55" t="s">
        <v>89</v>
      </c>
      <c r="T2836" s="57">
        <v>283.63</v>
      </c>
      <c r="U2836" s="55" t="s">
        <v>341</v>
      </c>
      <c r="V2836" s="55" t="s">
        <v>342</v>
      </c>
      <c r="AJ2836" s="58">
        <v>0</v>
      </c>
      <c r="AT2836" t="s">
        <v>3842</v>
      </c>
      <c r="AU2836" s="191">
        <f t="shared" si="46"/>
        <v>4679895</v>
      </c>
    </row>
    <row r="2837" spans="1:47" hidden="1" x14ac:dyDescent="0.25">
      <c r="A2837" s="55" t="s">
        <v>1717</v>
      </c>
      <c r="B2837" s="92" t="s">
        <v>2824</v>
      </c>
      <c r="D2837" s="55" t="s">
        <v>1742</v>
      </c>
      <c r="E2837" s="56">
        <v>45777</v>
      </c>
      <c r="F2837" s="55" t="s">
        <v>4286</v>
      </c>
      <c r="H2837" s="55">
        <v>50900010</v>
      </c>
      <c r="I2837" s="55" t="s">
        <v>4333</v>
      </c>
      <c r="K2837" s="55" t="s">
        <v>490</v>
      </c>
      <c r="L2837" s="56">
        <v>45785</v>
      </c>
      <c r="Q2837" s="55" t="s">
        <v>89</v>
      </c>
      <c r="R2837" s="57">
        <v>18623.73</v>
      </c>
      <c r="S2837" s="55" t="s">
        <v>89</v>
      </c>
      <c r="T2837" s="57">
        <v>18623.73</v>
      </c>
      <c r="U2837" s="55" t="s">
        <v>335</v>
      </c>
      <c r="V2837" s="55" t="s">
        <v>3819</v>
      </c>
      <c r="AJ2837" s="58">
        <v>0</v>
      </c>
      <c r="AT2837" t="s">
        <v>3842</v>
      </c>
      <c r="AU2837" s="191">
        <f t="shared" si="46"/>
        <v>307291545</v>
      </c>
    </row>
    <row r="2838" spans="1:47" hidden="1" x14ac:dyDescent="0.25">
      <c r="A2838" s="55" t="s">
        <v>1717</v>
      </c>
      <c r="B2838" s="92" t="s">
        <v>2824</v>
      </c>
      <c r="D2838" s="55" t="s">
        <v>1742</v>
      </c>
      <c r="E2838" s="56">
        <v>45777</v>
      </c>
      <c r="F2838" s="55" t="s">
        <v>4284</v>
      </c>
      <c r="H2838" s="55">
        <v>50900060</v>
      </c>
      <c r="I2838" s="55" t="s">
        <v>4333</v>
      </c>
      <c r="K2838" s="55" t="s">
        <v>500</v>
      </c>
      <c r="L2838" s="56">
        <v>45785</v>
      </c>
      <c r="Q2838" s="55" t="s">
        <v>89</v>
      </c>
      <c r="R2838" s="57">
        <v>20.91</v>
      </c>
      <c r="S2838" s="55" t="s">
        <v>89</v>
      </c>
      <c r="T2838" s="57">
        <v>20.91</v>
      </c>
      <c r="U2838" s="55" t="s">
        <v>336</v>
      </c>
      <c r="V2838" s="55" t="s">
        <v>3820</v>
      </c>
      <c r="AJ2838" s="58">
        <v>0</v>
      </c>
      <c r="AT2838" t="s">
        <v>3842</v>
      </c>
      <c r="AU2838" s="191">
        <f t="shared" si="46"/>
        <v>345015</v>
      </c>
    </row>
    <row r="2839" spans="1:47" hidden="1" x14ac:dyDescent="0.25">
      <c r="A2839" s="55" t="s">
        <v>1717</v>
      </c>
      <c r="B2839" s="92" t="s">
        <v>2824</v>
      </c>
      <c r="D2839" s="55" t="s">
        <v>1742</v>
      </c>
      <c r="E2839" s="56">
        <v>45777</v>
      </c>
      <c r="F2839" s="55" t="s">
        <v>4286</v>
      </c>
      <c r="H2839" s="55">
        <v>50900020</v>
      </c>
      <c r="I2839" s="55" t="s">
        <v>4333</v>
      </c>
      <c r="K2839" s="55" t="s">
        <v>492</v>
      </c>
      <c r="L2839" s="56">
        <v>45785</v>
      </c>
      <c r="Q2839" s="55" t="s">
        <v>89</v>
      </c>
      <c r="R2839" s="57">
        <v>49045.69</v>
      </c>
      <c r="S2839" s="55" t="s">
        <v>89</v>
      </c>
      <c r="T2839" s="57">
        <v>49045.69</v>
      </c>
      <c r="U2839" s="55" t="s">
        <v>335</v>
      </c>
      <c r="V2839" s="55" t="s">
        <v>3819</v>
      </c>
      <c r="AJ2839" s="58">
        <v>0</v>
      </c>
      <c r="AT2839" t="s">
        <v>3842</v>
      </c>
      <c r="AU2839" s="191">
        <f t="shared" si="46"/>
        <v>809253885</v>
      </c>
    </row>
    <row r="2840" spans="1:47" hidden="1" x14ac:dyDescent="0.25">
      <c r="A2840" s="55" t="s">
        <v>1717</v>
      </c>
      <c r="B2840" s="92" t="s">
        <v>2824</v>
      </c>
      <c r="D2840" s="55" t="s">
        <v>1742</v>
      </c>
      <c r="E2840" s="56">
        <v>45777</v>
      </c>
      <c r="F2840" s="55" t="s">
        <v>4284</v>
      </c>
      <c r="H2840" s="55">
        <v>50900060</v>
      </c>
      <c r="I2840" s="55" t="s">
        <v>4333</v>
      </c>
      <c r="K2840" s="55" t="s">
        <v>500</v>
      </c>
      <c r="L2840" s="56">
        <v>45785</v>
      </c>
      <c r="Q2840" s="55" t="s">
        <v>89</v>
      </c>
      <c r="R2840" s="57">
        <v>64.650000000000006</v>
      </c>
      <c r="S2840" s="55" t="s">
        <v>89</v>
      </c>
      <c r="T2840" s="57">
        <v>64.650000000000006</v>
      </c>
      <c r="U2840" s="55" t="s">
        <v>332</v>
      </c>
      <c r="V2840" s="55" t="s">
        <v>3818</v>
      </c>
      <c r="AJ2840" s="58">
        <v>0</v>
      </c>
      <c r="AT2840" t="s">
        <v>3842</v>
      </c>
      <c r="AU2840" s="191">
        <f t="shared" si="46"/>
        <v>1066725</v>
      </c>
    </row>
    <row r="2841" spans="1:47" hidden="1" x14ac:dyDescent="0.25">
      <c r="A2841" s="55" t="s">
        <v>1717</v>
      </c>
      <c r="B2841" s="92" t="s">
        <v>2824</v>
      </c>
      <c r="D2841" s="55" t="s">
        <v>1742</v>
      </c>
      <c r="E2841" s="56">
        <v>45777</v>
      </c>
      <c r="F2841" s="55" t="s">
        <v>4286</v>
      </c>
      <c r="H2841" s="55">
        <v>50900020</v>
      </c>
      <c r="I2841" s="55" t="s">
        <v>4333</v>
      </c>
      <c r="K2841" s="55" t="s">
        <v>492</v>
      </c>
      <c r="L2841" s="56">
        <v>45785</v>
      </c>
      <c r="Q2841" s="55" t="s">
        <v>89</v>
      </c>
      <c r="R2841" s="57">
        <v>484.11</v>
      </c>
      <c r="S2841" s="55" t="s">
        <v>89</v>
      </c>
      <c r="T2841" s="57">
        <v>484.11</v>
      </c>
      <c r="U2841" s="55" t="s">
        <v>339</v>
      </c>
      <c r="V2841" s="55" t="s">
        <v>340</v>
      </c>
      <c r="AJ2841" s="58">
        <v>0</v>
      </c>
      <c r="AT2841" t="s">
        <v>3842</v>
      </c>
      <c r="AU2841" s="191">
        <f t="shared" si="46"/>
        <v>7987815</v>
      </c>
    </row>
    <row r="2842" spans="1:47" hidden="1" x14ac:dyDescent="0.25">
      <c r="A2842" s="55" t="s">
        <v>1717</v>
      </c>
      <c r="B2842" s="92" t="s">
        <v>2824</v>
      </c>
      <c r="D2842" s="55" t="s">
        <v>1742</v>
      </c>
      <c r="E2842" s="56">
        <v>45777</v>
      </c>
      <c r="F2842" s="55" t="s">
        <v>4284</v>
      </c>
      <c r="H2842" s="55">
        <v>50900000</v>
      </c>
      <c r="I2842" s="55" t="s">
        <v>4333</v>
      </c>
      <c r="K2842" s="55" t="s">
        <v>488</v>
      </c>
      <c r="L2842" s="56">
        <v>45785</v>
      </c>
      <c r="Q2842" s="55" t="s">
        <v>89</v>
      </c>
      <c r="R2842" s="57">
        <v>324</v>
      </c>
      <c r="S2842" s="55" t="s">
        <v>89</v>
      </c>
      <c r="T2842" s="57">
        <v>324</v>
      </c>
      <c r="U2842" s="55" t="s">
        <v>341</v>
      </c>
      <c r="V2842" s="55" t="s">
        <v>342</v>
      </c>
      <c r="AJ2842" s="58">
        <v>0</v>
      </c>
      <c r="AT2842" t="s">
        <v>3842</v>
      </c>
      <c r="AU2842" s="191">
        <f t="shared" si="46"/>
        <v>5346000</v>
      </c>
    </row>
    <row r="2843" spans="1:47" hidden="1" x14ac:dyDescent="0.25">
      <c r="A2843" s="55" t="s">
        <v>1717</v>
      </c>
      <c r="B2843" s="92" t="s">
        <v>2824</v>
      </c>
      <c r="D2843" s="55" t="s">
        <v>1742</v>
      </c>
      <c r="E2843" s="56">
        <v>45777</v>
      </c>
      <c r="F2843" s="55" t="s">
        <v>4284</v>
      </c>
      <c r="H2843" s="55">
        <v>50900000</v>
      </c>
      <c r="I2843" s="55" t="s">
        <v>4333</v>
      </c>
      <c r="K2843" s="55" t="s">
        <v>488</v>
      </c>
      <c r="L2843" s="56">
        <v>45785</v>
      </c>
      <c r="Q2843" s="55" t="s">
        <v>89</v>
      </c>
      <c r="R2843" s="57">
        <v>1165.95</v>
      </c>
      <c r="S2843" s="55" t="s">
        <v>89</v>
      </c>
      <c r="T2843" s="57">
        <v>1165.95</v>
      </c>
      <c r="U2843" s="55" t="s">
        <v>332</v>
      </c>
      <c r="V2843" s="55" t="s">
        <v>3818</v>
      </c>
      <c r="AJ2843" s="58">
        <v>0</v>
      </c>
      <c r="AT2843" t="s">
        <v>3842</v>
      </c>
      <c r="AU2843" s="191">
        <f t="shared" si="46"/>
        <v>19238175</v>
      </c>
    </row>
    <row r="2844" spans="1:47" hidden="1" x14ac:dyDescent="0.25">
      <c r="A2844" s="55" t="s">
        <v>1717</v>
      </c>
      <c r="B2844" s="92" t="s">
        <v>2824</v>
      </c>
      <c r="D2844" s="55" t="s">
        <v>1742</v>
      </c>
      <c r="E2844" s="56">
        <v>45777</v>
      </c>
      <c r="F2844" s="55" t="s">
        <v>4284</v>
      </c>
      <c r="H2844" s="55">
        <v>50900000</v>
      </c>
      <c r="I2844" s="55" t="s">
        <v>4333</v>
      </c>
      <c r="K2844" s="55" t="s">
        <v>488</v>
      </c>
      <c r="L2844" s="56">
        <v>45785</v>
      </c>
      <c r="Q2844" s="55" t="s">
        <v>89</v>
      </c>
      <c r="R2844" s="57">
        <v>4261.3</v>
      </c>
      <c r="S2844" s="55" t="s">
        <v>89</v>
      </c>
      <c r="T2844" s="57">
        <v>4261.3</v>
      </c>
      <c r="U2844" s="55" t="s">
        <v>343</v>
      </c>
      <c r="V2844" s="55" t="s">
        <v>344</v>
      </c>
      <c r="AJ2844" s="58">
        <v>0</v>
      </c>
      <c r="AT2844" t="s">
        <v>4416</v>
      </c>
      <c r="AU2844" s="191">
        <f t="shared" si="46"/>
        <v>70311450</v>
      </c>
    </row>
    <row r="2845" spans="1:47" hidden="1" x14ac:dyDescent="0.25">
      <c r="A2845" s="55" t="s">
        <v>1717</v>
      </c>
      <c r="B2845" s="92" t="s">
        <v>2824</v>
      </c>
      <c r="D2845" s="55" t="s">
        <v>1742</v>
      </c>
      <c r="E2845" s="56">
        <v>45777</v>
      </c>
      <c r="F2845" s="55" t="s">
        <v>4286</v>
      </c>
      <c r="H2845" s="55">
        <v>50900010</v>
      </c>
      <c r="I2845" s="55" t="s">
        <v>4333</v>
      </c>
      <c r="K2845" s="55" t="s">
        <v>490</v>
      </c>
      <c r="L2845" s="56">
        <v>45785</v>
      </c>
      <c r="Q2845" s="55" t="s">
        <v>89</v>
      </c>
      <c r="R2845" s="57">
        <v>-43921.08</v>
      </c>
      <c r="S2845" s="55" t="s">
        <v>89</v>
      </c>
      <c r="T2845" s="57">
        <v>-43921.08</v>
      </c>
      <c r="U2845" s="55" t="s">
        <v>329</v>
      </c>
      <c r="V2845" s="55" t="s">
        <v>330</v>
      </c>
      <c r="AJ2845" s="58">
        <v>0</v>
      </c>
      <c r="AT2845" t="s">
        <v>3842</v>
      </c>
      <c r="AU2845" s="191">
        <f t="shared" si="46"/>
        <v>-724697820</v>
      </c>
    </row>
    <row r="2846" spans="1:47" hidden="1" x14ac:dyDescent="0.25">
      <c r="A2846" s="55" t="s">
        <v>1717</v>
      </c>
      <c r="B2846" s="92" t="s">
        <v>2824</v>
      </c>
      <c r="D2846" s="55" t="s">
        <v>1742</v>
      </c>
      <c r="E2846" s="56">
        <v>45777</v>
      </c>
      <c r="F2846" s="55" t="s">
        <v>4284</v>
      </c>
      <c r="H2846" s="55">
        <v>50900060</v>
      </c>
      <c r="I2846" s="55" t="s">
        <v>4333</v>
      </c>
      <c r="K2846" s="55" t="s">
        <v>500</v>
      </c>
      <c r="L2846" s="56">
        <v>45785</v>
      </c>
      <c r="Q2846" s="55" t="s">
        <v>89</v>
      </c>
      <c r="R2846" s="57">
        <v>236.29</v>
      </c>
      <c r="S2846" s="55" t="s">
        <v>89</v>
      </c>
      <c r="T2846" s="57">
        <v>236.29</v>
      </c>
      <c r="U2846" s="55" t="s">
        <v>343</v>
      </c>
      <c r="V2846" s="55" t="s">
        <v>344</v>
      </c>
      <c r="AJ2846" s="58">
        <v>0</v>
      </c>
      <c r="AT2846" t="s">
        <v>4416</v>
      </c>
      <c r="AU2846" s="191">
        <f t="shared" si="46"/>
        <v>3898785</v>
      </c>
    </row>
    <row r="2847" spans="1:47" hidden="1" x14ac:dyDescent="0.25">
      <c r="A2847" s="55" t="s">
        <v>1717</v>
      </c>
      <c r="B2847" s="92" t="s">
        <v>2824</v>
      </c>
      <c r="D2847" s="55" t="s">
        <v>1742</v>
      </c>
      <c r="E2847" s="56">
        <v>45777</v>
      </c>
      <c r="F2847" s="55" t="s">
        <v>4284</v>
      </c>
      <c r="H2847" s="55">
        <v>50900060</v>
      </c>
      <c r="I2847" s="55" t="s">
        <v>4333</v>
      </c>
      <c r="K2847" s="55" t="s">
        <v>500</v>
      </c>
      <c r="L2847" s="56">
        <v>45785</v>
      </c>
      <c r="Q2847" s="55" t="s">
        <v>89</v>
      </c>
      <c r="R2847" s="57">
        <v>20</v>
      </c>
      <c r="S2847" s="55" t="s">
        <v>89</v>
      </c>
      <c r="T2847" s="57">
        <v>20</v>
      </c>
      <c r="U2847" s="55" t="s">
        <v>337</v>
      </c>
      <c r="V2847" s="55" t="s">
        <v>338</v>
      </c>
      <c r="AJ2847" s="58">
        <v>0</v>
      </c>
      <c r="AT2847" t="s">
        <v>3842</v>
      </c>
      <c r="AU2847" s="191">
        <f t="shared" si="46"/>
        <v>330000</v>
      </c>
    </row>
    <row r="2848" spans="1:47" hidden="1" x14ac:dyDescent="0.25">
      <c r="A2848" s="55" t="s">
        <v>1717</v>
      </c>
      <c r="B2848" s="92" t="s">
        <v>2824</v>
      </c>
      <c r="D2848" s="55" t="s">
        <v>1742</v>
      </c>
      <c r="E2848" s="56">
        <v>45777</v>
      </c>
      <c r="F2848" s="55" t="s">
        <v>4284</v>
      </c>
      <c r="H2848" s="55">
        <v>50900050</v>
      </c>
      <c r="I2848" s="55" t="s">
        <v>4333</v>
      </c>
      <c r="K2848" s="55" t="s">
        <v>498</v>
      </c>
      <c r="L2848" s="56">
        <v>45785</v>
      </c>
      <c r="Q2848" s="55" t="s">
        <v>89</v>
      </c>
      <c r="R2848" s="57">
        <v>-158.25</v>
      </c>
      <c r="S2848" s="55" t="s">
        <v>89</v>
      </c>
      <c r="T2848" s="57">
        <v>-158.25</v>
      </c>
      <c r="U2848" s="55" t="s">
        <v>329</v>
      </c>
      <c r="V2848" s="55" t="s">
        <v>330</v>
      </c>
      <c r="AJ2848" s="58">
        <v>0</v>
      </c>
      <c r="AT2848" t="s">
        <v>3842</v>
      </c>
      <c r="AU2848" s="191">
        <f t="shared" si="46"/>
        <v>-2611125</v>
      </c>
    </row>
    <row r="2849" spans="1:47" hidden="1" x14ac:dyDescent="0.25">
      <c r="A2849" s="55" t="s">
        <v>1717</v>
      </c>
      <c r="B2849" s="92" t="s">
        <v>2824</v>
      </c>
      <c r="D2849" s="55" t="s">
        <v>1742</v>
      </c>
      <c r="E2849" s="56">
        <v>45777</v>
      </c>
      <c r="F2849" s="55" t="s">
        <v>4284</v>
      </c>
      <c r="H2849" s="55">
        <v>50900000</v>
      </c>
      <c r="I2849" s="55" t="s">
        <v>4333</v>
      </c>
      <c r="K2849" s="55" t="s">
        <v>488</v>
      </c>
      <c r="L2849" s="56">
        <v>45785</v>
      </c>
      <c r="Q2849" s="55" t="s">
        <v>89</v>
      </c>
      <c r="R2849" s="57">
        <v>377.12</v>
      </c>
      <c r="S2849" s="55" t="s">
        <v>89</v>
      </c>
      <c r="T2849" s="57">
        <v>377.12</v>
      </c>
      <c r="U2849" s="55" t="s">
        <v>336</v>
      </c>
      <c r="V2849" s="55" t="s">
        <v>3820</v>
      </c>
      <c r="AJ2849" s="58">
        <v>0</v>
      </c>
      <c r="AT2849" t="s">
        <v>3842</v>
      </c>
      <c r="AU2849" s="191">
        <f t="shared" si="46"/>
        <v>6222480</v>
      </c>
    </row>
    <row r="2850" spans="1:47" hidden="1" x14ac:dyDescent="0.25">
      <c r="A2850" s="55" t="s">
        <v>1717</v>
      </c>
      <c r="B2850" s="92" t="s">
        <v>2824</v>
      </c>
      <c r="D2850" s="55" t="s">
        <v>1742</v>
      </c>
      <c r="E2850" s="56">
        <v>45777</v>
      </c>
      <c r="F2850" s="55" t="s">
        <v>4284</v>
      </c>
      <c r="H2850" s="55">
        <v>50900060</v>
      </c>
      <c r="I2850" s="55" t="s">
        <v>4333</v>
      </c>
      <c r="K2850" s="55" t="s">
        <v>500</v>
      </c>
      <c r="L2850" s="56">
        <v>45785</v>
      </c>
      <c r="Q2850" s="55" t="s">
        <v>89</v>
      </c>
      <c r="R2850" s="57">
        <v>-544.21</v>
      </c>
      <c r="S2850" s="55" t="s">
        <v>89</v>
      </c>
      <c r="T2850" s="57">
        <v>-544.21</v>
      </c>
      <c r="U2850" s="55" t="s">
        <v>329</v>
      </c>
      <c r="V2850" s="55" t="s">
        <v>330</v>
      </c>
      <c r="AJ2850" s="58">
        <v>0</v>
      </c>
      <c r="AT2850" t="s">
        <v>3842</v>
      </c>
      <c r="AU2850" s="191">
        <f t="shared" si="46"/>
        <v>-8979465</v>
      </c>
    </row>
    <row r="2851" spans="1:47" hidden="1" x14ac:dyDescent="0.25">
      <c r="A2851" s="55" t="s">
        <v>1717</v>
      </c>
      <c r="B2851" s="92" t="s">
        <v>2824</v>
      </c>
      <c r="D2851" s="55" t="s">
        <v>1742</v>
      </c>
      <c r="E2851" s="56">
        <v>45777</v>
      </c>
      <c r="F2851" s="55" t="s">
        <v>4284</v>
      </c>
      <c r="H2851" s="55">
        <v>50900060</v>
      </c>
      <c r="I2851" s="55" t="s">
        <v>4333</v>
      </c>
      <c r="K2851" s="55" t="s">
        <v>500</v>
      </c>
      <c r="L2851" s="56">
        <v>45785</v>
      </c>
      <c r="Q2851" s="55" t="s">
        <v>89</v>
      </c>
      <c r="R2851" s="57">
        <v>66.8</v>
      </c>
      <c r="S2851" s="55" t="s">
        <v>89</v>
      </c>
      <c r="T2851" s="57">
        <v>66.8</v>
      </c>
      <c r="U2851" s="55" t="s">
        <v>333</v>
      </c>
      <c r="V2851" s="55" t="s">
        <v>334</v>
      </c>
      <c r="AJ2851" s="58">
        <v>0</v>
      </c>
      <c r="AT2851" t="s">
        <v>3842</v>
      </c>
      <c r="AU2851" s="191">
        <f t="shared" si="46"/>
        <v>1102200</v>
      </c>
    </row>
    <row r="2852" spans="1:47" hidden="1" x14ac:dyDescent="0.25">
      <c r="A2852" s="55" t="s">
        <v>1717</v>
      </c>
      <c r="B2852" s="92" t="s">
        <v>2824</v>
      </c>
      <c r="D2852" s="55" t="s">
        <v>1742</v>
      </c>
      <c r="E2852" s="56">
        <v>45777</v>
      </c>
      <c r="F2852" s="55" t="s">
        <v>4284</v>
      </c>
      <c r="H2852" s="55">
        <v>50900050</v>
      </c>
      <c r="I2852" s="55" t="s">
        <v>4333</v>
      </c>
      <c r="K2852" s="55" t="s">
        <v>498</v>
      </c>
      <c r="L2852" s="56">
        <v>45785</v>
      </c>
      <c r="Q2852" s="55" t="s">
        <v>89</v>
      </c>
      <c r="R2852" s="57">
        <v>5.22</v>
      </c>
      <c r="S2852" s="55" t="s">
        <v>89</v>
      </c>
      <c r="T2852" s="57">
        <v>5.22</v>
      </c>
      <c r="U2852" s="55" t="s">
        <v>341</v>
      </c>
      <c r="V2852" s="55" t="s">
        <v>342</v>
      </c>
      <c r="AJ2852" s="58">
        <v>0</v>
      </c>
      <c r="AT2852" t="s">
        <v>3842</v>
      </c>
      <c r="AU2852" s="191">
        <f t="shared" si="46"/>
        <v>86130</v>
      </c>
    </row>
    <row r="2853" spans="1:47" hidden="1" x14ac:dyDescent="0.25">
      <c r="A2853" s="55" t="s">
        <v>1717</v>
      </c>
      <c r="B2853" s="92" t="s">
        <v>2824</v>
      </c>
      <c r="D2853" s="55" t="s">
        <v>1742</v>
      </c>
      <c r="E2853" s="56">
        <v>45777</v>
      </c>
      <c r="F2853" s="55" t="s">
        <v>4286</v>
      </c>
      <c r="H2853" s="55">
        <v>50900010</v>
      </c>
      <c r="I2853" s="55" t="s">
        <v>4333</v>
      </c>
      <c r="K2853" s="55" t="s">
        <v>490</v>
      </c>
      <c r="L2853" s="56">
        <v>45785</v>
      </c>
      <c r="Q2853" s="55" t="s">
        <v>89</v>
      </c>
      <c r="R2853" s="57">
        <v>183.83</v>
      </c>
      <c r="S2853" s="55" t="s">
        <v>89</v>
      </c>
      <c r="T2853" s="57">
        <v>183.83</v>
      </c>
      <c r="U2853" s="55" t="s">
        <v>339</v>
      </c>
      <c r="V2853" s="55" t="s">
        <v>340</v>
      </c>
      <c r="AJ2853" s="58">
        <v>0</v>
      </c>
      <c r="AT2853" t="s">
        <v>3842</v>
      </c>
      <c r="AU2853" s="191">
        <f t="shared" si="46"/>
        <v>3033195</v>
      </c>
    </row>
    <row r="2854" spans="1:47" hidden="1" x14ac:dyDescent="0.25">
      <c r="A2854" s="55" t="s">
        <v>1717</v>
      </c>
      <c r="B2854" s="92" t="s">
        <v>2824</v>
      </c>
      <c r="D2854" s="55" t="s">
        <v>1742</v>
      </c>
      <c r="E2854" s="56">
        <v>45777</v>
      </c>
      <c r="F2854" s="55" t="s">
        <v>4286</v>
      </c>
      <c r="H2854" s="55">
        <v>50900010</v>
      </c>
      <c r="I2854" s="55" t="s">
        <v>4333</v>
      </c>
      <c r="K2854" s="55" t="s">
        <v>490</v>
      </c>
      <c r="L2854" s="56">
        <v>45785</v>
      </c>
      <c r="Q2854" s="55" t="s">
        <v>89</v>
      </c>
      <c r="R2854" s="57">
        <v>10719.94</v>
      </c>
      <c r="S2854" s="55" t="s">
        <v>89</v>
      </c>
      <c r="T2854" s="57">
        <v>10719.94</v>
      </c>
      <c r="U2854" s="55" t="s">
        <v>332</v>
      </c>
      <c r="V2854" s="55" t="s">
        <v>3818</v>
      </c>
      <c r="AJ2854" s="58">
        <v>0</v>
      </c>
      <c r="AT2854" t="s">
        <v>3842</v>
      </c>
      <c r="AU2854" s="191">
        <f t="shared" si="46"/>
        <v>176879010</v>
      </c>
    </row>
    <row r="2855" spans="1:47" hidden="1" x14ac:dyDescent="0.25">
      <c r="A2855" s="55" t="s">
        <v>1717</v>
      </c>
      <c r="B2855" s="92" t="s">
        <v>2824</v>
      </c>
      <c r="D2855" s="55" t="s">
        <v>1742</v>
      </c>
      <c r="E2855" s="56">
        <v>45777</v>
      </c>
      <c r="F2855" s="55" t="s">
        <v>4286</v>
      </c>
      <c r="H2855" s="55">
        <v>50900020</v>
      </c>
      <c r="I2855" s="55" t="s">
        <v>4333</v>
      </c>
      <c r="K2855" s="55" t="s">
        <v>492</v>
      </c>
      <c r="L2855" s="56">
        <v>45785</v>
      </c>
      <c r="Q2855" s="55" t="s">
        <v>89</v>
      </c>
      <c r="R2855" s="57">
        <v>2019.36</v>
      </c>
      <c r="S2855" s="55" t="s">
        <v>89</v>
      </c>
      <c r="T2855" s="57">
        <v>2019.36</v>
      </c>
      <c r="U2855" s="55" t="s">
        <v>337</v>
      </c>
      <c r="V2855" s="55" t="s">
        <v>338</v>
      </c>
      <c r="AJ2855" s="58">
        <v>0</v>
      </c>
      <c r="AT2855" t="s">
        <v>3842</v>
      </c>
      <c r="AU2855" s="191">
        <f t="shared" si="46"/>
        <v>33319440</v>
      </c>
    </row>
    <row r="2856" spans="1:47" hidden="1" x14ac:dyDescent="0.25">
      <c r="A2856" s="55" t="s">
        <v>1717</v>
      </c>
      <c r="B2856" s="92" t="s">
        <v>2824</v>
      </c>
      <c r="D2856" s="55" t="s">
        <v>1742</v>
      </c>
      <c r="E2856" s="56">
        <v>45777</v>
      </c>
      <c r="F2856" s="55" t="s">
        <v>4286</v>
      </c>
      <c r="H2856" s="55">
        <v>50900020</v>
      </c>
      <c r="I2856" s="55" t="s">
        <v>4333</v>
      </c>
      <c r="K2856" s="55" t="s">
        <v>492</v>
      </c>
      <c r="L2856" s="56">
        <v>45785</v>
      </c>
      <c r="Q2856" s="55" t="s">
        <v>89</v>
      </c>
      <c r="R2856" s="57">
        <v>746.95</v>
      </c>
      <c r="S2856" s="55" t="s">
        <v>89</v>
      </c>
      <c r="T2856" s="57">
        <v>746.95</v>
      </c>
      <c r="U2856" s="55" t="s">
        <v>341</v>
      </c>
      <c r="V2856" s="55" t="s">
        <v>342</v>
      </c>
      <c r="AJ2856" s="58">
        <v>0</v>
      </c>
      <c r="AT2856" t="s">
        <v>3842</v>
      </c>
      <c r="AU2856" s="191">
        <f t="shared" si="46"/>
        <v>12324675</v>
      </c>
    </row>
    <row r="2857" spans="1:47" hidden="1" x14ac:dyDescent="0.25">
      <c r="A2857" s="55" t="s">
        <v>1717</v>
      </c>
      <c r="B2857" s="92" t="s">
        <v>2824</v>
      </c>
      <c r="D2857" s="55" t="s">
        <v>1742</v>
      </c>
      <c r="E2857" s="56">
        <v>45777</v>
      </c>
      <c r="F2857" s="55" t="s">
        <v>4284</v>
      </c>
      <c r="H2857" s="55">
        <v>50900060</v>
      </c>
      <c r="I2857" s="55" t="s">
        <v>4333</v>
      </c>
      <c r="K2857" s="55" t="s">
        <v>500</v>
      </c>
      <c r="L2857" s="56">
        <v>45785</v>
      </c>
      <c r="Q2857" s="55" t="s">
        <v>89</v>
      </c>
      <c r="R2857" s="57">
        <v>17.97</v>
      </c>
      <c r="S2857" s="55" t="s">
        <v>89</v>
      </c>
      <c r="T2857" s="57">
        <v>17.97</v>
      </c>
      <c r="U2857" s="55" t="s">
        <v>341</v>
      </c>
      <c r="V2857" s="55" t="s">
        <v>342</v>
      </c>
      <c r="AJ2857" s="58">
        <v>0</v>
      </c>
      <c r="AT2857" t="s">
        <v>3842</v>
      </c>
      <c r="AU2857" s="191">
        <f t="shared" si="46"/>
        <v>296505</v>
      </c>
    </row>
    <row r="2858" spans="1:47" hidden="1" x14ac:dyDescent="0.25">
      <c r="A2858" s="55" t="s">
        <v>1717</v>
      </c>
      <c r="B2858" s="92" t="s">
        <v>2824</v>
      </c>
      <c r="D2858" s="55" t="s">
        <v>1742</v>
      </c>
      <c r="E2858" s="56">
        <v>45777</v>
      </c>
      <c r="F2858" s="55" t="s">
        <v>4284</v>
      </c>
      <c r="H2858" s="55">
        <v>50900000</v>
      </c>
      <c r="I2858" s="55" t="s">
        <v>4333</v>
      </c>
      <c r="K2858" s="55" t="s">
        <v>488</v>
      </c>
      <c r="L2858" s="56">
        <v>45785</v>
      </c>
      <c r="Q2858" s="55" t="s">
        <v>89</v>
      </c>
      <c r="R2858" s="57">
        <v>1826.5</v>
      </c>
      <c r="S2858" s="55" t="s">
        <v>89</v>
      </c>
      <c r="T2858" s="57">
        <v>1826.5</v>
      </c>
      <c r="U2858" s="55" t="s">
        <v>335</v>
      </c>
      <c r="V2858" s="55" t="s">
        <v>3819</v>
      </c>
      <c r="AJ2858" s="58">
        <v>0</v>
      </c>
      <c r="AT2858" t="s">
        <v>3842</v>
      </c>
      <c r="AU2858" s="191">
        <f t="shared" si="46"/>
        <v>30137250</v>
      </c>
    </row>
    <row r="2859" spans="1:47" hidden="1" x14ac:dyDescent="0.25">
      <c r="A2859" s="55" t="s">
        <v>1717</v>
      </c>
      <c r="B2859" s="92" t="s">
        <v>2824</v>
      </c>
      <c r="D2859" s="55" t="s">
        <v>1742</v>
      </c>
      <c r="E2859" s="56">
        <v>45777</v>
      </c>
      <c r="F2859" s="55" t="s">
        <v>4286</v>
      </c>
      <c r="H2859" s="55">
        <v>50900020</v>
      </c>
      <c r="I2859" s="55" t="s">
        <v>4333</v>
      </c>
      <c r="K2859" s="55" t="s">
        <v>492</v>
      </c>
      <c r="L2859" s="56">
        <v>45785</v>
      </c>
      <c r="Q2859" s="55" t="s">
        <v>89</v>
      </c>
      <c r="R2859" s="57">
        <v>4018.85</v>
      </c>
      <c r="S2859" s="55" t="s">
        <v>89</v>
      </c>
      <c r="T2859" s="57">
        <v>4018.85</v>
      </c>
      <c r="U2859" s="55" t="s">
        <v>343</v>
      </c>
      <c r="V2859" s="55" t="s">
        <v>344</v>
      </c>
      <c r="AJ2859" s="58">
        <v>0</v>
      </c>
      <c r="AT2859" t="s">
        <v>4416</v>
      </c>
      <c r="AU2859" s="191">
        <f t="shared" si="46"/>
        <v>66311025</v>
      </c>
    </row>
    <row r="2860" spans="1:47" hidden="1" x14ac:dyDescent="0.25">
      <c r="A2860" s="55" t="s">
        <v>1717</v>
      </c>
      <c r="B2860" s="92" t="s">
        <v>2824</v>
      </c>
      <c r="D2860" s="55" t="s">
        <v>1742</v>
      </c>
      <c r="E2860" s="56">
        <v>45777</v>
      </c>
      <c r="F2860" s="55" t="s">
        <v>4284</v>
      </c>
      <c r="H2860" s="55">
        <v>50900050</v>
      </c>
      <c r="I2860" s="55" t="s">
        <v>4333</v>
      </c>
      <c r="K2860" s="55" t="s">
        <v>498</v>
      </c>
      <c r="L2860" s="56">
        <v>45785</v>
      </c>
      <c r="Q2860" s="55" t="s">
        <v>89</v>
      </c>
      <c r="R2860" s="57">
        <v>19.43</v>
      </c>
      <c r="S2860" s="55" t="s">
        <v>89</v>
      </c>
      <c r="T2860" s="57">
        <v>19.43</v>
      </c>
      <c r="U2860" s="55" t="s">
        <v>333</v>
      </c>
      <c r="V2860" s="55" t="s">
        <v>334</v>
      </c>
      <c r="AJ2860" s="58">
        <v>0</v>
      </c>
      <c r="AT2860" t="s">
        <v>3842</v>
      </c>
      <c r="AU2860" s="191">
        <f t="shared" si="46"/>
        <v>320595</v>
      </c>
    </row>
    <row r="2861" spans="1:47" hidden="1" x14ac:dyDescent="0.25">
      <c r="A2861" s="55" t="s">
        <v>1717</v>
      </c>
      <c r="B2861" s="92" t="s">
        <v>2824</v>
      </c>
      <c r="D2861" s="55" t="s">
        <v>1742</v>
      </c>
      <c r="E2861" s="56">
        <v>45777</v>
      </c>
      <c r="F2861" s="55" t="s">
        <v>4284</v>
      </c>
      <c r="H2861" s="55">
        <v>50900050</v>
      </c>
      <c r="I2861" s="55" t="s">
        <v>4333</v>
      </c>
      <c r="K2861" s="55" t="s">
        <v>498</v>
      </c>
      <c r="L2861" s="56">
        <v>45785</v>
      </c>
      <c r="Q2861" s="55" t="s">
        <v>89</v>
      </c>
      <c r="R2861" s="57">
        <v>5.82</v>
      </c>
      <c r="S2861" s="55" t="s">
        <v>89</v>
      </c>
      <c r="T2861" s="57">
        <v>5.82</v>
      </c>
      <c r="U2861" s="55" t="s">
        <v>337</v>
      </c>
      <c r="V2861" s="55" t="s">
        <v>338</v>
      </c>
      <c r="AJ2861" s="58">
        <v>0</v>
      </c>
      <c r="AT2861" t="s">
        <v>3842</v>
      </c>
      <c r="AU2861" s="191">
        <f t="shared" si="46"/>
        <v>96030</v>
      </c>
    </row>
    <row r="2862" spans="1:47" hidden="1" x14ac:dyDescent="0.25">
      <c r="A2862" s="55" t="s">
        <v>1717</v>
      </c>
      <c r="B2862" s="92" t="s">
        <v>2824</v>
      </c>
      <c r="D2862" s="55" t="s">
        <v>1742</v>
      </c>
      <c r="E2862" s="56">
        <v>45777</v>
      </c>
      <c r="F2862" s="55" t="s">
        <v>4284</v>
      </c>
      <c r="H2862" s="55">
        <v>50900060</v>
      </c>
      <c r="I2862" s="55" t="s">
        <v>4333</v>
      </c>
      <c r="K2862" s="55" t="s">
        <v>500</v>
      </c>
      <c r="L2862" s="56">
        <v>45785</v>
      </c>
      <c r="Q2862" s="55" t="s">
        <v>89</v>
      </c>
      <c r="R2862" s="57">
        <v>101.28</v>
      </c>
      <c r="S2862" s="55" t="s">
        <v>89</v>
      </c>
      <c r="T2862" s="57">
        <v>101.28</v>
      </c>
      <c r="U2862" s="55" t="s">
        <v>335</v>
      </c>
      <c r="V2862" s="55" t="s">
        <v>3819</v>
      </c>
      <c r="AJ2862" s="58">
        <v>0</v>
      </c>
      <c r="AT2862" t="s">
        <v>3842</v>
      </c>
      <c r="AU2862" s="191">
        <f t="shared" si="46"/>
        <v>1671120</v>
      </c>
    </row>
    <row r="2863" spans="1:47" hidden="1" x14ac:dyDescent="0.25">
      <c r="A2863" s="55" t="s">
        <v>1717</v>
      </c>
      <c r="B2863" s="92" t="s">
        <v>2824</v>
      </c>
      <c r="D2863" s="55" t="s">
        <v>1742</v>
      </c>
      <c r="E2863" s="56">
        <v>45777</v>
      </c>
      <c r="F2863" s="55" t="s">
        <v>4284</v>
      </c>
      <c r="H2863" s="55">
        <v>50900050</v>
      </c>
      <c r="I2863" s="55" t="s">
        <v>4333</v>
      </c>
      <c r="K2863" s="55" t="s">
        <v>498</v>
      </c>
      <c r="L2863" s="56">
        <v>45785</v>
      </c>
      <c r="Q2863" s="55" t="s">
        <v>89</v>
      </c>
      <c r="R2863" s="57">
        <v>4.74</v>
      </c>
      <c r="S2863" s="55" t="s">
        <v>89</v>
      </c>
      <c r="T2863" s="57">
        <v>4.74</v>
      </c>
      <c r="U2863" s="55" t="s">
        <v>339</v>
      </c>
      <c r="V2863" s="55" t="s">
        <v>340</v>
      </c>
      <c r="AJ2863" s="58">
        <v>0</v>
      </c>
      <c r="AT2863" t="s">
        <v>3842</v>
      </c>
      <c r="AU2863" s="191">
        <f t="shared" si="46"/>
        <v>78210</v>
      </c>
    </row>
    <row r="2864" spans="1:47" hidden="1" x14ac:dyDescent="0.25">
      <c r="A2864" s="55" t="s">
        <v>1717</v>
      </c>
      <c r="B2864" s="92" t="s">
        <v>2824</v>
      </c>
      <c r="D2864" s="55" t="s">
        <v>1742</v>
      </c>
      <c r="E2864" s="56">
        <v>45777</v>
      </c>
      <c r="F2864" s="55" t="s">
        <v>4284</v>
      </c>
      <c r="H2864" s="55">
        <v>50900000</v>
      </c>
      <c r="I2864" s="55" t="s">
        <v>4333</v>
      </c>
      <c r="K2864" s="55" t="s">
        <v>488</v>
      </c>
      <c r="L2864" s="56">
        <v>45785</v>
      </c>
      <c r="Q2864" s="55" t="s">
        <v>89</v>
      </c>
      <c r="R2864" s="57">
        <v>1204.7</v>
      </c>
      <c r="S2864" s="55" t="s">
        <v>89</v>
      </c>
      <c r="T2864" s="57">
        <v>1204.7</v>
      </c>
      <c r="U2864" s="55" t="s">
        <v>333</v>
      </c>
      <c r="V2864" s="55" t="s">
        <v>334</v>
      </c>
      <c r="AJ2864" s="58">
        <v>0</v>
      </c>
      <c r="AT2864" t="s">
        <v>3842</v>
      </c>
      <c r="AU2864" s="191">
        <f t="shared" si="46"/>
        <v>19877550</v>
      </c>
    </row>
    <row r="2865" spans="1:47" hidden="1" x14ac:dyDescent="0.25">
      <c r="A2865" s="55" t="s">
        <v>1717</v>
      </c>
      <c r="B2865" s="92" t="s">
        <v>2824</v>
      </c>
      <c r="D2865" s="55" t="s">
        <v>1742</v>
      </c>
      <c r="E2865" s="56">
        <v>45777</v>
      </c>
      <c r="F2865" s="55" t="s">
        <v>4284</v>
      </c>
      <c r="H2865" s="55">
        <v>50900060</v>
      </c>
      <c r="I2865" s="55" t="s">
        <v>4333</v>
      </c>
      <c r="K2865" s="55" t="s">
        <v>500</v>
      </c>
      <c r="L2865" s="56">
        <v>45785</v>
      </c>
      <c r="Q2865" s="55" t="s">
        <v>89</v>
      </c>
      <c r="R2865" s="57">
        <v>16.309999999999999</v>
      </c>
      <c r="S2865" s="55" t="s">
        <v>89</v>
      </c>
      <c r="T2865" s="57">
        <v>16.309999999999999</v>
      </c>
      <c r="U2865" s="55" t="s">
        <v>339</v>
      </c>
      <c r="V2865" s="55" t="s">
        <v>340</v>
      </c>
      <c r="AJ2865" s="58">
        <v>0</v>
      </c>
      <c r="AT2865" t="s">
        <v>3842</v>
      </c>
      <c r="AU2865" s="191">
        <f t="shared" ref="AU2865:AU2928" si="47">IF(Q2865="USD",R2865*16500,IF(Q2865="IDR",R2865,T2865*16500))</f>
        <v>269115</v>
      </c>
    </row>
    <row r="2866" spans="1:47" hidden="1" x14ac:dyDescent="0.25">
      <c r="A2866" s="55" t="s">
        <v>1717</v>
      </c>
      <c r="B2866" s="92" t="s">
        <v>2824</v>
      </c>
      <c r="D2866" s="55" t="s">
        <v>1742</v>
      </c>
      <c r="E2866" s="56">
        <v>45777</v>
      </c>
      <c r="F2866" s="55" t="s">
        <v>4286</v>
      </c>
      <c r="H2866" s="55">
        <v>50900020</v>
      </c>
      <c r="I2866" s="55" t="s">
        <v>4333</v>
      </c>
      <c r="K2866" s="55" t="s">
        <v>492</v>
      </c>
      <c r="L2866" s="56">
        <v>45785</v>
      </c>
      <c r="Q2866" s="55" t="s">
        <v>89</v>
      </c>
      <c r="R2866" s="57">
        <v>-115666.4</v>
      </c>
      <c r="S2866" s="55" t="s">
        <v>89</v>
      </c>
      <c r="T2866" s="57">
        <v>-115666.4</v>
      </c>
      <c r="U2866" s="55" t="s">
        <v>329</v>
      </c>
      <c r="V2866" s="55" t="s">
        <v>330</v>
      </c>
      <c r="AJ2866" s="58">
        <v>0</v>
      </c>
      <c r="AT2866" t="s">
        <v>3842</v>
      </c>
      <c r="AU2866" s="191">
        <f t="shared" si="47"/>
        <v>-1908495600</v>
      </c>
    </row>
    <row r="2867" spans="1:47" hidden="1" x14ac:dyDescent="0.25">
      <c r="A2867" s="55" t="s">
        <v>1717</v>
      </c>
      <c r="B2867" s="92" t="s">
        <v>2824</v>
      </c>
      <c r="D2867" s="55" t="s">
        <v>1742</v>
      </c>
      <c r="E2867" s="56">
        <v>45777</v>
      </c>
      <c r="F2867" s="55" t="s">
        <v>4284</v>
      </c>
      <c r="H2867" s="55">
        <v>50900000</v>
      </c>
      <c r="I2867" s="55" t="s">
        <v>4333</v>
      </c>
      <c r="K2867" s="55" t="s">
        <v>488</v>
      </c>
      <c r="L2867" s="56">
        <v>45785</v>
      </c>
      <c r="Q2867" s="55" t="s">
        <v>89</v>
      </c>
      <c r="R2867" s="57">
        <v>360.66</v>
      </c>
      <c r="S2867" s="55" t="s">
        <v>89</v>
      </c>
      <c r="T2867" s="57">
        <v>360.66</v>
      </c>
      <c r="U2867" s="55" t="s">
        <v>337</v>
      </c>
      <c r="V2867" s="55" t="s">
        <v>338</v>
      </c>
      <c r="AJ2867" s="58">
        <v>0</v>
      </c>
      <c r="AT2867" t="s">
        <v>3842</v>
      </c>
      <c r="AU2867" s="191">
        <f t="shared" si="47"/>
        <v>5950890</v>
      </c>
    </row>
    <row r="2868" spans="1:47" hidden="1" x14ac:dyDescent="0.25">
      <c r="A2868" s="55" t="s">
        <v>1717</v>
      </c>
      <c r="B2868" s="92" t="s">
        <v>2824</v>
      </c>
      <c r="D2868" s="55" t="s">
        <v>1742</v>
      </c>
      <c r="E2868" s="56">
        <v>45777</v>
      </c>
      <c r="F2868" s="55" t="s">
        <v>4286</v>
      </c>
      <c r="H2868" s="55">
        <v>50900020</v>
      </c>
      <c r="I2868" s="55" t="s">
        <v>4333</v>
      </c>
      <c r="K2868" s="55" t="s">
        <v>492</v>
      </c>
      <c r="L2868" s="56">
        <v>45785</v>
      </c>
      <c r="Q2868" s="55" t="s">
        <v>89</v>
      </c>
      <c r="R2868" s="57">
        <v>1051.19</v>
      </c>
      <c r="S2868" s="55" t="s">
        <v>89</v>
      </c>
      <c r="T2868" s="57">
        <v>1051.19</v>
      </c>
      <c r="U2868" s="55" t="s">
        <v>336</v>
      </c>
      <c r="V2868" s="55" t="s">
        <v>3820</v>
      </c>
      <c r="AJ2868" s="58">
        <v>0</v>
      </c>
      <c r="AT2868" t="s">
        <v>3842</v>
      </c>
      <c r="AU2868" s="191">
        <f t="shared" si="47"/>
        <v>17344635</v>
      </c>
    </row>
    <row r="2869" spans="1:47" hidden="1" x14ac:dyDescent="0.25">
      <c r="A2869" s="55" t="s">
        <v>1717</v>
      </c>
      <c r="B2869" s="92" t="s">
        <v>2824</v>
      </c>
      <c r="D2869" s="55" t="s">
        <v>1742</v>
      </c>
      <c r="E2869" s="56">
        <v>45777</v>
      </c>
      <c r="F2869" s="55" t="s">
        <v>4286</v>
      </c>
      <c r="H2869" s="55">
        <v>50900010</v>
      </c>
      <c r="I2869" s="55" t="s">
        <v>4333</v>
      </c>
      <c r="K2869" s="55" t="s">
        <v>490</v>
      </c>
      <c r="L2869" s="56">
        <v>45785</v>
      </c>
      <c r="Q2869" s="55" t="s">
        <v>89</v>
      </c>
      <c r="R2869" s="57">
        <v>1526.05</v>
      </c>
      <c r="S2869" s="55" t="s">
        <v>89</v>
      </c>
      <c r="T2869" s="57">
        <v>1526.05</v>
      </c>
      <c r="U2869" s="55" t="s">
        <v>343</v>
      </c>
      <c r="V2869" s="55" t="s">
        <v>344</v>
      </c>
      <c r="AJ2869" s="58">
        <v>0</v>
      </c>
      <c r="AT2869" t="s">
        <v>4416</v>
      </c>
      <c r="AU2869" s="191">
        <f t="shared" si="47"/>
        <v>25179825</v>
      </c>
    </row>
    <row r="2870" spans="1:47" hidden="1" x14ac:dyDescent="0.25">
      <c r="A2870" s="55" t="s">
        <v>1717</v>
      </c>
      <c r="B2870" s="92" t="s">
        <v>2824</v>
      </c>
      <c r="D2870" s="55" t="s">
        <v>1742</v>
      </c>
      <c r="E2870" s="56">
        <v>45777</v>
      </c>
      <c r="F2870" s="55" t="s">
        <v>4284</v>
      </c>
      <c r="H2870" s="55">
        <v>50900050</v>
      </c>
      <c r="I2870" s="55" t="s">
        <v>4333</v>
      </c>
      <c r="K2870" s="55" t="s">
        <v>498</v>
      </c>
      <c r="L2870" s="56">
        <v>45785</v>
      </c>
      <c r="Q2870" s="55" t="s">
        <v>89</v>
      </c>
      <c r="R2870" s="57">
        <v>6.08</v>
      </c>
      <c r="S2870" s="55" t="s">
        <v>89</v>
      </c>
      <c r="T2870" s="57">
        <v>6.08</v>
      </c>
      <c r="U2870" s="55" t="s">
        <v>336</v>
      </c>
      <c r="V2870" s="55" t="s">
        <v>3820</v>
      </c>
      <c r="AJ2870" s="58">
        <v>0</v>
      </c>
      <c r="AT2870" t="s">
        <v>3842</v>
      </c>
      <c r="AU2870" s="191">
        <f t="shared" si="47"/>
        <v>100320</v>
      </c>
    </row>
    <row r="2871" spans="1:47" hidden="1" x14ac:dyDescent="0.25">
      <c r="A2871" s="55" t="s">
        <v>1717</v>
      </c>
      <c r="B2871" s="92" t="s">
        <v>2824</v>
      </c>
      <c r="D2871" s="55" t="s">
        <v>1742</v>
      </c>
      <c r="E2871" s="56">
        <v>45777</v>
      </c>
      <c r="F2871" s="55" t="s">
        <v>4286</v>
      </c>
      <c r="H2871" s="55">
        <v>50900010</v>
      </c>
      <c r="I2871" s="55" t="s">
        <v>4333</v>
      </c>
      <c r="K2871" s="55" t="s">
        <v>490</v>
      </c>
      <c r="L2871" s="56">
        <v>45785</v>
      </c>
      <c r="Q2871" s="55" t="s">
        <v>89</v>
      </c>
      <c r="R2871" s="57">
        <v>766.79</v>
      </c>
      <c r="S2871" s="55" t="s">
        <v>89</v>
      </c>
      <c r="T2871" s="57">
        <v>766.79</v>
      </c>
      <c r="U2871" s="55" t="s">
        <v>337</v>
      </c>
      <c r="V2871" s="55" t="s">
        <v>338</v>
      </c>
      <c r="AJ2871" s="58">
        <v>0</v>
      </c>
      <c r="AT2871" t="s">
        <v>3842</v>
      </c>
      <c r="AU2871" s="191">
        <f t="shared" si="47"/>
        <v>12652035</v>
      </c>
    </row>
    <row r="2872" spans="1:47" hidden="1" x14ac:dyDescent="0.25">
      <c r="A2872" s="55" t="s">
        <v>1717</v>
      </c>
      <c r="B2872" s="92" t="s">
        <v>3124</v>
      </c>
      <c r="D2872" s="55" t="s">
        <v>3859</v>
      </c>
      <c r="E2872" s="56">
        <v>45808</v>
      </c>
      <c r="F2872" s="55" t="s">
        <v>4335</v>
      </c>
      <c r="H2872" s="55">
        <v>50900010</v>
      </c>
      <c r="I2872" s="55" t="s">
        <v>4334</v>
      </c>
      <c r="K2872" s="55" t="s">
        <v>490</v>
      </c>
      <c r="L2872" s="56">
        <v>45808</v>
      </c>
      <c r="Q2872" s="55" t="s">
        <v>89</v>
      </c>
      <c r="R2872" s="57">
        <v>0</v>
      </c>
      <c r="S2872" s="55" t="s">
        <v>89</v>
      </c>
      <c r="T2872" s="57">
        <v>0</v>
      </c>
      <c r="U2872" s="55" t="s">
        <v>4042</v>
      </c>
      <c r="V2872" s="55" t="s">
        <v>4043</v>
      </c>
      <c r="AJ2872" s="58">
        <v>0</v>
      </c>
      <c r="AT2872" t="s">
        <v>4371</v>
      </c>
      <c r="AU2872" s="191">
        <f t="shared" si="47"/>
        <v>0</v>
      </c>
    </row>
    <row r="2873" spans="1:47" hidden="1" x14ac:dyDescent="0.25">
      <c r="A2873" s="55" t="s">
        <v>1717</v>
      </c>
      <c r="B2873" s="92" t="s">
        <v>3124</v>
      </c>
      <c r="D2873" s="55" t="s">
        <v>3859</v>
      </c>
      <c r="E2873" s="56">
        <v>45808</v>
      </c>
      <c r="F2873" s="55" t="s">
        <v>4335</v>
      </c>
      <c r="H2873" s="55">
        <v>50900010</v>
      </c>
      <c r="I2873" s="55" t="s">
        <v>4334</v>
      </c>
      <c r="K2873" s="55" t="s">
        <v>490</v>
      </c>
      <c r="L2873" s="56">
        <v>45808</v>
      </c>
      <c r="Q2873" s="55" t="s">
        <v>89</v>
      </c>
      <c r="R2873" s="57">
        <v>0</v>
      </c>
      <c r="S2873" s="55" t="s">
        <v>89</v>
      </c>
      <c r="T2873" s="57">
        <v>0</v>
      </c>
      <c r="U2873" s="55" t="s">
        <v>4042</v>
      </c>
      <c r="V2873" s="55" t="s">
        <v>4043</v>
      </c>
      <c r="AJ2873" s="58">
        <v>0</v>
      </c>
      <c r="AT2873" t="s">
        <v>4371</v>
      </c>
      <c r="AU2873" s="191">
        <f t="shared" si="47"/>
        <v>0</v>
      </c>
    </row>
    <row r="2874" spans="1:47" hidden="1" x14ac:dyDescent="0.25">
      <c r="A2874" s="55" t="s">
        <v>1717</v>
      </c>
      <c r="B2874" s="92" t="s">
        <v>3124</v>
      </c>
      <c r="D2874" s="55" t="s">
        <v>3859</v>
      </c>
      <c r="E2874" s="56">
        <v>45808</v>
      </c>
      <c r="F2874" s="55" t="s">
        <v>4335</v>
      </c>
      <c r="H2874" s="55">
        <v>50900020</v>
      </c>
      <c r="I2874" s="55" t="s">
        <v>4334</v>
      </c>
      <c r="K2874" s="55" t="s">
        <v>492</v>
      </c>
      <c r="L2874" s="56">
        <v>45808</v>
      </c>
      <c r="Q2874" s="55" t="s">
        <v>89</v>
      </c>
      <c r="R2874" s="57">
        <v>925.16</v>
      </c>
      <c r="S2874" s="55" t="s">
        <v>89</v>
      </c>
      <c r="T2874" s="57">
        <v>925.16</v>
      </c>
      <c r="U2874" s="55" t="s">
        <v>329</v>
      </c>
      <c r="V2874" s="55" t="s">
        <v>330</v>
      </c>
      <c r="AJ2874" s="58">
        <v>0</v>
      </c>
      <c r="AT2874" t="s">
        <v>3842</v>
      </c>
      <c r="AU2874" s="191">
        <f t="shared" si="47"/>
        <v>15265140</v>
      </c>
    </row>
    <row r="2875" spans="1:47" hidden="1" x14ac:dyDescent="0.25">
      <c r="A2875" s="55" t="s">
        <v>1717</v>
      </c>
      <c r="B2875" s="92" t="s">
        <v>3124</v>
      </c>
      <c r="D2875" s="55" t="s">
        <v>3859</v>
      </c>
      <c r="E2875" s="56">
        <v>45808</v>
      </c>
      <c r="F2875" s="55" t="s">
        <v>4335</v>
      </c>
      <c r="H2875" s="55">
        <v>50900020</v>
      </c>
      <c r="I2875" s="55" t="s">
        <v>4334</v>
      </c>
      <c r="K2875" s="55" t="s">
        <v>492</v>
      </c>
      <c r="L2875" s="56">
        <v>45808</v>
      </c>
      <c r="Q2875" s="55" t="s">
        <v>89</v>
      </c>
      <c r="R2875" s="57">
        <v>478.54</v>
      </c>
      <c r="S2875" s="55" t="s">
        <v>89</v>
      </c>
      <c r="T2875" s="57">
        <v>478.54</v>
      </c>
      <c r="U2875" s="55" t="s">
        <v>329</v>
      </c>
      <c r="V2875" s="55" t="s">
        <v>330</v>
      </c>
      <c r="AJ2875" s="58">
        <v>0</v>
      </c>
      <c r="AT2875" t="s">
        <v>3842</v>
      </c>
      <c r="AU2875" s="191">
        <f t="shared" si="47"/>
        <v>7895910</v>
      </c>
    </row>
    <row r="2876" spans="1:47" hidden="1" x14ac:dyDescent="0.25">
      <c r="A2876" s="55" t="s">
        <v>1717</v>
      </c>
      <c r="B2876" s="92" t="s">
        <v>3124</v>
      </c>
      <c r="D2876" s="55" t="s">
        <v>3859</v>
      </c>
      <c r="E2876" s="56">
        <v>45808</v>
      </c>
      <c r="F2876" s="55" t="s">
        <v>4335</v>
      </c>
      <c r="H2876" s="55">
        <v>50900010</v>
      </c>
      <c r="I2876" s="55" t="s">
        <v>4334</v>
      </c>
      <c r="K2876" s="55" t="s">
        <v>490</v>
      </c>
      <c r="L2876" s="56">
        <v>45808</v>
      </c>
      <c r="Q2876" s="55" t="s">
        <v>89</v>
      </c>
      <c r="R2876" s="57">
        <v>54.91</v>
      </c>
      <c r="S2876" s="55" t="s">
        <v>89</v>
      </c>
      <c r="T2876" s="57">
        <v>54.91</v>
      </c>
      <c r="U2876" s="55" t="s">
        <v>329</v>
      </c>
      <c r="V2876" s="55" t="s">
        <v>330</v>
      </c>
      <c r="AJ2876" s="58">
        <v>0</v>
      </c>
      <c r="AT2876" t="s">
        <v>3842</v>
      </c>
      <c r="AU2876" s="191">
        <f t="shared" si="47"/>
        <v>906015</v>
      </c>
    </row>
    <row r="2877" spans="1:47" hidden="1" x14ac:dyDescent="0.25">
      <c r="A2877" s="55" t="s">
        <v>1717</v>
      </c>
      <c r="B2877" s="92" t="s">
        <v>3124</v>
      </c>
      <c r="D2877" s="55" t="s">
        <v>3859</v>
      </c>
      <c r="E2877" s="56">
        <v>45808</v>
      </c>
      <c r="F2877" s="55" t="s">
        <v>4335</v>
      </c>
      <c r="H2877" s="55">
        <v>50900010</v>
      </c>
      <c r="I2877" s="55" t="s">
        <v>4334</v>
      </c>
      <c r="K2877" s="55" t="s">
        <v>490</v>
      </c>
      <c r="L2877" s="56">
        <v>45808</v>
      </c>
      <c r="Q2877" s="55" t="s">
        <v>89</v>
      </c>
      <c r="R2877" s="57">
        <v>0</v>
      </c>
      <c r="S2877" s="55" t="s">
        <v>89</v>
      </c>
      <c r="T2877" s="57">
        <v>0</v>
      </c>
      <c r="U2877" s="55" t="s">
        <v>329</v>
      </c>
      <c r="V2877" s="55" t="s">
        <v>330</v>
      </c>
      <c r="AJ2877" s="58">
        <v>0</v>
      </c>
      <c r="AT2877" t="s">
        <v>3842</v>
      </c>
      <c r="AU2877" s="191">
        <f t="shared" si="47"/>
        <v>0</v>
      </c>
    </row>
    <row r="2878" spans="1:47" hidden="1" x14ac:dyDescent="0.25">
      <c r="A2878" s="55" t="s">
        <v>1717</v>
      </c>
      <c r="B2878" s="92" t="s">
        <v>3124</v>
      </c>
      <c r="D2878" s="55" t="s">
        <v>3859</v>
      </c>
      <c r="E2878" s="56">
        <v>45808</v>
      </c>
      <c r="F2878" s="55" t="s">
        <v>4335</v>
      </c>
      <c r="H2878" s="55">
        <v>50900010</v>
      </c>
      <c r="I2878" s="55" t="s">
        <v>4334</v>
      </c>
      <c r="K2878" s="55" t="s">
        <v>490</v>
      </c>
      <c r="L2878" s="56">
        <v>45808</v>
      </c>
      <c r="Q2878" s="55" t="s">
        <v>89</v>
      </c>
      <c r="R2878" s="57">
        <v>0</v>
      </c>
      <c r="S2878" s="55" t="s">
        <v>89</v>
      </c>
      <c r="T2878" s="57">
        <v>0</v>
      </c>
      <c r="U2878" s="55" t="s">
        <v>4042</v>
      </c>
      <c r="V2878" s="55" t="s">
        <v>4043</v>
      </c>
      <c r="AJ2878" s="58">
        <v>0</v>
      </c>
      <c r="AT2878" t="s">
        <v>4371</v>
      </c>
      <c r="AU2878" s="191">
        <f t="shared" si="47"/>
        <v>0</v>
      </c>
    </row>
    <row r="2879" spans="1:47" hidden="1" x14ac:dyDescent="0.25">
      <c r="A2879" s="55" t="s">
        <v>1717</v>
      </c>
      <c r="B2879" s="92" t="s">
        <v>3124</v>
      </c>
      <c r="D2879" s="55" t="s">
        <v>3859</v>
      </c>
      <c r="E2879" s="56">
        <v>45808</v>
      </c>
      <c r="F2879" s="55" t="s">
        <v>4335</v>
      </c>
      <c r="H2879" s="55">
        <v>50900020</v>
      </c>
      <c r="I2879" s="55" t="s">
        <v>4334</v>
      </c>
      <c r="K2879" s="55" t="s">
        <v>492</v>
      </c>
      <c r="L2879" s="56">
        <v>45808</v>
      </c>
      <c r="Q2879" s="55" t="s">
        <v>89</v>
      </c>
      <c r="R2879" s="57">
        <v>2655.78</v>
      </c>
      <c r="S2879" s="55" t="s">
        <v>89</v>
      </c>
      <c r="T2879" s="57">
        <v>2655.78</v>
      </c>
      <c r="U2879" s="55" t="s">
        <v>329</v>
      </c>
      <c r="V2879" s="55" t="s">
        <v>330</v>
      </c>
      <c r="AJ2879" s="58">
        <v>0</v>
      </c>
      <c r="AT2879" t="s">
        <v>3842</v>
      </c>
      <c r="AU2879" s="191">
        <f t="shared" si="47"/>
        <v>43820370</v>
      </c>
    </row>
    <row r="2880" spans="1:47" hidden="1" x14ac:dyDescent="0.25">
      <c r="A2880" s="55" t="s">
        <v>1717</v>
      </c>
      <c r="B2880" s="92" t="s">
        <v>3124</v>
      </c>
      <c r="D2880" s="55" t="s">
        <v>3859</v>
      </c>
      <c r="E2880" s="56">
        <v>45808</v>
      </c>
      <c r="F2880" s="55" t="s">
        <v>4335</v>
      </c>
      <c r="H2880" s="55">
        <v>50900010</v>
      </c>
      <c r="I2880" s="55" t="s">
        <v>4334</v>
      </c>
      <c r="K2880" s="55" t="s">
        <v>490</v>
      </c>
      <c r="L2880" s="56">
        <v>45808</v>
      </c>
      <c r="Q2880" s="55" t="s">
        <v>89</v>
      </c>
      <c r="R2880" s="57">
        <v>0</v>
      </c>
      <c r="S2880" s="55" t="s">
        <v>89</v>
      </c>
      <c r="T2880" s="57">
        <v>0</v>
      </c>
      <c r="U2880" s="55" t="s">
        <v>4042</v>
      </c>
      <c r="V2880" s="55" t="s">
        <v>4043</v>
      </c>
      <c r="AJ2880" s="58">
        <v>0</v>
      </c>
      <c r="AT2880" t="s">
        <v>4371</v>
      </c>
      <c r="AU2880" s="191">
        <f t="shared" si="47"/>
        <v>0</v>
      </c>
    </row>
    <row r="2881" spans="1:47" hidden="1" x14ac:dyDescent="0.25">
      <c r="A2881" s="55" t="s">
        <v>1717</v>
      </c>
      <c r="B2881" s="92" t="s">
        <v>3124</v>
      </c>
      <c r="D2881" s="55" t="s">
        <v>3859</v>
      </c>
      <c r="E2881" s="56">
        <v>45808</v>
      </c>
      <c r="F2881" s="55" t="s">
        <v>4335</v>
      </c>
      <c r="H2881" s="55">
        <v>50900010</v>
      </c>
      <c r="I2881" s="55" t="s">
        <v>4334</v>
      </c>
      <c r="K2881" s="55" t="s">
        <v>490</v>
      </c>
      <c r="L2881" s="56">
        <v>45808</v>
      </c>
      <c r="Q2881" s="55" t="s">
        <v>89</v>
      </c>
      <c r="R2881" s="57">
        <v>50.52</v>
      </c>
      <c r="S2881" s="55" t="s">
        <v>89</v>
      </c>
      <c r="T2881" s="57">
        <v>50.52</v>
      </c>
      <c r="U2881" s="55" t="s">
        <v>329</v>
      </c>
      <c r="V2881" s="55" t="s">
        <v>330</v>
      </c>
      <c r="AJ2881" s="58">
        <v>0</v>
      </c>
      <c r="AT2881" t="s">
        <v>3842</v>
      </c>
      <c r="AU2881" s="191">
        <f t="shared" si="47"/>
        <v>833580</v>
      </c>
    </row>
    <row r="2882" spans="1:47" hidden="1" x14ac:dyDescent="0.25">
      <c r="A2882" s="55" t="s">
        <v>1717</v>
      </c>
      <c r="B2882" s="92" t="s">
        <v>3124</v>
      </c>
      <c r="D2882" s="55" t="s">
        <v>3859</v>
      </c>
      <c r="E2882" s="56">
        <v>45808</v>
      </c>
      <c r="F2882" s="55" t="s">
        <v>4335</v>
      </c>
      <c r="H2882" s="55">
        <v>50900010</v>
      </c>
      <c r="I2882" s="55" t="s">
        <v>4334</v>
      </c>
      <c r="K2882" s="55" t="s">
        <v>490</v>
      </c>
      <c r="L2882" s="56">
        <v>45808</v>
      </c>
      <c r="Q2882" s="55" t="s">
        <v>89</v>
      </c>
      <c r="R2882" s="57">
        <v>0</v>
      </c>
      <c r="S2882" s="55" t="s">
        <v>89</v>
      </c>
      <c r="T2882" s="57">
        <v>0</v>
      </c>
      <c r="U2882" s="55" t="s">
        <v>4042</v>
      </c>
      <c r="V2882" s="55" t="s">
        <v>4043</v>
      </c>
      <c r="AJ2882" s="58">
        <v>0</v>
      </c>
      <c r="AT2882" t="s">
        <v>4371</v>
      </c>
      <c r="AU2882" s="191">
        <f t="shared" si="47"/>
        <v>0</v>
      </c>
    </row>
    <row r="2883" spans="1:47" hidden="1" x14ac:dyDescent="0.25">
      <c r="A2883" s="55" t="s">
        <v>1717</v>
      </c>
      <c r="B2883" s="92" t="s">
        <v>3124</v>
      </c>
      <c r="D2883" s="55" t="s">
        <v>3859</v>
      </c>
      <c r="E2883" s="56">
        <v>45808</v>
      </c>
      <c r="F2883" s="55" t="s">
        <v>4335</v>
      </c>
      <c r="H2883" s="55">
        <v>50900010</v>
      </c>
      <c r="I2883" s="55" t="s">
        <v>4334</v>
      </c>
      <c r="K2883" s="55" t="s">
        <v>490</v>
      </c>
      <c r="L2883" s="56">
        <v>45808</v>
      </c>
      <c r="Q2883" s="55" t="s">
        <v>89</v>
      </c>
      <c r="R2883" s="57">
        <v>0</v>
      </c>
      <c r="S2883" s="55" t="s">
        <v>89</v>
      </c>
      <c r="T2883" s="57">
        <v>0</v>
      </c>
      <c r="U2883" s="55" t="s">
        <v>329</v>
      </c>
      <c r="V2883" s="55" t="s">
        <v>330</v>
      </c>
      <c r="AJ2883" s="58">
        <v>0</v>
      </c>
      <c r="AT2883" t="s">
        <v>3842</v>
      </c>
      <c r="AU2883" s="191">
        <f t="shared" si="47"/>
        <v>0</v>
      </c>
    </row>
    <row r="2884" spans="1:47" hidden="1" x14ac:dyDescent="0.25">
      <c r="A2884" s="55" t="s">
        <v>1717</v>
      </c>
      <c r="B2884" s="92" t="s">
        <v>3124</v>
      </c>
      <c r="D2884" s="55" t="s">
        <v>3859</v>
      </c>
      <c r="E2884" s="56">
        <v>45808</v>
      </c>
      <c r="F2884" s="55" t="s">
        <v>4335</v>
      </c>
      <c r="H2884" s="55">
        <v>50900010</v>
      </c>
      <c r="I2884" s="55" t="s">
        <v>4334</v>
      </c>
      <c r="K2884" s="55" t="s">
        <v>490</v>
      </c>
      <c r="L2884" s="56">
        <v>45808</v>
      </c>
      <c r="Q2884" s="55" t="s">
        <v>89</v>
      </c>
      <c r="R2884" s="57">
        <v>0.17</v>
      </c>
      <c r="S2884" s="55" t="s">
        <v>89</v>
      </c>
      <c r="T2884" s="57">
        <v>0.17</v>
      </c>
      <c r="U2884" s="55" t="s">
        <v>329</v>
      </c>
      <c r="V2884" s="55" t="s">
        <v>330</v>
      </c>
      <c r="AJ2884" s="58">
        <v>0</v>
      </c>
      <c r="AT2884" t="s">
        <v>3842</v>
      </c>
      <c r="AU2884" s="191">
        <f t="shared" si="47"/>
        <v>2805</v>
      </c>
    </row>
    <row r="2885" spans="1:47" hidden="1" x14ac:dyDescent="0.25">
      <c r="A2885" s="55" t="s">
        <v>1717</v>
      </c>
      <c r="B2885" s="92" t="s">
        <v>3124</v>
      </c>
      <c r="D2885" s="55" t="s">
        <v>3859</v>
      </c>
      <c r="E2885" s="56">
        <v>45808</v>
      </c>
      <c r="F2885" s="55" t="s">
        <v>4335</v>
      </c>
      <c r="H2885" s="55">
        <v>50900020</v>
      </c>
      <c r="I2885" s="55" t="s">
        <v>4334</v>
      </c>
      <c r="K2885" s="55" t="s">
        <v>492</v>
      </c>
      <c r="L2885" s="56">
        <v>45808</v>
      </c>
      <c r="Q2885" s="55" t="s">
        <v>89</v>
      </c>
      <c r="R2885" s="57">
        <v>434.17</v>
      </c>
      <c r="S2885" s="55" t="s">
        <v>89</v>
      </c>
      <c r="T2885" s="57">
        <v>434.17</v>
      </c>
      <c r="U2885" s="55" t="s">
        <v>329</v>
      </c>
      <c r="V2885" s="55" t="s">
        <v>330</v>
      </c>
      <c r="AJ2885" s="58">
        <v>0</v>
      </c>
      <c r="AT2885" t="s">
        <v>3842</v>
      </c>
      <c r="AU2885" s="191">
        <f t="shared" si="47"/>
        <v>7163805</v>
      </c>
    </row>
    <row r="2886" spans="1:47" hidden="1" x14ac:dyDescent="0.25">
      <c r="A2886" s="55" t="s">
        <v>1717</v>
      </c>
      <c r="B2886" s="92" t="s">
        <v>3124</v>
      </c>
      <c r="D2886" s="55" t="s">
        <v>3859</v>
      </c>
      <c r="E2886" s="56">
        <v>45808</v>
      </c>
      <c r="F2886" s="55" t="s">
        <v>4335</v>
      </c>
      <c r="H2886" s="55">
        <v>50900010</v>
      </c>
      <c r="I2886" s="55" t="s">
        <v>4334</v>
      </c>
      <c r="K2886" s="55" t="s">
        <v>490</v>
      </c>
      <c r="L2886" s="56">
        <v>45808</v>
      </c>
      <c r="Q2886" s="55" t="s">
        <v>89</v>
      </c>
      <c r="R2886" s="57">
        <v>0</v>
      </c>
      <c r="S2886" s="55" t="s">
        <v>89</v>
      </c>
      <c r="T2886" s="57">
        <v>0</v>
      </c>
      <c r="U2886" s="55" t="s">
        <v>4042</v>
      </c>
      <c r="V2886" s="55" t="s">
        <v>4043</v>
      </c>
      <c r="AJ2886" s="58">
        <v>0</v>
      </c>
      <c r="AT2886" t="s">
        <v>4371</v>
      </c>
      <c r="AU2886" s="191">
        <f t="shared" si="47"/>
        <v>0</v>
      </c>
    </row>
    <row r="2887" spans="1:47" hidden="1" x14ac:dyDescent="0.25">
      <c r="A2887" s="55" t="s">
        <v>1717</v>
      </c>
      <c r="B2887" s="92" t="s">
        <v>3124</v>
      </c>
      <c r="D2887" s="55" t="s">
        <v>3859</v>
      </c>
      <c r="E2887" s="56">
        <v>45808</v>
      </c>
      <c r="F2887" s="55" t="s">
        <v>4335</v>
      </c>
      <c r="H2887" s="55">
        <v>50900010</v>
      </c>
      <c r="I2887" s="55" t="s">
        <v>4334</v>
      </c>
      <c r="K2887" s="55" t="s">
        <v>490</v>
      </c>
      <c r="L2887" s="56">
        <v>45808</v>
      </c>
      <c r="Q2887" s="55" t="s">
        <v>89</v>
      </c>
      <c r="R2887" s="57">
        <v>0</v>
      </c>
      <c r="S2887" s="55" t="s">
        <v>89</v>
      </c>
      <c r="T2887" s="57">
        <v>0</v>
      </c>
      <c r="U2887" s="55" t="s">
        <v>329</v>
      </c>
      <c r="V2887" s="55" t="s">
        <v>330</v>
      </c>
      <c r="AJ2887" s="58">
        <v>0</v>
      </c>
      <c r="AT2887" t="s">
        <v>3842</v>
      </c>
      <c r="AU2887" s="191">
        <f t="shared" si="47"/>
        <v>0</v>
      </c>
    </row>
    <row r="2888" spans="1:47" hidden="1" x14ac:dyDescent="0.25">
      <c r="A2888" s="55" t="s">
        <v>1717</v>
      </c>
      <c r="B2888" s="92" t="s">
        <v>3124</v>
      </c>
      <c r="D2888" s="55" t="s">
        <v>3859</v>
      </c>
      <c r="E2888" s="56">
        <v>45808</v>
      </c>
      <c r="F2888" s="55" t="s">
        <v>4335</v>
      </c>
      <c r="H2888" s="55">
        <v>50900010</v>
      </c>
      <c r="I2888" s="55" t="s">
        <v>4334</v>
      </c>
      <c r="K2888" s="55" t="s">
        <v>490</v>
      </c>
      <c r="L2888" s="56">
        <v>45808</v>
      </c>
      <c r="Q2888" s="55" t="s">
        <v>89</v>
      </c>
      <c r="R2888" s="57">
        <v>0</v>
      </c>
      <c r="S2888" s="55" t="s">
        <v>89</v>
      </c>
      <c r="T2888" s="57">
        <v>0</v>
      </c>
      <c r="U2888" s="55" t="s">
        <v>329</v>
      </c>
      <c r="V2888" s="55" t="s">
        <v>330</v>
      </c>
      <c r="AJ2888" s="58">
        <v>0</v>
      </c>
      <c r="AT2888" t="s">
        <v>3842</v>
      </c>
      <c r="AU2888" s="191">
        <f t="shared" si="47"/>
        <v>0</v>
      </c>
    </row>
    <row r="2889" spans="1:47" hidden="1" x14ac:dyDescent="0.25">
      <c r="A2889" s="55" t="s">
        <v>1717</v>
      </c>
      <c r="B2889" s="92" t="s">
        <v>3124</v>
      </c>
      <c r="D2889" s="55" t="s">
        <v>3859</v>
      </c>
      <c r="E2889" s="56">
        <v>45808</v>
      </c>
      <c r="F2889" s="55" t="s">
        <v>4335</v>
      </c>
      <c r="H2889" s="55">
        <v>50900010</v>
      </c>
      <c r="I2889" s="55" t="s">
        <v>4334</v>
      </c>
      <c r="K2889" s="55" t="s">
        <v>490</v>
      </c>
      <c r="L2889" s="56">
        <v>45808</v>
      </c>
      <c r="Q2889" s="55" t="s">
        <v>89</v>
      </c>
      <c r="R2889" s="57">
        <v>0</v>
      </c>
      <c r="S2889" s="55" t="s">
        <v>89</v>
      </c>
      <c r="T2889" s="57">
        <v>0</v>
      </c>
      <c r="U2889" s="55" t="s">
        <v>4042</v>
      </c>
      <c r="V2889" s="55" t="s">
        <v>4043</v>
      </c>
      <c r="AJ2889" s="58">
        <v>0</v>
      </c>
      <c r="AT2889" t="s">
        <v>4371</v>
      </c>
      <c r="AU2889" s="191">
        <f t="shared" si="47"/>
        <v>0</v>
      </c>
    </row>
    <row r="2890" spans="1:47" hidden="1" x14ac:dyDescent="0.25">
      <c r="A2890" s="55" t="s">
        <v>1717</v>
      </c>
      <c r="B2890" s="92" t="s">
        <v>3124</v>
      </c>
      <c r="D2890" s="55" t="s">
        <v>3859</v>
      </c>
      <c r="E2890" s="56">
        <v>45808</v>
      </c>
      <c r="F2890" s="55" t="s">
        <v>4335</v>
      </c>
      <c r="H2890" s="55">
        <v>50900010</v>
      </c>
      <c r="I2890" s="55" t="s">
        <v>4334</v>
      </c>
      <c r="K2890" s="55" t="s">
        <v>490</v>
      </c>
      <c r="L2890" s="56">
        <v>45808</v>
      </c>
      <c r="Q2890" s="55" t="s">
        <v>89</v>
      </c>
      <c r="R2890" s="57">
        <v>0</v>
      </c>
      <c r="S2890" s="55" t="s">
        <v>89</v>
      </c>
      <c r="T2890" s="57">
        <v>0</v>
      </c>
      <c r="U2890" s="55" t="s">
        <v>4042</v>
      </c>
      <c r="V2890" s="55" t="s">
        <v>4043</v>
      </c>
      <c r="AJ2890" s="58">
        <v>0</v>
      </c>
      <c r="AT2890" t="s">
        <v>4371</v>
      </c>
      <c r="AU2890" s="191">
        <f t="shared" si="47"/>
        <v>0</v>
      </c>
    </row>
    <row r="2891" spans="1:47" hidden="1" x14ac:dyDescent="0.25">
      <c r="A2891" s="55" t="s">
        <v>1717</v>
      </c>
      <c r="B2891" s="92" t="s">
        <v>3124</v>
      </c>
      <c r="D2891" s="55" t="s">
        <v>3859</v>
      </c>
      <c r="E2891" s="56">
        <v>45808</v>
      </c>
      <c r="F2891" s="55" t="s">
        <v>4335</v>
      </c>
      <c r="H2891" s="55">
        <v>50900020</v>
      </c>
      <c r="I2891" s="55" t="s">
        <v>4334</v>
      </c>
      <c r="K2891" s="55" t="s">
        <v>492</v>
      </c>
      <c r="L2891" s="56">
        <v>45808</v>
      </c>
      <c r="Q2891" s="55" t="s">
        <v>89</v>
      </c>
      <c r="R2891" s="57">
        <v>4270.33</v>
      </c>
      <c r="S2891" s="55" t="s">
        <v>89</v>
      </c>
      <c r="T2891" s="57">
        <v>4270.33</v>
      </c>
      <c r="U2891" s="55" t="s">
        <v>329</v>
      </c>
      <c r="V2891" s="55" t="s">
        <v>330</v>
      </c>
      <c r="AJ2891" s="58">
        <v>0</v>
      </c>
      <c r="AT2891" t="s">
        <v>3842</v>
      </c>
      <c r="AU2891" s="191">
        <f t="shared" si="47"/>
        <v>70460445</v>
      </c>
    </row>
    <row r="2892" spans="1:47" hidden="1" x14ac:dyDescent="0.25">
      <c r="A2892" s="55" t="s">
        <v>1717</v>
      </c>
      <c r="B2892" s="92" t="s">
        <v>3124</v>
      </c>
      <c r="D2892" s="55" t="s">
        <v>3859</v>
      </c>
      <c r="E2892" s="56">
        <v>45808</v>
      </c>
      <c r="F2892" s="55" t="s">
        <v>4335</v>
      </c>
      <c r="H2892" s="55">
        <v>50900010</v>
      </c>
      <c r="I2892" s="55" t="s">
        <v>4334</v>
      </c>
      <c r="K2892" s="55" t="s">
        <v>490</v>
      </c>
      <c r="L2892" s="56">
        <v>45808</v>
      </c>
      <c r="Q2892" s="55" t="s">
        <v>89</v>
      </c>
      <c r="R2892" s="57">
        <v>0</v>
      </c>
      <c r="S2892" s="55" t="s">
        <v>89</v>
      </c>
      <c r="T2892" s="57">
        <v>0</v>
      </c>
      <c r="U2892" s="55" t="s">
        <v>329</v>
      </c>
      <c r="V2892" s="55" t="s">
        <v>330</v>
      </c>
      <c r="AJ2892" s="58">
        <v>0</v>
      </c>
      <c r="AT2892" t="s">
        <v>3842</v>
      </c>
      <c r="AU2892" s="191">
        <f t="shared" si="47"/>
        <v>0</v>
      </c>
    </row>
    <row r="2893" spans="1:47" hidden="1" x14ac:dyDescent="0.25">
      <c r="A2893" s="55" t="s">
        <v>1717</v>
      </c>
      <c r="B2893" s="92" t="s">
        <v>3124</v>
      </c>
      <c r="D2893" s="55" t="s">
        <v>3859</v>
      </c>
      <c r="E2893" s="56">
        <v>45808</v>
      </c>
      <c r="F2893" s="55" t="s">
        <v>4335</v>
      </c>
      <c r="H2893" s="55">
        <v>50900020</v>
      </c>
      <c r="I2893" s="55" t="s">
        <v>4334</v>
      </c>
      <c r="K2893" s="55" t="s">
        <v>492</v>
      </c>
      <c r="L2893" s="56">
        <v>45808</v>
      </c>
      <c r="Q2893" s="55" t="s">
        <v>89</v>
      </c>
      <c r="R2893" s="57">
        <v>736.41</v>
      </c>
      <c r="S2893" s="55" t="s">
        <v>89</v>
      </c>
      <c r="T2893" s="57">
        <v>736.41</v>
      </c>
      <c r="U2893" s="55" t="s">
        <v>329</v>
      </c>
      <c r="V2893" s="55" t="s">
        <v>330</v>
      </c>
      <c r="AJ2893" s="58">
        <v>0</v>
      </c>
      <c r="AT2893" t="s">
        <v>3842</v>
      </c>
      <c r="AU2893" s="191">
        <f t="shared" si="47"/>
        <v>12150765</v>
      </c>
    </row>
    <row r="2894" spans="1:47" hidden="1" x14ac:dyDescent="0.25">
      <c r="A2894" s="55" t="s">
        <v>1717</v>
      </c>
      <c r="B2894" s="92" t="s">
        <v>3124</v>
      </c>
      <c r="D2894" s="55" t="s">
        <v>3859</v>
      </c>
      <c r="E2894" s="56">
        <v>45808</v>
      </c>
      <c r="F2894" s="55" t="s">
        <v>4335</v>
      </c>
      <c r="H2894" s="55">
        <v>50900010</v>
      </c>
      <c r="I2894" s="55" t="s">
        <v>4334</v>
      </c>
      <c r="K2894" s="55" t="s">
        <v>490</v>
      </c>
      <c r="L2894" s="56">
        <v>45808</v>
      </c>
      <c r="Q2894" s="55" t="s">
        <v>89</v>
      </c>
      <c r="R2894" s="57">
        <v>50.31</v>
      </c>
      <c r="S2894" s="55" t="s">
        <v>89</v>
      </c>
      <c r="T2894" s="57">
        <v>50.31</v>
      </c>
      <c r="U2894" s="55" t="s">
        <v>329</v>
      </c>
      <c r="V2894" s="55" t="s">
        <v>330</v>
      </c>
      <c r="AJ2894" s="58">
        <v>0</v>
      </c>
      <c r="AT2894" t="s">
        <v>3842</v>
      </c>
      <c r="AU2894" s="191">
        <f t="shared" si="47"/>
        <v>830115</v>
      </c>
    </row>
    <row r="2895" spans="1:47" hidden="1" x14ac:dyDescent="0.25">
      <c r="A2895" s="55" t="s">
        <v>1717</v>
      </c>
      <c r="B2895" s="92" t="s">
        <v>3124</v>
      </c>
      <c r="D2895" s="55" t="s">
        <v>3859</v>
      </c>
      <c r="E2895" s="56">
        <v>45808</v>
      </c>
      <c r="F2895" s="55" t="s">
        <v>4335</v>
      </c>
      <c r="H2895" s="55">
        <v>50900020</v>
      </c>
      <c r="I2895" s="55" t="s">
        <v>4334</v>
      </c>
      <c r="K2895" s="55" t="s">
        <v>492</v>
      </c>
      <c r="L2895" s="56">
        <v>45808</v>
      </c>
      <c r="Q2895" s="55" t="s">
        <v>89</v>
      </c>
      <c r="R2895" s="57">
        <v>1028.8499999999999</v>
      </c>
      <c r="S2895" s="55" t="s">
        <v>89</v>
      </c>
      <c r="T2895" s="57">
        <v>1028.8499999999999</v>
      </c>
      <c r="U2895" s="55" t="s">
        <v>329</v>
      </c>
      <c r="V2895" s="55" t="s">
        <v>330</v>
      </c>
      <c r="AJ2895" s="58">
        <v>0</v>
      </c>
      <c r="AT2895" t="s">
        <v>3842</v>
      </c>
      <c r="AU2895" s="191">
        <f t="shared" si="47"/>
        <v>16976025</v>
      </c>
    </row>
    <row r="2896" spans="1:47" hidden="1" x14ac:dyDescent="0.25">
      <c r="A2896" s="55" t="s">
        <v>1717</v>
      </c>
      <c r="B2896" s="92" t="s">
        <v>3124</v>
      </c>
      <c r="D2896" s="55" t="s">
        <v>3859</v>
      </c>
      <c r="E2896" s="56">
        <v>45808</v>
      </c>
      <c r="F2896" s="55" t="s">
        <v>4335</v>
      </c>
      <c r="H2896" s="55">
        <v>50900010</v>
      </c>
      <c r="I2896" s="55" t="s">
        <v>4334</v>
      </c>
      <c r="K2896" s="55" t="s">
        <v>490</v>
      </c>
      <c r="L2896" s="56">
        <v>45808</v>
      </c>
      <c r="Q2896" s="55" t="s">
        <v>89</v>
      </c>
      <c r="R2896" s="57">
        <v>0.2</v>
      </c>
      <c r="S2896" s="55" t="s">
        <v>89</v>
      </c>
      <c r="T2896" s="57">
        <v>0.2</v>
      </c>
      <c r="U2896" s="55" t="s">
        <v>329</v>
      </c>
      <c r="V2896" s="55" t="s">
        <v>330</v>
      </c>
      <c r="AJ2896" s="58">
        <v>0</v>
      </c>
      <c r="AT2896" t="s">
        <v>3842</v>
      </c>
      <c r="AU2896" s="191">
        <f t="shared" si="47"/>
        <v>3300</v>
      </c>
    </row>
    <row r="2897" spans="1:47" hidden="1" x14ac:dyDescent="0.25">
      <c r="A2897" s="55" t="s">
        <v>1717</v>
      </c>
      <c r="B2897" s="92" t="s">
        <v>3124</v>
      </c>
      <c r="D2897" s="55" t="s">
        <v>3859</v>
      </c>
      <c r="E2897" s="56">
        <v>45808</v>
      </c>
      <c r="F2897" s="55" t="s">
        <v>4335</v>
      </c>
      <c r="H2897" s="55">
        <v>50900010</v>
      </c>
      <c r="I2897" s="55" t="s">
        <v>4334</v>
      </c>
      <c r="K2897" s="55" t="s">
        <v>490</v>
      </c>
      <c r="L2897" s="56">
        <v>45808</v>
      </c>
      <c r="Q2897" s="55" t="s">
        <v>89</v>
      </c>
      <c r="R2897" s="57">
        <v>0</v>
      </c>
      <c r="S2897" s="55" t="s">
        <v>89</v>
      </c>
      <c r="T2897" s="57">
        <v>0</v>
      </c>
      <c r="U2897" s="55" t="s">
        <v>4042</v>
      </c>
      <c r="V2897" s="55" t="s">
        <v>4043</v>
      </c>
      <c r="AJ2897" s="58">
        <v>0</v>
      </c>
      <c r="AT2897" t="s">
        <v>4371</v>
      </c>
      <c r="AU2897" s="191">
        <f t="shared" si="47"/>
        <v>0</v>
      </c>
    </row>
    <row r="2898" spans="1:47" hidden="1" x14ac:dyDescent="0.25">
      <c r="A2898" s="55" t="s">
        <v>1717</v>
      </c>
      <c r="B2898" s="92" t="s">
        <v>3124</v>
      </c>
      <c r="D2898" s="55" t="s">
        <v>3859</v>
      </c>
      <c r="E2898" s="56">
        <v>45808</v>
      </c>
      <c r="F2898" s="55" t="s">
        <v>4335</v>
      </c>
      <c r="H2898" s="55">
        <v>50900020</v>
      </c>
      <c r="I2898" s="55" t="s">
        <v>4334</v>
      </c>
      <c r="K2898" s="55" t="s">
        <v>492</v>
      </c>
      <c r="L2898" s="56">
        <v>45808</v>
      </c>
      <c r="Q2898" s="55" t="s">
        <v>89</v>
      </c>
      <c r="R2898" s="57">
        <v>780.65</v>
      </c>
      <c r="S2898" s="55" t="s">
        <v>89</v>
      </c>
      <c r="T2898" s="57">
        <v>780.65</v>
      </c>
      <c r="U2898" s="55" t="s">
        <v>329</v>
      </c>
      <c r="V2898" s="55" t="s">
        <v>330</v>
      </c>
      <c r="AJ2898" s="58">
        <v>0</v>
      </c>
      <c r="AT2898" t="s">
        <v>3842</v>
      </c>
      <c r="AU2898" s="191">
        <f t="shared" si="47"/>
        <v>12880725</v>
      </c>
    </row>
    <row r="2899" spans="1:47" hidden="1" x14ac:dyDescent="0.25">
      <c r="A2899" s="55" t="s">
        <v>1717</v>
      </c>
      <c r="B2899" s="92" t="s">
        <v>3124</v>
      </c>
      <c r="D2899" s="55" t="s">
        <v>3859</v>
      </c>
      <c r="E2899" s="56">
        <v>45808</v>
      </c>
      <c r="F2899" s="55" t="s">
        <v>4335</v>
      </c>
      <c r="H2899" s="55">
        <v>50900010</v>
      </c>
      <c r="I2899" s="55" t="s">
        <v>4334</v>
      </c>
      <c r="K2899" s="55" t="s">
        <v>490</v>
      </c>
      <c r="L2899" s="56">
        <v>45808</v>
      </c>
      <c r="Q2899" s="55" t="s">
        <v>89</v>
      </c>
      <c r="R2899" s="57">
        <v>0</v>
      </c>
      <c r="S2899" s="55" t="s">
        <v>89</v>
      </c>
      <c r="T2899" s="57">
        <v>0</v>
      </c>
      <c r="U2899" s="55" t="s">
        <v>4042</v>
      </c>
      <c r="V2899" s="55" t="s">
        <v>4043</v>
      </c>
      <c r="AJ2899" s="58">
        <v>0</v>
      </c>
      <c r="AT2899" t="s">
        <v>4371</v>
      </c>
      <c r="AU2899" s="191">
        <f t="shared" si="47"/>
        <v>0</v>
      </c>
    </row>
    <row r="2900" spans="1:47" hidden="1" x14ac:dyDescent="0.25">
      <c r="A2900" s="55" t="s">
        <v>1717</v>
      </c>
      <c r="B2900" s="92" t="s">
        <v>3124</v>
      </c>
      <c r="D2900" s="55" t="s">
        <v>3859</v>
      </c>
      <c r="E2900" s="56">
        <v>45808</v>
      </c>
      <c r="F2900" s="55" t="s">
        <v>4335</v>
      </c>
      <c r="H2900" s="55">
        <v>50900010</v>
      </c>
      <c r="I2900" s="55" t="s">
        <v>4334</v>
      </c>
      <c r="K2900" s="55" t="s">
        <v>490</v>
      </c>
      <c r="L2900" s="56">
        <v>45808</v>
      </c>
      <c r="Q2900" s="55" t="s">
        <v>89</v>
      </c>
      <c r="R2900" s="57">
        <v>167.62</v>
      </c>
      <c r="S2900" s="55" t="s">
        <v>89</v>
      </c>
      <c r="T2900" s="57">
        <v>167.62</v>
      </c>
      <c r="U2900" s="55" t="s">
        <v>329</v>
      </c>
      <c r="V2900" s="55" t="s">
        <v>330</v>
      </c>
      <c r="AJ2900" s="58">
        <v>0</v>
      </c>
      <c r="AT2900" t="s">
        <v>3842</v>
      </c>
      <c r="AU2900" s="191">
        <f t="shared" si="47"/>
        <v>2765730</v>
      </c>
    </row>
    <row r="2901" spans="1:47" hidden="1" x14ac:dyDescent="0.25">
      <c r="A2901" s="55" t="s">
        <v>1717</v>
      </c>
      <c r="B2901" s="92" t="s">
        <v>3124</v>
      </c>
      <c r="D2901" s="55" t="s">
        <v>3859</v>
      </c>
      <c r="E2901" s="56">
        <v>45808</v>
      </c>
      <c r="F2901" s="55" t="s">
        <v>4335</v>
      </c>
      <c r="H2901" s="55">
        <v>50900010</v>
      </c>
      <c r="I2901" s="55" t="s">
        <v>4334</v>
      </c>
      <c r="K2901" s="55" t="s">
        <v>490</v>
      </c>
      <c r="L2901" s="56">
        <v>45808</v>
      </c>
      <c r="Q2901" s="55" t="s">
        <v>89</v>
      </c>
      <c r="R2901" s="57">
        <v>0</v>
      </c>
      <c r="S2901" s="55" t="s">
        <v>89</v>
      </c>
      <c r="T2901" s="57">
        <v>0</v>
      </c>
      <c r="U2901" s="55" t="s">
        <v>4042</v>
      </c>
      <c r="V2901" s="55" t="s">
        <v>4043</v>
      </c>
      <c r="AJ2901" s="58">
        <v>0</v>
      </c>
      <c r="AT2901" t="s">
        <v>4371</v>
      </c>
      <c r="AU2901" s="191">
        <f t="shared" si="47"/>
        <v>0</v>
      </c>
    </row>
    <row r="2902" spans="1:47" hidden="1" x14ac:dyDescent="0.25">
      <c r="A2902" s="55" t="s">
        <v>1717</v>
      </c>
      <c r="B2902" s="92" t="s">
        <v>3124</v>
      </c>
      <c r="D2902" s="55" t="s">
        <v>3859</v>
      </c>
      <c r="E2902" s="56">
        <v>45808</v>
      </c>
      <c r="F2902" s="55" t="s">
        <v>4335</v>
      </c>
      <c r="H2902" s="55">
        <v>50900010</v>
      </c>
      <c r="I2902" s="55" t="s">
        <v>4334</v>
      </c>
      <c r="K2902" s="55" t="s">
        <v>490</v>
      </c>
      <c r="L2902" s="56">
        <v>45808</v>
      </c>
      <c r="Q2902" s="55" t="s">
        <v>89</v>
      </c>
      <c r="R2902" s="57">
        <v>3.16</v>
      </c>
      <c r="S2902" s="55" t="s">
        <v>89</v>
      </c>
      <c r="T2902" s="57">
        <v>3.16</v>
      </c>
      <c r="U2902" s="55" t="s">
        <v>329</v>
      </c>
      <c r="V2902" s="55" t="s">
        <v>330</v>
      </c>
      <c r="AJ2902" s="58">
        <v>0</v>
      </c>
      <c r="AT2902" t="s">
        <v>3842</v>
      </c>
      <c r="AU2902" s="191">
        <f t="shared" si="47"/>
        <v>52140</v>
      </c>
    </row>
    <row r="2903" spans="1:47" hidden="1" x14ac:dyDescent="0.25">
      <c r="A2903" s="55" t="s">
        <v>1717</v>
      </c>
      <c r="B2903" s="92" t="s">
        <v>3124</v>
      </c>
      <c r="D2903" s="55" t="s">
        <v>3859</v>
      </c>
      <c r="E2903" s="56">
        <v>45808</v>
      </c>
      <c r="F2903" s="55" t="s">
        <v>4335</v>
      </c>
      <c r="H2903" s="55">
        <v>50900020</v>
      </c>
      <c r="I2903" s="55" t="s">
        <v>4334</v>
      </c>
      <c r="K2903" s="55" t="s">
        <v>492</v>
      </c>
      <c r="L2903" s="56">
        <v>45808</v>
      </c>
      <c r="Q2903" s="55" t="s">
        <v>89</v>
      </c>
      <c r="R2903" s="57">
        <v>1062.8699999999999</v>
      </c>
      <c r="S2903" s="55" t="s">
        <v>89</v>
      </c>
      <c r="T2903" s="57">
        <v>1062.8699999999999</v>
      </c>
      <c r="U2903" s="55" t="s">
        <v>329</v>
      </c>
      <c r="V2903" s="55" t="s">
        <v>330</v>
      </c>
      <c r="AJ2903" s="58">
        <v>0</v>
      </c>
      <c r="AT2903" t="s">
        <v>3842</v>
      </c>
      <c r="AU2903" s="191">
        <f t="shared" si="47"/>
        <v>17537355</v>
      </c>
    </row>
    <row r="2904" spans="1:47" hidden="1" x14ac:dyDescent="0.25">
      <c r="A2904" s="55" t="s">
        <v>1717</v>
      </c>
      <c r="B2904" s="92" t="s">
        <v>3124</v>
      </c>
      <c r="D2904" s="55" t="s">
        <v>3859</v>
      </c>
      <c r="E2904" s="56">
        <v>45808</v>
      </c>
      <c r="F2904" s="55" t="s">
        <v>4335</v>
      </c>
      <c r="H2904" s="55">
        <v>50900010</v>
      </c>
      <c r="I2904" s="55" t="s">
        <v>4334</v>
      </c>
      <c r="K2904" s="55" t="s">
        <v>490</v>
      </c>
      <c r="L2904" s="56">
        <v>45808</v>
      </c>
      <c r="Q2904" s="55" t="s">
        <v>89</v>
      </c>
      <c r="R2904" s="57">
        <v>0</v>
      </c>
      <c r="S2904" s="55" t="s">
        <v>89</v>
      </c>
      <c r="T2904" s="57">
        <v>0</v>
      </c>
      <c r="U2904" s="55" t="s">
        <v>4042</v>
      </c>
      <c r="V2904" s="55" t="s">
        <v>4043</v>
      </c>
      <c r="AJ2904" s="58">
        <v>0</v>
      </c>
      <c r="AT2904" t="s">
        <v>4371</v>
      </c>
      <c r="AU2904" s="191">
        <f t="shared" si="47"/>
        <v>0</v>
      </c>
    </row>
    <row r="2905" spans="1:47" hidden="1" x14ac:dyDescent="0.25">
      <c r="A2905" s="55" t="s">
        <v>1717</v>
      </c>
      <c r="B2905" s="92" t="s">
        <v>3124</v>
      </c>
      <c r="D2905" s="55" t="s">
        <v>3859</v>
      </c>
      <c r="E2905" s="56">
        <v>45808</v>
      </c>
      <c r="F2905" s="55" t="s">
        <v>4335</v>
      </c>
      <c r="H2905" s="55">
        <v>50900010</v>
      </c>
      <c r="I2905" s="55" t="s">
        <v>4334</v>
      </c>
      <c r="K2905" s="55" t="s">
        <v>490</v>
      </c>
      <c r="L2905" s="56">
        <v>45808</v>
      </c>
      <c r="Q2905" s="55" t="s">
        <v>89</v>
      </c>
      <c r="R2905" s="57">
        <v>139.72999999999999</v>
      </c>
      <c r="S2905" s="55" t="s">
        <v>89</v>
      </c>
      <c r="T2905" s="57">
        <v>139.72999999999999</v>
      </c>
      <c r="U2905" s="55" t="s">
        <v>329</v>
      </c>
      <c r="V2905" s="55" t="s">
        <v>330</v>
      </c>
      <c r="AJ2905" s="58">
        <v>0</v>
      </c>
      <c r="AT2905" t="s">
        <v>3842</v>
      </c>
      <c r="AU2905" s="191">
        <f t="shared" si="47"/>
        <v>2305545</v>
      </c>
    </row>
    <row r="2906" spans="1:47" hidden="1" x14ac:dyDescent="0.25">
      <c r="A2906" s="55" t="s">
        <v>1717</v>
      </c>
      <c r="B2906" s="92" t="s">
        <v>3124</v>
      </c>
      <c r="D2906" s="55" t="s">
        <v>3859</v>
      </c>
      <c r="E2906" s="56">
        <v>45808</v>
      </c>
      <c r="F2906" s="55" t="s">
        <v>4335</v>
      </c>
      <c r="H2906" s="55">
        <v>50900010</v>
      </c>
      <c r="I2906" s="55" t="s">
        <v>4334</v>
      </c>
      <c r="K2906" s="55" t="s">
        <v>490</v>
      </c>
      <c r="L2906" s="56">
        <v>45808</v>
      </c>
      <c r="Q2906" s="55" t="s">
        <v>89</v>
      </c>
      <c r="R2906" s="57">
        <v>0</v>
      </c>
      <c r="S2906" s="55" t="s">
        <v>89</v>
      </c>
      <c r="T2906" s="57">
        <v>0</v>
      </c>
      <c r="U2906" s="55" t="s">
        <v>329</v>
      </c>
      <c r="V2906" s="55" t="s">
        <v>330</v>
      </c>
      <c r="AJ2906" s="58">
        <v>0</v>
      </c>
      <c r="AT2906" t="s">
        <v>3842</v>
      </c>
      <c r="AU2906" s="191">
        <f t="shared" si="47"/>
        <v>0</v>
      </c>
    </row>
    <row r="2907" spans="1:47" hidden="1" x14ac:dyDescent="0.25">
      <c r="A2907" s="55" t="s">
        <v>1717</v>
      </c>
      <c r="B2907" s="92" t="s">
        <v>3124</v>
      </c>
      <c r="D2907" s="55" t="s">
        <v>3859</v>
      </c>
      <c r="E2907" s="56">
        <v>45808</v>
      </c>
      <c r="F2907" s="55" t="s">
        <v>4335</v>
      </c>
      <c r="H2907" s="55">
        <v>50900010</v>
      </c>
      <c r="I2907" s="55" t="s">
        <v>4334</v>
      </c>
      <c r="K2907" s="55" t="s">
        <v>490</v>
      </c>
      <c r="L2907" s="56">
        <v>45808</v>
      </c>
      <c r="Q2907" s="55" t="s">
        <v>89</v>
      </c>
      <c r="R2907" s="57">
        <v>550.91</v>
      </c>
      <c r="S2907" s="55" t="s">
        <v>89</v>
      </c>
      <c r="T2907" s="57">
        <v>550.91</v>
      </c>
      <c r="U2907" s="55" t="s">
        <v>329</v>
      </c>
      <c r="V2907" s="55" t="s">
        <v>330</v>
      </c>
      <c r="AJ2907" s="58">
        <v>0</v>
      </c>
      <c r="AT2907" t="s">
        <v>3842</v>
      </c>
      <c r="AU2907" s="191">
        <f t="shared" si="47"/>
        <v>9090015</v>
      </c>
    </row>
    <row r="2908" spans="1:47" hidden="1" x14ac:dyDescent="0.25">
      <c r="A2908" s="55" t="s">
        <v>1717</v>
      </c>
      <c r="B2908" s="92" t="s">
        <v>3124</v>
      </c>
      <c r="D2908" s="55" t="s">
        <v>3859</v>
      </c>
      <c r="E2908" s="56">
        <v>45808</v>
      </c>
      <c r="F2908" s="55" t="s">
        <v>4335</v>
      </c>
      <c r="H2908" s="55">
        <v>50900010</v>
      </c>
      <c r="I2908" s="55" t="s">
        <v>4334</v>
      </c>
      <c r="K2908" s="55" t="s">
        <v>490</v>
      </c>
      <c r="L2908" s="56">
        <v>45808</v>
      </c>
      <c r="Q2908" s="55" t="s">
        <v>89</v>
      </c>
      <c r="R2908" s="57">
        <v>0</v>
      </c>
      <c r="S2908" s="55" t="s">
        <v>89</v>
      </c>
      <c r="T2908" s="57">
        <v>0</v>
      </c>
      <c r="U2908" s="55" t="s">
        <v>4042</v>
      </c>
      <c r="V2908" s="55" t="s">
        <v>4043</v>
      </c>
      <c r="AJ2908" s="58">
        <v>0</v>
      </c>
      <c r="AT2908" t="s">
        <v>4371</v>
      </c>
      <c r="AU2908" s="191">
        <f t="shared" si="47"/>
        <v>0</v>
      </c>
    </row>
    <row r="2909" spans="1:47" hidden="1" x14ac:dyDescent="0.25">
      <c r="A2909" s="55" t="s">
        <v>1717</v>
      </c>
      <c r="B2909" s="92" t="s">
        <v>3124</v>
      </c>
      <c r="D2909" s="55" t="s">
        <v>3859</v>
      </c>
      <c r="E2909" s="56">
        <v>45808</v>
      </c>
      <c r="F2909" s="55" t="s">
        <v>4335</v>
      </c>
      <c r="H2909" s="55">
        <v>50900010</v>
      </c>
      <c r="I2909" s="55" t="s">
        <v>4334</v>
      </c>
      <c r="K2909" s="55" t="s">
        <v>490</v>
      </c>
      <c r="L2909" s="56">
        <v>45808</v>
      </c>
      <c r="Q2909" s="55" t="s">
        <v>89</v>
      </c>
      <c r="R2909" s="57">
        <v>0</v>
      </c>
      <c r="S2909" s="55" t="s">
        <v>89</v>
      </c>
      <c r="T2909" s="57">
        <v>0</v>
      </c>
      <c r="U2909" s="55" t="s">
        <v>4042</v>
      </c>
      <c r="V2909" s="55" t="s">
        <v>4043</v>
      </c>
      <c r="AJ2909" s="58">
        <v>0</v>
      </c>
      <c r="AT2909" t="s">
        <v>4371</v>
      </c>
      <c r="AU2909" s="191">
        <f t="shared" si="47"/>
        <v>0</v>
      </c>
    </row>
    <row r="2910" spans="1:47" hidden="1" x14ac:dyDescent="0.25">
      <c r="A2910" s="55" t="s">
        <v>1717</v>
      </c>
      <c r="B2910" s="92" t="s">
        <v>3124</v>
      </c>
      <c r="D2910" s="55" t="s">
        <v>3859</v>
      </c>
      <c r="E2910" s="56">
        <v>45808</v>
      </c>
      <c r="F2910" s="55" t="s">
        <v>4335</v>
      </c>
      <c r="H2910" s="55">
        <v>50900010</v>
      </c>
      <c r="I2910" s="55" t="s">
        <v>4334</v>
      </c>
      <c r="K2910" s="55" t="s">
        <v>490</v>
      </c>
      <c r="L2910" s="56">
        <v>45808</v>
      </c>
      <c r="Q2910" s="55" t="s">
        <v>89</v>
      </c>
      <c r="R2910" s="57">
        <v>550.91</v>
      </c>
      <c r="S2910" s="55" t="s">
        <v>89</v>
      </c>
      <c r="T2910" s="57">
        <v>550.91</v>
      </c>
      <c r="U2910" s="55" t="s">
        <v>329</v>
      </c>
      <c r="V2910" s="55" t="s">
        <v>330</v>
      </c>
      <c r="AJ2910" s="58">
        <v>0</v>
      </c>
      <c r="AT2910" t="s">
        <v>3842</v>
      </c>
      <c r="AU2910" s="191">
        <f t="shared" si="47"/>
        <v>9090015</v>
      </c>
    </row>
    <row r="2911" spans="1:47" hidden="1" x14ac:dyDescent="0.25">
      <c r="A2911" s="55" t="s">
        <v>1717</v>
      </c>
      <c r="B2911" s="92" t="s">
        <v>3124</v>
      </c>
      <c r="D2911" s="55" t="s">
        <v>3859</v>
      </c>
      <c r="E2911" s="56">
        <v>45808</v>
      </c>
      <c r="F2911" s="55" t="s">
        <v>4335</v>
      </c>
      <c r="H2911" s="55">
        <v>50900020</v>
      </c>
      <c r="I2911" s="55" t="s">
        <v>4334</v>
      </c>
      <c r="K2911" s="55" t="s">
        <v>492</v>
      </c>
      <c r="L2911" s="56">
        <v>45808</v>
      </c>
      <c r="Q2911" s="55" t="s">
        <v>89</v>
      </c>
      <c r="R2911" s="57">
        <v>925.17</v>
      </c>
      <c r="S2911" s="55" t="s">
        <v>89</v>
      </c>
      <c r="T2911" s="57">
        <v>925.17</v>
      </c>
      <c r="U2911" s="55" t="s">
        <v>329</v>
      </c>
      <c r="V2911" s="55" t="s">
        <v>330</v>
      </c>
      <c r="AJ2911" s="58">
        <v>0</v>
      </c>
      <c r="AT2911" t="s">
        <v>3842</v>
      </c>
      <c r="AU2911" s="191">
        <f t="shared" si="47"/>
        <v>15265305</v>
      </c>
    </row>
    <row r="2912" spans="1:47" hidden="1" x14ac:dyDescent="0.25">
      <c r="A2912" s="55" t="s">
        <v>1717</v>
      </c>
      <c r="B2912" s="92" t="s">
        <v>3124</v>
      </c>
      <c r="D2912" s="55" t="s">
        <v>3859</v>
      </c>
      <c r="E2912" s="56">
        <v>45808</v>
      </c>
      <c r="F2912" s="55" t="s">
        <v>4335</v>
      </c>
      <c r="H2912" s="55">
        <v>50900010</v>
      </c>
      <c r="I2912" s="55" t="s">
        <v>4334</v>
      </c>
      <c r="K2912" s="55" t="s">
        <v>490</v>
      </c>
      <c r="L2912" s="56">
        <v>45808</v>
      </c>
      <c r="Q2912" s="55" t="s">
        <v>89</v>
      </c>
      <c r="R2912" s="57">
        <v>0</v>
      </c>
      <c r="S2912" s="55" t="s">
        <v>89</v>
      </c>
      <c r="T2912" s="57">
        <v>0</v>
      </c>
      <c r="U2912" s="55" t="s">
        <v>4042</v>
      </c>
      <c r="V2912" s="55" t="s">
        <v>4043</v>
      </c>
      <c r="AJ2912" s="58">
        <v>0</v>
      </c>
      <c r="AT2912" t="s">
        <v>4371</v>
      </c>
      <c r="AU2912" s="191">
        <f t="shared" si="47"/>
        <v>0</v>
      </c>
    </row>
    <row r="2913" spans="1:47" hidden="1" x14ac:dyDescent="0.25">
      <c r="A2913" s="55" t="s">
        <v>1717</v>
      </c>
      <c r="B2913" s="92" t="s">
        <v>3124</v>
      </c>
      <c r="D2913" s="55" t="s">
        <v>3859</v>
      </c>
      <c r="E2913" s="56">
        <v>45808</v>
      </c>
      <c r="F2913" s="55" t="s">
        <v>4335</v>
      </c>
      <c r="H2913" s="55">
        <v>50900020</v>
      </c>
      <c r="I2913" s="55" t="s">
        <v>4334</v>
      </c>
      <c r="K2913" s="55" t="s">
        <v>492</v>
      </c>
      <c r="L2913" s="56">
        <v>45808</v>
      </c>
      <c r="Q2913" s="55" t="s">
        <v>89</v>
      </c>
      <c r="R2913" s="57">
        <v>434.17</v>
      </c>
      <c r="S2913" s="55" t="s">
        <v>89</v>
      </c>
      <c r="T2913" s="57">
        <v>434.17</v>
      </c>
      <c r="U2913" s="55" t="s">
        <v>329</v>
      </c>
      <c r="V2913" s="55" t="s">
        <v>330</v>
      </c>
      <c r="AJ2913" s="58">
        <v>0</v>
      </c>
      <c r="AT2913" t="s">
        <v>3842</v>
      </c>
      <c r="AU2913" s="191">
        <f t="shared" si="47"/>
        <v>7163805</v>
      </c>
    </row>
    <row r="2914" spans="1:47" hidden="1" x14ac:dyDescent="0.25">
      <c r="A2914" s="55" t="s">
        <v>1717</v>
      </c>
      <c r="B2914" s="92" t="s">
        <v>3124</v>
      </c>
      <c r="D2914" s="55" t="s">
        <v>3859</v>
      </c>
      <c r="E2914" s="56">
        <v>45808</v>
      </c>
      <c r="F2914" s="55" t="s">
        <v>4335</v>
      </c>
      <c r="H2914" s="55">
        <v>50900010</v>
      </c>
      <c r="I2914" s="55" t="s">
        <v>4334</v>
      </c>
      <c r="K2914" s="55" t="s">
        <v>490</v>
      </c>
      <c r="L2914" s="56">
        <v>45808</v>
      </c>
      <c r="Q2914" s="55" t="s">
        <v>89</v>
      </c>
      <c r="R2914" s="57">
        <v>0</v>
      </c>
      <c r="S2914" s="55" t="s">
        <v>89</v>
      </c>
      <c r="T2914" s="57">
        <v>0</v>
      </c>
      <c r="U2914" s="55" t="s">
        <v>4042</v>
      </c>
      <c r="V2914" s="55" t="s">
        <v>4043</v>
      </c>
      <c r="AJ2914" s="58">
        <v>0</v>
      </c>
      <c r="AT2914" t="s">
        <v>4371</v>
      </c>
      <c r="AU2914" s="191">
        <f t="shared" si="47"/>
        <v>0</v>
      </c>
    </row>
    <row r="2915" spans="1:47" hidden="1" x14ac:dyDescent="0.25">
      <c r="A2915" s="55" t="s">
        <v>1717</v>
      </c>
      <c r="B2915" s="92" t="s">
        <v>3124</v>
      </c>
      <c r="D2915" s="55" t="s">
        <v>3859</v>
      </c>
      <c r="E2915" s="56">
        <v>45808</v>
      </c>
      <c r="F2915" s="55" t="s">
        <v>4335</v>
      </c>
      <c r="H2915" s="55">
        <v>50900020</v>
      </c>
      <c r="I2915" s="55" t="s">
        <v>4334</v>
      </c>
      <c r="K2915" s="55" t="s">
        <v>492</v>
      </c>
      <c r="L2915" s="56">
        <v>45808</v>
      </c>
      <c r="Q2915" s="55" t="s">
        <v>89</v>
      </c>
      <c r="R2915" s="57">
        <v>921.67</v>
      </c>
      <c r="S2915" s="55" t="s">
        <v>89</v>
      </c>
      <c r="T2915" s="57">
        <v>921.67</v>
      </c>
      <c r="U2915" s="55" t="s">
        <v>329</v>
      </c>
      <c r="V2915" s="55" t="s">
        <v>330</v>
      </c>
      <c r="AJ2915" s="58">
        <v>0</v>
      </c>
      <c r="AT2915" t="s">
        <v>3842</v>
      </c>
      <c r="AU2915" s="191">
        <f t="shared" si="47"/>
        <v>15207555</v>
      </c>
    </row>
    <row r="2916" spans="1:47" hidden="1" x14ac:dyDescent="0.25">
      <c r="A2916" s="55" t="s">
        <v>1717</v>
      </c>
      <c r="B2916" s="92" t="s">
        <v>3124</v>
      </c>
      <c r="D2916" s="55" t="s">
        <v>3859</v>
      </c>
      <c r="E2916" s="56">
        <v>45808</v>
      </c>
      <c r="F2916" s="55" t="s">
        <v>4335</v>
      </c>
      <c r="H2916" s="55">
        <v>50900010</v>
      </c>
      <c r="I2916" s="55" t="s">
        <v>4334</v>
      </c>
      <c r="K2916" s="55" t="s">
        <v>490</v>
      </c>
      <c r="L2916" s="56">
        <v>45808</v>
      </c>
      <c r="Q2916" s="55" t="s">
        <v>89</v>
      </c>
      <c r="R2916" s="57">
        <v>0.27</v>
      </c>
      <c r="S2916" s="55" t="s">
        <v>89</v>
      </c>
      <c r="T2916" s="57">
        <v>0.27</v>
      </c>
      <c r="U2916" s="55" t="s">
        <v>329</v>
      </c>
      <c r="V2916" s="55" t="s">
        <v>330</v>
      </c>
      <c r="AJ2916" s="58">
        <v>0</v>
      </c>
      <c r="AT2916" t="s">
        <v>3842</v>
      </c>
      <c r="AU2916" s="191">
        <f t="shared" si="47"/>
        <v>4455</v>
      </c>
    </row>
    <row r="2917" spans="1:47" hidden="1" x14ac:dyDescent="0.25">
      <c r="A2917" s="55" t="s">
        <v>1717</v>
      </c>
      <c r="B2917" s="92" t="s">
        <v>3124</v>
      </c>
      <c r="D2917" s="55" t="s">
        <v>3859</v>
      </c>
      <c r="E2917" s="56">
        <v>45808</v>
      </c>
      <c r="F2917" s="55" t="s">
        <v>4335</v>
      </c>
      <c r="H2917" s="55">
        <v>50900010</v>
      </c>
      <c r="I2917" s="55" t="s">
        <v>4334</v>
      </c>
      <c r="K2917" s="55" t="s">
        <v>490</v>
      </c>
      <c r="L2917" s="56">
        <v>45808</v>
      </c>
      <c r="Q2917" s="55" t="s">
        <v>89</v>
      </c>
      <c r="R2917" s="57">
        <v>0</v>
      </c>
      <c r="S2917" s="55" t="s">
        <v>89</v>
      </c>
      <c r="T2917" s="57">
        <v>0</v>
      </c>
      <c r="U2917" s="55" t="s">
        <v>4042</v>
      </c>
      <c r="V2917" s="55" t="s">
        <v>4043</v>
      </c>
      <c r="AJ2917" s="58">
        <v>0</v>
      </c>
      <c r="AT2917" t="s">
        <v>4371</v>
      </c>
      <c r="AU2917" s="191">
        <f t="shared" si="47"/>
        <v>0</v>
      </c>
    </row>
    <row r="2918" spans="1:47" hidden="1" x14ac:dyDescent="0.25">
      <c r="A2918" s="55" t="s">
        <v>1717</v>
      </c>
      <c r="B2918" s="92" t="s">
        <v>3124</v>
      </c>
      <c r="D2918" s="55" t="s">
        <v>3859</v>
      </c>
      <c r="E2918" s="56">
        <v>45808</v>
      </c>
      <c r="F2918" s="55" t="s">
        <v>4335</v>
      </c>
      <c r="H2918" s="55">
        <v>50900010</v>
      </c>
      <c r="I2918" s="55" t="s">
        <v>4334</v>
      </c>
      <c r="K2918" s="55" t="s">
        <v>490</v>
      </c>
      <c r="L2918" s="56">
        <v>45808</v>
      </c>
      <c r="Q2918" s="55" t="s">
        <v>89</v>
      </c>
      <c r="R2918" s="57">
        <v>64.930000000000007</v>
      </c>
      <c r="S2918" s="55" t="s">
        <v>89</v>
      </c>
      <c r="T2918" s="57">
        <v>64.930000000000007</v>
      </c>
      <c r="U2918" s="55" t="s">
        <v>329</v>
      </c>
      <c r="V2918" s="55" t="s">
        <v>330</v>
      </c>
      <c r="AJ2918" s="58">
        <v>0</v>
      </c>
      <c r="AT2918" t="s">
        <v>3842</v>
      </c>
      <c r="AU2918" s="191">
        <f t="shared" si="47"/>
        <v>1071345</v>
      </c>
    </row>
    <row r="2919" spans="1:47" hidden="1" x14ac:dyDescent="0.25">
      <c r="A2919" s="55" t="s">
        <v>1717</v>
      </c>
      <c r="B2919" s="92" t="s">
        <v>3124</v>
      </c>
      <c r="D2919" s="55" t="s">
        <v>3859</v>
      </c>
      <c r="E2919" s="56">
        <v>45808</v>
      </c>
      <c r="F2919" s="55" t="s">
        <v>4335</v>
      </c>
      <c r="H2919" s="55">
        <v>50900010</v>
      </c>
      <c r="I2919" s="55" t="s">
        <v>4334</v>
      </c>
      <c r="K2919" s="55" t="s">
        <v>490</v>
      </c>
      <c r="L2919" s="56">
        <v>45808</v>
      </c>
      <c r="Q2919" s="55" t="s">
        <v>89</v>
      </c>
      <c r="R2919" s="57">
        <v>0</v>
      </c>
      <c r="S2919" s="55" t="s">
        <v>89</v>
      </c>
      <c r="T2919" s="57">
        <v>0</v>
      </c>
      <c r="U2919" s="55" t="s">
        <v>329</v>
      </c>
      <c r="V2919" s="55" t="s">
        <v>330</v>
      </c>
      <c r="AJ2919" s="58">
        <v>0</v>
      </c>
      <c r="AT2919" t="s">
        <v>3842</v>
      </c>
      <c r="AU2919" s="191">
        <f t="shared" si="47"/>
        <v>0</v>
      </c>
    </row>
    <row r="2920" spans="1:47" hidden="1" x14ac:dyDescent="0.25">
      <c r="A2920" s="55" t="s">
        <v>1717</v>
      </c>
      <c r="B2920" s="92" t="s">
        <v>3124</v>
      </c>
      <c r="D2920" s="55" t="s">
        <v>3859</v>
      </c>
      <c r="E2920" s="56">
        <v>45808</v>
      </c>
      <c r="F2920" s="55" t="s">
        <v>4335</v>
      </c>
      <c r="H2920" s="55">
        <v>50900010</v>
      </c>
      <c r="I2920" s="55" t="s">
        <v>4334</v>
      </c>
      <c r="K2920" s="55" t="s">
        <v>490</v>
      </c>
      <c r="L2920" s="56">
        <v>45808</v>
      </c>
      <c r="Q2920" s="55" t="s">
        <v>89</v>
      </c>
      <c r="R2920" s="57">
        <v>0</v>
      </c>
      <c r="S2920" s="55" t="s">
        <v>89</v>
      </c>
      <c r="T2920" s="57">
        <v>0</v>
      </c>
      <c r="U2920" s="55" t="s">
        <v>329</v>
      </c>
      <c r="V2920" s="55" t="s">
        <v>330</v>
      </c>
      <c r="AJ2920" s="58">
        <v>0</v>
      </c>
      <c r="AT2920" t="s">
        <v>3842</v>
      </c>
      <c r="AU2920" s="191">
        <f t="shared" si="47"/>
        <v>0</v>
      </c>
    </row>
    <row r="2921" spans="1:47" hidden="1" x14ac:dyDescent="0.25">
      <c r="A2921" s="55" t="s">
        <v>1717</v>
      </c>
      <c r="B2921" s="92" t="s">
        <v>3124</v>
      </c>
      <c r="D2921" s="55" t="s">
        <v>3859</v>
      </c>
      <c r="E2921" s="56">
        <v>45808</v>
      </c>
      <c r="F2921" s="55" t="s">
        <v>4335</v>
      </c>
      <c r="H2921" s="55">
        <v>50900010</v>
      </c>
      <c r="I2921" s="55" t="s">
        <v>4334</v>
      </c>
      <c r="K2921" s="55" t="s">
        <v>490</v>
      </c>
      <c r="L2921" s="56">
        <v>45808</v>
      </c>
      <c r="Q2921" s="55" t="s">
        <v>89</v>
      </c>
      <c r="R2921" s="57">
        <v>0</v>
      </c>
      <c r="S2921" s="55" t="s">
        <v>89</v>
      </c>
      <c r="T2921" s="57">
        <v>0</v>
      </c>
      <c r="U2921" s="55" t="s">
        <v>4042</v>
      </c>
      <c r="V2921" s="55" t="s">
        <v>4043</v>
      </c>
      <c r="AJ2921" s="58">
        <v>0</v>
      </c>
      <c r="AT2921" t="s">
        <v>4371</v>
      </c>
      <c r="AU2921" s="191">
        <f t="shared" si="47"/>
        <v>0</v>
      </c>
    </row>
    <row r="2922" spans="1:47" hidden="1" x14ac:dyDescent="0.25">
      <c r="A2922" s="55" t="s">
        <v>1717</v>
      </c>
      <c r="B2922" s="92" t="s">
        <v>3124</v>
      </c>
      <c r="D2922" s="55" t="s">
        <v>3859</v>
      </c>
      <c r="E2922" s="56">
        <v>45808</v>
      </c>
      <c r="F2922" s="55" t="s">
        <v>4335</v>
      </c>
      <c r="H2922" s="55">
        <v>50900020</v>
      </c>
      <c r="I2922" s="55" t="s">
        <v>4334</v>
      </c>
      <c r="K2922" s="55" t="s">
        <v>492</v>
      </c>
      <c r="L2922" s="56">
        <v>45808</v>
      </c>
      <c r="Q2922" s="55" t="s">
        <v>89</v>
      </c>
      <c r="R2922" s="57">
        <v>434.17</v>
      </c>
      <c r="S2922" s="55" t="s">
        <v>89</v>
      </c>
      <c r="T2922" s="57">
        <v>434.17</v>
      </c>
      <c r="U2922" s="55" t="s">
        <v>329</v>
      </c>
      <c r="V2922" s="55" t="s">
        <v>330</v>
      </c>
      <c r="AJ2922" s="58">
        <v>0</v>
      </c>
      <c r="AT2922" t="s">
        <v>3842</v>
      </c>
      <c r="AU2922" s="191">
        <f t="shared" si="47"/>
        <v>7163805</v>
      </c>
    </row>
    <row r="2923" spans="1:47" hidden="1" x14ac:dyDescent="0.25">
      <c r="A2923" s="55" t="s">
        <v>1717</v>
      </c>
      <c r="B2923" s="92" t="s">
        <v>3124</v>
      </c>
      <c r="D2923" s="55" t="s">
        <v>3859</v>
      </c>
      <c r="E2923" s="56">
        <v>45808</v>
      </c>
      <c r="F2923" s="55" t="s">
        <v>4335</v>
      </c>
      <c r="H2923" s="55">
        <v>50900020</v>
      </c>
      <c r="I2923" s="55" t="s">
        <v>4334</v>
      </c>
      <c r="K2923" s="55" t="s">
        <v>492</v>
      </c>
      <c r="L2923" s="56">
        <v>45808</v>
      </c>
      <c r="Q2923" s="55" t="s">
        <v>89</v>
      </c>
      <c r="R2923" s="57">
        <v>434.17</v>
      </c>
      <c r="S2923" s="55" t="s">
        <v>89</v>
      </c>
      <c r="T2923" s="57">
        <v>434.17</v>
      </c>
      <c r="U2923" s="55" t="s">
        <v>329</v>
      </c>
      <c r="V2923" s="55" t="s">
        <v>330</v>
      </c>
      <c r="AJ2923" s="58">
        <v>0</v>
      </c>
      <c r="AT2923" t="s">
        <v>3842</v>
      </c>
      <c r="AU2923" s="191">
        <f t="shared" si="47"/>
        <v>7163805</v>
      </c>
    </row>
    <row r="2924" spans="1:47" hidden="1" x14ac:dyDescent="0.25">
      <c r="A2924" s="55" t="s">
        <v>1717</v>
      </c>
      <c r="B2924" s="92" t="s">
        <v>3124</v>
      </c>
      <c r="D2924" s="55" t="s">
        <v>3859</v>
      </c>
      <c r="E2924" s="56">
        <v>45808</v>
      </c>
      <c r="F2924" s="55" t="s">
        <v>4335</v>
      </c>
      <c r="H2924" s="55">
        <v>50900010</v>
      </c>
      <c r="I2924" s="55" t="s">
        <v>4334</v>
      </c>
      <c r="K2924" s="55" t="s">
        <v>490</v>
      </c>
      <c r="L2924" s="56">
        <v>45808</v>
      </c>
      <c r="Q2924" s="55" t="s">
        <v>89</v>
      </c>
      <c r="R2924" s="57">
        <v>50.31</v>
      </c>
      <c r="S2924" s="55" t="s">
        <v>89</v>
      </c>
      <c r="T2924" s="57">
        <v>50.31</v>
      </c>
      <c r="U2924" s="55" t="s">
        <v>329</v>
      </c>
      <c r="V2924" s="55" t="s">
        <v>330</v>
      </c>
      <c r="AJ2924" s="58">
        <v>0</v>
      </c>
      <c r="AT2924" t="s">
        <v>3842</v>
      </c>
      <c r="AU2924" s="191">
        <f t="shared" si="47"/>
        <v>830115</v>
      </c>
    </row>
    <row r="2925" spans="1:47" hidden="1" x14ac:dyDescent="0.25">
      <c r="A2925" s="55" t="s">
        <v>1717</v>
      </c>
      <c r="B2925" s="92" t="s">
        <v>3124</v>
      </c>
      <c r="D2925" s="55" t="s">
        <v>3859</v>
      </c>
      <c r="E2925" s="56">
        <v>45808</v>
      </c>
      <c r="F2925" s="55" t="s">
        <v>4335</v>
      </c>
      <c r="H2925" s="55">
        <v>50900010</v>
      </c>
      <c r="I2925" s="55" t="s">
        <v>4334</v>
      </c>
      <c r="K2925" s="55" t="s">
        <v>490</v>
      </c>
      <c r="L2925" s="56">
        <v>45808</v>
      </c>
      <c r="Q2925" s="55" t="s">
        <v>89</v>
      </c>
      <c r="R2925" s="57">
        <v>0</v>
      </c>
      <c r="S2925" s="55" t="s">
        <v>89</v>
      </c>
      <c r="T2925" s="57">
        <v>0</v>
      </c>
      <c r="U2925" s="55" t="s">
        <v>329</v>
      </c>
      <c r="V2925" s="55" t="s">
        <v>330</v>
      </c>
      <c r="AJ2925" s="58">
        <v>0</v>
      </c>
      <c r="AT2925" t="s">
        <v>3842</v>
      </c>
      <c r="AU2925" s="191">
        <f t="shared" si="47"/>
        <v>0</v>
      </c>
    </row>
    <row r="2926" spans="1:47" hidden="1" x14ac:dyDescent="0.25">
      <c r="A2926" s="55" t="s">
        <v>1717</v>
      </c>
      <c r="B2926" s="92" t="s">
        <v>3124</v>
      </c>
      <c r="D2926" s="55" t="s">
        <v>3859</v>
      </c>
      <c r="E2926" s="56">
        <v>45808</v>
      </c>
      <c r="F2926" s="55" t="s">
        <v>4335</v>
      </c>
      <c r="H2926" s="55">
        <v>50900020</v>
      </c>
      <c r="I2926" s="55" t="s">
        <v>4334</v>
      </c>
      <c r="K2926" s="55" t="s">
        <v>492</v>
      </c>
      <c r="L2926" s="56">
        <v>45808</v>
      </c>
      <c r="Q2926" s="55" t="s">
        <v>89</v>
      </c>
      <c r="R2926" s="57">
        <v>861.9</v>
      </c>
      <c r="S2926" s="55" t="s">
        <v>89</v>
      </c>
      <c r="T2926" s="57">
        <v>861.9</v>
      </c>
      <c r="U2926" s="55" t="s">
        <v>329</v>
      </c>
      <c r="V2926" s="55" t="s">
        <v>330</v>
      </c>
      <c r="AJ2926" s="58">
        <v>0</v>
      </c>
      <c r="AT2926" t="s">
        <v>3842</v>
      </c>
      <c r="AU2926" s="191">
        <f t="shared" si="47"/>
        <v>14221350</v>
      </c>
    </row>
    <row r="2927" spans="1:47" hidden="1" x14ac:dyDescent="0.25">
      <c r="A2927" s="55" t="s">
        <v>1717</v>
      </c>
      <c r="B2927" s="92" t="s">
        <v>3124</v>
      </c>
      <c r="D2927" s="55" t="s">
        <v>3859</v>
      </c>
      <c r="E2927" s="56">
        <v>45808</v>
      </c>
      <c r="F2927" s="55" t="s">
        <v>4335</v>
      </c>
      <c r="H2927" s="55">
        <v>50900010</v>
      </c>
      <c r="I2927" s="55" t="s">
        <v>4334</v>
      </c>
      <c r="K2927" s="55" t="s">
        <v>490</v>
      </c>
      <c r="L2927" s="56">
        <v>45808</v>
      </c>
      <c r="Q2927" s="55" t="s">
        <v>89</v>
      </c>
      <c r="R2927" s="57">
        <v>0</v>
      </c>
      <c r="S2927" s="55" t="s">
        <v>89</v>
      </c>
      <c r="T2927" s="57">
        <v>0</v>
      </c>
      <c r="U2927" s="55" t="s">
        <v>329</v>
      </c>
      <c r="V2927" s="55" t="s">
        <v>330</v>
      </c>
      <c r="AJ2927" s="58">
        <v>0</v>
      </c>
      <c r="AT2927" t="s">
        <v>3842</v>
      </c>
      <c r="AU2927" s="191">
        <f t="shared" si="47"/>
        <v>0</v>
      </c>
    </row>
    <row r="2928" spans="1:47" hidden="1" x14ac:dyDescent="0.25">
      <c r="A2928" s="55" t="s">
        <v>1717</v>
      </c>
      <c r="B2928" s="92" t="s">
        <v>3124</v>
      </c>
      <c r="D2928" s="55" t="s">
        <v>3859</v>
      </c>
      <c r="E2928" s="56">
        <v>45808</v>
      </c>
      <c r="F2928" s="55" t="s">
        <v>4335</v>
      </c>
      <c r="H2928" s="55">
        <v>50900020</v>
      </c>
      <c r="I2928" s="55" t="s">
        <v>4334</v>
      </c>
      <c r="K2928" s="55" t="s">
        <v>492</v>
      </c>
      <c r="L2928" s="56">
        <v>45808</v>
      </c>
      <c r="Q2928" s="55" t="s">
        <v>89</v>
      </c>
      <c r="R2928" s="57">
        <v>1944.83</v>
      </c>
      <c r="S2928" s="55" t="s">
        <v>89</v>
      </c>
      <c r="T2928" s="57">
        <v>1944.83</v>
      </c>
      <c r="U2928" s="55" t="s">
        <v>329</v>
      </c>
      <c r="V2928" s="55" t="s">
        <v>330</v>
      </c>
      <c r="AJ2928" s="58">
        <v>0</v>
      </c>
      <c r="AT2928" t="s">
        <v>3842</v>
      </c>
      <c r="AU2928" s="191">
        <f t="shared" si="47"/>
        <v>32089695</v>
      </c>
    </row>
    <row r="2929" spans="1:47" hidden="1" x14ac:dyDescent="0.25">
      <c r="A2929" s="55" t="s">
        <v>1717</v>
      </c>
      <c r="B2929" s="92" t="s">
        <v>3124</v>
      </c>
      <c r="D2929" s="55" t="s">
        <v>3859</v>
      </c>
      <c r="E2929" s="56">
        <v>45808</v>
      </c>
      <c r="F2929" s="55" t="s">
        <v>4335</v>
      </c>
      <c r="H2929" s="55">
        <v>50900010</v>
      </c>
      <c r="I2929" s="55" t="s">
        <v>4334</v>
      </c>
      <c r="K2929" s="55" t="s">
        <v>490</v>
      </c>
      <c r="L2929" s="56">
        <v>45808</v>
      </c>
      <c r="Q2929" s="55" t="s">
        <v>89</v>
      </c>
      <c r="R2929" s="57">
        <v>0</v>
      </c>
      <c r="S2929" s="55" t="s">
        <v>89</v>
      </c>
      <c r="T2929" s="57">
        <v>0</v>
      </c>
      <c r="U2929" s="55" t="s">
        <v>4042</v>
      </c>
      <c r="V2929" s="55" t="s">
        <v>4043</v>
      </c>
      <c r="AJ2929" s="58">
        <v>0</v>
      </c>
      <c r="AT2929" t="s">
        <v>4371</v>
      </c>
      <c r="AU2929" s="191">
        <f t="shared" ref="AU2929:AU2992" si="48">IF(Q2929="USD",R2929*16500,IF(Q2929="IDR",R2929,T2929*16500))</f>
        <v>0</v>
      </c>
    </row>
    <row r="2930" spans="1:47" hidden="1" x14ac:dyDescent="0.25">
      <c r="A2930" s="55" t="s">
        <v>1717</v>
      </c>
      <c r="B2930" s="92" t="s">
        <v>3124</v>
      </c>
      <c r="D2930" s="55" t="s">
        <v>3859</v>
      </c>
      <c r="E2930" s="56">
        <v>45808</v>
      </c>
      <c r="F2930" s="55" t="s">
        <v>4335</v>
      </c>
      <c r="H2930" s="55">
        <v>50900010</v>
      </c>
      <c r="I2930" s="55" t="s">
        <v>4334</v>
      </c>
      <c r="K2930" s="55" t="s">
        <v>490</v>
      </c>
      <c r="L2930" s="56">
        <v>45808</v>
      </c>
      <c r="Q2930" s="55" t="s">
        <v>89</v>
      </c>
      <c r="R2930" s="57">
        <v>0</v>
      </c>
      <c r="S2930" s="55" t="s">
        <v>89</v>
      </c>
      <c r="T2930" s="57">
        <v>0</v>
      </c>
      <c r="U2930" s="55" t="s">
        <v>329</v>
      </c>
      <c r="V2930" s="55" t="s">
        <v>330</v>
      </c>
      <c r="AJ2930" s="58">
        <v>0</v>
      </c>
      <c r="AT2930" t="s">
        <v>3842</v>
      </c>
      <c r="AU2930" s="191">
        <f t="shared" si="48"/>
        <v>0</v>
      </c>
    </row>
    <row r="2931" spans="1:47" hidden="1" x14ac:dyDescent="0.25">
      <c r="A2931" s="55" t="s">
        <v>1717</v>
      </c>
      <c r="B2931" s="92" t="s">
        <v>3124</v>
      </c>
      <c r="D2931" s="55" t="s">
        <v>3859</v>
      </c>
      <c r="E2931" s="56">
        <v>45808</v>
      </c>
      <c r="F2931" s="55" t="s">
        <v>4335</v>
      </c>
      <c r="H2931" s="55">
        <v>50900010</v>
      </c>
      <c r="I2931" s="55" t="s">
        <v>4334</v>
      </c>
      <c r="K2931" s="55" t="s">
        <v>490</v>
      </c>
      <c r="L2931" s="56">
        <v>45808</v>
      </c>
      <c r="Q2931" s="55" t="s">
        <v>89</v>
      </c>
      <c r="R2931" s="57">
        <v>0</v>
      </c>
      <c r="S2931" s="55" t="s">
        <v>89</v>
      </c>
      <c r="T2931" s="57">
        <v>0</v>
      </c>
      <c r="U2931" s="55" t="s">
        <v>4042</v>
      </c>
      <c r="V2931" s="55" t="s">
        <v>4043</v>
      </c>
      <c r="AJ2931" s="58">
        <v>0</v>
      </c>
      <c r="AT2931" t="s">
        <v>4371</v>
      </c>
      <c r="AU2931" s="191">
        <f t="shared" si="48"/>
        <v>0</v>
      </c>
    </row>
    <row r="2932" spans="1:47" hidden="1" x14ac:dyDescent="0.25">
      <c r="A2932" s="55" t="s">
        <v>1717</v>
      </c>
      <c r="B2932" s="92" t="s">
        <v>3124</v>
      </c>
      <c r="D2932" s="55" t="s">
        <v>3859</v>
      </c>
      <c r="E2932" s="56">
        <v>45808</v>
      </c>
      <c r="F2932" s="55" t="s">
        <v>4335</v>
      </c>
      <c r="H2932" s="55">
        <v>50900010</v>
      </c>
      <c r="I2932" s="55" t="s">
        <v>4334</v>
      </c>
      <c r="K2932" s="55" t="s">
        <v>490</v>
      </c>
      <c r="L2932" s="56">
        <v>45808</v>
      </c>
      <c r="Q2932" s="55" t="s">
        <v>89</v>
      </c>
      <c r="R2932" s="57">
        <v>152.36000000000001</v>
      </c>
      <c r="S2932" s="55" t="s">
        <v>89</v>
      </c>
      <c r="T2932" s="57">
        <v>152.36000000000001</v>
      </c>
      <c r="U2932" s="55" t="s">
        <v>329</v>
      </c>
      <c r="V2932" s="55" t="s">
        <v>330</v>
      </c>
      <c r="AJ2932" s="58">
        <v>0</v>
      </c>
      <c r="AT2932" t="s">
        <v>3842</v>
      </c>
      <c r="AU2932" s="191">
        <f t="shared" si="48"/>
        <v>2513940</v>
      </c>
    </row>
    <row r="2933" spans="1:47" hidden="1" x14ac:dyDescent="0.25">
      <c r="A2933" s="55" t="s">
        <v>1717</v>
      </c>
      <c r="B2933" s="92" t="s">
        <v>3124</v>
      </c>
      <c r="D2933" s="55" t="s">
        <v>3859</v>
      </c>
      <c r="E2933" s="56">
        <v>45808</v>
      </c>
      <c r="F2933" s="55" t="s">
        <v>4335</v>
      </c>
      <c r="H2933" s="55">
        <v>50900010</v>
      </c>
      <c r="I2933" s="55" t="s">
        <v>4334</v>
      </c>
      <c r="K2933" s="55" t="s">
        <v>490</v>
      </c>
      <c r="L2933" s="56">
        <v>45808</v>
      </c>
      <c r="Q2933" s="55" t="s">
        <v>89</v>
      </c>
      <c r="R2933" s="57">
        <v>0</v>
      </c>
      <c r="S2933" s="55" t="s">
        <v>89</v>
      </c>
      <c r="T2933" s="57">
        <v>0</v>
      </c>
      <c r="U2933" s="55" t="s">
        <v>4042</v>
      </c>
      <c r="V2933" s="55" t="s">
        <v>4043</v>
      </c>
      <c r="AJ2933" s="58">
        <v>0</v>
      </c>
      <c r="AT2933" t="s">
        <v>4371</v>
      </c>
      <c r="AU2933" s="191">
        <f t="shared" si="48"/>
        <v>0</v>
      </c>
    </row>
    <row r="2934" spans="1:47" hidden="1" x14ac:dyDescent="0.25">
      <c r="A2934" s="55" t="s">
        <v>1717</v>
      </c>
      <c r="B2934" s="92" t="s">
        <v>3124</v>
      </c>
      <c r="D2934" s="55" t="s">
        <v>3859</v>
      </c>
      <c r="E2934" s="56">
        <v>45808</v>
      </c>
      <c r="F2934" s="55" t="s">
        <v>4335</v>
      </c>
      <c r="H2934" s="55">
        <v>50900010</v>
      </c>
      <c r="I2934" s="55" t="s">
        <v>4334</v>
      </c>
      <c r="K2934" s="55" t="s">
        <v>490</v>
      </c>
      <c r="L2934" s="56">
        <v>45808</v>
      </c>
      <c r="Q2934" s="55" t="s">
        <v>89</v>
      </c>
      <c r="R2934" s="57">
        <v>0</v>
      </c>
      <c r="S2934" s="55" t="s">
        <v>89</v>
      </c>
      <c r="T2934" s="57">
        <v>0</v>
      </c>
      <c r="U2934" s="55" t="s">
        <v>329</v>
      </c>
      <c r="V2934" s="55" t="s">
        <v>330</v>
      </c>
      <c r="AJ2934" s="58">
        <v>0</v>
      </c>
      <c r="AT2934" t="s">
        <v>3842</v>
      </c>
      <c r="AU2934" s="191">
        <f t="shared" si="48"/>
        <v>0</v>
      </c>
    </row>
    <row r="2935" spans="1:47" hidden="1" x14ac:dyDescent="0.25">
      <c r="A2935" s="55" t="s">
        <v>1717</v>
      </c>
      <c r="B2935" s="92" t="s">
        <v>3124</v>
      </c>
      <c r="D2935" s="55" t="s">
        <v>3859</v>
      </c>
      <c r="E2935" s="56">
        <v>45808</v>
      </c>
      <c r="F2935" s="55" t="s">
        <v>4335</v>
      </c>
      <c r="H2935" s="55">
        <v>50900020</v>
      </c>
      <c r="I2935" s="55" t="s">
        <v>4334</v>
      </c>
      <c r="K2935" s="55" t="s">
        <v>492</v>
      </c>
      <c r="L2935" s="56">
        <v>45808</v>
      </c>
      <c r="Q2935" s="55" t="s">
        <v>89</v>
      </c>
      <c r="R2935" s="57">
        <v>736.41</v>
      </c>
      <c r="S2935" s="55" t="s">
        <v>89</v>
      </c>
      <c r="T2935" s="57">
        <v>736.41</v>
      </c>
      <c r="U2935" s="55" t="s">
        <v>329</v>
      </c>
      <c r="V2935" s="55" t="s">
        <v>330</v>
      </c>
      <c r="AJ2935" s="58">
        <v>0</v>
      </c>
      <c r="AT2935" t="s">
        <v>3842</v>
      </c>
      <c r="AU2935" s="191">
        <f t="shared" si="48"/>
        <v>12150765</v>
      </c>
    </row>
    <row r="2936" spans="1:47" hidden="1" x14ac:dyDescent="0.25">
      <c r="A2936" s="55" t="s">
        <v>1717</v>
      </c>
      <c r="B2936" s="92" t="s">
        <v>3124</v>
      </c>
      <c r="D2936" s="55" t="s">
        <v>3859</v>
      </c>
      <c r="E2936" s="56">
        <v>45808</v>
      </c>
      <c r="F2936" s="55" t="s">
        <v>4335</v>
      </c>
      <c r="H2936" s="55">
        <v>50900010</v>
      </c>
      <c r="I2936" s="55" t="s">
        <v>4334</v>
      </c>
      <c r="K2936" s="55" t="s">
        <v>490</v>
      </c>
      <c r="L2936" s="56">
        <v>45808</v>
      </c>
      <c r="Q2936" s="55" t="s">
        <v>89</v>
      </c>
      <c r="R2936" s="57">
        <v>0</v>
      </c>
      <c r="S2936" s="55" t="s">
        <v>89</v>
      </c>
      <c r="T2936" s="57">
        <v>0</v>
      </c>
      <c r="U2936" s="55" t="s">
        <v>4042</v>
      </c>
      <c r="V2936" s="55" t="s">
        <v>4043</v>
      </c>
      <c r="AJ2936" s="58">
        <v>0</v>
      </c>
      <c r="AT2936" t="s">
        <v>4371</v>
      </c>
      <c r="AU2936" s="191">
        <f t="shared" si="48"/>
        <v>0</v>
      </c>
    </row>
    <row r="2937" spans="1:47" hidden="1" x14ac:dyDescent="0.25">
      <c r="A2937" s="55" t="s">
        <v>1717</v>
      </c>
      <c r="B2937" s="92" t="s">
        <v>3124</v>
      </c>
      <c r="D2937" s="55" t="s">
        <v>3859</v>
      </c>
      <c r="E2937" s="56">
        <v>45808</v>
      </c>
      <c r="F2937" s="55" t="s">
        <v>4335</v>
      </c>
      <c r="H2937" s="55">
        <v>50900010</v>
      </c>
      <c r="I2937" s="55" t="s">
        <v>4334</v>
      </c>
      <c r="K2937" s="55" t="s">
        <v>490</v>
      </c>
      <c r="L2937" s="56">
        <v>45808</v>
      </c>
      <c r="Q2937" s="55" t="s">
        <v>89</v>
      </c>
      <c r="R2937" s="57">
        <v>0</v>
      </c>
      <c r="S2937" s="55" t="s">
        <v>89</v>
      </c>
      <c r="T2937" s="57">
        <v>0</v>
      </c>
      <c r="U2937" s="55" t="s">
        <v>329</v>
      </c>
      <c r="V2937" s="55" t="s">
        <v>330</v>
      </c>
      <c r="AJ2937" s="58">
        <v>0</v>
      </c>
      <c r="AT2937" t="s">
        <v>3842</v>
      </c>
      <c r="AU2937" s="191">
        <f t="shared" si="48"/>
        <v>0</v>
      </c>
    </row>
    <row r="2938" spans="1:47" hidden="1" x14ac:dyDescent="0.25">
      <c r="A2938" s="55" t="s">
        <v>1717</v>
      </c>
      <c r="B2938" s="92" t="s">
        <v>3124</v>
      </c>
      <c r="D2938" s="55" t="s">
        <v>3859</v>
      </c>
      <c r="E2938" s="56">
        <v>45808</v>
      </c>
      <c r="F2938" s="55" t="s">
        <v>4335</v>
      </c>
      <c r="H2938" s="55">
        <v>50900010</v>
      </c>
      <c r="I2938" s="55" t="s">
        <v>4334</v>
      </c>
      <c r="K2938" s="55" t="s">
        <v>490</v>
      </c>
      <c r="L2938" s="56">
        <v>45808</v>
      </c>
      <c r="Q2938" s="55" t="s">
        <v>89</v>
      </c>
      <c r="R2938" s="57">
        <v>0</v>
      </c>
      <c r="S2938" s="55" t="s">
        <v>89</v>
      </c>
      <c r="T2938" s="57">
        <v>0</v>
      </c>
      <c r="U2938" s="55" t="s">
        <v>329</v>
      </c>
      <c r="V2938" s="55" t="s">
        <v>330</v>
      </c>
      <c r="AJ2938" s="58">
        <v>0</v>
      </c>
      <c r="AT2938" t="s">
        <v>3842</v>
      </c>
      <c r="AU2938" s="191">
        <f t="shared" si="48"/>
        <v>0</v>
      </c>
    </row>
    <row r="2939" spans="1:47" hidden="1" x14ac:dyDescent="0.25">
      <c r="A2939" s="55" t="s">
        <v>1717</v>
      </c>
      <c r="B2939" s="92" t="s">
        <v>3124</v>
      </c>
      <c r="D2939" s="55" t="s">
        <v>3859</v>
      </c>
      <c r="E2939" s="56">
        <v>45808</v>
      </c>
      <c r="F2939" s="55" t="s">
        <v>4335</v>
      </c>
      <c r="H2939" s="55">
        <v>50900010</v>
      </c>
      <c r="I2939" s="55" t="s">
        <v>4334</v>
      </c>
      <c r="K2939" s="55" t="s">
        <v>490</v>
      </c>
      <c r="L2939" s="56">
        <v>45808</v>
      </c>
      <c r="Q2939" s="55" t="s">
        <v>89</v>
      </c>
      <c r="R2939" s="57">
        <v>0</v>
      </c>
      <c r="S2939" s="55" t="s">
        <v>89</v>
      </c>
      <c r="T2939" s="57">
        <v>0</v>
      </c>
      <c r="U2939" s="55" t="s">
        <v>4042</v>
      </c>
      <c r="V2939" s="55" t="s">
        <v>4043</v>
      </c>
      <c r="AJ2939" s="58">
        <v>0</v>
      </c>
      <c r="AT2939" t="s">
        <v>4371</v>
      </c>
      <c r="AU2939" s="191">
        <f t="shared" si="48"/>
        <v>0</v>
      </c>
    </row>
    <row r="2940" spans="1:47" hidden="1" x14ac:dyDescent="0.25">
      <c r="A2940" s="55" t="s">
        <v>1717</v>
      </c>
      <c r="B2940" s="92" t="s">
        <v>3124</v>
      </c>
      <c r="D2940" s="55" t="s">
        <v>3859</v>
      </c>
      <c r="E2940" s="56">
        <v>45808</v>
      </c>
      <c r="F2940" s="55" t="s">
        <v>4335</v>
      </c>
      <c r="H2940" s="55">
        <v>50900020</v>
      </c>
      <c r="I2940" s="55" t="s">
        <v>4334</v>
      </c>
      <c r="K2940" s="55" t="s">
        <v>492</v>
      </c>
      <c r="L2940" s="56">
        <v>45808</v>
      </c>
      <c r="Q2940" s="55" t="s">
        <v>89</v>
      </c>
      <c r="R2940" s="57">
        <v>972.42</v>
      </c>
      <c r="S2940" s="55" t="s">
        <v>89</v>
      </c>
      <c r="T2940" s="57">
        <v>972.42</v>
      </c>
      <c r="U2940" s="55" t="s">
        <v>329</v>
      </c>
      <c r="V2940" s="55" t="s">
        <v>330</v>
      </c>
      <c r="AJ2940" s="58">
        <v>0</v>
      </c>
      <c r="AT2940" t="s">
        <v>3842</v>
      </c>
      <c r="AU2940" s="191">
        <f t="shared" si="48"/>
        <v>16044930</v>
      </c>
    </row>
    <row r="2941" spans="1:47" hidden="1" x14ac:dyDescent="0.25">
      <c r="A2941" s="55" t="s">
        <v>1717</v>
      </c>
      <c r="B2941" s="92" t="s">
        <v>3124</v>
      </c>
      <c r="D2941" s="55" t="s">
        <v>3859</v>
      </c>
      <c r="E2941" s="56">
        <v>45808</v>
      </c>
      <c r="F2941" s="55" t="s">
        <v>4335</v>
      </c>
      <c r="H2941" s="55">
        <v>50900010</v>
      </c>
      <c r="I2941" s="55" t="s">
        <v>4334</v>
      </c>
      <c r="K2941" s="55" t="s">
        <v>490</v>
      </c>
      <c r="L2941" s="56">
        <v>45808</v>
      </c>
      <c r="Q2941" s="55" t="s">
        <v>89</v>
      </c>
      <c r="R2941" s="57">
        <v>0</v>
      </c>
      <c r="S2941" s="55" t="s">
        <v>89</v>
      </c>
      <c r="T2941" s="57">
        <v>0</v>
      </c>
      <c r="U2941" s="55" t="s">
        <v>329</v>
      </c>
      <c r="V2941" s="55" t="s">
        <v>330</v>
      </c>
      <c r="AJ2941" s="58">
        <v>0</v>
      </c>
      <c r="AT2941" t="s">
        <v>3842</v>
      </c>
      <c r="AU2941" s="191">
        <f t="shared" si="48"/>
        <v>0</v>
      </c>
    </row>
    <row r="2942" spans="1:47" hidden="1" x14ac:dyDescent="0.25">
      <c r="A2942" s="55" t="s">
        <v>1717</v>
      </c>
      <c r="B2942" s="92" t="s">
        <v>3124</v>
      </c>
      <c r="D2942" s="55" t="s">
        <v>3859</v>
      </c>
      <c r="E2942" s="56">
        <v>45808</v>
      </c>
      <c r="F2942" s="55" t="s">
        <v>4335</v>
      </c>
      <c r="H2942" s="55">
        <v>50900020</v>
      </c>
      <c r="I2942" s="55" t="s">
        <v>4334</v>
      </c>
      <c r="K2942" s="55" t="s">
        <v>492</v>
      </c>
      <c r="L2942" s="56">
        <v>45808</v>
      </c>
      <c r="Q2942" s="55" t="s">
        <v>89</v>
      </c>
      <c r="R2942" s="57">
        <v>2312.91</v>
      </c>
      <c r="S2942" s="55" t="s">
        <v>89</v>
      </c>
      <c r="T2942" s="57">
        <v>2312.91</v>
      </c>
      <c r="U2942" s="55" t="s">
        <v>329</v>
      </c>
      <c r="V2942" s="55" t="s">
        <v>330</v>
      </c>
      <c r="AJ2942" s="58">
        <v>0</v>
      </c>
      <c r="AT2942" t="s">
        <v>3842</v>
      </c>
      <c r="AU2942" s="191">
        <f t="shared" si="48"/>
        <v>38163015</v>
      </c>
    </row>
    <row r="2943" spans="1:47" hidden="1" x14ac:dyDescent="0.25">
      <c r="A2943" s="55" t="s">
        <v>1717</v>
      </c>
      <c r="B2943" s="92" t="s">
        <v>3124</v>
      </c>
      <c r="D2943" s="55" t="s">
        <v>3859</v>
      </c>
      <c r="E2943" s="56">
        <v>45808</v>
      </c>
      <c r="F2943" s="55" t="s">
        <v>4335</v>
      </c>
      <c r="H2943" s="55">
        <v>50900010</v>
      </c>
      <c r="I2943" s="55" t="s">
        <v>4334</v>
      </c>
      <c r="K2943" s="55" t="s">
        <v>490</v>
      </c>
      <c r="L2943" s="56">
        <v>45808</v>
      </c>
      <c r="Q2943" s="55" t="s">
        <v>89</v>
      </c>
      <c r="R2943" s="57">
        <v>0</v>
      </c>
      <c r="S2943" s="55" t="s">
        <v>89</v>
      </c>
      <c r="T2943" s="57">
        <v>0</v>
      </c>
      <c r="U2943" s="55" t="s">
        <v>4042</v>
      </c>
      <c r="V2943" s="55" t="s">
        <v>4043</v>
      </c>
      <c r="AJ2943" s="58">
        <v>0</v>
      </c>
      <c r="AT2943" t="s">
        <v>4371</v>
      </c>
      <c r="AU2943" s="191">
        <f t="shared" si="48"/>
        <v>0</v>
      </c>
    </row>
    <row r="2944" spans="1:47" hidden="1" x14ac:dyDescent="0.25">
      <c r="A2944" s="55" t="s">
        <v>1717</v>
      </c>
      <c r="B2944" s="92" t="s">
        <v>3124</v>
      </c>
      <c r="D2944" s="55" t="s">
        <v>3859</v>
      </c>
      <c r="E2944" s="56">
        <v>45808</v>
      </c>
      <c r="F2944" s="55" t="s">
        <v>4335</v>
      </c>
      <c r="H2944" s="55">
        <v>50900010</v>
      </c>
      <c r="I2944" s="55" t="s">
        <v>4334</v>
      </c>
      <c r="K2944" s="55" t="s">
        <v>490</v>
      </c>
      <c r="L2944" s="56">
        <v>45808</v>
      </c>
      <c r="Q2944" s="55" t="s">
        <v>89</v>
      </c>
      <c r="R2944" s="57">
        <v>145.49</v>
      </c>
      <c r="S2944" s="55" t="s">
        <v>89</v>
      </c>
      <c r="T2944" s="57">
        <v>145.49</v>
      </c>
      <c r="U2944" s="55" t="s">
        <v>329</v>
      </c>
      <c r="V2944" s="55" t="s">
        <v>330</v>
      </c>
      <c r="AJ2944" s="58">
        <v>0</v>
      </c>
      <c r="AT2944" t="s">
        <v>3842</v>
      </c>
      <c r="AU2944" s="191">
        <f t="shared" si="48"/>
        <v>2400585</v>
      </c>
    </row>
    <row r="2945" spans="1:47" hidden="1" x14ac:dyDescent="0.25">
      <c r="A2945" s="55" t="s">
        <v>1717</v>
      </c>
      <c r="B2945" s="92" t="s">
        <v>3124</v>
      </c>
      <c r="D2945" s="55" t="s">
        <v>3859</v>
      </c>
      <c r="E2945" s="56">
        <v>45808</v>
      </c>
      <c r="F2945" s="55" t="s">
        <v>4335</v>
      </c>
      <c r="H2945" s="55">
        <v>50900020</v>
      </c>
      <c r="I2945" s="55" t="s">
        <v>4334</v>
      </c>
      <c r="K2945" s="55" t="s">
        <v>492</v>
      </c>
      <c r="L2945" s="56">
        <v>45808</v>
      </c>
      <c r="Q2945" s="55" t="s">
        <v>89</v>
      </c>
      <c r="R2945" s="57">
        <v>1387.75</v>
      </c>
      <c r="S2945" s="55" t="s">
        <v>89</v>
      </c>
      <c r="T2945" s="57">
        <v>1387.75</v>
      </c>
      <c r="U2945" s="55" t="s">
        <v>329</v>
      </c>
      <c r="V2945" s="55" t="s">
        <v>330</v>
      </c>
      <c r="AJ2945" s="58">
        <v>0</v>
      </c>
      <c r="AT2945" t="s">
        <v>3842</v>
      </c>
      <c r="AU2945" s="191">
        <f t="shared" si="48"/>
        <v>22897875</v>
      </c>
    </row>
    <row r="2946" spans="1:47" hidden="1" x14ac:dyDescent="0.25">
      <c r="A2946" s="55" t="s">
        <v>1717</v>
      </c>
      <c r="B2946" s="92" t="s">
        <v>3124</v>
      </c>
      <c r="D2946" s="55" t="s">
        <v>3859</v>
      </c>
      <c r="E2946" s="56">
        <v>45808</v>
      </c>
      <c r="F2946" s="55" t="s">
        <v>4335</v>
      </c>
      <c r="H2946" s="55">
        <v>50900010</v>
      </c>
      <c r="I2946" s="55" t="s">
        <v>4334</v>
      </c>
      <c r="K2946" s="55" t="s">
        <v>490</v>
      </c>
      <c r="L2946" s="56">
        <v>45808</v>
      </c>
      <c r="Q2946" s="55" t="s">
        <v>89</v>
      </c>
      <c r="R2946" s="57">
        <v>0</v>
      </c>
      <c r="S2946" s="55" t="s">
        <v>89</v>
      </c>
      <c r="T2946" s="57">
        <v>0</v>
      </c>
      <c r="U2946" s="55" t="s">
        <v>4042</v>
      </c>
      <c r="V2946" s="55" t="s">
        <v>4043</v>
      </c>
      <c r="AJ2946" s="58">
        <v>0</v>
      </c>
      <c r="AT2946" t="s">
        <v>4371</v>
      </c>
      <c r="AU2946" s="191">
        <f t="shared" si="48"/>
        <v>0</v>
      </c>
    </row>
    <row r="2947" spans="1:47" hidden="1" x14ac:dyDescent="0.25">
      <c r="A2947" s="55" t="s">
        <v>1717</v>
      </c>
      <c r="B2947" s="92" t="s">
        <v>3124</v>
      </c>
      <c r="D2947" s="55" t="s">
        <v>3859</v>
      </c>
      <c r="E2947" s="56">
        <v>45808</v>
      </c>
      <c r="F2947" s="55" t="s">
        <v>4335</v>
      </c>
      <c r="H2947" s="55">
        <v>50900020</v>
      </c>
      <c r="I2947" s="55" t="s">
        <v>4334</v>
      </c>
      <c r="K2947" s="55" t="s">
        <v>492</v>
      </c>
      <c r="L2947" s="56">
        <v>45808</v>
      </c>
      <c r="Q2947" s="55" t="s">
        <v>89</v>
      </c>
      <c r="R2947" s="57">
        <v>478.54</v>
      </c>
      <c r="S2947" s="55" t="s">
        <v>89</v>
      </c>
      <c r="T2947" s="57">
        <v>478.54</v>
      </c>
      <c r="U2947" s="55" t="s">
        <v>329</v>
      </c>
      <c r="V2947" s="55" t="s">
        <v>330</v>
      </c>
      <c r="AJ2947" s="58">
        <v>0</v>
      </c>
      <c r="AT2947" t="s">
        <v>3842</v>
      </c>
      <c r="AU2947" s="191">
        <f t="shared" si="48"/>
        <v>7895910</v>
      </c>
    </row>
    <row r="2948" spans="1:47" hidden="1" x14ac:dyDescent="0.25">
      <c r="A2948" s="55" t="s">
        <v>1717</v>
      </c>
      <c r="B2948" s="92" t="s">
        <v>3124</v>
      </c>
      <c r="D2948" s="55" t="s">
        <v>3859</v>
      </c>
      <c r="E2948" s="56">
        <v>45808</v>
      </c>
      <c r="F2948" s="55" t="s">
        <v>4335</v>
      </c>
      <c r="H2948" s="55">
        <v>50900010</v>
      </c>
      <c r="I2948" s="55" t="s">
        <v>4334</v>
      </c>
      <c r="K2948" s="55" t="s">
        <v>490</v>
      </c>
      <c r="L2948" s="56">
        <v>45808</v>
      </c>
      <c r="Q2948" s="55" t="s">
        <v>89</v>
      </c>
      <c r="R2948" s="57">
        <v>0</v>
      </c>
      <c r="S2948" s="55" t="s">
        <v>89</v>
      </c>
      <c r="T2948" s="57">
        <v>0</v>
      </c>
      <c r="U2948" s="55" t="s">
        <v>329</v>
      </c>
      <c r="V2948" s="55" t="s">
        <v>330</v>
      </c>
      <c r="AJ2948" s="58">
        <v>0</v>
      </c>
      <c r="AT2948" t="s">
        <v>3842</v>
      </c>
      <c r="AU2948" s="191">
        <f t="shared" si="48"/>
        <v>0</v>
      </c>
    </row>
    <row r="2949" spans="1:47" hidden="1" x14ac:dyDescent="0.25">
      <c r="A2949" s="55" t="s">
        <v>1717</v>
      </c>
      <c r="B2949" s="92" t="s">
        <v>3124</v>
      </c>
      <c r="D2949" s="55" t="s">
        <v>3859</v>
      </c>
      <c r="E2949" s="56">
        <v>45808</v>
      </c>
      <c r="F2949" s="55" t="s">
        <v>4335</v>
      </c>
      <c r="H2949" s="55">
        <v>50900010</v>
      </c>
      <c r="I2949" s="55" t="s">
        <v>4334</v>
      </c>
      <c r="K2949" s="55" t="s">
        <v>490</v>
      </c>
      <c r="L2949" s="56">
        <v>45808</v>
      </c>
      <c r="Q2949" s="55" t="s">
        <v>89</v>
      </c>
      <c r="R2949" s="57">
        <v>0</v>
      </c>
      <c r="S2949" s="55" t="s">
        <v>89</v>
      </c>
      <c r="T2949" s="57">
        <v>0</v>
      </c>
      <c r="U2949" s="55" t="s">
        <v>329</v>
      </c>
      <c r="V2949" s="55" t="s">
        <v>330</v>
      </c>
      <c r="AJ2949" s="58">
        <v>0</v>
      </c>
      <c r="AT2949" t="s">
        <v>3842</v>
      </c>
      <c r="AU2949" s="191">
        <f t="shared" si="48"/>
        <v>0</v>
      </c>
    </row>
    <row r="2950" spans="1:47" hidden="1" x14ac:dyDescent="0.25">
      <c r="A2950" s="55" t="s">
        <v>1717</v>
      </c>
      <c r="B2950" s="92" t="s">
        <v>3124</v>
      </c>
      <c r="D2950" s="55" t="s">
        <v>3859</v>
      </c>
      <c r="E2950" s="56">
        <v>45808</v>
      </c>
      <c r="F2950" s="55" t="s">
        <v>4335</v>
      </c>
      <c r="H2950" s="55">
        <v>50900020</v>
      </c>
      <c r="I2950" s="55" t="s">
        <v>4334</v>
      </c>
      <c r="K2950" s="55" t="s">
        <v>492</v>
      </c>
      <c r="L2950" s="56">
        <v>45808</v>
      </c>
      <c r="Q2950" s="55" t="s">
        <v>89</v>
      </c>
      <c r="R2950" s="57">
        <v>214.37</v>
      </c>
      <c r="S2950" s="55" t="s">
        <v>89</v>
      </c>
      <c r="T2950" s="57">
        <v>214.37</v>
      </c>
      <c r="U2950" s="55" t="s">
        <v>329</v>
      </c>
      <c r="V2950" s="55" t="s">
        <v>330</v>
      </c>
      <c r="AJ2950" s="58">
        <v>0</v>
      </c>
      <c r="AT2950" t="s">
        <v>3842</v>
      </c>
      <c r="AU2950" s="191">
        <f t="shared" si="48"/>
        <v>3537105</v>
      </c>
    </row>
    <row r="2951" spans="1:47" hidden="1" x14ac:dyDescent="0.25">
      <c r="A2951" s="55" t="s">
        <v>1717</v>
      </c>
      <c r="B2951" s="92" t="s">
        <v>3124</v>
      </c>
      <c r="D2951" s="55" t="s">
        <v>3859</v>
      </c>
      <c r="E2951" s="56">
        <v>45808</v>
      </c>
      <c r="F2951" s="55" t="s">
        <v>4335</v>
      </c>
      <c r="H2951" s="55">
        <v>50900010</v>
      </c>
      <c r="I2951" s="55" t="s">
        <v>4334</v>
      </c>
      <c r="K2951" s="55" t="s">
        <v>490</v>
      </c>
      <c r="L2951" s="56">
        <v>45808</v>
      </c>
      <c r="Q2951" s="55" t="s">
        <v>89</v>
      </c>
      <c r="R2951" s="57">
        <v>530.66</v>
      </c>
      <c r="S2951" s="55" t="s">
        <v>89</v>
      </c>
      <c r="T2951" s="57">
        <v>530.66</v>
      </c>
      <c r="U2951" s="55" t="s">
        <v>329</v>
      </c>
      <c r="V2951" s="55" t="s">
        <v>330</v>
      </c>
      <c r="AJ2951" s="58">
        <v>0</v>
      </c>
      <c r="AT2951" t="s">
        <v>3842</v>
      </c>
      <c r="AU2951" s="191">
        <f t="shared" si="48"/>
        <v>8755890</v>
      </c>
    </row>
    <row r="2952" spans="1:47" hidden="1" x14ac:dyDescent="0.25">
      <c r="A2952" s="55" t="s">
        <v>1717</v>
      </c>
      <c r="B2952" s="92" t="s">
        <v>3124</v>
      </c>
      <c r="D2952" s="55" t="s">
        <v>3859</v>
      </c>
      <c r="E2952" s="56">
        <v>45808</v>
      </c>
      <c r="F2952" s="55" t="s">
        <v>4335</v>
      </c>
      <c r="H2952" s="55">
        <v>50900020</v>
      </c>
      <c r="I2952" s="55" t="s">
        <v>4336</v>
      </c>
      <c r="K2952" s="55" t="s">
        <v>492</v>
      </c>
      <c r="L2952" s="56">
        <v>45808</v>
      </c>
      <c r="Q2952" s="55" t="s">
        <v>89</v>
      </c>
      <c r="R2952" s="57">
        <v>605.51</v>
      </c>
      <c r="S2952" s="55" t="s">
        <v>89</v>
      </c>
      <c r="T2952" s="57">
        <v>605.51</v>
      </c>
      <c r="U2952" s="55" t="s">
        <v>329</v>
      </c>
      <c r="V2952" s="55" t="s">
        <v>330</v>
      </c>
      <c r="AJ2952" s="58">
        <v>0</v>
      </c>
      <c r="AT2952" t="s">
        <v>3842</v>
      </c>
      <c r="AU2952" s="191">
        <f t="shared" si="48"/>
        <v>9990915</v>
      </c>
    </row>
    <row r="2953" spans="1:47" hidden="1" x14ac:dyDescent="0.25">
      <c r="A2953" s="55" t="s">
        <v>1717</v>
      </c>
      <c r="B2953" s="92" t="s">
        <v>3124</v>
      </c>
      <c r="D2953" s="55" t="s">
        <v>3859</v>
      </c>
      <c r="E2953" s="56">
        <v>45808</v>
      </c>
      <c r="F2953" s="55" t="s">
        <v>4335</v>
      </c>
      <c r="H2953" s="55">
        <v>50900020</v>
      </c>
      <c r="I2953" s="55" t="s">
        <v>4336</v>
      </c>
      <c r="K2953" s="55" t="s">
        <v>492</v>
      </c>
      <c r="L2953" s="56">
        <v>45808</v>
      </c>
      <c r="Q2953" s="55" t="s">
        <v>89</v>
      </c>
      <c r="R2953" s="57">
        <v>425.37</v>
      </c>
      <c r="S2953" s="55" t="s">
        <v>89</v>
      </c>
      <c r="T2953" s="57">
        <v>425.37</v>
      </c>
      <c r="U2953" s="55" t="s">
        <v>329</v>
      </c>
      <c r="V2953" s="55" t="s">
        <v>330</v>
      </c>
      <c r="AJ2953" s="58">
        <v>0</v>
      </c>
      <c r="AT2953" t="s">
        <v>3842</v>
      </c>
      <c r="AU2953" s="191">
        <f t="shared" si="48"/>
        <v>7018605</v>
      </c>
    </row>
    <row r="2954" spans="1:47" hidden="1" x14ac:dyDescent="0.25">
      <c r="A2954" s="55" t="s">
        <v>1717</v>
      </c>
      <c r="B2954" s="92" t="s">
        <v>3124</v>
      </c>
      <c r="D2954" s="55" t="s">
        <v>3859</v>
      </c>
      <c r="E2954" s="56">
        <v>45808</v>
      </c>
      <c r="F2954" s="55" t="s">
        <v>4335</v>
      </c>
      <c r="H2954" s="55">
        <v>50900020</v>
      </c>
      <c r="I2954" s="55" t="s">
        <v>4336</v>
      </c>
      <c r="K2954" s="55" t="s">
        <v>492</v>
      </c>
      <c r="L2954" s="56">
        <v>45808</v>
      </c>
      <c r="Q2954" s="55" t="s">
        <v>89</v>
      </c>
      <c r="R2954" s="57">
        <v>490.94</v>
      </c>
      <c r="S2954" s="55" t="s">
        <v>89</v>
      </c>
      <c r="T2954" s="57">
        <v>490.94</v>
      </c>
      <c r="U2954" s="55" t="s">
        <v>329</v>
      </c>
      <c r="V2954" s="55" t="s">
        <v>330</v>
      </c>
      <c r="AJ2954" s="58">
        <v>0</v>
      </c>
      <c r="AT2954" t="s">
        <v>3842</v>
      </c>
      <c r="AU2954" s="191">
        <f t="shared" si="48"/>
        <v>8100510</v>
      </c>
    </row>
    <row r="2955" spans="1:47" hidden="1" x14ac:dyDescent="0.25">
      <c r="A2955" s="55" t="s">
        <v>1717</v>
      </c>
      <c r="B2955" s="92" t="s">
        <v>3124</v>
      </c>
      <c r="D2955" s="55" t="s">
        <v>3859</v>
      </c>
      <c r="E2955" s="56">
        <v>45808</v>
      </c>
      <c r="F2955" s="55" t="s">
        <v>4335</v>
      </c>
      <c r="H2955" s="55">
        <v>50900020</v>
      </c>
      <c r="I2955" s="55" t="s">
        <v>4336</v>
      </c>
      <c r="K2955" s="55" t="s">
        <v>492</v>
      </c>
      <c r="L2955" s="56">
        <v>45808</v>
      </c>
      <c r="Q2955" s="55" t="s">
        <v>89</v>
      </c>
      <c r="R2955" s="57">
        <v>828.75</v>
      </c>
      <c r="S2955" s="55" t="s">
        <v>89</v>
      </c>
      <c r="T2955" s="57">
        <v>828.75</v>
      </c>
      <c r="U2955" s="55" t="s">
        <v>329</v>
      </c>
      <c r="V2955" s="55" t="s">
        <v>330</v>
      </c>
      <c r="AJ2955" s="58">
        <v>0</v>
      </c>
      <c r="AT2955" t="s">
        <v>3842</v>
      </c>
      <c r="AU2955" s="191">
        <f t="shared" si="48"/>
        <v>13674375</v>
      </c>
    </row>
    <row r="2956" spans="1:47" hidden="1" x14ac:dyDescent="0.25">
      <c r="A2956" s="55" t="s">
        <v>1717</v>
      </c>
      <c r="B2956" s="92" t="s">
        <v>3124</v>
      </c>
      <c r="D2956" s="55" t="s">
        <v>3859</v>
      </c>
      <c r="E2956" s="56">
        <v>45808</v>
      </c>
      <c r="F2956" s="55" t="s">
        <v>4335</v>
      </c>
      <c r="H2956" s="55">
        <v>50900020</v>
      </c>
      <c r="I2956" s="55" t="s">
        <v>4336</v>
      </c>
      <c r="K2956" s="55" t="s">
        <v>492</v>
      </c>
      <c r="L2956" s="56">
        <v>45808</v>
      </c>
      <c r="Q2956" s="55" t="s">
        <v>89</v>
      </c>
      <c r="R2956" s="57">
        <v>651.26</v>
      </c>
      <c r="S2956" s="55" t="s">
        <v>89</v>
      </c>
      <c r="T2956" s="57">
        <v>651.26</v>
      </c>
      <c r="U2956" s="55" t="s">
        <v>329</v>
      </c>
      <c r="V2956" s="55" t="s">
        <v>330</v>
      </c>
      <c r="AJ2956" s="58">
        <v>0</v>
      </c>
      <c r="AT2956" t="s">
        <v>3842</v>
      </c>
      <c r="AU2956" s="191">
        <f t="shared" si="48"/>
        <v>10745790</v>
      </c>
    </row>
    <row r="2957" spans="1:47" hidden="1" x14ac:dyDescent="0.25">
      <c r="A2957" s="55" t="s">
        <v>1717</v>
      </c>
      <c r="B2957" s="92" t="s">
        <v>3124</v>
      </c>
      <c r="D2957" s="55" t="s">
        <v>3859</v>
      </c>
      <c r="E2957" s="56">
        <v>45808</v>
      </c>
      <c r="F2957" s="55" t="s">
        <v>4335</v>
      </c>
      <c r="H2957" s="55">
        <v>50900020</v>
      </c>
      <c r="I2957" s="55" t="s">
        <v>4336</v>
      </c>
      <c r="K2957" s="55" t="s">
        <v>492</v>
      </c>
      <c r="L2957" s="56">
        <v>45808</v>
      </c>
      <c r="Q2957" s="55" t="s">
        <v>89</v>
      </c>
      <c r="R2957" s="57">
        <v>574.59</v>
      </c>
      <c r="S2957" s="55" t="s">
        <v>89</v>
      </c>
      <c r="T2957" s="57">
        <v>574.59</v>
      </c>
      <c r="U2957" s="55" t="s">
        <v>329</v>
      </c>
      <c r="V2957" s="55" t="s">
        <v>330</v>
      </c>
      <c r="AJ2957" s="58">
        <v>0</v>
      </c>
      <c r="AT2957" t="s">
        <v>3842</v>
      </c>
      <c r="AU2957" s="191">
        <f t="shared" si="48"/>
        <v>9480735</v>
      </c>
    </row>
    <row r="2958" spans="1:47" hidden="1" x14ac:dyDescent="0.25">
      <c r="A2958" s="55" t="s">
        <v>1717</v>
      </c>
      <c r="B2958" s="92" t="s">
        <v>3124</v>
      </c>
      <c r="D2958" s="55" t="s">
        <v>3859</v>
      </c>
      <c r="E2958" s="56">
        <v>45808</v>
      </c>
      <c r="F2958" s="55" t="s">
        <v>4335</v>
      </c>
      <c r="H2958" s="55">
        <v>50900020</v>
      </c>
      <c r="I2958" s="55" t="s">
        <v>4336</v>
      </c>
      <c r="K2958" s="55" t="s">
        <v>492</v>
      </c>
      <c r="L2958" s="56">
        <v>45808</v>
      </c>
      <c r="Q2958" s="55" t="s">
        <v>89</v>
      </c>
      <c r="R2958" s="57">
        <v>843.29</v>
      </c>
      <c r="S2958" s="55" t="s">
        <v>89</v>
      </c>
      <c r="T2958" s="57">
        <v>843.29</v>
      </c>
      <c r="U2958" s="55" t="s">
        <v>329</v>
      </c>
      <c r="V2958" s="55" t="s">
        <v>330</v>
      </c>
      <c r="AJ2958" s="58">
        <v>0</v>
      </c>
      <c r="AT2958" t="s">
        <v>3842</v>
      </c>
      <c r="AU2958" s="191">
        <f t="shared" si="48"/>
        <v>13914285</v>
      </c>
    </row>
    <row r="2959" spans="1:47" hidden="1" x14ac:dyDescent="0.25">
      <c r="A2959" s="55" t="s">
        <v>1717</v>
      </c>
      <c r="B2959" s="92" t="s">
        <v>3124</v>
      </c>
      <c r="D2959" s="55" t="s">
        <v>3859</v>
      </c>
      <c r="E2959" s="56">
        <v>45808</v>
      </c>
      <c r="F2959" s="55" t="s">
        <v>4335</v>
      </c>
      <c r="H2959" s="55">
        <v>50900020</v>
      </c>
      <c r="I2959" s="55" t="s">
        <v>4336</v>
      </c>
      <c r="K2959" s="55" t="s">
        <v>492</v>
      </c>
      <c r="L2959" s="56">
        <v>45808</v>
      </c>
      <c r="Q2959" s="55" t="s">
        <v>89</v>
      </c>
      <c r="R2959" s="57">
        <v>425.38</v>
      </c>
      <c r="S2959" s="55" t="s">
        <v>89</v>
      </c>
      <c r="T2959" s="57">
        <v>425.38</v>
      </c>
      <c r="U2959" s="55" t="s">
        <v>329</v>
      </c>
      <c r="V2959" s="55" t="s">
        <v>330</v>
      </c>
      <c r="AJ2959" s="58">
        <v>0</v>
      </c>
      <c r="AT2959" t="s">
        <v>3842</v>
      </c>
      <c r="AU2959" s="191">
        <f t="shared" si="48"/>
        <v>7018770</v>
      </c>
    </row>
    <row r="2960" spans="1:47" hidden="1" x14ac:dyDescent="0.25">
      <c r="A2960" s="55" t="s">
        <v>1717</v>
      </c>
      <c r="B2960" s="92" t="s">
        <v>3124</v>
      </c>
      <c r="D2960" s="55" t="s">
        <v>3859</v>
      </c>
      <c r="E2960" s="56">
        <v>45808</v>
      </c>
      <c r="F2960" s="55" t="s">
        <v>4335</v>
      </c>
      <c r="H2960" s="55">
        <v>50900020</v>
      </c>
      <c r="I2960" s="55" t="s">
        <v>4336</v>
      </c>
      <c r="K2960" s="55" t="s">
        <v>492</v>
      </c>
      <c r="L2960" s="56">
        <v>45808</v>
      </c>
      <c r="Q2960" s="55" t="s">
        <v>89</v>
      </c>
      <c r="R2960" s="57">
        <v>843.3</v>
      </c>
      <c r="S2960" s="55" t="s">
        <v>89</v>
      </c>
      <c r="T2960" s="57">
        <v>843.3</v>
      </c>
      <c r="U2960" s="55" t="s">
        <v>329</v>
      </c>
      <c r="V2960" s="55" t="s">
        <v>330</v>
      </c>
      <c r="AJ2960" s="58">
        <v>0</v>
      </c>
      <c r="AT2960" t="s">
        <v>3842</v>
      </c>
      <c r="AU2960" s="191">
        <f t="shared" si="48"/>
        <v>13914450</v>
      </c>
    </row>
    <row r="2961" spans="1:47" hidden="1" x14ac:dyDescent="0.25">
      <c r="A2961" s="55" t="s">
        <v>1717</v>
      </c>
      <c r="B2961" s="92" t="s">
        <v>3124</v>
      </c>
      <c r="D2961" s="55" t="s">
        <v>3859</v>
      </c>
      <c r="E2961" s="56">
        <v>45808</v>
      </c>
      <c r="F2961" s="55" t="s">
        <v>4335</v>
      </c>
      <c r="H2961" s="55">
        <v>50900020</v>
      </c>
      <c r="I2961" s="55" t="s">
        <v>4336</v>
      </c>
      <c r="K2961" s="55" t="s">
        <v>492</v>
      </c>
      <c r="L2961" s="56">
        <v>45808</v>
      </c>
      <c r="Q2961" s="55" t="s">
        <v>89</v>
      </c>
      <c r="R2961" s="57">
        <v>1209</v>
      </c>
      <c r="S2961" s="55" t="s">
        <v>89</v>
      </c>
      <c r="T2961" s="57">
        <v>1209</v>
      </c>
      <c r="U2961" s="55" t="s">
        <v>329</v>
      </c>
      <c r="V2961" s="55" t="s">
        <v>330</v>
      </c>
      <c r="AJ2961" s="58">
        <v>0</v>
      </c>
      <c r="AT2961" t="s">
        <v>3842</v>
      </c>
      <c r="AU2961" s="191">
        <f t="shared" si="48"/>
        <v>19948500</v>
      </c>
    </row>
    <row r="2962" spans="1:47" hidden="1" x14ac:dyDescent="0.25">
      <c r="A2962" s="55" t="s">
        <v>1717</v>
      </c>
      <c r="B2962" s="92" t="s">
        <v>3124</v>
      </c>
      <c r="D2962" s="55" t="s">
        <v>3859</v>
      </c>
      <c r="E2962" s="56">
        <v>45808</v>
      </c>
      <c r="F2962" s="55" t="s">
        <v>4335</v>
      </c>
      <c r="H2962" s="55">
        <v>50900020</v>
      </c>
      <c r="I2962" s="55" t="s">
        <v>4336</v>
      </c>
      <c r="K2962" s="55" t="s">
        <v>492</v>
      </c>
      <c r="L2962" s="56">
        <v>45808</v>
      </c>
      <c r="Q2962" s="55" t="s">
        <v>89</v>
      </c>
      <c r="R2962" s="57">
        <v>944.41</v>
      </c>
      <c r="S2962" s="55" t="s">
        <v>89</v>
      </c>
      <c r="T2962" s="57">
        <v>944.41</v>
      </c>
      <c r="U2962" s="55" t="s">
        <v>329</v>
      </c>
      <c r="V2962" s="55" t="s">
        <v>330</v>
      </c>
      <c r="AJ2962" s="58">
        <v>0</v>
      </c>
      <c r="AT2962" t="s">
        <v>3842</v>
      </c>
      <c r="AU2962" s="191">
        <f t="shared" si="48"/>
        <v>15582765</v>
      </c>
    </row>
    <row r="2963" spans="1:47" hidden="1" x14ac:dyDescent="0.25">
      <c r="A2963" s="55" t="s">
        <v>1717</v>
      </c>
      <c r="B2963" s="92" t="s">
        <v>3124</v>
      </c>
      <c r="D2963" s="55" t="s">
        <v>3859</v>
      </c>
      <c r="E2963" s="56">
        <v>45808</v>
      </c>
      <c r="F2963" s="55" t="s">
        <v>4335</v>
      </c>
      <c r="H2963" s="55">
        <v>50900020</v>
      </c>
      <c r="I2963" s="55" t="s">
        <v>4336</v>
      </c>
      <c r="K2963" s="55" t="s">
        <v>492</v>
      </c>
      <c r="L2963" s="56">
        <v>45808</v>
      </c>
      <c r="Q2963" s="55" t="s">
        <v>89</v>
      </c>
      <c r="R2963" s="57">
        <v>944.41</v>
      </c>
      <c r="S2963" s="55" t="s">
        <v>89</v>
      </c>
      <c r="T2963" s="57">
        <v>944.41</v>
      </c>
      <c r="U2963" s="55" t="s">
        <v>329</v>
      </c>
      <c r="V2963" s="55" t="s">
        <v>330</v>
      </c>
      <c r="AJ2963" s="58">
        <v>0</v>
      </c>
      <c r="AT2963" t="s">
        <v>3842</v>
      </c>
      <c r="AU2963" s="191">
        <f t="shared" si="48"/>
        <v>15582765</v>
      </c>
    </row>
    <row r="2964" spans="1:47" hidden="1" x14ac:dyDescent="0.25">
      <c r="A2964" s="55" t="s">
        <v>1717</v>
      </c>
      <c r="B2964" s="92" t="s">
        <v>3124</v>
      </c>
      <c r="D2964" s="55" t="s">
        <v>3859</v>
      </c>
      <c r="E2964" s="56">
        <v>45808</v>
      </c>
      <c r="F2964" s="55" t="s">
        <v>4335</v>
      </c>
      <c r="H2964" s="55">
        <v>50900020</v>
      </c>
      <c r="I2964" s="55" t="s">
        <v>4336</v>
      </c>
      <c r="K2964" s="55" t="s">
        <v>492</v>
      </c>
      <c r="L2964" s="56">
        <v>45808</v>
      </c>
      <c r="Q2964" s="55" t="s">
        <v>89</v>
      </c>
      <c r="R2964" s="57">
        <v>944.41</v>
      </c>
      <c r="S2964" s="55" t="s">
        <v>89</v>
      </c>
      <c r="T2964" s="57">
        <v>944.41</v>
      </c>
      <c r="U2964" s="55" t="s">
        <v>329</v>
      </c>
      <c r="V2964" s="55" t="s">
        <v>330</v>
      </c>
      <c r="AJ2964" s="58">
        <v>0</v>
      </c>
      <c r="AT2964" t="s">
        <v>3842</v>
      </c>
      <c r="AU2964" s="191">
        <f t="shared" si="48"/>
        <v>15582765</v>
      </c>
    </row>
    <row r="2965" spans="1:47" hidden="1" x14ac:dyDescent="0.25">
      <c r="A2965" s="55" t="s">
        <v>1717</v>
      </c>
      <c r="B2965" s="92" t="s">
        <v>3124</v>
      </c>
      <c r="D2965" s="55" t="s">
        <v>3859</v>
      </c>
      <c r="E2965" s="56">
        <v>45808</v>
      </c>
      <c r="F2965" s="55" t="s">
        <v>4335</v>
      </c>
      <c r="H2965" s="55">
        <v>50900020</v>
      </c>
      <c r="I2965" s="55" t="s">
        <v>4336</v>
      </c>
      <c r="K2965" s="55" t="s">
        <v>492</v>
      </c>
      <c r="L2965" s="56">
        <v>45808</v>
      </c>
      <c r="Q2965" s="55" t="s">
        <v>89</v>
      </c>
      <c r="R2965" s="57">
        <v>1686.59</v>
      </c>
      <c r="S2965" s="55" t="s">
        <v>89</v>
      </c>
      <c r="T2965" s="57">
        <v>1686.59</v>
      </c>
      <c r="U2965" s="55" t="s">
        <v>329</v>
      </c>
      <c r="V2965" s="55" t="s">
        <v>330</v>
      </c>
      <c r="AJ2965" s="58">
        <v>0</v>
      </c>
      <c r="AT2965" t="s">
        <v>3842</v>
      </c>
      <c r="AU2965" s="191">
        <f t="shared" si="48"/>
        <v>27828735</v>
      </c>
    </row>
    <row r="2966" spans="1:47" hidden="1" x14ac:dyDescent="0.25">
      <c r="A2966" s="55" t="s">
        <v>1717</v>
      </c>
      <c r="B2966" s="92" t="s">
        <v>3124</v>
      </c>
      <c r="D2966" s="55" t="s">
        <v>3859</v>
      </c>
      <c r="E2966" s="56">
        <v>45808</v>
      </c>
      <c r="F2966" s="55" t="s">
        <v>4335</v>
      </c>
      <c r="H2966" s="55">
        <v>50900020</v>
      </c>
      <c r="I2966" s="55" t="s">
        <v>4336</v>
      </c>
      <c r="K2966" s="55" t="s">
        <v>492</v>
      </c>
      <c r="L2966" s="56">
        <v>45808</v>
      </c>
      <c r="Q2966" s="55" t="s">
        <v>89</v>
      </c>
      <c r="R2966" s="57">
        <v>490.94</v>
      </c>
      <c r="S2966" s="55" t="s">
        <v>89</v>
      </c>
      <c r="T2966" s="57">
        <v>490.94</v>
      </c>
      <c r="U2966" s="55" t="s">
        <v>329</v>
      </c>
      <c r="V2966" s="55" t="s">
        <v>330</v>
      </c>
      <c r="AJ2966" s="58">
        <v>0</v>
      </c>
      <c r="AT2966" t="s">
        <v>3842</v>
      </c>
      <c r="AU2966" s="191">
        <f t="shared" si="48"/>
        <v>8100510</v>
      </c>
    </row>
    <row r="2967" spans="1:47" hidden="1" x14ac:dyDescent="0.25">
      <c r="A2967" s="55" t="s">
        <v>1717</v>
      </c>
      <c r="B2967" s="92" t="s">
        <v>3124</v>
      </c>
      <c r="D2967" s="55" t="s">
        <v>3859</v>
      </c>
      <c r="E2967" s="56">
        <v>45808</v>
      </c>
      <c r="F2967" s="55" t="s">
        <v>4335</v>
      </c>
      <c r="H2967" s="55">
        <v>50900020</v>
      </c>
      <c r="I2967" s="55" t="s">
        <v>4336</v>
      </c>
      <c r="K2967" s="55" t="s">
        <v>492</v>
      </c>
      <c r="L2967" s="56">
        <v>45808</v>
      </c>
      <c r="Q2967" s="55" t="s">
        <v>89</v>
      </c>
      <c r="R2967" s="57">
        <v>519.59</v>
      </c>
      <c r="S2967" s="55" t="s">
        <v>89</v>
      </c>
      <c r="T2967" s="57">
        <v>519.59</v>
      </c>
      <c r="U2967" s="55" t="s">
        <v>329</v>
      </c>
      <c r="V2967" s="55" t="s">
        <v>330</v>
      </c>
      <c r="AJ2967" s="58">
        <v>0</v>
      </c>
      <c r="AT2967" t="s">
        <v>3842</v>
      </c>
      <c r="AU2967" s="191">
        <f t="shared" si="48"/>
        <v>8573235</v>
      </c>
    </row>
    <row r="2968" spans="1:47" hidden="1" x14ac:dyDescent="0.25">
      <c r="A2968" s="55" t="s">
        <v>1717</v>
      </c>
      <c r="B2968" s="92" t="s">
        <v>3124</v>
      </c>
      <c r="D2968" s="55" t="s">
        <v>3859</v>
      </c>
      <c r="E2968" s="56">
        <v>45808</v>
      </c>
      <c r="F2968" s="55" t="s">
        <v>4335</v>
      </c>
      <c r="H2968" s="55">
        <v>50900020</v>
      </c>
      <c r="I2968" s="55" t="s">
        <v>4336</v>
      </c>
      <c r="K2968" s="55" t="s">
        <v>492</v>
      </c>
      <c r="L2968" s="56">
        <v>45808</v>
      </c>
      <c r="Q2968" s="55" t="s">
        <v>89</v>
      </c>
      <c r="R2968" s="57">
        <v>519.59</v>
      </c>
      <c r="S2968" s="55" t="s">
        <v>89</v>
      </c>
      <c r="T2968" s="57">
        <v>519.59</v>
      </c>
      <c r="U2968" s="55" t="s">
        <v>329</v>
      </c>
      <c r="V2968" s="55" t="s">
        <v>330</v>
      </c>
      <c r="AJ2968" s="58">
        <v>0</v>
      </c>
      <c r="AT2968" t="s">
        <v>3842</v>
      </c>
      <c r="AU2968" s="191">
        <f t="shared" si="48"/>
        <v>8573235</v>
      </c>
    </row>
    <row r="2969" spans="1:47" hidden="1" x14ac:dyDescent="0.25">
      <c r="A2969" s="55" t="s">
        <v>1717</v>
      </c>
      <c r="B2969" s="92" t="s">
        <v>3124</v>
      </c>
      <c r="D2969" s="55" t="s">
        <v>3859</v>
      </c>
      <c r="E2969" s="56">
        <v>45808</v>
      </c>
      <c r="F2969" s="55" t="s">
        <v>4335</v>
      </c>
      <c r="H2969" s="55">
        <v>50900020</v>
      </c>
      <c r="I2969" s="55" t="s">
        <v>4336</v>
      </c>
      <c r="K2969" s="55" t="s">
        <v>492</v>
      </c>
      <c r="L2969" s="56">
        <v>45808</v>
      </c>
      <c r="Q2969" s="55" t="s">
        <v>89</v>
      </c>
      <c r="R2969" s="57">
        <v>520.42999999999995</v>
      </c>
      <c r="S2969" s="55" t="s">
        <v>89</v>
      </c>
      <c r="T2969" s="57">
        <v>520.42999999999995</v>
      </c>
      <c r="U2969" s="55" t="s">
        <v>329</v>
      </c>
      <c r="V2969" s="55" t="s">
        <v>330</v>
      </c>
      <c r="AJ2969" s="58">
        <v>0</v>
      </c>
      <c r="AT2969" t="s">
        <v>3842</v>
      </c>
      <c r="AU2969" s="191">
        <f t="shared" si="48"/>
        <v>8587095</v>
      </c>
    </row>
    <row r="2970" spans="1:47" hidden="1" x14ac:dyDescent="0.25">
      <c r="A2970" s="55" t="s">
        <v>1717</v>
      </c>
      <c r="B2970" s="92" t="s">
        <v>3124</v>
      </c>
      <c r="D2970" s="55" t="s">
        <v>3859</v>
      </c>
      <c r="E2970" s="56">
        <v>45808</v>
      </c>
      <c r="F2970" s="55" t="s">
        <v>4335</v>
      </c>
      <c r="H2970" s="55">
        <v>50900020</v>
      </c>
      <c r="I2970" s="55" t="s">
        <v>4336</v>
      </c>
      <c r="K2970" s="55" t="s">
        <v>492</v>
      </c>
      <c r="L2970" s="56">
        <v>45808</v>
      </c>
      <c r="Q2970" s="55" t="s">
        <v>89</v>
      </c>
      <c r="R2970" s="57">
        <v>495.89</v>
      </c>
      <c r="S2970" s="55" t="s">
        <v>89</v>
      </c>
      <c r="T2970" s="57">
        <v>495.89</v>
      </c>
      <c r="U2970" s="55" t="s">
        <v>329</v>
      </c>
      <c r="V2970" s="55" t="s">
        <v>330</v>
      </c>
      <c r="AJ2970" s="58">
        <v>0</v>
      </c>
      <c r="AT2970" t="s">
        <v>3842</v>
      </c>
      <c r="AU2970" s="191">
        <f t="shared" si="48"/>
        <v>8182185</v>
      </c>
    </row>
    <row r="2971" spans="1:47" hidden="1" x14ac:dyDescent="0.25">
      <c r="A2971" s="55" t="s">
        <v>1717</v>
      </c>
      <c r="B2971" s="92" t="s">
        <v>3124</v>
      </c>
      <c r="D2971" s="55" t="s">
        <v>3859</v>
      </c>
      <c r="E2971" s="56">
        <v>45808</v>
      </c>
      <c r="F2971" s="55" t="s">
        <v>4335</v>
      </c>
      <c r="H2971" s="55">
        <v>50900020</v>
      </c>
      <c r="I2971" s="55" t="s">
        <v>4336</v>
      </c>
      <c r="K2971" s="55" t="s">
        <v>492</v>
      </c>
      <c r="L2971" s="56">
        <v>45808</v>
      </c>
      <c r="Q2971" s="55" t="s">
        <v>89</v>
      </c>
      <c r="R2971" s="57">
        <v>472.2</v>
      </c>
      <c r="S2971" s="55" t="s">
        <v>89</v>
      </c>
      <c r="T2971" s="57">
        <v>472.2</v>
      </c>
      <c r="U2971" s="55" t="s">
        <v>329</v>
      </c>
      <c r="V2971" s="55" t="s">
        <v>330</v>
      </c>
      <c r="AJ2971" s="58">
        <v>0</v>
      </c>
      <c r="AT2971" t="s">
        <v>3842</v>
      </c>
      <c r="AU2971" s="191">
        <f t="shared" si="48"/>
        <v>7791300</v>
      </c>
    </row>
    <row r="2972" spans="1:47" hidden="1" x14ac:dyDescent="0.25">
      <c r="A2972" s="55" t="s">
        <v>1717</v>
      </c>
      <c r="B2972" s="92" t="s">
        <v>3124</v>
      </c>
      <c r="D2972" s="55" t="s">
        <v>3859</v>
      </c>
      <c r="E2972" s="56">
        <v>45808</v>
      </c>
      <c r="F2972" s="55" t="s">
        <v>4335</v>
      </c>
      <c r="H2972" s="55">
        <v>50900020</v>
      </c>
      <c r="I2972" s="55" t="s">
        <v>4336</v>
      </c>
      <c r="K2972" s="55" t="s">
        <v>492</v>
      </c>
      <c r="L2972" s="56">
        <v>45808</v>
      </c>
      <c r="Q2972" s="55" t="s">
        <v>89</v>
      </c>
      <c r="R2972" s="57">
        <v>1209</v>
      </c>
      <c r="S2972" s="55" t="s">
        <v>89</v>
      </c>
      <c r="T2972" s="57">
        <v>1209</v>
      </c>
      <c r="U2972" s="55" t="s">
        <v>329</v>
      </c>
      <c r="V2972" s="55" t="s">
        <v>330</v>
      </c>
      <c r="AJ2972" s="58">
        <v>0</v>
      </c>
      <c r="AT2972" t="s">
        <v>3842</v>
      </c>
      <c r="AU2972" s="191">
        <f t="shared" si="48"/>
        <v>19948500</v>
      </c>
    </row>
    <row r="2973" spans="1:47" hidden="1" x14ac:dyDescent="0.25">
      <c r="A2973" s="55" t="s">
        <v>1717</v>
      </c>
      <c r="B2973" s="92" t="s">
        <v>3124</v>
      </c>
      <c r="D2973" s="55" t="s">
        <v>3859</v>
      </c>
      <c r="E2973" s="56">
        <v>45808</v>
      </c>
      <c r="F2973" s="55" t="s">
        <v>4335</v>
      </c>
      <c r="H2973" s="55">
        <v>50900020</v>
      </c>
      <c r="I2973" s="55" t="s">
        <v>4336</v>
      </c>
      <c r="K2973" s="55" t="s">
        <v>492</v>
      </c>
      <c r="L2973" s="56">
        <v>45808</v>
      </c>
      <c r="Q2973" s="55" t="s">
        <v>89</v>
      </c>
      <c r="R2973" s="57">
        <v>868.34</v>
      </c>
      <c r="S2973" s="55" t="s">
        <v>89</v>
      </c>
      <c r="T2973" s="57">
        <v>868.34</v>
      </c>
      <c r="U2973" s="55" t="s">
        <v>329</v>
      </c>
      <c r="V2973" s="55" t="s">
        <v>330</v>
      </c>
      <c r="AJ2973" s="58">
        <v>0</v>
      </c>
      <c r="AT2973" t="s">
        <v>3842</v>
      </c>
      <c r="AU2973" s="191">
        <f t="shared" si="48"/>
        <v>14327610</v>
      </c>
    </row>
    <row r="2974" spans="1:47" hidden="1" x14ac:dyDescent="0.25">
      <c r="A2974" s="55" t="s">
        <v>1717</v>
      </c>
      <c r="B2974" s="92" t="s">
        <v>3124</v>
      </c>
      <c r="D2974" s="55" t="s">
        <v>3859</v>
      </c>
      <c r="E2974" s="56">
        <v>45808</v>
      </c>
      <c r="F2974" s="55" t="s">
        <v>4335</v>
      </c>
      <c r="H2974" s="55">
        <v>50900020</v>
      </c>
      <c r="I2974" s="55" t="s">
        <v>4336</v>
      </c>
      <c r="K2974" s="55" t="s">
        <v>492</v>
      </c>
      <c r="L2974" s="56">
        <v>45808</v>
      </c>
      <c r="Q2974" s="55" t="s">
        <v>89</v>
      </c>
      <c r="R2974" s="57">
        <v>519.59</v>
      </c>
      <c r="S2974" s="55" t="s">
        <v>89</v>
      </c>
      <c r="T2974" s="57">
        <v>519.59</v>
      </c>
      <c r="U2974" s="55" t="s">
        <v>329</v>
      </c>
      <c r="V2974" s="55" t="s">
        <v>330</v>
      </c>
      <c r="AJ2974" s="58">
        <v>0</v>
      </c>
      <c r="AT2974" t="s">
        <v>3842</v>
      </c>
      <c r="AU2974" s="191">
        <f t="shared" si="48"/>
        <v>8573235</v>
      </c>
    </row>
    <row r="2975" spans="1:47" hidden="1" x14ac:dyDescent="0.25">
      <c r="A2975" s="55" t="s">
        <v>1717</v>
      </c>
      <c r="B2975" s="92" t="s">
        <v>3124</v>
      </c>
      <c r="D2975" s="55" t="s">
        <v>3859</v>
      </c>
      <c r="E2975" s="56">
        <v>45808</v>
      </c>
      <c r="F2975" s="55" t="s">
        <v>4335</v>
      </c>
      <c r="H2975" s="55">
        <v>50900020</v>
      </c>
      <c r="I2975" s="55" t="s">
        <v>4336</v>
      </c>
      <c r="K2975" s="55" t="s">
        <v>492</v>
      </c>
      <c r="L2975" s="56">
        <v>45808</v>
      </c>
      <c r="Q2975" s="55" t="s">
        <v>89</v>
      </c>
      <c r="R2975" s="57">
        <v>944.41</v>
      </c>
      <c r="S2975" s="55" t="s">
        <v>89</v>
      </c>
      <c r="T2975" s="57">
        <v>944.41</v>
      </c>
      <c r="U2975" s="55" t="s">
        <v>329</v>
      </c>
      <c r="V2975" s="55" t="s">
        <v>330</v>
      </c>
      <c r="AJ2975" s="58">
        <v>0</v>
      </c>
      <c r="AT2975" t="s">
        <v>3842</v>
      </c>
      <c r="AU2975" s="191">
        <f t="shared" si="48"/>
        <v>15582765</v>
      </c>
    </row>
    <row r="2976" spans="1:47" hidden="1" x14ac:dyDescent="0.25">
      <c r="A2976" s="55" t="s">
        <v>1717</v>
      </c>
      <c r="B2976" s="92" t="s">
        <v>3124</v>
      </c>
      <c r="D2976" s="55" t="s">
        <v>3859</v>
      </c>
      <c r="E2976" s="56">
        <v>45808</v>
      </c>
      <c r="F2976" s="55" t="s">
        <v>4335</v>
      </c>
      <c r="H2976" s="55">
        <v>50900020</v>
      </c>
      <c r="I2976" s="55" t="s">
        <v>4336</v>
      </c>
      <c r="K2976" s="55" t="s">
        <v>492</v>
      </c>
      <c r="L2976" s="56">
        <v>45808</v>
      </c>
      <c r="Q2976" s="55" t="s">
        <v>89</v>
      </c>
      <c r="R2976" s="57">
        <v>574.59</v>
      </c>
      <c r="S2976" s="55" t="s">
        <v>89</v>
      </c>
      <c r="T2976" s="57">
        <v>574.59</v>
      </c>
      <c r="U2976" s="55" t="s">
        <v>329</v>
      </c>
      <c r="V2976" s="55" t="s">
        <v>330</v>
      </c>
      <c r="AJ2976" s="58">
        <v>0</v>
      </c>
      <c r="AT2976" t="s">
        <v>3842</v>
      </c>
      <c r="AU2976" s="191">
        <f t="shared" si="48"/>
        <v>9480735</v>
      </c>
    </row>
    <row r="2977" spans="1:47" hidden="1" x14ac:dyDescent="0.25">
      <c r="A2977" s="55" t="s">
        <v>1717</v>
      </c>
      <c r="B2977" s="92" t="s">
        <v>3124</v>
      </c>
      <c r="D2977" s="55" t="s">
        <v>3859</v>
      </c>
      <c r="E2977" s="56">
        <v>45808</v>
      </c>
      <c r="F2977" s="55" t="s">
        <v>4335</v>
      </c>
      <c r="H2977" s="55">
        <v>50900020</v>
      </c>
      <c r="I2977" s="55" t="s">
        <v>4336</v>
      </c>
      <c r="K2977" s="55" t="s">
        <v>492</v>
      </c>
      <c r="L2977" s="56">
        <v>45808</v>
      </c>
      <c r="Q2977" s="55" t="s">
        <v>89</v>
      </c>
      <c r="R2977" s="57">
        <v>520.42999999999995</v>
      </c>
      <c r="S2977" s="55" t="s">
        <v>89</v>
      </c>
      <c r="T2977" s="57">
        <v>520.42999999999995</v>
      </c>
      <c r="U2977" s="55" t="s">
        <v>329</v>
      </c>
      <c r="V2977" s="55" t="s">
        <v>330</v>
      </c>
      <c r="AJ2977" s="58">
        <v>0</v>
      </c>
      <c r="AT2977" t="s">
        <v>3842</v>
      </c>
      <c r="AU2977" s="191">
        <f t="shared" si="48"/>
        <v>8587095</v>
      </c>
    </row>
    <row r="2978" spans="1:47" hidden="1" x14ac:dyDescent="0.25">
      <c r="A2978" s="55" t="s">
        <v>1717</v>
      </c>
      <c r="B2978" s="92" t="s">
        <v>3124</v>
      </c>
      <c r="D2978" s="55" t="s">
        <v>3859</v>
      </c>
      <c r="E2978" s="56">
        <v>45808</v>
      </c>
      <c r="F2978" s="55" t="s">
        <v>4335</v>
      </c>
      <c r="H2978" s="55">
        <v>50900020</v>
      </c>
      <c r="I2978" s="55" t="s">
        <v>4336</v>
      </c>
      <c r="K2978" s="55" t="s">
        <v>492</v>
      </c>
      <c r="L2978" s="56">
        <v>45808</v>
      </c>
      <c r="Q2978" s="55" t="s">
        <v>89</v>
      </c>
      <c r="R2978" s="57">
        <v>574.59</v>
      </c>
      <c r="S2978" s="55" t="s">
        <v>89</v>
      </c>
      <c r="T2978" s="57">
        <v>574.59</v>
      </c>
      <c r="U2978" s="55" t="s">
        <v>329</v>
      </c>
      <c r="V2978" s="55" t="s">
        <v>330</v>
      </c>
      <c r="AJ2978" s="58">
        <v>0</v>
      </c>
      <c r="AT2978" t="s">
        <v>3842</v>
      </c>
      <c r="AU2978" s="191">
        <f t="shared" si="48"/>
        <v>9480735</v>
      </c>
    </row>
    <row r="2979" spans="1:47" hidden="1" x14ac:dyDescent="0.25">
      <c r="A2979" s="55" t="s">
        <v>1717</v>
      </c>
      <c r="B2979" s="92" t="s">
        <v>3124</v>
      </c>
      <c r="D2979" s="55" t="s">
        <v>3859</v>
      </c>
      <c r="E2979" s="56">
        <v>45808</v>
      </c>
      <c r="F2979" s="55" t="s">
        <v>4335</v>
      </c>
      <c r="H2979" s="55">
        <v>50900020</v>
      </c>
      <c r="I2979" s="55" t="s">
        <v>4336</v>
      </c>
      <c r="K2979" s="55" t="s">
        <v>492</v>
      </c>
      <c r="L2979" s="56">
        <v>45808</v>
      </c>
      <c r="Q2979" s="55" t="s">
        <v>89</v>
      </c>
      <c r="R2979" s="57">
        <v>425.37</v>
      </c>
      <c r="S2979" s="55" t="s">
        <v>89</v>
      </c>
      <c r="T2979" s="57">
        <v>425.37</v>
      </c>
      <c r="U2979" s="55" t="s">
        <v>329</v>
      </c>
      <c r="V2979" s="55" t="s">
        <v>330</v>
      </c>
      <c r="AJ2979" s="58">
        <v>0</v>
      </c>
      <c r="AT2979" t="s">
        <v>3842</v>
      </c>
      <c r="AU2979" s="191">
        <f t="shared" si="48"/>
        <v>7018605</v>
      </c>
    </row>
    <row r="2980" spans="1:47" hidden="1" x14ac:dyDescent="0.25">
      <c r="A2980" s="55" t="s">
        <v>1717</v>
      </c>
      <c r="B2980" s="92" t="s">
        <v>3124</v>
      </c>
      <c r="D2980" s="55" t="s">
        <v>3859</v>
      </c>
      <c r="E2980" s="56">
        <v>45808</v>
      </c>
      <c r="F2980" s="55" t="s">
        <v>4335</v>
      </c>
      <c r="H2980" s="55">
        <v>50900020</v>
      </c>
      <c r="I2980" s="55" t="s">
        <v>4336</v>
      </c>
      <c r="K2980" s="55" t="s">
        <v>492</v>
      </c>
      <c r="L2980" s="56">
        <v>45808</v>
      </c>
      <c r="Q2980" s="55" t="s">
        <v>89</v>
      </c>
      <c r="R2980" s="57">
        <v>520.42999999999995</v>
      </c>
      <c r="S2980" s="55" t="s">
        <v>89</v>
      </c>
      <c r="T2980" s="57">
        <v>520.42999999999995</v>
      </c>
      <c r="U2980" s="55" t="s">
        <v>329</v>
      </c>
      <c r="V2980" s="55" t="s">
        <v>330</v>
      </c>
      <c r="AJ2980" s="58">
        <v>0</v>
      </c>
      <c r="AT2980" t="s">
        <v>3842</v>
      </c>
      <c r="AU2980" s="191">
        <f t="shared" si="48"/>
        <v>8587095</v>
      </c>
    </row>
    <row r="2981" spans="1:47" hidden="1" x14ac:dyDescent="0.25">
      <c r="A2981" s="55" t="s">
        <v>1717</v>
      </c>
      <c r="B2981" s="92" t="s">
        <v>3124</v>
      </c>
      <c r="D2981" s="55" t="s">
        <v>3859</v>
      </c>
      <c r="E2981" s="56">
        <v>45808</v>
      </c>
      <c r="F2981" s="55" t="s">
        <v>4335</v>
      </c>
      <c r="H2981" s="55">
        <v>50900020</v>
      </c>
      <c r="I2981" s="55" t="s">
        <v>4336</v>
      </c>
      <c r="K2981" s="55" t="s">
        <v>492</v>
      </c>
      <c r="L2981" s="56">
        <v>45808</v>
      </c>
      <c r="Q2981" s="55" t="s">
        <v>89</v>
      </c>
      <c r="R2981" s="57">
        <v>490.94</v>
      </c>
      <c r="S2981" s="55" t="s">
        <v>89</v>
      </c>
      <c r="T2981" s="57">
        <v>490.94</v>
      </c>
      <c r="U2981" s="55" t="s">
        <v>329</v>
      </c>
      <c r="V2981" s="55" t="s">
        <v>330</v>
      </c>
      <c r="AJ2981" s="58">
        <v>0</v>
      </c>
      <c r="AT2981" t="s">
        <v>3842</v>
      </c>
      <c r="AU2981" s="191">
        <f t="shared" si="48"/>
        <v>8100510</v>
      </c>
    </row>
    <row r="2982" spans="1:47" hidden="1" x14ac:dyDescent="0.25">
      <c r="A2982" s="55" t="s">
        <v>1717</v>
      </c>
      <c r="B2982" s="92" t="s">
        <v>3124</v>
      </c>
      <c r="D2982" s="55" t="s">
        <v>3859</v>
      </c>
      <c r="E2982" s="56">
        <v>45808</v>
      </c>
      <c r="F2982" s="55" t="s">
        <v>4335</v>
      </c>
      <c r="H2982" s="55">
        <v>50900020</v>
      </c>
      <c r="I2982" s="55" t="s">
        <v>4336</v>
      </c>
      <c r="K2982" s="55" t="s">
        <v>492</v>
      </c>
      <c r="L2982" s="56">
        <v>45808</v>
      </c>
      <c r="Q2982" s="55" t="s">
        <v>89</v>
      </c>
      <c r="R2982" s="57">
        <v>519.59</v>
      </c>
      <c r="S2982" s="55" t="s">
        <v>89</v>
      </c>
      <c r="T2982" s="57">
        <v>519.59</v>
      </c>
      <c r="U2982" s="55" t="s">
        <v>329</v>
      </c>
      <c r="V2982" s="55" t="s">
        <v>330</v>
      </c>
      <c r="AJ2982" s="58">
        <v>0</v>
      </c>
      <c r="AT2982" t="s">
        <v>3842</v>
      </c>
      <c r="AU2982" s="191">
        <f t="shared" si="48"/>
        <v>8573235</v>
      </c>
    </row>
    <row r="2983" spans="1:47" hidden="1" x14ac:dyDescent="0.25">
      <c r="A2983" s="55" t="s">
        <v>1717</v>
      </c>
      <c r="B2983" s="92" t="s">
        <v>3124</v>
      </c>
      <c r="D2983" s="55" t="s">
        <v>3859</v>
      </c>
      <c r="E2983" s="56">
        <v>45808</v>
      </c>
      <c r="F2983" s="55" t="s">
        <v>4335</v>
      </c>
      <c r="H2983" s="55">
        <v>50900020</v>
      </c>
      <c r="I2983" s="55" t="s">
        <v>4336</v>
      </c>
      <c r="K2983" s="55" t="s">
        <v>492</v>
      </c>
      <c r="L2983" s="56">
        <v>45808</v>
      </c>
      <c r="Q2983" s="55" t="s">
        <v>89</v>
      </c>
      <c r="R2983" s="57">
        <v>574.6</v>
      </c>
      <c r="S2983" s="55" t="s">
        <v>89</v>
      </c>
      <c r="T2983" s="57">
        <v>574.6</v>
      </c>
      <c r="U2983" s="55" t="s">
        <v>329</v>
      </c>
      <c r="V2983" s="55" t="s">
        <v>330</v>
      </c>
      <c r="AJ2983" s="58">
        <v>0</v>
      </c>
      <c r="AT2983" t="s">
        <v>3842</v>
      </c>
      <c r="AU2983" s="191">
        <f t="shared" si="48"/>
        <v>9480900</v>
      </c>
    </row>
    <row r="2984" spans="1:47" hidden="1" x14ac:dyDescent="0.25">
      <c r="A2984" s="55" t="s">
        <v>1717</v>
      </c>
      <c r="B2984" s="92" t="s">
        <v>3124</v>
      </c>
      <c r="D2984" s="55" t="s">
        <v>3859</v>
      </c>
      <c r="E2984" s="56">
        <v>45808</v>
      </c>
      <c r="F2984" s="55" t="s">
        <v>4335</v>
      </c>
      <c r="H2984" s="55">
        <v>50900020</v>
      </c>
      <c r="I2984" s="55" t="s">
        <v>4336</v>
      </c>
      <c r="K2984" s="55" t="s">
        <v>492</v>
      </c>
      <c r="L2984" s="56">
        <v>45808</v>
      </c>
      <c r="Q2984" s="55" t="s">
        <v>89</v>
      </c>
      <c r="R2984" s="57">
        <v>490.94</v>
      </c>
      <c r="S2984" s="55" t="s">
        <v>89</v>
      </c>
      <c r="T2984" s="57">
        <v>490.94</v>
      </c>
      <c r="U2984" s="55" t="s">
        <v>329</v>
      </c>
      <c r="V2984" s="55" t="s">
        <v>330</v>
      </c>
      <c r="AJ2984" s="58">
        <v>0</v>
      </c>
      <c r="AT2984" t="s">
        <v>3842</v>
      </c>
      <c r="AU2984" s="191">
        <f t="shared" si="48"/>
        <v>8100510</v>
      </c>
    </row>
    <row r="2985" spans="1:47" hidden="1" x14ac:dyDescent="0.25">
      <c r="A2985" s="55" t="s">
        <v>1717</v>
      </c>
      <c r="B2985" s="92" t="s">
        <v>3124</v>
      </c>
      <c r="D2985" s="55" t="s">
        <v>3859</v>
      </c>
      <c r="E2985" s="56">
        <v>45808</v>
      </c>
      <c r="F2985" s="55" t="s">
        <v>4335</v>
      </c>
      <c r="H2985" s="55">
        <v>50900020</v>
      </c>
      <c r="I2985" s="55" t="s">
        <v>4336</v>
      </c>
      <c r="K2985" s="55" t="s">
        <v>492</v>
      </c>
      <c r="L2985" s="56">
        <v>45808</v>
      </c>
      <c r="Q2985" s="55" t="s">
        <v>89</v>
      </c>
      <c r="R2985" s="57">
        <v>944.41</v>
      </c>
      <c r="S2985" s="55" t="s">
        <v>89</v>
      </c>
      <c r="T2985" s="57">
        <v>944.41</v>
      </c>
      <c r="U2985" s="55" t="s">
        <v>329</v>
      </c>
      <c r="V2985" s="55" t="s">
        <v>330</v>
      </c>
      <c r="AJ2985" s="58">
        <v>0</v>
      </c>
      <c r="AT2985" t="s">
        <v>3842</v>
      </c>
      <c r="AU2985" s="191">
        <f t="shared" si="48"/>
        <v>15582765</v>
      </c>
    </row>
    <row r="2986" spans="1:47" hidden="1" x14ac:dyDescent="0.25">
      <c r="A2986" s="55" t="s">
        <v>1717</v>
      </c>
      <c r="B2986" s="92" t="s">
        <v>3124</v>
      </c>
      <c r="D2986" s="55" t="s">
        <v>3859</v>
      </c>
      <c r="E2986" s="56">
        <v>45808</v>
      </c>
      <c r="F2986" s="55" t="s">
        <v>4335</v>
      </c>
      <c r="H2986" s="55">
        <v>50900020</v>
      </c>
      <c r="I2986" s="55" t="s">
        <v>4336</v>
      </c>
      <c r="K2986" s="55" t="s">
        <v>492</v>
      </c>
      <c r="L2986" s="56">
        <v>45808</v>
      </c>
      <c r="Q2986" s="55" t="s">
        <v>89</v>
      </c>
      <c r="R2986" s="57">
        <v>519.59</v>
      </c>
      <c r="S2986" s="55" t="s">
        <v>89</v>
      </c>
      <c r="T2986" s="57">
        <v>519.59</v>
      </c>
      <c r="U2986" s="55" t="s">
        <v>329</v>
      </c>
      <c r="V2986" s="55" t="s">
        <v>330</v>
      </c>
      <c r="AJ2986" s="58">
        <v>0</v>
      </c>
      <c r="AT2986" t="s">
        <v>3842</v>
      </c>
      <c r="AU2986" s="191">
        <f t="shared" si="48"/>
        <v>8573235</v>
      </c>
    </row>
    <row r="2987" spans="1:47" hidden="1" x14ac:dyDescent="0.25">
      <c r="A2987" s="55" t="s">
        <v>1717</v>
      </c>
      <c r="B2987" s="92" t="s">
        <v>3124</v>
      </c>
      <c r="D2987" s="55" t="s">
        <v>3859</v>
      </c>
      <c r="E2987" s="56">
        <v>45808</v>
      </c>
      <c r="F2987" s="55" t="s">
        <v>4335</v>
      </c>
      <c r="H2987" s="55">
        <v>50900020</v>
      </c>
      <c r="I2987" s="55" t="s">
        <v>4336</v>
      </c>
      <c r="K2987" s="55" t="s">
        <v>492</v>
      </c>
      <c r="L2987" s="56">
        <v>45808</v>
      </c>
      <c r="Q2987" s="55" t="s">
        <v>89</v>
      </c>
      <c r="R2987" s="57">
        <v>495.89</v>
      </c>
      <c r="S2987" s="55" t="s">
        <v>89</v>
      </c>
      <c r="T2987" s="57">
        <v>495.89</v>
      </c>
      <c r="U2987" s="55" t="s">
        <v>329</v>
      </c>
      <c r="V2987" s="55" t="s">
        <v>330</v>
      </c>
      <c r="AJ2987" s="58">
        <v>0</v>
      </c>
      <c r="AT2987" t="s">
        <v>3842</v>
      </c>
      <c r="AU2987" s="191">
        <f t="shared" si="48"/>
        <v>8182185</v>
      </c>
    </row>
    <row r="2988" spans="1:47" hidden="1" x14ac:dyDescent="0.25">
      <c r="A2988" s="55" t="s">
        <v>1717</v>
      </c>
      <c r="B2988" s="92" t="s">
        <v>3124</v>
      </c>
      <c r="D2988" s="55" t="s">
        <v>3859</v>
      </c>
      <c r="E2988" s="56">
        <v>45808</v>
      </c>
      <c r="F2988" s="55" t="s">
        <v>4335</v>
      </c>
      <c r="H2988" s="55">
        <v>50900020</v>
      </c>
      <c r="I2988" s="55" t="s">
        <v>4336</v>
      </c>
      <c r="K2988" s="55" t="s">
        <v>492</v>
      </c>
      <c r="L2988" s="56">
        <v>45808</v>
      </c>
      <c r="Q2988" s="55" t="s">
        <v>89</v>
      </c>
      <c r="R2988" s="57">
        <v>419.9</v>
      </c>
      <c r="S2988" s="55" t="s">
        <v>89</v>
      </c>
      <c r="T2988" s="57">
        <v>419.9</v>
      </c>
      <c r="U2988" s="55" t="s">
        <v>329</v>
      </c>
      <c r="V2988" s="55" t="s">
        <v>330</v>
      </c>
      <c r="AJ2988" s="58">
        <v>0</v>
      </c>
      <c r="AT2988" t="s">
        <v>3842</v>
      </c>
      <c r="AU2988" s="191">
        <f t="shared" si="48"/>
        <v>6928350</v>
      </c>
    </row>
    <row r="2989" spans="1:47" hidden="1" x14ac:dyDescent="0.25">
      <c r="A2989" s="55" t="s">
        <v>1717</v>
      </c>
      <c r="B2989" s="92" t="s">
        <v>3124</v>
      </c>
      <c r="D2989" s="55" t="s">
        <v>3859</v>
      </c>
      <c r="E2989" s="56">
        <v>45808</v>
      </c>
      <c r="F2989" s="55" t="s">
        <v>4335</v>
      </c>
      <c r="H2989" s="55">
        <v>50900020</v>
      </c>
      <c r="I2989" s="55" t="s">
        <v>4336</v>
      </c>
      <c r="K2989" s="55" t="s">
        <v>492</v>
      </c>
      <c r="L2989" s="56">
        <v>45808</v>
      </c>
      <c r="Q2989" s="55" t="s">
        <v>89</v>
      </c>
      <c r="R2989" s="57">
        <v>1209</v>
      </c>
      <c r="S2989" s="55" t="s">
        <v>89</v>
      </c>
      <c r="T2989" s="57">
        <v>1209</v>
      </c>
      <c r="U2989" s="55" t="s">
        <v>329</v>
      </c>
      <c r="V2989" s="55" t="s">
        <v>330</v>
      </c>
      <c r="AJ2989" s="58">
        <v>0</v>
      </c>
      <c r="AT2989" t="s">
        <v>3842</v>
      </c>
      <c r="AU2989" s="191">
        <f t="shared" si="48"/>
        <v>19948500</v>
      </c>
    </row>
    <row r="2990" spans="1:47" hidden="1" x14ac:dyDescent="0.25">
      <c r="A2990" s="55" t="s">
        <v>1717</v>
      </c>
      <c r="B2990" s="92" t="s">
        <v>3124</v>
      </c>
      <c r="D2990" s="55" t="s">
        <v>3859</v>
      </c>
      <c r="E2990" s="56">
        <v>45808</v>
      </c>
      <c r="F2990" s="55" t="s">
        <v>4335</v>
      </c>
      <c r="H2990" s="55">
        <v>50900020</v>
      </c>
      <c r="I2990" s="55" t="s">
        <v>4336</v>
      </c>
      <c r="K2990" s="55" t="s">
        <v>492</v>
      </c>
      <c r="L2990" s="56">
        <v>45808</v>
      </c>
      <c r="Q2990" s="55" t="s">
        <v>89</v>
      </c>
      <c r="R2990" s="57">
        <v>2124.63</v>
      </c>
      <c r="S2990" s="55" t="s">
        <v>89</v>
      </c>
      <c r="T2990" s="57">
        <v>2124.63</v>
      </c>
      <c r="U2990" s="55" t="s">
        <v>329</v>
      </c>
      <c r="V2990" s="55" t="s">
        <v>330</v>
      </c>
      <c r="AJ2990" s="58">
        <v>0</v>
      </c>
      <c r="AT2990" t="s">
        <v>3842</v>
      </c>
      <c r="AU2990" s="191">
        <f t="shared" si="48"/>
        <v>35056395</v>
      </c>
    </row>
    <row r="2991" spans="1:47" hidden="1" x14ac:dyDescent="0.25">
      <c r="A2991" s="55" t="s">
        <v>1717</v>
      </c>
      <c r="B2991" s="92" t="s">
        <v>3124</v>
      </c>
      <c r="D2991" s="55" t="s">
        <v>3859</v>
      </c>
      <c r="E2991" s="56">
        <v>45808</v>
      </c>
      <c r="F2991" s="55" t="s">
        <v>4335</v>
      </c>
      <c r="H2991" s="55">
        <v>50900020</v>
      </c>
      <c r="I2991" s="55" t="s">
        <v>4336</v>
      </c>
      <c r="K2991" s="55" t="s">
        <v>492</v>
      </c>
      <c r="L2991" s="56">
        <v>45808</v>
      </c>
      <c r="Q2991" s="55" t="s">
        <v>89</v>
      </c>
      <c r="R2991" s="57">
        <v>430.94</v>
      </c>
      <c r="S2991" s="55" t="s">
        <v>89</v>
      </c>
      <c r="T2991" s="57">
        <v>430.94</v>
      </c>
      <c r="U2991" s="55" t="s">
        <v>329</v>
      </c>
      <c r="V2991" s="55" t="s">
        <v>330</v>
      </c>
      <c r="AJ2991" s="58">
        <v>0</v>
      </c>
      <c r="AT2991" t="s">
        <v>3842</v>
      </c>
      <c r="AU2991" s="191">
        <f t="shared" si="48"/>
        <v>7110510</v>
      </c>
    </row>
    <row r="2992" spans="1:47" hidden="1" x14ac:dyDescent="0.25">
      <c r="A2992" s="55" t="s">
        <v>1717</v>
      </c>
      <c r="B2992" s="92" t="s">
        <v>3124</v>
      </c>
      <c r="D2992" s="55" t="s">
        <v>3859</v>
      </c>
      <c r="E2992" s="56">
        <v>45808</v>
      </c>
      <c r="F2992" s="55" t="s">
        <v>4335</v>
      </c>
      <c r="H2992" s="55">
        <v>50900020</v>
      </c>
      <c r="I2992" s="55" t="s">
        <v>4336</v>
      </c>
      <c r="K2992" s="55" t="s">
        <v>492</v>
      </c>
      <c r="L2992" s="56">
        <v>45808</v>
      </c>
      <c r="Q2992" s="55" t="s">
        <v>89</v>
      </c>
      <c r="R2992" s="57">
        <v>868.34</v>
      </c>
      <c r="S2992" s="55" t="s">
        <v>89</v>
      </c>
      <c r="T2992" s="57">
        <v>868.34</v>
      </c>
      <c r="U2992" s="55" t="s">
        <v>329</v>
      </c>
      <c r="V2992" s="55" t="s">
        <v>330</v>
      </c>
      <c r="AJ2992" s="58">
        <v>0</v>
      </c>
      <c r="AT2992" t="s">
        <v>3842</v>
      </c>
      <c r="AU2992" s="191">
        <f t="shared" si="48"/>
        <v>14327610</v>
      </c>
    </row>
    <row r="2993" spans="1:47" hidden="1" x14ac:dyDescent="0.25">
      <c r="A2993" s="55" t="s">
        <v>1717</v>
      </c>
      <c r="B2993" s="92" t="s">
        <v>3124</v>
      </c>
      <c r="D2993" s="55" t="s">
        <v>3859</v>
      </c>
      <c r="E2993" s="56">
        <v>45808</v>
      </c>
      <c r="F2993" s="55" t="s">
        <v>4335</v>
      </c>
      <c r="H2993" s="55">
        <v>50900020</v>
      </c>
      <c r="I2993" s="55" t="s">
        <v>4336</v>
      </c>
      <c r="K2993" s="55" t="s">
        <v>492</v>
      </c>
      <c r="L2993" s="56">
        <v>45808</v>
      </c>
      <c r="Q2993" s="55" t="s">
        <v>89</v>
      </c>
      <c r="R2993" s="57">
        <v>419.9</v>
      </c>
      <c r="S2993" s="55" t="s">
        <v>89</v>
      </c>
      <c r="T2993" s="57">
        <v>419.9</v>
      </c>
      <c r="U2993" s="55" t="s">
        <v>329</v>
      </c>
      <c r="V2993" s="55" t="s">
        <v>330</v>
      </c>
      <c r="AJ2993" s="58">
        <v>0</v>
      </c>
      <c r="AT2993" t="s">
        <v>3842</v>
      </c>
      <c r="AU2993" s="191">
        <f t="shared" ref="AU2993:AU3056" si="49">IF(Q2993="USD",R2993*16500,IF(Q2993="IDR",R2993,T2993*16500))</f>
        <v>6928350</v>
      </c>
    </row>
    <row r="2994" spans="1:47" hidden="1" x14ac:dyDescent="0.25">
      <c r="A2994" s="55" t="s">
        <v>1717</v>
      </c>
      <c r="B2994" s="92" t="s">
        <v>3124</v>
      </c>
      <c r="D2994" s="55" t="s">
        <v>3859</v>
      </c>
      <c r="E2994" s="56">
        <v>45808</v>
      </c>
      <c r="F2994" s="55" t="s">
        <v>4335</v>
      </c>
      <c r="H2994" s="55">
        <v>50900020</v>
      </c>
      <c r="I2994" s="55" t="s">
        <v>4336</v>
      </c>
      <c r="K2994" s="55" t="s">
        <v>492</v>
      </c>
      <c r="L2994" s="56">
        <v>45808</v>
      </c>
      <c r="Q2994" s="55" t="s">
        <v>89</v>
      </c>
      <c r="R2994" s="57">
        <v>472.21</v>
      </c>
      <c r="S2994" s="55" t="s">
        <v>89</v>
      </c>
      <c r="T2994" s="57">
        <v>472.21</v>
      </c>
      <c r="U2994" s="55" t="s">
        <v>329</v>
      </c>
      <c r="V2994" s="55" t="s">
        <v>330</v>
      </c>
      <c r="AJ2994" s="58">
        <v>0</v>
      </c>
      <c r="AT2994" t="s">
        <v>3842</v>
      </c>
      <c r="AU2994" s="191">
        <f t="shared" si="49"/>
        <v>7791465</v>
      </c>
    </row>
    <row r="2995" spans="1:47" hidden="1" x14ac:dyDescent="0.25">
      <c r="A2995" s="55" t="s">
        <v>1717</v>
      </c>
      <c r="B2995" s="92" t="s">
        <v>3124</v>
      </c>
      <c r="D2995" s="55" t="s">
        <v>3859</v>
      </c>
      <c r="E2995" s="56">
        <v>45808</v>
      </c>
      <c r="F2995" s="55" t="s">
        <v>4335</v>
      </c>
      <c r="H2995" s="55">
        <v>50900020</v>
      </c>
      <c r="I2995" s="55" t="s">
        <v>4336</v>
      </c>
      <c r="K2995" s="55" t="s">
        <v>492</v>
      </c>
      <c r="L2995" s="56">
        <v>45808</v>
      </c>
      <c r="Q2995" s="55" t="s">
        <v>89</v>
      </c>
      <c r="R2995" s="57">
        <v>519.59</v>
      </c>
      <c r="S2995" s="55" t="s">
        <v>89</v>
      </c>
      <c r="T2995" s="57">
        <v>519.59</v>
      </c>
      <c r="U2995" s="55" t="s">
        <v>329</v>
      </c>
      <c r="V2995" s="55" t="s">
        <v>330</v>
      </c>
      <c r="AJ2995" s="58">
        <v>0</v>
      </c>
      <c r="AT2995" t="s">
        <v>3842</v>
      </c>
      <c r="AU2995" s="191">
        <f t="shared" si="49"/>
        <v>8573235</v>
      </c>
    </row>
    <row r="2996" spans="1:47" hidden="1" x14ac:dyDescent="0.25">
      <c r="A2996" s="55" t="s">
        <v>1717</v>
      </c>
      <c r="B2996" s="92" t="s">
        <v>3124</v>
      </c>
      <c r="D2996" s="55" t="s">
        <v>3859</v>
      </c>
      <c r="E2996" s="56">
        <v>45808</v>
      </c>
      <c r="F2996" s="55" t="s">
        <v>4335</v>
      </c>
      <c r="H2996" s="55">
        <v>50900020</v>
      </c>
      <c r="I2996" s="55" t="s">
        <v>4336</v>
      </c>
      <c r="K2996" s="55" t="s">
        <v>492</v>
      </c>
      <c r="L2996" s="56">
        <v>45808</v>
      </c>
      <c r="Q2996" s="55" t="s">
        <v>89</v>
      </c>
      <c r="R2996" s="57">
        <v>755.07</v>
      </c>
      <c r="S2996" s="55" t="s">
        <v>89</v>
      </c>
      <c r="T2996" s="57">
        <v>755.07</v>
      </c>
      <c r="U2996" s="55" t="s">
        <v>329</v>
      </c>
      <c r="V2996" s="55" t="s">
        <v>330</v>
      </c>
      <c r="AJ2996" s="58">
        <v>0</v>
      </c>
      <c r="AT2996" t="s">
        <v>3842</v>
      </c>
      <c r="AU2996" s="191">
        <f t="shared" si="49"/>
        <v>12458655</v>
      </c>
    </row>
    <row r="2997" spans="1:47" hidden="1" x14ac:dyDescent="0.25">
      <c r="A2997" s="55" t="s">
        <v>1717</v>
      </c>
      <c r="B2997" s="92" t="s">
        <v>3124</v>
      </c>
      <c r="D2997" s="55" t="s">
        <v>3859</v>
      </c>
      <c r="E2997" s="56">
        <v>45808</v>
      </c>
      <c r="F2997" s="55" t="s">
        <v>4335</v>
      </c>
      <c r="H2997" s="55">
        <v>50900020</v>
      </c>
      <c r="I2997" s="55" t="s">
        <v>4336</v>
      </c>
      <c r="K2997" s="55" t="s">
        <v>492</v>
      </c>
      <c r="L2997" s="56">
        <v>45808</v>
      </c>
      <c r="Q2997" s="55" t="s">
        <v>89</v>
      </c>
      <c r="R2997" s="57">
        <v>520.42999999999995</v>
      </c>
      <c r="S2997" s="55" t="s">
        <v>89</v>
      </c>
      <c r="T2997" s="57">
        <v>520.42999999999995</v>
      </c>
      <c r="U2997" s="55" t="s">
        <v>329</v>
      </c>
      <c r="V2997" s="55" t="s">
        <v>330</v>
      </c>
      <c r="AJ2997" s="58">
        <v>0</v>
      </c>
      <c r="AT2997" t="s">
        <v>3842</v>
      </c>
      <c r="AU2997" s="191">
        <f t="shared" si="49"/>
        <v>8587095</v>
      </c>
    </row>
    <row r="2998" spans="1:47" hidden="1" x14ac:dyDescent="0.25">
      <c r="A2998" s="55" t="s">
        <v>1717</v>
      </c>
      <c r="B2998" s="92" t="s">
        <v>3124</v>
      </c>
      <c r="D2998" s="55" t="s">
        <v>3859</v>
      </c>
      <c r="E2998" s="56">
        <v>45808</v>
      </c>
      <c r="F2998" s="55" t="s">
        <v>4335</v>
      </c>
      <c r="H2998" s="55">
        <v>50900020</v>
      </c>
      <c r="I2998" s="55" t="s">
        <v>4336</v>
      </c>
      <c r="K2998" s="55" t="s">
        <v>492</v>
      </c>
      <c r="L2998" s="56">
        <v>45808</v>
      </c>
      <c r="Q2998" s="55" t="s">
        <v>89</v>
      </c>
      <c r="R2998" s="57">
        <v>490.94</v>
      </c>
      <c r="S2998" s="55" t="s">
        <v>89</v>
      </c>
      <c r="T2998" s="57">
        <v>490.94</v>
      </c>
      <c r="U2998" s="55" t="s">
        <v>329</v>
      </c>
      <c r="V2998" s="55" t="s">
        <v>330</v>
      </c>
      <c r="AJ2998" s="58">
        <v>0</v>
      </c>
      <c r="AT2998" t="s">
        <v>3842</v>
      </c>
      <c r="AU2998" s="191">
        <f t="shared" si="49"/>
        <v>8100510</v>
      </c>
    </row>
    <row r="2999" spans="1:47" hidden="1" x14ac:dyDescent="0.25">
      <c r="A2999" s="55" t="s">
        <v>1717</v>
      </c>
      <c r="B2999" s="92" t="s">
        <v>3124</v>
      </c>
      <c r="D2999" s="55" t="s">
        <v>3859</v>
      </c>
      <c r="E2999" s="56">
        <v>45808</v>
      </c>
      <c r="F2999" s="55" t="s">
        <v>4335</v>
      </c>
      <c r="H2999" s="55">
        <v>50900020</v>
      </c>
      <c r="I2999" s="55" t="s">
        <v>4336</v>
      </c>
      <c r="K2999" s="55" t="s">
        <v>492</v>
      </c>
      <c r="L2999" s="56">
        <v>45808</v>
      </c>
      <c r="Q2999" s="55" t="s">
        <v>89</v>
      </c>
      <c r="R2999" s="57">
        <v>425.37</v>
      </c>
      <c r="S2999" s="55" t="s">
        <v>89</v>
      </c>
      <c r="T2999" s="57">
        <v>425.37</v>
      </c>
      <c r="U2999" s="55" t="s">
        <v>329</v>
      </c>
      <c r="V2999" s="55" t="s">
        <v>330</v>
      </c>
      <c r="AJ2999" s="58">
        <v>0</v>
      </c>
      <c r="AT2999" t="s">
        <v>3842</v>
      </c>
      <c r="AU2999" s="191">
        <f t="shared" si="49"/>
        <v>7018605</v>
      </c>
    </row>
    <row r="3000" spans="1:47" hidden="1" x14ac:dyDescent="0.25">
      <c r="A3000" s="55" t="s">
        <v>1717</v>
      </c>
      <c r="B3000" s="92" t="s">
        <v>3124</v>
      </c>
      <c r="D3000" s="55" t="s">
        <v>3859</v>
      </c>
      <c r="E3000" s="56">
        <v>45808</v>
      </c>
      <c r="F3000" s="55" t="s">
        <v>4335</v>
      </c>
      <c r="H3000" s="55">
        <v>50900020</v>
      </c>
      <c r="I3000" s="55" t="s">
        <v>4336</v>
      </c>
      <c r="K3000" s="55" t="s">
        <v>492</v>
      </c>
      <c r="L3000" s="56">
        <v>45808</v>
      </c>
      <c r="Q3000" s="55" t="s">
        <v>89</v>
      </c>
      <c r="R3000" s="57">
        <v>419.9</v>
      </c>
      <c r="S3000" s="55" t="s">
        <v>89</v>
      </c>
      <c r="T3000" s="57">
        <v>419.9</v>
      </c>
      <c r="U3000" s="55" t="s">
        <v>329</v>
      </c>
      <c r="V3000" s="55" t="s">
        <v>330</v>
      </c>
      <c r="AJ3000" s="58">
        <v>0</v>
      </c>
      <c r="AT3000" t="s">
        <v>3842</v>
      </c>
      <c r="AU3000" s="191">
        <f t="shared" si="49"/>
        <v>6928350</v>
      </c>
    </row>
    <row r="3001" spans="1:47" hidden="1" x14ac:dyDescent="0.25">
      <c r="A3001" s="55" t="s">
        <v>1717</v>
      </c>
      <c r="B3001" s="92" t="s">
        <v>3124</v>
      </c>
      <c r="D3001" s="55" t="s">
        <v>3859</v>
      </c>
      <c r="E3001" s="56">
        <v>45808</v>
      </c>
      <c r="F3001" s="55" t="s">
        <v>4335</v>
      </c>
      <c r="H3001" s="55">
        <v>50900020</v>
      </c>
      <c r="I3001" s="55" t="s">
        <v>4336</v>
      </c>
      <c r="K3001" s="55" t="s">
        <v>492</v>
      </c>
      <c r="L3001" s="56">
        <v>45808</v>
      </c>
      <c r="Q3001" s="55" t="s">
        <v>89</v>
      </c>
      <c r="R3001" s="57">
        <v>490.94</v>
      </c>
      <c r="S3001" s="55" t="s">
        <v>89</v>
      </c>
      <c r="T3001" s="57">
        <v>490.94</v>
      </c>
      <c r="U3001" s="55" t="s">
        <v>329</v>
      </c>
      <c r="V3001" s="55" t="s">
        <v>330</v>
      </c>
      <c r="AJ3001" s="58">
        <v>0</v>
      </c>
      <c r="AT3001" t="s">
        <v>3842</v>
      </c>
      <c r="AU3001" s="191">
        <f t="shared" si="49"/>
        <v>8100510</v>
      </c>
    </row>
    <row r="3002" spans="1:47" hidden="1" x14ac:dyDescent="0.25">
      <c r="A3002" s="55" t="s">
        <v>1717</v>
      </c>
      <c r="B3002" s="92" t="s">
        <v>3124</v>
      </c>
      <c r="D3002" s="55" t="s">
        <v>3859</v>
      </c>
      <c r="E3002" s="56">
        <v>45808</v>
      </c>
      <c r="F3002" s="55" t="s">
        <v>4335</v>
      </c>
      <c r="H3002" s="55">
        <v>50900020</v>
      </c>
      <c r="I3002" s="55" t="s">
        <v>4336</v>
      </c>
      <c r="K3002" s="55" t="s">
        <v>492</v>
      </c>
      <c r="L3002" s="56">
        <v>45808</v>
      </c>
      <c r="Q3002" s="55" t="s">
        <v>89</v>
      </c>
      <c r="R3002" s="57">
        <v>843.3</v>
      </c>
      <c r="S3002" s="55" t="s">
        <v>89</v>
      </c>
      <c r="T3002" s="57">
        <v>843.3</v>
      </c>
      <c r="U3002" s="55" t="s">
        <v>329</v>
      </c>
      <c r="V3002" s="55" t="s">
        <v>330</v>
      </c>
      <c r="AJ3002" s="58">
        <v>0</v>
      </c>
      <c r="AT3002" t="s">
        <v>3842</v>
      </c>
      <c r="AU3002" s="191">
        <f t="shared" si="49"/>
        <v>13914450</v>
      </c>
    </row>
    <row r="3003" spans="1:47" hidden="1" x14ac:dyDescent="0.25">
      <c r="A3003" s="55" t="s">
        <v>1717</v>
      </c>
      <c r="B3003" s="92" t="s">
        <v>3124</v>
      </c>
      <c r="D3003" s="55" t="s">
        <v>3859</v>
      </c>
      <c r="E3003" s="56">
        <v>45808</v>
      </c>
      <c r="F3003" s="55" t="s">
        <v>4335</v>
      </c>
      <c r="H3003" s="55">
        <v>50900020</v>
      </c>
      <c r="I3003" s="55" t="s">
        <v>4336</v>
      </c>
      <c r="K3003" s="55" t="s">
        <v>492</v>
      </c>
      <c r="L3003" s="56">
        <v>45808</v>
      </c>
      <c r="Q3003" s="55" t="s">
        <v>89</v>
      </c>
      <c r="R3003" s="57">
        <v>415.89</v>
      </c>
      <c r="S3003" s="55" t="s">
        <v>89</v>
      </c>
      <c r="T3003" s="57">
        <v>415.89</v>
      </c>
      <c r="U3003" s="55" t="s">
        <v>329</v>
      </c>
      <c r="V3003" s="55" t="s">
        <v>330</v>
      </c>
      <c r="AJ3003" s="58">
        <v>0</v>
      </c>
      <c r="AT3003" t="s">
        <v>3842</v>
      </c>
      <c r="AU3003" s="191">
        <f t="shared" si="49"/>
        <v>6862185</v>
      </c>
    </row>
    <row r="3004" spans="1:47" hidden="1" x14ac:dyDescent="0.25">
      <c r="A3004" s="55" t="s">
        <v>1717</v>
      </c>
      <c r="B3004" s="92" t="s">
        <v>3124</v>
      </c>
      <c r="D3004" s="55" t="s">
        <v>3859</v>
      </c>
      <c r="E3004" s="56">
        <v>45808</v>
      </c>
      <c r="F3004" s="55" t="s">
        <v>4335</v>
      </c>
      <c r="H3004" s="55">
        <v>50900020</v>
      </c>
      <c r="I3004" s="55" t="s">
        <v>4336</v>
      </c>
      <c r="K3004" s="55" t="s">
        <v>492</v>
      </c>
      <c r="L3004" s="56">
        <v>45808</v>
      </c>
      <c r="Q3004" s="55" t="s">
        <v>89</v>
      </c>
      <c r="R3004" s="57">
        <v>944.41</v>
      </c>
      <c r="S3004" s="55" t="s">
        <v>89</v>
      </c>
      <c r="T3004" s="57">
        <v>944.41</v>
      </c>
      <c r="U3004" s="55" t="s">
        <v>329</v>
      </c>
      <c r="V3004" s="55" t="s">
        <v>330</v>
      </c>
      <c r="AJ3004" s="58">
        <v>0</v>
      </c>
      <c r="AT3004" t="s">
        <v>3842</v>
      </c>
      <c r="AU3004" s="191">
        <f t="shared" si="49"/>
        <v>15582765</v>
      </c>
    </row>
    <row r="3005" spans="1:47" hidden="1" x14ac:dyDescent="0.25">
      <c r="A3005" s="55" t="s">
        <v>1717</v>
      </c>
      <c r="B3005" s="92" t="s">
        <v>3124</v>
      </c>
      <c r="D3005" s="55" t="s">
        <v>3859</v>
      </c>
      <c r="E3005" s="56">
        <v>45808</v>
      </c>
      <c r="F3005" s="55" t="s">
        <v>4335</v>
      </c>
      <c r="H3005" s="55">
        <v>50900020</v>
      </c>
      <c r="I3005" s="55" t="s">
        <v>4336</v>
      </c>
      <c r="K3005" s="55" t="s">
        <v>492</v>
      </c>
      <c r="L3005" s="56">
        <v>45808</v>
      </c>
      <c r="Q3005" s="55" t="s">
        <v>89</v>
      </c>
      <c r="R3005" s="57">
        <v>419.9</v>
      </c>
      <c r="S3005" s="55" t="s">
        <v>89</v>
      </c>
      <c r="T3005" s="57">
        <v>419.9</v>
      </c>
      <c r="U3005" s="55" t="s">
        <v>329</v>
      </c>
      <c r="V3005" s="55" t="s">
        <v>330</v>
      </c>
      <c r="AJ3005" s="58">
        <v>0</v>
      </c>
      <c r="AT3005" t="s">
        <v>3842</v>
      </c>
      <c r="AU3005" s="191">
        <f t="shared" si="49"/>
        <v>6928350</v>
      </c>
    </row>
    <row r="3006" spans="1:47" hidden="1" x14ac:dyDescent="0.25">
      <c r="A3006" s="55" t="s">
        <v>1717</v>
      </c>
      <c r="B3006" s="92" t="s">
        <v>3124</v>
      </c>
      <c r="D3006" s="55" t="s">
        <v>3859</v>
      </c>
      <c r="E3006" s="56">
        <v>45808</v>
      </c>
      <c r="F3006" s="55" t="s">
        <v>4335</v>
      </c>
      <c r="H3006" s="55">
        <v>50900020</v>
      </c>
      <c r="I3006" s="55" t="s">
        <v>4336</v>
      </c>
      <c r="K3006" s="55" t="s">
        <v>492</v>
      </c>
      <c r="L3006" s="56">
        <v>45808</v>
      </c>
      <c r="Q3006" s="55" t="s">
        <v>89</v>
      </c>
      <c r="R3006" s="57">
        <v>2124.63</v>
      </c>
      <c r="S3006" s="55" t="s">
        <v>89</v>
      </c>
      <c r="T3006" s="57">
        <v>2124.63</v>
      </c>
      <c r="U3006" s="55" t="s">
        <v>329</v>
      </c>
      <c r="V3006" s="55" t="s">
        <v>330</v>
      </c>
      <c r="AJ3006" s="58">
        <v>0</v>
      </c>
      <c r="AT3006" t="s">
        <v>3842</v>
      </c>
      <c r="AU3006" s="191">
        <f t="shared" si="49"/>
        <v>35056395</v>
      </c>
    </row>
    <row r="3007" spans="1:47" hidden="1" x14ac:dyDescent="0.25">
      <c r="A3007" s="55" t="s">
        <v>1717</v>
      </c>
      <c r="B3007" s="92" t="s">
        <v>3124</v>
      </c>
      <c r="D3007" s="55" t="s">
        <v>3859</v>
      </c>
      <c r="E3007" s="56">
        <v>45808</v>
      </c>
      <c r="F3007" s="55" t="s">
        <v>4335</v>
      </c>
      <c r="H3007" s="55">
        <v>50900020</v>
      </c>
      <c r="I3007" s="55" t="s">
        <v>4336</v>
      </c>
      <c r="K3007" s="55" t="s">
        <v>492</v>
      </c>
      <c r="L3007" s="56">
        <v>45808</v>
      </c>
      <c r="Q3007" s="55" t="s">
        <v>89</v>
      </c>
      <c r="R3007" s="57">
        <v>843.29</v>
      </c>
      <c r="S3007" s="55" t="s">
        <v>89</v>
      </c>
      <c r="T3007" s="57">
        <v>843.29</v>
      </c>
      <c r="U3007" s="55" t="s">
        <v>329</v>
      </c>
      <c r="V3007" s="55" t="s">
        <v>330</v>
      </c>
      <c r="AJ3007" s="58">
        <v>0</v>
      </c>
      <c r="AT3007" t="s">
        <v>3842</v>
      </c>
      <c r="AU3007" s="191">
        <f t="shared" si="49"/>
        <v>13914285</v>
      </c>
    </row>
    <row r="3008" spans="1:47" hidden="1" x14ac:dyDescent="0.25">
      <c r="A3008" s="55" t="s">
        <v>1717</v>
      </c>
      <c r="B3008" s="92" t="s">
        <v>3124</v>
      </c>
      <c r="D3008" s="55" t="s">
        <v>3859</v>
      </c>
      <c r="E3008" s="56">
        <v>45808</v>
      </c>
      <c r="F3008" s="55" t="s">
        <v>4335</v>
      </c>
      <c r="H3008" s="55">
        <v>50900020</v>
      </c>
      <c r="I3008" s="55" t="s">
        <v>4336</v>
      </c>
      <c r="K3008" s="55" t="s">
        <v>492</v>
      </c>
      <c r="L3008" s="56">
        <v>45808</v>
      </c>
      <c r="Q3008" s="55" t="s">
        <v>89</v>
      </c>
      <c r="R3008" s="57">
        <v>390.32</v>
      </c>
      <c r="S3008" s="55" t="s">
        <v>89</v>
      </c>
      <c r="T3008" s="57">
        <v>390.32</v>
      </c>
      <c r="U3008" s="55" t="s">
        <v>329</v>
      </c>
      <c r="V3008" s="55" t="s">
        <v>330</v>
      </c>
      <c r="AJ3008" s="58">
        <v>0</v>
      </c>
      <c r="AT3008" t="s">
        <v>3842</v>
      </c>
      <c r="AU3008" s="191">
        <f t="shared" si="49"/>
        <v>6440280</v>
      </c>
    </row>
    <row r="3009" spans="1:47" hidden="1" x14ac:dyDescent="0.25">
      <c r="A3009" s="55" t="s">
        <v>1717</v>
      </c>
      <c r="B3009" s="92" t="s">
        <v>3124</v>
      </c>
      <c r="D3009" s="55" t="s">
        <v>3859</v>
      </c>
      <c r="E3009" s="56">
        <v>45808</v>
      </c>
      <c r="F3009" s="55" t="s">
        <v>4335</v>
      </c>
      <c r="H3009" s="55">
        <v>50900020</v>
      </c>
      <c r="I3009" s="55" t="s">
        <v>4336</v>
      </c>
      <c r="K3009" s="55" t="s">
        <v>492</v>
      </c>
      <c r="L3009" s="56">
        <v>45808</v>
      </c>
      <c r="Q3009" s="55" t="s">
        <v>89</v>
      </c>
      <c r="R3009" s="57">
        <v>574.59</v>
      </c>
      <c r="S3009" s="55" t="s">
        <v>89</v>
      </c>
      <c r="T3009" s="57">
        <v>574.59</v>
      </c>
      <c r="U3009" s="55" t="s">
        <v>329</v>
      </c>
      <c r="V3009" s="55" t="s">
        <v>330</v>
      </c>
      <c r="AJ3009" s="58">
        <v>0</v>
      </c>
      <c r="AT3009" t="s">
        <v>3842</v>
      </c>
      <c r="AU3009" s="191">
        <f t="shared" si="49"/>
        <v>9480735</v>
      </c>
    </row>
    <row r="3010" spans="1:47" hidden="1" x14ac:dyDescent="0.25">
      <c r="A3010" s="55" t="s">
        <v>1717</v>
      </c>
      <c r="B3010" s="92" t="s">
        <v>3124</v>
      </c>
      <c r="D3010" s="55" t="s">
        <v>3859</v>
      </c>
      <c r="E3010" s="56">
        <v>45808</v>
      </c>
      <c r="F3010" s="55" t="s">
        <v>4335</v>
      </c>
      <c r="H3010" s="55">
        <v>50900020</v>
      </c>
      <c r="I3010" s="55" t="s">
        <v>4336</v>
      </c>
      <c r="K3010" s="55" t="s">
        <v>492</v>
      </c>
      <c r="L3010" s="56">
        <v>45808</v>
      </c>
      <c r="Q3010" s="55" t="s">
        <v>89</v>
      </c>
      <c r="R3010" s="57">
        <v>828.75</v>
      </c>
      <c r="S3010" s="55" t="s">
        <v>89</v>
      </c>
      <c r="T3010" s="57">
        <v>828.75</v>
      </c>
      <c r="U3010" s="55" t="s">
        <v>329</v>
      </c>
      <c r="V3010" s="55" t="s">
        <v>330</v>
      </c>
      <c r="AJ3010" s="58">
        <v>0</v>
      </c>
      <c r="AT3010" t="s">
        <v>3842</v>
      </c>
      <c r="AU3010" s="191">
        <f t="shared" si="49"/>
        <v>13674375</v>
      </c>
    </row>
    <row r="3011" spans="1:47" hidden="1" x14ac:dyDescent="0.25">
      <c r="A3011" s="55" t="s">
        <v>1717</v>
      </c>
      <c r="B3011" s="92" t="s">
        <v>3124</v>
      </c>
      <c r="D3011" s="55" t="s">
        <v>3859</v>
      </c>
      <c r="E3011" s="56">
        <v>45808</v>
      </c>
      <c r="F3011" s="55" t="s">
        <v>4335</v>
      </c>
      <c r="H3011" s="55">
        <v>50900020</v>
      </c>
      <c r="I3011" s="55" t="s">
        <v>4336</v>
      </c>
      <c r="K3011" s="55" t="s">
        <v>492</v>
      </c>
      <c r="L3011" s="56">
        <v>45808</v>
      </c>
      <c r="Q3011" s="55" t="s">
        <v>89</v>
      </c>
      <c r="R3011" s="57">
        <v>490.94</v>
      </c>
      <c r="S3011" s="55" t="s">
        <v>89</v>
      </c>
      <c r="T3011" s="57">
        <v>490.94</v>
      </c>
      <c r="U3011" s="55" t="s">
        <v>329</v>
      </c>
      <c r="V3011" s="55" t="s">
        <v>330</v>
      </c>
      <c r="AJ3011" s="58">
        <v>0</v>
      </c>
      <c r="AT3011" t="s">
        <v>3842</v>
      </c>
      <c r="AU3011" s="191">
        <f t="shared" si="49"/>
        <v>8100510</v>
      </c>
    </row>
    <row r="3012" spans="1:47" hidden="1" x14ac:dyDescent="0.25">
      <c r="A3012" s="55" t="s">
        <v>1717</v>
      </c>
      <c r="B3012" s="92" t="s">
        <v>3124</v>
      </c>
      <c r="D3012" s="55" t="s">
        <v>3859</v>
      </c>
      <c r="E3012" s="56">
        <v>45808</v>
      </c>
      <c r="F3012" s="55" t="s">
        <v>4335</v>
      </c>
      <c r="H3012" s="55">
        <v>50900020</v>
      </c>
      <c r="I3012" s="55" t="s">
        <v>4336</v>
      </c>
      <c r="K3012" s="55" t="s">
        <v>492</v>
      </c>
      <c r="L3012" s="56">
        <v>45808</v>
      </c>
      <c r="Q3012" s="55" t="s">
        <v>89</v>
      </c>
      <c r="R3012" s="57">
        <v>605.51</v>
      </c>
      <c r="S3012" s="55" t="s">
        <v>89</v>
      </c>
      <c r="T3012" s="57">
        <v>605.51</v>
      </c>
      <c r="U3012" s="55" t="s">
        <v>329</v>
      </c>
      <c r="V3012" s="55" t="s">
        <v>330</v>
      </c>
      <c r="AJ3012" s="58">
        <v>0</v>
      </c>
      <c r="AT3012" t="s">
        <v>3842</v>
      </c>
      <c r="AU3012" s="191">
        <f t="shared" si="49"/>
        <v>9990915</v>
      </c>
    </row>
    <row r="3013" spans="1:47" hidden="1" x14ac:dyDescent="0.25">
      <c r="A3013" s="55" t="s">
        <v>1717</v>
      </c>
      <c r="B3013" s="92" t="s">
        <v>3124</v>
      </c>
      <c r="D3013" s="55" t="s">
        <v>3859</v>
      </c>
      <c r="E3013" s="56">
        <v>45808</v>
      </c>
      <c r="F3013" s="55" t="s">
        <v>4335</v>
      </c>
      <c r="H3013" s="55">
        <v>50900020</v>
      </c>
      <c r="I3013" s="55" t="s">
        <v>4336</v>
      </c>
      <c r="K3013" s="55" t="s">
        <v>492</v>
      </c>
      <c r="L3013" s="56">
        <v>45808</v>
      </c>
      <c r="Q3013" s="55" t="s">
        <v>89</v>
      </c>
      <c r="R3013" s="57">
        <v>843.3</v>
      </c>
      <c r="S3013" s="55" t="s">
        <v>89</v>
      </c>
      <c r="T3013" s="57">
        <v>843.3</v>
      </c>
      <c r="U3013" s="55" t="s">
        <v>329</v>
      </c>
      <c r="V3013" s="55" t="s">
        <v>330</v>
      </c>
      <c r="AJ3013" s="58">
        <v>0</v>
      </c>
      <c r="AT3013" t="s">
        <v>3842</v>
      </c>
      <c r="AU3013" s="191">
        <f t="shared" si="49"/>
        <v>13914450</v>
      </c>
    </row>
    <row r="3014" spans="1:47" hidden="1" x14ac:dyDescent="0.25">
      <c r="A3014" s="55" t="s">
        <v>1717</v>
      </c>
      <c r="B3014" s="92" t="s">
        <v>3124</v>
      </c>
      <c r="D3014" s="55" t="s">
        <v>3859</v>
      </c>
      <c r="E3014" s="56">
        <v>45808</v>
      </c>
      <c r="F3014" s="55" t="s">
        <v>4335</v>
      </c>
      <c r="H3014" s="55">
        <v>50900020</v>
      </c>
      <c r="I3014" s="55" t="s">
        <v>4336</v>
      </c>
      <c r="K3014" s="55" t="s">
        <v>492</v>
      </c>
      <c r="L3014" s="56">
        <v>45808</v>
      </c>
      <c r="Q3014" s="55" t="s">
        <v>89</v>
      </c>
      <c r="R3014" s="57">
        <v>425.38</v>
      </c>
      <c r="S3014" s="55" t="s">
        <v>89</v>
      </c>
      <c r="T3014" s="57">
        <v>425.38</v>
      </c>
      <c r="U3014" s="55" t="s">
        <v>329</v>
      </c>
      <c r="V3014" s="55" t="s">
        <v>330</v>
      </c>
      <c r="AJ3014" s="58">
        <v>0</v>
      </c>
      <c r="AT3014" t="s">
        <v>3842</v>
      </c>
      <c r="AU3014" s="191">
        <f t="shared" si="49"/>
        <v>7018770</v>
      </c>
    </row>
    <row r="3015" spans="1:47" hidden="1" x14ac:dyDescent="0.25">
      <c r="A3015" s="55" t="s">
        <v>1717</v>
      </c>
      <c r="B3015" s="92" t="s">
        <v>3124</v>
      </c>
      <c r="D3015" s="55" t="s">
        <v>3859</v>
      </c>
      <c r="E3015" s="56">
        <v>45808</v>
      </c>
      <c r="F3015" s="55" t="s">
        <v>4335</v>
      </c>
      <c r="H3015" s="55">
        <v>50900020</v>
      </c>
      <c r="I3015" s="55" t="s">
        <v>4336</v>
      </c>
      <c r="K3015" s="55" t="s">
        <v>492</v>
      </c>
      <c r="L3015" s="56">
        <v>45808</v>
      </c>
      <c r="Q3015" s="55" t="s">
        <v>89</v>
      </c>
      <c r="R3015" s="57">
        <v>2124.63</v>
      </c>
      <c r="S3015" s="55" t="s">
        <v>89</v>
      </c>
      <c r="T3015" s="57">
        <v>2124.63</v>
      </c>
      <c r="U3015" s="55" t="s">
        <v>329</v>
      </c>
      <c r="V3015" s="55" t="s">
        <v>330</v>
      </c>
      <c r="AJ3015" s="58">
        <v>0</v>
      </c>
      <c r="AT3015" t="s">
        <v>3842</v>
      </c>
      <c r="AU3015" s="191">
        <f t="shared" si="49"/>
        <v>35056395</v>
      </c>
    </row>
    <row r="3016" spans="1:47" hidden="1" x14ac:dyDescent="0.25">
      <c r="A3016" s="55" t="s">
        <v>1717</v>
      </c>
      <c r="B3016" s="92" t="s">
        <v>3124</v>
      </c>
      <c r="D3016" s="55" t="s">
        <v>3859</v>
      </c>
      <c r="E3016" s="56">
        <v>45808</v>
      </c>
      <c r="F3016" s="55" t="s">
        <v>4335</v>
      </c>
      <c r="H3016" s="55">
        <v>50900020</v>
      </c>
      <c r="I3016" s="55" t="s">
        <v>4336</v>
      </c>
      <c r="K3016" s="55" t="s">
        <v>492</v>
      </c>
      <c r="L3016" s="56">
        <v>45808</v>
      </c>
      <c r="Q3016" s="55" t="s">
        <v>89</v>
      </c>
      <c r="R3016" s="57">
        <v>843.3</v>
      </c>
      <c r="S3016" s="55" t="s">
        <v>89</v>
      </c>
      <c r="T3016" s="57">
        <v>843.3</v>
      </c>
      <c r="U3016" s="55" t="s">
        <v>329</v>
      </c>
      <c r="V3016" s="55" t="s">
        <v>330</v>
      </c>
      <c r="AJ3016" s="58">
        <v>0</v>
      </c>
      <c r="AT3016" t="s">
        <v>3842</v>
      </c>
      <c r="AU3016" s="191">
        <f t="shared" si="49"/>
        <v>13914450</v>
      </c>
    </row>
    <row r="3017" spans="1:47" hidden="1" x14ac:dyDescent="0.25">
      <c r="A3017" s="55" t="s">
        <v>1717</v>
      </c>
      <c r="B3017" s="92" t="s">
        <v>3124</v>
      </c>
      <c r="D3017" s="55" t="s">
        <v>3859</v>
      </c>
      <c r="E3017" s="56">
        <v>45808</v>
      </c>
      <c r="F3017" s="55" t="s">
        <v>4335</v>
      </c>
      <c r="H3017" s="55">
        <v>50900020</v>
      </c>
      <c r="I3017" s="55" t="s">
        <v>4336</v>
      </c>
      <c r="K3017" s="55" t="s">
        <v>492</v>
      </c>
      <c r="L3017" s="56">
        <v>45808</v>
      </c>
      <c r="Q3017" s="55" t="s">
        <v>89</v>
      </c>
      <c r="R3017" s="57">
        <v>2124.63</v>
      </c>
      <c r="S3017" s="55" t="s">
        <v>89</v>
      </c>
      <c r="T3017" s="57">
        <v>2124.63</v>
      </c>
      <c r="U3017" s="55" t="s">
        <v>329</v>
      </c>
      <c r="V3017" s="55" t="s">
        <v>330</v>
      </c>
      <c r="AJ3017" s="58">
        <v>0</v>
      </c>
      <c r="AT3017" t="s">
        <v>3842</v>
      </c>
      <c r="AU3017" s="191">
        <f t="shared" si="49"/>
        <v>35056395</v>
      </c>
    </row>
    <row r="3018" spans="1:47" hidden="1" x14ac:dyDescent="0.25">
      <c r="A3018" s="55" t="s">
        <v>1717</v>
      </c>
      <c r="B3018" s="92" t="s">
        <v>3124</v>
      </c>
      <c r="D3018" s="55" t="s">
        <v>3859</v>
      </c>
      <c r="E3018" s="56">
        <v>45808</v>
      </c>
      <c r="F3018" s="55" t="s">
        <v>4335</v>
      </c>
      <c r="H3018" s="55">
        <v>50900020</v>
      </c>
      <c r="I3018" s="55" t="s">
        <v>4336</v>
      </c>
      <c r="K3018" s="55" t="s">
        <v>492</v>
      </c>
      <c r="L3018" s="56">
        <v>45808</v>
      </c>
      <c r="Q3018" s="55" t="s">
        <v>89</v>
      </c>
      <c r="R3018" s="57">
        <v>1857.26</v>
      </c>
      <c r="S3018" s="55" t="s">
        <v>89</v>
      </c>
      <c r="T3018" s="57">
        <v>1857.26</v>
      </c>
      <c r="U3018" s="55" t="s">
        <v>329</v>
      </c>
      <c r="V3018" s="55" t="s">
        <v>330</v>
      </c>
      <c r="AJ3018" s="58">
        <v>0</v>
      </c>
      <c r="AT3018" t="s">
        <v>3842</v>
      </c>
      <c r="AU3018" s="191">
        <f t="shared" si="49"/>
        <v>30644790</v>
      </c>
    </row>
    <row r="3019" spans="1:47" hidden="1" x14ac:dyDescent="0.25">
      <c r="A3019" s="55" t="s">
        <v>1717</v>
      </c>
      <c r="B3019" s="92" t="s">
        <v>3124</v>
      </c>
      <c r="D3019" s="55" t="s">
        <v>3859</v>
      </c>
      <c r="E3019" s="56">
        <v>45808</v>
      </c>
      <c r="F3019" s="55" t="s">
        <v>4335</v>
      </c>
      <c r="H3019" s="55">
        <v>50900020</v>
      </c>
      <c r="I3019" s="55" t="s">
        <v>4336</v>
      </c>
      <c r="K3019" s="55" t="s">
        <v>492</v>
      </c>
      <c r="L3019" s="56">
        <v>45808</v>
      </c>
      <c r="Q3019" s="55" t="s">
        <v>89</v>
      </c>
      <c r="R3019" s="57">
        <v>479.96</v>
      </c>
      <c r="S3019" s="55" t="s">
        <v>89</v>
      </c>
      <c r="T3019" s="57">
        <v>479.96</v>
      </c>
      <c r="U3019" s="55" t="s">
        <v>329</v>
      </c>
      <c r="V3019" s="55" t="s">
        <v>330</v>
      </c>
      <c r="AJ3019" s="58">
        <v>0</v>
      </c>
      <c r="AT3019" t="s">
        <v>3842</v>
      </c>
      <c r="AU3019" s="191">
        <f t="shared" si="49"/>
        <v>7919340</v>
      </c>
    </row>
    <row r="3020" spans="1:47" hidden="1" x14ac:dyDescent="0.25">
      <c r="A3020" s="55" t="s">
        <v>1717</v>
      </c>
      <c r="B3020" s="92" t="s">
        <v>3124</v>
      </c>
      <c r="D3020" s="55" t="s">
        <v>3859</v>
      </c>
      <c r="E3020" s="56">
        <v>45808</v>
      </c>
      <c r="F3020" s="55" t="s">
        <v>4335</v>
      </c>
      <c r="H3020" s="55">
        <v>50900020</v>
      </c>
      <c r="I3020" s="55" t="s">
        <v>4336</v>
      </c>
      <c r="K3020" s="55" t="s">
        <v>492</v>
      </c>
      <c r="L3020" s="56">
        <v>45808</v>
      </c>
      <c r="Q3020" s="55" t="s">
        <v>89</v>
      </c>
      <c r="R3020" s="57">
        <v>479.96</v>
      </c>
      <c r="S3020" s="55" t="s">
        <v>89</v>
      </c>
      <c r="T3020" s="57">
        <v>479.96</v>
      </c>
      <c r="U3020" s="55" t="s">
        <v>329</v>
      </c>
      <c r="V3020" s="55" t="s">
        <v>330</v>
      </c>
      <c r="AJ3020" s="58">
        <v>0</v>
      </c>
      <c r="AT3020" t="s">
        <v>3842</v>
      </c>
      <c r="AU3020" s="191">
        <f t="shared" si="49"/>
        <v>7919340</v>
      </c>
    </row>
    <row r="3021" spans="1:47" hidden="1" x14ac:dyDescent="0.25">
      <c r="A3021" s="55" t="s">
        <v>1717</v>
      </c>
      <c r="B3021" s="92" t="s">
        <v>3124</v>
      </c>
      <c r="D3021" s="55" t="s">
        <v>3859</v>
      </c>
      <c r="E3021" s="56">
        <v>45808</v>
      </c>
      <c r="F3021" s="55" t="s">
        <v>4335</v>
      </c>
      <c r="H3021" s="55">
        <v>50900020</v>
      </c>
      <c r="I3021" s="55" t="s">
        <v>4336</v>
      </c>
      <c r="K3021" s="55" t="s">
        <v>492</v>
      </c>
      <c r="L3021" s="56">
        <v>45808</v>
      </c>
      <c r="Q3021" s="55" t="s">
        <v>89</v>
      </c>
      <c r="R3021" s="57">
        <v>1209</v>
      </c>
      <c r="S3021" s="55" t="s">
        <v>89</v>
      </c>
      <c r="T3021" s="57">
        <v>1209</v>
      </c>
      <c r="U3021" s="55" t="s">
        <v>329</v>
      </c>
      <c r="V3021" s="55" t="s">
        <v>330</v>
      </c>
      <c r="AJ3021" s="58">
        <v>0</v>
      </c>
      <c r="AT3021" t="s">
        <v>3842</v>
      </c>
      <c r="AU3021" s="191">
        <f t="shared" si="49"/>
        <v>19948500</v>
      </c>
    </row>
    <row r="3022" spans="1:47" hidden="1" x14ac:dyDescent="0.25">
      <c r="A3022" s="55" t="s">
        <v>1717</v>
      </c>
      <c r="B3022" s="92" t="s">
        <v>3124</v>
      </c>
      <c r="D3022" s="55" t="s">
        <v>3859</v>
      </c>
      <c r="E3022" s="56">
        <v>45808</v>
      </c>
      <c r="F3022" s="55" t="s">
        <v>4335</v>
      </c>
      <c r="H3022" s="55">
        <v>50900020</v>
      </c>
      <c r="I3022" s="55" t="s">
        <v>4336</v>
      </c>
      <c r="K3022" s="55" t="s">
        <v>492</v>
      </c>
      <c r="L3022" s="56">
        <v>45808</v>
      </c>
      <c r="Q3022" s="55" t="s">
        <v>89</v>
      </c>
      <c r="R3022" s="57">
        <v>490.94</v>
      </c>
      <c r="S3022" s="55" t="s">
        <v>89</v>
      </c>
      <c r="T3022" s="57">
        <v>490.94</v>
      </c>
      <c r="U3022" s="55" t="s">
        <v>329</v>
      </c>
      <c r="V3022" s="55" t="s">
        <v>330</v>
      </c>
      <c r="AJ3022" s="58">
        <v>0</v>
      </c>
      <c r="AT3022" t="s">
        <v>3842</v>
      </c>
      <c r="AU3022" s="191">
        <f t="shared" si="49"/>
        <v>8100510</v>
      </c>
    </row>
    <row r="3023" spans="1:47" hidden="1" x14ac:dyDescent="0.25">
      <c r="A3023" s="55" t="s">
        <v>1717</v>
      </c>
      <c r="B3023" s="92" t="s">
        <v>3124</v>
      </c>
      <c r="D3023" s="55" t="s">
        <v>3859</v>
      </c>
      <c r="E3023" s="56">
        <v>45808</v>
      </c>
      <c r="F3023" s="55" t="s">
        <v>4335</v>
      </c>
      <c r="H3023" s="55">
        <v>50900020</v>
      </c>
      <c r="I3023" s="55" t="s">
        <v>4336</v>
      </c>
      <c r="K3023" s="55" t="s">
        <v>492</v>
      </c>
      <c r="L3023" s="56">
        <v>45808</v>
      </c>
      <c r="Q3023" s="55" t="s">
        <v>89</v>
      </c>
      <c r="R3023" s="57">
        <v>520.42999999999995</v>
      </c>
      <c r="S3023" s="55" t="s">
        <v>89</v>
      </c>
      <c r="T3023" s="57">
        <v>520.42999999999995</v>
      </c>
      <c r="U3023" s="55" t="s">
        <v>329</v>
      </c>
      <c r="V3023" s="55" t="s">
        <v>330</v>
      </c>
      <c r="AJ3023" s="58">
        <v>0</v>
      </c>
      <c r="AT3023" t="s">
        <v>3842</v>
      </c>
      <c r="AU3023" s="191">
        <f t="shared" si="49"/>
        <v>8587095</v>
      </c>
    </row>
    <row r="3024" spans="1:47" hidden="1" x14ac:dyDescent="0.25">
      <c r="A3024" s="55" t="s">
        <v>1717</v>
      </c>
      <c r="B3024" s="92" t="s">
        <v>3124</v>
      </c>
      <c r="D3024" s="55" t="s">
        <v>3859</v>
      </c>
      <c r="E3024" s="56">
        <v>45808</v>
      </c>
      <c r="F3024" s="55" t="s">
        <v>4335</v>
      </c>
      <c r="H3024" s="55">
        <v>50900020</v>
      </c>
      <c r="I3024" s="55" t="s">
        <v>4337</v>
      </c>
      <c r="K3024" s="55" t="s">
        <v>492</v>
      </c>
      <c r="L3024" s="56">
        <v>45808</v>
      </c>
      <c r="Q3024" s="55" t="s">
        <v>89</v>
      </c>
      <c r="R3024" s="57">
        <v>462.58</v>
      </c>
      <c r="S3024" s="55" t="s">
        <v>89</v>
      </c>
      <c r="T3024" s="57">
        <v>462.58</v>
      </c>
      <c r="U3024" s="55" t="s">
        <v>329</v>
      </c>
      <c r="V3024" s="55" t="s">
        <v>330</v>
      </c>
      <c r="AJ3024" s="58">
        <v>0</v>
      </c>
      <c r="AT3024" t="s">
        <v>3842</v>
      </c>
      <c r="AU3024" s="191">
        <f t="shared" si="49"/>
        <v>7632570</v>
      </c>
    </row>
    <row r="3025" spans="1:47" hidden="1" x14ac:dyDescent="0.25">
      <c r="A3025" s="55" t="s">
        <v>1717</v>
      </c>
      <c r="B3025" s="92" t="s">
        <v>3124</v>
      </c>
      <c r="D3025" s="55" t="s">
        <v>3859</v>
      </c>
      <c r="E3025" s="56">
        <v>45808</v>
      </c>
      <c r="F3025" s="55" t="s">
        <v>4335</v>
      </c>
      <c r="H3025" s="55">
        <v>50900020</v>
      </c>
      <c r="I3025" s="55" t="s">
        <v>4337</v>
      </c>
      <c r="K3025" s="55" t="s">
        <v>492</v>
      </c>
      <c r="L3025" s="56">
        <v>45808</v>
      </c>
      <c r="Q3025" s="55" t="s">
        <v>89</v>
      </c>
      <c r="R3025" s="57">
        <v>972.42</v>
      </c>
      <c r="S3025" s="55" t="s">
        <v>89</v>
      </c>
      <c r="T3025" s="57">
        <v>972.42</v>
      </c>
      <c r="U3025" s="55" t="s">
        <v>329</v>
      </c>
      <c r="V3025" s="55" t="s">
        <v>330</v>
      </c>
      <c r="AJ3025" s="58">
        <v>0</v>
      </c>
      <c r="AT3025" t="s">
        <v>3842</v>
      </c>
      <c r="AU3025" s="191">
        <f t="shared" si="49"/>
        <v>16044930</v>
      </c>
    </row>
    <row r="3026" spans="1:47" hidden="1" x14ac:dyDescent="0.25">
      <c r="A3026" s="55" t="s">
        <v>1717</v>
      </c>
      <c r="B3026" s="92" t="s">
        <v>3124</v>
      </c>
      <c r="D3026" s="55" t="s">
        <v>3859</v>
      </c>
      <c r="E3026" s="56">
        <v>45808</v>
      </c>
      <c r="F3026" s="55" t="s">
        <v>4335</v>
      </c>
      <c r="H3026" s="55">
        <v>50900020</v>
      </c>
      <c r="I3026" s="55" t="s">
        <v>4337</v>
      </c>
      <c r="K3026" s="55" t="s">
        <v>492</v>
      </c>
      <c r="L3026" s="56">
        <v>45808</v>
      </c>
      <c r="Q3026" s="55" t="s">
        <v>89</v>
      </c>
      <c r="R3026" s="57">
        <v>493.22</v>
      </c>
      <c r="S3026" s="55" t="s">
        <v>89</v>
      </c>
      <c r="T3026" s="57">
        <v>493.22</v>
      </c>
      <c r="U3026" s="55" t="s">
        <v>329</v>
      </c>
      <c r="V3026" s="55" t="s">
        <v>330</v>
      </c>
      <c r="AJ3026" s="58">
        <v>0</v>
      </c>
      <c r="AT3026" t="s">
        <v>3842</v>
      </c>
      <c r="AU3026" s="191">
        <f t="shared" si="49"/>
        <v>8138130</v>
      </c>
    </row>
    <row r="3027" spans="1:47" hidden="1" x14ac:dyDescent="0.25">
      <c r="A3027" s="55" t="s">
        <v>1717</v>
      </c>
      <c r="B3027" s="92" t="s">
        <v>3124</v>
      </c>
      <c r="D3027" s="55" t="s">
        <v>3859</v>
      </c>
      <c r="E3027" s="56">
        <v>45808</v>
      </c>
      <c r="F3027" s="55" t="s">
        <v>4335</v>
      </c>
      <c r="H3027" s="55">
        <v>50900020</v>
      </c>
      <c r="I3027" s="55" t="s">
        <v>4337</v>
      </c>
      <c r="K3027" s="55" t="s">
        <v>492</v>
      </c>
      <c r="L3027" s="56">
        <v>45808</v>
      </c>
      <c r="Q3027" s="55" t="s">
        <v>89</v>
      </c>
      <c r="R3027" s="57">
        <v>448.55</v>
      </c>
      <c r="S3027" s="55" t="s">
        <v>89</v>
      </c>
      <c r="T3027" s="57">
        <v>448.55</v>
      </c>
      <c r="U3027" s="55" t="s">
        <v>329</v>
      </c>
      <c r="V3027" s="55" t="s">
        <v>330</v>
      </c>
      <c r="AJ3027" s="58">
        <v>0</v>
      </c>
      <c r="AT3027" t="s">
        <v>3842</v>
      </c>
      <c r="AU3027" s="191">
        <f t="shared" si="49"/>
        <v>7401075</v>
      </c>
    </row>
    <row r="3028" spans="1:47" hidden="1" x14ac:dyDescent="0.25">
      <c r="A3028" s="55" t="s">
        <v>1717</v>
      </c>
      <c r="B3028" s="92" t="s">
        <v>3124</v>
      </c>
      <c r="D3028" s="55" t="s">
        <v>3859</v>
      </c>
      <c r="E3028" s="56">
        <v>45808</v>
      </c>
      <c r="F3028" s="55" t="s">
        <v>4335</v>
      </c>
      <c r="H3028" s="55">
        <v>50900020</v>
      </c>
      <c r="I3028" s="55" t="s">
        <v>4337</v>
      </c>
      <c r="K3028" s="55" t="s">
        <v>492</v>
      </c>
      <c r="L3028" s="56">
        <v>45808</v>
      </c>
      <c r="Q3028" s="55" t="s">
        <v>89</v>
      </c>
      <c r="R3028" s="57">
        <v>576.75</v>
      </c>
      <c r="S3028" s="55" t="s">
        <v>89</v>
      </c>
      <c r="T3028" s="57">
        <v>576.75</v>
      </c>
      <c r="U3028" s="55" t="s">
        <v>329</v>
      </c>
      <c r="V3028" s="55" t="s">
        <v>330</v>
      </c>
      <c r="AJ3028" s="58">
        <v>0</v>
      </c>
      <c r="AT3028" t="s">
        <v>3842</v>
      </c>
      <c r="AU3028" s="191">
        <f t="shared" si="49"/>
        <v>9516375</v>
      </c>
    </row>
    <row r="3029" spans="1:47" hidden="1" x14ac:dyDescent="0.25">
      <c r="A3029" s="55" t="s">
        <v>1717</v>
      </c>
      <c r="B3029" s="92" t="s">
        <v>3124</v>
      </c>
      <c r="D3029" s="55" t="s">
        <v>3859</v>
      </c>
      <c r="E3029" s="56">
        <v>45808</v>
      </c>
      <c r="F3029" s="55" t="s">
        <v>4335</v>
      </c>
      <c r="H3029" s="55">
        <v>50900020</v>
      </c>
      <c r="I3029" s="55" t="s">
        <v>4337</v>
      </c>
      <c r="K3029" s="55" t="s">
        <v>492</v>
      </c>
      <c r="L3029" s="56">
        <v>45808</v>
      </c>
      <c r="Q3029" s="55" t="s">
        <v>89</v>
      </c>
      <c r="R3029" s="57">
        <v>861.9</v>
      </c>
      <c r="S3029" s="55" t="s">
        <v>89</v>
      </c>
      <c r="T3029" s="57">
        <v>861.9</v>
      </c>
      <c r="U3029" s="55" t="s">
        <v>329</v>
      </c>
      <c r="V3029" s="55" t="s">
        <v>330</v>
      </c>
      <c r="AJ3029" s="58">
        <v>0</v>
      </c>
      <c r="AT3029" t="s">
        <v>3842</v>
      </c>
      <c r="AU3029" s="191">
        <f t="shared" si="49"/>
        <v>14221350</v>
      </c>
    </row>
    <row r="3030" spans="1:47" hidden="1" x14ac:dyDescent="0.25">
      <c r="A3030" s="55" t="s">
        <v>1717</v>
      </c>
      <c r="B3030" s="92" t="s">
        <v>3124</v>
      </c>
      <c r="D3030" s="55" t="s">
        <v>3859</v>
      </c>
      <c r="E3030" s="56">
        <v>45808</v>
      </c>
      <c r="F3030" s="55" t="s">
        <v>4335</v>
      </c>
      <c r="H3030" s="55">
        <v>50900020</v>
      </c>
      <c r="I3030" s="55" t="s">
        <v>4337</v>
      </c>
      <c r="K3030" s="55" t="s">
        <v>492</v>
      </c>
      <c r="L3030" s="56">
        <v>45808</v>
      </c>
      <c r="Q3030" s="55" t="s">
        <v>89</v>
      </c>
      <c r="R3030" s="57">
        <v>230.45</v>
      </c>
      <c r="S3030" s="55" t="s">
        <v>89</v>
      </c>
      <c r="T3030" s="57">
        <v>230.45</v>
      </c>
      <c r="U3030" s="55" t="s">
        <v>329</v>
      </c>
      <c r="V3030" s="55" t="s">
        <v>330</v>
      </c>
      <c r="AJ3030" s="58">
        <v>0</v>
      </c>
      <c r="AT3030" t="s">
        <v>3842</v>
      </c>
      <c r="AU3030" s="191">
        <f t="shared" si="49"/>
        <v>3802425</v>
      </c>
    </row>
    <row r="3031" spans="1:47" hidden="1" x14ac:dyDescent="0.25">
      <c r="A3031" s="55" t="s">
        <v>1717</v>
      </c>
      <c r="B3031" s="92" t="s">
        <v>3124</v>
      </c>
      <c r="D3031" s="55" t="s">
        <v>3859</v>
      </c>
      <c r="E3031" s="56">
        <v>45808</v>
      </c>
      <c r="F3031" s="55" t="s">
        <v>4335</v>
      </c>
      <c r="H3031" s="55">
        <v>50900020</v>
      </c>
      <c r="I3031" s="55" t="s">
        <v>4337</v>
      </c>
      <c r="K3031" s="55" t="s">
        <v>492</v>
      </c>
      <c r="L3031" s="56">
        <v>45808</v>
      </c>
      <c r="Q3031" s="55" t="s">
        <v>89</v>
      </c>
      <c r="R3031" s="57">
        <v>276.45999999999998</v>
      </c>
      <c r="S3031" s="55" t="s">
        <v>89</v>
      </c>
      <c r="T3031" s="57">
        <v>276.45999999999998</v>
      </c>
      <c r="U3031" s="55" t="s">
        <v>329</v>
      </c>
      <c r="V3031" s="55" t="s">
        <v>330</v>
      </c>
      <c r="AJ3031" s="58">
        <v>0</v>
      </c>
      <c r="AT3031" t="s">
        <v>3842</v>
      </c>
      <c r="AU3031" s="191">
        <f t="shared" si="49"/>
        <v>4561590</v>
      </c>
    </row>
    <row r="3032" spans="1:47" hidden="1" x14ac:dyDescent="0.25">
      <c r="A3032" s="55" t="s">
        <v>1717</v>
      </c>
      <c r="B3032" s="92" t="s">
        <v>3124</v>
      </c>
      <c r="D3032" s="55" t="s">
        <v>3859</v>
      </c>
      <c r="E3032" s="56">
        <v>45808</v>
      </c>
      <c r="F3032" s="55" t="s">
        <v>4335</v>
      </c>
      <c r="H3032" s="55">
        <v>50900020</v>
      </c>
      <c r="I3032" s="55" t="s">
        <v>4337</v>
      </c>
      <c r="K3032" s="55" t="s">
        <v>492</v>
      </c>
      <c r="L3032" s="56">
        <v>45808</v>
      </c>
      <c r="Q3032" s="55" t="s">
        <v>89</v>
      </c>
      <c r="R3032" s="57">
        <v>511.52</v>
      </c>
      <c r="S3032" s="55" t="s">
        <v>89</v>
      </c>
      <c r="T3032" s="57">
        <v>511.52</v>
      </c>
      <c r="U3032" s="55" t="s">
        <v>329</v>
      </c>
      <c r="V3032" s="55" t="s">
        <v>330</v>
      </c>
      <c r="AJ3032" s="58">
        <v>0</v>
      </c>
      <c r="AT3032" t="s">
        <v>3842</v>
      </c>
      <c r="AU3032" s="191">
        <f t="shared" si="49"/>
        <v>8440080</v>
      </c>
    </row>
    <row r="3033" spans="1:47" hidden="1" x14ac:dyDescent="0.25">
      <c r="A3033" s="55" t="s">
        <v>1717</v>
      </c>
      <c r="B3033" s="92" t="s">
        <v>3124</v>
      </c>
      <c r="D3033" s="55" t="s">
        <v>3859</v>
      </c>
      <c r="E3033" s="56">
        <v>45808</v>
      </c>
      <c r="F3033" s="55" t="s">
        <v>4335</v>
      </c>
      <c r="H3033" s="55">
        <v>50900020</v>
      </c>
      <c r="I3033" s="55" t="s">
        <v>4337</v>
      </c>
      <c r="K3033" s="55" t="s">
        <v>492</v>
      </c>
      <c r="L3033" s="56">
        <v>45808</v>
      </c>
      <c r="Q3033" s="55" t="s">
        <v>89</v>
      </c>
      <c r="R3033" s="57">
        <v>531.42999999999995</v>
      </c>
      <c r="S3033" s="55" t="s">
        <v>89</v>
      </c>
      <c r="T3033" s="57">
        <v>531.42999999999995</v>
      </c>
      <c r="U3033" s="55" t="s">
        <v>329</v>
      </c>
      <c r="V3033" s="55" t="s">
        <v>330</v>
      </c>
      <c r="AJ3033" s="58">
        <v>0</v>
      </c>
      <c r="AT3033" t="s">
        <v>3842</v>
      </c>
      <c r="AU3033" s="191">
        <f t="shared" si="49"/>
        <v>8768595</v>
      </c>
    </row>
    <row r="3034" spans="1:47" hidden="1" x14ac:dyDescent="0.25">
      <c r="A3034" s="55" t="s">
        <v>1717</v>
      </c>
      <c r="B3034" s="92" t="s">
        <v>3124</v>
      </c>
      <c r="D3034" s="55" t="s">
        <v>3859</v>
      </c>
      <c r="E3034" s="56">
        <v>45808</v>
      </c>
      <c r="F3034" s="55" t="s">
        <v>4335</v>
      </c>
      <c r="H3034" s="55">
        <v>50900020</v>
      </c>
      <c r="I3034" s="55" t="s">
        <v>4337</v>
      </c>
      <c r="K3034" s="55" t="s">
        <v>492</v>
      </c>
      <c r="L3034" s="56">
        <v>45808</v>
      </c>
      <c r="Q3034" s="55" t="s">
        <v>89</v>
      </c>
      <c r="R3034" s="57">
        <v>493.22</v>
      </c>
      <c r="S3034" s="55" t="s">
        <v>89</v>
      </c>
      <c r="T3034" s="57">
        <v>493.22</v>
      </c>
      <c r="U3034" s="55" t="s">
        <v>329</v>
      </c>
      <c r="V3034" s="55" t="s">
        <v>330</v>
      </c>
      <c r="AJ3034" s="58">
        <v>0</v>
      </c>
      <c r="AT3034" t="s">
        <v>3842</v>
      </c>
      <c r="AU3034" s="191">
        <f t="shared" si="49"/>
        <v>8138130</v>
      </c>
    </row>
    <row r="3035" spans="1:47" hidden="1" x14ac:dyDescent="0.25">
      <c r="A3035" s="55" t="s">
        <v>1717</v>
      </c>
      <c r="B3035" s="92" t="s">
        <v>3124</v>
      </c>
      <c r="D3035" s="55" t="s">
        <v>3859</v>
      </c>
      <c r="E3035" s="56">
        <v>45808</v>
      </c>
      <c r="F3035" s="55" t="s">
        <v>4335</v>
      </c>
      <c r="H3035" s="55">
        <v>50900020</v>
      </c>
      <c r="I3035" s="55" t="s">
        <v>4337</v>
      </c>
      <c r="K3035" s="55" t="s">
        <v>492</v>
      </c>
      <c r="L3035" s="56">
        <v>45808</v>
      </c>
      <c r="Q3035" s="55" t="s">
        <v>89</v>
      </c>
      <c r="R3035" s="57">
        <v>520.42999999999995</v>
      </c>
      <c r="S3035" s="55" t="s">
        <v>89</v>
      </c>
      <c r="T3035" s="57">
        <v>520.42999999999995</v>
      </c>
      <c r="U3035" s="55" t="s">
        <v>329</v>
      </c>
      <c r="V3035" s="55" t="s">
        <v>330</v>
      </c>
      <c r="AJ3035" s="58">
        <v>0</v>
      </c>
      <c r="AT3035" t="s">
        <v>3842</v>
      </c>
      <c r="AU3035" s="191">
        <f t="shared" si="49"/>
        <v>8587095</v>
      </c>
    </row>
    <row r="3036" spans="1:47" hidden="1" x14ac:dyDescent="0.25">
      <c r="A3036" s="55" t="s">
        <v>1717</v>
      </c>
      <c r="B3036" s="92" t="s">
        <v>3124</v>
      </c>
      <c r="D3036" s="55" t="s">
        <v>3859</v>
      </c>
      <c r="E3036" s="56">
        <v>45808</v>
      </c>
      <c r="F3036" s="55" t="s">
        <v>4335</v>
      </c>
      <c r="H3036" s="55">
        <v>50900020</v>
      </c>
      <c r="I3036" s="55" t="s">
        <v>4337</v>
      </c>
      <c r="K3036" s="55" t="s">
        <v>492</v>
      </c>
      <c r="L3036" s="56">
        <v>45808</v>
      </c>
      <c r="Q3036" s="55" t="s">
        <v>89</v>
      </c>
      <c r="R3036" s="57">
        <v>1062.8699999999999</v>
      </c>
      <c r="S3036" s="55" t="s">
        <v>89</v>
      </c>
      <c r="T3036" s="57">
        <v>1062.8699999999999</v>
      </c>
      <c r="U3036" s="55" t="s">
        <v>329</v>
      </c>
      <c r="V3036" s="55" t="s">
        <v>330</v>
      </c>
      <c r="AJ3036" s="58">
        <v>0</v>
      </c>
      <c r="AT3036" t="s">
        <v>3842</v>
      </c>
      <c r="AU3036" s="191">
        <f t="shared" si="49"/>
        <v>17537355</v>
      </c>
    </row>
    <row r="3037" spans="1:47" hidden="1" x14ac:dyDescent="0.25">
      <c r="A3037" s="55" t="s">
        <v>1717</v>
      </c>
      <c r="B3037" s="92" t="s">
        <v>3124</v>
      </c>
      <c r="D3037" s="55" t="s">
        <v>3859</v>
      </c>
      <c r="E3037" s="56">
        <v>45808</v>
      </c>
      <c r="F3037" s="55" t="s">
        <v>4335</v>
      </c>
      <c r="H3037" s="55">
        <v>50900020</v>
      </c>
      <c r="I3037" s="55" t="s">
        <v>4337</v>
      </c>
      <c r="K3037" s="55" t="s">
        <v>492</v>
      </c>
      <c r="L3037" s="56">
        <v>45808</v>
      </c>
      <c r="Q3037" s="55" t="s">
        <v>89</v>
      </c>
      <c r="R3037" s="57">
        <v>623.83000000000004</v>
      </c>
      <c r="S3037" s="55" t="s">
        <v>89</v>
      </c>
      <c r="T3037" s="57">
        <v>623.83000000000004</v>
      </c>
      <c r="U3037" s="55" t="s">
        <v>329</v>
      </c>
      <c r="V3037" s="55" t="s">
        <v>330</v>
      </c>
      <c r="AJ3037" s="58">
        <v>0</v>
      </c>
      <c r="AT3037" t="s">
        <v>3842</v>
      </c>
      <c r="AU3037" s="191">
        <f t="shared" si="49"/>
        <v>10293195</v>
      </c>
    </row>
    <row r="3038" spans="1:47" hidden="1" x14ac:dyDescent="0.25">
      <c r="A3038" s="55" t="s">
        <v>1717</v>
      </c>
      <c r="B3038" s="92" t="s">
        <v>3124</v>
      </c>
      <c r="D3038" s="55" t="s">
        <v>3859</v>
      </c>
      <c r="E3038" s="56">
        <v>45808</v>
      </c>
      <c r="F3038" s="55" t="s">
        <v>4335</v>
      </c>
      <c r="H3038" s="55">
        <v>50900020</v>
      </c>
      <c r="I3038" s="55" t="s">
        <v>4337</v>
      </c>
      <c r="K3038" s="55" t="s">
        <v>492</v>
      </c>
      <c r="L3038" s="56">
        <v>45808</v>
      </c>
      <c r="Q3038" s="55" t="s">
        <v>89</v>
      </c>
      <c r="R3038" s="57">
        <v>448.55</v>
      </c>
      <c r="S3038" s="55" t="s">
        <v>89</v>
      </c>
      <c r="T3038" s="57">
        <v>448.55</v>
      </c>
      <c r="U3038" s="55" t="s">
        <v>329</v>
      </c>
      <c r="V3038" s="55" t="s">
        <v>330</v>
      </c>
      <c r="AJ3038" s="58">
        <v>0</v>
      </c>
      <c r="AT3038" t="s">
        <v>3842</v>
      </c>
      <c r="AU3038" s="191">
        <f t="shared" si="49"/>
        <v>7401075</v>
      </c>
    </row>
    <row r="3039" spans="1:47" hidden="1" x14ac:dyDescent="0.25">
      <c r="A3039" s="55" t="s">
        <v>1717</v>
      </c>
      <c r="B3039" s="92" t="s">
        <v>3124</v>
      </c>
      <c r="D3039" s="55" t="s">
        <v>3859</v>
      </c>
      <c r="E3039" s="56">
        <v>45808</v>
      </c>
      <c r="F3039" s="55" t="s">
        <v>4335</v>
      </c>
      <c r="H3039" s="55">
        <v>50900020</v>
      </c>
      <c r="I3039" s="55" t="s">
        <v>4337</v>
      </c>
      <c r="K3039" s="55" t="s">
        <v>492</v>
      </c>
      <c r="L3039" s="56">
        <v>45808</v>
      </c>
      <c r="Q3039" s="55" t="s">
        <v>89</v>
      </c>
      <c r="R3039" s="57">
        <v>576.75</v>
      </c>
      <c r="S3039" s="55" t="s">
        <v>89</v>
      </c>
      <c r="T3039" s="57">
        <v>576.75</v>
      </c>
      <c r="U3039" s="55" t="s">
        <v>329</v>
      </c>
      <c r="V3039" s="55" t="s">
        <v>330</v>
      </c>
      <c r="AJ3039" s="58">
        <v>0</v>
      </c>
      <c r="AT3039" t="s">
        <v>3842</v>
      </c>
      <c r="AU3039" s="191">
        <f t="shared" si="49"/>
        <v>9516375</v>
      </c>
    </row>
    <row r="3040" spans="1:47" hidden="1" x14ac:dyDescent="0.25">
      <c r="A3040" s="55" t="s">
        <v>1717</v>
      </c>
      <c r="B3040" s="92" t="s">
        <v>3124</v>
      </c>
      <c r="D3040" s="55" t="s">
        <v>3859</v>
      </c>
      <c r="E3040" s="56">
        <v>45808</v>
      </c>
      <c r="F3040" s="55" t="s">
        <v>4335</v>
      </c>
      <c r="H3040" s="55">
        <v>50900020</v>
      </c>
      <c r="I3040" s="55" t="s">
        <v>4337</v>
      </c>
      <c r="K3040" s="55" t="s">
        <v>492</v>
      </c>
      <c r="L3040" s="56">
        <v>45808</v>
      </c>
      <c r="Q3040" s="55" t="s">
        <v>89</v>
      </c>
      <c r="R3040" s="57">
        <v>1362.74</v>
      </c>
      <c r="S3040" s="55" t="s">
        <v>89</v>
      </c>
      <c r="T3040" s="57">
        <v>1362.74</v>
      </c>
      <c r="U3040" s="55" t="s">
        <v>329</v>
      </c>
      <c r="V3040" s="55" t="s">
        <v>330</v>
      </c>
      <c r="AJ3040" s="58">
        <v>0</v>
      </c>
      <c r="AT3040" t="s">
        <v>3842</v>
      </c>
      <c r="AU3040" s="191">
        <f t="shared" si="49"/>
        <v>22485210</v>
      </c>
    </row>
    <row r="3041" spans="1:47" hidden="1" x14ac:dyDescent="0.25">
      <c r="A3041" s="55" t="s">
        <v>1717</v>
      </c>
      <c r="B3041" s="92" t="s">
        <v>3124</v>
      </c>
      <c r="D3041" s="55" t="s">
        <v>3859</v>
      </c>
      <c r="E3041" s="56">
        <v>45808</v>
      </c>
      <c r="F3041" s="55" t="s">
        <v>4335</v>
      </c>
      <c r="H3041" s="55">
        <v>50900020</v>
      </c>
      <c r="I3041" s="55" t="s">
        <v>4337</v>
      </c>
      <c r="K3041" s="55" t="s">
        <v>492</v>
      </c>
      <c r="L3041" s="56">
        <v>45808</v>
      </c>
      <c r="Q3041" s="55" t="s">
        <v>89</v>
      </c>
      <c r="R3041" s="57">
        <v>520.42999999999995</v>
      </c>
      <c r="S3041" s="55" t="s">
        <v>89</v>
      </c>
      <c r="T3041" s="57">
        <v>520.42999999999995</v>
      </c>
      <c r="U3041" s="55" t="s">
        <v>329</v>
      </c>
      <c r="V3041" s="55" t="s">
        <v>330</v>
      </c>
      <c r="AJ3041" s="58">
        <v>0</v>
      </c>
      <c r="AT3041" t="s">
        <v>3842</v>
      </c>
      <c r="AU3041" s="191">
        <f t="shared" si="49"/>
        <v>8587095</v>
      </c>
    </row>
    <row r="3042" spans="1:47" hidden="1" x14ac:dyDescent="0.25">
      <c r="A3042" s="55" t="s">
        <v>1717</v>
      </c>
      <c r="B3042" s="92" t="s">
        <v>3124</v>
      </c>
      <c r="D3042" s="55" t="s">
        <v>3859</v>
      </c>
      <c r="E3042" s="56">
        <v>45808</v>
      </c>
      <c r="F3042" s="55" t="s">
        <v>4335</v>
      </c>
      <c r="H3042" s="55">
        <v>50900020</v>
      </c>
      <c r="I3042" s="55" t="s">
        <v>4337</v>
      </c>
      <c r="K3042" s="55" t="s">
        <v>492</v>
      </c>
      <c r="L3042" s="56">
        <v>45808</v>
      </c>
      <c r="Q3042" s="55" t="s">
        <v>89</v>
      </c>
      <c r="R3042" s="57">
        <v>493.22</v>
      </c>
      <c r="S3042" s="55" t="s">
        <v>89</v>
      </c>
      <c r="T3042" s="57">
        <v>493.22</v>
      </c>
      <c r="U3042" s="55" t="s">
        <v>329</v>
      </c>
      <c r="V3042" s="55" t="s">
        <v>330</v>
      </c>
      <c r="AJ3042" s="58">
        <v>0</v>
      </c>
      <c r="AT3042" t="s">
        <v>3842</v>
      </c>
      <c r="AU3042" s="191">
        <f t="shared" si="49"/>
        <v>8138130</v>
      </c>
    </row>
    <row r="3043" spans="1:47" hidden="1" x14ac:dyDescent="0.25">
      <c r="A3043" s="55" t="s">
        <v>1717</v>
      </c>
      <c r="B3043" s="92" t="s">
        <v>3124</v>
      </c>
      <c r="D3043" s="55" t="s">
        <v>3859</v>
      </c>
      <c r="E3043" s="56">
        <v>45808</v>
      </c>
      <c r="F3043" s="55" t="s">
        <v>4335</v>
      </c>
      <c r="H3043" s="55">
        <v>50900020</v>
      </c>
      <c r="I3043" s="55" t="s">
        <v>4337</v>
      </c>
      <c r="K3043" s="55" t="s">
        <v>492</v>
      </c>
      <c r="L3043" s="56">
        <v>45808</v>
      </c>
      <c r="Q3043" s="55" t="s">
        <v>89</v>
      </c>
      <c r="R3043" s="57">
        <v>1062.8699999999999</v>
      </c>
      <c r="S3043" s="55" t="s">
        <v>89</v>
      </c>
      <c r="T3043" s="57">
        <v>1062.8699999999999</v>
      </c>
      <c r="U3043" s="55" t="s">
        <v>329</v>
      </c>
      <c r="V3043" s="55" t="s">
        <v>330</v>
      </c>
      <c r="AJ3043" s="58">
        <v>0</v>
      </c>
      <c r="AT3043" t="s">
        <v>3842</v>
      </c>
      <c r="AU3043" s="191">
        <f t="shared" si="49"/>
        <v>17537355</v>
      </c>
    </row>
    <row r="3044" spans="1:47" hidden="1" x14ac:dyDescent="0.25">
      <c r="A3044" s="55" t="s">
        <v>1717</v>
      </c>
      <c r="B3044" s="92" t="s">
        <v>3124</v>
      </c>
      <c r="D3044" s="55" t="s">
        <v>3859</v>
      </c>
      <c r="E3044" s="56">
        <v>45808</v>
      </c>
      <c r="F3044" s="55" t="s">
        <v>4335</v>
      </c>
      <c r="H3044" s="55">
        <v>50900020</v>
      </c>
      <c r="I3044" s="55" t="s">
        <v>4337</v>
      </c>
      <c r="K3044" s="55" t="s">
        <v>492</v>
      </c>
      <c r="L3044" s="56">
        <v>45808</v>
      </c>
      <c r="Q3044" s="55" t="s">
        <v>89</v>
      </c>
      <c r="R3044" s="57">
        <v>552.91</v>
      </c>
      <c r="S3044" s="55" t="s">
        <v>89</v>
      </c>
      <c r="T3044" s="57">
        <v>552.91</v>
      </c>
      <c r="U3044" s="55" t="s">
        <v>329</v>
      </c>
      <c r="V3044" s="55" t="s">
        <v>330</v>
      </c>
      <c r="AJ3044" s="58">
        <v>0</v>
      </c>
      <c r="AT3044" t="s">
        <v>3842</v>
      </c>
      <c r="AU3044" s="191">
        <f t="shared" si="49"/>
        <v>9123015</v>
      </c>
    </row>
    <row r="3045" spans="1:47" hidden="1" x14ac:dyDescent="0.25">
      <c r="A3045" s="55" t="s">
        <v>1717</v>
      </c>
      <c r="B3045" s="92" t="s">
        <v>3124</v>
      </c>
      <c r="D3045" s="55" t="s">
        <v>3859</v>
      </c>
      <c r="E3045" s="56">
        <v>45808</v>
      </c>
      <c r="F3045" s="55" t="s">
        <v>4335</v>
      </c>
      <c r="H3045" s="55">
        <v>50900020</v>
      </c>
      <c r="I3045" s="55" t="s">
        <v>4337</v>
      </c>
      <c r="K3045" s="55" t="s">
        <v>492</v>
      </c>
      <c r="L3045" s="56">
        <v>45808</v>
      </c>
      <c r="Q3045" s="55" t="s">
        <v>89</v>
      </c>
      <c r="R3045" s="57">
        <v>246.61</v>
      </c>
      <c r="S3045" s="55" t="s">
        <v>89</v>
      </c>
      <c r="T3045" s="57">
        <v>246.61</v>
      </c>
      <c r="U3045" s="55" t="s">
        <v>329</v>
      </c>
      <c r="V3045" s="55" t="s">
        <v>330</v>
      </c>
      <c r="AJ3045" s="58">
        <v>0</v>
      </c>
      <c r="AT3045" t="s">
        <v>3842</v>
      </c>
      <c r="AU3045" s="191">
        <f t="shared" si="49"/>
        <v>4069065</v>
      </c>
    </row>
    <row r="3046" spans="1:47" hidden="1" x14ac:dyDescent="0.25">
      <c r="A3046" s="55" t="s">
        <v>1717</v>
      </c>
      <c r="B3046" s="92" t="s">
        <v>3124</v>
      </c>
      <c r="D3046" s="55" t="s">
        <v>3859</v>
      </c>
      <c r="E3046" s="56">
        <v>45808</v>
      </c>
      <c r="F3046" s="55" t="s">
        <v>4335</v>
      </c>
      <c r="H3046" s="55">
        <v>50900020</v>
      </c>
      <c r="I3046" s="55" t="s">
        <v>4337</v>
      </c>
      <c r="K3046" s="55" t="s">
        <v>492</v>
      </c>
      <c r="L3046" s="56">
        <v>45808</v>
      </c>
      <c r="Q3046" s="55" t="s">
        <v>89</v>
      </c>
      <c r="R3046" s="57">
        <v>560.75</v>
      </c>
      <c r="S3046" s="55" t="s">
        <v>89</v>
      </c>
      <c r="T3046" s="57">
        <v>560.75</v>
      </c>
      <c r="U3046" s="55" t="s">
        <v>329</v>
      </c>
      <c r="V3046" s="55" t="s">
        <v>330</v>
      </c>
      <c r="AJ3046" s="58">
        <v>0</v>
      </c>
      <c r="AT3046" t="s">
        <v>3842</v>
      </c>
      <c r="AU3046" s="191">
        <f t="shared" si="49"/>
        <v>9252375</v>
      </c>
    </row>
    <row r="3047" spans="1:47" hidden="1" x14ac:dyDescent="0.25">
      <c r="A3047" s="55" t="s">
        <v>1717</v>
      </c>
      <c r="B3047" s="92" t="s">
        <v>3124</v>
      </c>
      <c r="D3047" s="55" t="s">
        <v>3859</v>
      </c>
      <c r="E3047" s="56">
        <v>45808</v>
      </c>
      <c r="F3047" s="55" t="s">
        <v>4335</v>
      </c>
      <c r="H3047" s="55">
        <v>50900020</v>
      </c>
      <c r="I3047" s="55" t="s">
        <v>4337</v>
      </c>
      <c r="K3047" s="55" t="s">
        <v>492</v>
      </c>
      <c r="L3047" s="56">
        <v>45808</v>
      </c>
      <c r="Q3047" s="55" t="s">
        <v>89</v>
      </c>
      <c r="R3047" s="57">
        <v>371.91</v>
      </c>
      <c r="S3047" s="55" t="s">
        <v>89</v>
      </c>
      <c r="T3047" s="57">
        <v>371.91</v>
      </c>
      <c r="U3047" s="55" t="s">
        <v>329</v>
      </c>
      <c r="V3047" s="55" t="s">
        <v>330</v>
      </c>
      <c r="AJ3047" s="58">
        <v>0</v>
      </c>
      <c r="AT3047" t="s">
        <v>3842</v>
      </c>
      <c r="AU3047" s="191">
        <f t="shared" si="49"/>
        <v>6136515</v>
      </c>
    </row>
    <row r="3048" spans="1:47" hidden="1" x14ac:dyDescent="0.25">
      <c r="A3048" s="55" t="s">
        <v>1717</v>
      </c>
      <c r="B3048" s="92" t="s">
        <v>3124</v>
      </c>
      <c r="D3048" s="55" t="s">
        <v>3859</v>
      </c>
      <c r="E3048" s="56">
        <v>45808</v>
      </c>
      <c r="F3048" s="55" t="s">
        <v>4335</v>
      </c>
      <c r="H3048" s="55">
        <v>50900020</v>
      </c>
      <c r="I3048" s="55" t="s">
        <v>4337</v>
      </c>
      <c r="K3048" s="55" t="s">
        <v>492</v>
      </c>
      <c r="L3048" s="56">
        <v>45808</v>
      </c>
      <c r="Q3048" s="55" t="s">
        <v>89</v>
      </c>
      <c r="R3048" s="57">
        <v>284.48</v>
      </c>
      <c r="S3048" s="55" t="s">
        <v>89</v>
      </c>
      <c r="T3048" s="57">
        <v>284.48</v>
      </c>
      <c r="U3048" s="55" t="s">
        <v>329</v>
      </c>
      <c r="V3048" s="55" t="s">
        <v>330</v>
      </c>
      <c r="AJ3048" s="58">
        <v>0</v>
      </c>
      <c r="AT3048" t="s">
        <v>3842</v>
      </c>
      <c r="AU3048" s="191">
        <f t="shared" si="49"/>
        <v>4693920</v>
      </c>
    </row>
    <row r="3049" spans="1:47" hidden="1" x14ac:dyDescent="0.25">
      <c r="A3049" s="55" t="s">
        <v>1717</v>
      </c>
      <c r="B3049" s="92" t="s">
        <v>3124</v>
      </c>
      <c r="D3049" s="55" t="s">
        <v>3859</v>
      </c>
      <c r="E3049" s="56">
        <v>45808</v>
      </c>
      <c r="F3049" s="55" t="s">
        <v>4335</v>
      </c>
      <c r="H3049" s="55">
        <v>50900020</v>
      </c>
      <c r="I3049" s="55" t="s">
        <v>4337</v>
      </c>
      <c r="K3049" s="55" t="s">
        <v>492</v>
      </c>
      <c r="L3049" s="56">
        <v>45808</v>
      </c>
      <c r="Q3049" s="55" t="s">
        <v>89</v>
      </c>
      <c r="R3049" s="57">
        <v>284.48</v>
      </c>
      <c r="S3049" s="55" t="s">
        <v>89</v>
      </c>
      <c r="T3049" s="57">
        <v>284.48</v>
      </c>
      <c r="U3049" s="55" t="s">
        <v>329</v>
      </c>
      <c r="V3049" s="55" t="s">
        <v>330</v>
      </c>
      <c r="AJ3049" s="58">
        <v>0</v>
      </c>
      <c r="AT3049" t="s">
        <v>3842</v>
      </c>
      <c r="AU3049" s="191">
        <f t="shared" si="49"/>
        <v>4693920</v>
      </c>
    </row>
    <row r="3050" spans="1:47" hidden="1" x14ac:dyDescent="0.25">
      <c r="A3050" s="55" t="s">
        <v>1717</v>
      </c>
      <c r="B3050" s="92" t="s">
        <v>3124</v>
      </c>
      <c r="D3050" s="55" t="s">
        <v>3859</v>
      </c>
      <c r="E3050" s="56">
        <v>45808</v>
      </c>
      <c r="F3050" s="55" t="s">
        <v>4335</v>
      </c>
      <c r="H3050" s="55">
        <v>50900020</v>
      </c>
      <c r="I3050" s="55" t="s">
        <v>4337</v>
      </c>
      <c r="K3050" s="55" t="s">
        <v>492</v>
      </c>
      <c r="L3050" s="56">
        <v>45808</v>
      </c>
      <c r="Q3050" s="55" t="s">
        <v>89</v>
      </c>
      <c r="R3050" s="57">
        <v>493.22</v>
      </c>
      <c r="S3050" s="55" t="s">
        <v>89</v>
      </c>
      <c r="T3050" s="57">
        <v>493.22</v>
      </c>
      <c r="U3050" s="55" t="s">
        <v>329</v>
      </c>
      <c r="V3050" s="55" t="s">
        <v>330</v>
      </c>
      <c r="AJ3050" s="58">
        <v>0</v>
      </c>
      <c r="AT3050" t="s">
        <v>3842</v>
      </c>
      <c r="AU3050" s="191">
        <f t="shared" si="49"/>
        <v>8138130</v>
      </c>
    </row>
    <row r="3051" spans="1:47" hidden="1" x14ac:dyDescent="0.25">
      <c r="A3051" s="55" t="s">
        <v>1717</v>
      </c>
      <c r="B3051" s="92" t="s">
        <v>3124</v>
      </c>
      <c r="D3051" s="55" t="s">
        <v>3859</v>
      </c>
      <c r="E3051" s="56">
        <v>45808</v>
      </c>
      <c r="F3051" s="55" t="s">
        <v>4335</v>
      </c>
      <c r="H3051" s="55">
        <v>50900020</v>
      </c>
      <c r="I3051" s="55" t="s">
        <v>4337</v>
      </c>
      <c r="K3051" s="55" t="s">
        <v>492</v>
      </c>
      <c r="L3051" s="56">
        <v>45808</v>
      </c>
      <c r="Q3051" s="55" t="s">
        <v>89</v>
      </c>
      <c r="R3051" s="57">
        <v>246.61</v>
      </c>
      <c r="S3051" s="55" t="s">
        <v>89</v>
      </c>
      <c r="T3051" s="57">
        <v>246.61</v>
      </c>
      <c r="U3051" s="55" t="s">
        <v>329</v>
      </c>
      <c r="V3051" s="55" t="s">
        <v>330</v>
      </c>
      <c r="AJ3051" s="58">
        <v>0</v>
      </c>
      <c r="AT3051" t="s">
        <v>3842</v>
      </c>
      <c r="AU3051" s="191">
        <f t="shared" si="49"/>
        <v>4069065</v>
      </c>
    </row>
    <row r="3052" spans="1:47" hidden="1" x14ac:dyDescent="0.25">
      <c r="A3052" s="55" t="s">
        <v>1717</v>
      </c>
      <c r="B3052" s="92" t="s">
        <v>3124</v>
      </c>
      <c r="D3052" s="55" t="s">
        <v>3859</v>
      </c>
      <c r="E3052" s="56">
        <v>45808</v>
      </c>
      <c r="F3052" s="55" t="s">
        <v>4335</v>
      </c>
      <c r="H3052" s="55">
        <v>50900020</v>
      </c>
      <c r="I3052" s="55" t="s">
        <v>4337</v>
      </c>
      <c r="K3052" s="55" t="s">
        <v>492</v>
      </c>
      <c r="L3052" s="56">
        <v>45808</v>
      </c>
      <c r="Q3052" s="55" t="s">
        <v>89</v>
      </c>
      <c r="R3052" s="57">
        <v>821.98</v>
      </c>
      <c r="S3052" s="55" t="s">
        <v>89</v>
      </c>
      <c r="T3052" s="57">
        <v>821.98</v>
      </c>
      <c r="U3052" s="55" t="s">
        <v>329</v>
      </c>
      <c r="V3052" s="55" t="s">
        <v>330</v>
      </c>
      <c r="AJ3052" s="58">
        <v>0</v>
      </c>
      <c r="AT3052" t="s">
        <v>3842</v>
      </c>
      <c r="AU3052" s="191">
        <f t="shared" si="49"/>
        <v>13562670</v>
      </c>
    </row>
    <row r="3053" spans="1:47" hidden="1" x14ac:dyDescent="0.25">
      <c r="A3053" s="55" t="s">
        <v>1717</v>
      </c>
      <c r="B3053" s="92" t="s">
        <v>3124</v>
      </c>
      <c r="D3053" s="55" t="s">
        <v>3859</v>
      </c>
      <c r="E3053" s="56">
        <v>45808</v>
      </c>
      <c r="F3053" s="55" t="s">
        <v>4335</v>
      </c>
      <c r="H3053" s="55">
        <v>50900020</v>
      </c>
      <c r="I3053" s="55" t="s">
        <v>4337</v>
      </c>
      <c r="K3053" s="55" t="s">
        <v>492</v>
      </c>
      <c r="L3053" s="56">
        <v>45808</v>
      </c>
      <c r="Q3053" s="55" t="s">
        <v>89</v>
      </c>
      <c r="R3053" s="57">
        <v>493.23</v>
      </c>
      <c r="S3053" s="55" t="s">
        <v>89</v>
      </c>
      <c r="T3053" s="57">
        <v>493.23</v>
      </c>
      <c r="U3053" s="55" t="s">
        <v>329</v>
      </c>
      <c r="V3053" s="55" t="s">
        <v>330</v>
      </c>
      <c r="AJ3053" s="58">
        <v>0</v>
      </c>
      <c r="AT3053" t="s">
        <v>3842</v>
      </c>
      <c r="AU3053" s="191">
        <f t="shared" si="49"/>
        <v>8138295</v>
      </c>
    </row>
    <row r="3054" spans="1:47" hidden="1" x14ac:dyDescent="0.25">
      <c r="A3054" s="55" t="s">
        <v>1717</v>
      </c>
      <c r="B3054" s="92" t="s">
        <v>3124</v>
      </c>
      <c r="D3054" s="55" t="s">
        <v>3859</v>
      </c>
      <c r="E3054" s="56">
        <v>45808</v>
      </c>
      <c r="F3054" s="55" t="s">
        <v>4335</v>
      </c>
      <c r="H3054" s="55">
        <v>50900020</v>
      </c>
      <c r="I3054" s="55" t="s">
        <v>4337</v>
      </c>
      <c r="K3054" s="55" t="s">
        <v>492</v>
      </c>
      <c r="L3054" s="56">
        <v>45808</v>
      </c>
      <c r="Q3054" s="55" t="s">
        <v>89</v>
      </c>
      <c r="R3054" s="57">
        <v>736.41</v>
      </c>
      <c r="S3054" s="55" t="s">
        <v>89</v>
      </c>
      <c r="T3054" s="57">
        <v>736.41</v>
      </c>
      <c r="U3054" s="55" t="s">
        <v>329</v>
      </c>
      <c r="V3054" s="55" t="s">
        <v>330</v>
      </c>
      <c r="AJ3054" s="58">
        <v>0</v>
      </c>
      <c r="AT3054" t="s">
        <v>3842</v>
      </c>
      <c r="AU3054" s="191">
        <f t="shared" si="49"/>
        <v>12150765</v>
      </c>
    </row>
    <row r="3055" spans="1:47" hidden="1" x14ac:dyDescent="0.25">
      <c r="A3055" s="55" t="s">
        <v>1717</v>
      </c>
      <c r="B3055" s="92" t="s">
        <v>3124</v>
      </c>
      <c r="D3055" s="55" t="s">
        <v>3859</v>
      </c>
      <c r="E3055" s="56">
        <v>45808</v>
      </c>
      <c r="F3055" s="55" t="s">
        <v>4335</v>
      </c>
      <c r="H3055" s="55">
        <v>50900020</v>
      </c>
      <c r="I3055" s="55" t="s">
        <v>4337</v>
      </c>
      <c r="K3055" s="55" t="s">
        <v>492</v>
      </c>
      <c r="L3055" s="56">
        <v>45808</v>
      </c>
      <c r="Q3055" s="55" t="s">
        <v>89</v>
      </c>
      <c r="R3055" s="57">
        <v>493.22</v>
      </c>
      <c r="S3055" s="55" t="s">
        <v>89</v>
      </c>
      <c r="T3055" s="57">
        <v>493.22</v>
      </c>
      <c r="U3055" s="55" t="s">
        <v>329</v>
      </c>
      <c r="V3055" s="55" t="s">
        <v>330</v>
      </c>
      <c r="AJ3055" s="58">
        <v>0</v>
      </c>
      <c r="AT3055" t="s">
        <v>3842</v>
      </c>
      <c r="AU3055" s="191">
        <f t="shared" si="49"/>
        <v>8138130</v>
      </c>
    </row>
    <row r="3056" spans="1:47" hidden="1" x14ac:dyDescent="0.25">
      <c r="A3056" s="55" t="s">
        <v>1717</v>
      </c>
      <c r="B3056" s="92" t="s">
        <v>3124</v>
      </c>
      <c r="D3056" s="55" t="s">
        <v>3859</v>
      </c>
      <c r="E3056" s="56">
        <v>45808</v>
      </c>
      <c r="F3056" s="55" t="s">
        <v>4335</v>
      </c>
      <c r="H3056" s="55">
        <v>50900020</v>
      </c>
      <c r="I3056" s="55" t="s">
        <v>4337</v>
      </c>
      <c r="K3056" s="55" t="s">
        <v>492</v>
      </c>
      <c r="L3056" s="56">
        <v>45808</v>
      </c>
      <c r="Q3056" s="55" t="s">
        <v>89</v>
      </c>
      <c r="R3056" s="57">
        <v>493.22</v>
      </c>
      <c r="S3056" s="55" t="s">
        <v>89</v>
      </c>
      <c r="T3056" s="57">
        <v>493.22</v>
      </c>
      <c r="U3056" s="55" t="s">
        <v>329</v>
      </c>
      <c r="V3056" s="55" t="s">
        <v>330</v>
      </c>
      <c r="AJ3056" s="58">
        <v>0</v>
      </c>
      <c r="AT3056" t="s">
        <v>3842</v>
      </c>
      <c r="AU3056" s="191">
        <f t="shared" si="49"/>
        <v>8138130</v>
      </c>
    </row>
    <row r="3057" spans="1:47" hidden="1" x14ac:dyDescent="0.25">
      <c r="A3057" s="55" t="s">
        <v>1717</v>
      </c>
      <c r="B3057" s="92" t="s">
        <v>3124</v>
      </c>
      <c r="D3057" s="55" t="s">
        <v>3859</v>
      </c>
      <c r="E3057" s="56">
        <v>45808</v>
      </c>
      <c r="F3057" s="55" t="s">
        <v>4335</v>
      </c>
      <c r="H3057" s="55">
        <v>50900020</v>
      </c>
      <c r="I3057" s="55" t="s">
        <v>4337</v>
      </c>
      <c r="K3057" s="55" t="s">
        <v>492</v>
      </c>
      <c r="L3057" s="56">
        <v>45808</v>
      </c>
      <c r="Q3057" s="55" t="s">
        <v>89</v>
      </c>
      <c r="R3057" s="57">
        <v>629.85</v>
      </c>
      <c r="S3057" s="55" t="s">
        <v>89</v>
      </c>
      <c r="T3057" s="57">
        <v>629.85</v>
      </c>
      <c r="U3057" s="55" t="s">
        <v>329</v>
      </c>
      <c r="V3057" s="55" t="s">
        <v>330</v>
      </c>
      <c r="AJ3057" s="58">
        <v>0</v>
      </c>
      <c r="AT3057" t="s">
        <v>3842</v>
      </c>
      <c r="AU3057" s="191">
        <f t="shared" ref="AU3057:AU3120" si="50">IF(Q3057="USD",R3057*16500,IF(Q3057="IDR",R3057,T3057*16500))</f>
        <v>10392525</v>
      </c>
    </row>
    <row r="3058" spans="1:47" hidden="1" x14ac:dyDescent="0.25">
      <c r="A3058" s="55" t="s">
        <v>1717</v>
      </c>
      <c r="B3058" s="92" t="s">
        <v>3124</v>
      </c>
      <c r="D3058" s="55" t="s">
        <v>3859</v>
      </c>
      <c r="E3058" s="56">
        <v>45808</v>
      </c>
      <c r="F3058" s="55" t="s">
        <v>4335</v>
      </c>
      <c r="H3058" s="55">
        <v>50900020</v>
      </c>
      <c r="I3058" s="55" t="s">
        <v>4337</v>
      </c>
      <c r="K3058" s="55" t="s">
        <v>492</v>
      </c>
      <c r="L3058" s="56">
        <v>45808</v>
      </c>
      <c r="Q3058" s="55" t="s">
        <v>89</v>
      </c>
      <c r="R3058" s="57">
        <v>246.61</v>
      </c>
      <c r="S3058" s="55" t="s">
        <v>89</v>
      </c>
      <c r="T3058" s="57">
        <v>246.61</v>
      </c>
      <c r="U3058" s="55" t="s">
        <v>329</v>
      </c>
      <c r="V3058" s="55" t="s">
        <v>330</v>
      </c>
      <c r="AJ3058" s="58">
        <v>0</v>
      </c>
      <c r="AT3058" t="s">
        <v>3842</v>
      </c>
      <c r="AU3058" s="191">
        <f t="shared" si="50"/>
        <v>4069065</v>
      </c>
    </row>
    <row r="3059" spans="1:47" hidden="1" x14ac:dyDescent="0.25">
      <c r="A3059" s="55" t="s">
        <v>1717</v>
      </c>
      <c r="B3059" s="92" t="s">
        <v>3124</v>
      </c>
      <c r="D3059" s="55" t="s">
        <v>3859</v>
      </c>
      <c r="E3059" s="56">
        <v>45808</v>
      </c>
      <c r="F3059" s="55" t="s">
        <v>4335</v>
      </c>
      <c r="H3059" s="55">
        <v>50900010</v>
      </c>
      <c r="I3059" s="55" t="s">
        <v>4344</v>
      </c>
      <c r="K3059" s="55" t="s">
        <v>490</v>
      </c>
      <c r="L3059" s="56">
        <v>45808</v>
      </c>
      <c r="Q3059" s="55" t="s">
        <v>89</v>
      </c>
      <c r="R3059" s="57">
        <v>6.43</v>
      </c>
      <c r="S3059" s="55" t="s">
        <v>89</v>
      </c>
      <c r="T3059" s="57">
        <v>6.43</v>
      </c>
      <c r="U3059" s="55" t="s">
        <v>329</v>
      </c>
      <c r="V3059" s="55" t="s">
        <v>330</v>
      </c>
      <c r="AJ3059" s="58">
        <v>0</v>
      </c>
      <c r="AT3059" t="s">
        <v>3842</v>
      </c>
      <c r="AU3059" s="191">
        <f t="shared" si="50"/>
        <v>106095</v>
      </c>
    </row>
    <row r="3060" spans="1:47" hidden="1" x14ac:dyDescent="0.25">
      <c r="A3060" s="55" t="s">
        <v>1717</v>
      </c>
      <c r="B3060" s="92" t="s">
        <v>3124</v>
      </c>
      <c r="D3060" s="55" t="s">
        <v>3859</v>
      </c>
      <c r="E3060" s="56">
        <v>45808</v>
      </c>
      <c r="F3060" s="55" t="s">
        <v>4335</v>
      </c>
      <c r="H3060" s="55">
        <v>50900010</v>
      </c>
      <c r="I3060" s="55" t="s">
        <v>4344</v>
      </c>
      <c r="K3060" s="55" t="s">
        <v>490</v>
      </c>
      <c r="L3060" s="56">
        <v>45808</v>
      </c>
      <c r="Q3060" s="55" t="s">
        <v>89</v>
      </c>
      <c r="R3060" s="57">
        <v>10.119999999999999</v>
      </c>
      <c r="S3060" s="55" t="s">
        <v>89</v>
      </c>
      <c r="T3060" s="57">
        <v>10.119999999999999</v>
      </c>
      <c r="U3060" s="55" t="s">
        <v>329</v>
      </c>
      <c r="V3060" s="55" t="s">
        <v>330</v>
      </c>
      <c r="AJ3060" s="58">
        <v>0</v>
      </c>
      <c r="AT3060" t="s">
        <v>3842</v>
      </c>
      <c r="AU3060" s="191">
        <f t="shared" si="50"/>
        <v>166980</v>
      </c>
    </row>
    <row r="3061" spans="1:47" hidden="1" x14ac:dyDescent="0.25">
      <c r="A3061" s="55" t="s">
        <v>1717</v>
      </c>
      <c r="B3061" s="92" t="s">
        <v>3124</v>
      </c>
      <c r="D3061" s="55" t="s">
        <v>3859</v>
      </c>
      <c r="E3061" s="56">
        <v>45808</v>
      </c>
      <c r="F3061" s="55" t="s">
        <v>4335</v>
      </c>
      <c r="H3061" s="55">
        <v>50900010</v>
      </c>
      <c r="I3061" s="55" t="s">
        <v>4344</v>
      </c>
      <c r="K3061" s="55" t="s">
        <v>490</v>
      </c>
      <c r="L3061" s="56">
        <v>45808</v>
      </c>
      <c r="Q3061" s="55" t="s">
        <v>89</v>
      </c>
      <c r="R3061" s="57">
        <v>122.41</v>
      </c>
      <c r="S3061" s="55" t="s">
        <v>89</v>
      </c>
      <c r="T3061" s="57">
        <v>122.41</v>
      </c>
      <c r="U3061" s="55" t="s">
        <v>329</v>
      </c>
      <c r="V3061" s="55" t="s">
        <v>330</v>
      </c>
      <c r="AJ3061" s="58">
        <v>0</v>
      </c>
      <c r="AT3061" t="s">
        <v>3842</v>
      </c>
      <c r="AU3061" s="191">
        <f t="shared" si="50"/>
        <v>2019765</v>
      </c>
    </row>
    <row r="3062" spans="1:47" hidden="1" x14ac:dyDescent="0.25">
      <c r="A3062" s="55" t="s">
        <v>1717</v>
      </c>
      <c r="B3062" s="92" t="s">
        <v>3124</v>
      </c>
      <c r="D3062" s="55" t="s">
        <v>3859</v>
      </c>
      <c r="E3062" s="56">
        <v>45808</v>
      </c>
      <c r="F3062" s="55" t="s">
        <v>4335</v>
      </c>
      <c r="H3062" s="55">
        <v>50900010</v>
      </c>
      <c r="I3062" s="55" t="s">
        <v>4344</v>
      </c>
      <c r="K3062" s="55" t="s">
        <v>490</v>
      </c>
      <c r="L3062" s="56">
        <v>45808</v>
      </c>
      <c r="Q3062" s="55" t="s">
        <v>89</v>
      </c>
      <c r="R3062" s="57">
        <v>556.85</v>
      </c>
      <c r="S3062" s="55" t="s">
        <v>89</v>
      </c>
      <c r="T3062" s="57">
        <v>556.85</v>
      </c>
      <c r="U3062" s="55" t="s">
        <v>329</v>
      </c>
      <c r="V3062" s="55" t="s">
        <v>330</v>
      </c>
      <c r="AJ3062" s="58">
        <v>0</v>
      </c>
      <c r="AT3062" t="s">
        <v>3842</v>
      </c>
      <c r="AU3062" s="191">
        <f t="shared" si="50"/>
        <v>9188025</v>
      </c>
    </row>
    <row r="3063" spans="1:47" hidden="1" x14ac:dyDescent="0.25">
      <c r="A3063" s="55" t="s">
        <v>1717</v>
      </c>
      <c r="B3063" s="92" t="s">
        <v>3124</v>
      </c>
      <c r="D3063" s="55" t="s">
        <v>3859</v>
      </c>
      <c r="E3063" s="56">
        <v>45808</v>
      </c>
      <c r="F3063" s="55" t="s">
        <v>4335</v>
      </c>
      <c r="H3063" s="55">
        <v>50900010</v>
      </c>
      <c r="I3063" s="55" t="s">
        <v>4344</v>
      </c>
      <c r="K3063" s="55" t="s">
        <v>490</v>
      </c>
      <c r="L3063" s="56">
        <v>45808</v>
      </c>
      <c r="Q3063" s="55" t="s">
        <v>89</v>
      </c>
      <c r="R3063" s="57">
        <v>910.53</v>
      </c>
      <c r="S3063" s="55" t="s">
        <v>89</v>
      </c>
      <c r="T3063" s="57">
        <v>910.53</v>
      </c>
      <c r="U3063" s="55" t="s">
        <v>329</v>
      </c>
      <c r="V3063" s="55" t="s">
        <v>330</v>
      </c>
      <c r="AJ3063" s="58">
        <v>0</v>
      </c>
      <c r="AT3063" t="s">
        <v>3842</v>
      </c>
      <c r="AU3063" s="191">
        <f t="shared" si="50"/>
        <v>15023745</v>
      </c>
    </row>
    <row r="3064" spans="1:47" hidden="1" x14ac:dyDescent="0.25">
      <c r="A3064" s="55" t="s">
        <v>1717</v>
      </c>
      <c r="B3064" s="92" t="s">
        <v>3124</v>
      </c>
      <c r="D3064" s="55" t="s">
        <v>3859</v>
      </c>
      <c r="E3064" s="56">
        <v>45808</v>
      </c>
      <c r="F3064" s="55" t="s">
        <v>4335</v>
      </c>
      <c r="H3064" s="55">
        <v>50900010</v>
      </c>
      <c r="I3064" s="55" t="s">
        <v>4344</v>
      </c>
      <c r="K3064" s="55" t="s">
        <v>490</v>
      </c>
      <c r="L3064" s="56">
        <v>45808</v>
      </c>
      <c r="Q3064" s="55" t="s">
        <v>89</v>
      </c>
      <c r="R3064" s="57">
        <v>159.43</v>
      </c>
      <c r="S3064" s="55" t="s">
        <v>89</v>
      </c>
      <c r="T3064" s="57">
        <v>159.43</v>
      </c>
      <c r="U3064" s="55" t="s">
        <v>4042</v>
      </c>
      <c r="V3064" s="55" t="s">
        <v>4043</v>
      </c>
      <c r="AJ3064" s="58">
        <v>0</v>
      </c>
      <c r="AT3064" t="s">
        <v>4371</v>
      </c>
      <c r="AU3064" s="191">
        <f t="shared" si="50"/>
        <v>2630595</v>
      </c>
    </row>
    <row r="3065" spans="1:47" hidden="1" x14ac:dyDescent="0.25">
      <c r="A3065" s="55" t="s">
        <v>1717</v>
      </c>
      <c r="B3065" s="92" t="s">
        <v>3124</v>
      </c>
      <c r="D3065" s="55" t="s">
        <v>3859</v>
      </c>
      <c r="E3065" s="56">
        <v>45808</v>
      </c>
      <c r="F3065" s="55" t="s">
        <v>4335</v>
      </c>
      <c r="H3065" s="55">
        <v>50900010</v>
      </c>
      <c r="I3065" s="55" t="s">
        <v>4344</v>
      </c>
      <c r="K3065" s="55" t="s">
        <v>490</v>
      </c>
      <c r="L3065" s="56">
        <v>45808</v>
      </c>
      <c r="Q3065" s="55" t="s">
        <v>89</v>
      </c>
      <c r="R3065" s="57">
        <v>539.80999999999995</v>
      </c>
      <c r="S3065" s="55" t="s">
        <v>89</v>
      </c>
      <c r="T3065" s="57">
        <v>539.80999999999995</v>
      </c>
      <c r="U3065" s="55" t="s">
        <v>329</v>
      </c>
      <c r="V3065" s="55" t="s">
        <v>330</v>
      </c>
      <c r="AJ3065" s="58">
        <v>0</v>
      </c>
      <c r="AT3065" t="s">
        <v>3842</v>
      </c>
      <c r="AU3065" s="191">
        <f t="shared" si="50"/>
        <v>8906865</v>
      </c>
    </row>
    <row r="3066" spans="1:47" hidden="1" x14ac:dyDescent="0.25">
      <c r="A3066" s="55" t="s">
        <v>1717</v>
      </c>
      <c r="B3066" s="92" t="s">
        <v>3124</v>
      </c>
      <c r="D3066" s="55" t="s">
        <v>3859</v>
      </c>
      <c r="E3066" s="56">
        <v>45808</v>
      </c>
      <c r="F3066" s="55" t="s">
        <v>4335</v>
      </c>
      <c r="H3066" s="55">
        <v>50900010</v>
      </c>
      <c r="I3066" s="55" t="s">
        <v>4344</v>
      </c>
      <c r="K3066" s="55" t="s">
        <v>490</v>
      </c>
      <c r="L3066" s="56">
        <v>45808</v>
      </c>
      <c r="Q3066" s="55" t="s">
        <v>89</v>
      </c>
      <c r="R3066" s="57">
        <v>912</v>
      </c>
      <c r="S3066" s="55" t="s">
        <v>89</v>
      </c>
      <c r="T3066" s="57">
        <v>912</v>
      </c>
      <c r="U3066" s="55" t="s">
        <v>329</v>
      </c>
      <c r="V3066" s="55" t="s">
        <v>330</v>
      </c>
      <c r="AJ3066" s="58">
        <v>0</v>
      </c>
      <c r="AT3066" t="s">
        <v>3842</v>
      </c>
      <c r="AU3066" s="191">
        <f t="shared" si="50"/>
        <v>15048000</v>
      </c>
    </row>
    <row r="3067" spans="1:47" hidden="1" x14ac:dyDescent="0.25">
      <c r="A3067" s="55" t="s">
        <v>1717</v>
      </c>
      <c r="B3067" s="92" t="s">
        <v>3124</v>
      </c>
      <c r="D3067" s="55" t="s">
        <v>3859</v>
      </c>
      <c r="E3067" s="56">
        <v>45808</v>
      </c>
      <c r="F3067" s="55" t="s">
        <v>4335</v>
      </c>
      <c r="H3067" s="55">
        <v>50900010</v>
      </c>
      <c r="I3067" s="55" t="s">
        <v>4344</v>
      </c>
      <c r="K3067" s="55" t="s">
        <v>490</v>
      </c>
      <c r="L3067" s="56">
        <v>45808</v>
      </c>
      <c r="Q3067" s="55" t="s">
        <v>89</v>
      </c>
      <c r="R3067" s="57">
        <v>1.59</v>
      </c>
      <c r="S3067" s="55" t="s">
        <v>89</v>
      </c>
      <c r="T3067" s="57">
        <v>1.59</v>
      </c>
      <c r="U3067" s="55" t="s">
        <v>329</v>
      </c>
      <c r="V3067" s="55" t="s">
        <v>330</v>
      </c>
      <c r="AJ3067" s="58">
        <v>0</v>
      </c>
      <c r="AT3067" t="s">
        <v>3842</v>
      </c>
      <c r="AU3067" s="191">
        <f t="shared" si="50"/>
        <v>26235</v>
      </c>
    </row>
    <row r="3068" spans="1:47" hidden="1" x14ac:dyDescent="0.25">
      <c r="A3068" s="55" t="s">
        <v>1717</v>
      </c>
      <c r="B3068" s="92" t="s">
        <v>3124</v>
      </c>
      <c r="D3068" s="55" t="s">
        <v>3859</v>
      </c>
      <c r="E3068" s="56">
        <v>45808</v>
      </c>
      <c r="F3068" s="55" t="s">
        <v>4335</v>
      </c>
      <c r="H3068" s="55">
        <v>50900010</v>
      </c>
      <c r="I3068" s="55" t="s">
        <v>4344</v>
      </c>
      <c r="K3068" s="55" t="s">
        <v>490</v>
      </c>
      <c r="L3068" s="56">
        <v>45808</v>
      </c>
      <c r="Q3068" s="55" t="s">
        <v>89</v>
      </c>
      <c r="R3068" s="57">
        <v>0</v>
      </c>
      <c r="S3068" s="55" t="s">
        <v>89</v>
      </c>
      <c r="T3068" s="57">
        <v>0</v>
      </c>
      <c r="U3068" s="55" t="s">
        <v>4042</v>
      </c>
      <c r="V3068" s="55" t="s">
        <v>4043</v>
      </c>
      <c r="AJ3068" s="58">
        <v>0</v>
      </c>
      <c r="AT3068" t="s">
        <v>4371</v>
      </c>
      <c r="AU3068" s="191">
        <f t="shared" si="50"/>
        <v>0</v>
      </c>
    </row>
    <row r="3069" spans="1:47" hidden="1" x14ac:dyDescent="0.25">
      <c r="A3069" s="55" t="s">
        <v>1717</v>
      </c>
      <c r="B3069" s="92" t="s">
        <v>3124</v>
      </c>
      <c r="D3069" s="55" t="s">
        <v>3859</v>
      </c>
      <c r="E3069" s="56">
        <v>45808</v>
      </c>
      <c r="F3069" s="55" t="s">
        <v>4335</v>
      </c>
      <c r="H3069" s="55">
        <v>50900010</v>
      </c>
      <c r="I3069" s="55" t="s">
        <v>4344</v>
      </c>
      <c r="K3069" s="55" t="s">
        <v>490</v>
      </c>
      <c r="L3069" s="56">
        <v>45808</v>
      </c>
      <c r="Q3069" s="55" t="s">
        <v>89</v>
      </c>
      <c r="R3069" s="57">
        <v>570.71</v>
      </c>
      <c r="S3069" s="55" t="s">
        <v>89</v>
      </c>
      <c r="T3069" s="57">
        <v>570.71</v>
      </c>
      <c r="U3069" s="55" t="s">
        <v>329</v>
      </c>
      <c r="V3069" s="55" t="s">
        <v>330</v>
      </c>
      <c r="AJ3069" s="58">
        <v>0</v>
      </c>
      <c r="AT3069" t="s">
        <v>3842</v>
      </c>
      <c r="AU3069" s="191">
        <f t="shared" si="50"/>
        <v>9416715</v>
      </c>
    </row>
    <row r="3070" spans="1:47" hidden="1" x14ac:dyDescent="0.25">
      <c r="A3070" s="55" t="s">
        <v>1717</v>
      </c>
      <c r="B3070" s="92" t="s">
        <v>3124</v>
      </c>
      <c r="D3070" s="55" t="s">
        <v>3859</v>
      </c>
      <c r="E3070" s="56">
        <v>45808</v>
      </c>
      <c r="F3070" s="55" t="s">
        <v>4335</v>
      </c>
      <c r="H3070" s="55">
        <v>50900010</v>
      </c>
      <c r="I3070" s="55" t="s">
        <v>4344</v>
      </c>
      <c r="K3070" s="55" t="s">
        <v>490</v>
      </c>
      <c r="L3070" s="56">
        <v>45808</v>
      </c>
      <c r="Q3070" s="55" t="s">
        <v>89</v>
      </c>
      <c r="R3070" s="57">
        <v>238.34</v>
      </c>
      <c r="S3070" s="55" t="s">
        <v>89</v>
      </c>
      <c r="T3070" s="57">
        <v>238.34</v>
      </c>
      <c r="U3070" s="55" t="s">
        <v>4042</v>
      </c>
      <c r="V3070" s="55" t="s">
        <v>4043</v>
      </c>
      <c r="AJ3070" s="58">
        <v>0</v>
      </c>
      <c r="AT3070" t="s">
        <v>4371</v>
      </c>
      <c r="AU3070" s="191">
        <f t="shared" si="50"/>
        <v>3932610</v>
      </c>
    </row>
    <row r="3071" spans="1:47" hidden="1" x14ac:dyDescent="0.25">
      <c r="A3071" s="55" t="s">
        <v>1717</v>
      </c>
      <c r="B3071" s="92" t="s">
        <v>3124</v>
      </c>
      <c r="D3071" s="55" t="s">
        <v>3859</v>
      </c>
      <c r="E3071" s="56">
        <v>45808</v>
      </c>
      <c r="F3071" s="55" t="s">
        <v>4335</v>
      </c>
      <c r="H3071" s="55">
        <v>50900010</v>
      </c>
      <c r="I3071" s="55" t="s">
        <v>4344</v>
      </c>
      <c r="K3071" s="55" t="s">
        <v>490</v>
      </c>
      <c r="L3071" s="56">
        <v>45808</v>
      </c>
      <c r="Q3071" s="55" t="s">
        <v>89</v>
      </c>
      <c r="R3071" s="57">
        <v>399.56</v>
      </c>
      <c r="S3071" s="55" t="s">
        <v>89</v>
      </c>
      <c r="T3071" s="57">
        <v>399.56</v>
      </c>
      <c r="U3071" s="55" t="s">
        <v>329</v>
      </c>
      <c r="V3071" s="55" t="s">
        <v>330</v>
      </c>
      <c r="AJ3071" s="58">
        <v>0</v>
      </c>
      <c r="AT3071" t="s">
        <v>3842</v>
      </c>
      <c r="AU3071" s="191">
        <f t="shared" si="50"/>
        <v>6592740</v>
      </c>
    </row>
    <row r="3072" spans="1:47" hidden="1" x14ac:dyDescent="0.25">
      <c r="A3072" s="55" t="s">
        <v>1717</v>
      </c>
      <c r="B3072" s="92" t="s">
        <v>3124</v>
      </c>
      <c r="D3072" s="55" t="s">
        <v>3859</v>
      </c>
      <c r="E3072" s="56">
        <v>45808</v>
      </c>
      <c r="F3072" s="55" t="s">
        <v>4335</v>
      </c>
      <c r="H3072" s="55">
        <v>50900010</v>
      </c>
      <c r="I3072" s="55" t="s">
        <v>4344</v>
      </c>
      <c r="K3072" s="55" t="s">
        <v>490</v>
      </c>
      <c r="L3072" s="56">
        <v>45808</v>
      </c>
      <c r="Q3072" s="55" t="s">
        <v>89</v>
      </c>
      <c r="R3072" s="57">
        <v>117.68</v>
      </c>
      <c r="S3072" s="55" t="s">
        <v>89</v>
      </c>
      <c r="T3072" s="57">
        <v>117.68</v>
      </c>
      <c r="U3072" s="55" t="s">
        <v>4042</v>
      </c>
      <c r="V3072" s="55" t="s">
        <v>4043</v>
      </c>
      <c r="AJ3072" s="58">
        <v>0</v>
      </c>
      <c r="AT3072" t="s">
        <v>4371</v>
      </c>
      <c r="AU3072" s="191">
        <f t="shared" si="50"/>
        <v>1941720</v>
      </c>
    </row>
    <row r="3073" spans="1:47" hidden="1" x14ac:dyDescent="0.25">
      <c r="A3073" s="55" t="s">
        <v>1717</v>
      </c>
      <c r="B3073" s="92" t="s">
        <v>3124</v>
      </c>
      <c r="D3073" s="55" t="s">
        <v>3859</v>
      </c>
      <c r="E3073" s="56">
        <v>45808</v>
      </c>
      <c r="F3073" s="55" t="s">
        <v>4335</v>
      </c>
      <c r="H3073" s="55">
        <v>50900010</v>
      </c>
      <c r="I3073" s="55" t="s">
        <v>4344</v>
      </c>
      <c r="K3073" s="55" t="s">
        <v>490</v>
      </c>
      <c r="L3073" s="56">
        <v>45808</v>
      </c>
      <c r="Q3073" s="55" t="s">
        <v>89</v>
      </c>
      <c r="R3073" s="57">
        <v>210.94</v>
      </c>
      <c r="S3073" s="55" t="s">
        <v>89</v>
      </c>
      <c r="T3073" s="57">
        <v>210.94</v>
      </c>
      <c r="U3073" s="55" t="s">
        <v>329</v>
      </c>
      <c r="V3073" s="55" t="s">
        <v>330</v>
      </c>
      <c r="AJ3073" s="58">
        <v>0</v>
      </c>
      <c r="AT3073" t="s">
        <v>3842</v>
      </c>
      <c r="AU3073" s="191">
        <f t="shared" si="50"/>
        <v>3480510</v>
      </c>
    </row>
    <row r="3074" spans="1:47" hidden="1" x14ac:dyDescent="0.25">
      <c r="A3074" s="55" t="s">
        <v>1717</v>
      </c>
      <c r="B3074" s="92" t="s">
        <v>3124</v>
      </c>
      <c r="D3074" s="55" t="s">
        <v>3859</v>
      </c>
      <c r="E3074" s="56">
        <v>45808</v>
      </c>
      <c r="F3074" s="55" t="s">
        <v>4335</v>
      </c>
      <c r="H3074" s="55">
        <v>50900010</v>
      </c>
      <c r="I3074" s="55" t="s">
        <v>4344</v>
      </c>
      <c r="K3074" s="55" t="s">
        <v>490</v>
      </c>
      <c r="L3074" s="56">
        <v>45808</v>
      </c>
      <c r="Q3074" s="55" t="s">
        <v>89</v>
      </c>
      <c r="R3074" s="57">
        <v>77.77</v>
      </c>
      <c r="S3074" s="55" t="s">
        <v>89</v>
      </c>
      <c r="T3074" s="57">
        <v>77.77</v>
      </c>
      <c r="U3074" s="55" t="s">
        <v>329</v>
      </c>
      <c r="V3074" s="55" t="s">
        <v>330</v>
      </c>
      <c r="AJ3074" s="58">
        <v>0</v>
      </c>
      <c r="AT3074" t="s">
        <v>3842</v>
      </c>
      <c r="AU3074" s="191">
        <f t="shared" si="50"/>
        <v>1283205</v>
      </c>
    </row>
    <row r="3075" spans="1:47" hidden="1" x14ac:dyDescent="0.25">
      <c r="A3075" s="55" t="s">
        <v>1717</v>
      </c>
      <c r="B3075" s="92" t="s">
        <v>3124</v>
      </c>
      <c r="D3075" s="55" t="s">
        <v>3859</v>
      </c>
      <c r="E3075" s="56">
        <v>45808</v>
      </c>
      <c r="F3075" s="55" t="s">
        <v>4335</v>
      </c>
      <c r="H3075" s="55">
        <v>50900010</v>
      </c>
      <c r="I3075" s="55" t="s">
        <v>4344</v>
      </c>
      <c r="K3075" s="55" t="s">
        <v>490</v>
      </c>
      <c r="L3075" s="56">
        <v>45808</v>
      </c>
      <c r="Q3075" s="55" t="s">
        <v>89</v>
      </c>
      <c r="R3075" s="57">
        <v>85.05</v>
      </c>
      <c r="S3075" s="55" t="s">
        <v>89</v>
      </c>
      <c r="T3075" s="57">
        <v>85.05</v>
      </c>
      <c r="U3075" s="55" t="s">
        <v>329</v>
      </c>
      <c r="V3075" s="55" t="s">
        <v>330</v>
      </c>
      <c r="AJ3075" s="58">
        <v>0</v>
      </c>
      <c r="AT3075" t="s">
        <v>3842</v>
      </c>
      <c r="AU3075" s="191">
        <f t="shared" si="50"/>
        <v>1403325</v>
      </c>
    </row>
    <row r="3076" spans="1:47" hidden="1" x14ac:dyDescent="0.25">
      <c r="A3076" s="55" t="s">
        <v>1717</v>
      </c>
      <c r="B3076" s="92" t="s">
        <v>3124</v>
      </c>
      <c r="D3076" s="55" t="s">
        <v>3859</v>
      </c>
      <c r="E3076" s="56">
        <v>45808</v>
      </c>
      <c r="F3076" s="55" t="s">
        <v>4335</v>
      </c>
      <c r="H3076" s="55">
        <v>50900010</v>
      </c>
      <c r="I3076" s="55" t="s">
        <v>4344</v>
      </c>
      <c r="K3076" s="55" t="s">
        <v>490</v>
      </c>
      <c r="L3076" s="56">
        <v>45808</v>
      </c>
      <c r="Q3076" s="55" t="s">
        <v>89</v>
      </c>
      <c r="R3076" s="57">
        <v>3.79</v>
      </c>
      <c r="S3076" s="55" t="s">
        <v>89</v>
      </c>
      <c r="T3076" s="57">
        <v>3.79</v>
      </c>
      <c r="U3076" s="55" t="s">
        <v>329</v>
      </c>
      <c r="V3076" s="55" t="s">
        <v>330</v>
      </c>
      <c r="AJ3076" s="58">
        <v>0</v>
      </c>
      <c r="AT3076" t="s">
        <v>3842</v>
      </c>
      <c r="AU3076" s="191">
        <f t="shared" si="50"/>
        <v>62535</v>
      </c>
    </row>
    <row r="3077" spans="1:47" hidden="1" x14ac:dyDescent="0.25">
      <c r="A3077" s="55" t="s">
        <v>1717</v>
      </c>
      <c r="B3077" s="92" t="s">
        <v>3124</v>
      </c>
      <c r="D3077" s="55" t="s">
        <v>3859</v>
      </c>
      <c r="E3077" s="56">
        <v>45808</v>
      </c>
      <c r="F3077" s="55" t="s">
        <v>4335</v>
      </c>
      <c r="H3077" s="55">
        <v>50900010</v>
      </c>
      <c r="I3077" s="55" t="s">
        <v>4344</v>
      </c>
      <c r="K3077" s="55" t="s">
        <v>490</v>
      </c>
      <c r="L3077" s="56">
        <v>45808</v>
      </c>
      <c r="Q3077" s="55" t="s">
        <v>89</v>
      </c>
      <c r="R3077" s="57">
        <v>15.62</v>
      </c>
      <c r="S3077" s="55" t="s">
        <v>89</v>
      </c>
      <c r="T3077" s="57">
        <v>15.62</v>
      </c>
      <c r="U3077" s="55" t="s">
        <v>329</v>
      </c>
      <c r="V3077" s="55" t="s">
        <v>330</v>
      </c>
      <c r="AJ3077" s="58">
        <v>0</v>
      </c>
      <c r="AT3077" t="s">
        <v>3842</v>
      </c>
      <c r="AU3077" s="191">
        <f t="shared" si="50"/>
        <v>257730</v>
      </c>
    </row>
    <row r="3078" spans="1:47" hidden="1" x14ac:dyDescent="0.25">
      <c r="A3078" s="55" t="s">
        <v>1717</v>
      </c>
      <c r="B3078" s="92" t="s">
        <v>3124</v>
      </c>
      <c r="D3078" s="55" t="s">
        <v>3859</v>
      </c>
      <c r="E3078" s="56">
        <v>45808</v>
      </c>
      <c r="F3078" s="55" t="s">
        <v>4335</v>
      </c>
      <c r="H3078" s="55">
        <v>50900010</v>
      </c>
      <c r="I3078" s="55" t="s">
        <v>4344</v>
      </c>
      <c r="K3078" s="55" t="s">
        <v>490</v>
      </c>
      <c r="L3078" s="56">
        <v>45808</v>
      </c>
      <c r="Q3078" s="55" t="s">
        <v>89</v>
      </c>
      <c r="R3078" s="57">
        <v>867.83</v>
      </c>
      <c r="S3078" s="55" t="s">
        <v>89</v>
      </c>
      <c r="T3078" s="57">
        <v>867.83</v>
      </c>
      <c r="U3078" s="55" t="s">
        <v>329</v>
      </c>
      <c r="V3078" s="55" t="s">
        <v>330</v>
      </c>
      <c r="AJ3078" s="58">
        <v>0</v>
      </c>
      <c r="AT3078" t="s">
        <v>3842</v>
      </c>
      <c r="AU3078" s="191">
        <f t="shared" si="50"/>
        <v>14319195</v>
      </c>
    </row>
    <row r="3079" spans="1:47" hidden="1" x14ac:dyDescent="0.25">
      <c r="A3079" s="55" t="s">
        <v>1717</v>
      </c>
      <c r="B3079" s="92" t="s">
        <v>3124</v>
      </c>
      <c r="D3079" s="55" t="s">
        <v>3859</v>
      </c>
      <c r="E3079" s="56">
        <v>45808</v>
      </c>
      <c r="F3079" s="55" t="s">
        <v>4335</v>
      </c>
      <c r="H3079" s="55">
        <v>50900010</v>
      </c>
      <c r="I3079" s="55" t="s">
        <v>4344</v>
      </c>
      <c r="K3079" s="55" t="s">
        <v>490</v>
      </c>
      <c r="L3079" s="56">
        <v>45808</v>
      </c>
      <c r="Q3079" s="55" t="s">
        <v>89</v>
      </c>
      <c r="R3079" s="57">
        <v>7.0000000000000007E-2</v>
      </c>
      <c r="S3079" s="55" t="s">
        <v>89</v>
      </c>
      <c r="T3079" s="57">
        <v>7.0000000000000007E-2</v>
      </c>
      <c r="U3079" s="55" t="s">
        <v>329</v>
      </c>
      <c r="V3079" s="55" t="s">
        <v>330</v>
      </c>
      <c r="AJ3079" s="58">
        <v>0</v>
      </c>
      <c r="AT3079" t="s">
        <v>3842</v>
      </c>
      <c r="AU3079" s="191">
        <f t="shared" si="50"/>
        <v>1155</v>
      </c>
    </row>
    <row r="3080" spans="1:47" hidden="1" x14ac:dyDescent="0.25">
      <c r="A3080" s="55" t="s">
        <v>1717</v>
      </c>
      <c r="B3080" s="92" t="s">
        <v>3124</v>
      </c>
      <c r="D3080" s="55" t="s">
        <v>3859</v>
      </c>
      <c r="E3080" s="56">
        <v>45808</v>
      </c>
      <c r="F3080" s="55" t="s">
        <v>4335</v>
      </c>
      <c r="H3080" s="55">
        <v>50900010</v>
      </c>
      <c r="I3080" s="55" t="s">
        <v>4344</v>
      </c>
      <c r="K3080" s="55" t="s">
        <v>490</v>
      </c>
      <c r="L3080" s="56">
        <v>45808</v>
      </c>
      <c r="Q3080" s="55" t="s">
        <v>89</v>
      </c>
      <c r="R3080" s="57">
        <v>0.4</v>
      </c>
      <c r="S3080" s="55" t="s">
        <v>89</v>
      </c>
      <c r="T3080" s="57">
        <v>0.4</v>
      </c>
      <c r="U3080" s="55" t="s">
        <v>329</v>
      </c>
      <c r="V3080" s="55" t="s">
        <v>330</v>
      </c>
      <c r="AJ3080" s="58">
        <v>0</v>
      </c>
      <c r="AT3080" t="s">
        <v>3842</v>
      </c>
      <c r="AU3080" s="191">
        <f t="shared" si="50"/>
        <v>6600</v>
      </c>
    </row>
    <row r="3081" spans="1:47" hidden="1" x14ac:dyDescent="0.25">
      <c r="A3081" s="55" t="s">
        <v>1717</v>
      </c>
      <c r="B3081" s="92" t="s">
        <v>3124</v>
      </c>
      <c r="D3081" s="55" t="s">
        <v>3859</v>
      </c>
      <c r="E3081" s="56">
        <v>45808</v>
      </c>
      <c r="F3081" s="55" t="s">
        <v>4335</v>
      </c>
      <c r="H3081" s="55">
        <v>50900010</v>
      </c>
      <c r="I3081" s="55" t="s">
        <v>4344</v>
      </c>
      <c r="K3081" s="55" t="s">
        <v>490</v>
      </c>
      <c r="L3081" s="56">
        <v>45808</v>
      </c>
      <c r="Q3081" s="55" t="s">
        <v>89</v>
      </c>
      <c r="R3081" s="57">
        <v>0.38</v>
      </c>
      <c r="S3081" s="55" t="s">
        <v>89</v>
      </c>
      <c r="T3081" s="57">
        <v>0.38</v>
      </c>
      <c r="U3081" s="55" t="s">
        <v>329</v>
      </c>
      <c r="V3081" s="55" t="s">
        <v>330</v>
      </c>
      <c r="AJ3081" s="58">
        <v>0</v>
      </c>
      <c r="AT3081" t="s">
        <v>3842</v>
      </c>
      <c r="AU3081" s="191">
        <f t="shared" si="50"/>
        <v>6270</v>
      </c>
    </row>
    <row r="3082" spans="1:47" hidden="1" x14ac:dyDescent="0.25">
      <c r="A3082" s="55" t="s">
        <v>1717</v>
      </c>
      <c r="B3082" s="92" t="s">
        <v>3124</v>
      </c>
      <c r="D3082" s="55" t="s">
        <v>3859</v>
      </c>
      <c r="E3082" s="56">
        <v>45808</v>
      </c>
      <c r="F3082" s="55" t="s">
        <v>4335</v>
      </c>
      <c r="H3082" s="55">
        <v>50900010</v>
      </c>
      <c r="I3082" s="55" t="s">
        <v>4344</v>
      </c>
      <c r="K3082" s="55" t="s">
        <v>490</v>
      </c>
      <c r="L3082" s="56">
        <v>45808</v>
      </c>
      <c r="Q3082" s="55" t="s">
        <v>89</v>
      </c>
      <c r="R3082" s="57">
        <v>1.44</v>
      </c>
      <c r="S3082" s="55" t="s">
        <v>89</v>
      </c>
      <c r="T3082" s="57">
        <v>1.44</v>
      </c>
      <c r="U3082" s="55" t="s">
        <v>329</v>
      </c>
      <c r="V3082" s="55" t="s">
        <v>330</v>
      </c>
      <c r="AJ3082" s="58">
        <v>0</v>
      </c>
      <c r="AT3082" t="s">
        <v>3842</v>
      </c>
      <c r="AU3082" s="191">
        <f t="shared" si="50"/>
        <v>23760</v>
      </c>
    </row>
    <row r="3083" spans="1:47" hidden="1" x14ac:dyDescent="0.25">
      <c r="A3083" s="55" t="s">
        <v>1717</v>
      </c>
      <c r="B3083" s="92" t="s">
        <v>3124</v>
      </c>
      <c r="D3083" s="55" t="s">
        <v>3859</v>
      </c>
      <c r="E3083" s="56">
        <v>45808</v>
      </c>
      <c r="F3083" s="55" t="s">
        <v>4335</v>
      </c>
      <c r="H3083" s="55">
        <v>50900010</v>
      </c>
      <c r="I3083" s="55" t="s">
        <v>4344</v>
      </c>
      <c r="K3083" s="55" t="s">
        <v>490</v>
      </c>
      <c r="L3083" s="56">
        <v>45808</v>
      </c>
      <c r="Q3083" s="55" t="s">
        <v>89</v>
      </c>
      <c r="R3083" s="57">
        <v>234.95</v>
      </c>
      <c r="S3083" s="55" t="s">
        <v>89</v>
      </c>
      <c r="T3083" s="57">
        <v>234.95</v>
      </c>
      <c r="U3083" s="55" t="s">
        <v>4042</v>
      </c>
      <c r="V3083" s="55" t="s">
        <v>4043</v>
      </c>
      <c r="AJ3083" s="58">
        <v>0</v>
      </c>
      <c r="AT3083" t="s">
        <v>4371</v>
      </c>
      <c r="AU3083" s="191">
        <f t="shared" si="50"/>
        <v>3876675</v>
      </c>
    </row>
    <row r="3084" spans="1:47" hidden="1" x14ac:dyDescent="0.25">
      <c r="A3084" s="55" t="s">
        <v>1717</v>
      </c>
      <c r="B3084" s="92" t="s">
        <v>3124</v>
      </c>
      <c r="D3084" s="55" t="s">
        <v>3859</v>
      </c>
      <c r="E3084" s="56">
        <v>45808</v>
      </c>
      <c r="F3084" s="55" t="s">
        <v>4335</v>
      </c>
      <c r="H3084" s="55">
        <v>50900010</v>
      </c>
      <c r="I3084" s="55" t="s">
        <v>4344</v>
      </c>
      <c r="K3084" s="55" t="s">
        <v>490</v>
      </c>
      <c r="L3084" s="56">
        <v>45808</v>
      </c>
      <c r="Q3084" s="55" t="s">
        <v>89</v>
      </c>
      <c r="R3084" s="57">
        <v>24.84</v>
      </c>
      <c r="S3084" s="55" t="s">
        <v>89</v>
      </c>
      <c r="T3084" s="57">
        <v>24.84</v>
      </c>
      <c r="U3084" s="55" t="s">
        <v>4042</v>
      </c>
      <c r="V3084" s="55" t="s">
        <v>4043</v>
      </c>
      <c r="AJ3084" s="58">
        <v>0</v>
      </c>
      <c r="AT3084" t="s">
        <v>4371</v>
      </c>
      <c r="AU3084" s="191">
        <f t="shared" si="50"/>
        <v>409860</v>
      </c>
    </row>
    <row r="3085" spans="1:47" hidden="1" x14ac:dyDescent="0.25">
      <c r="A3085" s="55" t="s">
        <v>1717</v>
      </c>
      <c r="B3085" s="92" t="s">
        <v>3124</v>
      </c>
      <c r="D3085" s="55" t="s">
        <v>3859</v>
      </c>
      <c r="E3085" s="56">
        <v>45808</v>
      </c>
      <c r="F3085" s="55" t="s">
        <v>4335</v>
      </c>
      <c r="H3085" s="55">
        <v>50900010</v>
      </c>
      <c r="I3085" s="55" t="s">
        <v>4344</v>
      </c>
      <c r="K3085" s="55" t="s">
        <v>490</v>
      </c>
      <c r="L3085" s="56">
        <v>45808</v>
      </c>
      <c r="Q3085" s="55" t="s">
        <v>89</v>
      </c>
      <c r="R3085" s="57">
        <v>7.75</v>
      </c>
      <c r="S3085" s="55" t="s">
        <v>89</v>
      </c>
      <c r="T3085" s="57">
        <v>7.75</v>
      </c>
      <c r="U3085" s="55" t="s">
        <v>329</v>
      </c>
      <c r="V3085" s="55" t="s">
        <v>330</v>
      </c>
      <c r="AJ3085" s="58">
        <v>0</v>
      </c>
      <c r="AT3085" t="s">
        <v>3842</v>
      </c>
      <c r="AU3085" s="191">
        <f t="shared" si="50"/>
        <v>127875</v>
      </c>
    </row>
    <row r="3086" spans="1:47" hidden="1" x14ac:dyDescent="0.25">
      <c r="A3086" s="55" t="s">
        <v>1717</v>
      </c>
      <c r="B3086" s="92" t="s">
        <v>3124</v>
      </c>
      <c r="D3086" s="55" t="s">
        <v>3859</v>
      </c>
      <c r="E3086" s="56">
        <v>45808</v>
      </c>
      <c r="F3086" s="55" t="s">
        <v>4335</v>
      </c>
      <c r="H3086" s="55">
        <v>50900010</v>
      </c>
      <c r="I3086" s="55" t="s">
        <v>4344</v>
      </c>
      <c r="K3086" s="55" t="s">
        <v>490</v>
      </c>
      <c r="L3086" s="56">
        <v>45808</v>
      </c>
      <c r="Q3086" s="55" t="s">
        <v>89</v>
      </c>
      <c r="R3086" s="57">
        <v>2.96</v>
      </c>
      <c r="S3086" s="55" t="s">
        <v>89</v>
      </c>
      <c r="T3086" s="57">
        <v>2.96</v>
      </c>
      <c r="U3086" s="55" t="s">
        <v>4042</v>
      </c>
      <c r="V3086" s="55" t="s">
        <v>4043</v>
      </c>
      <c r="AJ3086" s="58">
        <v>0</v>
      </c>
      <c r="AT3086" t="s">
        <v>4371</v>
      </c>
      <c r="AU3086" s="191">
        <f t="shared" si="50"/>
        <v>48840</v>
      </c>
    </row>
    <row r="3087" spans="1:47" hidden="1" x14ac:dyDescent="0.25">
      <c r="A3087" s="55" t="s">
        <v>1717</v>
      </c>
      <c r="B3087" s="92" t="s">
        <v>3124</v>
      </c>
      <c r="D3087" s="55" t="s">
        <v>3859</v>
      </c>
      <c r="E3087" s="56">
        <v>45808</v>
      </c>
      <c r="F3087" s="55" t="s">
        <v>4335</v>
      </c>
      <c r="H3087" s="55">
        <v>50900010</v>
      </c>
      <c r="I3087" s="55" t="s">
        <v>4344</v>
      </c>
      <c r="K3087" s="55" t="s">
        <v>490</v>
      </c>
      <c r="L3087" s="56">
        <v>45808</v>
      </c>
      <c r="Q3087" s="55" t="s">
        <v>89</v>
      </c>
      <c r="R3087" s="57">
        <v>4.3600000000000003</v>
      </c>
      <c r="S3087" s="55" t="s">
        <v>89</v>
      </c>
      <c r="T3087" s="57">
        <v>4.3600000000000003</v>
      </c>
      <c r="U3087" s="55" t="s">
        <v>4042</v>
      </c>
      <c r="V3087" s="55" t="s">
        <v>4043</v>
      </c>
      <c r="AJ3087" s="58">
        <v>0</v>
      </c>
      <c r="AT3087" t="s">
        <v>4371</v>
      </c>
      <c r="AU3087" s="191">
        <f t="shared" si="50"/>
        <v>71940</v>
      </c>
    </row>
    <row r="3088" spans="1:47" hidden="1" x14ac:dyDescent="0.25">
      <c r="A3088" s="55" t="s">
        <v>1717</v>
      </c>
      <c r="B3088" s="92" t="s">
        <v>3124</v>
      </c>
      <c r="D3088" s="55" t="s">
        <v>3859</v>
      </c>
      <c r="E3088" s="56">
        <v>45808</v>
      </c>
      <c r="F3088" s="55" t="s">
        <v>4335</v>
      </c>
      <c r="H3088" s="55">
        <v>50900010</v>
      </c>
      <c r="I3088" s="55" t="s">
        <v>4344</v>
      </c>
      <c r="K3088" s="55" t="s">
        <v>490</v>
      </c>
      <c r="L3088" s="56">
        <v>45808</v>
      </c>
      <c r="Q3088" s="55" t="s">
        <v>89</v>
      </c>
      <c r="R3088" s="57">
        <v>53</v>
      </c>
      <c r="S3088" s="55" t="s">
        <v>89</v>
      </c>
      <c r="T3088" s="57">
        <v>53</v>
      </c>
      <c r="U3088" s="55" t="s">
        <v>329</v>
      </c>
      <c r="V3088" s="55" t="s">
        <v>330</v>
      </c>
      <c r="AJ3088" s="58">
        <v>0</v>
      </c>
      <c r="AT3088" t="s">
        <v>3842</v>
      </c>
      <c r="AU3088" s="191">
        <f t="shared" si="50"/>
        <v>874500</v>
      </c>
    </row>
    <row r="3089" spans="1:47" hidden="1" x14ac:dyDescent="0.25">
      <c r="A3089" s="55" t="s">
        <v>1717</v>
      </c>
      <c r="B3089" s="92" t="s">
        <v>3124</v>
      </c>
      <c r="D3089" s="55" t="s">
        <v>3859</v>
      </c>
      <c r="E3089" s="56">
        <v>45808</v>
      </c>
      <c r="F3089" s="55" t="s">
        <v>4335</v>
      </c>
      <c r="H3089" s="55">
        <v>50900010</v>
      </c>
      <c r="I3089" s="55" t="s">
        <v>4344</v>
      </c>
      <c r="K3089" s="55" t="s">
        <v>490</v>
      </c>
      <c r="L3089" s="56">
        <v>45808</v>
      </c>
      <c r="Q3089" s="55" t="s">
        <v>89</v>
      </c>
      <c r="R3089" s="57">
        <v>33.97</v>
      </c>
      <c r="S3089" s="55" t="s">
        <v>89</v>
      </c>
      <c r="T3089" s="57">
        <v>33.97</v>
      </c>
      <c r="U3089" s="55" t="s">
        <v>329</v>
      </c>
      <c r="V3089" s="55" t="s">
        <v>330</v>
      </c>
      <c r="AJ3089" s="58">
        <v>0</v>
      </c>
      <c r="AT3089" t="s">
        <v>3842</v>
      </c>
      <c r="AU3089" s="191">
        <f t="shared" si="50"/>
        <v>560505</v>
      </c>
    </row>
    <row r="3090" spans="1:47" hidden="1" x14ac:dyDescent="0.25">
      <c r="A3090" s="55" t="s">
        <v>1717</v>
      </c>
      <c r="B3090" s="92" t="s">
        <v>3124</v>
      </c>
      <c r="D3090" s="55" t="s">
        <v>3859</v>
      </c>
      <c r="E3090" s="56">
        <v>45808</v>
      </c>
      <c r="F3090" s="55" t="s">
        <v>4335</v>
      </c>
      <c r="H3090" s="55">
        <v>50900010</v>
      </c>
      <c r="I3090" s="55" t="s">
        <v>4344</v>
      </c>
      <c r="K3090" s="55" t="s">
        <v>490</v>
      </c>
      <c r="L3090" s="56">
        <v>45808</v>
      </c>
      <c r="Q3090" s="55" t="s">
        <v>89</v>
      </c>
      <c r="R3090" s="57">
        <v>0</v>
      </c>
      <c r="S3090" s="55" t="s">
        <v>89</v>
      </c>
      <c r="T3090" s="57">
        <v>0</v>
      </c>
      <c r="U3090" s="55" t="s">
        <v>4042</v>
      </c>
      <c r="V3090" s="55" t="s">
        <v>4043</v>
      </c>
      <c r="AJ3090" s="58">
        <v>0</v>
      </c>
      <c r="AT3090" t="s">
        <v>4371</v>
      </c>
      <c r="AU3090" s="191">
        <f t="shared" si="50"/>
        <v>0</v>
      </c>
    </row>
    <row r="3091" spans="1:47" hidden="1" x14ac:dyDescent="0.25">
      <c r="A3091" s="55" t="s">
        <v>1717</v>
      </c>
      <c r="B3091" s="92" t="s">
        <v>3124</v>
      </c>
      <c r="D3091" s="55" t="s">
        <v>3859</v>
      </c>
      <c r="E3091" s="56">
        <v>45808</v>
      </c>
      <c r="F3091" s="55" t="s">
        <v>4335</v>
      </c>
      <c r="H3091" s="55">
        <v>50900010</v>
      </c>
      <c r="I3091" s="55" t="s">
        <v>4344</v>
      </c>
      <c r="K3091" s="55" t="s">
        <v>490</v>
      </c>
      <c r="L3091" s="56">
        <v>45808</v>
      </c>
      <c r="Q3091" s="55" t="s">
        <v>89</v>
      </c>
      <c r="R3091" s="57">
        <v>0.06</v>
      </c>
      <c r="S3091" s="55" t="s">
        <v>89</v>
      </c>
      <c r="T3091" s="57">
        <v>0.06</v>
      </c>
      <c r="U3091" s="55" t="s">
        <v>329</v>
      </c>
      <c r="V3091" s="55" t="s">
        <v>330</v>
      </c>
      <c r="AJ3091" s="58">
        <v>0</v>
      </c>
      <c r="AT3091" t="s">
        <v>3842</v>
      </c>
      <c r="AU3091" s="191">
        <f t="shared" si="50"/>
        <v>990</v>
      </c>
    </row>
    <row r="3092" spans="1:47" hidden="1" x14ac:dyDescent="0.25">
      <c r="A3092" s="55" t="s">
        <v>1717</v>
      </c>
      <c r="B3092" s="92" t="s">
        <v>3124</v>
      </c>
      <c r="D3092" s="55" t="s">
        <v>3859</v>
      </c>
      <c r="E3092" s="56">
        <v>45808</v>
      </c>
      <c r="F3092" s="55" t="s">
        <v>4335</v>
      </c>
      <c r="H3092" s="55">
        <v>50900010</v>
      </c>
      <c r="I3092" s="55" t="s">
        <v>4344</v>
      </c>
      <c r="K3092" s="55" t="s">
        <v>490</v>
      </c>
      <c r="L3092" s="56">
        <v>45808</v>
      </c>
      <c r="Q3092" s="55" t="s">
        <v>89</v>
      </c>
      <c r="R3092" s="57">
        <v>80.790000000000006</v>
      </c>
      <c r="S3092" s="55" t="s">
        <v>89</v>
      </c>
      <c r="T3092" s="57">
        <v>80.790000000000006</v>
      </c>
      <c r="U3092" s="55" t="s">
        <v>329</v>
      </c>
      <c r="V3092" s="55" t="s">
        <v>330</v>
      </c>
      <c r="AJ3092" s="58">
        <v>0</v>
      </c>
      <c r="AT3092" t="s">
        <v>3842</v>
      </c>
      <c r="AU3092" s="191">
        <f t="shared" si="50"/>
        <v>1333035</v>
      </c>
    </row>
    <row r="3093" spans="1:47" hidden="1" x14ac:dyDescent="0.25">
      <c r="A3093" s="55" t="s">
        <v>1717</v>
      </c>
      <c r="B3093" s="92" t="s">
        <v>3124</v>
      </c>
      <c r="D3093" s="55" t="s">
        <v>3859</v>
      </c>
      <c r="E3093" s="56">
        <v>45808</v>
      </c>
      <c r="F3093" s="55" t="s">
        <v>4335</v>
      </c>
      <c r="H3093" s="55">
        <v>50900010</v>
      </c>
      <c r="I3093" s="55" t="s">
        <v>4344</v>
      </c>
      <c r="K3093" s="55" t="s">
        <v>490</v>
      </c>
      <c r="L3093" s="56">
        <v>45808</v>
      </c>
      <c r="Q3093" s="55" t="s">
        <v>89</v>
      </c>
      <c r="R3093" s="57">
        <v>0.63</v>
      </c>
      <c r="S3093" s="55" t="s">
        <v>89</v>
      </c>
      <c r="T3093" s="57">
        <v>0.63</v>
      </c>
      <c r="U3093" s="55" t="s">
        <v>329</v>
      </c>
      <c r="V3093" s="55" t="s">
        <v>330</v>
      </c>
      <c r="AJ3093" s="58">
        <v>0</v>
      </c>
      <c r="AT3093" t="s">
        <v>3842</v>
      </c>
      <c r="AU3093" s="191">
        <f t="shared" si="50"/>
        <v>10395</v>
      </c>
    </row>
    <row r="3094" spans="1:47" hidden="1" x14ac:dyDescent="0.25">
      <c r="A3094" s="55" t="s">
        <v>1717</v>
      </c>
      <c r="B3094" s="92" t="s">
        <v>3124</v>
      </c>
      <c r="D3094" s="55" t="s">
        <v>3859</v>
      </c>
      <c r="E3094" s="56">
        <v>45808</v>
      </c>
      <c r="F3094" s="55" t="s">
        <v>4335</v>
      </c>
      <c r="H3094" s="55">
        <v>50900010</v>
      </c>
      <c r="I3094" s="55" t="s">
        <v>4344</v>
      </c>
      <c r="K3094" s="55" t="s">
        <v>490</v>
      </c>
      <c r="L3094" s="56">
        <v>45808</v>
      </c>
      <c r="Q3094" s="55" t="s">
        <v>89</v>
      </c>
      <c r="R3094" s="57">
        <v>0.9</v>
      </c>
      <c r="S3094" s="55" t="s">
        <v>89</v>
      </c>
      <c r="T3094" s="57">
        <v>0.9</v>
      </c>
      <c r="U3094" s="55" t="s">
        <v>329</v>
      </c>
      <c r="V3094" s="55" t="s">
        <v>330</v>
      </c>
      <c r="AJ3094" s="58">
        <v>0</v>
      </c>
      <c r="AT3094" t="s">
        <v>3842</v>
      </c>
      <c r="AU3094" s="191">
        <f t="shared" si="50"/>
        <v>14850</v>
      </c>
    </row>
    <row r="3095" spans="1:47" hidden="1" x14ac:dyDescent="0.25">
      <c r="A3095" s="55" t="s">
        <v>1717</v>
      </c>
      <c r="B3095" s="92" t="s">
        <v>3124</v>
      </c>
      <c r="D3095" s="55" t="s">
        <v>3859</v>
      </c>
      <c r="E3095" s="56">
        <v>45808</v>
      </c>
      <c r="F3095" s="55" t="s">
        <v>4335</v>
      </c>
      <c r="H3095" s="55">
        <v>50900010</v>
      </c>
      <c r="I3095" s="55" t="s">
        <v>4344</v>
      </c>
      <c r="K3095" s="55" t="s">
        <v>490</v>
      </c>
      <c r="L3095" s="56">
        <v>45808</v>
      </c>
      <c r="Q3095" s="55" t="s">
        <v>89</v>
      </c>
      <c r="R3095" s="57">
        <v>116.67</v>
      </c>
      <c r="S3095" s="55" t="s">
        <v>89</v>
      </c>
      <c r="T3095" s="57">
        <v>116.67</v>
      </c>
      <c r="U3095" s="55" t="s">
        <v>329</v>
      </c>
      <c r="V3095" s="55" t="s">
        <v>330</v>
      </c>
      <c r="AJ3095" s="58">
        <v>0</v>
      </c>
      <c r="AT3095" t="s">
        <v>3842</v>
      </c>
      <c r="AU3095" s="191">
        <f t="shared" si="50"/>
        <v>1925055</v>
      </c>
    </row>
    <row r="3096" spans="1:47" hidden="1" x14ac:dyDescent="0.25">
      <c r="A3096" s="55" t="s">
        <v>1717</v>
      </c>
      <c r="B3096" s="92" t="s">
        <v>3124</v>
      </c>
      <c r="D3096" s="55" t="s">
        <v>3859</v>
      </c>
      <c r="E3096" s="56">
        <v>45808</v>
      </c>
      <c r="F3096" s="55" t="s">
        <v>4335</v>
      </c>
      <c r="H3096" s="55">
        <v>50900010</v>
      </c>
      <c r="I3096" s="55" t="s">
        <v>4344</v>
      </c>
      <c r="K3096" s="55" t="s">
        <v>490</v>
      </c>
      <c r="L3096" s="56">
        <v>45808</v>
      </c>
      <c r="Q3096" s="55" t="s">
        <v>89</v>
      </c>
      <c r="R3096" s="57">
        <v>34.5</v>
      </c>
      <c r="S3096" s="55" t="s">
        <v>89</v>
      </c>
      <c r="T3096" s="57">
        <v>34.5</v>
      </c>
      <c r="U3096" s="55" t="s">
        <v>329</v>
      </c>
      <c r="V3096" s="55" t="s">
        <v>330</v>
      </c>
      <c r="AJ3096" s="58">
        <v>0</v>
      </c>
      <c r="AT3096" t="s">
        <v>3842</v>
      </c>
      <c r="AU3096" s="191">
        <f t="shared" si="50"/>
        <v>569250</v>
      </c>
    </row>
    <row r="3097" spans="1:47" hidden="1" x14ac:dyDescent="0.25">
      <c r="A3097" s="55" t="s">
        <v>1717</v>
      </c>
      <c r="B3097" s="92" t="s">
        <v>3124</v>
      </c>
      <c r="D3097" s="55" t="s">
        <v>3859</v>
      </c>
      <c r="E3097" s="56">
        <v>45808</v>
      </c>
      <c r="F3097" s="55" t="s">
        <v>4335</v>
      </c>
      <c r="H3097" s="55">
        <v>50900010</v>
      </c>
      <c r="I3097" s="55" t="s">
        <v>4344</v>
      </c>
      <c r="K3097" s="55" t="s">
        <v>490</v>
      </c>
      <c r="L3097" s="56">
        <v>45808</v>
      </c>
      <c r="Q3097" s="55" t="s">
        <v>89</v>
      </c>
      <c r="R3097" s="57">
        <v>0.4</v>
      </c>
      <c r="S3097" s="55" t="s">
        <v>89</v>
      </c>
      <c r="T3097" s="57">
        <v>0.4</v>
      </c>
      <c r="U3097" s="55" t="s">
        <v>329</v>
      </c>
      <c r="V3097" s="55" t="s">
        <v>330</v>
      </c>
      <c r="AJ3097" s="58">
        <v>0</v>
      </c>
      <c r="AT3097" t="s">
        <v>3842</v>
      </c>
      <c r="AU3097" s="191">
        <f t="shared" si="50"/>
        <v>6600</v>
      </c>
    </row>
    <row r="3098" spans="1:47" hidden="1" x14ac:dyDescent="0.25">
      <c r="A3098" s="55" t="s">
        <v>1717</v>
      </c>
      <c r="B3098" s="92" t="s">
        <v>3124</v>
      </c>
      <c r="D3098" s="55" t="s">
        <v>3859</v>
      </c>
      <c r="E3098" s="56">
        <v>45808</v>
      </c>
      <c r="F3098" s="55" t="s">
        <v>4335</v>
      </c>
      <c r="H3098" s="55">
        <v>50900010</v>
      </c>
      <c r="I3098" s="55" t="s">
        <v>4344</v>
      </c>
      <c r="K3098" s="55" t="s">
        <v>490</v>
      </c>
      <c r="L3098" s="56">
        <v>45808</v>
      </c>
      <c r="Q3098" s="55" t="s">
        <v>89</v>
      </c>
      <c r="R3098" s="57">
        <v>10.71</v>
      </c>
      <c r="S3098" s="55" t="s">
        <v>89</v>
      </c>
      <c r="T3098" s="57">
        <v>10.71</v>
      </c>
      <c r="U3098" s="55" t="s">
        <v>329</v>
      </c>
      <c r="V3098" s="55" t="s">
        <v>330</v>
      </c>
      <c r="AJ3098" s="58">
        <v>0</v>
      </c>
      <c r="AT3098" t="s">
        <v>3842</v>
      </c>
      <c r="AU3098" s="191">
        <f t="shared" si="50"/>
        <v>176715</v>
      </c>
    </row>
    <row r="3099" spans="1:47" hidden="1" x14ac:dyDescent="0.25">
      <c r="A3099" s="55" t="s">
        <v>1717</v>
      </c>
      <c r="B3099" s="92" t="s">
        <v>3124</v>
      </c>
      <c r="D3099" s="55" t="s">
        <v>3859</v>
      </c>
      <c r="E3099" s="56">
        <v>45808</v>
      </c>
      <c r="F3099" s="55" t="s">
        <v>4335</v>
      </c>
      <c r="H3099" s="55">
        <v>50900010</v>
      </c>
      <c r="I3099" s="55" t="s">
        <v>4344</v>
      </c>
      <c r="K3099" s="55" t="s">
        <v>490</v>
      </c>
      <c r="L3099" s="56">
        <v>45808</v>
      </c>
      <c r="Q3099" s="55" t="s">
        <v>89</v>
      </c>
      <c r="R3099" s="57">
        <v>15.08</v>
      </c>
      <c r="S3099" s="55" t="s">
        <v>89</v>
      </c>
      <c r="T3099" s="57">
        <v>15.08</v>
      </c>
      <c r="U3099" s="55" t="s">
        <v>329</v>
      </c>
      <c r="V3099" s="55" t="s">
        <v>330</v>
      </c>
      <c r="AJ3099" s="58">
        <v>0</v>
      </c>
      <c r="AT3099" t="s">
        <v>3842</v>
      </c>
      <c r="AU3099" s="191">
        <f t="shared" si="50"/>
        <v>248820</v>
      </c>
    </row>
    <row r="3100" spans="1:47" hidden="1" x14ac:dyDescent="0.25">
      <c r="A3100" s="55" t="s">
        <v>1717</v>
      </c>
      <c r="B3100" s="92" t="s">
        <v>3124</v>
      </c>
      <c r="D3100" s="55" t="s">
        <v>3859</v>
      </c>
      <c r="E3100" s="56">
        <v>45808</v>
      </c>
      <c r="F3100" s="55" t="s">
        <v>4335</v>
      </c>
      <c r="H3100" s="55">
        <v>50900010</v>
      </c>
      <c r="I3100" s="55" t="s">
        <v>4344</v>
      </c>
      <c r="K3100" s="55" t="s">
        <v>490</v>
      </c>
      <c r="L3100" s="56">
        <v>45808</v>
      </c>
      <c r="Q3100" s="55" t="s">
        <v>89</v>
      </c>
      <c r="R3100" s="57">
        <v>238.34</v>
      </c>
      <c r="S3100" s="55" t="s">
        <v>89</v>
      </c>
      <c r="T3100" s="57">
        <v>238.34</v>
      </c>
      <c r="U3100" s="55" t="s">
        <v>4042</v>
      </c>
      <c r="V3100" s="55" t="s">
        <v>4043</v>
      </c>
      <c r="AJ3100" s="58">
        <v>0</v>
      </c>
      <c r="AT3100" t="s">
        <v>4371</v>
      </c>
      <c r="AU3100" s="191">
        <f t="shared" si="50"/>
        <v>3932610</v>
      </c>
    </row>
    <row r="3101" spans="1:47" hidden="1" x14ac:dyDescent="0.25">
      <c r="A3101" s="55" t="s">
        <v>1717</v>
      </c>
      <c r="B3101" s="92" t="s">
        <v>3124</v>
      </c>
      <c r="D3101" s="55" t="s">
        <v>3859</v>
      </c>
      <c r="E3101" s="56">
        <v>45808</v>
      </c>
      <c r="F3101" s="55" t="s">
        <v>4335</v>
      </c>
      <c r="H3101" s="55">
        <v>50900010</v>
      </c>
      <c r="I3101" s="55" t="s">
        <v>4344</v>
      </c>
      <c r="K3101" s="55" t="s">
        <v>490</v>
      </c>
      <c r="L3101" s="56">
        <v>45808</v>
      </c>
      <c r="Q3101" s="55" t="s">
        <v>89</v>
      </c>
      <c r="R3101" s="57">
        <v>3.79</v>
      </c>
      <c r="S3101" s="55" t="s">
        <v>89</v>
      </c>
      <c r="T3101" s="57">
        <v>3.79</v>
      </c>
      <c r="U3101" s="55" t="s">
        <v>329</v>
      </c>
      <c r="V3101" s="55" t="s">
        <v>330</v>
      </c>
      <c r="AJ3101" s="58">
        <v>0</v>
      </c>
      <c r="AT3101" t="s">
        <v>3842</v>
      </c>
      <c r="AU3101" s="191">
        <f t="shared" si="50"/>
        <v>62535</v>
      </c>
    </row>
    <row r="3102" spans="1:47" hidden="1" x14ac:dyDescent="0.25">
      <c r="A3102" s="55" t="s">
        <v>1717</v>
      </c>
      <c r="B3102" s="92" t="s">
        <v>3124</v>
      </c>
      <c r="D3102" s="55" t="s">
        <v>3859</v>
      </c>
      <c r="E3102" s="56">
        <v>45808</v>
      </c>
      <c r="F3102" s="55" t="s">
        <v>4335</v>
      </c>
      <c r="H3102" s="55">
        <v>50900010</v>
      </c>
      <c r="I3102" s="55" t="s">
        <v>4344</v>
      </c>
      <c r="K3102" s="55" t="s">
        <v>490</v>
      </c>
      <c r="L3102" s="56">
        <v>45808</v>
      </c>
      <c r="Q3102" s="55" t="s">
        <v>89</v>
      </c>
      <c r="R3102" s="57">
        <v>2.2999999999999998</v>
      </c>
      <c r="S3102" s="55" t="s">
        <v>89</v>
      </c>
      <c r="T3102" s="57">
        <v>2.2999999999999998</v>
      </c>
      <c r="U3102" s="55" t="s">
        <v>329</v>
      </c>
      <c r="V3102" s="55" t="s">
        <v>330</v>
      </c>
      <c r="AJ3102" s="58">
        <v>0</v>
      </c>
      <c r="AT3102" t="s">
        <v>3842</v>
      </c>
      <c r="AU3102" s="191">
        <f t="shared" si="50"/>
        <v>37950</v>
      </c>
    </row>
    <row r="3103" spans="1:47" hidden="1" x14ac:dyDescent="0.25">
      <c r="A3103" s="55" t="s">
        <v>1717</v>
      </c>
      <c r="B3103" s="92" t="s">
        <v>3124</v>
      </c>
      <c r="D3103" s="55" t="s">
        <v>3859</v>
      </c>
      <c r="E3103" s="56">
        <v>45808</v>
      </c>
      <c r="F3103" s="55" t="s">
        <v>4335</v>
      </c>
      <c r="H3103" s="55">
        <v>50900010</v>
      </c>
      <c r="I3103" s="55" t="s">
        <v>4344</v>
      </c>
      <c r="K3103" s="55" t="s">
        <v>490</v>
      </c>
      <c r="L3103" s="56">
        <v>45808</v>
      </c>
      <c r="Q3103" s="55" t="s">
        <v>89</v>
      </c>
      <c r="R3103" s="57">
        <v>3.66</v>
      </c>
      <c r="S3103" s="55" t="s">
        <v>89</v>
      </c>
      <c r="T3103" s="57">
        <v>3.66</v>
      </c>
      <c r="U3103" s="55" t="s">
        <v>329</v>
      </c>
      <c r="V3103" s="55" t="s">
        <v>330</v>
      </c>
      <c r="AJ3103" s="58">
        <v>0</v>
      </c>
      <c r="AT3103" t="s">
        <v>3842</v>
      </c>
      <c r="AU3103" s="191">
        <f t="shared" si="50"/>
        <v>60390</v>
      </c>
    </row>
    <row r="3104" spans="1:47" hidden="1" x14ac:dyDescent="0.25">
      <c r="A3104" s="55" t="s">
        <v>1717</v>
      </c>
      <c r="B3104" s="92" t="s">
        <v>3124</v>
      </c>
      <c r="D3104" s="55" t="s">
        <v>3859</v>
      </c>
      <c r="E3104" s="56">
        <v>45808</v>
      </c>
      <c r="F3104" s="55" t="s">
        <v>4335</v>
      </c>
      <c r="H3104" s="55">
        <v>50900010</v>
      </c>
      <c r="I3104" s="55" t="s">
        <v>4344</v>
      </c>
      <c r="K3104" s="55" t="s">
        <v>490</v>
      </c>
      <c r="L3104" s="56">
        <v>45808</v>
      </c>
      <c r="Q3104" s="55" t="s">
        <v>89</v>
      </c>
      <c r="R3104" s="57">
        <v>7.0000000000000007E-2</v>
      </c>
      <c r="S3104" s="55" t="s">
        <v>89</v>
      </c>
      <c r="T3104" s="57">
        <v>7.0000000000000007E-2</v>
      </c>
      <c r="U3104" s="55" t="s">
        <v>329</v>
      </c>
      <c r="V3104" s="55" t="s">
        <v>330</v>
      </c>
      <c r="AJ3104" s="58">
        <v>0</v>
      </c>
      <c r="AT3104" t="s">
        <v>3842</v>
      </c>
      <c r="AU3104" s="191">
        <f t="shared" si="50"/>
        <v>1155</v>
      </c>
    </row>
    <row r="3105" spans="1:47" hidden="1" x14ac:dyDescent="0.25">
      <c r="A3105" s="55" t="s">
        <v>1717</v>
      </c>
      <c r="B3105" s="92" t="s">
        <v>3124</v>
      </c>
      <c r="D3105" s="55" t="s">
        <v>3859</v>
      </c>
      <c r="E3105" s="56">
        <v>45808</v>
      </c>
      <c r="F3105" s="55" t="s">
        <v>4335</v>
      </c>
      <c r="H3105" s="55">
        <v>50900010</v>
      </c>
      <c r="I3105" s="55" t="s">
        <v>4344</v>
      </c>
      <c r="K3105" s="55" t="s">
        <v>490</v>
      </c>
      <c r="L3105" s="56">
        <v>45808</v>
      </c>
      <c r="Q3105" s="55" t="s">
        <v>89</v>
      </c>
      <c r="R3105" s="57">
        <v>228.9</v>
      </c>
      <c r="S3105" s="55" t="s">
        <v>89</v>
      </c>
      <c r="T3105" s="57">
        <v>228.9</v>
      </c>
      <c r="U3105" s="55" t="s">
        <v>329</v>
      </c>
      <c r="V3105" s="55" t="s">
        <v>330</v>
      </c>
      <c r="AJ3105" s="58">
        <v>0</v>
      </c>
      <c r="AT3105" t="s">
        <v>3842</v>
      </c>
      <c r="AU3105" s="191">
        <f t="shared" si="50"/>
        <v>3776850</v>
      </c>
    </row>
    <row r="3106" spans="1:47" hidden="1" x14ac:dyDescent="0.25">
      <c r="A3106" s="55" t="s">
        <v>1717</v>
      </c>
      <c r="B3106" s="92" t="s">
        <v>3124</v>
      </c>
      <c r="D3106" s="55" t="s">
        <v>3859</v>
      </c>
      <c r="E3106" s="56">
        <v>45808</v>
      </c>
      <c r="F3106" s="55" t="s">
        <v>4335</v>
      </c>
      <c r="H3106" s="55">
        <v>50900010</v>
      </c>
      <c r="I3106" s="55" t="s">
        <v>4344</v>
      </c>
      <c r="K3106" s="55" t="s">
        <v>490</v>
      </c>
      <c r="L3106" s="56">
        <v>45808</v>
      </c>
      <c r="Q3106" s="55" t="s">
        <v>89</v>
      </c>
      <c r="R3106" s="57">
        <v>4.95</v>
      </c>
      <c r="S3106" s="55" t="s">
        <v>89</v>
      </c>
      <c r="T3106" s="57">
        <v>4.95</v>
      </c>
      <c r="U3106" s="55" t="s">
        <v>329</v>
      </c>
      <c r="V3106" s="55" t="s">
        <v>330</v>
      </c>
      <c r="AJ3106" s="58">
        <v>0</v>
      </c>
      <c r="AT3106" t="s">
        <v>3842</v>
      </c>
      <c r="AU3106" s="191">
        <f t="shared" si="50"/>
        <v>81675</v>
      </c>
    </row>
    <row r="3107" spans="1:47" hidden="1" x14ac:dyDescent="0.25">
      <c r="A3107" s="55" t="s">
        <v>1717</v>
      </c>
      <c r="B3107" s="92" t="s">
        <v>3124</v>
      </c>
      <c r="D3107" s="55" t="s">
        <v>3859</v>
      </c>
      <c r="E3107" s="56">
        <v>45808</v>
      </c>
      <c r="F3107" s="55" t="s">
        <v>4335</v>
      </c>
      <c r="H3107" s="55">
        <v>50900010</v>
      </c>
      <c r="I3107" s="55" t="s">
        <v>4344</v>
      </c>
      <c r="K3107" s="55" t="s">
        <v>490</v>
      </c>
      <c r="L3107" s="56">
        <v>45808</v>
      </c>
      <c r="Q3107" s="55" t="s">
        <v>89</v>
      </c>
      <c r="R3107" s="57">
        <v>2.58</v>
      </c>
      <c r="S3107" s="55" t="s">
        <v>89</v>
      </c>
      <c r="T3107" s="57">
        <v>2.58</v>
      </c>
      <c r="U3107" s="55" t="s">
        <v>329</v>
      </c>
      <c r="V3107" s="55" t="s">
        <v>330</v>
      </c>
      <c r="AJ3107" s="58">
        <v>0</v>
      </c>
      <c r="AT3107" t="s">
        <v>3842</v>
      </c>
      <c r="AU3107" s="191">
        <f t="shared" si="50"/>
        <v>42570</v>
      </c>
    </row>
    <row r="3108" spans="1:47" hidden="1" x14ac:dyDescent="0.25">
      <c r="A3108" s="55" t="s">
        <v>1717</v>
      </c>
      <c r="B3108" s="92" t="s">
        <v>3124</v>
      </c>
      <c r="D3108" s="55" t="s">
        <v>3859</v>
      </c>
      <c r="E3108" s="56">
        <v>45808</v>
      </c>
      <c r="F3108" s="55" t="s">
        <v>4335</v>
      </c>
      <c r="H3108" s="55">
        <v>50900010</v>
      </c>
      <c r="I3108" s="55" t="s">
        <v>4344</v>
      </c>
      <c r="K3108" s="55" t="s">
        <v>490</v>
      </c>
      <c r="L3108" s="56">
        <v>45808</v>
      </c>
      <c r="Q3108" s="55" t="s">
        <v>89</v>
      </c>
      <c r="R3108" s="57">
        <v>1421.88</v>
      </c>
      <c r="S3108" s="55" t="s">
        <v>89</v>
      </c>
      <c r="T3108" s="57">
        <v>1421.88</v>
      </c>
      <c r="U3108" s="55" t="s">
        <v>4042</v>
      </c>
      <c r="V3108" s="55" t="s">
        <v>4043</v>
      </c>
      <c r="AJ3108" s="58">
        <v>0</v>
      </c>
      <c r="AT3108" t="s">
        <v>4371</v>
      </c>
      <c r="AU3108" s="191">
        <f t="shared" si="50"/>
        <v>23461020</v>
      </c>
    </row>
    <row r="3109" spans="1:47" hidden="1" x14ac:dyDescent="0.25">
      <c r="A3109" s="55" t="s">
        <v>1717</v>
      </c>
      <c r="B3109" s="92" t="s">
        <v>3124</v>
      </c>
      <c r="D3109" s="55" t="s">
        <v>3859</v>
      </c>
      <c r="E3109" s="56">
        <v>45808</v>
      </c>
      <c r="F3109" s="55" t="s">
        <v>4335</v>
      </c>
      <c r="H3109" s="55">
        <v>50900010</v>
      </c>
      <c r="I3109" s="55" t="s">
        <v>4344</v>
      </c>
      <c r="K3109" s="55" t="s">
        <v>490</v>
      </c>
      <c r="L3109" s="56">
        <v>45808</v>
      </c>
      <c r="Q3109" s="55" t="s">
        <v>89</v>
      </c>
      <c r="R3109" s="57">
        <v>4.24</v>
      </c>
      <c r="S3109" s="55" t="s">
        <v>89</v>
      </c>
      <c r="T3109" s="57">
        <v>4.24</v>
      </c>
      <c r="U3109" s="55" t="s">
        <v>329</v>
      </c>
      <c r="V3109" s="55" t="s">
        <v>330</v>
      </c>
      <c r="AJ3109" s="58">
        <v>0</v>
      </c>
      <c r="AT3109" t="s">
        <v>3842</v>
      </c>
      <c r="AU3109" s="191">
        <f t="shared" si="50"/>
        <v>69960</v>
      </c>
    </row>
    <row r="3110" spans="1:47" hidden="1" x14ac:dyDescent="0.25">
      <c r="A3110" s="55" t="s">
        <v>1717</v>
      </c>
      <c r="B3110" s="92" t="s">
        <v>3124</v>
      </c>
      <c r="D3110" s="55" t="s">
        <v>3859</v>
      </c>
      <c r="E3110" s="56">
        <v>45808</v>
      </c>
      <c r="F3110" s="55" t="s">
        <v>4335</v>
      </c>
      <c r="H3110" s="55">
        <v>50900010</v>
      </c>
      <c r="I3110" s="55" t="s">
        <v>4344</v>
      </c>
      <c r="K3110" s="55" t="s">
        <v>490</v>
      </c>
      <c r="L3110" s="56">
        <v>45808</v>
      </c>
      <c r="Q3110" s="55" t="s">
        <v>89</v>
      </c>
      <c r="R3110" s="57">
        <v>56.69</v>
      </c>
      <c r="S3110" s="55" t="s">
        <v>89</v>
      </c>
      <c r="T3110" s="57">
        <v>56.69</v>
      </c>
      <c r="U3110" s="55" t="s">
        <v>329</v>
      </c>
      <c r="V3110" s="55" t="s">
        <v>330</v>
      </c>
      <c r="AJ3110" s="58">
        <v>0</v>
      </c>
      <c r="AT3110" t="s">
        <v>3842</v>
      </c>
      <c r="AU3110" s="191">
        <f t="shared" si="50"/>
        <v>935385</v>
      </c>
    </row>
    <row r="3111" spans="1:47" hidden="1" x14ac:dyDescent="0.25">
      <c r="A3111" s="55" t="s">
        <v>1717</v>
      </c>
      <c r="B3111" s="92" t="s">
        <v>3124</v>
      </c>
      <c r="D3111" s="55" t="s">
        <v>3859</v>
      </c>
      <c r="E3111" s="56">
        <v>45808</v>
      </c>
      <c r="F3111" s="55" t="s">
        <v>4335</v>
      </c>
      <c r="H3111" s="55">
        <v>50900010</v>
      </c>
      <c r="I3111" s="55" t="s">
        <v>4344</v>
      </c>
      <c r="K3111" s="55" t="s">
        <v>490</v>
      </c>
      <c r="L3111" s="56">
        <v>45808</v>
      </c>
      <c r="Q3111" s="55" t="s">
        <v>89</v>
      </c>
      <c r="R3111" s="57">
        <v>197.73</v>
      </c>
      <c r="S3111" s="55" t="s">
        <v>89</v>
      </c>
      <c r="T3111" s="57">
        <v>197.73</v>
      </c>
      <c r="U3111" s="55" t="s">
        <v>329</v>
      </c>
      <c r="V3111" s="55" t="s">
        <v>330</v>
      </c>
      <c r="AJ3111" s="58">
        <v>0</v>
      </c>
      <c r="AT3111" t="s">
        <v>3842</v>
      </c>
      <c r="AU3111" s="191">
        <f t="shared" si="50"/>
        <v>3262545</v>
      </c>
    </row>
    <row r="3112" spans="1:47" hidden="1" x14ac:dyDescent="0.25">
      <c r="A3112" s="55" t="s">
        <v>1717</v>
      </c>
      <c r="B3112" s="92" t="s">
        <v>3124</v>
      </c>
      <c r="D3112" s="55" t="s">
        <v>3859</v>
      </c>
      <c r="E3112" s="56">
        <v>45808</v>
      </c>
      <c r="F3112" s="55" t="s">
        <v>4335</v>
      </c>
      <c r="H3112" s="55">
        <v>50900010</v>
      </c>
      <c r="I3112" s="55" t="s">
        <v>4344</v>
      </c>
      <c r="K3112" s="55" t="s">
        <v>490</v>
      </c>
      <c r="L3112" s="56">
        <v>45808</v>
      </c>
      <c r="Q3112" s="55" t="s">
        <v>89</v>
      </c>
      <c r="R3112" s="57">
        <v>1234.55</v>
      </c>
      <c r="S3112" s="55" t="s">
        <v>89</v>
      </c>
      <c r="T3112" s="57">
        <v>1234.55</v>
      </c>
      <c r="U3112" s="55" t="s">
        <v>329</v>
      </c>
      <c r="V3112" s="55" t="s">
        <v>330</v>
      </c>
      <c r="AJ3112" s="58">
        <v>0</v>
      </c>
      <c r="AT3112" t="s">
        <v>3842</v>
      </c>
      <c r="AU3112" s="191">
        <f t="shared" si="50"/>
        <v>20370075</v>
      </c>
    </row>
    <row r="3113" spans="1:47" hidden="1" x14ac:dyDescent="0.25">
      <c r="A3113" s="55" t="s">
        <v>1717</v>
      </c>
      <c r="B3113" s="92" t="s">
        <v>3124</v>
      </c>
      <c r="D3113" s="55" t="s">
        <v>3859</v>
      </c>
      <c r="E3113" s="56">
        <v>45808</v>
      </c>
      <c r="F3113" s="55" t="s">
        <v>4335</v>
      </c>
      <c r="H3113" s="55">
        <v>50900010</v>
      </c>
      <c r="I3113" s="55" t="s">
        <v>4344</v>
      </c>
      <c r="K3113" s="55" t="s">
        <v>490</v>
      </c>
      <c r="L3113" s="56">
        <v>45808</v>
      </c>
      <c r="Q3113" s="55" t="s">
        <v>89</v>
      </c>
      <c r="R3113" s="57">
        <v>20.71</v>
      </c>
      <c r="S3113" s="55" t="s">
        <v>89</v>
      </c>
      <c r="T3113" s="57">
        <v>20.71</v>
      </c>
      <c r="U3113" s="55" t="s">
        <v>329</v>
      </c>
      <c r="V3113" s="55" t="s">
        <v>330</v>
      </c>
      <c r="AJ3113" s="58">
        <v>0</v>
      </c>
      <c r="AT3113" t="s">
        <v>3842</v>
      </c>
      <c r="AU3113" s="191">
        <f t="shared" si="50"/>
        <v>341715</v>
      </c>
    </row>
    <row r="3114" spans="1:47" hidden="1" x14ac:dyDescent="0.25">
      <c r="A3114" s="55" t="s">
        <v>1717</v>
      </c>
      <c r="B3114" s="92" t="s">
        <v>3124</v>
      </c>
      <c r="D3114" s="55" t="s">
        <v>3859</v>
      </c>
      <c r="E3114" s="56">
        <v>45808</v>
      </c>
      <c r="F3114" s="55" t="s">
        <v>4335</v>
      </c>
      <c r="H3114" s="55">
        <v>50900010</v>
      </c>
      <c r="I3114" s="55" t="s">
        <v>4344</v>
      </c>
      <c r="K3114" s="55" t="s">
        <v>490</v>
      </c>
      <c r="L3114" s="56">
        <v>45808</v>
      </c>
      <c r="Q3114" s="55" t="s">
        <v>89</v>
      </c>
      <c r="R3114" s="57">
        <v>0.06</v>
      </c>
      <c r="S3114" s="55" t="s">
        <v>89</v>
      </c>
      <c r="T3114" s="57">
        <v>0.06</v>
      </c>
      <c r="U3114" s="55" t="s">
        <v>329</v>
      </c>
      <c r="V3114" s="55" t="s">
        <v>330</v>
      </c>
      <c r="AJ3114" s="58">
        <v>0</v>
      </c>
      <c r="AT3114" t="s">
        <v>3842</v>
      </c>
      <c r="AU3114" s="191">
        <f t="shared" si="50"/>
        <v>990</v>
      </c>
    </row>
    <row r="3115" spans="1:47" hidden="1" x14ac:dyDescent="0.25">
      <c r="A3115" s="55" t="s">
        <v>1717</v>
      </c>
      <c r="B3115" s="92" t="s">
        <v>3124</v>
      </c>
      <c r="D3115" s="55" t="s">
        <v>3859</v>
      </c>
      <c r="E3115" s="56">
        <v>45808</v>
      </c>
      <c r="F3115" s="55" t="s">
        <v>4335</v>
      </c>
      <c r="H3115" s="55">
        <v>50900010</v>
      </c>
      <c r="I3115" s="55" t="s">
        <v>4344</v>
      </c>
      <c r="K3115" s="55" t="s">
        <v>490</v>
      </c>
      <c r="L3115" s="56">
        <v>45808</v>
      </c>
      <c r="Q3115" s="55" t="s">
        <v>89</v>
      </c>
      <c r="R3115" s="57">
        <v>85.61</v>
      </c>
      <c r="S3115" s="55" t="s">
        <v>89</v>
      </c>
      <c r="T3115" s="57">
        <v>85.61</v>
      </c>
      <c r="U3115" s="55" t="s">
        <v>329</v>
      </c>
      <c r="V3115" s="55" t="s">
        <v>330</v>
      </c>
      <c r="AJ3115" s="58">
        <v>0</v>
      </c>
      <c r="AT3115" t="s">
        <v>3842</v>
      </c>
      <c r="AU3115" s="191">
        <f t="shared" si="50"/>
        <v>1412565</v>
      </c>
    </row>
    <row r="3116" spans="1:47" hidden="1" x14ac:dyDescent="0.25">
      <c r="A3116" s="55" t="s">
        <v>1717</v>
      </c>
      <c r="B3116" s="92" t="s">
        <v>3124</v>
      </c>
      <c r="D3116" s="55" t="s">
        <v>3859</v>
      </c>
      <c r="E3116" s="56">
        <v>45808</v>
      </c>
      <c r="F3116" s="55" t="s">
        <v>4335</v>
      </c>
      <c r="H3116" s="55">
        <v>50900010</v>
      </c>
      <c r="I3116" s="55" t="s">
        <v>4344</v>
      </c>
      <c r="K3116" s="55" t="s">
        <v>490</v>
      </c>
      <c r="L3116" s="56">
        <v>45808</v>
      </c>
      <c r="Q3116" s="55" t="s">
        <v>89</v>
      </c>
      <c r="R3116" s="57">
        <v>105.64</v>
      </c>
      <c r="S3116" s="55" t="s">
        <v>89</v>
      </c>
      <c r="T3116" s="57">
        <v>105.64</v>
      </c>
      <c r="U3116" s="55" t="s">
        <v>329</v>
      </c>
      <c r="V3116" s="55" t="s">
        <v>330</v>
      </c>
      <c r="AJ3116" s="58">
        <v>0</v>
      </c>
      <c r="AT3116" t="s">
        <v>3842</v>
      </c>
      <c r="AU3116" s="191">
        <f t="shared" si="50"/>
        <v>1743060</v>
      </c>
    </row>
    <row r="3117" spans="1:47" hidden="1" x14ac:dyDescent="0.25">
      <c r="A3117" s="55" t="s">
        <v>1717</v>
      </c>
      <c r="B3117" s="92" t="s">
        <v>3124</v>
      </c>
      <c r="D3117" s="55" t="s">
        <v>3859</v>
      </c>
      <c r="E3117" s="56">
        <v>45808</v>
      </c>
      <c r="F3117" s="55" t="s">
        <v>4335</v>
      </c>
      <c r="H3117" s="55">
        <v>50900010</v>
      </c>
      <c r="I3117" s="55" t="s">
        <v>4344</v>
      </c>
      <c r="K3117" s="55" t="s">
        <v>490</v>
      </c>
      <c r="L3117" s="56">
        <v>45808</v>
      </c>
      <c r="Q3117" s="55" t="s">
        <v>89</v>
      </c>
      <c r="R3117" s="57">
        <v>23.19</v>
      </c>
      <c r="S3117" s="55" t="s">
        <v>89</v>
      </c>
      <c r="T3117" s="57">
        <v>23.19</v>
      </c>
      <c r="U3117" s="55" t="s">
        <v>329</v>
      </c>
      <c r="V3117" s="55" t="s">
        <v>330</v>
      </c>
      <c r="AJ3117" s="58">
        <v>0</v>
      </c>
      <c r="AT3117" t="s">
        <v>3842</v>
      </c>
      <c r="AU3117" s="191">
        <f t="shared" si="50"/>
        <v>382635</v>
      </c>
    </row>
    <row r="3118" spans="1:47" hidden="1" x14ac:dyDescent="0.25">
      <c r="A3118" s="55" t="s">
        <v>1717</v>
      </c>
      <c r="B3118" s="92" t="s">
        <v>3124</v>
      </c>
      <c r="D3118" s="55" t="s">
        <v>3859</v>
      </c>
      <c r="E3118" s="56">
        <v>45808</v>
      </c>
      <c r="F3118" s="55" t="s">
        <v>4335</v>
      </c>
      <c r="H3118" s="55">
        <v>50900010</v>
      </c>
      <c r="I3118" s="55" t="s">
        <v>4344</v>
      </c>
      <c r="K3118" s="55" t="s">
        <v>490</v>
      </c>
      <c r="L3118" s="56">
        <v>45808</v>
      </c>
      <c r="Q3118" s="55" t="s">
        <v>89</v>
      </c>
      <c r="R3118" s="57">
        <v>16.91</v>
      </c>
      <c r="S3118" s="55" t="s">
        <v>89</v>
      </c>
      <c r="T3118" s="57">
        <v>16.91</v>
      </c>
      <c r="U3118" s="55" t="s">
        <v>329</v>
      </c>
      <c r="V3118" s="55" t="s">
        <v>330</v>
      </c>
      <c r="AJ3118" s="58">
        <v>0</v>
      </c>
      <c r="AT3118" t="s">
        <v>3842</v>
      </c>
      <c r="AU3118" s="191">
        <f t="shared" si="50"/>
        <v>279015</v>
      </c>
    </row>
    <row r="3119" spans="1:47" hidden="1" x14ac:dyDescent="0.25">
      <c r="A3119" s="55" t="s">
        <v>1717</v>
      </c>
      <c r="B3119" s="92" t="s">
        <v>3124</v>
      </c>
      <c r="D3119" s="55" t="s">
        <v>3859</v>
      </c>
      <c r="E3119" s="56">
        <v>45808</v>
      </c>
      <c r="F3119" s="55" t="s">
        <v>4335</v>
      </c>
      <c r="H3119" s="55">
        <v>50900010</v>
      </c>
      <c r="I3119" s="55" t="s">
        <v>4344</v>
      </c>
      <c r="K3119" s="55" t="s">
        <v>490</v>
      </c>
      <c r="L3119" s="56">
        <v>45808</v>
      </c>
      <c r="Q3119" s="55" t="s">
        <v>89</v>
      </c>
      <c r="R3119" s="57">
        <v>280.66000000000003</v>
      </c>
      <c r="S3119" s="55" t="s">
        <v>89</v>
      </c>
      <c r="T3119" s="57">
        <v>280.66000000000003</v>
      </c>
      <c r="U3119" s="55" t="s">
        <v>329</v>
      </c>
      <c r="V3119" s="55" t="s">
        <v>330</v>
      </c>
      <c r="AJ3119" s="58">
        <v>0</v>
      </c>
      <c r="AT3119" t="s">
        <v>3842</v>
      </c>
      <c r="AU3119" s="191">
        <f t="shared" si="50"/>
        <v>4630890</v>
      </c>
    </row>
    <row r="3120" spans="1:47" hidden="1" x14ac:dyDescent="0.25">
      <c r="A3120" s="55" t="s">
        <v>1717</v>
      </c>
      <c r="B3120" s="92" t="s">
        <v>3124</v>
      </c>
      <c r="D3120" s="55" t="s">
        <v>3859</v>
      </c>
      <c r="E3120" s="56">
        <v>45808</v>
      </c>
      <c r="F3120" s="55" t="s">
        <v>4335</v>
      </c>
      <c r="H3120" s="55">
        <v>50900010</v>
      </c>
      <c r="I3120" s="55" t="s">
        <v>4344</v>
      </c>
      <c r="K3120" s="55" t="s">
        <v>490</v>
      </c>
      <c r="L3120" s="56">
        <v>45808</v>
      </c>
      <c r="Q3120" s="55" t="s">
        <v>89</v>
      </c>
      <c r="R3120" s="57">
        <v>2.04</v>
      </c>
      <c r="S3120" s="55" t="s">
        <v>89</v>
      </c>
      <c r="T3120" s="57">
        <v>2.04</v>
      </c>
      <c r="U3120" s="55" t="s">
        <v>329</v>
      </c>
      <c r="V3120" s="55" t="s">
        <v>330</v>
      </c>
      <c r="AJ3120" s="58">
        <v>0</v>
      </c>
      <c r="AT3120" t="s">
        <v>3842</v>
      </c>
      <c r="AU3120" s="191">
        <f t="shared" si="50"/>
        <v>33660</v>
      </c>
    </row>
    <row r="3121" spans="1:47" hidden="1" x14ac:dyDescent="0.25">
      <c r="A3121" s="55" t="s">
        <v>1717</v>
      </c>
      <c r="B3121" s="92" t="s">
        <v>3124</v>
      </c>
      <c r="D3121" s="55" t="s">
        <v>3859</v>
      </c>
      <c r="E3121" s="56">
        <v>45808</v>
      </c>
      <c r="F3121" s="55" t="s">
        <v>4335</v>
      </c>
      <c r="H3121" s="55">
        <v>50900010</v>
      </c>
      <c r="I3121" s="55" t="s">
        <v>4344</v>
      </c>
      <c r="K3121" s="55" t="s">
        <v>490</v>
      </c>
      <c r="L3121" s="56">
        <v>45808</v>
      </c>
      <c r="Q3121" s="55" t="s">
        <v>89</v>
      </c>
      <c r="R3121" s="57">
        <v>48.51</v>
      </c>
      <c r="S3121" s="55" t="s">
        <v>89</v>
      </c>
      <c r="T3121" s="57">
        <v>48.51</v>
      </c>
      <c r="U3121" s="55" t="s">
        <v>329</v>
      </c>
      <c r="V3121" s="55" t="s">
        <v>330</v>
      </c>
      <c r="AJ3121" s="58">
        <v>0</v>
      </c>
      <c r="AT3121" t="s">
        <v>3842</v>
      </c>
      <c r="AU3121" s="191">
        <f t="shared" ref="AU3121:AU3184" si="51">IF(Q3121="USD",R3121*16500,IF(Q3121="IDR",R3121,T3121*16500))</f>
        <v>800415</v>
      </c>
    </row>
    <row r="3122" spans="1:47" hidden="1" x14ac:dyDescent="0.25">
      <c r="A3122" s="55" t="s">
        <v>1717</v>
      </c>
      <c r="B3122" s="92" t="s">
        <v>3124</v>
      </c>
      <c r="D3122" s="55" t="s">
        <v>3859</v>
      </c>
      <c r="E3122" s="56">
        <v>45808</v>
      </c>
      <c r="F3122" s="55" t="s">
        <v>4335</v>
      </c>
      <c r="H3122" s="55">
        <v>50900010</v>
      </c>
      <c r="I3122" s="55" t="s">
        <v>4344</v>
      </c>
      <c r="K3122" s="55" t="s">
        <v>490</v>
      </c>
      <c r="L3122" s="56">
        <v>45808</v>
      </c>
      <c r="Q3122" s="55" t="s">
        <v>89</v>
      </c>
      <c r="R3122" s="57">
        <v>28.85</v>
      </c>
      <c r="S3122" s="55" t="s">
        <v>89</v>
      </c>
      <c r="T3122" s="57">
        <v>28.85</v>
      </c>
      <c r="U3122" s="55" t="s">
        <v>4042</v>
      </c>
      <c r="V3122" s="55" t="s">
        <v>4043</v>
      </c>
      <c r="AJ3122" s="58">
        <v>0</v>
      </c>
      <c r="AT3122" t="s">
        <v>4371</v>
      </c>
      <c r="AU3122" s="191">
        <f t="shared" si="51"/>
        <v>476025</v>
      </c>
    </row>
    <row r="3123" spans="1:47" hidden="1" x14ac:dyDescent="0.25">
      <c r="A3123" s="55" t="s">
        <v>1717</v>
      </c>
      <c r="B3123" s="92" t="s">
        <v>3124</v>
      </c>
      <c r="D3123" s="55" t="s">
        <v>3859</v>
      </c>
      <c r="E3123" s="56">
        <v>45808</v>
      </c>
      <c r="F3123" s="55" t="s">
        <v>4335</v>
      </c>
      <c r="H3123" s="55">
        <v>50900010</v>
      </c>
      <c r="I3123" s="55" t="s">
        <v>4344</v>
      </c>
      <c r="K3123" s="55" t="s">
        <v>490</v>
      </c>
      <c r="L3123" s="56">
        <v>45808</v>
      </c>
      <c r="Q3123" s="55" t="s">
        <v>89</v>
      </c>
      <c r="R3123" s="57">
        <v>35.020000000000003</v>
      </c>
      <c r="S3123" s="55" t="s">
        <v>89</v>
      </c>
      <c r="T3123" s="57">
        <v>35.020000000000003</v>
      </c>
      <c r="U3123" s="55" t="s">
        <v>329</v>
      </c>
      <c r="V3123" s="55" t="s">
        <v>330</v>
      </c>
      <c r="AJ3123" s="58">
        <v>0</v>
      </c>
      <c r="AT3123" t="s">
        <v>3842</v>
      </c>
      <c r="AU3123" s="191">
        <f t="shared" si="51"/>
        <v>577830</v>
      </c>
    </row>
    <row r="3124" spans="1:47" hidden="1" x14ac:dyDescent="0.25">
      <c r="A3124" s="55" t="s">
        <v>1717</v>
      </c>
      <c r="B3124" s="92" t="s">
        <v>3124</v>
      </c>
      <c r="D3124" s="55" t="s">
        <v>3859</v>
      </c>
      <c r="E3124" s="56">
        <v>45808</v>
      </c>
      <c r="F3124" s="55" t="s">
        <v>4335</v>
      </c>
      <c r="H3124" s="55">
        <v>50900010</v>
      </c>
      <c r="I3124" s="55" t="s">
        <v>4344</v>
      </c>
      <c r="K3124" s="55" t="s">
        <v>490</v>
      </c>
      <c r="L3124" s="56">
        <v>45808</v>
      </c>
      <c r="Q3124" s="55" t="s">
        <v>89</v>
      </c>
      <c r="R3124" s="57">
        <v>426.8</v>
      </c>
      <c r="S3124" s="55" t="s">
        <v>89</v>
      </c>
      <c r="T3124" s="57">
        <v>426.8</v>
      </c>
      <c r="U3124" s="55" t="s">
        <v>329</v>
      </c>
      <c r="V3124" s="55" t="s">
        <v>330</v>
      </c>
      <c r="AJ3124" s="58">
        <v>0</v>
      </c>
      <c r="AT3124" t="s">
        <v>3842</v>
      </c>
      <c r="AU3124" s="191">
        <f t="shared" si="51"/>
        <v>7042200</v>
      </c>
    </row>
    <row r="3125" spans="1:47" hidden="1" x14ac:dyDescent="0.25">
      <c r="A3125" s="55" t="s">
        <v>1717</v>
      </c>
      <c r="B3125" s="92" t="s">
        <v>3124</v>
      </c>
      <c r="D3125" s="55" t="s">
        <v>3859</v>
      </c>
      <c r="E3125" s="56">
        <v>45808</v>
      </c>
      <c r="F3125" s="55" t="s">
        <v>4335</v>
      </c>
      <c r="H3125" s="55">
        <v>50900010</v>
      </c>
      <c r="I3125" s="55" t="s">
        <v>4344</v>
      </c>
      <c r="K3125" s="55" t="s">
        <v>490</v>
      </c>
      <c r="L3125" s="56">
        <v>45808</v>
      </c>
      <c r="Q3125" s="55" t="s">
        <v>89</v>
      </c>
      <c r="R3125" s="57">
        <v>39.479999999999997</v>
      </c>
      <c r="S3125" s="55" t="s">
        <v>89</v>
      </c>
      <c r="T3125" s="57">
        <v>39.479999999999997</v>
      </c>
      <c r="U3125" s="55" t="s">
        <v>329</v>
      </c>
      <c r="V3125" s="55" t="s">
        <v>330</v>
      </c>
      <c r="AJ3125" s="58">
        <v>0</v>
      </c>
      <c r="AT3125" t="s">
        <v>3842</v>
      </c>
      <c r="AU3125" s="191">
        <f t="shared" si="51"/>
        <v>651420</v>
      </c>
    </row>
    <row r="3126" spans="1:47" hidden="1" x14ac:dyDescent="0.25">
      <c r="A3126" s="55" t="s">
        <v>1717</v>
      </c>
      <c r="B3126" s="92" t="s">
        <v>3124</v>
      </c>
      <c r="D3126" s="55" t="s">
        <v>3859</v>
      </c>
      <c r="E3126" s="56">
        <v>45808</v>
      </c>
      <c r="F3126" s="55" t="s">
        <v>4335</v>
      </c>
      <c r="H3126" s="55">
        <v>50900010</v>
      </c>
      <c r="I3126" s="55" t="s">
        <v>4344</v>
      </c>
      <c r="K3126" s="55" t="s">
        <v>490</v>
      </c>
      <c r="L3126" s="56">
        <v>45808</v>
      </c>
      <c r="Q3126" s="55" t="s">
        <v>89</v>
      </c>
      <c r="R3126" s="57">
        <v>4.13</v>
      </c>
      <c r="S3126" s="55" t="s">
        <v>89</v>
      </c>
      <c r="T3126" s="57">
        <v>4.13</v>
      </c>
      <c r="U3126" s="55" t="s">
        <v>329</v>
      </c>
      <c r="V3126" s="55" t="s">
        <v>330</v>
      </c>
      <c r="AJ3126" s="58">
        <v>0</v>
      </c>
      <c r="AT3126" t="s">
        <v>3842</v>
      </c>
      <c r="AU3126" s="191">
        <f t="shared" si="51"/>
        <v>68145</v>
      </c>
    </row>
    <row r="3127" spans="1:47" hidden="1" x14ac:dyDescent="0.25">
      <c r="A3127" s="55" t="s">
        <v>1717</v>
      </c>
      <c r="B3127" s="92" t="s">
        <v>3124</v>
      </c>
      <c r="D3127" s="55" t="s">
        <v>3859</v>
      </c>
      <c r="E3127" s="56">
        <v>45808</v>
      </c>
      <c r="F3127" s="55" t="s">
        <v>4335</v>
      </c>
      <c r="H3127" s="55">
        <v>50900010</v>
      </c>
      <c r="I3127" s="55" t="s">
        <v>4344</v>
      </c>
      <c r="K3127" s="55" t="s">
        <v>490</v>
      </c>
      <c r="L3127" s="56">
        <v>45808</v>
      </c>
      <c r="Q3127" s="55" t="s">
        <v>89</v>
      </c>
      <c r="R3127" s="57">
        <v>277.08</v>
      </c>
      <c r="S3127" s="55" t="s">
        <v>89</v>
      </c>
      <c r="T3127" s="57">
        <v>277.08</v>
      </c>
      <c r="U3127" s="55" t="s">
        <v>329</v>
      </c>
      <c r="V3127" s="55" t="s">
        <v>330</v>
      </c>
      <c r="AJ3127" s="58">
        <v>0</v>
      </c>
      <c r="AT3127" t="s">
        <v>3842</v>
      </c>
      <c r="AU3127" s="191">
        <f t="shared" si="51"/>
        <v>4571820</v>
      </c>
    </row>
    <row r="3128" spans="1:47" hidden="1" x14ac:dyDescent="0.25">
      <c r="A3128" s="55" t="s">
        <v>1717</v>
      </c>
      <c r="B3128" s="92" t="s">
        <v>3124</v>
      </c>
      <c r="D3128" s="55" t="s">
        <v>3859</v>
      </c>
      <c r="E3128" s="56">
        <v>45808</v>
      </c>
      <c r="F3128" s="55" t="s">
        <v>4335</v>
      </c>
      <c r="H3128" s="55">
        <v>50900010</v>
      </c>
      <c r="I3128" s="55" t="s">
        <v>4344</v>
      </c>
      <c r="K3128" s="55" t="s">
        <v>490</v>
      </c>
      <c r="L3128" s="56">
        <v>45808</v>
      </c>
      <c r="Q3128" s="55" t="s">
        <v>89</v>
      </c>
      <c r="R3128" s="57">
        <v>677.1</v>
      </c>
      <c r="S3128" s="55" t="s">
        <v>89</v>
      </c>
      <c r="T3128" s="57">
        <v>677.1</v>
      </c>
      <c r="U3128" s="55" t="s">
        <v>329</v>
      </c>
      <c r="V3128" s="55" t="s">
        <v>330</v>
      </c>
      <c r="AJ3128" s="58">
        <v>0</v>
      </c>
      <c r="AT3128" t="s">
        <v>3842</v>
      </c>
      <c r="AU3128" s="191">
        <f t="shared" si="51"/>
        <v>11172150</v>
      </c>
    </row>
    <row r="3129" spans="1:47" hidden="1" x14ac:dyDescent="0.25">
      <c r="A3129" s="55" t="s">
        <v>1717</v>
      </c>
      <c r="B3129" s="92" t="s">
        <v>3124</v>
      </c>
      <c r="D3129" s="55" t="s">
        <v>3859</v>
      </c>
      <c r="E3129" s="56">
        <v>45808</v>
      </c>
      <c r="F3129" s="55" t="s">
        <v>4335</v>
      </c>
      <c r="H3129" s="55">
        <v>50900010</v>
      </c>
      <c r="I3129" s="55" t="s">
        <v>4344</v>
      </c>
      <c r="K3129" s="55" t="s">
        <v>490</v>
      </c>
      <c r="L3129" s="56">
        <v>45808</v>
      </c>
      <c r="Q3129" s="55" t="s">
        <v>89</v>
      </c>
      <c r="R3129" s="57">
        <v>2.19</v>
      </c>
      <c r="S3129" s="55" t="s">
        <v>89</v>
      </c>
      <c r="T3129" s="57">
        <v>2.19</v>
      </c>
      <c r="U3129" s="55" t="s">
        <v>4042</v>
      </c>
      <c r="V3129" s="55" t="s">
        <v>4043</v>
      </c>
      <c r="AJ3129" s="58">
        <v>0</v>
      </c>
      <c r="AT3129" t="s">
        <v>4371</v>
      </c>
      <c r="AU3129" s="191">
        <f t="shared" si="51"/>
        <v>36135</v>
      </c>
    </row>
    <row r="3130" spans="1:47" hidden="1" x14ac:dyDescent="0.25">
      <c r="A3130" s="55" t="s">
        <v>1717</v>
      </c>
      <c r="B3130" s="92" t="s">
        <v>3124</v>
      </c>
      <c r="D3130" s="55" t="s">
        <v>3859</v>
      </c>
      <c r="E3130" s="56">
        <v>45808</v>
      </c>
      <c r="F3130" s="55" t="s">
        <v>4335</v>
      </c>
      <c r="H3130" s="55">
        <v>50900010</v>
      </c>
      <c r="I3130" s="55" t="s">
        <v>4344</v>
      </c>
      <c r="K3130" s="55" t="s">
        <v>490</v>
      </c>
      <c r="L3130" s="56">
        <v>45808</v>
      </c>
      <c r="Q3130" s="55" t="s">
        <v>89</v>
      </c>
      <c r="R3130" s="57">
        <v>3.36</v>
      </c>
      <c r="S3130" s="55" t="s">
        <v>89</v>
      </c>
      <c r="T3130" s="57">
        <v>3.36</v>
      </c>
      <c r="U3130" s="55" t="s">
        <v>329</v>
      </c>
      <c r="V3130" s="55" t="s">
        <v>330</v>
      </c>
      <c r="AJ3130" s="58">
        <v>0</v>
      </c>
      <c r="AT3130" t="s">
        <v>3842</v>
      </c>
      <c r="AU3130" s="191">
        <f t="shared" si="51"/>
        <v>55440</v>
      </c>
    </row>
    <row r="3131" spans="1:47" hidden="1" x14ac:dyDescent="0.25">
      <c r="A3131" s="55" t="s">
        <v>1717</v>
      </c>
      <c r="B3131" s="92" t="s">
        <v>3124</v>
      </c>
      <c r="D3131" s="55" t="s">
        <v>3859</v>
      </c>
      <c r="E3131" s="56">
        <v>45808</v>
      </c>
      <c r="F3131" s="55" t="s">
        <v>4335</v>
      </c>
      <c r="H3131" s="55">
        <v>50900010</v>
      </c>
      <c r="I3131" s="55" t="s">
        <v>4344</v>
      </c>
      <c r="K3131" s="55" t="s">
        <v>490</v>
      </c>
      <c r="L3131" s="56">
        <v>45808</v>
      </c>
      <c r="Q3131" s="55" t="s">
        <v>89</v>
      </c>
      <c r="R3131" s="57">
        <v>36</v>
      </c>
      <c r="S3131" s="55" t="s">
        <v>89</v>
      </c>
      <c r="T3131" s="57">
        <v>36</v>
      </c>
      <c r="U3131" s="55" t="s">
        <v>329</v>
      </c>
      <c r="V3131" s="55" t="s">
        <v>330</v>
      </c>
      <c r="AJ3131" s="58">
        <v>0</v>
      </c>
      <c r="AT3131" t="s">
        <v>3842</v>
      </c>
      <c r="AU3131" s="191">
        <f t="shared" si="51"/>
        <v>594000</v>
      </c>
    </row>
    <row r="3132" spans="1:47" hidden="1" x14ac:dyDescent="0.25">
      <c r="A3132" s="55" t="s">
        <v>1717</v>
      </c>
      <c r="B3132" s="92" t="s">
        <v>3124</v>
      </c>
      <c r="D3132" s="55" t="s">
        <v>3859</v>
      </c>
      <c r="E3132" s="56">
        <v>45808</v>
      </c>
      <c r="F3132" s="55" t="s">
        <v>4335</v>
      </c>
      <c r="H3132" s="55">
        <v>50900010</v>
      </c>
      <c r="I3132" s="55" t="s">
        <v>4344</v>
      </c>
      <c r="K3132" s="55" t="s">
        <v>490</v>
      </c>
      <c r="L3132" s="56">
        <v>45808</v>
      </c>
      <c r="Q3132" s="55" t="s">
        <v>89</v>
      </c>
      <c r="R3132" s="57">
        <v>58.77</v>
      </c>
      <c r="S3132" s="55" t="s">
        <v>89</v>
      </c>
      <c r="T3132" s="57">
        <v>58.77</v>
      </c>
      <c r="U3132" s="55" t="s">
        <v>329</v>
      </c>
      <c r="V3132" s="55" t="s">
        <v>330</v>
      </c>
      <c r="AJ3132" s="58">
        <v>0</v>
      </c>
      <c r="AT3132" t="s">
        <v>3842</v>
      </c>
      <c r="AU3132" s="191">
        <f t="shared" si="51"/>
        <v>969705</v>
      </c>
    </row>
    <row r="3133" spans="1:47" hidden="1" x14ac:dyDescent="0.25">
      <c r="A3133" s="55" t="s">
        <v>1717</v>
      </c>
      <c r="B3133" s="92" t="s">
        <v>3124</v>
      </c>
      <c r="D3133" s="55" t="s">
        <v>3859</v>
      </c>
      <c r="E3133" s="56">
        <v>45808</v>
      </c>
      <c r="F3133" s="55" t="s">
        <v>4335</v>
      </c>
      <c r="H3133" s="55">
        <v>50900010</v>
      </c>
      <c r="I3133" s="55" t="s">
        <v>4344</v>
      </c>
      <c r="K3133" s="55" t="s">
        <v>490</v>
      </c>
      <c r="L3133" s="56">
        <v>45808</v>
      </c>
      <c r="Q3133" s="55" t="s">
        <v>89</v>
      </c>
      <c r="R3133" s="57">
        <v>261.73</v>
      </c>
      <c r="S3133" s="55" t="s">
        <v>89</v>
      </c>
      <c r="T3133" s="57">
        <v>261.73</v>
      </c>
      <c r="U3133" s="55" t="s">
        <v>4042</v>
      </c>
      <c r="V3133" s="55" t="s">
        <v>4043</v>
      </c>
      <c r="AJ3133" s="58">
        <v>0</v>
      </c>
      <c r="AT3133" t="s">
        <v>4371</v>
      </c>
      <c r="AU3133" s="191">
        <f t="shared" si="51"/>
        <v>4318545</v>
      </c>
    </row>
    <row r="3134" spans="1:47" hidden="1" x14ac:dyDescent="0.25">
      <c r="A3134" s="55" t="s">
        <v>1717</v>
      </c>
      <c r="B3134" s="92" t="s">
        <v>3124</v>
      </c>
      <c r="D3134" s="55" t="s">
        <v>3859</v>
      </c>
      <c r="E3134" s="56">
        <v>45808</v>
      </c>
      <c r="F3134" s="55" t="s">
        <v>4335</v>
      </c>
      <c r="H3134" s="55">
        <v>50900010</v>
      </c>
      <c r="I3134" s="55" t="s">
        <v>4344</v>
      </c>
      <c r="K3134" s="55" t="s">
        <v>490</v>
      </c>
      <c r="L3134" s="56">
        <v>45808</v>
      </c>
      <c r="Q3134" s="55" t="s">
        <v>89</v>
      </c>
      <c r="R3134" s="57">
        <v>123.09</v>
      </c>
      <c r="S3134" s="55" t="s">
        <v>89</v>
      </c>
      <c r="T3134" s="57">
        <v>123.09</v>
      </c>
      <c r="U3134" s="55" t="s">
        <v>329</v>
      </c>
      <c r="V3134" s="55" t="s">
        <v>330</v>
      </c>
      <c r="AJ3134" s="58">
        <v>0</v>
      </c>
      <c r="AT3134" t="s">
        <v>3842</v>
      </c>
      <c r="AU3134" s="191">
        <f t="shared" si="51"/>
        <v>2030985</v>
      </c>
    </row>
    <row r="3135" spans="1:47" hidden="1" x14ac:dyDescent="0.25">
      <c r="A3135" s="55" t="s">
        <v>1717</v>
      </c>
      <c r="B3135" s="92" t="s">
        <v>3124</v>
      </c>
      <c r="D3135" s="55" t="s">
        <v>3859</v>
      </c>
      <c r="E3135" s="56">
        <v>45808</v>
      </c>
      <c r="F3135" s="55" t="s">
        <v>4335</v>
      </c>
      <c r="H3135" s="55">
        <v>50900010</v>
      </c>
      <c r="I3135" s="55" t="s">
        <v>4344</v>
      </c>
      <c r="K3135" s="55" t="s">
        <v>490</v>
      </c>
      <c r="L3135" s="56">
        <v>45808</v>
      </c>
      <c r="Q3135" s="55" t="s">
        <v>89</v>
      </c>
      <c r="R3135" s="57">
        <v>153.53</v>
      </c>
      <c r="S3135" s="55" t="s">
        <v>89</v>
      </c>
      <c r="T3135" s="57">
        <v>153.53</v>
      </c>
      <c r="U3135" s="55" t="s">
        <v>329</v>
      </c>
      <c r="V3135" s="55" t="s">
        <v>330</v>
      </c>
      <c r="AJ3135" s="58">
        <v>0</v>
      </c>
      <c r="AT3135" t="s">
        <v>3842</v>
      </c>
      <c r="AU3135" s="191">
        <f t="shared" si="51"/>
        <v>2533245</v>
      </c>
    </row>
    <row r="3136" spans="1:47" hidden="1" x14ac:dyDescent="0.25">
      <c r="A3136" s="55" t="s">
        <v>1717</v>
      </c>
      <c r="B3136" s="92" t="s">
        <v>3124</v>
      </c>
      <c r="D3136" s="55" t="s">
        <v>3859</v>
      </c>
      <c r="E3136" s="56">
        <v>45808</v>
      </c>
      <c r="F3136" s="55" t="s">
        <v>4335</v>
      </c>
      <c r="H3136" s="55">
        <v>50900010</v>
      </c>
      <c r="I3136" s="55" t="s">
        <v>4344</v>
      </c>
      <c r="K3136" s="55" t="s">
        <v>490</v>
      </c>
      <c r="L3136" s="56">
        <v>45808</v>
      </c>
      <c r="Q3136" s="55" t="s">
        <v>89</v>
      </c>
      <c r="R3136" s="57">
        <v>0.46</v>
      </c>
      <c r="S3136" s="55" t="s">
        <v>89</v>
      </c>
      <c r="T3136" s="57">
        <v>0.46</v>
      </c>
      <c r="U3136" s="55" t="s">
        <v>4042</v>
      </c>
      <c r="V3136" s="55" t="s">
        <v>4043</v>
      </c>
      <c r="AJ3136" s="58">
        <v>0</v>
      </c>
      <c r="AT3136" t="s">
        <v>4371</v>
      </c>
      <c r="AU3136" s="191">
        <f t="shared" si="51"/>
        <v>7590</v>
      </c>
    </row>
    <row r="3137" spans="1:47" hidden="1" x14ac:dyDescent="0.25">
      <c r="A3137" s="55" t="s">
        <v>1717</v>
      </c>
      <c r="B3137" s="92" t="s">
        <v>3124</v>
      </c>
      <c r="D3137" s="55" t="s">
        <v>3859</v>
      </c>
      <c r="E3137" s="56">
        <v>45808</v>
      </c>
      <c r="F3137" s="55" t="s">
        <v>4335</v>
      </c>
      <c r="H3137" s="55">
        <v>50900010</v>
      </c>
      <c r="I3137" s="55" t="s">
        <v>4344</v>
      </c>
      <c r="K3137" s="55" t="s">
        <v>490</v>
      </c>
      <c r="L3137" s="56">
        <v>45808</v>
      </c>
      <c r="Q3137" s="55" t="s">
        <v>89</v>
      </c>
      <c r="R3137" s="57">
        <v>26.41</v>
      </c>
      <c r="S3137" s="55" t="s">
        <v>89</v>
      </c>
      <c r="T3137" s="57">
        <v>26.41</v>
      </c>
      <c r="U3137" s="55" t="s">
        <v>4042</v>
      </c>
      <c r="V3137" s="55" t="s">
        <v>4043</v>
      </c>
      <c r="AJ3137" s="58">
        <v>0</v>
      </c>
      <c r="AT3137" t="s">
        <v>4371</v>
      </c>
      <c r="AU3137" s="191">
        <f t="shared" si="51"/>
        <v>435765</v>
      </c>
    </row>
    <row r="3138" spans="1:47" hidden="1" x14ac:dyDescent="0.25">
      <c r="A3138" s="55" t="s">
        <v>1717</v>
      </c>
      <c r="B3138" s="92" t="s">
        <v>3124</v>
      </c>
      <c r="D3138" s="55" t="s">
        <v>3859</v>
      </c>
      <c r="E3138" s="56">
        <v>45808</v>
      </c>
      <c r="F3138" s="55" t="s">
        <v>4335</v>
      </c>
      <c r="H3138" s="55">
        <v>50900010</v>
      </c>
      <c r="I3138" s="55" t="s">
        <v>4344</v>
      </c>
      <c r="K3138" s="55" t="s">
        <v>490</v>
      </c>
      <c r="L3138" s="56">
        <v>45808</v>
      </c>
      <c r="Q3138" s="55" t="s">
        <v>89</v>
      </c>
      <c r="R3138" s="57">
        <v>0.06</v>
      </c>
      <c r="S3138" s="55" t="s">
        <v>89</v>
      </c>
      <c r="T3138" s="57">
        <v>0.06</v>
      </c>
      <c r="U3138" s="55" t="s">
        <v>329</v>
      </c>
      <c r="V3138" s="55" t="s">
        <v>330</v>
      </c>
      <c r="AJ3138" s="58">
        <v>0</v>
      </c>
      <c r="AT3138" t="s">
        <v>3842</v>
      </c>
      <c r="AU3138" s="191">
        <f t="shared" si="51"/>
        <v>990</v>
      </c>
    </row>
    <row r="3139" spans="1:47" hidden="1" x14ac:dyDescent="0.25">
      <c r="A3139" s="55" t="s">
        <v>1717</v>
      </c>
      <c r="B3139" s="92" t="s">
        <v>3124</v>
      </c>
      <c r="D3139" s="55" t="s">
        <v>3859</v>
      </c>
      <c r="E3139" s="56">
        <v>45808</v>
      </c>
      <c r="F3139" s="55" t="s">
        <v>4335</v>
      </c>
      <c r="H3139" s="55">
        <v>50900010</v>
      </c>
      <c r="I3139" s="55" t="s">
        <v>4344</v>
      </c>
      <c r="K3139" s="55" t="s">
        <v>490</v>
      </c>
      <c r="L3139" s="56">
        <v>45808</v>
      </c>
      <c r="Q3139" s="55" t="s">
        <v>89</v>
      </c>
      <c r="R3139" s="57">
        <v>1.29</v>
      </c>
      <c r="S3139" s="55" t="s">
        <v>89</v>
      </c>
      <c r="T3139" s="57">
        <v>1.29</v>
      </c>
      <c r="U3139" s="55" t="s">
        <v>329</v>
      </c>
      <c r="V3139" s="55" t="s">
        <v>330</v>
      </c>
      <c r="AJ3139" s="58">
        <v>0</v>
      </c>
      <c r="AT3139" t="s">
        <v>3842</v>
      </c>
      <c r="AU3139" s="191">
        <f t="shared" si="51"/>
        <v>21285</v>
      </c>
    </row>
    <row r="3140" spans="1:47" hidden="1" x14ac:dyDescent="0.25">
      <c r="A3140" s="55" t="s">
        <v>1717</v>
      </c>
      <c r="B3140" s="92" t="s">
        <v>3124</v>
      </c>
      <c r="D3140" s="55" t="s">
        <v>3859</v>
      </c>
      <c r="E3140" s="56">
        <v>45808</v>
      </c>
      <c r="F3140" s="55" t="s">
        <v>4335</v>
      </c>
      <c r="H3140" s="55">
        <v>50900010</v>
      </c>
      <c r="I3140" s="55" t="s">
        <v>4344</v>
      </c>
      <c r="K3140" s="55" t="s">
        <v>490</v>
      </c>
      <c r="L3140" s="56">
        <v>45808</v>
      </c>
      <c r="Q3140" s="55" t="s">
        <v>89</v>
      </c>
      <c r="R3140" s="57">
        <v>68.150000000000006</v>
      </c>
      <c r="S3140" s="55" t="s">
        <v>89</v>
      </c>
      <c r="T3140" s="57">
        <v>68.150000000000006</v>
      </c>
      <c r="U3140" s="55" t="s">
        <v>329</v>
      </c>
      <c r="V3140" s="55" t="s">
        <v>330</v>
      </c>
      <c r="AJ3140" s="58">
        <v>0</v>
      </c>
      <c r="AT3140" t="s">
        <v>3842</v>
      </c>
      <c r="AU3140" s="191">
        <f t="shared" si="51"/>
        <v>1124475</v>
      </c>
    </row>
    <row r="3141" spans="1:47" hidden="1" x14ac:dyDescent="0.25">
      <c r="A3141" s="55" t="s">
        <v>1717</v>
      </c>
      <c r="B3141" s="92" t="s">
        <v>3124</v>
      </c>
      <c r="D3141" s="55" t="s">
        <v>3859</v>
      </c>
      <c r="E3141" s="56">
        <v>45808</v>
      </c>
      <c r="F3141" s="55" t="s">
        <v>4335</v>
      </c>
      <c r="H3141" s="55">
        <v>50900010</v>
      </c>
      <c r="I3141" s="55" t="s">
        <v>4344</v>
      </c>
      <c r="K3141" s="55" t="s">
        <v>490</v>
      </c>
      <c r="L3141" s="56">
        <v>45808</v>
      </c>
      <c r="Q3141" s="55" t="s">
        <v>89</v>
      </c>
      <c r="R3141" s="57">
        <v>5.28</v>
      </c>
      <c r="S3141" s="55" t="s">
        <v>89</v>
      </c>
      <c r="T3141" s="57">
        <v>5.28</v>
      </c>
      <c r="U3141" s="55" t="s">
        <v>329</v>
      </c>
      <c r="V3141" s="55" t="s">
        <v>330</v>
      </c>
      <c r="AJ3141" s="58">
        <v>0</v>
      </c>
      <c r="AT3141" t="s">
        <v>3842</v>
      </c>
      <c r="AU3141" s="191">
        <f t="shared" si="51"/>
        <v>87120</v>
      </c>
    </row>
    <row r="3142" spans="1:47" hidden="1" x14ac:dyDescent="0.25">
      <c r="A3142" s="55" t="s">
        <v>1717</v>
      </c>
      <c r="B3142" s="92" t="s">
        <v>3124</v>
      </c>
      <c r="D3142" s="55" t="s">
        <v>3859</v>
      </c>
      <c r="E3142" s="56">
        <v>45808</v>
      </c>
      <c r="F3142" s="55" t="s">
        <v>4335</v>
      </c>
      <c r="H3142" s="55">
        <v>50900010</v>
      </c>
      <c r="I3142" s="55" t="s">
        <v>4344</v>
      </c>
      <c r="K3142" s="55" t="s">
        <v>490</v>
      </c>
      <c r="L3142" s="56">
        <v>45808</v>
      </c>
      <c r="Q3142" s="55" t="s">
        <v>89</v>
      </c>
      <c r="R3142" s="57">
        <v>538.14</v>
      </c>
      <c r="S3142" s="55" t="s">
        <v>89</v>
      </c>
      <c r="T3142" s="57">
        <v>538.14</v>
      </c>
      <c r="U3142" s="55" t="s">
        <v>329</v>
      </c>
      <c r="V3142" s="55" t="s">
        <v>330</v>
      </c>
      <c r="AJ3142" s="58">
        <v>0</v>
      </c>
      <c r="AT3142" t="s">
        <v>3842</v>
      </c>
      <c r="AU3142" s="191">
        <f t="shared" si="51"/>
        <v>8879310</v>
      </c>
    </row>
    <row r="3143" spans="1:47" hidden="1" x14ac:dyDescent="0.25">
      <c r="A3143" s="55" t="s">
        <v>1717</v>
      </c>
      <c r="B3143" s="92" t="s">
        <v>3124</v>
      </c>
      <c r="D3143" s="55" t="s">
        <v>3859</v>
      </c>
      <c r="E3143" s="56">
        <v>45808</v>
      </c>
      <c r="F3143" s="55" t="s">
        <v>4335</v>
      </c>
      <c r="H3143" s="55">
        <v>50900010</v>
      </c>
      <c r="I3143" s="55" t="s">
        <v>4344</v>
      </c>
      <c r="K3143" s="55" t="s">
        <v>490</v>
      </c>
      <c r="L3143" s="56">
        <v>45808</v>
      </c>
      <c r="Q3143" s="55" t="s">
        <v>89</v>
      </c>
      <c r="R3143" s="57">
        <v>242.08</v>
      </c>
      <c r="S3143" s="55" t="s">
        <v>89</v>
      </c>
      <c r="T3143" s="57">
        <v>242.08</v>
      </c>
      <c r="U3143" s="55" t="s">
        <v>329</v>
      </c>
      <c r="V3143" s="55" t="s">
        <v>330</v>
      </c>
      <c r="AJ3143" s="58">
        <v>0</v>
      </c>
      <c r="AT3143" t="s">
        <v>3842</v>
      </c>
      <c r="AU3143" s="191">
        <f t="shared" si="51"/>
        <v>3994320</v>
      </c>
    </row>
    <row r="3144" spans="1:47" hidden="1" x14ac:dyDescent="0.25">
      <c r="A3144" s="55" t="s">
        <v>1717</v>
      </c>
      <c r="B3144" s="92" t="s">
        <v>3124</v>
      </c>
      <c r="D3144" s="55" t="s">
        <v>3859</v>
      </c>
      <c r="E3144" s="56">
        <v>45808</v>
      </c>
      <c r="F3144" s="55" t="s">
        <v>4335</v>
      </c>
      <c r="H3144" s="55">
        <v>50900010</v>
      </c>
      <c r="I3144" s="55" t="s">
        <v>4344</v>
      </c>
      <c r="K3144" s="55" t="s">
        <v>490</v>
      </c>
      <c r="L3144" s="56">
        <v>45808</v>
      </c>
      <c r="Q3144" s="55" t="s">
        <v>89</v>
      </c>
      <c r="R3144" s="57">
        <v>274.02999999999997</v>
      </c>
      <c r="S3144" s="55" t="s">
        <v>89</v>
      </c>
      <c r="T3144" s="57">
        <v>274.02999999999997</v>
      </c>
      <c r="U3144" s="55" t="s">
        <v>329</v>
      </c>
      <c r="V3144" s="55" t="s">
        <v>330</v>
      </c>
      <c r="AJ3144" s="58">
        <v>0</v>
      </c>
      <c r="AT3144" t="s">
        <v>3842</v>
      </c>
      <c r="AU3144" s="191">
        <f t="shared" si="51"/>
        <v>4521495</v>
      </c>
    </row>
    <row r="3145" spans="1:47" hidden="1" x14ac:dyDescent="0.25">
      <c r="A3145" s="55" t="s">
        <v>1717</v>
      </c>
      <c r="B3145" s="92" t="s">
        <v>3124</v>
      </c>
      <c r="D3145" s="55" t="s">
        <v>3859</v>
      </c>
      <c r="E3145" s="56">
        <v>45808</v>
      </c>
      <c r="F3145" s="55" t="s">
        <v>4335</v>
      </c>
      <c r="H3145" s="55">
        <v>50900050</v>
      </c>
      <c r="I3145" s="55" t="s">
        <v>4345</v>
      </c>
      <c r="K3145" s="55" t="s">
        <v>498</v>
      </c>
      <c r="L3145" s="56">
        <v>45808</v>
      </c>
      <c r="Q3145" s="55" t="s">
        <v>89</v>
      </c>
      <c r="R3145" s="57">
        <v>10.82</v>
      </c>
      <c r="S3145" s="55" t="s">
        <v>89</v>
      </c>
      <c r="T3145" s="57">
        <v>10.82</v>
      </c>
      <c r="U3145" s="55" t="s">
        <v>329</v>
      </c>
      <c r="V3145" s="55" t="s">
        <v>330</v>
      </c>
      <c r="AJ3145" s="58">
        <v>0</v>
      </c>
      <c r="AT3145" t="s">
        <v>3842</v>
      </c>
      <c r="AU3145" s="191">
        <f t="shared" si="51"/>
        <v>178530</v>
      </c>
    </row>
    <row r="3146" spans="1:47" hidden="1" x14ac:dyDescent="0.25">
      <c r="A3146" s="55" t="s">
        <v>1717</v>
      </c>
      <c r="B3146" s="92" t="s">
        <v>3124</v>
      </c>
      <c r="D3146" s="55" t="s">
        <v>3859</v>
      </c>
      <c r="E3146" s="56">
        <v>45808</v>
      </c>
      <c r="F3146" s="55" t="s">
        <v>4335</v>
      </c>
      <c r="H3146" s="55">
        <v>50900050</v>
      </c>
      <c r="I3146" s="55" t="s">
        <v>4345</v>
      </c>
      <c r="K3146" s="55" t="s">
        <v>498</v>
      </c>
      <c r="L3146" s="56">
        <v>45808</v>
      </c>
      <c r="Q3146" s="55" t="s">
        <v>89</v>
      </c>
      <c r="R3146" s="57">
        <v>10.82</v>
      </c>
      <c r="S3146" s="55" t="s">
        <v>89</v>
      </c>
      <c r="T3146" s="57">
        <v>10.82</v>
      </c>
      <c r="U3146" s="55" t="s">
        <v>329</v>
      </c>
      <c r="V3146" s="55" t="s">
        <v>330</v>
      </c>
      <c r="AJ3146" s="58">
        <v>0</v>
      </c>
      <c r="AT3146" t="s">
        <v>3842</v>
      </c>
      <c r="AU3146" s="191">
        <f t="shared" si="51"/>
        <v>178530</v>
      </c>
    </row>
    <row r="3147" spans="1:47" hidden="1" x14ac:dyDescent="0.25">
      <c r="A3147" s="55" t="s">
        <v>1717</v>
      </c>
      <c r="B3147" s="92" t="s">
        <v>3124</v>
      </c>
      <c r="D3147" s="55" t="s">
        <v>3859</v>
      </c>
      <c r="E3147" s="56">
        <v>45808</v>
      </c>
      <c r="F3147" s="55" t="s">
        <v>4335</v>
      </c>
      <c r="H3147" s="55">
        <v>50900050</v>
      </c>
      <c r="I3147" s="55" t="s">
        <v>4345</v>
      </c>
      <c r="K3147" s="55" t="s">
        <v>498</v>
      </c>
      <c r="L3147" s="56">
        <v>45808</v>
      </c>
      <c r="Q3147" s="55" t="s">
        <v>89</v>
      </c>
      <c r="R3147" s="57">
        <v>5.96</v>
      </c>
      <c r="S3147" s="55" t="s">
        <v>89</v>
      </c>
      <c r="T3147" s="57">
        <v>5.96</v>
      </c>
      <c r="U3147" s="55" t="s">
        <v>329</v>
      </c>
      <c r="V3147" s="55" t="s">
        <v>330</v>
      </c>
      <c r="AJ3147" s="58">
        <v>0</v>
      </c>
      <c r="AT3147" t="s">
        <v>3842</v>
      </c>
      <c r="AU3147" s="191">
        <f t="shared" si="51"/>
        <v>98340</v>
      </c>
    </row>
    <row r="3148" spans="1:47" hidden="1" x14ac:dyDescent="0.25">
      <c r="A3148" s="55" t="s">
        <v>1717</v>
      </c>
      <c r="B3148" s="92" t="s">
        <v>3124</v>
      </c>
      <c r="D3148" s="55" t="s">
        <v>3859</v>
      </c>
      <c r="E3148" s="56">
        <v>45808</v>
      </c>
      <c r="F3148" s="55" t="s">
        <v>4335</v>
      </c>
      <c r="H3148" s="55">
        <v>50900020</v>
      </c>
      <c r="I3148" s="55" t="s">
        <v>4345</v>
      </c>
      <c r="K3148" s="55" t="s">
        <v>492</v>
      </c>
      <c r="L3148" s="56">
        <v>45808</v>
      </c>
      <c r="Q3148" s="55" t="s">
        <v>89</v>
      </c>
      <c r="R3148" s="57">
        <v>1497.83</v>
      </c>
      <c r="S3148" s="55" t="s">
        <v>89</v>
      </c>
      <c r="T3148" s="57">
        <v>1497.83</v>
      </c>
      <c r="U3148" s="55" t="s">
        <v>329</v>
      </c>
      <c r="V3148" s="55" t="s">
        <v>330</v>
      </c>
      <c r="AJ3148" s="58">
        <v>0</v>
      </c>
      <c r="AT3148" t="s">
        <v>3842</v>
      </c>
      <c r="AU3148" s="191">
        <f t="shared" si="51"/>
        <v>24714195</v>
      </c>
    </row>
    <row r="3149" spans="1:47" hidden="1" x14ac:dyDescent="0.25">
      <c r="A3149" s="55" t="s">
        <v>1717</v>
      </c>
      <c r="B3149" s="92" t="s">
        <v>3124</v>
      </c>
      <c r="D3149" s="55" t="s">
        <v>3859</v>
      </c>
      <c r="E3149" s="56">
        <v>45808</v>
      </c>
      <c r="F3149" s="55" t="s">
        <v>4335</v>
      </c>
      <c r="H3149" s="55">
        <v>50900020</v>
      </c>
      <c r="I3149" s="55" t="s">
        <v>4345</v>
      </c>
      <c r="K3149" s="55" t="s">
        <v>492</v>
      </c>
      <c r="L3149" s="56">
        <v>45808</v>
      </c>
      <c r="Q3149" s="55" t="s">
        <v>89</v>
      </c>
      <c r="R3149" s="57">
        <v>925.17</v>
      </c>
      <c r="S3149" s="55" t="s">
        <v>89</v>
      </c>
      <c r="T3149" s="57">
        <v>925.17</v>
      </c>
      <c r="U3149" s="55" t="s">
        <v>329</v>
      </c>
      <c r="V3149" s="55" t="s">
        <v>330</v>
      </c>
      <c r="AJ3149" s="58">
        <v>0</v>
      </c>
      <c r="AT3149" t="s">
        <v>3842</v>
      </c>
      <c r="AU3149" s="191">
        <f t="shared" si="51"/>
        <v>15265305</v>
      </c>
    </row>
    <row r="3150" spans="1:47" hidden="1" x14ac:dyDescent="0.25">
      <c r="A3150" s="55" t="s">
        <v>1717</v>
      </c>
      <c r="B3150" s="92" t="s">
        <v>3124</v>
      </c>
      <c r="D3150" s="55" t="s">
        <v>3859</v>
      </c>
      <c r="E3150" s="56">
        <v>45808</v>
      </c>
      <c r="F3150" s="55" t="s">
        <v>4335</v>
      </c>
      <c r="H3150" s="55">
        <v>50900020</v>
      </c>
      <c r="I3150" s="55" t="s">
        <v>4345</v>
      </c>
      <c r="K3150" s="55" t="s">
        <v>492</v>
      </c>
      <c r="L3150" s="56">
        <v>45808</v>
      </c>
      <c r="Q3150" s="55" t="s">
        <v>89</v>
      </c>
      <c r="R3150" s="57">
        <v>493.23</v>
      </c>
      <c r="S3150" s="55" t="s">
        <v>89</v>
      </c>
      <c r="T3150" s="57">
        <v>493.23</v>
      </c>
      <c r="U3150" s="55" t="s">
        <v>329</v>
      </c>
      <c r="V3150" s="55" t="s">
        <v>330</v>
      </c>
      <c r="AJ3150" s="58">
        <v>0</v>
      </c>
      <c r="AT3150" t="s">
        <v>3842</v>
      </c>
      <c r="AU3150" s="191">
        <f t="shared" si="51"/>
        <v>8138295</v>
      </c>
    </row>
    <row r="3151" spans="1:47" hidden="1" x14ac:dyDescent="0.25">
      <c r="A3151" s="55" t="s">
        <v>1717</v>
      </c>
      <c r="B3151" s="92" t="s">
        <v>3124</v>
      </c>
      <c r="D3151" s="55" t="s">
        <v>3859</v>
      </c>
      <c r="E3151" s="56">
        <v>45808</v>
      </c>
      <c r="F3151" s="55" t="s">
        <v>4335</v>
      </c>
      <c r="H3151" s="55">
        <v>50900050</v>
      </c>
      <c r="I3151" s="55" t="s">
        <v>4345</v>
      </c>
      <c r="K3151" s="55" t="s">
        <v>498</v>
      </c>
      <c r="L3151" s="56">
        <v>45808</v>
      </c>
      <c r="Q3151" s="55" t="s">
        <v>89</v>
      </c>
      <c r="R3151" s="57">
        <v>8.76</v>
      </c>
      <c r="S3151" s="55" t="s">
        <v>89</v>
      </c>
      <c r="T3151" s="57">
        <v>8.76</v>
      </c>
      <c r="U3151" s="55" t="s">
        <v>329</v>
      </c>
      <c r="V3151" s="55" t="s">
        <v>330</v>
      </c>
      <c r="AJ3151" s="58">
        <v>0</v>
      </c>
      <c r="AT3151" t="s">
        <v>3842</v>
      </c>
      <c r="AU3151" s="191">
        <f t="shared" si="51"/>
        <v>144540</v>
      </c>
    </row>
    <row r="3152" spans="1:47" hidden="1" x14ac:dyDescent="0.25">
      <c r="A3152" s="55" t="s">
        <v>1717</v>
      </c>
      <c r="B3152" s="92" t="s">
        <v>3124</v>
      </c>
      <c r="D3152" s="55" t="s">
        <v>3859</v>
      </c>
      <c r="E3152" s="56">
        <v>45808</v>
      </c>
      <c r="F3152" s="55" t="s">
        <v>4335</v>
      </c>
      <c r="H3152" s="55">
        <v>50900050</v>
      </c>
      <c r="I3152" s="55" t="s">
        <v>4345</v>
      </c>
      <c r="K3152" s="55" t="s">
        <v>498</v>
      </c>
      <c r="L3152" s="56">
        <v>45808</v>
      </c>
      <c r="Q3152" s="55" t="s">
        <v>89</v>
      </c>
      <c r="R3152" s="57">
        <v>8.76</v>
      </c>
      <c r="S3152" s="55" t="s">
        <v>89</v>
      </c>
      <c r="T3152" s="57">
        <v>8.76</v>
      </c>
      <c r="U3152" s="55" t="s">
        <v>329</v>
      </c>
      <c r="V3152" s="55" t="s">
        <v>330</v>
      </c>
      <c r="AJ3152" s="58">
        <v>0</v>
      </c>
      <c r="AT3152" t="s">
        <v>3842</v>
      </c>
      <c r="AU3152" s="191">
        <f t="shared" si="51"/>
        <v>144540</v>
      </c>
    </row>
    <row r="3153" spans="1:47" hidden="1" x14ac:dyDescent="0.25">
      <c r="A3153" s="55" t="s">
        <v>1717</v>
      </c>
      <c r="B3153" s="92" t="s">
        <v>3124</v>
      </c>
      <c r="D3153" s="55" t="s">
        <v>3859</v>
      </c>
      <c r="E3153" s="56">
        <v>45808</v>
      </c>
      <c r="F3153" s="55" t="s">
        <v>4335</v>
      </c>
      <c r="H3153" s="55">
        <v>50900050</v>
      </c>
      <c r="I3153" s="55" t="s">
        <v>4345</v>
      </c>
      <c r="K3153" s="55" t="s">
        <v>498</v>
      </c>
      <c r="L3153" s="56">
        <v>45808</v>
      </c>
      <c r="Q3153" s="55" t="s">
        <v>89</v>
      </c>
      <c r="R3153" s="57">
        <v>8.76</v>
      </c>
      <c r="S3153" s="55" t="s">
        <v>89</v>
      </c>
      <c r="T3153" s="57">
        <v>8.76</v>
      </c>
      <c r="U3153" s="55" t="s">
        <v>329</v>
      </c>
      <c r="V3153" s="55" t="s">
        <v>330</v>
      </c>
      <c r="AJ3153" s="58">
        <v>0</v>
      </c>
      <c r="AT3153" t="s">
        <v>3842</v>
      </c>
      <c r="AU3153" s="191">
        <f t="shared" si="51"/>
        <v>144540</v>
      </c>
    </row>
    <row r="3154" spans="1:47" hidden="1" x14ac:dyDescent="0.25">
      <c r="A3154" s="55" t="s">
        <v>1717</v>
      </c>
      <c r="B3154" s="92" t="s">
        <v>3124</v>
      </c>
      <c r="D3154" s="55" t="s">
        <v>3859</v>
      </c>
      <c r="E3154" s="56">
        <v>45808</v>
      </c>
      <c r="F3154" s="55" t="s">
        <v>4335</v>
      </c>
      <c r="H3154" s="55">
        <v>50900050</v>
      </c>
      <c r="I3154" s="55" t="s">
        <v>4345</v>
      </c>
      <c r="K3154" s="55" t="s">
        <v>498</v>
      </c>
      <c r="L3154" s="56">
        <v>45808</v>
      </c>
      <c r="Q3154" s="55" t="s">
        <v>89</v>
      </c>
      <c r="R3154" s="57">
        <v>5.96</v>
      </c>
      <c r="S3154" s="55" t="s">
        <v>89</v>
      </c>
      <c r="T3154" s="57">
        <v>5.96</v>
      </c>
      <c r="U3154" s="55" t="s">
        <v>329</v>
      </c>
      <c r="V3154" s="55" t="s">
        <v>330</v>
      </c>
      <c r="AJ3154" s="58">
        <v>0</v>
      </c>
      <c r="AT3154" t="s">
        <v>3842</v>
      </c>
      <c r="AU3154" s="191">
        <f t="shared" si="51"/>
        <v>98340</v>
      </c>
    </row>
    <row r="3155" spans="1:47" hidden="1" x14ac:dyDescent="0.25">
      <c r="A3155" s="55" t="s">
        <v>1717</v>
      </c>
      <c r="B3155" s="92" t="s">
        <v>3124</v>
      </c>
      <c r="D3155" s="55" t="s">
        <v>3859</v>
      </c>
      <c r="E3155" s="56">
        <v>45808</v>
      </c>
      <c r="F3155" s="55" t="s">
        <v>4335</v>
      </c>
      <c r="H3155" s="55">
        <v>50900050</v>
      </c>
      <c r="I3155" s="55" t="s">
        <v>4345</v>
      </c>
      <c r="K3155" s="55" t="s">
        <v>498</v>
      </c>
      <c r="L3155" s="56">
        <v>45808</v>
      </c>
      <c r="Q3155" s="55" t="s">
        <v>89</v>
      </c>
      <c r="R3155" s="57">
        <v>10.82</v>
      </c>
      <c r="S3155" s="55" t="s">
        <v>89</v>
      </c>
      <c r="T3155" s="57">
        <v>10.82</v>
      </c>
      <c r="U3155" s="55" t="s">
        <v>329</v>
      </c>
      <c r="V3155" s="55" t="s">
        <v>330</v>
      </c>
      <c r="AJ3155" s="58">
        <v>0</v>
      </c>
      <c r="AT3155" t="s">
        <v>3842</v>
      </c>
      <c r="AU3155" s="191">
        <f t="shared" si="51"/>
        <v>178530</v>
      </c>
    </row>
    <row r="3156" spans="1:47" hidden="1" x14ac:dyDescent="0.25">
      <c r="A3156" s="55" t="s">
        <v>1717</v>
      </c>
      <c r="B3156" s="92" t="s">
        <v>3124</v>
      </c>
      <c r="D3156" s="55" t="s">
        <v>3859</v>
      </c>
      <c r="E3156" s="56">
        <v>45808</v>
      </c>
      <c r="F3156" s="55" t="s">
        <v>4335</v>
      </c>
      <c r="H3156" s="55">
        <v>50900050</v>
      </c>
      <c r="I3156" s="55" t="s">
        <v>4345</v>
      </c>
      <c r="K3156" s="55" t="s">
        <v>498</v>
      </c>
      <c r="L3156" s="56">
        <v>45808</v>
      </c>
      <c r="Q3156" s="55" t="s">
        <v>89</v>
      </c>
      <c r="R3156" s="57">
        <v>5.96</v>
      </c>
      <c r="S3156" s="55" t="s">
        <v>89</v>
      </c>
      <c r="T3156" s="57">
        <v>5.96</v>
      </c>
      <c r="U3156" s="55" t="s">
        <v>329</v>
      </c>
      <c r="V3156" s="55" t="s">
        <v>330</v>
      </c>
      <c r="AJ3156" s="58">
        <v>0</v>
      </c>
      <c r="AT3156" t="s">
        <v>3842</v>
      </c>
      <c r="AU3156" s="191">
        <f t="shared" si="51"/>
        <v>98340</v>
      </c>
    </row>
    <row r="3157" spans="1:47" hidden="1" x14ac:dyDescent="0.25">
      <c r="A3157" s="55" t="s">
        <v>1717</v>
      </c>
      <c r="B3157" s="92" t="s">
        <v>3124</v>
      </c>
      <c r="D3157" s="55" t="s">
        <v>3859</v>
      </c>
      <c r="E3157" s="56">
        <v>45808</v>
      </c>
      <c r="F3157" s="55" t="s">
        <v>4335</v>
      </c>
      <c r="H3157" s="55">
        <v>50900020</v>
      </c>
      <c r="I3157" s="55" t="s">
        <v>4345</v>
      </c>
      <c r="K3157" s="55" t="s">
        <v>492</v>
      </c>
      <c r="L3157" s="56">
        <v>45808</v>
      </c>
      <c r="Q3157" s="55" t="s">
        <v>89</v>
      </c>
      <c r="R3157" s="57">
        <v>1425.88</v>
      </c>
      <c r="S3157" s="55" t="s">
        <v>89</v>
      </c>
      <c r="T3157" s="57">
        <v>1425.88</v>
      </c>
      <c r="U3157" s="55" t="s">
        <v>329</v>
      </c>
      <c r="V3157" s="55" t="s">
        <v>330</v>
      </c>
      <c r="AJ3157" s="58">
        <v>0</v>
      </c>
      <c r="AT3157" t="s">
        <v>3842</v>
      </c>
      <c r="AU3157" s="191">
        <f t="shared" si="51"/>
        <v>23527020</v>
      </c>
    </row>
    <row r="3158" spans="1:47" hidden="1" x14ac:dyDescent="0.25">
      <c r="A3158" s="55" t="s">
        <v>1717</v>
      </c>
      <c r="B3158" s="92" t="s">
        <v>3124</v>
      </c>
      <c r="D3158" s="55" t="s">
        <v>3859</v>
      </c>
      <c r="E3158" s="56">
        <v>45808</v>
      </c>
      <c r="F3158" s="55" t="s">
        <v>4335</v>
      </c>
      <c r="H3158" s="55">
        <v>50900020</v>
      </c>
      <c r="I3158" s="55" t="s">
        <v>4345</v>
      </c>
      <c r="K3158" s="55" t="s">
        <v>492</v>
      </c>
      <c r="L3158" s="56">
        <v>45808</v>
      </c>
      <c r="Q3158" s="55" t="s">
        <v>89</v>
      </c>
      <c r="R3158" s="57">
        <v>1326.43</v>
      </c>
      <c r="S3158" s="55" t="s">
        <v>89</v>
      </c>
      <c r="T3158" s="57">
        <v>1326.43</v>
      </c>
      <c r="U3158" s="55" t="s">
        <v>329</v>
      </c>
      <c r="V3158" s="55" t="s">
        <v>330</v>
      </c>
      <c r="AJ3158" s="58">
        <v>0</v>
      </c>
      <c r="AT3158" t="s">
        <v>3842</v>
      </c>
      <c r="AU3158" s="191">
        <f t="shared" si="51"/>
        <v>21886095</v>
      </c>
    </row>
    <row r="3159" spans="1:47" hidden="1" x14ac:dyDescent="0.25">
      <c r="A3159" s="55" t="s">
        <v>1717</v>
      </c>
      <c r="B3159" s="92" t="s">
        <v>3124</v>
      </c>
      <c r="D3159" s="55" t="s">
        <v>3859</v>
      </c>
      <c r="E3159" s="56">
        <v>45808</v>
      </c>
      <c r="F3159" s="55" t="s">
        <v>4335</v>
      </c>
      <c r="H3159" s="55">
        <v>50900050</v>
      </c>
      <c r="I3159" s="55" t="s">
        <v>4345</v>
      </c>
      <c r="K3159" s="55" t="s">
        <v>498</v>
      </c>
      <c r="L3159" s="56">
        <v>45808</v>
      </c>
      <c r="Q3159" s="55" t="s">
        <v>89</v>
      </c>
      <c r="R3159" s="57">
        <v>11.11</v>
      </c>
      <c r="S3159" s="55" t="s">
        <v>89</v>
      </c>
      <c r="T3159" s="57">
        <v>11.11</v>
      </c>
      <c r="U3159" s="55" t="s">
        <v>329</v>
      </c>
      <c r="V3159" s="55" t="s">
        <v>330</v>
      </c>
      <c r="AJ3159" s="58">
        <v>0</v>
      </c>
      <c r="AT3159" t="s">
        <v>3842</v>
      </c>
      <c r="AU3159" s="191">
        <f t="shared" si="51"/>
        <v>183315</v>
      </c>
    </row>
    <row r="3160" spans="1:47" hidden="1" x14ac:dyDescent="0.25">
      <c r="A3160" s="55" t="s">
        <v>1717</v>
      </c>
      <c r="B3160" s="92" t="s">
        <v>3124</v>
      </c>
      <c r="D3160" s="55" t="s">
        <v>3859</v>
      </c>
      <c r="E3160" s="56">
        <v>45808</v>
      </c>
      <c r="F3160" s="55" t="s">
        <v>4335</v>
      </c>
      <c r="H3160" s="55">
        <v>50900050</v>
      </c>
      <c r="I3160" s="55" t="s">
        <v>4345</v>
      </c>
      <c r="K3160" s="55" t="s">
        <v>498</v>
      </c>
      <c r="L3160" s="56">
        <v>45808</v>
      </c>
      <c r="Q3160" s="55" t="s">
        <v>89</v>
      </c>
      <c r="R3160" s="57">
        <v>5.96</v>
      </c>
      <c r="S3160" s="55" t="s">
        <v>89</v>
      </c>
      <c r="T3160" s="57">
        <v>5.96</v>
      </c>
      <c r="U3160" s="55" t="s">
        <v>329</v>
      </c>
      <c r="V3160" s="55" t="s">
        <v>330</v>
      </c>
      <c r="AJ3160" s="58">
        <v>0</v>
      </c>
      <c r="AT3160" t="s">
        <v>3842</v>
      </c>
      <c r="AU3160" s="191">
        <f t="shared" si="51"/>
        <v>98340</v>
      </c>
    </row>
    <row r="3161" spans="1:47" hidden="1" x14ac:dyDescent="0.25">
      <c r="A3161" s="55" t="s">
        <v>1717</v>
      </c>
      <c r="B3161" s="92" t="s">
        <v>3124</v>
      </c>
      <c r="D3161" s="55" t="s">
        <v>3859</v>
      </c>
      <c r="E3161" s="56">
        <v>45808</v>
      </c>
      <c r="F3161" s="55" t="s">
        <v>4335</v>
      </c>
      <c r="H3161" s="55">
        <v>50900050</v>
      </c>
      <c r="I3161" s="55" t="s">
        <v>4345</v>
      </c>
      <c r="K3161" s="55" t="s">
        <v>498</v>
      </c>
      <c r="L3161" s="56">
        <v>45808</v>
      </c>
      <c r="Q3161" s="55" t="s">
        <v>89</v>
      </c>
      <c r="R3161" s="57">
        <v>8.76</v>
      </c>
      <c r="S3161" s="55" t="s">
        <v>89</v>
      </c>
      <c r="T3161" s="57">
        <v>8.76</v>
      </c>
      <c r="U3161" s="55" t="s">
        <v>329</v>
      </c>
      <c r="V3161" s="55" t="s">
        <v>330</v>
      </c>
      <c r="AJ3161" s="58">
        <v>0</v>
      </c>
      <c r="AT3161" t="s">
        <v>3842</v>
      </c>
      <c r="AU3161" s="191">
        <f t="shared" si="51"/>
        <v>144540</v>
      </c>
    </row>
    <row r="3162" spans="1:47" hidden="1" x14ac:dyDescent="0.25">
      <c r="A3162" s="55" t="s">
        <v>1717</v>
      </c>
      <c r="B3162" s="92" t="s">
        <v>3124</v>
      </c>
      <c r="D3162" s="55" t="s">
        <v>3859</v>
      </c>
      <c r="E3162" s="56">
        <v>45808</v>
      </c>
      <c r="F3162" s="55" t="s">
        <v>4335</v>
      </c>
      <c r="H3162" s="55">
        <v>50900050</v>
      </c>
      <c r="I3162" s="55" t="s">
        <v>4345</v>
      </c>
      <c r="K3162" s="55" t="s">
        <v>498</v>
      </c>
      <c r="L3162" s="56">
        <v>45808</v>
      </c>
      <c r="Q3162" s="55" t="s">
        <v>89</v>
      </c>
      <c r="R3162" s="57">
        <v>5.96</v>
      </c>
      <c r="S3162" s="55" t="s">
        <v>89</v>
      </c>
      <c r="T3162" s="57">
        <v>5.96</v>
      </c>
      <c r="U3162" s="55" t="s">
        <v>329</v>
      </c>
      <c r="V3162" s="55" t="s">
        <v>330</v>
      </c>
      <c r="AJ3162" s="58">
        <v>0</v>
      </c>
      <c r="AT3162" t="s">
        <v>3842</v>
      </c>
      <c r="AU3162" s="191">
        <f t="shared" si="51"/>
        <v>98340</v>
      </c>
    </row>
    <row r="3163" spans="1:47" hidden="1" x14ac:dyDescent="0.25">
      <c r="A3163" s="55" t="s">
        <v>1717</v>
      </c>
      <c r="B3163" s="92" t="s">
        <v>3124</v>
      </c>
      <c r="D3163" s="55" t="s">
        <v>3859</v>
      </c>
      <c r="E3163" s="56">
        <v>45808</v>
      </c>
      <c r="F3163" s="55" t="s">
        <v>4335</v>
      </c>
      <c r="H3163" s="55">
        <v>50900020</v>
      </c>
      <c r="I3163" s="55" t="s">
        <v>4345</v>
      </c>
      <c r="K3163" s="55" t="s">
        <v>492</v>
      </c>
      <c r="L3163" s="56">
        <v>45808</v>
      </c>
      <c r="Q3163" s="55" t="s">
        <v>89</v>
      </c>
      <c r="R3163" s="57">
        <v>3470.74</v>
      </c>
      <c r="S3163" s="55" t="s">
        <v>89</v>
      </c>
      <c r="T3163" s="57">
        <v>3470.74</v>
      </c>
      <c r="U3163" s="55" t="s">
        <v>329</v>
      </c>
      <c r="V3163" s="55" t="s">
        <v>330</v>
      </c>
      <c r="AJ3163" s="58">
        <v>0</v>
      </c>
      <c r="AT3163" t="s">
        <v>3842</v>
      </c>
      <c r="AU3163" s="191">
        <f t="shared" si="51"/>
        <v>57267210</v>
      </c>
    </row>
    <row r="3164" spans="1:47" hidden="1" x14ac:dyDescent="0.25">
      <c r="A3164" s="55" t="s">
        <v>1717</v>
      </c>
      <c r="B3164" s="92" t="s">
        <v>3124</v>
      </c>
      <c r="D3164" s="55" t="s">
        <v>3859</v>
      </c>
      <c r="E3164" s="56">
        <v>45808</v>
      </c>
      <c r="F3164" s="55" t="s">
        <v>4335</v>
      </c>
      <c r="H3164" s="55">
        <v>50900050</v>
      </c>
      <c r="I3164" s="55" t="s">
        <v>4345</v>
      </c>
      <c r="K3164" s="55" t="s">
        <v>498</v>
      </c>
      <c r="L3164" s="56">
        <v>45808</v>
      </c>
      <c r="Q3164" s="55" t="s">
        <v>89</v>
      </c>
      <c r="R3164" s="57">
        <v>8.76</v>
      </c>
      <c r="S3164" s="55" t="s">
        <v>89</v>
      </c>
      <c r="T3164" s="57">
        <v>8.76</v>
      </c>
      <c r="U3164" s="55" t="s">
        <v>329</v>
      </c>
      <c r="V3164" s="55" t="s">
        <v>330</v>
      </c>
      <c r="AJ3164" s="58">
        <v>0</v>
      </c>
      <c r="AT3164" t="s">
        <v>3842</v>
      </c>
      <c r="AU3164" s="191">
        <f t="shared" si="51"/>
        <v>144540</v>
      </c>
    </row>
    <row r="3165" spans="1:47" hidden="1" x14ac:dyDescent="0.25">
      <c r="A3165" s="55" t="s">
        <v>1717</v>
      </c>
      <c r="B3165" s="92" t="s">
        <v>3124</v>
      </c>
      <c r="D3165" s="55" t="s">
        <v>3859</v>
      </c>
      <c r="E3165" s="56">
        <v>45808</v>
      </c>
      <c r="F3165" s="55" t="s">
        <v>4335</v>
      </c>
      <c r="H3165" s="55">
        <v>50900050</v>
      </c>
      <c r="I3165" s="55" t="s">
        <v>4345</v>
      </c>
      <c r="K3165" s="55" t="s">
        <v>498</v>
      </c>
      <c r="L3165" s="56">
        <v>45808</v>
      </c>
      <c r="Q3165" s="55" t="s">
        <v>89</v>
      </c>
      <c r="R3165" s="57">
        <v>8.76</v>
      </c>
      <c r="S3165" s="55" t="s">
        <v>89</v>
      </c>
      <c r="T3165" s="57">
        <v>8.76</v>
      </c>
      <c r="U3165" s="55" t="s">
        <v>329</v>
      </c>
      <c r="V3165" s="55" t="s">
        <v>330</v>
      </c>
      <c r="AJ3165" s="58">
        <v>0</v>
      </c>
      <c r="AT3165" t="s">
        <v>3842</v>
      </c>
      <c r="AU3165" s="191">
        <f t="shared" si="51"/>
        <v>144540</v>
      </c>
    </row>
    <row r="3166" spans="1:47" hidden="1" x14ac:dyDescent="0.25">
      <c r="A3166" s="55" t="s">
        <v>1717</v>
      </c>
      <c r="B3166" s="92" t="s">
        <v>3124</v>
      </c>
      <c r="D3166" s="55" t="s">
        <v>3859</v>
      </c>
      <c r="E3166" s="56">
        <v>45808</v>
      </c>
      <c r="F3166" s="55" t="s">
        <v>4335</v>
      </c>
      <c r="H3166" s="55">
        <v>50900050</v>
      </c>
      <c r="I3166" s="55" t="s">
        <v>4345</v>
      </c>
      <c r="K3166" s="55" t="s">
        <v>498</v>
      </c>
      <c r="L3166" s="56">
        <v>45808</v>
      </c>
      <c r="Q3166" s="55" t="s">
        <v>89</v>
      </c>
      <c r="R3166" s="57">
        <v>5.96</v>
      </c>
      <c r="S3166" s="55" t="s">
        <v>89</v>
      </c>
      <c r="T3166" s="57">
        <v>5.96</v>
      </c>
      <c r="U3166" s="55" t="s">
        <v>329</v>
      </c>
      <c r="V3166" s="55" t="s">
        <v>330</v>
      </c>
      <c r="AJ3166" s="58">
        <v>0</v>
      </c>
      <c r="AT3166" t="s">
        <v>3842</v>
      </c>
      <c r="AU3166" s="191">
        <f t="shared" si="51"/>
        <v>98340</v>
      </c>
    </row>
    <row r="3167" spans="1:47" hidden="1" x14ac:dyDescent="0.25">
      <c r="A3167" s="55" t="s">
        <v>1717</v>
      </c>
      <c r="B3167" s="92" t="s">
        <v>3124</v>
      </c>
      <c r="D3167" s="55" t="s">
        <v>3859</v>
      </c>
      <c r="E3167" s="56">
        <v>45808</v>
      </c>
      <c r="F3167" s="55" t="s">
        <v>4335</v>
      </c>
      <c r="H3167" s="55">
        <v>50900020</v>
      </c>
      <c r="I3167" s="55" t="s">
        <v>4345</v>
      </c>
      <c r="K3167" s="55" t="s">
        <v>492</v>
      </c>
      <c r="L3167" s="56">
        <v>45808</v>
      </c>
      <c r="Q3167" s="55" t="s">
        <v>89</v>
      </c>
      <c r="R3167" s="57">
        <v>3470.74</v>
      </c>
      <c r="S3167" s="55" t="s">
        <v>89</v>
      </c>
      <c r="T3167" s="57">
        <v>3470.74</v>
      </c>
      <c r="U3167" s="55" t="s">
        <v>329</v>
      </c>
      <c r="V3167" s="55" t="s">
        <v>330</v>
      </c>
      <c r="AJ3167" s="58">
        <v>0</v>
      </c>
      <c r="AT3167" t="s">
        <v>3842</v>
      </c>
      <c r="AU3167" s="191">
        <f t="shared" si="51"/>
        <v>57267210</v>
      </c>
    </row>
    <row r="3168" spans="1:47" hidden="1" x14ac:dyDescent="0.25">
      <c r="A3168" s="55" t="s">
        <v>1717</v>
      </c>
      <c r="B3168" s="92" t="s">
        <v>3124</v>
      </c>
      <c r="D3168" s="55" t="s">
        <v>3859</v>
      </c>
      <c r="E3168" s="56">
        <v>45808</v>
      </c>
      <c r="F3168" s="55" t="s">
        <v>4335</v>
      </c>
      <c r="H3168" s="55">
        <v>50900050</v>
      </c>
      <c r="I3168" s="55" t="s">
        <v>4345</v>
      </c>
      <c r="K3168" s="55" t="s">
        <v>498</v>
      </c>
      <c r="L3168" s="56">
        <v>45808</v>
      </c>
      <c r="Q3168" s="55" t="s">
        <v>89</v>
      </c>
      <c r="R3168" s="57">
        <v>10.82</v>
      </c>
      <c r="S3168" s="55" t="s">
        <v>89</v>
      </c>
      <c r="T3168" s="57">
        <v>10.82</v>
      </c>
      <c r="U3168" s="55" t="s">
        <v>329</v>
      </c>
      <c r="V3168" s="55" t="s">
        <v>330</v>
      </c>
      <c r="AJ3168" s="58">
        <v>0</v>
      </c>
      <c r="AT3168" t="s">
        <v>3842</v>
      </c>
      <c r="AU3168" s="191">
        <f t="shared" si="51"/>
        <v>178530</v>
      </c>
    </row>
    <row r="3169" spans="1:47" hidden="1" x14ac:dyDescent="0.25">
      <c r="A3169" s="55" t="s">
        <v>1717</v>
      </c>
      <c r="B3169" s="92" t="s">
        <v>3124</v>
      </c>
      <c r="D3169" s="55" t="s">
        <v>3859</v>
      </c>
      <c r="E3169" s="56">
        <v>45808</v>
      </c>
      <c r="F3169" s="55" t="s">
        <v>4335</v>
      </c>
      <c r="H3169" s="55">
        <v>50900050</v>
      </c>
      <c r="I3169" s="55" t="s">
        <v>4345</v>
      </c>
      <c r="K3169" s="55" t="s">
        <v>498</v>
      </c>
      <c r="L3169" s="56">
        <v>45808</v>
      </c>
      <c r="Q3169" s="55" t="s">
        <v>89</v>
      </c>
      <c r="R3169" s="57">
        <v>8.76</v>
      </c>
      <c r="S3169" s="55" t="s">
        <v>89</v>
      </c>
      <c r="T3169" s="57">
        <v>8.76</v>
      </c>
      <c r="U3169" s="55" t="s">
        <v>329</v>
      </c>
      <c r="V3169" s="55" t="s">
        <v>330</v>
      </c>
      <c r="AJ3169" s="58">
        <v>0</v>
      </c>
      <c r="AT3169" t="s">
        <v>3842</v>
      </c>
      <c r="AU3169" s="191">
        <f t="shared" si="51"/>
        <v>144540</v>
      </c>
    </row>
    <row r="3170" spans="1:47" hidden="1" x14ac:dyDescent="0.25">
      <c r="A3170" s="55" t="s">
        <v>1717</v>
      </c>
      <c r="B3170" s="92" t="s">
        <v>3124</v>
      </c>
      <c r="D3170" s="55" t="s">
        <v>3859</v>
      </c>
      <c r="E3170" s="56">
        <v>45808</v>
      </c>
      <c r="F3170" s="55" t="s">
        <v>4335</v>
      </c>
      <c r="H3170" s="55">
        <v>50900050</v>
      </c>
      <c r="I3170" s="55" t="s">
        <v>4345</v>
      </c>
      <c r="K3170" s="55" t="s">
        <v>498</v>
      </c>
      <c r="L3170" s="56">
        <v>45808</v>
      </c>
      <c r="Q3170" s="55" t="s">
        <v>89</v>
      </c>
      <c r="R3170" s="57">
        <v>6.84</v>
      </c>
      <c r="S3170" s="55" t="s">
        <v>89</v>
      </c>
      <c r="T3170" s="57">
        <v>6.84</v>
      </c>
      <c r="U3170" s="55" t="s">
        <v>329</v>
      </c>
      <c r="V3170" s="55" t="s">
        <v>330</v>
      </c>
      <c r="AJ3170" s="58">
        <v>0</v>
      </c>
      <c r="AT3170" t="s">
        <v>3842</v>
      </c>
      <c r="AU3170" s="191">
        <f t="shared" si="51"/>
        <v>112860</v>
      </c>
    </row>
    <row r="3171" spans="1:47" hidden="1" x14ac:dyDescent="0.25">
      <c r="A3171" s="55" t="s">
        <v>1717</v>
      </c>
      <c r="B3171" s="92" t="s">
        <v>3124</v>
      </c>
      <c r="D3171" s="55" t="s">
        <v>3859</v>
      </c>
      <c r="E3171" s="56">
        <v>45808</v>
      </c>
      <c r="F3171" s="55" t="s">
        <v>4335</v>
      </c>
      <c r="H3171" s="55">
        <v>50900020</v>
      </c>
      <c r="I3171" s="55" t="s">
        <v>4345</v>
      </c>
      <c r="K3171" s="55" t="s">
        <v>492</v>
      </c>
      <c r="L3171" s="56">
        <v>45808</v>
      </c>
      <c r="Q3171" s="55" t="s">
        <v>89</v>
      </c>
      <c r="R3171" s="57">
        <v>478.54</v>
      </c>
      <c r="S3171" s="55" t="s">
        <v>89</v>
      </c>
      <c r="T3171" s="57">
        <v>478.54</v>
      </c>
      <c r="U3171" s="55" t="s">
        <v>329</v>
      </c>
      <c r="V3171" s="55" t="s">
        <v>330</v>
      </c>
      <c r="AJ3171" s="58">
        <v>0</v>
      </c>
      <c r="AT3171" t="s">
        <v>3842</v>
      </c>
      <c r="AU3171" s="191">
        <f t="shared" si="51"/>
        <v>7895910</v>
      </c>
    </row>
    <row r="3172" spans="1:47" hidden="1" x14ac:dyDescent="0.25">
      <c r="A3172" s="55" t="s">
        <v>1717</v>
      </c>
      <c r="B3172" s="92" t="s">
        <v>3124</v>
      </c>
      <c r="D3172" s="55" t="s">
        <v>3859</v>
      </c>
      <c r="E3172" s="56">
        <v>45808</v>
      </c>
      <c r="F3172" s="55" t="s">
        <v>4335</v>
      </c>
      <c r="H3172" s="55">
        <v>50900000</v>
      </c>
      <c r="I3172" s="55" t="s">
        <v>4346</v>
      </c>
      <c r="K3172" s="55" t="s">
        <v>488</v>
      </c>
      <c r="L3172" s="56">
        <v>45808</v>
      </c>
      <c r="Q3172" s="55" t="s">
        <v>89</v>
      </c>
      <c r="R3172" s="57">
        <v>13.79</v>
      </c>
      <c r="S3172" s="55" t="s">
        <v>89</v>
      </c>
      <c r="T3172" s="57">
        <v>13.79</v>
      </c>
      <c r="U3172" s="55" t="s">
        <v>329</v>
      </c>
      <c r="V3172" s="55" t="s">
        <v>330</v>
      </c>
      <c r="AJ3172" s="58">
        <v>0</v>
      </c>
      <c r="AT3172" t="s">
        <v>3842</v>
      </c>
      <c r="AU3172" s="191">
        <f t="shared" si="51"/>
        <v>227535</v>
      </c>
    </row>
    <row r="3173" spans="1:47" hidden="1" x14ac:dyDescent="0.25">
      <c r="A3173" s="55" t="s">
        <v>1717</v>
      </c>
      <c r="B3173" s="92" t="s">
        <v>3124</v>
      </c>
      <c r="D3173" s="55" t="s">
        <v>3859</v>
      </c>
      <c r="E3173" s="56">
        <v>45808</v>
      </c>
      <c r="F3173" s="55" t="s">
        <v>4335</v>
      </c>
      <c r="H3173" s="55">
        <v>50900010</v>
      </c>
      <c r="I3173" s="55" t="s">
        <v>4346</v>
      </c>
      <c r="K3173" s="55" t="s">
        <v>490</v>
      </c>
      <c r="L3173" s="56">
        <v>45808</v>
      </c>
      <c r="Q3173" s="55" t="s">
        <v>89</v>
      </c>
      <c r="R3173" s="57">
        <v>1.43</v>
      </c>
      <c r="S3173" s="55" t="s">
        <v>89</v>
      </c>
      <c r="T3173" s="57">
        <v>1.43</v>
      </c>
      <c r="U3173" s="55" t="s">
        <v>329</v>
      </c>
      <c r="V3173" s="55" t="s">
        <v>330</v>
      </c>
      <c r="AJ3173" s="58">
        <v>0</v>
      </c>
      <c r="AT3173" t="s">
        <v>3842</v>
      </c>
      <c r="AU3173" s="191">
        <f t="shared" si="51"/>
        <v>23595</v>
      </c>
    </row>
    <row r="3174" spans="1:47" hidden="1" x14ac:dyDescent="0.25">
      <c r="A3174" s="55" t="s">
        <v>1717</v>
      </c>
      <c r="B3174" s="92" t="s">
        <v>3124</v>
      </c>
      <c r="D3174" s="55" t="s">
        <v>3859</v>
      </c>
      <c r="E3174" s="56">
        <v>45808</v>
      </c>
      <c r="F3174" s="55" t="s">
        <v>4335</v>
      </c>
      <c r="H3174" s="55">
        <v>50900010</v>
      </c>
      <c r="I3174" s="55" t="s">
        <v>4346</v>
      </c>
      <c r="K3174" s="55" t="s">
        <v>490</v>
      </c>
      <c r="L3174" s="56">
        <v>45808</v>
      </c>
      <c r="Q3174" s="55" t="s">
        <v>89</v>
      </c>
      <c r="R3174" s="57">
        <v>0</v>
      </c>
      <c r="S3174" s="55" t="s">
        <v>89</v>
      </c>
      <c r="T3174" s="57">
        <v>0</v>
      </c>
      <c r="U3174" s="55" t="s">
        <v>4042</v>
      </c>
      <c r="V3174" s="55" t="s">
        <v>4043</v>
      </c>
      <c r="AJ3174" s="58">
        <v>0</v>
      </c>
      <c r="AT3174" t="s">
        <v>4371</v>
      </c>
      <c r="AU3174" s="191">
        <f t="shared" si="51"/>
        <v>0</v>
      </c>
    </row>
    <row r="3175" spans="1:47" hidden="1" x14ac:dyDescent="0.25">
      <c r="A3175" s="55" t="s">
        <v>1717</v>
      </c>
      <c r="B3175" s="92" t="s">
        <v>3124</v>
      </c>
      <c r="D3175" s="55" t="s">
        <v>3859</v>
      </c>
      <c r="E3175" s="56">
        <v>45808</v>
      </c>
      <c r="F3175" s="55" t="s">
        <v>4335</v>
      </c>
      <c r="H3175" s="55">
        <v>50900010</v>
      </c>
      <c r="I3175" s="55" t="s">
        <v>4346</v>
      </c>
      <c r="K3175" s="55" t="s">
        <v>490</v>
      </c>
      <c r="L3175" s="56">
        <v>45808</v>
      </c>
      <c r="Q3175" s="55" t="s">
        <v>89</v>
      </c>
      <c r="R3175" s="57">
        <v>16539.32</v>
      </c>
      <c r="S3175" s="55" t="s">
        <v>89</v>
      </c>
      <c r="T3175" s="57">
        <v>16539.32</v>
      </c>
      <c r="U3175" s="55" t="s">
        <v>329</v>
      </c>
      <c r="V3175" s="55" t="s">
        <v>330</v>
      </c>
      <c r="AJ3175" s="58">
        <v>0</v>
      </c>
      <c r="AT3175" t="s">
        <v>3842</v>
      </c>
      <c r="AU3175" s="191">
        <f t="shared" si="51"/>
        <v>272898780</v>
      </c>
    </row>
    <row r="3176" spans="1:47" hidden="1" x14ac:dyDescent="0.25">
      <c r="A3176" s="55" t="s">
        <v>1717</v>
      </c>
      <c r="B3176" s="92" t="s">
        <v>3124</v>
      </c>
      <c r="D3176" s="55" t="s">
        <v>3859</v>
      </c>
      <c r="E3176" s="56">
        <v>45808</v>
      </c>
      <c r="F3176" s="55" t="s">
        <v>4335</v>
      </c>
      <c r="H3176" s="55">
        <v>50900010</v>
      </c>
      <c r="I3176" s="55" t="s">
        <v>4346</v>
      </c>
      <c r="K3176" s="55" t="s">
        <v>490</v>
      </c>
      <c r="L3176" s="56">
        <v>45808</v>
      </c>
      <c r="Q3176" s="55" t="s">
        <v>89</v>
      </c>
      <c r="R3176" s="57">
        <v>14.7</v>
      </c>
      <c r="S3176" s="55" t="s">
        <v>89</v>
      </c>
      <c r="T3176" s="57">
        <v>14.7</v>
      </c>
      <c r="U3176" s="55" t="s">
        <v>329</v>
      </c>
      <c r="V3176" s="55" t="s">
        <v>330</v>
      </c>
      <c r="AJ3176" s="58">
        <v>0</v>
      </c>
      <c r="AT3176" t="s">
        <v>3842</v>
      </c>
      <c r="AU3176" s="191">
        <f t="shared" si="51"/>
        <v>242550</v>
      </c>
    </row>
    <row r="3177" spans="1:47" hidden="1" x14ac:dyDescent="0.25">
      <c r="A3177" s="55" t="s">
        <v>1717</v>
      </c>
      <c r="B3177" s="92" t="s">
        <v>3124</v>
      </c>
      <c r="D3177" s="55" t="s">
        <v>3859</v>
      </c>
      <c r="E3177" s="56">
        <v>45808</v>
      </c>
      <c r="F3177" s="55" t="s">
        <v>4335</v>
      </c>
      <c r="H3177" s="55">
        <v>50900000</v>
      </c>
      <c r="I3177" s="55" t="s">
        <v>4346</v>
      </c>
      <c r="K3177" s="55" t="s">
        <v>488</v>
      </c>
      <c r="L3177" s="56">
        <v>45808</v>
      </c>
      <c r="Q3177" s="55" t="s">
        <v>89</v>
      </c>
      <c r="R3177" s="57">
        <v>9406.74</v>
      </c>
      <c r="S3177" s="55" t="s">
        <v>89</v>
      </c>
      <c r="T3177" s="57">
        <v>9406.74</v>
      </c>
      <c r="U3177" s="55" t="s">
        <v>329</v>
      </c>
      <c r="V3177" s="55" t="s">
        <v>330</v>
      </c>
      <c r="AJ3177" s="58">
        <v>0</v>
      </c>
      <c r="AT3177" t="s">
        <v>3842</v>
      </c>
      <c r="AU3177" s="191">
        <f t="shared" si="51"/>
        <v>155211210</v>
      </c>
    </row>
    <row r="3178" spans="1:47" hidden="1" x14ac:dyDescent="0.25">
      <c r="A3178" s="55" t="s">
        <v>1717</v>
      </c>
      <c r="B3178" s="92" t="s">
        <v>3124</v>
      </c>
      <c r="D3178" s="55" t="s">
        <v>3859</v>
      </c>
      <c r="E3178" s="56">
        <v>45808</v>
      </c>
      <c r="F3178" s="55" t="s">
        <v>4335</v>
      </c>
      <c r="H3178" s="55">
        <v>50900000</v>
      </c>
      <c r="I3178" s="55" t="s">
        <v>4346</v>
      </c>
      <c r="K3178" s="55" t="s">
        <v>488</v>
      </c>
      <c r="L3178" s="56">
        <v>45808</v>
      </c>
      <c r="Q3178" s="55" t="s">
        <v>89</v>
      </c>
      <c r="R3178" s="57">
        <v>282.58</v>
      </c>
      <c r="S3178" s="55" t="s">
        <v>89</v>
      </c>
      <c r="T3178" s="57">
        <v>282.58</v>
      </c>
      <c r="U3178" s="55" t="s">
        <v>329</v>
      </c>
      <c r="V3178" s="55" t="s">
        <v>330</v>
      </c>
      <c r="AJ3178" s="58">
        <v>0</v>
      </c>
      <c r="AT3178" t="s">
        <v>3842</v>
      </c>
      <c r="AU3178" s="191">
        <f t="shared" si="51"/>
        <v>4662570</v>
      </c>
    </row>
    <row r="3179" spans="1:47" hidden="1" x14ac:dyDescent="0.25">
      <c r="A3179" s="55" t="s">
        <v>1717</v>
      </c>
      <c r="B3179" s="92" t="s">
        <v>3124</v>
      </c>
      <c r="D3179" s="55" t="s">
        <v>3859</v>
      </c>
      <c r="E3179" s="56">
        <v>45808</v>
      </c>
      <c r="F3179" s="55" t="s">
        <v>4335</v>
      </c>
      <c r="H3179" s="55">
        <v>50900010</v>
      </c>
      <c r="I3179" s="55" t="s">
        <v>4346</v>
      </c>
      <c r="K3179" s="55" t="s">
        <v>490</v>
      </c>
      <c r="L3179" s="56">
        <v>45808</v>
      </c>
      <c r="Q3179" s="55" t="s">
        <v>89</v>
      </c>
      <c r="R3179" s="57">
        <v>0.46</v>
      </c>
      <c r="S3179" s="55" t="s">
        <v>89</v>
      </c>
      <c r="T3179" s="57">
        <v>0.46</v>
      </c>
      <c r="U3179" s="55" t="s">
        <v>329</v>
      </c>
      <c r="V3179" s="55" t="s">
        <v>330</v>
      </c>
      <c r="AJ3179" s="58">
        <v>0</v>
      </c>
      <c r="AT3179" t="s">
        <v>3842</v>
      </c>
      <c r="AU3179" s="191">
        <f t="shared" si="51"/>
        <v>7590</v>
      </c>
    </row>
    <row r="3180" spans="1:47" hidden="1" x14ac:dyDescent="0.25">
      <c r="A3180" s="55" t="s">
        <v>1717</v>
      </c>
      <c r="B3180" s="92" t="s">
        <v>3124</v>
      </c>
      <c r="D3180" s="55" t="s">
        <v>3859</v>
      </c>
      <c r="E3180" s="56">
        <v>45808</v>
      </c>
      <c r="F3180" s="55" t="s">
        <v>4335</v>
      </c>
      <c r="H3180" s="55">
        <v>50900010</v>
      </c>
      <c r="I3180" s="55" t="s">
        <v>4346</v>
      </c>
      <c r="K3180" s="55" t="s">
        <v>490</v>
      </c>
      <c r="L3180" s="56">
        <v>45808</v>
      </c>
      <c r="Q3180" s="55" t="s">
        <v>89</v>
      </c>
      <c r="R3180" s="57">
        <v>0.96</v>
      </c>
      <c r="S3180" s="55" t="s">
        <v>89</v>
      </c>
      <c r="T3180" s="57">
        <v>0.96</v>
      </c>
      <c r="U3180" s="55" t="s">
        <v>329</v>
      </c>
      <c r="V3180" s="55" t="s">
        <v>330</v>
      </c>
      <c r="AJ3180" s="58">
        <v>0</v>
      </c>
      <c r="AT3180" t="s">
        <v>3842</v>
      </c>
      <c r="AU3180" s="191">
        <f t="shared" si="51"/>
        <v>15840</v>
      </c>
    </row>
    <row r="3181" spans="1:47" hidden="1" x14ac:dyDescent="0.25">
      <c r="A3181" s="55" t="s">
        <v>1717</v>
      </c>
      <c r="B3181" s="92" t="s">
        <v>3124</v>
      </c>
      <c r="D3181" s="55" t="s">
        <v>3859</v>
      </c>
      <c r="E3181" s="56">
        <v>45808</v>
      </c>
      <c r="F3181" s="55" t="s">
        <v>4335</v>
      </c>
      <c r="H3181" s="55">
        <v>50900010</v>
      </c>
      <c r="I3181" s="55" t="s">
        <v>4346</v>
      </c>
      <c r="K3181" s="55" t="s">
        <v>490</v>
      </c>
      <c r="L3181" s="56">
        <v>45808</v>
      </c>
      <c r="Q3181" s="55" t="s">
        <v>89</v>
      </c>
      <c r="R3181" s="57">
        <v>13669.51</v>
      </c>
      <c r="S3181" s="55" t="s">
        <v>89</v>
      </c>
      <c r="T3181" s="57">
        <v>13669.51</v>
      </c>
      <c r="U3181" s="55" t="s">
        <v>329</v>
      </c>
      <c r="V3181" s="55" t="s">
        <v>330</v>
      </c>
      <c r="AJ3181" s="58">
        <v>0</v>
      </c>
      <c r="AT3181" t="s">
        <v>3842</v>
      </c>
      <c r="AU3181" s="191">
        <f t="shared" si="51"/>
        <v>225546915</v>
      </c>
    </row>
    <row r="3182" spans="1:47" hidden="1" x14ac:dyDescent="0.25">
      <c r="A3182" s="55" t="s">
        <v>1717</v>
      </c>
      <c r="B3182" s="92" t="s">
        <v>3124</v>
      </c>
      <c r="D3182" s="55" t="s">
        <v>3859</v>
      </c>
      <c r="E3182" s="56">
        <v>45808</v>
      </c>
      <c r="F3182" s="55" t="s">
        <v>4335</v>
      </c>
      <c r="H3182" s="55">
        <v>50900000</v>
      </c>
      <c r="I3182" s="55" t="s">
        <v>4346</v>
      </c>
      <c r="K3182" s="55" t="s">
        <v>488</v>
      </c>
      <c r="L3182" s="56">
        <v>45808</v>
      </c>
      <c r="Q3182" s="55" t="s">
        <v>89</v>
      </c>
      <c r="R3182" s="57">
        <v>0.01</v>
      </c>
      <c r="S3182" s="55" t="s">
        <v>89</v>
      </c>
      <c r="T3182" s="57">
        <v>0.01</v>
      </c>
      <c r="U3182" s="55" t="s">
        <v>329</v>
      </c>
      <c r="V3182" s="55" t="s">
        <v>330</v>
      </c>
      <c r="AJ3182" s="58">
        <v>0</v>
      </c>
      <c r="AT3182" t="s">
        <v>3842</v>
      </c>
      <c r="AU3182" s="191">
        <f t="shared" si="51"/>
        <v>165</v>
      </c>
    </row>
    <row r="3183" spans="1:47" hidden="1" x14ac:dyDescent="0.25">
      <c r="A3183" s="55" t="s">
        <v>1717</v>
      </c>
      <c r="B3183" s="92" t="s">
        <v>3124</v>
      </c>
      <c r="D3183" s="55" t="s">
        <v>3859</v>
      </c>
      <c r="E3183" s="56">
        <v>45808</v>
      </c>
      <c r="F3183" s="55" t="s">
        <v>4335</v>
      </c>
      <c r="H3183" s="55">
        <v>50900010</v>
      </c>
      <c r="I3183" s="55" t="s">
        <v>4346</v>
      </c>
      <c r="K3183" s="55" t="s">
        <v>490</v>
      </c>
      <c r="L3183" s="56">
        <v>45808</v>
      </c>
      <c r="Q3183" s="55" t="s">
        <v>89</v>
      </c>
      <c r="R3183" s="57">
        <v>1.61</v>
      </c>
      <c r="S3183" s="55" t="s">
        <v>89</v>
      </c>
      <c r="T3183" s="57">
        <v>1.61</v>
      </c>
      <c r="U3183" s="55" t="s">
        <v>329</v>
      </c>
      <c r="V3183" s="55" t="s">
        <v>330</v>
      </c>
      <c r="AJ3183" s="58">
        <v>0</v>
      </c>
      <c r="AT3183" t="s">
        <v>3842</v>
      </c>
      <c r="AU3183" s="191">
        <f t="shared" si="51"/>
        <v>26565</v>
      </c>
    </row>
    <row r="3184" spans="1:47" hidden="1" x14ac:dyDescent="0.25">
      <c r="A3184" s="55" t="s">
        <v>1717</v>
      </c>
      <c r="B3184" s="92" t="s">
        <v>3124</v>
      </c>
      <c r="D3184" s="55" t="s">
        <v>3859</v>
      </c>
      <c r="E3184" s="56">
        <v>45808</v>
      </c>
      <c r="F3184" s="55" t="s">
        <v>4335</v>
      </c>
      <c r="H3184" s="55">
        <v>50900000</v>
      </c>
      <c r="I3184" s="55" t="s">
        <v>4346</v>
      </c>
      <c r="K3184" s="55" t="s">
        <v>488</v>
      </c>
      <c r="L3184" s="56">
        <v>45808</v>
      </c>
      <c r="Q3184" s="55" t="s">
        <v>89</v>
      </c>
      <c r="R3184" s="57">
        <v>13.79</v>
      </c>
      <c r="S3184" s="55" t="s">
        <v>89</v>
      </c>
      <c r="T3184" s="57">
        <v>13.79</v>
      </c>
      <c r="U3184" s="55" t="s">
        <v>329</v>
      </c>
      <c r="V3184" s="55" t="s">
        <v>330</v>
      </c>
      <c r="AJ3184" s="58">
        <v>0</v>
      </c>
      <c r="AT3184" t="s">
        <v>3842</v>
      </c>
      <c r="AU3184" s="191">
        <f t="shared" si="51"/>
        <v>227535</v>
      </c>
    </row>
    <row r="3185" spans="1:47" hidden="1" x14ac:dyDescent="0.25">
      <c r="A3185" s="55" t="s">
        <v>1717</v>
      </c>
      <c r="B3185" s="92" t="s">
        <v>3124</v>
      </c>
      <c r="D3185" s="55" t="s">
        <v>3859</v>
      </c>
      <c r="E3185" s="56">
        <v>45808</v>
      </c>
      <c r="F3185" s="55" t="s">
        <v>4335</v>
      </c>
      <c r="H3185" s="55">
        <v>50900000</v>
      </c>
      <c r="I3185" s="55" t="s">
        <v>4346</v>
      </c>
      <c r="K3185" s="55" t="s">
        <v>488</v>
      </c>
      <c r="L3185" s="56">
        <v>45808</v>
      </c>
      <c r="Q3185" s="55" t="s">
        <v>89</v>
      </c>
      <c r="R3185" s="57">
        <v>0.04</v>
      </c>
      <c r="S3185" s="55" t="s">
        <v>89</v>
      </c>
      <c r="T3185" s="57">
        <v>0.04</v>
      </c>
      <c r="U3185" s="55" t="s">
        <v>329</v>
      </c>
      <c r="V3185" s="55" t="s">
        <v>330</v>
      </c>
      <c r="AJ3185" s="58">
        <v>0</v>
      </c>
      <c r="AT3185" t="s">
        <v>3842</v>
      </c>
      <c r="AU3185" s="191">
        <f t="shared" ref="AU3185:AU3248" si="52">IF(Q3185="USD",R3185*16500,IF(Q3185="IDR",R3185,T3185*16500))</f>
        <v>660</v>
      </c>
    </row>
    <row r="3186" spans="1:47" hidden="1" x14ac:dyDescent="0.25">
      <c r="A3186" s="55" t="s">
        <v>1717</v>
      </c>
      <c r="B3186" s="92" t="s">
        <v>3124</v>
      </c>
      <c r="D3186" s="55" t="s">
        <v>3859</v>
      </c>
      <c r="E3186" s="56">
        <v>45808</v>
      </c>
      <c r="F3186" s="55" t="s">
        <v>4335</v>
      </c>
      <c r="H3186" s="55">
        <v>50900000</v>
      </c>
      <c r="I3186" s="55" t="s">
        <v>4346</v>
      </c>
      <c r="K3186" s="55" t="s">
        <v>488</v>
      </c>
      <c r="L3186" s="56">
        <v>45808</v>
      </c>
      <c r="Q3186" s="55" t="s">
        <v>89</v>
      </c>
      <c r="R3186" s="57">
        <v>0.04</v>
      </c>
      <c r="S3186" s="55" t="s">
        <v>89</v>
      </c>
      <c r="T3186" s="57">
        <v>0.04</v>
      </c>
      <c r="U3186" s="55" t="s">
        <v>329</v>
      </c>
      <c r="V3186" s="55" t="s">
        <v>330</v>
      </c>
      <c r="AJ3186" s="58">
        <v>0</v>
      </c>
      <c r="AT3186" t="s">
        <v>3842</v>
      </c>
      <c r="AU3186" s="191">
        <f t="shared" si="52"/>
        <v>660</v>
      </c>
    </row>
    <row r="3187" spans="1:47" hidden="1" x14ac:dyDescent="0.25">
      <c r="A3187" s="55" t="s">
        <v>1717</v>
      </c>
      <c r="B3187" s="92" t="s">
        <v>3124</v>
      </c>
      <c r="D3187" s="55" t="s">
        <v>3859</v>
      </c>
      <c r="E3187" s="56">
        <v>45808</v>
      </c>
      <c r="F3187" s="55" t="s">
        <v>4335</v>
      </c>
      <c r="H3187" s="55">
        <v>50900000</v>
      </c>
      <c r="I3187" s="55" t="s">
        <v>4346</v>
      </c>
      <c r="K3187" s="55" t="s">
        <v>488</v>
      </c>
      <c r="L3187" s="56">
        <v>45808</v>
      </c>
      <c r="Q3187" s="55" t="s">
        <v>89</v>
      </c>
      <c r="R3187" s="57">
        <v>0.01</v>
      </c>
      <c r="S3187" s="55" t="s">
        <v>89</v>
      </c>
      <c r="T3187" s="57">
        <v>0.01</v>
      </c>
      <c r="U3187" s="55" t="s">
        <v>329</v>
      </c>
      <c r="V3187" s="55" t="s">
        <v>330</v>
      </c>
      <c r="AJ3187" s="58">
        <v>0</v>
      </c>
      <c r="AT3187" t="s">
        <v>3842</v>
      </c>
      <c r="AU3187" s="191">
        <f t="shared" si="52"/>
        <v>165</v>
      </c>
    </row>
    <row r="3188" spans="1:47" hidden="1" x14ac:dyDescent="0.25">
      <c r="A3188" s="55" t="s">
        <v>1717</v>
      </c>
      <c r="B3188" s="92" t="s">
        <v>3124</v>
      </c>
      <c r="D3188" s="55" t="s">
        <v>3859</v>
      </c>
      <c r="E3188" s="56">
        <v>45808</v>
      </c>
      <c r="F3188" s="55" t="s">
        <v>4335</v>
      </c>
      <c r="H3188" s="55">
        <v>50900000</v>
      </c>
      <c r="I3188" s="55" t="s">
        <v>4346</v>
      </c>
      <c r="K3188" s="55" t="s">
        <v>488</v>
      </c>
      <c r="L3188" s="56">
        <v>45808</v>
      </c>
      <c r="Q3188" s="55" t="s">
        <v>89</v>
      </c>
      <c r="R3188" s="57">
        <v>0.01</v>
      </c>
      <c r="S3188" s="55" t="s">
        <v>89</v>
      </c>
      <c r="T3188" s="57">
        <v>0.01</v>
      </c>
      <c r="U3188" s="55" t="s">
        <v>329</v>
      </c>
      <c r="V3188" s="55" t="s">
        <v>330</v>
      </c>
      <c r="AJ3188" s="58">
        <v>0</v>
      </c>
      <c r="AT3188" t="s">
        <v>3842</v>
      </c>
      <c r="AU3188" s="191">
        <f t="shared" si="52"/>
        <v>165</v>
      </c>
    </row>
    <row r="3189" spans="1:47" hidden="1" x14ac:dyDescent="0.25">
      <c r="A3189" s="55" t="s">
        <v>1717</v>
      </c>
      <c r="B3189" s="92" t="s">
        <v>3124</v>
      </c>
      <c r="D3189" s="55" t="s">
        <v>3859</v>
      </c>
      <c r="E3189" s="56">
        <v>45808</v>
      </c>
      <c r="F3189" s="55" t="s">
        <v>4335</v>
      </c>
      <c r="H3189" s="55">
        <v>50900010</v>
      </c>
      <c r="I3189" s="55" t="s">
        <v>4346</v>
      </c>
      <c r="K3189" s="55" t="s">
        <v>490</v>
      </c>
      <c r="L3189" s="56">
        <v>45808</v>
      </c>
      <c r="Q3189" s="55" t="s">
        <v>89</v>
      </c>
      <c r="R3189" s="57">
        <v>95.48</v>
      </c>
      <c r="S3189" s="55" t="s">
        <v>89</v>
      </c>
      <c r="T3189" s="57">
        <v>95.48</v>
      </c>
      <c r="U3189" s="55" t="s">
        <v>329</v>
      </c>
      <c r="V3189" s="55" t="s">
        <v>330</v>
      </c>
      <c r="AJ3189" s="58">
        <v>0</v>
      </c>
      <c r="AT3189" t="s">
        <v>3842</v>
      </c>
      <c r="AU3189" s="191">
        <f t="shared" si="52"/>
        <v>1575420</v>
      </c>
    </row>
    <row r="3190" spans="1:47" hidden="1" x14ac:dyDescent="0.25">
      <c r="A3190" s="55" t="s">
        <v>1717</v>
      </c>
      <c r="B3190" s="92" t="s">
        <v>3124</v>
      </c>
      <c r="D3190" s="55" t="s">
        <v>3859</v>
      </c>
      <c r="E3190" s="56">
        <v>45808</v>
      </c>
      <c r="F3190" s="55" t="s">
        <v>4335</v>
      </c>
      <c r="H3190" s="55">
        <v>50900000</v>
      </c>
      <c r="I3190" s="55" t="s">
        <v>4346</v>
      </c>
      <c r="K3190" s="55" t="s">
        <v>488</v>
      </c>
      <c r="L3190" s="56">
        <v>45808</v>
      </c>
      <c r="Q3190" s="55" t="s">
        <v>89</v>
      </c>
      <c r="R3190" s="57">
        <v>6.32</v>
      </c>
      <c r="S3190" s="55" t="s">
        <v>89</v>
      </c>
      <c r="T3190" s="57">
        <v>6.32</v>
      </c>
      <c r="U3190" s="55" t="s">
        <v>329</v>
      </c>
      <c r="V3190" s="55" t="s">
        <v>330</v>
      </c>
      <c r="AJ3190" s="58">
        <v>0</v>
      </c>
      <c r="AT3190" t="s">
        <v>3842</v>
      </c>
      <c r="AU3190" s="191">
        <f t="shared" si="52"/>
        <v>104280</v>
      </c>
    </row>
    <row r="3191" spans="1:47" hidden="1" x14ac:dyDescent="0.25">
      <c r="A3191" s="55" t="s">
        <v>1717</v>
      </c>
      <c r="B3191" s="92" t="s">
        <v>3124</v>
      </c>
      <c r="D3191" s="55" t="s">
        <v>3859</v>
      </c>
      <c r="E3191" s="56">
        <v>45808</v>
      </c>
      <c r="F3191" s="55" t="s">
        <v>4335</v>
      </c>
      <c r="H3191" s="55">
        <v>50900000</v>
      </c>
      <c r="I3191" s="55" t="s">
        <v>4346</v>
      </c>
      <c r="K3191" s="55" t="s">
        <v>488</v>
      </c>
      <c r="L3191" s="56">
        <v>45808</v>
      </c>
      <c r="Q3191" s="55" t="s">
        <v>89</v>
      </c>
      <c r="R3191" s="57">
        <v>13.79</v>
      </c>
      <c r="S3191" s="55" t="s">
        <v>89</v>
      </c>
      <c r="T3191" s="57">
        <v>13.79</v>
      </c>
      <c r="U3191" s="55" t="s">
        <v>329</v>
      </c>
      <c r="V3191" s="55" t="s">
        <v>330</v>
      </c>
      <c r="AJ3191" s="58">
        <v>0</v>
      </c>
      <c r="AT3191" t="s">
        <v>3842</v>
      </c>
      <c r="AU3191" s="191">
        <f t="shared" si="52"/>
        <v>227535</v>
      </c>
    </row>
    <row r="3192" spans="1:47" hidden="1" x14ac:dyDescent="0.25">
      <c r="A3192" s="55" t="s">
        <v>1717</v>
      </c>
      <c r="B3192" s="92" t="s">
        <v>3124</v>
      </c>
      <c r="D3192" s="55" t="s">
        <v>3859</v>
      </c>
      <c r="E3192" s="56">
        <v>45808</v>
      </c>
      <c r="F3192" s="55" t="s">
        <v>4335</v>
      </c>
      <c r="H3192" s="55">
        <v>50900000</v>
      </c>
      <c r="I3192" s="55" t="s">
        <v>4346</v>
      </c>
      <c r="K3192" s="55" t="s">
        <v>488</v>
      </c>
      <c r="L3192" s="56">
        <v>45808</v>
      </c>
      <c r="Q3192" s="55" t="s">
        <v>89</v>
      </c>
      <c r="R3192" s="57">
        <v>33.82</v>
      </c>
      <c r="S3192" s="55" t="s">
        <v>89</v>
      </c>
      <c r="T3192" s="57">
        <v>33.82</v>
      </c>
      <c r="U3192" s="55" t="s">
        <v>329</v>
      </c>
      <c r="V3192" s="55" t="s">
        <v>330</v>
      </c>
      <c r="AJ3192" s="58">
        <v>0</v>
      </c>
      <c r="AT3192" t="s">
        <v>3842</v>
      </c>
      <c r="AU3192" s="191">
        <f t="shared" si="52"/>
        <v>558030</v>
      </c>
    </row>
    <row r="3193" spans="1:47" hidden="1" x14ac:dyDescent="0.25">
      <c r="A3193" s="55" t="s">
        <v>1717</v>
      </c>
      <c r="B3193" s="92" t="s">
        <v>3124</v>
      </c>
      <c r="D3193" s="55" t="s">
        <v>3859</v>
      </c>
      <c r="E3193" s="56">
        <v>45808</v>
      </c>
      <c r="F3193" s="55" t="s">
        <v>4335</v>
      </c>
      <c r="H3193" s="55">
        <v>50900010</v>
      </c>
      <c r="I3193" s="55" t="s">
        <v>4346</v>
      </c>
      <c r="K3193" s="55" t="s">
        <v>490</v>
      </c>
      <c r="L3193" s="56">
        <v>45808</v>
      </c>
      <c r="Q3193" s="55" t="s">
        <v>89</v>
      </c>
      <c r="R3193" s="57">
        <v>2.64</v>
      </c>
      <c r="S3193" s="55" t="s">
        <v>89</v>
      </c>
      <c r="T3193" s="57">
        <v>2.64</v>
      </c>
      <c r="U3193" s="55" t="s">
        <v>329</v>
      </c>
      <c r="V3193" s="55" t="s">
        <v>330</v>
      </c>
      <c r="AJ3193" s="58">
        <v>0</v>
      </c>
      <c r="AT3193" t="s">
        <v>3842</v>
      </c>
      <c r="AU3193" s="191">
        <f t="shared" si="52"/>
        <v>43560</v>
      </c>
    </row>
    <row r="3194" spans="1:47" hidden="1" x14ac:dyDescent="0.25">
      <c r="A3194" s="55" t="s">
        <v>1717</v>
      </c>
      <c r="B3194" s="92" t="s">
        <v>3124</v>
      </c>
      <c r="D3194" s="55" t="s">
        <v>3859</v>
      </c>
      <c r="E3194" s="56">
        <v>45808</v>
      </c>
      <c r="F3194" s="55" t="s">
        <v>4335</v>
      </c>
      <c r="H3194" s="55">
        <v>50900010</v>
      </c>
      <c r="I3194" s="55" t="s">
        <v>4346</v>
      </c>
      <c r="K3194" s="55" t="s">
        <v>490</v>
      </c>
      <c r="L3194" s="56">
        <v>45808</v>
      </c>
      <c r="Q3194" s="55" t="s">
        <v>89</v>
      </c>
      <c r="R3194" s="57">
        <v>22.2</v>
      </c>
      <c r="S3194" s="55" t="s">
        <v>89</v>
      </c>
      <c r="T3194" s="57">
        <v>22.2</v>
      </c>
      <c r="U3194" s="55" t="s">
        <v>329</v>
      </c>
      <c r="V3194" s="55" t="s">
        <v>330</v>
      </c>
      <c r="AJ3194" s="58">
        <v>0</v>
      </c>
      <c r="AT3194" t="s">
        <v>3842</v>
      </c>
      <c r="AU3194" s="191">
        <f t="shared" si="52"/>
        <v>366300</v>
      </c>
    </row>
    <row r="3195" spans="1:47" hidden="1" x14ac:dyDescent="0.25">
      <c r="A3195" s="55" t="s">
        <v>1717</v>
      </c>
      <c r="B3195" s="92" t="s">
        <v>3124</v>
      </c>
      <c r="D3195" s="55" t="s">
        <v>3859</v>
      </c>
      <c r="E3195" s="56">
        <v>45808</v>
      </c>
      <c r="F3195" s="55" t="s">
        <v>4335</v>
      </c>
      <c r="H3195" s="55">
        <v>50900000</v>
      </c>
      <c r="I3195" s="55" t="s">
        <v>4346</v>
      </c>
      <c r="K3195" s="55" t="s">
        <v>488</v>
      </c>
      <c r="L3195" s="56">
        <v>45808</v>
      </c>
      <c r="Q3195" s="55" t="s">
        <v>89</v>
      </c>
      <c r="R3195" s="57">
        <v>0.28000000000000003</v>
      </c>
      <c r="S3195" s="55" t="s">
        <v>89</v>
      </c>
      <c r="T3195" s="57">
        <v>0.28000000000000003</v>
      </c>
      <c r="U3195" s="55" t="s">
        <v>329</v>
      </c>
      <c r="V3195" s="55" t="s">
        <v>330</v>
      </c>
      <c r="AJ3195" s="58">
        <v>0</v>
      </c>
      <c r="AT3195" t="s">
        <v>3842</v>
      </c>
      <c r="AU3195" s="191">
        <f t="shared" si="52"/>
        <v>4620</v>
      </c>
    </row>
    <row r="3196" spans="1:47" hidden="1" x14ac:dyDescent="0.25">
      <c r="A3196" s="55" t="s">
        <v>1717</v>
      </c>
      <c r="B3196" s="92" t="s">
        <v>3124</v>
      </c>
      <c r="D3196" s="55" t="s">
        <v>3859</v>
      </c>
      <c r="E3196" s="56">
        <v>45808</v>
      </c>
      <c r="F3196" s="55" t="s">
        <v>4335</v>
      </c>
      <c r="H3196" s="55">
        <v>50900000</v>
      </c>
      <c r="I3196" s="55" t="s">
        <v>4346</v>
      </c>
      <c r="K3196" s="55" t="s">
        <v>488</v>
      </c>
      <c r="L3196" s="56">
        <v>45808</v>
      </c>
      <c r="Q3196" s="55" t="s">
        <v>89</v>
      </c>
      <c r="R3196" s="57">
        <v>9517.94</v>
      </c>
      <c r="S3196" s="55" t="s">
        <v>89</v>
      </c>
      <c r="T3196" s="57">
        <v>9517.94</v>
      </c>
      <c r="U3196" s="55" t="s">
        <v>4042</v>
      </c>
      <c r="V3196" s="55" t="s">
        <v>4043</v>
      </c>
      <c r="AJ3196" s="58">
        <v>0</v>
      </c>
      <c r="AT3196" t="s">
        <v>4371</v>
      </c>
      <c r="AU3196" s="191">
        <f t="shared" si="52"/>
        <v>157046010</v>
      </c>
    </row>
    <row r="3197" spans="1:47" hidden="1" x14ac:dyDescent="0.25">
      <c r="A3197" s="55" t="s">
        <v>1717</v>
      </c>
      <c r="B3197" s="92" t="s">
        <v>3124</v>
      </c>
      <c r="D3197" s="55" t="s">
        <v>3859</v>
      </c>
      <c r="E3197" s="56">
        <v>45808</v>
      </c>
      <c r="F3197" s="55" t="s">
        <v>4335</v>
      </c>
      <c r="H3197" s="55">
        <v>50900000</v>
      </c>
      <c r="I3197" s="55" t="s">
        <v>4346</v>
      </c>
      <c r="K3197" s="55" t="s">
        <v>488</v>
      </c>
      <c r="L3197" s="56">
        <v>45808</v>
      </c>
      <c r="Q3197" s="55" t="s">
        <v>89</v>
      </c>
      <c r="R3197" s="57">
        <v>9.25</v>
      </c>
      <c r="S3197" s="55" t="s">
        <v>89</v>
      </c>
      <c r="T3197" s="57">
        <v>9.25</v>
      </c>
      <c r="U3197" s="55" t="s">
        <v>329</v>
      </c>
      <c r="V3197" s="55" t="s">
        <v>330</v>
      </c>
      <c r="AJ3197" s="58">
        <v>0</v>
      </c>
      <c r="AT3197" t="s">
        <v>3842</v>
      </c>
      <c r="AU3197" s="191">
        <f t="shared" si="52"/>
        <v>152625</v>
      </c>
    </row>
    <row r="3198" spans="1:47" hidden="1" x14ac:dyDescent="0.25">
      <c r="A3198" s="55" t="s">
        <v>1717</v>
      </c>
      <c r="B3198" s="92" t="s">
        <v>3124</v>
      </c>
      <c r="D3198" s="55" t="s">
        <v>3859</v>
      </c>
      <c r="E3198" s="56">
        <v>45808</v>
      </c>
      <c r="F3198" s="55" t="s">
        <v>4335</v>
      </c>
      <c r="H3198" s="55">
        <v>50900000</v>
      </c>
      <c r="I3198" s="55" t="s">
        <v>4346</v>
      </c>
      <c r="K3198" s="55" t="s">
        <v>488</v>
      </c>
      <c r="L3198" s="56">
        <v>45808</v>
      </c>
      <c r="Q3198" s="55" t="s">
        <v>89</v>
      </c>
      <c r="R3198" s="57">
        <v>33.82</v>
      </c>
      <c r="S3198" s="55" t="s">
        <v>89</v>
      </c>
      <c r="T3198" s="57">
        <v>33.82</v>
      </c>
      <c r="U3198" s="55" t="s">
        <v>329</v>
      </c>
      <c r="V3198" s="55" t="s">
        <v>330</v>
      </c>
      <c r="AJ3198" s="58">
        <v>0</v>
      </c>
      <c r="AT3198" t="s">
        <v>3842</v>
      </c>
      <c r="AU3198" s="191">
        <f t="shared" si="52"/>
        <v>558030</v>
      </c>
    </row>
    <row r="3199" spans="1:47" hidden="1" x14ac:dyDescent="0.25">
      <c r="A3199" s="55" t="s">
        <v>1717</v>
      </c>
      <c r="B3199" s="92" t="s">
        <v>3124</v>
      </c>
      <c r="D3199" s="55" t="s">
        <v>3859</v>
      </c>
      <c r="E3199" s="56">
        <v>45808</v>
      </c>
      <c r="F3199" s="55" t="s">
        <v>4335</v>
      </c>
      <c r="H3199" s="55">
        <v>50900010</v>
      </c>
      <c r="I3199" s="55" t="s">
        <v>4346</v>
      </c>
      <c r="K3199" s="55" t="s">
        <v>490</v>
      </c>
      <c r="L3199" s="56">
        <v>45808</v>
      </c>
      <c r="Q3199" s="55" t="s">
        <v>89</v>
      </c>
      <c r="R3199" s="57">
        <v>1.87</v>
      </c>
      <c r="S3199" s="55" t="s">
        <v>89</v>
      </c>
      <c r="T3199" s="57">
        <v>1.87</v>
      </c>
      <c r="U3199" s="55" t="s">
        <v>329</v>
      </c>
      <c r="V3199" s="55" t="s">
        <v>330</v>
      </c>
      <c r="AJ3199" s="58">
        <v>0</v>
      </c>
      <c r="AT3199" t="s">
        <v>3842</v>
      </c>
      <c r="AU3199" s="191">
        <f t="shared" si="52"/>
        <v>30855</v>
      </c>
    </row>
    <row r="3200" spans="1:47" hidden="1" x14ac:dyDescent="0.25">
      <c r="A3200" s="55" t="s">
        <v>1717</v>
      </c>
      <c r="B3200" s="92" t="s">
        <v>3124</v>
      </c>
      <c r="D3200" s="55" t="s">
        <v>3859</v>
      </c>
      <c r="E3200" s="56">
        <v>45808</v>
      </c>
      <c r="F3200" s="55" t="s">
        <v>4335</v>
      </c>
      <c r="H3200" s="55">
        <v>50900000</v>
      </c>
      <c r="I3200" s="55" t="s">
        <v>4346</v>
      </c>
      <c r="K3200" s="55" t="s">
        <v>488</v>
      </c>
      <c r="L3200" s="56">
        <v>45808</v>
      </c>
      <c r="Q3200" s="55" t="s">
        <v>89</v>
      </c>
      <c r="R3200" s="57">
        <v>9.36</v>
      </c>
      <c r="S3200" s="55" t="s">
        <v>89</v>
      </c>
      <c r="T3200" s="57">
        <v>9.36</v>
      </c>
      <c r="U3200" s="55" t="s">
        <v>4042</v>
      </c>
      <c r="V3200" s="55" t="s">
        <v>4043</v>
      </c>
      <c r="AJ3200" s="58">
        <v>0</v>
      </c>
      <c r="AT3200" t="s">
        <v>4371</v>
      </c>
      <c r="AU3200" s="191">
        <f t="shared" si="52"/>
        <v>154440</v>
      </c>
    </row>
    <row r="3201" spans="1:47" hidden="1" x14ac:dyDescent="0.25">
      <c r="A3201" s="55" t="s">
        <v>1717</v>
      </c>
      <c r="B3201" s="92" t="s">
        <v>3124</v>
      </c>
      <c r="D3201" s="55" t="s">
        <v>3859</v>
      </c>
      <c r="E3201" s="56">
        <v>45808</v>
      </c>
      <c r="F3201" s="55" t="s">
        <v>4335</v>
      </c>
      <c r="H3201" s="55">
        <v>50900010</v>
      </c>
      <c r="I3201" s="55" t="s">
        <v>4346</v>
      </c>
      <c r="K3201" s="55" t="s">
        <v>490</v>
      </c>
      <c r="L3201" s="56">
        <v>45808</v>
      </c>
      <c r="Q3201" s="55" t="s">
        <v>89</v>
      </c>
      <c r="R3201" s="57">
        <v>85.57</v>
      </c>
      <c r="S3201" s="55" t="s">
        <v>89</v>
      </c>
      <c r="T3201" s="57">
        <v>85.57</v>
      </c>
      <c r="U3201" s="55" t="s">
        <v>329</v>
      </c>
      <c r="V3201" s="55" t="s">
        <v>330</v>
      </c>
      <c r="AJ3201" s="58">
        <v>0</v>
      </c>
      <c r="AT3201" t="s">
        <v>3842</v>
      </c>
      <c r="AU3201" s="191">
        <f t="shared" si="52"/>
        <v>1411905</v>
      </c>
    </row>
    <row r="3202" spans="1:47" hidden="1" x14ac:dyDescent="0.25">
      <c r="A3202" s="55" t="s">
        <v>1717</v>
      </c>
      <c r="B3202" s="92" t="s">
        <v>3124</v>
      </c>
      <c r="D3202" s="55" t="s">
        <v>3859</v>
      </c>
      <c r="E3202" s="56">
        <v>45808</v>
      </c>
      <c r="F3202" s="55" t="s">
        <v>4335</v>
      </c>
      <c r="H3202" s="55">
        <v>50900010</v>
      </c>
      <c r="I3202" s="55" t="s">
        <v>4346</v>
      </c>
      <c r="K3202" s="55" t="s">
        <v>490</v>
      </c>
      <c r="L3202" s="56">
        <v>45808</v>
      </c>
      <c r="Q3202" s="55" t="s">
        <v>89</v>
      </c>
      <c r="R3202" s="57">
        <v>38.96</v>
      </c>
      <c r="S3202" s="55" t="s">
        <v>89</v>
      </c>
      <c r="T3202" s="57">
        <v>38.96</v>
      </c>
      <c r="U3202" s="55" t="s">
        <v>329</v>
      </c>
      <c r="V3202" s="55" t="s">
        <v>330</v>
      </c>
      <c r="AJ3202" s="58">
        <v>0</v>
      </c>
      <c r="AT3202" t="s">
        <v>3842</v>
      </c>
      <c r="AU3202" s="191">
        <f t="shared" si="52"/>
        <v>642840</v>
      </c>
    </row>
    <row r="3203" spans="1:47" hidden="1" x14ac:dyDescent="0.25">
      <c r="A3203" s="55" t="s">
        <v>1717</v>
      </c>
      <c r="B3203" s="92" t="s">
        <v>3124</v>
      </c>
      <c r="D3203" s="55" t="s">
        <v>3859</v>
      </c>
      <c r="E3203" s="56">
        <v>45808</v>
      </c>
      <c r="F3203" s="55" t="s">
        <v>4335</v>
      </c>
      <c r="H3203" s="55">
        <v>50900060</v>
      </c>
      <c r="I3203" s="55" t="s">
        <v>4347</v>
      </c>
      <c r="K3203" s="55" t="s">
        <v>500</v>
      </c>
      <c r="L3203" s="56">
        <v>45808</v>
      </c>
      <c r="Q3203" s="55" t="s">
        <v>89</v>
      </c>
      <c r="R3203" s="57">
        <v>17.18</v>
      </c>
      <c r="S3203" s="55" t="s">
        <v>89</v>
      </c>
      <c r="T3203" s="57">
        <v>17.18</v>
      </c>
      <c r="U3203" s="55" t="s">
        <v>329</v>
      </c>
      <c r="V3203" s="55" t="s">
        <v>330</v>
      </c>
      <c r="AJ3203" s="58">
        <v>0</v>
      </c>
      <c r="AT3203" t="s">
        <v>4370</v>
      </c>
      <c r="AU3203" s="191">
        <f t="shared" si="52"/>
        <v>283470</v>
      </c>
    </row>
    <row r="3204" spans="1:47" hidden="1" x14ac:dyDescent="0.25">
      <c r="A3204" s="55" t="s">
        <v>1717</v>
      </c>
      <c r="B3204" s="92" t="s">
        <v>3124</v>
      </c>
      <c r="D3204" s="55" t="s">
        <v>3859</v>
      </c>
      <c r="E3204" s="56">
        <v>45808</v>
      </c>
      <c r="F3204" s="55" t="s">
        <v>4335</v>
      </c>
      <c r="H3204" s="55">
        <v>50900060</v>
      </c>
      <c r="I3204" s="55" t="s">
        <v>4347</v>
      </c>
      <c r="K3204" s="55" t="s">
        <v>500</v>
      </c>
      <c r="L3204" s="56">
        <v>45808</v>
      </c>
      <c r="Q3204" s="55" t="s">
        <v>89</v>
      </c>
      <c r="R3204" s="57">
        <v>15.48</v>
      </c>
      <c r="S3204" s="55" t="s">
        <v>89</v>
      </c>
      <c r="T3204" s="57">
        <v>15.48</v>
      </c>
      <c r="U3204" s="55" t="s">
        <v>329</v>
      </c>
      <c r="V3204" s="55" t="s">
        <v>330</v>
      </c>
      <c r="AJ3204" s="58">
        <v>0</v>
      </c>
      <c r="AT3204" t="s">
        <v>3842</v>
      </c>
      <c r="AU3204" s="191">
        <f t="shared" si="52"/>
        <v>255420</v>
      </c>
    </row>
    <row r="3205" spans="1:47" hidden="1" x14ac:dyDescent="0.25">
      <c r="A3205" s="55" t="s">
        <v>1717</v>
      </c>
      <c r="B3205" s="92" t="s">
        <v>3124</v>
      </c>
      <c r="D3205" s="55" t="s">
        <v>3859</v>
      </c>
      <c r="E3205" s="56">
        <v>45808</v>
      </c>
      <c r="F3205" s="55" t="s">
        <v>4335</v>
      </c>
      <c r="H3205" s="55">
        <v>50900060</v>
      </c>
      <c r="I3205" s="55" t="s">
        <v>4347</v>
      </c>
      <c r="K3205" s="55" t="s">
        <v>500</v>
      </c>
      <c r="L3205" s="56">
        <v>45808</v>
      </c>
      <c r="Q3205" s="55" t="s">
        <v>89</v>
      </c>
      <c r="R3205" s="57">
        <v>26.88</v>
      </c>
      <c r="S3205" s="55" t="s">
        <v>89</v>
      </c>
      <c r="T3205" s="57">
        <v>26.88</v>
      </c>
      <c r="U3205" s="55" t="s">
        <v>329</v>
      </c>
      <c r="V3205" s="55" t="s">
        <v>330</v>
      </c>
      <c r="AJ3205" s="58">
        <v>0</v>
      </c>
      <c r="AT3205" t="s">
        <v>3842</v>
      </c>
      <c r="AU3205" s="191">
        <f t="shared" si="52"/>
        <v>443520</v>
      </c>
    </row>
    <row r="3206" spans="1:47" hidden="1" x14ac:dyDescent="0.25">
      <c r="A3206" s="55" t="s">
        <v>1717</v>
      </c>
      <c r="B3206" s="92" t="s">
        <v>3124</v>
      </c>
      <c r="D3206" s="55" t="s">
        <v>3859</v>
      </c>
      <c r="E3206" s="56">
        <v>45808</v>
      </c>
      <c r="F3206" s="55" t="s">
        <v>4335</v>
      </c>
      <c r="H3206" s="55">
        <v>50900060</v>
      </c>
      <c r="I3206" s="55" t="s">
        <v>4347</v>
      </c>
      <c r="K3206" s="55" t="s">
        <v>500</v>
      </c>
      <c r="L3206" s="56">
        <v>45808</v>
      </c>
      <c r="Q3206" s="55" t="s">
        <v>89</v>
      </c>
      <c r="R3206" s="57">
        <v>27.22</v>
      </c>
      <c r="S3206" s="55" t="s">
        <v>89</v>
      </c>
      <c r="T3206" s="57">
        <v>27.22</v>
      </c>
      <c r="U3206" s="55" t="s">
        <v>329</v>
      </c>
      <c r="V3206" s="55" t="s">
        <v>330</v>
      </c>
      <c r="AJ3206" s="58">
        <v>0</v>
      </c>
      <c r="AT3206" t="s">
        <v>3842</v>
      </c>
      <c r="AU3206" s="191">
        <f t="shared" si="52"/>
        <v>449130</v>
      </c>
    </row>
    <row r="3207" spans="1:47" hidden="1" x14ac:dyDescent="0.25">
      <c r="A3207" s="55" t="s">
        <v>1717</v>
      </c>
      <c r="B3207" s="92" t="s">
        <v>3124</v>
      </c>
      <c r="D3207" s="55" t="s">
        <v>3859</v>
      </c>
      <c r="E3207" s="56">
        <v>45808</v>
      </c>
      <c r="F3207" s="55" t="s">
        <v>4335</v>
      </c>
      <c r="H3207" s="55">
        <v>50900060</v>
      </c>
      <c r="I3207" s="55" t="s">
        <v>4347</v>
      </c>
      <c r="K3207" s="55" t="s">
        <v>500</v>
      </c>
      <c r="L3207" s="56">
        <v>45808</v>
      </c>
      <c r="Q3207" s="55" t="s">
        <v>89</v>
      </c>
      <c r="R3207" s="57">
        <v>16.82</v>
      </c>
      <c r="S3207" s="55" t="s">
        <v>89</v>
      </c>
      <c r="T3207" s="57">
        <v>16.82</v>
      </c>
      <c r="U3207" s="55" t="s">
        <v>329</v>
      </c>
      <c r="V3207" s="55" t="s">
        <v>330</v>
      </c>
      <c r="AJ3207" s="58">
        <v>0</v>
      </c>
      <c r="AT3207" t="s">
        <v>3842</v>
      </c>
      <c r="AU3207" s="191">
        <f t="shared" si="52"/>
        <v>277530</v>
      </c>
    </row>
    <row r="3208" spans="1:47" hidden="1" x14ac:dyDescent="0.25">
      <c r="A3208" s="55" t="s">
        <v>1717</v>
      </c>
      <c r="B3208" s="92" t="s">
        <v>3124</v>
      </c>
      <c r="D3208" s="55" t="s">
        <v>3859</v>
      </c>
      <c r="E3208" s="56">
        <v>45808</v>
      </c>
      <c r="F3208" s="55" t="s">
        <v>4335</v>
      </c>
      <c r="H3208" s="55">
        <v>50900060</v>
      </c>
      <c r="I3208" s="55" t="s">
        <v>4347</v>
      </c>
      <c r="K3208" s="55" t="s">
        <v>500</v>
      </c>
      <c r="L3208" s="56">
        <v>45808</v>
      </c>
      <c r="Q3208" s="55" t="s">
        <v>89</v>
      </c>
      <c r="R3208" s="57">
        <v>16.82</v>
      </c>
      <c r="S3208" s="55" t="s">
        <v>89</v>
      </c>
      <c r="T3208" s="57">
        <v>16.82</v>
      </c>
      <c r="U3208" s="55" t="s">
        <v>329</v>
      </c>
      <c r="V3208" s="55" t="s">
        <v>330</v>
      </c>
      <c r="AJ3208" s="58">
        <v>0</v>
      </c>
      <c r="AT3208" t="s">
        <v>3842</v>
      </c>
      <c r="AU3208" s="191">
        <f t="shared" si="52"/>
        <v>277530</v>
      </c>
    </row>
    <row r="3209" spans="1:47" hidden="1" x14ac:dyDescent="0.25">
      <c r="A3209" s="55" t="s">
        <v>1717</v>
      </c>
      <c r="B3209" s="92" t="s">
        <v>3124</v>
      </c>
      <c r="D3209" s="55" t="s">
        <v>3859</v>
      </c>
      <c r="E3209" s="56">
        <v>45808</v>
      </c>
      <c r="F3209" s="55" t="s">
        <v>4335</v>
      </c>
      <c r="H3209" s="55">
        <v>50900060</v>
      </c>
      <c r="I3209" s="55" t="s">
        <v>4347</v>
      </c>
      <c r="K3209" s="55" t="s">
        <v>500</v>
      </c>
      <c r="L3209" s="56">
        <v>45808</v>
      </c>
      <c r="Q3209" s="55" t="s">
        <v>89</v>
      </c>
      <c r="R3209" s="57">
        <v>16.82</v>
      </c>
      <c r="S3209" s="55" t="s">
        <v>89</v>
      </c>
      <c r="T3209" s="57">
        <v>16.82</v>
      </c>
      <c r="U3209" s="55" t="s">
        <v>329</v>
      </c>
      <c r="V3209" s="55" t="s">
        <v>330</v>
      </c>
      <c r="AJ3209" s="58">
        <v>0</v>
      </c>
      <c r="AT3209" t="s">
        <v>3842</v>
      </c>
      <c r="AU3209" s="191">
        <f t="shared" si="52"/>
        <v>277530</v>
      </c>
    </row>
    <row r="3210" spans="1:47" hidden="1" x14ac:dyDescent="0.25">
      <c r="A3210" s="55" t="s">
        <v>1717</v>
      </c>
      <c r="B3210" s="92" t="s">
        <v>3124</v>
      </c>
      <c r="D3210" s="55" t="s">
        <v>3859</v>
      </c>
      <c r="E3210" s="56">
        <v>45808</v>
      </c>
      <c r="F3210" s="55" t="s">
        <v>4335</v>
      </c>
      <c r="H3210" s="55">
        <v>50900060</v>
      </c>
      <c r="I3210" s="55" t="s">
        <v>4347</v>
      </c>
      <c r="K3210" s="55" t="s">
        <v>500</v>
      </c>
      <c r="L3210" s="56">
        <v>45808</v>
      </c>
      <c r="Q3210" s="55" t="s">
        <v>89</v>
      </c>
      <c r="R3210" s="57">
        <v>15.83</v>
      </c>
      <c r="S3210" s="55" t="s">
        <v>89</v>
      </c>
      <c r="T3210" s="57">
        <v>15.83</v>
      </c>
      <c r="U3210" s="55" t="s">
        <v>329</v>
      </c>
      <c r="V3210" s="55" t="s">
        <v>330</v>
      </c>
      <c r="AJ3210" s="58">
        <v>0</v>
      </c>
      <c r="AT3210" t="s">
        <v>4370</v>
      </c>
      <c r="AU3210" s="191">
        <f t="shared" si="52"/>
        <v>261195</v>
      </c>
    </row>
    <row r="3211" spans="1:47" hidden="1" x14ac:dyDescent="0.25">
      <c r="A3211" s="55" t="s">
        <v>1717</v>
      </c>
      <c r="B3211" s="92" t="s">
        <v>3124</v>
      </c>
      <c r="D3211" s="55" t="s">
        <v>3859</v>
      </c>
      <c r="E3211" s="56">
        <v>45808</v>
      </c>
      <c r="F3211" s="55" t="s">
        <v>4335</v>
      </c>
      <c r="H3211" s="55">
        <v>50900060</v>
      </c>
      <c r="I3211" s="55" t="s">
        <v>4348</v>
      </c>
      <c r="K3211" s="55" t="s">
        <v>500</v>
      </c>
      <c r="L3211" s="56">
        <v>45808</v>
      </c>
      <c r="Q3211" s="55" t="s">
        <v>89</v>
      </c>
      <c r="R3211" s="57">
        <v>16.510000000000002</v>
      </c>
      <c r="S3211" s="55" t="s">
        <v>89</v>
      </c>
      <c r="T3211" s="57">
        <v>16.510000000000002</v>
      </c>
      <c r="U3211" s="55" t="s">
        <v>329</v>
      </c>
      <c r="V3211" s="55" t="s">
        <v>330</v>
      </c>
      <c r="AJ3211" s="58">
        <v>0</v>
      </c>
      <c r="AT3211" t="s">
        <v>4370</v>
      </c>
      <c r="AU3211" s="191">
        <f t="shared" si="52"/>
        <v>272415</v>
      </c>
    </row>
    <row r="3212" spans="1:47" hidden="1" x14ac:dyDescent="0.25">
      <c r="A3212" s="55" t="s">
        <v>1717</v>
      </c>
      <c r="B3212" s="92" t="s">
        <v>3124</v>
      </c>
      <c r="D3212" s="55" t="s">
        <v>3859</v>
      </c>
      <c r="E3212" s="56">
        <v>45808</v>
      </c>
      <c r="F3212" s="55" t="s">
        <v>4335</v>
      </c>
      <c r="H3212" s="55">
        <v>50900060</v>
      </c>
      <c r="I3212" s="55" t="s">
        <v>4348</v>
      </c>
      <c r="K3212" s="55" t="s">
        <v>500</v>
      </c>
      <c r="L3212" s="56">
        <v>45808</v>
      </c>
      <c r="Q3212" s="55" t="s">
        <v>89</v>
      </c>
      <c r="R3212" s="57">
        <v>16.97</v>
      </c>
      <c r="S3212" s="55" t="s">
        <v>89</v>
      </c>
      <c r="T3212" s="57">
        <v>16.97</v>
      </c>
      <c r="U3212" s="55" t="s">
        <v>329</v>
      </c>
      <c r="V3212" s="55" t="s">
        <v>330</v>
      </c>
      <c r="AJ3212" s="58">
        <v>0</v>
      </c>
      <c r="AT3212" t="s">
        <v>4370</v>
      </c>
      <c r="AU3212" s="191">
        <f t="shared" si="52"/>
        <v>280005</v>
      </c>
    </row>
    <row r="3213" spans="1:47" hidden="1" x14ac:dyDescent="0.25">
      <c r="A3213" s="55" t="s">
        <v>1717</v>
      </c>
      <c r="B3213" s="92" t="s">
        <v>3124</v>
      </c>
      <c r="D3213" s="55" t="s">
        <v>3859</v>
      </c>
      <c r="E3213" s="56">
        <v>45808</v>
      </c>
      <c r="F3213" s="55" t="s">
        <v>4335</v>
      </c>
      <c r="H3213" s="55">
        <v>50900060</v>
      </c>
      <c r="I3213" s="55" t="s">
        <v>4349</v>
      </c>
      <c r="K3213" s="55" t="s">
        <v>500</v>
      </c>
      <c r="L3213" s="56">
        <v>45808</v>
      </c>
      <c r="Q3213" s="55" t="s">
        <v>89</v>
      </c>
      <c r="R3213" s="57">
        <v>50.55</v>
      </c>
      <c r="S3213" s="55" t="s">
        <v>89</v>
      </c>
      <c r="T3213" s="57">
        <v>50.55</v>
      </c>
      <c r="U3213" s="55" t="s">
        <v>329</v>
      </c>
      <c r="V3213" s="55" t="s">
        <v>330</v>
      </c>
      <c r="AJ3213" s="58">
        <v>0</v>
      </c>
      <c r="AT3213" t="s">
        <v>3842</v>
      </c>
      <c r="AU3213" s="191">
        <f t="shared" si="52"/>
        <v>834075</v>
      </c>
    </row>
    <row r="3214" spans="1:47" hidden="1" x14ac:dyDescent="0.25">
      <c r="A3214" s="55" t="s">
        <v>1717</v>
      </c>
      <c r="B3214" s="92" t="s">
        <v>3124</v>
      </c>
      <c r="D3214" s="55" t="s">
        <v>3859</v>
      </c>
      <c r="E3214" s="56">
        <v>45808</v>
      </c>
      <c r="F3214" s="55" t="s">
        <v>4335</v>
      </c>
      <c r="H3214" s="55">
        <v>50900060</v>
      </c>
      <c r="I3214" s="55" t="s">
        <v>4349</v>
      </c>
      <c r="K3214" s="55" t="s">
        <v>500</v>
      </c>
      <c r="L3214" s="56">
        <v>45808</v>
      </c>
      <c r="Q3214" s="55" t="s">
        <v>89</v>
      </c>
      <c r="R3214" s="57">
        <v>41.59</v>
      </c>
      <c r="S3214" s="55" t="s">
        <v>89</v>
      </c>
      <c r="T3214" s="57">
        <v>41.59</v>
      </c>
      <c r="U3214" s="55" t="s">
        <v>329</v>
      </c>
      <c r="V3214" s="55" t="s">
        <v>330</v>
      </c>
      <c r="AJ3214" s="58">
        <v>0</v>
      </c>
      <c r="AT3214" t="s">
        <v>3842</v>
      </c>
      <c r="AU3214" s="191">
        <f t="shared" si="52"/>
        <v>686235</v>
      </c>
    </row>
    <row r="3215" spans="1:47" hidden="1" x14ac:dyDescent="0.25">
      <c r="A3215" s="55" t="s">
        <v>1717</v>
      </c>
      <c r="B3215" s="92" t="s">
        <v>3124</v>
      </c>
      <c r="D3215" s="55" t="s">
        <v>3859</v>
      </c>
      <c r="E3215" s="56">
        <v>45808</v>
      </c>
      <c r="F3215" s="55" t="s">
        <v>4335</v>
      </c>
      <c r="H3215" s="55">
        <v>50900060</v>
      </c>
      <c r="I3215" s="55" t="s">
        <v>4349</v>
      </c>
      <c r="K3215" s="55" t="s">
        <v>500</v>
      </c>
      <c r="L3215" s="56">
        <v>45808</v>
      </c>
      <c r="Q3215" s="55" t="s">
        <v>89</v>
      </c>
      <c r="R3215" s="57">
        <v>51.43</v>
      </c>
      <c r="S3215" s="55" t="s">
        <v>89</v>
      </c>
      <c r="T3215" s="57">
        <v>51.43</v>
      </c>
      <c r="U3215" s="55" t="s">
        <v>329</v>
      </c>
      <c r="V3215" s="55" t="s">
        <v>330</v>
      </c>
      <c r="AJ3215" s="58">
        <v>0</v>
      </c>
      <c r="AT3215" t="s">
        <v>3842</v>
      </c>
      <c r="AU3215" s="191">
        <f t="shared" si="52"/>
        <v>848595</v>
      </c>
    </row>
    <row r="3216" spans="1:47" hidden="1" x14ac:dyDescent="0.25">
      <c r="A3216" s="55" t="s">
        <v>1717</v>
      </c>
      <c r="B3216" s="92" t="s">
        <v>3124</v>
      </c>
      <c r="D3216" s="55" t="s">
        <v>3859</v>
      </c>
      <c r="E3216" s="56">
        <v>45808</v>
      </c>
      <c r="F3216" s="55" t="s">
        <v>4335</v>
      </c>
      <c r="H3216" s="55">
        <v>50900060</v>
      </c>
      <c r="I3216" s="55" t="s">
        <v>4349</v>
      </c>
      <c r="K3216" s="55" t="s">
        <v>500</v>
      </c>
      <c r="L3216" s="56">
        <v>45808</v>
      </c>
      <c r="Q3216" s="55" t="s">
        <v>89</v>
      </c>
      <c r="R3216" s="57">
        <v>5.83</v>
      </c>
      <c r="S3216" s="55" t="s">
        <v>89</v>
      </c>
      <c r="T3216" s="57">
        <v>5.83</v>
      </c>
      <c r="U3216" s="55" t="s">
        <v>329</v>
      </c>
      <c r="V3216" s="55" t="s">
        <v>330</v>
      </c>
      <c r="AJ3216" s="58">
        <v>0</v>
      </c>
      <c r="AT3216" t="s">
        <v>3842</v>
      </c>
      <c r="AU3216" s="191">
        <f t="shared" si="52"/>
        <v>96195</v>
      </c>
    </row>
    <row r="3217" spans="1:47" hidden="1" x14ac:dyDescent="0.25">
      <c r="A3217" s="55" t="s">
        <v>1717</v>
      </c>
      <c r="B3217" s="92" t="s">
        <v>3124</v>
      </c>
      <c r="D3217" s="55" t="s">
        <v>3859</v>
      </c>
      <c r="E3217" s="56">
        <v>45808</v>
      </c>
      <c r="F3217" s="55" t="s">
        <v>4335</v>
      </c>
      <c r="H3217" s="55">
        <v>50900060</v>
      </c>
      <c r="I3217" s="55" t="s">
        <v>4349</v>
      </c>
      <c r="K3217" s="55" t="s">
        <v>500</v>
      </c>
      <c r="L3217" s="56">
        <v>45808</v>
      </c>
      <c r="Q3217" s="55" t="s">
        <v>89</v>
      </c>
      <c r="R3217" s="57">
        <v>66.63</v>
      </c>
      <c r="S3217" s="55" t="s">
        <v>89</v>
      </c>
      <c r="T3217" s="57">
        <v>66.63</v>
      </c>
      <c r="U3217" s="55" t="s">
        <v>329</v>
      </c>
      <c r="V3217" s="55" t="s">
        <v>330</v>
      </c>
      <c r="AJ3217" s="58">
        <v>0</v>
      </c>
      <c r="AT3217" t="s">
        <v>3842</v>
      </c>
      <c r="AU3217" s="191">
        <f t="shared" si="52"/>
        <v>1099395</v>
      </c>
    </row>
    <row r="3218" spans="1:47" hidden="1" x14ac:dyDescent="0.25">
      <c r="A3218" s="55" t="s">
        <v>1717</v>
      </c>
      <c r="B3218" s="92" t="s">
        <v>3124</v>
      </c>
      <c r="D3218" s="55" t="s">
        <v>3859</v>
      </c>
      <c r="E3218" s="56">
        <v>45808</v>
      </c>
      <c r="F3218" s="55" t="s">
        <v>4335</v>
      </c>
      <c r="H3218" s="55">
        <v>50900060</v>
      </c>
      <c r="I3218" s="55" t="s">
        <v>4349</v>
      </c>
      <c r="K3218" s="55" t="s">
        <v>500</v>
      </c>
      <c r="L3218" s="56">
        <v>45808</v>
      </c>
      <c r="Q3218" s="55" t="s">
        <v>89</v>
      </c>
      <c r="R3218" s="57">
        <v>56.51</v>
      </c>
      <c r="S3218" s="55" t="s">
        <v>89</v>
      </c>
      <c r="T3218" s="57">
        <v>56.51</v>
      </c>
      <c r="U3218" s="55" t="s">
        <v>329</v>
      </c>
      <c r="V3218" s="55" t="s">
        <v>330</v>
      </c>
      <c r="AJ3218" s="58">
        <v>0</v>
      </c>
      <c r="AT3218" t="s">
        <v>3842</v>
      </c>
      <c r="AU3218" s="191">
        <f t="shared" si="52"/>
        <v>932415</v>
      </c>
    </row>
    <row r="3219" spans="1:47" hidden="1" x14ac:dyDescent="0.25">
      <c r="A3219" s="55" t="s">
        <v>1717</v>
      </c>
      <c r="B3219" s="92" t="s">
        <v>3124</v>
      </c>
      <c r="D3219" s="55" t="s">
        <v>3859</v>
      </c>
      <c r="E3219" s="56">
        <v>45808</v>
      </c>
      <c r="F3219" s="55" t="s">
        <v>4335</v>
      </c>
      <c r="H3219" s="55">
        <v>50900060</v>
      </c>
      <c r="I3219" s="55" t="s">
        <v>4349</v>
      </c>
      <c r="K3219" s="55" t="s">
        <v>500</v>
      </c>
      <c r="L3219" s="56">
        <v>45808</v>
      </c>
      <c r="Q3219" s="55" t="s">
        <v>89</v>
      </c>
      <c r="R3219" s="57">
        <v>66.63</v>
      </c>
      <c r="S3219" s="55" t="s">
        <v>89</v>
      </c>
      <c r="T3219" s="57">
        <v>66.63</v>
      </c>
      <c r="U3219" s="55" t="s">
        <v>329</v>
      </c>
      <c r="V3219" s="55" t="s">
        <v>330</v>
      </c>
      <c r="AJ3219" s="58">
        <v>0</v>
      </c>
      <c r="AT3219" t="s">
        <v>3842</v>
      </c>
      <c r="AU3219" s="191">
        <f t="shared" si="52"/>
        <v>1099395</v>
      </c>
    </row>
    <row r="3220" spans="1:47" hidden="1" x14ac:dyDescent="0.25">
      <c r="A3220" s="55" t="s">
        <v>1717</v>
      </c>
      <c r="B3220" s="92" t="s">
        <v>3124</v>
      </c>
      <c r="D3220" s="55" t="s">
        <v>3859</v>
      </c>
      <c r="E3220" s="56">
        <v>45808</v>
      </c>
      <c r="F3220" s="55" t="s">
        <v>4335</v>
      </c>
      <c r="H3220" s="55">
        <v>50900060</v>
      </c>
      <c r="I3220" s="55" t="s">
        <v>4350</v>
      </c>
      <c r="K3220" s="55" t="s">
        <v>500</v>
      </c>
      <c r="L3220" s="56">
        <v>45808</v>
      </c>
      <c r="Q3220" s="55" t="s">
        <v>89</v>
      </c>
      <c r="R3220" s="57">
        <v>18.48</v>
      </c>
      <c r="S3220" s="55" t="s">
        <v>89</v>
      </c>
      <c r="T3220" s="57">
        <v>18.48</v>
      </c>
      <c r="U3220" s="55" t="s">
        <v>329</v>
      </c>
      <c r="V3220" s="55" t="s">
        <v>330</v>
      </c>
      <c r="AJ3220" s="58">
        <v>0</v>
      </c>
      <c r="AT3220" t="s">
        <v>3842</v>
      </c>
      <c r="AU3220" s="191">
        <f t="shared" si="52"/>
        <v>304920</v>
      </c>
    </row>
    <row r="3221" spans="1:47" hidden="1" x14ac:dyDescent="0.25">
      <c r="A3221" s="55" t="s">
        <v>1717</v>
      </c>
      <c r="B3221" s="92" t="s">
        <v>3124</v>
      </c>
      <c r="D3221" s="55" t="s">
        <v>3859</v>
      </c>
      <c r="E3221" s="56">
        <v>45808</v>
      </c>
      <c r="F3221" s="55" t="s">
        <v>4335</v>
      </c>
      <c r="H3221" s="55">
        <v>50900060</v>
      </c>
      <c r="I3221" s="55" t="s">
        <v>4350</v>
      </c>
      <c r="K3221" s="55" t="s">
        <v>500</v>
      </c>
      <c r="L3221" s="56">
        <v>45808</v>
      </c>
      <c r="Q3221" s="55" t="s">
        <v>89</v>
      </c>
      <c r="R3221" s="57">
        <v>18.34</v>
      </c>
      <c r="S3221" s="55" t="s">
        <v>89</v>
      </c>
      <c r="T3221" s="57">
        <v>18.34</v>
      </c>
      <c r="U3221" s="55" t="s">
        <v>329</v>
      </c>
      <c r="V3221" s="55" t="s">
        <v>330</v>
      </c>
      <c r="AJ3221" s="58">
        <v>0</v>
      </c>
      <c r="AT3221" t="s">
        <v>3842</v>
      </c>
      <c r="AU3221" s="191">
        <f t="shared" si="52"/>
        <v>302610</v>
      </c>
    </row>
    <row r="3222" spans="1:47" hidden="1" x14ac:dyDescent="0.25">
      <c r="A3222" s="55" t="s">
        <v>1717</v>
      </c>
      <c r="B3222" s="92" t="s">
        <v>3124</v>
      </c>
      <c r="D3222" s="55" t="s">
        <v>3859</v>
      </c>
      <c r="E3222" s="56">
        <v>45808</v>
      </c>
      <c r="F3222" s="55" t="s">
        <v>4335</v>
      </c>
      <c r="H3222" s="55">
        <v>50900060</v>
      </c>
      <c r="I3222" s="55" t="s">
        <v>4350</v>
      </c>
      <c r="K3222" s="55" t="s">
        <v>500</v>
      </c>
      <c r="L3222" s="56">
        <v>45808</v>
      </c>
      <c r="Q3222" s="55" t="s">
        <v>89</v>
      </c>
      <c r="R3222" s="57">
        <v>3.41</v>
      </c>
      <c r="S3222" s="55" t="s">
        <v>89</v>
      </c>
      <c r="T3222" s="57">
        <v>3.41</v>
      </c>
      <c r="U3222" s="55" t="s">
        <v>329</v>
      </c>
      <c r="V3222" s="55" t="s">
        <v>330</v>
      </c>
      <c r="AJ3222" s="58">
        <v>0</v>
      </c>
      <c r="AT3222" t="s">
        <v>3842</v>
      </c>
      <c r="AU3222" s="191">
        <f t="shared" si="52"/>
        <v>56265</v>
      </c>
    </row>
    <row r="3223" spans="1:47" hidden="1" x14ac:dyDescent="0.25">
      <c r="A3223" s="55" t="s">
        <v>1717</v>
      </c>
      <c r="B3223" s="92" t="s">
        <v>3124</v>
      </c>
      <c r="D3223" s="55" t="s">
        <v>3859</v>
      </c>
      <c r="E3223" s="56">
        <v>45808</v>
      </c>
      <c r="F3223" s="55" t="s">
        <v>4335</v>
      </c>
      <c r="H3223" s="55">
        <v>50900060</v>
      </c>
      <c r="I3223" s="55" t="s">
        <v>4350</v>
      </c>
      <c r="K3223" s="55" t="s">
        <v>500</v>
      </c>
      <c r="L3223" s="56">
        <v>45808</v>
      </c>
      <c r="Q3223" s="55" t="s">
        <v>89</v>
      </c>
      <c r="R3223" s="57">
        <v>18.89</v>
      </c>
      <c r="S3223" s="55" t="s">
        <v>89</v>
      </c>
      <c r="T3223" s="57">
        <v>18.89</v>
      </c>
      <c r="U3223" s="55" t="s">
        <v>329</v>
      </c>
      <c r="V3223" s="55" t="s">
        <v>330</v>
      </c>
      <c r="AJ3223" s="58">
        <v>0</v>
      </c>
      <c r="AT3223" t="s">
        <v>3842</v>
      </c>
      <c r="AU3223" s="191">
        <f t="shared" si="52"/>
        <v>311685</v>
      </c>
    </row>
    <row r="3224" spans="1:47" hidden="1" x14ac:dyDescent="0.25">
      <c r="A3224" s="55" t="s">
        <v>1717</v>
      </c>
      <c r="B3224" s="92" t="s">
        <v>3124</v>
      </c>
      <c r="D3224" s="55" t="s">
        <v>3859</v>
      </c>
      <c r="E3224" s="56">
        <v>45808</v>
      </c>
      <c r="F3224" s="55" t="s">
        <v>4335</v>
      </c>
      <c r="H3224" s="55">
        <v>50900060</v>
      </c>
      <c r="I3224" s="55" t="s">
        <v>4350</v>
      </c>
      <c r="K3224" s="55" t="s">
        <v>500</v>
      </c>
      <c r="L3224" s="56">
        <v>45808</v>
      </c>
      <c r="Q3224" s="55" t="s">
        <v>89</v>
      </c>
      <c r="R3224" s="57">
        <v>4.05</v>
      </c>
      <c r="S3224" s="55" t="s">
        <v>89</v>
      </c>
      <c r="T3224" s="57">
        <v>4.05</v>
      </c>
      <c r="U3224" s="55" t="s">
        <v>329</v>
      </c>
      <c r="V3224" s="55" t="s">
        <v>330</v>
      </c>
      <c r="AJ3224" s="58">
        <v>0</v>
      </c>
      <c r="AT3224" t="s">
        <v>3842</v>
      </c>
      <c r="AU3224" s="191">
        <f t="shared" si="52"/>
        <v>66825</v>
      </c>
    </row>
    <row r="3225" spans="1:47" hidden="1" x14ac:dyDescent="0.25">
      <c r="A3225" s="55" t="s">
        <v>1717</v>
      </c>
      <c r="B3225" s="92" t="s">
        <v>3124</v>
      </c>
      <c r="D3225" s="55" t="s">
        <v>3859</v>
      </c>
      <c r="E3225" s="56">
        <v>45808</v>
      </c>
      <c r="F3225" s="55" t="s">
        <v>4335</v>
      </c>
      <c r="H3225" s="55">
        <v>50900060</v>
      </c>
      <c r="I3225" s="55" t="s">
        <v>4350</v>
      </c>
      <c r="K3225" s="55" t="s">
        <v>500</v>
      </c>
      <c r="L3225" s="56">
        <v>45808</v>
      </c>
      <c r="Q3225" s="55" t="s">
        <v>89</v>
      </c>
      <c r="R3225" s="57">
        <v>18.48</v>
      </c>
      <c r="S3225" s="55" t="s">
        <v>89</v>
      </c>
      <c r="T3225" s="57">
        <v>18.48</v>
      </c>
      <c r="U3225" s="55" t="s">
        <v>329</v>
      </c>
      <c r="V3225" s="55" t="s">
        <v>330</v>
      </c>
      <c r="AJ3225" s="58">
        <v>0</v>
      </c>
      <c r="AT3225" t="s">
        <v>3842</v>
      </c>
      <c r="AU3225" s="191">
        <f t="shared" si="52"/>
        <v>304920</v>
      </c>
    </row>
    <row r="3226" spans="1:47" hidden="1" x14ac:dyDescent="0.25">
      <c r="A3226" s="55" t="s">
        <v>1717</v>
      </c>
      <c r="B3226" s="92" t="s">
        <v>3124</v>
      </c>
      <c r="D3226" s="55" t="s">
        <v>3859</v>
      </c>
      <c r="E3226" s="56">
        <v>45808</v>
      </c>
      <c r="F3226" s="55" t="s">
        <v>4335</v>
      </c>
      <c r="H3226" s="55">
        <v>50900060</v>
      </c>
      <c r="I3226" s="55" t="s">
        <v>4350</v>
      </c>
      <c r="K3226" s="55" t="s">
        <v>500</v>
      </c>
      <c r="L3226" s="56">
        <v>45808</v>
      </c>
      <c r="Q3226" s="55" t="s">
        <v>89</v>
      </c>
      <c r="R3226" s="57">
        <v>3.41</v>
      </c>
      <c r="S3226" s="55" t="s">
        <v>89</v>
      </c>
      <c r="T3226" s="57">
        <v>3.41</v>
      </c>
      <c r="U3226" s="55" t="s">
        <v>329</v>
      </c>
      <c r="V3226" s="55" t="s">
        <v>330</v>
      </c>
      <c r="AJ3226" s="58">
        <v>0</v>
      </c>
      <c r="AT3226" t="s">
        <v>3842</v>
      </c>
      <c r="AU3226" s="191">
        <f t="shared" si="52"/>
        <v>56265</v>
      </c>
    </row>
    <row r="3227" spans="1:47" hidden="1" x14ac:dyDescent="0.25">
      <c r="A3227" s="55" t="s">
        <v>1717</v>
      </c>
      <c r="B3227" s="92" t="s">
        <v>3124</v>
      </c>
      <c r="D3227" s="55" t="s">
        <v>1742</v>
      </c>
      <c r="E3227" s="56">
        <v>45808</v>
      </c>
      <c r="F3227" s="55" t="s">
        <v>1644</v>
      </c>
      <c r="H3227" s="55">
        <v>50900010</v>
      </c>
      <c r="I3227" s="55" t="s">
        <v>4351</v>
      </c>
      <c r="K3227" s="55" t="s">
        <v>490</v>
      </c>
      <c r="L3227" s="56">
        <v>45808</v>
      </c>
      <c r="Q3227" s="55" t="s">
        <v>89</v>
      </c>
      <c r="R3227" s="57">
        <v>-2762.42</v>
      </c>
      <c r="S3227" s="55" t="s">
        <v>89</v>
      </c>
      <c r="T3227" s="57">
        <v>-2762.42</v>
      </c>
      <c r="U3227" s="55" t="s">
        <v>4042</v>
      </c>
      <c r="V3227" s="55" t="s">
        <v>4043</v>
      </c>
      <c r="AJ3227" s="58">
        <v>0</v>
      </c>
      <c r="AT3227" t="s">
        <v>4371</v>
      </c>
      <c r="AU3227" s="191">
        <f t="shared" si="52"/>
        <v>-45579930</v>
      </c>
    </row>
    <row r="3228" spans="1:47" hidden="1" x14ac:dyDescent="0.25">
      <c r="A3228" s="55" t="s">
        <v>1717</v>
      </c>
      <c r="B3228" s="92" t="s">
        <v>3124</v>
      </c>
      <c r="D3228" s="55" t="s">
        <v>1742</v>
      </c>
      <c r="E3228" s="56">
        <v>45808</v>
      </c>
      <c r="F3228" s="55" t="s">
        <v>1644</v>
      </c>
      <c r="H3228" s="55">
        <v>50900000</v>
      </c>
      <c r="I3228" s="55" t="s">
        <v>4351</v>
      </c>
      <c r="K3228" s="55" t="s">
        <v>488</v>
      </c>
      <c r="L3228" s="56">
        <v>45808</v>
      </c>
      <c r="Q3228" s="55" t="s">
        <v>89</v>
      </c>
      <c r="R3228" s="57">
        <v>-9527.2999999999993</v>
      </c>
      <c r="S3228" s="55" t="s">
        <v>89</v>
      </c>
      <c r="T3228" s="57">
        <v>-9527.2999999999993</v>
      </c>
      <c r="U3228" s="55" t="s">
        <v>4042</v>
      </c>
      <c r="V3228" s="55" t="s">
        <v>4043</v>
      </c>
      <c r="AJ3228" s="58">
        <v>0</v>
      </c>
      <c r="AT3228" t="s">
        <v>4371</v>
      </c>
      <c r="AU3228" s="191">
        <f t="shared" si="52"/>
        <v>-157200450</v>
      </c>
    </row>
    <row r="3229" spans="1:47" hidden="1" x14ac:dyDescent="0.25">
      <c r="A3229" s="55" t="s">
        <v>1717</v>
      </c>
      <c r="B3229" s="92" t="s">
        <v>3124</v>
      </c>
      <c r="D3229" s="55" t="s">
        <v>1742</v>
      </c>
      <c r="E3229" s="56">
        <v>45808</v>
      </c>
      <c r="F3229" s="55" t="s">
        <v>1644</v>
      </c>
      <c r="H3229" s="55">
        <v>50900000</v>
      </c>
      <c r="I3229" s="55" t="s">
        <v>4351</v>
      </c>
      <c r="K3229" s="55" t="s">
        <v>488</v>
      </c>
      <c r="L3229" s="56">
        <v>45808</v>
      </c>
      <c r="Q3229" s="55" t="s">
        <v>89</v>
      </c>
      <c r="R3229" s="57">
        <v>9527.2999999999993</v>
      </c>
      <c r="S3229" s="55" t="s">
        <v>89</v>
      </c>
      <c r="T3229" s="57">
        <v>9527.2999999999993</v>
      </c>
      <c r="U3229" s="55" t="s">
        <v>329</v>
      </c>
      <c r="V3229" s="55" t="s">
        <v>330</v>
      </c>
      <c r="AJ3229" s="58">
        <v>0</v>
      </c>
      <c r="AT3229" t="s">
        <v>3842</v>
      </c>
      <c r="AU3229" s="191">
        <f t="shared" si="52"/>
        <v>157200450</v>
      </c>
    </row>
    <row r="3230" spans="1:47" hidden="1" x14ac:dyDescent="0.25">
      <c r="A3230" s="55" t="s">
        <v>1717</v>
      </c>
      <c r="B3230" s="92" t="s">
        <v>3124</v>
      </c>
      <c r="D3230" s="55" t="s">
        <v>1742</v>
      </c>
      <c r="E3230" s="56">
        <v>45808</v>
      </c>
      <c r="F3230" s="55" t="s">
        <v>1644</v>
      </c>
      <c r="H3230" s="55">
        <v>50900010</v>
      </c>
      <c r="I3230" s="55" t="s">
        <v>4351</v>
      </c>
      <c r="K3230" s="55" t="s">
        <v>490</v>
      </c>
      <c r="L3230" s="56">
        <v>45808</v>
      </c>
      <c r="Q3230" s="55" t="s">
        <v>89</v>
      </c>
      <c r="R3230" s="57">
        <v>2762.42</v>
      </c>
      <c r="S3230" s="55" t="s">
        <v>89</v>
      </c>
      <c r="T3230" s="57">
        <v>2762.42</v>
      </c>
      <c r="U3230" s="55" t="s">
        <v>329</v>
      </c>
      <c r="V3230" s="55" t="s">
        <v>330</v>
      </c>
      <c r="AJ3230" s="58">
        <v>0</v>
      </c>
      <c r="AT3230" t="s">
        <v>3842</v>
      </c>
      <c r="AU3230" s="191">
        <f t="shared" si="52"/>
        <v>45579930</v>
      </c>
    </row>
    <row r="3231" spans="1:47" hidden="1" x14ac:dyDescent="0.25">
      <c r="A3231" s="55" t="s">
        <v>1717</v>
      </c>
      <c r="B3231" s="92" t="s">
        <v>3124</v>
      </c>
      <c r="D3231" s="55" t="s">
        <v>1742</v>
      </c>
      <c r="E3231" s="56">
        <v>45808</v>
      </c>
      <c r="F3231" s="55" t="s">
        <v>4286</v>
      </c>
      <c r="H3231" s="55">
        <v>50900010</v>
      </c>
      <c r="I3231" s="55" t="s">
        <v>4352</v>
      </c>
      <c r="K3231" s="55" t="s">
        <v>490</v>
      </c>
      <c r="L3231" s="56">
        <v>45817</v>
      </c>
      <c r="Q3231" s="55" t="s">
        <v>89</v>
      </c>
      <c r="R3231" s="57">
        <v>201.56</v>
      </c>
      <c r="S3231" s="55" t="s">
        <v>89</v>
      </c>
      <c r="T3231" s="57">
        <v>201.56</v>
      </c>
      <c r="U3231" s="55" t="s">
        <v>339</v>
      </c>
      <c r="V3231" s="55" t="s">
        <v>340</v>
      </c>
      <c r="AJ3231" s="58">
        <v>0</v>
      </c>
      <c r="AT3231" t="s">
        <v>3842</v>
      </c>
      <c r="AU3231" s="191">
        <f t="shared" si="52"/>
        <v>3325740</v>
      </c>
    </row>
    <row r="3232" spans="1:47" hidden="1" x14ac:dyDescent="0.25">
      <c r="A3232" s="55" t="s">
        <v>1717</v>
      </c>
      <c r="B3232" s="92" t="s">
        <v>3124</v>
      </c>
      <c r="D3232" s="55" t="s">
        <v>1742</v>
      </c>
      <c r="E3232" s="56">
        <v>45808</v>
      </c>
      <c r="F3232" s="55" t="s">
        <v>4286</v>
      </c>
      <c r="H3232" s="55">
        <v>50900010</v>
      </c>
      <c r="I3232" s="55" t="s">
        <v>4352</v>
      </c>
      <c r="K3232" s="55" t="s">
        <v>490</v>
      </c>
      <c r="L3232" s="56">
        <v>45817</v>
      </c>
      <c r="Q3232" s="55" t="s">
        <v>89</v>
      </c>
      <c r="R3232" s="57">
        <v>311.02</v>
      </c>
      <c r="S3232" s="55" t="s">
        <v>89</v>
      </c>
      <c r="T3232" s="57">
        <v>311.02</v>
      </c>
      <c r="U3232" s="55" t="s">
        <v>341</v>
      </c>
      <c r="V3232" s="55" t="s">
        <v>342</v>
      </c>
      <c r="AJ3232" s="58">
        <v>0</v>
      </c>
      <c r="AT3232" t="s">
        <v>3842</v>
      </c>
      <c r="AU3232" s="191">
        <f t="shared" si="52"/>
        <v>5131830</v>
      </c>
    </row>
    <row r="3233" spans="1:47" hidden="1" x14ac:dyDescent="0.25">
      <c r="A3233" s="55" t="s">
        <v>1717</v>
      </c>
      <c r="B3233" s="92" t="s">
        <v>3124</v>
      </c>
      <c r="D3233" s="55" t="s">
        <v>1742</v>
      </c>
      <c r="E3233" s="56">
        <v>45808</v>
      </c>
      <c r="F3233" s="55" t="s">
        <v>4284</v>
      </c>
      <c r="H3233" s="55">
        <v>50900050</v>
      </c>
      <c r="I3233" s="55" t="s">
        <v>4352</v>
      </c>
      <c r="K3233" s="55" t="s">
        <v>498</v>
      </c>
      <c r="L3233" s="56">
        <v>45817</v>
      </c>
      <c r="Q3233" s="55" t="s">
        <v>89</v>
      </c>
      <c r="R3233" s="57">
        <v>6.43</v>
      </c>
      <c r="S3233" s="55" t="s">
        <v>89</v>
      </c>
      <c r="T3233" s="57">
        <v>6.43</v>
      </c>
      <c r="U3233" s="55" t="s">
        <v>341</v>
      </c>
      <c r="V3233" s="55" t="s">
        <v>342</v>
      </c>
      <c r="AJ3233" s="58">
        <v>0</v>
      </c>
      <c r="AT3233" t="s">
        <v>3842</v>
      </c>
      <c r="AU3233" s="191">
        <f t="shared" si="52"/>
        <v>106095</v>
      </c>
    </row>
    <row r="3234" spans="1:47" hidden="1" x14ac:dyDescent="0.25">
      <c r="A3234" s="55" t="s">
        <v>1717</v>
      </c>
      <c r="B3234" s="92" t="s">
        <v>3124</v>
      </c>
      <c r="D3234" s="55" t="s">
        <v>1742</v>
      </c>
      <c r="E3234" s="56">
        <v>45808</v>
      </c>
      <c r="F3234" s="55" t="s">
        <v>4284</v>
      </c>
      <c r="H3234" s="55">
        <v>50900000</v>
      </c>
      <c r="I3234" s="55" t="s">
        <v>4352</v>
      </c>
      <c r="K3234" s="55" t="s">
        <v>488</v>
      </c>
      <c r="L3234" s="56">
        <v>45817</v>
      </c>
      <c r="Q3234" s="55" t="s">
        <v>89</v>
      </c>
      <c r="R3234" s="57">
        <v>914.43</v>
      </c>
      <c r="S3234" s="55" t="s">
        <v>89</v>
      </c>
      <c r="T3234" s="57">
        <v>914.43</v>
      </c>
      <c r="U3234" s="55" t="s">
        <v>336</v>
      </c>
      <c r="V3234" s="55" t="s">
        <v>3820</v>
      </c>
      <c r="AJ3234" s="58">
        <v>0</v>
      </c>
      <c r="AT3234" t="s">
        <v>3842</v>
      </c>
      <c r="AU3234" s="191">
        <f t="shared" si="52"/>
        <v>15088095</v>
      </c>
    </row>
    <row r="3235" spans="1:47" hidden="1" x14ac:dyDescent="0.25">
      <c r="A3235" s="55" t="s">
        <v>1717</v>
      </c>
      <c r="B3235" s="92" t="s">
        <v>3124</v>
      </c>
      <c r="D3235" s="55" t="s">
        <v>1742</v>
      </c>
      <c r="E3235" s="56">
        <v>45808</v>
      </c>
      <c r="F3235" s="55" t="s">
        <v>4284</v>
      </c>
      <c r="H3235" s="55">
        <v>50900060</v>
      </c>
      <c r="I3235" s="55" t="s">
        <v>4352</v>
      </c>
      <c r="K3235" s="55" t="s">
        <v>500</v>
      </c>
      <c r="L3235" s="56">
        <v>45817</v>
      </c>
      <c r="Q3235" s="55" t="s">
        <v>89</v>
      </c>
      <c r="R3235" s="57">
        <v>-544.27</v>
      </c>
      <c r="S3235" s="55" t="s">
        <v>89</v>
      </c>
      <c r="T3235" s="57">
        <v>-544.27</v>
      </c>
      <c r="U3235" s="55" t="s">
        <v>329</v>
      </c>
      <c r="V3235" s="55" t="s">
        <v>330</v>
      </c>
      <c r="AJ3235" s="58">
        <v>0</v>
      </c>
      <c r="AT3235" t="s">
        <v>3842</v>
      </c>
      <c r="AU3235" s="191">
        <f t="shared" si="52"/>
        <v>-8980455</v>
      </c>
    </row>
    <row r="3236" spans="1:47" hidden="1" x14ac:dyDescent="0.25">
      <c r="A3236" s="55" t="s">
        <v>1717</v>
      </c>
      <c r="B3236" s="92" t="s">
        <v>3124</v>
      </c>
      <c r="D3236" s="55" t="s">
        <v>1742</v>
      </c>
      <c r="E3236" s="56">
        <v>45808</v>
      </c>
      <c r="F3236" s="55" t="s">
        <v>4284</v>
      </c>
      <c r="H3236" s="55">
        <v>50900000</v>
      </c>
      <c r="I3236" s="55" t="s">
        <v>4352</v>
      </c>
      <c r="K3236" s="55" t="s">
        <v>488</v>
      </c>
      <c r="L3236" s="56">
        <v>45817</v>
      </c>
      <c r="Q3236" s="55" t="s">
        <v>89</v>
      </c>
      <c r="R3236" s="57">
        <v>2637.25</v>
      </c>
      <c r="S3236" s="55" t="s">
        <v>89</v>
      </c>
      <c r="T3236" s="57">
        <v>2637.25</v>
      </c>
      <c r="U3236" s="55" t="s">
        <v>332</v>
      </c>
      <c r="V3236" s="55" t="s">
        <v>3818</v>
      </c>
      <c r="AJ3236" s="58">
        <v>0</v>
      </c>
      <c r="AT3236" t="s">
        <v>3842</v>
      </c>
      <c r="AU3236" s="191">
        <f t="shared" si="52"/>
        <v>43514625</v>
      </c>
    </row>
    <row r="3237" spans="1:47" hidden="1" x14ac:dyDescent="0.25">
      <c r="A3237" s="55" t="s">
        <v>1717</v>
      </c>
      <c r="B3237" s="92" t="s">
        <v>3124</v>
      </c>
      <c r="D3237" s="55" t="s">
        <v>1742</v>
      </c>
      <c r="E3237" s="56">
        <v>45808</v>
      </c>
      <c r="F3237" s="55" t="s">
        <v>4284</v>
      </c>
      <c r="H3237" s="55">
        <v>50900000</v>
      </c>
      <c r="I3237" s="55" t="s">
        <v>4352</v>
      </c>
      <c r="K3237" s="55" t="s">
        <v>488</v>
      </c>
      <c r="L3237" s="56">
        <v>45817</v>
      </c>
      <c r="Q3237" s="55" t="s">
        <v>89</v>
      </c>
      <c r="R3237" s="57">
        <v>6066.81</v>
      </c>
      <c r="S3237" s="55" t="s">
        <v>89</v>
      </c>
      <c r="T3237" s="57">
        <v>6066.81</v>
      </c>
      <c r="U3237" s="55" t="s">
        <v>343</v>
      </c>
      <c r="V3237" s="55" t="s">
        <v>344</v>
      </c>
      <c r="AJ3237" s="58">
        <v>0</v>
      </c>
      <c r="AT3237" t="s">
        <v>4416</v>
      </c>
      <c r="AU3237" s="191">
        <f t="shared" si="52"/>
        <v>100102365</v>
      </c>
    </row>
    <row r="3238" spans="1:47" hidden="1" x14ac:dyDescent="0.25">
      <c r="A3238" s="55" t="s">
        <v>1717</v>
      </c>
      <c r="B3238" s="92" t="s">
        <v>3124</v>
      </c>
      <c r="D3238" s="55" t="s">
        <v>1742</v>
      </c>
      <c r="E3238" s="56">
        <v>45808</v>
      </c>
      <c r="F3238" s="55" t="s">
        <v>4284</v>
      </c>
      <c r="H3238" s="55">
        <v>50900060</v>
      </c>
      <c r="I3238" s="55" t="s">
        <v>4352</v>
      </c>
      <c r="K3238" s="55" t="s">
        <v>500</v>
      </c>
      <c r="L3238" s="56">
        <v>45817</v>
      </c>
      <c r="Q3238" s="55" t="s">
        <v>89</v>
      </c>
      <c r="R3238" s="57">
        <v>24.61</v>
      </c>
      <c r="S3238" s="55" t="s">
        <v>89</v>
      </c>
      <c r="T3238" s="57">
        <v>24.61</v>
      </c>
      <c r="U3238" s="55" t="s">
        <v>337</v>
      </c>
      <c r="V3238" s="55" t="s">
        <v>338</v>
      </c>
      <c r="AJ3238" s="58">
        <v>0</v>
      </c>
      <c r="AT3238" t="s">
        <v>3842</v>
      </c>
      <c r="AU3238" s="191">
        <f t="shared" si="52"/>
        <v>406065</v>
      </c>
    </row>
    <row r="3239" spans="1:47" hidden="1" x14ac:dyDescent="0.25">
      <c r="A3239" s="55" t="s">
        <v>1717</v>
      </c>
      <c r="B3239" s="92" t="s">
        <v>3124</v>
      </c>
      <c r="D3239" s="55" t="s">
        <v>1742</v>
      </c>
      <c r="E3239" s="56">
        <v>45808</v>
      </c>
      <c r="F3239" s="55" t="s">
        <v>4284</v>
      </c>
      <c r="H3239" s="55">
        <v>50900000</v>
      </c>
      <c r="I3239" s="55" t="s">
        <v>4352</v>
      </c>
      <c r="K3239" s="55" t="s">
        <v>488</v>
      </c>
      <c r="L3239" s="56">
        <v>45817</v>
      </c>
      <c r="Q3239" s="55" t="s">
        <v>89</v>
      </c>
      <c r="R3239" s="57">
        <v>4428.83</v>
      </c>
      <c r="S3239" s="55" t="s">
        <v>89</v>
      </c>
      <c r="T3239" s="57">
        <v>4428.83</v>
      </c>
      <c r="U3239" s="55" t="s">
        <v>335</v>
      </c>
      <c r="V3239" s="55" t="s">
        <v>3819</v>
      </c>
      <c r="AJ3239" s="58">
        <v>0</v>
      </c>
      <c r="AT3239" t="s">
        <v>3842</v>
      </c>
      <c r="AU3239" s="191">
        <f t="shared" si="52"/>
        <v>73075695</v>
      </c>
    </row>
    <row r="3240" spans="1:47" hidden="1" x14ac:dyDescent="0.25">
      <c r="A3240" s="55" t="s">
        <v>1717</v>
      </c>
      <c r="B3240" s="92" t="s">
        <v>3124</v>
      </c>
      <c r="D3240" s="55" t="s">
        <v>1742</v>
      </c>
      <c r="E3240" s="56">
        <v>45808</v>
      </c>
      <c r="F3240" s="55" t="s">
        <v>4286</v>
      </c>
      <c r="H3240" s="55">
        <v>50900010</v>
      </c>
      <c r="I3240" s="55" t="s">
        <v>4352</v>
      </c>
      <c r="K3240" s="55" t="s">
        <v>490</v>
      </c>
      <c r="L3240" s="56">
        <v>45817</v>
      </c>
      <c r="Q3240" s="55" t="s">
        <v>89</v>
      </c>
      <c r="R3240" s="57">
        <v>12520.98</v>
      </c>
      <c r="S3240" s="55" t="s">
        <v>89</v>
      </c>
      <c r="T3240" s="57">
        <v>12520.98</v>
      </c>
      <c r="U3240" s="55" t="s">
        <v>333</v>
      </c>
      <c r="V3240" s="55" t="s">
        <v>334</v>
      </c>
      <c r="AJ3240" s="58">
        <v>0</v>
      </c>
      <c r="AT3240" t="s">
        <v>3842</v>
      </c>
      <c r="AU3240" s="191">
        <f t="shared" si="52"/>
        <v>206596170</v>
      </c>
    </row>
    <row r="3241" spans="1:47" hidden="1" x14ac:dyDescent="0.25">
      <c r="A3241" s="55" t="s">
        <v>1717</v>
      </c>
      <c r="B3241" s="92" t="s">
        <v>3124</v>
      </c>
      <c r="D3241" s="55" t="s">
        <v>1742</v>
      </c>
      <c r="E3241" s="56">
        <v>45808</v>
      </c>
      <c r="F3241" s="55" t="s">
        <v>4286</v>
      </c>
      <c r="H3241" s="55">
        <v>50900010</v>
      </c>
      <c r="I3241" s="55" t="s">
        <v>4352</v>
      </c>
      <c r="K3241" s="55" t="s">
        <v>490</v>
      </c>
      <c r="L3241" s="56">
        <v>45817</v>
      </c>
      <c r="Q3241" s="55" t="s">
        <v>89</v>
      </c>
      <c r="R3241" s="57">
        <v>437.71</v>
      </c>
      <c r="S3241" s="55" t="s">
        <v>89</v>
      </c>
      <c r="T3241" s="57">
        <v>437.71</v>
      </c>
      <c r="U3241" s="55" t="s">
        <v>336</v>
      </c>
      <c r="V3241" s="55" t="s">
        <v>3820</v>
      </c>
      <c r="AJ3241" s="58">
        <v>0</v>
      </c>
      <c r="AT3241" t="s">
        <v>3842</v>
      </c>
      <c r="AU3241" s="191">
        <f t="shared" si="52"/>
        <v>7222215</v>
      </c>
    </row>
    <row r="3242" spans="1:47" hidden="1" x14ac:dyDescent="0.25">
      <c r="A3242" s="55" t="s">
        <v>1717</v>
      </c>
      <c r="B3242" s="92" t="s">
        <v>3124</v>
      </c>
      <c r="D3242" s="55" t="s">
        <v>1742</v>
      </c>
      <c r="E3242" s="56">
        <v>45808</v>
      </c>
      <c r="F3242" s="55" t="s">
        <v>4284</v>
      </c>
      <c r="H3242" s="55">
        <v>50900060</v>
      </c>
      <c r="I3242" s="55" t="s">
        <v>4352</v>
      </c>
      <c r="K3242" s="55" t="s">
        <v>500</v>
      </c>
      <c r="L3242" s="56">
        <v>45817</v>
      </c>
      <c r="Q3242" s="55" t="s">
        <v>89</v>
      </c>
      <c r="R3242" s="57">
        <v>82.2</v>
      </c>
      <c r="S3242" s="55" t="s">
        <v>89</v>
      </c>
      <c r="T3242" s="57">
        <v>82.2</v>
      </c>
      <c r="U3242" s="55" t="s">
        <v>333</v>
      </c>
      <c r="V3242" s="55" t="s">
        <v>334</v>
      </c>
      <c r="AJ3242" s="58">
        <v>0</v>
      </c>
      <c r="AT3242" t="s">
        <v>3842</v>
      </c>
      <c r="AU3242" s="191">
        <f t="shared" si="52"/>
        <v>1356300</v>
      </c>
    </row>
    <row r="3243" spans="1:47" hidden="1" x14ac:dyDescent="0.25">
      <c r="A3243" s="55" t="s">
        <v>1717</v>
      </c>
      <c r="B3243" s="92" t="s">
        <v>3124</v>
      </c>
      <c r="D3243" s="55" t="s">
        <v>1742</v>
      </c>
      <c r="E3243" s="56">
        <v>45808</v>
      </c>
      <c r="F3243" s="55" t="s">
        <v>4284</v>
      </c>
      <c r="H3243" s="55">
        <v>50900000</v>
      </c>
      <c r="I3243" s="55" t="s">
        <v>4352</v>
      </c>
      <c r="K3243" s="55" t="s">
        <v>488</v>
      </c>
      <c r="L3243" s="56">
        <v>45817</v>
      </c>
      <c r="Q3243" s="55" t="s">
        <v>89</v>
      </c>
      <c r="R3243" s="57">
        <v>-19341.59</v>
      </c>
      <c r="S3243" s="55" t="s">
        <v>89</v>
      </c>
      <c r="T3243" s="57">
        <v>-19341.59</v>
      </c>
      <c r="U3243" s="55" t="s">
        <v>329</v>
      </c>
      <c r="V3243" s="55" t="s">
        <v>330</v>
      </c>
      <c r="AJ3243" s="58">
        <v>0</v>
      </c>
      <c r="AT3243" t="s">
        <v>3842</v>
      </c>
      <c r="AU3243" s="191">
        <f t="shared" si="52"/>
        <v>-319136235</v>
      </c>
    </row>
    <row r="3244" spans="1:47" hidden="1" x14ac:dyDescent="0.25">
      <c r="A3244" s="55" t="s">
        <v>1717</v>
      </c>
      <c r="B3244" s="92" t="s">
        <v>3124</v>
      </c>
      <c r="D3244" s="55" t="s">
        <v>1742</v>
      </c>
      <c r="E3244" s="56">
        <v>45808</v>
      </c>
      <c r="F3244" s="55" t="s">
        <v>4284</v>
      </c>
      <c r="H3244" s="55">
        <v>50900060</v>
      </c>
      <c r="I3244" s="55" t="s">
        <v>4352</v>
      </c>
      <c r="K3244" s="55" t="s">
        <v>500</v>
      </c>
      <c r="L3244" s="56">
        <v>45817</v>
      </c>
      <c r="Q3244" s="55" t="s">
        <v>89</v>
      </c>
      <c r="R3244" s="57">
        <v>25.73</v>
      </c>
      <c r="S3244" s="55" t="s">
        <v>89</v>
      </c>
      <c r="T3244" s="57">
        <v>25.73</v>
      </c>
      <c r="U3244" s="55" t="s">
        <v>336</v>
      </c>
      <c r="V3244" s="55" t="s">
        <v>3820</v>
      </c>
      <c r="AJ3244" s="58">
        <v>0</v>
      </c>
      <c r="AT3244" t="s">
        <v>3842</v>
      </c>
      <c r="AU3244" s="191">
        <f t="shared" si="52"/>
        <v>424545</v>
      </c>
    </row>
    <row r="3245" spans="1:47" hidden="1" x14ac:dyDescent="0.25">
      <c r="A3245" s="55" t="s">
        <v>1717</v>
      </c>
      <c r="B3245" s="92" t="s">
        <v>3124</v>
      </c>
      <c r="D3245" s="55" t="s">
        <v>1742</v>
      </c>
      <c r="E3245" s="56">
        <v>45808</v>
      </c>
      <c r="F3245" s="55" t="s">
        <v>4286</v>
      </c>
      <c r="H3245" s="55">
        <v>50900020</v>
      </c>
      <c r="I3245" s="55" t="s">
        <v>4352</v>
      </c>
      <c r="K3245" s="55" t="s">
        <v>492</v>
      </c>
      <c r="L3245" s="56">
        <v>45817</v>
      </c>
      <c r="Q3245" s="55" t="s">
        <v>89</v>
      </c>
      <c r="R3245" s="57">
        <v>26092.93</v>
      </c>
      <c r="S3245" s="55" t="s">
        <v>89</v>
      </c>
      <c r="T3245" s="57">
        <v>26092.93</v>
      </c>
      <c r="U3245" s="55" t="s">
        <v>332</v>
      </c>
      <c r="V3245" s="55" t="s">
        <v>3818</v>
      </c>
      <c r="AJ3245" s="58">
        <v>0</v>
      </c>
      <c r="AT3245" t="s">
        <v>3842</v>
      </c>
      <c r="AU3245" s="191">
        <f t="shared" si="52"/>
        <v>430533345</v>
      </c>
    </row>
    <row r="3246" spans="1:47" hidden="1" x14ac:dyDescent="0.25">
      <c r="A3246" s="55" t="s">
        <v>1717</v>
      </c>
      <c r="B3246" s="92" t="s">
        <v>3124</v>
      </c>
      <c r="D3246" s="55" t="s">
        <v>1742</v>
      </c>
      <c r="E3246" s="56">
        <v>45808</v>
      </c>
      <c r="F3246" s="55" t="s">
        <v>4284</v>
      </c>
      <c r="H3246" s="55">
        <v>50900000</v>
      </c>
      <c r="I3246" s="55" t="s">
        <v>4352</v>
      </c>
      <c r="K3246" s="55" t="s">
        <v>488</v>
      </c>
      <c r="L3246" s="56">
        <v>45817</v>
      </c>
      <c r="Q3246" s="55" t="s">
        <v>89</v>
      </c>
      <c r="R3246" s="57">
        <v>713.04</v>
      </c>
      <c r="S3246" s="55" t="s">
        <v>89</v>
      </c>
      <c r="T3246" s="57">
        <v>713.04</v>
      </c>
      <c r="U3246" s="55" t="s">
        <v>339</v>
      </c>
      <c r="V3246" s="55" t="s">
        <v>340</v>
      </c>
      <c r="AJ3246" s="58">
        <v>0</v>
      </c>
      <c r="AT3246" t="s">
        <v>3842</v>
      </c>
      <c r="AU3246" s="191">
        <f t="shared" si="52"/>
        <v>11765160</v>
      </c>
    </row>
    <row r="3247" spans="1:47" hidden="1" x14ac:dyDescent="0.25">
      <c r="A3247" s="55" t="s">
        <v>1717</v>
      </c>
      <c r="B3247" s="92" t="s">
        <v>3124</v>
      </c>
      <c r="D3247" s="55" t="s">
        <v>1742</v>
      </c>
      <c r="E3247" s="56">
        <v>45808</v>
      </c>
      <c r="F3247" s="55" t="s">
        <v>4286</v>
      </c>
      <c r="H3247" s="55">
        <v>50900020</v>
      </c>
      <c r="I3247" s="55" t="s">
        <v>4352</v>
      </c>
      <c r="K3247" s="55" t="s">
        <v>492</v>
      </c>
      <c r="L3247" s="56">
        <v>45817</v>
      </c>
      <c r="Q3247" s="55" t="s">
        <v>89</v>
      </c>
      <c r="R3247" s="57">
        <v>29793.15</v>
      </c>
      <c r="S3247" s="55" t="s">
        <v>89</v>
      </c>
      <c r="T3247" s="57">
        <v>29793.15</v>
      </c>
      <c r="U3247" s="55" t="s">
        <v>333</v>
      </c>
      <c r="V3247" s="55" t="s">
        <v>334</v>
      </c>
      <c r="AJ3247" s="58">
        <v>0</v>
      </c>
      <c r="AT3247" t="s">
        <v>3842</v>
      </c>
      <c r="AU3247" s="191">
        <f t="shared" si="52"/>
        <v>491586975</v>
      </c>
    </row>
    <row r="3248" spans="1:47" hidden="1" x14ac:dyDescent="0.25">
      <c r="A3248" s="55" t="s">
        <v>1717</v>
      </c>
      <c r="B3248" s="92" t="s">
        <v>3124</v>
      </c>
      <c r="D3248" s="55" t="s">
        <v>1742</v>
      </c>
      <c r="E3248" s="56">
        <v>45808</v>
      </c>
      <c r="F3248" s="55" t="s">
        <v>4284</v>
      </c>
      <c r="H3248" s="55">
        <v>50900060</v>
      </c>
      <c r="I3248" s="55" t="s">
        <v>4352</v>
      </c>
      <c r="K3248" s="55" t="s">
        <v>500</v>
      </c>
      <c r="L3248" s="56">
        <v>45817</v>
      </c>
      <c r="Q3248" s="55" t="s">
        <v>89</v>
      </c>
      <c r="R3248" s="57">
        <v>170.72</v>
      </c>
      <c r="S3248" s="55" t="s">
        <v>89</v>
      </c>
      <c r="T3248" s="57">
        <v>170.72</v>
      </c>
      <c r="U3248" s="55" t="s">
        <v>343</v>
      </c>
      <c r="V3248" s="55" t="s">
        <v>344</v>
      </c>
      <c r="AJ3248" s="58">
        <v>0</v>
      </c>
      <c r="AT3248" t="s">
        <v>4416</v>
      </c>
      <c r="AU3248" s="191">
        <f t="shared" si="52"/>
        <v>2816880</v>
      </c>
    </row>
    <row r="3249" spans="1:47" hidden="1" x14ac:dyDescent="0.25">
      <c r="A3249" s="55" t="s">
        <v>1717</v>
      </c>
      <c r="B3249" s="92" t="s">
        <v>3124</v>
      </c>
      <c r="D3249" s="55" t="s">
        <v>1742</v>
      </c>
      <c r="E3249" s="56">
        <v>45808</v>
      </c>
      <c r="F3249" s="55" t="s">
        <v>4286</v>
      </c>
      <c r="H3249" s="55">
        <v>50900010</v>
      </c>
      <c r="I3249" s="55" t="s">
        <v>4352</v>
      </c>
      <c r="K3249" s="55" t="s">
        <v>490</v>
      </c>
      <c r="L3249" s="56">
        <v>45817</v>
      </c>
      <c r="Q3249" s="55" t="s">
        <v>89</v>
      </c>
      <c r="R3249" s="57">
        <v>840.88</v>
      </c>
      <c r="S3249" s="55" t="s">
        <v>89</v>
      </c>
      <c r="T3249" s="57">
        <v>840.88</v>
      </c>
      <c r="U3249" s="55" t="s">
        <v>337</v>
      </c>
      <c r="V3249" s="55" t="s">
        <v>338</v>
      </c>
      <c r="AJ3249" s="58">
        <v>0</v>
      </c>
      <c r="AT3249" t="s">
        <v>3842</v>
      </c>
      <c r="AU3249" s="191">
        <f t="shared" ref="AU3249:AU3312" si="53">IF(Q3249="USD",R3249*16500,IF(Q3249="IDR",R3249,T3249*16500))</f>
        <v>13874520</v>
      </c>
    </row>
    <row r="3250" spans="1:47" hidden="1" x14ac:dyDescent="0.25">
      <c r="A3250" s="55" t="s">
        <v>1717</v>
      </c>
      <c r="B3250" s="92" t="s">
        <v>3124</v>
      </c>
      <c r="D3250" s="55" t="s">
        <v>1742</v>
      </c>
      <c r="E3250" s="56">
        <v>45808</v>
      </c>
      <c r="F3250" s="55" t="s">
        <v>4286</v>
      </c>
      <c r="H3250" s="55">
        <v>50900010</v>
      </c>
      <c r="I3250" s="55" t="s">
        <v>4352</v>
      </c>
      <c r="K3250" s="55" t="s">
        <v>490</v>
      </c>
      <c r="L3250" s="56">
        <v>45817</v>
      </c>
      <c r="Q3250" s="55" t="s">
        <v>89</v>
      </c>
      <c r="R3250" s="57">
        <v>982.57</v>
      </c>
      <c r="S3250" s="55" t="s">
        <v>89</v>
      </c>
      <c r="T3250" s="57">
        <v>982.57</v>
      </c>
      <c r="U3250" s="55" t="s">
        <v>343</v>
      </c>
      <c r="V3250" s="55" t="s">
        <v>344</v>
      </c>
      <c r="AJ3250" s="58">
        <v>0</v>
      </c>
      <c r="AT3250" t="s">
        <v>4416</v>
      </c>
      <c r="AU3250" s="191">
        <f t="shared" si="53"/>
        <v>16212405</v>
      </c>
    </row>
    <row r="3251" spans="1:47" hidden="1" x14ac:dyDescent="0.25">
      <c r="A3251" s="55" t="s">
        <v>1717</v>
      </c>
      <c r="B3251" s="92" t="s">
        <v>3124</v>
      </c>
      <c r="D3251" s="55" t="s">
        <v>1742</v>
      </c>
      <c r="E3251" s="56">
        <v>45808</v>
      </c>
      <c r="F3251" s="55" t="s">
        <v>4286</v>
      </c>
      <c r="H3251" s="55">
        <v>50900020</v>
      </c>
      <c r="I3251" s="55" t="s">
        <v>4352</v>
      </c>
      <c r="K3251" s="55" t="s">
        <v>492</v>
      </c>
      <c r="L3251" s="56">
        <v>45817</v>
      </c>
      <c r="Q3251" s="55" t="s">
        <v>89</v>
      </c>
      <c r="R3251" s="57">
        <v>740.05</v>
      </c>
      <c r="S3251" s="55" t="s">
        <v>89</v>
      </c>
      <c r="T3251" s="57">
        <v>740.05</v>
      </c>
      <c r="U3251" s="55" t="s">
        <v>341</v>
      </c>
      <c r="V3251" s="55" t="s">
        <v>342</v>
      </c>
      <c r="AJ3251" s="58">
        <v>0</v>
      </c>
      <c r="AT3251" t="s">
        <v>3842</v>
      </c>
      <c r="AU3251" s="191">
        <f t="shared" si="53"/>
        <v>12210825</v>
      </c>
    </row>
    <row r="3252" spans="1:47" hidden="1" x14ac:dyDescent="0.25">
      <c r="A3252" s="55" t="s">
        <v>1717</v>
      </c>
      <c r="B3252" s="92" t="s">
        <v>3124</v>
      </c>
      <c r="D3252" s="55" t="s">
        <v>1742</v>
      </c>
      <c r="E3252" s="56">
        <v>45808</v>
      </c>
      <c r="F3252" s="55" t="s">
        <v>4286</v>
      </c>
      <c r="H3252" s="55">
        <v>50900010</v>
      </c>
      <c r="I3252" s="55" t="s">
        <v>4352</v>
      </c>
      <c r="K3252" s="55" t="s">
        <v>490</v>
      </c>
      <c r="L3252" s="56">
        <v>45817</v>
      </c>
      <c r="Q3252" s="55" t="s">
        <v>89</v>
      </c>
      <c r="R3252" s="57">
        <v>10965.91</v>
      </c>
      <c r="S3252" s="55" t="s">
        <v>89</v>
      </c>
      <c r="T3252" s="57">
        <v>10965.91</v>
      </c>
      <c r="U3252" s="55" t="s">
        <v>332</v>
      </c>
      <c r="V3252" s="55" t="s">
        <v>3818</v>
      </c>
      <c r="AJ3252" s="58">
        <v>0</v>
      </c>
      <c r="AT3252" t="s">
        <v>3842</v>
      </c>
      <c r="AU3252" s="191">
        <f t="shared" si="53"/>
        <v>180937515</v>
      </c>
    </row>
    <row r="3253" spans="1:47" hidden="1" x14ac:dyDescent="0.25">
      <c r="A3253" s="55" t="s">
        <v>1717</v>
      </c>
      <c r="B3253" s="92" t="s">
        <v>3124</v>
      </c>
      <c r="D3253" s="55" t="s">
        <v>1742</v>
      </c>
      <c r="E3253" s="56">
        <v>45808</v>
      </c>
      <c r="F3253" s="55" t="s">
        <v>4284</v>
      </c>
      <c r="H3253" s="55">
        <v>50900060</v>
      </c>
      <c r="I3253" s="55" t="s">
        <v>4352</v>
      </c>
      <c r="K3253" s="55" t="s">
        <v>500</v>
      </c>
      <c r="L3253" s="56">
        <v>45817</v>
      </c>
      <c r="Q3253" s="55" t="s">
        <v>89</v>
      </c>
      <c r="R3253" s="57">
        <v>124.63</v>
      </c>
      <c r="S3253" s="55" t="s">
        <v>89</v>
      </c>
      <c r="T3253" s="57">
        <v>124.63</v>
      </c>
      <c r="U3253" s="55" t="s">
        <v>335</v>
      </c>
      <c r="V3253" s="55" t="s">
        <v>3819</v>
      </c>
      <c r="AJ3253" s="58">
        <v>0</v>
      </c>
      <c r="AT3253" t="s">
        <v>3842</v>
      </c>
      <c r="AU3253" s="191">
        <f t="shared" si="53"/>
        <v>2056395</v>
      </c>
    </row>
    <row r="3254" spans="1:47" hidden="1" x14ac:dyDescent="0.25">
      <c r="A3254" s="55" t="s">
        <v>1717</v>
      </c>
      <c r="B3254" s="92" t="s">
        <v>3124</v>
      </c>
      <c r="D3254" s="55" t="s">
        <v>1742</v>
      </c>
      <c r="E3254" s="56">
        <v>45808</v>
      </c>
      <c r="F3254" s="55" t="s">
        <v>4284</v>
      </c>
      <c r="H3254" s="55">
        <v>50900000</v>
      </c>
      <c r="I3254" s="55" t="s">
        <v>4352</v>
      </c>
      <c r="K3254" s="55" t="s">
        <v>488</v>
      </c>
      <c r="L3254" s="56">
        <v>45817</v>
      </c>
      <c r="Q3254" s="55" t="s">
        <v>89</v>
      </c>
      <c r="R3254" s="57">
        <v>2921.1</v>
      </c>
      <c r="S3254" s="55" t="s">
        <v>89</v>
      </c>
      <c r="T3254" s="57">
        <v>2921.1</v>
      </c>
      <c r="U3254" s="55" t="s">
        <v>333</v>
      </c>
      <c r="V3254" s="55" t="s">
        <v>334</v>
      </c>
      <c r="AJ3254" s="58">
        <v>0</v>
      </c>
      <c r="AT3254" t="s">
        <v>3842</v>
      </c>
      <c r="AU3254" s="191">
        <f t="shared" si="53"/>
        <v>48198150</v>
      </c>
    </row>
    <row r="3255" spans="1:47" hidden="1" x14ac:dyDescent="0.25">
      <c r="A3255" s="55" t="s">
        <v>1717</v>
      </c>
      <c r="B3255" s="92" t="s">
        <v>3124</v>
      </c>
      <c r="D3255" s="55" t="s">
        <v>1742</v>
      </c>
      <c r="E3255" s="56">
        <v>45808</v>
      </c>
      <c r="F3255" s="55" t="s">
        <v>4284</v>
      </c>
      <c r="H3255" s="55">
        <v>50900050</v>
      </c>
      <c r="I3255" s="55" t="s">
        <v>4352</v>
      </c>
      <c r="K3255" s="55" t="s">
        <v>498</v>
      </c>
      <c r="L3255" s="56">
        <v>45817</v>
      </c>
      <c r="Q3255" s="55" t="s">
        <v>89</v>
      </c>
      <c r="R3255" s="57">
        <v>23.91</v>
      </c>
      <c r="S3255" s="55" t="s">
        <v>89</v>
      </c>
      <c r="T3255" s="57">
        <v>23.91</v>
      </c>
      <c r="U3255" s="55" t="s">
        <v>333</v>
      </c>
      <c r="V3255" s="55" t="s">
        <v>334</v>
      </c>
      <c r="AJ3255" s="58">
        <v>0</v>
      </c>
      <c r="AT3255" t="s">
        <v>3842</v>
      </c>
      <c r="AU3255" s="191">
        <f t="shared" si="53"/>
        <v>394515</v>
      </c>
    </row>
    <row r="3256" spans="1:47" hidden="1" x14ac:dyDescent="0.25">
      <c r="A3256" s="55" t="s">
        <v>1717</v>
      </c>
      <c r="B3256" s="92" t="s">
        <v>3124</v>
      </c>
      <c r="D3256" s="55" t="s">
        <v>1742</v>
      </c>
      <c r="E3256" s="56">
        <v>45808</v>
      </c>
      <c r="F3256" s="55" t="s">
        <v>4284</v>
      </c>
      <c r="H3256" s="55">
        <v>50900060</v>
      </c>
      <c r="I3256" s="55" t="s">
        <v>4352</v>
      </c>
      <c r="K3256" s="55" t="s">
        <v>500</v>
      </c>
      <c r="L3256" s="56">
        <v>45817</v>
      </c>
      <c r="Q3256" s="55" t="s">
        <v>89</v>
      </c>
      <c r="R3256" s="57">
        <v>22.11</v>
      </c>
      <c r="S3256" s="55" t="s">
        <v>89</v>
      </c>
      <c r="T3256" s="57">
        <v>22.11</v>
      </c>
      <c r="U3256" s="55" t="s">
        <v>341</v>
      </c>
      <c r="V3256" s="55" t="s">
        <v>342</v>
      </c>
      <c r="AJ3256" s="58">
        <v>0</v>
      </c>
      <c r="AT3256" t="s">
        <v>3842</v>
      </c>
      <c r="AU3256" s="191">
        <f t="shared" si="53"/>
        <v>364815</v>
      </c>
    </row>
    <row r="3257" spans="1:47" hidden="1" x14ac:dyDescent="0.25">
      <c r="A3257" s="55" t="s">
        <v>1717</v>
      </c>
      <c r="B3257" s="92" t="s">
        <v>3124</v>
      </c>
      <c r="D3257" s="55" t="s">
        <v>1742</v>
      </c>
      <c r="E3257" s="56">
        <v>45808</v>
      </c>
      <c r="F3257" s="55" t="s">
        <v>4284</v>
      </c>
      <c r="H3257" s="55">
        <v>50900050</v>
      </c>
      <c r="I3257" s="55" t="s">
        <v>4352</v>
      </c>
      <c r="K3257" s="55" t="s">
        <v>498</v>
      </c>
      <c r="L3257" s="56">
        <v>45817</v>
      </c>
      <c r="Q3257" s="55" t="s">
        <v>89</v>
      </c>
      <c r="R3257" s="57">
        <v>21.59</v>
      </c>
      <c r="S3257" s="55" t="s">
        <v>89</v>
      </c>
      <c r="T3257" s="57">
        <v>21.59</v>
      </c>
      <c r="U3257" s="55" t="s">
        <v>332</v>
      </c>
      <c r="V3257" s="55" t="s">
        <v>3818</v>
      </c>
      <c r="AJ3257" s="58">
        <v>0</v>
      </c>
      <c r="AT3257" t="s">
        <v>3842</v>
      </c>
      <c r="AU3257" s="191">
        <f t="shared" si="53"/>
        <v>356235</v>
      </c>
    </row>
    <row r="3258" spans="1:47" hidden="1" x14ac:dyDescent="0.25">
      <c r="A3258" s="55" t="s">
        <v>1717</v>
      </c>
      <c r="B3258" s="92" t="s">
        <v>3124</v>
      </c>
      <c r="D3258" s="55" t="s">
        <v>1742</v>
      </c>
      <c r="E3258" s="56">
        <v>45808</v>
      </c>
      <c r="F3258" s="55" t="s">
        <v>4286</v>
      </c>
      <c r="H3258" s="55">
        <v>50900020</v>
      </c>
      <c r="I3258" s="55" t="s">
        <v>4352</v>
      </c>
      <c r="K3258" s="55" t="s">
        <v>492</v>
      </c>
      <c r="L3258" s="56">
        <v>45817</v>
      </c>
      <c r="Q3258" s="55" t="s">
        <v>89</v>
      </c>
      <c r="R3258" s="57">
        <v>2000.83</v>
      </c>
      <c r="S3258" s="55" t="s">
        <v>89</v>
      </c>
      <c r="T3258" s="57">
        <v>2000.83</v>
      </c>
      <c r="U3258" s="55" t="s">
        <v>337</v>
      </c>
      <c r="V3258" s="55" t="s">
        <v>338</v>
      </c>
      <c r="AJ3258" s="58">
        <v>0</v>
      </c>
      <c r="AT3258" t="s">
        <v>3842</v>
      </c>
      <c r="AU3258" s="191">
        <f t="shared" si="53"/>
        <v>33013695</v>
      </c>
    </row>
    <row r="3259" spans="1:47" hidden="1" x14ac:dyDescent="0.25">
      <c r="A3259" s="55" t="s">
        <v>1717</v>
      </c>
      <c r="B3259" s="92" t="s">
        <v>3124</v>
      </c>
      <c r="D3259" s="55" t="s">
        <v>1742</v>
      </c>
      <c r="E3259" s="56">
        <v>45808</v>
      </c>
      <c r="F3259" s="55" t="s">
        <v>4286</v>
      </c>
      <c r="H3259" s="55">
        <v>50900020</v>
      </c>
      <c r="I3259" s="55" t="s">
        <v>4352</v>
      </c>
      <c r="K3259" s="55" t="s">
        <v>492</v>
      </c>
      <c r="L3259" s="56">
        <v>45817</v>
      </c>
      <c r="Q3259" s="55" t="s">
        <v>89</v>
      </c>
      <c r="R3259" s="57">
        <v>-111081.52</v>
      </c>
      <c r="S3259" s="55" t="s">
        <v>89</v>
      </c>
      <c r="T3259" s="57">
        <v>-111081.52</v>
      </c>
      <c r="U3259" s="55" t="s">
        <v>329</v>
      </c>
      <c r="V3259" s="55" t="s">
        <v>330</v>
      </c>
      <c r="AJ3259" s="58">
        <v>0</v>
      </c>
      <c r="AT3259" t="s">
        <v>3842</v>
      </c>
      <c r="AU3259" s="191">
        <f t="shared" si="53"/>
        <v>-1832845080</v>
      </c>
    </row>
    <row r="3260" spans="1:47" hidden="1" x14ac:dyDescent="0.25">
      <c r="A3260" s="55" t="s">
        <v>1717</v>
      </c>
      <c r="B3260" s="92" t="s">
        <v>3124</v>
      </c>
      <c r="D3260" s="55" t="s">
        <v>1742</v>
      </c>
      <c r="E3260" s="56">
        <v>45808</v>
      </c>
      <c r="F3260" s="55" t="s">
        <v>4286</v>
      </c>
      <c r="H3260" s="55">
        <v>50900020</v>
      </c>
      <c r="I3260" s="55" t="s">
        <v>4352</v>
      </c>
      <c r="K3260" s="55" t="s">
        <v>492</v>
      </c>
      <c r="L3260" s="56">
        <v>45817</v>
      </c>
      <c r="Q3260" s="55" t="s">
        <v>89</v>
      </c>
      <c r="R3260" s="57">
        <v>2338.0100000000002</v>
      </c>
      <c r="S3260" s="55" t="s">
        <v>89</v>
      </c>
      <c r="T3260" s="57">
        <v>2338.0100000000002</v>
      </c>
      <c r="U3260" s="55" t="s">
        <v>343</v>
      </c>
      <c r="V3260" s="55" t="s">
        <v>344</v>
      </c>
      <c r="AJ3260" s="58">
        <v>0</v>
      </c>
      <c r="AT3260" t="s">
        <v>4416</v>
      </c>
      <c r="AU3260" s="191">
        <f t="shared" si="53"/>
        <v>38577165</v>
      </c>
    </row>
    <row r="3261" spans="1:47" hidden="1" x14ac:dyDescent="0.25">
      <c r="A3261" s="55" t="s">
        <v>1717</v>
      </c>
      <c r="B3261" s="92" t="s">
        <v>3124</v>
      </c>
      <c r="D3261" s="55" t="s">
        <v>1742</v>
      </c>
      <c r="E3261" s="56">
        <v>45808</v>
      </c>
      <c r="F3261" s="55" t="s">
        <v>4284</v>
      </c>
      <c r="H3261" s="55">
        <v>50900050</v>
      </c>
      <c r="I3261" s="55" t="s">
        <v>4352</v>
      </c>
      <c r="K3261" s="55" t="s">
        <v>498</v>
      </c>
      <c r="L3261" s="56">
        <v>45817</v>
      </c>
      <c r="Q3261" s="55" t="s">
        <v>89</v>
      </c>
      <c r="R3261" s="57">
        <v>36.25</v>
      </c>
      <c r="S3261" s="55" t="s">
        <v>89</v>
      </c>
      <c r="T3261" s="57">
        <v>36.25</v>
      </c>
      <c r="U3261" s="55" t="s">
        <v>335</v>
      </c>
      <c r="V3261" s="55" t="s">
        <v>3819</v>
      </c>
      <c r="AJ3261" s="58">
        <v>0</v>
      </c>
      <c r="AT3261" t="s">
        <v>3842</v>
      </c>
      <c r="AU3261" s="191">
        <f t="shared" si="53"/>
        <v>598125</v>
      </c>
    </row>
    <row r="3262" spans="1:47" hidden="1" x14ac:dyDescent="0.25">
      <c r="A3262" s="55" t="s">
        <v>1717</v>
      </c>
      <c r="B3262" s="92" t="s">
        <v>3124</v>
      </c>
      <c r="D3262" s="55" t="s">
        <v>1742</v>
      </c>
      <c r="E3262" s="56">
        <v>45808</v>
      </c>
      <c r="F3262" s="55" t="s">
        <v>4286</v>
      </c>
      <c r="H3262" s="55">
        <v>50900020</v>
      </c>
      <c r="I3262" s="55" t="s">
        <v>4352</v>
      </c>
      <c r="K3262" s="55" t="s">
        <v>492</v>
      </c>
      <c r="L3262" s="56">
        <v>45817</v>
      </c>
      <c r="Q3262" s="55" t="s">
        <v>89</v>
      </c>
      <c r="R3262" s="57">
        <v>479.61</v>
      </c>
      <c r="S3262" s="55" t="s">
        <v>89</v>
      </c>
      <c r="T3262" s="57">
        <v>479.61</v>
      </c>
      <c r="U3262" s="55" t="s">
        <v>339</v>
      </c>
      <c r="V3262" s="55" t="s">
        <v>340</v>
      </c>
      <c r="AJ3262" s="58">
        <v>0</v>
      </c>
      <c r="AT3262" t="s">
        <v>3842</v>
      </c>
      <c r="AU3262" s="191">
        <f t="shared" si="53"/>
        <v>7913565</v>
      </c>
    </row>
    <row r="3263" spans="1:47" hidden="1" x14ac:dyDescent="0.25">
      <c r="A3263" s="55" t="s">
        <v>1717</v>
      </c>
      <c r="B3263" s="92" t="s">
        <v>3124</v>
      </c>
      <c r="D3263" s="55" t="s">
        <v>1742</v>
      </c>
      <c r="E3263" s="56">
        <v>45808</v>
      </c>
      <c r="F3263" s="55" t="s">
        <v>4286</v>
      </c>
      <c r="H3263" s="55">
        <v>50900020</v>
      </c>
      <c r="I3263" s="55" t="s">
        <v>4352</v>
      </c>
      <c r="K3263" s="55" t="s">
        <v>492</v>
      </c>
      <c r="L3263" s="56">
        <v>45817</v>
      </c>
      <c r="Q3263" s="55" t="s">
        <v>89</v>
      </c>
      <c r="R3263" s="57">
        <v>48595.43</v>
      </c>
      <c r="S3263" s="55" t="s">
        <v>89</v>
      </c>
      <c r="T3263" s="57">
        <v>48595.43</v>
      </c>
      <c r="U3263" s="55" t="s">
        <v>335</v>
      </c>
      <c r="V3263" s="55" t="s">
        <v>3819</v>
      </c>
      <c r="AJ3263" s="58">
        <v>0</v>
      </c>
      <c r="AT3263" t="s">
        <v>3842</v>
      </c>
      <c r="AU3263" s="191">
        <f t="shared" si="53"/>
        <v>801824595</v>
      </c>
    </row>
    <row r="3264" spans="1:47" hidden="1" x14ac:dyDescent="0.25">
      <c r="A3264" s="55" t="s">
        <v>1717</v>
      </c>
      <c r="B3264" s="92" t="s">
        <v>3124</v>
      </c>
      <c r="D3264" s="55" t="s">
        <v>1742</v>
      </c>
      <c r="E3264" s="56">
        <v>45808</v>
      </c>
      <c r="F3264" s="55" t="s">
        <v>4284</v>
      </c>
      <c r="H3264" s="55">
        <v>50900050</v>
      </c>
      <c r="I3264" s="55" t="s">
        <v>4352</v>
      </c>
      <c r="K3264" s="55" t="s">
        <v>498</v>
      </c>
      <c r="L3264" s="56">
        <v>45817</v>
      </c>
      <c r="Q3264" s="55" t="s">
        <v>89</v>
      </c>
      <c r="R3264" s="57">
        <v>49.65</v>
      </c>
      <c r="S3264" s="55" t="s">
        <v>89</v>
      </c>
      <c r="T3264" s="57">
        <v>49.65</v>
      </c>
      <c r="U3264" s="55" t="s">
        <v>343</v>
      </c>
      <c r="V3264" s="55" t="s">
        <v>344</v>
      </c>
      <c r="AJ3264" s="58">
        <v>0</v>
      </c>
      <c r="AT3264" t="s">
        <v>4416</v>
      </c>
      <c r="AU3264" s="191">
        <f t="shared" si="53"/>
        <v>819225</v>
      </c>
    </row>
    <row r="3265" spans="1:47" hidden="1" x14ac:dyDescent="0.25">
      <c r="A3265" s="55" t="s">
        <v>1717</v>
      </c>
      <c r="B3265" s="92" t="s">
        <v>3124</v>
      </c>
      <c r="D3265" s="55" t="s">
        <v>1742</v>
      </c>
      <c r="E3265" s="56">
        <v>45808</v>
      </c>
      <c r="F3265" s="55" t="s">
        <v>4286</v>
      </c>
      <c r="H3265" s="55">
        <v>50900010</v>
      </c>
      <c r="I3265" s="55" t="s">
        <v>4352</v>
      </c>
      <c r="K3265" s="55" t="s">
        <v>490</v>
      </c>
      <c r="L3265" s="56">
        <v>45817</v>
      </c>
      <c r="Q3265" s="55" t="s">
        <v>89</v>
      </c>
      <c r="R3265" s="57">
        <v>-46683.53</v>
      </c>
      <c r="S3265" s="55" t="s">
        <v>89</v>
      </c>
      <c r="T3265" s="57">
        <v>-46683.53</v>
      </c>
      <c r="U3265" s="55" t="s">
        <v>329</v>
      </c>
      <c r="V3265" s="55" t="s">
        <v>330</v>
      </c>
      <c r="AJ3265" s="58">
        <v>0</v>
      </c>
      <c r="AT3265" t="s">
        <v>3842</v>
      </c>
      <c r="AU3265" s="191">
        <f t="shared" si="53"/>
        <v>-770278245</v>
      </c>
    </row>
    <row r="3266" spans="1:47" hidden="1" x14ac:dyDescent="0.25">
      <c r="A3266" s="55" t="s">
        <v>1717</v>
      </c>
      <c r="B3266" s="92" t="s">
        <v>3124</v>
      </c>
      <c r="D3266" s="55" t="s">
        <v>1742</v>
      </c>
      <c r="E3266" s="56">
        <v>45808</v>
      </c>
      <c r="F3266" s="55" t="s">
        <v>4284</v>
      </c>
      <c r="H3266" s="55">
        <v>50900060</v>
      </c>
      <c r="I3266" s="55" t="s">
        <v>4352</v>
      </c>
      <c r="K3266" s="55" t="s">
        <v>500</v>
      </c>
      <c r="L3266" s="56">
        <v>45817</v>
      </c>
      <c r="Q3266" s="55" t="s">
        <v>89</v>
      </c>
      <c r="R3266" s="57">
        <v>74.209999999999994</v>
      </c>
      <c r="S3266" s="55" t="s">
        <v>89</v>
      </c>
      <c r="T3266" s="57">
        <v>74.209999999999994</v>
      </c>
      <c r="U3266" s="55" t="s">
        <v>332</v>
      </c>
      <c r="V3266" s="55" t="s">
        <v>3818</v>
      </c>
      <c r="AJ3266" s="58">
        <v>0</v>
      </c>
      <c r="AT3266" t="s">
        <v>3842</v>
      </c>
      <c r="AU3266" s="191">
        <f t="shared" si="53"/>
        <v>1224465</v>
      </c>
    </row>
    <row r="3267" spans="1:47" hidden="1" x14ac:dyDescent="0.25">
      <c r="A3267" s="55" t="s">
        <v>1717</v>
      </c>
      <c r="B3267" s="92" t="s">
        <v>3124</v>
      </c>
      <c r="D3267" s="55" t="s">
        <v>1742</v>
      </c>
      <c r="E3267" s="56">
        <v>45808</v>
      </c>
      <c r="F3267" s="55" t="s">
        <v>4284</v>
      </c>
      <c r="H3267" s="55">
        <v>50900000</v>
      </c>
      <c r="I3267" s="55" t="s">
        <v>4352</v>
      </c>
      <c r="K3267" s="55" t="s">
        <v>488</v>
      </c>
      <c r="L3267" s="56">
        <v>45817</v>
      </c>
      <c r="Q3267" s="55" t="s">
        <v>89</v>
      </c>
      <c r="R3267" s="57">
        <v>785.61</v>
      </c>
      <c r="S3267" s="55" t="s">
        <v>89</v>
      </c>
      <c r="T3267" s="57">
        <v>785.61</v>
      </c>
      <c r="U3267" s="55" t="s">
        <v>341</v>
      </c>
      <c r="V3267" s="55" t="s">
        <v>342</v>
      </c>
      <c r="AJ3267" s="58">
        <v>0</v>
      </c>
      <c r="AT3267" t="s">
        <v>3842</v>
      </c>
      <c r="AU3267" s="191">
        <f t="shared" si="53"/>
        <v>12962565</v>
      </c>
    </row>
    <row r="3268" spans="1:47" hidden="1" x14ac:dyDescent="0.25">
      <c r="A3268" s="55" t="s">
        <v>1717</v>
      </c>
      <c r="B3268" s="92" t="s">
        <v>3124</v>
      </c>
      <c r="D3268" s="55" t="s">
        <v>1742</v>
      </c>
      <c r="E3268" s="56">
        <v>45808</v>
      </c>
      <c r="F3268" s="55" t="s">
        <v>4284</v>
      </c>
      <c r="H3268" s="55">
        <v>50900050</v>
      </c>
      <c r="I3268" s="55" t="s">
        <v>4352</v>
      </c>
      <c r="K3268" s="55" t="s">
        <v>498</v>
      </c>
      <c r="L3268" s="56">
        <v>45817</v>
      </c>
      <c r="Q3268" s="55" t="s">
        <v>89</v>
      </c>
      <c r="R3268" s="57">
        <v>7.48</v>
      </c>
      <c r="S3268" s="55" t="s">
        <v>89</v>
      </c>
      <c r="T3268" s="57">
        <v>7.48</v>
      </c>
      <c r="U3268" s="55" t="s">
        <v>336</v>
      </c>
      <c r="V3268" s="55" t="s">
        <v>3820</v>
      </c>
      <c r="AJ3268" s="58">
        <v>0</v>
      </c>
      <c r="AT3268" t="s">
        <v>3842</v>
      </c>
      <c r="AU3268" s="191">
        <f t="shared" si="53"/>
        <v>123420</v>
      </c>
    </row>
    <row r="3269" spans="1:47" hidden="1" x14ac:dyDescent="0.25">
      <c r="A3269" s="55" t="s">
        <v>1717</v>
      </c>
      <c r="B3269" s="92" t="s">
        <v>3124</v>
      </c>
      <c r="D3269" s="55" t="s">
        <v>1742</v>
      </c>
      <c r="E3269" s="56">
        <v>45808</v>
      </c>
      <c r="F3269" s="55" t="s">
        <v>4284</v>
      </c>
      <c r="H3269" s="55">
        <v>50900060</v>
      </c>
      <c r="I3269" s="55" t="s">
        <v>4352</v>
      </c>
      <c r="K3269" s="55" t="s">
        <v>500</v>
      </c>
      <c r="L3269" s="56">
        <v>45817</v>
      </c>
      <c r="Q3269" s="55" t="s">
        <v>89</v>
      </c>
      <c r="R3269" s="57">
        <v>20.059999999999999</v>
      </c>
      <c r="S3269" s="55" t="s">
        <v>89</v>
      </c>
      <c r="T3269" s="57">
        <v>20.059999999999999</v>
      </c>
      <c r="U3269" s="55" t="s">
        <v>339</v>
      </c>
      <c r="V3269" s="55" t="s">
        <v>340</v>
      </c>
      <c r="AJ3269" s="58">
        <v>0</v>
      </c>
      <c r="AT3269" t="s">
        <v>3842</v>
      </c>
      <c r="AU3269" s="191">
        <f t="shared" si="53"/>
        <v>330990</v>
      </c>
    </row>
    <row r="3270" spans="1:47" hidden="1" x14ac:dyDescent="0.25">
      <c r="A3270" s="55" t="s">
        <v>1717</v>
      </c>
      <c r="B3270" s="92" t="s">
        <v>3124</v>
      </c>
      <c r="D3270" s="55" t="s">
        <v>1742</v>
      </c>
      <c r="E3270" s="56">
        <v>45808</v>
      </c>
      <c r="F3270" s="55" t="s">
        <v>4284</v>
      </c>
      <c r="H3270" s="55">
        <v>50900000</v>
      </c>
      <c r="I3270" s="55" t="s">
        <v>4352</v>
      </c>
      <c r="K3270" s="55" t="s">
        <v>488</v>
      </c>
      <c r="L3270" s="56">
        <v>45817</v>
      </c>
      <c r="Q3270" s="55" t="s">
        <v>89</v>
      </c>
      <c r="R3270" s="57">
        <v>874.52</v>
      </c>
      <c r="S3270" s="55" t="s">
        <v>89</v>
      </c>
      <c r="T3270" s="57">
        <v>874.52</v>
      </c>
      <c r="U3270" s="55" t="s">
        <v>337</v>
      </c>
      <c r="V3270" s="55" t="s">
        <v>338</v>
      </c>
      <c r="AJ3270" s="58">
        <v>0</v>
      </c>
      <c r="AT3270" t="s">
        <v>3842</v>
      </c>
      <c r="AU3270" s="191">
        <f t="shared" si="53"/>
        <v>14429580</v>
      </c>
    </row>
    <row r="3271" spans="1:47" hidden="1" x14ac:dyDescent="0.25">
      <c r="A3271" s="55" t="s">
        <v>1717</v>
      </c>
      <c r="B3271" s="92" t="s">
        <v>3124</v>
      </c>
      <c r="D3271" s="55" t="s">
        <v>1742</v>
      </c>
      <c r="E3271" s="56">
        <v>45808</v>
      </c>
      <c r="F3271" s="55" t="s">
        <v>4284</v>
      </c>
      <c r="H3271" s="55">
        <v>50900050</v>
      </c>
      <c r="I3271" s="55" t="s">
        <v>4352</v>
      </c>
      <c r="K3271" s="55" t="s">
        <v>498</v>
      </c>
      <c r="L3271" s="56">
        <v>45817</v>
      </c>
      <c r="Q3271" s="55" t="s">
        <v>89</v>
      </c>
      <c r="R3271" s="57">
        <v>-158.31</v>
      </c>
      <c r="S3271" s="55" t="s">
        <v>89</v>
      </c>
      <c r="T3271" s="57">
        <v>-158.31</v>
      </c>
      <c r="U3271" s="55" t="s">
        <v>329</v>
      </c>
      <c r="V3271" s="55" t="s">
        <v>330</v>
      </c>
      <c r="AJ3271" s="58">
        <v>0</v>
      </c>
      <c r="AT3271" t="s">
        <v>3842</v>
      </c>
      <c r="AU3271" s="191">
        <f t="shared" si="53"/>
        <v>-2612115</v>
      </c>
    </row>
    <row r="3272" spans="1:47" hidden="1" x14ac:dyDescent="0.25">
      <c r="A3272" s="55" t="s">
        <v>1717</v>
      </c>
      <c r="B3272" s="92" t="s">
        <v>3124</v>
      </c>
      <c r="D3272" s="55" t="s">
        <v>1742</v>
      </c>
      <c r="E3272" s="56">
        <v>45808</v>
      </c>
      <c r="F3272" s="55" t="s">
        <v>4284</v>
      </c>
      <c r="H3272" s="55">
        <v>50900050</v>
      </c>
      <c r="I3272" s="55" t="s">
        <v>4352</v>
      </c>
      <c r="K3272" s="55" t="s">
        <v>498</v>
      </c>
      <c r="L3272" s="56">
        <v>45817</v>
      </c>
      <c r="Q3272" s="55" t="s">
        <v>89</v>
      </c>
      <c r="R3272" s="57">
        <v>5.84</v>
      </c>
      <c r="S3272" s="55" t="s">
        <v>89</v>
      </c>
      <c r="T3272" s="57">
        <v>5.84</v>
      </c>
      <c r="U3272" s="55" t="s">
        <v>339</v>
      </c>
      <c r="V3272" s="55" t="s">
        <v>340</v>
      </c>
      <c r="AJ3272" s="58">
        <v>0</v>
      </c>
      <c r="AT3272" t="s">
        <v>3842</v>
      </c>
      <c r="AU3272" s="191">
        <f t="shared" si="53"/>
        <v>96360</v>
      </c>
    </row>
    <row r="3273" spans="1:47" hidden="1" x14ac:dyDescent="0.25">
      <c r="A3273" s="55" t="s">
        <v>1717</v>
      </c>
      <c r="B3273" s="92" t="s">
        <v>3124</v>
      </c>
      <c r="D3273" s="55" t="s">
        <v>1742</v>
      </c>
      <c r="E3273" s="56">
        <v>45808</v>
      </c>
      <c r="F3273" s="55" t="s">
        <v>4284</v>
      </c>
      <c r="H3273" s="55">
        <v>50900050</v>
      </c>
      <c r="I3273" s="55" t="s">
        <v>4352</v>
      </c>
      <c r="K3273" s="55" t="s">
        <v>498</v>
      </c>
      <c r="L3273" s="56">
        <v>45817</v>
      </c>
      <c r="Q3273" s="55" t="s">
        <v>89</v>
      </c>
      <c r="R3273" s="57">
        <v>7.16</v>
      </c>
      <c r="S3273" s="55" t="s">
        <v>89</v>
      </c>
      <c r="T3273" s="57">
        <v>7.16</v>
      </c>
      <c r="U3273" s="55" t="s">
        <v>337</v>
      </c>
      <c r="V3273" s="55" t="s">
        <v>338</v>
      </c>
      <c r="AJ3273" s="58">
        <v>0</v>
      </c>
      <c r="AT3273" t="s">
        <v>3842</v>
      </c>
      <c r="AU3273" s="191">
        <f t="shared" si="53"/>
        <v>118140</v>
      </c>
    </row>
    <row r="3274" spans="1:47" hidden="1" x14ac:dyDescent="0.25">
      <c r="A3274" s="55" t="s">
        <v>1717</v>
      </c>
      <c r="B3274" s="92" t="s">
        <v>3124</v>
      </c>
      <c r="D3274" s="55" t="s">
        <v>1742</v>
      </c>
      <c r="E3274" s="56">
        <v>45808</v>
      </c>
      <c r="F3274" s="55" t="s">
        <v>4286</v>
      </c>
      <c r="H3274" s="55">
        <v>50900020</v>
      </c>
      <c r="I3274" s="55" t="s">
        <v>4352</v>
      </c>
      <c r="K3274" s="55" t="s">
        <v>492</v>
      </c>
      <c r="L3274" s="56">
        <v>45817</v>
      </c>
      <c r="Q3274" s="55" t="s">
        <v>89</v>
      </c>
      <c r="R3274" s="57">
        <v>1041.51</v>
      </c>
      <c r="S3274" s="55" t="s">
        <v>89</v>
      </c>
      <c r="T3274" s="57">
        <v>1041.51</v>
      </c>
      <c r="U3274" s="55" t="s">
        <v>336</v>
      </c>
      <c r="V3274" s="55" t="s">
        <v>3820</v>
      </c>
      <c r="AJ3274" s="58">
        <v>0</v>
      </c>
      <c r="AT3274" t="s">
        <v>3842</v>
      </c>
      <c r="AU3274" s="191">
        <f t="shared" si="53"/>
        <v>17184915</v>
      </c>
    </row>
    <row r="3275" spans="1:47" hidden="1" x14ac:dyDescent="0.25">
      <c r="A3275" s="55" t="s">
        <v>1717</v>
      </c>
      <c r="B3275" s="92" t="s">
        <v>3124</v>
      </c>
      <c r="D3275" s="55" t="s">
        <v>1742</v>
      </c>
      <c r="E3275" s="56">
        <v>45808</v>
      </c>
      <c r="F3275" s="55" t="s">
        <v>4286</v>
      </c>
      <c r="H3275" s="55">
        <v>50900010</v>
      </c>
      <c r="I3275" s="55" t="s">
        <v>4352</v>
      </c>
      <c r="K3275" s="55" t="s">
        <v>490</v>
      </c>
      <c r="L3275" s="56">
        <v>45817</v>
      </c>
      <c r="Q3275" s="55" t="s">
        <v>89</v>
      </c>
      <c r="R3275" s="57">
        <v>20422.900000000001</v>
      </c>
      <c r="S3275" s="55" t="s">
        <v>89</v>
      </c>
      <c r="T3275" s="57">
        <v>20422.900000000001</v>
      </c>
      <c r="U3275" s="55" t="s">
        <v>335</v>
      </c>
      <c r="V3275" s="55" t="s">
        <v>3819</v>
      </c>
      <c r="AJ3275" s="58">
        <v>0</v>
      </c>
      <c r="AT3275" t="s">
        <v>3842</v>
      </c>
      <c r="AU3275" s="191">
        <f t="shared" si="53"/>
        <v>336977850</v>
      </c>
    </row>
    <row r="3276" spans="1:47" hidden="1" x14ac:dyDescent="0.25">
      <c r="A3276" s="55" t="s">
        <v>1717</v>
      </c>
      <c r="B3276" s="92" t="s">
        <v>3472</v>
      </c>
      <c r="D3276" s="55" t="s">
        <v>3859</v>
      </c>
      <c r="E3276" s="56">
        <v>45838</v>
      </c>
      <c r="F3276" s="55" t="s">
        <v>4354</v>
      </c>
      <c r="H3276" s="55">
        <v>50900020</v>
      </c>
      <c r="I3276" s="55" t="s">
        <v>4353</v>
      </c>
      <c r="K3276" s="55" t="s">
        <v>492</v>
      </c>
      <c r="L3276" s="56">
        <v>45838</v>
      </c>
      <c r="Q3276" s="55" t="s">
        <v>89</v>
      </c>
      <c r="R3276" s="57">
        <v>629.84</v>
      </c>
      <c r="S3276" s="55" t="s">
        <v>89</v>
      </c>
      <c r="T3276" s="57">
        <v>629.84</v>
      </c>
      <c r="U3276" s="55" t="s">
        <v>329</v>
      </c>
      <c r="V3276" s="55" t="s">
        <v>330</v>
      </c>
      <c r="AJ3276" s="58">
        <v>0</v>
      </c>
      <c r="AT3276" t="s">
        <v>3842</v>
      </c>
      <c r="AU3276" s="191">
        <f t="shared" si="53"/>
        <v>10392360</v>
      </c>
    </row>
    <row r="3277" spans="1:47" hidden="1" x14ac:dyDescent="0.25">
      <c r="A3277" s="55" t="s">
        <v>1717</v>
      </c>
      <c r="B3277" s="92" t="s">
        <v>3472</v>
      </c>
      <c r="D3277" s="55" t="s">
        <v>3859</v>
      </c>
      <c r="E3277" s="56">
        <v>45838</v>
      </c>
      <c r="F3277" s="55" t="s">
        <v>4354</v>
      </c>
      <c r="H3277" s="55">
        <v>50900020</v>
      </c>
      <c r="I3277" s="55" t="s">
        <v>4353</v>
      </c>
      <c r="K3277" s="55" t="s">
        <v>492</v>
      </c>
      <c r="L3277" s="56">
        <v>45838</v>
      </c>
      <c r="Q3277" s="55" t="s">
        <v>89</v>
      </c>
      <c r="R3277" s="57">
        <v>821.98</v>
      </c>
      <c r="S3277" s="55" t="s">
        <v>89</v>
      </c>
      <c r="T3277" s="57">
        <v>821.98</v>
      </c>
      <c r="U3277" s="55" t="s">
        <v>329</v>
      </c>
      <c r="V3277" s="55" t="s">
        <v>330</v>
      </c>
      <c r="AJ3277" s="58">
        <v>0</v>
      </c>
      <c r="AT3277" t="s">
        <v>3842</v>
      </c>
      <c r="AU3277" s="191">
        <f t="shared" si="53"/>
        <v>13562670</v>
      </c>
    </row>
    <row r="3278" spans="1:47" hidden="1" x14ac:dyDescent="0.25">
      <c r="A3278" s="55" t="s">
        <v>1717</v>
      </c>
      <c r="B3278" s="92" t="s">
        <v>3472</v>
      </c>
      <c r="D3278" s="55" t="s">
        <v>3859</v>
      </c>
      <c r="E3278" s="56">
        <v>45838</v>
      </c>
      <c r="F3278" s="55" t="s">
        <v>4354</v>
      </c>
      <c r="H3278" s="55">
        <v>50900020</v>
      </c>
      <c r="I3278" s="55" t="s">
        <v>4353</v>
      </c>
      <c r="K3278" s="55" t="s">
        <v>492</v>
      </c>
      <c r="L3278" s="56">
        <v>45838</v>
      </c>
      <c r="Q3278" s="55" t="s">
        <v>89</v>
      </c>
      <c r="R3278" s="57">
        <v>246.61</v>
      </c>
      <c r="S3278" s="55" t="s">
        <v>89</v>
      </c>
      <c r="T3278" s="57">
        <v>246.61</v>
      </c>
      <c r="U3278" s="55" t="s">
        <v>329</v>
      </c>
      <c r="V3278" s="55" t="s">
        <v>330</v>
      </c>
      <c r="AJ3278" s="58">
        <v>0</v>
      </c>
      <c r="AT3278" t="s">
        <v>3842</v>
      </c>
      <c r="AU3278" s="191">
        <f t="shared" si="53"/>
        <v>4069065</v>
      </c>
    </row>
    <row r="3279" spans="1:47" hidden="1" x14ac:dyDescent="0.25">
      <c r="A3279" s="55" t="s">
        <v>1717</v>
      </c>
      <c r="B3279" s="92" t="s">
        <v>3472</v>
      </c>
      <c r="D3279" s="55" t="s">
        <v>3859</v>
      </c>
      <c r="E3279" s="56">
        <v>45838</v>
      </c>
      <c r="F3279" s="55" t="s">
        <v>4354</v>
      </c>
      <c r="H3279" s="55">
        <v>50900020</v>
      </c>
      <c r="I3279" s="55" t="s">
        <v>4353</v>
      </c>
      <c r="K3279" s="55" t="s">
        <v>492</v>
      </c>
      <c r="L3279" s="56">
        <v>45838</v>
      </c>
      <c r="Q3279" s="55" t="s">
        <v>89</v>
      </c>
      <c r="R3279" s="57">
        <v>493.23</v>
      </c>
      <c r="S3279" s="55" t="s">
        <v>89</v>
      </c>
      <c r="T3279" s="57">
        <v>493.23</v>
      </c>
      <c r="U3279" s="55" t="s">
        <v>329</v>
      </c>
      <c r="V3279" s="55" t="s">
        <v>330</v>
      </c>
      <c r="AJ3279" s="58">
        <v>0</v>
      </c>
      <c r="AT3279" t="s">
        <v>3842</v>
      </c>
      <c r="AU3279" s="191">
        <f t="shared" si="53"/>
        <v>8138295</v>
      </c>
    </row>
    <row r="3280" spans="1:47" hidden="1" x14ac:dyDescent="0.25">
      <c r="A3280" s="55" t="s">
        <v>1717</v>
      </c>
      <c r="B3280" s="92" t="s">
        <v>3472</v>
      </c>
      <c r="D3280" s="55" t="s">
        <v>3859</v>
      </c>
      <c r="E3280" s="56">
        <v>45838</v>
      </c>
      <c r="F3280" s="55" t="s">
        <v>4354</v>
      </c>
      <c r="H3280" s="55">
        <v>50900020</v>
      </c>
      <c r="I3280" s="55" t="s">
        <v>4353</v>
      </c>
      <c r="K3280" s="55" t="s">
        <v>492</v>
      </c>
      <c r="L3280" s="56">
        <v>45838</v>
      </c>
      <c r="Q3280" s="55" t="s">
        <v>89</v>
      </c>
      <c r="R3280" s="57">
        <v>246.61</v>
      </c>
      <c r="S3280" s="55" t="s">
        <v>89</v>
      </c>
      <c r="T3280" s="57">
        <v>246.61</v>
      </c>
      <c r="U3280" s="55" t="s">
        <v>329</v>
      </c>
      <c r="V3280" s="55" t="s">
        <v>330</v>
      </c>
      <c r="AJ3280" s="58">
        <v>0</v>
      </c>
      <c r="AT3280" t="s">
        <v>3842</v>
      </c>
      <c r="AU3280" s="191">
        <f t="shared" si="53"/>
        <v>4069065</v>
      </c>
    </row>
    <row r="3281" spans="1:47" hidden="1" x14ac:dyDescent="0.25">
      <c r="A3281" s="55" t="s">
        <v>1717</v>
      </c>
      <c r="B3281" s="92" t="s">
        <v>3472</v>
      </c>
      <c r="D3281" s="55" t="s">
        <v>3859</v>
      </c>
      <c r="E3281" s="56">
        <v>45838</v>
      </c>
      <c r="F3281" s="55" t="s">
        <v>4354</v>
      </c>
      <c r="H3281" s="55">
        <v>50900020</v>
      </c>
      <c r="I3281" s="55" t="s">
        <v>4353</v>
      </c>
      <c r="K3281" s="55" t="s">
        <v>492</v>
      </c>
      <c r="L3281" s="56">
        <v>45838</v>
      </c>
      <c r="Q3281" s="55" t="s">
        <v>89</v>
      </c>
      <c r="R3281" s="57">
        <v>1362.75</v>
      </c>
      <c r="S3281" s="55" t="s">
        <v>89</v>
      </c>
      <c r="T3281" s="57">
        <v>1362.75</v>
      </c>
      <c r="U3281" s="55" t="s">
        <v>329</v>
      </c>
      <c r="V3281" s="55" t="s">
        <v>330</v>
      </c>
      <c r="AJ3281" s="58">
        <v>0</v>
      </c>
      <c r="AT3281" t="s">
        <v>3842</v>
      </c>
      <c r="AU3281" s="191">
        <f t="shared" si="53"/>
        <v>22485375</v>
      </c>
    </row>
    <row r="3282" spans="1:47" hidden="1" x14ac:dyDescent="0.25">
      <c r="A3282" s="55" t="s">
        <v>1717</v>
      </c>
      <c r="B3282" s="92" t="s">
        <v>3472</v>
      </c>
      <c r="D3282" s="55" t="s">
        <v>3859</v>
      </c>
      <c r="E3282" s="56">
        <v>45838</v>
      </c>
      <c r="F3282" s="55" t="s">
        <v>4354</v>
      </c>
      <c r="H3282" s="55">
        <v>50900020</v>
      </c>
      <c r="I3282" s="55" t="s">
        <v>4353</v>
      </c>
      <c r="K3282" s="55" t="s">
        <v>492</v>
      </c>
      <c r="L3282" s="56">
        <v>45838</v>
      </c>
      <c r="Q3282" s="55" t="s">
        <v>89</v>
      </c>
      <c r="R3282" s="57">
        <v>284.47000000000003</v>
      </c>
      <c r="S3282" s="55" t="s">
        <v>89</v>
      </c>
      <c r="T3282" s="57">
        <v>284.47000000000003</v>
      </c>
      <c r="U3282" s="55" t="s">
        <v>329</v>
      </c>
      <c r="V3282" s="55" t="s">
        <v>330</v>
      </c>
      <c r="AJ3282" s="58">
        <v>0</v>
      </c>
      <c r="AT3282" t="s">
        <v>3842</v>
      </c>
      <c r="AU3282" s="191">
        <f t="shared" si="53"/>
        <v>4693755</v>
      </c>
    </row>
    <row r="3283" spans="1:47" hidden="1" x14ac:dyDescent="0.25">
      <c r="A3283" s="55" t="s">
        <v>1717</v>
      </c>
      <c r="B3283" s="92" t="s">
        <v>3472</v>
      </c>
      <c r="D3283" s="55" t="s">
        <v>3859</v>
      </c>
      <c r="E3283" s="56">
        <v>45838</v>
      </c>
      <c r="F3283" s="55" t="s">
        <v>4354</v>
      </c>
      <c r="H3283" s="55">
        <v>50900020</v>
      </c>
      <c r="I3283" s="55" t="s">
        <v>4353</v>
      </c>
      <c r="K3283" s="55" t="s">
        <v>492</v>
      </c>
      <c r="L3283" s="56">
        <v>45838</v>
      </c>
      <c r="Q3283" s="55" t="s">
        <v>89</v>
      </c>
      <c r="R3283" s="57">
        <v>531.44000000000005</v>
      </c>
      <c r="S3283" s="55" t="s">
        <v>89</v>
      </c>
      <c r="T3283" s="57">
        <v>531.44000000000005</v>
      </c>
      <c r="U3283" s="55" t="s">
        <v>329</v>
      </c>
      <c r="V3283" s="55" t="s">
        <v>330</v>
      </c>
      <c r="AJ3283" s="58">
        <v>0</v>
      </c>
      <c r="AT3283" t="s">
        <v>3842</v>
      </c>
      <c r="AU3283" s="191">
        <f t="shared" si="53"/>
        <v>8768760</v>
      </c>
    </row>
    <row r="3284" spans="1:47" hidden="1" x14ac:dyDescent="0.25">
      <c r="A3284" s="55" t="s">
        <v>1717</v>
      </c>
      <c r="B3284" s="92" t="s">
        <v>3472</v>
      </c>
      <c r="D3284" s="55" t="s">
        <v>3859</v>
      </c>
      <c r="E3284" s="56">
        <v>45838</v>
      </c>
      <c r="F3284" s="55" t="s">
        <v>4354</v>
      </c>
      <c r="H3284" s="55">
        <v>50900020</v>
      </c>
      <c r="I3284" s="55" t="s">
        <v>4353</v>
      </c>
      <c r="K3284" s="55" t="s">
        <v>492</v>
      </c>
      <c r="L3284" s="56">
        <v>45838</v>
      </c>
      <c r="Q3284" s="55" t="s">
        <v>89</v>
      </c>
      <c r="R3284" s="57">
        <v>493.22</v>
      </c>
      <c r="S3284" s="55" t="s">
        <v>89</v>
      </c>
      <c r="T3284" s="57">
        <v>493.22</v>
      </c>
      <c r="U3284" s="55" t="s">
        <v>329</v>
      </c>
      <c r="V3284" s="55" t="s">
        <v>330</v>
      </c>
      <c r="AJ3284" s="58">
        <v>0</v>
      </c>
      <c r="AT3284" t="s">
        <v>3842</v>
      </c>
      <c r="AU3284" s="191">
        <f t="shared" si="53"/>
        <v>8138130</v>
      </c>
    </row>
    <row r="3285" spans="1:47" hidden="1" x14ac:dyDescent="0.25">
      <c r="A3285" s="55" t="s">
        <v>1717</v>
      </c>
      <c r="B3285" s="92" t="s">
        <v>3472</v>
      </c>
      <c r="D3285" s="55" t="s">
        <v>3859</v>
      </c>
      <c r="E3285" s="56">
        <v>45838</v>
      </c>
      <c r="F3285" s="55" t="s">
        <v>4354</v>
      </c>
      <c r="H3285" s="55">
        <v>50900020</v>
      </c>
      <c r="I3285" s="55" t="s">
        <v>4353</v>
      </c>
      <c r="K3285" s="55" t="s">
        <v>492</v>
      </c>
      <c r="L3285" s="56">
        <v>45838</v>
      </c>
      <c r="Q3285" s="55" t="s">
        <v>89</v>
      </c>
      <c r="R3285" s="57">
        <v>623.83000000000004</v>
      </c>
      <c r="S3285" s="55" t="s">
        <v>89</v>
      </c>
      <c r="T3285" s="57">
        <v>623.83000000000004</v>
      </c>
      <c r="U3285" s="55" t="s">
        <v>329</v>
      </c>
      <c r="V3285" s="55" t="s">
        <v>330</v>
      </c>
      <c r="AJ3285" s="58">
        <v>0</v>
      </c>
      <c r="AT3285" t="s">
        <v>3842</v>
      </c>
      <c r="AU3285" s="191">
        <f t="shared" si="53"/>
        <v>10293195</v>
      </c>
    </row>
    <row r="3286" spans="1:47" hidden="1" x14ac:dyDescent="0.25">
      <c r="A3286" s="55" t="s">
        <v>1717</v>
      </c>
      <c r="B3286" s="92" t="s">
        <v>3472</v>
      </c>
      <c r="D3286" s="55" t="s">
        <v>3859</v>
      </c>
      <c r="E3286" s="56">
        <v>45838</v>
      </c>
      <c r="F3286" s="55" t="s">
        <v>4354</v>
      </c>
      <c r="H3286" s="55">
        <v>50900020</v>
      </c>
      <c r="I3286" s="55" t="s">
        <v>4353</v>
      </c>
      <c r="K3286" s="55" t="s">
        <v>492</v>
      </c>
      <c r="L3286" s="56">
        <v>45838</v>
      </c>
      <c r="Q3286" s="55" t="s">
        <v>89</v>
      </c>
      <c r="R3286" s="57">
        <v>284.47000000000003</v>
      </c>
      <c r="S3286" s="55" t="s">
        <v>89</v>
      </c>
      <c r="T3286" s="57">
        <v>284.47000000000003</v>
      </c>
      <c r="U3286" s="55" t="s">
        <v>329</v>
      </c>
      <c r="V3286" s="55" t="s">
        <v>330</v>
      </c>
      <c r="AJ3286" s="58">
        <v>0</v>
      </c>
      <c r="AT3286" t="s">
        <v>3842</v>
      </c>
      <c r="AU3286" s="191">
        <f t="shared" si="53"/>
        <v>4693755</v>
      </c>
    </row>
    <row r="3287" spans="1:47" hidden="1" x14ac:dyDescent="0.25">
      <c r="A3287" s="55" t="s">
        <v>1717</v>
      </c>
      <c r="B3287" s="92" t="s">
        <v>3472</v>
      </c>
      <c r="D3287" s="55" t="s">
        <v>3859</v>
      </c>
      <c r="E3287" s="56">
        <v>45838</v>
      </c>
      <c r="F3287" s="55" t="s">
        <v>4354</v>
      </c>
      <c r="H3287" s="55">
        <v>50900020</v>
      </c>
      <c r="I3287" s="55" t="s">
        <v>4353</v>
      </c>
      <c r="K3287" s="55" t="s">
        <v>492</v>
      </c>
      <c r="L3287" s="56">
        <v>45838</v>
      </c>
      <c r="Q3287" s="55" t="s">
        <v>89</v>
      </c>
      <c r="R3287" s="57">
        <v>511.52</v>
      </c>
      <c r="S3287" s="55" t="s">
        <v>89</v>
      </c>
      <c r="T3287" s="57">
        <v>511.52</v>
      </c>
      <c r="U3287" s="55" t="s">
        <v>329</v>
      </c>
      <c r="V3287" s="55" t="s">
        <v>330</v>
      </c>
      <c r="AJ3287" s="58">
        <v>0</v>
      </c>
      <c r="AT3287" t="s">
        <v>3842</v>
      </c>
      <c r="AU3287" s="191">
        <f t="shared" si="53"/>
        <v>8440080</v>
      </c>
    </row>
    <row r="3288" spans="1:47" hidden="1" x14ac:dyDescent="0.25">
      <c r="A3288" s="55" t="s">
        <v>1717</v>
      </c>
      <c r="B3288" s="92" t="s">
        <v>3472</v>
      </c>
      <c r="D3288" s="55" t="s">
        <v>3859</v>
      </c>
      <c r="E3288" s="56">
        <v>45838</v>
      </c>
      <c r="F3288" s="55" t="s">
        <v>4354</v>
      </c>
      <c r="H3288" s="55">
        <v>50900020</v>
      </c>
      <c r="I3288" s="55" t="s">
        <v>4353</v>
      </c>
      <c r="K3288" s="55" t="s">
        <v>492</v>
      </c>
      <c r="L3288" s="56">
        <v>45838</v>
      </c>
      <c r="Q3288" s="55" t="s">
        <v>89</v>
      </c>
      <c r="R3288" s="57">
        <v>736.4</v>
      </c>
      <c r="S3288" s="55" t="s">
        <v>89</v>
      </c>
      <c r="T3288" s="57">
        <v>736.4</v>
      </c>
      <c r="U3288" s="55" t="s">
        <v>329</v>
      </c>
      <c r="V3288" s="55" t="s">
        <v>330</v>
      </c>
      <c r="AJ3288" s="58">
        <v>0</v>
      </c>
      <c r="AT3288" t="s">
        <v>3842</v>
      </c>
      <c r="AU3288" s="191">
        <f t="shared" si="53"/>
        <v>12150600</v>
      </c>
    </row>
    <row r="3289" spans="1:47" hidden="1" x14ac:dyDescent="0.25">
      <c r="A3289" s="55" t="s">
        <v>1717</v>
      </c>
      <c r="B3289" s="92" t="s">
        <v>3472</v>
      </c>
      <c r="D3289" s="55" t="s">
        <v>3859</v>
      </c>
      <c r="E3289" s="56">
        <v>45838</v>
      </c>
      <c r="F3289" s="55" t="s">
        <v>4354</v>
      </c>
      <c r="H3289" s="55">
        <v>50900020</v>
      </c>
      <c r="I3289" s="55" t="s">
        <v>4353</v>
      </c>
      <c r="K3289" s="55" t="s">
        <v>492</v>
      </c>
      <c r="L3289" s="56">
        <v>45838</v>
      </c>
      <c r="Q3289" s="55" t="s">
        <v>89</v>
      </c>
      <c r="R3289" s="57">
        <v>552.91</v>
      </c>
      <c r="S3289" s="55" t="s">
        <v>89</v>
      </c>
      <c r="T3289" s="57">
        <v>552.91</v>
      </c>
      <c r="U3289" s="55" t="s">
        <v>329</v>
      </c>
      <c r="V3289" s="55" t="s">
        <v>330</v>
      </c>
      <c r="AJ3289" s="58">
        <v>0</v>
      </c>
      <c r="AT3289" t="s">
        <v>3842</v>
      </c>
      <c r="AU3289" s="191">
        <f t="shared" si="53"/>
        <v>9123015</v>
      </c>
    </row>
    <row r="3290" spans="1:47" hidden="1" x14ac:dyDescent="0.25">
      <c r="A3290" s="55" t="s">
        <v>1717</v>
      </c>
      <c r="B3290" s="92" t="s">
        <v>3472</v>
      </c>
      <c r="D3290" s="55" t="s">
        <v>3859</v>
      </c>
      <c r="E3290" s="56">
        <v>45838</v>
      </c>
      <c r="F3290" s="55" t="s">
        <v>4354</v>
      </c>
      <c r="H3290" s="55">
        <v>50900020</v>
      </c>
      <c r="I3290" s="55" t="s">
        <v>4353</v>
      </c>
      <c r="K3290" s="55" t="s">
        <v>492</v>
      </c>
      <c r="L3290" s="56">
        <v>45838</v>
      </c>
      <c r="Q3290" s="55" t="s">
        <v>89</v>
      </c>
      <c r="R3290" s="57">
        <v>861.9</v>
      </c>
      <c r="S3290" s="55" t="s">
        <v>89</v>
      </c>
      <c r="T3290" s="57">
        <v>861.9</v>
      </c>
      <c r="U3290" s="55" t="s">
        <v>329</v>
      </c>
      <c r="V3290" s="55" t="s">
        <v>330</v>
      </c>
      <c r="AJ3290" s="58">
        <v>0</v>
      </c>
      <c r="AT3290" t="s">
        <v>3842</v>
      </c>
      <c r="AU3290" s="191">
        <f t="shared" si="53"/>
        <v>14221350</v>
      </c>
    </row>
    <row r="3291" spans="1:47" hidden="1" x14ac:dyDescent="0.25">
      <c r="A3291" s="55" t="s">
        <v>1717</v>
      </c>
      <c r="B3291" s="92" t="s">
        <v>3472</v>
      </c>
      <c r="D3291" s="55" t="s">
        <v>3859</v>
      </c>
      <c r="E3291" s="56">
        <v>45838</v>
      </c>
      <c r="F3291" s="55" t="s">
        <v>4354</v>
      </c>
      <c r="H3291" s="55">
        <v>50900010</v>
      </c>
      <c r="I3291" s="55" t="s">
        <v>4355</v>
      </c>
      <c r="K3291" s="55" t="s">
        <v>490</v>
      </c>
      <c r="L3291" s="56">
        <v>45838</v>
      </c>
      <c r="Q3291" s="55" t="s">
        <v>89</v>
      </c>
      <c r="R3291" s="57">
        <v>0</v>
      </c>
      <c r="S3291" s="55" t="s">
        <v>89</v>
      </c>
      <c r="T3291" s="57">
        <v>0</v>
      </c>
      <c r="U3291" s="55" t="s">
        <v>329</v>
      </c>
      <c r="V3291" s="55" t="s">
        <v>330</v>
      </c>
      <c r="AJ3291" s="58">
        <v>0</v>
      </c>
      <c r="AT3291" t="s">
        <v>3842</v>
      </c>
      <c r="AU3291" s="191">
        <f t="shared" si="53"/>
        <v>0</v>
      </c>
    </row>
    <row r="3292" spans="1:47" hidden="1" x14ac:dyDescent="0.25">
      <c r="A3292" s="55" t="s">
        <v>1717</v>
      </c>
      <c r="B3292" s="92" t="s">
        <v>3472</v>
      </c>
      <c r="D3292" s="55" t="s">
        <v>3859</v>
      </c>
      <c r="E3292" s="56">
        <v>45838</v>
      </c>
      <c r="F3292" s="55" t="s">
        <v>4354</v>
      </c>
      <c r="H3292" s="55">
        <v>50900010</v>
      </c>
      <c r="I3292" s="55" t="s">
        <v>4355</v>
      </c>
      <c r="K3292" s="55" t="s">
        <v>490</v>
      </c>
      <c r="L3292" s="56">
        <v>45838</v>
      </c>
      <c r="Q3292" s="55" t="s">
        <v>89</v>
      </c>
      <c r="R3292" s="57">
        <v>0</v>
      </c>
      <c r="S3292" s="55" t="s">
        <v>89</v>
      </c>
      <c r="T3292" s="57">
        <v>0</v>
      </c>
      <c r="U3292" s="55" t="s">
        <v>4042</v>
      </c>
      <c r="V3292" s="55" t="s">
        <v>4043</v>
      </c>
      <c r="AJ3292" s="58">
        <v>0</v>
      </c>
      <c r="AT3292" t="s">
        <v>4371</v>
      </c>
      <c r="AU3292" s="191">
        <f t="shared" si="53"/>
        <v>0</v>
      </c>
    </row>
    <row r="3293" spans="1:47" hidden="1" x14ac:dyDescent="0.25">
      <c r="A3293" s="55" t="s">
        <v>1717</v>
      </c>
      <c r="B3293" s="92" t="s">
        <v>3472</v>
      </c>
      <c r="D3293" s="55" t="s">
        <v>3859</v>
      </c>
      <c r="E3293" s="56">
        <v>45838</v>
      </c>
      <c r="F3293" s="55" t="s">
        <v>4354</v>
      </c>
      <c r="H3293" s="55">
        <v>50900020</v>
      </c>
      <c r="I3293" s="55" t="s">
        <v>4355</v>
      </c>
      <c r="K3293" s="55" t="s">
        <v>492</v>
      </c>
      <c r="L3293" s="56">
        <v>45838</v>
      </c>
      <c r="Q3293" s="55" t="s">
        <v>89</v>
      </c>
      <c r="R3293" s="57">
        <v>780.65</v>
      </c>
      <c r="S3293" s="55" t="s">
        <v>89</v>
      </c>
      <c r="T3293" s="57">
        <v>780.65</v>
      </c>
      <c r="U3293" s="55" t="s">
        <v>329</v>
      </c>
      <c r="V3293" s="55" t="s">
        <v>330</v>
      </c>
      <c r="AJ3293" s="58">
        <v>0</v>
      </c>
      <c r="AT3293" t="s">
        <v>3842</v>
      </c>
      <c r="AU3293" s="191">
        <f t="shared" si="53"/>
        <v>12880725</v>
      </c>
    </row>
    <row r="3294" spans="1:47" hidden="1" x14ac:dyDescent="0.25">
      <c r="A3294" s="55" t="s">
        <v>1717</v>
      </c>
      <c r="B3294" s="92" t="s">
        <v>3472</v>
      </c>
      <c r="D3294" s="55" t="s">
        <v>3859</v>
      </c>
      <c r="E3294" s="56">
        <v>45838</v>
      </c>
      <c r="F3294" s="55" t="s">
        <v>4354</v>
      </c>
      <c r="H3294" s="55">
        <v>50900020</v>
      </c>
      <c r="I3294" s="55" t="s">
        <v>4355</v>
      </c>
      <c r="K3294" s="55" t="s">
        <v>492</v>
      </c>
      <c r="L3294" s="56">
        <v>45838</v>
      </c>
      <c r="Q3294" s="55" t="s">
        <v>89</v>
      </c>
      <c r="R3294" s="57">
        <v>925.16</v>
      </c>
      <c r="S3294" s="55" t="s">
        <v>89</v>
      </c>
      <c r="T3294" s="57">
        <v>925.16</v>
      </c>
      <c r="U3294" s="55" t="s">
        <v>329</v>
      </c>
      <c r="V3294" s="55" t="s">
        <v>330</v>
      </c>
      <c r="AJ3294" s="58">
        <v>0</v>
      </c>
      <c r="AT3294" t="s">
        <v>3842</v>
      </c>
      <c r="AU3294" s="191">
        <f t="shared" si="53"/>
        <v>15265140</v>
      </c>
    </row>
    <row r="3295" spans="1:47" hidden="1" x14ac:dyDescent="0.25">
      <c r="A3295" s="55" t="s">
        <v>1717</v>
      </c>
      <c r="B3295" s="92" t="s">
        <v>3472</v>
      </c>
      <c r="D3295" s="55" t="s">
        <v>3859</v>
      </c>
      <c r="E3295" s="56">
        <v>45838</v>
      </c>
      <c r="F3295" s="55" t="s">
        <v>4354</v>
      </c>
      <c r="H3295" s="55">
        <v>50900010</v>
      </c>
      <c r="I3295" s="55" t="s">
        <v>4355</v>
      </c>
      <c r="K3295" s="55" t="s">
        <v>490</v>
      </c>
      <c r="L3295" s="56">
        <v>45838</v>
      </c>
      <c r="Q3295" s="55" t="s">
        <v>89</v>
      </c>
      <c r="R3295" s="57">
        <v>0</v>
      </c>
      <c r="S3295" s="55" t="s">
        <v>89</v>
      </c>
      <c r="T3295" s="57">
        <v>0</v>
      </c>
      <c r="U3295" s="55" t="s">
        <v>329</v>
      </c>
      <c r="V3295" s="55" t="s">
        <v>330</v>
      </c>
      <c r="AJ3295" s="58">
        <v>0</v>
      </c>
      <c r="AT3295" t="s">
        <v>3842</v>
      </c>
      <c r="AU3295" s="191">
        <f t="shared" si="53"/>
        <v>0</v>
      </c>
    </row>
    <row r="3296" spans="1:47" hidden="1" x14ac:dyDescent="0.25">
      <c r="A3296" s="55" t="s">
        <v>1717</v>
      </c>
      <c r="B3296" s="92" t="s">
        <v>3472</v>
      </c>
      <c r="D3296" s="55" t="s">
        <v>3859</v>
      </c>
      <c r="E3296" s="56">
        <v>45838</v>
      </c>
      <c r="F3296" s="55" t="s">
        <v>4354</v>
      </c>
      <c r="H3296" s="55">
        <v>50900010</v>
      </c>
      <c r="I3296" s="55" t="s">
        <v>4355</v>
      </c>
      <c r="K3296" s="55" t="s">
        <v>490</v>
      </c>
      <c r="L3296" s="56">
        <v>45838</v>
      </c>
      <c r="Q3296" s="55" t="s">
        <v>89</v>
      </c>
      <c r="R3296" s="57">
        <v>0</v>
      </c>
      <c r="S3296" s="55" t="s">
        <v>89</v>
      </c>
      <c r="T3296" s="57">
        <v>0</v>
      </c>
      <c r="U3296" s="55" t="s">
        <v>4042</v>
      </c>
      <c r="V3296" s="55" t="s">
        <v>4043</v>
      </c>
      <c r="AJ3296" s="58">
        <v>0</v>
      </c>
      <c r="AT3296" t="s">
        <v>4371</v>
      </c>
      <c r="AU3296" s="191">
        <f t="shared" si="53"/>
        <v>0</v>
      </c>
    </row>
    <row r="3297" spans="1:47" hidden="1" x14ac:dyDescent="0.25">
      <c r="A3297" s="55" t="s">
        <v>1717</v>
      </c>
      <c r="B3297" s="92" t="s">
        <v>3472</v>
      </c>
      <c r="D3297" s="55" t="s">
        <v>3859</v>
      </c>
      <c r="E3297" s="56">
        <v>45838</v>
      </c>
      <c r="F3297" s="55" t="s">
        <v>4354</v>
      </c>
      <c r="H3297" s="55">
        <v>50900010</v>
      </c>
      <c r="I3297" s="55" t="s">
        <v>4355</v>
      </c>
      <c r="K3297" s="55" t="s">
        <v>490</v>
      </c>
      <c r="L3297" s="56">
        <v>45838</v>
      </c>
      <c r="Q3297" s="55" t="s">
        <v>89</v>
      </c>
      <c r="R3297" s="57">
        <v>0</v>
      </c>
      <c r="S3297" s="55" t="s">
        <v>89</v>
      </c>
      <c r="T3297" s="57">
        <v>0</v>
      </c>
      <c r="U3297" s="55" t="s">
        <v>329</v>
      </c>
      <c r="V3297" s="55" t="s">
        <v>330</v>
      </c>
      <c r="AJ3297" s="58">
        <v>0</v>
      </c>
      <c r="AT3297" t="s">
        <v>3842</v>
      </c>
      <c r="AU3297" s="191">
        <f t="shared" si="53"/>
        <v>0</v>
      </c>
    </row>
    <row r="3298" spans="1:47" hidden="1" x14ac:dyDescent="0.25">
      <c r="A3298" s="55" t="s">
        <v>1717</v>
      </c>
      <c r="B3298" s="92" t="s">
        <v>3472</v>
      </c>
      <c r="D3298" s="55" t="s">
        <v>3859</v>
      </c>
      <c r="E3298" s="56">
        <v>45838</v>
      </c>
      <c r="F3298" s="55" t="s">
        <v>4354</v>
      </c>
      <c r="H3298" s="55">
        <v>50900010</v>
      </c>
      <c r="I3298" s="55" t="s">
        <v>4355</v>
      </c>
      <c r="K3298" s="55" t="s">
        <v>490</v>
      </c>
      <c r="L3298" s="56">
        <v>45838</v>
      </c>
      <c r="Q3298" s="55" t="s">
        <v>89</v>
      </c>
      <c r="R3298" s="57">
        <v>0</v>
      </c>
      <c r="S3298" s="55" t="s">
        <v>89</v>
      </c>
      <c r="T3298" s="57">
        <v>0</v>
      </c>
      <c r="U3298" s="55" t="s">
        <v>4042</v>
      </c>
      <c r="V3298" s="55" t="s">
        <v>4043</v>
      </c>
      <c r="AJ3298" s="58">
        <v>0</v>
      </c>
      <c r="AT3298" t="s">
        <v>4371</v>
      </c>
      <c r="AU3298" s="191">
        <f t="shared" si="53"/>
        <v>0</v>
      </c>
    </row>
    <row r="3299" spans="1:47" hidden="1" x14ac:dyDescent="0.25">
      <c r="A3299" s="55" t="s">
        <v>1717</v>
      </c>
      <c r="B3299" s="92" t="s">
        <v>3472</v>
      </c>
      <c r="D3299" s="55" t="s">
        <v>3859</v>
      </c>
      <c r="E3299" s="56">
        <v>45838</v>
      </c>
      <c r="F3299" s="55" t="s">
        <v>4354</v>
      </c>
      <c r="H3299" s="55">
        <v>50900010</v>
      </c>
      <c r="I3299" s="55" t="s">
        <v>4355</v>
      </c>
      <c r="K3299" s="55" t="s">
        <v>490</v>
      </c>
      <c r="L3299" s="56">
        <v>45838</v>
      </c>
      <c r="Q3299" s="55" t="s">
        <v>89</v>
      </c>
      <c r="R3299" s="57">
        <v>550.91</v>
      </c>
      <c r="S3299" s="55" t="s">
        <v>89</v>
      </c>
      <c r="T3299" s="57">
        <v>550.91</v>
      </c>
      <c r="U3299" s="55" t="s">
        <v>329</v>
      </c>
      <c r="V3299" s="55" t="s">
        <v>330</v>
      </c>
      <c r="AJ3299" s="58">
        <v>0</v>
      </c>
      <c r="AT3299" t="s">
        <v>3842</v>
      </c>
      <c r="AU3299" s="191">
        <f t="shared" si="53"/>
        <v>9090015</v>
      </c>
    </row>
    <row r="3300" spans="1:47" hidden="1" x14ac:dyDescent="0.25">
      <c r="A3300" s="55" t="s">
        <v>1717</v>
      </c>
      <c r="B3300" s="92" t="s">
        <v>3472</v>
      </c>
      <c r="D3300" s="55" t="s">
        <v>3859</v>
      </c>
      <c r="E3300" s="56">
        <v>45838</v>
      </c>
      <c r="F3300" s="55" t="s">
        <v>4354</v>
      </c>
      <c r="H3300" s="55">
        <v>50900010</v>
      </c>
      <c r="I3300" s="55" t="s">
        <v>4355</v>
      </c>
      <c r="K3300" s="55" t="s">
        <v>490</v>
      </c>
      <c r="L3300" s="56">
        <v>45838</v>
      </c>
      <c r="Q3300" s="55" t="s">
        <v>89</v>
      </c>
      <c r="R3300" s="57">
        <v>64.930000000000007</v>
      </c>
      <c r="S3300" s="55" t="s">
        <v>89</v>
      </c>
      <c r="T3300" s="57">
        <v>64.930000000000007</v>
      </c>
      <c r="U3300" s="55" t="s">
        <v>329</v>
      </c>
      <c r="V3300" s="55" t="s">
        <v>330</v>
      </c>
      <c r="AJ3300" s="58">
        <v>0</v>
      </c>
      <c r="AT3300" t="s">
        <v>3842</v>
      </c>
      <c r="AU3300" s="191">
        <f t="shared" si="53"/>
        <v>1071345</v>
      </c>
    </row>
    <row r="3301" spans="1:47" hidden="1" x14ac:dyDescent="0.25">
      <c r="A3301" s="55" t="s">
        <v>1717</v>
      </c>
      <c r="B3301" s="92" t="s">
        <v>3472</v>
      </c>
      <c r="D3301" s="55" t="s">
        <v>3859</v>
      </c>
      <c r="E3301" s="56">
        <v>45838</v>
      </c>
      <c r="F3301" s="55" t="s">
        <v>4354</v>
      </c>
      <c r="H3301" s="55">
        <v>50900020</v>
      </c>
      <c r="I3301" s="55" t="s">
        <v>4355</v>
      </c>
      <c r="K3301" s="55" t="s">
        <v>492</v>
      </c>
      <c r="L3301" s="56">
        <v>45838</v>
      </c>
      <c r="Q3301" s="55" t="s">
        <v>89</v>
      </c>
      <c r="R3301" s="57">
        <v>925.17</v>
      </c>
      <c r="S3301" s="55" t="s">
        <v>89</v>
      </c>
      <c r="T3301" s="57">
        <v>925.17</v>
      </c>
      <c r="U3301" s="55" t="s">
        <v>329</v>
      </c>
      <c r="V3301" s="55" t="s">
        <v>330</v>
      </c>
      <c r="AJ3301" s="58">
        <v>0</v>
      </c>
      <c r="AT3301" t="s">
        <v>3842</v>
      </c>
      <c r="AU3301" s="191">
        <f t="shared" si="53"/>
        <v>15265305</v>
      </c>
    </row>
    <row r="3302" spans="1:47" hidden="1" x14ac:dyDescent="0.25">
      <c r="A3302" s="55" t="s">
        <v>1717</v>
      </c>
      <c r="B3302" s="92" t="s">
        <v>3472</v>
      </c>
      <c r="D3302" s="55" t="s">
        <v>3859</v>
      </c>
      <c r="E3302" s="56">
        <v>45838</v>
      </c>
      <c r="F3302" s="55" t="s">
        <v>4354</v>
      </c>
      <c r="H3302" s="55">
        <v>50900010</v>
      </c>
      <c r="I3302" s="55" t="s">
        <v>4355</v>
      </c>
      <c r="K3302" s="55" t="s">
        <v>490</v>
      </c>
      <c r="L3302" s="56">
        <v>45838</v>
      </c>
      <c r="Q3302" s="55" t="s">
        <v>89</v>
      </c>
      <c r="R3302" s="57">
        <v>0</v>
      </c>
      <c r="S3302" s="55" t="s">
        <v>89</v>
      </c>
      <c r="T3302" s="57">
        <v>0</v>
      </c>
      <c r="U3302" s="55" t="s">
        <v>4042</v>
      </c>
      <c r="V3302" s="55" t="s">
        <v>4043</v>
      </c>
      <c r="AJ3302" s="58">
        <v>0</v>
      </c>
      <c r="AT3302" t="s">
        <v>4371</v>
      </c>
      <c r="AU3302" s="191">
        <f t="shared" si="53"/>
        <v>0</v>
      </c>
    </row>
    <row r="3303" spans="1:47" hidden="1" x14ac:dyDescent="0.25">
      <c r="A3303" s="55" t="s">
        <v>1717</v>
      </c>
      <c r="B3303" s="92" t="s">
        <v>3472</v>
      </c>
      <c r="D3303" s="55" t="s">
        <v>3859</v>
      </c>
      <c r="E3303" s="56">
        <v>45838</v>
      </c>
      <c r="F3303" s="55" t="s">
        <v>4354</v>
      </c>
      <c r="H3303" s="55">
        <v>50900010</v>
      </c>
      <c r="I3303" s="55" t="s">
        <v>4355</v>
      </c>
      <c r="K3303" s="55" t="s">
        <v>490</v>
      </c>
      <c r="L3303" s="56">
        <v>45838</v>
      </c>
      <c r="Q3303" s="55" t="s">
        <v>89</v>
      </c>
      <c r="R3303" s="57">
        <v>0</v>
      </c>
      <c r="S3303" s="55" t="s">
        <v>89</v>
      </c>
      <c r="T3303" s="57">
        <v>0</v>
      </c>
      <c r="U3303" s="55" t="s">
        <v>4042</v>
      </c>
      <c r="V3303" s="55" t="s">
        <v>4043</v>
      </c>
      <c r="AJ3303" s="58">
        <v>0</v>
      </c>
      <c r="AT3303" t="s">
        <v>4371</v>
      </c>
      <c r="AU3303" s="191">
        <f t="shared" si="53"/>
        <v>0</v>
      </c>
    </row>
    <row r="3304" spans="1:47" hidden="1" x14ac:dyDescent="0.25">
      <c r="A3304" s="55" t="s">
        <v>1717</v>
      </c>
      <c r="B3304" s="92" t="s">
        <v>3472</v>
      </c>
      <c r="D3304" s="55" t="s">
        <v>3859</v>
      </c>
      <c r="E3304" s="56">
        <v>45838</v>
      </c>
      <c r="F3304" s="55" t="s">
        <v>4354</v>
      </c>
      <c r="H3304" s="55">
        <v>50900020</v>
      </c>
      <c r="I3304" s="55" t="s">
        <v>4355</v>
      </c>
      <c r="K3304" s="55" t="s">
        <v>492</v>
      </c>
      <c r="L3304" s="56">
        <v>45838</v>
      </c>
      <c r="Q3304" s="55" t="s">
        <v>89</v>
      </c>
      <c r="R3304" s="57">
        <v>4270.33</v>
      </c>
      <c r="S3304" s="55" t="s">
        <v>89</v>
      </c>
      <c r="T3304" s="57">
        <v>4270.33</v>
      </c>
      <c r="U3304" s="55" t="s">
        <v>329</v>
      </c>
      <c r="V3304" s="55" t="s">
        <v>330</v>
      </c>
      <c r="AJ3304" s="58">
        <v>0</v>
      </c>
      <c r="AT3304" t="s">
        <v>3842</v>
      </c>
      <c r="AU3304" s="191">
        <f t="shared" si="53"/>
        <v>70460445</v>
      </c>
    </row>
    <row r="3305" spans="1:47" hidden="1" x14ac:dyDescent="0.25">
      <c r="A3305" s="55" t="s">
        <v>1717</v>
      </c>
      <c r="B3305" s="92" t="s">
        <v>3472</v>
      </c>
      <c r="D3305" s="55" t="s">
        <v>3859</v>
      </c>
      <c r="E3305" s="56">
        <v>45838</v>
      </c>
      <c r="F3305" s="55" t="s">
        <v>4354</v>
      </c>
      <c r="H3305" s="55">
        <v>50900020</v>
      </c>
      <c r="I3305" s="55" t="s">
        <v>4355</v>
      </c>
      <c r="K3305" s="55" t="s">
        <v>492</v>
      </c>
      <c r="L3305" s="56">
        <v>45838</v>
      </c>
      <c r="Q3305" s="55" t="s">
        <v>89</v>
      </c>
      <c r="R3305" s="57">
        <v>2312.91</v>
      </c>
      <c r="S3305" s="55" t="s">
        <v>89</v>
      </c>
      <c r="T3305" s="57">
        <v>2312.91</v>
      </c>
      <c r="U3305" s="55" t="s">
        <v>329</v>
      </c>
      <c r="V3305" s="55" t="s">
        <v>330</v>
      </c>
      <c r="AJ3305" s="58">
        <v>0</v>
      </c>
      <c r="AT3305" t="s">
        <v>3842</v>
      </c>
      <c r="AU3305" s="191">
        <f t="shared" si="53"/>
        <v>38163015</v>
      </c>
    </row>
    <row r="3306" spans="1:47" hidden="1" x14ac:dyDescent="0.25">
      <c r="A3306" s="55" t="s">
        <v>1717</v>
      </c>
      <c r="B3306" s="92" t="s">
        <v>3472</v>
      </c>
      <c r="D3306" s="55" t="s">
        <v>3859</v>
      </c>
      <c r="E3306" s="56">
        <v>45838</v>
      </c>
      <c r="F3306" s="55" t="s">
        <v>4354</v>
      </c>
      <c r="H3306" s="55">
        <v>50900010</v>
      </c>
      <c r="I3306" s="55" t="s">
        <v>4355</v>
      </c>
      <c r="K3306" s="55" t="s">
        <v>490</v>
      </c>
      <c r="L3306" s="56">
        <v>45838</v>
      </c>
      <c r="Q3306" s="55" t="s">
        <v>89</v>
      </c>
      <c r="R3306" s="57">
        <v>0</v>
      </c>
      <c r="S3306" s="55" t="s">
        <v>89</v>
      </c>
      <c r="T3306" s="57">
        <v>0</v>
      </c>
      <c r="U3306" s="55" t="s">
        <v>4042</v>
      </c>
      <c r="V3306" s="55" t="s">
        <v>4043</v>
      </c>
      <c r="AJ3306" s="58">
        <v>0</v>
      </c>
      <c r="AT3306" t="s">
        <v>4371</v>
      </c>
      <c r="AU3306" s="191">
        <f t="shared" si="53"/>
        <v>0</v>
      </c>
    </row>
    <row r="3307" spans="1:47" hidden="1" x14ac:dyDescent="0.25">
      <c r="A3307" s="55" t="s">
        <v>1717</v>
      </c>
      <c r="B3307" s="92" t="s">
        <v>3472</v>
      </c>
      <c r="D3307" s="55" t="s">
        <v>3859</v>
      </c>
      <c r="E3307" s="56">
        <v>45838</v>
      </c>
      <c r="F3307" s="55" t="s">
        <v>4354</v>
      </c>
      <c r="H3307" s="55">
        <v>50900010</v>
      </c>
      <c r="I3307" s="55" t="s">
        <v>4355</v>
      </c>
      <c r="K3307" s="55" t="s">
        <v>490</v>
      </c>
      <c r="L3307" s="56">
        <v>45838</v>
      </c>
      <c r="Q3307" s="55" t="s">
        <v>89</v>
      </c>
      <c r="R3307" s="57">
        <v>50.31</v>
      </c>
      <c r="S3307" s="55" t="s">
        <v>89</v>
      </c>
      <c r="T3307" s="57">
        <v>50.31</v>
      </c>
      <c r="U3307" s="55" t="s">
        <v>329</v>
      </c>
      <c r="V3307" s="55" t="s">
        <v>330</v>
      </c>
      <c r="AJ3307" s="58">
        <v>0</v>
      </c>
      <c r="AT3307" t="s">
        <v>3842</v>
      </c>
      <c r="AU3307" s="191">
        <f t="shared" si="53"/>
        <v>830115</v>
      </c>
    </row>
    <row r="3308" spans="1:47" hidden="1" x14ac:dyDescent="0.25">
      <c r="A3308" s="55" t="s">
        <v>1717</v>
      </c>
      <c r="B3308" s="92" t="s">
        <v>3472</v>
      </c>
      <c r="D3308" s="55" t="s">
        <v>3859</v>
      </c>
      <c r="E3308" s="56">
        <v>45838</v>
      </c>
      <c r="F3308" s="55" t="s">
        <v>4354</v>
      </c>
      <c r="H3308" s="55">
        <v>50900010</v>
      </c>
      <c r="I3308" s="55" t="s">
        <v>4355</v>
      </c>
      <c r="K3308" s="55" t="s">
        <v>490</v>
      </c>
      <c r="L3308" s="56">
        <v>45838</v>
      </c>
      <c r="Q3308" s="55" t="s">
        <v>89</v>
      </c>
      <c r="R3308" s="57">
        <v>0</v>
      </c>
      <c r="S3308" s="55" t="s">
        <v>89</v>
      </c>
      <c r="T3308" s="57">
        <v>0</v>
      </c>
      <c r="U3308" s="55" t="s">
        <v>329</v>
      </c>
      <c r="V3308" s="55" t="s">
        <v>330</v>
      </c>
      <c r="AJ3308" s="58">
        <v>0</v>
      </c>
      <c r="AT3308" t="s">
        <v>3842</v>
      </c>
      <c r="AU3308" s="191">
        <f t="shared" si="53"/>
        <v>0</v>
      </c>
    </row>
    <row r="3309" spans="1:47" hidden="1" x14ac:dyDescent="0.25">
      <c r="A3309" s="55" t="s">
        <v>1717</v>
      </c>
      <c r="B3309" s="92" t="s">
        <v>3472</v>
      </c>
      <c r="D3309" s="55" t="s">
        <v>3859</v>
      </c>
      <c r="E3309" s="56">
        <v>45838</v>
      </c>
      <c r="F3309" s="55" t="s">
        <v>4354</v>
      </c>
      <c r="H3309" s="55">
        <v>50900010</v>
      </c>
      <c r="I3309" s="55" t="s">
        <v>4355</v>
      </c>
      <c r="K3309" s="55" t="s">
        <v>490</v>
      </c>
      <c r="L3309" s="56">
        <v>45838</v>
      </c>
      <c r="Q3309" s="55" t="s">
        <v>89</v>
      </c>
      <c r="R3309" s="57">
        <v>0</v>
      </c>
      <c r="S3309" s="55" t="s">
        <v>89</v>
      </c>
      <c r="T3309" s="57">
        <v>0</v>
      </c>
      <c r="U3309" s="55" t="s">
        <v>4042</v>
      </c>
      <c r="V3309" s="55" t="s">
        <v>4043</v>
      </c>
      <c r="AJ3309" s="58">
        <v>0</v>
      </c>
      <c r="AT3309" t="s">
        <v>4371</v>
      </c>
      <c r="AU3309" s="191">
        <f t="shared" si="53"/>
        <v>0</v>
      </c>
    </row>
    <row r="3310" spans="1:47" hidden="1" x14ac:dyDescent="0.25">
      <c r="A3310" s="55" t="s">
        <v>1717</v>
      </c>
      <c r="B3310" s="92" t="s">
        <v>3472</v>
      </c>
      <c r="D3310" s="55" t="s">
        <v>3859</v>
      </c>
      <c r="E3310" s="56">
        <v>45838</v>
      </c>
      <c r="F3310" s="55" t="s">
        <v>4354</v>
      </c>
      <c r="H3310" s="55">
        <v>50900010</v>
      </c>
      <c r="I3310" s="55" t="s">
        <v>4355</v>
      </c>
      <c r="K3310" s="55" t="s">
        <v>490</v>
      </c>
      <c r="L3310" s="56">
        <v>45838</v>
      </c>
      <c r="Q3310" s="55" t="s">
        <v>89</v>
      </c>
      <c r="R3310" s="57">
        <v>0</v>
      </c>
      <c r="S3310" s="55" t="s">
        <v>89</v>
      </c>
      <c r="T3310" s="57">
        <v>0</v>
      </c>
      <c r="U3310" s="55" t="s">
        <v>329</v>
      </c>
      <c r="V3310" s="55" t="s">
        <v>330</v>
      </c>
      <c r="AJ3310" s="58">
        <v>0</v>
      </c>
      <c r="AT3310" t="s">
        <v>3842</v>
      </c>
      <c r="AU3310" s="191">
        <f t="shared" si="53"/>
        <v>0</v>
      </c>
    </row>
    <row r="3311" spans="1:47" hidden="1" x14ac:dyDescent="0.25">
      <c r="A3311" s="55" t="s">
        <v>1717</v>
      </c>
      <c r="B3311" s="92" t="s">
        <v>3472</v>
      </c>
      <c r="D3311" s="55" t="s">
        <v>3859</v>
      </c>
      <c r="E3311" s="56">
        <v>45838</v>
      </c>
      <c r="F3311" s="55" t="s">
        <v>4354</v>
      </c>
      <c r="H3311" s="55">
        <v>50900010</v>
      </c>
      <c r="I3311" s="55" t="s">
        <v>4355</v>
      </c>
      <c r="K3311" s="55" t="s">
        <v>490</v>
      </c>
      <c r="L3311" s="56">
        <v>45838</v>
      </c>
      <c r="Q3311" s="55" t="s">
        <v>89</v>
      </c>
      <c r="R3311" s="57">
        <v>145.5</v>
      </c>
      <c r="S3311" s="55" t="s">
        <v>89</v>
      </c>
      <c r="T3311" s="57">
        <v>145.5</v>
      </c>
      <c r="U3311" s="55" t="s">
        <v>329</v>
      </c>
      <c r="V3311" s="55" t="s">
        <v>330</v>
      </c>
      <c r="AJ3311" s="58">
        <v>0</v>
      </c>
      <c r="AT3311" t="s">
        <v>3842</v>
      </c>
      <c r="AU3311" s="191">
        <f t="shared" si="53"/>
        <v>2400750</v>
      </c>
    </row>
    <row r="3312" spans="1:47" hidden="1" x14ac:dyDescent="0.25">
      <c r="A3312" s="55" t="s">
        <v>1717</v>
      </c>
      <c r="B3312" s="92" t="s">
        <v>3472</v>
      </c>
      <c r="D3312" s="55" t="s">
        <v>3859</v>
      </c>
      <c r="E3312" s="56">
        <v>45838</v>
      </c>
      <c r="F3312" s="55" t="s">
        <v>4354</v>
      </c>
      <c r="H3312" s="55">
        <v>50900010</v>
      </c>
      <c r="I3312" s="55" t="s">
        <v>4355</v>
      </c>
      <c r="K3312" s="55" t="s">
        <v>490</v>
      </c>
      <c r="L3312" s="56">
        <v>45838</v>
      </c>
      <c r="Q3312" s="55" t="s">
        <v>89</v>
      </c>
      <c r="R3312" s="57">
        <v>0</v>
      </c>
      <c r="S3312" s="55" t="s">
        <v>89</v>
      </c>
      <c r="T3312" s="57">
        <v>0</v>
      </c>
      <c r="U3312" s="55" t="s">
        <v>4042</v>
      </c>
      <c r="V3312" s="55" t="s">
        <v>4043</v>
      </c>
      <c r="AJ3312" s="58">
        <v>0</v>
      </c>
      <c r="AT3312" t="s">
        <v>4371</v>
      </c>
      <c r="AU3312" s="191">
        <f t="shared" si="53"/>
        <v>0</v>
      </c>
    </row>
    <row r="3313" spans="1:47" hidden="1" x14ac:dyDescent="0.25">
      <c r="A3313" s="55" t="s">
        <v>1717</v>
      </c>
      <c r="B3313" s="92" t="s">
        <v>3472</v>
      </c>
      <c r="D3313" s="55" t="s">
        <v>3859</v>
      </c>
      <c r="E3313" s="56">
        <v>45838</v>
      </c>
      <c r="F3313" s="55" t="s">
        <v>4354</v>
      </c>
      <c r="H3313" s="55">
        <v>50900010</v>
      </c>
      <c r="I3313" s="55" t="s">
        <v>4355</v>
      </c>
      <c r="K3313" s="55" t="s">
        <v>490</v>
      </c>
      <c r="L3313" s="56">
        <v>45838</v>
      </c>
      <c r="Q3313" s="55" t="s">
        <v>89</v>
      </c>
      <c r="R3313" s="57">
        <v>0</v>
      </c>
      <c r="S3313" s="55" t="s">
        <v>89</v>
      </c>
      <c r="T3313" s="57">
        <v>0</v>
      </c>
      <c r="U3313" s="55" t="s">
        <v>4042</v>
      </c>
      <c r="V3313" s="55" t="s">
        <v>4043</v>
      </c>
      <c r="AJ3313" s="58">
        <v>0</v>
      </c>
      <c r="AT3313" t="s">
        <v>4371</v>
      </c>
      <c r="AU3313" s="191">
        <f t="shared" ref="AU3313:AU3376" si="54">IF(Q3313="USD",R3313*16500,IF(Q3313="IDR",R3313,T3313*16500))</f>
        <v>0</v>
      </c>
    </row>
    <row r="3314" spans="1:47" hidden="1" x14ac:dyDescent="0.25">
      <c r="A3314" s="55" t="s">
        <v>1717</v>
      </c>
      <c r="B3314" s="92" t="s">
        <v>3472</v>
      </c>
      <c r="D3314" s="55" t="s">
        <v>3859</v>
      </c>
      <c r="E3314" s="56">
        <v>45838</v>
      </c>
      <c r="F3314" s="55" t="s">
        <v>4354</v>
      </c>
      <c r="H3314" s="55">
        <v>50900010</v>
      </c>
      <c r="I3314" s="55" t="s">
        <v>4355</v>
      </c>
      <c r="K3314" s="55" t="s">
        <v>490</v>
      </c>
      <c r="L3314" s="56">
        <v>45838</v>
      </c>
      <c r="Q3314" s="55" t="s">
        <v>89</v>
      </c>
      <c r="R3314" s="57">
        <v>550.91</v>
      </c>
      <c r="S3314" s="55" t="s">
        <v>89</v>
      </c>
      <c r="T3314" s="57">
        <v>550.91</v>
      </c>
      <c r="U3314" s="55" t="s">
        <v>329</v>
      </c>
      <c r="V3314" s="55" t="s">
        <v>330</v>
      </c>
      <c r="AJ3314" s="58">
        <v>0</v>
      </c>
      <c r="AT3314" t="s">
        <v>3842</v>
      </c>
      <c r="AU3314" s="191">
        <f t="shared" si="54"/>
        <v>9090015</v>
      </c>
    </row>
    <row r="3315" spans="1:47" hidden="1" x14ac:dyDescent="0.25">
      <c r="A3315" s="55" t="s">
        <v>1717</v>
      </c>
      <c r="B3315" s="92" t="s">
        <v>3472</v>
      </c>
      <c r="D3315" s="55" t="s">
        <v>3859</v>
      </c>
      <c r="E3315" s="56">
        <v>45838</v>
      </c>
      <c r="F3315" s="55" t="s">
        <v>4354</v>
      </c>
      <c r="H3315" s="55">
        <v>50900010</v>
      </c>
      <c r="I3315" s="55" t="s">
        <v>4355</v>
      </c>
      <c r="K3315" s="55" t="s">
        <v>490</v>
      </c>
      <c r="L3315" s="56">
        <v>45838</v>
      </c>
      <c r="Q3315" s="55" t="s">
        <v>89</v>
      </c>
      <c r="R3315" s="57">
        <v>0</v>
      </c>
      <c r="S3315" s="55" t="s">
        <v>89</v>
      </c>
      <c r="T3315" s="57">
        <v>0</v>
      </c>
      <c r="U3315" s="55" t="s">
        <v>329</v>
      </c>
      <c r="V3315" s="55" t="s">
        <v>330</v>
      </c>
      <c r="AJ3315" s="58">
        <v>0</v>
      </c>
      <c r="AT3315" t="s">
        <v>3842</v>
      </c>
      <c r="AU3315" s="191">
        <f t="shared" si="54"/>
        <v>0</v>
      </c>
    </row>
    <row r="3316" spans="1:47" hidden="1" x14ac:dyDescent="0.25">
      <c r="A3316" s="55" t="s">
        <v>1717</v>
      </c>
      <c r="B3316" s="92" t="s">
        <v>3472</v>
      </c>
      <c r="D3316" s="55" t="s">
        <v>3859</v>
      </c>
      <c r="E3316" s="56">
        <v>45838</v>
      </c>
      <c r="F3316" s="55" t="s">
        <v>4354</v>
      </c>
      <c r="H3316" s="55">
        <v>50900010</v>
      </c>
      <c r="I3316" s="55" t="s">
        <v>4355</v>
      </c>
      <c r="K3316" s="55" t="s">
        <v>490</v>
      </c>
      <c r="L3316" s="56">
        <v>45838</v>
      </c>
      <c r="Q3316" s="55" t="s">
        <v>89</v>
      </c>
      <c r="R3316" s="57">
        <v>0</v>
      </c>
      <c r="S3316" s="55" t="s">
        <v>89</v>
      </c>
      <c r="T3316" s="57">
        <v>0</v>
      </c>
      <c r="U3316" s="55" t="s">
        <v>4042</v>
      </c>
      <c r="V3316" s="55" t="s">
        <v>4043</v>
      </c>
      <c r="AJ3316" s="58">
        <v>0</v>
      </c>
      <c r="AT3316" t="s">
        <v>4371</v>
      </c>
      <c r="AU3316" s="191">
        <f t="shared" si="54"/>
        <v>0</v>
      </c>
    </row>
    <row r="3317" spans="1:47" hidden="1" x14ac:dyDescent="0.25">
      <c r="A3317" s="55" t="s">
        <v>1717</v>
      </c>
      <c r="B3317" s="92" t="s">
        <v>3472</v>
      </c>
      <c r="D3317" s="55" t="s">
        <v>3859</v>
      </c>
      <c r="E3317" s="56">
        <v>45838</v>
      </c>
      <c r="F3317" s="55" t="s">
        <v>4354</v>
      </c>
      <c r="H3317" s="55">
        <v>50900020</v>
      </c>
      <c r="I3317" s="55" t="s">
        <v>4355</v>
      </c>
      <c r="K3317" s="55" t="s">
        <v>492</v>
      </c>
      <c r="L3317" s="56">
        <v>45838</v>
      </c>
      <c r="Q3317" s="55" t="s">
        <v>89</v>
      </c>
      <c r="R3317" s="57">
        <v>1062.8699999999999</v>
      </c>
      <c r="S3317" s="55" t="s">
        <v>89</v>
      </c>
      <c r="T3317" s="57">
        <v>1062.8699999999999</v>
      </c>
      <c r="U3317" s="55" t="s">
        <v>329</v>
      </c>
      <c r="V3317" s="55" t="s">
        <v>330</v>
      </c>
      <c r="AJ3317" s="58">
        <v>0</v>
      </c>
      <c r="AT3317" t="s">
        <v>3842</v>
      </c>
      <c r="AU3317" s="191">
        <f t="shared" si="54"/>
        <v>17537355</v>
      </c>
    </row>
    <row r="3318" spans="1:47" hidden="1" x14ac:dyDescent="0.25">
      <c r="A3318" s="55" t="s">
        <v>1717</v>
      </c>
      <c r="B3318" s="92" t="s">
        <v>3472</v>
      </c>
      <c r="D3318" s="55" t="s">
        <v>3859</v>
      </c>
      <c r="E3318" s="56">
        <v>45838</v>
      </c>
      <c r="F3318" s="55" t="s">
        <v>4354</v>
      </c>
      <c r="H3318" s="55">
        <v>50900010</v>
      </c>
      <c r="I3318" s="55" t="s">
        <v>4355</v>
      </c>
      <c r="K3318" s="55" t="s">
        <v>490</v>
      </c>
      <c r="L3318" s="56">
        <v>45838</v>
      </c>
      <c r="Q3318" s="55" t="s">
        <v>89</v>
      </c>
      <c r="R3318" s="57">
        <v>0</v>
      </c>
      <c r="S3318" s="55" t="s">
        <v>89</v>
      </c>
      <c r="T3318" s="57">
        <v>0</v>
      </c>
      <c r="U3318" s="55" t="s">
        <v>4042</v>
      </c>
      <c r="V3318" s="55" t="s">
        <v>4043</v>
      </c>
      <c r="AJ3318" s="58">
        <v>0</v>
      </c>
      <c r="AT3318" t="s">
        <v>4371</v>
      </c>
      <c r="AU3318" s="191">
        <f t="shared" si="54"/>
        <v>0</v>
      </c>
    </row>
    <row r="3319" spans="1:47" hidden="1" x14ac:dyDescent="0.25">
      <c r="A3319" s="55" t="s">
        <v>1717</v>
      </c>
      <c r="B3319" s="92" t="s">
        <v>3472</v>
      </c>
      <c r="D3319" s="55" t="s">
        <v>3859</v>
      </c>
      <c r="E3319" s="56">
        <v>45838</v>
      </c>
      <c r="F3319" s="55" t="s">
        <v>4354</v>
      </c>
      <c r="H3319" s="55">
        <v>50900010</v>
      </c>
      <c r="I3319" s="55" t="s">
        <v>4355</v>
      </c>
      <c r="K3319" s="55" t="s">
        <v>490</v>
      </c>
      <c r="L3319" s="56">
        <v>45838</v>
      </c>
      <c r="Q3319" s="55" t="s">
        <v>89</v>
      </c>
      <c r="R3319" s="57">
        <v>139.72999999999999</v>
      </c>
      <c r="S3319" s="55" t="s">
        <v>89</v>
      </c>
      <c r="T3319" s="57">
        <v>139.72999999999999</v>
      </c>
      <c r="U3319" s="55" t="s">
        <v>329</v>
      </c>
      <c r="V3319" s="55" t="s">
        <v>330</v>
      </c>
      <c r="AJ3319" s="58">
        <v>0</v>
      </c>
      <c r="AT3319" t="s">
        <v>3842</v>
      </c>
      <c r="AU3319" s="191">
        <f t="shared" si="54"/>
        <v>2305545</v>
      </c>
    </row>
    <row r="3320" spans="1:47" hidden="1" x14ac:dyDescent="0.25">
      <c r="A3320" s="55" t="s">
        <v>1717</v>
      </c>
      <c r="B3320" s="92" t="s">
        <v>3472</v>
      </c>
      <c r="D3320" s="55" t="s">
        <v>3859</v>
      </c>
      <c r="E3320" s="56">
        <v>45838</v>
      </c>
      <c r="F3320" s="55" t="s">
        <v>4354</v>
      </c>
      <c r="H3320" s="55">
        <v>50900010</v>
      </c>
      <c r="I3320" s="55" t="s">
        <v>4355</v>
      </c>
      <c r="K3320" s="55" t="s">
        <v>490</v>
      </c>
      <c r="L3320" s="56">
        <v>45838</v>
      </c>
      <c r="Q3320" s="55" t="s">
        <v>89</v>
      </c>
      <c r="R3320" s="57">
        <v>0</v>
      </c>
      <c r="S3320" s="55" t="s">
        <v>89</v>
      </c>
      <c r="T3320" s="57">
        <v>0</v>
      </c>
      <c r="U3320" s="55" t="s">
        <v>329</v>
      </c>
      <c r="V3320" s="55" t="s">
        <v>330</v>
      </c>
      <c r="AJ3320" s="58">
        <v>0</v>
      </c>
      <c r="AT3320" t="s">
        <v>3842</v>
      </c>
      <c r="AU3320" s="191">
        <f t="shared" si="54"/>
        <v>0</v>
      </c>
    </row>
    <row r="3321" spans="1:47" hidden="1" x14ac:dyDescent="0.25">
      <c r="A3321" s="55" t="s">
        <v>1717</v>
      </c>
      <c r="B3321" s="92" t="s">
        <v>3472</v>
      </c>
      <c r="D3321" s="55" t="s">
        <v>3859</v>
      </c>
      <c r="E3321" s="56">
        <v>45838</v>
      </c>
      <c r="F3321" s="55" t="s">
        <v>4354</v>
      </c>
      <c r="H3321" s="55">
        <v>50900010</v>
      </c>
      <c r="I3321" s="55" t="s">
        <v>4355</v>
      </c>
      <c r="K3321" s="55" t="s">
        <v>490</v>
      </c>
      <c r="L3321" s="56">
        <v>45838</v>
      </c>
      <c r="Q3321" s="55" t="s">
        <v>89</v>
      </c>
      <c r="R3321" s="57">
        <v>0</v>
      </c>
      <c r="S3321" s="55" t="s">
        <v>89</v>
      </c>
      <c r="T3321" s="57">
        <v>0</v>
      </c>
      <c r="U3321" s="55" t="s">
        <v>329</v>
      </c>
      <c r="V3321" s="55" t="s">
        <v>330</v>
      </c>
      <c r="AJ3321" s="58">
        <v>0</v>
      </c>
      <c r="AT3321" t="s">
        <v>3842</v>
      </c>
      <c r="AU3321" s="191">
        <f t="shared" si="54"/>
        <v>0</v>
      </c>
    </row>
    <row r="3322" spans="1:47" hidden="1" x14ac:dyDescent="0.25">
      <c r="A3322" s="55" t="s">
        <v>1717</v>
      </c>
      <c r="B3322" s="92" t="s">
        <v>3472</v>
      </c>
      <c r="D3322" s="55" t="s">
        <v>3859</v>
      </c>
      <c r="E3322" s="56">
        <v>45838</v>
      </c>
      <c r="F3322" s="55" t="s">
        <v>4354</v>
      </c>
      <c r="H3322" s="55">
        <v>50900010</v>
      </c>
      <c r="I3322" s="55" t="s">
        <v>4355</v>
      </c>
      <c r="K3322" s="55" t="s">
        <v>490</v>
      </c>
      <c r="L3322" s="56">
        <v>45838</v>
      </c>
      <c r="Q3322" s="55" t="s">
        <v>89</v>
      </c>
      <c r="R3322" s="57">
        <v>0</v>
      </c>
      <c r="S3322" s="55" t="s">
        <v>89</v>
      </c>
      <c r="T3322" s="57">
        <v>0</v>
      </c>
      <c r="U3322" s="55" t="s">
        <v>4042</v>
      </c>
      <c r="V3322" s="55" t="s">
        <v>4043</v>
      </c>
      <c r="AJ3322" s="58">
        <v>0</v>
      </c>
      <c r="AT3322" t="s">
        <v>4371</v>
      </c>
      <c r="AU3322" s="191">
        <f t="shared" si="54"/>
        <v>0</v>
      </c>
    </row>
    <row r="3323" spans="1:47" hidden="1" x14ac:dyDescent="0.25">
      <c r="A3323" s="55" t="s">
        <v>1717</v>
      </c>
      <c r="B3323" s="92" t="s">
        <v>3472</v>
      </c>
      <c r="D3323" s="55" t="s">
        <v>3859</v>
      </c>
      <c r="E3323" s="56">
        <v>45838</v>
      </c>
      <c r="F3323" s="55" t="s">
        <v>4354</v>
      </c>
      <c r="H3323" s="55">
        <v>50900010</v>
      </c>
      <c r="I3323" s="55" t="s">
        <v>4355</v>
      </c>
      <c r="K3323" s="55" t="s">
        <v>490</v>
      </c>
      <c r="L3323" s="56">
        <v>45838</v>
      </c>
      <c r="Q3323" s="55" t="s">
        <v>89</v>
      </c>
      <c r="R3323" s="57">
        <v>0</v>
      </c>
      <c r="S3323" s="55" t="s">
        <v>89</v>
      </c>
      <c r="T3323" s="57">
        <v>0</v>
      </c>
      <c r="U3323" s="55" t="s">
        <v>329</v>
      </c>
      <c r="V3323" s="55" t="s">
        <v>330</v>
      </c>
      <c r="AJ3323" s="58">
        <v>0</v>
      </c>
      <c r="AT3323" t="s">
        <v>3842</v>
      </c>
      <c r="AU3323" s="191">
        <f t="shared" si="54"/>
        <v>0</v>
      </c>
    </row>
    <row r="3324" spans="1:47" hidden="1" x14ac:dyDescent="0.25">
      <c r="A3324" s="55" t="s">
        <v>1717</v>
      </c>
      <c r="B3324" s="92" t="s">
        <v>3472</v>
      </c>
      <c r="D3324" s="55" t="s">
        <v>3859</v>
      </c>
      <c r="E3324" s="56">
        <v>45838</v>
      </c>
      <c r="F3324" s="55" t="s">
        <v>4354</v>
      </c>
      <c r="H3324" s="55">
        <v>50900010</v>
      </c>
      <c r="I3324" s="55" t="s">
        <v>4355</v>
      </c>
      <c r="K3324" s="55" t="s">
        <v>490</v>
      </c>
      <c r="L3324" s="56">
        <v>45838</v>
      </c>
      <c r="Q3324" s="55" t="s">
        <v>89</v>
      </c>
      <c r="R3324" s="57">
        <v>0</v>
      </c>
      <c r="S3324" s="55" t="s">
        <v>89</v>
      </c>
      <c r="T3324" s="57">
        <v>0</v>
      </c>
      <c r="U3324" s="55" t="s">
        <v>4042</v>
      </c>
      <c r="V3324" s="55" t="s">
        <v>4043</v>
      </c>
      <c r="AJ3324" s="58">
        <v>0</v>
      </c>
      <c r="AT3324" t="s">
        <v>4371</v>
      </c>
      <c r="AU3324" s="191">
        <f t="shared" si="54"/>
        <v>0</v>
      </c>
    </row>
    <row r="3325" spans="1:47" hidden="1" x14ac:dyDescent="0.25">
      <c r="A3325" s="55" t="s">
        <v>1717</v>
      </c>
      <c r="B3325" s="92" t="s">
        <v>3472</v>
      </c>
      <c r="D3325" s="55" t="s">
        <v>3859</v>
      </c>
      <c r="E3325" s="56">
        <v>45838</v>
      </c>
      <c r="F3325" s="55" t="s">
        <v>4354</v>
      </c>
      <c r="H3325" s="55">
        <v>50900010</v>
      </c>
      <c r="I3325" s="55" t="s">
        <v>4355</v>
      </c>
      <c r="K3325" s="55" t="s">
        <v>490</v>
      </c>
      <c r="L3325" s="56">
        <v>45838</v>
      </c>
      <c r="Q3325" s="55" t="s">
        <v>89</v>
      </c>
      <c r="R3325" s="57">
        <v>0.16</v>
      </c>
      <c r="S3325" s="55" t="s">
        <v>89</v>
      </c>
      <c r="T3325" s="57">
        <v>0.16</v>
      </c>
      <c r="U3325" s="55" t="s">
        <v>329</v>
      </c>
      <c r="V3325" s="55" t="s">
        <v>330</v>
      </c>
      <c r="AJ3325" s="58">
        <v>0</v>
      </c>
      <c r="AT3325" t="s">
        <v>3842</v>
      </c>
      <c r="AU3325" s="191">
        <f t="shared" si="54"/>
        <v>2640</v>
      </c>
    </row>
    <row r="3326" spans="1:47" hidden="1" x14ac:dyDescent="0.25">
      <c r="A3326" s="55" t="s">
        <v>1717</v>
      </c>
      <c r="B3326" s="92" t="s">
        <v>3472</v>
      </c>
      <c r="D3326" s="55" t="s">
        <v>3859</v>
      </c>
      <c r="E3326" s="56">
        <v>45838</v>
      </c>
      <c r="F3326" s="55" t="s">
        <v>4354</v>
      </c>
      <c r="H3326" s="55">
        <v>50900010</v>
      </c>
      <c r="I3326" s="55" t="s">
        <v>4355</v>
      </c>
      <c r="K3326" s="55" t="s">
        <v>490</v>
      </c>
      <c r="L3326" s="56">
        <v>45838</v>
      </c>
      <c r="Q3326" s="55" t="s">
        <v>89</v>
      </c>
      <c r="R3326" s="57">
        <v>0</v>
      </c>
      <c r="S3326" s="55" t="s">
        <v>89</v>
      </c>
      <c r="T3326" s="57">
        <v>0</v>
      </c>
      <c r="U3326" s="55" t="s">
        <v>329</v>
      </c>
      <c r="V3326" s="55" t="s">
        <v>330</v>
      </c>
      <c r="AJ3326" s="58">
        <v>0</v>
      </c>
      <c r="AT3326" t="s">
        <v>3842</v>
      </c>
      <c r="AU3326" s="191">
        <f t="shared" si="54"/>
        <v>0</v>
      </c>
    </row>
    <row r="3327" spans="1:47" hidden="1" x14ac:dyDescent="0.25">
      <c r="A3327" s="55" t="s">
        <v>1717</v>
      </c>
      <c r="B3327" s="92" t="s">
        <v>3472</v>
      </c>
      <c r="D3327" s="55" t="s">
        <v>3859</v>
      </c>
      <c r="E3327" s="56">
        <v>45838</v>
      </c>
      <c r="F3327" s="55" t="s">
        <v>4354</v>
      </c>
      <c r="H3327" s="55">
        <v>50900010</v>
      </c>
      <c r="I3327" s="55" t="s">
        <v>4355</v>
      </c>
      <c r="K3327" s="55" t="s">
        <v>490</v>
      </c>
      <c r="L3327" s="56">
        <v>45838</v>
      </c>
      <c r="Q3327" s="55" t="s">
        <v>89</v>
      </c>
      <c r="R3327" s="57">
        <v>530.66</v>
      </c>
      <c r="S3327" s="55" t="s">
        <v>89</v>
      </c>
      <c r="T3327" s="57">
        <v>530.66</v>
      </c>
      <c r="U3327" s="55" t="s">
        <v>329</v>
      </c>
      <c r="V3327" s="55" t="s">
        <v>330</v>
      </c>
      <c r="AJ3327" s="58">
        <v>0</v>
      </c>
      <c r="AT3327" t="s">
        <v>3842</v>
      </c>
      <c r="AU3327" s="191">
        <f t="shared" si="54"/>
        <v>8755890</v>
      </c>
    </row>
    <row r="3328" spans="1:47" hidden="1" x14ac:dyDescent="0.25">
      <c r="A3328" s="55" t="s">
        <v>1717</v>
      </c>
      <c r="B3328" s="92" t="s">
        <v>3472</v>
      </c>
      <c r="D3328" s="55" t="s">
        <v>3859</v>
      </c>
      <c r="E3328" s="56">
        <v>45838</v>
      </c>
      <c r="F3328" s="55" t="s">
        <v>4354</v>
      </c>
      <c r="H3328" s="55">
        <v>50900010</v>
      </c>
      <c r="I3328" s="55" t="s">
        <v>4355</v>
      </c>
      <c r="K3328" s="55" t="s">
        <v>490</v>
      </c>
      <c r="L3328" s="56">
        <v>45838</v>
      </c>
      <c r="Q3328" s="55" t="s">
        <v>89</v>
      </c>
      <c r="R3328" s="57">
        <v>0.26</v>
      </c>
      <c r="S3328" s="55" t="s">
        <v>89</v>
      </c>
      <c r="T3328" s="57">
        <v>0.26</v>
      </c>
      <c r="U3328" s="55" t="s">
        <v>329</v>
      </c>
      <c r="V3328" s="55" t="s">
        <v>330</v>
      </c>
      <c r="AJ3328" s="58">
        <v>0</v>
      </c>
      <c r="AT3328" t="s">
        <v>3842</v>
      </c>
      <c r="AU3328" s="191">
        <f t="shared" si="54"/>
        <v>4290</v>
      </c>
    </row>
    <row r="3329" spans="1:47" hidden="1" x14ac:dyDescent="0.25">
      <c r="A3329" s="55" t="s">
        <v>1717</v>
      </c>
      <c r="B3329" s="92" t="s">
        <v>3472</v>
      </c>
      <c r="D3329" s="55" t="s">
        <v>3859</v>
      </c>
      <c r="E3329" s="56">
        <v>45838</v>
      </c>
      <c r="F3329" s="55" t="s">
        <v>4354</v>
      </c>
      <c r="H3329" s="55">
        <v>50900010</v>
      </c>
      <c r="I3329" s="55" t="s">
        <v>4355</v>
      </c>
      <c r="K3329" s="55" t="s">
        <v>490</v>
      </c>
      <c r="L3329" s="56">
        <v>45838</v>
      </c>
      <c r="Q3329" s="55" t="s">
        <v>89</v>
      </c>
      <c r="R3329" s="57">
        <v>0</v>
      </c>
      <c r="S3329" s="55" t="s">
        <v>89</v>
      </c>
      <c r="T3329" s="57">
        <v>0</v>
      </c>
      <c r="U3329" s="55" t="s">
        <v>4042</v>
      </c>
      <c r="V3329" s="55" t="s">
        <v>4043</v>
      </c>
      <c r="AJ3329" s="58">
        <v>0</v>
      </c>
      <c r="AT3329" t="s">
        <v>4371</v>
      </c>
      <c r="AU3329" s="191">
        <f t="shared" si="54"/>
        <v>0</v>
      </c>
    </row>
    <row r="3330" spans="1:47" hidden="1" x14ac:dyDescent="0.25">
      <c r="A3330" s="55" t="s">
        <v>1717</v>
      </c>
      <c r="B3330" s="92" t="s">
        <v>3472</v>
      </c>
      <c r="D3330" s="55" t="s">
        <v>3859</v>
      </c>
      <c r="E3330" s="56">
        <v>45838</v>
      </c>
      <c r="F3330" s="55" t="s">
        <v>4354</v>
      </c>
      <c r="H3330" s="55">
        <v>50900010</v>
      </c>
      <c r="I3330" s="55" t="s">
        <v>4355</v>
      </c>
      <c r="K3330" s="55" t="s">
        <v>490</v>
      </c>
      <c r="L3330" s="56">
        <v>45838</v>
      </c>
      <c r="Q3330" s="55" t="s">
        <v>89</v>
      </c>
      <c r="R3330" s="57">
        <v>0</v>
      </c>
      <c r="S3330" s="55" t="s">
        <v>89</v>
      </c>
      <c r="T3330" s="57">
        <v>0</v>
      </c>
      <c r="U3330" s="55" t="s">
        <v>4042</v>
      </c>
      <c r="V3330" s="55" t="s">
        <v>4043</v>
      </c>
      <c r="AJ3330" s="58">
        <v>0</v>
      </c>
      <c r="AT3330" t="s">
        <v>4371</v>
      </c>
      <c r="AU3330" s="191">
        <f t="shared" si="54"/>
        <v>0</v>
      </c>
    </row>
    <row r="3331" spans="1:47" hidden="1" x14ac:dyDescent="0.25">
      <c r="A3331" s="55" t="s">
        <v>1717</v>
      </c>
      <c r="B3331" s="92" t="s">
        <v>3472</v>
      </c>
      <c r="D3331" s="55" t="s">
        <v>3859</v>
      </c>
      <c r="E3331" s="56">
        <v>45838</v>
      </c>
      <c r="F3331" s="55" t="s">
        <v>4354</v>
      </c>
      <c r="H3331" s="55">
        <v>50900010</v>
      </c>
      <c r="I3331" s="55" t="s">
        <v>4355</v>
      </c>
      <c r="K3331" s="55" t="s">
        <v>490</v>
      </c>
      <c r="L3331" s="56">
        <v>45838</v>
      </c>
      <c r="Q3331" s="55" t="s">
        <v>89</v>
      </c>
      <c r="R3331" s="57">
        <v>0</v>
      </c>
      <c r="S3331" s="55" t="s">
        <v>89</v>
      </c>
      <c r="T3331" s="57">
        <v>0</v>
      </c>
      <c r="U3331" s="55" t="s">
        <v>329</v>
      </c>
      <c r="V3331" s="55" t="s">
        <v>330</v>
      </c>
      <c r="AJ3331" s="58">
        <v>0</v>
      </c>
      <c r="AT3331" t="s">
        <v>3842</v>
      </c>
      <c r="AU3331" s="191">
        <f t="shared" si="54"/>
        <v>0</v>
      </c>
    </row>
    <row r="3332" spans="1:47" hidden="1" x14ac:dyDescent="0.25">
      <c r="A3332" s="55" t="s">
        <v>1717</v>
      </c>
      <c r="B3332" s="92" t="s">
        <v>3472</v>
      </c>
      <c r="D3332" s="55" t="s">
        <v>3859</v>
      </c>
      <c r="E3332" s="56">
        <v>45838</v>
      </c>
      <c r="F3332" s="55" t="s">
        <v>4354</v>
      </c>
      <c r="H3332" s="55">
        <v>50900010</v>
      </c>
      <c r="I3332" s="55" t="s">
        <v>4355</v>
      </c>
      <c r="K3332" s="55" t="s">
        <v>490</v>
      </c>
      <c r="L3332" s="56">
        <v>45838</v>
      </c>
      <c r="Q3332" s="55" t="s">
        <v>89</v>
      </c>
      <c r="R3332" s="57">
        <v>0</v>
      </c>
      <c r="S3332" s="55" t="s">
        <v>89</v>
      </c>
      <c r="T3332" s="57">
        <v>0</v>
      </c>
      <c r="U3332" s="55" t="s">
        <v>4042</v>
      </c>
      <c r="V3332" s="55" t="s">
        <v>4043</v>
      </c>
      <c r="AJ3332" s="58">
        <v>0</v>
      </c>
      <c r="AT3332" t="s">
        <v>4371</v>
      </c>
      <c r="AU3332" s="191">
        <f t="shared" si="54"/>
        <v>0</v>
      </c>
    </row>
    <row r="3333" spans="1:47" hidden="1" x14ac:dyDescent="0.25">
      <c r="A3333" s="55" t="s">
        <v>1717</v>
      </c>
      <c r="B3333" s="92" t="s">
        <v>3472</v>
      </c>
      <c r="D3333" s="55" t="s">
        <v>3859</v>
      </c>
      <c r="E3333" s="56">
        <v>45838</v>
      </c>
      <c r="F3333" s="55" t="s">
        <v>4354</v>
      </c>
      <c r="H3333" s="55">
        <v>50900010</v>
      </c>
      <c r="I3333" s="55" t="s">
        <v>4355</v>
      </c>
      <c r="K3333" s="55" t="s">
        <v>490</v>
      </c>
      <c r="L3333" s="56">
        <v>45838</v>
      </c>
      <c r="Q3333" s="55" t="s">
        <v>89</v>
      </c>
      <c r="R3333" s="57">
        <v>50.31</v>
      </c>
      <c r="S3333" s="55" t="s">
        <v>89</v>
      </c>
      <c r="T3333" s="57">
        <v>50.31</v>
      </c>
      <c r="U3333" s="55" t="s">
        <v>329</v>
      </c>
      <c r="V3333" s="55" t="s">
        <v>330</v>
      </c>
      <c r="AJ3333" s="58">
        <v>0</v>
      </c>
      <c r="AT3333" t="s">
        <v>3842</v>
      </c>
      <c r="AU3333" s="191">
        <f t="shared" si="54"/>
        <v>830115</v>
      </c>
    </row>
    <row r="3334" spans="1:47" hidden="1" x14ac:dyDescent="0.25">
      <c r="A3334" s="55" t="s">
        <v>1717</v>
      </c>
      <c r="B3334" s="92" t="s">
        <v>3472</v>
      </c>
      <c r="D3334" s="55" t="s">
        <v>3859</v>
      </c>
      <c r="E3334" s="56">
        <v>45838</v>
      </c>
      <c r="F3334" s="55" t="s">
        <v>4354</v>
      </c>
      <c r="H3334" s="55">
        <v>50900010</v>
      </c>
      <c r="I3334" s="55" t="s">
        <v>4355</v>
      </c>
      <c r="K3334" s="55" t="s">
        <v>490</v>
      </c>
      <c r="L3334" s="56">
        <v>45838</v>
      </c>
      <c r="Q3334" s="55" t="s">
        <v>89</v>
      </c>
      <c r="R3334" s="57">
        <v>152.35</v>
      </c>
      <c r="S3334" s="55" t="s">
        <v>89</v>
      </c>
      <c r="T3334" s="57">
        <v>152.35</v>
      </c>
      <c r="U3334" s="55" t="s">
        <v>329</v>
      </c>
      <c r="V3334" s="55" t="s">
        <v>330</v>
      </c>
      <c r="AJ3334" s="58">
        <v>0</v>
      </c>
      <c r="AT3334" t="s">
        <v>3842</v>
      </c>
      <c r="AU3334" s="191">
        <f t="shared" si="54"/>
        <v>2513775</v>
      </c>
    </row>
    <row r="3335" spans="1:47" hidden="1" x14ac:dyDescent="0.25">
      <c r="A3335" s="55" t="s">
        <v>1717</v>
      </c>
      <c r="B3335" s="92" t="s">
        <v>3472</v>
      </c>
      <c r="D3335" s="55" t="s">
        <v>3859</v>
      </c>
      <c r="E3335" s="56">
        <v>45838</v>
      </c>
      <c r="F3335" s="55" t="s">
        <v>4354</v>
      </c>
      <c r="H3335" s="55">
        <v>50900010</v>
      </c>
      <c r="I3335" s="55" t="s">
        <v>4355</v>
      </c>
      <c r="K3335" s="55" t="s">
        <v>490</v>
      </c>
      <c r="L3335" s="56">
        <v>45838</v>
      </c>
      <c r="Q3335" s="55" t="s">
        <v>89</v>
      </c>
      <c r="R3335" s="57">
        <v>0</v>
      </c>
      <c r="S3335" s="55" t="s">
        <v>89</v>
      </c>
      <c r="T3335" s="57">
        <v>0</v>
      </c>
      <c r="U3335" s="55" t="s">
        <v>4042</v>
      </c>
      <c r="V3335" s="55" t="s">
        <v>4043</v>
      </c>
      <c r="AJ3335" s="58">
        <v>0</v>
      </c>
      <c r="AT3335" t="s">
        <v>4371</v>
      </c>
      <c r="AU3335" s="191">
        <f t="shared" si="54"/>
        <v>0</v>
      </c>
    </row>
    <row r="3336" spans="1:47" hidden="1" x14ac:dyDescent="0.25">
      <c r="A3336" s="55" t="s">
        <v>1717</v>
      </c>
      <c r="B3336" s="92" t="s">
        <v>3472</v>
      </c>
      <c r="D3336" s="55" t="s">
        <v>3859</v>
      </c>
      <c r="E3336" s="56">
        <v>45838</v>
      </c>
      <c r="F3336" s="55" t="s">
        <v>4354</v>
      </c>
      <c r="H3336" s="55">
        <v>50900020</v>
      </c>
      <c r="I3336" s="55" t="s">
        <v>4355</v>
      </c>
      <c r="K3336" s="55" t="s">
        <v>492</v>
      </c>
      <c r="L3336" s="56">
        <v>45838</v>
      </c>
      <c r="Q3336" s="55" t="s">
        <v>89</v>
      </c>
      <c r="R3336" s="57">
        <v>861.9</v>
      </c>
      <c r="S3336" s="55" t="s">
        <v>89</v>
      </c>
      <c r="T3336" s="57">
        <v>861.9</v>
      </c>
      <c r="U3336" s="55" t="s">
        <v>329</v>
      </c>
      <c r="V3336" s="55" t="s">
        <v>330</v>
      </c>
      <c r="AJ3336" s="58">
        <v>0</v>
      </c>
      <c r="AT3336" t="s">
        <v>3842</v>
      </c>
      <c r="AU3336" s="191">
        <f t="shared" si="54"/>
        <v>14221350</v>
      </c>
    </row>
    <row r="3337" spans="1:47" hidden="1" x14ac:dyDescent="0.25">
      <c r="A3337" s="55" t="s">
        <v>1717</v>
      </c>
      <c r="B3337" s="92" t="s">
        <v>3472</v>
      </c>
      <c r="D3337" s="55" t="s">
        <v>3859</v>
      </c>
      <c r="E3337" s="56">
        <v>45838</v>
      </c>
      <c r="F3337" s="55" t="s">
        <v>4354</v>
      </c>
      <c r="H3337" s="55">
        <v>50900020</v>
      </c>
      <c r="I3337" s="55" t="s">
        <v>4355</v>
      </c>
      <c r="K3337" s="55" t="s">
        <v>492</v>
      </c>
      <c r="L3337" s="56">
        <v>45838</v>
      </c>
      <c r="Q3337" s="55" t="s">
        <v>89</v>
      </c>
      <c r="R3337" s="57">
        <v>1944.84</v>
      </c>
      <c r="S3337" s="55" t="s">
        <v>89</v>
      </c>
      <c r="T3337" s="57">
        <v>1944.84</v>
      </c>
      <c r="U3337" s="55" t="s">
        <v>329</v>
      </c>
      <c r="V3337" s="55" t="s">
        <v>330</v>
      </c>
      <c r="AJ3337" s="58">
        <v>0</v>
      </c>
      <c r="AT3337" t="s">
        <v>3842</v>
      </c>
      <c r="AU3337" s="191">
        <f t="shared" si="54"/>
        <v>32089860</v>
      </c>
    </row>
    <row r="3338" spans="1:47" hidden="1" x14ac:dyDescent="0.25">
      <c r="A3338" s="55" t="s">
        <v>1717</v>
      </c>
      <c r="B3338" s="92" t="s">
        <v>3472</v>
      </c>
      <c r="D3338" s="55" t="s">
        <v>3859</v>
      </c>
      <c r="E3338" s="56">
        <v>45838</v>
      </c>
      <c r="F3338" s="55" t="s">
        <v>4354</v>
      </c>
      <c r="H3338" s="55">
        <v>50900010</v>
      </c>
      <c r="I3338" s="55" t="s">
        <v>4355</v>
      </c>
      <c r="K3338" s="55" t="s">
        <v>490</v>
      </c>
      <c r="L3338" s="56">
        <v>45838</v>
      </c>
      <c r="Q3338" s="55" t="s">
        <v>89</v>
      </c>
      <c r="R3338" s="57">
        <v>0</v>
      </c>
      <c r="S3338" s="55" t="s">
        <v>89</v>
      </c>
      <c r="T3338" s="57">
        <v>0</v>
      </c>
      <c r="U3338" s="55" t="s">
        <v>4042</v>
      </c>
      <c r="V3338" s="55" t="s">
        <v>4043</v>
      </c>
      <c r="AJ3338" s="58">
        <v>0</v>
      </c>
      <c r="AT3338" t="s">
        <v>4371</v>
      </c>
      <c r="AU3338" s="191">
        <f t="shared" si="54"/>
        <v>0</v>
      </c>
    </row>
    <row r="3339" spans="1:47" hidden="1" x14ac:dyDescent="0.25">
      <c r="A3339" s="55" t="s">
        <v>1717</v>
      </c>
      <c r="B3339" s="92" t="s">
        <v>3472</v>
      </c>
      <c r="D3339" s="55" t="s">
        <v>3859</v>
      </c>
      <c r="E3339" s="56">
        <v>45838</v>
      </c>
      <c r="F3339" s="55" t="s">
        <v>4354</v>
      </c>
      <c r="H3339" s="55">
        <v>50900010</v>
      </c>
      <c r="I3339" s="55" t="s">
        <v>4355</v>
      </c>
      <c r="K3339" s="55" t="s">
        <v>490</v>
      </c>
      <c r="L3339" s="56">
        <v>45838</v>
      </c>
      <c r="Q3339" s="55" t="s">
        <v>89</v>
      </c>
      <c r="R3339" s="57">
        <v>54.91</v>
      </c>
      <c r="S3339" s="55" t="s">
        <v>89</v>
      </c>
      <c r="T3339" s="57">
        <v>54.91</v>
      </c>
      <c r="U3339" s="55" t="s">
        <v>329</v>
      </c>
      <c r="V3339" s="55" t="s">
        <v>330</v>
      </c>
      <c r="AJ3339" s="58">
        <v>0</v>
      </c>
      <c r="AT3339" t="s">
        <v>3842</v>
      </c>
      <c r="AU3339" s="191">
        <f t="shared" si="54"/>
        <v>906015</v>
      </c>
    </row>
    <row r="3340" spans="1:47" hidden="1" x14ac:dyDescent="0.25">
      <c r="A3340" s="55" t="s">
        <v>1717</v>
      </c>
      <c r="B3340" s="92" t="s">
        <v>3472</v>
      </c>
      <c r="D3340" s="55" t="s">
        <v>3859</v>
      </c>
      <c r="E3340" s="56">
        <v>45838</v>
      </c>
      <c r="F3340" s="55" t="s">
        <v>4354</v>
      </c>
      <c r="H3340" s="55">
        <v>50900020</v>
      </c>
      <c r="I3340" s="55" t="s">
        <v>4355</v>
      </c>
      <c r="K3340" s="55" t="s">
        <v>492</v>
      </c>
      <c r="L3340" s="56">
        <v>45838</v>
      </c>
      <c r="Q3340" s="55" t="s">
        <v>89</v>
      </c>
      <c r="R3340" s="57">
        <v>1028.8399999999999</v>
      </c>
      <c r="S3340" s="55" t="s">
        <v>89</v>
      </c>
      <c r="T3340" s="57">
        <v>1028.8399999999999</v>
      </c>
      <c r="U3340" s="55" t="s">
        <v>329</v>
      </c>
      <c r="V3340" s="55" t="s">
        <v>330</v>
      </c>
      <c r="AJ3340" s="58">
        <v>0</v>
      </c>
      <c r="AT3340" t="s">
        <v>3842</v>
      </c>
      <c r="AU3340" s="191">
        <f t="shared" si="54"/>
        <v>16975860</v>
      </c>
    </row>
    <row r="3341" spans="1:47" hidden="1" x14ac:dyDescent="0.25">
      <c r="A3341" s="55" t="s">
        <v>1717</v>
      </c>
      <c r="B3341" s="92" t="s">
        <v>3472</v>
      </c>
      <c r="D3341" s="55" t="s">
        <v>3859</v>
      </c>
      <c r="E3341" s="56">
        <v>45838</v>
      </c>
      <c r="F3341" s="55" t="s">
        <v>4354</v>
      </c>
      <c r="H3341" s="55">
        <v>50900010</v>
      </c>
      <c r="I3341" s="55" t="s">
        <v>4355</v>
      </c>
      <c r="K3341" s="55" t="s">
        <v>490</v>
      </c>
      <c r="L3341" s="56">
        <v>45838</v>
      </c>
      <c r="Q3341" s="55" t="s">
        <v>89</v>
      </c>
      <c r="R3341" s="57">
        <v>0</v>
      </c>
      <c r="S3341" s="55" t="s">
        <v>89</v>
      </c>
      <c r="T3341" s="57">
        <v>0</v>
      </c>
      <c r="U3341" s="55" t="s">
        <v>329</v>
      </c>
      <c r="V3341" s="55" t="s">
        <v>330</v>
      </c>
      <c r="AJ3341" s="58">
        <v>0</v>
      </c>
      <c r="AT3341" t="s">
        <v>3842</v>
      </c>
      <c r="AU3341" s="191">
        <f t="shared" si="54"/>
        <v>0</v>
      </c>
    </row>
    <row r="3342" spans="1:47" hidden="1" x14ac:dyDescent="0.25">
      <c r="A3342" s="55" t="s">
        <v>1717</v>
      </c>
      <c r="B3342" s="92" t="s">
        <v>3472</v>
      </c>
      <c r="D3342" s="55" t="s">
        <v>3859</v>
      </c>
      <c r="E3342" s="56">
        <v>45838</v>
      </c>
      <c r="F3342" s="55" t="s">
        <v>4354</v>
      </c>
      <c r="H3342" s="55">
        <v>50900010</v>
      </c>
      <c r="I3342" s="55" t="s">
        <v>4355</v>
      </c>
      <c r="K3342" s="55" t="s">
        <v>490</v>
      </c>
      <c r="L3342" s="56">
        <v>45838</v>
      </c>
      <c r="Q3342" s="55" t="s">
        <v>89</v>
      </c>
      <c r="R3342" s="57">
        <v>0</v>
      </c>
      <c r="S3342" s="55" t="s">
        <v>89</v>
      </c>
      <c r="T3342" s="57">
        <v>0</v>
      </c>
      <c r="U3342" s="55" t="s">
        <v>329</v>
      </c>
      <c r="V3342" s="55" t="s">
        <v>330</v>
      </c>
      <c r="AJ3342" s="58">
        <v>0</v>
      </c>
      <c r="AT3342" t="s">
        <v>3842</v>
      </c>
      <c r="AU3342" s="191">
        <f t="shared" si="54"/>
        <v>0</v>
      </c>
    </row>
    <row r="3343" spans="1:47" hidden="1" x14ac:dyDescent="0.25">
      <c r="A3343" s="55" t="s">
        <v>1717</v>
      </c>
      <c r="B3343" s="92" t="s">
        <v>3472</v>
      </c>
      <c r="D3343" s="55" t="s">
        <v>3859</v>
      </c>
      <c r="E3343" s="56">
        <v>45838</v>
      </c>
      <c r="F3343" s="55" t="s">
        <v>4354</v>
      </c>
      <c r="H3343" s="55">
        <v>50900010</v>
      </c>
      <c r="I3343" s="55" t="s">
        <v>4355</v>
      </c>
      <c r="K3343" s="55" t="s">
        <v>490</v>
      </c>
      <c r="L3343" s="56">
        <v>45838</v>
      </c>
      <c r="Q3343" s="55" t="s">
        <v>89</v>
      </c>
      <c r="R3343" s="57">
        <v>167.62</v>
      </c>
      <c r="S3343" s="55" t="s">
        <v>89</v>
      </c>
      <c r="T3343" s="57">
        <v>167.62</v>
      </c>
      <c r="U3343" s="55" t="s">
        <v>329</v>
      </c>
      <c r="V3343" s="55" t="s">
        <v>330</v>
      </c>
      <c r="AJ3343" s="58">
        <v>0</v>
      </c>
      <c r="AT3343" t="s">
        <v>3842</v>
      </c>
      <c r="AU3343" s="191">
        <f t="shared" si="54"/>
        <v>2765730</v>
      </c>
    </row>
    <row r="3344" spans="1:47" hidden="1" x14ac:dyDescent="0.25">
      <c r="A3344" s="55" t="s">
        <v>1717</v>
      </c>
      <c r="B3344" s="92" t="s">
        <v>3472</v>
      </c>
      <c r="D3344" s="55" t="s">
        <v>3859</v>
      </c>
      <c r="E3344" s="56">
        <v>45838</v>
      </c>
      <c r="F3344" s="55" t="s">
        <v>4354</v>
      </c>
      <c r="H3344" s="55">
        <v>50900010</v>
      </c>
      <c r="I3344" s="55" t="s">
        <v>4355</v>
      </c>
      <c r="K3344" s="55" t="s">
        <v>490</v>
      </c>
      <c r="L3344" s="56">
        <v>45838</v>
      </c>
      <c r="Q3344" s="55" t="s">
        <v>89</v>
      </c>
      <c r="R3344" s="57">
        <v>0</v>
      </c>
      <c r="S3344" s="55" t="s">
        <v>89</v>
      </c>
      <c r="T3344" s="57">
        <v>0</v>
      </c>
      <c r="U3344" s="55" t="s">
        <v>329</v>
      </c>
      <c r="V3344" s="55" t="s">
        <v>330</v>
      </c>
      <c r="AJ3344" s="58">
        <v>0</v>
      </c>
      <c r="AT3344" t="s">
        <v>3842</v>
      </c>
      <c r="AU3344" s="191">
        <f t="shared" si="54"/>
        <v>0</v>
      </c>
    </row>
    <row r="3345" spans="1:47" hidden="1" x14ac:dyDescent="0.25">
      <c r="A3345" s="55" t="s">
        <v>1717</v>
      </c>
      <c r="B3345" s="92" t="s">
        <v>3472</v>
      </c>
      <c r="D3345" s="55" t="s">
        <v>3859</v>
      </c>
      <c r="E3345" s="56">
        <v>45838</v>
      </c>
      <c r="F3345" s="55" t="s">
        <v>4354</v>
      </c>
      <c r="H3345" s="55">
        <v>50900010</v>
      </c>
      <c r="I3345" s="55" t="s">
        <v>4355</v>
      </c>
      <c r="K3345" s="55" t="s">
        <v>490</v>
      </c>
      <c r="L3345" s="56">
        <v>45838</v>
      </c>
      <c r="Q3345" s="55" t="s">
        <v>89</v>
      </c>
      <c r="R3345" s="57">
        <v>3.16</v>
      </c>
      <c r="S3345" s="55" t="s">
        <v>89</v>
      </c>
      <c r="T3345" s="57">
        <v>3.16</v>
      </c>
      <c r="U3345" s="55" t="s">
        <v>329</v>
      </c>
      <c r="V3345" s="55" t="s">
        <v>330</v>
      </c>
      <c r="AJ3345" s="58">
        <v>0</v>
      </c>
      <c r="AT3345" t="s">
        <v>3842</v>
      </c>
      <c r="AU3345" s="191">
        <f t="shared" si="54"/>
        <v>52140</v>
      </c>
    </row>
    <row r="3346" spans="1:47" hidden="1" x14ac:dyDescent="0.25">
      <c r="A3346" s="55" t="s">
        <v>1717</v>
      </c>
      <c r="B3346" s="92" t="s">
        <v>3472</v>
      </c>
      <c r="D3346" s="55" t="s">
        <v>3859</v>
      </c>
      <c r="E3346" s="56">
        <v>45838</v>
      </c>
      <c r="F3346" s="55" t="s">
        <v>4354</v>
      </c>
      <c r="H3346" s="55">
        <v>50900010</v>
      </c>
      <c r="I3346" s="55" t="s">
        <v>4355</v>
      </c>
      <c r="K3346" s="55" t="s">
        <v>490</v>
      </c>
      <c r="L3346" s="56">
        <v>45838</v>
      </c>
      <c r="Q3346" s="55" t="s">
        <v>89</v>
      </c>
      <c r="R3346" s="57">
        <v>0</v>
      </c>
      <c r="S3346" s="55" t="s">
        <v>89</v>
      </c>
      <c r="T3346" s="57">
        <v>0</v>
      </c>
      <c r="U3346" s="55" t="s">
        <v>329</v>
      </c>
      <c r="V3346" s="55" t="s">
        <v>330</v>
      </c>
      <c r="AJ3346" s="58">
        <v>0</v>
      </c>
      <c r="AT3346" t="s">
        <v>3842</v>
      </c>
      <c r="AU3346" s="191">
        <f t="shared" si="54"/>
        <v>0</v>
      </c>
    </row>
    <row r="3347" spans="1:47" hidden="1" x14ac:dyDescent="0.25">
      <c r="A3347" s="55" t="s">
        <v>1717</v>
      </c>
      <c r="B3347" s="92" t="s">
        <v>3472</v>
      </c>
      <c r="D3347" s="55" t="s">
        <v>3859</v>
      </c>
      <c r="E3347" s="56">
        <v>45838</v>
      </c>
      <c r="F3347" s="55" t="s">
        <v>4354</v>
      </c>
      <c r="H3347" s="55">
        <v>50900010</v>
      </c>
      <c r="I3347" s="55" t="s">
        <v>4355</v>
      </c>
      <c r="K3347" s="55" t="s">
        <v>490</v>
      </c>
      <c r="L3347" s="56">
        <v>45838</v>
      </c>
      <c r="Q3347" s="55" t="s">
        <v>89</v>
      </c>
      <c r="R3347" s="57">
        <v>0</v>
      </c>
      <c r="S3347" s="55" t="s">
        <v>89</v>
      </c>
      <c r="T3347" s="57">
        <v>0</v>
      </c>
      <c r="U3347" s="55" t="s">
        <v>329</v>
      </c>
      <c r="V3347" s="55" t="s">
        <v>330</v>
      </c>
      <c r="AJ3347" s="58">
        <v>0</v>
      </c>
      <c r="AT3347" t="s">
        <v>3842</v>
      </c>
      <c r="AU3347" s="191">
        <f t="shared" si="54"/>
        <v>0</v>
      </c>
    </row>
    <row r="3348" spans="1:47" hidden="1" x14ac:dyDescent="0.25">
      <c r="A3348" s="55" t="s">
        <v>1717</v>
      </c>
      <c r="B3348" s="92" t="s">
        <v>3472</v>
      </c>
      <c r="D3348" s="55" t="s">
        <v>3859</v>
      </c>
      <c r="E3348" s="56">
        <v>45838</v>
      </c>
      <c r="F3348" s="55" t="s">
        <v>4354</v>
      </c>
      <c r="H3348" s="55">
        <v>50900010</v>
      </c>
      <c r="I3348" s="55" t="s">
        <v>4355</v>
      </c>
      <c r="K3348" s="55" t="s">
        <v>490</v>
      </c>
      <c r="L3348" s="56">
        <v>45838</v>
      </c>
      <c r="Q3348" s="55" t="s">
        <v>89</v>
      </c>
      <c r="R3348" s="57">
        <v>0</v>
      </c>
      <c r="S3348" s="55" t="s">
        <v>89</v>
      </c>
      <c r="T3348" s="57">
        <v>0</v>
      </c>
      <c r="U3348" s="55" t="s">
        <v>4042</v>
      </c>
      <c r="V3348" s="55" t="s">
        <v>4043</v>
      </c>
      <c r="AJ3348" s="58">
        <v>0</v>
      </c>
      <c r="AT3348" t="s">
        <v>4371</v>
      </c>
      <c r="AU3348" s="191">
        <f t="shared" si="54"/>
        <v>0</v>
      </c>
    </row>
    <row r="3349" spans="1:47" hidden="1" x14ac:dyDescent="0.25">
      <c r="A3349" s="55" t="s">
        <v>1717</v>
      </c>
      <c r="B3349" s="92" t="s">
        <v>3472</v>
      </c>
      <c r="D3349" s="55" t="s">
        <v>3859</v>
      </c>
      <c r="E3349" s="56">
        <v>45838</v>
      </c>
      <c r="F3349" s="55" t="s">
        <v>4354</v>
      </c>
      <c r="H3349" s="55">
        <v>50900010</v>
      </c>
      <c r="I3349" s="55" t="s">
        <v>4355</v>
      </c>
      <c r="K3349" s="55" t="s">
        <v>490</v>
      </c>
      <c r="L3349" s="56">
        <v>45838</v>
      </c>
      <c r="Q3349" s="55" t="s">
        <v>89</v>
      </c>
      <c r="R3349" s="57">
        <v>0</v>
      </c>
      <c r="S3349" s="55" t="s">
        <v>89</v>
      </c>
      <c r="T3349" s="57">
        <v>0</v>
      </c>
      <c r="U3349" s="55" t="s">
        <v>4042</v>
      </c>
      <c r="V3349" s="55" t="s">
        <v>4043</v>
      </c>
      <c r="AJ3349" s="58">
        <v>0</v>
      </c>
      <c r="AT3349" t="s">
        <v>4371</v>
      </c>
      <c r="AU3349" s="191">
        <f t="shared" si="54"/>
        <v>0</v>
      </c>
    </row>
    <row r="3350" spans="1:47" hidden="1" x14ac:dyDescent="0.25">
      <c r="A3350" s="55" t="s">
        <v>1717</v>
      </c>
      <c r="B3350" s="92" t="s">
        <v>3472</v>
      </c>
      <c r="D3350" s="55" t="s">
        <v>3859</v>
      </c>
      <c r="E3350" s="56">
        <v>45838</v>
      </c>
      <c r="F3350" s="55" t="s">
        <v>4354</v>
      </c>
      <c r="H3350" s="55">
        <v>50900010</v>
      </c>
      <c r="I3350" s="55" t="s">
        <v>4355</v>
      </c>
      <c r="K3350" s="55" t="s">
        <v>490</v>
      </c>
      <c r="L3350" s="56">
        <v>45838</v>
      </c>
      <c r="Q3350" s="55" t="s">
        <v>89</v>
      </c>
      <c r="R3350" s="57">
        <v>0</v>
      </c>
      <c r="S3350" s="55" t="s">
        <v>89</v>
      </c>
      <c r="T3350" s="57">
        <v>0</v>
      </c>
      <c r="U3350" s="55" t="s">
        <v>4042</v>
      </c>
      <c r="V3350" s="55" t="s">
        <v>4043</v>
      </c>
      <c r="AJ3350" s="58">
        <v>0</v>
      </c>
      <c r="AT3350" t="s">
        <v>4371</v>
      </c>
      <c r="AU3350" s="191">
        <f t="shared" si="54"/>
        <v>0</v>
      </c>
    </row>
    <row r="3351" spans="1:47" hidden="1" x14ac:dyDescent="0.25">
      <c r="A3351" s="55" t="s">
        <v>1717</v>
      </c>
      <c r="B3351" s="92" t="s">
        <v>3472</v>
      </c>
      <c r="D3351" s="55" t="s">
        <v>3859</v>
      </c>
      <c r="E3351" s="56">
        <v>45838</v>
      </c>
      <c r="F3351" s="55" t="s">
        <v>4354</v>
      </c>
      <c r="H3351" s="55">
        <v>50900010</v>
      </c>
      <c r="I3351" s="55" t="s">
        <v>4355</v>
      </c>
      <c r="K3351" s="55" t="s">
        <v>490</v>
      </c>
      <c r="L3351" s="56">
        <v>45838</v>
      </c>
      <c r="Q3351" s="55" t="s">
        <v>89</v>
      </c>
      <c r="R3351" s="57">
        <v>0</v>
      </c>
      <c r="S3351" s="55" t="s">
        <v>89</v>
      </c>
      <c r="T3351" s="57">
        <v>0</v>
      </c>
      <c r="U3351" s="55" t="s">
        <v>4042</v>
      </c>
      <c r="V3351" s="55" t="s">
        <v>4043</v>
      </c>
      <c r="AJ3351" s="58">
        <v>0</v>
      </c>
      <c r="AT3351" t="s">
        <v>4371</v>
      </c>
      <c r="AU3351" s="191">
        <f t="shared" si="54"/>
        <v>0</v>
      </c>
    </row>
    <row r="3352" spans="1:47" hidden="1" x14ac:dyDescent="0.25">
      <c r="A3352" s="55" t="s">
        <v>1717</v>
      </c>
      <c r="B3352" s="92" t="s">
        <v>3472</v>
      </c>
      <c r="D3352" s="55" t="s">
        <v>3859</v>
      </c>
      <c r="E3352" s="56">
        <v>45838</v>
      </c>
      <c r="F3352" s="55" t="s">
        <v>4354</v>
      </c>
      <c r="H3352" s="55">
        <v>50900010</v>
      </c>
      <c r="I3352" s="55" t="s">
        <v>4355</v>
      </c>
      <c r="K3352" s="55" t="s">
        <v>490</v>
      </c>
      <c r="L3352" s="56">
        <v>45838</v>
      </c>
      <c r="Q3352" s="55" t="s">
        <v>89</v>
      </c>
      <c r="R3352" s="57">
        <v>0</v>
      </c>
      <c r="S3352" s="55" t="s">
        <v>89</v>
      </c>
      <c r="T3352" s="57">
        <v>0</v>
      </c>
      <c r="U3352" s="55" t="s">
        <v>329</v>
      </c>
      <c r="V3352" s="55" t="s">
        <v>330</v>
      </c>
      <c r="AJ3352" s="58">
        <v>0</v>
      </c>
      <c r="AT3352" t="s">
        <v>3842</v>
      </c>
      <c r="AU3352" s="191">
        <f t="shared" si="54"/>
        <v>0</v>
      </c>
    </row>
    <row r="3353" spans="1:47" hidden="1" x14ac:dyDescent="0.25">
      <c r="A3353" s="55" t="s">
        <v>1717</v>
      </c>
      <c r="B3353" s="92" t="s">
        <v>3472</v>
      </c>
      <c r="D3353" s="55" t="s">
        <v>3859</v>
      </c>
      <c r="E3353" s="56">
        <v>45838</v>
      </c>
      <c r="F3353" s="55" t="s">
        <v>4354</v>
      </c>
      <c r="H3353" s="55">
        <v>50900010</v>
      </c>
      <c r="I3353" s="55" t="s">
        <v>4355</v>
      </c>
      <c r="K3353" s="55" t="s">
        <v>490</v>
      </c>
      <c r="L3353" s="56">
        <v>45838</v>
      </c>
      <c r="Q3353" s="55" t="s">
        <v>89</v>
      </c>
      <c r="R3353" s="57">
        <v>0</v>
      </c>
      <c r="S3353" s="55" t="s">
        <v>89</v>
      </c>
      <c r="T3353" s="57">
        <v>0</v>
      </c>
      <c r="U3353" s="55" t="s">
        <v>4042</v>
      </c>
      <c r="V3353" s="55" t="s">
        <v>4043</v>
      </c>
      <c r="AJ3353" s="58">
        <v>0</v>
      </c>
      <c r="AT3353" t="s">
        <v>4371</v>
      </c>
      <c r="AU3353" s="191">
        <f t="shared" si="54"/>
        <v>0</v>
      </c>
    </row>
    <row r="3354" spans="1:47" hidden="1" x14ac:dyDescent="0.25">
      <c r="A3354" s="55" t="s">
        <v>1717</v>
      </c>
      <c r="B3354" s="92" t="s">
        <v>3472</v>
      </c>
      <c r="D3354" s="55" t="s">
        <v>3859</v>
      </c>
      <c r="E3354" s="56">
        <v>45838</v>
      </c>
      <c r="F3354" s="55" t="s">
        <v>4354</v>
      </c>
      <c r="H3354" s="55">
        <v>50900020</v>
      </c>
      <c r="I3354" s="55" t="s">
        <v>4355</v>
      </c>
      <c r="K3354" s="55" t="s">
        <v>492</v>
      </c>
      <c r="L3354" s="56">
        <v>45838</v>
      </c>
      <c r="Q3354" s="55" t="s">
        <v>89</v>
      </c>
      <c r="R3354" s="57">
        <v>972.41</v>
      </c>
      <c r="S3354" s="55" t="s">
        <v>89</v>
      </c>
      <c r="T3354" s="57">
        <v>972.41</v>
      </c>
      <c r="U3354" s="55" t="s">
        <v>329</v>
      </c>
      <c r="V3354" s="55" t="s">
        <v>330</v>
      </c>
      <c r="AJ3354" s="58">
        <v>0</v>
      </c>
      <c r="AT3354" t="s">
        <v>3842</v>
      </c>
      <c r="AU3354" s="191">
        <f t="shared" si="54"/>
        <v>16044765</v>
      </c>
    </row>
    <row r="3355" spans="1:47" hidden="1" x14ac:dyDescent="0.25">
      <c r="A3355" s="55" t="s">
        <v>1717</v>
      </c>
      <c r="B3355" s="92" t="s">
        <v>3472</v>
      </c>
      <c r="D3355" s="55" t="s">
        <v>3859</v>
      </c>
      <c r="E3355" s="56">
        <v>45838</v>
      </c>
      <c r="F3355" s="55" t="s">
        <v>4354</v>
      </c>
      <c r="H3355" s="55">
        <v>50900010</v>
      </c>
      <c r="I3355" s="55" t="s">
        <v>4355</v>
      </c>
      <c r="K3355" s="55" t="s">
        <v>490</v>
      </c>
      <c r="L3355" s="56">
        <v>45838</v>
      </c>
      <c r="Q3355" s="55" t="s">
        <v>89</v>
      </c>
      <c r="R3355" s="57">
        <v>0.2</v>
      </c>
      <c r="S3355" s="55" t="s">
        <v>89</v>
      </c>
      <c r="T3355" s="57">
        <v>0.2</v>
      </c>
      <c r="U3355" s="55" t="s">
        <v>329</v>
      </c>
      <c r="V3355" s="55" t="s">
        <v>330</v>
      </c>
      <c r="AJ3355" s="58">
        <v>0</v>
      </c>
      <c r="AT3355" t="s">
        <v>3842</v>
      </c>
      <c r="AU3355" s="191">
        <f t="shared" si="54"/>
        <v>3300</v>
      </c>
    </row>
    <row r="3356" spans="1:47" hidden="1" x14ac:dyDescent="0.25">
      <c r="A3356" s="55" t="s">
        <v>1717</v>
      </c>
      <c r="B3356" s="92" t="s">
        <v>3472</v>
      </c>
      <c r="D3356" s="55" t="s">
        <v>3859</v>
      </c>
      <c r="E3356" s="56">
        <v>45838</v>
      </c>
      <c r="F3356" s="55" t="s">
        <v>4354</v>
      </c>
      <c r="H3356" s="55">
        <v>50900010</v>
      </c>
      <c r="I3356" s="55" t="s">
        <v>4355</v>
      </c>
      <c r="K3356" s="55" t="s">
        <v>490</v>
      </c>
      <c r="L3356" s="56">
        <v>45838</v>
      </c>
      <c r="Q3356" s="55" t="s">
        <v>89</v>
      </c>
      <c r="R3356" s="57">
        <v>50.52</v>
      </c>
      <c r="S3356" s="55" t="s">
        <v>89</v>
      </c>
      <c r="T3356" s="57">
        <v>50.52</v>
      </c>
      <c r="U3356" s="55" t="s">
        <v>329</v>
      </c>
      <c r="V3356" s="55" t="s">
        <v>330</v>
      </c>
      <c r="AJ3356" s="58">
        <v>0</v>
      </c>
      <c r="AT3356" t="s">
        <v>3842</v>
      </c>
      <c r="AU3356" s="191">
        <f t="shared" si="54"/>
        <v>833580</v>
      </c>
    </row>
    <row r="3357" spans="1:47" hidden="1" x14ac:dyDescent="0.25">
      <c r="A3357" s="55" t="s">
        <v>1717</v>
      </c>
      <c r="B3357" s="92" t="s">
        <v>3472</v>
      </c>
      <c r="D3357" s="55" t="s">
        <v>3859</v>
      </c>
      <c r="E3357" s="56">
        <v>45838</v>
      </c>
      <c r="F3357" s="55" t="s">
        <v>4354</v>
      </c>
      <c r="H3357" s="55">
        <v>50900010</v>
      </c>
      <c r="I3357" s="55" t="s">
        <v>4355</v>
      </c>
      <c r="K3357" s="55" t="s">
        <v>490</v>
      </c>
      <c r="L3357" s="56">
        <v>45838</v>
      </c>
      <c r="Q3357" s="55" t="s">
        <v>89</v>
      </c>
      <c r="R3357" s="57">
        <v>0</v>
      </c>
      <c r="S3357" s="55" t="s">
        <v>89</v>
      </c>
      <c r="T3357" s="57">
        <v>0</v>
      </c>
      <c r="U3357" s="55" t="s">
        <v>4042</v>
      </c>
      <c r="V3357" s="55" t="s">
        <v>4043</v>
      </c>
      <c r="AJ3357" s="58">
        <v>0</v>
      </c>
      <c r="AT3357" t="s">
        <v>4371</v>
      </c>
      <c r="AU3357" s="191">
        <f t="shared" si="54"/>
        <v>0</v>
      </c>
    </row>
    <row r="3358" spans="1:47" hidden="1" x14ac:dyDescent="0.25">
      <c r="A3358" s="55" t="s">
        <v>1717</v>
      </c>
      <c r="B3358" s="92" t="s">
        <v>3472</v>
      </c>
      <c r="D3358" s="55" t="s">
        <v>3859</v>
      </c>
      <c r="E3358" s="56">
        <v>45838</v>
      </c>
      <c r="F3358" s="55" t="s">
        <v>4354</v>
      </c>
      <c r="H3358" s="55">
        <v>50900010</v>
      </c>
      <c r="I3358" s="55" t="s">
        <v>4355</v>
      </c>
      <c r="K3358" s="55" t="s">
        <v>490</v>
      </c>
      <c r="L3358" s="56">
        <v>45838</v>
      </c>
      <c r="Q3358" s="55" t="s">
        <v>89</v>
      </c>
      <c r="R3358" s="57">
        <v>0</v>
      </c>
      <c r="S3358" s="55" t="s">
        <v>89</v>
      </c>
      <c r="T3358" s="57">
        <v>0</v>
      </c>
      <c r="U3358" s="55" t="s">
        <v>4042</v>
      </c>
      <c r="V3358" s="55" t="s">
        <v>4043</v>
      </c>
      <c r="AJ3358" s="58">
        <v>0</v>
      </c>
      <c r="AT3358" t="s">
        <v>4371</v>
      </c>
      <c r="AU3358" s="191">
        <f t="shared" si="54"/>
        <v>0</v>
      </c>
    </row>
    <row r="3359" spans="1:47" hidden="1" x14ac:dyDescent="0.25">
      <c r="A3359" s="55" t="s">
        <v>1717</v>
      </c>
      <c r="B3359" s="92" t="s">
        <v>3472</v>
      </c>
      <c r="D3359" s="55" t="s">
        <v>3859</v>
      </c>
      <c r="E3359" s="56">
        <v>45838</v>
      </c>
      <c r="F3359" s="55" t="s">
        <v>4354</v>
      </c>
      <c r="H3359" s="55">
        <v>50900020</v>
      </c>
      <c r="I3359" s="55" t="s">
        <v>4355</v>
      </c>
      <c r="K3359" s="55" t="s">
        <v>492</v>
      </c>
      <c r="L3359" s="56">
        <v>45838</v>
      </c>
      <c r="Q3359" s="55" t="s">
        <v>89</v>
      </c>
      <c r="R3359" s="57">
        <v>478.54</v>
      </c>
      <c r="S3359" s="55" t="s">
        <v>89</v>
      </c>
      <c r="T3359" s="57">
        <v>478.54</v>
      </c>
      <c r="U3359" s="55" t="s">
        <v>329</v>
      </c>
      <c r="V3359" s="55" t="s">
        <v>330</v>
      </c>
      <c r="AJ3359" s="58">
        <v>0</v>
      </c>
      <c r="AT3359" t="s">
        <v>3842</v>
      </c>
      <c r="AU3359" s="191">
        <f t="shared" si="54"/>
        <v>7895910</v>
      </c>
    </row>
    <row r="3360" spans="1:47" hidden="1" x14ac:dyDescent="0.25">
      <c r="A3360" s="55" t="s">
        <v>1717</v>
      </c>
      <c r="B3360" s="92" t="s">
        <v>3472</v>
      </c>
      <c r="D3360" s="55" t="s">
        <v>3859</v>
      </c>
      <c r="E3360" s="56">
        <v>45838</v>
      </c>
      <c r="F3360" s="55" t="s">
        <v>4354</v>
      </c>
      <c r="H3360" s="55">
        <v>50900010</v>
      </c>
      <c r="I3360" s="55" t="s">
        <v>4356</v>
      </c>
      <c r="K3360" s="55" t="s">
        <v>490</v>
      </c>
      <c r="L3360" s="56">
        <v>45838</v>
      </c>
      <c r="Q3360" s="55" t="s">
        <v>89</v>
      </c>
      <c r="R3360" s="57">
        <v>20.71</v>
      </c>
      <c r="S3360" s="55" t="s">
        <v>89</v>
      </c>
      <c r="T3360" s="57">
        <v>20.71</v>
      </c>
      <c r="U3360" s="55" t="s">
        <v>329</v>
      </c>
      <c r="V3360" s="55" t="s">
        <v>330</v>
      </c>
      <c r="AJ3360" s="58">
        <v>0</v>
      </c>
      <c r="AT3360" t="s">
        <v>3842</v>
      </c>
      <c r="AU3360" s="191">
        <f t="shared" si="54"/>
        <v>341715</v>
      </c>
    </row>
    <row r="3361" spans="1:47" hidden="1" x14ac:dyDescent="0.25">
      <c r="A3361" s="55" t="s">
        <v>1717</v>
      </c>
      <c r="B3361" s="92" t="s">
        <v>3472</v>
      </c>
      <c r="D3361" s="55" t="s">
        <v>3859</v>
      </c>
      <c r="E3361" s="56">
        <v>45838</v>
      </c>
      <c r="F3361" s="55" t="s">
        <v>4354</v>
      </c>
      <c r="H3361" s="55">
        <v>50900010</v>
      </c>
      <c r="I3361" s="55" t="s">
        <v>4356</v>
      </c>
      <c r="K3361" s="55" t="s">
        <v>490</v>
      </c>
      <c r="L3361" s="56">
        <v>45838</v>
      </c>
      <c r="Q3361" s="55" t="s">
        <v>89</v>
      </c>
      <c r="R3361" s="57">
        <v>0.38</v>
      </c>
      <c r="S3361" s="55" t="s">
        <v>89</v>
      </c>
      <c r="T3361" s="57">
        <v>0.38</v>
      </c>
      <c r="U3361" s="55" t="s">
        <v>329</v>
      </c>
      <c r="V3361" s="55" t="s">
        <v>330</v>
      </c>
      <c r="AJ3361" s="58">
        <v>0</v>
      </c>
      <c r="AT3361" t="s">
        <v>3842</v>
      </c>
      <c r="AU3361" s="191">
        <f t="shared" si="54"/>
        <v>6270</v>
      </c>
    </row>
    <row r="3362" spans="1:47" hidden="1" x14ac:dyDescent="0.25">
      <c r="A3362" s="55" t="s">
        <v>1717</v>
      </c>
      <c r="B3362" s="92" t="s">
        <v>3472</v>
      </c>
      <c r="D3362" s="55" t="s">
        <v>3859</v>
      </c>
      <c r="E3362" s="56">
        <v>45838</v>
      </c>
      <c r="F3362" s="55" t="s">
        <v>4354</v>
      </c>
      <c r="H3362" s="55">
        <v>50900010</v>
      </c>
      <c r="I3362" s="55" t="s">
        <v>4356</v>
      </c>
      <c r="K3362" s="55" t="s">
        <v>490</v>
      </c>
      <c r="L3362" s="56">
        <v>45838</v>
      </c>
      <c r="Q3362" s="55" t="s">
        <v>89</v>
      </c>
      <c r="R3362" s="57">
        <v>2.1800000000000002</v>
      </c>
      <c r="S3362" s="55" t="s">
        <v>89</v>
      </c>
      <c r="T3362" s="57">
        <v>2.1800000000000002</v>
      </c>
      <c r="U3362" s="55" t="s">
        <v>4042</v>
      </c>
      <c r="V3362" s="55" t="s">
        <v>4043</v>
      </c>
      <c r="AJ3362" s="58">
        <v>0</v>
      </c>
      <c r="AT3362" t="s">
        <v>4371</v>
      </c>
      <c r="AU3362" s="191">
        <f t="shared" si="54"/>
        <v>35970</v>
      </c>
    </row>
    <row r="3363" spans="1:47" hidden="1" x14ac:dyDescent="0.25">
      <c r="A3363" s="55" t="s">
        <v>1717</v>
      </c>
      <c r="B3363" s="92" t="s">
        <v>3472</v>
      </c>
      <c r="D3363" s="55" t="s">
        <v>3859</v>
      </c>
      <c r="E3363" s="56">
        <v>45838</v>
      </c>
      <c r="F3363" s="55" t="s">
        <v>4354</v>
      </c>
      <c r="H3363" s="55">
        <v>50900010</v>
      </c>
      <c r="I3363" s="55" t="s">
        <v>4356</v>
      </c>
      <c r="K3363" s="55" t="s">
        <v>490</v>
      </c>
      <c r="L3363" s="56">
        <v>45838</v>
      </c>
      <c r="Q3363" s="55" t="s">
        <v>89</v>
      </c>
      <c r="R3363" s="57">
        <v>238.35</v>
      </c>
      <c r="S3363" s="55" t="s">
        <v>89</v>
      </c>
      <c r="T3363" s="57">
        <v>238.35</v>
      </c>
      <c r="U3363" s="55" t="s">
        <v>4042</v>
      </c>
      <c r="V3363" s="55" t="s">
        <v>4043</v>
      </c>
      <c r="AJ3363" s="58">
        <v>0</v>
      </c>
      <c r="AT3363" t="s">
        <v>4371</v>
      </c>
      <c r="AU3363" s="191">
        <f t="shared" si="54"/>
        <v>3932775</v>
      </c>
    </row>
    <row r="3364" spans="1:47" hidden="1" x14ac:dyDescent="0.25">
      <c r="A3364" s="55" t="s">
        <v>1717</v>
      </c>
      <c r="B3364" s="92" t="s">
        <v>3472</v>
      </c>
      <c r="D3364" s="55" t="s">
        <v>3859</v>
      </c>
      <c r="E3364" s="56">
        <v>45838</v>
      </c>
      <c r="F3364" s="55" t="s">
        <v>4354</v>
      </c>
      <c r="H3364" s="55">
        <v>50900010</v>
      </c>
      <c r="I3364" s="55" t="s">
        <v>4356</v>
      </c>
      <c r="K3364" s="55" t="s">
        <v>490</v>
      </c>
      <c r="L3364" s="56">
        <v>45838</v>
      </c>
      <c r="Q3364" s="55" t="s">
        <v>89</v>
      </c>
      <c r="R3364" s="57">
        <v>77.78</v>
      </c>
      <c r="S3364" s="55" t="s">
        <v>89</v>
      </c>
      <c r="T3364" s="57">
        <v>77.78</v>
      </c>
      <c r="U3364" s="55" t="s">
        <v>329</v>
      </c>
      <c r="V3364" s="55" t="s">
        <v>330</v>
      </c>
      <c r="AJ3364" s="58">
        <v>0</v>
      </c>
      <c r="AT3364" t="s">
        <v>3842</v>
      </c>
      <c r="AU3364" s="191">
        <f t="shared" si="54"/>
        <v>1283370</v>
      </c>
    </row>
    <row r="3365" spans="1:47" hidden="1" x14ac:dyDescent="0.25">
      <c r="A3365" s="55" t="s">
        <v>1717</v>
      </c>
      <c r="B3365" s="92" t="s">
        <v>3472</v>
      </c>
      <c r="D3365" s="55" t="s">
        <v>3859</v>
      </c>
      <c r="E3365" s="56">
        <v>45838</v>
      </c>
      <c r="F3365" s="55" t="s">
        <v>4354</v>
      </c>
      <c r="H3365" s="55">
        <v>50900010</v>
      </c>
      <c r="I3365" s="55" t="s">
        <v>4356</v>
      </c>
      <c r="K3365" s="55" t="s">
        <v>490</v>
      </c>
      <c r="L3365" s="56">
        <v>45838</v>
      </c>
      <c r="Q3365" s="55" t="s">
        <v>89</v>
      </c>
      <c r="R3365" s="57">
        <v>277.08</v>
      </c>
      <c r="S3365" s="55" t="s">
        <v>89</v>
      </c>
      <c r="T3365" s="57">
        <v>277.08</v>
      </c>
      <c r="U3365" s="55" t="s">
        <v>329</v>
      </c>
      <c r="V3365" s="55" t="s">
        <v>330</v>
      </c>
      <c r="AJ3365" s="58">
        <v>0</v>
      </c>
      <c r="AT3365" t="s">
        <v>3842</v>
      </c>
      <c r="AU3365" s="191">
        <f t="shared" si="54"/>
        <v>4571820</v>
      </c>
    </row>
    <row r="3366" spans="1:47" hidden="1" x14ac:dyDescent="0.25">
      <c r="A3366" s="55" t="s">
        <v>1717</v>
      </c>
      <c r="B3366" s="92" t="s">
        <v>3472</v>
      </c>
      <c r="D3366" s="55" t="s">
        <v>3859</v>
      </c>
      <c r="E3366" s="56">
        <v>45838</v>
      </c>
      <c r="F3366" s="55" t="s">
        <v>4354</v>
      </c>
      <c r="H3366" s="55">
        <v>50900010</v>
      </c>
      <c r="I3366" s="55" t="s">
        <v>4356</v>
      </c>
      <c r="K3366" s="55" t="s">
        <v>490</v>
      </c>
      <c r="L3366" s="56">
        <v>45838</v>
      </c>
      <c r="Q3366" s="55" t="s">
        <v>89</v>
      </c>
      <c r="R3366" s="57">
        <v>556.85</v>
      </c>
      <c r="S3366" s="55" t="s">
        <v>89</v>
      </c>
      <c r="T3366" s="57">
        <v>556.85</v>
      </c>
      <c r="U3366" s="55" t="s">
        <v>329</v>
      </c>
      <c r="V3366" s="55" t="s">
        <v>330</v>
      </c>
      <c r="AJ3366" s="58">
        <v>0</v>
      </c>
      <c r="AT3366" t="s">
        <v>3842</v>
      </c>
      <c r="AU3366" s="191">
        <f t="shared" si="54"/>
        <v>9188025</v>
      </c>
    </row>
    <row r="3367" spans="1:47" hidden="1" x14ac:dyDescent="0.25">
      <c r="A3367" s="55" t="s">
        <v>1717</v>
      </c>
      <c r="B3367" s="92" t="s">
        <v>3472</v>
      </c>
      <c r="D3367" s="55" t="s">
        <v>3859</v>
      </c>
      <c r="E3367" s="56">
        <v>45838</v>
      </c>
      <c r="F3367" s="55" t="s">
        <v>4354</v>
      </c>
      <c r="H3367" s="55">
        <v>50900010</v>
      </c>
      <c r="I3367" s="55" t="s">
        <v>4356</v>
      </c>
      <c r="K3367" s="55" t="s">
        <v>490</v>
      </c>
      <c r="L3367" s="56">
        <v>45838</v>
      </c>
      <c r="Q3367" s="55" t="s">
        <v>89</v>
      </c>
      <c r="R3367" s="57">
        <v>1.6</v>
      </c>
      <c r="S3367" s="55" t="s">
        <v>89</v>
      </c>
      <c r="T3367" s="57">
        <v>1.6</v>
      </c>
      <c r="U3367" s="55" t="s">
        <v>329</v>
      </c>
      <c r="V3367" s="55" t="s">
        <v>330</v>
      </c>
      <c r="AJ3367" s="58">
        <v>0</v>
      </c>
      <c r="AT3367" t="s">
        <v>3842</v>
      </c>
      <c r="AU3367" s="191">
        <f t="shared" si="54"/>
        <v>26400</v>
      </c>
    </row>
    <row r="3368" spans="1:47" hidden="1" x14ac:dyDescent="0.25">
      <c r="A3368" s="55" t="s">
        <v>1717</v>
      </c>
      <c r="B3368" s="92" t="s">
        <v>3472</v>
      </c>
      <c r="D3368" s="55" t="s">
        <v>3859</v>
      </c>
      <c r="E3368" s="56">
        <v>45838</v>
      </c>
      <c r="F3368" s="55" t="s">
        <v>4354</v>
      </c>
      <c r="H3368" s="55">
        <v>50900010</v>
      </c>
      <c r="I3368" s="55" t="s">
        <v>4356</v>
      </c>
      <c r="K3368" s="55" t="s">
        <v>490</v>
      </c>
      <c r="L3368" s="56">
        <v>45838</v>
      </c>
      <c r="Q3368" s="55" t="s">
        <v>89</v>
      </c>
      <c r="R3368" s="57">
        <v>399.56</v>
      </c>
      <c r="S3368" s="55" t="s">
        <v>89</v>
      </c>
      <c r="T3368" s="57">
        <v>399.56</v>
      </c>
      <c r="U3368" s="55" t="s">
        <v>329</v>
      </c>
      <c r="V3368" s="55" t="s">
        <v>330</v>
      </c>
      <c r="AJ3368" s="58">
        <v>0</v>
      </c>
      <c r="AT3368" t="s">
        <v>3842</v>
      </c>
      <c r="AU3368" s="191">
        <f t="shared" si="54"/>
        <v>6592740</v>
      </c>
    </row>
    <row r="3369" spans="1:47" hidden="1" x14ac:dyDescent="0.25">
      <c r="A3369" s="55" t="s">
        <v>1717</v>
      </c>
      <c r="B3369" s="92" t="s">
        <v>3472</v>
      </c>
      <c r="D3369" s="55" t="s">
        <v>3859</v>
      </c>
      <c r="E3369" s="56">
        <v>45838</v>
      </c>
      <c r="F3369" s="55" t="s">
        <v>4354</v>
      </c>
      <c r="H3369" s="55">
        <v>50900010</v>
      </c>
      <c r="I3369" s="55" t="s">
        <v>4356</v>
      </c>
      <c r="K3369" s="55" t="s">
        <v>490</v>
      </c>
      <c r="L3369" s="56">
        <v>45838</v>
      </c>
      <c r="Q3369" s="55" t="s">
        <v>89</v>
      </c>
      <c r="R3369" s="57">
        <v>912</v>
      </c>
      <c r="S3369" s="55" t="s">
        <v>89</v>
      </c>
      <c r="T3369" s="57">
        <v>912</v>
      </c>
      <c r="U3369" s="55" t="s">
        <v>329</v>
      </c>
      <c r="V3369" s="55" t="s">
        <v>330</v>
      </c>
      <c r="AJ3369" s="58">
        <v>0</v>
      </c>
      <c r="AT3369" t="s">
        <v>3842</v>
      </c>
      <c r="AU3369" s="191">
        <f t="shared" si="54"/>
        <v>15048000</v>
      </c>
    </row>
    <row r="3370" spans="1:47" hidden="1" x14ac:dyDescent="0.25">
      <c r="A3370" s="55" t="s">
        <v>1717</v>
      </c>
      <c r="B3370" s="92" t="s">
        <v>3472</v>
      </c>
      <c r="D3370" s="55" t="s">
        <v>3859</v>
      </c>
      <c r="E3370" s="56">
        <v>45838</v>
      </c>
      <c r="F3370" s="55" t="s">
        <v>4354</v>
      </c>
      <c r="H3370" s="55">
        <v>50900010</v>
      </c>
      <c r="I3370" s="55" t="s">
        <v>4356</v>
      </c>
      <c r="K3370" s="55" t="s">
        <v>490</v>
      </c>
      <c r="L3370" s="56">
        <v>45838</v>
      </c>
      <c r="Q3370" s="55" t="s">
        <v>89</v>
      </c>
      <c r="R3370" s="57">
        <v>0.47</v>
      </c>
      <c r="S3370" s="55" t="s">
        <v>89</v>
      </c>
      <c r="T3370" s="57">
        <v>0.47</v>
      </c>
      <c r="U3370" s="55" t="s">
        <v>4042</v>
      </c>
      <c r="V3370" s="55" t="s">
        <v>4043</v>
      </c>
      <c r="AJ3370" s="58">
        <v>0</v>
      </c>
      <c r="AT3370" t="s">
        <v>4371</v>
      </c>
      <c r="AU3370" s="191">
        <f t="shared" si="54"/>
        <v>7755</v>
      </c>
    </row>
    <row r="3371" spans="1:47" hidden="1" x14ac:dyDescent="0.25">
      <c r="A3371" s="55" t="s">
        <v>1717</v>
      </c>
      <c r="B3371" s="92" t="s">
        <v>3472</v>
      </c>
      <c r="D3371" s="55" t="s">
        <v>3859</v>
      </c>
      <c r="E3371" s="56">
        <v>45838</v>
      </c>
      <c r="F3371" s="55" t="s">
        <v>4354</v>
      </c>
      <c r="H3371" s="55">
        <v>50900010</v>
      </c>
      <c r="I3371" s="55" t="s">
        <v>4356</v>
      </c>
      <c r="K3371" s="55" t="s">
        <v>490</v>
      </c>
      <c r="L3371" s="56">
        <v>45838</v>
      </c>
      <c r="Q3371" s="55" t="s">
        <v>89</v>
      </c>
      <c r="R3371" s="57">
        <v>10.7</v>
      </c>
      <c r="S3371" s="55" t="s">
        <v>89</v>
      </c>
      <c r="T3371" s="57">
        <v>10.7</v>
      </c>
      <c r="U3371" s="55" t="s">
        <v>329</v>
      </c>
      <c r="V3371" s="55" t="s">
        <v>330</v>
      </c>
      <c r="AJ3371" s="58">
        <v>0</v>
      </c>
      <c r="AT3371" t="s">
        <v>3842</v>
      </c>
      <c r="AU3371" s="191">
        <f t="shared" si="54"/>
        <v>176550</v>
      </c>
    </row>
    <row r="3372" spans="1:47" hidden="1" x14ac:dyDescent="0.25">
      <c r="A3372" s="55" t="s">
        <v>1717</v>
      </c>
      <c r="B3372" s="92" t="s">
        <v>3472</v>
      </c>
      <c r="D3372" s="55" t="s">
        <v>3859</v>
      </c>
      <c r="E3372" s="56">
        <v>45838</v>
      </c>
      <c r="F3372" s="55" t="s">
        <v>4354</v>
      </c>
      <c r="H3372" s="55">
        <v>50900010</v>
      </c>
      <c r="I3372" s="55" t="s">
        <v>4356</v>
      </c>
      <c r="K3372" s="55" t="s">
        <v>490</v>
      </c>
      <c r="L3372" s="56">
        <v>45838</v>
      </c>
      <c r="Q3372" s="55" t="s">
        <v>89</v>
      </c>
      <c r="R3372" s="57">
        <v>677.1</v>
      </c>
      <c r="S3372" s="55" t="s">
        <v>89</v>
      </c>
      <c r="T3372" s="57">
        <v>677.1</v>
      </c>
      <c r="U3372" s="55" t="s">
        <v>329</v>
      </c>
      <c r="V3372" s="55" t="s">
        <v>330</v>
      </c>
      <c r="AJ3372" s="58">
        <v>0</v>
      </c>
      <c r="AT3372" t="s">
        <v>3842</v>
      </c>
      <c r="AU3372" s="191">
        <f t="shared" si="54"/>
        <v>11172150</v>
      </c>
    </row>
    <row r="3373" spans="1:47" hidden="1" x14ac:dyDescent="0.25">
      <c r="A3373" s="55" t="s">
        <v>1717</v>
      </c>
      <c r="B3373" s="92" t="s">
        <v>3472</v>
      </c>
      <c r="D3373" s="55" t="s">
        <v>3859</v>
      </c>
      <c r="E3373" s="56">
        <v>45838</v>
      </c>
      <c r="F3373" s="55" t="s">
        <v>4354</v>
      </c>
      <c r="H3373" s="55">
        <v>50900010</v>
      </c>
      <c r="I3373" s="55" t="s">
        <v>4356</v>
      </c>
      <c r="K3373" s="55" t="s">
        <v>490</v>
      </c>
      <c r="L3373" s="56">
        <v>45838</v>
      </c>
      <c r="Q3373" s="55" t="s">
        <v>89</v>
      </c>
      <c r="R3373" s="57">
        <v>0.06</v>
      </c>
      <c r="S3373" s="55" t="s">
        <v>89</v>
      </c>
      <c r="T3373" s="57">
        <v>0.06</v>
      </c>
      <c r="U3373" s="55" t="s">
        <v>329</v>
      </c>
      <c r="V3373" s="55" t="s">
        <v>330</v>
      </c>
      <c r="AJ3373" s="58">
        <v>0</v>
      </c>
      <c r="AT3373" t="s">
        <v>3842</v>
      </c>
      <c r="AU3373" s="191">
        <f t="shared" si="54"/>
        <v>990</v>
      </c>
    </row>
    <row r="3374" spans="1:47" hidden="1" x14ac:dyDescent="0.25">
      <c r="A3374" s="55" t="s">
        <v>1717</v>
      </c>
      <c r="B3374" s="92" t="s">
        <v>3472</v>
      </c>
      <c r="D3374" s="55" t="s">
        <v>3859</v>
      </c>
      <c r="E3374" s="56">
        <v>45838</v>
      </c>
      <c r="F3374" s="55" t="s">
        <v>4354</v>
      </c>
      <c r="H3374" s="55">
        <v>50900010</v>
      </c>
      <c r="I3374" s="55" t="s">
        <v>4356</v>
      </c>
      <c r="K3374" s="55" t="s">
        <v>490</v>
      </c>
      <c r="L3374" s="56">
        <v>45838</v>
      </c>
      <c r="Q3374" s="55" t="s">
        <v>89</v>
      </c>
      <c r="R3374" s="57">
        <v>426.8</v>
      </c>
      <c r="S3374" s="55" t="s">
        <v>89</v>
      </c>
      <c r="T3374" s="57">
        <v>426.8</v>
      </c>
      <c r="U3374" s="55" t="s">
        <v>329</v>
      </c>
      <c r="V3374" s="55" t="s">
        <v>330</v>
      </c>
      <c r="AJ3374" s="58">
        <v>0</v>
      </c>
      <c r="AT3374" t="s">
        <v>3842</v>
      </c>
      <c r="AU3374" s="191">
        <f t="shared" si="54"/>
        <v>7042200</v>
      </c>
    </row>
    <row r="3375" spans="1:47" hidden="1" x14ac:dyDescent="0.25">
      <c r="A3375" s="55" t="s">
        <v>1717</v>
      </c>
      <c r="B3375" s="92" t="s">
        <v>3472</v>
      </c>
      <c r="D3375" s="55" t="s">
        <v>3859</v>
      </c>
      <c r="E3375" s="56">
        <v>45838</v>
      </c>
      <c r="F3375" s="55" t="s">
        <v>4354</v>
      </c>
      <c r="H3375" s="55">
        <v>50900010</v>
      </c>
      <c r="I3375" s="55" t="s">
        <v>4356</v>
      </c>
      <c r="K3375" s="55" t="s">
        <v>490</v>
      </c>
      <c r="L3375" s="56">
        <v>45838</v>
      </c>
      <c r="Q3375" s="55" t="s">
        <v>89</v>
      </c>
      <c r="R3375" s="57">
        <v>4.24</v>
      </c>
      <c r="S3375" s="55" t="s">
        <v>89</v>
      </c>
      <c r="T3375" s="57">
        <v>4.24</v>
      </c>
      <c r="U3375" s="55" t="s">
        <v>329</v>
      </c>
      <c r="V3375" s="55" t="s">
        <v>330</v>
      </c>
      <c r="AJ3375" s="58">
        <v>0</v>
      </c>
      <c r="AT3375" t="s">
        <v>3842</v>
      </c>
      <c r="AU3375" s="191">
        <f t="shared" si="54"/>
        <v>69960</v>
      </c>
    </row>
    <row r="3376" spans="1:47" hidden="1" x14ac:dyDescent="0.25">
      <c r="A3376" s="55" t="s">
        <v>1717</v>
      </c>
      <c r="B3376" s="92" t="s">
        <v>3472</v>
      </c>
      <c r="D3376" s="55" t="s">
        <v>3859</v>
      </c>
      <c r="E3376" s="56">
        <v>45838</v>
      </c>
      <c r="F3376" s="55" t="s">
        <v>4354</v>
      </c>
      <c r="H3376" s="55">
        <v>50900010</v>
      </c>
      <c r="I3376" s="55" t="s">
        <v>4356</v>
      </c>
      <c r="K3376" s="55" t="s">
        <v>490</v>
      </c>
      <c r="L3376" s="56">
        <v>45838</v>
      </c>
      <c r="Q3376" s="55" t="s">
        <v>89</v>
      </c>
      <c r="R3376" s="57">
        <v>15.08</v>
      </c>
      <c r="S3376" s="55" t="s">
        <v>89</v>
      </c>
      <c r="T3376" s="57">
        <v>15.08</v>
      </c>
      <c r="U3376" s="55" t="s">
        <v>329</v>
      </c>
      <c r="V3376" s="55" t="s">
        <v>330</v>
      </c>
      <c r="AJ3376" s="58">
        <v>0</v>
      </c>
      <c r="AT3376" t="s">
        <v>3842</v>
      </c>
      <c r="AU3376" s="191">
        <f t="shared" si="54"/>
        <v>248820</v>
      </c>
    </row>
    <row r="3377" spans="1:47" hidden="1" x14ac:dyDescent="0.25">
      <c r="A3377" s="55" t="s">
        <v>1717</v>
      </c>
      <c r="B3377" s="92" t="s">
        <v>3472</v>
      </c>
      <c r="D3377" s="55" t="s">
        <v>3859</v>
      </c>
      <c r="E3377" s="56">
        <v>45838</v>
      </c>
      <c r="F3377" s="55" t="s">
        <v>4354</v>
      </c>
      <c r="H3377" s="55">
        <v>50900010</v>
      </c>
      <c r="I3377" s="55" t="s">
        <v>4356</v>
      </c>
      <c r="K3377" s="55" t="s">
        <v>490</v>
      </c>
      <c r="L3377" s="56">
        <v>45838</v>
      </c>
      <c r="Q3377" s="55" t="s">
        <v>89</v>
      </c>
      <c r="R3377" s="57">
        <v>0.06</v>
      </c>
      <c r="S3377" s="55" t="s">
        <v>89</v>
      </c>
      <c r="T3377" s="57">
        <v>0.06</v>
      </c>
      <c r="U3377" s="55" t="s">
        <v>329</v>
      </c>
      <c r="V3377" s="55" t="s">
        <v>330</v>
      </c>
      <c r="AJ3377" s="58">
        <v>0</v>
      </c>
      <c r="AT3377" t="s">
        <v>3842</v>
      </c>
      <c r="AU3377" s="191">
        <f t="shared" ref="AU3377:AU3440" si="55">IF(Q3377="USD",R3377*16500,IF(Q3377="IDR",R3377,T3377*16500))</f>
        <v>990</v>
      </c>
    </row>
    <row r="3378" spans="1:47" hidden="1" x14ac:dyDescent="0.25">
      <c r="A3378" s="55" t="s">
        <v>1717</v>
      </c>
      <c r="B3378" s="92" t="s">
        <v>3472</v>
      </c>
      <c r="D3378" s="55" t="s">
        <v>3859</v>
      </c>
      <c r="E3378" s="56">
        <v>45838</v>
      </c>
      <c r="F3378" s="55" t="s">
        <v>4354</v>
      </c>
      <c r="H3378" s="55">
        <v>50900010</v>
      </c>
      <c r="I3378" s="55" t="s">
        <v>4356</v>
      </c>
      <c r="K3378" s="55" t="s">
        <v>490</v>
      </c>
      <c r="L3378" s="56">
        <v>45838</v>
      </c>
      <c r="Q3378" s="55" t="s">
        <v>89</v>
      </c>
      <c r="R3378" s="57">
        <v>5.27</v>
      </c>
      <c r="S3378" s="55" t="s">
        <v>89</v>
      </c>
      <c r="T3378" s="57">
        <v>5.27</v>
      </c>
      <c r="U3378" s="55" t="s">
        <v>329</v>
      </c>
      <c r="V3378" s="55" t="s">
        <v>330</v>
      </c>
      <c r="AJ3378" s="58">
        <v>0</v>
      </c>
      <c r="AT3378" t="s">
        <v>3842</v>
      </c>
      <c r="AU3378" s="191">
        <f t="shared" si="55"/>
        <v>86955</v>
      </c>
    </row>
    <row r="3379" spans="1:47" hidden="1" x14ac:dyDescent="0.25">
      <c r="A3379" s="55" t="s">
        <v>1717</v>
      </c>
      <c r="B3379" s="92" t="s">
        <v>3472</v>
      </c>
      <c r="D3379" s="55" t="s">
        <v>3859</v>
      </c>
      <c r="E3379" s="56">
        <v>45838</v>
      </c>
      <c r="F3379" s="55" t="s">
        <v>4354</v>
      </c>
      <c r="H3379" s="55">
        <v>50900010</v>
      </c>
      <c r="I3379" s="55" t="s">
        <v>4356</v>
      </c>
      <c r="K3379" s="55" t="s">
        <v>490</v>
      </c>
      <c r="L3379" s="56">
        <v>45838</v>
      </c>
      <c r="Q3379" s="55" t="s">
        <v>89</v>
      </c>
      <c r="R3379" s="57">
        <v>4.12</v>
      </c>
      <c r="S3379" s="55" t="s">
        <v>89</v>
      </c>
      <c r="T3379" s="57">
        <v>4.12</v>
      </c>
      <c r="U3379" s="55" t="s">
        <v>329</v>
      </c>
      <c r="V3379" s="55" t="s">
        <v>330</v>
      </c>
      <c r="AJ3379" s="58">
        <v>0</v>
      </c>
      <c r="AT3379" t="s">
        <v>3842</v>
      </c>
      <c r="AU3379" s="191">
        <f t="shared" si="55"/>
        <v>67980</v>
      </c>
    </row>
    <row r="3380" spans="1:47" hidden="1" x14ac:dyDescent="0.25">
      <c r="A3380" s="55" t="s">
        <v>1717</v>
      </c>
      <c r="B3380" s="92" t="s">
        <v>3472</v>
      </c>
      <c r="D3380" s="55" t="s">
        <v>3859</v>
      </c>
      <c r="E3380" s="56">
        <v>45838</v>
      </c>
      <c r="F3380" s="55" t="s">
        <v>4354</v>
      </c>
      <c r="H3380" s="55">
        <v>50900010</v>
      </c>
      <c r="I3380" s="55" t="s">
        <v>4356</v>
      </c>
      <c r="K3380" s="55" t="s">
        <v>490</v>
      </c>
      <c r="L3380" s="56">
        <v>45838</v>
      </c>
      <c r="Q3380" s="55" t="s">
        <v>89</v>
      </c>
      <c r="R3380" s="57">
        <v>39.479999999999997</v>
      </c>
      <c r="S3380" s="55" t="s">
        <v>89</v>
      </c>
      <c r="T3380" s="57">
        <v>39.479999999999997</v>
      </c>
      <c r="U3380" s="55" t="s">
        <v>329</v>
      </c>
      <c r="V3380" s="55" t="s">
        <v>330</v>
      </c>
      <c r="AJ3380" s="58">
        <v>0</v>
      </c>
      <c r="AT3380" t="s">
        <v>3842</v>
      </c>
      <c r="AU3380" s="191">
        <f t="shared" si="55"/>
        <v>651420</v>
      </c>
    </row>
    <row r="3381" spans="1:47" hidden="1" x14ac:dyDescent="0.25">
      <c r="A3381" s="55" t="s">
        <v>1717</v>
      </c>
      <c r="B3381" s="92" t="s">
        <v>3472</v>
      </c>
      <c r="D3381" s="55" t="s">
        <v>3859</v>
      </c>
      <c r="E3381" s="56">
        <v>45838</v>
      </c>
      <c r="F3381" s="55" t="s">
        <v>4354</v>
      </c>
      <c r="H3381" s="55">
        <v>50900010</v>
      </c>
      <c r="I3381" s="55" t="s">
        <v>4356</v>
      </c>
      <c r="K3381" s="55" t="s">
        <v>490</v>
      </c>
      <c r="L3381" s="56">
        <v>45838</v>
      </c>
      <c r="Q3381" s="55" t="s">
        <v>89</v>
      </c>
      <c r="R3381" s="57">
        <v>28.85</v>
      </c>
      <c r="S3381" s="55" t="s">
        <v>89</v>
      </c>
      <c r="T3381" s="57">
        <v>28.85</v>
      </c>
      <c r="U3381" s="55" t="s">
        <v>4042</v>
      </c>
      <c r="V3381" s="55" t="s">
        <v>4043</v>
      </c>
      <c r="AJ3381" s="58">
        <v>0</v>
      </c>
      <c r="AT3381" t="s">
        <v>4371</v>
      </c>
      <c r="AU3381" s="191">
        <f t="shared" si="55"/>
        <v>476025</v>
      </c>
    </row>
    <row r="3382" spans="1:47" hidden="1" x14ac:dyDescent="0.25">
      <c r="A3382" s="55" t="s">
        <v>1717</v>
      </c>
      <c r="B3382" s="92" t="s">
        <v>3472</v>
      </c>
      <c r="D3382" s="55" t="s">
        <v>3859</v>
      </c>
      <c r="E3382" s="56">
        <v>45838</v>
      </c>
      <c r="F3382" s="55" t="s">
        <v>4354</v>
      </c>
      <c r="H3382" s="55">
        <v>50900010</v>
      </c>
      <c r="I3382" s="55" t="s">
        <v>4356</v>
      </c>
      <c r="K3382" s="55" t="s">
        <v>490</v>
      </c>
      <c r="L3382" s="56">
        <v>45838</v>
      </c>
      <c r="Q3382" s="55" t="s">
        <v>89</v>
      </c>
      <c r="R3382" s="57">
        <v>15.62</v>
      </c>
      <c r="S3382" s="55" t="s">
        <v>89</v>
      </c>
      <c r="T3382" s="57">
        <v>15.62</v>
      </c>
      <c r="U3382" s="55" t="s">
        <v>329</v>
      </c>
      <c r="V3382" s="55" t="s">
        <v>330</v>
      </c>
      <c r="AJ3382" s="58">
        <v>0</v>
      </c>
      <c r="AT3382" t="s">
        <v>3842</v>
      </c>
      <c r="AU3382" s="191">
        <f t="shared" si="55"/>
        <v>257730</v>
      </c>
    </row>
    <row r="3383" spans="1:47" hidden="1" x14ac:dyDescent="0.25">
      <c r="A3383" s="55" t="s">
        <v>1717</v>
      </c>
      <c r="B3383" s="92" t="s">
        <v>3472</v>
      </c>
      <c r="D3383" s="55" t="s">
        <v>3859</v>
      </c>
      <c r="E3383" s="56">
        <v>45838</v>
      </c>
      <c r="F3383" s="55" t="s">
        <v>4354</v>
      </c>
      <c r="H3383" s="55">
        <v>50900010</v>
      </c>
      <c r="I3383" s="55" t="s">
        <v>4356</v>
      </c>
      <c r="K3383" s="55" t="s">
        <v>490</v>
      </c>
      <c r="L3383" s="56">
        <v>45838</v>
      </c>
      <c r="Q3383" s="55" t="s">
        <v>89</v>
      </c>
      <c r="R3383" s="57">
        <v>1.28</v>
      </c>
      <c r="S3383" s="55" t="s">
        <v>89</v>
      </c>
      <c r="T3383" s="57">
        <v>1.28</v>
      </c>
      <c r="U3383" s="55" t="s">
        <v>329</v>
      </c>
      <c r="V3383" s="55" t="s">
        <v>330</v>
      </c>
      <c r="AJ3383" s="58">
        <v>0</v>
      </c>
      <c r="AT3383" t="s">
        <v>3842</v>
      </c>
      <c r="AU3383" s="191">
        <f t="shared" si="55"/>
        <v>21120</v>
      </c>
    </row>
    <row r="3384" spans="1:47" hidden="1" x14ac:dyDescent="0.25">
      <c r="A3384" s="55" t="s">
        <v>1717</v>
      </c>
      <c r="B3384" s="92" t="s">
        <v>3472</v>
      </c>
      <c r="D3384" s="55" t="s">
        <v>3859</v>
      </c>
      <c r="E3384" s="56">
        <v>45838</v>
      </c>
      <c r="F3384" s="55" t="s">
        <v>4354</v>
      </c>
      <c r="H3384" s="55">
        <v>50900010</v>
      </c>
      <c r="I3384" s="55" t="s">
        <v>4356</v>
      </c>
      <c r="K3384" s="55" t="s">
        <v>490</v>
      </c>
      <c r="L3384" s="56">
        <v>45838</v>
      </c>
      <c r="Q3384" s="55" t="s">
        <v>89</v>
      </c>
      <c r="R3384" s="57">
        <v>274.02</v>
      </c>
      <c r="S3384" s="55" t="s">
        <v>89</v>
      </c>
      <c r="T3384" s="57">
        <v>274.02</v>
      </c>
      <c r="U3384" s="55" t="s">
        <v>329</v>
      </c>
      <c r="V3384" s="55" t="s">
        <v>330</v>
      </c>
      <c r="AJ3384" s="58">
        <v>0</v>
      </c>
      <c r="AT3384" t="s">
        <v>3842</v>
      </c>
      <c r="AU3384" s="191">
        <f t="shared" si="55"/>
        <v>4521330</v>
      </c>
    </row>
    <row r="3385" spans="1:47" hidden="1" x14ac:dyDescent="0.25">
      <c r="A3385" s="55" t="s">
        <v>1717</v>
      </c>
      <c r="B3385" s="92" t="s">
        <v>3472</v>
      </c>
      <c r="D3385" s="55" t="s">
        <v>3859</v>
      </c>
      <c r="E3385" s="56">
        <v>45838</v>
      </c>
      <c r="F3385" s="55" t="s">
        <v>4354</v>
      </c>
      <c r="H3385" s="55">
        <v>50900010</v>
      </c>
      <c r="I3385" s="55" t="s">
        <v>4356</v>
      </c>
      <c r="K3385" s="55" t="s">
        <v>490</v>
      </c>
      <c r="L3385" s="56">
        <v>45838</v>
      </c>
      <c r="Q3385" s="55" t="s">
        <v>89</v>
      </c>
      <c r="R3385" s="57">
        <v>261.73</v>
      </c>
      <c r="S3385" s="55" t="s">
        <v>89</v>
      </c>
      <c r="T3385" s="57">
        <v>261.73</v>
      </c>
      <c r="U3385" s="55" t="s">
        <v>4042</v>
      </c>
      <c r="V3385" s="55" t="s">
        <v>4043</v>
      </c>
      <c r="AJ3385" s="58">
        <v>0</v>
      </c>
      <c r="AT3385" t="s">
        <v>4371</v>
      </c>
      <c r="AU3385" s="191">
        <f t="shared" si="55"/>
        <v>4318545</v>
      </c>
    </row>
    <row r="3386" spans="1:47" hidden="1" x14ac:dyDescent="0.25">
      <c r="A3386" s="55" t="s">
        <v>1717</v>
      </c>
      <c r="B3386" s="92" t="s">
        <v>3472</v>
      </c>
      <c r="D3386" s="55" t="s">
        <v>3859</v>
      </c>
      <c r="E3386" s="56">
        <v>45838</v>
      </c>
      <c r="F3386" s="55" t="s">
        <v>4354</v>
      </c>
      <c r="H3386" s="55">
        <v>50900010</v>
      </c>
      <c r="I3386" s="55" t="s">
        <v>4356</v>
      </c>
      <c r="K3386" s="55" t="s">
        <v>490</v>
      </c>
      <c r="L3386" s="56">
        <v>45838</v>
      </c>
      <c r="Q3386" s="55" t="s">
        <v>89</v>
      </c>
      <c r="R3386" s="57">
        <v>1234.56</v>
      </c>
      <c r="S3386" s="55" t="s">
        <v>89</v>
      </c>
      <c r="T3386" s="57">
        <v>1234.56</v>
      </c>
      <c r="U3386" s="55" t="s">
        <v>329</v>
      </c>
      <c r="V3386" s="55" t="s">
        <v>330</v>
      </c>
      <c r="AJ3386" s="58">
        <v>0</v>
      </c>
      <c r="AT3386" t="s">
        <v>3842</v>
      </c>
      <c r="AU3386" s="191">
        <f t="shared" si="55"/>
        <v>20370240</v>
      </c>
    </row>
    <row r="3387" spans="1:47" hidden="1" x14ac:dyDescent="0.25">
      <c r="A3387" s="55" t="s">
        <v>1717</v>
      </c>
      <c r="B3387" s="92" t="s">
        <v>3472</v>
      </c>
      <c r="D3387" s="55" t="s">
        <v>3859</v>
      </c>
      <c r="E3387" s="56">
        <v>45838</v>
      </c>
      <c r="F3387" s="55" t="s">
        <v>4354</v>
      </c>
      <c r="H3387" s="55">
        <v>50900010</v>
      </c>
      <c r="I3387" s="55" t="s">
        <v>4356</v>
      </c>
      <c r="K3387" s="55" t="s">
        <v>490</v>
      </c>
      <c r="L3387" s="56">
        <v>45838</v>
      </c>
      <c r="Q3387" s="55" t="s">
        <v>89</v>
      </c>
      <c r="R3387" s="57">
        <v>0</v>
      </c>
      <c r="S3387" s="55" t="s">
        <v>89</v>
      </c>
      <c r="T3387" s="57">
        <v>0</v>
      </c>
      <c r="U3387" s="55" t="s">
        <v>4042</v>
      </c>
      <c r="V3387" s="55" t="s">
        <v>4043</v>
      </c>
      <c r="AJ3387" s="58">
        <v>0</v>
      </c>
      <c r="AT3387" t="s">
        <v>4371</v>
      </c>
      <c r="AU3387" s="191">
        <f t="shared" si="55"/>
        <v>0</v>
      </c>
    </row>
    <row r="3388" spans="1:47" hidden="1" x14ac:dyDescent="0.25">
      <c r="A3388" s="55" t="s">
        <v>1717</v>
      </c>
      <c r="B3388" s="92" t="s">
        <v>3472</v>
      </c>
      <c r="D3388" s="55" t="s">
        <v>3859</v>
      </c>
      <c r="E3388" s="56">
        <v>45838</v>
      </c>
      <c r="F3388" s="55" t="s">
        <v>4354</v>
      </c>
      <c r="H3388" s="55">
        <v>50900010</v>
      </c>
      <c r="I3388" s="55" t="s">
        <v>4356</v>
      </c>
      <c r="K3388" s="55" t="s">
        <v>490</v>
      </c>
      <c r="L3388" s="56">
        <v>45838</v>
      </c>
      <c r="Q3388" s="55" t="s">
        <v>89</v>
      </c>
      <c r="R3388" s="57">
        <v>2.31</v>
      </c>
      <c r="S3388" s="55" t="s">
        <v>89</v>
      </c>
      <c r="T3388" s="57">
        <v>2.31</v>
      </c>
      <c r="U3388" s="55" t="s">
        <v>329</v>
      </c>
      <c r="V3388" s="55" t="s">
        <v>330</v>
      </c>
      <c r="AJ3388" s="58">
        <v>0</v>
      </c>
      <c r="AT3388" t="s">
        <v>3842</v>
      </c>
      <c r="AU3388" s="191">
        <f t="shared" si="55"/>
        <v>38115</v>
      </c>
    </row>
    <row r="3389" spans="1:47" hidden="1" x14ac:dyDescent="0.25">
      <c r="A3389" s="55" t="s">
        <v>1717</v>
      </c>
      <c r="B3389" s="92" t="s">
        <v>3472</v>
      </c>
      <c r="D3389" s="55" t="s">
        <v>3859</v>
      </c>
      <c r="E3389" s="56">
        <v>45838</v>
      </c>
      <c r="F3389" s="55" t="s">
        <v>4354</v>
      </c>
      <c r="H3389" s="55">
        <v>50900010</v>
      </c>
      <c r="I3389" s="55" t="s">
        <v>4356</v>
      </c>
      <c r="K3389" s="55" t="s">
        <v>490</v>
      </c>
      <c r="L3389" s="56">
        <v>45838</v>
      </c>
      <c r="Q3389" s="55" t="s">
        <v>89</v>
      </c>
      <c r="R3389" s="57">
        <v>2.97</v>
      </c>
      <c r="S3389" s="55" t="s">
        <v>89</v>
      </c>
      <c r="T3389" s="57">
        <v>2.97</v>
      </c>
      <c r="U3389" s="55" t="s">
        <v>4042</v>
      </c>
      <c r="V3389" s="55" t="s">
        <v>4043</v>
      </c>
      <c r="AJ3389" s="58">
        <v>0</v>
      </c>
      <c r="AT3389" t="s">
        <v>4371</v>
      </c>
      <c r="AU3389" s="191">
        <f t="shared" si="55"/>
        <v>49005</v>
      </c>
    </row>
    <row r="3390" spans="1:47" hidden="1" x14ac:dyDescent="0.25">
      <c r="A3390" s="55" t="s">
        <v>1717</v>
      </c>
      <c r="B3390" s="92" t="s">
        <v>3472</v>
      </c>
      <c r="D3390" s="55" t="s">
        <v>3859</v>
      </c>
      <c r="E3390" s="56">
        <v>45838</v>
      </c>
      <c r="F3390" s="55" t="s">
        <v>4354</v>
      </c>
      <c r="H3390" s="55">
        <v>50900010</v>
      </c>
      <c r="I3390" s="55" t="s">
        <v>4356</v>
      </c>
      <c r="K3390" s="55" t="s">
        <v>490</v>
      </c>
      <c r="L3390" s="56">
        <v>45838</v>
      </c>
      <c r="Q3390" s="55" t="s">
        <v>89</v>
      </c>
      <c r="R3390" s="57">
        <v>123.09</v>
      </c>
      <c r="S3390" s="55" t="s">
        <v>89</v>
      </c>
      <c r="T3390" s="57">
        <v>123.09</v>
      </c>
      <c r="U3390" s="55" t="s">
        <v>329</v>
      </c>
      <c r="V3390" s="55" t="s">
        <v>330</v>
      </c>
      <c r="AJ3390" s="58">
        <v>0</v>
      </c>
      <c r="AT3390" t="s">
        <v>3842</v>
      </c>
      <c r="AU3390" s="191">
        <f t="shared" si="55"/>
        <v>2030985</v>
      </c>
    </row>
    <row r="3391" spans="1:47" hidden="1" x14ac:dyDescent="0.25">
      <c r="A3391" s="55" t="s">
        <v>1717</v>
      </c>
      <c r="B3391" s="92" t="s">
        <v>3472</v>
      </c>
      <c r="D3391" s="55" t="s">
        <v>3859</v>
      </c>
      <c r="E3391" s="56">
        <v>45838</v>
      </c>
      <c r="F3391" s="55" t="s">
        <v>4354</v>
      </c>
      <c r="H3391" s="55">
        <v>50900010</v>
      </c>
      <c r="I3391" s="55" t="s">
        <v>4356</v>
      </c>
      <c r="K3391" s="55" t="s">
        <v>490</v>
      </c>
      <c r="L3391" s="56">
        <v>45838</v>
      </c>
      <c r="Q3391" s="55" t="s">
        <v>89</v>
      </c>
      <c r="R3391" s="57">
        <v>3.36</v>
      </c>
      <c r="S3391" s="55" t="s">
        <v>89</v>
      </c>
      <c r="T3391" s="57">
        <v>3.36</v>
      </c>
      <c r="U3391" s="55" t="s">
        <v>329</v>
      </c>
      <c r="V3391" s="55" t="s">
        <v>330</v>
      </c>
      <c r="AJ3391" s="58">
        <v>0</v>
      </c>
      <c r="AT3391" t="s">
        <v>3842</v>
      </c>
      <c r="AU3391" s="191">
        <f t="shared" si="55"/>
        <v>55440</v>
      </c>
    </row>
    <row r="3392" spans="1:47" hidden="1" x14ac:dyDescent="0.25">
      <c r="A3392" s="55" t="s">
        <v>1717</v>
      </c>
      <c r="B3392" s="92" t="s">
        <v>3472</v>
      </c>
      <c r="D3392" s="55" t="s">
        <v>3859</v>
      </c>
      <c r="E3392" s="56">
        <v>45838</v>
      </c>
      <c r="F3392" s="55" t="s">
        <v>4354</v>
      </c>
      <c r="H3392" s="55">
        <v>50900010</v>
      </c>
      <c r="I3392" s="55" t="s">
        <v>4356</v>
      </c>
      <c r="K3392" s="55" t="s">
        <v>490</v>
      </c>
      <c r="L3392" s="56">
        <v>45838</v>
      </c>
      <c r="Q3392" s="55" t="s">
        <v>89</v>
      </c>
      <c r="R3392" s="57">
        <v>7.0000000000000007E-2</v>
      </c>
      <c r="S3392" s="55" t="s">
        <v>89</v>
      </c>
      <c r="T3392" s="57">
        <v>7.0000000000000007E-2</v>
      </c>
      <c r="U3392" s="55" t="s">
        <v>329</v>
      </c>
      <c r="V3392" s="55" t="s">
        <v>330</v>
      </c>
      <c r="AJ3392" s="58">
        <v>0</v>
      </c>
      <c r="AT3392" t="s">
        <v>3842</v>
      </c>
      <c r="AU3392" s="191">
        <f t="shared" si="55"/>
        <v>1155</v>
      </c>
    </row>
    <row r="3393" spans="1:47" hidden="1" x14ac:dyDescent="0.25">
      <c r="A3393" s="55" t="s">
        <v>1717</v>
      </c>
      <c r="B3393" s="92" t="s">
        <v>3472</v>
      </c>
      <c r="D3393" s="55" t="s">
        <v>3859</v>
      </c>
      <c r="E3393" s="56">
        <v>45838</v>
      </c>
      <c r="F3393" s="55" t="s">
        <v>4354</v>
      </c>
      <c r="H3393" s="55">
        <v>50900010</v>
      </c>
      <c r="I3393" s="55" t="s">
        <v>4356</v>
      </c>
      <c r="K3393" s="55" t="s">
        <v>490</v>
      </c>
      <c r="L3393" s="56">
        <v>45838</v>
      </c>
      <c r="Q3393" s="55" t="s">
        <v>89</v>
      </c>
      <c r="R3393" s="57">
        <v>80.78</v>
      </c>
      <c r="S3393" s="55" t="s">
        <v>89</v>
      </c>
      <c r="T3393" s="57">
        <v>80.78</v>
      </c>
      <c r="U3393" s="55" t="s">
        <v>329</v>
      </c>
      <c r="V3393" s="55" t="s">
        <v>330</v>
      </c>
      <c r="AJ3393" s="58">
        <v>0</v>
      </c>
      <c r="AT3393" t="s">
        <v>3842</v>
      </c>
      <c r="AU3393" s="191">
        <f t="shared" si="55"/>
        <v>1332870</v>
      </c>
    </row>
    <row r="3394" spans="1:47" hidden="1" x14ac:dyDescent="0.25">
      <c r="A3394" s="55" t="s">
        <v>1717</v>
      </c>
      <c r="B3394" s="92" t="s">
        <v>3472</v>
      </c>
      <c r="D3394" s="55" t="s">
        <v>3859</v>
      </c>
      <c r="E3394" s="56">
        <v>45838</v>
      </c>
      <c r="F3394" s="55" t="s">
        <v>4354</v>
      </c>
      <c r="H3394" s="55">
        <v>50900010</v>
      </c>
      <c r="I3394" s="55" t="s">
        <v>4356</v>
      </c>
      <c r="K3394" s="55" t="s">
        <v>490</v>
      </c>
      <c r="L3394" s="56">
        <v>45838</v>
      </c>
      <c r="Q3394" s="55" t="s">
        <v>89</v>
      </c>
      <c r="R3394" s="57">
        <v>35.020000000000003</v>
      </c>
      <c r="S3394" s="55" t="s">
        <v>89</v>
      </c>
      <c r="T3394" s="57">
        <v>35.020000000000003</v>
      </c>
      <c r="U3394" s="55" t="s">
        <v>329</v>
      </c>
      <c r="V3394" s="55" t="s">
        <v>330</v>
      </c>
      <c r="AJ3394" s="58">
        <v>0</v>
      </c>
      <c r="AT3394" t="s">
        <v>3842</v>
      </c>
      <c r="AU3394" s="191">
        <f t="shared" si="55"/>
        <v>577830</v>
      </c>
    </row>
    <row r="3395" spans="1:47" hidden="1" x14ac:dyDescent="0.25">
      <c r="A3395" s="55" t="s">
        <v>1717</v>
      </c>
      <c r="B3395" s="92" t="s">
        <v>3472</v>
      </c>
      <c r="D3395" s="55" t="s">
        <v>3859</v>
      </c>
      <c r="E3395" s="56">
        <v>45838</v>
      </c>
      <c r="F3395" s="55" t="s">
        <v>4354</v>
      </c>
      <c r="H3395" s="55">
        <v>50900010</v>
      </c>
      <c r="I3395" s="55" t="s">
        <v>4356</v>
      </c>
      <c r="K3395" s="55" t="s">
        <v>490</v>
      </c>
      <c r="L3395" s="56">
        <v>45838</v>
      </c>
      <c r="Q3395" s="55" t="s">
        <v>89</v>
      </c>
      <c r="R3395" s="57">
        <v>3.78</v>
      </c>
      <c r="S3395" s="55" t="s">
        <v>89</v>
      </c>
      <c r="T3395" s="57">
        <v>3.78</v>
      </c>
      <c r="U3395" s="55" t="s">
        <v>329</v>
      </c>
      <c r="V3395" s="55" t="s">
        <v>330</v>
      </c>
      <c r="AJ3395" s="58">
        <v>0</v>
      </c>
      <c r="AT3395" t="s">
        <v>3842</v>
      </c>
      <c r="AU3395" s="191">
        <f t="shared" si="55"/>
        <v>62370</v>
      </c>
    </row>
    <row r="3396" spans="1:47" hidden="1" x14ac:dyDescent="0.25">
      <c r="A3396" s="55" t="s">
        <v>1717</v>
      </c>
      <c r="B3396" s="92" t="s">
        <v>3472</v>
      </c>
      <c r="D3396" s="55" t="s">
        <v>3859</v>
      </c>
      <c r="E3396" s="56">
        <v>45838</v>
      </c>
      <c r="F3396" s="55" t="s">
        <v>4354</v>
      </c>
      <c r="H3396" s="55">
        <v>50900010</v>
      </c>
      <c r="I3396" s="55" t="s">
        <v>4356</v>
      </c>
      <c r="K3396" s="55" t="s">
        <v>490</v>
      </c>
      <c r="L3396" s="56">
        <v>45838</v>
      </c>
      <c r="Q3396" s="55" t="s">
        <v>89</v>
      </c>
      <c r="R3396" s="57">
        <v>538.15</v>
      </c>
      <c r="S3396" s="55" t="s">
        <v>89</v>
      </c>
      <c r="T3396" s="57">
        <v>538.15</v>
      </c>
      <c r="U3396" s="55" t="s">
        <v>329</v>
      </c>
      <c r="V3396" s="55" t="s">
        <v>330</v>
      </c>
      <c r="AJ3396" s="58">
        <v>0</v>
      </c>
      <c r="AT3396" t="s">
        <v>3842</v>
      </c>
      <c r="AU3396" s="191">
        <f t="shared" si="55"/>
        <v>8879475</v>
      </c>
    </row>
    <row r="3397" spans="1:47" hidden="1" x14ac:dyDescent="0.25">
      <c r="A3397" s="55" t="s">
        <v>1717</v>
      </c>
      <c r="B3397" s="92" t="s">
        <v>3472</v>
      </c>
      <c r="D3397" s="55" t="s">
        <v>3859</v>
      </c>
      <c r="E3397" s="56">
        <v>45838</v>
      </c>
      <c r="F3397" s="55" t="s">
        <v>4354</v>
      </c>
      <c r="H3397" s="55">
        <v>50900010</v>
      </c>
      <c r="I3397" s="55" t="s">
        <v>4356</v>
      </c>
      <c r="K3397" s="55" t="s">
        <v>490</v>
      </c>
      <c r="L3397" s="56">
        <v>45838</v>
      </c>
      <c r="Q3397" s="55" t="s">
        <v>89</v>
      </c>
      <c r="R3397" s="57">
        <v>3.78</v>
      </c>
      <c r="S3397" s="55" t="s">
        <v>89</v>
      </c>
      <c r="T3397" s="57">
        <v>3.78</v>
      </c>
      <c r="U3397" s="55" t="s">
        <v>329</v>
      </c>
      <c r="V3397" s="55" t="s">
        <v>330</v>
      </c>
      <c r="AJ3397" s="58">
        <v>0</v>
      </c>
      <c r="AT3397" t="s">
        <v>3842</v>
      </c>
      <c r="AU3397" s="191">
        <f t="shared" si="55"/>
        <v>62370</v>
      </c>
    </row>
    <row r="3398" spans="1:47" hidden="1" x14ac:dyDescent="0.25">
      <c r="A3398" s="55" t="s">
        <v>1717</v>
      </c>
      <c r="B3398" s="92" t="s">
        <v>3472</v>
      </c>
      <c r="D3398" s="55" t="s">
        <v>3859</v>
      </c>
      <c r="E3398" s="56">
        <v>45838</v>
      </c>
      <c r="F3398" s="55" t="s">
        <v>4354</v>
      </c>
      <c r="H3398" s="55">
        <v>50900010</v>
      </c>
      <c r="I3398" s="55" t="s">
        <v>4356</v>
      </c>
      <c r="K3398" s="55" t="s">
        <v>490</v>
      </c>
      <c r="L3398" s="56">
        <v>45838</v>
      </c>
      <c r="Q3398" s="55" t="s">
        <v>89</v>
      </c>
      <c r="R3398" s="57">
        <v>85.05</v>
      </c>
      <c r="S3398" s="55" t="s">
        <v>89</v>
      </c>
      <c r="T3398" s="57">
        <v>85.05</v>
      </c>
      <c r="U3398" s="55" t="s">
        <v>329</v>
      </c>
      <c r="V3398" s="55" t="s">
        <v>330</v>
      </c>
      <c r="AJ3398" s="58">
        <v>0</v>
      </c>
      <c r="AT3398" t="s">
        <v>3842</v>
      </c>
      <c r="AU3398" s="191">
        <f t="shared" si="55"/>
        <v>1403325</v>
      </c>
    </row>
    <row r="3399" spans="1:47" hidden="1" x14ac:dyDescent="0.25">
      <c r="A3399" s="55" t="s">
        <v>1717</v>
      </c>
      <c r="B3399" s="92" t="s">
        <v>3472</v>
      </c>
      <c r="D3399" s="55" t="s">
        <v>3859</v>
      </c>
      <c r="E3399" s="56">
        <v>45838</v>
      </c>
      <c r="F3399" s="55" t="s">
        <v>4354</v>
      </c>
      <c r="H3399" s="55">
        <v>50900010</v>
      </c>
      <c r="I3399" s="55" t="s">
        <v>4356</v>
      </c>
      <c r="K3399" s="55" t="s">
        <v>490</v>
      </c>
      <c r="L3399" s="56">
        <v>45838</v>
      </c>
      <c r="Q3399" s="55" t="s">
        <v>89</v>
      </c>
      <c r="R3399" s="57">
        <v>1421.89</v>
      </c>
      <c r="S3399" s="55" t="s">
        <v>89</v>
      </c>
      <c r="T3399" s="57">
        <v>1421.89</v>
      </c>
      <c r="U3399" s="55" t="s">
        <v>4042</v>
      </c>
      <c r="V3399" s="55" t="s">
        <v>4043</v>
      </c>
      <c r="AJ3399" s="58">
        <v>0</v>
      </c>
      <c r="AT3399" t="s">
        <v>4371</v>
      </c>
      <c r="AU3399" s="191">
        <f t="shared" si="55"/>
        <v>23461185</v>
      </c>
    </row>
    <row r="3400" spans="1:47" hidden="1" x14ac:dyDescent="0.25">
      <c r="A3400" s="55" t="s">
        <v>1717</v>
      </c>
      <c r="B3400" s="92" t="s">
        <v>3472</v>
      </c>
      <c r="D3400" s="55" t="s">
        <v>3859</v>
      </c>
      <c r="E3400" s="56">
        <v>45838</v>
      </c>
      <c r="F3400" s="55" t="s">
        <v>4354</v>
      </c>
      <c r="H3400" s="55">
        <v>50900010</v>
      </c>
      <c r="I3400" s="55" t="s">
        <v>4356</v>
      </c>
      <c r="K3400" s="55" t="s">
        <v>490</v>
      </c>
      <c r="L3400" s="56">
        <v>45838</v>
      </c>
      <c r="Q3400" s="55" t="s">
        <v>89</v>
      </c>
      <c r="R3400" s="57">
        <v>58.77</v>
      </c>
      <c r="S3400" s="55" t="s">
        <v>89</v>
      </c>
      <c r="T3400" s="57">
        <v>58.77</v>
      </c>
      <c r="U3400" s="55" t="s">
        <v>329</v>
      </c>
      <c r="V3400" s="55" t="s">
        <v>330</v>
      </c>
      <c r="AJ3400" s="58">
        <v>0</v>
      </c>
      <c r="AT3400" t="s">
        <v>3842</v>
      </c>
      <c r="AU3400" s="191">
        <f t="shared" si="55"/>
        <v>969705</v>
      </c>
    </row>
    <row r="3401" spans="1:47" hidden="1" x14ac:dyDescent="0.25">
      <c r="A3401" s="55" t="s">
        <v>1717</v>
      </c>
      <c r="B3401" s="92" t="s">
        <v>3472</v>
      </c>
      <c r="D3401" s="55" t="s">
        <v>3859</v>
      </c>
      <c r="E3401" s="56">
        <v>45838</v>
      </c>
      <c r="F3401" s="55" t="s">
        <v>4354</v>
      </c>
      <c r="H3401" s="55">
        <v>50900010</v>
      </c>
      <c r="I3401" s="55" t="s">
        <v>4356</v>
      </c>
      <c r="K3401" s="55" t="s">
        <v>490</v>
      </c>
      <c r="L3401" s="56">
        <v>45838</v>
      </c>
      <c r="Q3401" s="55" t="s">
        <v>89</v>
      </c>
      <c r="R3401" s="57">
        <v>117.69</v>
      </c>
      <c r="S3401" s="55" t="s">
        <v>89</v>
      </c>
      <c r="T3401" s="57">
        <v>117.69</v>
      </c>
      <c r="U3401" s="55" t="s">
        <v>4042</v>
      </c>
      <c r="V3401" s="55" t="s">
        <v>4043</v>
      </c>
      <c r="AJ3401" s="58">
        <v>0</v>
      </c>
      <c r="AT3401" t="s">
        <v>4371</v>
      </c>
      <c r="AU3401" s="191">
        <f t="shared" si="55"/>
        <v>1941885</v>
      </c>
    </row>
    <row r="3402" spans="1:47" hidden="1" x14ac:dyDescent="0.25">
      <c r="A3402" s="55" t="s">
        <v>1717</v>
      </c>
      <c r="B3402" s="92" t="s">
        <v>3472</v>
      </c>
      <c r="D3402" s="55" t="s">
        <v>3859</v>
      </c>
      <c r="E3402" s="56">
        <v>45838</v>
      </c>
      <c r="F3402" s="55" t="s">
        <v>4354</v>
      </c>
      <c r="H3402" s="55">
        <v>50900010</v>
      </c>
      <c r="I3402" s="55" t="s">
        <v>4356</v>
      </c>
      <c r="K3402" s="55" t="s">
        <v>490</v>
      </c>
      <c r="L3402" s="56">
        <v>45838</v>
      </c>
      <c r="Q3402" s="55" t="s">
        <v>89</v>
      </c>
      <c r="R3402" s="57">
        <v>6.43</v>
      </c>
      <c r="S3402" s="55" t="s">
        <v>89</v>
      </c>
      <c r="T3402" s="57">
        <v>6.43</v>
      </c>
      <c r="U3402" s="55" t="s">
        <v>329</v>
      </c>
      <c r="V3402" s="55" t="s">
        <v>330</v>
      </c>
      <c r="AJ3402" s="58">
        <v>0</v>
      </c>
      <c r="AT3402" t="s">
        <v>3842</v>
      </c>
      <c r="AU3402" s="191">
        <f t="shared" si="55"/>
        <v>106095</v>
      </c>
    </row>
    <row r="3403" spans="1:47" hidden="1" x14ac:dyDescent="0.25">
      <c r="A3403" s="55" t="s">
        <v>1717</v>
      </c>
      <c r="B3403" s="92" t="s">
        <v>3472</v>
      </c>
      <c r="D3403" s="55" t="s">
        <v>3859</v>
      </c>
      <c r="E3403" s="56">
        <v>45838</v>
      </c>
      <c r="F3403" s="55" t="s">
        <v>4354</v>
      </c>
      <c r="H3403" s="55">
        <v>50900010</v>
      </c>
      <c r="I3403" s="55" t="s">
        <v>4356</v>
      </c>
      <c r="K3403" s="55" t="s">
        <v>490</v>
      </c>
      <c r="L3403" s="56">
        <v>45838</v>
      </c>
      <c r="Q3403" s="55" t="s">
        <v>89</v>
      </c>
      <c r="R3403" s="57">
        <v>56.7</v>
      </c>
      <c r="S3403" s="55" t="s">
        <v>89</v>
      </c>
      <c r="T3403" s="57">
        <v>56.7</v>
      </c>
      <c r="U3403" s="55" t="s">
        <v>329</v>
      </c>
      <c r="V3403" s="55" t="s">
        <v>330</v>
      </c>
      <c r="AJ3403" s="58">
        <v>0</v>
      </c>
      <c r="AT3403" t="s">
        <v>3842</v>
      </c>
      <c r="AU3403" s="191">
        <f t="shared" si="55"/>
        <v>935550</v>
      </c>
    </row>
    <row r="3404" spans="1:47" hidden="1" x14ac:dyDescent="0.25">
      <c r="A3404" s="55" t="s">
        <v>1717</v>
      </c>
      <c r="B3404" s="92" t="s">
        <v>3472</v>
      </c>
      <c r="D3404" s="55" t="s">
        <v>3859</v>
      </c>
      <c r="E3404" s="56">
        <v>45838</v>
      </c>
      <c r="F3404" s="55" t="s">
        <v>4354</v>
      </c>
      <c r="H3404" s="55">
        <v>50900010</v>
      </c>
      <c r="I3404" s="55" t="s">
        <v>4356</v>
      </c>
      <c r="K3404" s="55" t="s">
        <v>490</v>
      </c>
      <c r="L3404" s="56">
        <v>45838</v>
      </c>
      <c r="Q3404" s="55" t="s">
        <v>89</v>
      </c>
      <c r="R3404" s="57">
        <v>4.95</v>
      </c>
      <c r="S3404" s="55" t="s">
        <v>89</v>
      </c>
      <c r="T3404" s="57">
        <v>4.95</v>
      </c>
      <c r="U3404" s="55" t="s">
        <v>329</v>
      </c>
      <c r="V3404" s="55" t="s">
        <v>330</v>
      </c>
      <c r="AJ3404" s="58">
        <v>0</v>
      </c>
      <c r="AT3404" t="s">
        <v>3842</v>
      </c>
      <c r="AU3404" s="191">
        <f t="shared" si="55"/>
        <v>81675</v>
      </c>
    </row>
    <row r="3405" spans="1:47" hidden="1" x14ac:dyDescent="0.25">
      <c r="A3405" s="55" t="s">
        <v>1717</v>
      </c>
      <c r="B3405" s="92" t="s">
        <v>3472</v>
      </c>
      <c r="D3405" s="55" t="s">
        <v>3859</v>
      </c>
      <c r="E3405" s="56">
        <v>45838</v>
      </c>
      <c r="F3405" s="55" t="s">
        <v>4354</v>
      </c>
      <c r="H3405" s="55">
        <v>50900010</v>
      </c>
      <c r="I3405" s="55" t="s">
        <v>4356</v>
      </c>
      <c r="K3405" s="55" t="s">
        <v>490</v>
      </c>
      <c r="L3405" s="56">
        <v>45838</v>
      </c>
      <c r="Q3405" s="55" t="s">
        <v>89</v>
      </c>
      <c r="R3405" s="57">
        <v>33.97</v>
      </c>
      <c r="S3405" s="55" t="s">
        <v>89</v>
      </c>
      <c r="T3405" s="57">
        <v>33.97</v>
      </c>
      <c r="U3405" s="55" t="s">
        <v>329</v>
      </c>
      <c r="V3405" s="55" t="s">
        <v>330</v>
      </c>
      <c r="AJ3405" s="58">
        <v>0</v>
      </c>
      <c r="AT3405" t="s">
        <v>3842</v>
      </c>
      <c r="AU3405" s="191">
        <f t="shared" si="55"/>
        <v>560505</v>
      </c>
    </row>
    <row r="3406" spans="1:47" hidden="1" x14ac:dyDescent="0.25">
      <c r="A3406" s="55" t="s">
        <v>1717</v>
      </c>
      <c r="B3406" s="92" t="s">
        <v>3472</v>
      </c>
      <c r="D3406" s="55" t="s">
        <v>3859</v>
      </c>
      <c r="E3406" s="56">
        <v>45838</v>
      </c>
      <c r="F3406" s="55" t="s">
        <v>4354</v>
      </c>
      <c r="H3406" s="55">
        <v>50900010</v>
      </c>
      <c r="I3406" s="55" t="s">
        <v>4356</v>
      </c>
      <c r="K3406" s="55" t="s">
        <v>490</v>
      </c>
      <c r="L3406" s="56">
        <v>45838</v>
      </c>
      <c r="Q3406" s="55" t="s">
        <v>89</v>
      </c>
      <c r="R3406" s="57">
        <v>34.49</v>
      </c>
      <c r="S3406" s="55" t="s">
        <v>89</v>
      </c>
      <c r="T3406" s="57">
        <v>34.49</v>
      </c>
      <c r="U3406" s="55" t="s">
        <v>329</v>
      </c>
      <c r="V3406" s="55" t="s">
        <v>330</v>
      </c>
      <c r="AJ3406" s="58">
        <v>0</v>
      </c>
      <c r="AT3406" t="s">
        <v>3842</v>
      </c>
      <c r="AU3406" s="191">
        <f t="shared" si="55"/>
        <v>569085</v>
      </c>
    </row>
    <row r="3407" spans="1:47" hidden="1" x14ac:dyDescent="0.25">
      <c r="A3407" s="55" t="s">
        <v>1717</v>
      </c>
      <c r="B3407" s="92" t="s">
        <v>3472</v>
      </c>
      <c r="D3407" s="55" t="s">
        <v>3859</v>
      </c>
      <c r="E3407" s="56">
        <v>45838</v>
      </c>
      <c r="F3407" s="55" t="s">
        <v>4354</v>
      </c>
      <c r="H3407" s="55">
        <v>50900010</v>
      </c>
      <c r="I3407" s="55" t="s">
        <v>4356</v>
      </c>
      <c r="K3407" s="55" t="s">
        <v>490</v>
      </c>
      <c r="L3407" s="56">
        <v>45838</v>
      </c>
      <c r="Q3407" s="55" t="s">
        <v>89</v>
      </c>
      <c r="R3407" s="57">
        <v>0.63</v>
      </c>
      <c r="S3407" s="55" t="s">
        <v>89</v>
      </c>
      <c r="T3407" s="57">
        <v>0.63</v>
      </c>
      <c r="U3407" s="55" t="s">
        <v>329</v>
      </c>
      <c r="V3407" s="55" t="s">
        <v>330</v>
      </c>
      <c r="AJ3407" s="58">
        <v>0</v>
      </c>
      <c r="AT3407" t="s">
        <v>3842</v>
      </c>
      <c r="AU3407" s="191">
        <f t="shared" si="55"/>
        <v>10395</v>
      </c>
    </row>
    <row r="3408" spans="1:47" hidden="1" x14ac:dyDescent="0.25">
      <c r="A3408" s="55" t="s">
        <v>1717</v>
      </c>
      <c r="B3408" s="92" t="s">
        <v>3472</v>
      </c>
      <c r="D3408" s="55" t="s">
        <v>3859</v>
      </c>
      <c r="E3408" s="56">
        <v>45838</v>
      </c>
      <c r="F3408" s="55" t="s">
        <v>4354</v>
      </c>
      <c r="H3408" s="55">
        <v>50900010</v>
      </c>
      <c r="I3408" s="55" t="s">
        <v>4356</v>
      </c>
      <c r="K3408" s="55" t="s">
        <v>490</v>
      </c>
      <c r="L3408" s="56">
        <v>45838</v>
      </c>
      <c r="Q3408" s="55" t="s">
        <v>89</v>
      </c>
      <c r="R3408" s="57">
        <v>7.76</v>
      </c>
      <c r="S3408" s="55" t="s">
        <v>89</v>
      </c>
      <c r="T3408" s="57">
        <v>7.76</v>
      </c>
      <c r="U3408" s="55" t="s">
        <v>329</v>
      </c>
      <c r="V3408" s="55" t="s">
        <v>330</v>
      </c>
      <c r="AJ3408" s="58">
        <v>0</v>
      </c>
      <c r="AT3408" t="s">
        <v>3842</v>
      </c>
      <c r="AU3408" s="191">
        <f t="shared" si="55"/>
        <v>128040</v>
      </c>
    </row>
    <row r="3409" spans="1:47" hidden="1" x14ac:dyDescent="0.25">
      <c r="A3409" s="55" t="s">
        <v>1717</v>
      </c>
      <c r="B3409" s="92" t="s">
        <v>3472</v>
      </c>
      <c r="D3409" s="55" t="s">
        <v>3859</v>
      </c>
      <c r="E3409" s="56">
        <v>45838</v>
      </c>
      <c r="F3409" s="55" t="s">
        <v>4354</v>
      </c>
      <c r="H3409" s="55">
        <v>50900010</v>
      </c>
      <c r="I3409" s="55" t="s">
        <v>4356</v>
      </c>
      <c r="K3409" s="55" t="s">
        <v>490</v>
      </c>
      <c r="L3409" s="56">
        <v>45838</v>
      </c>
      <c r="Q3409" s="55" t="s">
        <v>89</v>
      </c>
      <c r="R3409" s="57">
        <v>228.9</v>
      </c>
      <c r="S3409" s="55" t="s">
        <v>89</v>
      </c>
      <c r="T3409" s="57">
        <v>228.9</v>
      </c>
      <c r="U3409" s="55" t="s">
        <v>329</v>
      </c>
      <c r="V3409" s="55" t="s">
        <v>330</v>
      </c>
      <c r="AJ3409" s="58">
        <v>0</v>
      </c>
      <c r="AT3409" t="s">
        <v>3842</v>
      </c>
      <c r="AU3409" s="191">
        <f t="shared" si="55"/>
        <v>3776850</v>
      </c>
    </row>
    <row r="3410" spans="1:47" hidden="1" x14ac:dyDescent="0.25">
      <c r="A3410" s="55" t="s">
        <v>1717</v>
      </c>
      <c r="B3410" s="92" t="s">
        <v>3472</v>
      </c>
      <c r="D3410" s="55" t="s">
        <v>3859</v>
      </c>
      <c r="E3410" s="56">
        <v>45838</v>
      </c>
      <c r="F3410" s="55" t="s">
        <v>4354</v>
      </c>
      <c r="H3410" s="55">
        <v>50900010</v>
      </c>
      <c r="I3410" s="55" t="s">
        <v>4356</v>
      </c>
      <c r="K3410" s="55" t="s">
        <v>490</v>
      </c>
      <c r="L3410" s="56">
        <v>45838</v>
      </c>
      <c r="Q3410" s="55" t="s">
        <v>89</v>
      </c>
      <c r="R3410" s="57">
        <v>280.66000000000003</v>
      </c>
      <c r="S3410" s="55" t="s">
        <v>89</v>
      </c>
      <c r="T3410" s="57">
        <v>280.66000000000003</v>
      </c>
      <c r="U3410" s="55" t="s">
        <v>329</v>
      </c>
      <c r="V3410" s="55" t="s">
        <v>330</v>
      </c>
      <c r="AJ3410" s="58">
        <v>0</v>
      </c>
      <c r="AT3410" t="s">
        <v>3842</v>
      </c>
      <c r="AU3410" s="191">
        <f t="shared" si="55"/>
        <v>4630890</v>
      </c>
    </row>
    <row r="3411" spans="1:47" hidden="1" x14ac:dyDescent="0.25">
      <c r="A3411" s="55" t="s">
        <v>1717</v>
      </c>
      <c r="B3411" s="92" t="s">
        <v>3472</v>
      </c>
      <c r="D3411" s="55" t="s">
        <v>3859</v>
      </c>
      <c r="E3411" s="56">
        <v>45838</v>
      </c>
      <c r="F3411" s="55" t="s">
        <v>4354</v>
      </c>
      <c r="H3411" s="55">
        <v>50900010</v>
      </c>
      <c r="I3411" s="55" t="s">
        <v>4356</v>
      </c>
      <c r="K3411" s="55" t="s">
        <v>490</v>
      </c>
      <c r="L3411" s="56">
        <v>45838</v>
      </c>
      <c r="Q3411" s="55" t="s">
        <v>89</v>
      </c>
      <c r="R3411" s="57">
        <v>116.67</v>
      </c>
      <c r="S3411" s="55" t="s">
        <v>89</v>
      </c>
      <c r="T3411" s="57">
        <v>116.67</v>
      </c>
      <c r="U3411" s="55" t="s">
        <v>329</v>
      </c>
      <c r="V3411" s="55" t="s">
        <v>330</v>
      </c>
      <c r="AJ3411" s="58">
        <v>0</v>
      </c>
      <c r="AT3411" t="s">
        <v>3842</v>
      </c>
      <c r="AU3411" s="191">
        <f t="shared" si="55"/>
        <v>1925055</v>
      </c>
    </row>
    <row r="3412" spans="1:47" hidden="1" x14ac:dyDescent="0.25">
      <c r="A3412" s="55" t="s">
        <v>1717</v>
      </c>
      <c r="B3412" s="92" t="s">
        <v>3472</v>
      </c>
      <c r="D3412" s="55" t="s">
        <v>3859</v>
      </c>
      <c r="E3412" s="56">
        <v>45838</v>
      </c>
      <c r="F3412" s="55" t="s">
        <v>4354</v>
      </c>
      <c r="H3412" s="55">
        <v>50900010</v>
      </c>
      <c r="I3412" s="55" t="s">
        <v>4356</v>
      </c>
      <c r="K3412" s="55" t="s">
        <v>490</v>
      </c>
      <c r="L3412" s="56">
        <v>45838</v>
      </c>
      <c r="Q3412" s="55" t="s">
        <v>89</v>
      </c>
      <c r="R3412" s="57">
        <v>23.18</v>
      </c>
      <c r="S3412" s="55" t="s">
        <v>89</v>
      </c>
      <c r="T3412" s="57">
        <v>23.18</v>
      </c>
      <c r="U3412" s="55" t="s">
        <v>329</v>
      </c>
      <c r="V3412" s="55" t="s">
        <v>330</v>
      </c>
      <c r="AJ3412" s="58">
        <v>0</v>
      </c>
      <c r="AT3412" t="s">
        <v>3842</v>
      </c>
      <c r="AU3412" s="191">
        <f t="shared" si="55"/>
        <v>382470</v>
      </c>
    </row>
    <row r="3413" spans="1:47" hidden="1" x14ac:dyDescent="0.25">
      <c r="A3413" s="55" t="s">
        <v>1717</v>
      </c>
      <c r="B3413" s="92" t="s">
        <v>3472</v>
      </c>
      <c r="D3413" s="55" t="s">
        <v>3859</v>
      </c>
      <c r="E3413" s="56">
        <v>45838</v>
      </c>
      <c r="F3413" s="55" t="s">
        <v>4354</v>
      </c>
      <c r="H3413" s="55">
        <v>50900010</v>
      </c>
      <c r="I3413" s="55" t="s">
        <v>4356</v>
      </c>
      <c r="K3413" s="55" t="s">
        <v>490</v>
      </c>
      <c r="L3413" s="56">
        <v>45838</v>
      </c>
      <c r="Q3413" s="55" t="s">
        <v>89</v>
      </c>
      <c r="R3413" s="57">
        <v>0.41</v>
      </c>
      <c r="S3413" s="55" t="s">
        <v>89</v>
      </c>
      <c r="T3413" s="57">
        <v>0.41</v>
      </c>
      <c r="U3413" s="55" t="s">
        <v>329</v>
      </c>
      <c r="V3413" s="55" t="s">
        <v>330</v>
      </c>
      <c r="AJ3413" s="58">
        <v>0</v>
      </c>
      <c r="AT3413" t="s">
        <v>3842</v>
      </c>
      <c r="AU3413" s="191">
        <f t="shared" si="55"/>
        <v>6765</v>
      </c>
    </row>
    <row r="3414" spans="1:47" hidden="1" x14ac:dyDescent="0.25">
      <c r="A3414" s="55" t="s">
        <v>1717</v>
      </c>
      <c r="B3414" s="92" t="s">
        <v>3472</v>
      </c>
      <c r="D3414" s="55" t="s">
        <v>3859</v>
      </c>
      <c r="E3414" s="56">
        <v>45838</v>
      </c>
      <c r="F3414" s="55" t="s">
        <v>4354</v>
      </c>
      <c r="H3414" s="55">
        <v>50900010</v>
      </c>
      <c r="I3414" s="55" t="s">
        <v>4356</v>
      </c>
      <c r="K3414" s="55" t="s">
        <v>490</v>
      </c>
      <c r="L3414" s="56">
        <v>45838</v>
      </c>
      <c r="Q3414" s="55" t="s">
        <v>89</v>
      </c>
      <c r="R3414" s="57">
        <v>48.52</v>
      </c>
      <c r="S3414" s="55" t="s">
        <v>89</v>
      </c>
      <c r="T3414" s="57">
        <v>48.52</v>
      </c>
      <c r="U3414" s="55" t="s">
        <v>329</v>
      </c>
      <c r="V3414" s="55" t="s">
        <v>330</v>
      </c>
      <c r="AJ3414" s="58">
        <v>0</v>
      </c>
      <c r="AT3414" t="s">
        <v>3842</v>
      </c>
      <c r="AU3414" s="191">
        <f t="shared" si="55"/>
        <v>800580</v>
      </c>
    </row>
    <row r="3415" spans="1:47" hidden="1" x14ac:dyDescent="0.25">
      <c r="A3415" s="55" t="s">
        <v>1717</v>
      </c>
      <c r="B3415" s="92" t="s">
        <v>3472</v>
      </c>
      <c r="D3415" s="55" t="s">
        <v>3859</v>
      </c>
      <c r="E3415" s="56">
        <v>45838</v>
      </c>
      <c r="F3415" s="55" t="s">
        <v>4354</v>
      </c>
      <c r="H3415" s="55">
        <v>50900010</v>
      </c>
      <c r="I3415" s="55" t="s">
        <v>4356</v>
      </c>
      <c r="K3415" s="55" t="s">
        <v>490</v>
      </c>
      <c r="L3415" s="56">
        <v>45838</v>
      </c>
      <c r="Q3415" s="55" t="s">
        <v>89</v>
      </c>
      <c r="R3415" s="57">
        <v>105.63</v>
      </c>
      <c r="S3415" s="55" t="s">
        <v>89</v>
      </c>
      <c r="T3415" s="57">
        <v>105.63</v>
      </c>
      <c r="U3415" s="55" t="s">
        <v>329</v>
      </c>
      <c r="V3415" s="55" t="s">
        <v>330</v>
      </c>
      <c r="AJ3415" s="58">
        <v>0</v>
      </c>
      <c r="AT3415" t="s">
        <v>3842</v>
      </c>
      <c r="AU3415" s="191">
        <f t="shared" si="55"/>
        <v>1742895</v>
      </c>
    </row>
    <row r="3416" spans="1:47" hidden="1" x14ac:dyDescent="0.25">
      <c r="A3416" s="55" t="s">
        <v>1717</v>
      </c>
      <c r="B3416" s="92" t="s">
        <v>3472</v>
      </c>
      <c r="D3416" s="55" t="s">
        <v>3859</v>
      </c>
      <c r="E3416" s="56">
        <v>45838</v>
      </c>
      <c r="F3416" s="55" t="s">
        <v>4354</v>
      </c>
      <c r="H3416" s="55">
        <v>50900010</v>
      </c>
      <c r="I3416" s="55" t="s">
        <v>4356</v>
      </c>
      <c r="K3416" s="55" t="s">
        <v>490</v>
      </c>
      <c r="L3416" s="56">
        <v>45838</v>
      </c>
      <c r="Q3416" s="55" t="s">
        <v>89</v>
      </c>
      <c r="R3416" s="57">
        <v>0.41</v>
      </c>
      <c r="S3416" s="55" t="s">
        <v>89</v>
      </c>
      <c r="T3416" s="57">
        <v>0.41</v>
      </c>
      <c r="U3416" s="55" t="s">
        <v>329</v>
      </c>
      <c r="V3416" s="55" t="s">
        <v>330</v>
      </c>
      <c r="AJ3416" s="58">
        <v>0</v>
      </c>
      <c r="AT3416" t="s">
        <v>3842</v>
      </c>
      <c r="AU3416" s="191">
        <f t="shared" si="55"/>
        <v>6765</v>
      </c>
    </row>
    <row r="3417" spans="1:47" hidden="1" x14ac:dyDescent="0.25">
      <c r="A3417" s="55" t="s">
        <v>1717</v>
      </c>
      <c r="B3417" s="92" t="s">
        <v>3472</v>
      </c>
      <c r="D3417" s="55" t="s">
        <v>3859</v>
      </c>
      <c r="E3417" s="56">
        <v>45838</v>
      </c>
      <c r="F3417" s="55" t="s">
        <v>4354</v>
      </c>
      <c r="H3417" s="55">
        <v>50900010</v>
      </c>
      <c r="I3417" s="55" t="s">
        <v>4356</v>
      </c>
      <c r="K3417" s="55" t="s">
        <v>490</v>
      </c>
      <c r="L3417" s="56">
        <v>45838</v>
      </c>
      <c r="Q3417" s="55" t="s">
        <v>89</v>
      </c>
      <c r="R3417" s="57">
        <v>0</v>
      </c>
      <c r="S3417" s="55" t="s">
        <v>89</v>
      </c>
      <c r="T3417" s="57">
        <v>0</v>
      </c>
      <c r="U3417" s="55" t="s">
        <v>4042</v>
      </c>
      <c r="V3417" s="55" t="s">
        <v>4043</v>
      </c>
      <c r="AJ3417" s="58">
        <v>0</v>
      </c>
      <c r="AT3417" t="s">
        <v>4371</v>
      </c>
      <c r="AU3417" s="191">
        <f t="shared" si="55"/>
        <v>0</v>
      </c>
    </row>
    <row r="3418" spans="1:47" hidden="1" x14ac:dyDescent="0.25">
      <c r="A3418" s="55" t="s">
        <v>1717</v>
      </c>
      <c r="B3418" s="92" t="s">
        <v>3472</v>
      </c>
      <c r="D3418" s="55" t="s">
        <v>3859</v>
      </c>
      <c r="E3418" s="56">
        <v>45838</v>
      </c>
      <c r="F3418" s="55" t="s">
        <v>4354</v>
      </c>
      <c r="H3418" s="55">
        <v>50900010</v>
      </c>
      <c r="I3418" s="55" t="s">
        <v>4356</v>
      </c>
      <c r="K3418" s="55" t="s">
        <v>490</v>
      </c>
      <c r="L3418" s="56">
        <v>45838</v>
      </c>
      <c r="Q3418" s="55" t="s">
        <v>89</v>
      </c>
      <c r="R3418" s="57">
        <v>24.85</v>
      </c>
      <c r="S3418" s="55" t="s">
        <v>89</v>
      </c>
      <c r="T3418" s="57">
        <v>24.85</v>
      </c>
      <c r="U3418" s="55" t="s">
        <v>4042</v>
      </c>
      <c r="V3418" s="55" t="s">
        <v>4043</v>
      </c>
      <c r="AJ3418" s="58">
        <v>0</v>
      </c>
      <c r="AT3418" t="s">
        <v>4371</v>
      </c>
      <c r="AU3418" s="191">
        <f t="shared" si="55"/>
        <v>410025</v>
      </c>
    </row>
    <row r="3419" spans="1:47" hidden="1" x14ac:dyDescent="0.25">
      <c r="A3419" s="55" t="s">
        <v>1717</v>
      </c>
      <c r="B3419" s="92" t="s">
        <v>3472</v>
      </c>
      <c r="D3419" s="55" t="s">
        <v>3859</v>
      </c>
      <c r="E3419" s="56">
        <v>45838</v>
      </c>
      <c r="F3419" s="55" t="s">
        <v>4354</v>
      </c>
      <c r="H3419" s="55">
        <v>50900010</v>
      </c>
      <c r="I3419" s="55" t="s">
        <v>4356</v>
      </c>
      <c r="K3419" s="55" t="s">
        <v>490</v>
      </c>
      <c r="L3419" s="56">
        <v>45838</v>
      </c>
      <c r="Q3419" s="55" t="s">
        <v>89</v>
      </c>
      <c r="R3419" s="57">
        <v>53</v>
      </c>
      <c r="S3419" s="55" t="s">
        <v>89</v>
      </c>
      <c r="T3419" s="57">
        <v>53</v>
      </c>
      <c r="U3419" s="55" t="s">
        <v>329</v>
      </c>
      <c r="V3419" s="55" t="s">
        <v>330</v>
      </c>
      <c r="AJ3419" s="58">
        <v>0</v>
      </c>
      <c r="AT3419" t="s">
        <v>3842</v>
      </c>
      <c r="AU3419" s="191">
        <f t="shared" si="55"/>
        <v>874500</v>
      </c>
    </row>
    <row r="3420" spans="1:47" hidden="1" x14ac:dyDescent="0.25">
      <c r="A3420" s="55" t="s">
        <v>1717</v>
      </c>
      <c r="B3420" s="92" t="s">
        <v>3472</v>
      </c>
      <c r="D3420" s="55" t="s">
        <v>3859</v>
      </c>
      <c r="E3420" s="56">
        <v>45838</v>
      </c>
      <c r="F3420" s="55" t="s">
        <v>4354</v>
      </c>
      <c r="H3420" s="55">
        <v>50900010</v>
      </c>
      <c r="I3420" s="55" t="s">
        <v>4356</v>
      </c>
      <c r="K3420" s="55" t="s">
        <v>490</v>
      </c>
      <c r="L3420" s="56">
        <v>45838</v>
      </c>
      <c r="Q3420" s="55" t="s">
        <v>89</v>
      </c>
      <c r="R3420" s="57">
        <v>153.53</v>
      </c>
      <c r="S3420" s="55" t="s">
        <v>89</v>
      </c>
      <c r="T3420" s="57">
        <v>153.53</v>
      </c>
      <c r="U3420" s="55" t="s">
        <v>329</v>
      </c>
      <c r="V3420" s="55" t="s">
        <v>330</v>
      </c>
      <c r="AJ3420" s="58">
        <v>0</v>
      </c>
      <c r="AT3420" t="s">
        <v>3842</v>
      </c>
      <c r="AU3420" s="191">
        <f t="shared" si="55"/>
        <v>2533245</v>
      </c>
    </row>
    <row r="3421" spans="1:47" hidden="1" x14ac:dyDescent="0.25">
      <c r="A3421" s="55" t="s">
        <v>1717</v>
      </c>
      <c r="B3421" s="92" t="s">
        <v>3472</v>
      </c>
      <c r="D3421" s="55" t="s">
        <v>3859</v>
      </c>
      <c r="E3421" s="56">
        <v>45838</v>
      </c>
      <c r="F3421" s="55" t="s">
        <v>4354</v>
      </c>
      <c r="H3421" s="55">
        <v>50900010</v>
      </c>
      <c r="I3421" s="55" t="s">
        <v>4356</v>
      </c>
      <c r="K3421" s="55" t="s">
        <v>490</v>
      </c>
      <c r="L3421" s="56">
        <v>45838</v>
      </c>
      <c r="Q3421" s="55" t="s">
        <v>89</v>
      </c>
      <c r="R3421" s="57">
        <v>10.119999999999999</v>
      </c>
      <c r="S3421" s="55" t="s">
        <v>89</v>
      </c>
      <c r="T3421" s="57">
        <v>10.119999999999999</v>
      </c>
      <c r="U3421" s="55" t="s">
        <v>329</v>
      </c>
      <c r="V3421" s="55" t="s">
        <v>330</v>
      </c>
      <c r="AJ3421" s="58">
        <v>0</v>
      </c>
      <c r="AT3421" t="s">
        <v>3842</v>
      </c>
      <c r="AU3421" s="191">
        <f t="shared" si="55"/>
        <v>166980</v>
      </c>
    </row>
    <row r="3422" spans="1:47" hidden="1" x14ac:dyDescent="0.25">
      <c r="A3422" s="55" t="s">
        <v>1717</v>
      </c>
      <c r="B3422" s="92" t="s">
        <v>3472</v>
      </c>
      <c r="D3422" s="55" t="s">
        <v>3859</v>
      </c>
      <c r="E3422" s="56">
        <v>45838</v>
      </c>
      <c r="F3422" s="55" t="s">
        <v>4354</v>
      </c>
      <c r="H3422" s="55">
        <v>50900010</v>
      </c>
      <c r="I3422" s="55" t="s">
        <v>4356</v>
      </c>
      <c r="K3422" s="55" t="s">
        <v>490</v>
      </c>
      <c r="L3422" s="56">
        <v>45838</v>
      </c>
      <c r="Q3422" s="55" t="s">
        <v>89</v>
      </c>
      <c r="R3422" s="57">
        <v>570.72</v>
      </c>
      <c r="S3422" s="55" t="s">
        <v>89</v>
      </c>
      <c r="T3422" s="57">
        <v>570.72</v>
      </c>
      <c r="U3422" s="55" t="s">
        <v>329</v>
      </c>
      <c r="V3422" s="55" t="s">
        <v>330</v>
      </c>
      <c r="AJ3422" s="58">
        <v>0</v>
      </c>
      <c r="AT3422" t="s">
        <v>3842</v>
      </c>
      <c r="AU3422" s="191">
        <f t="shared" si="55"/>
        <v>9416880</v>
      </c>
    </row>
    <row r="3423" spans="1:47" hidden="1" x14ac:dyDescent="0.25">
      <c r="A3423" s="55" t="s">
        <v>1717</v>
      </c>
      <c r="B3423" s="92" t="s">
        <v>3472</v>
      </c>
      <c r="D3423" s="55" t="s">
        <v>3859</v>
      </c>
      <c r="E3423" s="56">
        <v>45838</v>
      </c>
      <c r="F3423" s="55" t="s">
        <v>4354</v>
      </c>
      <c r="H3423" s="55">
        <v>50900010</v>
      </c>
      <c r="I3423" s="55" t="s">
        <v>4356</v>
      </c>
      <c r="K3423" s="55" t="s">
        <v>490</v>
      </c>
      <c r="L3423" s="56">
        <v>45838</v>
      </c>
      <c r="Q3423" s="55" t="s">
        <v>89</v>
      </c>
      <c r="R3423" s="57">
        <v>122.42</v>
      </c>
      <c r="S3423" s="55" t="s">
        <v>89</v>
      </c>
      <c r="T3423" s="57">
        <v>122.42</v>
      </c>
      <c r="U3423" s="55" t="s">
        <v>329</v>
      </c>
      <c r="V3423" s="55" t="s">
        <v>330</v>
      </c>
      <c r="AJ3423" s="58">
        <v>0</v>
      </c>
      <c r="AT3423" t="s">
        <v>3842</v>
      </c>
      <c r="AU3423" s="191">
        <f t="shared" si="55"/>
        <v>2019930</v>
      </c>
    </row>
    <row r="3424" spans="1:47" hidden="1" x14ac:dyDescent="0.25">
      <c r="A3424" s="55" t="s">
        <v>1717</v>
      </c>
      <c r="B3424" s="92" t="s">
        <v>3472</v>
      </c>
      <c r="D3424" s="55" t="s">
        <v>3859</v>
      </c>
      <c r="E3424" s="56">
        <v>45838</v>
      </c>
      <c r="F3424" s="55" t="s">
        <v>4354</v>
      </c>
      <c r="H3424" s="55">
        <v>50900010</v>
      </c>
      <c r="I3424" s="55" t="s">
        <v>4356</v>
      </c>
      <c r="K3424" s="55" t="s">
        <v>490</v>
      </c>
      <c r="L3424" s="56">
        <v>45838</v>
      </c>
      <c r="Q3424" s="55" t="s">
        <v>89</v>
      </c>
      <c r="R3424" s="57">
        <v>2.0299999999999998</v>
      </c>
      <c r="S3424" s="55" t="s">
        <v>89</v>
      </c>
      <c r="T3424" s="57">
        <v>2.0299999999999998</v>
      </c>
      <c r="U3424" s="55" t="s">
        <v>329</v>
      </c>
      <c r="V3424" s="55" t="s">
        <v>330</v>
      </c>
      <c r="AJ3424" s="58">
        <v>0</v>
      </c>
      <c r="AT3424" t="s">
        <v>3842</v>
      </c>
      <c r="AU3424" s="191">
        <f t="shared" si="55"/>
        <v>33495</v>
      </c>
    </row>
    <row r="3425" spans="1:47" hidden="1" x14ac:dyDescent="0.25">
      <c r="A3425" s="55" t="s">
        <v>1717</v>
      </c>
      <c r="B3425" s="92" t="s">
        <v>3472</v>
      </c>
      <c r="D3425" s="55" t="s">
        <v>3859</v>
      </c>
      <c r="E3425" s="56">
        <v>45838</v>
      </c>
      <c r="F3425" s="55" t="s">
        <v>4354</v>
      </c>
      <c r="H3425" s="55">
        <v>50900010</v>
      </c>
      <c r="I3425" s="55" t="s">
        <v>4356</v>
      </c>
      <c r="K3425" s="55" t="s">
        <v>490</v>
      </c>
      <c r="L3425" s="56">
        <v>45838</v>
      </c>
      <c r="Q3425" s="55" t="s">
        <v>89</v>
      </c>
      <c r="R3425" s="57">
        <v>0.06</v>
      </c>
      <c r="S3425" s="55" t="s">
        <v>89</v>
      </c>
      <c r="T3425" s="57">
        <v>0.06</v>
      </c>
      <c r="U3425" s="55" t="s">
        <v>329</v>
      </c>
      <c r="V3425" s="55" t="s">
        <v>330</v>
      </c>
      <c r="AJ3425" s="58">
        <v>0</v>
      </c>
      <c r="AT3425" t="s">
        <v>3842</v>
      </c>
      <c r="AU3425" s="191">
        <f t="shared" si="55"/>
        <v>990</v>
      </c>
    </row>
    <row r="3426" spans="1:47" hidden="1" x14ac:dyDescent="0.25">
      <c r="A3426" s="55" t="s">
        <v>1717</v>
      </c>
      <c r="B3426" s="92" t="s">
        <v>3472</v>
      </c>
      <c r="D3426" s="55" t="s">
        <v>3859</v>
      </c>
      <c r="E3426" s="56">
        <v>45838</v>
      </c>
      <c r="F3426" s="55" t="s">
        <v>4354</v>
      </c>
      <c r="H3426" s="55">
        <v>50900010</v>
      </c>
      <c r="I3426" s="55" t="s">
        <v>4356</v>
      </c>
      <c r="K3426" s="55" t="s">
        <v>490</v>
      </c>
      <c r="L3426" s="56">
        <v>45838</v>
      </c>
      <c r="Q3426" s="55" t="s">
        <v>89</v>
      </c>
      <c r="R3426" s="57">
        <v>68.150000000000006</v>
      </c>
      <c r="S3426" s="55" t="s">
        <v>89</v>
      </c>
      <c r="T3426" s="57">
        <v>68.150000000000006</v>
      </c>
      <c r="U3426" s="55" t="s">
        <v>329</v>
      </c>
      <c r="V3426" s="55" t="s">
        <v>330</v>
      </c>
      <c r="AJ3426" s="58">
        <v>0</v>
      </c>
      <c r="AT3426" t="s">
        <v>3842</v>
      </c>
      <c r="AU3426" s="191">
        <f t="shared" si="55"/>
        <v>1124475</v>
      </c>
    </row>
    <row r="3427" spans="1:47" hidden="1" x14ac:dyDescent="0.25">
      <c r="A3427" s="55" t="s">
        <v>1717</v>
      </c>
      <c r="B3427" s="92" t="s">
        <v>3472</v>
      </c>
      <c r="D3427" s="55" t="s">
        <v>3859</v>
      </c>
      <c r="E3427" s="56">
        <v>45838</v>
      </c>
      <c r="F3427" s="55" t="s">
        <v>4354</v>
      </c>
      <c r="H3427" s="55">
        <v>50900010</v>
      </c>
      <c r="I3427" s="55" t="s">
        <v>4356</v>
      </c>
      <c r="K3427" s="55" t="s">
        <v>490</v>
      </c>
      <c r="L3427" s="56">
        <v>45838</v>
      </c>
      <c r="Q3427" s="55" t="s">
        <v>89</v>
      </c>
      <c r="R3427" s="57">
        <v>210.93</v>
      </c>
      <c r="S3427" s="55" t="s">
        <v>89</v>
      </c>
      <c r="T3427" s="57">
        <v>210.93</v>
      </c>
      <c r="U3427" s="55" t="s">
        <v>329</v>
      </c>
      <c r="V3427" s="55" t="s">
        <v>330</v>
      </c>
      <c r="AJ3427" s="58">
        <v>0</v>
      </c>
      <c r="AT3427" t="s">
        <v>3842</v>
      </c>
      <c r="AU3427" s="191">
        <f t="shared" si="55"/>
        <v>3480345</v>
      </c>
    </row>
    <row r="3428" spans="1:47" hidden="1" x14ac:dyDescent="0.25">
      <c r="A3428" s="55" t="s">
        <v>1717</v>
      </c>
      <c r="B3428" s="92" t="s">
        <v>3472</v>
      </c>
      <c r="D3428" s="55" t="s">
        <v>3859</v>
      </c>
      <c r="E3428" s="56">
        <v>45838</v>
      </c>
      <c r="F3428" s="55" t="s">
        <v>4354</v>
      </c>
      <c r="H3428" s="55">
        <v>50900010</v>
      </c>
      <c r="I3428" s="55" t="s">
        <v>4356</v>
      </c>
      <c r="K3428" s="55" t="s">
        <v>490</v>
      </c>
      <c r="L3428" s="56">
        <v>45838</v>
      </c>
      <c r="Q3428" s="55" t="s">
        <v>89</v>
      </c>
      <c r="R3428" s="57">
        <v>910.53</v>
      </c>
      <c r="S3428" s="55" t="s">
        <v>89</v>
      </c>
      <c r="T3428" s="57">
        <v>910.53</v>
      </c>
      <c r="U3428" s="55" t="s">
        <v>329</v>
      </c>
      <c r="V3428" s="55" t="s">
        <v>330</v>
      </c>
      <c r="AJ3428" s="58">
        <v>0</v>
      </c>
      <c r="AT3428" t="s">
        <v>3842</v>
      </c>
      <c r="AU3428" s="191">
        <f t="shared" si="55"/>
        <v>15023745</v>
      </c>
    </row>
    <row r="3429" spans="1:47" hidden="1" x14ac:dyDescent="0.25">
      <c r="A3429" s="55" t="s">
        <v>1717</v>
      </c>
      <c r="B3429" s="92" t="s">
        <v>3472</v>
      </c>
      <c r="D3429" s="55" t="s">
        <v>3859</v>
      </c>
      <c r="E3429" s="56">
        <v>45838</v>
      </c>
      <c r="F3429" s="55" t="s">
        <v>4354</v>
      </c>
      <c r="H3429" s="55">
        <v>50900010</v>
      </c>
      <c r="I3429" s="55" t="s">
        <v>4356</v>
      </c>
      <c r="K3429" s="55" t="s">
        <v>490</v>
      </c>
      <c r="L3429" s="56">
        <v>45838</v>
      </c>
      <c r="Q3429" s="55" t="s">
        <v>89</v>
      </c>
      <c r="R3429" s="57">
        <v>867.84</v>
      </c>
      <c r="S3429" s="55" t="s">
        <v>89</v>
      </c>
      <c r="T3429" s="57">
        <v>867.84</v>
      </c>
      <c r="U3429" s="55" t="s">
        <v>329</v>
      </c>
      <c r="V3429" s="55" t="s">
        <v>330</v>
      </c>
      <c r="AJ3429" s="58">
        <v>0</v>
      </c>
      <c r="AT3429" t="s">
        <v>3842</v>
      </c>
      <c r="AU3429" s="191">
        <f t="shared" si="55"/>
        <v>14319360</v>
      </c>
    </row>
    <row r="3430" spans="1:47" hidden="1" x14ac:dyDescent="0.25">
      <c r="A3430" s="55" t="s">
        <v>1717</v>
      </c>
      <c r="B3430" s="92" t="s">
        <v>3472</v>
      </c>
      <c r="D3430" s="55" t="s">
        <v>3859</v>
      </c>
      <c r="E3430" s="56">
        <v>45838</v>
      </c>
      <c r="F3430" s="55" t="s">
        <v>4354</v>
      </c>
      <c r="H3430" s="55">
        <v>50900010</v>
      </c>
      <c r="I3430" s="55" t="s">
        <v>4356</v>
      </c>
      <c r="K3430" s="55" t="s">
        <v>490</v>
      </c>
      <c r="L3430" s="56">
        <v>45838</v>
      </c>
      <c r="Q3430" s="55" t="s">
        <v>89</v>
      </c>
      <c r="R3430" s="57">
        <v>234.95</v>
      </c>
      <c r="S3430" s="55" t="s">
        <v>89</v>
      </c>
      <c r="T3430" s="57">
        <v>234.95</v>
      </c>
      <c r="U3430" s="55" t="s">
        <v>4042</v>
      </c>
      <c r="V3430" s="55" t="s">
        <v>4043</v>
      </c>
      <c r="AJ3430" s="58">
        <v>0</v>
      </c>
      <c r="AT3430" t="s">
        <v>4371</v>
      </c>
      <c r="AU3430" s="191">
        <f t="shared" si="55"/>
        <v>3876675</v>
      </c>
    </row>
    <row r="3431" spans="1:47" hidden="1" x14ac:dyDescent="0.25">
      <c r="A3431" s="55" t="s">
        <v>1717</v>
      </c>
      <c r="B3431" s="92" t="s">
        <v>3472</v>
      </c>
      <c r="D3431" s="55" t="s">
        <v>3859</v>
      </c>
      <c r="E3431" s="56">
        <v>45838</v>
      </c>
      <c r="F3431" s="55" t="s">
        <v>4354</v>
      </c>
      <c r="H3431" s="55">
        <v>50900010</v>
      </c>
      <c r="I3431" s="55" t="s">
        <v>4356</v>
      </c>
      <c r="K3431" s="55" t="s">
        <v>490</v>
      </c>
      <c r="L3431" s="56">
        <v>45838</v>
      </c>
      <c r="Q3431" s="55" t="s">
        <v>89</v>
      </c>
      <c r="R3431" s="57">
        <v>1.43</v>
      </c>
      <c r="S3431" s="55" t="s">
        <v>89</v>
      </c>
      <c r="T3431" s="57">
        <v>1.43</v>
      </c>
      <c r="U3431" s="55" t="s">
        <v>329</v>
      </c>
      <c r="V3431" s="55" t="s">
        <v>330</v>
      </c>
      <c r="AJ3431" s="58">
        <v>0</v>
      </c>
      <c r="AT3431" t="s">
        <v>3842</v>
      </c>
      <c r="AU3431" s="191">
        <f t="shared" si="55"/>
        <v>23595</v>
      </c>
    </row>
    <row r="3432" spans="1:47" hidden="1" x14ac:dyDescent="0.25">
      <c r="A3432" s="55" t="s">
        <v>1717</v>
      </c>
      <c r="B3432" s="92" t="s">
        <v>3472</v>
      </c>
      <c r="D3432" s="55" t="s">
        <v>3859</v>
      </c>
      <c r="E3432" s="56">
        <v>45838</v>
      </c>
      <c r="F3432" s="55" t="s">
        <v>4354</v>
      </c>
      <c r="H3432" s="55">
        <v>50900010</v>
      </c>
      <c r="I3432" s="55" t="s">
        <v>4356</v>
      </c>
      <c r="K3432" s="55" t="s">
        <v>490</v>
      </c>
      <c r="L3432" s="56">
        <v>45838</v>
      </c>
      <c r="Q3432" s="55" t="s">
        <v>89</v>
      </c>
      <c r="R3432" s="57">
        <v>85.61</v>
      </c>
      <c r="S3432" s="55" t="s">
        <v>89</v>
      </c>
      <c r="T3432" s="57">
        <v>85.61</v>
      </c>
      <c r="U3432" s="55" t="s">
        <v>329</v>
      </c>
      <c r="V3432" s="55" t="s">
        <v>330</v>
      </c>
      <c r="AJ3432" s="58">
        <v>0</v>
      </c>
      <c r="AT3432" t="s">
        <v>3842</v>
      </c>
      <c r="AU3432" s="191">
        <f t="shared" si="55"/>
        <v>1412565</v>
      </c>
    </row>
    <row r="3433" spans="1:47" hidden="1" x14ac:dyDescent="0.25">
      <c r="A3433" s="55" t="s">
        <v>1717</v>
      </c>
      <c r="B3433" s="92" t="s">
        <v>3472</v>
      </c>
      <c r="D3433" s="55" t="s">
        <v>3859</v>
      </c>
      <c r="E3433" s="56">
        <v>45838</v>
      </c>
      <c r="F3433" s="55" t="s">
        <v>4354</v>
      </c>
      <c r="H3433" s="55">
        <v>50900010</v>
      </c>
      <c r="I3433" s="55" t="s">
        <v>4356</v>
      </c>
      <c r="K3433" s="55" t="s">
        <v>490</v>
      </c>
      <c r="L3433" s="56">
        <v>45838</v>
      </c>
      <c r="Q3433" s="55" t="s">
        <v>89</v>
      </c>
      <c r="R3433" s="57">
        <v>36.01</v>
      </c>
      <c r="S3433" s="55" t="s">
        <v>89</v>
      </c>
      <c r="T3433" s="57">
        <v>36.01</v>
      </c>
      <c r="U3433" s="55" t="s">
        <v>329</v>
      </c>
      <c r="V3433" s="55" t="s">
        <v>330</v>
      </c>
      <c r="AJ3433" s="58">
        <v>0</v>
      </c>
      <c r="AT3433" t="s">
        <v>3842</v>
      </c>
      <c r="AU3433" s="191">
        <f t="shared" si="55"/>
        <v>594165</v>
      </c>
    </row>
    <row r="3434" spans="1:47" hidden="1" x14ac:dyDescent="0.25">
      <c r="A3434" s="55" t="s">
        <v>1717</v>
      </c>
      <c r="B3434" s="92" t="s">
        <v>3472</v>
      </c>
      <c r="D3434" s="55" t="s">
        <v>3859</v>
      </c>
      <c r="E3434" s="56">
        <v>45838</v>
      </c>
      <c r="F3434" s="55" t="s">
        <v>4354</v>
      </c>
      <c r="H3434" s="55">
        <v>50900010</v>
      </c>
      <c r="I3434" s="55" t="s">
        <v>4356</v>
      </c>
      <c r="K3434" s="55" t="s">
        <v>490</v>
      </c>
      <c r="L3434" s="56">
        <v>45838</v>
      </c>
      <c r="Q3434" s="55" t="s">
        <v>89</v>
      </c>
      <c r="R3434" s="57">
        <v>242.08</v>
      </c>
      <c r="S3434" s="55" t="s">
        <v>89</v>
      </c>
      <c r="T3434" s="57">
        <v>242.08</v>
      </c>
      <c r="U3434" s="55" t="s">
        <v>329</v>
      </c>
      <c r="V3434" s="55" t="s">
        <v>330</v>
      </c>
      <c r="AJ3434" s="58">
        <v>0</v>
      </c>
      <c r="AT3434" t="s">
        <v>3842</v>
      </c>
      <c r="AU3434" s="191">
        <f t="shared" si="55"/>
        <v>3994320</v>
      </c>
    </row>
    <row r="3435" spans="1:47" hidden="1" x14ac:dyDescent="0.25">
      <c r="A3435" s="55" t="s">
        <v>1717</v>
      </c>
      <c r="B3435" s="92" t="s">
        <v>3472</v>
      </c>
      <c r="D3435" s="55" t="s">
        <v>3859</v>
      </c>
      <c r="E3435" s="56">
        <v>45838</v>
      </c>
      <c r="F3435" s="55" t="s">
        <v>4354</v>
      </c>
      <c r="H3435" s="55">
        <v>50900010</v>
      </c>
      <c r="I3435" s="55" t="s">
        <v>4356</v>
      </c>
      <c r="K3435" s="55" t="s">
        <v>490</v>
      </c>
      <c r="L3435" s="56">
        <v>45838</v>
      </c>
      <c r="Q3435" s="55" t="s">
        <v>89</v>
      </c>
      <c r="R3435" s="57">
        <v>16.920000000000002</v>
      </c>
      <c r="S3435" s="55" t="s">
        <v>89</v>
      </c>
      <c r="T3435" s="57">
        <v>16.920000000000002</v>
      </c>
      <c r="U3435" s="55" t="s">
        <v>329</v>
      </c>
      <c r="V3435" s="55" t="s">
        <v>330</v>
      </c>
      <c r="AJ3435" s="58">
        <v>0</v>
      </c>
      <c r="AT3435" t="s">
        <v>3842</v>
      </c>
      <c r="AU3435" s="191">
        <f t="shared" si="55"/>
        <v>279180</v>
      </c>
    </row>
    <row r="3436" spans="1:47" hidden="1" x14ac:dyDescent="0.25">
      <c r="A3436" s="55" t="s">
        <v>1717</v>
      </c>
      <c r="B3436" s="92" t="s">
        <v>3472</v>
      </c>
      <c r="D3436" s="55" t="s">
        <v>3859</v>
      </c>
      <c r="E3436" s="56">
        <v>45838</v>
      </c>
      <c r="F3436" s="55" t="s">
        <v>4354</v>
      </c>
      <c r="H3436" s="55">
        <v>50900010</v>
      </c>
      <c r="I3436" s="55" t="s">
        <v>4356</v>
      </c>
      <c r="K3436" s="55" t="s">
        <v>490</v>
      </c>
      <c r="L3436" s="56">
        <v>45838</v>
      </c>
      <c r="Q3436" s="55" t="s">
        <v>89</v>
      </c>
      <c r="R3436" s="57">
        <v>7.0000000000000007E-2</v>
      </c>
      <c r="S3436" s="55" t="s">
        <v>89</v>
      </c>
      <c r="T3436" s="57">
        <v>7.0000000000000007E-2</v>
      </c>
      <c r="U3436" s="55" t="s">
        <v>329</v>
      </c>
      <c r="V3436" s="55" t="s">
        <v>330</v>
      </c>
      <c r="AJ3436" s="58">
        <v>0</v>
      </c>
      <c r="AT3436" t="s">
        <v>3842</v>
      </c>
      <c r="AU3436" s="191">
        <f t="shared" si="55"/>
        <v>1155</v>
      </c>
    </row>
    <row r="3437" spans="1:47" hidden="1" x14ac:dyDescent="0.25">
      <c r="A3437" s="55" t="s">
        <v>1717</v>
      </c>
      <c r="B3437" s="92" t="s">
        <v>3472</v>
      </c>
      <c r="D3437" s="55" t="s">
        <v>3859</v>
      </c>
      <c r="E3437" s="56">
        <v>45838</v>
      </c>
      <c r="F3437" s="55" t="s">
        <v>4354</v>
      </c>
      <c r="H3437" s="55">
        <v>50900010</v>
      </c>
      <c r="I3437" s="55" t="s">
        <v>4356</v>
      </c>
      <c r="K3437" s="55" t="s">
        <v>490</v>
      </c>
      <c r="L3437" s="56">
        <v>45838</v>
      </c>
      <c r="Q3437" s="55" t="s">
        <v>89</v>
      </c>
      <c r="R3437" s="57">
        <v>238.35</v>
      </c>
      <c r="S3437" s="55" t="s">
        <v>89</v>
      </c>
      <c r="T3437" s="57">
        <v>238.35</v>
      </c>
      <c r="U3437" s="55" t="s">
        <v>4042</v>
      </c>
      <c r="V3437" s="55" t="s">
        <v>4043</v>
      </c>
      <c r="AJ3437" s="58">
        <v>0</v>
      </c>
      <c r="AT3437" t="s">
        <v>4371</v>
      </c>
      <c r="AU3437" s="191">
        <f t="shared" si="55"/>
        <v>3932775</v>
      </c>
    </row>
    <row r="3438" spans="1:47" hidden="1" x14ac:dyDescent="0.25">
      <c r="A3438" s="55" t="s">
        <v>1717</v>
      </c>
      <c r="B3438" s="92" t="s">
        <v>3472</v>
      </c>
      <c r="D3438" s="55" t="s">
        <v>3859</v>
      </c>
      <c r="E3438" s="56">
        <v>45838</v>
      </c>
      <c r="F3438" s="55" t="s">
        <v>4354</v>
      </c>
      <c r="H3438" s="55">
        <v>50900010</v>
      </c>
      <c r="I3438" s="55" t="s">
        <v>4356</v>
      </c>
      <c r="K3438" s="55" t="s">
        <v>490</v>
      </c>
      <c r="L3438" s="56">
        <v>45838</v>
      </c>
      <c r="Q3438" s="55" t="s">
        <v>89</v>
      </c>
      <c r="R3438" s="57">
        <v>2.59</v>
      </c>
      <c r="S3438" s="55" t="s">
        <v>89</v>
      </c>
      <c r="T3438" s="57">
        <v>2.59</v>
      </c>
      <c r="U3438" s="55" t="s">
        <v>329</v>
      </c>
      <c r="V3438" s="55" t="s">
        <v>330</v>
      </c>
      <c r="AJ3438" s="58">
        <v>0</v>
      </c>
      <c r="AT3438" t="s">
        <v>3842</v>
      </c>
      <c r="AU3438" s="191">
        <f t="shared" si="55"/>
        <v>42735</v>
      </c>
    </row>
    <row r="3439" spans="1:47" hidden="1" x14ac:dyDescent="0.25">
      <c r="A3439" s="55" t="s">
        <v>1717</v>
      </c>
      <c r="B3439" s="92" t="s">
        <v>3472</v>
      </c>
      <c r="D3439" s="55" t="s">
        <v>3859</v>
      </c>
      <c r="E3439" s="56">
        <v>45838</v>
      </c>
      <c r="F3439" s="55" t="s">
        <v>4354</v>
      </c>
      <c r="H3439" s="55">
        <v>50900010</v>
      </c>
      <c r="I3439" s="55" t="s">
        <v>4356</v>
      </c>
      <c r="K3439" s="55" t="s">
        <v>490</v>
      </c>
      <c r="L3439" s="56">
        <v>45838</v>
      </c>
      <c r="Q3439" s="55" t="s">
        <v>89</v>
      </c>
      <c r="R3439" s="57">
        <v>3.66</v>
      </c>
      <c r="S3439" s="55" t="s">
        <v>89</v>
      </c>
      <c r="T3439" s="57">
        <v>3.66</v>
      </c>
      <c r="U3439" s="55" t="s">
        <v>329</v>
      </c>
      <c r="V3439" s="55" t="s">
        <v>330</v>
      </c>
      <c r="AJ3439" s="58">
        <v>0</v>
      </c>
      <c r="AT3439" t="s">
        <v>3842</v>
      </c>
      <c r="AU3439" s="191">
        <f t="shared" si="55"/>
        <v>60390</v>
      </c>
    </row>
    <row r="3440" spans="1:47" hidden="1" x14ac:dyDescent="0.25">
      <c r="A3440" s="55" t="s">
        <v>1717</v>
      </c>
      <c r="B3440" s="92" t="s">
        <v>3472</v>
      </c>
      <c r="D3440" s="55" t="s">
        <v>3859</v>
      </c>
      <c r="E3440" s="56">
        <v>45838</v>
      </c>
      <c r="F3440" s="55" t="s">
        <v>4354</v>
      </c>
      <c r="H3440" s="55">
        <v>50900010</v>
      </c>
      <c r="I3440" s="55" t="s">
        <v>4356</v>
      </c>
      <c r="K3440" s="55" t="s">
        <v>490</v>
      </c>
      <c r="L3440" s="56">
        <v>45838</v>
      </c>
      <c r="Q3440" s="55" t="s">
        <v>89</v>
      </c>
      <c r="R3440" s="57">
        <v>4.3600000000000003</v>
      </c>
      <c r="S3440" s="55" t="s">
        <v>89</v>
      </c>
      <c r="T3440" s="57">
        <v>4.3600000000000003</v>
      </c>
      <c r="U3440" s="55" t="s">
        <v>4042</v>
      </c>
      <c r="V3440" s="55" t="s">
        <v>4043</v>
      </c>
      <c r="AJ3440" s="58">
        <v>0</v>
      </c>
      <c r="AT3440" t="s">
        <v>4371</v>
      </c>
      <c r="AU3440" s="191">
        <f t="shared" si="55"/>
        <v>71940</v>
      </c>
    </row>
    <row r="3441" spans="1:47" hidden="1" x14ac:dyDescent="0.25">
      <c r="A3441" s="55" t="s">
        <v>1717</v>
      </c>
      <c r="B3441" s="92" t="s">
        <v>3472</v>
      </c>
      <c r="D3441" s="55" t="s">
        <v>3859</v>
      </c>
      <c r="E3441" s="56">
        <v>45838</v>
      </c>
      <c r="F3441" s="55" t="s">
        <v>4354</v>
      </c>
      <c r="H3441" s="55">
        <v>50900010</v>
      </c>
      <c r="I3441" s="55" t="s">
        <v>4356</v>
      </c>
      <c r="K3441" s="55" t="s">
        <v>490</v>
      </c>
      <c r="L3441" s="56">
        <v>45838</v>
      </c>
      <c r="Q3441" s="55" t="s">
        <v>89</v>
      </c>
      <c r="R3441" s="57">
        <v>26.42</v>
      </c>
      <c r="S3441" s="55" t="s">
        <v>89</v>
      </c>
      <c r="T3441" s="57">
        <v>26.42</v>
      </c>
      <c r="U3441" s="55" t="s">
        <v>4042</v>
      </c>
      <c r="V3441" s="55" t="s">
        <v>4043</v>
      </c>
      <c r="AJ3441" s="58">
        <v>0</v>
      </c>
      <c r="AT3441" t="s">
        <v>4371</v>
      </c>
      <c r="AU3441" s="191">
        <f t="shared" ref="AU3441:AU3504" si="56">IF(Q3441="USD",R3441*16500,IF(Q3441="IDR",R3441,T3441*16500))</f>
        <v>435930</v>
      </c>
    </row>
    <row r="3442" spans="1:47" hidden="1" x14ac:dyDescent="0.25">
      <c r="A3442" s="55" t="s">
        <v>1717</v>
      </c>
      <c r="B3442" s="92" t="s">
        <v>3472</v>
      </c>
      <c r="D3442" s="55" t="s">
        <v>3859</v>
      </c>
      <c r="E3442" s="56">
        <v>45838</v>
      </c>
      <c r="F3442" s="55" t="s">
        <v>4354</v>
      </c>
      <c r="H3442" s="55">
        <v>50900010</v>
      </c>
      <c r="I3442" s="55" t="s">
        <v>4356</v>
      </c>
      <c r="K3442" s="55" t="s">
        <v>490</v>
      </c>
      <c r="L3442" s="56">
        <v>45838</v>
      </c>
      <c r="Q3442" s="55" t="s">
        <v>89</v>
      </c>
      <c r="R3442" s="57">
        <v>539.82000000000005</v>
      </c>
      <c r="S3442" s="55" t="s">
        <v>89</v>
      </c>
      <c r="T3442" s="57">
        <v>539.82000000000005</v>
      </c>
      <c r="U3442" s="55" t="s">
        <v>329</v>
      </c>
      <c r="V3442" s="55" t="s">
        <v>330</v>
      </c>
      <c r="AJ3442" s="58">
        <v>0</v>
      </c>
      <c r="AT3442" t="s">
        <v>3842</v>
      </c>
      <c r="AU3442" s="191">
        <f t="shared" si="56"/>
        <v>8907030</v>
      </c>
    </row>
    <row r="3443" spans="1:47" hidden="1" x14ac:dyDescent="0.25">
      <c r="A3443" s="55" t="s">
        <v>1717</v>
      </c>
      <c r="B3443" s="92" t="s">
        <v>3472</v>
      </c>
      <c r="D3443" s="55" t="s">
        <v>3859</v>
      </c>
      <c r="E3443" s="56">
        <v>45838</v>
      </c>
      <c r="F3443" s="55" t="s">
        <v>4354</v>
      </c>
      <c r="H3443" s="55">
        <v>50900010</v>
      </c>
      <c r="I3443" s="55" t="s">
        <v>4356</v>
      </c>
      <c r="K3443" s="55" t="s">
        <v>490</v>
      </c>
      <c r="L3443" s="56">
        <v>45838</v>
      </c>
      <c r="Q3443" s="55" t="s">
        <v>89</v>
      </c>
      <c r="R3443" s="57">
        <v>159.41999999999999</v>
      </c>
      <c r="S3443" s="55" t="s">
        <v>89</v>
      </c>
      <c r="T3443" s="57">
        <v>159.41999999999999</v>
      </c>
      <c r="U3443" s="55" t="s">
        <v>4042</v>
      </c>
      <c r="V3443" s="55" t="s">
        <v>4043</v>
      </c>
      <c r="AJ3443" s="58">
        <v>0</v>
      </c>
      <c r="AT3443" t="s">
        <v>4371</v>
      </c>
      <c r="AU3443" s="191">
        <f t="shared" si="56"/>
        <v>2630430</v>
      </c>
    </row>
    <row r="3444" spans="1:47" hidden="1" x14ac:dyDescent="0.25">
      <c r="A3444" s="55" t="s">
        <v>1717</v>
      </c>
      <c r="B3444" s="92" t="s">
        <v>3472</v>
      </c>
      <c r="D3444" s="55" t="s">
        <v>3859</v>
      </c>
      <c r="E3444" s="56">
        <v>45838</v>
      </c>
      <c r="F3444" s="55" t="s">
        <v>4354</v>
      </c>
      <c r="H3444" s="55">
        <v>50900010</v>
      </c>
      <c r="I3444" s="55" t="s">
        <v>4356</v>
      </c>
      <c r="K3444" s="55" t="s">
        <v>490</v>
      </c>
      <c r="L3444" s="56">
        <v>45838</v>
      </c>
      <c r="Q3444" s="55" t="s">
        <v>89</v>
      </c>
      <c r="R3444" s="57">
        <v>197.73</v>
      </c>
      <c r="S3444" s="55" t="s">
        <v>89</v>
      </c>
      <c r="T3444" s="57">
        <v>197.73</v>
      </c>
      <c r="U3444" s="55" t="s">
        <v>329</v>
      </c>
      <c r="V3444" s="55" t="s">
        <v>330</v>
      </c>
      <c r="AJ3444" s="58">
        <v>0</v>
      </c>
      <c r="AT3444" t="s">
        <v>3842</v>
      </c>
      <c r="AU3444" s="191">
        <f t="shared" si="56"/>
        <v>3262545</v>
      </c>
    </row>
    <row r="3445" spans="1:47" hidden="1" x14ac:dyDescent="0.25">
      <c r="A3445" s="55" t="s">
        <v>1717</v>
      </c>
      <c r="B3445" s="92" t="s">
        <v>3472</v>
      </c>
      <c r="D3445" s="55" t="s">
        <v>3859</v>
      </c>
      <c r="E3445" s="56">
        <v>45838</v>
      </c>
      <c r="F3445" s="55" t="s">
        <v>4354</v>
      </c>
      <c r="H3445" s="55">
        <v>50900010</v>
      </c>
      <c r="I3445" s="55" t="s">
        <v>4356</v>
      </c>
      <c r="K3445" s="55" t="s">
        <v>490</v>
      </c>
      <c r="L3445" s="56">
        <v>45838</v>
      </c>
      <c r="Q3445" s="55" t="s">
        <v>89</v>
      </c>
      <c r="R3445" s="57">
        <v>0.89</v>
      </c>
      <c r="S3445" s="55" t="s">
        <v>89</v>
      </c>
      <c r="T3445" s="57">
        <v>0.89</v>
      </c>
      <c r="U3445" s="55" t="s">
        <v>329</v>
      </c>
      <c r="V3445" s="55" t="s">
        <v>330</v>
      </c>
      <c r="AJ3445" s="58">
        <v>0</v>
      </c>
      <c r="AT3445" t="s">
        <v>3842</v>
      </c>
      <c r="AU3445" s="191">
        <f t="shared" si="56"/>
        <v>14685</v>
      </c>
    </row>
    <row r="3446" spans="1:47" hidden="1" x14ac:dyDescent="0.25">
      <c r="A3446" s="55" t="s">
        <v>1717</v>
      </c>
      <c r="B3446" s="92" t="s">
        <v>3472</v>
      </c>
      <c r="D3446" s="55" t="s">
        <v>3859</v>
      </c>
      <c r="E3446" s="56">
        <v>45838</v>
      </c>
      <c r="F3446" s="55" t="s">
        <v>4354</v>
      </c>
      <c r="H3446" s="55">
        <v>50900020</v>
      </c>
      <c r="I3446" s="55" t="s">
        <v>4357</v>
      </c>
      <c r="K3446" s="55" t="s">
        <v>492</v>
      </c>
      <c r="L3446" s="56">
        <v>45838</v>
      </c>
      <c r="Q3446" s="55" t="s">
        <v>89</v>
      </c>
      <c r="R3446" s="57">
        <v>493.22</v>
      </c>
      <c r="S3446" s="55" t="s">
        <v>89</v>
      </c>
      <c r="T3446" s="57">
        <v>493.22</v>
      </c>
      <c r="U3446" s="55" t="s">
        <v>329</v>
      </c>
      <c r="V3446" s="55" t="s">
        <v>330</v>
      </c>
      <c r="AJ3446" s="58">
        <v>0</v>
      </c>
      <c r="AT3446" t="s">
        <v>3842</v>
      </c>
      <c r="AU3446" s="191">
        <f t="shared" si="56"/>
        <v>8138130</v>
      </c>
    </row>
    <row r="3447" spans="1:47" hidden="1" x14ac:dyDescent="0.25">
      <c r="A3447" s="55" t="s">
        <v>1717</v>
      </c>
      <c r="B3447" s="92" t="s">
        <v>3472</v>
      </c>
      <c r="D3447" s="55" t="s">
        <v>3859</v>
      </c>
      <c r="E3447" s="56">
        <v>45838</v>
      </c>
      <c r="F3447" s="55" t="s">
        <v>4354</v>
      </c>
      <c r="H3447" s="55">
        <v>50900020</v>
      </c>
      <c r="I3447" s="55" t="s">
        <v>4357</v>
      </c>
      <c r="K3447" s="55" t="s">
        <v>492</v>
      </c>
      <c r="L3447" s="56">
        <v>45838</v>
      </c>
      <c r="Q3447" s="55" t="s">
        <v>89</v>
      </c>
      <c r="R3447" s="57">
        <v>1326.43</v>
      </c>
      <c r="S3447" s="55" t="s">
        <v>89</v>
      </c>
      <c r="T3447" s="57">
        <v>1326.43</v>
      </c>
      <c r="U3447" s="55" t="s">
        <v>329</v>
      </c>
      <c r="V3447" s="55" t="s">
        <v>330</v>
      </c>
      <c r="AJ3447" s="58">
        <v>0</v>
      </c>
      <c r="AT3447" t="s">
        <v>3842</v>
      </c>
      <c r="AU3447" s="191">
        <f t="shared" si="56"/>
        <v>21886095</v>
      </c>
    </row>
    <row r="3448" spans="1:47" hidden="1" x14ac:dyDescent="0.25">
      <c r="A3448" s="55" t="s">
        <v>1717</v>
      </c>
      <c r="B3448" s="92" t="s">
        <v>3472</v>
      </c>
      <c r="D3448" s="55" t="s">
        <v>3859</v>
      </c>
      <c r="E3448" s="56">
        <v>45838</v>
      </c>
      <c r="F3448" s="55" t="s">
        <v>4354</v>
      </c>
      <c r="H3448" s="55">
        <v>50900020</v>
      </c>
      <c r="I3448" s="55" t="s">
        <v>4357</v>
      </c>
      <c r="K3448" s="55" t="s">
        <v>492</v>
      </c>
      <c r="L3448" s="56">
        <v>45838</v>
      </c>
      <c r="Q3448" s="55" t="s">
        <v>89</v>
      </c>
      <c r="R3448" s="57">
        <v>478.54</v>
      </c>
      <c r="S3448" s="55" t="s">
        <v>89</v>
      </c>
      <c r="T3448" s="57">
        <v>478.54</v>
      </c>
      <c r="U3448" s="55" t="s">
        <v>329</v>
      </c>
      <c r="V3448" s="55" t="s">
        <v>330</v>
      </c>
      <c r="AJ3448" s="58">
        <v>0</v>
      </c>
      <c r="AT3448" t="s">
        <v>3842</v>
      </c>
      <c r="AU3448" s="191">
        <f t="shared" si="56"/>
        <v>7895910</v>
      </c>
    </row>
    <row r="3449" spans="1:47" hidden="1" x14ac:dyDescent="0.25">
      <c r="A3449" s="55" t="s">
        <v>1717</v>
      </c>
      <c r="B3449" s="92" t="s">
        <v>3472</v>
      </c>
      <c r="D3449" s="55" t="s">
        <v>3859</v>
      </c>
      <c r="E3449" s="56">
        <v>45838</v>
      </c>
      <c r="F3449" s="55" t="s">
        <v>4354</v>
      </c>
      <c r="H3449" s="55">
        <v>50900020</v>
      </c>
      <c r="I3449" s="55" t="s">
        <v>4357</v>
      </c>
      <c r="K3449" s="55" t="s">
        <v>492</v>
      </c>
      <c r="L3449" s="56">
        <v>45838</v>
      </c>
      <c r="Q3449" s="55" t="s">
        <v>89</v>
      </c>
      <c r="R3449" s="57">
        <v>925.16</v>
      </c>
      <c r="S3449" s="55" t="s">
        <v>89</v>
      </c>
      <c r="T3449" s="57">
        <v>925.16</v>
      </c>
      <c r="U3449" s="55" t="s">
        <v>329</v>
      </c>
      <c r="V3449" s="55" t="s">
        <v>330</v>
      </c>
      <c r="AJ3449" s="58">
        <v>0</v>
      </c>
      <c r="AT3449" t="s">
        <v>3842</v>
      </c>
      <c r="AU3449" s="191">
        <f t="shared" si="56"/>
        <v>15265140</v>
      </c>
    </row>
    <row r="3450" spans="1:47" hidden="1" x14ac:dyDescent="0.25">
      <c r="A3450" s="55" t="s">
        <v>1717</v>
      </c>
      <c r="B3450" s="92" t="s">
        <v>3472</v>
      </c>
      <c r="D3450" s="55" t="s">
        <v>3859</v>
      </c>
      <c r="E3450" s="56">
        <v>45838</v>
      </c>
      <c r="F3450" s="55" t="s">
        <v>4354</v>
      </c>
      <c r="H3450" s="55">
        <v>50900020</v>
      </c>
      <c r="I3450" s="55" t="s">
        <v>4357</v>
      </c>
      <c r="K3450" s="55" t="s">
        <v>492</v>
      </c>
      <c r="L3450" s="56">
        <v>45838</v>
      </c>
      <c r="Q3450" s="55" t="s">
        <v>89</v>
      </c>
      <c r="R3450" s="57">
        <v>1497.83</v>
      </c>
      <c r="S3450" s="55" t="s">
        <v>89</v>
      </c>
      <c r="T3450" s="57">
        <v>1497.83</v>
      </c>
      <c r="U3450" s="55" t="s">
        <v>329</v>
      </c>
      <c r="V3450" s="55" t="s">
        <v>330</v>
      </c>
      <c r="AJ3450" s="58">
        <v>0</v>
      </c>
      <c r="AT3450" t="s">
        <v>3842</v>
      </c>
      <c r="AU3450" s="191">
        <f t="shared" si="56"/>
        <v>24714195</v>
      </c>
    </row>
    <row r="3451" spans="1:47" hidden="1" x14ac:dyDescent="0.25">
      <c r="A3451" s="55" t="s">
        <v>1717</v>
      </c>
      <c r="B3451" s="92" t="s">
        <v>3472</v>
      </c>
      <c r="D3451" s="55" t="s">
        <v>3859</v>
      </c>
      <c r="E3451" s="56">
        <v>45838</v>
      </c>
      <c r="F3451" s="55" t="s">
        <v>4354</v>
      </c>
      <c r="H3451" s="55">
        <v>50900020</v>
      </c>
      <c r="I3451" s="55" t="s">
        <v>4357</v>
      </c>
      <c r="K3451" s="55" t="s">
        <v>492</v>
      </c>
      <c r="L3451" s="56">
        <v>45838</v>
      </c>
      <c r="Q3451" s="55" t="s">
        <v>89</v>
      </c>
      <c r="R3451" s="57">
        <v>1425.88</v>
      </c>
      <c r="S3451" s="55" t="s">
        <v>89</v>
      </c>
      <c r="T3451" s="57">
        <v>1425.88</v>
      </c>
      <c r="U3451" s="55" t="s">
        <v>329</v>
      </c>
      <c r="V3451" s="55" t="s">
        <v>330</v>
      </c>
      <c r="AJ3451" s="58">
        <v>0</v>
      </c>
      <c r="AT3451" t="s">
        <v>3842</v>
      </c>
      <c r="AU3451" s="191">
        <f t="shared" si="56"/>
        <v>23527020</v>
      </c>
    </row>
    <row r="3452" spans="1:47" hidden="1" x14ac:dyDescent="0.25">
      <c r="A3452" s="55" t="s">
        <v>1717</v>
      </c>
      <c r="B3452" s="92" t="s">
        <v>3472</v>
      </c>
      <c r="D3452" s="55" t="s">
        <v>3859</v>
      </c>
      <c r="E3452" s="56">
        <v>45838</v>
      </c>
      <c r="F3452" s="55" t="s">
        <v>4354</v>
      </c>
      <c r="H3452" s="55">
        <v>50900020</v>
      </c>
      <c r="I3452" s="55" t="s">
        <v>4357</v>
      </c>
      <c r="K3452" s="55" t="s">
        <v>492</v>
      </c>
      <c r="L3452" s="56">
        <v>45838</v>
      </c>
      <c r="Q3452" s="55" t="s">
        <v>89</v>
      </c>
      <c r="R3452" s="57">
        <v>3470.74</v>
      </c>
      <c r="S3452" s="55" t="s">
        <v>89</v>
      </c>
      <c r="T3452" s="57">
        <v>3470.74</v>
      </c>
      <c r="U3452" s="55" t="s">
        <v>329</v>
      </c>
      <c r="V3452" s="55" t="s">
        <v>330</v>
      </c>
      <c r="AJ3452" s="58">
        <v>0</v>
      </c>
      <c r="AT3452" t="s">
        <v>3842</v>
      </c>
      <c r="AU3452" s="191">
        <f t="shared" si="56"/>
        <v>57267210</v>
      </c>
    </row>
    <row r="3453" spans="1:47" hidden="1" x14ac:dyDescent="0.25">
      <c r="A3453" s="55" t="s">
        <v>1717</v>
      </c>
      <c r="B3453" s="92" t="s">
        <v>3472</v>
      </c>
      <c r="D3453" s="55" t="s">
        <v>3859</v>
      </c>
      <c r="E3453" s="56">
        <v>45838</v>
      </c>
      <c r="F3453" s="55" t="s">
        <v>4354</v>
      </c>
      <c r="H3453" s="55">
        <v>50900020</v>
      </c>
      <c r="I3453" s="55" t="s">
        <v>4357</v>
      </c>
      <c r="K3453" s="55" t="s">
        <v>492</v>
      </c>
      <c r="L3453" s="56">
        <v>45838</v>
      </c>
      <c r="Q3453" s="55" t="s">
        <v>89</v>
      </c>
      <c r="R3453" s="57">
        <v>3470.74</v>
      </c>
      <c r="S3453" s="55" t="s">
        <v>89</v>
      </c>
      <c r="T3453" s="57">
        <v>3470.74</v>
      </c>
      <c r="U3453" s="55" t="s">
        <v>329</v>
      </c>
      <c r="V3453" s="55" t="s">
        <v>330</v>
      </c>
      <c r="AJ3453" s="58">
        <v>0</v>
      </c>
      <c r="AT3453" t="s">
        <v>3842</v>
      </c>
      <c r="AU3453" s="191">
        <f t="shared" si="56"/>
        <v>57267210</v>
      </c>
    </row>
    <row r="3454" spans="1:47" hidden="1" x14ac:dyDescent="0.25">
      <c r="A3454" s="55" t="s">
        <v>1717</v>
      </c>
      <c r="B3454" s="92" t="s">
        <v>3472</v>
      </c>
      <c r="D3454" s="55" t="s">
        <v>3859</v>
      </c>
      <c r="E3454" s="56">
        <v>45838</v>
      </c>
      <c r="F3454" s="55" t="s">
        <v>4354</v>
      </c>
      <c r="H3454" s="55">
        <v>50900020</v>
      </c>
      <c r="I3454" s="55" t="s">
        <v>4358</v>
      </c>
      <c r="K3454" s="55" t="s">
        <v>492</v>
      </c>
      <c r="L3454" s="56">
        <v>45838</v>
      </c>
      <c r="Q3454" s="55" t="s">
        <v>89</v>
      </c>
      <c r="R3454" s="57">
        <v>214.38</v>
      </c>
      <c r="S3454" s="55" t="s">
        <v>89</v>
      </c>
      <c r="T3454" s="57">
        <v>214.38</v>
      </c>
      <c r="U3454" s="55" t="s">
        <v>329</v>
      </c>
      <c r="V3454" s="55" t="s">
        <v>330</v>
      </c>
      <c r="AJ3454" s="58">
        <v>0</v>
      </c>
      <c r="AT3454" t="s">
        <v>3842</v>
      </c>
      <c r="AU3454" s="191">
        <f t="shared" si="56"/>
        <v>3537270</v>
      </c>
    </row>
    <row r="3455" spans="1:47" hidden="1" x14ac:dyDescent="0.25">
      <c r="A3455" s="55" t="s">
        <v>1717</v>
      </c>
      <c r="B3455" s="92" t="s">
        <v>3472</v>
      </c>
      <c r="D3455" s="55" t="s">
        <v>3859</v>
      </c>
      <c r="E3455" s="56">
        <v>45838</v>
      </c>
      <c r="F3455" s="55" t="s">
        <v>4354</v>
      </c>
      <c r="H3455" s="55">
        <v>50900020</v>
      </c>
      <c r="I3455" s="55" t="s">
        <v>4358</v>
      </c>
      <c r="K3455" s="55" t="s">
        <v>492</v>
      </c>
      <c r="L3455" s="56">
        <v>45838</v>
      </c>
      <c r="Q3455" s="55" t="s">
        <v>89</v>
      </c>
      <c r="R3455" s="57">
        <v>434.17</v>
      </c>
      <c r="S3455" s="55" t="s">
        <v>89</v>
      </c>
      <c r="T3455" s="57">
        <v>434.17</v>
      </c>
      <c r="U3455" s="55" t="s">
        <v>329</v>
      </c>
      <c r="V3455" s="55" t="s">
        <v>330</v>
      </c>
      <c r="AJ3455" s="58">
        <v>0</v>
      </c>
      <c r="AT3455" t="s">
        <v>3842</v>
      </c>
      <c r="AU3455" s="191">
        <f t="shared" si="56"/>
        <v>7163805</v>
      </c>
    </row>
    <row r="3456" spans="1:47" hidden="1" x14ac:dyDescent="0.25">
      <c r="A3456" s="55" t="s">
        <v>1717</v>
      </c>
      <c r="B3456" s="92" t="s">
        <v>3472</v>
      </c>
      <c r="D3456" s="55" t="s">
        <v>3859</v>
      </c>
      <c r="E3456" s="56">
        <v>45838</v>
      </c>
      <c r="F3456" s="55" t="s">
        <v>4354</v>
      </c>
      <c r="H3456" s="55">
        <v>50900020</v>
      </c>
      <c r="I3456" s="55" t="s">
        <v>4358</v>
      </c>
      <c r="K3456" s="55" t="s">
        <v>492</v>
      </c>
      <c r="L3456" s="56">
        <v>45838</v>
      </c>
      <c r="Q3456" s="55" t="s">
        <v>89</v>
      </c>
      <c r="R3456" s="57">
        <v>843.3</v>
      </c>
      <c r="S3456" s="55" t="s">
        <v>89</v>
      </c>
      <c r="T3456" s="57">
        <v>843.3</v>
      </c>
      <c r="U3456" s="55" t="s">
        <v>329</v>
      </c>
      <c r="V3456" s="55" t="s">
        <v>330</v>
      </c>
      <c r="AJ3456" s="58">
        <v>0</v>
      </c>
      <c r="AT3456" t="s">
        <v>3842</v>
      </c>
      <c r="AU3456" s="191">
        <f t="shared" si="56"/>
        <v>13914450</v>
      </c>
    </row>
    <row r="3457" spans="1:47" hidden="1" x14ac:dyDescent="0.25">
      <c r="A3457" s="55" t="s">
        <v>1717</v>
      </c>
      <c r="B3457" s="92" t="s">
        <v>3472</v>
      </c>
      <c r="D3457" s="55" t="s">
        <v>3859</v>
      </c>
      <c r="E3457" s="56">
        <v>45838</v>
      </c>
      <c r="F3457" s="55" t="s">
        <v>4354</v>
      </c>
      <c r="H3457" s="55">
        <v>50900020</v>
      </c>
      <c r="I3457" s="55" t="s">
        <v>4358</v>
      </c>
      <c r="K3457" s="55" t="s">
        <v>492</v>
      </c>
      <c r="L3457" s="56">
        <v>45838</v>
      </c>
      <c r="Q3457" s="55" t="s">
        <v>89</v>
      </c>
      <c r="R3457" s="57">
        <v>2124.62</v>
      </c>
      <c r="S3457" s="55" t="s">
        <v>89</v>
      </c>
      <c r="T3457" s="57">
        <v>2124.62</v>
      </c>
      <c r="U3457" s="55" t="s">
        <v>329</v>
      </c>
      <c r="V3457" s="55" t="s">
        <v>330</v>
      </c>
      <c r="AJ3457" s="58">
        <v>0</v>
      </c>
      <c r="AT3457" t="s">
        <v>3842</v>
      </c>
      <c r="AU3457" s="191">
        <f t="shared" si="56"/>
        <v>35056230</v>
      </c>
    </row>
    <row r="3458" spans="1:47" hidden="1" x14ac:dyDescent="0.25">
      <c r="A3458" s="55" t="s">
        <v>1717</v>
      </c>
      <c r="B3458" s="92" t="s">
        <v>3472</v>
      </c>
      <c r="D3458" s="55" t="s">
        <v>3859</v>
      </c>
      <c r="E3458" s="56">
        <v>45838</v>
      </c>
      <c r="F3458" s="55" t="s">
        <v>4354</v>
      </c>
      <c r="H3458" s="55">
        <v>50900020</v>
      </c>
      <c r="I3458" s="55" t="s">
        <v>4358</v>
      </c>
      <c r="K3458" s="55" t="s">
        <v>492</v>
      </c>
      <c r="L3458" s="56">
        <v>45838</v>
      </c>
      <c r="Q3458" s="55" t="s">
        <v>89</v>
      </c>
      <c r="R3458" s="57">
        <v>843.3</v>
      </c>
      <c r="S3458" s="55" t="s">
        <v>89</v>
      </c>
      <c r="T3458" s="57">
        <v>843.3</v>
      </c>
      <c r="U3458" s="55" t="s">
        <v>329</v>
      </c>
      <c r="V3458" s="55" t="s">
        <v>330</v>
      </c>
      <c r="AJ3458" s="58">
        <v>0</v>
      </c>
      <c r="AT3458" t="s">
        <v>3842</v>
      </c>
      <c r="AU3458" s="191">
        <f t="shared" si="56"/>
        <v>13914450</v>
      </c>
    </row>
    <row r="3459" spans="1:47" hidden="1" x14ac:dyDescent="0.25">
      <c r="A3459" s="55" t="s">
        <v>1717</v>
      </c>
      <c r="B3459" s="92" t="s">
        <v>3472</v>
      </c>
      <c r="D3459" s="55" t="s">
        <v>3859</v>
      </c>
      <c r="E3459" s="56">
        <v>45838</v>
      </c>
      <c r="F3459" s="55" t="s">
        <v>4354</v>
      </c>
      <c r="H3459" s="55">
        <v>50900020</v>
      </c>
      <c r="I3459" s="55" t="s">
        <v>4358</v>
      </c>
      <c r="K3459" s="55" t="s">
        <v>492</v>
      </c>
      <c r="L3459" s="56">
        <v>45838</v>
      </c>
      <c r="Q3459" s="55" t="s">
        <v>89</v>
      </c>
      <c r="R3459" s="57">
        <v>419.9</v>
      </c>
      <c r="S3459" s="55" t="s">
        <v>89</v>
      </c>
      <c r="T3459" s="57">
        <v>419.9</v>
      </c>
      <c r="U3459" s="55" t="s">
        <v>329</v>
      </c>
      <c r="V3459" s="55" t="s">
        <v>330</v>
      </c>
      <c r="AJ3459" s="58">
        <v>0</v>
      </c>
      <c r="AT3459" t="s">
        <v>3842</v>
      </c>
      <c r="AU3459" s="191">
        <f t="shared" si="56"/>
        <v>6928350</v>
      </c>
    </row>
    <row r="3460" spans="1:47" hidden="1" x14ac:dyDescent="0.25">
      <c r="A3460" s="55" t="s">
        <v>1717</v>
      </c>
      <c r="B3460" s="92" t="s">
        <v>3472</v>
      </c>
      <c r="D3460" s="55" t="s">
        <v>3859</v>
      </c>
      <c r="E3460" s="56">
        <v>45838</v>
      </c>
      <c r="F3460" s="55" t="s">
        <v>4354</v>
      </c>
      <c r="H3460" s="55">
        <v>50900020</v>
      </c>
      <c r="I3460" s="55" t="s">
        <v>4358</v>
      </c>
      <c r="K3460" s="55" t="s">
        <v>492</v>
      </c>
      <c r="L3460" s="56">
        <v>45838</v>
      </c>
      <c r="Q3460" s="55" t="s">
        <v>89</v>
      </c>
      <c r="R3460" s="57">
        <v>390.32</v>
      </c>
      <c r="S3460" s="55" t="s">
        <v>89</v>
      </c>
      <c r="T3460" s="57">
        <v>390.32</v>
      </c>
      <c r="U3460" s="55" t="s">
        <v>329</v>
      </c>
      <c r="V3460" s="55" t="s">
        <v>330</v>
      </c>
      <c r="AJ3460" s="58">
        <v>0</v>
      </c>
      <c r="AT3460" t="s">
        <v>3842</v>
      </c>
      <c r="AU3460" s="191">
        <f t="shared" si="56"/>
        <v>6440280</v>
      </c>
    </row>
    <row r="3461" spans="1:47" hidden="1" x14ac:dyDescent="0.25">
      <c r="A3461" s="55" t="s">
        <v>1717</v>
      </c>
      <c r="B3461" s="92" t="s">
        <v>3472</v>
      </c>
      <c r="D3461" s="55" t="s">
        <v>3859</v>
      </c>
      <c r="E3461" s="56">
        <v>45838</v>
      </c>
      <c r="F3461" s="55" t="s">
        <v>4354</v>
      </c>
      <c r="H3461" s="55">
        <v>50900020</v>
      </c>
      <c r="I3461" s="55" t="s">
        <v>4358</v>
      </c>
      <c r="K3461" s="55" t="s">
        <v>492</v>
      </c>
      <c r="L3461" s="56">
        <v>45838</v>
      </c>
      <c r="Q3461" s="55" t="s">
        <v>89</v>
      </c>
      <c r="R3461" s="57">
        <v>519.58000000000004</v>
      </c>
      <c r="S3461" s="55" t="s">
        <v>89</v>
      </c>
      <c r="T3461" s="57">
        <v>519.58000000000004</v>
      </c>
      <c r="U3461" s="55" t="s">
        <v>329</v>
      </c>
      <c r="V3461" s="55" t="s">
        <v>330</v>
      </c>
      <c r="AJ3461" s="58">
        <v>0</v>
      </c>
      <c r="AT3461" t="s">
        <v>3842</v>
      </c>
      <c r="AU3461" s="191">
        <f t="shared" si="56"/>
        <v>8573070</v>
      </c>
    </row>
    <row r="3462" spans="1:47" hidden="1" x14ac:dyDescent="0.25">
      <c r="A3462" s="55" t="s">
        <v>1717</v>
      </c>
      <c r="B3462" s="92" t="s">
        <v>3472</v>
      </c>
      <c r="D3462" s="55" t="s">
        <v>3859</v>
      </c>
      <c r="E3462" s="56">
        <v>45838</v>
      </c>
      <c r="F3462" s="55" t="s">
        <v>4354</v>
      </c>
      <c r="H3462" s="55">
        <v>50900020</v>
      </c>
      <c r="I3462" s="55" t="s">
        <v>4358</v>
      </c>
      <c r="K3462" s="55" t="s">
        <v>492</v>
      </c>
      <c r="L3462" s="56">
        <v>45838</v>
      </c>
      <c r="Q3462" s="55" t="s">
        <v>89</v>
      </c>
      <c r="R3462" s="57">
        <v>1857.25</v>
      </c>
      <c r="S3462" s="55" t="s">
        <v>89</v>
      </c>
      <c r="T3462" s="57">
        <v>1857.25</v>
      </c>
      <c r="U3462" s="55" t="s">
        <v>329</v>
      </c>
      <c r="V3462" s="55" t="s">
        <v>330</v>
      </c>
      <c r="AJ3462" s="58">
        <v>0</v>
      </c>
      <c r="AT3462" t="s">
        <v>3842</v>
      </c>
      <c r="AU3462" s="191">
        <f t="shared" si="56"/>
        <v>30644625</v>
      </c>
    </row>
    <row r="3463" spans="1:47" hidden="1" x14ac:dyDescent="0.25">
      <c r="A3463" s="55" t="s">
        <v>1717</v>
      </c>
      <c r="B3463" s="92" t="s">
        <v>3472</v>
      </c>
      <c r="D3463" s="55" t="s">
        <v>3859</v>
      </c>
      <c r="E3463" s="56">
        <v>45838</v>
      </c>
      <c r="F3463" s="55" t="s">
        <v>4354</v>
      </c>
      <c r="H3463" s="55">
        <v>50900020</v>
      </c>
      <c r="I3463" s="55" t="s">
        <v>4358</v>
      </c>
      <c r="K3463" s="55" t="s">
        <v>492</v>
      </c>
      <c r="L3463" s="56">
        <v>45838</v>
      </c>
      <c r="Q3463" s="55" t="s">
        <v>89</v>
      </c>
      <c r="R3463" s="57">
        <v>490.93</v>
      </c>
      <c r="S3463" s="55" t="s">
        <v>89</v>
      </c>
      <c r="T3463" s="57">
        <v>490.93</v>
      </c>
      <c r="U3463" s="55" t="s">
        <v>329</v>
      </c>
      <c r="V3463" s="55" t="s">
        <v>330</v>
      </c>
      <c r="AJ3463" s="58">
        <v>0</v>
      </c>
      <c r="AT3463" t="s">
        <v>3842</v>
      </c>
      <c r="AU3463" s="191">
        <f t="shared" si="56"/>
        <v>8100345</v>
      </c>
    </row>
    <row r="3464" spans="1:47" hidden="1" x14ac:dyDescent="0.25">
      <c r="A3464" s="55" t="s">
        <v>1717</v>
      </c>
      <c r="B3464" s="92" t="s">
        <v>3472</v>
      </c>
      <c r="D3464" s="55" t="s">
        <v>3859</v>
      </c>
      <c r="E3464" s="56">
        <v>45838</v>
      </c>
      <c r="F3464" s="55" t="s">
        <v>4354</v>
      </c>
      <c r="H3464" s="55">
        <v>50900020</v>
      </c>
      <c r="I3464" s="55" t="s">
        <v>4358</v>
      </c>
      <c r="K3464" s="55" t="s">
        <v>492</v>
      </c>
      <c r="L3464" s="56">
        <v>45838</v>
      </c>
      <c r="Q3464" s="55" t="s">
        <v>89</v>
      </c>
      <c r="R3464" s="57">
        <v>520.42999999999995</v>
      </c>
      <c r="S3464" s="55" t="s">
        <v>89</v>
      </c>
      <c r="T3464" s="57">
        <v>520.42999999999995</v>
      </c>
      <c r="U3464" s="55" t="s">
        <v>329</v>
      </c>
      <c r="V3464" s="55" t="s">
        <v>330</v>
      </c>
      <c r="AJ3464" s="58">
        <v>0</v>
      </c>
      <c r="AT3464" t="s">
        <v>3842</v>
      </c>
      <c r="AU3464" s="191">
        <f t="shared" si="56"/>
        <v>8587095</v>
      </c>
    </row>
    <row r="3465" spans="1:47" hidden="1" x14ac:dyDescent="0.25">
      <c r="A3465" s="55" t="s">
        <v>1717</v>
      </c>
      <c r="B3465" s="92" t="s">
        <v>3472</v>
      </c>
      <c r="D3465" s="55" t="s">
        <v>3859</v>
      </c>
      <c r="E3465" s="56">
        <v>45838</v>
      </c>
      <c r="F3465" s="55" t="s">
        <v>4354</v>
      </c>
      <c r="H3465" s="55">
        <v>50900020</v>
      </c>
      <c r="I3465" s="55" t="s">
        <v>4358</v>
      </c>
      <c r="K3465" s="55" t="s">
        <v>492</v>
      </c>
      <c r="L3465" s="56">
        <v>45838</v>
      </c>
      <c r="Q3465" s="55" t="s">
        <v>89</v>
      </c>
      <c r="R3465" s="57">
        <v>419.9</v>
      </c>
      <c r="S3465" s="55" t="s">
        <v>89</v>
      </c>
      <c r="T3465" s="57">
        <v>419.9</v>
      </c>
      <c r="U3465" s="55" t="s">
        <v>329</v>
      </c>
      <c r="V3465" s="55" t="s">
        <v>330</v>
      </c>
      <c r="AJ3465" s="58">
        <v>0</v>
      </c>
      <c r="AT3465" t="s">
        <v>3842</v>
      </c>
      <c r="AU3465" s="191">
        <f t="shared" si="56"/>
        <v>6928350</v>
      </c>
    </row>
    <row r="3466" spans="1:47" hidden="1" x14ac:dyDescent="0.25">
      <c r="A3466" s="55" t="s">
        <v>1717</v>
      </c>
      <c r="B3466" s="92" t="s">
        <v>3472</v>
      </c>
      <c r="D3466" s="55" t="s">
        <v>3859</v>
      </c>
      <c r="E3466" s="56">
        <v>45838</v>
      </c>
      <c r="F3466" s="55" t="s">
        <v>4354</v>
      </c>
      <c r="H3466" s="55">
        <v>50900020</v>
      </c>
      <c r="I3466" s="55" t="s">
        <v>4358</v>
      </c>
      <c r="K3466" s="55" t="s">
        <v>492</v>
      </c>
      <c r="L3466" s="56">
        <v>45838</v>
      </c>
      <c r="Q3466" s="55" t="s">
        <v>89</v>
      </c>
      <c r="R3466" s="57">
        <v>434.17</v>
      </c>
      <c r="S3466" s="55" t="s">
        <v>89</v>
      </c>
      <c r="T3466" s="57">
        <v>434.17</v>
      </c>
      <c r="U3466" s="55" t="s">
        <v>329</v>
      </c>
      <c r="V3466" s="55" t="s">
        <v>330</v>
      </c>
      <c r="AJ3466" s="58">
        <v>0</v>
      </c>
      <c r="AT3466" t="s">
        <v>3842</v>
      </c>
      <c r="AU3466" s="191">
        <f t="shared" si="56"/>
        <v>7163805</v>
      </c>
    </row>
    <row r="3467" spans="1:47" hidden="1" x14ac:dyDescent="0.25">
      <c r="A3467" s="55" t="s">
        <v>1717</v>
      </c>
      <c r="B3467" s="92" t="s">
        <v>3472</v>
      </c>
      <c r="D3467" s="55" t="s">
        <v>3859</v>
      </c>
      <c r="E3467" s="56">
        <v>45838</v>
      </c>
      <c r="F3467" s="55" t="s">
        <v>4354</v>
      </c>
      <c r="H3467" s="55">
        <v>50900020</v>
      </c>
      <c r="I3467" s="55" t="s">
        <v>4358</v>
      </c>
      <c r="K3467" s="55" t="s">
        <v>492</v>
      </c>
      <c r="L3467" s="56">
        <v>45838</v>
      </c>
      <c r="Q3467" s="55" t="s">
        <v>89</v>
      </c>
      <c r="R3467" s="57">
        <v>828.74</v>
      </c>
      <c r="S3467" s="55" t="s">
        <v>89</v>
      </c>
      <c r="T3467" s="57">
        <v>828.74</v>
      </c>
      <c r="U3467" s="55" t="s">
        <v>329</v>
      </c>
      <c r="V3467" s="55" t="s">
        <v>330</v>
      </c>
      <c r="AJ3467" s="58">
        <v>0</v>
      </c>
      <c r="AT3467" t="s">
        <v>3842</v>
      </c>
      <c r="AU3467" s="191">
        <f t="shared" si="56"/>
        <v>13674210</v>
      </c>
    </row>
    <row r="3468" spans="1:47" hidden="1" x14ac:dyDescent="0.25">
      <c r="A3468" s="55" t="s">
        <v>1717</v>
      </c>
      <c r="B3468" s="92" t="s">
        <v>3472</v>
      </c>
      <c r="D3468" s="55" t="s">
        <v>3859</v>
      </c>
      <c r="E3468" s="56">
        <v>45838</v>
      </c>
      <c r="F3468" s="55" t="s">
        <v>4354</v>
      </c>
      <c r="H3468" s="55">
        <v>50900020</v>
      </c>
      <c r="I3468" s="55" t="s">
        <v>4358</v>
      </c>
      <c r="K3468" s="55" t="s">
        <v>492</v>
      </c>
      <c r="L3468" s="56">
        <v>45838</v>
      </c>
      <c r="Q3468" s="55" t="s">
        <v>89</v>
      </c>
      <c r="R3468" s="57">
        <v>425.37</v>
      </c>
      <c r="S3468" s="55" t="s">
        <v>89</v>
      </c>
      <c r="T3468" s="57">
        <v>425.37</v>
      </c>
      <c r="U3468" s="55" t="s">
        <v>329</v>
      </c>
      <c r="V3468" s="55" t="s">
        <v>330</v>
      </c>
      <c r="AJ3468" s="58">
        <v>0</v>
      </c>
      <c r="AT3468" t="s">
        <v>3842</v>
      </c>
      <c r="AU3468" s="191">
        <f t="shared" si="56"/>
        <v>7018605</v>
      </c>
    </row>
    <row r="3469" spans="1:47" hidden="1" x14ac:dyDescent="0.25">
      <c r="A3469" s="55" t="s">
        <v>1717</v>
      </c>
      <c r="B3469" s="92" t="s">
        <v>3472</v>
      </c>
      <c r="D3469" s="55" t="s">
        <v>3859</v>
      </c>
      <c r="E3469" s="56">
        <v>45838</v>
      </c>
      <c r="F3469" s="55" t="s">
        <v>4354</v>
      </c>
      <c r="H3469" s="55">
        <v>50900020</v>
      </c>
      <c r="I3469" s="55" t="s">
        <v>4358</v>
      </c>
      <c r="K3469" s="55" t="s">
        <v>492</v>
      </c>
      <c r="L3469" s="56">
        <v>45838</v>
      </c>
      <c r="Q3469" s="55" t="s">
        <v>89</v>
      </c>
      <c r="R3469" s="57">
        <v>944.42</v>
      </c>
      <c r="S3469" s="55" t="s">
        <v>89</v>
      </c>
      <c r="T3469" s="57">
        <v>944.42</v>
      </c>
      <c r="U3469" s="55" t="s">
        <v>329</v>
      </c>
      <c r="V3469" s="55" t="s">
        <v>330</v>
      </c>
      <c r="AJ3469" s="58">
        <v>0</v>
      </c>
      <c r="AT3469" t="s">
        <v>3842</v>
      </c>
      <c r="AU3469" s="191">
        <f t="shared" si="56"/>
        <v>15582930</v>
      </c>
    </row>
    <row r="3470" spans="1:47" hidden="1" x14ac:dyDescent="0.25">
      <c r="A3470" s="55" t="s">
        <v>1717</v>
      </c>
      <c r="B3470" s="92" t="s">
        <v>3472</v>
      </c>
      <c r="D3470" s="55" t="s">
        <v>3859</v>
      </c>
      <c r="E3470" s="56">
        <v>45838</v>
      </c>
      <c r="F3470" s="55" t="s">
        <v>4354</v>
      </c>
      <c r="H3470" s="55">
        <v>50900020</v>
      </c>
      <c r="I3470" s="55" t="s">
        <v>4358</v>
      </c>
      <c r="K3470" s="55" t="s">
        <v>492</v>
      </c>
      <c r="L3470" s="56">
        <v>45838</v>
      </c>
      <c r="Q3470" s="55" t="s">
        <v>89</v>
      </c>
      <c r="R3470" s="57">
        <v>472.21</v>
      </c>
      <c r="S3470" s="55" t="s">
        <v>89</v>
      </c>
      <c r="T3470" s="57">
        <v>472.21</v>
      </c>
      <c r="U3470" s="55" t="s">
        <v>329</v>
      </c>
      <c r="V3470" s="55" t="s">
        <v>330</v>
      </c>
      <c r="AJ3470" s="58">
        <v>0</v>
      </c>
      <c r="AT3470" t="s">
        <v>3842</v>
      </c>
      <c r="AU3470" s="191">
        <f t="shared" si="56"/>
        <v>7791465</v>
      </c>
    </row>
    <row r="3471" spans="1:47" hidden="1" x14ac:dyDescent="0.25">
      <c r="A3471" s="55" t="s">
        <v>1717</v>
      </c>
      <c r="B3471" s="92" t="s">
        <v>3472</v>
      </c>
      <c r="D3471" s="55" t="s">
        <v>3859</v>
      </c>
      <c r="E3471" s="56">
        <v>45838</v>
      </c>
      <c r="F3471" s="55" t="s">
        <v>4354</v>
      </c>
      <c r="H3471" s="55">
        <v>50900020</v>
      </c>
      <c r="I3471" s="55" t="s">
        <v>4358</v>
      </c>
      <c r="K3471" s="55" t="s">
        <v>492</v>
      </c>
      <c r="L3471" s="56">
        <v>45838</v>
      </c>
      <c r="Q3471" s="55" t="s">
        <v>89</v>
      </c>
      <c r="R3471" s="57">
        <v>479.96</v>
      </c>
      <c r="S3471" s="55" t="s">
        <v>89</v>
      </c>
      <c r="T3471" s="57">
        <v>479.96</v>
      </c>
      <c r="U3471" s="55" t="s">
        <v>329</v>
      </c>
      <c r="V3471" s="55" t="s">
        <v>330</v>
      </c>
      <c r="AJ3471" s="58">
        <v>0</v>
      </c>
      <c r="AT3471" t="s">
        <v>3842</v>
      </c>
      <c r="AU3471" s="191">
        <f t="shared" si="56"/>
        <v>7919340</v>
      </c>
    </row>
    <row r="3472" spans="1:47" hidden="1" x14ac:dyDescent="0.25">
      <c r="A3472" s="55" t="s">
        <v>1717</v>
      </c>
      <c r="B3472" s="92" t="s">
        <v>3472</v>
      </c>
      <c r="D3472" s="55" t="s">
        <v>3859</v>
      </c>
      <c r="E3472" s="56">
        <v>45838</v>
      </c>
      <c r="F3472" s="55" t="s">
        <v>4354</v>
      </c>
      <c r="H3472" s="55">
        <v>50900020</v>
      </c>
      <c r="I3472" s="55" t="s">
        <v>4358</v>
      </c>
      <c r="K3472" s="55" t="s">
        <v>492</v>
      </c>
      <c r="L3472" s="56">
        <v>45838</v>
      </c>
      <c r="Q3472" s="55" t="s">
        <v>89</v>
      </c>
      <c r="R3472" s="57">
        <v>425.37</v>
      </c>
      <c r="S3472" s="55" t="s">
        <v>89</v>
      </c>
      <c r="T3472" s="57">
        <v>425.37</v>
      </c>
      <c r="U3472" s="55" t="s">
        <v>329</v>
      </c>
      <c r="V3472" s="55" t="s">
        <v>330</v>
      </c>
      <c r="AJ3472" s="58">
        <v>0</v>
      </c>
      <c r="AT3472" t="s">
        <v>3842</v>
      </c>
      <c r="AU3472" s="191">
        <f t="shared" si="56"/>
        <v>7018605</v>
      </c>
    </row>
    <row r="3473" spans="1:47" hidden="1" x14ac:dyDescent="0.25">
      <c r="A3473" s="55" t="s">
        <v>1717</v>
      </c>
      <c r="B3473" s="92" t="s">
        <v>3472</v>
      </c>
      <c r="D3473" s="55" t="s">
        <v>3859</v>
      </c>
      <c r="E3473" s="56">
        <v>45838</v>
      </c>
      <c r="F3473" s="55" t="s">
        <v>4354</v>
      </c>
      <c r="H3473" s="55">
        <v>50900020</v>
      </c>
      <c r="I3473" s="55" t="s">
        <v>4358</v>
      </c>
      <c r="K3473" s="55" t="s">
        <v>492</v>
      </c>
      <c r="L3473" s="56">
        <v>45838</v>
      </c>
      <c r="Q3473" s="55" t="s">
        <v>89</v>
      </c>
      <c r="R3473" s="57">
        <v>2124.62</v>
      </c>
      <c r="S3473" s="55" t="s">
        <v>89</v>
      </c>
      <c r="T3473" s="57">
        <v>2124.62</v>
      </c>
      <c r="U3473" s="55" t="s">
        <v>329</v>
      </c>
      <c r="V3473" s="55" t="s">
        <v>330</v>
      </c>
      <c r="AJ3473" s="58">
        <v>0</v>
      </c>
      <c r="AT3473" t="s">
        <v>3842</v>
      </c>
      <c r="AU3473" s="191">
        <f t="shared" si="56"/>
        <v>35056230</v>
      </c>
    </row>
    <row r="3474" spans="1:47" hidden="1" x14ac:dyDescent="0.25">
      <c r="A3474" s="55" t="s">
        <v>1717</v>
      </c>
      <c r="B3474" s="92" t="s">
        <v>3472</v>
      </c>
      <c r="D3474" s="55" t="s">
        <v>3859</v>
      </c>
      <c r="E3474" s="56">
        <v>45838</v>
      </c>
      <c r="F3474" s="55" t="s">
        <v>4354</v>
      </c>
      <c r="H3474" s="55">
        <v>50900020</v>
      </c>
      <c r="I3474" s="55" t="s">
        <v>4358</v>
      </c>
      <c r="K3474" s="55" t="s">
        <v>492</v>
      </c>
      <c r="L3474" s="56">
        <v>45838</v>
      </c>
      <c r="Q3474" s="55" t="s">
        <v>89</v>
      </c>
      <c r="R3474" s="57">
        <v>1387.75</v>
      </c>
      <c r="S3474" s="55" t="s">
        <v>89</v>
      </c>
      <c r="T3474" s="57">
        <v>1387.75</v>
      </c>
      <c r="U3474" s="55" t="s">
        <v>329</v>
      </c>
      <c r="V3474" s="55" t="s">
        <v>330</v>
      </c>
      <c r="AJ3474" s="58">
        <v>0</v>
      </c>
      <c r="AT3474" t="s">
        <v>3842</v>
      </c>
      <c r="AU3474" s="191">
        <f t="shared" si="56"/>
        <v>22897875</v>
      </c>
    </row>
    <row r="3475" spans="1:47" hidden="1" x14ac:dyDescent="0.25">
      <c r="A3475" s="55" t="s">
        <v>1717</v>
      </c>
      <c r="B3475" s="92" t="s">
        <v>3472</v>
      </c>
      <c r="D3475" s="55" t="s">
        <v>3859</v>
      </c>
      <c r="E3475" s="56">
        <v>45838</v>
      </c>
      <c r="F3475" s="55" t="s">
        <v>4354</v>
      </c>
      <c r="H3475" s="55">
        <v>50900020</v>
      </c>
      <c r="I3475" s="55" t="s">
        <v>4358</v>
      </c>
      <c r="K3475" s="55" t="s">
        <v>492</v>
      </c>
      <c r="L3475" s="56">
        <v>45838</v>
      </c>
      <c r="Q3475" s="55" t="s">
        <v>89</v>
      </c>
      <c r="R3475" s="57">
        <v>479.96</v>
      </c>
      <c r="S3475" s="55" t="s">
        <v>89</v>
      </c>
      <c r="T3475" s="57">
        <v>479.96</v>
      </c>
      <c r="U3475" s="55" t="s">
        <v>329</v>
      </c>
      <c r="V3475" s="55" t="s">
        <v>330</v>
      </c>
      <c r="AJ3475" s="58">
        <v>0</v>
      </c>
      <c r="AT3475" t="s">
        <v>3842</v>
      </c>
      <c r="AU3475" s="191">
        <f t="shared" si="56"/>
        <v>7919340</v>
      </c>
    </row>
    <row r="3476" spans="1:47" hidden="1" x14ac:dyDescent="0.25">
      <c r="A3476" s="55" t="s">
        <v>1717</v>
      </c>
      <c r="B3476" s="92" t="s">
        <v>3472</v>
      </c>
      <c r="D3476" s="55" t="s">
        <v>3859</v>
      </c>
      <c r="E3476" s="56">
        <v>45838</v>
      </c>
      <c r="F3476" s="55" t="s">
        <v>4354</v>
      </c>
      <c r="H3476" s="55">
        <v>50900020</v>
      </c>
      <c r="I3476" s="55" t="s">
        <v>4358</v>
      </c>
      <c r="K3476" s="55" t="s">
        <v>492</v>
      </c>
      <c r="L3476" s="56">
        <v>45838</v>
      </c>
      <c r="Q3476" s="55" t="s">
        <v>89</v>
      </c>
      <c r="R3476" s="57">
        <v>520.42999999999995</v>
      </c>
      <c r="S3476" s="55" t="s">
        <v>89</v>
      </c>
      <c r="T3476" s="57">
        <v>520.42999999999995</v>
      </c>
      <c r="U3476" s="55" t="s">
        <v>329</v>
      </c>
      <c r="V3476" s="55" t="s">
        <v>330</v>
      </c>
      <c r="AJ3476" s="58">
        <v>0</v>
      </c>
      <c r="AT3476" t="s">
        <v>3842</v>
      </c>
      <c r="AU3476" s="191">
        <f t="shared" si="56"/>
        <v>8587095</v>
      </c>
    </row>
    <row r="3477" spans="1:47" hidden="1" x14ac:dyDescent="0.25">
      <c r="A3477" s="55" t="s">
        <v>1717</v>
      </c>
      <c r="B3477" s="92" t="s">
        <v>3472</v>
      </c>
      <c r="D3477" s="55" t="s">
        <v>3859</v>
      </c>
      <c r="E3477" s="56">
        <v>45838</v>
      </c>
      <c r="F3477" s="55" t="s">
        <v>4354</v>
      </c>
      <c r="H3477" s="55">
        <v>50900020</v>
      </c>
      <c r="I3477" s="55" t="s">
        <v>4358</v>
      </c>
      <c r="K3477" s="55" t="s">
        <v>492</v>
      </c>
      <c r="L3477" s="56">
        <v>45838</v>
      </c>
      <c r="Q3477" s="55" t="s">
        <v>89</v>
      </c>
      <c r="R3477" s="57">
        <v>1209</v>
      </c>
      <c r="S3477" s="55" t="s">
        <v>89</v>
      </c>
      <c r="T3477" s="57">
        <v>1209</v>
      </c>
      <c r="U3477" s="55" t="s">
        <v>329</v>
      </c>
      <c r="V3477" s="55" t="s">
        <v>330</v>
      </c>
      <c r="AJ3477" s="58">
        <v>0</v>
      </c>
      <c r="AT3477" t="s">
        <v>3842</v>
      </c>
      <c r="AU3477" s="191">
        <f t="shared" si="56"/>
        <v>19948500</v>
      </c>
    </row>
    <row r="3478" spans="1:47" hidden="1" x14ac:dyDescent="0.25">
      <c r="A3478" s="55" t="s">
        <v>1717</v>
      </c>
      <c r="B3478" s="92" t="s">
        <v>3472</v>
      </c>
      <c r="D3478" s="55" t="s">
        <v>3859</v>
      </c>
      <c r="E3478" s="56">
        <v>45838</v>
      </c>
      <c r="F3478" s="55" t="s">
        <v>4354</v>
      </c>
      <c r="H3478" s="55">
        <v>50900020</v>
      </c>
      <c r="I3478" s="55" t="s">
        <v>4358</v>
      </c>
      <c r="K3478" s="55" t="s">
        <v>492</v>
      </c>
      <c r="L3478" s="56">
        <v>45838</v>
      </c>
      <c r="Q3478" s="55" t="s">
        <v>89</v>
      </c>
      <c r="R3478" s="57">
        <v>520.44000000000005</v>
      </c>
      <c r="S3478" s="55" t="s">
        <v>89</v>
      </c>
      <c r="T3478" s="57">
        <v>520.44000000000005</v>
      </c>
      <c r="U3478" s="55" t="s">
        <v>329</v>
      </c>
      <c r="V3478" s="55" t="s">
        <v>330</v>
      </c>
      <c r="AJ3478" s="58">
        <v>0</v>
      </c>
      <c r="AT3478" t="s">
        <v>3842</v>
      </c>
      <c r="AU3478" s="191">
        <f t="shared" si="56"/>
        <v>8587260</v>
      </c>
    </row>
    <row r="3479" spans="1:47" hidden="1" x14ac:dyDescent="0.25">
      <c r="A3479" s="55" t="s">
        <v>1717</v>
      </c>
      <c r="B3479" s="92" t="s">
        <v>3472</v>
      </c>
      <c r="D3479" s="55" t="s">
        <v>3859</v>
      </c>
      <c r="E3479" s="56">
        <v>45838</v>
      </c>
      <c r="F3479" s="55" t="s">
        <v>4354</v>
      </c>
      <c r="H3479" s="55">
        <v>50900020</v>
      </c>
      <c r="I3479" s="55" t="s">
        <v>4358</v>
      </c>
      <c r="K3479" s="55" t="s">
        <v>492</v>
      </c>
      <c r="L3479" s="56">
        <v>45838</v>
      </c>
      <c r="Q3479" s="55" t="s">
        <v>89</v>
      </c>
      <c r="R3479" s="57">
        <v>519.58000000000004</v>
      </c>
      <c r="S3479" s="55" t="s">
        <v>89</v>
      </c>
      <c r="T3479" s="57">
        <v>519.58000000000004</v>
      </c>
      <c r="U3479" s="55" t="s">
        <v>329</v>
      </c>
      <c r="V3479" s="55" t="s">
        <v>330</v>
      </c>
      <c r="AJ3479" s="58">
        <v>0</v>
      </c>
      <c r="AT3479" t="s">
        <v>3842</v>
      </c>
      <c r="AU3479" s="191">
        <f t="shared" si="56"/>
        <v>8573070</v>
      </c>
    </row>
    <row r="3480" spans="1:47" hidden="1" x14ac:dyDescent="0.25">
      <c r="A3480" s="55" t="s">
        <v>1717</v>
      </c>
      <c r="B3480" s="92" t="s">
        <v>3472</v>
      </c>
      <c r="D3480" s="55" t="s">
        <v>3859</v>
      </c>
      <c r="E3480" s="56">
        <v>45838</v>
      </c>
      <c r="F3480" s="55" t="s">
        <v>4354</v>
      </c>
      <c r="H3480" s="55">
        <v>50900020</v>
      </c>
      <c r="I3480" s="55" t="s">
        <v>4358</v>
      </c>
      <c r="K3480" s="55" t="s">
        <v>492</v>
      </c>
      <c r="L3480" s="56">
        <v>45838</v>
      </c>
      <c r="Q3480" s="55" t="s">
        <v>89</v>
      </c>
      <c r="R3480" s="57">
        <v>495.88</v>
      </c>
      <c r="S3480" s="55" t="s">
        <v>89</v>
      </c>
      <c r="T3480" s="57">
        <v>495.88</v>
      </c>
      <c r="U3480" s="55" t="s">
        <v>329</v>
      </c>
      <c r="V3480" s="55" t="s">
        <v>330</v>
      </c>
      <c r="AJ3480" s="58">
        <v>0</v>
      </c>
      <c r="AT3480" t="s">
        <v>3842</v>
      </c>
      <c r="AU3480" s="191">
        <f t="shared" si="56"/>
        <v>8182020</v>
      </c>
    </row>
    <row r="3481" spans="1:47" hidden="1" x14ac:dyDescent="0.25">
      <c r="A3481" s="55" t="s">
        <v>1717</v>
      </c>
      <c r="B3481" s="92" t="s">
        <v>3472</v>
      </c>
      <c r="D3481" s="55" t="s">
        <v>3859</v>
      </c>
      <c r="E3481" s="56">
        <v>45838</v>
      </c>
      <c r="F3481" s="55" t="s">
        <v>4354</v>
      </c>
      <c r="H3481" s="55">
        <v>50900020</v>
      </c>
      <c r="I3481" s="55" t="s">
        <v>4358</v>
      </c>
      <c r="K3481" s="55" t="s">
        <v>492</v>
      </c>
      <c r="L3481" s="56">
        <v>45838</v>
      </c>
      <c r="Q3481" s="55" t="s">
        <v>89</v>
      </c>
      <c r="R3481" s="57">
        <v>843.3</v>
      </c>
      <c r="S3481" s="55" t="s">
        <v>89</v>
      </c>
      <c r="T3481" s="57">
        <v>843.3</v>
      </c>
      <c r="U3481" s="55" t="s">
        <v>329</v>
      </c>
      <c r="V3481" s="55" t="s">
        <v>330</v>
      </c>
      <c r="AJ3481" s="58">
        <v>0</v>
      </c>
      <c r="AT3481" t="s">
        <v>3842</v>
      </c>
      <c r="AU3481" s="191">
        <f t="shared" si="56"/>
        <v>13914450</v>
      </c>
    </row>
    <row r="3482" spans="1:47" hidden="1" x14ac:dyDescent="0.25">
      <c r="A3482" s="55" t="s">
        <v>1717</v>
      </c>
      <c r="B3482" s="92" t="s">
        <v>3472</v>
      </c>
      <c r="D3482" s="55" t="s">
        <v>3859</v>
      </c>
      <c r="E3482" s="56">
        <v>45838</v>
      </c>
      <c r="F3482" s="55" t="s">
        <v>4354</v>
      </c>
      <c r="H3482" s="55">
        <v>50900020</v>
      </c>
      <c r="I3482" s="55" t="s">
        <v>4358</v>
      </c>
      <c r="K3482" s="55" t="s">
        <v>492</v>
      </c>
      <c r="L3482" s="56">
        <v>45838</v>
      </c>
      <c r="Q3482" s="55" t="s">
        <v>89</v>
      </c>
      <c r="R3482" s="57">
        <v>755.08</v>
      </c>
      <c r="S3482" s="55" t="s">
        <v>89</v>
      </c>
      <c r="T3482" s="57">
        <v>755.08</v>
      </c>
      <c r="U3482" s="55" t="s">
        <v>329</v>
      </c>
      <c r="V3482" s="55" t="s">
        <v>330</v>
      </c>
      <c r="AJ3482" s="58">
        <v>0</v>
      </c>
      <c r="AT3482" t="s">
        <v>3842</v>
      </c>
      <c r="AU3482" s="191">
        <f t="shared" si="56"/>
        <v>12458820</v>
      </c>
    </row>
    <row r="3483" spans="1:47" hidden="1" x14ac:dyDescent="0.25">
      <c r="A3483" s="55" t="s">
        <v>1717</v>
      </c>
      <c r="B3483" s="92" t="s">
        <v>3472</v>
      </c>
      <c r="D3483" s="55" t="s">
        <v>3859</v>
      </c>
      <c r="E3483" s="56">
        <v>45838</v>
      </c>
      <c r="F3483" s="55" t="s">
        <v>4354</v>
      </c>
      <c r="H3483" s="55">
        <v>50900020</v>
      </c>
      <c r="I3483" s="55" t="s">
        <v>4358</v>
      </c>
      <c r="K3483" s="55" t="s">
        <v>492</v>
      </c>
      <c r="L3483" s="56">
        <v>45838</v>
      </c>
      <c r="Q3483" s="55" t="s">
        <v>89</v>
      </c>
      <c r="R3483" s="57">
        <v>519.58000000000004</v>
      </c>
      <c r="S3483" s="55" t="s">
        <v>89</v>
      </c>
      <c r="T3483" s="57">
        <v>519.58000000000004</v>
      </c>
      <c r="U3483" s="55" t="s">
        <v>329</v>
      </c>
      <c r="V3483" s="55" t="s">
        <v>330</v>
      </c>
      <c r="AJ3483" s="58">
        <v>0</v>
      </c>
      <c r="AT3483" t="s">
        <v>3842</v>
      </c>
      <c r="AU3483" s="191">
        <f t="shared" si="56"/>
        <v>8573070</v>
      </c>
    </row>
    <row r="3484" spans="1:47" hidden="1" x14ac:dyDescent="0.25">
      <c r="A3484" s="55" t="s">
        <v>1717</v>
      </c>
      <c r="B3484" s="92" t="s">
        <v>3472</v>
      </c>
      <c r="D3484" s="55" t="s">
        <v>3859</v>
      </c>
      <c r="E3484" s="56">
        <v>45838</v>
      </c>
      <c r="F3484" s="55" t="s">
        <v>4354</v>
      </c>
      <c r="H3484" s="55">
        <v>50900020</v>
      </c>
      <c r="I3484" s="55" t="s">
        <v>4358</v>
      </c>
      <c r="K3484" s="55" t="s">
        <v>492</v>
      </c>
      <c r="L3484" s="56">
        <v>45838</v>
      </c>
      <c r="Q3484" s="55" t="s">
        <v>89</v>
      </c>
      <c r="R3484" s="57">
        <v>574.6</v>
      </c>
      <c r="S3484" s="55" t="s">
        <v>89</v>
      </c>
      <c r="T3484" s="57">
        <v>574.6</v>
      </c>
      <c r="U3484" s="55" t="s">
        <v>329</v>
      </c>
      <c r="V3484" s="55" t="s">
        <v>330</v>
      </c>
      <c r="AJ3484" s="58">
        <v>0</v>
      </c>
      <c r="AT3484" t="s">
        <v>3842</v>
      </c>
      <c r="AU3484" s="191">
        <f t="shared" si="56"/>
        <v>9480900</v>
      </c>
    </row>
    <row r="3485" spans="1:47" hidden="1" x14ac:dyDescent="0.25">
      <c r="A3485" s="55" t="s">
        <v>1717</v>
      </c>
      <c r="B3485" s="92" t="s">
        <v>3472</v>
      </c>
      <c r="D3485" s="55" t="s">
        <v>3859</v>
      </c>
      <c r="E3485" s="56">
        <v>45838</v>
      </c>
      <c r="F3485" s="55" t="s">
        <v>4354</v>
      </c>
      <c r="H3485" s="55">
        <v>50900020</v>
      </c>
      <c r="I3485" s="55" t="s">
        <v>4358</v>
      </c>
      <c r="K3485" s="55" t="s">
        <v>492</v>
      </c>
      <c r="L3485" s="56">
        <v>45838</v>
      </c>
      <c r="Q3485" s="55" t="s">
        <v>89</v>
      </c>
      <c r="R3485" s="57">
        <v>651.25</v>
      </c>
      <c r="S3485" s="55" t="s">
        <v>89</v>
      </c>
      <c r="T3485" s="57">
        <v>651.25</v>
      </c>
      <c r="U3485" s="55" t="s">
        <v>329</v>
      </c>
      <c r="V3485" s="55" t="s">
        <v>330</v>
      </c>
      <c r="AJ3485" s="58">
        <v>0</v>
      </c>
      <c r="AT3485" t="s">
        <v>3842</v>
      </c>
      <c r="AU3485" s="191">
        <f t="shared" si="56"/>
        <v>10745625</v>
      </c>
    </row>
    <row r="3486" spans="1:47" hidden="1" x14ac:dyDescent="0.25">
      <c r="A3486" s="55" t="s">
        <v>1717</v>
      </c>
      <c r="B3486" s="92" t="s">
        <v>3472</v>
      </c>
      <c r="D3486" s="55" t="s">
        <v>3859</v>
      </c>
      <c r="E3486" s="56">
        <v>45838</v>
      </c>
      <c r="F3486" s="55" t="s">
        <v>4354</v>
      </c>
      <c r="H3486" s="55">
        <v>50900020</v>
      </c>
      <c r="I3486" s="55" t="s">
        <v>4358</v>
      </c>
      <c r="K3486" s="55" t="s">
        <v>492</v>
      </c>
      <c r="L3486" s="56">
        <v>45838</v>
      </c>
      <c r="Q3486" s="55" t="s">
        <v>89</v>
      </c>
      <c r="R3486" s="57">
        <v>490.93</v>
      </c>
      <c r="S3486" s="55" t="s">
        <v>89</v>
      </c>
      <c r="T3486" s="57">
        <v>490.93</v>
      </c>
      <c r="U3486" s="55" t="s">
        <v>329</v>
      </c>
      <c r="V3486" s="55" t="s">
        <v>330</v>
      </c>
      <c r="AJ3486" s="58">
        <v>0</v>
      </c>
      <c r="AT3486" t="s">
        <v>3842</v>
      </c>
      <c r="AU3486" s="191">
        <f t="shared" si="56"/>
        <v>8100345</v>
      </c>
    </row>
    <row r="3487" spans="1:47" hidden="1" x14ac:dyDescent="0.25">
      <c r="A3487" s="55" t="s">
        <v>1717</v>
      </c>
      <c r="B3487" s="92" t="s">
        <v>3472</v>
      </c>
      <c r="D3487" s="55" t="s">
        <v>3859</v>
      </c>
      <c r="E3487" s="56">
        <v>45838</v>
      </c>
      <c r="F3487" s="55" t="s">
        <v>4354</v>
      </c>
      <c r="H3487" s="55">
        <v>50900020</v>
      </c>
      <c r="I3487" s="55" t="s">
        <v>4358</v>
      </c>
      <c r="K3487" s="55" t="s">
        <v>492</v>
      </c>
      <c r="L3487" s="56">
        <v>45838</v>
      </c>
      <c r="Q3487" s="55" t="s">
        <v>89</v>
      </c>
      <c r="R3487" s="57">
        <v>519.58000000000004</v>
      </c>
      <c r="S3487" s="55" t="s">
        <v>89</v>
      </c>
      <c r="T3487" s="57">
        <v>519.58000000000004</v>
      </c>
      <c r="U3487" s="55" t="s">
        <v>329</v>
      </c>
      <c r="V3487" s="55" t="s">
        <v>330</v>
      </c>
      <c r="AJ3487" s="58">
        <v>0</v>
      </c>
      <c r="AT3487" t="s">
        <v>3842</v>
      </c>
      <c r="AU3487" s="191">
        <f t="shared" si="56"/>
        <v>8573070</v>
      </c>
    </row>
    <row r="3488" spans="1:47" hidden="1" x14ac:dyDescent="0.25">
      <c r="A3488" s="55" t="s">
        <v>1717</v>
      </c>
      <c r="B3488" s="92" t="s">
        <v>3472</v>
      </c>
      <c r="D3488" s="55" t="s">
        <v>3859</v>
      </c>
      <c r="E3488" s="56">
        <v>45838</v>
      </c>
      <c r="F3488" s="55" t="s">
        <v>4354</v>
      </c>
      <c r="H3488" s="55">
        <v>50900020</v>
      </c>
      <c r="I3488" s="55" t="s">
        <v>4358</v>
      </c>
      <c r="K3488" s="55" t="s">
        <v>492</v>
      </c>
      <c r="L3488" s="56">
        <v>45838</v>
      </c>
      <c r="Q3488" s="55" t="s">
        <v>89</v>
      </c>
      <c r="R3488" s="57">
        <v>843.3</v>
      </c>
      <c r="S3488" s="55" t="s">
        <v>89</v>
      </c>
      <c r="T3488" s="57">
        <v>843.3</v>
      </c>
      <c r="U3488" s="55" t="s">
        <v>329</v>
      </c>
      <c r="V3488" s="55" t="s">
        <v>330</v>
      </c>
      <c r="AJ3488" s="58">
        <v>0</v>
      </c>
      <c r="AT3488" t="s">
        <v>3842</v>
      </c>
      <c r="AU3488" s="191">
        <f t="shared" si="56"/>
        <v>13914450</v>
      </c>
    </row>
    <row r="3489" spans="1:47" hidden="1" x14ac:dyDescent="0.25">
      <c r="A3489" s="55" t="s">
        <v>1717</v>
      </c>
      <c r="B3489" s="92" t="s">
        <v>3472</v>
      </c>
      <c r="D3489" s="55" t="s">
        <v>3859</v>
      </c>
      <c r="E3489" s="56">
        <v>45838</v>
      </c>
      <c r="F3489" s="55" t="s">
        <v>4354</v>
      </c>
      <c r="H3489" s="55">
        <v>50900020</v>
      </c>
      <c r="I3489" s="55" t="s">
        <v>4358</v>
      </c>
      <c r="K3489" s="55" t="s">
        <v>492</v>
      </c>
      <c r="L3489" s="56">
        <v>45838</v>
      </c>
      <c r="Q3489" s="55" t="s">
        <v>89</v>
      </c>
      <c r="R3489" s="57">
        <v>605.52</v>
      </c>
      <c r="S3489" s="55" t="s">
        <v>89</v>
      </c>
      <c r="T3489" s="57">
        <v>605.52</v>
      </c>
      <c r="U3489" s="55" t="s">
        <v>329</v>
      </c>
      <c r="V3489" s="55" t="s">
        <v>330</v>
      </c>
      <c r="AJ3489" s="58">
        <v>0</v>
      </c>
      <c r="AT3489" t="s">
        <v>3842</v>
      </c>
      <c r="AU3489" s="191">
        <f t="shared" si="56"/>
        <v>9991080</v>
      </c>
    </row>
    <row r="3490" spans="1:47" hidden="1" x14ac:dyDescent="0.25">
      <c r="A3490" s="55" t="s">
        <v>1717</v>
      </c>
      <c r="B3490" s="92" t="s">
        <v>3472</v>
      </c>
      <c r="D3490" s="55" t="s">
        <v>3859</v>
      </c>
      <c r="E3490" s="56">
        <v>45838</v>
      </c>
      <c r="F3490" s="55" t="s">
        <v>4354</v>
      </c>
      <c r="H3490" s="55">
        <v>50900020</v>
      </c>
      <c r="I3490" s="55" t="s">
        <v>4358</v>
      </c>
      <c r="K3490" s="55" t="s">
        <v>492</v>
      </c>
      <c r="L3490" s="56">
        <v>45838</v>
      </c>
      <c r="Q3490" s="55" t="s">
        <v>89</v>
      </c>
      <c r="R3490" s="57">
        <v>419.9</v>
      </c>
      <c r="S3490" s="55" t="s">
        <v>89</v>
      </c>
      <c r="T3490" s="57">
        <v>419.9</v>
      </c>
      <c r="U3490" s="55" t="s">
        <v>329</v>
      </c>
      <c r="V3490" s="55" t="s">
        <v>330</v>
      </c>
      <c r="AJ3490" s="58">
        <v>0</v>
      </c>
      <c r="AT3490" t="s">
        <v>3842</v>
      </c>
      <c r="AU3490" s="191">
        <f t="shared" si="56"/>
        <v>6928350</v>
      </c>
    </row>
    <row r="3491" spans="1:47" hidden="1" x14ac:dyDescent="0.25">
      <c r="A3491" s="55" t="s">
        <v>1717</v>
      </c>
      <c r="B3491" s="92" t="s">
        <v>3472</v>
      </c>
      <c r="D3491" s="55" t="s">
        <v>3859</v>
      </c>
      <c r="E3491" s="56">
        <v>45838</v>
      </c>
      <c r="F3491" s="55" t="s">
        <v>4354</v>
      </c>
      <c r="H3491" s="55">
        <v>50900020</v>
      </c>
      <c r="I3491" s="55" t="s">
        <v>4358</v>
      </c>
      <c r="K3491" s="55" t="s">
        <v>492</v>
      </c>
      <c r="L3491" s="56">
        <v>45838</v>
      </c>
      <c r="Q3491" s="55" t="s">
        <v>89</v>
      </c>
      <c r="R3491" s="57">
        <v>434.17</v>
      </c>
      <c r="S3491" s="55" t="s">
        <v>89</v>
      </c>
      <c r="T3491" s="57">
        <v>434.17</v>
      </c>
      <c r="U3491" s="55" t="s">
        <v>329</v>
      </c>
      <c r="V3491" s="55" t="s">
        <v>330</v>
      </c>
      <c r="AJ3491" s="58">
        <v>0</v>
      </c>
      <c r="AT3491" t="s">
        <v>3842</v>
      </c>
      <c r="AU3491" s="191">
        <f t="shared" si="56"/>
        <v>7163805</v>
      </c>
    </row>
    <row r="3492" spans="1:47" hidden="1" x14ac:dyDescent="0.25">
      <c r="A3492" s="55" t="s">
        <v>1717</v>
      </c>
      <c r="B3492" s="92" t="s">
        <v>3472</v>
      </c>
      <c r="D3492" s="55" t="s">
        <v>3859</v>
      </c>
      <c r="E3492" s="56">
        <v>45838</v>
      </c>
      <c r="F3492" s="55" t="s">
        <v>4354</v>
      </c>
      <c r="H3492" s="55">
        <v>50900020</v>
      </c>
      <c r="I3492" s="55" t="s">
        <v>4358</v>
      </c>
      <c r="K3492" s="55" t="s">
        <v>492</v>
      </c>
      <c r="L3492" s="56">
        <v>45838</v>
      </c>
      <c r="Q3492" s="55" t="s">
        <v>89</v>
      </c>
      <c r="R3492" s="57">
        <v>1686.6</v>
      </c>
      <c r="S3492" s="55" t="s">
        <v>89</v>
      </c>
      <c r="T3492" s="57">
        <v>1686.6</v>
      </c>
      <c r="U3492" s="55" t="s">
        <v>329</v>
      </c>
      <c r="V3492" s="55" t="s">
        <v>330</v>
      </c>
      <c r="AJ3492" s="58">
        <v>0</v>
      </c>
      <c r="AT3492" t="s">
        <v>3842</v>
      </c>
      <c r="AU3492" s="191">
        <f t="shared" si="56"/>
        <v>27828900</v>
      </c>
    </row>
    <row r="3493" spans="1:47" hidden="1" x14ac:dyDescent="0.25">
      <c r="A3493" s="55" t="s">
        <v>1717</v>
      </c>
      <c r="B3493" s="92" t="s">
        <v>3472</v>
      </c>
      <c r="D3493" s="55" t="s">
        <v>3859</v>
      </c>
      <c r="E3493" s="56">
        <v>45838</v>
      </c>
      <c r="F3493" s="55" t="s">
        <v>4354</v>
      </c>
      <c r="H3493" s="55">
        <v>50900020</v>
      </c>
      <c r="I3493" s="55" t="s">
        <v>4358</v>
      </c>
      <c r="K3493" s="55" t="s">
        <v>492</v>
      </c>
      <c r="L3493" s="56">
        <v>45838</v>
      </c>
      <c r="Q3493" s="55" t="s">
        <v>89</v>
      </c>
      <c r="R3493" s="57">
        <v>434.17</v>
      </c>
      <c r="S3493" s="55" t="s">
        <v>89</v>
      </c>
      <c r="T3493" s="57">
        <v>434.17</v>
      </c>
      <c r="U3493" s="55" t="s">
        <v>329</v>
      </c>
      <c r="V3493" s="55" t="s">
        <v>330</v>
      </c>
      <c r="AJ3493" s="58">
        <v>0</v>
      </c>
      <c r="AT3493" t="s">
        <v>3842</v>
      </c>
      <c r="AU3493" s="191">
        <f t="shared" si="56"/>
        <v>7163805</v>
      </c>
    </row>
    <row r="3494" spans="1:47" hidden="1" x14ac:dyDescent="0.25">
      <c r="A3494" s="55" t="s">
        <v>1717</v>
      </c>
      <c r="B3494" s="92" t="s">
        <v>3472</v>
      </c>
      <c r="D3494" s="55" t="s">
        <v>3859</v>
      </c>
      <c r="E3494" s="56">
        <v>45838</v>
      </c>
      <c r="F3494" s="55" t="s">
        <v>4354</v>
      </c>
      <c r="H3494" s="55">
        <v>50900020</v>
      </c>
      <c r="I3494" s="55" t="s">
        <v>4358</v>
      </c>
      <c r="K3494" s="55" t="s">
        <v>492</v>
      </c>
      <c r="L3494" s="56">
        <v>45838</v>
      </c>
      <c r="Q3494" s="55" t="s">
        <v>89</v>
      </c>
      <c r="R3494" s="57">
        <v>519.58000000000004</v>
      </c>
      <c r="S3494" s="55" t="s">
        <v>89</v>
      </c>
      <c r="T3494" s="57">
        <v>519.58000000000004</v>
      </c>
      <c r="U3494" s="55" t="s">
        <v>329</v>
      </c>
      <c r="V3494" s="55" t="s">
        <v>330</v>
      </c>
      <c r="AJ3494" s="58">
        <v>0</v>
      </c>
      <c r="AT3494" t="s">
        <v>3842</v>
      </c>
      <c r="AU3494" s="191">
        <f t="shared" si="56"/>
        <v>8573070</v>
      </c>
    </row>
    <row r="3495" spans="1:47" hidden="1" x14ac:dyDescent="0.25">
      <c r="A3495" s="55" t="s">
        <v>1717</v>
      </c>
      <c r="B3495" s="92" t="s">
        <v>3472</v>
      </c>
      <c r="D3495" s="55" t="s">
        <v>3859</v>
      </c>
      <c r="E3495" s="56">
        <v>45838</v>
      </c>
      <c r="F3495" s="55" t="s">
        <v>4354</v>
      </c>
      <c r="H3495" s="55">
        <v>50900020</v>
      </c>
      <c r="I3495" s="55" t="s">
        <v>4358</v>
      </c>
      <c r="K3495" s="55" t="s">
        <v>492</v>
      </c>
      <c r="L3495" s="56">
        <v>45838</v>
      </c>
      <c r="Q3495" s="55" t="s">
        <v>89</v>
      </c>
      <c r="R3495" s="57">
        <v>490.93</v>
      </c>
      <c r="S3495" s="55" t="s">
        <v>89</v>
      </c>
      <c r="T3495" s="57">
        <v>490.93</v>
      </c>
      <c r="U3495" s="55" t="s">
        <v>329</v>
      </c>
      <c r="V3495" s="55" t="s">
        <v>330</v>
      </c>
      <c r="AJ3495" s="58">
        <v>0</v>
      </c>
      <c r="AT3495" t="s">
        <v>3842</v>
      </c>
      <c r="AU3495" s="191">
        <f t="shared" si="56"/>
        <v>8100345</v>
      </c>
    </row>
    <row r="3496" spans="1:47" hidden="1" x14ac:dyDescent="0.25">
      <c r="A3496" s="55" t="s">
        <v>1717</v>
      </c>
      <c r="B3496" s="92" t="s">
        <v>3472</v>
      </c>
      <c r="D3496" s="55" t="s">
        <v>3859</v>
      </c>
      <c r="E3496" s="56">
        <v>45838</v>
      </c>
      <c r="F3496" s="55" t="s">
        <v>4354</v>
      </c>
      <c r="H3496" s="55">
        <v>50900020</v>
      </c>
      <c r="I3496" s="55" t="s">
        <v>4358</v>
      </c>
      <c r="K3496" s="55" t="s">
        <v>492</v>
      </c>
      <c r="L3496" s="56">
        <v>45838</v>
      </c>
      <c r="Q3496" s="55" t="s">
        <v>89</v>
      </c>
      <c r="R3496" s="57">
        <v>574.6</v>
      </c>
      <c r="S3496" s="55" t="s">
        <v>89</v>
      </c>
      <c r="T3496" s="57">
        <v>574.6</v>
      </c>
      <c r="U3496" s="55" t="s">
        <v>329</v>
      </c>
      <c r="V3496" s="55" t="s">
        <v>330</v>
      </c>
      <c r="AJ3496" s="58">
        <v>0</v>
      </c>
      <c r="AT3496" t="s">
        <v>3842</v>
      </c>
      <c r="AU3496" s="191">
        <f t="shared" si="56"/>
        <v>9480900</v>
      </c>
    </row>
    <row r="3497" spans="1:47" hidden="1" x14ac:dyDescent="0.25">
      <c r="A3497" s="55" t="s">
        <v>1717</v>
      </c>
      <c r="B3497" s="92" t="s">
        <v>3472</v>
      </c>
      <c r="D3497" s="55" t="s">
        <v>3859</v>
      </c>
      <c r="E3497" s="56">
        <v>45838</v>
      </c>
      <c r="F3497" s="55" t="s">
        <v>4354</v>
      </c>
      <c r="H3497" s="55">
        <v>50900020</v>
      </c>
      <c r="I3497" s="55" t="s">
        <v>4358</v>
      </c>
      <c r="K3497" s="55" t="s">
        <v>492</v>
      </c>
      <c r="L3497" s="56">
        <v>45838</v>
      </c>
      <c r="Q3497" s="55" t="s">
        <v>89</v>
      </c>
      <c r="R3497" s="57">
        <v>574.6</v>
      </c>
      <c r="S3497" s="55" t="s">
        <v>89</v>
      </c>
      <c r="T3497" s="57">
        <v>574.6</v>
      </c>
      <c r="U3497" s="55" t="s">
        <v>329</v>
      </c>
      <c r="V3497" s="55" t="s">
        <v>330</v>
      </c>
      <c r="AJ3497" s="58">
        <v>0</v>
      </c>
      <c r="AT3497" t="s">
        <v>3842</v>
      </c>
      <c r="AU3497" s="191">
        <f t="shared" si="56"/>
        <v>9480900</v>
      </c>
    </row>
    <row r="3498" spans="1:47" hidden="1" x14ac:dyDescent="0.25">
      <c r="A3498" s="55" t="s">
        <v>1717</v>
      </c>
      <c r="B3498" s="92" t="s">
        <v>3472</v>
      </c>
      <c r="D3498" s="55" t="s">
        <v>3859</v>
      </c>
      <c r="E3498" s="56">
        <v>45838</v>
      </c>
      <c r="F3498" s="55" t="s">
        <v>4354</v>
      </c>
      <c r="H3498" s="55">
        <v>50900020</v>
      </c>
      <c r="I3498" s="55" t="s">
        <v>4358</v>
      </c>
      <c r="K3498" s="55" t="s">
        <v>492</v>
      </c>
      <c r="L3498" s="56">
        <v>45838</v>
      </c>
      <c r="Q3498" s="55" t="s">
        <v>89</v>
      </c>
      <c r="R3498" s="57">
        <v>574.6</v>
      </c>
      <c r="S3498" s="55" t="s">
        <v>89</v>
      </c>
      <c r="T3498" s="57">
        <v>574.6</v>
      </c>
      <c r="U3498" s="55" t="s">
        <v>329</v>
      </c>
      <c r="V3498" s="55" t="s">
        <v>330</v>
      </c>
      <c r="AJ3498" s="58">
        <v>0</v>
      </c>
      <c r="AT3498" t="s">
        <v>3842</v>
      </c>
      <c r="AU3498" s="191">
        <f t="shared" si="56"/>
        <v>9480900</v>
      </c>
    </row>
    <row r="3499" spans="1:47" hidden="1" x14ac:dyDescent="0.25">
      <c r="A3499" s="55" t="s">
        <v>1717</v>
      </c>
      <c r="B3499" s="92" t="s">
        <v>3472</v>
      </c>
      <c r="D3499" s="55" t="s">
        <v>3859</v>
      </c>
      <c r="E3499" s="56">
        <v>45838</v>
      </c>
      <c r="F3499" s="55" t="s">
        <v>4354</v>
      </c>
      <c r="H3499" s="55">
        <v>50900020</v>
      </c>
      <c r="I3499" s="55" t="s">
        <v>4358</v>
      </c>
      <c r="K3499" s="55" t="s">
        <v>492</v>
      </c>
      <c r="L3499" s="56">
        <v>45838</v>
      </c>
      <c r="Q3499" s="55" t="s">
        <v>89</v>
      </c>
      <c r="R3499" s="57">
        <v>843.3</v>
      </c>
      <c r="S3499" s="55" t="s">
        <v>89</v>
      </c>
      <c r="T3499" s="57">
        <v>843.3</v>
      </c>
      <c r="U3499" s="55" t="s">
        <v>329</v>
      </c>
      <c r="V3499" s="55" t="s">
        <v>330</v>
      </c>
      <c r="AJ3499" s="58">
        <v>0</v>
      </c>
      <c r="AT3499" t="s">
        <v>3842</v>
      </c>
      <c r="AU3499" s="191">
        <f t="shared" si="56"/>
        <v>13914450</v>
      </c>
    </row>
    <row r="3500" spans="1:47" hidden="1" x14ac:dyDescent="0.25">
      <c r="A3500" s="55" t="s">
        <v>1717</v>
      </c>
      <c r="B3500" s="92" t="s">
        <v>3472</v>
      </c>
      <c r="D3500" s="55" t="s">
        <v>3859</v>
      </c>
      <c r="E3500" s="56">
        <v>45838</v>
      </c>
      <c r="F3500" s="55" t="s">
        <v>4354</v>
      </c>
      <c r="H3500" s="55">
        <v>50900020</v>
      </c>
      <c r="I3500" s="55" t="s">
        <v>4358</v>
      </c>
      <c r="K3500" s="55" t="s">
        <v>492</v>
      </c>
      <c r="L3500" s="56">
        <v>45838</v>
      </c>
      <c r="Q3500" s="55" t="s">
        <v>89</v>
      </c>
      <c r="R3500" s="57">
        <v>2655.78</v>
      </c>
      <c r="S3500" s="55" t="s">
        <v>89</v>
      </c>
      <c r="T3500" s="57">
        <v>2655.78</v>
      </c>
      <c r="U3500" s="55" t="s">
        <v>329</v>
      </c>
      <c r="V3500" s="55" t="s">
        <v>330</v>
      </c>
      <c r="AJ3500" s="58">
        <v>0</v>
      </c>
      <c r="AT3500" t="s">
        <v>3842</v>
      </c>
      <c r="AU3500" s="191">
        <f t="shared" si="56"/>
        <v>43820370</v>
      </c>
    </row>
    <row r="3501" spans="1:47" hidden="1" x14ac:dyDescent="0.25">
      <c r="A3501" s="55" t="s">
        <v>1717</v>
      </c>
      <c r="B3501" s="92" t="s">
        <v>3472</v>
      </c>
      <c r="D3501" s="55" t="s">
        <v>3859</v>
      </c>
      <c r="E3501" s="56">
        <v>45838</v>
      </c>
      <c r="F3501" s="55" t="s">
        <v>4354</v>
      </c>
      <c r="H3501" s="55">
        <v>50900020</v>
      </c>
      <c r="I3501" s="55" t="s">
        <v>4358</v>
      </c>
      <c r="K3501" s="55" t="s">
        <v>492</v>
      </c>
      <c r="L3501" s="56">
        <v>45838</v>
      </c>
      <c r="Q3501" s="55" t="s">
        <v>89</v>
      </c>
      <c r="R3501" s="57">
        <v>472.2</v>
      </c>
      <c r="S3501" s="55" t="s">
        <v>89</v>
      </c>
      <c r="T3501" s="57">
        <v>472.2</v>
      </c>
      <c r="U3501" s="55" t="s">
        <v>329</v>
      </c>
      <c r="V3501" s="55" t="s">
        <v>330</v>
      </c>
      <c r="AJ3501" s="58">
        <v>0</v>
      </c>
      <c r="AT3501" t="s">
        <v>3842</v>
      </c>
      <c r="AU3501" s="191">
        <f t="shared" si="56"/>
        <v>7791300</v>
      </c>
    </row>
    <row r="3502" spans="1:47" hidden="1" x14ac:dyDescent="0.25">
      <c r="A3502" s="55" t="s">
        <v>1717</v>
      </c>
      <c r="B3502" s="92" t="s">
        <v>3472</v>
      </c>
      <c r="D3502" s="55" t="s">
        <v>3859</v>
      </c>
      <c r="E3502" s="56">
        <v>45838</v>
      </c>
      <c r="F3502" s="55" t="s">
        <v>4354</v>
      </c>
      <c r="H3502" s="55">
        <v>50900020</v>
      </c>
      <c r="I3502" s="55" t="s">
        <v>4358</v>
      </c>
      <c r="K3502" s="55" t="s">
        <v>492</v>
      </c>
      <c r="L3502" s="56">
        <v>45838</v>
      </c>
      <c r="Q3502" s="55" t="s">
        <v>89</v>
      </c>
      <c r="R3502" s="57">
        <v>944.4</v>
      </c>
      <c r="S3502" s="55" t="s">
        <v>89</v>
      </c>
      <c r="T3502" s="57">
        <v>944.4</v>
      </c>
      <c r="U3502" s="55" t="s">
        <v>329</v>
      </c>
      <c r="V3502" s="55" t="s">
        <v>330</v>
      </c>
      <c r="AJ3502" s="58">
        <v>0</v>
      </c>
      <c r="AT3502" t="s">
        <v>3842</v>
      </c>
      <c r="AU3502" s="191">
        <f t="shared" si="56"/>
        <v>15582600</v>
      </c>
    </row>
    <row r="3503" spans="1:47" hidden="1" x14ac:dyDescent="0.25">
      <c r="A3503" s="55" t="s">
        <v>1717</v>
      </c>
      <c r="B3503" s="92" t="s">
        <v>3472</v>
      </c>
      <c r="D3503" s="55" t="s">
        <v>3859</v>
      </c>
      <c r="E3503" s="56">
        <v>45838</v>
      </c>
      <c r="F3503" s="55" t="s">
        <v>4354</v>
      </c>
      <c r="H3503" s="55">
        <v>50900020</v>
      </c>
      <c r="I3503" s="55" t="s">
        <v>4358</v>
      </c>
      <c r="K3503" s="55" t="s">
        <v>492</v>
      </c>
      <c r="L3503" s="56">
        <v>45838</v>
      </c>
      <c r="Q3503" s="55" t="s">
        <v>89</v>
      </c>
      <c r="R3503" s="57">
        <v>944.42</v>
      </c>
      <c r="S3503" s="55" t="s">
        <v>89</v>
      </c>
      <c r="T3503" s="57">
        <v>944.42</v>
      </c>
      <c r="U3503" s="55" t="s">
        <v>329</v>
      </c>
      <c r="V3503" s="55" t="s">
        <v>330</v>
      </c>
      <c r="AJ3503" s="58">
        <v>0</v>
      </c>
      <c r="AT3503" t="s">
        <v>3842</v>
      </c>
      <c r="AU3503" s="191">
        <f t="shared" si="56"/>
        <v>15582930</v>
      </c>
    </row>
    <row r="3504" spans="1:47" hidden="1" x14ac:dyDescent="0.25">
      <c r="A3504" s="55" t="s">
        <v>1717</v>
      </c>
      <c r="B3504" s="92" t="s">
        <v>3472</v>
      </c>
      <c r="D3504" s="55" t="s">
        <v>3859</v>
      </c>
      <c r="E3504" s="56">
        <v>45838</v>
      </c>
      <c r="F3504" s="55" t="s">
        <v>4354</v>
      </c>
      <c r="H3504" s="55">
        <v>50900020</v>
      </c>
      <c r="I3504" s="55" t="s">
        <v>4358</v>
      </c>
      <c r="K3504" s="55" t="s">
        <v>492</v>
      </c>
      <c r="L3504" s="56">
        <v>45838</v>
      </c>
      <c r="Q3504" s="55" t="s">
        <v>89</v>
      </c>
      <c r="R3504" s="57">
        <v>828.74</v>
      </c>
      <c r="S3504" s="55" t="s">
        <v>89</v>
      </c>
      <c r="T3504" s="57">
        <v>828.74</v>
      </c>
      <c r="U3504" s="55" t="s">
        <v>329</v>
      </c>
      <c r="V3504" s="55" t="s">
        <v>330</v>
      </c>
      <c r="AJ3504" s="58">
        <v>0</v>
      </c>
      <c r="AT3504" t="s">
        <v>3842</v>
      </c>
      <c r="AU3504" s="191">
        <f t="shared" si="56"/>
        <v>13674210</v>
      </c>
    </row>
    <row r="3505" spans="1:47" hidden="1" x14ac:dyDescent="0.25">
      <c r="A3505" s="55" t="s">
        <v>1717</v>
      </c>
      <c r="B3505" s="92" t="s">
        <v>3472</v>
      </c>
      <c r="D3505" s="55" t="s">
        <v>3859</v>
      </c>
      <c r="E3505" s="56">
        <v>45838</v>
      </c>
      <c r="F3505" s="55" t="s">
        <v>4354</v>
      </c>
      <c r="H3505" s="55">
        <v>50900020</v>
      </c>
      <c r="I3505" s="55" t="s">
        <v>4358</v>
      </c>
      <c r="K3505" s="55" t="s">
        <v>492</v>
      </c>
      <c r="L3505" s="56">
        <v>45838</v>
      </c>
      <c r="Q3505" s="55" t="s">
        <v>89</v>
      </c>
      <c r="R3505" s="57">
        <v>868.33</v>
      </c>
      <c r="S3505" s="55" t="s">
        <v>89</v>
      </c>
      <c r="T3505" s="57">
        <v>868.33</v>
      </c>
      <c r="U3505" s="55" t="s">
        <v>329</v>
      </c>
      <c r="V3505" s="55" t="s">
        <v>330</v>
      </c>
      <c r="AJ3505" s="58">
        <v>0</v>
      </c>
      <c r="AT3505" t="s">
        <v>3842</v>
      </c>
      <c r="AU3505" s="191">
        <f t="shared" ref="AU3505:AU3568" si="57">IF(Q3505="USD",R3505*16500,IF(Q3505="IDR",R3505,T3505*16500))</f>
        <v>14327445</v>
      </c>
    </row>
    <row r="3506" spans="1:47" hidden="1" x14ac:dyDescent="0.25">
      <c r="A3506" s="55" t="s">
        <v>1717</v>
      </c>
      <c r="B3506" s="92" t="s">
        <v>3472</v>
      </c>
      <c r="D3506" s="55" t="s">
        <v>3859</v>
      </c>
      <c r="E3506" s="56">
        <v>45838</v>
      </c>
      <c r="F3506" s="55" t="s">
        <v>4354</v>
      </c>
      <c r="H3506" s="55">
        <v>50900020</v>
      </c>
      <c r="I3506" s="55" t="s">
        <v>4358</v>
      </c>
      <c r="K3506" s="55" t="s">
        <v>492</v>
      </c>
      <c r="L3506" s="56">
        <v>45838</v>
      </c>
      <c r="Q3506" s="55" t="s">
        <v>89</v>
      </c>
      <c r="R3506" s="57">
        <v>425.37</v>
      </c>
      <c r="S3506" s="55" t="s">
        <v>89</v>
      </c>
      <c r="T3506" s="57">
        <v>425.37</v>
      </c>
      <c r="U3506" s="55" t="s">
        <v>329</v>
      </c>
      <c r="V3506" s="55" t="s">
        <v>330</v>
      </c>
      <c r="AJ3506" s="58">
        <v>0</v>
      </c>
      <c r="AT3506" t="s">
        <v>3842</v>
      </c>
      <c r="AU3506" s="191">
        <f t="shared" si="57"/>
        <v>7018605</v>
      </c>
    </row>
    <row r="3507" spans="1:47" hidden="1" x14ac:dyDescent="0.25">
      <c r="A3507" s="55" t="s">
        <v>1717</v>
      </c>
      <c r="B3507" s="92" t="s">
        <v>3472</v>
      </c>
      <c r="D3507" s="55" t="s">
        <v>3859</v>
      </c>
      <c r="E3507" s="56">
        <v>45838</v>
      </c>
      <c r="F3507" s="55" t="s">
        <v>4354</v>
      </c>
      <c r="H3507" s="55">
        <v>50900020</v>
      </c>
      <c r="I3507" s="55" t="s">
        <v>4358</v>
      </c>
      <c r="K3507" s="55" t="s">
        <v>492</v>
      </c>
      <c r="L3507" s="56">
        <v>45838</v>
      </c>
      <c r="Q3507" s="55" t="s">
        <v>89</v>
      </c>
      <c r="R3507" s="57">
        <v>425.37</v>
      </c>
      <c r="S3507" s="55" t="s">
        <v>89</v>
      </c>
      <c r="T3507" s="57">
        <v>425.37</v>
      </c>
      <c r="U3507" s="55" t="s">
        <v>329</v>
      </c>
      <c r="V3507" s="55" t="s">
        <v>330</v>
      </c>
      <c r="AJ3507" s="58">
        <v>0</v>
      </c>
      <c r="AT3507" t="s">
        <v>3842</v>
      </c>
      <c r="AU3507" s="191">
        <f t="shared" si="57"/>
        <v>7018605</v>
      </c>
    </row>
    <row r="3508" spans="1:47" hidden="1" x14ac:dyDescent="0.25">
      <c r="A3508" s="55" t="s">
        <v>1717</v>
      </c>
      <c r="B3508" s="92" t="s">
        <v>3472</v>
      </c>
      <c r="D3508" s="55" t="s">
        <v>3859</v>
      </c>
      <c r="E3508" s="56">
        <v>45838</v>
      </c>
      <c r="F3508" s="55" t="s">
        <v>4354</v>
      </c>
      <c r="H3508" s="55">
        <v>50900020</v>
      </c>
      <c r="I3508" s="55" t="s">
        <v>4358</v>
      </c>
      <c r="K3508" s="55" t="s">
        <v>492</v>
      </c>
      <c r="L3508" s="56">
        <v>45838</v>
      </c>
      <c r="Q3508" s="55" t="s">
        <v>89</v>
      </c>
      <c r="R3508" s="57">
        <v>490.93</v>
      </c>
      <c r="S3508" s="55" t="s">
        <v>89</v>
      </c>
      <c r="T3508" s="57">
        <v>490.93</v>
      </c>
      <c r="U3508" s="55" t="s">
        <v>329</v>
      </c>
      <c r="V3508" s="55" t="s">
        <v>330</v>
      </c>
      <c r="AJ3508" s="58">
        <v>0</v>
      </c>
      <c r="AT3508" t="s">
        <v>3842</v>
      </c>
      <c r="AU3508" s="191">
        <f t="shared" si="57"/>
        <v>8100345</v>
      </c>
    </row>
    <row r="3509" spans="1:47" hidden="1" x14ac:dyDescent="0.25">
      <c r="A3509" s="55" t="s">
        <v>1717</v>
      </c>
      <c r="B3509" s="92" t="s">
        <v>3472</v>
      </c>
      <c r="D3509" s="55" t="s">
        <v>3859</v>
      </c>
      <c r="E3509" s="56">
        <v>45838</v>
      </c>
      <c r="F3509" s="55" t="s">
        <v>4354</v>
      </c>
      <c r="H3509" s="55">
        <v>50900020</v>
      </c>
      <c r="I3509" s="55" t="s">
        <v>4358</v>
      </c>
      <c r="K3509" s="55" t="s">
        <v>492</v>
      </c>
      <c r="L3509" s="56">
        <v>45838</v>
      </c>
      <c r="Q3509" s="55" t="s">
        <v>89</v>
      </c>
      <c r="R3509" s="57">
        <v>415.89</v>
      </c>
      <c r="S3509" s="55" t="s">
        <v>89</v>
      </c>
      <c r="T3509" s="57">
        <v>415.89</v>
      </c>
      <c r="U3509" s="55" t="s">
        <v>329</v>
      </c>
      <c r="V3509" s="55" t="s">
        <v>330</v>
      </c>
      <c r="AJ3509" s="58">
        <v>0</v>
      </c>
      <c r="AT3509" t="s">
        <v>3842</v>
      </c>
      <c r="AU3509" s="191">
        <f t="shared" si="57"/>
        <v>6862185</v>
      </c>
    </row>
    <row r="3510" spans="1:47" hidden="1" x14ac:dyDescent="0.25">
      <c r="A3510" s="55" t="s">
        <v>1717</v>
      </c>
      <c r="B3510" s="92" t="s">
        <v>3472</v>
      </c>
      <c r="D3510" s="55" t="s">
        <v>3859</v>
      </c>
      <c r="E3510" s="56">
        <v>45838</v>
      </c>
      <c r="F3510" s="55" t="s">
        <v>4354</v>
      </c>
      <c r="H3510" s="55">
        <v>50900020</v>
      </c>
      <c r="I3510" s="55" t="s">
        <v>4358</v>
      </c>
      <c r="K3510" s="55" t="s">
        <v>492</v>
      </c>
      <c r="L3510" s="56">
        <v>45838</v>
      </c>
      <c r="Q3510" s="55" t="s">
        <v>89</v>
      </c>
      <c r="R3510" s="57">
        <v>478.54</v>
      </c>
      <c r="S3510" s="55" t="s">
        <v>89</v>
      </c>
      <c r="T3510" s="57">
        <v>478.54</v>
      </c>
      <c r="U3510" s="55" t="s">
        <v>329</v>
      </c>
      <c r="V3510" s="55" t="s">
        <v>330</v>
      </c>
      <c r="AJ3510" s="58">
        <v>0</v>
      </c>
      <c r="AT3510" t="s">
        <v>3842</v>
      </c>
      <c r="AU3510" s="191">
        <f t="shared" si="57"/>
        <v>7895910</v>
      </c>
    </row>
    <row r="3511" spans="1:47" hidden="1" x14ac:dyDescent="0.25">
      <c r="A3511" s="55" t="s">
        <v>1717</v>
      </c>
      <c r="B3511" s="92" t="s">
        <v>3472</v>
      </c>
      <c r="D3511" s="55" t="s">
        <v>3859</v>
      </c>
      <c r="E3511" s="56">
        <v>45838</v>
      </c>
      <c r="F3511" s="55" t="s">
        <v>4354</v>
      </c>
      <c r="H3511" s="55">
        <v>50900020</v>
      </c>
      <c r="I3511" s="55" t="s">
        <v>4358</v>
      </c>
      <c r="K3511" s="55" t="s">
        <v>492</v>
      </c>
      <c r="L3511" s="56">
        <v>45838</v>
      </c>
      <c r="Q3511" s="55" t="s">
        <v>89</v>
      </c>
      <c r="R3511" s="57">
        <v>490.93</v>
      </c>
      <c r="S3511" s="55" t="s">
        <v>89</v>
      </c>
      <c r="T3511" s="57">
        <v>490.93</v>
      </c>
      <c r="U3511" s="55" t="s">
        <v>329</v>
      </c>
      <c r="V3511" s="55" t="s">
        <v>330</v>
      </c>
      <c r="AJ3511" s="58">
        <v>0</v>
      </c>
      <c r="AT3511" t="s">
        <v>3842</v>
      </c>
      <c r="AU3511" s="191">
        <f t="shared" si="57"/>
        <v>8100345</v>
      </c>
    </row>
    <row r="3512" spans="1:47" hidden="1" x14ac:dyDescent="0.25">
      <c r="A3512" s="55" t="s">
        <v>1717</v>
      </c>
      <c r="B3512" s="92" t="s">
        <v>3472</v>
      </c>
      <c r="D3512" s="55" t="s">
        <v>3859</v>
      </c>
      <c r="E3512" s="56">
        <v>45838</v>
      </c>
      <c r="F3512" s="55" t="s">
        <v>4354</v>
      </c>
      <c r="H3512" s="55">
        <v>50900020</v>
      </c>
      <c r="I3512" s="55" t="s">
        <v>4358</v>
      </c>
      <c r="K3512" s="55" t="s">
        <v>492</v>
      </c>
      <c r="L3512" s="56">
        <v>45838</v>
      </c>
      <c r="Q3512" s="55" t="s">
        <v>89</v>
      </c>
      <c r="R3512" s="57">
        <v>921.66</v>
      </c>
      <c r="S3512" s="55" t="s">
        <v>89</v>
      </c>
      <c r="T3512" s="57">
        <v>921.66</v>
      </c>
      <c r="U3512" s="55" t="s">
        <v>329</v>
      </c>
      <c r="V3512" s="55" t="s">
        <v>330</v>
      </c>
      <c r="AJ3512" s="58">
        <v>0</v>
      </c>
      <c r="AT3512" t="s">
        <v>3842</v>
      </c>
      <c r="AU3512" s="191">
        <f t="shared" si="57"/>
        <v>15207390</v>
      </c>
    </row>
    <row r="3513" spans="1:47" hidden="1" x14ac:dyDescent="0.25">
      <c r="A3513" s="55" t="s">
        <v>1717</v>
      </c>
      <c r="B3513" s="92" t="s">
        <v>3472</v>
      </c>
      <c r="D3513" s="55" t="s">
        <v>3859</v>
      </c>
      <c r="E3513" s="56">
        <v>45838</v>
      </c>
      <c r="F3513" s="55" t="s">
        <v>4354</v>
      </c>
      <c r="H3513" s="55">
        <v>50900020</v>
      </c>
      <c r="I3513" s="55" t="s">
        <v>4358</v>
      </c>
      <c r="K3513" s="55" t="s">
        <v>492</v>
      </c>
      <c r="L3513" s="56">
        <v>45838</v>
      </c>
      <c r="Q3513" s="55" t="s">
        <v>89</v>
      </c>
      <c r="R3513" s="57">
        <v>519.58000000000004</v>
      </c>
      <c r="S3513" s="55" t="s">
        <v>89</v>
      </c>
      <c r="T3513" s="57">
        <v>519.58000000000004</v>
      </c>
      <c r="U3513" s="55" t="s">
        <v>329</v>
      </c>
      <c r="V3513" s="55" t="s">
        <v>330</v>
      </c>
      <c r="AJ3513" s="58">
        <v>0</v>
      </c>
      <c r="AT3513" t="s">
        <v>3842</v>
      </c>
      <c r="AU3513" s="191">
        <f t="shared" si="57"/>
        <v>8573070</v>
      </c>
    </row>
    <row r="3514" spans="1:47" hidden="1" x14ac:dyDescent="0.25">
      <c r="A3514" s="55" t="s">
        <v>1717</v>
      </c>
      <c r="B3514" s="92" t="s">
        <v>3472</v>
      </c>
      <c r="D3514" s="55" t="s">
        <v>3859</v>
      </c>
      <c r="E3514" s="56">
        <v>45838</v>
      </c>
      <c r="F3514" s="55" t="s">
        <v>4354</v>
      </c>
      <c r="H3514" s="55">
        <v>50900020</v>
      </c>
      <c r="I3514" s="55" t="s">
        <v>4358</v>
      </c>
      <c r="K3514" s="55" t="s">
        <v>492</v>
      </c>
      <c r="L3514" s="56">
        <v>45838</v>
      </c>
      <c r="Q3514" s="55" t="s">
        <v>89</v>
      </c>
      <c r="R3514" s="57">
        <v>430.95</v>
      </c>
      <c r="S3514" s="55" t="s">
        <v>89</v>
      </c>
      <c r="T3514" s="57">
        <v>430.95</v>
      </c>
      <c r="U3514" s="55" t="s">
        <v>329</v>
      </c>
      <c r="V3514" s="55" t="s">
        <v>330</v>
      </c>
      <c r="AJ3514" s="58">
        <v>0</v>
      </c>
      <c r="AT3514" t="s">
        <v>3842</v>
      </c>
      <c r="AU3514" s="191">
        <f t="shared" si="57"/>
        <v>7110675</v>
      </c>
    </row>
    <row r="3515" spans="1:47" hidden="1" x14ac:dyDescent="0.25">
      <c r="A3515" s="55" t="s">
        <v>1717</v>
      </c>
      <c r="B3515" s="92" t="s">
        <v>3472</v>
      </c>
      <c r="D3515" s="55" t="s">
        <v>3859</v>
      </c>
      <c r="E3515" s="56">
        <v>45838</v>
      </c>
      <c r="F3515" s="55" t="s">
        <v>4354</v>
      </c>
      <c r="H3515" s="55">
        <v>50900020</v>
      </c>
      <c r="I3515" s="55" t="s">
        <v>4358</v>
      </c>
      <c r="K3515" s="55" t="s">
        <v>492</v>
      </c>
      <c r="L3515" s="56">
        <v>45838</v>
      </c>
      <c r="Q3515" s="55" t="s">
        <v>89</v>
      </c>
      <c r="R3515" s="57">
        <v>605.52</v>
      </c>
      <c r="S3515" s="55" t="s">
        <v>89</v>
      </c>
      <c r="T3515" s="57">
        <v>605.52</v>
      </c>
      <c r="U3515" s="55" t="s">
        <v>329</v>
      </c>
      <c r="V3515" s="55" t="s">
        <v>330</v>
      </c>
      <c r="AJ3515" s="58">
        <v>0</v>
      </c>
      <c r="AT3515" t="s">
        <v>3842</v>
      </c>
      <c r="AU3515" s="191">
        <f t="shared" si="57"/>
        <v>9991080</v>
      </c>
    </row>
    <row r="3516" spans="1:47" hidden="1" x14ac:dyDescent="0.25">
      <c r="A3516" s="55" t="s">
        <v>1717</v>
      </c>
      <c r="B3516" s="92" t="s">
        <v>3472</v>
      </c>
      <c r="D3516" s="55" t="s">
        <v>3859</v>
      </c>
      <c r="E3516" s="56">
        <v>45838</v>
      </c>
      <c r="F3516" s="55" t="s">
        <v>4354</v>
      </c>
      <c r="H3516" s="55">
        <v>50900020</v>
      </c>
      <c r="I3516" s="55" t="s">
        <v>4358</v>
      </c>
      <c r="K3516" s="55" t="s">
        <v>492</v>
      </c>
      <c r="L3516" s="56">
        <v>45838</v>
      </c>
      <c r="Q3516" s="55" t="s">
        <v>89</v>
      </c>
      <c r="R3516" s="57">
        <v>736.4</v>
      </c>
      <c r="S3516" s="55" t="s">
        <v>89</v>
      </c>
      <c r="T3516" s="57">
        <v>736.4</v>
      </c>
      <c r="U3516" s="55" t="s">
        <v>329</v>
      </c>
      <c r="V3516" s="55" t="s">
        <v>330</v>
      </c>
      <c r="AJ3516" s="58">
        <v>0</v>
      </c>
      <c r="AT3516" t="s">
        <v>3842</v>
      </c>
      <c r="AU3516" s="191">
        <f t="shared" si="57"/>
        <v>12150600</v>
      </c>
    </row>
    <row r="3517" spans="1:47" hidden="1" x14ac:dyDescent="0.25">
      <c r="A3517" s="55" t="s">
        <v>1717</v>
      </c>
      <c r="B3517" s="92" t="s">
        <v>3472</v>
      </c>
      <c r="D3517" s="55" t="s">
        <v>3859</v>
      </c>
      <c r="E3517" s="56">
        <v>45838</v>
      </c>
      <c r="F3517" s="55" t="s">
        <v>4354</v>
      </c>
      <c r="H3517" s="55">
        <v>50900020</v>
      </c>
      <c r="I3517" s="55" t="s">
        <v>4358</v>
      </c>
      <c r="K3517" s="55" t="s">
        <v>492</v>
      </c>
      <c r="L3517" s="56">
        <v>45838</v>
      </c>
      <c r="Q3517" s="55" t="s">
        <v>89</v>
      </c>
      <c r="R3517" s="57">
        <v>736.4</v>
      </c>
      <c r="S3517" s="55" t="s">
        <v>89</v>
      </c>
      <c r="T3517" s="57">
        <v>736.4</v>
      </c>
      <c r="U3517" s="55" t="s">
        <v>329</v>
      </c>
      <c r="V3517" s="55" t="s">
        <v>330</v>
      </c>
      <c r="AJ3517" s="58">
        <v>0</v>
      </c>
      <c r="AT3517" t="s">
        <v>3842</v>
      </c>
      <c r="AU3517" s="191">
        <f t="shared" si="57"/>
        <v>12150600</v>
      </c>
    </row>
    <row r="3518" spans="1:47" hidden="1" x14ac:dyDescent="0.25">
      <c r="A3518" s="55" t="s">
        <v>1717</v>
      </c>
      <c r="B3518" s="92" t="s">
        <v>3472</v>
      </c>
      <c r="D3518" s="55" t="s">
        <v>3859</v>
      </c>
      <c r="E3518" s="56">
        <v>45838</v>
      </c>
      <c r="F3518" s="55" t="s">
        <v>4354</v>
      </c>
      <c r="H3518" s="55">
        <v>50900020</v>
      </c>
      <c r="I3518" s="55" t="s">
        <v>4358</v>
      </c>
      <c r="K3518" s="55" t="s">
        <v>492</v>
      </c>
      <c r="L3518" s="56">
        <v>45838</v>
      </c>
      <c r="Q3518" s="55" t="s">
        <v>89</v>
      </c>
      <c r="R3518" s="57">
        <v>1209</v>
      </c>
      <c r="S3518" s="55" t="s">
        <v>89</v>
      </c>
      <c r="T3518" s="57">
        <v>1209</v>
      </c>
      <c r="U3518" s="55" t="s">
        <v>329</v>
      </c>
      <c r="V3518" s="55" t="s">
        <v>330</v>
      </c>
      <c r="AJ3518" s="58">
        <v>0</v>
      </c>
      <c r="AT3518" t="s">
        <v>3842</v>
      </c>
      <c r="AU3518" s="191">
        <f t="shared" si="57"/>
        <v>19948500</v>
      </c>
    </row>
    <row r="3519" spans="1:47" hidden="1" x14ac:dyDescent="0.25">
      <c r="A3519" s="55" t="s">
        <v>1717</v>
      </c>
      <c r="B3519" s="92" t="s">
        <v>3472</v>
      </c>
      <c r="D3519" s="55" t="s">
        <v>3859</v>
      </c>
      <c r="E3519" s="56">
        <v>45838</v>
      </c>
      <c r="F3519" s="55" t="s">
        <v>4354</v>
      </c>
      <c r="H3519" s="55">
        <v>50900020</v>
      </c>
      <c r="I3519" s="55" t="s">
        <v>4358</v>
      </c>
      <c r="K3519" s="55" t="s">
        <v>492</v>
      </c>
      <c r="L3519" s="56">
        <v>45838</v>
      </c>
      <c r="Q3519" s="55" t="s">
        <v>89</v>
      </c>
      <c r="R3519" s="57">
        <v>2124.62</v>
      </c>
      <c r="S3519" s="55" t="s">
        <v>89</v>
      </c>
      <c r="T3519" s="57">
        <v>2124.62</v>
      </c>
      <c r="U3519" s="55" t="s">
        <v>329</v>
      </c>
      <c r="V3519" s="55" t="s">
        <v>330</v>
      </c>
      <c r="AJ3519" s="58">
        <v>0</v>
      </c>
      <c r="AT3519" t="s">
        <v>3842</v>
      </c>
      <c r="AU3519" s="191">
        <f t="shared" si="57"/>
        <v>35056230</v>
      </c>
    </row>
    <row r="3520" spans="1:47" hidden="1" x14ac:dyDescent="0.25">
      <c r="A3520" s="55" t="s">
        <v>1717</v>
      </c>
      <c r="B3520" s="92" t="s">
        <v>3472</v>
      </c>
      <c r="D3520" s="55" t="s">
        <v>3859</v>
      </c>
      <c r="E3520" s="56">
        <v>45838</v>
      </c>
      <c r="F3520" s="55" t="s">
        <v>4354</v>
      </c>
      <c r="H3520" s="55">
        <v>50900020</v>
      </c>
      <c r="I3520" s="55" t="s">
        <v>4358</v>
      </c>
      <c r="K3520" s="55" t="s">
        <v>492</v>
      </c>
      <c r="L3520" s="56">
        <v>45838</v>
      </c>
      <c r="Q3520" s="55" t="s">
        <v>89</v>
      </c>
      <c r="R3520" s="57">
        <v>490.93</v>
      </c>
      <c r="S3520" s="55" t="s">
        <v>89</v>
      </c>
      <c r="T3520" s="57">
        <v>490.93</v>
      </c>
      <c r="U3520" s="55" t="s">
        <v>329</v>
      </c>
      <c r="V3520" s="55" t="s">
        <v>330</v>
      </c>
      <c r="AJ3520" s="58">
        <v>0</v>
      </c>
      <c r="AT3520" t="s">
        <v>3842</v>
      </c>
      <c r="AU3520" s="191">
        <f t="shared" si="57"/>
        <v>8100345</v>
      </c>
    </row>
    <row r="3521" spans="1:47" hidden="1" x14ac:dyDescent="0.25">
      <c r="A3521" s="55" t="s">
        <v>1717</v>
      </c>
      <c r="B3521" s="92" t="s">
        <v>3472</v>
      </c>
      <c r="D3521" s="55" t="s">
        <v>3859</v>
      </c>
      <c r="E3521" s="56">
        <v>45838</v>
      </c>
      <c r="F3521" s="55" t="s">
        <v>4354</v>
      </c>
      <c r="H3521" s="55">
        <v>50900020</v>
      </c>
      <c r="I3521" s="55" t="s">
        <v>4358</v>
      </c>
      <c r="K3521" s="55" t="s">
        <v>492</v>
      </c>
      <c r="L3521" s="56">
        <v>45838</v>
      </c>
      <c r="Q3521" s="55" t="s">
        <v>89</v>
      </c>
      <c r="R3521" s="57">
        <v>520.42999999999995</v>
      </c>
      <c r="S3521" s="55" t="s">
        <v>89</v>
      </c>
      <c r="T3521" s="57">
        <v>520.42999999999995</v>
      </c>
      <c r="U3521" s="55" t="s">
        <v>329</v>
      </c>
      <c r="V3521" s="55" t="s">
        <v>330</v>
      </c>
      <c r="AJ3521" s="58">
        <v>0</v>
      </c>
      <c r="AT3521" t="s">
        <v>3842</v>
      </c>
      <c r="AU3521" s="191">
        <f t="shared" si="57"/>
        <v>8587095</v>
      </c>
    </row>
    <row r="3522" spans="1:47" hidden="1" x14ac:dyDescent="0.25">
      <c r="A3522" s="55" t="s">
        <v>1717</v>
      </c>
      <c r="B3522" s="92" t="s">
        <v>3472</v>
      </c>
      <c r="D3522" s="55" t="s">
        <v>3859</v>
      </c>
      <c r="E3522" s="56">
        <v>45838</v>
      </c>
      <c r="F3522" s="55" t="s">
        <v>4354</v>
      </c>
      <c r="H3522" s="55">
        <v>50900020</v>
      </c>
      <c r="I3522" s="55" t="s">
        <v>4358</v>
      </c>
      <c r="K3522" s="55" t="s">
        <v>492</v>
      </c>
      <c r="L3522" s="56">
        <v>45838</v>
      </c>
      <c r="Q3522" s="55" t="s">
        <v>89</v>
      </c>
      <c r="R3522" s="57">
        <v>419.9</v>
      </c>
      <c r="S3522" s="55" t="s">
        <v>89</v>
      </c>
      <c r="T3522" s="57">
        <v>419.9</v>
      </c>
      <c r="U3522" s="55" t="s">
        <v>329</v>
      </c>
      <c r="V3522" s="55" t="s">
        <v>330</v>
      </c>
      <c r="AJ3522" s="58">
        <v>0</v>
      </c>
      <c r="AT3522" t="s">
        <v>3842</v>
      </c>
      <c r="AU3522" s="191">
        <f t="shared" si="57"/>
        <v>6928350</v>
      </c>
    </row>
    <row r="3523" spans="1:47" hidden="1" x14ac:dyDescent="0.25">
      <c r="A3523" s="55" t="s">
        <v>1717</v>
      </c>
      <c r="B3523" s="92" t="s">
        <v>3472</v>
      </c>
      <c r="D3523" s="55" t="s">
        <v>3859</v>
      </c>
      <c r="E3523" s="56">
        <v>45838</v>
      </c>
      <c r="F3523" s="55" t="s">
        <v>4354</v>
      </c>
      <c r="H3523" s="55">
        <v>50900020</v>
      </c>
      <c r="I3523" s="55" t="s">
        <v>4358</v>
      </c>
      <c r="K3523" s="55" t="s">
        <v>492</v>
      </c>
      <c r="L3523" s="56">
        <v>45838</v>
      </c>
      <c r="Q3523" s="55" t="s">
        <v>89</v>
      </c>
      <c r="R3523" s="57">
        <v>843.3</v>
      </c>
      <c r="S3523" s="55" t="s">
        <v>89</v>
      </c>
      <c r="T3523" s="57">
        <v>843.3</v>
      </c>
      <c r="U3523" s="55" t="s">
        <v>329</v>
      </c>
      <c r="V3523" s="55" t="s">
        <v>330</v>
      </c>
      <c r="AJ3523" s="58">
        <v>0</v>
      </c>
      <c r="AT3523" t="s">
        <v>3842</v>
      </c>
      <c r="AU3523" s="191">
        <f t="shared" si="57"/>
        <v>13914450</v>
      </c>
    </row>
    <row r="3524" spans="1:47" hidden="1" x14ac:dyDescent="0.25">
      <c r="A3524" s="55" t="s">
        <v>1717</v>
      </c>
      <c r="B3524" s="92" t="s">
        <v>3472</v>
      </c>
      <c r="D3524" s="55" t="s">
        <v>3859</v>
      </c>
      <c r="E3524" s="56">
        <v>45838</v>
      </c>
      <c r="F3524" s="55" t="s">
        <v>4354</v>
      </c>
      <c r="H3524" s="55">
        <v>50900020</v>
      </c>
      <c r="I3524" s="55" t="s">
        <v>4358</v>
      </c>
      <c r="K3524" s="55" t="s">
        <v>492</v>
      </c>
      <c r="L3524" s="56">
        <v>45838</v>
      </c>
      <c r="Q3524" s="55" t="s">
        <v>89</v>
      </c>
      <c r="R3524" s="57">
        <v>495.88</v>
      </c>
      <c r="S3524" s="55" t="s">
        <v>89</v>
      </c>
      <c r="T3524" s="57">
        <v>495.88</v>
      </c>
      <c r="U3524" s="55" t="s">
        <v>329</v>
      </c>
      <c r="V3524" s="55" t="s">
        <v>330</v>
      </c>
      <c r="AJ3524" s="58">
        <v>0</v>
      </c>
      <c r="AT3524" t="s">
        <v>3842</v>
      </c>
      <c r="AU3524" s="191">
        <f t="shared" si="57"/>
        <v>8182020</v>
      </c>
    </row>
    <row r="3525" spans="1:47" hidden="1" x14ac:dyDescent="0.25">
      <c r="A3525" s="55" t="s">
        <v>1717</v>
      </c>
      <c r="B3525" s="92" t="s">
        <v>3472</v>
      </c>
      <c r="D3525" s="55" t="s">
        <v>3859</v>
      </c>
      <c r="E3525" s="56">
        <v>45838</v>
      </c>
      <c r="F3525" s="55" t="s">
        <v>4354</v>
      </c>
      <c r="H3525" s="55">
        <v>50900020</v>
      </c>
      <c r="I3525" s="55" t="s">
        <v>4358</v>
      </c>
      <c r="K3525" s="55" t="s">
        <v>492</v>
      </c>
      <c r="L3525" s="56">
        <v>45838</v>
      </c>
      <c r="Q3525" s="55" t="s">
        <v>89</v>
      </c>
      <c r="R3525" s="57">
        <v>490.93</v>
      </c>
      <c r="S3525" s="55" t="s">
        <v>89</v>
      </c>
      <c r="T3525" s="57">
        <v>490.93</v>
      </c>
      <c r="U3525" s="55" t="s">
        <v>329</v>
      </c>
      <c r="V3525" s="55" t="s">
        <v>330</v>
      </c>
      <c r="AJ3525" s="58">
        <v>0</v>
      </c>
      <c r="AT3525" t="s">
        <v>3842</v>
      </c>
      <c r="AU3525" s="191">
        <f t="shared" si="57"/>
        <v>8100345</v>
      </c>
    </row>
    <row r="3526" spans="1:47" hidden="1" x14ac:dyDescent="0.25">
      <c r="A3526" s="55" t="s">
        <v>1717</v>
      </c>
      <c r="B3526" s="92" t="s">
        <v>3472</v>
      </c>
      <c r="D3526" s="55" t="s">
        <v>3859</v>
      </c>
      <c r="E3526" s="56">
        <v>45838</v>
      </c>
      <c r="F3526" s="55" t="s">
        <v>4354</v>
      </c>
      <c r="H3526" s="55">
        <v>50900020</v>
      </c>
      <c r="I3526" s="55" t="s">
        <v>4358</v>
      </c>
      <c r="K3526" s="55" t="s">
        <v>492</v>
      </c>
      <c r="L3526" s="56">
        <v>45838</v>
      </c>
      <c r="Q3526" s="55" t="s">
        <v>89</v>
      </c>
      <c r="R3526" s="57">
        <v>520.44000000000005</v>
      </c>
      <c r="S3526" s="55" t="s">
        <v>89</v>
      </c>
      <c r="T3526" s="57">
        <v>520.44000000000005</v>
      </c>
      <c r="U3526" s="55" t="s">
        <v>329</v>
      </c>
      <c r="V3526" s="55" t="s">
        <v>330</v>
      </c>
      <c r="AJ3526" s="58">
        <v>0</v>
      </c>
      <c r="AT3526" t="s">
        <v>3842</v>
      </c>
      <c r="AU3526" s="191">
        <f t="shared" si="57"/>
        <v>8587260</v>
      </c>
    </row>
    <row r="3527" spans="1:47" hidden="1" x14ac:dyDescent="0.25">
      <c r="A3527" s="55" t="s">
        <v>1717</v>
      </c>
      <c r="B3527" s="92" t="s">
        <v>3472</v>
      </c>
      <c r="D3527" s="55" t="s">
        <v>3859</v>
      </c>
      <c r="E3527" s="56">
        <v>45838</v>
      </c>
      <c r="F3527" s="55" t="s">
        <v>4354</v>
      </c>
      <c r="H3527" s="55">
        <v>50900020</v>
      </c>
      <c r="I3527" s="55" t="s">
        <v>4358</v>
      </c>
      <c r="K3527" s="55" t="s">
        <v>492</v>
      </c>
      <c r="L3527" s="56">
        <v>45838</v>
      </c>
      <c r="Q3527" s="55" t="s">
        <v>89</v>
      </c>
      <c r="R3527" s="57">
        <v>868.33</v>
      </c>
      <c r="S3527" s="55" t="s">
        <v>89</v>
      </c>
      <c r="T3527" s="57">
        <v>868.33</v>
      </c>
      <c r="U3527" s="55" t="s">
        <v>329</v>
      </c>
      <c r="V3527" s="55" t="s">
        <v>330</v>
      </c>
      <c r="AJ3527" s="58">
        <v>0</v>
      </c>
      <c r="AT3527" t="s">
        <v>3842</v>
      </c>
      <c r="AU3527" s="191">
        <f t="shared" si="57"/>
        <v>14327445</v>
      </c>
    </row>
    <row r="3528" spans="1:47" hidden="1" x14ac:dyDescent="0.25">
      <c r="A3528" s="55" t="s">
        <v>1717</v>
      </c>
      <c r="B3528" s="92" t="s">
        <v>3472</v>
      </c>
      <c r="D3528" s="55" t="s">
        <v>3859</v>
      </c>
      <c r="E3528" s="56">
        <v>45838</v>
      </c>
      <c r="F3528" s="55" t="s">
        <v>4354</v>
      </c>
      <c r="H3528" s="55">
        <v>50900020</v>
      </c>
      <c r="I3528" s="55" t="s">
        <v>4358</v>
      </c>
      <c r="K3528" s="55" t="s">
        <v>492</v>
      </c>
      <c r="L3528" s="56">
        <v>45838</v>
      </c>
      <c r="Q3528" s="55" t="s">
        <v>89</v>
      </c>
      <c r="R3528" s="57">
        <v>425.37</v>
      </c>
      <c r="S3528" s="55" t="s">
        <v>89</v>
      </c>
      <c r="T3528" s="57">
        <v>425.37</v>
      </c>
      <c r="U3528" s="55" t="s">
        <v>329</v>
      </c>
      <c r="V3528" s="55" t="s">
        <v>330</v>
      </c>
      <c r="AJ3528" s="58">
        <v>0</v>
      </c>
      <c r="AT3528" t="s">
        <v>3842</v>
      </c>
      <c r="AU3528" s="191">
        <f t="shared" si="57"/>
        <v>7018605</v>
      </c>
    </row>
    <row r="3529" spans="1:47" hidden="1" x14ac:dyDescent="0.25">
      <c r="A3529" s="55" t="s">
        <v>1717</v>
      </c>
      <c r="B3529" s="92" t="s">
        <v>3472</v>
      </c>
      <c r="D3529" s="55" t="s">
        <v>3859</v>
      </c>
      <c r="E3529" s="56">
        <v>45838</v>
      </c>
      <c r="F3529" s="55" t="s">
        <v>4354</v>
      </c>
      <c r="H3529" s="55">
        <v>50900020</v>
      </c>
      <c r="I3529" s="55" t="s">
        <v>4358</v>
      </c>
      <c r="K3529" s="55" t="s">
        <v>492</v>
      </c>
      <c r="L3529" s="56">
        <v>45838</v>
      </c>
      <c r="Q3529" s="55" t="s">
        <v>89</v>
      </c>
      <c r="R3529" s="57">
        <v>490.93</v>
      </c>
      <c r="S3529" s="55" t="s">
        <v>89</v>
      </c>
      <c r="T3529" s="57">
        <v>490.93</v>
      </c>
      <c r="U3529" s="55" t="s">
        <v>329</v>
      </c>
      <c r="V3529" s="55" t="s">
        <v>330</v>
      </c>
      <c r="AJ3529" s="58">
        <v>0</v>
      </c>
      <c r="AT3529" t="s">
        <v>3842</v>
      </c>
      <c r="AU3529" s="191">
        <f t="shared" si="57"/>
        <v>8100345</v>
      </c>
    </row>
    <row r="3530" spans="1:47" hidden="1" x14ac:dyDescent="0.25">
      <c r="A3530" s="55" t="s">
        <v>1717</v>
      </c>
      <c r="B3530" s="92" t="s">
        <v>3472</v>
      </c>
      <c r="D3530" s="55" t="s">
        <v>3859</v>
      </c>
      <c r="E3530" s="56">
        <v>45838</v>
      </c>
      <c r="F3530" s="55" t="s">
        <v>4354</v>
      </c>
      <c r="H3530" s="55">
        <v>50900020</v>
      </c>
      <c r="I3530" s="55" t="s">
        <v>4358</v>
      </c>
      <c r="K3530" s="55" t="s">
        <v>492</v>
      </c>
      <c r="L3530" s="56">
        <v>45838</v>
      </c>
      <c r="Q3530" s="55" t="s">
        <v>89</v>
      </c>
      <c r="R3530" s="57">
        <v>574.6</v>
      </c>
      <c r="S3530" s="55" t="s">
        <v>89</v>
      </c>
      <c r="T3530" s="57">
        <v>574.6</v>
      </c>
      <c r="U3530" s="55" t="s">
        <v>329</v>
      </c>
      <c r="V3530" s="55" t="s">
        <v>330</v>
      </c>
      <c r="AJ3530" s="58">
        <v>0</v>
      </c>
      <c r="AT3530" t="s">
        <v>3842</v>
      </c>
      <c r="AU3530" s="191">
        <f t="shared" si="57"/>
        <v>9480900</v>
      </c>
    </row>
    <row r="3531" spans="1:47" hidden="1" x14ac:dyDescent="0.25">
      <c r="A3531" s="55" t="s">
        <v>1717</v>
      </c>
      <c r="B3531" s="92" t="s">
        <v>3472</v>
      </c>
      <c r="D3531" s="55" t="s">
        <v>3859</v>
      </c>
      <c r="E3531" s="56">
        <v>45838</v>
      </c>
      <c r="F3531" s="55" t="s">
        <v>4354</v>
      </c>
      <c r="H3531" s="55">
        <v>50900020</v>
      </c>
      <c r="I3531" s="55" t="s">
        <v>4358</v>
      </c>
      <c r="K3531" s="55" t="s">
        <v>492</v>
      </c>
      <c r="L3531" s="56">
        <v>45838</v>
      </c>
      <c r="Q3531" s="55" t="s">
        <v>89</v>
      </c>
      <c r="R3531" s="57">
        <v>2124.62</v>
      </c>
      <c r="S3531" s="55" t="s">
        <v>89</v>
      </c>
      <c r="T3531" s="57">
        <v>2124.62</v>
      </c>
      <c r="U3531" s="55" t="s">
        <v>329</v>
      </c>
      <c r="V3531" s="55" t="s">
        <v>330</v>
      </c>
      <c r="AJ3531" s="58">
        <v>0</v>
      </c>
      <c r="AT3531" t="s">
        <v>3842</v>
      </c>
      <c r="AU3531" s="191">
        <f t="shared" si="57"/>
        <v>35056230</v>
      </c>
    </row>
    <row r="3532" spans="1:47" hidden="1" x14ac:dyDescent="0.25">
      <c r="A3532" s="55" t="s">
        <v>1717</v>
      </c>
      <c r="B3532" s="92" t="s">
        <v>3472</v>
      </c>
      <c r="D3532" s="55" t="s">
        <v>3859</v>
      </c>
      <c r="E3532" s="56">
        <v>45838</v>
      </c>
      <c r="F3532" s="55" t="s">
        <v>4354</v>
      </c>
      <c r="H3532" s="55">
        <v>50900020</v>
      </c>
      <c r="I3532" s="55" t="s">
        <v>4358</v>
      </c>
      <c r="K3532" s="55" t="s">
        <v>492</v>
      </c>
      <c r="L3532" s="56">
        <v>45838</v>
      </c>
      <c r="Q3532" s="55" t="s">
        <v>89</v>
      </c>
      <c r="R3532" s="57">
        <v>1209</v>
      </c>
      <c r="S3532" s="55" t="s">
        <v>89</v>
      </c>
      <c r="T3532" s="57">
        <v>1209</v>
      </c>
      <c r="U3532" s="55" t="s">
        <v>329</v>
      </c>
      <c r="V3532" s="55" t="s">
        <v>330</v>
      </c>
      <c r="AJ3532" s="58">
        <v>0</v>
      </c>
      <c r="AT3532" t="s">
        <v>3842</v>
      </c>
      <c r="AU3532" s="191">
        <f t="shared" si="57"/>
        <v>19948500</v>
      </c>
    </row>
    <row r="3533" spans="1:47" hidden="1" x14ac:dyDescent="0.25">
      <c r="A3533" s="55" t="s">
        <v>1717</v>
      </c>
      <c r="B3533" s="92" t="s">
        <v>3472</v>
      </c>
      <c r="D3533" s="55" t="s">
        <v>3859</v>
      </c>
      <c r="E3533" s="56">
        <v>45838</v>
      </c>
      <c r="F3533" s="55" t="s">
        <v>4354</v>
      </c>
      <c r="H3533" s="55">
        <v>50900020</v>
      </c>
      <c r="I3533" s="55" t="s">
        <v>4358</v>
      </c>
      <c r="K3533" s="55" t="s">
        <v>492</v>
      </c>
      <c r="L3533" s="56">
        <v>45838</v>
      </c>
      <c r="Q3533" s="55" t="s">
        <v>89</v>
      </c>
      <c r="R3533" s="57">
        <v>1209</v>
      </c>
      <c r="S3533" s="55" t="s">
        <v>89</v>
      </c>
      <c r="T3533" s="57">
        <v>1209</v>
      </c>
      <c r="U3533" s="55" t="s">
        <v>329</v>
      </c>
      <c r="V3533" s="55" t="s">
        <v>330</v>
      </c>
      <c r="AJ3533" s="58">
        <v>0</v>
      </c>
      <c r="AT3533" t="s">
        <v>3842</v>
      </c>
      <c r="AU3533" s="191">
        <f t="shared" si="57"/>
        <v>19948500</v>
      </c>
    </row>
    <row r="3534" spans="1:47" hidden="1" x14ac:dyDescent="0.25">
      <c r="A3534" s="55" t="s">
        <v>1717</v>
      </c>
      <c r="B3534" s="92" t="s">
        <v>3472</v>
      </c>
      <c r="D3534" s="55" t="s">
        <v>3859</v>
      </c>
      <c r="E3534" s="56">
        <v>45838</v>
      </c>
      <c r="F3534" s="55" t="s">
        <v>4354</v>
      </c>
      <c r="H3534" s="55">
        <v>50900020</v>
      </c>
      <c r="I3534" s="55" t="s">
        <v>4359</v>
      </c>
      <c r="K3534" s="55" t="s">
        <v>492</v>
      </c>
      <c r="L3534" s="56">
        <v>45838</v>
      </c>
      <c r="Q3534" s="55" t="s">
        <v>89</v>
      </c>
      <c r="R3534" s="57">
        <v>576.75</v>
      </c>
      <c r="S3534" s="55" t="s">
        <v>89</v>
      </c>
      <c r="T3534" s="57">
        <v>576.75</v>
      </c>
      <c r="U3534" s="55" t="s">
        <v>329</v>
      </c>
      <c r="V3534" s="55" t="s">
        <v>330</v>
      </c>
      <c r="AJ3534" s="58">
        <v>0</v>
      </c>
      <c r="AT3534" t="s">
        <v>3842</v>
      </c>
      <c r="AU3534" s="191">
        <f t="shared" si="57"/>
        <v>9516375</v>
      </c>
    </row>
    <row r="3535" spans="1:47" hidden="1" x14ac:dyDescent="0.25">
      <c r="A3535" s="55" t="s">
        <v>1717</v>
      </c>
      <c r="B3535" s="92" t="s">
        <v>3472</v>
      </c>
      <c r="D3535" s="55" t="s">
        <v>3859</v>
      </c>
      <c r="E3535" s="56">
        <v>45838</v>
      </c>
      <c r="F3535" s="55" t="s">
        <v>4354</v>
      </c>
      <c r="H3535" s="55">
        <v>50900020</v>
      </c>
      <c r="I3535" s="55" t="s">
        <v>4359</v>
      </c>
      <c r="K3535" s="55" t="s">
        <v>492</v>
      </c>
      <c r="L3535" s="56">
        <v>45838</v>
      </c>
      <c r="Q3535" s="55" t="s">
        <v>89</v>
      </c>
      <c r="R3535" s="57">
        <v>276.45999999999998</v>
      </c>
      <c r="S3535" s="55" t="s">
        <v>89</v>
      </c>
      <c r="T3535" s="57">
        <v>276.45999999999998</v>
      </c>
      <c r="U3535" s="55" t="s">
        <v>329</v>
      </c>
      <c r="V3535" s="55" t="s">
        <v>330</v>
      </c>
      <c r="AJ3535" s="58">
        <v>0</v>
      </c>
      <c r="AT3535" t="s">
        <v>3842</v>
      </c>
      <c r="AU3535" s="191">
        <f t="shared" si="57"/>
        <v>4561590</v>
      </c>
    </row>
    <row r="3536" spans="1:47" hidden="1" x14ac:dyDescent="0.25">
      <c r="A3536" s="55" t="s">
        <v>1717</v>
      </c>
      <c r="B3536" s="92" t="s">
        <v>3472</v>
      </c>
      <c r="D3536" s="55" t="s">
        <v>3859</v>
      </c>
      <c r="E3536" s="56">
        <v>45838</v>
      </c>
      <c r="F3536" s="55" t="s">
        <v>4354</v>
      </c>
      <c r="H3536" s="55">
        <v>50900020</v>
      </c>
      <c r="I3536" s="55" t="s">
        <v>4359</v>
      </c>
      <c r="K3536" s="55" t="s">
        <v>492</v>
      </c>
      <c r="L3536" s="56">
        <v>45838</v>
      </c>
      <c r="Q3536" s="55" t="s">
        <v>89</v>
      </c>
      <c r="R3536" s="57">
        <v>1062.8699999999999</v>
      </c>
      <c r="S3536" s="55" t="s">
        <v>89</v>
      </c>
      <c r="T3536" s="57">
        <v>1062.8699999999999</v>
      </c>
      <c r="U3536" s="55" t="s">
        <v>329</v>
      </c>
      <c r="V3536" s="55" t="s">
        <v>330</v>
      </c>
      <c r="AJ3536" s="58">
        <v>0</v>
      </c>
      <c r="AT3536" t="s">
        <v>3842</v>
      </c>
      <c r="AU3536" s="191">
        <f t="shared" si="57"/>
        <v>17537355</v>
      </c>
    </row>
    <row r="3537" spans="1:47" hidden="1" x14ac:dyDescent="0.25">
      <c r="A3537" s="55" t="s">
        <v>1717</v>
      </c>
      <c r="B3537" s="92" t="s">
        <v>3472</v>
      </c>
      <c r="D3537" s="55" t="s">
        <v>3859</v>
      </c>
      <c r="E3537" s="56">
        <v>45838</v>
      </c>
      <c r="F3537" s="55" t="s">
        <v>4354</v>
      </c>
      <c r="H3537" s="55">
        <v>50900020</v>
      </c>
      <c r="I3537" s="55" t="s">
        <v>4359</v>
      </c>
      <c r="K3537" s="55" t="s">
        <v>492</v>
      </c>
      <c r="L3537" s="56">
        <v>45838</v>
      </c>
      <c r="Q3537" s="55" t="s">
        <v>89</v>
      </c>
      <c r="R3537" s="57">
        <v>448.55</v>
      </c>
      <c r="S3537" s="55" t="s">
        <v>89</v>
      </c>
      <c r="T3537" s="57">
        <v>448.55</v>
      </c>
      <c r="U3537" s="55" t="s">
        <v>329</v>
      </c>
      <c r="V3537" s="55" t="s">
        <v>330</v>
      </c>
      <c r="AJ3537" s="58">
        <v>0</v>
      </c>
      <c r="AT3537" t="s">
        <v>3842</v>
      </c>
      <c r="AU3537" s="191">
        <f t="shared" si="57"/>
        <v>7401075</v>
      </c>
    </row>
    <row r="3538" spans="1:47" hidden="1" x14ac:dyDescent="0.25">
      <c r="A3538" s="55" t="s">
        <v>1717</v>
      </c>
      <c r="B3538" s="92" t="s">
        <v>3472</v>
      </c>
      <c r="D3538" s="55" t="s">
        <v>3859</v>
      </c>
      <c r="E3538" s="56">
        <v>45838</v>
      </c>
      <c r="F3538" s="55" t="s">
        <v>4354</v>
      </c>
      <c r="H3538" s="55">
        <v>50900020</v>
      </c>
      <c r="I3538" s="55" t="s">
        <v>4359</v>
      </c>
      <c r="K3538" s="55" t="s">
        <v>492</v>
      </c>
      <c r="L3538" s="56">
        <v>45838</v>
      </c>
      <c r="Q3538" s="55" t="s">
        <v>89</v>
      </c>
      <c r="R3538" s="57">
        <v>493.23</v>
      </c>
      <c r="S3538" s="55" t="s">
        <v>89</v>
      </c>
      <c r="T3538" s="57">
        <v>493.23</v>
      </c>
      <c r="U3538" s="55" t="s">
        <v>329</v>
      </c>
      <c r="V3538" s="55" t="s">
        <v>330</v>
      </c>
      <c r="AJ3538" s="58">
        <v>0</v>
      </c>
      <c r="AT3538" t="s">
        <v>3842</v>
      </c>
      <c r="AU3538" s="191">
        <f t="shared" si="57"/>
        <v>8138295</v>
      </c>
    </row>
    <row r="3539" spans="1:47" hidden="1" x14ac:dyDescent="0.25">
      <c r="A3539" s="55" t="s">
        <v>1717</v>
      </c>
      <c r="B3539" s="92" t="s">
        <v>3472</v>
      </c>
      <c r="D3539" s="55" t="s">
        <v>3859</v>
      </c>
      <c r="E3539" s="56">
        <v>45838</v>
      </c>
      <c r="F3539" s="55" t="s">
        <v>4354</v>
      </c>
      <c r="H3539" s="55">
        <v>50900020</v>
      </c>
      <c r="I3539" s="55" t="s">
        <v>4359</v>
      </c>
      <c r="K3539" s="55" t="s">
        <v>492</v>
      </c>
      <c r="L3539" s="56">
        <v>45838</v>
      </c>
      <c r="Q3539" s="55" t="s">
        <v>89</v>
      </c>
      <c r="R3539" s="57">
        <v>462.59</v>
      </c>
      <c r="S3539" s="55" t="s">
        <v>89</v>
      </c>
      <c r="T3539" s="57">
        <v>462.59</v>
      </c>
      <c r="U3539" s="55" t="s">
        <v>329</v>
      </c>
      <c r="V3539" s="55" t="s">
        <v>330</v>
      </c>
      <c r="AJ3539" s="58">
        <v>0</v>
      </c>
      <c r="AT3539" t="s">
        <v>3842</v>
      </c>
      <c r="AU3539" s="191">
        <f t="shared" si="57"/>
        <v>7632735</v>
      </c>
    </row>
    <row r="3540" spans="1:47" hidden="1" x14ac:dyDescent="0.25">
      <c r="A3540" s="55" t="s">
        <v>1717</v>
      </c>
      <c r="B3540" s="92" t="s">
        <v>3472</v>
      </c>
      <c r="D3540" s="55" t="s">
        <v>3859</v>
      </c>
      <c r="E3540" s="56">
        <v>45838</v>
      </c>
      <c r="F3540" s="55" t="s">
        <v>4354</v>
      </c>
      <c r="H3540" s="55">
        <v>50900020</v>
      </c>
      <c r="I3540" s="55" t="s">
        <v>4359</v>
      </c>
      <c r="K3540" s="55" t="s">
        <v>492</v>
      </c>
      <c r="L3540" s="56">
        <v>45838</v>
      </c>
      <c r="Q3540" s="55" t="s">
        <v>89</v>
      </c>
      <c r="R3540" s="57">
        <v>576.75</v>
      </c>
      <c r="S3540" s="55" t="s">
        <v>89</v>
      </c>
      <c r="T3540" s="57">
        <v>576.75</v>
      </c>
      <c r="U3540" s="55" t="s">
        <v>329</v>
      </c>
      <c r="V3540" s="55" t="s">
        <v>330</v>
      </c>
      <c r="AJ3540" s="58">
        <v>0</v>
      </c>
      <c r="AT3540" t="s">
        <v>3842</v>
      </c>
      <c r="AU3540" s="191">
        <f t="shared" si="57"/>
        <v>9516375</v>
      </c>
    </row>
    <row r="3541" spans="1:47" hidden="1" x14ac:dyDescent="0.25">
      <c r="A3541" s="55" t="s">
        <v>1717</v>
      </c>
      <c r="B3541" s="92" t="s">
        <v>3472</v>
      </c>
      <c r="D3541" s="55" t="s">
        <v>3859</v>
      </c>
      <c r="E3541" s="56">
        <v>45838</v>
      </c>
      <c r="F3541" s="55" t="s">
        <v>4354</v>
      </c>
      <c r="H3541" s="55">
        <v>50900020</v>
      </c>
      <c r="I3541" s="55" t="s">
        <v>4359</v>
      </c>
      <c r="K3541" s="55" t="s">
        <v>492</v>
      </c>
      <c r="L3541" s="56">
        <v>45838</v>
      </c>
      <c r="Q3541" s="55" t="s">
        <v>89</v>
      </c>
      <c r="R3541" s="57">
        <v>1062.8699999999999</v>
      </c>
      <c r="S3541" s="55" t="s">
        <v>89</v>
      </c>
      <c r="T3541" s="57">
        <v>1062.8699999999999</v>
      </c>
      <c r="U3541" s="55" t="s">
        <v>329</v>
      </c>
      <c r="V3541" s="55" t="s">
        <v>330</v>
      </c>
      <c r="AJ3541" s="58">
        <v>0</v>
      </c>
      <c r="AT3541" t="s">
        <v>3842</v>
      </c>
      <c r="AU3541" s="191">
        <f t="shared" si="57"/>
        <v>17537355</v>
      </c>
    </row>
    <row r="3542" spans="1:47" hidden="1" x14ac:dyDescent="0.25">
      <c r="A3542" s="55" t="s">
        <v>1717</v>
      </c>
      <c r="B3542" s="92" t="s">
        <v>3472</v>
      </c>
      <c r="D3542" s="55" t="s">
        <v>3859</v>
      </c>
      <c r="E3542" s="56">
        <v>45838</v>
      </c>
      <c r="F3542" s="55" t="s">
        <v>4354</v>
      </c>
      <c r="H3542" s="55">
        <v>50900020</v>
      </c>
      <c r="I3542" s="55" t="s">
        <v>4359</v>
      </c>
      <c r="K3542" s="55" t="s">
        <v>492</v>
      </c>
      <c r="L3542" s="56">
        <v>45838</v>
      </c>
      <c r="Q3542" s="55" t="s">
        <v>89</v>
      </c>
      <c r="R3542" s="57">
        <v>493.22</v>
      </c>
      <c r="S3542" s="55" t="s">
        <v>89</v>
      </c>
      <c r="T3542" s="57">
        <v>493.22</v>
      </c>
      <c r="U3542" s="55" t="s">
        <v>329</v>
      </c>
      <c r="V3542" s="55" t="s">
        <v>330</v>
      </c>
      <c r="AJ3542" s="58">
        <v>0</v>
      </c>
      <c r="AT3542" t="s">
        <v>3842</v>
      </c>
      <c r="AU3542" s="191">
        <f t="shared" si="57"/>
        <v>8138130</v>
      </c>
    </row>
    <row r="3543" spans="1:47" hidden="1" x14ac:dyDescent="0.25">
      <c r="A3543" s="55" t="s">
        <v>1717</v>
      </c>
      <c r="B3543" s="92" t="s">
        <v>3472</v>
      </c>
      <c r="D3543" s="55" t="s">
        <v>3859</v>
      </c>
      <c r="E3543" s="56">
        <v>45838</v>
      </c>
      <c r="F3543" s="55" t="s">
        <v>4354</v>
      </c>
      <c r="H3543" s="55">
        <v>50900020</v>
      </c>
      <c r="I3543" s="55" t="s">
        <v>4359</v>
      </c>
      <c r="K3543" s="55" t="s">
        <v>492</v>
      </c>
      <c r="L3543" s="56">
        <v>45838</v>
      </c>
      <c r="Q3543" s="55" t="s">
        <v>89</v>
      </c>
      <c r="R3543" s="57">
        <v>371.92</v>
      </c>
      <c r="S3543" s="55" t="s">
        <v>89</v>
      </c>
      <c r="T3543" s="57">
        <v>371.92</v>
      </c>
      <c r="U3543" s="55" t="s">
        <v>329</v>
      </c>
      <c r="V3543" s="55" t="s">
        <v>330</v>
      </c>
      <c r="AJ3543" s="58">
        <v>0</v>
      </c>
      <c r="AT3543" t="s">
        <v>3842</v>
      </c>
      <c r="AU3543" s="191">
        <f t="shared" si="57"/>
        <v>6136680</v>
      </c>
    </row>
    <row r="3544" spans="1:47" hidden="1" x14ac:dyDescent="0.25">
      <c r="A3544" s="55" t="s">
        <v>1717</v>
      </c>
      <c r="B3544" s="92" t="s">
        <v>3472</v>
      </c>
      <c r="D3544" s="55" t="s">
        <v>3859</v>
      </c>
      <c r="E3544" s="56">
        <v>45838</v>
      </c>
      <c r="F3544" s="55" t="s">
        <v>4354</v>
      </c>
      <c r="H3544" s="55">
        <v>50900020</v>
      </c>
      <c r="I3544" s="55" t="s">
        <v>4359</v>
      </c>
      <c r="K3544" s="55" t="s">
        <v>492</v>
      </c>
      <c r="L3544" s="56">
        <v>45838</v>
      </c>
      <c r="Q3544" s="55" t="s">
        <v>89</v>
      </c>
      <c r="R3544" s="57">
        <v>246.62</v>
      </c>
      <c r="S3544" s="55" t="s">
        <v>89</v>
      </c>
      <c r="T3544" s="57">
        <v>246.62</v>
      </c>
      <c r="U3544" s="55" t="s">
        <v>329</v>
      </c>
      <c r="V3544" s="55" t="s">
        <v>330</v>
      </c>
      <c r="AJ3544" s="58">
        <v>0</v>
      </c>
      <c r="AT3544" t="s">
        <v>3842</v>
      </c>
      <c r="AU3544" s="191">
        <f t="shared" si="57"/>
        <v>4069230</v>
      </c>
    </row>
    <row r="3545" spans="1:47" hidden="1" x14ac:dyDescent="0.25">
      <c r="A3545" s="55" t="s">
        <v>1717</v>
      </c>
      <c r="B3545" s="92" t="s">
        <v>3472</v>
      </c>
      <c r="D3545" s="55" t="s">
        <v>3859</v>
      </c>
      <c r="E3545" s="56">
        <v>45838</v>
      </c>
      <c r="F3545" s="55" t="s">
        <v>4354</v>
      </c>
      <c r="H3545" s="55">
        <v>50900020</v>
      </c>
      <c r="I3545" s="55" t="s">
        <v>4359</v>
      </c>
      <c r="K3545" s="55" t="s">
        <v>492</v>
      </c>
      <c r="L3545" s="56">
        <v>45838</v>
      </c>
      <c r="Q3545" s="55" t="s">
        <v>89</v>
      </c>
      <c r="R3545" s="57">
        <v>448.55</v>
      </c>
      <c r="S3545" s="55" t="s">
        <v>89</v>
      </c>
      <c r="T3545" s="57">
        <v>448.55</v>
      </c>
      <c r="U3545" s="55" t="s">
        <v>329</v>
      </c>
      <c r="V3545" s="55" t="s">
        <v>330</v>
      </c>
      <c r="AJ3545" s="58">
        <v>0</v>
      </c>
      <c r="AT3545" t="s">
        <v>3842</v>
      </c>
      <c r="AU3545" s="191">
        <f t="shared" si="57"/>
        <v>7401075</v>
      </c>
    </row>
    <row r="3546" spans="1:47" hidden="1" x14ac:dyDescent="0.25">
      <c r="A3546" s="55" t="s">
        <v>1717</v>
      </c>
      <c r="B3546" s="92" t="s">
        <v>3472</v>
      </c>
      <c r="D3546" s="55" t="s">
        <v>3859</v>
      </c>
      <c r="E3546" s="56">
        <v>45838</v>
      </c>
      <c r="F3546" s="55" t="s">
        <v>4354</v>
      </c>
      <c r="H3546" s="55">
        <v>50900020</v>
      </c>
      <c r="I3546" s="55" t="s">
        <v>4359</v>
      </c>
      <c r="K3546" s="55" t="s">
        <v>492</v>
      </c>
      <c r="L3546" s="56">
        <v>45838</v>
      </c>
      <c r="Q3546" s="55" t="s">
        <v>89</v>
      </c>
      <c r="R3546" s="57">
        <v>520.42999999999995</v>
      </c>
      <c r="S3546" s="55" t="s">
        <v>89</v>
      </c>
      <c r="T3546" s="57">
        <v>520.42999999999995</v>
      </c>
      <c r="U3546" s="55" t="s">
        <v>329</v>
      </c>
      <c r="V3546" s="55" t="s">
        <v>330</v>
      </c>
      <c r="AJ3546" s="58">
        <v>0</v>
      </c>
      <c r="AT3546" t="s">
        <v>3842</v>
      </c>
      <c r="AU3546" s="191">
        <f t="shared" si="57"/>
        <v>8587095</v>
      </c>
    </row>
    <row r="3547" spans="1:47" hidden="1" x14ac:dyDescent="0.25">
      <c r="A3547" s="55" t="s">
        <v>1717</v>
      </c>
      <c r="B3547" s="92" t="s">
        <v>3472</v>
      </c>
      <c r="D3547" s="55" t="s">
        <v>3859</v>
      </c>
      <c r="E3547" s="56">
        <v>45838</v>
      </c>
      <c r="F3547" s="55" t="s">
        <v>4354</v>
      </c>
      <c r="H3547" s="55">
        <v>50900020</v>
      </c>
      <c r="I3547" s="55" t="s">
        <v>4359</v>
      </c>
      <c r="K3547" s="55" t="s">
        <v>492</v>
      </c>
      <c r="L3547" s="56">
        <v>45838</v>
      </c>
      <c r="Q3547" s="55" t="s">
        <v>89</v>
      </c>
      <c r="R3547" s="57">
        <v>493.22</v>
      </c>
      <c r="S3547" s="55" t="s">
        <v>89</v>
      </c>
      <c r="T3547" s="57">
        <v>493.22</v>
      </c>
      <c r="U3547" s="55" t="s">
        <v>329</v>
      </c>
      <c r="V3547" s="55" t="s">
        <v>330</v>
      </c>
      <c r="AJ3547" s="58">
        <v>0</v>
      </c>
      <c r="AT3547" t="s">
        <v>3842</v>
      </c>
      <c r="AU3547" s="191">
        <f t="shared" si="57"/>
        <v>8138130</v>
      </c>
    </row>
    <row r="3548" spans="1:47" hidden="1" x14ac:dyDescent="0.25">
      <c r="A3548" s="55" t="s">
        <v>1717</v>
      </c>
      <c r="B3548" s="92" t="s">
        <v>3472</v>
      </c>
      <c r="D3548" s="55" t="s">
        <v>3859</v>
      </c>
      <c r="E3548" s="56">
        <v>45838</v>
      </c>
      <c r="F3548" s="55" t="s">
        <v>4354</v>
      </c>
      <c r="H3548" s="55">
        <v>50900020</v>
      </c>
      <c r="I3548" s="55" t="s">
        <v>4359</v>
      </c>
      <c r="K3548" s="55" t="s">
        <v>492</v>
      </c>
      <c r="L3548" s="56">
        <v>45838</v>
      </c>
      <c r="Q3548" s="55" t="s">
        <v>89</v>
      </c>
      <c r="R3548" s="57">
        <v>493.22</v>
      </c>
      <c r="S3548" s="55" t="s">
        <v>89</v>
      </c>
      <c r="T3548" s="57">
        <v>493.22</v>
      </c>
      <c r="U3548" s="55" t="s">
        <v>329</v>
      </c>
      <c r="V3548" s="55" t="s">
        <v>330</v>
      </c>
      <c r="AJ3548" s="58">
        <v>0</v>
      </c>
      <c r="AT3548" t="s">
        <v>3842</v>
      </c>
      <c r="AU3548" s="191">
        <f t="shared" si="57"/>
        <v>8138130</v>
      </c>
    </row>
    <row r="3549" spans="1:47" hidden="1" x14ac:dyDescent="0.25">
      <c r="A3549" s="55" t="s">
        <v>1717</v>
      </c>
      <c r="B3549" s="92" t="s">
        <v>3472</v>
      </c>
      <c r="D3549" s="55" t="s">
        <v>3859</v>
      </c>
      <c r="E3549" s="56">
        <v>45838</v>
      </c>
      <c r="F3549" s="55" t="s">
        <v>4354</v>
      </c>
      <c r="H3549" s="55">
        <v>50900020</v>
      </c>
      <c r="I3549" s="55" t="s">
        <v>4359</v>
      </c>
      <c r="K3549" s="55" t="s">
        <v>492</v>
      </c>
      <c r="L3549" s="56">
        <v>45838</v>
      </c>
      <c r="Q3549" s="55" t="s">
        <v>89</v>
      </c>
      <c r="R3549" s="57">
        <v>520.42999999999995</v>
      </c>
      <c r="S3549" s="55" t="s">
        <v>89</v>
      </c>
      <c r="T3549" s="57">
        <v>520.42999999999995</v>
      </c>
      <c r="U3549" s="55" t="s">
        <v>329</v>
      </c>
      <c r="V3549" s="55" t="s">
        <v>330</v>
      </c>
      <c r="AJ3549" s="58">
        <v>0</v>
      </c>
      <c r="AT3549" t="s">
        <v>3842</v>
      </c>
      <c r="AU3549" s="191">
        <f t="shared" si="57"/>
        <v>8587095</v>
      </c>
    </row>
    <row r="3550" spans="1:47" hidden="1" x14ac:dyDescent="0.25">
      <c r="A3550" s="55" t="s">
        <v>1717</v>
      </c>
      <c r="B3550" s="92" t="s">
        <v>3472</v>
      </c>
      <c r="D3550" s="55" t="s">
        <v>3859</v>
      </c>
      <c r="E3550" s="56">
        <v>45838</v>
      </c>
      <c r="F3550" s="55" t="s">
        <v>4354</v>
      </c>
      <c r="H3550" s="55">
        <v>50900020</v>
      </c>
      <c r="I3550" s="55" t="s">
        <v>4359</v>
      </c>
      <c r="K3550" s="55" t="s">
        <v>492</v>
      </c>
      <c r="L3550" s="56">
        <v>45838</v>
      </c>
      <c r="Q3550" s="55" t="s">
        <v>89</v>
      </c>
      <c r="R3550" s="57">
        <v>493.23</v>
      </c>
      <c r="S3550" s="55" t="s">
        <v>89</v>
      </c>
      <c r="T3550" s="57">
        <v>493.23</v>
      </c>
      <c r="U3550" s="55" t="s">
        <v>329</v>
      </c>
      <c r="V3550" s="55" t="s">
        <v>330</v>
      </c>
      <c r="AJ3550" s="58">
        <v>0</v>
      </c>
      <c r="AT3550" t="s">
        <v>3842</v>
      </c>
      <c r="AU3550" s="191">
        <f t="shared" si="57"/>
        <v>8138295</v>
      </c>
    </row>
    <row r="3551" spans="1:47" hidden="1" x14ac:dyDescent="0.25">
      <c r="A3551" s="55" t="s">
        <v>1717</v>
      </c>
      <c r="B3551" s="92" t="s">
        <v>3472</v>
      </c>
      <c r="D3551" s="55" t="s">
        <v>3859</v>
      </c>
      <c r="E3551" s="56">
        <v>45838</v>
      </c>
      <c r="F3551" s="55" t="s">
        <v>4354</v>
      </c>
      <c r="H3551" s="55">
        <v>50900020</v>
      </c>
      <c r="I3551" s="55" t="s">
        <v>4359</v>
      </c>
      <c r="K3551" s="55" t="s">
        <v>492</v>
      </c>
      <c r="L3551" s="56">
        <v>45838</v>
      </c>
      <c r="Q3551" s="55" t="s">
        <v>89</v>
      </c>
      <c r="R3551" s="57">
        <v>560.74</v>
      </c>
      <c r="S3551" s="55" t="s">
        <v>89</v>
      </c>
      <c r="T3551" s="57">
        <v>560.74</v>
      </c>
      <c r="U3551" s="55" t="s">
        <v>329</v>
      </c>
      <c r="V3551" s="55" t="s">
        <v>330</v>
      </c>
      <c r="AJ3551" s="58">
        <v>0</v>
      </c>
      <c r="AT3551" t="s">
        <v>3842</v>
      </c>
      <c r="AU3551" s="191">
        <f t="shared" si="57"/>
        <v>9252210</v>
      </c>
    </row>
    <row r="3552" spans="1:47" hidden="1" x14ac:dyDescent="0.25">
      <c r="A3552" s="55" t="s">
        <v>1717</v>
      </c>
      <c r="B3552" s="92" t="s">
        <v>3472</v>
      </c>
      <c r="D3552" s="55" t="s">
        <v>3859</v>
      </c>
      <c r="E3552" s="56">
        <v>45838</v>
      </c>
      <c r="F3552" s="55" t="s">
        <v>4354</v>
      </c>
      <c r="H3552" s="55">
        <v>50900020</v>
      </c>
      <c r="I3552" s="55" t="s">
        <v>4359</v>
      </c>
      <c r="K3552" s="55" t="s">
        <v>492</v>
      </c>
      <c r="L3552" s="56">
        <v>45838</v>
      </c>
      <c r="Q3552" s="55" t="s">
        <v>89</v>
      </c>
      <c r="R3552" s="57">
        <v>972.42</v>
      </c>
      <c r="S3552" s="55" t="s">
        <v>89</v>
      </c>
      <c r="T3552" s="57">
        <v>972.42</v>
      </c>
      <c r="U3552" s="55" t="s">
        <v>329</v>
      </c>
      <c r="V3552" s="55" t="s">
        <v>330</v>
      </c>
      <c r="AJ3552" s="58">
        <v>0</v>
      </c>
      <c r="AT3552" t="s">
        <v>3842</v>
      </c>
      <c r="AU3552" s="191">
        <f t="shared" si="57"/>
        <v>16044930</v>
      </c>
    </row>
    <row r="3553" spans="1:47" hidden="1" x14ac:dyDescent="0.25">
      <c r="A3553" s="55" t="s">
        <v>1717</v>
      </c>
      <c r="B3553" s="92" t="s">
        <v>3472</v>
      </c>
      <c r="D3553" s="55" t="s">
        <v>3859</v>
      </c>
      <c r="E3553" s="56">
        <v>45838</v>
      </c>
      <c r="F3553" s="55" t="s">
        <v>4354</v>
      </c>
      <c r="H3553" s="55">
        <v>50900010</v>
      </c>
      <c r="I3553" s="55" t="s">
        <v>4360</v>
      </c>
      <c r="K3553" s="55" t="s">
        <v>490</v>
      </c>
      <c r="L3553" s="56">
        <v>45838</v>
      </c>
      <c r="Q3553" s="55" t="s">
        <v>89</v>
      </c>
      <c r="R3553" s="57">
        <v>13669.52</v>
      </c>
      <c r="S3553" s="55" t="s">
        <v>89</v>
      </c>
      <c r="T3553" s="57">
        <v>13669.52</v>
      </c>
      <c r="U3553" s="55" t="s">
        <v>329</v>
      </c>
      <c r="V3553" s="55" t="s">
        <v>330</v>
      </c>
      <c r="AJ3553" s="58">
        <v>0</v>
      </c>
      <c r="AT3553" t="s">
        <v>3842</v>
      </c>
      <c r="AU3553" s="191">
        <f t="shared" si="57"/>
        <v>225547080</v>
      </c>
    </row>
    <row r="3554" spans="1:47" hidden="1" x14ac:dyDescent="0.25">
      <c r="A3554" s="55" t="s">
        <v>1717</v>
      </c>
      <c r="B3554" s="92" t="s">
        <v>3472</v>
      </c>
      <c r="D3554" s="55" t="s">
        <v>3859</v>
      </c>
      <c r="E3554" s="56">
        <v>45838</v>
      </c>
      <c r="F3554" s="55" t="s">
        <v>4354</v>
      </c>
      <c r="H3554" s="55">
        <v>50900010</v>
      </c>
      <c r="I3554" s="55" t="s">
        <v>4360</v>
      </c>
      <c r="K3554" s="55" t="s">
        <v>490</v>
      </c>
      <c r="L3554" s="56">
        <v>45838</v>
      </c>
      <c r="Q3554" s="55" t="s">
        <v>89</v>
      </c>
      <c r="R3554" s="57">
        <v>95.49</v>
      </c>
      <c r="S3554" s="55" t="s">
        <v>89</v>
      </c>
      <c r="T3554" s="57">
        <v>95.49</v>
      </c>
      <c r="U3554" s="55" t="s">
        <v>329</v>
      </c>
      <c r="V3554" s="55" t="s">
        <v>330</v>
      </c>
      <c r="AJ3554" s="58">
        <v>0</v>
      </c>
      <c r="AT3554" t="s">
        <v>3842</v>
      </c>
      <c r="AU3554" s="191">
        <f t="shared" si="57"/>
        <v>1575585</v>
      </c>
    </row>
    <row r="3555" spans="1:47" hidden="1" x14ac:dyDescent="0.25">
      <c r="A3555" s="55" t="s">
        <v>1717</v>
      </c>
      <c r="B3555" s="92" t="s">
        <v>3472</v>
      </c>
      <c r="D3555" s="55" t="s">
        <v>3859</v>
      </c>
      <c r="E3555" s="56">
        <v>45838</v>
      </c>
      <c r="F3555" s="55" t="s">
        <v>4354</v>
      </c>
      <c r="H3555" s="55">
        <v>50900000</v>
      </c>
      <c r="I3555" s="55" t="s">
        <v>4360</v>
      </c>
      <c r="K3555" s="55" t="s">
        <v>488</v>
      </c>
      <c r="L3555" s="56">
        <v>45838</v>
      </c>
      <c r="Q3555" s="55" t="s">
        <v>89</v>
      </c>
      <c r="R3555" s="57">
        <v>6.31</v>
      </c>
      <c r="S3555" s="55" t="s">
        <v>89</v>
      </c>
      <c r="T3555" s="57">
        <v>6.31</v>
      </c>
      <c r="U3555" s="55" t="s">
        <v>329</v>
      </c>
      <c r="V3555" s="55" t="s">
        <v>330</v>
      </c>
      <c r="AJ3555" s="58">
        <v>0</v>
      </c>
      <c r="AT3555" t="s">
        <v>3842</v>
      </c>
      <c r="AU3555" s="191">
        <f t="shared" si="57"/>
        <v>104115</v>
      </c>
    </row>
    <row r="3556" spans="1:47" hidden="1" x14ac:dyDescent="0.25">
      <c r="A3556" s="55" t="s">
        <v>1717</v>
      </c>
      <c r="B3556" s="92" t="s">
        <v>3472</v>
      </c>
      <c r="D3556" s="55" t="s">
        <v>3859</v>
      </c>
      <c r="E3556" s="56">
        <v>45838</v>
      </c>
      <c r="F3556" s="55" t="s">
        <v>4354</v>
      </c>
      <c r="H3556" s="55">
        <v>50900010</v>
      </c>
      <c r="I3556" s="55" t="s">
        <v>4360</v>
      </c>
      <c r="K3556" s="55" t="s">
        <v>490</v>
      </c>
      <c r="L3556" s="56">
        <v>45838</v>
      </c>
      <c r="Q3556" s="55" t="s">
        <v>89</v>
      </c>
      <c r="R3556" s="57">
        <v>1.43</v>
      </c>
      <c r="S3556" s="55" t="s">
        <v>89</v>
      </c>
      <c r="T3556" s="57">
        <v>1.43</v>
      </c>
      <c r="U3556" s="55" t="s">
        <v>329</v>
      </c>
      <c r="V3556" s="55" t="s">
        <v>330</v>
      </c>
      <c r="AJ3556" s="58">
        <v>0</v>
      </c>
      <c r="AT3556" t="s">
        <v>3842</v>
      </c>
      <c r="AU3556" s="191">
        <f t="shared" si="57"/>
        <v>23595</v>
      </c>
    </row>
    <row r="3557" spans="1:47" hidden="1" x14ac:dyDescent="0.25">
      <c r="A3557" s="55" t="s">
        <v>1717</v>
      </c>
      <c r="B3557" s="92" t="s">
        <v>3472</v>
      </c>
      <c r="D3557" s="55" t="s">
        <v>3859</v>
      </c>
      <c r="E3557" s="56">
        <v>45838</v>
      </c>
      <c r="F3557" s="55" t="s">
        <v>4354</v>
      </c>
      <c r="H3557" s="55">
        <v>50900000</v>
      </c>
      <c r="I3557" s="55" t="s">
        <v>4360</v>
      </c>
      <c r="K3557" s="55" t="s">
        <v>488</v>
      </c>
      <c r="L3557" s="56">
        <v>45838</v>
      </c>
      <c r="Q3557" s="55" t="s">
        <v>89</v>
      </c>
      <c r="R3557" s="57">
        <v>9.36</v>
      </c>
      <c r="S3557" s="55" t="s">
        <v>89</v>
      </c>
      <c r="T3557" s="57">
        <v>9.36</v>
      </c>
      <c r="U3557" s="55" t="s">
        <v>4042</v>
      </c>
      <c r="V3557" s="55" t="s">
        <v>4043</v>
      </c>
      <c r="AJ3557" s="58">
        <v>0</v>
      </c>
      <c r="AT3557" t="s">
        <v>4371</v>
      </c>
      <c r="AU3557" s="191">
        <f t="shared" si="57"/>
        <v>154440</v>
      </c>
    </row>
    <row r="3558" spans="1:47" hidden="1" x14ac:dyDescent="0.25">
      <c r="A3558" s="55" t="s">
        <v>1717</v>
      </c>
      <c r="B3558" s="92" t="s">
        <v>3472</v>
      </c>
      <c r="D3558" s="55" t="s">
        <v>3859</v>
      </c>
      <c r="E3558" s="56">
        <v>45838</v>
      </c>
      <c r="F3558" s="55" t="s">
        <v>4354</v>
      </c>
      <c r="H3558" s="55">
        <v>50900000</v>
      </c>
      <c r="I3558" s="55" t="s">
        <v>4360</v>
      </c>
      <c r="K3558" s="55" t="s">
        <v>488</v>
      </c>
      <c r="L3558" s="56">
        <v>45838</v>
      </c>
      <c r="Q3558" s="55" t="s">
        <v>89</v>
      </c>
      <c r="R3558" s="57">
        <v>0.01</v>
      </c>
      <c r="S3558" s="55" t="s">
        <v>89</v>
      </c>
      <c r="T3558" s="57">
        <v>0.01</v>
      </c>
      <c r="U3558" s="55" t="s">
        <v>329</v>
      </c>
      <c r="V3558" s="55" t="s">
        <v>330</v>
      </c>
      <c r="AJ3558" s="58">
        <v>0</v>
      </c>
      <c r="AT3558" t="s">
        <v>3842</v>
      </c>
      <c r="AU3558" s="191">
        <f t="shared" si="57"/>
        <v>165</v>
      </c>
    </row>
    <row r="3559" spans="1:47" hidden="1" x14ac:dyDescent="0.25">
      <c r="A3559" s="55" t="s">
        <v>1717</v>
      </c>
      <c r="B3559" s="92" t="s">
        <v>3472</v>
      </c>
      <c r="D3559" s="55" t="s">
        <v>3859</v>
      </c>
      <c r="E3559" s="56">
        <v>45838</v>
      </c>
      <c r="F3559" s="55" t="s">
        <v>4354</v>
      </c>
      <c r="H3559" s="55">
        <v>50900000</v>
      </c>
      <c r="I3559" s="55" t="s">
        <v>4360</v>
      </c>
      <c r="K3559" s="55" t="s">
        <v>488</v>
      </c>
      <c r="L3559" s="56">
        <v>45838</v>
      </c>
      <c r="Q3559" s="55" t="s">
        <v>89</v>
      </c>
      <c r="R3559" s="57">
        <v>13.79</v>
      </c>
      <c r="S3559" s="55" t="s">
        <v>89</v>
      </c>
      <c r="T3559" s="57">
        <v>13.79</v>
      </c>
      <c r="U3559" s="55" t="s">
        <v>329</v>
      </c>
      <c r="V3559" s="55" t="s">
        <v>330</v>
      </c>
      <c r="AJ3559" s="58">
        <v>0</v>
      </c>
      <c r="AT3559" t="s">
        <v>3842</v>
      </c>
      <c r="AU3559" s="191">
        <f t="shared" si="57"/>
        <v>227535</v>
      </c>
    </row>
    <row r="3560" spans="1:47" hidden="1" x14ac:dyDescent="0.25">
      <c r="A3560" s="55" t="s">
        <v>1717</v>
      </c>
      <c r="B3560" s="92" t="s">
        <v>3472</v>
      </c>
      <c r="D3560" s="55" t="s">
        <v>3859</v>
      </c>
      <c r="E3560" s="56">
        <v>45838</v>
      </c>
      <c r="F3560" s="55" t="s">
        <v>4354</v>
      </c>
      <c r="H3560" s="55">
        <v>50900000</v>
      </c>
      <c r="I3560" s="55" t="s">
        <v>4360</v>
      </c>
      <c r="K3560" s="55" t="s">
        <v>488</v>
      </c>
      <c r="L3560" s="56">
        <v>45838</v>
      </c>
      <c r="Q3560" s="55" t="s">
        <v>89</v>
      </c>
      <c r="R3560" s="57">
        <v>9.25</v>
      </c>
      <c r="S3560" s="55" t="s">
        <v>89</v>
      </c>
      <c r="T3560" s="57">
        <v>9.25</v>
      </c>
      <c r="U3560" s="55" t="s">
        <v>329</v>
      </c>
      <c r="V3560" s="55" t="s">
        <v>330</v>
      </c>
      <c r="AJ3560" s="58">
        <v>0</v>
      </c>
      <c r="AT3560" t="s">
        <v>3842</v>
      </c>
      <c r="AU3560" s="191">
        <f t="shared" si="57"/>
        <v>152625</v>
      </c>
    </row>
    <row r="3561" spans="1:47" hidden="1" x14ac:dyDescent="0.25">
      <c r="A3561" s="55" t="s">
        <v>1717</v>
      </c>
      <c r="B3561" s="92" t="s">
        <v>3472</v>
      </c>
      <c r="D3561" s="55" t="s">
        <v>3859</v>
      </c>
      <c r="E3561" s="56">
        <v>45838</v>
      </c>
      <c r="F3561" s="55" t="s">
        <v>4354</v>
      </c>
      <c r="H3561" s="55">
        <v>50900000</v>
      </c>
      <c r="I3561" s="55" t="s">
        <v>4360</v>
      </c>
      <c r="K3561" s="55" t="s">
        <v>488</v>
      </c>
      <c r="L3561" s="56">
        <v>45838</v>
      </c>
      <c r="Q3561" s="55" t="s">
        <v>89</v>
      </c>
      <c r="R3561" s="57">
        <v>13.79</v>
      </c>
      <c r="S3561" s="55" t="s">
        <v>89</v>
      </c>
      <c r="T3561" s="57">
        <v>13.79</v>
      </c>
      <c r="U3561" s="55" t="s">
        <v>329</v>
      </c>
      <c r="V3561" s="55" t="s">
        <v>330</v>
      </c>
      <c r="AJ3561" s="58">
        <v>0</v>
      </c>
      <c r="AT3561" t="s">
        <v>3842</v>
      </c>
      <c r="AU3561" s="191">
        <f t="shared" si="57"/>
        <v>227535</v>
      </c>
    </row>
    <row r="3562" spans="1:47" hidden="1" x14ac:dyDescent="0.25">
      <c r="A3562" s="55" t="s">
        <v>1717</v>
      </c>
      <c r="B3562" s="92" t="s">
        <v>3472</v>
      </c>
      <c r="D3562" s="55" t="s">
        <v>3859</v>
      </c>
      <c r="E3562" s="56">
        <v>45838</v>
      </c>
      <c r="F3562" s="55" t="s">
        <v>4354</v>
      </c>
      <c r="H3562" s="55">
        <v>50900010</v>
      </c>
      <c r="I3562" s="55" t="s">
        <v>4360</v>
      </c>
      <c r="K3562" s="55" t="s">
        <v>490</v>
      </c>
      <c r="L3562" s="56">
        <v>45838</v>
      </c>
      <c r="Q3562" s="55" t="s">
        <v>89</v>
      </c>
      <c r="R3562" s="57">
        <v>22.2</v>
      </c>
      <c r="S3562" s="55" t="s">
        <v>89</v>
      </c>
      <c r="T3562" s="57">
        <v>22.2</v>
      </c>
      <c r="U3562" s="55" t="s">
        <v>329</v>
      </c>
      <c r="V3562" s="55" t="s">
        <v>330</v>
      </c>
      <c r="AJ3562" s="58">
        <v>0</v>
      </c>
      <c r="AT3562" t="s">
        <v>3842</v>
      </c>
      <c r="AU3562" s="191">
        <f t="shared" si="57"/>
        <v>366300</v>
      </c>
    </row>
    <row r="3563" spans="1:47" hidden="1" x14ac:dyDescent="0.25">
      <c r="A3563" s="55" t="s">
        <v>1717</v>
      </c>
      <c r="B3563" s="92" t="s">
        <v>3472</v>
      </c>
      <c r="D3563" s="55" t="s">
        <v>3859</v>
      </c>
      <c r="E3563" s="56">
        <v>45838</v>
      </c>
      <c r="F3563" s="55" t="s">
        <v>4354</v>
      </c>
      <c r="H3563" s="55">
        <v>50900000</v>
      </c>
      <c r="I3563" s="55" t="s">
        <v>4360</v>
      </c>
      <c r="K3563" s="55" t="s">
        <v>488</v>
      </c>
      <c r="L3563" s="56">
        <v>45838</v>
      </c>
      <c r="Q3563" s="55" t="s">
        <v>89</v>
      </c>
      <c r="R3563" s="57">
        <v>33.82</v>
      </c>
      <c r="S3563" s="55" t="s">
        <v>89</v>
      </c>
      <c r="T3563" s="57">
        <v>33.82</v>
      </c>
      <c r="U3563" s="55" t="s">
        <v>329</v>
      </c>
      <c r="V3563" s="55" t="s">
        <v>330</v>
      </c>
      <c r="AJ3563" s="58">
        <v>0</v>
      </c>
      <c r="AT3563" t="s">
        <v>3842</v>
      </c>
      <c r="AU3563" s="191">
        <f t="shared" si="57"/>
        <v>558030</v>
      </c>
    </row>
    <row r="3564" spans="1:47" hidden="1" x14ac:dyDescent="0.25">
      <c r="A3564" s="55" t="s">
        <v>1717</v>
      </c>
      <c r="B3564" s="92" t="s">
        <v>3472</v>
      </c>
      <c r="D3564" s="55" t="s">
        <v>3859</v>
      </c>
      <c r="E3564" s="56">
        <v>45838</v>
      </c>
      <c r="F3564" s="55" t="s">
        <v>4354</v>
      </c>
      <c r="H3564" s="55">
        <v>50900010</v>
      </c>
      <c r="I3564" s="55" t="s">
        <v>4360</v>
      </c>
      <c r="K3564" s="55" t="s">
        <v>490</v>
      </c>
      <c r="L3564" s="56">
        <v>45838</v>
      </c>
      <c r="Q3564" s="55" t="s">
        <v>89</v>
      </c>
      <c r="R3564" s="57">
        <v>1.87</v>
      </c>
      <c r="S3564" s="55" t="s">
        <v>89</v>
      </c>
      <c r="T3564" s="57">
        <v>1.87</v>
      </c>
      <c r="U3564" s="55" t="s">
        <v>329</v>
      </c>
      <c r="V3564" s="55" t="s">
        <v>330</v>
      </c>
      <c r="AJ3564" s="58">
        <v>0</v>
      </c>
      <c r="AT3564" t="s">
        <v>3842</v>
      </c>
      <c r="AU3564" s="191">
        <f t="shared" si="57"/>
        <v>30855</v>
      </c>
    </row>
    <row r="3565" spans="1:47" hidden="1" x14ac:dyDescent="0.25">
      <c r="A3565" s="55" t="s">
        <v>1717</v>
      </c>
      <c r="B3565" s="92" t="s">
        <v>3472</v>
      </c>
      <c r="D3565" s="55" t="s">
        <v>3859</v>
      </c>
      <c r="E3565" s="56">
        <v>45838</v>
      </c>
      <c r="F3565" s="55" t="s">
        <v>4354</v>
      </c>
      <c r="H3565" s="55">
        <v>50900010</v>
      </c>
      <c r="I3565" s="55" t="s">
        <v>4360</v>
      </c>
      <c r="K3565" s="55" t="s">
        <v>490</v>
      </c>
      <c r="L3565" s="56">
        <v>45838</v>
      </c>
      <c r="Q3565" s="55" t="s">
        <v>89</v>
      </c>
      <c r="R3565" s="57">
        <v>0.47</v>
      </c>
      <c r="S3565" s="55" t="s">
        <v>89</v>
      </c>
      <c r="T3565" s="57">
        <v>0.47</v>
      </c>
      <c r="U3565" s="55" t="s">
        <v>329</v>
      </c>
      <c r="V3565" s="55" t="s">
        <v>330</v>
      </c>
      <c r="AJ3565" s="58">
        <v>0</v>
      </c>
      <c r="AT3565" t="s">
        <v>3842</v>
      </c>
      <c r="AU3565" s="191">
        <f t="shared" si="57"/>
        <v>7755</v>
      </c>
    </row>
    <row r="3566" spans="1:47" hidden="1" x14ac:dyDescent="0.25">
      <c r="A3566" s="55" t="s">
        <v>1717</v>
      </c>
      <c r="B3566" s="92" t="s">
        <v>3472</v>
      </c>
      <c r="D3566" s="55" t="s">
        <v>3859</v>
      </c>
      <c r="E3566" s="56">
        <v>45838</v>
      </c>
      <c r="F3566" s="55" t="s">
        <v>4354</v>
      </c>
      <c r="H3566" s="55">
        <v>50900010</v>
      </c>
      <c r="I3566" s="55" t="s">
        <v>4360</v>
      </c>
      <c r="K3566" s="55" t="s">
        <v>490</v>
      </c>
      <c r="L3566" s="56">
        <v>45838</v>
      </c>
      <c r="Q3566" s="55" t="s">
        <v>89</v>
      </c>
      <c r="R3566" s="57">
        <v>2.63</v>
      </c>
      <c r="S3566" s="55" t="s">
        <v>89</v>
      </c>
      <c r="T3566" s="57">
        <v>2.63</v>
      </c>
      <c r="U3566" s="55" t="s">
        <v>329</v>
      </c>
      <c r="V3566" s="55" t="s">
        <v>330</v>
      </c>
      <c r="AJ3566" s="58">
        <v>0</v>
      </c>
      <c r="AT3566" t="s">
        <v>3842</v>
      </c>
      <c r="AU3566" s="191">
        <f t="shared" si="57"/>
        <v>43395</v>
      </c>
    </row>
    <row r="3567" spans="1:47" hidden="1" x14ac:dyDescent="0.25">
      <c r="A3567" s="55" t="s">
        <v>1717</v>
      </c>
      <c r="B3567" s="92" t="s">
        <v>3472</v>
      </c>
      <c r="D3567" s="55" t="s">
        <v>3859</v>
      </c>
      <c r="E3567" s="56">
        <v>45838</v>
      </c>
      <c r="F3567" s="55" t="s">
        <v>4354</v>
      </c>
      <c r="H3567" s="55">
        <v>50900010</v>
      </c>
      <c r="I3567" s="55" t="s">
        <v>4360</v>
      </c>
      <c r="K3567" s="55" t="s">
        <v>490</v>
      </c>
      <c r="L3567" s="56">
        <v>45838</v>
      </c>
      <c r="Q3567" s="55" t="s">
        <v>89</v>
      </c>
      <c r="R3567" s="57">
        <v>85.56</v>
      </c>
      <c r="S3567" s="55" t="s">
        <v>89</v>
      </c>
      <c r="T3567" s="57">
        <v>85.56</v>
      </c>
      <c r="U3567" s="55" t="s">
        <v>329</v>
      </c>
      <c r="V3567" s="55" t="s">
        <v>330</v>
      </c>
      <c r="AJ3567" s="58">
        <v>0</v>
      </c>
      <c r="AT3567" t="s">
        <v>3842</v>
      </c>
      <c r="AU3567" s="191">
        <f t="shared" si="57"/>
        <v>1411740</v>
      </c>
    </row>
    <row r="3568" spans="1:47" hidden="1" x14ac:dyDescent="0.25">
      <c r="A3568" s="55" t="s">
        <v>1717</v>
      </c>
      <c r="B3568" s="92" t="s">
        <v>3472</v>
      </c>
      <c r="D3568" s="55" t="s">
        <v>3859</v>
      </c>
      <c r="E3568" s="56">
        <v>45838</v>
      </c>
      <c r="F3568" s="55" t="s">
        <v>4354</v>
      </c>
      <c r="H3568" s="55">
        <v>50900010</v>
      </c>
      <c r="I3568" s="55" t="s">
        <v>4360</v>
      </c>
      <c r="K3568" s="55" t="s">
        <v>490</v>
      </c>
      <c r="L3568" s="56">
        <v>45838</v>
      </c>
      <c r="Q3568" s="55" t="s">
        <v>89</v>
      </c>
      <c r="R3568" s="57">
        <v>14.71</v>
      </c>
      <c r="S3568" s="55" t="s">
        <v>89</v>
      </c>
      <c r="T3568" s="57">
        <v>14.71</v>
      </c>
      <c r="U3568" s="55" t="s">
        <v>329</v>
      </c>
      <c r="V3568" s="55" t="s">
        <v>330</v>
      </c>
      <c r="AJ3568" s="58">
        <v>0</v>
      </c>
      <c r="AT3568" t="s">
        <v>3842</v>
      </c>
      <c r="AU3568" s="191">
        <f t="shared" si="57"/>
        <v>242715</v>
      </c>
    </row>
    <row r="3569" spans="1:47" hidden="1" x14ac:dyDescent="0.25">
      <c r="A3569" s="55" t="s">
        <v>1717</v>
      </c>
      <c r="B3569" s="92" t="s">
        <v>3472</v>
      </c>
      <c r="D3569" s="55" t="s">
        <v>3859</v>
      </c>
      <c r="E3569" s="56">
        <v>45838</v>
      </c>
      <c r="F3569" s="55" t="s">
        <v>4354</v>
      </c>
      <c r="H3569" s="55">
        <v>50900000</v>
      </c>
      <c r="I3569" s="55" t="s">
        <v>4360</v>
      </c>
      <c r="K3569" s="55" t="s">
        <v>488</v>
      </c>
      <c r="L3569" s="56">
        <v>45838</v>
      </c>
      <c r="Q3569" s="55" t="s">
        <v>89</v>
      </c>
      <c r="R3569" s="57">
        <v>33.83</v>
      </c>
      <c r="S3569" s="55" t="s">
        <v>89</v>
      </c>
      <c r="T3569" s="57">
        <v>33.83</v>
      </c>
      <c r="U3569" s="55" t="s">
        <v>329</v>
      </c>
      <c r="V3569" s="55" t="s">
        <v>330</v>
      </c>
      <c r="AJ3569" s="58">
        <v>0</v>
      </c>
      <c r="AT3569" t="s">
        <v>3842</v>
      </c>
      <c r="AU3569" s="191">
        <f t="shared" ref="AU3569:AU3632" si="58">IF(Q3569="USD",R3569*16500,IF(Q3569="IDR",R3569,T3569*16500))</f>
        <v>558195</v>
      </c>
    </row>
    <row r="3570" spans="1:47" hidden="1" x14ac:dyDescent="0.25">
      <c r="A3570" s="55" t="s">
        <v>1717</v>
      </c>
      <c r="B3570" s="92" t="s">
        <v>3472</v>
      </c>
      <c r="D3570" s="55" t="s">
        <v>3859</v>
      </c>
      <c r="E3570" s="56">
        <v>45838</v>
      </c>
      <c r="F3570" s="55" t="s">
        <v>4354</v>
      </c>
      <c r="H3570" s="55">
        <v>50900010</v>
      </c>
      <c r="I3570" s="55" t="s">
        <v>4360</v>
      </c>
      <c r="K3570" s="55" t="s">
        <v>490</v>
      </c>
      <c r="L3570" s="56">
        <v>45838</v>
      </c>
      <c r="Q3570" s="55" t="s">
        <v>89</v>
      </c>
      <c r="R3570" s="57">
        <v>1.6</v>
      </c>
      <c r="S3570" s="55" t="s">
        <v>89</v>
      </c>
      <c r="T3570" s="57">
        <v>1.6</v>
      </c>
      <c r="U3570" s="55" t="s">
        <v>329</v>
      </c>
      <c r="V3570" s="55" t="s">
        <v>330</v>
      </c>
      <c r="AJ3570" s="58">
        <v>0</v>
      </c>
      <c r="AT3570" t="s">
        <v>3842</v>
      </c>
      <c r="AU3570" s="191">
        <f t="shared" si="58"/>
        <v>26400</v>
      </c>
    </row>
    <row r="3571" spans="1:47" hidden="1" x14ac:dyDescent="0.25">
      <c r="A3571" s="55" t="s">
        <v>1717</v>
      </c>
      <c r="B3571" s="92" t="s">
        <v>3472</v>
      </c>
      <c r="D3571" s="55" t="s">
        <v>3859</v>
      </c>
      <c r="E3571" s="56">
        <v>45838</v>
      </c>
      <c r="F3571" s="55" t="s">
        <v>4354</v>
      </c>
      <c r="H3571" s="55">
        <v>50900000</v>
      </c>
      <c r="I3571" s="55" t="s">
        <v>4360</v>
      </c>
      <c r="K3571" s="55" t="s">
        <v>488</v>
      </c>
      <c r="L3571" s="56">
        <v>45838</v>
      </c>
      <c r="Q3571" s="55" t="s">
        <v>89</v>
      </c>
      <c r="R3571" s="57">
        <v>0.03</v>
      </c>
      <c r="S3571" s="55" t="s">
        <v>89</v>
      </c>
      <c r="T3571" s="57">
        <v>0.03</v>
      </c>
      <c r="U3571" s="55" t="s">
        <v>329</v>
      </c>
      <c r="V3571" s="55" t="s">
        <v>330</v>
      </c>
      <c r="AJ3571" s="58">
        <v>0</v>
      </c>
      <c r="AT3571" t="s">
        <v>3842</v>
      </c>
      <c r="AU3571" s="191">
        <f t="shared" si="58"/>
        <v>495</v>
      </c>
    </row>
    <row r="3572" spans="1:47" hidden="1" x14ac:dyDescent="0.25">
      <c r="A3572" s="55" t="s">
        <v>1717</v>
      </c>
      <c r="B3572" s="92" t="s">
        <v>3472</v>
      </c>
      <c r="D3572" s="55" t="s">
        <v>3859</v>
      </c>
      <c r="E3572" s="56">
        <v>45838</v>
      </c>
      <c r="F3572" s="55" t="s">
        <v>4354</v>
      </c>
      <c r="H3572" s="55">
        <v>50900000</v>
      </c>
      <c r="I3572" s="55" t="s">
        <v>4360</v>
      </c>
      <c r="K3572" s="55" t="s">
        <v>488</v>
      </c>
      <c r="L3572" s="56">
        <v>45838</v>
      </c>
      <c r="Q3572" s="55" t="s">
        <v>89</v>
      </c>
      <c r="R3572" s="57">
        <v>0.03</v>
      </c>
      <c r="S3572" s="55" t="s">
        <v>89</v>
      </c>
      <c r="T3572" s="57">
        <v>0.03</v>
      </c>
      <c r="U3572" s="55" t="s">
        <v>329</v>
      </c>
      <c r="V3572" s="55" t="s">
        <v>330</v>
      </c>
      <c r="AJ3572" s="58">
        <v>0</v>
      </c>
      <c r="AT3572" t="s">
        <v>3842</v>
      </c>
      <c r="AU3572" s="191">
        <f t="shared" si="58"/>
        <v>495</v>
      </c>
    </row>
    <row r="3573" spans="1:47" hidden="1" x14ac:dyDescent="0.25">
      <c r="A3573" s="55" t="s">
        <v>1717</v>
      </c>
      <c r="B3573" s="92" t="s">
        <v>3472</v>
      </c>
      <c r="D3573" s="55" t="s">
        <v>3859</v>
      </c>
      <c r="E3573" s="56">
        <v>45838</v>
      </c>
      <c r="F3573" s="55" t="s">
        <v>4354</v>
      </c>
      <c r="H3573" s="55">
        <v>50900000</v>
      </c>
      <c r="I3573" s="55" t="s">
        <v>4360</v>
      </c>
      <c r="K3573" s="55" t="s">
        <v>488</v>
      </c>
      <c r="L3573" s="56">
        <v>45838</v>
      </c>
      <c r="Q3573" s="55" t="s">
        <v>89</v>
      </c>
      <c r="R3573" s="57">
        <v>9406.75</v>
      </c>
      <c r="S3573" s="55" t="s">
        <v>89</v>
      </c>
      <c r="T3573" s="57">
        <v>9406.75</v>
      </c>
      <c r="U3573" s="55" t="s">
        <v>329</v>
      </c>
      <c r="V3573" s="55" t="s">
        <v>330</v>
      </c>
      <c r="AJ3573" s="58">
        <v>0</v>
      </c>
      <c r="AT3573" t="s">
        <v>3842</v>
      </c>
      <c r="AU3573" s="191">
        <f t="shared" si="58"/>
        <v>155211375</v>
      </c>
    </row>
    <row r="3574" spans="1:47" hidden="1" x14ac:dyDescent="0.25">
      <c r="A3574" s="55" t="s">
        <v>1717</v>
      </c>
      <c r="B3574" s="92" t="s">
        <v>3472</v>
      </c>
      <c r="D3574" s="55" t="s">
        <v>3859</v>
      </c>
      <c r="E3574" s="56">
        <v>45838</v>
      </c>
      <c r="F3574" s="55" t="s">
        <v>4354</v>
      </c>
      <c r="H3574" s="55">
        <v>50900010</v>
      </c>
      <c r="I3574" s="55" t="s">
        <v>4360</v>
      </c>
      <c r="K3574" s="55" t="s">
        <v>490</v>
      </c>
      <c r="L3574" s="56">
        <v>45838</v>
      </c>
      <c r="Q3574" s="55" t="s">
        <v>89</v>
      </c>
      <c r="R3574" s="57">
        <v>0</v>
      </c>
      <c r="S3574" s="55" t="s">
        <v>89</v>
      </c>
      <c r="T3574" s="57">
        <v>0</v>
      </c>
      <c r="U3574" s="55" t="s">
        <v>4042</v>
      </c>
      <c r="V3574" s="55" t="s">
        <v>4043</v>
      </c>
      <c r="AJ3574" s="58">
        <v>0</v>
      </c>
      <c r="AT3574" t="s">
        <v>4371</v>
      </c>
      <c r="AU3574" s="191">
        <f t="shared" si="58"/>
        <v>0</v>
      </c>
    </row>
    <row r="3575" spans="1:47" hidden="1" x14ac:dyDescent="0.25">
      <c r="A3575" s="55" t="s">
        <v>1717</v>
      </c>
      <c r="B3575" s="92" t="s">
        <v>3472</v>
      </c>
      <c r="D3575" s="55" t="s">
        <v>3859</v>
      </c>
      <c r="E3575" s="56">
        <v>45838</v>
      </c>
      <c r="F3575" s="55" t="s">
        <v>4354</v>
      </c>
      <c r="H3575" s="55">
        <v>50900000</v>
      </c>
      <c r="I3575" s="55" t="s">
        <v>4360</v>
      </c>
      <c r="K3575" s="55" t="s">
        <v>488</v>
      </c>
      <c r="L3575" s="56">
        <v>45838</v>
      </c>
      <c r="Q3575" s="55" t="s">
        <v>89</v>
      </c>
      <c r="R3575" s="57">
        <v>0.28000000000000003</v>
      </c>
      <c r="S3575" s="55" t="s">
        <v>89</v>
      </c>
      <c r="T3575" s="57">
        <v>0.28000000000000003</v>
      </c>
      <c r="U3575" s="55" t="s">
        <v>329</v>
      </c>
      <c r="V3575" s="55" t="s">
        <v>330</v>
      </c>
      <c r="AJ3575" s="58">
        <v>0</v>
      </c>
      <c r="AT3575" t="s">
        <v>3842</v>
      </c>
      <c r="AU3575" s="191">
        <f t="shared" si="58"/>
        <v>4620</v>
      </c>
    </row>
    <row r="3576" spans="1:47" hidden="1" x14ac:dyDescent="0.25">
      <c r="A3576" s="55" t="s">
        <v>1717</v>
      </c>
      <c r="B3576" s="92" t="s">
        <v>3472</v>
      </c>
      <c r="D3576" s="55" t="s">
        <v>3859</v>
      </c>
      <c r="E3576" s="56">
        <v>45838</v>
      </c>
      <c r="F3576" s="55" t="s">
        <v>4354</v>
      </c>
      <c r="H3576" s="55">
        <v>50900000</v>
      </c>
      <c r="I3576" s="55" t="s">
        <v>4360</v>
      </c>
      <c r="K3576" s="55" t="s">
        <v>488</v>
      </c>
      <c r="L3576" s="56">
        <v>45838</v>
      </c>
      <c r="Q3576" s="55" t="s">
        <v>89</v>
      </c>
      <c r="R3576" s="57">
        <v>0.01</v>
      </c>
      <c r="S3576" s="55" t="s">
        <v>89</v>
      </c>
      <c r="T3576" s="57">
        <v>0.01</v>
      </c>
      <c r="U3576" s="55" t="s">
        <v>329</v>
      </c>
      <c r="V3576" s="55" t="s">
        <v>330</v>
      </c>
      <c r="AJ3576" s="58">
        <v>0</v>
      </c>
      <c r="AT3576" t="s">
        <v>3842</v>
      </c>
      <c r="AU3576" s="191">
        <f t="shared" si="58"/>
        <v>165</v>
      </c>
    </row>
    <row r="3577" spans="1:47" hidden="1" x14ac:dyDescent="0.25">
      <c r="A3577" s="55" t="s">
        <v>1717</v>
      </c>
      <c r="B3577" s="92" t="s">
        <v>3472</v>
      </c>
      <c r="D3577" s="55" t="s">
        <v>3859</v>
      </c>
      <c r="E3577" s="56">
        <v>45838</v>
      </c>
      <c r="F3577" s="55" t="s">
        <v>4354</v>
      </c>
      <c r="H3577" s="55">
        <v>50900000</v>
      </c>
      <c r="I3577" s="55" t="s">
        <v>4360</v>
      </c>
      <c r="K3577" s="55" t="s">
        <v>488</v>
      </c>
      <c r="L3577" s="56">
        <v>45838</v>
      </c>
      <c r="Q3577" s="55" t="s">
        <v>89</v>
      </c>
      <c r="R3577" s="57">
        <v>282.57</v>
      </c>
      <c r="S3577" s="55" t="s">
        <v>89</v>
      </c>
      <c r="T3577" s="57">
        <v>282.57</v>
      </c>
      <c r="U3577" s="55" t="s">
        <v>329</v>
      </c>
      <c r="V3577" s="55" t="s">
        <v>330</v>
      </c>
      <c r="AJ3577" s="58">
        <v>0</v>
      </c>
      <c r="AT3577" t="s">
        <v>3842</v>
      </c>
      <c r="AU3577" s="191">
        <f t="shared" si="58"/>
        <v>4662405</v>
      </c>
    </row>
    <row r="3578" spans="1:47" hidden="1" x14ac:dyDescent="0.25">
      <c r="A3578" s="55" t="s">
        <v>1717</v>
      </c>
      <c r="B3578" s="92" t="s">
        <v>3472</v>
      </c>
      <c r="D3578" s="55" t="s">
        <v>3859</v>
      </c>
      <c r="E3578" s="56">
        <v>45838</v>
      </c>
      <c r="F3578" s="55" t="s">
        <v>4354</v>
      </c>
      <c r="H3578" s="55">
        <v>50900010</v>
      </c>
      <c r="I3578" s="55" t="s">
        <v>4360</v>
      </c>
      <c r="K3578" s="55" t="s">
        <v>490</v>
      </c>
      <c r="L3578" s="56">
        <v>45838</v>
      </c>
      <c r="Q3578" s="55" t="s">
        <v>89</v>
      </c>
      <c r="R3578" s="57">
        <v>16539.310000000001</v>
      </c>
      <c r="S3578" s="55" t="s">
        <v>89</v>
      </c>
      <c r="T3578" s="57">
        <v>16539.310000000001</v>
      </c>
      <c r="U3578" s="55" t="s">
        <v>329</v>
      </c>
      <c r="V3578" s="55" t="s">
        <v>330</v>
      </c>
      <c r="AJ3578" s="58">
        <v>0</v>
      </c>
      <c r="AT3578" t="s">
        <v>3842</v>
      </c>
      <c r="AU3578" s="191">
        <f t="shared" si="58"/>
        <v>272898615</v>
      </c>
    </row>
    <row r="3579" spans="1:47" hidden="1" x14ac:dyDescent="0.25">
      <c r="A3579" s="55" t="s">
        <v>1717</v>
      </c>
      <c r="B3579" s="92" t="s">
        <v>3472</v>
      </c>
      <c r="D3579" s="55" t="s">
        <v>3859</v>
      </c>
      <c r="E3579" s="56">
        <v>45838</v>
      </c>
      <c r="F3579" s="55" t="s">
        <v>4354</v>
      </c>
      <c r="H3579" s="55">
        <v>50900000</v>
      </c>
      <c r="I3579" s="55" t="s">
        <v>4360</v>
      </c>
      <c r="K3579" s="55" t="s">
        <v>488</v>
      </c>
      <c r="L3579" s="56">
        <v>45838</v>
      </c>
      <c r="Q3579" s="55" t="s">
        <v>89</v>
      </c>
      <c r="R3579" s="57">
        <v>13.79</v>
      </c>
      <c r="S3579" s="55" t="s">
        <v>89</v>
      </c>
      <c r="T3579" s="57">
        <v>13.79</v>
      </c>
      <c r="U3579" s="55" t="s">
        <v>329</v>
      </c>
      <c r="V3579" s="55" t="s">
        <v>330</v>
      </c>
      <c r="AJ3579" s="58">
        <v>0</v>
      </c>
      <c r="AT3579" t="s">
        <v>3842</v>
      </c>
      <c r="AU3579" s="191">
        <f t="shared" si="58"/>
        <v>227535</v>
      </c>
    </row>
    <row r="3580" spans="1:47" hidden="1" x14ac:dyDescent="0.25">
      <c r="A3580" s="55" t="s">
        <v>1717</v>
      </c>
      <c r="B3580" s="92" t="s">
        <v>3472</v>
      </c>
      <c r="D3580" s="55" t="s">
        <v>3859</v>
      </c>
      <c r="E3580" s="56">
        <v>45838</v>
      </c>
      <c r="F3580" s="55" t="s">
        <v>4354</v>
      </c>
      <c r="H3580" s="55">
        <v>50900010</v>
      </c>
      <c r="I3580" s="55" t="s">
        <v>4360</v>
      </c>
      <c r="K3580" s="55" t="s">
        <v>490</v>
      </c>
      <c r="L3580" s="56">
        <v>45838</v>
      </c>
      <c r="Q3580" s="55" t="s">
        <v>89</v>
      </c>
      <c r="R3580" s="57">
        <v>0.97</v>
      </c>
      <c r="S3580" s="55" t="s">
        <v>89</v>
      </c>
      <c r="T3580" s="57">
        <v>0.97</v>
      </c>
      <c r="U3580" s="55" t="s">
        <v>329</v>
      </c>
      <c r="V3580" s="55" t="s">
        <v>330</v>
      </c>
      <c r="AJ3580" s="58">
        <v>0</v>
      </c>
      <c r="AT3580" t="s">
        <v>3842</v>
      </c>
      <c r="AU3580" s="191">
        <f t="shared" si="58"/>
        <v>16005</v>
      </c>
    </row>
    <row r="3581" spans="1:47" hidden="1" x14ac:dyDescent="0.25">
      <c r="A3581" s="55" t="s">
        <v>1717</v>
      </c>
      <c r="B3581" s="92" t="s">
        <v>3472</v>
      </c>
      <c r="D3581" s="55" t="s">
        <v>3859</v>
      </c>
      <c r="E3581" s="56">
        <v>45838</v>
      </c>
      <c r="F3581" s="55" t="s">
        <v>4354</v>
      </c>
      <c r="H3581" s="55">
        <v>50900010</v>
      </c>
      <c r="I3581" s="55" t="s">
        <v>4360</v>
      </c>
      <c r="K3581" s="55" t="s">
        <v>490</v>
      </c>
      <c r="L3581" s="56">
        <v>45838</v>
      </c>
      <c r="Q3581" s="55" t="s">
        <v>89</v>
      </c>
      <c r="R3581" s="57">
        <v>38.96</v>
      </c>
      <c r="S3581" s="55" t="s">
        <v>89</v>
      </c>
      <c r="T3581" s="57">
        <v>38.96</v>
      </c>
      <c r="U3581" s="55" t="s">
        <v>329</v>
      </c>
      <c r="V3581" s="55" t="s">
        <v>330</v>
      </c>
      <c r="AJ3581" s="58">
        <v>0</v>
      </c>
      <c r="AT3581" t="s">
        <v>3842</v>
      </c>
      <c r="AU3581" s="191">
        <f t="shared" si="58"/>
        <v>642840</v>
      </c>
    </row>
    <row r="3582" spans="1:47" hidden="1" x14ac:dyDescent="0.25">
      <c r="A3582" s="55" t="s">
        <v>1717</v>
      </c>
      <c r="B3582" s="92" t="s">
        <v>3472</v>
      </c>
      <c r="D3582" s="55" t="s">
        <v>3859</v>
      </c>
      <c r="E3582" s="56">
        <v>45838</v>
      </c>
      <c r="F3582" s="55" t="s">
        <v>4354</v>
      </c>
      <c r="H3582" s="55">
        <v>50900000</v>
      </c>
      <c r="I3582" s="55" t="s">
        <v>4360</v>
      </c>
      <c r="K3582" s="55" t="s">
        <v>488</v>
      </c>
      <c r="L3582" s="56">
        <v>45838</v>
      </c>
      <c r="Q3582" s="55" t="s">
        <v>89</v>
      </c>
      <c r="R3582" s="57">
        <v>0.01</v>
      </c>
      <c r="S3582" s="55" t="s">
        <v>89</v>
      </c>
      <c r="T3582" s="57">
        <v>0.01</v>
      </c>
      <c r="U3582" s="55" t="s">
        <v>329</v>
      </c>
      <c r="V3582" s="55" t="s">
        <v>330</v>
      </c>
      <c r="AJ3582" s="58">
        <v>0</v>
      </c>
      <c r="AT3582" t="s">
        <v>3842</v>
      </c>
      <c r="AU3582" s="191">
        <f t="shared" si="58"/>
        <v>165</v>
      </c>
    </row>
    <row r="3583" spans="1:47" hidden="1" x14ac:dyDescent="0.25">
      <c r="A3583" s="55" t="s">
        <v>1717</v>
      </c>
      <c r="B3583" s="92" t="s">
        <v>3472</v>
      </c>
      <c r="D3583" s="55" t="s">
        <v>3859</v>
      </c>
      <c r="E3583" s="56">
        <v>45838</v>
      </c>
      <c r="F3583" s="55" t="s">
        <v>4354</v>
      </c>
      <c r="H3583" s="55">
        <v>50900000</v>
      </c>
      <c r="I3583" s="55" t="s">
        <v>4360</v>
      </c>
      <c r="K3583" s="55" t="s">
        <v>488</v>
      </c>
      <c r="L3583" s="56">
        <v>45838</v>
      </c>
      <c r="Q3583" s="55" t="s">
        <v>89</v>
      </c>
      <c r="R3583" s="57">
        <v>9517.93</v>
      </c>
      <c r="S3583" s="55" t="s">
        <v>89</v>
      </c>
      <c r="T3583" s="57">
        <v>9517.93</v>
      </c>
      <c r="U3583" s="55" t="s">
        <v>4042</v>
      </c>
      <c r="V3583" s="55" t="s">
        <v>4043</v>
      </c>
      <c r="AJ3583" s="58">
        <v>0</v>
      </c>
      <c r="AT3583" t="s">
        <v>4371</v>
      </c>
      <c r="AU3583" s="191">
        <f t="shared" si="58"/>
        <v>157045845</v>
      </c>
    </row>
    <row r="3584" spans="1:47" hidden="1" x14ac:dyDescent="0.25">
      <c r="A3584" s="55" t="s">
        <v>1717</v>
      </c>
      <c r="B3584" s="92" t="s">
        <v>3472</v>
      </c>
      <c r="D3584" s="55" t="s">
        <v>3859</v>
      </c>
      <c r="E3584" s="56">
        <v>45838</v>
      </c>
      <c r="F3584" s="55" t="s">
        <v>4354</v>
      </c>
      <c r="H3584" s="55">
        <v>50900050</v>
      </c>
      <c r="I3584" s="55" t="s">
        <v>4361</v>
      </c>
      <c r="K3584" s="55" t="s">
        <v>498</v>
      </c>
      <c r="L3584" s="56">
        <v>45838</v>
      </c>
      <c r="Q3584" s="55" t="s">
        <v>89</v>
      </c>
      <c r="R3584" s="57">
        <v>10.82</v>
      </c>
      <c r="S3584" s="55" t="s">
        <v>89</v>
      </c>
      <c r="T3584" s="57">
        <v>10.82</v>
      </c>
      <c r="U3584" s="55" t="s">
        <v>329</v>
      </c>
      <c r="V3584" s="55" t="s">
        <v>330</v>
      </c>
      <c r="AJ3584" s="58">
        <v>0</v>
      </c>
      <c r="AT3584" t="s">
        <v>3842</v>
      </c>
      <c r="AU3584" s="191">
        <f t="shared" si="58"/>
        <v>178530</v>
      </c>
    </row>
    <row r="3585" spans="1:47" hidden="1" x14ac:dyDescent="0.25">
      <c r="A3585" s="55" t="s">
        <v>1717</v>
      </c>
      <c r="B3585" s="92" t="s">
        <v>3472</v>
      </c>
      <c r="D3585" s="55" t="s">
        <v>3859</v>
      </c>
      <c r="E3585" s="56">
        <v>45838</v>
      </c>
      <c r="F3585" s="55" t="s">
        <v>4354</v>
      </c>
      <c r="H3585" s="55">
        <v>50900050</v>
      </c>
      <c r="I3585" s="55" t="s">
        <v>4361</v>
      </c>
      <c r="K3585" s="55" t="s">
        <v>498</v>
      </c>
      <c r="L3585" s="56">
        <v>45838</v>
      </c>
      <c r="Q3585" s="55" t="s">
        <v>89</v>
      </c>
      <c r="R3585" s="57">
        <v>8.76</v>
      </c>
      <c r="S3585" s="55" t="s">
        <v>89</v>
      </c>
      <c r="T3585" s="57">
        <v>8.76</v>
      </c>
      <c r="U3585" s="55" t="s">
        <v>329</v>
      </c>
      <c r="V3585" s="55" t="s">
        <v>330</v>
      </c>
      <c r="AJ3585" s="58">
        <v>0</v>
      </c>
      <c r="AT3585" t="s">
        <v>3842</v>
      </c>
      <c r="AU3585" s="191">
        <f t="shared" si="58"/>
        <v>144540</v>
      </c>
    </row>
    <row r="3586" spans="1:47" hidden="1" x14ac:dyDescent="0.25">
      <c r="A3586" s="55" t="s">
        <v>1717</v>
      </c>
      <c r="B3586" s="92" t="s">
        <v>3472</v>
      </c>
      <c r="D3586" s="55" t="s">
        <v>3859</v>
      </c>
      <c r="E3586" s="56">
        <v>45838</v>
      </c>
      <c r="F3586" s="55" t="s">
        <v>4354</v>
      </c>
      <c r="H3586" s="55">
        <v>50900050</v>
      </c>
      <c r="I3586" s="55" t="s">
        <v>4361</v>
      </c>
      <c r="K3586" s="55" t="s">
        <v>498</v>
      </c>
      <c r="L3586" s="56">
        <v>45838</v>
      </c>
      <c r="Q3586" s="55" t="s">
        <v>89</v>
      </c>
      <c r="R3586" s="57">
        <v>5.95</v>
      </c>
      <c r="S3586" s="55" t="s">
        <v>89</v>
      </c>
      <c r="T3586" s="57">
        <v>5.95</v>
      </c>
      <c r="U3586" s="55" t="s">
        <v>329</v>
      </c>
      <c r="V3586" s="55" t="s">
        <v>330</v>
      </c>
      <c r="AJ3586" s="58">
        <v>0</v>
      </c>
      <c r="AT3586" t="s">
        <v>3842</v>
      </c>
      <c r="AU3586" s="191">
        <f t="shared" si="58"/>
        <v>98175</v>
      </c>
    </row>
    <row r="3587" spans="1:47" hidden="1" x14ac:dyDescent="0.25">
      <c r="A3587" s="55" t="s">
        <v>1717</v>
      </c>
      <c r="B3587" s="92" t="s">
        <v>3472</v>
      </c>
      <c r="D3587" s="55" t="s">
        <v>3859</v>
      </c>
      <c r="E3587" s="56">
        <v>45838</v>
      </c>
      <c r="F3587" s="55" t="s">
        <v>4354</v>
      </c>
      <c r="H3587" s="55">
        <v>50900050</v>
      </c>
      <c r="I3587" s="55" t="s">
        <v>4361</v>
      </c>
      <c r="K3587" s="55" t="s">
        <v>498</v>
      </c>
      <c r="L3587" s="56">
        <v>45838</v>
      </c>
      <c r="Q3587" s="55" t="s">
        <v>89</v>
      </c>
      <c r="R3587" s="57">
        <v>8.77</v>
      </c>
      <c r="S3587" s="55" t="s">
        <v>89</v>
      </c>
      <c r="T3587" s="57">
        <v>8.77</v>
      </c>
      <c r="U3587" s="55" t="s">
        <v>329</v>
      </c>
      <c r="V3587" s="55" t="s">
        <v>330</v>
      </c>
      <c r="AJ3587" s="58">
        <v>0</v>
      </c>
      <c r="AT3587" t="s">
        <v>3842</v>
      </c>
      <c r="AU3587" s="191">
        <f t="shared" si="58"/>
        <v>144705</v>
      </c>
    </row>
    <row r="3588" spans="1:47" hidden="1" x14ac:dyDescent="0.25">
      <c r="A3588" s="55" t="s">
        <v>1717</v>
      </c>
      <c r="B3588" s="92" t="s">
        <v>3472</v>
      </c>
      <c r="D3588" s="55" t="s">
        <v>3859</v>
      </c>
      <c r="E3588" s="56">
        <v>45838</v>
      </c>
      <c r="F3588" s="55" t="s">
        <v>4354</v>
      </c>
      <c r="H3588" s="55">
        <v>50900050</v>
      </c>
      <c r="I3588" s="55" t="s">
        <v>4361</v>
      </c>
      <c r="K3588" s="55" t="s">
        <v>498</v>
      </c>
      <c r="L3588" s="56">
        <v>45838</v>
      </c>
      <c r="Q3588" s="55" t="s">
        <v>89</v>
      </c>
      <c r="R3588" s="57">
        <v>5.95</v>
      </c>
      <c r="S3588" s="55" t="s">
        <v>89</v>
      </c>
      <c r="T3588" s="57">
        <v>5.95</v>
      </c>
      <c r="U3588" s="55" t="s">
        <v>329</v>
      </c>
      <c r="V3588" s="55" t="s">
        <v>330</v>
      </c>
      <c r="AJ3588" s="58">
        <v>0</v>
      </c>
      <c r="AT3588" t="s">
        <v>3842</v>
      </c>
      <c r="AU3588" s="191">
        <f t="shared" si="58"/>
        <v>98175</v>
      </c>
    </row>
    <row r="3589" spans="1:47" hidden="1" x14ac:dyDescent="0.25">
      <c r="A3589" s="55" t="s">
        <v>1717</v>
      </c>
      <c r="B3589" s="92" t="s">
        <v>3472</v>
      </c>
      <c r="D3589" s="55" t="s">
        <v>3859</v>
      </c>
      <c r="E3589" s="56">
        <v>45838</v>
      </c>
      <c r="F3589" s="55" t="s">
        <v>4354</v>
      </c>
      <c r="H3589" s="55">
        <v>50900050</v>
      </c>
      <c r="I3589" s="55" t="s">
        <v>4361</v>
      </c>
      <c r="K3589" s="55" t="s">
        <v>498</v>
      </c>
      <c r="L3589" s="56">
        <v>45838</v>
      </c>
      <c r="Q3589" s="55" t="s">
        <v>89</v>
      </c>
      <c r="R3589" s="57">
        <v>5.95</v>
      </c>
      <c r="S3589" s="55" t="s">
        <v>89</v>
      </c>
      <c r="T3589" s="57">
        <v>5.95</v>
      </c>
      <c r="U3589" s="55" t="s">
        <v>329</v>
      </c>
      <c r="V3589" s="55" t="s">
        <v>330</v>
      </c>
      <c r="AJ3589" s="58">
        <v>0</v>
      </c>
      <c r="AT3589" t="s">
        <v>3842</v>
      </c>
      <c r="AU3589" s="191">
        <f t="shared" si="58"/>
        <v>98175</v>
      </c>
    </row>
    <row r="3590" spans="1:47" hidden="1" x14ac:dyDescent="0.25">
      <c r="A3590" s="55" t="s">
        <v>1717</v>
      </c>
      <c r="B3590" s="92" t="s">
        <v>3472</v>
      </c>
      <c r="D3590" s="55" t="s">
        <v>3859</v>
      </c>
      <c r="E3590" s="56">
        <v>45838</v>
      </c>
      <c r="F3590" s="55" t="s">
        <v>4354</v>
      </c>
      <c r="H3590" s="55">
        <v>50900050</v>
      </c>
      <c r="I3590" s="55" t="s">
        <v>4361</v>
      </c>
      <c r="K3590" s="55" t="s">
        <v>498</v>
      </c>
      <c r="L3590" s="56">
        <v>45838</v>
      </c>
      <c r="Q3590" s="55" t="s">
        <v>89</v>
      </c>
      <c r="R3590" s="57">
        <v>6.84</v>
      </c>
      <c r="S3590" s="55" t="s">
        <v>89</v>
      </c>
      <c r="T3590" s="57">
        <v>6.84</v>
      </c>
      <c r="U3590" s="55" t="s">
        <v>329</v>
      </c>
      <c r="V3590" s="55" t="s">
        <v>330</v>
      </c>
      <c r="AJ3590" s="58">
        <v>0</v>
      </c>
      <c r="AT3590" t="s">
        <v>3842</v>
      </c>
      <c r="AU3590" s="191">
        <f t="shared" si="58"/>
        <v>112860</v>
      </c>
    </row>
    <row r="3591" spans="1:47" hidden="1" x14ac:dyDescent="0.25">
      <c r="A3591" s="55" t="s">
        <v>1717</v>
      </c>
      <c r="B3591" s="92" t="s">
        <v>3472</v>
      </c>
      <c r="D3591" s="55" t="s">
        <v>3859</v>
      </c>
      <c r="E3591" s="56">
        <v>45838</v>
      </c>
      <c r="F3591" s="55" t="s">
        <v>4354</v>
      </c>
      <c r="H3591" s="55">
        <v>50900050</v>
      </c>
      <c r="I3591" s="55" t="s">
        <v>4361</v>
      </c>
      <c r="K3591" s="55" t="s">
        <v>498</v>
      </c>
      <c r="L3591" s="56">
        <v>45838</v>
      </c>
      <c r="Q3591" s="55" t="s">
        <v>89</v>
      </c>
      <c r="R3591" s="57">
        <v>11.11</v>
      </c>
      <c r="S3591" s="55" t="s">
        <v>89</v>
      </c>
      <c r="T3591" s="57">
        <v>11.11</v>
      </c>
      <c r="U3591" s="55" t="s">
        <v>329</v>
      </c>
      <c r="V3591" s="55" t="s">
        <v>330</v>
      </c>
      <c r="AJ3591" s="58">
        <v>0</v>
      </c>
      <c r="AT3591" t="s">
        <v>3842</v>
      </c>
      <c r="AU3591" s="191">
        <f t="shared" si="58"/>
        <v>183315</v>
      </c>
    </row>
    <row r="3592" spans="1:47" hidden="1" x14ac:dyDescent="0.25">
      <c r="A3592" s="55" t="s">
        <v>1717</v>
      </c>
      <c r="B3592" s="92" t="s">
        <v>3472</v>
      </c>
      <c r="D3592" s="55" t="s">
        <v>3859</v>
      </c>
      <c r="E3592" s="56">
        <v>45838</v>
      </c>
      <c r="F3592" s="55" t="s">
        <v>4354</v>
      </c>
      <c r="H3592" s="55">
        <v>50900050</v>
      </c>
      <c r="I3592" s="55" t="s">
        <v>4361</v>
      </c>
      <c r="K3592" s="55" t="s">
        <v>498</v>
      </c>
      <c r="L3592" s="56">
        <v>45838</v>
      </c>
      <c r="Q3592" s="55" t="s">
        <v>89</v>
      </c>
      <c r="R3592" s="57">
        <v>8.76</v>
      </c>
      <c r="S3592" s="55" t="s">
        <v>89</v>
      </c>
      <c r="T3592" s="57">
        <v>8.76</v>
      </c>
      <c r="U3592" s="55" t="s">
        <v>329</v>
      </c>
      <c r="V3592" s="55" t="s">
        <v>330</v>
      </c>
      <c r="AJ3592" s="58">
        <v>0</v>
      </c>
      <c r="AT3592" t="s">
        <v>3842</v>
      </c>
      <c r="AU3592" s="191">
        <f t="shared" si="58"/>
        <v>144540</v>
      </c>
    </row>
    <row r="3593" spans="1:47" hidden="1" x14ac:dyDescent="0.25">
      <c r="A3593" s="55" t="s">
        <v>1717</v>
      </c>
      <c r="B3593" s="92" t="s">
        <v>3472</v>
      </c>
      <c r="D3593" s="55" t="s">
        <v>3859</v>
      </c>
      <c r="E3593" s="56">
        <v>45838</v>
      </c>
      <c r="F3593" s="55" t="s">
        <v>4354</v>
      </c>
      <c r="H3593" s="55">
        <v>50900050</v>
      </c>
      <c r="I3593" s="55" t="s">
        <v>4361</v>
      </c>
      <c r="K3593" s="55" t="s">
        <v>498</v>
      </c>
      <c r="L3593" s="56">
        <v>45838</v>
      </c>
      <c r="Q3593" s="55" t="s">
        <v>89</v>
      </c>
      <c r="R3593" s="57">
        <v>5.95</v>
      </c>
      <c r="S3593" s="55" t="s">
        <v>89</v>
      </c>
      <c r="T3593" s="57">
        <v>5.95</v>
      </c>
      <c r="U3593" s="55" t="s">
        <v>329</v>
      </c>
      <c r="V3593" s="55" t="s">
        <v>330</v>
      </c>
      <c r="AJ3593" s="58">
        <v>0</v>
      </c>
      <c r="AT3593" t="s">
        <v>3842</v>
      </c>
      <c r="AU3593" s="191">
        <f t="shared" si="58"/>
        <v>98175</v>
      </c>
    </row>
    <row r="3594" spans="1:47" hidden="1" x14ac:dyDescent="0.25">
      <c r="A3594" s="55" t="s">
        <v>1717</v>
      </c>
      <c r="B3594" s="92" t="s">
        <v>3472</v>
      </c>
      <c r="D3594" s="55" t="s">
        <v>3859</v>
      </c>
      <c r="E3594" s="56">
        <v>45838</v>
      </c>
      <c r="F3594" s="55" t="s">
        <v>4354</v>
      </c>
      <c r="H3594" s="55">
        <v>50900050</v>
      </c>
      <c r="I3594" s="55" t="s">
        <v>4361</v>
      </c>
      <c r="K3594" s="55" t="s">
        <v>498</v>
      </c>
      <c r="L3594" s="56">
        <v>45838</v>
      </c>
      <c r="Q3594" s="55" t="s">
        <v>89</v>
      </c>
      <c r="R3594" s="57">
        <v>10.82</v>
      </c>
      <c r="S3594" s="55" t="s">
        <v>89</v>
      </c>
      <c r="T3594" s="57">
        <v>10.82</v>
      </c>
      <c r="U3594" s="55" t="s">
        <v>329</v>
      </c>
      <c r="V3594" s="55" t="s">
        <v>330</v>
      </c>
      <c r="AJ3594" s="58">
        <v>0</v>
      </c>
      <c r="AT3594" t="s">
        <v>3842</v>
      </c>
      <c r="AU3594" s="191">
        <f t="shared" si="58"/>
        <v>178530</v>
      </c>
    </row>
    <row r="3595" spans="1:47" hidden="1" x14ac:dyDescent="0.25">
      <c r="A3595" s="55" t="s">
        <v>1717</v>
      </c>
      <c r="B3595" s="92" t="s">
        <v>3472</v>
      </c>
      <c r="D3595" s="55" t="s">
        <v>3859</v>
      </c>
      <c r="E3595" s="56">
        <v>45838</v>
      </c>
      <c r="F3595" s="55" t="s">
        <v>4354</v>
      </c>
      <c r="H3595" s="55">
        <v>50900050</v>
      </c>
      <c r="I3595" s="55" t="s">
        <v>4361</v>
      </c>
      <c r="K3595" s="55" t="s">
        <v>498</v>
      </c>
      <c r="L3595" s="56">
        <v>45838</v>
      </c>
      <c r="Q3595" s="55" t="s">
        <v>89</v>
      </c>
      <c r="R3595" s="57">
        <v>8.76</v>
      </c>
      <c r="S3595" s="55" t="s">
        <v>89</v>
      </c>
      <c r="T3595" s="57">
        <v>8.76</v>
      </c>
      <c r="U3595" s="55" t="s">
        <v>329</v>
      </c>
      <c r="V3595" s="55" t="s">
        <v>330</v>
      </c>
      <c r="AJ3595" s="58">
        <v>0</v>
      </c>
      <c r="AT3595" t="s">
        <v>3842</v>
      </c>
      <c r="AU3595" s="191">
        <f t="shared" si="58"/>
        <v>144540</v>
      </c>
    </row>
    <row r="3596" spans="1:47" hidden="1" x14ac:dyDescent="0.25">
      <c r="A3596" s="55" t="s">
        <v>1717</v>
      </c>
      <c r="B3596" s="92" t="s">
        <v>3472</v>
      </c>
      <c r="D3596" s="55" t="s">
        <v>3859</v>
      </c>
      <c r="E3596" s="56">
        <v>45838</v>
      </c>
      <c r="F3596" s="55" t="s">
        <v>4354</v>
      </c>
      <c r="H3596" s="55">
        <v>50900050</v>
      </c>
      <c r="I3596" s="55" t="s">
        <v>4361</v>
      </c>
      <c r="K3596" s="55" t="s">
        <v>498</v>
      </c>
      <c r="L3596" s="56">
        <v>45838</v>
      </c>
      <c r="Q3596" s="55" t="s">
        <v>89</v>
      </c>
      <c r="R3596" s="57">
        <v>5.95</v>
      </c>
      <c r="S3596" s="55" t="s">
        <v>89</v>
      </c>
      <c r="T3596" s="57">
        <v>5.95</v>
      </c>
      <c r="U3596" s="55" t="s">
        <v>329</v>
      </c>
      <c r="V3596" s="55" t="s">
        <v>330</v>
      </c>
      <c r="AJ3596" s="58">
        <v>0</v>
      </c>
      <c r="AT3596" t="s">
        <v>3842</v>
      </c>
      <c r="AU3596" s="191">
        <f t="shared" si="58"/>
        <v>98175</v>
      </c>
    </row>
    <row r="3597" spans="1:47" hidden="1" x14ac:dyDescent="0.25">
      <c r="A3597" s="55" t="s">
        <v>1717</v>
      </c>
      <c r="B3597" s="92" t="s">
        <v>3472</v>
      </c>
      <c r="D3597" s="55" t="s">
        <v>3859</v>
      </c>
      <c r="E3597" s="56">
        <v>45838</v>
      </c>
      <c r="F3597" s="55" t="s">
        <v>4354</v>
      </c>
      <c r="H3597" s="55">
        <v>50900050</v>
      </c>
      <c r="I3597" s="55" t="s">
        <v>4361</v>
      </c>
      <c r="K3597" s="55" t="s">
        <v>498</v>
      </c>
      <c r="L3597" s="56">
        <v>45838</v>
      </c>
      <c r="Q3597" s="55" t="s">
        <v>89</v>
      </c>
      <c r="R3597" s="57">
        <v>8.76</v>
      </c>
      <c r="S3597" s="55" t="s">
        <v>89</v>
      </c>
      <c r="T3597" s="57">
        <v>8.76</v>
      </c>
      <c r="U3597" s="55" t="s">
        <v>329</v>
      </c>
      <c r="V3597" s="55" t="s">
        <v>330</v>
      </c>
      <c r="AJ3597" s="58">
        <v>0</v>
      </c>
      <c r="AT3597" t="s">
        <v>3842</v>
      </c>
      <c r="AU3597" s="191">
        <f t="shared" si="58"/>
        <v>144540</v>
      </c>
    </row>
    <row r="3598" spans="1:47" hidden="1" x14ac:dyDescent="0.25">
      <c r="A3598" s="55" t="s">
        <v>1717</v>
      </c>
      <c r="B3598" s="92" t="s">
        <v>3472</v>
      </c>
      <c r="D3598" s="55" t="s">
        <v>3859</v>
      </c>
      <c r="E3598" s="56">
        <v>45838</v>
      </c>
      <c r="F3598" s="55" t="s">
        <v>4354</v>
      </c>
      <c r="H3598" s="55">
        <v>50900050</v>
      </c>
      <c r="I3598" s="55" t="s">
        <v>4361</v>
      </c>
      <c r="K3598" s="55" t="s">
        <v>498</v>
      </c>
      <c r="L3598" s="56">
        <v>45838</v>
      </c>
      <c r="Q3598" s="55" t="s">
        <v>89</v>
      </c>
      <c r="R3598" s="57">
        <v>8.76</v>
      </c>
      <c r="S3598" s="55" t="s">
        <v>89</v>
      </c>
      <c r="T3598" s="57">
        <v>8.76</v>
      </c>
      <c r="U3598" s="55" t="s">
        <v>329</v>
      </c>
      <c r="V3598" s="55" t="s">
        <v>330</v>
      </c>
      <c r="AJ3598" s="58">
        <v>0</v>
      </c>
      <c r="AT3598" t="s">
        <v>3842</v>
      </c>
      <c r="AU3598" s="191">
        <f t="shared" si="58"/>
        <v>144540</v>
      </c>
    </row>
    <row r="3599" spans="1:47" hidden="1" x14ac:dyDescent="0.25">
      <c r="A3599" s="55" t="s">
        <v>1717</v>
      </c>
      <c r="B3599" s="92" t="s">
        <v>3472</v>
      </c>
      <c r="D3599" s="55" t="s">
        <v>3859</v>
      </c>
      <c r="E3599" s="56">
        <v>45838</v>
      </c>
      <c r="F3599" s="55" t="s">
        <v>4354</v>
      </c>
      <c r="H3599" s="55">
        <v>50900050</v>
      </c>
      <c r="I3599" s="55" t="s">
        <v>4361</v>
      </c>
      <c r="K3599" s="55" t="s">
        <v>498</v>
      </c>
      <c r="L3599" s="56">
        <v>45838</v>
      </c>
      <c r="Q3599" s="55" t="s">
        <v>89</v>
      </c>
      <c r="R3599" s="57">
        <v>5.95</v>
      </c>
      <c r="S3599" s="55" t="s">
        <v>89</v>
      </c>
      <c r="T3599" s="57">
        <v>5.95</v>
      </c>
      <c r="U3599" s="55" t="s">
        <v>329</v>
      </c>
      <c r="V3599" s="55" t="s">
        <v>330</v>
      </c>
      <c r="AJ3599" s="58">
        <v>0</v>
      </c>
      <c r="AT3599" t="s">
        <v>3842</v>
      </c>
      <c r="AU3599" s="191">
        <f t="shared" si="58"/>
        <v>98175</v>
      </c>
    </row>
    <row r="3600" spans="1:47" hidden="1" x14ac:dyDescent="0.25">
      <c r="A3600" s="55" t="s">
        <v>1717</v>
      </c>
      <c r="B3600" s="92" t="s">
        <v>3472</v>
      </c>
      <c r="D3600" s="55" t="s">
        <v>3859</v>
      </c>
      <c r="E3600" s="56">
        <v>45838</v>
      </c>
      <c r="F3600" s="55" t="s">
        <v>4354</v>
      </c>
      <c r="H3600" s="55">
        <v>50900050</v>
      </c>
      <c r="I3600" s="55" t="s">
        <v>4361</v>
      </c>
      <c r="K3600" s="55" t="s">
        <v>498</v>
      </c>
      <c r="L3600" s="56">
        <v>45838</v>
      </c>
      <c r="Q3600" s="55" t="s">
        <v>89</v>
      </c>
      <c r="R3600" s="57">
        <v>8.76</v>
      </c>
      <c r="S3600" s="55" t="s">
        <v>89</v>
      </c>
      <c r="T3600" s="57">
        <v>8.76</v>
      </c>
      <c r="U3600" s="55" t="s">
        <v>329</v>
      </c>
      <c r="V3600" s="55" t="s">
        <v>330</v>
      </c>
      <c r="AJ3600" s="58">
        <v>0</v>
      </c>
      <c r="AT3600" t="s">
        <v>3842</v>
      </c>
      <c r="AU3600" s="191">
        <f t="shared" si="58"/>
        <v>144540</v>
      </c>
    </row>
    <row r="3601" spans="1:47" hidden="1" x14ac:dyDescent="0.25">
      <c r="A3601" s="55" t="s">
        <v>1717</v>
      </c>
      <c r="B3601" s="92" t="s">
        <v>3472</v>
      </c>
      <c r="D3601" s="55" t="s">
        <v>3859</v>
      </c>
      <c r="E3601" s="56">
        <v>45838</v>
      </c>
      <c r="F3601" s="55" t="s">
        <v>4354</v>
      </c>
      <c r="H3601" s="55">
        <v>50900050</v>
      </c>
      <c r="I3601" s="55" t="s">
        <v>4361</v>
      </c>
      <c r="K3601" s="55" t="s">
        <v>498</v>
      </c>
      <c r="L3601" s="56">
        <v>45838</v>
      </c>
      <c r="Q3601" s="55" t="s">
        <v>89</v>
      </c>
      <c r="R3601" s="57">
        <v>10.82</v>
      </c>
      <c r="S3601" s="55" t="s">
        <v>89</v>
      </c>
      <c r="T3601" s="57">
        <v>10.82</v>
      </c>
      <c r="U3601" s="55" t="s">
        <v>329</v>
      </c>
      <c r="V3601" s="55" t="s">
        <v>330</v>
      </c>
      <c r="AJ3601" s="58">
        <v>0</v>
      </c>
      <c r="AT3601" t="s">
        <v>3842</v>
      </c>
      <c r="AU3601" s="191">
        <f t="shared" si="58"/>
        <v>178530</v>
      </c>
    </row>
    <row r="3602" spans="1:47" hidden="1" x14ac:dyDescent="0.25">
      <c r="A3602" s="55" t="s">
        <v>1717</v>
      </c>
      <c r="B3602" s="92" t="s">
        <v>3472</v>
      </c>
      <c r="D3602" s="55" t="s">
        <v>3859</v>
      </c>
      <c r="E3602" s="56">
        <v>45838</v>
      </c>
      <c r="F3602" s="55" t="s">
        <v>4354</v>
      </c>
      <c r="H3602" s="55">
        <v>50900050</v>
      </c>
      <c r="I3602" s="55" t="s">
        <v>4361</v>
      </c>
      <c r="K3602" s="55" t="s">
        <v>498</v>
      </c>
      <c r="L3602" s="56">
        <v>45838</v>
      </c>
      <c r="Q3602" s="55" t="s">
        <v>89</v>
      </c>
      <c r="R3602" s="57">
        <v>10.82</v>
      </c>
      <c r="S3602" s="55" t="s">
        <v>89</v>
      </c>
      <c r="T3602" s="57">
        <v>10.82</v>
      </c>
      <c r="U3602" s="55" t="s">
        <v>329</v>
      </c>
      <c r="V3602" s="55" t="s">
        <v>330</v>
      </c>
      <c r="AJ3602" s="58">
        <v>0</v>
      </c>
      <c r="AT3602" t="s">
        <v>3842</v>
      </c>
      <c r="AU3602" s="191">
        <f t="shared" si="58"/>
        <v>178530</v>
      </c>
    </row>
    <row r="3603" spans="1:47" hidden="1" x14ac:dyDescent="0.25">
      <c r="A3603" s="55" t="s">
        <v>1717</v>
      </c>
      <c r="B3603" s="92" t="s">
        <v>3472</v>
      </c>
      <c r="D3603" s="55" t="s">
        <v>3859</v>
      </c>
      <c r="E3603" s="56">
        <v>45838</v>
      </c>
      <c r="F3603" s="55" t="s">
        <v>4354</v>
      </c>
      <c r="H3603" s="55">
        <v>50900060</v>
      </c>
      <c r="I3603" s="55" t="s">
        <v>4362</v>
      </c>
      <c r="K3603" s="55" t="s">
        <v>500</v>
      </c>
      <c r="L3603" s="56">
        <v>45838</v>
      </c>
      <c r="Q3603" s="55" t="s">
        <v>89</v>
      </c>
      <c r="R3603" s="57">
        <v>56.51</v>
      </c>
      <c r="S3603" s="55" t="s">
        <v>89</v>
      </c>
      <c r="T3603" s="57">
        <v>56.51</v>
      </c>
      <c r="U3603" s="55" t="s">
        <v>329</v>
      </c>
      <c r="V3603" s="55" t="s">
        <v>330</v>
      </c>
      <c r="AJ3603" s="58">
        <v>0</v>
      </c>
      <c r="AT3603" t="s">
        <v>3842</v>
      </c>
      <c r="AU3603" s="191">
        <f t="shared" si="58"/>
        <v>932415</v>
      </c>
    </row>
    <row r="3604" spans="1:47" hidden="1" x14ac:dyDescent="0.25">
      <c r="A3604" s="55" t="s">
        <v>1717</v>
      </c>
      <c r="B3604" s="92" t="s">
        <v>3472</v>
      </c>
      <c r="D3604" s="55" t="s">
        <v>3859</v>
      </c>
      <c r="E3604" s="56">
        <v>45838</v>
      </c>
      <c r="F3604" s="55" t="s">
        <v>4354</v>
      </c>
      <c r="H3604" s="55">
        <v>50900060</v>
      </c>
      <c r="I3604" s="55" t="s">
        <v>4362</v>
      </c>
      <c r="K3604" s="55" t="s">
        <v>500</v>
      </c>
      <c r="L3604" s="56">
        <v>45838</v>
      </c>
      <c r="Q3604" s="55" t="s">
        <v>89</v>
      </c>
      <c r="R3604" s="57">
        <v>50.54</v>
      </c>
      <c r="S3604" s="55" t="s">
        <v>89</v>
      </c>
      <c r="T3604" s="57">
        <v>50.54</v>
      </c>
      <c r="U3604" s="55" t="s">
        <v>329</v>
      </c>
      <c r="V3604" s="55" t="s">
        <v>330</v>
      </c>
      <c r="AJ3604" s="58">
        <v>0</v>
      </c>
      <c r="AT3604" t="s">
        <v>3842</v>
      </c>
      <c r="AU3604" s="191">
        <f t="shared" si="58"/>
        <v>833910</v>
      </c>
    </row>
    <row r="3605" spans="1:47" hidden="1" x14ac:dyDescent="0.25">
      <c r="A3605" s="55" t="s">
        <v>1717</v>
      </c>
      <c r="B3605" s="92" t="s">
        <v>3472</v>
      </c>
      <c r="D3605" s="55" t="s">
        <v>3859</v>
      </c>
      <c r="E3605" s="56">
        <v>45838</v>
      </c>
      <c r="F3605" s="55" t="s">
        <v>4354</v>
      </c>
      <c r="H3605" s="55">
        <v>50900060</v>
      </c>
      <c r="I3605" s="55" t="s">
        <v>4362</v>
      </c>
      <c r="K3605" s="55" t="s">
        <v>500</v>
      </c>
      <c r="L3605" s="56">
        <v>45838</v>
      </c>
      <c r="Q3605" s="55" t="s">
        <v>89</v>
      </c>
      <c r="R3605" s="57">
        <v>51.42</v>
      </c>
      <c r="S3605" s="55" t="s">
        <v>89</v>
      </c>
      <c r="T3605" s="57">
        <v>51.42</v>
      </c>
      <c r="U3605" s="55" t="s">
        <v>329</v>
      </c>
      <c r="V3605" s="55" t="s">
        <v>330</v>
      </c>
      <c r="AJ3605" s="58">
        <v>0</v>
      </c>
      <c r="AT3605" t="s">
        <v>3842</v>
      </c>
      <c r="AU3605" s="191">
        <f t="shared" si="58"/>
        <v>848430</v>
      </c>
    </row>
    <row r="3606" spans="1:47" hidden="1" x14ac:dyDescent="0.25">
      <c r="A3606" s="55" t="s">
        <v>1717</v>
      </c>
      <c r="B3606" s="92" t="s">
        <v>3472</v>
      </c>
      <c r="D3606" s="55" t="s">
        <v>3859</v>
      </c>
      <c r="E3606" s="56">
        <v>45838</v>
      </c>
      <c r="F3606" s="55" t="s">
        <v>4354</v>
      </c>
      <c r="H3606" s="55">
        <v>50900060</v>
      </c>
      <c r="I3606" s="55" t="s">
        <v>4362</v>
      </c>
      <c r="K3606" s="55" t="s">
        <v>500</v>
      </c>
      <c r="L3606" s="56">
        <v>45838</v>
      </c>
      <c r="Q3606" s="55" t="s">
        <v>89</v>
      </c>
      <c r="R3606" s="57">
        <v>41.59</v>
      </c>
      <c r="S3606" s="55" t="s">
        <v>89</v>
      </c>
      <c r="T3606" s="57">
        <v>41.59</v>
      </c>
      <c r="U3606" s="55" t="s">
        <v>329</v>
      </c>
      <c r="V3606" s="55" t="s">
        <v>330</v>
      </c>
      <c r="AJ3606" s="58">
        <v>0</v>
      </c>
      <c r="AT3606" t="s">
        <v>3842</v>
      </c>
      <c r="AU3606" s="191">
        <f t="shared" si="58"/>
        <v>686235</v>
      </c>
    </row>
    <row r="3607" spans="1:47" hidden="1" x14ac:dyDescent="0.25">
      <c r="A3607" s="55" t="s">
        <v>1717</v>
      </c>
      <c r="B3607" s="92" t="s">
        <v>3472</v>
      </c>
      <c r="D3607" s="55" t="s">
        <v>3859</v>
      </c>
      <c r="E3607" s="56">
        <v>45838</v>
      </c>
      <c r="F3607" s="55" t="s">
        <v>4354</v>
      </c>
      <c r="H3607" s="55">
        <v>50900060</v>
      </c>
      <c r="I3607" s="55" t="s">
        <v>4363</v>
      </c>
      <c r="K3607" s="55" t="s">
        <v>500</v>
      </c>
      <c r="L3607" s="56">
        <v>45838</v>
      </c>
      <c r="Q3607" s="55" t="s">
        <v>89</v>
      </c>
      <c r="R3607" s="57">
        <v>15.49</v>
      </c>
      <c r="S3607" s="55" t="s">
        <v>89</v>
      </c>
      <c r="T3607" s="57">
        <v>15.49</v>
      </c>
      <c r="U3607" s="55" t="s">
        <v>329</v>
      </c>
      <c r="V3607" s="55" t="s">
        <v>330</v>
      </c>
      <c r="AJ3607" s="58">
        <v>0</v>
      </c>
      <c r="AT3607" t="s">
        <v>3842</v>
      </c>
      <c r="AU3607" s="191">
        <f t="shared" si="58"/>
        <v>255585</v>
      </c>
    </row>
    <row r="3608" spans="1:47" hidden="1" x14ac:dyDescent="0.25">
      <c r="A3608" s="55" t="s">
        <v>1717</v>
      </c>
      <c r="B3608" s="92" t="s">
        <v>3472</v>
      </c>
      <c r="D3608" s="55" t="s">
        <v>3859</v>
      </c>
      <c r="E3608" s="56">
        <v>45838</v>
      </c>
      <c r="F3608" s="55" t="s">
        <v>4354</v>
      </c>
      <c r="H3608" s="55">
        <v>50900060</v>
      </c>
      <c r="I3608" s="55" t="s">
        <v>4363</v>
      </c>
      <c r="K3608" s="55" t="s">
        <v>500</v>
      </c>
      <c r="L3608" s="56">
        <v>45838</v>
      </c>
      <c r="Q3608" s="55" t="s">
        <v>89</v>
      </c>
      <c r="R3608" s="57">
        <v>15.82</v>
      </c>
      <c r="S3608" s="55" t="s">
        <v>89</v>
      </c>
      <c r="T3608" s="57">
        <v>15.82</v>
      </c>
      <c r="U3608" s="55" t="s">
        <v>329</v>
      </c>
      <c r="V3608" s="55" t="s">
        <v>330</v>
      </c>
      <c r="AJ3608" s="58">
        <v>0</v>
      </c>
      <c r="AT3608" t="s">
        <v>4370</v>
      </c>
      <c r="AU3608" s="191">
        <f t="shared" si="58"/>
        <v>261030</v>
      </c>
    </row>
    <row r="3609" spans="1:47" hidden="1" x14ac:dyDescent="0.25">
      <c r="A3609" s="55" t="s">
        <v>1717</v>
      </c>
      <c r="B3609" s="92" t="s">
        <v>3472</v>
      </c>
      <c r="D3609" s="55" t="s">
        <v>3859</v>
      </c>
      <c r="E3609" s="56">
        <v>45838</v>
      </c>
      <c r="F3609" s="55" t="s">
        <v>4354</v>
      </c>
      <c r="H3609" s="55">
        <v>50900060</v>
      </c>
      <c r="I3609" s="55" t="s">
        <v>4363</v>
      </c>
      <c r="K3609" s="55" t="s">
        <v>500</v>
      </c>
      <c r="L3609" s="56">
        <v>45838</v>
      </c>
      <c r="Q3609" s="55" t="s">
        <v>89</v>
      </c>
      <c r="R3609" s="57">
        <v>16.809999999999999</v>
      </c>
      <c r="S3609" s="55" t="s">
        <v>89</v>
      </c>
      <c r="T3609" s="57">
        <v>16.809999999999999</v>
      </c>
      <c r="U3609" s="55" t="s">
        <v>329</v>
      </c>
      <c r="V3609" s="55" t="s">
        <v>330</v>
      </c>
      <c r="AJ3609" s="58">
        <v>0</v>
      </c>
      <c r="AT3609" t="s">
        <v>3842</v>
      </c>
      <c r="AU3609" s="191">
        <f t="shared" si="58"/>
        <v>277365</v>
      </c>
    </row>
    <row r="3610" spans="1:47" hidden="1" x14ac:dyDescent="0.25">
      <c r="A3610" s="55" t="s">
        <v>1717</v>
      </c>
      <c r="B3610" s="92" t="s">
        <v>3472</v>
      </c>
      <c r="D3610" s="55" t="s">
        <v>3859</v>
      </c>
      <c r="E3610" s="56">
        <v>45838</v>
      </c>
      <c r="F3610" s="55" t="s">
        <v>4354</v>
      </c>
      <c r="H3610" s="55">
        <v>50900060</v>
      </c>
      <c r="I3610" s="55" t="s">
        <v>4363</v>
      </c>
      <c r="K3610" s="55" t="s">
        <v>500</v>
      </c>
      <c r="L3610" s="56">
        <v>45838</v>
      </c>
      <c r="Q3610" s="55" t="s">
        <v>89</v>
      </c>
      <c r="R3610" s="57">
        <v>26.87</v>
      </c>
      <c r="S3610" s="55" t="s">
        <v>89</v>
      </c>
      <c r="T3610" s="57">
        <v>26.87</v>
      </c>
      <c r="U3610" s="55" t="s">
        <v>329</v>
      </c>
      <c r="V3610" s="55" t="s">
        <v>330</v>
      </c>
      <c r="AJ3610" s="58">
        <v>0</v>
      </c>
      <c r="AT3610" t="s">
        <v>3842</v>
      </c>
      <c r="AU3610" s="191">
        <f t="shared" si="58"/>
        <v>443355</v>
      </c>
    </row>
    <row r="3611" spans="1:47" hidden="1" x14ac:dyDescent="0.25">
      <c r="A3611" s="55" t="s">
        <v>1717</v>
      </c>
      <c r="B3611" s="92" t="s">
        <v>3472</v>
      </c>
      <c r="D3611" s="55" t="s">
        <v>3859</v>
      </c>
      <c r="E3611" s="56">
        <v>45838</v>
      </c>
      <c r="F3611" s="55" t="s">
        <v>4354</v>
      </c>
      <c r="H3611" s="55">
        <v>50900060</v>
      </c>
      <c r="I3611" s="55" t="s">
        <v>4363</v>
      </c>
      <c r="K3611" s="55" t="s">
        <v>500</v>
      </c>
      <c r="L3611" s="56">
        <v>45838</v>
      </c>
      <c r="Q3611" s="55" t="s">
        <v>89</v>
      </c>
      <c r="R3611" s="57">
        <v>17.18</v>
      </c>
      <c r="S3611" s="55" t="s">
        <v>89</v>
      </c>
      <c r="T3611" s="57">
        <v>17.18</v>
      </c>
      <c r="U3611" s="55" t="s">
        <v>329</v>
      </c>
      <c r="V3611" s="55" t="s">
        <v>330</v>
      </c>
      <c r="AJ3611" s="58">
        <v>0</v>
      </c>
      <c r="AT3611" t="s">
        <v>4370</v>
      </c>
      <c r="AU3611" s="191">
        <f t="shared" si="58"/>
        <v>283470</v>
      </c>
    </row>
    <row r="3612" spans="1:47" hidden="1" x14ac:dyDescent="0.25">
      <c r="A3612" s="55" t="s">
        <v>1717</v>
      </c>
      <c r="B3612" s="92" t="s">
        <v>3472</v>
      </c>
      <c r="D3612" s="55" t="s">
        <v>3859</v>
      </c>
      <c r="E3612" s="56">
        <v>45838</v>
      </c>
      <c r="F3612" s="55" t="s">
        <v>4354</v>
      </c>
      <c r="H3612" s="55">
        <v>50900060</v>
      </c>
      <c r="I3612" s="55" t="s">
        <v>4363</v>
      </c>
      <c r="K3612" s="55" t="s">
        <v>500</v>
      </c>
      <c r="L3612" s="56">
        <v>45838</v>
      </c>
      <c r="Q3612" s="55" t="s">
        <v>89</v>
      </c>
      <c r="R3612" s="57">
        <v>16.809999999999999</v>
      </c>
      <c r="S3612" s="55" t="s">
        <v>89</v>
      </c>
      <c r="T3612" s="57">
        <v>16.809999999999999</v>
      </c>
      <c r="U3612" s="55" t="s">
        <v>329</v>
      </c>
      <c r="V3612" s="55" t="s">
        <v>330</v>
      </c>
      <c r="AJ3612" s="58">
        <v>0</v>
      </c>
      <c r="AT3612" t="s">
        <v>3842</v>
      </c>
      <c r="AU3612" s="191">
        <f t="shared" si="58"/>
        <v>277365</v>
      </c>
    </row>
    <row r="3613" spans="1:47" hidden="1" x14ac:dyDescent="0.25">
      <c r="A3613" s="55" t="s">
        <v>1717</v>
      </c>
      <c r="B3613" s="92" t="s">
        <v>3472</v>
      </c>
      <c r="D3613" s="55" t="s">
        <v>3859</v>
      </c>
      <c r="E3613" s="56">
        <v>45838</v>
      </c>
      <c r="F3613" s="55" t="s">
        <v>4354</v>
      </c>
      <c r="H3613" s="55">
        <v>50900060</v>
      </c>
      <c r="I3613" s="55" t="s">
        <v>4363</v>
      </c>
      <c r="K3613" s="55" t="s">
        <v>500</v>
      </c>
      <c r="L3613" s="56">
        <v>45838</v>
      </c>
      <c r="Q3613" s="55" t="s">
        <v>89</v>
      </c>
      <c r="R3613" s="57">
        <v>16.809999999999999</v>
      </c>
      <c r="S3613" s="55" t="s">
        <v>89</v>
      </c>
      <c r="T3613" s="57">
        <v>16.809999999999999</v>
      </c>
      <c r="U3613" s="55" t="s">
        <v>329</v>
      </c>
      <c r="V3613" s="55" t="s">
        <v>330</v>
      </c>
      <c r="AJ3613" s="58">
        <v>0</v>
      </c>
      <c r="AT3613" t="s">
        <v>3842</v>
      </c>
      <c r="AU3613" s="191">
        <f t="shared" si="58"/>
        <v>277365</v>
      </c>
    </row>
    <row r="3614" spans="1:47" hidden="1" x14ac:dyDescent="0.25">
      <c r="A3614" s="55" t="s">
        <v>1717</v>
      </c>
      <c r="B3614" s="92" t="s">
        <v>3472</v>
      </c>
      <c r="D3614" s="55" t="s">
        <v>3859</v>
      </c>
      <c r="E3614" s="56">
        <v>45838</v>
      </c>
      <c r="F3614" s="55" t="s">
        <v>4354</v>
      </c>
      <c r="H3614" s="55">
        <v>50900060</v>
      </c>
      <c r="I3614" s="55" t="s">
        <v>4363</v>
      </c>
      <c r="K3614" s="55" t="s">
        <v>500</v>
      </c>
      <c r="L3614" s="56">
        <v>45838</v>
      </c>
      <c r="Q3614" s="55" t="s">
        <v>89</v>
      </c>
      <c r="R3614" s="57">
        <v>16.52</v>
      </c>
      <c r="S3614" s="55" t="s">
        <v>89</v>
      </c>
      <c r="T3614" s="57">
        <v>16.52</v>
      </c>
      <c r="U3614" s="55" t="s">
        <v>329</v>
      </c>
      <c r="V3614" s="55" t="s">
        <v>330</v>
      </c>
      <c r="AJ3614" s="58">
        <v>0</v>
      </c>
      <c r="AT3614" t="s">
        <v>4370</v>
      </c>
      <c r="AU3614" s="191">
        <f t="shared" si="58"/>
        <v>272580</v>
      </c>
    </row>
    <row r="3615" spans="1:47" hidden="1" x14ac:dyDescent="0.25">
      <c r="A3615" s="55" t="s">
        <v>1717</v>
      </c>
      <c r="B3615" s="92" t="s">
        <v>3472</v>
      </c>
      <c r="D3615" s="55" t="s">
        <v>3859</v>
      </c>
      <c r="E3615" s="56">
        <v>45838</v>
      </c>
      <c r="F3615" s="55" t="s">
        <v>4354</v>
      </c>
      <c r="H3615" s="55">
        <v>50900060</v>
      </c>
      <c r="I3615" s="55" t="s">
        <v>4363</v>
      </c>
      <c r="K3615" s="55" t="s">
        <v>500</v>
      </c>
      <c r="L3615" s="56">
        <v>45838</v>
      </c>
      <c r="Q3615" s="55" t="s">
        <v>89</v>
      </c>
      <c r="R3615" s="57">
        <v>16.96</v>
      </c>
      <c r="S3615" s="55" t="s">
        <v>89</v>
      </c>
      <c r="T3615" s="57">
        <v>16.96</v>
      </c>
      <c r="U3615" s="55" t="s">
        <v>329</v>
      </c>
      <c r="V3615" s="55" t="s">
        <v>330</v>
      </c>
      <c r="AJ3615" s="58">
        <v>0</v>
      </c>
      <c r="AT3615" t="s">
        <v>4370</v>
      </c>
      <c r="AU3615" s="191">
        <f t="shared" si="58"/>
        <v>279840</v>
      </c>
    </row>
    <row r="3616" spans="1:47" hidden="1" x14ac:dyDescent="0.25">
      <c r="A3616" s="55" t="s">
        <v>1717</v>
      </c>
      <c r="B3616" s="92" t="s">
        <v>3472</v>
      </c>
      <c r="D3616" s="55" t="s">
        <v>3859</v>
      </c>
      <c r="E3616" s="56">
        <v>45838</v>
      </c>
      <c r="F3616" s="55" t="s">
        <v>4354</v>
      </c>
      <c r="H3616" s="55">
        <v>50900060</v>
      </c>
      <c r="I3616" s="55" t="s">
        <v>4363</v>
      </c>
      <c r="K3616" s="55" t="s">
        <v>500</v>
      </c>
      <c r="L3616" s="56">
        <v>45838</v>
      </c>
      <c r="Q3616" s="55" t="s">
        <v>89</v>
      </c>
      <c r="R3616" s="57">
        <v>27.22</v>
      </c>
      <c r="S3616" s="55" t="s">
        <v>89</v>
      </c>
      <c r="T3616" s="57">
        <v>27.22</v>
      </c>
      <c r="U3616" s="55" t="s">
        <v>329</v>
      </c>
      <c r="V3616" s="55" t="s">
        <v>330</v>
      </c>
      <c r="AJ3616" s="58">
        <v>0</v>
      </c>
      <c r="AT3616" t="s">
        <v>3842</v>
      </c>
      <c r="AU3616" s="191">
        <f t="shared" si="58"/>
        <v>449130</v>
      </c>
    </row>
    <row r="3617" spans="1:47" hidden="1" x14ac:dyDescent="0.25">
      <c r="A3617" s="55" t="s">
        <v>1717</v>
      </c>
      <c r="B3617" s="92" t="s">
        <v>3472</v>
      </c>
      <c r="D3617" s="55" t="s">
        <v>3859</v>
      </c>
      <c r="E3617" s="56">
        <v>45838</v>
      </c>
      <c r="F3617" s="55" t="s">
        <v>4354</v>
      </c>
      <c r="H3617" s="55">
        <v>50900060</v>
      </c>
      <c r="I3617" s="55" t="s">
        <v>4364</v>
      </c>
      <c r="K3617" s="55" t="s">
        <v>500</v>
      </c>
      <c r="L3617" s="56">
        <v>45838</v>
      </c>
      <c r="Q3617" s="55" t="s">
        <v>89</v>
      </c>
      <c r="R3617" s="57">
        <v>5.82</v>
      </c>
      <c r="S3617" s="55" t="s">
        <v>89</v>
      </c>
      <c r="T3617" s="57">
        <v>5.82</v>
      </c>
      <c r="U3617" s="55" t="s">
        <v>329</v>
      </c>
      <c r="V3617" s="55" t="s">
        <v>330</v>
      </c>
      <c r="AJ3617" s="58">
        <v>0</v>
      </c>
      <c r="AT3617" t="s">
        <v>3842</v>
      </c>
      <c r="AU3617" s="191">
        <f t="shared" si="58"/>
        <v>96030</v>
      </c>
    </row>
    <row r="3618" spans="1:47" hidden="1" x14ac:dyDescent="0.25">
      <c r="A3618" s="55" t="s">
        <v>1717</v>
      </c>
      <c r="B3618" s="92" t="s">
        <v>3472</v>
      </c>
      <c r="D3618" s="55" t="s">
        <v>3859</v>
      </c>
      <c r="E3618" s="56">
        <v>45838</v>
      </c>
      <c r="F3618" s="55" t="s">
        <v>4354</v>
      </c>
      <c r="H3618" s="55">
        <v>50900060</v>
      </c>
      <c r="I3618" s="55" t="s">
        <v>4364</v>
      </c>
      <c r="K3618" s="55" t="s">
        <v>500</v>
      </c>
      <c r="L3618" s="56">
        <v>45838</v>
      </c>
      <c r="Q3618" s="55" t="s">
        <v>89</v>
      </c>
      <c r="R3618" s="57">
        <v>18.47</v>
      </c>
      <c r="S3618" s="55" t="s">
        <v>89</v>
      </c>
      <c r="T3618" s="57">
        <v>18.47</v>
      </c>
      <c r="U3618" s="55" t="s">
        <v>329</v>
      </c>
      <c r="V3618" s="55" t="s">
        <v>330</v>
      </c>
      <c r="AJ3618" s="58">
        <v>0</v>
      </c>
      <c r="AT3618" t="s">
        <v>3842</v>
      </c>
      <c r="AU3618" s="191">
        <f t="shared" si="58"/>
        <v>304755</v>
      </c>
    </row>
    <row r="3619" spans="1:47" hidden="1" x14ac:dyDescent="0.25">
      <c r="A3619" s="55" t="s">
        <v>1717</v>
      </c>
      <c r="B3619" s="92" t="s">
        <v>3472</v>
      </c>
      <c r="D3619" s="55" t="s">
        <v>3859</v>
      </c>
      <c r="E3619" s="56">
        <v>45838</v>
      </c>
      <c r="F3619" s="55" t="s">
        <v>4354</v>
      </c>
      <c r="H3619" s="55">
        <v>50900060</v>
      </c>
      <c r="I3619" s="55" t="s">
        <v>4364</v>
      </c>
      <c r="K3619" s="55" t="s">
        <v>500</v>
      </c>
      <c r="L3619" s="56">
        <v>45838</v>
      </c>
      <c r="Q3619" s="55" t="s">
        <v>89</v>
      </c>
      <c r="R3619" s="57">
        <v>66.63</v>
      </c>
      <c r="S3619" s="55" t="s">
        <v>89</v>
      </c>
      <c r="T3619" s="57">
        <v>66.63</v>
      </c>
      <c r="U3619" s="55" t="s">
        <v>329</v>
      </c>
      <c r="V3619" s="55" t="s">
        <v>330</v>
      </c>
      <c r="AJ3619" s="58">
        <v>0</v>
      </c>
      <c r="AT3619" t="s">
        <v>3842</v>
      </c>
      <c r="AU3619" s="191">
        <f t="shared" si="58"/>
        <v>1099395</v>
      </c>
    </row>
    <row r="3620" spans="1:47" hidden="1" x14ac:dyDescent="0.25">
      <c r="A3620" s="55" t="s">
        <v>1717</v>
      </c>
      <c r="B3620" s="92" t="s">
        <v>3472</v>
      </c>
      <c r="D3620" s="55" t="s">
        <v>3859</v>
      </c>
      <c r="E3620" s="56">
        <v>45838</v>
      </c>
      <c r="F3620" s="55" t="s">
        <v>4354</v>
      </c>
      <c r="H3620" s="55">
        <v>50900060</v>
      </c>
      <c r="I3620" s="55" t="s">
        <v>4364</v>
      </c>
      <c r="K3620" s="55" t="s">
        <v>500</v>
      </c>
      <c r="L3620" s="56">
        <v>45838</v>
      </c>
      <c r="Q3620" s="55" t="s">
        <v>89</v>
      </c>
      <c r="R3620" s="57">
        <v>3.41</v>
      </c>
      <c r="S3620" s="55" t="s">
        <v>89</v>
      </c>
      <c r="T3620" s="57">
        <v>3.41</v>
      </c>
      <c r="U3620" s="55" t="s">
        <v>329</v>
      </c>
      <c r="V3620" s="55" t="s">
        <v>330</v>
      </c>
      <c r="AJ3620" s="58">
        <v>0</v>
      </c>
      <c r="AT3620" t="s">
        <v>3842</v>
      </c>
      <c r="AU3620" s="191">
        <f t="shared" si="58"/>
        <v>56265</v>
      </c>
    </row>
    <row r="3621" spans="1:47" hidden="1" x14ac:dyDescent="0.25">
      <c r="A3621" s="55" t="s">
        <v>1717</v>
      </c>
      <c r="B3621" s="92" t="s">
        <v>3472</v>
      </c>
      <c r="D3621" s="55" t="s">
        <v>3859</v>
      </c>
      <c r="E3621" s="56">
        <v>45838</v>
      </c>
      <c r="F3621" s="55" t="s">
        <v>4354</v>
      </c>
      <c r="H3621" s="55">
        <v>50900060</v>
      </c>
      <c r="I3621" s="55" t="s">
        <v>4364</v>
      </c>
      <c r="K3621" s="55" t="s">
        <v>500</v>
      </c>
      <c r="L3621" s="56">
        <v>45838</v>
      </c>
      <c r="Q3621" s="55" t="s">
        <v>89</v>
      </c>
      <c r="R3621" s="57">
        <v>18.47</v>
      </c>
      <c r="S3621" s="55" t="s">
        <v>89</v>
      </c>
      <c r="T3621" s="57">
        <v>18.47</v>
      </c>
      <c r="U3621" s="55" t="s">
        <v>329</v>
      </c>
      <c r="V3621" s="55" t="s">
        <v>330</v>
      </c>
      <c r="AJ3621" s="58">
        <v>0</v>
      </c>
      <c r="AT3621" t="s">
        <v>3842</v>
      </c>
      <c r="AU3621" s="191">
        <f t="shared" si="58"/>
        <v>304755</v>
      </c>
    </row>
    <row r="3622" spans="1:47" hidden="1" x14ac:dyDescent="0.25">
      <c r="A3622" s="55" t="s">
        <v>1717</v>
      </c>
      <c r="B3622" s="92" t="s">
        <v>3472</v>
      </c>
      <c r="D3622" s="55" t="s">
        <v>3859</v>
      </c>
      <c r="E3622" s="56">
        <v>45838</v>
      </c>
      <c r="F3622" s="55" t="s">
        <v>4354</v>
      </c>
      <c r="H3622" s="55">
        <v>50900060</v>
      </c>
      <c r="I3622" s="55" t="s">
        <v>4364</v>
      </c>
      <c r="K3622" s="55" t="s">
        <v>500</v>
      </c>
      <c r="L3622" s="56">
        <v>45838</v>
      </c>
      <c r="Q3622" s="55" t="s">
        <v>89</v>
      </c>
      <c r="R3622" s="57">
        <v>66.63</v>
      </c>
      <c r="S3622" s="55" t="s">
        <v>89</v>
      </c>
      <c r="T3622" s="57">
        <v>66.63</v>
      </c>
      <c r="U3622" s="55" t="s">
        <v>329</v>
      </c>
      <c r="V3622" s="55" t="s">
        <v>330</v>
      </c>
      <c r="AJ3622" s="58">
        <v>0</v>
      </c>
      <c r="AT3622" t="s">
        <v>3842</v>
      </c>
      <c r="AU3622" s="191">
        <f t="shared" si="58"/>
        <v>1099395</v>
      </c>
    </row>
    <row r="3623" spans="1:47" hidden="1" x14ac:dyDescent="0.25">
      <c r="A3623" s="55" t="s">
        <v>1717</v>
      </c>
      <c r="B3623" s="92" t="s">
        <v>3472</v>
      </c>
      <c r="D3623" s="55" t="s">
        <v>3859</v>
      </c>
      <c r="E3623" s="56">
        <v>45838</v>
      </c>
      <c r="F3623" s="55" t="s">
        <v>4354</v>
      </c>
      <c r="H3623" s="55">
        <v>50900060</v>
      </c>
      <c r="I3623" s="55" t="s">
        <v>4364</v>
      </c>
      <c r="K3623" s="55" t="s">
        <v>500</v>
      </c>
      <c r="L3623" s="56">
        <v>45838</v>
      </c>
      <c r="Q3623" s="55" t="s">
        <v>89</v>
      </c>
      <c r="R3623" s="57">
        <v>18.88</v>
      </c>
      <c r="S3623" s="55" t="s">
        <v>89</v>
      </c>
      <c r="T3623" s="57">
        <v>18.88</v>
      </c>
      <c r="U3623" s="55" t="s">
        <v>329</v>
      </c>
      <c r="V3623" s="55" t="s">
        <v>330</v>
      </c>
      <c r="AJ3623" s="58">
        <v>0</v>
      </c>
      <c r="AT3623" t="s">
        <v>3842</v>
      </c>
      <c r="AU3623" s="191">
        <f t="shared" si="58"/>
        <v>311520</v>
      </c>
    </row>
    <row r="3624" spans="1:47" hidden="1" x14ac:dyDescent="0.25">
      <c r="A3624" s="55" t="s">
        <v>1717</v>
      </c>
      <c r="B3624" s="92" t="s">
        <v>3472</v>
      </c>
      <c r="D3624" s="55" t="s">
        <v>3859</v>
      </c>
      <c r="E3624" s="56">
        <v>45838</v>
      </c>
      <c r="F3624" s="55" t="s">
        <v>4354</v>
      </c>
      <c r="H3624" s="55">
        <v>50900060</v>
      </c>
      <c r="I3624" s="55" t="s">
        <v>4364</v>
      </c>
      <c r="K3624" s="55" t="s">
        <v>500</v>
      </c>
      <c r="L3624" s="56">
        <v>45838</v>
      </c>
      <c r="Q3624" s="55" t="s">
        <v>89</v>
      </c>
      <c r="R3624" s="57">
        <v>18.329999999999998</v>
      </c>
      <c r="S3624" s="55" t="s">
        <v>89</v>
      </c>
      <c r="T3624" s="57">
        <v>18.329999999999998</v>
      </c>
      <c r="U3624" s="55" t="s">
        <v>329</v>
      </c>
      <c r="V3624" s="55" t="s">
        <v>330</v>
      </c>
      <c r="AJ3624" s="58">
        <v>0</v>
      </c>
      <c r="AT3624" t="s">
        <v>3842</v>
      </c>
      <c r="AU3624" s="191">
        <f t="shared" si="58"/>
        <v>302445</v>
      </c>
    </row>
    <row r="3625" spans="1:47" hidden="1" x14ac:dyDescent="0.25">
      <c r="A3625" s="55" t="s">
        <v>1717</v>
      </c>
      <c r="B3625" s="92" t="s">
        <v>3472</v>
      </c>
      <c r="D3625" s="55" t="s">
        <v>3859</v>
      </c>
      <c r="E3625" s="56">
        <v>45838</v>
      </c>
      <c r="F3625" s="55" t="s">
        <v>4354</v>
      </c>
      <c r="H3625" s="55">
        <v>50900060</v>
      </c>
      <c r="I3625" s="55" t="s">
        <v>4364</v>
      </c>
      <c r="K3625" s="55" t="s">
        <v>500</v>
      </c>
      <c r="L3625" s="56">
        <v>45838</v>
      </c>
      <c r="Q3625" s="55" t="s">
        <v>89</v>
      </c>
      <c r="R3625" s="57">
        <v>4.04</v>
      </c>
      <c r="S3625" s="55" t="s">
        <v>89</v>
      </c>
      <c r="T3625" s="57">
        <v>4.04</v>
      </c>
      <c r="U3625" s="55" t="s">
        <v>329</v>
      </c>
      <c r="V3625" s="55" t="s">
        <v>330</v>
      </c>
      <c r="AJ3625" s="58">
        <v>0</v>
      </c>
      <c r="AT3625" t="s">
        <v>3842</v>
      </c>
      <c r="AU3625" s="191">
        <f t="shared" si="58"/>
        <v>66660</v>
      </c>
    </row>
    <row r="3626" spans="1:47" hidden="1" x14ac:dyDescent="0.25">
      <c r="A3626" s="55" t="s">
        <v>1717</v>
      </c>
      <c r="B3626" s="92" t="s">
        <v>3472</v>
      </c>
      <c r="D3626" s="55" t="s">
        <v>3859</v>
      </c>
      <c r="E3626" s="56">
        <v>45838</v>
      </c>
      <c r="F3626" s="55" t="s">
        <v>4354</v>
      </c>
      <c r="H3626" s="55">
        <v>50900060</v>
      </c>
      <c r="I3626" s="55" t="s">
        <v>4364</v>
      </c>
      <c r="K3626" s="55" t="s">
        <v>500</v>
      </c>
      <c r="L3626" s="56">
        <v>45838</v>
      </c>
      <c r="Q3626" s="55" t="s">
        <v>89</v>
      </c>
      <c r="R3626" s="57">
        <v>3.41</v>
      </c>
      <c r="S3626" s="55" t="s">
        <v>89</v>
      </c>
      <c r="T3626" s="57">
        <v>3.41</v>
      </c>
      <c r="U3626" s="55" t="s">
        <v>329</v>
      </c>
      <c r="V3626" s="55" t="s">
        <v>330</v>
      </c>
      <c r="AJ3626" s="58">
        <v>0</v>
      </c>
      <c r="AT3626" t="s">
        <v>3842</v>
      </c>
      <c r="AU3626" s="191">
        <f t="shared" si="58"/>
        <v>56265</v>
      </c>
    </row>
    <row r="3627" spans="1:47" hidden="1" x14ac:dyDescent="0.25">
      <c r="A3627" s="55" t="s">
        <v>1717</v>
      </c>
      <c r="B3627" s="92" t="s">
        <v>3472</v>
      </c>
      <c r="D3627" s="55" t="s">
        <v>1742</v>
      </c>
      <c r="E3627" s="56">
        <v>45838</v>
      </c>
      <c r="F3627" s="55" t="s">
        <v>1644</v>
      </c>
      <c r="H3627" s="55">
        <v>50900000</v>
      </c>
      <c r="I3627" s="55" t="s">
        <v>4365</v>
      </c>
      <c r="K3627" s="55" t="s">
        <v>488</v>
      </c>
      <c r="L3627" s="56">
        <v>45838</v>
      </c>
      <c r="Q3627" s="55" t="s">
        <v>89</v>
      </c>
      <c r="R3627" s="57">
        <v>9527.2900000000009</v>
      </c>
      <c r="S3627" s="55" t="s">
        <v>89</v>
      </c>
      <c r="T3627" s="57">
        <v>9527.2900000000009</v>
      </c>
      <c r="U3627" s="55" t="s">
        <v>329</v>
      </c>
      <c r="V3627" s="55" t="s">
        <v>330</v>
      </c>
      <c r="AJ3627" s="58">
        <v>0</v>
      </c>
      <c r="AT3627" t="s">
        <v>3842</v>
      </c>
      <c r="AU3627" s="191">
        <f t="shared" si="58"/>
        <v>157200285</v>
      </c>
    </row>
    <row r="3628" spans="1:47" hidden="1" x14ac:dyDescent="0.25">
      <c r="A3628" s="55" t="s">
        <v>1717</v>
      </c>
      <c r="B3628" s="92" t="s">
        <v>3472</v>
      </c>
      <c r="D3628" s="55" t="s">
        <v>1742</v>
      </c>
      <c r="E3628" s="56">
        <v>45838</v>
      </c>
      <c r="F3628" s="55" t="s">
        <v>1644</v>
      </c>
      <c r="H3628" s="55">
        <v>50900000</v>
      </c>
      <c r="I3628" s="55" t="s">
        <v>4365</v>
      </c>
      <c r="K3628" s="55" t="s">
        <v>488</v>
      </c>
      <c r="L3628" s="56">
        <v>45838</v>
      </c>
      <c r="Q3628" s="55" t="s">
        <v>89</v>
      </c>
      <c r="R3628" s="57">
        <v>-9527.2900000000009</v>
      </c>
      <c r="S3628" s="55" t="s">
        <v>89</v>
      </c>
      <c r="T3628" s="57">
        <v>-9527.2900000000009</v>
      </c>
      <c r="U3628" s="55" t="s">
        <v>4042</v>
      </c>
      <c r="V3628" s="55" t="s">
        <v>4043</v>
      </c>
      <c r="AJ3628" s="58">
        <v>0</v>
      </c>
      <c r="AT3628" t="s">
        <v>4371</v>
      </c>
      <c r="AU3628" s="191">
        <f t="shared" si="58"/>
        <v>-157200285</v>
      </c>
    </row>
    <row r="3629" spans="1:47" hidden="1" x14ac:dyDescent="0.25">
      <c r="A3629" s="55" t="s">
        <v>1717</v>
      </c>
      <c r="B3629" s="92" t="s">
        <v>3472</v>
      </c>
      <c r="D3629" s="55" t="s">
        <v>1742</v>
      </c>
      <c r="E3629" s="56">
        <v>45838</v>
      </c>
      <c r="F3629" s="55" t="s">
        <v>1644</v>
      </c>
      <c r="H3629" s="55">
        <v>50900010</v>
      </c>
      <c r="I3629" s="55" t="s">
        <v>4365</v>
      </c>
      <c r="K3629" s="55" t="s">
        <v>490</v>
      </c>
      <c r="L3629" s="56">
        <v>45838</v>
      </c>
      <c r="Q3629" s="55" t="s">
        <v>89</v>
      </c>
      <c r="R3629" s="57">
        <v>-2762.48</v>
      </c>
      <c r="S3629" s="55" t="s">
        <v>89</v>
      </c>
      <c r="T3629" s="57">
        <v>-2762.48</v>
      </c>
      <c r="U3629" s="55" t="s">
        <v>4042</v>
      </c>
      <c r="V3629" s="55" t="s">
        <v>4043</v>
      </c>
      <c r="AJ3629" s="58">
        <v>0</v>
      </c>
      <c r="AT3629" t="s">
        <v>4371</v>
      </c>
      <c r="AU3629" s="191">
        <f t="shared" si="58"/>
        <v>-45580920</v>
      </c>
    </row>
    <row r="3630" spans="1:47" hidden="1" x14ac:dyDescent="0.25">
      <c r="A3630" s="55" t="s">
        <v>1717</v>
      </c>
      <c r="B3630" s="92" t="s">
        <v>3472</v>
      </c>
      <c r="D3630" s="55" t="s">
        <v>1742</v>
      </c>
      <c r="E3630" s="56">
        <v>45838</v>
      </c>
      <c r="F3630" s="55" t="s">
        <v>1644</v>
      </c>
      <c r="H3630" s="55">
        <v>50900010</v>
      </c>
      <c r="I3630" s="55" t="s">
        <v>4365</v>
      </c>
      <c r="K3630" s="55" t="s">
        <v>490</v>
      </c>
      <c r="L3630" s="56">
        <v>45838</v>
      </c>
      <c r="Q3630" s="55" t="s">
        <v>89</v>
      </c>
      <c r="R3630" s="57">
        <v>2762.48</v>
      </c>
      <c r="S3630" s="55" t="s">
        <v>89</v>
      </c>
      <c r="T3630" s="57">
        <v>2762.48</v>
      </c>
      <c r="U3630" s="55" t="s">
        <v>329</v>
      </c>
      <c r="V3630" s="55" t="s">
        <v>330</v>
      </c>
      <c r="AJ3630" s="58">
        <v>0</v>
      </c>
      <c r="AT3630" t="s">
        <v>3842</v>
      </c>
      <c r="AU3630" s="191">
        <f t="shared" si="58"/>
        <v>45580920</v>
      </c>
    </row>
    <row r="3631" spans="1:47" hidden="1" x14ac:dyDescent="0.25">
      <c r="A3631" s="55" t="s">
        <v>1717</v>
      </c>
      <c r="B3631" s="92" t="s">
        <v>3472</v>
      </c>
      <c r="D3631" s="55" t="s">
        <v>1742</v>
      </c>
      <c r="E3631" s="56">
        <v>45838</v>
      </c>
      <c r="F3631" s="55" t="s">
        <v>4286</v>
      </c>
      <c r="H3631" s="55">
        <v>50900020</v>
      </c>
      <c r="I3631" s="55" t="s">
        <v>4366</v>
      </c>
      <c r="K3631" s="55" t="s">
        <v>492</v>
      </c>
      <c r="L3631" s="56">
        <v>45846</v>
      </c>
      <c r="Q3631" s="55" t="s">
        <v>89</v>
      </c>
      <c r="R3631" s="57">
        <v>1919.13</v>
      </c>
      <c r="S3631" s="55" t="s">
        <v>89</v>
      </c>
      <c r="T3631" s="57">
        <v>1919.13</v>
      </c>
      <c r="U3631" s="55" t="s">
        <v>337</v>
      </c>
      <c r="V3631" s="55" t="s">
        <v>338</v>
      </c>
      <c r="AJ3631" s="58">
        <v>0</v>
      </c>
      <c r="AT3631" t="s">
        <v>3842</v>
      </c>
      <c r="AU3631" s="191">
        <f t="shared" si="58"/>
        <v>31665645</v>
      </c>
    </row>
    <row r="3632" spans="1:47" hidden="1" x14ac:dyDescent="0.25">
      <c r="A3632" s="55" t="s">
        <v>1717</v>
      </c>
      <c r="B3632" s="92" t="s">
        <v>3472</v>
      </c>
      <c r="D3632" s="55" t="s">
        <v>1742</v>
      </c>
      <c r="E3632" s="56">
        <v>45838</v>
      </c>
      <c r="F3632" s="55" t="s">
        <v>4284</v>
      </c>
      <c r="H3632" s="55">
        <v>50900050</v>
      </c>
      <c r="I3632" s="55" t="s">
        <v>4366</v>
      </c>
      <c r="K3632" s="55" t="s">
        <v>498</v>
      </c>
      <c r="L3632" s="56">
        <v>45846</v>
      </c>
      <c r="Q3632" s="55" t="s">
        <v>89</v>
      </c>
      <c r="R3632" s="57">
        <v>20.25</v>
      </c>
      <c r="S3632" s="55" t="s">
        <v>89</v>
      </c>
      <c r="T3632" s="57">
        <v>20.25</v>
      </c>
      <c r="U3632" s="55" t="s">
        <v>333</v>
      </c>
      <c r="V3632" s="55" t="s">
        <v>334</v>
      </c>
      <c r="AJ3632" s="58">
        <v>0</v>
      </c>
      <c r="AT3632" t="s">
        <v>3842</v>
      </c>
      <c r="AU3632" s="191">
        <f t="shared" si="58"/>
        <v>334125</v>
      </c>
    </row>
    <row r="3633" spans="1:47" hidden="1" x14ac:dyDescent="0.25">
      <c r="A3633" s="55" t="s">
        <v>1717</v>
      </c>
      <c r="B3633" s="92" t="s">
        <v>3472</v>
      </c>
      <c r="D3633" s="55" t="s">
        <v>1742</v>
      </c>
      <c r="E3633" s="56">
        <v>45838</v>
      </c>
      <c r="F3633" s="55" t="s">
        <v>4284</v>
      </c>
      <c r="H3633" s="55">
        <v>50900050</v>
      </c>
      <c r="I3633" s="55" t="s">
        <v>4366</v>
      </c>
      <c r="K3633" s="55" t="s">
        <v>498</v>
      </c>
      <c r="L3633" s="56">
        <v>45846</v>
      </c>
      <c r="Q3633" s="55" t="s">
        <v>89</v>
      </c>
      <c r="R3633" s="57">
        <v>6.34</v>
      </c>
      <c r="S3633" s="55" t="s">
        <v>89</v>
      </c>
      <c r="T3633" s="57">
        <v>6.34</v>
      </c>
      <c r="U3633" s="55" t="s">
        <v>336</v>
      </c>
      <c r="V3633" s="55" t="s">
        <v>3820</v>
      </c>
      <c r="AJ3633" s="58">
        <v>0</v>
      </c>
      <c r="AT3633" t="s">
        <v>3842</v>
      </c>
      <c r="AU3633" s="191">
        <f t="shared" ref="AU3633:AU3675" si="59">IF(Q3633="USD",R3633*16500,IF(Q3633="IDR",R3633,T3633*16500))</f>
        <v>104610</v>
      </c>
    </row>
    <row r="3634" spans="1:47" hidden="1" x14ac:dyDescent="0.25">
      <c r="A3634" s="55" t="s">
        <v>1717</v>
      </c>
      <c r="B3634" s="92" t="s">
        <v>3472</v>
      </c>
      <c r="D3634" s="55" t="s">
        <v>1742</v>
      </c>
      <c r="E3634" s="56">
        <v>45838</v>
      </c>
      <c r="F3634" s="55" t="s">
        <v>4284</v>
      </c>
      <c r="H3634" s="55">
        <v>50900050</v>
      </c>
      <c r="I3634" s="55" t="s">
        <v>4366</v>
      </c>
      <c r="K3634" s="55" t="s">
        <v>498</v>
      </c>
      <c r="L3634" s="56">
        <v>45846</v>
      </c>
      <c r="Q3634" s="55" t="s">
        <v>89</v>
      </c>
      <c r="R3634" s="57">
        <v>6.06</v>
      </c>
      <c r="S3634" s="55" t="s">
        <v>89</v>
      </c>
      <c r="T3634" s="57">
        <v>6.06</v>
      </c>
      <c r="U3634" s="55" t="s">
        <v>337</v>
      </c>
      <c r="V3634" s="55" t="s">
        <v>338</v>
      </c>
      <c r="AJ3634" s="58">
        <v>0</v>
      </c>
      <c r="AT3634" t="s">
        <v>3842</v>
      </c>
      <c r="AU3634" s="191">
        <f t="shared" si="59"/>
        <v>99990</v>
      </c>
    </row>
    <row r="3635" spans="1:47" hidden="1" x14ac:dyDescent="0.25">
      <c r="A3635" s="55" t="s">
        <v>1717</v>
      </c>
      <c r="B3635" s="92" t="s">
        <v>3472</v>
      </c>
      <c r="D3635" s="55" t="s">
        <v>1742</v>
      </c>
      <c r="E3635" s="56">
        <v>45838</v>
      </c>
      <c r="F3635" s="55" t="s">
        <v>4286</v>
      </c>
      <c r="H3635" s="55">
        <v>50900020</v>
      </c>
      <c r="I3635" s="55" t="s">
        <v>4366</v>
      </c>
      <c r="K3635" s="55" t="s">
        <v>492</v>
      </c>
      <c r="L3635" s="56">
        <v>45846</v>
      </c>
      <c r="Q3635" s="55" t="s">
        <v>89</v>
      </c>
      <c r="R3635" s="57">
        <v>3525.82</v>
      </c>
      <c r="S3635" s="55" t="s">
        <v>89</v>
      </c>
      <c r="T3635" s="57">
        <v>3525.82</v>
      </c>
      <c r="U3635" s="55" t="s">
        <v>343</v>
      </c>
      <c r="V3635" s="55" t="s">
        <v>344</v>
      </c>
      <c r="AJ3635" s="58">
        <v>0</v>
      </c>
      <c r="AT3635" t="s">
        <v>4416</v>
      </c>
      <c r="AU3635" s="191">
        <f t="shared" si="59"/>
        <v>58176030</v>
      </c>
    </row>
    <row r="3636" spans="1:47" hidden="1" x14ac:dyDescent="0.25">
      <c r="A3636" s="55" t="s">
        <v>1717</v>
      </c>
      <c r="B3636" s="92" t="s">
        <v>3472</v>
      </c>
      <c r="D3636" s="55" t="s">
        <v>1742</v>
      </c>
      <c r="E3636" s="56">
        <v>45838</v>
      </c>
      <c r="F3636" s="55" t="s">
        <v>4286</v>
      </c>
      <c r="H3636" s="55">
        <v>50900020</v>
      </c>
      <c r="I3636" s="55" t="s">
        <v>4366</v>
      </c>
      <c r="K3636" s="55" t="s">
        <v>492</v>
      </c>
      <c r="L3636" s="56">
        <v>45846</v>
      </c>
      <c r="Q3636" s="55" t="s">
        <v>89</v>
      </c>
      <c r="R3636" s="57">
        <v>460.09</v>
      </c>
      <c r="S3636" s="55" t="s">
        <v>89</v>
      </c>
      <c r="T3636" s="57">
        <v>460.09</v>
      </c>
      <c r="U3636" s="55" t="s">
        <v>339</v>
      </c>
      <c r="V3636" s="55" t="s">
        <v>340</v>
      </c>
      <c r="AJ3636" s="58">
        <v>0</v>
      </c>
      <c r="AT3636" t="s">
        <v>3842</v>
      </c>
      <c r="AU3636" s="191">
        <f t="shared" si="59"/>
        <v>7591485</v>
      </c>
    </row>
    <row r="3637" spans="1:47" hidden="1" x14ac:dyDescent="0.25">
      <c r="A3637" s="55" t="s">
        <v>1717</v>
      </c>
      <c r="B3637" s="92" t="s">
        <v>3472</v>
      </c>
      <c r="D3637" s="55" t="s">
        <v>1742</v>
      </c>
      <c r="E3637" s="56">
        <v>45838</v>
      </c>
      <c r="F3637" s="55" t="s">
        <v>4284</v>
      </c>
      <c r="H3637" s="55">
        <v>50900060</v>
      </c>
      <c r="I3637" s="55" t="s">
        <v>4366</v>
      </c>
      <c r="K3637" s="55" t="s">
        <v>500</v>
      </c>
      <c r="L3637" s="56">
        <v>45846</v>
      </c>
      <c r="Q3637" s="55" t="s">
        <v>89</v>
      </c>
      <c r="R3637" s="57">
        <v>63.32</v>
      </c>
      <c r="S3637" s="55" t="s">
        <v>89</v>
      </c>
      <c r="T3637" s="57">
        <v>63.32</v>
      </c>
      <c r="U3637" s="55" t="s">
        <v>332</v>
      </c>
      <c r="V3637" s="55" t="s">
        <v>3818</v>
      </c>
      <c r="AJ3637" s="58">
        <v>0</v>
      </c>
      <c r="AT3637" t="s">
        <v>3842</v>
      </c>
      <c r="AU3637" s="191">
        <f t="shared" si="59"/>
        <v>1044780</v>
      </c>
    </row>
    <row r="3638" spans="1:47" hidden="1" x14ac:dyDescent="0.25">
      <c r="A3638" s="55" t="s">
        <v>1717</v>
      </c>
      <c r="B3638" s="92" t="s">
        <v>3472</v>
      </c>
      <c r="D3638" s="55" t="s">
        <v>1742</v>
      </c>
      <c r="E3638" s="56">
        <v>45838</v>
      </c>
      <c r="F3638" s="55" t="s">
        <v>4286</v>
      </c>
      <c r="H3638" s="55">
        <v>50900010</v>
      </c>
      <c r="I3638" s="55" t="s">
        <v>4366</v>
      </c>
      <c r="K3638" s="55" t="s">
        <v>490</v>
      </c>
      <c r="L3638" s="56">
        <v>45846</v>
      </c>
      <c r="Q3638" s="55" t="s">
        <v>89</v>
      </c>
      <c r="R3638" s="57">
        <v>12350.48</v>
      </c>
      <c r="S3638" s="55" t="s">
        <v>89</v>
      </c>
      <c r="T3638" s="57">
        <v>12350.48</v>
      </c>
      <c r="U3638" s="55" t="s">
        <v>333</v>
      </c>
      <c r="V3638" s="55" t="s">
        <v>334</v>
      </c>
      <c r="AJ3638" s="58">
        <v>0</v>
      </c>
      <c r="AT3638" t="s">
        <v>3842</v>
      </c>
      <c r="AU3638" s="191">
        <f t="shared" si="59"/>
        <v>203782920</v>
      </c>
    </row>
    <row r="3639" spans="1:47" hidden="1" x14ac:dyDescent="0.25">
      <c r="A3639" s="55" t="s">
        <v>1717</v>
      </c>
      <c r="B3639" s="92" t="s">
        <v>3472</v>
      </c>
      <c r="D3639" s="55" t="s">
        <v>1742</v>
      </c>
      <c r="E3639" s="56">
        <v>45838</v>
      </c>
      <c r="F3639" s="55" t="s">
        <v>4286</v>
      </c>
      <c r="H3639" s="55">
        <v>50900010</v>
      </c>
      <c r="I3639" s="55" t="s">
        <v>4366</v>
      </c>
      <c r="K3639" s="55" t="s">
        <v>490</v>
      </c>
      <c r="L3639" s="56">
        <v>45846</v>
      </c>
      <c r="Q3639" s="55" t="s">
        <v>89</v>
      </c>
      <c r="R3639" s="57">
        <v>306.79000000000002</v>
      </c>
      <c r="S3639" s="55" t="s">
        <v>89</v>
      </c>
      <c r="T3639" s="57">
        <v>306.79000000000002</v>
      </c>
      <c r="U3639" s="55" t="s">
        <v>341</v>
      </c>
      <c r="V3639" s="55" t="s">
        <v>342</v>
      </c>
      <c r="AJ3639" s="58">
        <v>0</v>
      </c>
      <c r="AT3639" t="s">
        <v>3842</v>
      </c>
      <c r="AU3639" s="191">
        <f t="shared" si="59"/>
        <v>5062035</v>
      </c>
    </row>
    <row r="3640" spans="1:47" hidden="1" x14ac:dyDescent="0.25">
      <c r="A3640" s="55" t="s">
        <v>1717</v>
      </c>
      <c r="B3640" s="92" t="s">
        <v>3472</v>
      </c>
      <c r="D3640" s="55" t="s">
        <v>1742</v>
      </c>
      <c r="E3640" s="56">
        <v>45838</v>
      </c>
      <c r="F3640" s="55" t="s">
        <v>4286</v>
      </c>
      <c r="H3640" s="55">
        <v>50900020</v>
      </c>
      <c r="I3640" s="55" t="s">
        <v>4366</v>
      </c>
      <c r="K3640" s="55" t="s">
        <v>492</v>
      </c>
      <c r="L3640" s="56">
        <v>45846</v>
      </c>
      <c r="Q3640" s="55" t="s">
        <v>89</v>
      </c>
      <c r="R3640" s="57">
        <v>46611.58</v>
      </c>
      <c r="S3640" s="55" t="s">
        <v>89</v>
      </c>
      <c r="T3640" s="57">
        <v>46611.58</v>
      </c>
      <c r="U3640" s="55" t="s">
        <v>335</v>
      </c>
      <c r="V3640" s="55" t="s">
        <v>3819</v>
      </c>
      <c r="AJ3640" s="58">
        <v>0</v>
      </c>
      <c r="AT3640" t="s">
        <v>3842</v>
      </c>
      <c r="AU3640" s="191">
        <f t="shared" si="59"/>
        <v>769091070</v>
      </c>
    </row>
    <row r="3641" spans="1:47" hidden="1" x14ac:dyDescent="0.25">
      <c r="A3641" s="55" t="s">
        <v>1717</v>
      </c>
      <c r="B3641" s="92" t="s">
        <v>3472</v>
      </c>
      <c r="D3641" s="55" t="s">
        <v>1742</v>
      </c>
      <c r="E3641" s="56">
        <v>45838</v>
      </c>
      <c r="F3641" s="55" t="s">
        <v>4286</v>
      </c>
      <c r="H3641" s="55">
        <v>50900020</v>
      </c>
      <c r="I3641" s="55" t="s">
        <v>4366</v>
      </c>
      <c r="K3641" s="55" t="s">
        <v>492</v>
      </c>
      <c r="L3641" s="56">
        <v>45846</v>
      </c>
      <c r="Q3641" s="55" t="s">
        <v>89</v>
      </c>
      <c r="R3641" s="57">
        <v>25215.34</v>
      </c>
      <c r="S3641" s="55" t="s">
        <v>89</v>
      </c>
      <c r="T3641" s="57">
        <v>25215.34</v>
      </c>
      <c r="U3641" s="55" t="s">
        <v>332</v>
      </c>
      <c r="V3641" s="55" t="s">
        <v>3818</v>
      </c>
      <c r="AJ3641" s="58">
        <v>0</v>
      </c>
      <c r="AT3641" t="s">
        <v>3842</v>
      </c>
      <c r="AU3641" s="191">
        <f t="shared" si="59"/>
        <v>416053110</v>
      </c>
    </row>
    <row r="3642" spans="1:47" hidden="1" x14ac:dyDescent="0.25">
      <c r="A3642" s="55" t="s">
        <v>1717</v>
      </c>
      <c r="B3642" s="92" t="s">
        <v>3472</v>
      </c>
      <c r="D3642" s="55" t="s">
        <v>1742</v>
      </c>
      <c r="E3642" s="56">
        <v>45838</v>
      </c>
      <c r="F3642" s="55" t="s">
        <v>4286</v>
      </c>
      <c r="H3642" s="55">
        <v>50900010</v>
      </c>
      <c r="I3642" s="55" t="s">
        <v>4366</v>
      </c>
      <c r="K3642" s="55" t="s">
        <v>490</v>
      </c>
      <c r="L3642" s="56">
        <v>45846</v>
      </c>
      <c r="Q3642" s="55" t="s">
        <v>89</v>
      </c>
      <c r="R3642" s="57">
        <v>1523.8</v>
      </c>
      <c r="S3642" s="55" t="s">
        <v>89</v>
      </c>
      <c r="T3642" s="57">
        <v>1523.8</v>
      </c>
      <c r="U3642" s="55" t="s">
        <v>343</v>
      </c>
      <c r="V3642" s="55" t="s">
        <v>344</v>
      </c>
      <c r="AJ3642" s="58">
        <v>0</v>
      </c>
      <c r="AT3642" t="s">
        <v>4416</v>
      </c>
      <c r="AU3642" s="191">
        <f t="shared" si="59"/>
        <v>25142700</v>
      </c>
    </row>
    <row r="3643" spans="1:47" hidden="1" x14ac:dyDescent="0.25">
      <c r="A3643" s="55" t="s">
        <v>1717</v>
      </c>
      <c r="B3643" s="92" t="s">
        <v>3472</v>
      </c>
      <c r="D3643" s="55" t="s">
        <v>1742</v>
      </c>
      <c r="E3643" s="56">
        <v>45838</v>
      </c>
      <c r="F3643" s="55" t="s">
        <v>4284</v>
      </c>
      <c r="H3643" s="55">
        <v>50900050</v>
      </c>
      <c r="I3643" s="55" t="s">
        <v>4366</v>
      </c>
      <c r="K3643" s="55" t="s">
        <v>498</v>
      </c>
      <c r="L3643" s="56">
        <v>45846</v>
      </c>
      <c r="Q3643" s="55" t="s">
        <v>89</v>
      </c>
      <c r="R3643" s="57">
        <v>5.45</v>
      </c>
      <c r="S3643" s="55" t="s">
        <v>89</v>
      </c>
      <c r="T3643" s="57">
        <v>5.45</v>
      </c>
      <c r="U3643" s="55" t="s">
        <v>341</v>
      </c>
      <c r="V3643" s="55" t="s">
        <v>342</v>
      </c>
      <c r="AJ3643" s="58">
        <v>0</v>
      </c>
      <c r="AT3643" t="s">
        <v>3842</v>
      </c>
      <c r="AU3643" s="191">
        <f t="shared" si="59"/>
        <v>89925</v>
      </c>
    </row>
    <row r="3644" spans="1:47" hidden="1" x14ac:dyDescent="0.25">
      <c r="A3644" s="55" t="s">
        <v>1717</v>
      </c>
      <c r="B3644" s="92" t="s">
        <v>3472</v>
      </c>
      <c r="D3644" s="55" t="s">
        <v>1742</v>
      </c>
      <c r="E3644" s="56">
        <v>45838</v>
      </c>
      <c r="F3644" s="55" t="s">
        <v>4286</v>
      </c>
      <c r="H3644" s="55">
        <v>50900010</v>
      </c>
      <c r="I3644" s="55" t="s">
        <v>4366</v>
      </c>
      <c r="K3644" s="55" t="s">
        <v>490</v>
      </c>
      <c r="L3644" s="56">
        <v>45846</v>
      </c>
      <c r="Q3644" s="55" t="s">
        <v>89</v>
      </c>
      <c r="R3644" s="57">
        <v>20144.82</v>
      </c>
      <c r="S3644" s="55" t="s">
        <v>89</v>
      </c>
      <c r="T3644" s="57">
        <v>20144.82</v>
      </c>
      <c r="U3644" s="55" t="s">
        <v>335</v>
      </c>
      <c r="V3644" s="55" t="s">
        <v>3819</v>
      </c>
      <c r="AJ3644" s="58">
        <v>0</v>
      </c>
      <c r="AT3644" t="s">
        <v>3842</v>
      </c>
      <c r="AU3644" s="191">
        <f t="shared" si="59"/>
        <v>332389530</v>
      </c>
    </row>
    <row r="3645" spans="1:47" hidden="1" x14ac:dyDescent="0.25">
      <c r="A3645" s="55" t="s">
        <v>1717</v>
      </c>
      <c r="B3645" s="92" t="s">
        <v>3472</v>
      </c>
      <c r="D3645" s="55" t="s">
        <v>1742</v>
      </c>
      <c r="E3645" s="56">
        <v>45838</v>
      </c>
      <c r="F3645" s="55" t="s">
        <v>4284</v>
      </c>
      <c r="H3645" s="55">
        <v>50900000</v>
      </c>
      <c r="I3645" s="55" t="s">
        <v>4366</v>
      </c>
      <c r="K3645" s="55" t="s">
        <v>488</v>
      </c>
      <c r="L3645" s="56">
        <v>45846</v>
      </c>
      <c r="Q3645" s="55" t="s">
        <v>89</v>
      </c>
      <c r="R3645" s="57">
        <v>774.61</v>
      </c>
      <c r="S3645" s="55" t="s">
        <v>89</v>
      </c>
      <c r="T3645" s="57">
        <v>774.61</v>
      </c>
      <c r="U3645" s="55" t="s">
        <v>336</v>
      </c>
      <c r="V3645" s="55" t="s">
        <v>3820</v>
      </c>
      <c r="AJ3645" s="58">
        <v>0</v>
      </c>
      <c r="AT3645" t="s">
        <v>3842</v>
      </c>
      <c r="AU3645" s="191">
        <f t="shared" si="59"/>
        <v>12781065</v>
      </c>
    </row>
    <row r="3646" spans="1:47" hidden="1" x14ac:dyDescent="0.25">
      <c r="A3646" s="55" t="s">
        <v>1717</v>
      </c>
      <c r="B3646" s="92" t="s">
        <v>3472</v>
      </c>
      <c r="D3646" s="55" t="s">
        <v>1742</v>
      </c>
      <c r="E3646" s="56">
        <v>45838</v>
      </c>
      <c r="F3646" s="55" t="s">
        <v>4284</v>
      </c>
      <c r="H3646" s="55">
        <v>50900050</v>
      </c>
      <c r="I3646" s="55" t="s">
        <v>4366</v>
      </c>
      <c r="K3646" s="55" t="s">
        <v>498</v>
      </c>
      <c r="L3646" s="56">
        <v>45846</v>
      </c>
      <c r="Q3646" s="55" t="s">
        <v>89</v>
      </c>
      <c r="R3646" s="57">
        <v>18.420000000000002</v>
      </c>
      <c r="S3646" s="55" t="s">
        <v>89</v>
      </c>
      <c r="T3646" s="57">
        <v>18.420000000000002</v>
      </c>
      <c r="U3646" s="55" t="s">
        <v>332</v>
      </c>
      <c r="V3646" s="55" t="s">
        <v>3818</v>
      </c>
      <c r="AJ3646" s="58">
        <v>0</v>
      </c>
      <c r="AT3646" t="s">
        <v>3842</v>
      </c>
      <c r="AU3646" s="191">
        <f t="shared" si="59"/>
        <v>303930</v>
      </c>
    </row>
    <row r="3647" spans="1:47" hidden="1" x14ac:dyDescent="0.25">
      <c r="A3647" s="55" t="s">
        <v>1717</v>
      </c>
      <c r="B3647" s="92" t="s">
        <v>3472</v>
      </c>
      <c r="D3647" s="55" t="s">
        <v>1742</v>
      </c>
      <c r="E3647" s="56">
        <v>45838</v>
      </c>
      <c r="F3647" s="55" t="s">
        <v>4284</v>
      </c>
      <c r="H3647" s="55">
        <v>50900000</v>
      </c>
      <c r="I3647" s="55" t="s">
        <v>4366</v>
      </c>
      <c r="K3647" s="55" t="s">
        <v>488</v>
      </c>
      <c r="L3647" s="56">
        <v>45846</v>
      </c>
      <c r="Q3647" s="55" t="s">
        <v>89</v>
      </c>
      <c r="R3647" s="57">
        <v>2474.4299999999998</v>
      </c>
      <c r="S3647" s="55" t="s">
        <v>89</v>
      </c>
      <c r="T3647" s="57">
        <v>2474.4299999999998</v>
      </c>
      <c r="U3647" s="55" t="s">
        <v>333</v>
      </c>
      <c r="V3647" s="55" t="s">
        <v>334</v>
      </c>
      <c r="AJ3647" s="58">
        <v>0</v>
      </c>
      <c r="AT3647" t="s">
        <v>3842</v>
      </c>
      <c r="AU3647" s="191">
        <f t="shared" si="59"/>
        <v>40828095</v>
      </c>
    </row>
    <row r="3648" spans="1:47" hidden="1" x14ac:dyDescent="0.25">
      <c r="A3648" s="55" t="s">
        <v>1717</v>
      </c>
      <c r="B3648" s="92" t="s">
        <v>3472</v>
      </c>
      <c r="D3648" s="55" t="s">
        <v>1742</v>
      </c>
      <c r="E3648" s="56">
        <v>45838</v>
      </c>
      <c r="F3648" s="55" t="s">
        <v>4284</v>
      </c>
      <c r="H3648" s="55">
        <v>50900000</v>
      </c>
      <c r="I3648" s="55" t="s">
        <v>4366</v>
      </c>
      <c r="K3648" s="55" t="s">
        <v>488</v>
      </c>
      <c r="L3648" s="56">
        <v>45846</v>
      </c>
      <c r="Q3648" s="55" t="s">
        <v>89</v>
      </c>
      <c r="R3648" s="57">
        <v>-19341.560000000001</v>
      </c>
      <c r="S3648" s="55" t="s">
        <v>89</v>
      </c>
      <c r="T3648" s="57">
        <v>-19341.560000000001</v>
      </c>
      <c r="U3648" s="55" t="s">
        <v>329</v>
      </c>
      <c r="V3648" s="55" t="s">
        <v>330</v>
      </c>
      <c r="AJ3648" s="58">
        <v>0</v>
      </c>
      <c r="AT3648" t="s">
        <v>3842</v>
      </c>
      <c r="AU3648" s="191">
        <f t="shared" si="59"/>
        <v>-319135740</v>
      </c>
    </row>
    <row r="3649" spans="1:47" hidden="1" x14ac:dyDescent="0.25">
      <c r="A3649" s="55" t="s">
        <v>1717</v>
      </c>
      <c r="B3649" s="92" t="s">
        <v>3472</v>
      </c>
      <c r="D3649" s="55" t="s">
        <v>1742</v>
      </c>
      <c r="E3649" s="56">
        <v>45838</v>
      </c>
      <c r="F3649" s="55" t="s">
        <v>4286</v>
      </c>
      <c r="H3649" s="55">
        <v>50900010</v>
      </c>
      <c r="I3649" s="55" t="s">
        <v>4366</v>
      </c>
      <c r="K3649" s="55" t="s">
        <v>490</v>
      </c>
      <c r="L3649" s="56">
        <v>45846</v>
      </c>
      <c r="Q3649" s="55" t="s">
        <v>89</v>
      </c>
      <c r="R3649" s="57">
        <v>829.42</v>
      </c>
      <c r="S3649" s="55" t="s">
        <v>89</v>
      </c>
      <c r="T3649" s="57">
        <v>829.42</v>
      </c>
      <c r="U3649" s="55" t="s">
        <v>337</v>
      </c>
      <c r="V3649" s="55" t="s">
        <v>338</v>
      </c>
      <c r="AJ3649" s="58">
        <v>0</v>
      </c>
      <c r="AT3649" t="s">
        <v>3842</v>
      </c>
      <c r="AU3649" s="191">
        <f t="shared" si="59"/>
        <v>13685430</v>
      </c>
    </row>
    <row r="3650" spans="1:47" hidden="1" x14ac:dyDescent="0.25">
      <c r="A3650" s="55" t="s">
        <v>1717</v>
      </c>
      <c r="B3650" s="92" t="s">
        <v>3472</v>
      </c>
      <c r="D3650" s="55" t="s">
        <v>1742</v>
      </c>
      <c r="E3650" s="56">
        <v>45838</v>
      </c>
      <c r="F3650" s="55" t="s">
        <v>4284</v>
      </c>
      <c r="H3650" s="55">
        <v>50900050</v>
      </c>
      <c r="I3650" s="55" t="s">
        <v>4366</v>
      </c>
      <c r="K3650" s="55" t="s">
        <v>498</v>
      </c>
      <c r="L3650" s="56">
        <v>45846</v>
      </c>
      <c r="Q3650" s="55" t="s">
        <v>89</v>
      </c>
      <c r="R3650" s="57">
        <v>4.9400000000000004</v>
      </c>
      <c r="S3650" s="55" t="s">
        <v>89</v>
      </c>
      <c r="T3650" s="57">
        <v>4.9400000000000004</v>
      </c>
      <c r="U3650" s="55" t="s">
        <v>339</v>
      </c>
      <c r="V3650" s="55" t="s">
        <v>340</v>
      </c>
      <c r="AJ3650" s="58">
        <v>0</v>
      </c>
      <c r="AT3650" t="s">
        <v>3842</v>
      </c>
      <c r="AU3650" s="191">
        <f t="shared" si="59"/>
        <v>81510</v>
      </c>
    </row>
    <row r="3651" spans="1:47" hidden="1" x14ac:dyDescent="0.25">
      <c r="A3651" s="55" t="s">
        <v>1717</v>
      </c>
      <c r="B3651" s="92" t="s">
        <v>3472</v>
      </c>
      <c r="D3651" s="55" t="s">
        <v>1742</v>
      </c>
      <c r="E3651" s="56">
        <v>45838</v>
      </c>
      <c r="F3651" s="55" t="s">
        <v>4286</v>
      </c>
      <c r="H3651" s="55">
        <v>50900010</v>
      </c>
      <c r="I3651" s="55" t="s">
        <v>4366</v>
      </c>
      <c r="K3651" s="55" t="s">
        <v>490</v>
      </c>
      <c r="L3651" s="56">
        <v>45846</v>
      </c>
      <c r="Q3651" s="55" t="s">
        <v>89</v>
      </c>
      <c r="R3651" s="57">
        <v>10897.69</v>
      </c>
      <c r="S3651" s="55" t="s">
        <v>89</v>
      </c>
      <c r="T3651" s="57">
        <v>10897.69</v>
      </c>
      <c r="U3651" s="55" t="s">
        <v>332</v>
      </c>
      <c r="V3651" s="55" t="s">
        <v>3818</v>
      </c>
      <c r="AJ3651" s="58">
        <v>0</v>
      </c>
      <c r="AT3651" t="s">
        <v>3842</v>
      </c>
      <c r="AU3651" s="191">
        <f t="shared" si="59"/>
        <v>179811885</v>
      </c>
    </row>
    <row r="3652" spans="1:47" hidden="1" x14ac:dyDescent="0.25">
      <c r="A3652" s="55" t="s">
        <v>1717</v>
      </c>
      <c r="B3652" s="92" t="s">
        <v>3472</v>
      </c>
      <c r="D3652" s="55" t="s">
        <v>1742</v>
      </c>
      <c r="E3652" s="56">
        <v>45838</v>
      </c>
      <c r="F3652" s="55" t="s">
        <v>4286</v>
      </c>
      <c r="H3652" s="55">
        <v>50900010</v>
      </c>
      <c r="I3652" s="55" t="s">
        <v>4366</v>
      </c>
      <c r="K3652" s="55" t="s">
        <v>490</v>
      </c>
      <c r="L3652" s="56">
        <v>45846</v>
      </c>
      <c r="Q3652" s="55" t="s">
        <v>89</v>
      </c>
      <c r="R3652" s="57">
        <v>431.76</v>
      </c>
      <c r="S3652" s="55" t="s">
        <v>89</v>
      </c>
      <c r="T3652" s="57">
        <v>431.76</v>
      </c>
      <c r="U3652" s="55" t="s">
        <v>336</v>
      </c>
      <c r="V3652" s="55" t="s">
        <v>3820</v>
      </c>
      <c r="AJ3652" s="58">
        <v>0</v>
      </c>
      <c r="AT3652" t="s">
        <v>3842</v>
      </c>
      <c r="AU3652" s="191">
        <f t="shared" si="59"/>
        <v>7124040</v>
      </c>
    </row>
    <row r="3653" spans="1:47" hidden="1" x14ac:dyDescent="0.25">
      <c r="A3653" s="55" t="s">
        <v>1717</v>
      </c>
      <c r="B3653" s="92" t="s">
        <v>3472</v>
      </c>
      <c r="D3653" s="55" t="s">
        <v>1742</v>
      </c>
      <c r="E3653" s="56">
        <v>45838</v>
      </c>
      <c r="F3653" s="55" t="s">
        <v>4284</v>
      </c>
      <c r="H3653" s="55">
        <v>50900060</v>
      </c>
      <c r="I3653" s="55" t="s">
        <v>4366</v>
      </c>
      <c r="K3653" s="55" t="s">
        <v>500</v>
      </c>
      <c r="L3653" s="56">
        <v>45846</v>
      </c>
      <c r="Q3653" s="55" t="s">
        <v>89</v>
      </c>
      <c r="R3653" s="57">
        <v>21.79</v>
      </c>
      <c r="S3653" s="55" t="s">
        <v>89</v>
      </c>
      <c r="T3653" s="57">
        <v>21.79</v>
      </c>
      <c r="U3653" s="55" t="s">
        <v>336</v>
      </c>
      <c r="V3653" s="55" t="s">
        <v>3820</v>
      </c>
      <c r="AJ3653" s="58">
        <v>0</v>
      </c>
      <c r="AT3653" t="s">
        <v>3842</v>
      </c>
      <c r="AU3653" s="191">
        <f t="shared" si="59"/>
        <v>359535</v>
      </c>
    </row>
    <row r="3654" spans="1:47" hidden="1" x14ac:dyDescent="0.25">
      <c r="A3654" s="55" t="s">
        <v>1717</v>
      </c>
      <c r="B3654" s="92" t="s">
        <v>3472</v>
      </c>
      <c r="D3654" s="55" t="s">
        <v>1742</v>
      </c>
      <c r="E3654" s="56">
        <v>45838</v>
      </c>
      <c r="F3654" s="55" t="s">
        <v>4284</v>
      </c>
      <c r="H3654" s="55">
        <v>50900060</v>
      </c>
      <c r="I3654" s="55" t="s">
        <v>4366</v>
      </c>
      <c r="K3654" s="55" t="s">
        <v>500</v>
      </c>
      <c r="L3654" s="56">
        <v>45846</v>
      </c>
      <c r="Q3654" s="55" t="s">
        <v>89</v>
      </c>
      <c r="R3654" s="57">
        <v>16.989999999999998</v>
      </c>
      <c r="S3654" s="55" t="s">
        <v>89</v>
      </c>
      <c r="T3654" s="57">
        <v>16.989999999999998</v>
      </c>
      <c r="U3654" s="55" t="s">
        <v>339</v>
      </c>
      <c r="V3654" s="55" t="s">
        <v>340</v>
      </c>
      <c r="AJ3654" s="58">
        <v>0</v>
      </c>
      <c r="AT3654" t="s">
        <v>3842</v>
      </c>
      <c r="AU3654" s="191">
        <f t="shared" si="59"/>
        <v>280335</v>
      </c>
    </row>
    <row r="3655" spans="1:47" hidden="1" x14ac:dyDescent="0.25">
      <c r="A3655" s="55" t="s">
        <v>1717</v>
      </c>
      <c r="B3655" s="92" t="s">
        <v>3472</v>
      </c>
      <c r="D3655" s="55" t="s">
        <v>1742</v>
      </c>
      <c r="E3655" s="56">
        <v>45838</v>
      </c>
      <c r="F3655" s="55" t="s">
        <v>4284</v>
      </c>
      <c r="H3655" s="55">
        <v>50900060</v>
      </c>
      <c r="I3655" s="55" t="s">
        <v>4366</v>
      </c>
      <c r="K3655" s="55" t="s">
        <v>500</v>
      </c>
      <c r="L3655" s="56">
        <v>45846</v>
      </c>
      <c r="Q3655" s="55" t="s">
        <v>89</v>
      </c>
      <c r="R3655" s="57">
        <v>105.55</v>
      </c>
      <c r="S3655" s="55" t="s">
        <v>89</v>
      </c>
      <c r="T3655" s="57">
        <v>105.55</v>
      </c>
      <c r="U3655" s="55" t="s">
        <v>335</v>
      </c>
      <c r="V3655" s="55" t="s">
        <v>3819</v>
      </c>
      <c r="AJ3655" s="58">
        <v>0</v>
      </c>
      <c r="AT3655" t="s">
        <v>3842</v>
      </c>
      <c r="AU3655" s="191">
        <f t="shared" si="59"/>
        <v>1741575</v>
      </c>
    </row>
    <row r="3656" spans="1:47" hidden="1" x14ac:dyDescent="0.25">
      <c r="A3656" s="55" t="s">
        <v>1717</v>
      </c>
      <c r="B3656" s="92" t="s">
        <v>3472</v>
      </c>
      <c r="D3656" s="55" t="s">
        <v>1742</v>
      </c>
      <c r="E3656" s="56">
        <v>45838</v>
      </c>
      <c r="F3656" s="55" t="s">
        <v>4284</v>
      </c>
      <c r="H3656" s="55">
        <v>50900000</v>
      </c>
      <c r="I3656" s="55" t="s">
        <v>4366</v>
      </c>
      <c r="K3656" s="55" t="s">
        <v>488</v>
      </c>
      <c r="L3656" s="56">
        <v>45846</v>
      </c>
      <c r="Q3656" s="55" t="s">
        <v>89</v>
      </c>
      <c r="R3656" s="57">
        <v>604.01</v>
      </c>
      <c r="S3656" s="55" t="s">
        <v>89</v>
      </c>
      <c r="T3656" s="57">
        <v>604.01</v>
      </c>
      <c r="U3656" s="55" t="s">
        <v>339</v>
      </c>
      <c r="V3656" s="55" t="s">
        <v>340</v>
      </c>
      <c r="AJ3656" s="58">
        <v>0</v>
      </c>
      <c r="AT3656" t="s">
        <v>3842</v>
      </c>
      <c r="AU3656" s="191">
        <f t="shared" si="59"/>
        <v>9966165</v>
      </c>
    </row>
    <row r="3657" spans="1:47" hidden="1" x14ac:dyDescent="0.25">
      <c r="A3657" s="55" t="s">
        <v>1717</v>
      </c>
      <c r="B3657" s="92" t="s">
        <v>3472</v>
      </c>
      <c r="D3657" s="55" t="s">
        <v>1742</v>
      </c>
      <c r="E3657" s="56">
        <v>45838</v>
      </c>
      <c r="F3657" s="55" t="s">
        <v>4284</v>
      </c>
      <c r="H3657" s="55">
        <v>50900000</v>
      </c>
      <c r="I3657" s="55" t="s">
        <v>4366</v>
      </c>
      <c r="K3657" s="55" t="s">
        <v>488</v>
      </c>
      <c r="L3657" s="56">
        <v>45846</v>
      </c>
      <c r="Q3657" s="55" t="s">
        <v>89</v>
      </c>
      <c r="R3657" s="57">
        <v>3751.6</v>
      </c>
      <c r="S3657" s="55" t="s">
        <v>89</v>
      </c>
      <c r="T3657" s="57">
        <v>3751.6</v>
      </c>
      <c r="U3657" s="55" t="s">
        <v>335</v>
      </c>
      <c r="V3657" s="55" t="s">
        <v>3819</v>
      </c>
      <c r="AJ3657" s="58">
        <v>0</v>
      </c>
      <c r="AT3657" t="s">
        <v>3842</v>
      </c>
      <c r="AU3657" s="191">
        <f t="shared" si="59"/>
        <v>61901400</v>
      </c>
    </row>
    <row r="3658" spans="1:47" hidden="1" x14ac:dyDescent="0.25">
      <c r="A3658" s="55" t="s">
        <v>1717</v>
      </c>
      <c r="B3658" s="92" t="s">
        <v>3472</v>
      </c>
      <c r="D3658" s="55" t="s">
        <v>1742</v>
      </c>
      <c r="E3658" s="56">
        <v>45838</v>
      </c>
      <c r="F3658" s="55" t="s">
        <v>4284</v>
      </c>
      <c r="H3658" s="55">
        <v>50900050</v>
      </c>
      <c r="I3658" s="55" t="s">
        <v>4366</v>
      </c>
      <c r="K3658" s="55" t="s">
        <v>498</v>
      </c>
      <c r="L3658" s="56">
        <v>45846</v>
      </c>
      <c r="Q3658" s="55" t="s">
        <v>89</v>
      </c>
      <c r="R3658" s="57">
        <v>66.099999999999994</v>
      </c>
      <c r="S3658" s="55" t="s">
        <v>89</v>
      </c>
      <c r="T3658" s="57">
        <v>66.099999999999994</v>
      </c>
      <c r="U3658" s="55" t="s">
        <v>343</v>
      </c>
      <c r="V3658" s="55" t="s">
        <v>344</v>
      </c>
      <c r="AJ3658" s="58">
        <v>0</v>
      </c>
      <c r="AT3658" t="s">
        <v>4416</v>
      </c>
      <c r="AU3658" s="191">
        <f t="shared" si="59"/>
        <v>1090650</v>
      </c>
    </row>
    <row r="3659" spans="1:47" hidden="1" x14ac:dyDescent="0.25">
      <c r="A3659" s="55" t="s">
        <v>1717</v>
      </c>
      <c r="B3659" s="92" t="s">
        <v>3472</v>
      </c>
      <c r="D3659" s="55" t="s">
        <v>1742</v>
      </c>
      <c r="E3659" s="56">
        <v>45838</v>
      </c>
      <c r="F3659" s="55" t="s">
        <v>4284</v>
      </c>
      <c r="H3659" s="55">
        <v>50900000</v>
      </c>
      <c r="I3659" s="55" t="s">
        <v>4366</v>
      </c>
      <c r="K3659" s="55" t="s">
        <v>488</v>
      </c>
      <c r="L3659" s="56">
        <v>45846</v>
      </c>
      <c r="Q3659" s="55" t="s">
        <v>89</v>
      </c>
      <c r="R3659" s="57">
        <v>8079.92</v>
      </c>
      <c r="S3659" s="55" t="s">
        <v>89</v>
      </c>
      <c r="T3659" s="57">
        <v>8079.92</v>
      </c>
      <c r="U3659" s="55" t="s">
        <v>343</v>
      </c>
      <c r="V3659" s="55" t="s">
        <v>344</v>
      </c>
      <c r="AJ3659" s="58">
        <v>0</v>
      </c>
      <c r="AT3659" t="s">
        <v>4416</v>
      </c>
      <c r="AU3659" s="191">
        <f t="shared" si="59"/>
        <v>133318680</v>
      </c>
    </row>
    <row r="3660" spans="1:47" hidden="1" x14ac:dyDescent="0.25">
      <c r="A3660" s="55" t="s">
        <v>1717</v>
      </c>
      <c r="B3660" s="92" t="s">
        <v>3472</v>
      </c>
      <c r="D3660" s="55" t="s">
        <v>1742</v>
      </c>
      <c r="E3660" s="56">
        <v>45838</v>
      </c>
      <c r="F3660" s="55" t="s">
        <v>4284</v>
      </c>
      <c r="H3660" s="55">
        <v>50900050</v>
      </c>
      <c r="I3660" s="55" t="s">
        <v>4366</v>
      </c>
      <c r="K3660" s="55" t="s">
        <v>498</v>
      </c>
      <c r="L3660" s="56">
        <v>45846</v>
      </c>
      <c r="Q3660" s="55" t="s">
        <v>89</v>
      </c>
      <c r="R3660" s="57">
        <v>-158.26</v>
      </c>
      <c r="S3660" s="55" t="s">
        <v>89</v>
      </c>
      <c r="T3660" s="57">
        <v>-158.26</v>
      </c>
      <c r="U3660" s="55" t="s">
        <v>329</v>
      </c>
      <c r="V3660" s="55" t="s">
        <v>330</v>
      </c>
      <c r="AJ3660" s="58">
        <v>0</v>
      </c>
      <c r="AT3660" t="s">
        <v>3842</v>
      </c>
      <c r="AU3660" s="191">
        <f t="shared" si="59"/>
        <v>-2611290</v>
      </c>
    </row>
    <row r="3661" spans="1:47" hidden="1" x14ac:dyDescent="0.25">
      <c r="A3661" s="55" t="s">
        <v>1717</v>
      </c>
      <c r="B3661" s="92" t="s">
        <v>3472</v>
      </c>
      <c r="D3661" s="55" t="s">
        <v>1742</v>
      </c>
      <c r="E3661" s="56">
        <v>45838</v>
      </c>
      <c r="F3661" s="55" t="s">
        <v>4284</v>
      </c>
      <c r="H3661" s="55">
        <v>50900060</v>
      </c>
      <c r="I3661" s="55" t="s">
        <v>4366</v>
      </c>
      <c r="K3661" s="55" t="s">
        <v>500</v>
      </c>
      <c r="L3661" s="56">
        <v>45846</v>
      </c>
      <c r="Q3661" s="55" t="s">
        <v>89</v>
      </c>
      <c r="R3661" s="57">
        <v>18.72</v>
      </c>
      <c r="S3661" s="55" t="s">
        <v>89</v>
      </c>
      <c r="T3661" s="57">
        <v>18.72</v>
      </c>
      <c r="U3661" s="55" t="s">
        <v>341</v>
      </c>
      <c r="V3661" s="55" t="s">
        <v>342</v>
      </c>
      <c r="AJ3661" s="58">
        <v>0</v>
      </c>
      <c r="AT3661" t="s">
        <v>3842</v>
      </c>
      <c r="AU3661" s="191">
        <f t="shared" si="59"/>
        <v>308880</v>
      </c>
    </row>
    <row r="3662" spans="1:47" hidden="1" x14ac:dyDescent="0.25">
      <c r="A3662" s="55" t="s">
        <v>1717</v>
      </c>
      <c r="B3662" s="92" t="s">
        <v>3472</v>
      </c>
      <c r="D3662" s="55" t="s">
        <v>1742</v>
      </c>
      <c r="E3662" s="56">
        <v>45838</v>
      </c>
      <c r="F3662" s="55" t="s">
        <v>4284</v>
      </c>
      <c r="H3662" s="55">
        <v>50900050</v>
      </c>
      <c r="I3662" s="55" t="s">
        <v>4366</v>
      </c>
      <c r="K3662" s="55" t="s">
        <v>498</v>
      </c>
      <c r="L3662" s="56">
        <v>45846</v>
      </c>
      <c r="Q3662" s="55" t="s">
        <v>89</v>
      </c>
      <c r="R3662" s="57">
        <v>30.7</v>
      </c>
      <c r="S3662" s="55" t="s">
        <v>89</v>
      </c>
      <c r="T3662" s="57">
        <v>30.7</v>
      </c>
      <c r="U3662" s="55" t="s">
        <v>335</v>
      </c>
      <c r="V3662" s="55" t="s">
        <v>3819</v>
      </c>
      <c r="AJ3662" s="58">
        <v>0</v>
      </c>
      <c r="AT3662" t="s">
        <v>3842</v>
      </c>
      <c r="AU3662" s="191">
        <f t="shared" si="59"/>
        <v>506550</v>
      </c>
    </row>
    <row r="3663" spans="1:47" hidden="1" x14ac:dyDescent="0.25">
      <c r="A3663" s="55" t="s">
        <v>1717</v>
      </c>
      <c r="B3663" s="92" t="s">
        <v>3472</v>
      </c>
      <c r="D3663" s="55" t="s">
        <v>1742</v>
      </c>
      <c r="E3663" s="56">
        <v>45838</v>
      </c>
      <c r="F3663" s="55" t="s">
        <v>4286</v>
      </c>
      <c r="H3663" s="55">
        <v>50900020</v>
      </c>
      <c r="I3663" s="55" t="s">
        <v>4366</v>
      </c>
      <c r="K3663" s="55" t="s">
        <v>492</v>
      </c>
      <c r="L3663" s="56">
        <v>45846</v>
      </c>
      <c r="Q3663" s="55" t="s">
        <v>89</v>
      </c>
      <c r="R3663" s="57">
        <v>28576.85</v>
      </c>
      <c r="S3663" s="55" t="s">
        <v>89</v>
      </c>
      <c r="T3663" s="57">
        <v>28576.85</v>
      </c>
      <c r="U3663" s="55" t="s">
        <v>333</v>
      </c>
      <c r="V3663" s="55" t="s">
        <v>334</v>
      </c>
      <c r="AJ3663" s="58">
        <v>0</v>
      </c>
      <c r="AT3663" t="s">
        <v>3842</v>
      </c>
      <c r="AU3663" s="191">
        <f t="shared" si="59"/>
        <v>471518025</v>
      </c>
    </row>
    <row r="3664" spans="1:47" hidden="1" x14ac:dyDescent="0.25">
      <c r="A3664" s="55" t="s">
        <v>1717</v>
      </c>
      <c r="B3664" s="92" t="s">
        <v>3472</v>
      </c>
      <c r="D3664" s="55" t="s">
        <v>1742</v>
      </c>
      <c r="E3664" s="56">
        <v>45838</v>
      </c>
      <c r="F3664" s="55" t="s">
        <v>4284</v>
      </c>
      <c r="H3664" s="55">
        <v>50900000</v>
      </c>
      <c r="I3664" s="55" t="s">
        <v>4366</v>
      </c>
      <c r="K3664" s="55" t="s">
        <v>488</v>
      </c>
      <c r="L3664" s="56">
        <v>45846</v>
      </c>
      <c r="Q3664" s="55" t="s">
        <v>89</v>
      </c>
      <c r="R3664" s="57">
        <v>2250.7199999999998</v>
      </c>
      <c r="S3664" s="55" t="s">
        <v>89</v>
      </c>
      <c r="T3664" s="57">
        <v>2250.7199999999998</v>
      </c>
      <c r="U3664" s="55" t="s">
        <v>332</v>
      </c>
      <c r="V3664" s="55" t="s">
        <v>3818</v>
      </c>
      <c r="AJ3664" s="58">
        <v>0</v>
      </c>
      <c r="AT3664" t="s">
        <v>3842</v>
      </c>
      <c r="AU3664" s="191">
        <f t="shared" si="59"/>
        <v>37136880</v>
      </c>
    </row>
    <row r="3665" spans="1:47" hidden="1" x14ac:dyDescent="0.25">
      <c r="A3665" s="55" t="s">
        <v>1717</v>
      </c>
      <c r="B3665" s="92" t="s">
        <v>3472</v>
      </c>
      <c r="D3665" s="55" t="s">
        <v>1742</v>
      </c>
      <c r="E3665" s="56">
        <v>45838</v>
      </c>
      <c r="F3665" s="55" t="s">
        <v>4284</v>
      </c>
      <c r="H3665" s="55">
        <v>50900060</v>
      </c>
      <c r="I3665" s="55" t="s">
        <v>4366</v>
      </c>
      <c r="K3665" s="55" t="s">
        <v>500</v>
      </c>
      <c r="L3665" s="56">
        <v>45846</v>
      </c>
      <c r="Q3665" s="55" t="s">
        <v>89</v>
      </c>
      <c r="R3665" s="57">
        <v>20.84</v>
      </c>
      <c r="S3665" s="55" t="s">
        <v>89</v>
      </c>
      <c r="T3665" s="57">
        <v>20.84</v>
      </c>
      <c r="U3665" s="55" t="s">
        <v>337</v>
      </c>
      <c r="V3665" s="55" t="s">
        <v>338</v>
      </c>
      <c r="AJ3665" s="58">
        <v>0</v>
      </c>
      <c r="AT3665" t="s">
        <v>3842</v>
      </c>
      <c r="AU3665" s="191">
        <f t="shared" si="59"/>
        <v>343860</v>
      </c>
    </row>
    <row r="3666" spans="1:47" hidden="1" x14ac:dyDescent="0.25">
      <c r="A3666" s="55" t="s">
        <v>1717</v>
      </c>
      <c r="B3666" s="92" t="s">
        <v>3472</v>
      </c>
      <c r="D3666" s="55" t="s">
        <v>1742</v>
      </c>
      <c r="E3666" s="56">
        <v>45838</v>
      </c>
      <c r="F3666" s="55" t="s">
        <v>4284</v>
      </c>
      <c r="H3666" s="55">
        <v>50900000</v>
      </c>
      <c r="I3666" s="55" t="s">
        <v>4366</v>
      </c>
      <c r="K3666" s="55" t="s">
        <v>488</v>
      </c>
      <c r="L3666" s="56">
        <v>45846</v>
      </c>
      <c r="Q3666" s="55" t="s">
        <v>89</v>
      </c>
      <c r="R3666" s="57">
        <v>665.48</v>
      </c>
      <c r="S3666" s="55" t="s">
        <v>89</v>
      </c>
      <c r="T3666" s="57">
        <v>665.48</v>
      </c>
      <c r="U3666" s="55" t="s">
        <v>341</v>
      </c>
      <c r="V3666" s="55" t="s">
        <v>342</v>
      </c>
      <c r="AJ3666" s="58">
        <v>0</v>
      </c>
      <c r="AT3666" t="s">
        <v>3842</v>
      </c>
      <c r="AU3666" s="191">
        <f t="shared" si="59"/>
        <v>10980420</v>
      </c>
    </row>
    <row r="3667" spans="1:47" hidden="1" x14ac:dyDescent="0.25">
      <c r="A3667" s="55" t="s">
        <v>1717</v>
      </c>
      <c r="B3667" s="92" t="s">
        <v>3472</v>
      </c>
      <c r="D3667" s="55" t="s">
        <v>1742</v>
      </c>
      <c r="E3667" s="56">
        <v>45838</v>
      </c>
      <c r="F3667" s="55" t="s">
        <v>4284</v>
      </c>
      <c r="H3667" s="55">
        <v>50900000</v>
      </c>
      <c r="I3667" s="55" t="s">
        <v>4366</v>
      </c>
      <c r="K3667" s="55" t="s">
        <v>488</v>
      </c>
      <c r="L3667" s="56">
        <v>45846</v>
      </c>
      <c r="Q3667" s="55" t="s">
        <v>89</v>
      </c>
      <c r="R3667" s="57">
        <v>740.79</v>
      </c>
      <c r="S3667" s="55" t="s">
        <v>89</v>
      </c>
      <c r="T3667" s="57">
        <v>740.79</v>
      </c>
      <c r="U3667" s="55" t="s">
        <v>337</v>
      </c>
      <c r="V3667" s="55" t="s">
        <v>338</v>
      </c>
      <c r="AJ3667" s="58">
        <v>0</v>
      </c>
      <c r="AT3667" t="s">
        <v>3842</v>
      </c>
      <c r="AU3667" s="191">
        <f t="shared" si="59"/>
        <v>12223035</v>
      </c>
    </row>
    <row r="3668" spans="1:47" hidden="1" x14ac:dyDescent="0.25">
      <c r="A3668" s="55" t="s">
        <v>1717</v>
      </c>
      <c r="B3668" s="92" t="s">
        <v>3472</v>
      </c>
      <c r="D3668" s="55" t="s">
        <v>1742</v>
      </c>
      <c r="E3668" s="56">
        <v>45838</v>
      </c>
      <c r="F3668" s="55" t="s">
        <v>4286</v>
      </c>
      <c r="H3668" s="55">
        <v>50900010</v>
      </c>
      <c r="I3668" s="55" t="s">
        <v>4366</v>
      </c>
      <c r="K3668" s="55" t="s">
        <v>490</v>
      </c>
      <c r="L3668" s="56">
        <v>45846</v>
      </c>
      <c r="Q3668" s="55" t="s">
        <v>89</v>
      </c>
      <c r="R3668" s="57">
        <v>198.84</v>
      </c>
      <c r="S3668" s="55" t="s">
        <v>89</v>
      </c>
      <c r="T3668" s="57">
        <v>198.84</v>
      </c>
      <c r="U3668" s="55" t="s">
        <v>339</v>
      </c>
      <c r="V3668" s="55" t="s">
        <v>340</v>
      </c>
      <c r="AJ3668" s="58">
        <v>0</v>
      </c>
      <c r="AT3668" t="s">
        <v>3842</v>
      </c>
      <c r="AU3668" s="191">
        <f t="shared" si="59"/>
        <v>3280860</v>
      </c>
    </row>
    <row r="3669" spans="1:47" hidden="1" x14ac:dyDescent="0.25">
      <c r="A3669" s="55" t="s">
        <v>1717</v>
      </c>
      <c r="B3669" s="92" t="s">
        <v>3472</v>
      </c>
      <c r="D3669" s="55" t="s">
        <v>1742</v>
      </c>
      <c r="E3669" s="56">
        <v>45838</v>
      </c>
      <c r="F3669" s="55" t="s">
        <v>4286</v>
      </c>
      <c r="H3669" s="55">
        <v>50900020</v>
      </c>
      <c r="I3669" s="55" t="s">
        <v>4366</v>
      </c>
      <c r="K3669" s="55" t="s">
        <v>492</v>
      </c>
      <c r="L3669" s="56">
        <v>45846</v>
      </c>
      <c r="Q3669" s="55" t="s">
        <v>89</v>
      </c>
      <c r="R3669" s="57">
        <v>709.85</v>
      </c>
      <c r="S3669" s="55" t="s">
        <v>89</v>
      </c>
      <c r="T3669" s="57">
        <v>709.85</v>
      </c>
      <c r="U3669" s="55" t="s">
        <v>341</v>
      </c>
      <c r="V3669" s="55" t="s">
        <v>342</v>
      </c>
      <c r="AJ3669" s="58">
        <v>0</v>
      </c>
      <c r="AT3669" t="s">
        <v>3842</v>
      </c>
      <c r="AU3669" s="191">
        <f t="shared" si="59"/>
        <v>11712525</v>
      </c>
    </row>
    <row r="3670" spans="1:47" hidden="1" x14ac:dyDescent="0.25">
      <c r="A3670" s="55" t="s">
        <v>1717</v>
      </c>
      <c r="B3670" s="92" t="s">
        <v>3472</v>
      </c>
      <c r="D3670" s="55" t="s">
        <v>1742</v>
      </c>
      <c r="E3670" s="56">
        <v>45838</v>
      </c>
      <c r="F3670" s="55" t="s">
        <v>4286</v>
      </c>
      <c r="H3670" s="55">
        <v>50900020</v>
      </c>
      <c r="I3670" s="55" t="s">
        <v>4366</v>
      </c>
      <c r="K3670" s="55" t="s">
        <v>492</v>
      </c>
      <c r="L3670" s="56">
        <v>45846</v>
      </c>
      <c r="Q3670" s="55" t="s">
        <v>89</v>
      </c>
      <c r="R3670" s="57">
        <v>-108017.67</v>
      </c>
      <c r="S3670" s="55" t="s">
        <v>89</v>
      </c>
      <c r="T3670" s="57">
        <v>-108017.67</v>
      </c>
      <c r="U3670" s="55" t="s">
        <v>329</v>
      </c>
      <c r="V3670" s="55" t="s">
        <v>330</v>
      </c>
      <c r="AJ3670" s="58">
        <v>0</v>
      </c>
      <c r="AT3670" t="s">
        <v>3842</v>
      </c>
      <c r="AU3670" s="191">
        <f t="shared" si="59"/>
        <v>-1782291555</v>
      </c>
    </row>
    <row r="3671" spans="1:47" hidden="1" x14ac:dyDescent="0.25">
      <c r="A3671" s="55" t="s">
        <v>1717</v>
      </c>
      <c r="B3671" s="92" t="s">
        <v>3472</v>
      </c>
      <c r="D3671" s="55" t="s">
        <v>1742</v>
      </c>
      <c r="E3671" s="56">
        <v>45838</v>
      </c>
      <c r="F3671" s="55" t="s">
        <v>4284</v>
      </c>
      <c r="H3671" s="55">
        <v>50900060</v>
      </c>
      <c r="I3671" s="55" t="s">
        <v>4366</v>
      </c>
      <c r="K3671" s="55" t="s">
        <v>500</v>
      </c>
      <c r="L3671" s="56">
        <v>45846</v>
      </c>
      <c r="Q3671" s="55" t="s">
        <v>89</v>
      </c>
      <c r="R3671" s="57">
        <v>227.33</v>
      </c>
      <c r="S3671" s="55" t="s">
        <v>89</v>
      </c>
      <c r="T3671" s="57">
        <v>227.33</v>
      </c>
      <c r="U3671" s="55" t="s">
        <v>343</v>
      </c>
      <c r="V3671" s="55" t="s">
        <v>344</v>
      </c>
      <c r="AJ3671" s="58">
        <v>0</v>
      </c>
      <c r="AT3671" t="s">
        <v>4416</v>
      </c>
      <c r="AU3671" s="191">
        <f t="shared" si="59"/>
        <v>3750945</v>
      </c>
    </row>
    <row r="3672" spans="1:47" hidden="1" x14ac:dyDescent="0.25">
      <c r="A3672" s="55" t="s">
        <v>1717</v>
      </c>
      <c r="B3672" s="92" t="s">
        <v>3472</v>
      </c>
      <c r="D3672" s="55" t="s">
        <v>1742</v>
      </c>
      <c r="E3672" s="56">
        <v>45838</v>
      </c>
      <c r="F3672" s="55" t="s">
        <v>4284</v>
      </c>
      <c r="H3672" s="55">
        <v>50900060</v>
      </c>
      <c r="I3672" s="55" t="s">
        <v>4366</v>
      </c>
      <c r="K3672" s="55" t="s">
        <v>500</v>
      </c>
      <c r="L3672" s="56">
        <v>45846</v>
      </c>
      <c r="Q3672" s="55" t="s">
        <v>89</v>
      </c>
      <c r="R3672" s="57">
        <v>-544.16</v>
      </c>
      <c r="S3672" s="55" t="s">
        <v>89</v>
      </c>
      <c r="T3672" s="57">
        <v>-544.16</v>
      </c>
      <c r="U3672" s="55" t="s">
        <v>329</v>
      </c>
      <c r="V3672" s="55" t="s">
        <v>330</v>
      </c>
      <c r="AJ3672" s="58">
        <v>0</v>
      </c>
      <c r="AT3672" t="s">
        <v>3842</v>
      </c>
      <c r="AU3672" s="191">
        <f t="shared" si="59"/>
        <v>-8978640</v>
      </c>
    </row>
    <row r="3673" spans="1:47" hidden="1" x14ac:dyDescent="0.25">
      <c r="A3673" s="55" t="s">
        <v>1717</v>
      </c>
      <c r="B3673" s="92" t="s">
        <v>3472</v>
      </c>
      <c r="D3673" s="55" t="s">
        <v>1742</v>
      </c>
      <c r="E3673" s="56">
        <v>45838</v>
      </c>
      <c r="F3673" s="55" t="s">
        <v>4286</v>
      </c>
      <c r="H3673" s="55">
        <v>50900010</v>
      </c>
      <c r="I3673" s="55" t="s">
        <v>4366</v>
      </c>
      <c r="K3673" s="55" t="s">
        <v>490</v>
      </c>
      <c r="L3673" s="56">
        <v>45846</v>
      </c>
      <c r="Q3673" s="55" t="s">
        <v>89</v>
      </c>
      <c r="R3673" s="57">
        <v>-46683.6</v>
      </c>
      <c r="S3673" s="55" t="s">
        <v>89</v>
      </c>
      <c r="T3673" s="57">
        <v>-46683.6</v>
      </c>
      <c r="U3673" s="55" t="s">
        <v>329</v>
      </c>
      <c r="V3673" s="55" t="s">
        <v>330</v>
      </c>
      <c r="AJ3673" s="58">
        <v>0</v>
      </c>
      <c r="AT3673" t="s">
        <v>3842</v>
      </c>
      <c r="AU3673" s="191">
        <f t="shared" si="59"/>
        <v>-770279400</v>
      </c>
    </row>
    <row r="3674" spans="1:47" hidden="1" x14ac:dyDescent="0.25">
      <c r="A3674" s="55" t="s">
        <v>1717</v>
      </c>
      <c r="B3674" s="92" t="s">
        <v>3472</v>
      </c>
      <c r="D3674" s="55" t="s">
        <v>1742</v>
      </c>
      <c r="E3674" s="56">
        <v>45838</v>
      </c>
      <c r="F3674" s="55" t="s">
        <v>4286</v>
      </c>
      <c r="H3674" s="55">
        <v>50900020</v>
      </c>
      <c r="I3674" s="55" t="s">
        <v>4366</v>
      </c>
      <c r="K3674" s="55" t="s">
        <v>492</v>
      </c>
      <c r="L3674" s="56">
        <v>45846</v>
      </c>
      <c r="Q3674" s="55" t="s">
        <v>89</v>
      </c>
      <c r="R3674" s="57">
        <v>999.01</v>
      </c>
      <c r="S3674" s="55" t="s">
        <v>89</v>
      </c>
      <c r="T3674" s="57">
        <v>999.01</v>
      </c>
      <c r="U3674" s="55" t="s">
        <v>336</v>
      </c>
      <c r="V3674" s="55" t="s">
        <v>3820</v>
      </c>
      <c r="AJ3674" s="58">
        <v>0</v>
      </c>
      <c r="AT3674" t="s">
        <v>3842</v>
      </c>
      <c r="AU3674" s="191">
        <f t="shared" si="59"/>
        <v>16483665</v>
      </c>
    </row>
    <row r="3675" spans="1:47" hidden="1" x14ac:dyDescent="0.25">
      <c r="A3675" s="55" t="s">
        <v>1717</v>
      </c>
      <c r="B3675" s="92" t="s">
        <v>3472</v>
      </c>
      <c r="D3675" s="55" t="s">
        <v>1742</v>
      </c>
      <c r="E3675" s="56">
        <v>45838</v>
      </c>
      <c r="F3675" s="55" t="s">
        <v>4284</v>
      </c>
      <c r="H3675" s="55">
        <v>50900060</v>
      </c>
      <c r="I3675" s="55" t="s">
        <v>4366</v>
      </c>
      <c r="K3675" s="55" t="s">
        <v>500</v>
      </c>
      <c r="L3675" s="56">
        <v>45846</v>
      </c>
      <c r="Q3675" s="55" t="s">
        <v>89</v>
      </c>
      <c r="R3675" s="57">
        <v>69.62</v>
      </c>
      <c r="S3675" s="55" t="s">
        <v>89</v>
      </c>
      <c r="T3675" s="57">
        <v>69.62</v>
      </c>
      <c r="U3675" s="55" t="s">
        <v>333</v>
      </c>
      <c r="V3675" s="55" t="s">
        <v>334</v>
      </c>
      <c r="AJ3675" s="58">
        <v>0</v>
      </c>
      <c r="AT3675" t="s">
        <v>3842</v>
      </c>
      <c r="AU3675" s="191">
        <f t="shared" si="59"/>
        <v>1148730</v>
      </c>
    </row>
    <row r="3677" spans="1:47" x14ac:dyDescent="0.25">
      <c r="T3677" s="191"/>
    </row>
    <row r="3680" spans="1:47" x14ac:dyDescent="0.25">
      <c r="U3680" s="55"/>
      <c r="V3680" s="55"/>
    </row>
    <row r="3681" spans="21:22" x14ac:dyDescent="0.25">
      <c r="U3681" s="55"/>
      <c r="V3681" s="55"/>
    </row>
    <row r="3682" spans="21:22" x14ac:dyDescent="0.25">
      <c r="U3682" s="55"/>
      <c r="V3682" s="55"/>
    </row>
    <row r="3683" spans="21:22" x14ac:dyDescent="0.25">
      <c r="U3683" s="55"/>
      <c r="V3683" s="55"/>
    </row>
    <row r="3684" spans="21:22" x14ac:dyDescent="0.25">
      <c r="U3684" s="55"/>
      <c r="V3684" s="55"/>
    </row>
    <row r="3685" spans="21:22" x14ac:dyDescent="0.25">
      <c r="U3685" s="55"/>
      <c r="V3685" s="55"/>
    </row>
    <row r="3686" spans="21:22" x14ac:dyDescent="0.25">
      <c r="U3686" s="55"/>
      <c r="V3686" s="55"/>
    </row>
  </sheetData>
  <autoFilter ref="A1:AU3675" xr:uid="{8D315D19-D4DD-456D-A05A-847635E4AB8C}">
    <filterColumn colId="10">
      <filters>
        <filter val="Consumable Material Used"/>
        <filter val="Gen. Transp. Freight Local"/>
        <filter val="Gen. Transp. Travelling Expenses"/>
        <filter val="Office Equipment Expenses"/>
        <filter val="Other Third Parties Services"/>
        <filter val="Printing and Supplies Expenses"/>
        <filter val="RM Exp - Buildings Services"/>
        <filter val="RM Exp - Machinery and Equipment"/>
        <filter val="RM Exp - Office and Other Equipment"/>
        <filter val="Spareparts Consumption"/>
        <filter val="Sub Contractor Expenses"/>
        <filter val="Utilities - Electricity Expenses"/>
        <filter val="Utilities - Gas PGN (Perusahaan Gas Negara)"/>
        <filter val="Utilities - Oxigent, CO2, Elpiji, Argon"/>
      </filters>
    </filterColumn>
    <filterColumn colId="21">
      <filters>
        <filter val="BP1 PRODUCTION DEPT"/>
      </filters>
    </filterColumn>
    <filterColumn colId="44">
      <filters>
        <filter val="Consumables"/>
        <filter val="Equipment expenses"/>
        <filter val="General transportation"/>
        <filter val="Repair &amp; Maintenance"/>
        <filter val="Stationery &amp; Printing"/>
        <filter val="Third party services"/>
        <filter val="Utilities - Electricity Expenses"/>
        <filter val="Utilities - Factory Sundries"/>
        <filter val="Utilities - Gas"/>
        <filter val="Utilities - Oxigent"/>
      </filters>
    </filterColumn>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03973-1443-4496-ADE3-AE1BFCC0F5AC}">
  <dimension ref="B2:L373"/>
  <sheetViews>
    <sheetView zoomScale="80" zoomScaleNormal="80" workbookViewId="0">
      <selection activeCell="C85" sqref="C85"/>
    </sheetView>
  </sheetViews>
  <sheetFormatPr defaultColWidth="9.140625" defaultRowHeight="15" outlineLevelRow="1" x14ac:dyDescent="0.25"/>
  <cols>
    <col min="1" max="1" width="4.140625" style="197" customWidth="1"/>
    <col min="2" max="2" width="26.5703125" style="197" bestFit="1" customWidth="1"/>
    <col min="3" max="3" width="35.42578125" style="197" bestFit="1" customWidth="1"/>
    <col min="4" max="4" width="39.5703125" style="197" customWidth="1"/>
    <col min="5" max="5" width="44.28515625" style="250" customWidth="1"/>
    <col min="6" max="6" width="30.28515625" style="197" bestFit="1" customWidth="1"/>
    <col min="7" max="7" width="3.42578125" style="197" customWidth="1"/>
    <col min="8" max="8" width="20.42578125" style="198" customWidth="1"/>
    <col min="9" max="9" width="27.5703125" style="198" customWidth="1"/>
    <col min="10" max="10" width="32.85546875" style="197" bestFit="1" customWidth="1"/>
    <col min="11" max="11" width="9.140625" style="197"/>
    <col min="12" max="12" width="16.5703125" style="197" customWidth="1"/>
    <col min="13" max="14" width="9.140625" style="197"/>
    <col min="15" max="15" width="30.85546875" style="197" bestFit="1" customWidth="1"/>
    <col min="16" max="16" width="25.85546875" style="197" bestFit="1" customWidth="1"/>
    <col min="17" max="16384" width="9.140625" style="197"/>
  </cols>
  <sheetData>
    <row r="2" spans="2:9" s="194" customFormat="1" x14ac:dyDescent="0.25">
      <c r="B2" s="193" t="s">
        <v>11</v>
      </c>
      <c r="E2" s="249"/>
      <c r="H2" s="195"/>
      <c r="I2" s="195"/>
    </row>
    <row r="4" spans="2:9" outlineLevel="1" x14ac:dyDescent="0.25">
      <c r="B4" s="196" t="s">
        <v>11</v>
      </c>
      <c r="C4" s="196" t="s">
        <v>96</v>
      </c>
    </row>
    <row r="5" spans="2:9" outlineLevel="1" x14ac:dyDescent="0.25">
      <c r="B5" s="199" t="s">
        <v>4388</v>
      </c>
      <c r="C5" s="199" t="s">
        <v>15</v>
      </c>
    </row>
    <row r="6" spans="2:9" outlineLevel="1" x14ac:dyDescent="0.25">
      <c r="B6" s="199" t="s">
        <v>4389</v>
      </c>
      <c r="C6" s="199" t="s">
        <v>19</v>
      </c>
    </row>
    <row r="7" spans="2:9" outlineLevel="1" x14ac:dyDescent="0.25">
      <c r="B7" s="199" t="s">
        <v>4434</v>
      </c>
      <c r="C7" s="199" t="s">
        <v>3762</v>
      </c>
    </row>
    <row r="8" spans="2:9" outlineLevel="1" x14ac:dyDescent="0.25">
      <c r="B8" s="199" t="s">
        <v>194</v>
      </c>
      <c r="C8" s="199" t="s">
        <v>194</v>
      </c>
    </row>
    <row r="9" spans="2:9" outlineLevel="1" x14ac:dyDescent="0.25">
      <c r="B9" s="199" t="s">
        <v>106</v>
      </c>
      <c r="C9" s="199" t="s">
        <v>106</v>
      </c>
    </row>
    <row r="10" spans="2:9" outlineLevel="1" x14ac:dyDescent="0.25">
      <c r="B10" s="199" t="s">
        <v>3731</v>
      </c>
      <c r="C10" s="199" t="s">
        <v>3731</v>
      </c>
    </row>
    <row r="11" spans="2:9" outlineLevel="1" x14ac:dyDescent="0.25">
      <c r="B11" s="199" t="s">
        <v>3829</v>
      </c>
      <c r="C11" s="199" t="s">
        <v>3829</v>
      </c>
    </row>
    <row r="12" spans="2:9" outlineLevel="1" x14ac:dyDescent="0.25">
      <c r="B12" s="199" t="s">
        <v>5379</v>
      </c>
      <c r="C12" s="199" t="s">
        <v>5379</v>
      </c>
    </row>
    <row r="13" spans="2:9" outlineLevel="1" x14ac:dyDescent="0.25">
      <c r="B13" s="199" t="s">
        <v>102</v>
      </c>
      <c r="C13" s="199" t="s">
        <v>91</v>
      </c>
    </row>
    <row r="14" spans="2:9" outlineLevel="1" x14ac:dyDescent="0.25">
      <c r="B14" s="199" t="s">
        <v>120</v>
      </c>
      <c r="C14" s="199" t="s">
        <v>232</v>
      </c>
    </row>
    <row r="15" spans="2:9" outlineLevel="1" x14ac:dyDescent="0.25">
      <c r="B15" s="199" t="s">
        <v>101</v>
      </c>
      <c r="C15" s="199" t="s">
        <v>121</v>
      </c>
    </row>
    <row r="16" spans="2:9" outlineLevel="1" x14ac:dyDescent="0.25">
      <c r="B16"/>
    </row>
    <row r="17" spans="2:9" s="194" customFormat="1" x14ac:dyDescent="0.25">
      <c r="B17" s="193" t="s">
        <v>4427</v>
      </c>
      <c r="E17" s="249"/>
      <c r="H17" s="195"/>
      <c r="I17" s="195"/>
    </row>
    <row r="18" spans="2:9" x14ac:dyDescent="0.25">
      <c r="B18"/>
    </row>
    <row r="19" spans="2:9" outlineLevel="1" x14ac:dyDescent="0.25">
      <c r="B19" s="115" t="s">
        <v>4431</v>
      </c>
      <c r="C19" s="115" t="s">
        <v>4427</v>
      </c>
    </row>
    <row r="20" spans="2:9" outlineLevel="1" x14ac:dyDescent="0.25">
      <c r="B20" s="116" t="s">
        <v>4388</v>
      </c>
      <c r="C20" s="116" t="s">
        <v>16</v>
      </c>
    </row>
    <row r="21" spans="2:9" outlineLevel="1" x14ac:dyDescent="0.25">
      <c r="B21" s="116" t="s">
        <v>4388</v>
      </c>
      <c r="C21" s="116" t="s">
        <v>17</v>
      </c>
    </row>
    <row r="22" spans="2:9" outlineLevel="1" x14ac:dyDescent="0.25">
      <c r="B22" s="116" t="s">
        <v>4388</v>
      </c>
      <c r="C22" s="116" t="s">
        <v>18</v>
      </c>
    </row>
    <row r="23" spans="2:9" outlineLevel="1" x14ac:dyDescent="0.25">
      <c r="B23" s="116" t="s">
        <v>4389</v>
      </c>
      <c r="C23" s="116" t="s">
        <v>4432</v>
      </c>
    </row>
    <row r="24" spans="2:9" outlineLevel="1" x14ac:dyDescent="0.25">
      <c r="B24" s="116" t="s">
        <v>4389</v>
      </c>
      <c r="C24" s="116" t="s">
        <v>4433</v>
      </c>
    </row>
    <row r="25" spans="2:9" outlineLevel="1" x14ac:dyDescent="0.25">
      <c r="B25" s="116" t="s">
        <v>4389</v>
      </c>
      <c r="C25" s="116" t="s">
        <v>21</v>
      </c>
    </row>
    <row r="26" spans="2:9" outlineLevel="1" x14ac:dyDescent="0.25">
      <c r="B26" s="116" t="s">
        <v>4389</v>
      </c>
      <c r="C26" s="116" t="s">
        <v>22</v>
      </c>
    </row>
    <row r="27" spans="2:9" outlineLevel="1" x14ac:dyDescent="0.25">
      <c r="B27" s="116" t="s">
        <v>4389</v>
      </c>
      <c r="C27" s="116" t="s">
        <v>23</v>
      </c>
    </row>
    <row r="28" spans="2:9" outlineLevel="1" x14ac:dyDescent="0.25">
      <c r="B28" s="111" t="s">
        <v>4434</v>
      </c>
      <c r="C28" s="111" t="s">
        <v>97</v>
      </c>
    </row>
    <row r="29" spans="2:9" outlineLevel="1" x14ac:dyDescent="0.25">
      <c r="B29" s="111" t="s">
        <v>4434</v>
      </c>
      <c r="C29" s="111" t="s">
        <v>98</v>
      </c>
    </row>
    <row r="30" spans="2:9" outlineLevel="1" x14ac:dyDescent="0.25">
      <c r="B30" s="111" t="s">
        <v>194</v>
      </c>
      <c r="C30" s="111" t="s">
        <v>122</v>
      </c>
    </row>
    <row r="31" spans="2:9" outlineLevel="1" x14ac:dyDescent="0.25">
      <c r="B31" s="111" t="str">
        <f>B30</f>
        <v>HSE</v>
      </c>
      <c r="C31" s="111" t="s">
        <v>114</v>
      </c>
    </row>
    <row r="32" spans="2:9" outlineLevel="1" x14ac:dyDescent="0.25">
      <c r="B32" s="111" t="s">
        <v>106</v>
      </c>
      <c r="C32" s="111" t="s">
        <v>99</v>
      </c>
    </row>
    <row r="33" spans="2:3" outlineLevel="1" x14ac:dyDescent="0.25">
      <c r="B33" s="111" t="s">
        <v>106</v>
      </c>
      <c r="C33" s="111" t="s">
        <v>105</v>
      </c>
    </row>
    <row r="34" spans="2:3" outlineLevel="1" x14ac:dyDescent="0.25">
      <c r="B34" s="111" t="s">
        <v>3731</v>
      </c>
      <c r="C34" s="111" t="s">
        <v>103</v>
      </c>
    </row>
    <row r="35" spans="2:3" outlineLevel="1" x14ac:dyDescent="0.25">
      <c r="B35" s="111" t="s">
        <v>3731</v>
      </c>
      <c r="C35" s="111" t="s">
        <v>111</v>
      </c>
    </row>
    <row r="36" spans="2:3" outlineLevel="1" x14ac:dyDescent="0.25">
      <c r="B36" s="111" t="s">
        <v>3731</v>
      </c>
      <c r="C36" s="111" t="s">
        <v>3834</v>
      </c>
    </row>
    <row r="37" spans="2:3" outlineLevel="1" x14ac:dyDescent="0.25">
      <c r="B37" s="111" t="s">
        <v>3731</v>
      </c>
      <c r="C37" s="111" t="s">
        <v>110</v>
      </c>
    </row>
    <row r="38" spans="2:3" outlineLevel="1" x14ac:dyDescent="0.25">
      <c r="B38" s="199" t="s">
        <v>3833</v>
      </c>
      <c r="C38" s="199" t="s">
        <v>3833</v>
      </c>
    </row>
    <row r="39" spans="2:3" outlineLevel="1" x14ac:dyDescent="0.25">
      <c r="B39" s="111" t="s">
        <v>3829</v>
      </c>
      <c r="C39" s="111" t="s">
        <v>4392</v>
      </c>
    </row>
    <row r="40" spans="2:3" outlineLevel="1" x14ac:dyDescent="0.25">
      <c r="B40" s="111" t="s">
        <v>3829</v>
      </c>
      <c r="C40" s="111" t="s">
        <v>5380</v>
      </c>
    </row>
    <row r="41" spans="2:3" outlineLevel="1" x14ac:dyDescent="0.25">
      <c r="B41" s="111" t="s">
        <v>3829</v>
      </c>
      <c r="C41" s="111" t="s">
        <v>5381</v>
      </c>
    </row>
    <row r="42" spans="2:3" outlineLevel="1" x14ac:dyDescent="0.25">
      <c r="B42" s="111" t="s">
        <v>5379</v>
      </c>
      <c r="C42" s="111" t="s">
        <v>4634</v>
      </c>
    </row>
    <row r="43" spans="2:3" outlineLevel="1" x14ac:dyDescent="0.25">
      <c r="B43" s="111" t="s">
        <v>5379</v>
      </c>
      <c r="C43" s="111" t="s">
        <v>213</v>
      </c>
    </row>
    <row r="44" spans="2:3" outlineLevel="1" x14ac:dyDescent="0.25">
      <c r="B44" s="111" t="s">
        <v>102</v>
      </c>
      <c r="C44" s="111" t="s">
        <v>5448</v>
      </c>
    </row>
    <row r="45" spans="2:3" outlineLevel="1" x14ac:dyDescent="0.25">
      <c r="B45" s="111" t="s">
        <v>102</v>
      </c>
      <c r="C45" s="111" t="s">
        <v>4435</v>
      </c>
    </row>
    <row r="46" spans="2:3" outlineLevel="1" x14ac:dyDescent="0.25">
      <c r="B46" s="111" t="s">
        <v>102</v>
      </c>
      <c r="C46" s="111" t="s">
        <v>5439</v>
      </c>
    </row>
    <row r="47" spans="2:3" outlineLevel="1" x14ac:dyDescent="0.25">
      <c r="B47" s="111" t="s">
        <v>120</v>
      </c>
      <c r="C47" s="111" t="s">
        <v>4903</v>
      </c>
    </row>
    <row r="48" spans="2:3" outlineLevel="1" x14ac:dyDescent="0.25">
      <c r="B48" s="111" t="s">
        <v>120</v>
      </c>
      <c r="C48" s="111" t="s">
        <v>112</v>
      </c>
    </row>
    <row r="49" spans="2:12" outlineLevel="1" x14ac:dyDescent="0.25">
      <c r="B49" s="111" t="s">
        <v>120</v>
      </c>
      <c r="C49" s="111" t="s">
        <v>117</v>
      </c>
    </row>
    <row r="50" spans="2:12" outlineLevel="1" x14ac:dyDescent="0.25">
      <c r="B50" s="111" t="s">
        <v>120</v>
      </c>
      <c r="C50" s="111" t="s">
        <v>104</v>
      </c>
    </row>
    <row r="51" spans="2:12" outlineLevel="1" x14ac:dyDescent="0.25">
      <c r="B51" s="117" t="s">
        <v>101</v>
      </c>
      <c r="C51" s="111" t="s">
        <v>209</v>
      </c>
    </row>
    <row r="52" spans="2:12" outlineLevel="1" x14ac:dyDescent="0.25">
      <c r="B52" s="111" t="s">
        <v>101</v>
      </c>
      <c r="C52" s="111" t="s">
        <v>113</v>
      </c>
    </row>
    <row r="53" spans="2:12" outlineLevel="1" x14ac:dyDescent="0.25">
      <c r="B53" s="111" t="s">
        <v>101</v>
      </c>
      <c r="C53" s="111" t="s">
        <v>116</v>
      </c>
    </row>
    <row r="54" spans="2:12" outlineLevel="1" x14ac:dyDescent="0.25"/>
    <row r="55" spans="2:12" s="194" customFormat="1" x14ac:dyDescent="0.25">
      <c r="B55" s="193" t="s">
        <v>4896</v>
      </c>
      <c r="E55" s="249"/>
      <c r="H55" s="200"/>
      <c r="I55" s="200"/>
    </row>
    <row r="57" spans="2:12" outlineLevel="1" x14ac:dyDescent="0.25">
      <c r="B57" s="196" t="s">
        <v>11</v>
      </c>
      <c r="C57" s="196" t="s">
        <v>4427</v>
      </c>
      <c r="D57" s="196" t="s">
        <v>4897</v>
      </c>
      <c r="E57" s="251" t="s">
        <v>4898</v>
      </c>
      <c r="H57" s="196" t="s">
        <v>4899</v>
      </c>
      <c r="I57" s="196" t="s">
        <v>4900</v>
      </c>
      <c r="J57" s="196" t="s">
        <v>4427</v>
      </c>
      <c r="L57" s="196" t="s">
        <v>4897</v>
      </c>
    </row>
    <row r="58" spans="2:12" outlineLevel="1" x14ac:dyDescent="0.25">
      <c r="B58" s="199" t="s">
        <v>3759</v>
      </c>
      <c r="C58" s="199" t="s">
        <v>3759</v>
      </c>
      <c r="D58" s="199" t="s">
        <v>299</v>
      </c>
      <c r="E58" s="199" t="s">
        <v>300</v>
      </c>
      <c r="H58" s="201" t="s">
        <v>3759</v>
      </c>
      <c r="I58" s="201" t="str">
        <f>IF(MID(D58,6,2)="PP",_xlfn.CONCAT(H58,RIGHT(D58,2)),IF(MID(D58,6,2)="SU",RIGHT(D58,5),_xlfn.CONCAT(H58,"01",RIGHT(D58,1))))</f>
        <v>SMS01</v>
      </c>
      <c r="J58" s="199" t="str">
        <f t="shared" ref="J58:J68" si="0">C58</f>
        <v>SMS</v>
      </c>
      <c r="L58" s="199" t="str">
        <f t="shared" ref="L58:L93" si="1">D58</f>
        <v>10101PP001</v>
      </c>
    </row>
    <row r="59" spans="2:12" outlineLevel="1" x14ac:dyDescent="0.25">
      <c r="B59" s="199" t="s">
        <v>3759</v>
      </c>
      <c r="C59" s="199" t="s">
        <v>3759</v>
      </c>
      <c r="D59" s="199" t="s">
        <v>301</v>
      </c>
      <c r="E59" s="199" t="s">
        <v>302</v>
      </c>
      <c r="H59" s="201" t="s">
        <v>3759</v>
      </c>
      <c r="I59" s="201" t="str">
        <f t="shared" ref="I59:I83" si="2">IF(MID(D59,6,2)="PP",_xlfn.CONCAT(H59,RIGHT(D59,2)),IF(MID(D59,6,2)="SU",RIGHT(D59,5),_xlfn.CONCAT(H59,"01",RIGHT(D59,1))))</f>
        <v>SMS02</v>
      </c>
      <c r="J59" s="199" t="str">
        <f t="shared" si="0"/>
        <v>SMS</v>
      </c>
      <c r="L59" s="199" t="str">
        <f t="shared" si="1"/>
        <v>10101PP002</v>
      </c>
    </row>
    <row r="60" spans="2:12" outlineLevel="1" x14ac:dyDescent="0.25">
      <c r="B60" s="199" t="s">
        <v>3759</v>
      </c>
      <c r="C60" s="199" t="s">
        <v>3759</v>
      </c>
      <c r="D60" s="199" t="s">
        <v>303</v>
      </c>
      <c r="E60" s="199" t="s">
        <v>304</v>
      </c>
      <c r="H60" s="201" t="s">
        <v>3759</v>
      </c>
      <c r="I60" s="201" t="str">
        <f t="shared" si="2"/>
        <v>SMS03</v>
      </c>
      <c r="J60" s="199" t="str">
        <f t="shared" si="0"/>
        <v>SMS</v>
      </c>
      <c r="L60" s="199" t="str">
        <f t="shared" si="1"/>
        <v>10101PP003</v>
      </c>
    </row>
    <row r="61" spans="2:12" outlineLevel="1" x14ac:dyDescent="0.25">
      <c r="B61" s="199" t="s">
        <v>3759</v>
      </c>
      <c r="C61" s="199" t="s">
        <v>3759</v>
      </c>
      <c r="D61" s="199" t="s">
        <v>305</v>
      </c>
      <c r="E61" s="199" t="s">
        <v>306</v>
      </c>
      <c r="H61" s="201" t="s">
        <v>3759</v>
      </c>
      <c r="I61" s="201" t="str">
        <f t="shared" si="2"/>
        <v>SMS04</v>
      </c>
      <c r="J61" s="199" t="str">
        <f t="shared" si="0"/>
        <v>SMS</v>
      </c>
      <c r="L61" s="199" t="str">
        <f t="shared" si="1"/>
        <v>10101PP004</v>
      </c>
    </row>
    <row r="62" spans="2:12" outlineLevel="1" x14ac:dyDescent="0.25">
      <c r="B62" s="199" t="s">
        <v>3759</v>
      </c>
      <c r="C62" s="199" t="s">
        <v>3759</v>
      </c>
      <c r="D62" s="199" t="s">
        <v>307</v>
      </c>
      <c r="E62" s="199" t="s">
        <v>308</v>
      </c>
      <c r="H62" s="201" t="s">
        <v>3759</v>
      </c>
      <c r="I62" s="201" t="str">
        <f t="shared" si="2"/>
        <v>SMS05</v>
      </c>
      <c r="J62" s="199" t="str">
        <f t="shared" si="0"/>
        <v>SMS</v>
      </c>
      <c r="L62" s="199" t="str">
        <f t="shared" si="1"/>
        <v>10101PP005</v>
      </c>
    </row>
    <row r="63" spans="2:12" outlineLevel="1" x14ac:dyDescent="0.25">
      <c r="B63" s="199" t="s">
        <v>3759</v>
      </c>
      <c r="C63" s="199" t="s">
        <v>3759</v>
      </c>
      <c r="D63" s="199" t="s">
        <v>309</v>
      </c>
      <c r="E63" s="199" t="s">
        <v>310</v>
      </c>
      <c r="H63" s="201" t="s">
        <v>3759</v>
      </c>
      <c r="I63" s="201" t="str">
        <f t="shared" si="2"/>
        <v>SMS06</v>
      </c>
      <c r="J63" s="199" t="str">
        <f t="shared" si="0"/>
        <v>SMS</v>
      </c>
      <c r="L63" s="199" t="str">
        <f t="shared" si="1"/>
        <v>10101PP006</v>
      </c>
    </row>
    <row r="64" spans="2:12" outlineLevel="1" x14ac:dyDescent="0.25">
      <c r="B64" s="199" t="s">
        <v>3759</v>
      </c>
      <c r="C64" s="199" t="s">
        <v>3759</v>
      </c>
      <c r="D64" s="199" t="s">
        <v>311</v>
      </c>
      <c r="E64" s="199" t="s">
        <v>312</v>
      </c>
      <c r="H64" s="201" t="s">
        <v>3759</v>
      </c>
      <c r="I64" s="201" t="str">
        <f t="shared" si="2"/>
        <v>SMS07</v>
      </c>
      <c r="J64" s="199" t="str">
        <f t="shared" si="0"/>
        <v>SMS</v>
      </c>
      <c r="L64" s="199" t="str">
        <f t="shared" si="1"/>
        <v>10101PP007</v>
      </c>
    </row>
    <row r="65" spans="2:12" outlineLevel="1" x14ac:dyDescent="0.25">
      <c r="B65" s="199" t="s">
        <v>4368</v>
      </c>
      <c r="C65" s="199" t="s">
        <v>4368</v>
      </c>
      <c r="D65" s="199" t="s">
        <v>313</v>
      </c>
      <c r="E65" s="199" t="s">
        <v>3776</v>
      </c>
      <c r="H65" s="201" t="s">
        <v>3759</v>
      </c>
      <c r="I65" s="201" t="str">
        <f>IF(MID(D65,6,2)="PP",_xlfn.CONCAT(H65,RIGHT(D65,2)),IF(MID(D65,6,2)="SU",RIGHT(D65,5),_xlfn.CONCAT(H65,"1",RIGHT(D65,1))))</f>
        <v>SMS11</v>
      </c>
      <c r="J65" s="199" t="str">
        <f t="shared" si="0"/>
        <v>ELECTRICAL</v>
      </c>
      <c r="L65" s="199" t="str">
        <f t="shared" si="1"/>
        <v>10101PS001</v>
      </c>
    </row>
    <row r="66" spans="2:12" outlineLevel="1" x14ac:dyDescent="0.25">
      <c r="B66" s="199" t="s">
        <v>3759</v>
      </c>
      <c r="C66" s="199" t="s">
        <v>3759</v>
      </c>
      <c r="D66" s="199" t="s">
        <v>315</v>
      </c>
      <c r="E66" s="199" t="s">
        <v>3777</v>
      </c>
      <c r="H66" s="201" t="s">
        <v>3759</v>
      </c>
      <c r="I66" s="201" t="str">
        <f t="shared" ref="I66:I72" si="3">IF(MID(D66,6,2)="PP",_xlfn.CONCAT(H66,RIGHT(D66,2)),IF(MID(D66,6,2)="SU",RIGHT(D66,5),_xlfn.CONCAT(H66,"1",RIGHT(D66,1))))</f>
        <v>SMS12</v>
      </c>
      <c r="J66" s="199" t="str">
        <f t="shared" si="0"/>
        <v>SMS</v>
      </c>
      <c r="L66" s="199" t="str">
        <f t="shared" si="1"/>
        <v>10101PS002</v>
      </c>
    </row>
    <row r="67" spans="2:12" outlineLevel="1" x14ac:dyDescent="0.25">
      <c r="B67" s="199" t="s">
        <v>21</v>
      </c>
      <c r="C67" s="199" t="s">
        <v>21</v>
      </c>
      <c r="D67" s="199" t="s">
        <v>317</v>
      </c>
      <c r="E67" s="199" t="s">
        <v>3778</v>
      </c>
      <c r="H67" s="201" t="s">
        <v>3759</v>
      </c>
      <c r="I67" s="201" t="str">
        <f t="shared" si="3"/>
        <v>SMS13</v>
      </c>
      <c r="J67" s="199" t="str">
        <f t="shared" si="0"/>
        <v>PPIC</v>
      </c>
      <c r="L67" s="199" t="str">
        <f t="shared" si="1"/>
        <v>10101PS003</v>
      </c>
    </row>
    <row r="68" spans="2:12" outlineLevel="1" x14ac:dyDescent="0.25">
      <c r="B68" s="199" t="s">
        <v>22</v>
      </c>
      <c r="C68" s="199" t="s">
        <v>22</v>
      </c>
      <c r="D68" s="199" t="s">
        <v>319</v>
      </c>
      <c r="E68" s="199" t="s">
        <v>3779</v>
      </c>
      <c r="H68" s="201" t="s">
        <v>3759</v>
      </c>
      <c r="I68" s="201" t="str">
        <f t="shared" si="3"/>
        <v>SMS14</v>
      </c>
      <c r="J68" s="199" t="str">
        <f t="shared" si="0"/>
        <v>QAQC</v>
      </c>
      <c r="L68" s="199" t="str">
        <f t="shared" si="1"/>
        <v>10101PS004</v>
      </c>
    </row>
    <row r="69" spans="2:12" outlineLevel="1" x14ac:dyDescent="0.25">
      <c r="B69" s="199" t="s">
        <v>3759</v>
      </c>
      <c r="C69" s="199" t="s">
        <v>3759</v>
      </c>
      <c r="D69" s="199" t="s">
        <v>321</v>
      </c>
      <c r="E69" s="199" t="s">
        <v>3780</v>
      </c>
      <c r="H69" s="201" t="s">
        <v>3759</v>
      </c>
      <c r="I69" s="201" t="str">
        <f t="shared" si="3"/>
        <v>SMS15</v>
      </c>
      <c r="J69" s="199" t="str">
        <f t="shared" ref="J69:J93" si="4">C69</f>
        <v>SMS</v>
      </c>
      <c r="L69" s="199" t="str">
        <f t="shared" si="1"/>
        <v>10101PS005</v>
      </c>
    </row>
    <row r="70" spans="2:12" outlineLevel="1" x14ac:dyDescent="0.25">
      <c r="B70" s="199" t="s">
        <v>3759</v>
      </c>
      <c r="C70" s="199" t="s">
        <v>3759</v>
      </c>
      <c r="D70" s="199" t="s">
        <v>323</v>
      </c>
      <c r="E70" s="199" t="s">
        <v>3781</v>
      </c>
      <c r="H70" s="201" t="s">
        <v>3759</v>
      </c>
      <c r="I70" s="201" t="str">
        <f t="shared" si="3"/>
        <v>SMS16</v>
      </c>
      <c r="J70" s="199" t="str">
        <f t="shared" si="4"/>
        <v>SMS</v>
      </c>
      <c r="L70" s="199" t="str">
        <f t="shared" si="1"/>
        <v>10101PS006</v>
      </c>
    </row>
    <row r="71" spans="2:12" outlineLevel="1" x14ac:dyDescent="0.25">
      <c r="B71" s="199" t="s">
        <v>3759</v>
      </c>
      <c r="C71" s="199" t="s">
        <v>3759</v>
      </c>
      <c r="D71" s="199" t="s">
        <v>325</v>
      </c>
      <c r="E71" s="199" t="s">
        <v>3782</v>
      </c>
      <c r="H71" s="201" t="s">
        <v>3759</v>
      </c>
      <c r="I71" s="201" t="str">
        <f t="shared" si="3"/>
        <v>SMS17</v>
      </c>
      <c r="J71" s="199" t="str">
        <f t="shared" si="4"/>
        <v>SMS</v>
      </c>
      <c r="L71" s="199" t="str">
        <f t="shared" si="1"/>
        <v>10101PS007</v>
      </c>
    </row>
    <row r="72" spans="2:12" outlineLevel="1" x14ac:dyDescent="0.25">
      <c r="B72" s="199" t="s">
        <v>3759</v>
      </c>
      <c r="C72" s="199" t="s">
        <v>3759</v>
      </c>
      <c r="D72" s="199" t="s">
        <v>327</v>
      </c>
      <c r="E72" s="199" t="s">
        <v>3783</v>
      </c>
      <c r="H72" s="201" t="s">
        <v>3759</v>
      </c>
      <c r="I72" s="201" t="str">
        <f t="shared" si="3"/>
        <v>SMS18</v>
      </c>
      <c r="J72" s="199" t="str">
        <f t="shared" si="4"/>
        <v>SMS</v>
      </c>
      <c r="L72" s="199" t="str">
        <f t="shared" si="1"/>
        <v>10101PS008</v>
      </c>
    </row>
    <row r="73" spans="2:12" outlineLevel="1" x14ac:dyDescent="0.25">
      <c r="B73" s="199" t="s">
        <v>16</v>
      </c>
      <c r="C73" s="199" t="s">
        <v>16</v>
      </c>
      <c r="D73" s="199" t="s">
        <v>329</v>
      </c>
      <c r="E73" s="199" t="s">
        <v>330</v>
      </c>
      <c r="H73" s="201" t="s">
        <v>16</v>
      </c>
      <c r="I73" s="201" t="str">
        <f>IF(MID(D73,6,2)="PP",_xlfn.CONCAT(H73,RIGHT(D73,3)),IF(MID(D73,6,2)="SU",RIGHT(D73,5),_xlfn.CONCAT(H73,"01",RIGHT(D73,1))))</f>
        <v>BP001</v>
      </c>
      <c r="J73" s="199" t="str">
        <f t="shared" si="4"/>
        <v>BP</v>
      </c>
      <c r="L73" s="199" t="str">
        <f t="shared" si="1"/>
        <v>10103PP001</v>
      </c>
    </row>
    <row r="74" spans="2:12" outlineLevel="1" x14ac:dyDescent="0.25">
      <c r="B74" s="199" t="s">
        <v>16</v>
      </c>
      <c r="C74" s="199" t="s">
        <v>16</v>
      </c>
      <c r="D74" s="199" t="s">
        <v>343</v>
      </c>
      <c r="E74" s="199" t="s">
        <v>344</v>
      </c>
      <c r="H74" s="201" t="s">
        <v>16</v>
      </c>
      <c r="I74" s="201" t="str">
        <f t="shared" ref="I74:I75" si="5">IF(MID(D74,6,2)="PP",_xlfn.CONCAT(H74,RIGHT(D74,3)),IF(MID(D74,6,2)="SU",RIGHT(D74,5),_xlfn.CONCAT(H74,"01",RIGHT(D74,1))))</f>
        <v>BP009</v>
      </c>
      <c r="J74" s="199" t="str">
        <f t="shared" si="4"/>
        <v>BP</v>
      </c>
      <c r="L74" s="199" t="str">
        <f t="shared" si="1"/>
        <v>10103PP009</v>
      </c>
    </row>
    <row r="75" spans="2:12" outlineLevel="1" x14ac:dyDescent="0.25">
      <c r="B75" s="199" t="s">
        <v>16</v>
      </c>
      <c r="C75" s="199" t="s">
        <v>16</v>
      </c>
      <c r="D75" s="199" t="s">
        <v>345</v>
      </c>
      <c r="E75" s="199" t="s">
        <v>5455</v>
      </c>
      <c r="H75" s="201" t="s">
        <v>16</v>
      </c>
      <c r="I75" s="201" t="str">
        <f t="shared" si="5"/>
        <v>BP010</v>
      </c>
      <c r="J75" s="199" t="str">
        <f t="shared" si="4"/>
        <v>BP</v>
      </c>
      <c r="L75" s="199" t="str">
        <f t="shared" si="1"/>
        <v>10103PP010</v>
      </c>
    </row>
    <row r="76" spans="2:12" outlineLevel="1" x14ac:dyDescent="0.25">
      <c r="B76" s="199" t="s">
        <v>4368</v>
      </c>
      <c r="C76" s="199" t="s">
        <v>4368</v>
      </c>
      <c r="D76" s="199" t="s">
        <v>346</v>
      </c>
      <c r="E76" s="199" t="s">
        <v>3821</v>
      </c>
      <c r="H76" s="201" t="s">
        <v>16</v>
      </c>
      <c r="I76" s="201" t="str">
        <f>IF(MID(D76,6,2)="PP",_xlfn.CONCAT(H76,RIGHT(D76,2)),IF(MID(D76,6,2)="SU",RIGHT(D76,5),_xlfn.CONCAT(H76,"01",RIGHT(D76,1))))</f>
        <v>BP011</v>
      </c>
      <c r="J76" s="199" t="str">
        <f t="shared" si="4"/>
        <v>ELECTRICAL</v>
      </c>
      <c r="L76" s="199" t="str">
        <f t="shared" si="1"/>
        <v>10103PS001</v>
      </c>
    </row>
    <row r="77" spans="2:12" outlineLevel="1" x14ac:dyDescent="0.25">
      <c r="B77" s="199" t="s">
        <v>16</v>
      </c>
      <c r="C77" s="199" t="s">
        <v>16</v>
      </c>
      <c r="D77" s="199" t="s">
        <v>347</v>
      </c>
      <c r="E77" s="199" t="s">
        <v>3822</v>
      </c>
      <c r="H77" s="201" t="s">
        <v>16</v>
      </c>
      <c r="I77" s="201" t="str">
        <f t="shared" si="2"/>
        <v>BP012</v>
      </c>
      <c r="J77" s="199" t="str">
        <f t="shared" si="4"/>
        <v>BP</v>
      </c>
      <c r="L77" s="199" t="str">
        <f t="shared" si="1"/>
        <v>10103PS002</v>
      </c>
    </row>
    <row r="78" spans="2:12" outlineLevel="1" x14ac:dyDescent="0.25">
      <c r="B78" s="199" t="s">
        <v>21</v>
      </c>
      <c r="C78" s="199" t="s">
        <v>21</v>
      </c>
      <c r="D78" s="199" t="s">
        <v>348</v>
      </c>
      <c r="E78" s="199" t="s">
        <v>3823</v>
      </c>
      <c r="H78" s="201" t="s">
        <v>16</v>
      </c>
      <c r="I78" s="201" t="str">
        <f t="shared" si="2"/>
        <v>BP013</v>
      </c>
      <c r="J78" s="199" t="str">
        <f t="shared" si="4"/>
        <v>PPIC</v>
      </c>
      <c r="L78" s="199" t="str">
        <f t="shared" si="1"/>
        <v>10103PS003</v>
      </c>
    </row>
    <row r="79" spans="2:12" outlineLevel="1" x14ac:dyDescent="0.25">
      <c r="B79" s="199" t="s">
        <v>22</v>
      </c>
      <c r="C79" s="199" t="s">
        <v>22</v>
      </c>
      <c r="D79" s="199" t="s">
        <v>350</v>
      </c>
      <c r="E79" s="199" t="s">
        <v>3824</v>
      </c>
      <c r="H79" s="201" t="s">
        <v>16</v>
      </c>
      <c r="I79" s="201" t="str">
        <f t="shared" si="2"/>
        <v>BP014</v>
      </c>
      <c r="J79" s="199" t="str">
        <f t="shared" si="4"/>
        <v>QAQC</v>
      </c>
      <c r="L79" s="199" t="str">
        <f t="shared" si="1"/>
        <v>10103PS004</v>
      </c>
    </row>
    <row r="80" spans="2:12" outlineLevel="1" x14ac:dyDescent="0.25">
      <c r="B80" s="199" t="s">
        <v>16</v>
      </c>
      <c r="C80" s="199" t="s">
        <v>16</v>
      </c>
      <c r="D80" s="199" t="s">
        <v>354</v>
      </c>
      <c r="E80" s="199" t="s">
        <v>355</v>
      </c>
      <c r="H80" s="201" t="s">
        <v>16</v>
      </c>
      <c r="I80" s="201" t="str">
        <f t="shared" si="2"/>
        <v>BP016</v>
      </c>
      <c r="J80" s="199" t="str">
        <f t="shared" si="4"/>
        <v>BP</v>
      </c>
      <c r="L80" s="199" t="str">
        <f t="shared" si="1"/>
        <v>10103PS006</v>
      </c>
    </row>
    <row r="81" spans="2:12" outlineLevel="1" x14ac:dyDescent="0.25">
      <c r="B81" s="199" t="s">
        <v>129</v>
      </c>
      <c r="C81" s="199" t="s">
        <v>17</v>
      </c>
      <c r="D81" s="199" t="s">
        <v>283</v>
      </c>
      <c r="E81" s="199" t="s">
        <v>3784</v>
      </c>
      <c r="H81" s="201" t="s">
        <v>17</v>
      </c>
      <c r="I81" s="201" t="str">
        <f t="shared" si="2"/>
        <v>LSM01</v>
      </c>
      <c r="J81" s="199" t="str">
        <f t="shared" si="4"/>
        <v>LSM</v>
      </c>
      <c r="L81" s="199" t="str">
        <f t="shared" si="1"/>
        <v>10131PP001</v>
      </c>
    </row>
    <row r="82" spans="2:12" outlineLevel="1" x14ac:dyDescent="0.25">
      <c r="B82" s="199" t="s">
        <v>17</v>
      </c>
      <c r="C82" s="199" t="s">
        <v>17</v>
      </c>
      <c r="D82" s="199" t="s">
        <v>285</v>
      </c>
      <c r="E82" s="199" t="s">
        <v>3785</v>
      </c>
      <c r="H82" s="201" t="s">
        <v>17</v>
      </c>
      <c r="I82" s="201" t="str">
        <f t="shared" si="2"/>
        <v>LSM09</v>
      </c>
      <c r="J82" s="199" t="str">
        <f t="shared" si="4"/>
        <v>LSM</v>
      </c>
      <c r="L82" s="199" t="str">
        <f t="shared" si="1"/>
        <v>10131PP009</v>
      </c>
    </row>
    <row r="83" spans="2:12" outlineLevel="1" x14ac:dyDescent="0.25">
      <c r="B83" s="328" t="s">
        <v>17</v>
      </c>
      <c r="C83" s="328" t="s">
        <v>17</v>
      </c>
      <c r="D83" s="328" t="s">
        <v>287</v>
      </c>
      <c r="E83" s="328" t="s">
        <v>4923</v>
      </c>
      <c r="F83" s="197" t="s">
        <v>5382</v>
      </c>
      <c r="H83" s="201" t="s">
        <v>17</v>
      </c>
      <c r="I83" s="201" t="str">
        <f t="shared" si="2"/>
        <v>LSM10</v>
      </c>
      <c r="J83" s="199" t="str">
        <f t="shared" si="4"/>
        <v>LSM</v>
      </c>
      <c r="L83" s="199" t="str">
        <f t="shared" si="1"/>
        <v>10131PP010</v>
      </c>
    </row>
    <row r="84" spans="2:12" outlineLevel="1" x14ac:dyDescent="0.25">
      <c r="B84" s="199" t="s">
        <v>4368</v>
      </c>
      <c r="C84" s="199" t="s">
        <v>4368</v>
      </c>
      <c r="D84" s="199" t="s">
        <v>289</v>
      </c>
      <c r="E84" s="199" t="s">
        <v>3786</v>
      </c>
      <c r="H84" s="201" t="s">
        <v>17</v>
      </c>
      <c r="I84" s="201" t="str">
        <f>IF(MID(D84,6,2)="PP",_xlfn.CONCAT(H84,RIGHT(D84,2)),IF(MID(D84,6,2)="SU",RIGHT(D84,5),_xlfn.CONCAT(H84,"1",RIGHT(D84,1))))</f>
        <v>LSM11</v>
      </c>
      <c r="J84" s="199" t="str">
        <f t="shared" si="4"/>
        <v>ELECTRICAL</v>
      </c>
      <c r="L84" s="199" t="str">
        <f t="shared" si="1"/>
        <v>10131PS001</v>
      </c>
    </row>
    <row r="85" spans="2:12" outlineLevel="1" x14ac:dyDescent="0.25">
      <c r="B85" s="199" t="s">
        <v>17</v>
      </c>
      <c r="C85" s="199" t="s">
        <v>17</v>
      </c>
      <c r="D85" s="199" t="s">
        <v>291</v>
      </c>
      <c r="E85" s="199" t="s">
        <v>3787</v>
      </c>
      <c r="H85" s="201" t="s">
        <v>17</v>
      </c>
      <c r="I85" s="201" t="str">
        <f>IF(MID(D85,6,2)="PP",_xlfn.CONCAT(H85,RIGHT(D85,2)),IF(MID(D85,6,2)="SU",RIGHT(D85,5),_xlfn.CONCAT(H85,"1",RIGHT(D85,1))))</f>
        <v>LSM12</v>
      </c>
      <c r="J85" s="199" t="str">
        <f t="shared" si="4"/>
        <v>LSM</v>
      </c>
      <c r="L85" s="199" t="str">
        <f t="shared" si="1"/>
        <v>10131PS002</v>
      </c>
    </row>
    <row r="86" spans="2:12" outlineLevel="1" x14ac:dyDescent="0.25">
      <c r="B86" s="199" t="s">
        <v>21</v>
      </c>
      <c r="C86" s="199" t="s">
        <v>21</v>
      </c>
      <c r="D86" s="199" t="s">
        <v>293</v>
      </c>
      <c r="E86" s="199" t="s">
        <v>3788</v>
      </c>
      <c r="H86" s="201" t="s">
        <v>17</v>
      </c>
      <c r="I86" s="201" t="str">
        <f>IF(MID(D86,6,2)="PP",_xlfn.CONCAT(H86,RIGHT(D86,2)),IF(MID(D86,6,2)="SU",RIGHT(D86,5),_xlfn.CONCAT(H86,"1",RIGHT(D86,1))))</f>
        <v>LSM13</v>
      </c>
      <c r="J86" s="199" t="str">
        <f t="shared" si="4"/>
        <v>PPIC</v>
      </c>
      <c r="L86" s="199" t="str">
        <f t="shared" si="1"/>
        <v>10131PS003</v>
      </c>
    </row>
    <row r="87" spans="2:12" outlineLevel="1" x14ac:dyDescent="0.25">
      <c r="B87" s="199" t="s">
        <v>22</v>
      </c>
      <c r="C87" s="199" t="s">
        <v>22</v>
      </c>
      <c r="D87" s="199" t="s">
        <v>295</v>
      </c>
      <c r="E87" s="199" t="s">
        <v>3789</v>
      </c>
      <c r="H87" s="201" t="s">
        <v>17</v>
      </c>
      <c r="I87" s="201" t="str">
        <f>IF(MID(D87,6,2)="PP",_xlfn.CONCAT(H87,RIGHT(D87,2)),IF(MID(D87,6,2)="SU",RIGHT(D87,5),_xlfn.CONCAT(H87,"1",RIGHT(D87,1))))</f>
        <v>LSM14</v>
      </c>
      <c r="J87" s="199" t="str">
        <f t="shared" si="4"/>
        <v>QAQC</v>
      </c>
      <c r="L87" s="199" t="str">
        <f t="shared" si="1"/>
        <v>10131PS004</v>
      </c>
    </row>
    <row r="88" spans="2:12" outlineLevel="1" x14ac:dyDescent="0.25">
      <c r="B88" s="199" t="s">
        <v>17</v>
      </c>
      <c r="C88" s="199" t="s">
        <v>17</v>
      </c>
      <c r="D88" s="199" t="s">
        <v>297</v>
      </c>
      <c r="E88" s="199" t="s">
        <v>3790</v>
      </c>
      <c r="H88" s="201" t="s">
        <v>17</v>
      </c>
      <c r="I88" s="201" t="str">
        <f>IF(MID(D88,6,2)="PP",_xlfn.CONCAT(H88,RIGHT(D88,2)),IF(MID(D88,6,2)="SU",RIGHT(D88,5),_xlfn.CONCAT(H88,"1",RIGHT(D88,1))))</f>
        <v>LSM16</v>
      </c>
      <c r="J88" s="199" t="str">
        <f t="shared" si="4"/>
        <v>LSM</v>
      </c>
      <c r="L88" s="199" t="str">
        <f t="shared" si="1"/>
        <v>10131PS006</v>
      </c>
    </row>
    <row r="89" spans="2:12" outlineLevel="1" x14ac:dyDescent="0.25">
      <c r="B89" s="199" t="s">
        <v>23</v>
      </c>
      <c r="C89" s="199" t="s">
        <v>23</v>
      </c>
      <c r="D89" s="199" t="s">
        <v>4385</v>
      </c>
      <c r="E89" s="199" t="s">
        <v>23</v>
      </c>
      <c r="H89" s="201" t="s">
        <v>23</v>
      </c>
      <c r="I89" s="201" t="str">
        <f>IF(MID(D89,6,2)="PP",_xlfn.CONCAT(H89,RIGHT(D89,2)),IF(MID(D89,6,2)="SU",RIGHT(D89,5),_xlfn.CONCAT(H89,"01",RIGHT(D89,1))))</f>
        <v>SU001</v>
      </c>
      <c r="J89" s="199" t="str">
        <f t="shared" si="4"/>
        <v>SSC</v>
      </c>
      <c r="L89" s="199" t="str">
        <f t="shared" si="1"/>
        <v>10202SU001</v>
      </c>
    </row>
    <row r="90" spans="2:12" outlineLevel="1" x14ac:dyDescent="0.25">
      <c r="B90" s="199" t="s">
        <v>21</v>
      </c>
      <c r="C90" s="199" t="s">
        <v>21</v>
      </c>
      <c r="D90" s="199" t="s">
        <v>393</v>
      </c>
      <c r="E90" s="199" t="s">
        <v>394</v>
      </c>
      <c r="H90" s="201" t="s">
        <v>21</v>
      </c>
      <c r="I90" s="201" t="str">
        <f>IF(MID(D90,6,2)="PP",_xlfn.CONCAT(H90,RIGHT(D90,2)),IF(MID(D90,6,2)="SU",RIGHT(D90,5),_xlfn.CONCAT(H90,"01",RIGHT(D90,1))))</f>
        <v>SU006</v>
      </c>
      <c r="J90" s="199" t="str">
        <f t="shared" si="4"/>
        <v>PPIC</v>
      </c>
      <c r="L90" s="199" t="str">
        <f t="shared" si="1"/>
        <v>10202SU006</v>
      </c>
    </row>
    <row r="91" spans="2:12" outlineLevel="1" x14ac:dyDescent="0.25">
      <c r="B91" s="199" t="s">
        <v>22</v>
      </c>
      <c r="C91" s="199" t="s">
        <v>22</v>
      </c>
      <c r="D91" s="199" t="s">
        <v>395</v>
      </c>
      <c r="E91" s="199" t="s">
        <v>396</v>
      </c>
      <c r="H91" s="201" t="s">
        <v>22</v>
      </c>
      <c r="I91" s="201" t="str">
        <f>IF(MID(D91,6,2)="PP",_xlfn.CONCAT(H91,RIGHT(D91,2)),IF(MID(D91,6,2)="SU",RIGHT(D91,5),_xlfn.CONCAT(H91,"01",RIGHT(D91,1))))</f>
        <v>SU007</v>
      </c>
      <c r="J91" s="199" t="str">
        <f t="shared" si="4"/>
        <v>QAQC</v>
      </c>
      <c r="L91" s="199" t="str">
        <f t="shared" si="1"/>
        <v>10202SU007</v>
      </c>
    </row>
    <row r="92" spans="2:12" outlineLevel="1" x14ac:dyDescent="0.25">
      <c r="B92" s="199" t="s">
        <v>4368</v>
      </c>
      <c r="C92" s="199" t="s">
        <v>4368</v>
      </c>
      <c r="D92" s="199" t="s">
        <v>397</v>
      </c>
      <c r="E92" s="199" t="s">
        <v>398</v>
      </c>
      <c r="H92" s="201" t="s">
        <v>20</v>
      </c>
      <c r="I92" s="201" t="str">
        <f>IF(MID(D92,6,2)="PP",_xlfn.CONCAT(H92,RIGHT(D92,2)),IF(MID(D92,6,2)="SU",RIGHT(D92,5),_xlfn.CONCAT(H92,"01",RIGHT(D92,1))))</f>
        <v>SU009</v>
      </c>
      <c r="J92" s="199" t="str">
        <f t="shared" si="4"/>
        <v>ELECTRICAL</v>
      </c>
      <c r="L92" s="199" t="str">
        <f t="shared" si="1"/>
        <v>10202SU009</v>
      </c>
    </row>
    <row r="93" spans="2:12" outlineLevel="1" x14ac:dyDescent="0.25">
      <c r="B93" s="199" t="s">
        <v>3760</v>
      </c>
      <c r="C93" s="199" t="s">
        <v>3760</v>
      </c>
      <c r="D93" s="199" t="s">
        <v>399</v>
      </c>
      <c r="E93" s="199" t="s">
        <v>400</v>
      </c>
      <c r="H93" s="201" t="s">
        <v>3760</v>
      </c>
      <c r="I93" s="201" t="str">
        <f>IF(MID(D93,6,2)="PP",_xlfn.CONCAT(H93,RIGHT(D93,2)),IF(MID(D93,6,2)="SU",RIGHT(D93,5),_xlfn.CONCAT(H93,"01",RIGHT(D93,1))))</f>
        <v>SU017</v>
      </c>
      <c r="J93" s="199" t="str">
        <f t="shared" si="4"/>
        <v>MSN</v>
      </c>
      <c r="L93" s="199" t="str">
        <f t="shared" si="1"/>
        <v>10202SU017</v>
      </c>
    </row>
    <row r="94" spans="2:12" outlineLevel="1" x14ac:dyDescent="0.25">
      <c r="B94" s="199" t="s">
        <v>4373</v>
      </c>
      <c r="C94" s="199" t="s">
        <v>3732</v>
      </c>
      <c r="D94" s="199" t="s">
        <v>134</v>
      </c>
      <c r="E94" s="199" t="s">
        <v>226</v>
      </c>
      <c r="H94" s="201" t="s">
        <v>4901</v>
      </c>
      <c r="I94" s="201" t="str">
        <f>RIGHT(D94,5)</f>
        <v>BD001</v>
      </c>
      <c r="J94" s="199" t="str">
        <f t="shared" ref="J94:J125" si="6">C94</f>
        <v>Board of Directors</v>
      </c>
      <c r="L94" s="199" t="str">
        <f t="shared" ref="L94:L125" si="7">D94</f>
        <v>10301BD001</v>
      </c>
    </row>
    <row r="95" spans="2:12" outlineLevel="1" x14ac:dyDescent="0.25">
      <c r="B95" s="199" t="s">
        <v>4373</v>
      </c>
      <c r="C95" s="199" t="s">
        <v>3732</v>
      </c>
      <c r="D95" s="199" t="s">
        <v>3734</v>
      </c>
      <c r="E95" s="199" t="s">
        <v>3735</v>
      </c>
      <c r="H95" s="201" t="s">
        <v>4901</v>
      </c>
      <c r="I95" s="201" t="str">
        <f t="shared" ref="I95:I146" si="8">RIGHT(D95,5)</f>
        <v>BD002</v>
      </c>
      <c r="J95" s="199" t="str">
        <f t="shared" si="6"/>
        <v>Board of Directors</v>
      </c>
      <c r="L95" s="199" t="str">
        <f t="shared" si="7"/>
        <v>10301BD002</v>
      </c>
    </row>
    <row r="96" spans="2:12" outlineLevel="1" x14ac:dyDescent="0.25">
      <c r="B96" s="199" t="s">
        <v>4373</v>
      </c>
      <c r="C96" s="111" t="s">
        <v>3834</v>
      </c>
      <c r="D96" s="199" t="s">
        <v>164</v>
      </c>
      <c r="E96" s="199" t="s">
        <v>229</v>
      </c>
      <c r="H96" s="201" t="s">
        <v>4901</v>
      </c>
      <c r="I96" s="201" t="str">
        <f t="shared" si="8"/>
        <v>CP001</v>
      </c>
      <c r="J96" s="199" t="str">
        <f t="shared" si="6"/>
        <v>Corporate Planning</v>
      </c>
      <c r="L96" s="199" t="str">
        <f t="shared" si="7"/>
        <v>10301CP001</v>
      </c>
    </row>
    <row r="97" spans="2:12" outlineLevel="1" x14ac:dyDescent="0.25">
      <c r="B97" s="199" t="s">
        <v>4373</v>
      </c>
      <c r="C97" s="199" t="s">
        <v>110</v>
      </c>
      <c r="D97" s="199" t="s">
        <v>182</v>
      </c>
      <c r="E97" s="199" t="s">
        <v>258</v>
      </c>
      <c r="H97" s="201" t="s">
        <v>4901</v>
      </c>
      <c r="I97" s="201" t="str">
        <f t="shared" si="8"/>
        <v>IA001</v>
      </c>
      <c r="J97" s="199" t="str">
        <f t="shared" si="6"/>
        <v>Internal Audit</v>
      </c>
      <c r="L97" s="199" t="str">
        <f t="shared" si="7"/>
        <v>10301IA001</v>
      </c>
    </row>
    <row r="98" spans="2:12" outlineLevel="1" x14ac:dyDescent="0.25">
      <c r="B98" s="328" t="s">
        <v>4373</v>
      </c>
      <c r="C98" s="328" t="s">
        <v>3833</v>
      </c>
      <c r="D98" s="328"/>
      <c r="E98" s="328" t="s">
        <v>5431</v>
      </c>
      <c r="F98" s="197" t="s">
        <v>5382</v>
      </c>
      <c r="H98" s="201" t="s">
        <v>4901</v>
      </c>
      <c r="I98" s="201" t="str">
        <f t="shared" ref="I98:I99" si="9">RIGHT(D98,5)</f>
        <v/>
      </c>
      <c r="J98" s="199" t="str">
        <f t="shared" ref="J98:J99" si="10">C98</f>
        <v>Sustainability</v>
      </c>
      <c r="L98" s="199">
        <f t="shared" ref="L98:L99" si="11">D98</f>
        <v>0</v>
      </c>
    </row>
    <row r="99" spans="2:12" outlineLevel="1" x14ac:dyDescent="0.25">
      <c r="B99" s="328" t="s">
        <v>4373</v>
      </c>
      <c r="C99" s="328" t="s">
        <v>5437</v>
      </c>
      <c r="D99" s="328"/>
      <c r="E99" s="328" t="s">
        <v>5449</v>
      </c>
      <c r="F99" s="197" t="s">
        <v>5382</v>
      </c>
      <c r="H99" s="201" t="s">
        <v>4901</v>
      </c>
      <c r="I99" s="201" t="str">
        <f t="shared" si="9"/>
        <v/>
      </c>
      <c r="J99" s="199" t="str">
        <f t="shared" si="10"/>
        <v>Project Management</v>
      </c>
      <c r="L99" s="199">
        <f t="shared" si="11"/>
        <v>0</v>
      </c>
    </row>
    <row r="100" spans="2:12" outlineLevel="1" x14ac:dyDescent="0.25">
      <c r="B100" s="199" t="s">
        <v>4374</v>
      </c>
      <c r="C100" s="111" t="s">
        <v>5381</v>
      </c>
      <c r="D100" s="199" t="s">
        <v>135</v>
      </c>
      <c r="E100" s="199" t="s">
        <v>227</v>
      </c>
      <c r="H100" s="201" t="s">
        <v>4902</v>
      </c>
      <c r="I100" s="201" t="str">
        <f t="shared" si="8"/>
        <v>CL001</v>
      </c>
      <c r="J100" s="199" t="str">
        <f t="shared" si="6"/>
        <v>Legal Commercial</v>
      </c>
      <c r="L100" s="199" t="str">
        <f t="shared" si="7"/>
        <v>10301CL001</v>
      </c>
    </row>
    <row r="101" spans="2:12" outlineLevel="1" x14ac:dyDescent="0.25">
      <c r="B101" s="199" t="s">
        <v>4374</v>
      </c>
      <c r="C101" s="199" t="s">
        <v>4392</v>
      </c>
      <c r="D101" s="199" t="s">
        <v>145</v>
      </c>
      <c r="E101" s="199" t="s">
        <v>230</v>
      </c>
      <c r="H101" s="201" t="s">
        <v>4902</v>
      </c>
      <c r="I101" s="201" t="str">
        <f t="shared" si="8"/>
        <v>CS001</v>
      </c>
      <c r="J101" s="199" t="str">
        <f t="shared" si="6"/>
        <v>Compliance &amp; Governance</v>
      </c>
      <c r="L101" s="199" t="str">
        <f t="shared" si="7"/>
        <v>10301CS001</v>
      </c>
    </row>
    <row r="102" spans="2:12" outlineLevel="1" x14ac:dyDescent="0.25">
      <c r="B102" s="199" t="s">
        <v>4374</v>
      </c>
      <c r="C102" s="199" t="s">
        <v>4393</v>
      </c>
      <c r="D102" s="199" t="s">
        <v>152</v>
      </c>
      <c r="E102" s="199" t="s">
        <v>263</v>
      </c>
      <c r="H102" s="201" t="s">
        <v>4902</v>
      </c>
      <c r="I102" s="201" t="str">
        <f t="shared" si="8"/>
        <v>MS005</v>
      </c>
      <c r="J102" s="199" t="str">
        <f t="shared" si="6"/>
        <v>Permit &amp; Licensing</v>
      </c>
      <c r="L102" s="199" t="str">
        <f t="shared" si="7"/>
        <v>10301MS005</v>
      </c>
    </row>
    <row r="103" spans="2:12" outlineLevel="1" x14ac:dyDescent="0.25">
      <c r="B103" s="199" t="s">
        <v>4374</v>
      </c>
      <c r="C103" s="199" t="s">
        <v>4393</v>
      </c>
      <c r="D103" s="199" t="s">
        <v>180</v>
      </c>
      <c r="E103" s="199" t="s">
        <v>266</v>
      </c>
      <c r="H103" s="201" t="s">
        <v>4902</v>
      </c>
      <c r="I103" s="201" t="str">
        <f t="shared" si="8"/>
        <v>MS008</v>
      </c>
      <c r="J103" s="199" t="str">
        <f t="shared" si="6"/>
        <v>Permit &amp; Licensing</v>
      </c>
      <c r="L103" s="199" t="str">
        <f t="shared" si="7"/>
        <v>10301MS008</v>
      </c>
    </row>
    <row r="104" spans="2:12" outlineLevel="1" x14ac:dyDescent="0.25">
      <c r="B104" s="199" t="s">
        <v>232</v>
      </c>
      <c r="C104" s="199" t="s">
        <v>104</v>
      </c>
      <c r="D104" s="199" t="s">
        <v>165</v>
      </c>
      <c r="E104" s="199" t="s">
        <v>231</v>
      </c>
      <c r="H104" s="201" t="s">
        <v>232</v>
      </c>
      <c r="I104" s="201" t="str">
        <f t="shared" si="8"/>
        <v>FA001</v>
      </c>
      <c r="J104" s="199" t="str">
        <f t="shared" si="6"/>
        <v>Treasury &amp; Finance</v>
      </c>
      <c r="L104" s="199" t="str">
        <f t="shared" si="7"/>
        <v>10301FA001</v>
      </c>
    </row>
    <row r="105" spans="2:12" outlineLevel="1" x14ac:dyDescent="0.25">
      <c r="B105" s="199" t="s">
        <v>232</v>
      </c>
      <c r="C105" s="199" t="s">
        <v>4903</v>
      </c>
      <c r="D105" s="199" t="s">
        <v>136</v>
      </c>
      <c r="E105" s="199" t="s">
        <v>233</v>
      </c>
      <c r="H105" s="201" t="s">
        <v>232</v>
      </c>
      <c r="I105" s="201" t="str">
        <f t="shared" si="8"/>
        <v>FA002</v>
      </c>
      <c r="J105" s="199" t="str">
        <f t="shared" si="6"/>
        <v>Accounting &amp; Fixed Asset Management</v>
      </c>
      <c r="L105" s="199" t="str">
        <f t="shared" si="7"/>
        <v>10301FA002</v>
      </c>
    </row>
    <row r="106" spans="2:12" outlineLevel="1" x14ac:dyDescent="0.25">
      <c r="B106" s="199" t="s">
        <v>232</v>
      </c>
      <c r="C106" s="199" t="s">
        <v>117</v>
      </c>
      <c r="D106" s="199" t="s">
        <v>210</v>
      </c>
      <c r="E106" s="199" t="s">
        <v>234</v>
      </c>
      <c r="H106" s="201" t="s">
        <v>232</v>
      </c>
      <c r="I106" s="201" t="str">
        <f t="shared" si="8"/>
        <v>FA003</v>
      </c>
      <c r="J106" s="199" t="str">
        <f t="shared" si="6"/>
        <v>Taxation</v>
      </c>
      <c r="L106" s="199" t="str">
        <f t="shared" si="7"/>
        <v>10301FA003</v>
      </c>
    </row>
    <row r="107" spans="2:12" outlineLevel="1" x14ac:dyDescent="0.25">
      <c r="B107" s="199" t="s">
        <v>232</v>
      </c>
      <c r="C107" s="199" t="s">
        <v>112</v>
      </c>
      <c r="D107" s="199" t="s">
        <v>188</v>
      </c>
      <c r="E107" s="199" t="s">
        <v>235</v>
      </c>
      <c r="H107" s="201" t="s">
        <v>232</v>
      </c>
      <c r="I107" s="201" t="str">
        <f t="shared" si="8"/>
        <v>FA004</v>
      </c>
      <c r="J107" s="199" t="str">
        <f t="shared" si="6"/>
        <v>Financial Planning &amp; Analysis</v>
      </c>
      <c r="L107" s="199" t="str">
        <f t="shared" si="7"/>
        <v>10301FA004</v>
      </c>
    </row>
    <row r="108" spans="2:12" outlineLevel="1" x14ac:dyDescent="0.25">
      <c r="B108" s="199" t="s">
        <v>232</v>
      </c>
      <c r="C108" s="199" t="s">
        <v>104</v>
      </c>
      <c r="D108" s="199" t="s">
        <v>171</v>
      </c>
      <c r="E108" s="199" t="s">
        <v>236</v>
      </c>
      <c r="H108" s="201" t="s">
        <v>232</v>
      </c>
      <c r="I108" s="201" t="str">
        <f t="shared" si="8"/>
        <v>FA006</v>
      </c>
      <c r="J108" s="199" t="str">
        <f t="shared" si="6"/>
        <v>Treasury &amp; Finance</v>
      </c>
      <c r="L108" s="199" t="str">
        <f t="shared" si="7"/>
        <v>10301FA006</v>
      </c>
    </row>
    <row r="109" spans="2:12" outlineLevel="1" x14ac:dyDescent="0.25">
      <c r="B109" s="199" t="s">
        <v>232</v>
      </c>
      <c r="C109" s="199" t="s">
        <v>4903</v>
      </c>
      <c r="D109" s="199" t="s">
        <v>203</v>
      </c>
      <c r="E109" s="199" t="s">
        <v>237</v>
      </c>
      <c r="H109" s="201" t="s">
        <v>232</v>
      </c>
      <c r="I109" s="201" t="str">
        <f t="shared" si="8"/>
        <v>FA007</v>
      </c>
      <c r="J109" s="199" t="str">
        <f t="shared" si="6"/>
        <v>Accounting &amp; Fixed Asset Management</v>
      </c>
      <c r="L109" s="199" t="str">
        <f t="shared" si="7"/>
        <v>10301FA007</v>
      </c>
    </row>
    <row r="110" spans="2:12" outlineLevel="1" x14ac:dyDescent="0.25">
      <c r="B110" s="199" t="s">
        <v>232</v>
      </c>
      <c r="C110" s="199" t="s">
        <v>4903</v>
      </c>
      <c r="D110" s="199" t="s">
        <v>3738</v>
      </c>
      <c r="E110" s="199" t="s">
        <v>3739</v>
      </c>
      <c r="H110" s="201" t="s">
        <v>232</v>
      </c>
      <c r="I110" s="201" t="str">
        <f t="shared" si="8"/>
        <v>FA008</v>
      </c>
      <c r="J110" s="199" t="str">
        <f t="shared" si="6"/>
        <v>Accounting &amp; Fixed Asset Management</v>
      </c>
      <c r="L110" s="199" t="str">
        <f t="shared" si="7"/>
        <v>10301FA008</v>
      </c>
    </row>
    <row r="111" spans="2:12" outlineLevel="1" x14ac:dyDescent="0.25">
      <c r="B111" s="199" t="s">
        <v>3762</v>
      </c>
      <c r="C111" s="199" t="s">
        <v>98</v>
      </c>
      <c r="D111" s="199" t="s">
        <v>132</v>
      </c>
      <c r="E111" s="199" t="s">
        <v>242</v>
      </c>
      <c r="H111" s="201" t="s">
        <v>124</v>
      </c>
      <c r="I111" s="201" t="str">
        <f t="shared" si="8"/>
        <v>GA001</v>
      </c>
      <c r="J111" s="199" t="str">
        <f t="shared" si="6"/>
        <v>General Affairs</v>
      </c>
      <c r="L111" s="199" t="str">
        <f t="shared" si="7"/>
        <v>10301GA001</v>
      </c>
    </row>
    <row r="112" spans="2:12" outlineLevel="1" x14ac:dyDescent="0.25">
      <c r="B112" s="199" t="s">
        <v>3762</v>
      </c>
      <c r="C112" s="199" t="s">
        <v>98</v>
      </c>
      <c r="D112" s="199" t="s">
        <v>143</v>
      </c>
      <c r="E112" s="199" t="s">
        <v>243</v>
      </c>
      <c r="H112" s="201" t="s">
        <v>124</v>
      </c>
      <c r="I112" s="201" t="str">
        <f t="shared" si="8"/>
        <v>GA002</v>
      </c>
      <c r="J112" s="199" t="str">
        <f t="shared" si="6"/>
        <v>General Affairs</v>
      </c>
      <c r="L112" s="199" t="str">
        <f t="shared" si="7"/>
        <v>10301GA002</v>
      </c>
    </row>
    <row r="113" spans="2:12" outlineLevel="1" x14ac:dyDescent="0.25">
      <c r="B113" s="199" t="s">
        <v>3762</v>
      </c>
      <c r="C113" s="199" t="s">
        <v>98</v>
      </c>
      <c r="D113" s="199" t="s">
        <v>150</v>
      </c>
      <c r="E113" s="199" t="s">
        <v>244</v>
      </c>
      <c r="H113" s="201" t="s">
        <v>124</v>
      </c>
      <c r="I113" s="201" t="str">
        <f t="shared" si="8"/>
        <v>GA003</v>
      </c>
      <c r="J113" s="199" t="str">
        <f t="shared" si="6"/>
        <v>General Affairs</v>
      </c>
      <c r="L113" s="199" t="str">
        <f t="shared" si="7"/>
        <v>10301GA003</v>
      </c>
    </row>
    <row r="114" spans="2:12" outlineLevel="1" x14ac:dyDescent="0.25">
      <c r="B114" s="199" t="s">
        <v>3762</v>
      </c>
      <c r="C114" s="199" t="s">
        <v>98</v>
      </c>
      <c r="D114" s="199" t="s">
        <v>156</v>
      </c>
      <c r="E114" s="199" t="s">
        <v>245</v>
      </c>
      <c r="H114" s="201" t="s">
        <v>124</v>
      </c>
      <c r="I114" s="201" t="str">
        <f t="shared" si="8"/>
        <v>GA004</v>
      </c>
      <c r="J114" s="199" t="str">
        <f t="shared" si="6"/>
        <v>General Affairs</v>
      </c>
      <c r="L114" s="199" t="str">
        <f t="shared" si="7"/>
        <v>10301GA004</v>
      </c>
    </row>
    <row r="115" spans="2:12" outlineLevel="1" x14ac:dyDescent="0.25">
      <c r="B115" s="199" t="s">
        <v>3762</v>
      </c>
      <c r="C115" s="199" t="s">
        <v>98</v>
      </c>
      <c r="D115" s="199" t="s">
        <v>163</v>
      </c>
      <c r="E115" s="199" t="s">
        <v>246</v>
      </c>
      <c r="H115" s="201" t="s">
        <v>124</v>
      </c>
      <c r="I115" s="201" t="str">
        <f t="shared" si="8"/>
        <v>GA005</v>
      </c>
      <c r="J115" s="199" t="str">
        <f t="shared" si="6"/>
        <v>General Affairs</v>
      </c>
      <c r="L115" s="199" t="str">
        <f t="shared" si="7"/>
        <v>10301GA005</v>
      </c>
    </row>
    <row r="116" spans="2:12" outlineLevel="1" x14ac:dyDescent="0.25">
      <c r="B116" s="199" t="s">
        <v>3762</v>
      </c>
      <c r="C116" s="199" t="s">
        <v>98</v>
      </c>
      <c r="D116" s="199" t="s">
        <v>170</v>
      </c>
      <c r="E116" s="199" t="s">
        <v>247</v>
      </c>
      <c r="H116" s="201" t="s">
        <v>124</v>
      </c>
      <c r="I116" s="201" t="str">
        <f t="shared" si="8"/>
        <v>GA008</v>
      </c>
      <c r="J116" s="199" t="str">
        <f t="shared" si="6"/>
        <v>General Affairs</v>
      </c>
      <c r="L116" s="199" t="str">
        <f t="shared" si="7"/>
        <v>10301GA008</v>
      </c>
    </row>
    <row r="117" spans="2:12" outlineLevel="1" x14ac:dyDescent="0.25">
      <c r="B117" s="199" t="s">
        <v>3762</v>
      </c>
      <c r="C117" s="199" t="s">
        <v>98</v>
      </c>
      <c r="D117" s="199" t="s">
        <v>248</v>
      </c>
      <c r="E117" s="199" t="s">
        <v>4904</v>
      </c>
      <c r="H117" s="201" t="s">
        <v>124</v>
      </c>
      <c r="I117" s="201" t="str">
        <f t="shared" si="8"/>
        <v>GA009</v>
      </c>
      <c r="J117" s="199" t="str">
        <f t="shared" si="6"/>
        <v>General Affairs</v>
      </c>
      <c r="L117" s="199" t="str">
        <f t="shared" si="7"/>
        <v>10301GA009</v>
      </c>
    </row>
    <row r="118" spans="2:12" outlineLevel="1" x14ac:dyDescent="0.25">
      <c r="B118" s="199" t="s">
        <v>3762</v>
      </c>
      <c r="C118" s="199" t="s">
        <v>97</v>
      </c>
      <c r="D118" s="199" t="s">
        <v>131</v>
      </c>
      <c r="E118" s="199" t="s">
        <v>249</v>
      </c>
      <c r="H118" s="201" t="s">
        <v>123</v>
      </c>
      <c r="I118" s="201" t="str">
        <f t="shared" si="8"/>
        <v>HR001</v>
      </c>
      <c r="J118" s="199" t="str">
        <f t="shared" si="6"/>
        <v>Human Resources</v>
      </c>
      <c r="L118" s="199" t="str">
        <f t="shared" si="7"/>
        <v>10301HR001</v>
      </c>
    </row>
    <row r="119" spans="2:12" outlineLevel="1" x14ac:dyDescent="0.25">
      <c r="B119" s="199" t="s">
        <v>3762</v>
      </c>
      <c r="C119" s="199" t="s">
        <v>97</v>
      </c>
      <c r="D119" s="199" t="s">
        <v>142</v>
      </c>
      <c r="E119" s="199" t="s">
        <v>250</v>
      </c>
      <c r="H119" s="201" t="s">
        <v>123</v>
      </c>
      <c r="I119" s="201" t="str">
        <f t="shared" si="8"/>
        <v>HR002</v>
      </c>
      <c r="J119" s="199" t="str">
        <f t="shared" si="6"/>
        <v>Human Resources</v>
      </c>
      <c r="L119" s="199" t="str">
        <f t="shared" si="7"/>
        <v>10301HR002</v>
      </c>
    </row>
    <row r="120" spans="2:12" outlineLevel="1" x14ac:dyDescent="0.25">
      <c r="B120" s="199" t="s">
        <v>3762</v>
      </c>
      <c r="C120" s="199" t="s">
        <v>97</v>
      </c>
      <c r="D120" s="199" t="s">
        <v>149</v>
      </c>
      <c r="E120" s="199" t="s">
        <v>251</v>
      </c>
      <c r="H120" s="201" t="s">
        <v>123</v>
      </c>
      <c r="I120" s="201" t="str">
        <f t="shared" si="8"/>
        <v>HR003</v>
      </c>
      <c r="J120" s="199" t="str">
        <f t="shared" si="6"/>
        <v>Human Resources</v>
      </c>
      <c r="L120" s="199" t="str">
        <f t="shared" si="7"/>
        <v>10301HR003</v>
      </c>
    </row>
    <row r="121" spans="2:12" outlineLevel="1" x14ac:dyDescent="0.25">
      <c r="B121" s="199" t="s">
        <v>3762</v>
      </c>
      <c r="C121" s="199" t="s">
        <v>97</v>
      </c>
      <c r="D121" s="199" t="s">
        <v>155</v>
      </c>
      <c r="E121" s="199" t="s">
        <v>252</v>
      </c>
      <c r="H121" s="201" t="s">
        <v>123</v>
      </c>
      <c r="I121" s="201" t="str">
        <f t="shared" si="8"/>
        <v>HR004</v>
      </c>
      <c r="J121" s="199" t="str">
        <f t="shared" si="6"/>
        <v>Human Resources</v>
      </c>
      <c r="L121" s="199" t="str">
        <f t="shared" si="7"/>
        <v>10301HR004</v>
      </c>
    </row>
    <row r="122" spans="2:12" outlineLevel="1" x14ac:dyDescent="0.25">
      <c r="B122" s="199" t="s">
        <v>3762</v>
      </c>
      <c r="C122" s="199" t="s">
        <v>97</v>
      </c>
      <c r="D122" s="199" t="s">
        <v>162</v>
      </c>
      <c r="E122" s="199" t="s">
        <v>253</v>
      </c>
      <c r="H122" s="201" t="s">
        <v>123</v>
      </c>
      <c r="I122" s="201" t="str">
        <f t="shared" si="8"/>
        <v>HR005</v>
      </c>
      <c r="J122" s="199" t="str">
        <f t="shared" si="6"/>
        <v>Human Resources</v>
      </c>
      <c r="L122" s="199" t="str">
        <f t="shared" si="7"/>
        <v>10301HR005</v>
      </c>
    </row>
    <row r="123" spans="2:12" outlineLevel="1" x14ac:dyDescent="0.25">
      <c r="B123" s="199" t="s">
        <v>3762</v>
      </c>
      <c r="C123" s="199" t="s">
        <v>97</v>
      </c>
      <c r="D123" s="199" t="s">
        <v>169</v>
      </c>
      <c r="E123" s="199" t="s">
        <v>254</v>
      </c>
      <c r="H123" s="201" t="s">
        <v>123</v>
      </c>
      <c r="I123" s="201" t="str">
        <f t="shared" si="8"/>
        <v>HR007</v>
      </c>
      <c r="J123" s="199" t="str">
        <f t="shared" si="6"/>
        <v>Human Resources</v>
      </c>
      <c r="L123" s="199" t="str">
        <f t="shared" si="7"/>
        <v>10301HR007</v>
      </c>
    </row>
    <row r="124" spans="2:12" outlineLevel="1" x14ac:dyDescent="0.25">
      <c r="B124" s="199" t="s">
        <v>3762</v>
      </c>
      <c r="C124" s="199" t="s">
        <v>98</v>
      </c>
      <c r="D124" s="199" t="s">
        <v>174</v>
      </c>
      <c r="E124" s="199" t="s">
        <v>261</v>
      </c>
      <c r="H124" s="201" t="s">
        <v>124</v>
      </c>
      <c r="I124" s="201" t="str">
        <f t="shared" si="8"/>
        <v>MS001</v>
      </c>
      <c r="J124" s="199" t="str">
        <f t="shared" si="6"/>
        <v>General Affairs</v>
      </c>
      <c r="L124" s="199" t="str">
        <f t="shared" si="7"/>
        <v>10301MS001</v>
      </c>
    </row>
    <row r="125" spans="2:12" outlineLevel="1" x14ac:dyDescent="0.25">
      <c r="B125" s="199" t="s">
        <v>194</v>
      </c>
      <c r="C125" s="199" t="s">
        <v>122</v>
      </c>
      <c r="D125" s="199" t="s">
        <v>197</v>
      </c>
      <c r="E125" s="199" t="s">
        <v>255</v>
      </c>
      <c r="H125" s="201" t="s">
        <v>194</v>
      </c>
      <c r="I125" s="201" t="str">
        <f t="shared" si="8"/>
        <v>HS001</v>
      </c>
      <c r="J125" s="199" t="str">
        <f t="shared" si="6"/>
        <v>Health &amp; Safety</v>
      </c>
      <c r="L125" s="199" t="str">
        <f t="shared" si="7"/>
        <v>10301HS001</v>
      </c>
    </row>
    <row r="126" spans="2:12" outlineLevel="1" x14ac:dyDescent="0.25">
      <c r="B126" s="199" t="s">
        <v>194</v>
      </c>
      <c r="C126" s="199" t="s">
        <v>114</v>
      </c>
      <c r="D126" s="199" t="s">
        <v>206</v>
      </c>
      <c r="E126" s="199" t="s">
        <v>257</v>
      </c>
      <c r="H126" s="201" t="s">
        <v>194</v>
      </c>
      <c r="I126" s="201" t="str">
        <f t="shared" si="8"/>
        <v>HS002</v>
      </c>
      <c r="J126" s="199" t="str">
        <f t="shared" ref="J126:J146" si="12">C126</f>
        <v>Environment</v>
      </c>
      <c r="L126" s="199" t="str">
        <f t="shared" ref="L126:L146" si="13">D126</f>
        <v>10301HS002</v>
      </c>
    </row>
    <row r="127" spans="2:12" outlineLevel="1" x14ac:dyDescent="0.25">
      <c r="B127" s="199" t="s">
        <v>91</v>
      </c>
      <c r="C127" s="199" t="s">
        <v>102</v>
      </c>
      <c r="D127" s="199" t="s">
        <v>138</v>
      </c>
      <c r="E127" s="199" t="s">
        <v>259</v>
      </c>
      <c r="H127" s="201" t="s">
        <v>91</v>
      </c>
      <c r="I127" s="201" t="str">
        <f t="shared" si="8"/>
        <v>IT001</v>
      </c>
      <c r="J127" s="199" t="str">
        <f t="shared" si="12"/>
        <v>Information Technology</v>
      </c>
      <c r="L127" s="199" t="str">
        <f t="shared" si="13"/>
        <v>10301IT001</v>
      </c>
    </row>
    <row r="128" spans="2:12" outlineLevel="1" x14ac:dyDescent="0.25">
      <c r="B128" s="199" t="s">
        <v>91</v>
      </c>
      <c r="C128" s="199" t="s">
        <v>102</v>
      </c>
      <c r="D128" s="199" t="s">
        <v>281</v>
      </c>
      <c r="E128" s="199" t="s">
        <v>3733</v>
      </c>
      <c r="H128" s="201" t="s">
        <v>91</v>
      </c>
      <c r="I128" s="201" t="str">
        <f t="shared" si="8"/>
        <v>IT002</v>
      </c>
      <c r="J128" s="199" t="str">
        <f t="shared" si="12"/>
        <v>Information Technology</v>
      </c>
      <c r="L128" s="199" t="str">
        <f t="shared" si="13"/>
        <v>10301IT002</v>
      </c>
    </row>
    <row r="129" spans="2:12" outlineLevel="1" x14ac:dyDescent="0.25">
      <c r="B129" s="199" t="s">
        <v>91</v>
      </c>
      <c r="C129" s="199" t="s">
        <v>102</v>
      </c>
      <c r="D129" s="199" t="s">
        <v>146</v>
      </c>
      <c r="E129" s="199" t="s">
        <v>260</v>
      </c>
      <c r="H129" s="201" t="s">
        <v>91</v>
      </c>
      <c r="I129" s="201" t="str">
        <f t="shared" si="8"/>
        <v>IT003</v>
      </c>
      <c r="J129" s="199" t="str">
        <f t="shared" si="12"/>
        <v>Information Technology</v>
      </c>
      <c r="L129" s="199" t="str">
        <f t="shared" si="13"/>
        <v>10301IT003</v>
      </c>
    </row>
    <row r="130" spans="2:12" outlineLevel="1" x14ac:dyDescent="0.25">
      <c r="B130" s="199" t="s">
        <v>91</v>
      </c>
      <c r="C130" s="199" t="s">
        <v>102</v>
      </c>
      <c r="D130" s="199" t="s">
        <v>3742</v>
      </c>
      <c r="E130" s="199" t="s">
        <v>3743</v>
      </c>
      <c r="H130" s="201" t="s">
        <v>91</v>
      </c>
      <c r="I130" s="201" t="str">
        <f t="shared" si="8"/>
        <v>IT004</v>
      </c>
      <c r="J130" s="199" t="str">
        <f t="shared" si="12"/>
        <v>Information Technology</v>
      </c>
      <c r="L130" s="199" t="str">
        <f t="shared" si="13"/>
        <v>10301IT004</v>
      </c>
    </row>
    <row r="131" spans="2:12" outlineLevel="1" x14ac:dyDescent="0.25">
      <c r="B131" s="199" t="s">
        <v>4376</v>
      </c>
      <c r="C131" s="199" t="s">
        <v>4391</v>
      </c>
      <c r="D131" s="199" t="s">
        <v>183</v>
      </c>
      <c r="E131" s="199" t="s">
        <v>5450</v>
      </c>
      <c r="H131" s="201" t="s">
        <v>4415</v>
      </c>
      <c r="I131" s="201" t="str">
        <f t="shared" si="8"/>
        <v>MS002</v>
      </c>
      <c r="J131" s="199" t="str">
        <f t="shared" si="12"/>
        <v>Government Relation &amp; EA</v>
      </c>
      <c r="L131" s="199" t="str">
        <f t="shared" si="13"/>
        <v>10301MS002</v>
      </c>
    </row>
    <row r="132" spans="2:12" outlineLevel="1" x14ac:dyDescent="0.25">
      <c r="B132" s="199" t="s">
        <v>4376</v>
      </c>
      <c r="C132" s="199" t="s">
        <v>4391</v>
      </c>
      <c r="D132" s="199" t="s">
        <v>187</v>
      </c>
      <c r="E132" s="199" t="s">
        <v>5451</v>
      </c>
      <c r="H132" s="201" t="s">
        <v>4415</v>
      </c>
      <c r="I132" s="201" t="str">
        <f t="shared" si="8"/>
        <v>MS006</v>
      </c>
      <c r="J132" s="199" t="str">
        <f t="shared" si="12"/>
        <v>Government Relation &amp; EA</v>
      </c>
      <c r="L132" s="199" t="str">
        <f t="shared" si="13"/>
        <v>10301MS006</v>
      </c>
    </row>
    <row r="133" spans="2:12" outlineLevel="1" x14ac:dyDescent="0.25">
      <c r="B133" s="199" t="s">
        <v>4376</v>
      </c>
      <c r="C133" s="199" t="s">
        <v>4391</v>
      </c>
      <c r="D133" s="199" t="s">
        <v>191</v>
      </c>
      <c r="E133" s="199" t="s">
        <v>265</v>
      </c>
      <c r="H133" s="201" t="s">
        <v>4415</v>
      </c>
      <c r="I133" s="201" t="str">
        <f t="shared" si="8"/>
        <v>MS007</v>
      </c>
      <c r="J133" s="199" t="str">
        <f t="shared" si="12"/>
        <v>Government Relation &amp; EA</v>
      </c>
      <c r="L133" s="199" t="str">
        <f t="shared" si="13"/>
        <v>10301MS007</v>
      </c>
    </row>
    <row r="134" spans="2:12" outlineLevel="1" x14ac:dyDescent="0.25">
      <c r="B134" s="199" t="s">
        <v>4376</v>
      </c>
      <c r="C134" s="199" t="s">
        <v>4391</v>
      </c>
      <c r="D134" s="199" t="s">
        <v>3770</v>
      </c>
      <c r="E134" s="199" t="s">
        <v>5452</v>
      </c>
      <c r="H134" s="201" t="s">
        <v>4415</v>
      </c>
      <c r="I134" s="201" t="str">
        <f t="shared" si="8"/>
        <v>MS010</v>
      </c>
      <c r="J134" s="199" t="str">
        <f t="shared" si="12"/>
        <v>Government Relation &amp; EA</v>
      </c>
      <c r="L134" s="199" t="str">
        <f t="shared" si="13"/>
        <v>10301MS010</v>
      </c>
    </row>
    <row r="135" spans="2:12" outlineLevel="1" x14ac:dyDescent="0.25">
      <c r="B135" s="199" t="s">
        <v>4373</v>
      </c>
      <c r="C135" s="199" t="s">
        <v>111</v>
      </c>
      <c r="D135" s="199" t="s">
        <v>195</v>
      </c>
      <c r="E135" s="199" t="s">
        <v>267</v>
      </c>
      <c r="H135" s="201" t="s">
        <v>4901</v>
      </c>
      <c r="I135" s="201" t="str">
        <f t="shared" si="8"/>
        <v>PR001</v>
      </c>
      <c r="J135" s="199" t="str">
        <f t="shared" si="12"/>
        <v>Corporate Communication</v>
      </c>
      <c r="L135" s="199" t="str">
        <f t="shared" si="13"/>
        <v>10301PR001</v>
      </c>
    </row>
    <row r="136" spans="2:12" outlineLevel="1" x14ac:dyDescent="0.25">
      <c r="B136" s="199" t="s">
        <v>4373</v>
      </c>
      <c r="C136" s="199" t="s">
        <v>111</v>
      </c>
      <c r="D136" s="199" t="s">
        <v>198</v>
      </c>
      <c r="E136" s="199" t="s">
        <v>269</v>
      </c>
      <c r="H136" s="201" t="s">
        <v>4901</v>
      </c>
      <c r="I136" s="201" t="str">
        <f t="shared" si="8"/>
        <v>PR002</v>
      </c>
      <c r="J136" s="199" t="str">
        <f t="shared" si="12"/>
        <v>Corporate Communication</v>
      </c>
      <c r="L136" s="199" t="str">
        <f t="shared" si="13"/>
        <v>10301PR002</v>
      </c>
    </row>
    <row r="137" spans="2:12" outlineLevel="1" x14ac:dyDescent="0.25">
      <c r="B137" s="199" t="s">
        <v>121</v>
      </c>
      <c r="C137" s="199" t="s">
        <v>3835</v>
      </c>
      <c r="D137" s="199" t="s">
        <v>181</v>
      </c>
      <c r="E137" s="199" t="s">
        <v>3773</v>
      </c>
      <c r="H137" s="201" t="s">
        <v>121</v>
      </c>
      <c r="I137" s="201" t="str">
        <f t="shared" si="8"/>
        <v>SC002</v>
      </c>
      <c r="J137" s="199" t="str">
        <f t="shared" si="12"/>
        <v>SCM Logistics</v>
      </c>
      <c r="L137" s="199" t="str">
        <f t="shared" si="13"/>
        <v>10301SC002</v>
      </c>
    </row>
    <row r="138" spans="2:12" outlineLevel="1" x14ac:dyDescent="0.25">
      <c r="B138" s="199" t="s">
        <v>121</v>
      </c>
      <c r="C138" s="199" t="s">
        <v>3836</v>
      </c>
      <c r="D138" s="199" t="s">
        <v>166</v>
      </c>
      <c r="E138" s="199" t="s">
        <v>3774</v>
      </c>
      <c r="H138" s="201" t="s">
        <v>121</v>
      </c>
      <c r="I138" s="201" t="str">
        <f t="shared" si="8"/>
        <v>SC004</v>
      </c>
      <c r="J138" s="199" t="str">
        <f t="shared" si="12"/>
        <v>SCM Warehouse &amp; Inventory</v>
      </c>
      <c r="L138" s="199" t="str">
        <f t="shared" si="13"/>
        <v>10301SC004</v>
      </c>
    </row>
    <row r="139" spans="2:12" outlineLevel="1" x14ac:dyDescent="0.25">
      <c r="B139" s="199" t="s">
        <v>121</v>
      </c>
      <c r="C139" s="199" t="s">
        <v>3837</v>
      </c>
      <c r="D139" s="199" t="s">
        <v>176</v>
      </c>
      <c r="E139" s="199" t="s">
        <v>3775</v>
      </c>
      <c r="H139" s="201" t="s">
        <v>121</v>
      </c>
      <c r="I139" s="201" t="str">
        <f t="shared" si="8"/>
        <v>SC005</v>
      </c>
      <c r="J139" s="199" t="str">
        <f t="shared" si="12"/>
        <v>SCM Grader</v>
      </c>
      <c r="L139" s="199" t="str">
        <f t="shared" si="13"/>
        <v>10301SC005</v>
      </c>
    </row>
    <row r="140" spans="2:12" outlineLevel="1" x14ac:dyDescent="0.25">
      <c r="B140" s="199" t="s">
        <v>121</v>
      </c>
      <c r="C140" s="199" t="s">
        <v>3836</v>
      </c>
      <c r="D140" s="199" t="s">
        <v>185</v>
      </c>
      <c r="E140" s="199" t="s">
        <v>272</v>
      </c>
      <c r="H140" s="201" t="s">
        <v>121</v>
      </c>
      <c r="I140" s="201" t="str">
        <f t="shared" si="8"/>
        <v>SC006</v>
      </c>
      <c r="J140" s="199" t="str">
        <f t="shared" si="12"/>
        <v>SCM Warehouse &amp; Inventory</v>
      </c>
      <c r="L140" s="199" t="str">
        <f t="shared" si="13"/>
        <v>10301SC006</v>
      </c>
    </row>
    <row r="141" spans="2:12" outlineLevel="1" x14ac:dyDescent="0.25">
      <c r="B141" s="199" t="s">
        <v>121</v>
      </c>
      <c r="C141" s="199" t="s">
        <v>3836</v>
      </c>
      <c r="D141" s="199" t="s">
        <v>189</v>
      </c>
      <c r="E141" s="199" t="s">
        <v>274</v>
      </c>
      <c r="H141" s="201" t="s">
        <v>121</v>
      </c>
      <c r="I141" s="201" t="str">
        <f t="shared" si="8"/>
        <v>SC007</v>
      </c>
      <c r="J141" s="199" t="str">
        <f t="shared" si="12"/>
        <v>SCM Warehouse &amp; Inventory</v>
      </c>
      <c r="L141" s="199" t="str">
        <f t="shared" si="13"/>
        <v>10301SC007</v>
      </c>
    </row>
    <row r="142" spans="2:12" outlineLevel="1" x14ac:dyDescent="0.25">
      <c r="B142" s="199" t="s">
        <v>121</v>
      </c>
      <c r="C142" s="199" t="s">
        <v>3836</v>
      </c>
      <c r="D142" s="199" t="s">
        <v>3746</v>
      </c>
      <c r="E142" s="199" t="s">
        <v>3747</v>
      </c>
      <c r="H142" s="201" t="s">
        <v>121</v>
      </c>
      <c r="I142" s="201" t="str">
        <f t="shared" si="8"/>
        <v>SC009</v>
      </c>
      <c r="J142" s="199" t="str">
        <f t="shared" si="12"/>
        <v>SCM Warehouse &amp; Inventory</v>
      </c>
      <c r="L142" s="199" t="str">
        <f t="shared" si="13"/>
        <v>10301SC009</v>
      </c>
    </row>
    <row r="143" spans="2:12" outlineLevel="1" x14ac:dyDescent="0.25">
      <c r="B143" s="199" t="s">
        <v>4377</v>
      </c>
      <c r="C143" s="199" t="s">
        <v>105</v>
      </c>
      <c r="D143" s="199" t="s">
        <v>137</v>
      </c>
      <c r="E143" s="199" t="s">
        <v>270</v>
      </c>
      <c r="H143" s="201" t="s">
        <v>1748</v>
      </c>
      <c r="I143" s="201" t="str">
        <f t="shared" si="8"/>
        <v>SC001</v>
      </c>
      <c r="J143" s="199" t="str">
        <f t="shared" si="12"/>
        <v>Strategic Sourcing &amp; Procurement</v>
      </c>
      <c r="L143" s="199" t="str">
        <f t="shared" si="13"/>
        <v>10301SC001</v>
      </c>
    </row>
    <row r="144" spans="2:12" outlineLevel="1" x14ac:dyDescent="0.25">
      <c r="B144" s="199" t="s">
        <v>4377</v>
      </c>
      <c r="C144" s="199" t="s">
        <v>105</v>
      </c>
      <c r="D144" s="199" t="s">
        <v>3744</v>
      </c>
      <c r="E144" s="199" t="s">
        <v>3745</v>
      </c>
      <c r="H144" s="201" t="s">
        <v>1748</v>
      </c>
      <c r="I144" s="201" t="str">
        <f t="shared" si="8"/>
        <v>SC008</v>
      </c>
      <c r="J144" s="199" t="str">
        <f t="shared" si="12"/>
        <v>Strategic Sourcing &amp; Procurement</v>
      </c>
      <c r="L144" s="199" t="str">
        <f t="shared" si="13"/>
        <v>10301SC008</v>
      </c>
    </row>
    <row r="145" spans="2:12" outlineLevel="1" x14ac:dyDescent="0.25">
      <c r="B145" s="199" t="s">
        <v>4377</v>
      </c>
      <c r="C145" s="199" t="s">
        <v>99</v>
      </c>
      <c r="D145" s="199" t="s">
        <v>133</v>
      </c>
      <c r="E145" s="199" t="s">
        <v>276</v>
      </c>
      <c r="H145" s="201" t="s">
        <v>3764</v>
      </c>
      <c r="I145" s="201" t="str">
        <f t="shared" si="8"/>
        <v>SM001</v>
      </c>
      <c r="J145" s="199" t="str">
        <f t="shared" si="12"/>
        <v>Sales</v>
      </c>
      <c r="L145" s="199" t="str">
        <f t="shared" si="13"/>
        <v>10301SM001</v>
      </c>
    </row>
    <row r="146" spans="2:12" outlineLevel="1" x14ac:dyDescent="0.25">
      <c r="B146" s="199" t="s">
        <v>4377</v>
      </c>
      <c r="C146" s="199" t="s">
        <v>99</v>
      </c>
      <c r="D146" s="199" t="s">
        <v>3748</v>
      </c>
      <c r="E146" s="199" t="s">
        <v>3749</v>
      </c>
      <c r="H146" s="201" t="s">
        <v>3764</v>
      </c>
      <c r="I146" s="201" t="str">
        <f t="shared" si="8"/>
        <v>SM004</v>
      </c>
      <c r="J146" s="199" t="str">
        <f t="shared" si="12"/>
        <v>Sales</v>
      </c>
      <c r="L146" s="199" t="str">
        <f t="shared" si="13"/>
        <v>10301SM004</v>
      </c>
    </row>
    <row r="147" spans="2:12" outlineLevel="1" x14ac:dyDescent="0.25"/>
    <row r="148" spans="2:12" s="194" customFormat="1" x14ac:dyDescent="0.25">
      <c r="B148" s="193" t="s">
        <v>4905</v>
      </c>
      <c r="E148" s="249"/>
      <c r="H148" s="195"/>
      <c r="I148" s="195"/>
    </row>
    <row r="150" spans="2:12" s="98" customFormat="1" x14ac:dyDescent="0.25">
      <c r="B150" s="135" t="s">
        <v>4497</v>
      </c>
      <c r="E150" s="252"/>
      <c r="H150" s="202"/>
      <c r="I150" s="202"/>
    </row>
    <row r="151" spans="2:12" s="98" customFormat="1" outlineLevel="1" x14ac:dyDescent="0.25">
      <c r="B151" s="115" t="s">
        <v>4498</v>
      </c>
      <c r="C151" s="115" t="s">
        <v>4499</v>
      </c>
      <c r="D151" s="137" t="s">
        <v>4501</v>
      </c>
      <c r="E151" s="253" t="s">
        <v>4502</v>
      </c>
      <c r="F151" s="257" t="s">
        <v>5373</v>
      </c>
      <c r="H151" s="258" t="s">
        <v>4498</v>
      </c>
      <c r="I151" s="259" t="s">
        <v>5374</v>
      </c>
    </row>
    <row r="152" spans="2:12" s="98" customFormat="1" outlineLevel="1" x14ac:dyDescent="0.25">
      <c r="B152" s="175">
        <v>50200010</v>
      </c>
      <c r="C152" s="149" t="s">
        <v>1646</v>
      </c>
      <c r="D152" s="176" t="s">
        <v>972</v>
      </c>
      <c r="E152" s="204" t="s">
        <v>4504</v>
      </c>
      <c r="F152" s="255" t="s">
        <v>5375</v>
      </c>
      <c r="H152" s="260">
        <f t="shared" ref="H152:H215" si="14">B152</f>
        <v>50200010</v>
      </c>
      <c r="I152" s="261" t="s">
        <v>1645</v>
      </c>
    </row>
    <row r="153" spans="2:12" s="98" customFormat="1" outlineLevel="1" x14ac:dyDescent="0.25">
      <c r="B153" s="175">
        <v>50300010</v>
      </c>
      <c r="C153" s="149" t="s">
        <v>1389</v>
      </c>
      <c r="D153" s="177" t="s">
        <v>977</v>
      </c>
      <c r="E153" s="177" t="s">
        <v>123</v>
      </c>
      <c r="F153" s="255" t="s">
        <v>5376</v>
      </c>
      <c r="H153" s="260">
        <f t="shared" si="14"/>
        <v>50300010</v>
      </c>
      <c r="I153" s="261" t="s">
        <v>1647</v>
      </c>
    </row>
    <row r="154" spans="2:12" s="98" customFormat="1" outlineLevel="1" x14ac:dyDescent="0.25">
      <c r="B154" s="175">
        <v>50300020</v>
      </c>
      <c r="C154" s="149" t="s">
        <v>1390</v>
      </c>
      <c r="D154" s="149" t="s">
        <v>977</v>
      </c>
      <c r="E154" s="177" t="s">
        <v>123</v>
      </c>
      <c r="F154" s="255" t="s">
        <v>5375</v>
      </c>
      <c r="H154" s="260">
        <f t="shared" si="14"/>
        <v>50300020</v>
      </c>
      <c r="I154" s="261" t="s">
        <v>1651</v>
      </c>
    </row>
    <row r="155" spans="2:12" s="98" customFormat="1" outlineLevel="1" x14ac:dyDescent="0.25">
      <c r="B155" s="175">
        <v>50300030</v>
      </c>
      <c r="C155" s="149" t="s">
        <v>1391</v>
      </c>
      <c r="D155" s="149" t="s">
        <v>977</v>
      </c>
      <c r="E155" s="177" t="s">
        <v>123</v>
      </c>
      <c r="F155" s="255" t="s">
        <v>5376</v>
      </c>
      <c r="H155" s="260">
        <f t="shared" si="14"/>
        <v>50300030</v>
      </c>
      <c r="I155" s="261" t="s">
        <v>1647</v>
      </c>
    </row>
    <row r="156" spans="2:12" s="98" customFormat="1" outlineLevel="1" x14ac:dyDescent="0.25">
      <c r="B156" s="175">
        <v>50300040</v>
      </c>
      <c r="C156" s="149" t="s">
        <v>1392</v>
      </c>
      <c r="D156" s="149" t="s">
        <v>977</v>
      </c>
      <c r="E156" s="177" t="s">
        <v>123</v>
      </c>
      <c r="F156" s="255" t="s">
        <v>5376</v>
      </c>
      <c r="H156" s="260">
        <f t="shared" si="14"/>
        <v>50300040</v>
      </c>
      <c r="I156" s="261" t="s">
        <v>1647</v>
      </c>
    </row>
    <row r="157" spans="2:12" s="98" customFormat="1" outlineLevel="1" x14ac:dyDescent="0.25">
      <c r="B157" s="175">
        <v>50300050</v>
      </c>
      <c r="C157" s="149" t="s">
        <v>1393</v>
      </c>
      <c r="D157" s="149" t="s">
        <v>977</v>
      </c>
      <c r="E157" s="177" t="s">
        <v>123</v>
      </c>
      <c r="F157" s="255" t="s">
        <v>5376</v>
      </c>
      <c r="H157" s="260">
        <f t="shared" si="14"/>
        <v>50300050</v>
      </c>
      <c r="I157" s="261" t="s">
        <v>1647</v>
      </c>
    </row>
    <row r="158" spans="2:12" s="98" customFormat="1" outlineLevel="1" x14ac:dyDescent="0.25">
      <c r="B158" s="175">
        <v>50300060</v>
      </c>
      <c r="C158" s="149" t="s">
        <v>1648</v>
      </c>
      <c r="D158" s="149" t="s">
        <v>977</v>
      </c>
      <c r="E158" s="177" t="s">
        <v>123</v>
      </c>
      <c r="F158" s="255" t="s">
        <v>5376</v>
      </c>
      <c r="H158" s="260">
        <f t="shared" si="14"/>
        <v>50300060</v>
      </c>
      <c r="I158" s="261" t="s">
        <v>1647</v>
      </c>
    </row>
    <row r="159" spans="2:12" s="98" customFormat="1" outlineLevel="1" x14ac:dyDescent="0.25">
      <c r="B159" s="175">
        <v>50300070</v>
      </c>
      <c r="C159" s="149" t="s">
        <v>1394</v>
      </c>
      <c r="D159" s="153" t="s">
        <v>977</v>
      </c>
      <c r="E159" s="177" t="s">
        <v>123</v>
      </c>
      <c r="F159" s="255" t="s">
        <v>5375</v>
      </c>
      <c r="H159" s="260">
        <f t="shared" si="14"/>
        <v>50300070</v>
      </c>
      <c r="I159" s="261" t="s">
        <v>1651</v>
      </c>
    </row>
    <row r="160" spans="2:12" s="98" customFormat="1" outlineLevel="1" x14ac:dyDescent="0.25">
      <c r="B160" s="175">
        <v>50300080</v>
      </c>
      <c r="C160" s="149" t="s">
        <v>1597</v>
      </c>
      <c r="D160" s="153" t="s">
        <v>977</v>
      </c>
      <c r="E160" s="177" t="s">
        <v>123</v>
      </c>
      <c r="F160" s="255" t="s">
        <v>5376</v>
      </c>
      <c r="H160" s="260">
        <f t="shared" si="14"/>
        <v>50300080</v>
      </c>
      <c r="I160" s="261" t="s">
        <v>1647</v>
      </c>
    </row>
    <row r="161" spans="2:9" s="98" customFormat="1" outlineLevel="1" x14ac:dyDescent="0.25">
      <c r="B161" s="175">
        <v>50300090</v>
      </c>
      <c r="C161" s="149" t="s">
        <v>1396</v>
      </c>
      <c r="D161" s="153" t="s">
        <v>977</v>
      </c>
      <c r="E161" s="177" t="s">
        <v>123</v>
      </c>
      <c r="F161" s="255" t="s">
        <v>5376</v>
      </c>
      <c r="H161" s="260">
        <f t="shared" si="14"/>
        <v>50300090</v>
      </c>
      <c r="I161" s="261" t="s">
        <v>1647</v>
      </c>
    </row>
    <row r="162" spans="2:9" s="98" customFormat="1" outlineLevel="1" x14ac:dyDescent="0.25">
      <c r="B162" s="175">
        <v>50300100</v>
      </c>
      <c r="C162" s="149" t="s">
        <v>1397</v>
      </c>
      <c r="D162" s="153" t="s">
        <v>977</v>
      </c>
      <c r="E162" s="177" t="s">
        <v>123</v>
      </c>
      <c r="F162" s="255" t="s">
        <v>5376</v>
      </c>
      <c r="H162" s="260">
        <f t="shared" si="14"/>
        <v>50300100</v>
      </c>
      <c r="I162" s="261" t="s">
        <v>1647</v>
      </c>
    </row>
    <row r="163" spans="2:9" s="98" customFormat="1" outlineLevel="1" x14ac:dyDescent="0.25">
      <c r="B163" s="175">
        <v>50300110</v>
      </c>
      <c r="C163" s="149" t="s">
        <v>1650</v>
      </c>
      <c r="D163" s="153" t="s">
        <v>977</v>
      </c>
      <c r="E163" s="177" t="s">
        <v>123</v>
      </c>
      <c r="F163" s="255" t="s">
        <v>5376</v>
      </c>
      <c r="H163" s="260">
        <f t="shared" si="14"/>
        <v>50300110</v>
      </c>
      <c r="I163" s="261" t="s">
        <v>1647</v>
      </c>
    </row>
    <row r="164" spans="2:9" s="98" customFormat="1" outlineLevel="1" x14ac:dyDescent="0.25">
      <c r="B164" s="175">
        <v>50300120</v>
      </c>
      <c r="C164" s="149" t="s">
        <v>4516</v>
      </c>
      <c r="D164" s="153" t="s">
        <v>977</v>
      </c>
      <c r="E164" s="177" t="s">
        <v>123</v>
      </c>
      <c r="F164" s="255" t="s">
        <v>5375</v>
      </c>
      <c r="H164" s="260">
        <f t="shared" si="14"/>
        <v>50300120</v>
      </c>
      <c r="I164" s="261" t="s">
        <v>1651</v>
      </c>
    </row>
    <row r="165" spans="2:9" s="98" customFormat="1" outlineLevel="1" x14ac:dyDescent="0.25">
      <c r="B165" s="175">
        <v>50300990</v>
      </c>
      <c r="C165" s="149" t="s">
        <v>1399</v>
      </c>
      <c r="D165" s="153" t="s">
        <v>977</v>
      </c>
      <c r="E165" s="177" t="s">
        <v>123</v>
      </c>
      <c r="F165" s="255" t="s">
        <v>5376</v>
      </c>
      <c r="H165" s="260">
        <f t="shared" si="14"/>
        <v>50300990</v>
      </c>
      <c r="I165" s="261" t="s">
        <v>1647</v>
      </c>
    </row>
    <row r="166" spans="2:9" s="98" customFormat="1" ht="30" outlineLevel="1" x14ac:dyDescent="0.25">
      <c r="B166" s="175">
        <v>50400010</v>
      </c>
      <c r="C166" s="149" t="s">
        <v>1649</v>
      </c>
      <c r="D166" s="153" t="s">
        <v>982</v>
      </c>
      <c r="E166" s="177" t="s">
        <v>123</v>
      </c>
      <c r="F166" s="255" t="s">
        <v>5376</v>
      </c>
      <c r="H166" s="260">
        <f t="shared" si="14"/>
        <v>50400010</v>
      </c>
      <c r="I166" s="261" t="s">
        <v>1647</v>
      </c>
    </row>
    <row r="167" spans="2:9" s="98" customFormat="1" outlineLevel="1" x14ac:dyDescent="0.25">
      <c r="B167" s="175">
        <v>50500010</v>
      </c>
      <c r="C167" s="149" t="s">
        <v>1658</v>
      </c>
      <c r="D167" s="153" t="s">
        <v>987</v>
      </c>
      <c r="E167" s="204" t="s">
        <v>4504</v>
      </c>
      <c r="F167" s="255" t="s">
        <v>5375</v>
      </c>
      <c r="H167" s="260">
        <f t="shared" si="14"/>
        <v>50500010</v>
      </c>
      <c r="I167" s="261" t="s">
        <v>1656</v>
      </c>
    </row>
    <row r="168" spans="2:9" s="98" customFormat="1" outlineLevel="1" x14ac:dyDescent="0.25">
      <c r="B168" s="175">
        <v>50500020</v>
      </c>
      <c r="C168" s="149" t="s">
        <v>1402</v>
      </c>
      <c r="D168" s="153" t="s">
        <v>987</v>
      </c>
      <c r="E168" s="204" t="s">
        <v>4504</v>
      </c>
      <c r="F168" s="255" t="s">
        <v>5375</v>
      </c>
      <c r="H168" s="260">
        <f t="shared" si="14"/>
        <v>50500020</v>
      </c>
      <c r="I168" s="261" t="s">
        <v>1656</v>
      </c>
    </row>
    <row r="169" spans="2:9" s="98" customFormat="1" outlineLevel="1" x14ac:dyDescent="0.25">
      <c r="B169" s="175">
        <v>50500030</v>
      </c>
      <c r="C169" s="149" t="s">
        <v>1659</v>
      </c>
      <c r="D169" s="153" t="s">
        <v>987</v>
      </c>
      <c r="E169" s="204" t="s">
        <v>4504</v>
      </c>
      <c r="F169" s="255" t="s">
        <v>5375</v>
      </c>
      <c r="H169" s="260">
        <f t="shared" si="14"/>
        <v>50500030</v>
      </c>
      <c r="I169" s="261" t="s">
        <v>1656</v>
      </c>
    </row>
    <row r="170" spans="2:9" s="98" customFormat="1" outlineLevel="1" x14ac:dyDescent="0.25">
      <c r="B170" s="175">
        <v>50500040</v>
      </c>
      <c r="C170" s="149" t="s">
        <v>458</v>
      </c>
      <c r="D170" s="153" t="s">
        <v>987</v>
      </c>
      <c r="E170" s="204" t="s">
        <v>4504</v>
      </c>
      <c r="F170" s="255" t="s">
        <v>5375</v>
      </c>
      <c r="H170" s="260">
        <f t="shared" si="14"/>
        <v>50500040</v>
      </c>
      <c r="I170" s="261" t="s">
        <v>1656</v>
      </c>
    </row>
    <row r="171" spans="2:9" s="98" customFormat="1" outlineLevel="1" x14ac:dyDescent="0.25">
      <c r="B171" s="175">
        <v>50600010</v>
      </c>
      <c r="C171" s="149" t="s">
        <v>460</v>
      </c>
      <c r="D171" s="153" t="s">
        <v>992</v>
      </c>
      <c r="E171" s="204" t="s">
        <v>4504</v>
      </c>
      <c r="F171" s="255" t="s">
        <v>5375</v>
      </c>
      <c r="H171" s="260">
        <f t="shared" si="14"/>
        <v>50600010</v>
      </c>
      <c r="I171" s="261" t="s">
        <v>460</v>
      </c>
    </row>
    <row r="172" spans="2:9" s="98" customFormat="1" outlineLevel="1" x14ac:dyDescent="0.25">
      <c r="B172" s="175">
        <v>50600020</v>
      </c>
      <c r="C172" s="149" t="s">
        <v>462</v>
      </c>
      <c r="D172" s="153" t="s">
        <v>992</v>
      </c>
      <c r="E172" s="204" t="s">
        <v>4504</v>
      </c>
      <c r="F172" s="255" t="s">
        <v>5375</v>
      </c>
      <c r="H172" s="260">
        <f t="shared" si="14"/>
        <v>50600020</v>
      </c>
      <c r="I172" s="261" t="s">
        <v>462</v>
      </c>
    </row>
    <row r="173" spans="2:9" s="98" customFormat="1" outlineLevel="1" x14ac:dyDescent="0.25">
      <c r="B173" s="175">
        <v>50600030</v>
      </c>
      <c r="C173" s="149" t="s">
        <v>4525</v>
      </c>
      <c r="D173" s="153" t="s">
        <v>992</v>
      </c>
      <c r="E173" s="204" t="s">
        <v>4504</v>
      </c>
      <c r="F173" s="255" t="s">
        <v>5375</v>
      </c>
      <c r="H173" s="260">
        <f t="shared" si="14"/>
        <v>50600030</v>
      </c>
      <c r="I173" s="261" t="s">
        <v>1661</v>
      </c>
    </row>
    <row r="174" spans="2:9" s="98" customFormat="1" ht="30" outlineLevel="1" x14ac:dyDescent="0.25">
      <c r="B174" s="175">
        <v>50600040</v>
      </c>
      <c r="C174" s="149" t="s">
        <v>466</v>
      </c>
      <c r="D174" s="153" t="s">
        <v>992</v>
      </c>
      <c r="E174" s="204" t="s">
        <v>4504</v>
      </c>
      <c r="F174" s="255" t="s">
        <v>5375</v>
      </c>
      <c r="H174" s="260">
        <f t="shared" si="14"/>
        <v>50600040</v>
      </c>
      <c r="I174" s="261" t="s">
        <v>1660</v>
      </c>
    </row>
    <row r="175" spans="2:9" s="98" customFormat="1" outlineLevel="1" x14ac:dyDescent="0.25">
      <c r="B175" s="175">
        <v>50800010</v>
      </c>
      <c r="C175" s="149" t="s">
        <v>1653</v>
      </c>
      <c r="D175" s="153" t="s">
        <v>1002</v>
      </c>
      <c r="E175" s="204" t="s">
        <v>4504</v>
      </c>
      <c r="F175" s="255" t="s">
        <v>5375</v>
      </c>
      <c r="H175" s="260">
        <f t="shared" si="14"/>
        <v>50800010</v>
      </c>
      <c r="I175" s="261" t="s">
        <v>1652</v>
      </c>
    </row>
    <row r="176" spans="2:9" s="98" customFormat="1" outlineLevel="1" x14ac:dyDescent="0.25">
      <c r="B176" s="175">
        <v>50800020</v>
      </c>
      <c r="C176" s="149" t="s">
        <v>474</v>
      </c>
      <c r="D176" s="153" t="s">
        <v>1002</v>
      </c>
      <c r="E176" s="204" t="s">
        <v>4504</v>
      </c>
      <c r="F176" s="255" t="s">
        <v>5375</v>
      </c>
      <c r="H176" s="260">
        <f t="shared" si="14"/>
        <v>50800020</v>
      </c>
      <c r="I176" s="261" t="s">
        <v>1652</v>
      </c>
    </row>
    <row r="177" spans="2:9" s="98" customFormat="1" outlineLevel="1" x14ac:dyDescent="0.25">
      <c r="B177" s="175">
        <v>50800030</v>
      </c>
      <c r="C177" s="149" t="s">
        <v>476</v>
      </c>
      <c r="D177" s="153" t="s">
        <v>1002</v>
      </c>
      <c r="E177" s="204" t="s">
        <v>4504</v>
      </c>
      <c r="F177" s="255" t="s">
        <v>5375</v>
      </c>
      <c r="H177" s="260">
        <f t="shared" si="14"/>
        <v>50800030</v>
      </c>
      <c r="I177" s="261" t="s">
        <v>1652</v>
      </c>
    </row>
    <row r="178" spans="2:9" s="98" customFormat="1" outlineLevel="1" x14ac:dyDescent="0.25">
      <c r="B178" s="175">
        <v>50800040</v>
      </c>
      <c r="C178" s="149" t="s">
        <v>478</v>
      </c>
      <c r="D178" s="153" t="s">
        <v>1002</v>
      </c>
      <c r="E178" s="204" t="s">
        <v>4504</v>
      </c>
      <c r="F178" s="255" t="s">
        <v>5375</v>
      </c>
      <c r="H178" s="260">
        <f t="shared" si="14"/>
        <v>50800040</v>
      </c>
      <c r="I178" s="261" t="s">
        <v>1652</v>
      </c>
    </row>
    <row r="179" spans="2:9" s="98" customFormat="1" outlineLevel="1" x14ac:dyDescent="0.25">
      <c r="B179" s="175">
        <v>50800050</v>
      </c>
      <c r="C179" s="149" t="s">
        <v>480</v>
      </c>
      <c r="D179" s="153" t="s">
        <v>1002</v>
      </c>
      <c r="E179" s="204" t="s">
        <v>4504</v>
      </c>
      <c r="F179" s="255" t="s">
        <v>5375</v>
      </c>
      <c r="H179" s="260">
        <f t="shared" si="14"/>
        <v>50800050</v>
      </c>
      <c r="I179" s="261" t="s">
        <v>1652</v>
      </c>
    </row>
    <row r="180" spans="2:9" s="98" customFormat="1" outlineLevel="1" x14ac:dyDescent="0.25">
      <c r="B180" s="175">
        <v>50800060</v>
      </c>
      <c r="C180" s="149" t="s">
        <v>482</v>
      </c>
      <c r="D180" s="153" t="s">
        <v>1002</v>
      </c>
      <c r="E180" s="204" t="s">
        <v>4504</v>
      </c>
      <c r="F180" s="255" t="s">
        <v>5375</v>
      </c>
      <c r="H180" s="260">
        <f t="shared" si="14"/>
        <v>50800060</v>
      </c>
      <c r="I180" s="261" t="s">
        <v>1652</v>
      </c>
    </row>
    <row r="181" spans="2:9" s="98" customFormat="1" outlineLevel="1" x14ac:dyDescent="0.25">
      <c r="B181" s="175">
        <v>50800070</v>
      </c>
      <c r="C181" s="149" t="s">
        <v>484</v>
      </c>
      <c r="D181" s="153" t="s">
        <v>1002</v>
      </c>
      <c r="E181" s="204" t="s">
        <v>4504</v>
      </c>
      <c r="F181" s="255" t="s">
        <v>5375</v>
      </c>
      <c r="H181" s="260">
        <f t="shared" si="14"/>
        <v>50800070</v>
      </c>
      <c r="I181" s="261" t="s">
        <v>1652</v>
      </c>
    </row>
    <row r="182" spans="2:9" s="98" customFormat="1" outlineLevel="1" x14ac:dyDescent="0.25">
      <c r="B182" s="175">
        <v>51100000</v>
      </c>
      <c r="C182" s="149" t="s">
        <v>518</v>
      </c>
      <c r="D182" s="153" t="s">
        <v>1017</v>
      </c>
      <c r="E182" s="204" t="s">
        <v>4504</v>
      </c>
      <c r="F182" s="255" t="s">
        <v>5375</v>
      </c>
      <c r="H182" s="260">
        <f t="shared" si="14"/>
        <v>51100000</v>
      </c>
      <c r="I182" s="261" t="s">
        <v>1663</v>
      </c>
    </row>
    <row r="183" spans="2:9" s="98" customFormat="1" outlineLevel="1" x14ac:dyDescent="0.25">
      <c r="B183" s="175">
        <v>51300010</v>
      </c>
      <c r="C183" s="149" t="s">
        <v>538</v>
      </c>
      <c r="D183" s="153" t="s">
        <v>1027</v>
      </c>
      <c r="E183" s="153" t="s">
        <v>127</v>
      </c>
      <c r="F183" s="255" t="s">
        <v>5375</v>
      </c>
      <c r="H183" s="260">
        <f t="shared" si="14"/>
        <v>51300010</v>
      </c>
      <c r="I183" s="261" t="s">
        <v>1458</v>
      </c>
    </row>
    <row r="184" spans="2:9" s="98" customFormat="1" outlineLevel="1" x14ac:dyDescent="0.25">
      <c r="B184" s="175">
        <v>51300040</v>
      </c>
      <c r="C184" s="149" t="s">
        <v>545</v>
      </c>
      <c r="D184" s="153" t="s">
        <v>1027</v>
      </c>
      <c r="E184" s="153" t="s">
        <v>127</v>
      </c>
      <c r="F184" s="255" t="s">
        <v>5375</v>
      </c>
      <c r="H184" s="260">
        <f t="shared" si="14"/>
        <v>51300040</v>
      </c>
      <c r="I184" s="261" t="s">
        <v>1458</v>
      </c>
    </row>
    <row r="185" spans="2:9" s="98" customFormat="1" outlineLevel="1" x14ac:dyDescent="0.25">
      <c r="B185" s="175">
        <v>51300050</v>
      </c>
      <c r="C185" s="149" t="s">
        <v>547</v>
      </c>
      <c r="D185" s="153" t="s">
        <v>1027</v>
      </c>
      <c r="E185" s="153" t="s">
        <v>127</v>
      </c>
      <c r="F185" s="255" t="s">
        <v>5375</v>
      </c>
      <c r="H185" s="260">
        <f t="shared" si="14"/>
        <v>51300050</v>
      </c>
      <c r="I185" s="261" t="s">
        <v>1458</v>
      </c>
    </row>
    <row r="186" spans="2:9" s="98" customFormat="1" outlineLevel="1" x14ac:dyDescent="0.25">
      <c r="B186" s="175">
        <v>51300060</v>
      </c>
      <c r="C186" s="149" t="s">
        <v>549</v>
      </c>
      <c r="D186" s="153" t="s">
        <v>1027</v>
      </c>
      <c r="E186" s="153" t="s">
        <v>127</v>
      </c>
      <c r="F186" s="255" t="s">
        <v>5375</v>
      </c>
      <c r="H186" s="260">
        <f t="shared" si="14"/>
        <v>51300060</v>
      </c>
      <c r="I186" s="261" t="s">
        <v>1458</v>
      </c>
    </row>
    <row r="187" spans="2:9" s="98" customFormat="1" outlineLevel="1" x14ac:dyDescent="0.25">
      <c r="B187" s="175">
        <v>51300090</v>
      </c>
      <c r="C187" s="149" t="s">
        <v>555</v>
      </c>
      <c r="D187" s="153" t="s">
        <v>1027</v>
      </c>
      <c r="E187" s="153" t="s">
        <v>127</v>
      </c>
      <c r="F187" s="255" t="s">
        <v>5375</v>
      </c>
      <c r="H187" s="260">
        <f t="shared" si="14"/>
        <v>51300090</v>
      </c>
      <c r="I187" s="261" t="s">
        <v>1458</v>
      </c>
    </row>
    <row r="188" spans="2:9" s="98" customFormat="1" outlineLevel="1" x14ac:dyDescent="0.25">
      <c r="B188" s="175">
        <v>51500010</v>
      </c>
      <c r="C188" s="149" t="s">
        <v>4541</v>
      </c>
      <c r="D188" s="153" t="s">
        <v>1037</v>
      </c>
      <c r="E188" s="204" t="s">
        <v>4504</v>
      </c>
      <c r="F188" s="255" t="s">
        <v>5376</v>
      </c>
      <c r="H188" s="260">
        <f t="shared" si="14"/>
        <v>51500010</v>
      </c>
      <c r="I188" s="261" t="s">
        <v>1665</v>
      </c>
    </row>
    <row r="189" spans="2:9" s="98" customFormat="1" outlineLevel="1" x14ac:dyDescent="0.25">
      <c r="B189" s="175">
        <v>51600010</v>
      </c>
      <c r="C189" s="149" t="s">
        <v>569</v>
      </c>
      <c r="D189" s="153" t="s">
        <v>1042</v>
      </c>
      <c r="E189" s="204" t="s">
        <v>4504</v>
      </c>
      <c r="F189" s="255" t="s">
        <v>5376</v>
      </c>
      <c r="H189" s="260">
        <f t="shared" si="14"/>
        <v>51600010</v>
      </c>
      <c r="I189" s="261" t="s">
        <v>1466</v>
      </c>
    </row>
    <row r="190" spans="2:9" s="98" customFormat="1" outlineLevel="1" x14ac:dyDescent="0.25">
      <c r="B190" s="175">
        <v>51600020</v>
      </c>
      <c r="C190" s="149" t="s">
        <v>571</v>
      </c>
      <c r="D190" s="153" t="s">
        <v>1042</v>
      </c>
      <c r="E190" s="204" t="s">
        <v>4504</v>
      </c>
      <c r="F190" s="255" t="s">
        <v>5376</v>
      </c>
      <c r="H190" s="260">
        <f t="shared" si="14"/>
        <v>51600020</v>
      </c>
      <c r="I190" s="261" t="s">
        <v>1466</v>
      </c>
    </row>
    <row r="191" spans="2:9" s="98" customFormat="1" outlineLevel="1" x14ac:dyDescent="0.25">
      <c r="B191" s="175">
        <v>51600030</v>
      </c>
      <c r="C191" s="149" t="s">
        <v>573</v>
      </c>
      <c r="D191" s="153" t="s">
        <v>1042</v>
      </c>
      <c r="E191" s="204" t="s">
        <v>4504</v>
      </c>
      <c r="F191" s="255" t="s">
        <v>5376</v>
      </c>
      <c r="H191" s="260">
        <f t="shared" si="14"/>
        <v>51600030</v>
      </c>
      <c r="I191" s="261" t="s">
        <v>1466</v>
      </c>
    </row>
    <row r="192" spans="2:9" s="98" customFormat="1" ht="30" outlineLevel="1" x14ac:dyDescent="0.25">
      <c r="B192" s="175">
        <v>51600040</v>
      </c>
      <c r="C192" s="149" t="s">
        <v>575</v>
      </c>
      <c r="D192" s="153" t="s">
        <v>1042</v>
      </c>
      <c r="E192" s="204" t="s">
        <v>4504</v>
      </c>
      <c r="F192" s="255" t="s">
        <v>5376</v>
      </c>
      <c r="H192" s="260">
        <f t="shared" si="14"/>
        <v>51600040</v>
      </c>
      <c r="I192" s="261" t="s">
        <v>1466</v>
      </c>
    </row>
    <row r="193" spans="2:9" s="98" customFormat="1" outlineLevel="1" x14ac:dyDescent="0.25">
      <c r="B193" s="175">
        <v>51600050</v>
      </c>
      <c r="C193" s="149" t="s">
        <v>577</v>
      </c>
      <c r="D193" s="153" t="s">
        <v>1042</v>
      </c>
      <c r="E193" s="204" t="s">
        <v>4504</v>
      </c>
      <c r="F193" s="255" t="s">
        <v>5376</v>
      </c>
      <c r="H193" s="260">
        <f t="shared" si="14"/>
        <v>51600050</v>
      </c>
      <c r="I193" s="261" t="s">
        <v>1466</v>
      </c>
    </row>
    <row r="194" spans="2:9" s="98" customFormat="1" outlineLevel="1" x14ac:dyDescent="0.25">
      <c r="B194" s="175">
        <v>51600070</v>
      </c>
      <c r="C194" s="149" t="s">
        <v>581</v>
      </c>
      <c r="D194" s="153" t="s">
        <v>1042</v>
      </c>
      <c r="E194" s="204" t="s">
        <v>4504</v>
      </c>
      <c r="F194" s="255" t="s">
        <v>5376</v>
      </c>
      <c r="H194" s="260">
        <f t="shared" si="14"/>
        <v>51600070</v>
      </c>
      <c r="I194" s="261" t="s">
        <v>1466</v>
      </c>
    </row>
    <row r="195" spans="2:9" s="98" customFormat="1" outlineLevel="1" x14ac:dyDescent="0.25">
      <c r="B195" s="175">
        <v>51700010</v>
      </c>
      <c r="C195" s="149" t="s">
        <v>583</v>
      </c>
      <c r="D195" s="153" t="s">
        <v>1047</v>
      </c>
      <c r="E195" s="204" t="s">
        <v>4504</v>
      </c>
      <c r="F195" s="255" t="s">
        <v>5376</v>
      </c>
      <c r="H195" s="260">
        <f t="shared" si="14"/>
        <v>51700010</v>
      </c>
      <c r="I195" s="261" t="s">
        <v>1470</v>
      </c>
    </row>
    <row r="196" spans="2:9" s="98" customFormat="1" outlineLevel="1" x14ac:dyDescent="0.25">
      <c r="B196" s="175">
        <v>51700030</v>
      </c>
      <c r="C196" s="149" t="s">
        <v>585</v>
      </c>
      <c r="D196" s="153" t="s">
        <v>1047</v>
      </c>
      <c r="E196" s="204" t="s">
        <v>4504</v>
      </c>
      <c r="F196" s="255" t="s">
        <v>5376</v>
      </c>
      <c r="H196" s="260">
        <f t="shared" si="14"/>
        <v>51700030</v>
      </c>
      <c r="I196" s="261" t="s">
        <v>1470</v>
      </c>
    </row>
    <row r="197" spans="2:9" s="98" customFormat="1" outlineLevel="1" x14ac:dyDescent="0.25">
      <c r="B197" s="175">
        <v>51700040</v>
      </c>
      <c r="C197" s="149" t="s">
        <v>587</v>
      </c>
      <c r="D197" s="153" t="s">
        <v>1047</v>
      </c>
      <c r="E197" s="204" t="s">
        <v>4504</v>
      </c>
      <c r="F197" s="255" t="s">
        <v>5376</v>
      </c>
      <c r="H197" s="260">
        <f t="shared" si="14"/>
        <v>51700040</v>
      </c>
      <c r="I197" s="261" t="s">
        <v>1470</v>
      </c>
    </row>
    <row r="198" spans="2:9" s="98" customFormat="1" outlineLevel="1" x14ac:dyDescent="0.25">
      <c r="B198" s="175">
        <v>51700050</v>
      </c>
      <c r="C198" s="149" t="s">
        <v>589</v>
      </c>
      <c r="D198" s="153" t="s">
        <v>1047</v>
      </c>
      <c r="E198" s="204" t="s">
        <v>4504</v>
      </c>
      <c r="F198" s="255" t="s">
        <v>5376</v>
      </c>
      <c r="H198" s="260">
        <f t="shared" si="14"/>
        <v>51700050</v>
      </c>
      <c r="I198" s="261" t="s">
        <v>1470</v>
      </c>
    </row>
    <row r="199" spans="2:9" s="98" customFormat="1" outlineLevel="1" x14ac:dyDescent="0.25">
      <c r="B199" s="175">
        <v>51700060</v>
      </c>
      <c r="C199" s="149" t="s">
        <v>591</v>
      </c>
      <c r="D199" s="153" t="s">
        <v>1047</v>
      </c>
      <c r="E199" s="204" t="s">
        <v>4504</v>
      </c>
      <c r="F199" s="255" t="s">
        <v>5376</v>
      </c>
      <c r="H199" s="260">
        <f t="shared" si="14"/>
        <v>51700060</v>
      </c>
      <c r="I199" s="261" t="s">
        <v>1470</v>
      </c>
    </row>
    <row r="200" spans="2:9" s="98" customFormat="1" outlineLevel="1" x14ac:dyDescent="0.25">
      <c r="B200" s="175">
        <v>51700070</v>
      </c>
      <c r="C200" s="149" t="s">
        <v>593</v>
      </c>
      <c r="D200" s="153" t="s">
        <v>1047</v>
      </c>
      <c r="E200" s="204" t="s">
        <v>4504</v>
      </c>
      <c r="F200" s="255" t="s">
        <v>5376</v>
      </c>
      <c r="H200" s="260">
        <f t="shared" si="14"/>
        <v>51700070</v>
      </c>
      <c r="I200" s="261" t="s">
        <v>1470</v>
      </c>
    </row>
    <row r="201" spans="2:9" s="98" customFormat="1" ht="30" outlineLevel="1" x14ac:dyDescent="0.25">
      <c r="B201" s="175">
        <v>51800010</v>
      </c>
      <c r="C201" s="149" t="s">
        <v>595</v>
      </c>
      <c r="D201" s="153" t="s">
        <v>1052</v>
      </c>
      <c r="E201" s="204" t="s">
        <v>4504</v>
      </c>
      <c r="F201" s="255" t="s">
        <v>5376</v>
      </c>
      <c r="H201" s="260">
        <f t="shared" si="14"/>
        <v>51800010</v>
      </c>
      <c r="I201" s="261" t="s">
        <v>1664</v>
      </c>
    </row>
    <row r="202" spans="2:9" s="98" customFormat="1" outlineLevel="1" x14ac:dyDescent="0.25">
      <c r="B202" s="175">
        <v>51800020</v>
      </c>
      <c r="C202" s="149" t="s">
        <v>597</v>
      </c>
      <c r="D202" s="153" t="s">
        <v>1052</v>
      </c>
      <c r="E202" s="204" t="s">
        <v>4504</v>
      </c>
      <c r="F202" s="255" t="s">
        <v>5376</v>
      </c>
      <c r="H202" s="260">
        <f t="shared" si="14"/>
        <v>51800020</v>
      </c>
      <c r="I202" s="261" t="s">
        <v>1664</v>
      </c>
    </row>
    <row r="203" spans="2:9" s="98" customFormat="1" outlineLevel="1" x14ac:dyDescent="0.25">
      <c r="B203" s="175">
        <v>51800030</v>
      </c>
      <c r="C203" s="149" t="s">
        <v>599</v>
      </c>
      <c r="D203" s="153" t="s">
        <v>1052</v>
      </c>
      <c r="E203" s="204" t="s">
        <v>4504</v>
      </c>
      <c r="F203" s="255" t="s">
        <v>5376</v>
      </c>
      <c r="H203" s="260">
        <f t="shared" si="14"/>
        <v>51800030</v>
      </c>
      <c r="I203" s="261" t="s">
        <v>1664</v>
      </c>
    </row>
    <row r="204" spans="2:9" s="98" customFormat="1" outlineLevel="1" x14ac:dyDescent="0.25">
      <c r="B204" s="175">
        <v>51800090</v>
      </c>
      <c r="C204" s="149" t="s">
        <v>601</v>
      </c>
      <c r="D204" s="153" t="s">
        <v>1052</v>
      </c>
      <c r="E204" s="204" t="s">
        <v>4504</v>
      </c>
      <c r="F204" s="255" t="s">
        <v>5376</v>
      </c>
      <c r="H204" s="260">
        <f t="shared" si="14"/>
        <v>51800090</v>
      </c>
      <c r="I204" s="261" t="s">
        <v>1664</v>
      </c>
    </row>
    <row r="205" spans="2:9" s="98" customFormat="1" outlineLevel="1" x14ac:dyDescent="0.25">
      <c r="B205" s="175">
        <v>51900010</v>
      </c>
      <c r="C205" s="149" t="s">
        <v>603</v>
      </c>
      <c r="D205" s="153" t="s">
        <v>1057</v>
      </c>
      <c r="E205" s="204" t="s">
        <v>4504</v>
      </c>
      <c r="F205" s="255" t="s">
        <v>5376</v>
      </c>
      <c r="H205" s="260">
        <f t="shared" si="14"/>
        <v>51900010</v>
      </c>
      <c r="I205" s="261" t="s">
        <v>1665</v>
      </c>
    </row>
    <row r="206" spans="2:9" s="98" customFormat="1" outlineLevel="1" x14ac:dyDescent="0.25">
      <c r="B206" s="175">
        <v>51900020</v>
      </c>
      <c r="C206" s="149" t="s">
        <v>605</v>
      </c>
      <c r="D206" s="153" t="s">
        <v>1057</v>
      </c>
      <c r="E206" s="204" t="s">
        <v>4504</v>
      </c>
      <c r="F206" s="255" t="s">
        <v>5376</v>
      </c>
      <c r="H206" s="260">
        <f t="shared" si="14"/>
        <v>51900020</v>
      </c>
      <c r="I206" s="261" t="s">
        <v>1665</v>
      </c>
    </row>
    <row r="207" spans="2:9" s="98" customFormat="1" outlineLevel="1" x14ac:dyDescent="0.25">
      <c r="B207" s="175">
        <v>51900030</v>
      </c>
      <c r="C207" s="149" t="s">
        <v>607</v>
      </c>
      <c r="D207" s="153" t="s">
        <v>1057</v>
      </c>
      <c r="E207" s="204" t="s">
        <v>4504</v>
      </c>
      <c r="F207" s="255" t="s">
        <v>5376</v>
      </c>
      <c r="H207" s="260">
        <f t="shared" si="14"/>
        <v>51900030</v>
      </c>
      <c r="I207" s="261" t="s">
        <v>1665</v>
      </c>
    </row>
    <row r="208" spans="2:9" s="98" customFormat="1" outlineLevel="1" x14ac:dyDescent="0.25">
      <c r="B208" s="175">
        <v>51900040</v>
      </c>
      <c r="C208" s="149" t="s">
        <v>609</v>
      </c>
      <c r="D208" s="153" t="s">
        <v>1057</v>
      </c>
      <c r="E208" s="204" t="s">
        <v>4504</v>
      </c>
      <c r="F208" s="255" t="s">
        <v>5376</v>
      </c>
      <c r="H208" s="260">
        <f t="shared" si="14"/>
        <v>51900040</v>
      </c>
      <c r="I208" s="261" t="s">
        <v>1665</v>
      </c>
    </row>
    <row r="209" spans="2:9" s="98" customFormat="1" outlineLevel="1" x14ac:dyDescent="0.25">
      <c r="B209" s="175">
        <v>51900090</v>
      </c>
      <c r="C209" s="149" t="s">
        <v>612</v>
      </c>
      <c r="D209" s="153" t="s">
        <v>1057</v>
      </c>
      <c r="E209" s="204" t="s">
        <v>4504</v>
      </c>
      <c r="F209" s="255" t="s">
        <v>5376</v>
      </c>
      <c r="H209" s="260">
        <f t="shared" si="14"/>
        <v>51900090</v>
      </c>
      <c r="I209" s="261" t="s">
        <v>1665</v>
      </c>
    </row>
    <row r="210" spans="2:9" s="98" customFormat="1" outlineLevel="1" x14ac:dyDescent="0.25">
      <c r="B210" s="175">
        <v>52100010</v>
      </c>
      <c r="C210" s="149" t="s">
        <v>620</v>
      </c>
      <c r="D210" s="153" t="s">
        <v>1067</v>
      </c>
      <c r="E210" s="204" t="s">
        <v>4504</v>
      </c>
      <c r="F210" s="255" t="s">
        <v>5376</v>
      </c>
      <c r="H210" s="260">
        <f t="shared" si="14"/>
        <v>52100010</v>
      </c>
      <c r="I210" s="261" t="s">
        <v>1481</v>
      </c>
    </row>
    <row r="211" spans="2:9" s="98" customFormat="1" outlineLevel="1" x14ac:dyDescent="0.25">
      <c r="B211" s="175">
        <v>52100020</v>
      </c>
      <c r="C211" s="149" t="s">
        <v>622</v>
      </c>
      <c r="D211" s="153" t="s">
        <v>1067</v>
      </c>
      <c r="E211" s="204" t="s">
        <v>4504</v>
      </c>
      <c r="F211" s="255" t="s">
        <v>5376</v>
      </c>
      <c r="H211" s="260">
        <f t="shared" si="14"/>
        <v>52100020</v>
      </c>
      <c r="I211" s="261" t="s">
        <v>1481</v>
      </c>
    </row>
    <row r="212" spans="2:9" s="98" customFormat="1" outlineLevel="1" x14ac:dyDescent="0.25">
      <c r="B212" s="175">
        <v>52100030</v>
      </c>
      <c r="C212" s="149" t="s">
        <v>624</v>
      </c>
      <c r="D212" s="153" t="s">
        <v>1067</v>
      </c>
      <c r="E212" s="204" t="s">
        <v>4504</v>
      </c>
      <c r="F212" s="255" t="s">
        <v>5376</v>
      </c>
      <c r="H212" s="260">
        <f t="shared" si="14"/>
        <v>52100030</v>
      </c>
      <c r="I212" s="261" t="s">
        <v>1481</v>
      </c>
    </row>
    <row r="213" spans="2:9" s="98" customFormat="1" outlineLevel="1" x14ac:dyDescent="0.25">
      <c r="B213" s="175">
        <v>52100040</v>
      </c>
      <c r="C213" s="149" t="s">
        <v>626</v>
      </c>
      <c r="D213" s="153" t="s">
        <v>1067</v>
      </c>
      <c r="E213" s="204" t="s">
        <v>4504</v>
      </c>
      <c r="F213" s="255" t="s">
        <v>5376</v>
      </c>
      <c r="H213" s="260">
        <f t="shared" si="14"/>
        <v>52100040</v>
      </c>
      <c r="I213" s="261" t="s">
        <v>1481</v>
      </c>
    </row>
    <row r="214" spans="2:9" s="98" customFormat="1" outlineLevel="1" x14ac:dyDescent="0.25">
      <c r="B214" s="175">
        <v>52100050</v>
      </c>
      <c r="C214" s="149" t="s">
        <v>1603</v>
      </c>
      <c r="D214" s="153" t="s">
        <v>1067</v>
      </c>
      <c r="E214" s="204" t="s">
        <v>4504</v>
      </c>
      <c r="F214" s="255" t="s">
        <v>5376</v>
      </c>
      <c r="H214" s="260">
        <f t="shared" si="14"/>
        <v>52100050</v>
      </c>
      <c r="I214" s="261" t="s">
        <v>1481</v>
      </c>
    </row>
    <row r="215" spans="2:9" s="98" customFormat="1" outlineLevel="1" x14ac:dyDescent="0.25">
      <c r="B215" s="175">
        <v>52200010</v>
      </c>
      <c r="C215" s="149" t="s">
        <v>630</v>
      </c>
      <c r="D215" s="153" t="s">
        <v>1072</v>
      </c>
      <c r="E215" s="204" t="s">
        <v>4504</v>
      </c>
      <c r="F215" s="255" t="s">
        <v>5376</v>
      </c>
      <c r="H215" s="260">
        <f t="shared" si="14"/>
        <v>52200010</v>
      </c>
      <c r="I215" s="261" t="s">
        <v>1666</v>
      </c>
    </row>
    <row r="216" spans="2:9" s="98" customFormat="1" outlineLevel="1" x14ac:dyDescent="0.25">
      <c r="B216" s="175">
        <v>52200020</v>
      </c>
      <c r="C216" s="149" t="s">
        <v>632</v>
      </c>
      <c r="D216" s="153" t="s">
        <v>1072</v>
      </c>
      <c r="E216" s="204" t="s">
        <v>4504</v>
      </c>
      <c r="F216" s="255" t="s">
        <v>5376</v>
      </c>
      <c r="H216" s="260">
        <f t="shared" ref="H216:H228" si="15">B216</f>
        <v>52200020</v>
      </c>
      <c r="I216" s="261" t="s">
        <v>1666</v>
      </c>
    </row>
    <row r="217" spans="2:9" s="98" customFormat="1" outlineLevel="1" x14ac:dyDescent="0.25">
      <c r="B217" s="175">
        <v>52300010</v>
      </c>
      <c r="C217" s="149" t="s">
        <v>634</v>
      </c>
      <c r="D217" s="153" t="s">
        <v>1077</v>
      </c>
      <c r="E217" s="204" t="s">
        <v>4504</v>
      </c>
      <c r="F217" s="255" t="s">
        <v>5376</v>
      </c>
      <c r="H217" s="260">
        <f t="shared" si="15"/>
        <v>52300010</v>
      </c>
      <c r="I217" s="261" t="s">
        <v>1663</v>
      </c>
    </row>
    <row r="218" spans="2:9" s="98" customFormat="1" outlineLevel="1" x14ac:dyDescent="0.25">
      <c r="B218" s="175">
        <v>52300020</v>
      </c>
      <c r="C218" s="149" t="s">
        <v>636</v>
      </c>
      <c r="D218" s="153" t="s">
        <v>1077</v>
      </c>
      <c r="E218" s="204" t="s">
        <v>4504</v>
      </c>
      <c r="F218" s="255" t="s">
        <v>5376</v>
      </c>
      <c r="H218" s="260">
        <f t="shared" si="15"/>
        <v>52300020</v>
      </c>
      <c r="I218" s="261" t="s">
        <v>1654</v>
      </c>
    </row>
    <row r="219" spans="2:9" s="98" customFormat="1" outlineLevel="1" x14ac:dyDescent="0.25">
      <c r="B219" s="175">
        <v>52400030</v>
      </c>
      <c r="C219" s="149" t="s">
        <v>638</v>
      </c>
      <c r="D219" s="153" t="s">
        <v>1082</v>
      </c>
      <c r="E219" s="204" t="s">
        <v>4504</v>
      </c>
      <c r="F219" s="255" t="s">
        <v>5376</v>
      </c>
      <c r="H219" s="260">
        <f t="shared" si="15"/>
        <v>52400030</v>
      </c>
      <c r="I219" s="261" t="s">
        <v>1485</v>
      </c>
    </row>
    <row r="220" spans="2:9" s="98" customFormat="1" outlineLevel="1" x14ac:dyDescent="0.25">
      <c r="B220" s="175">
        <v>52400040</v>
      </c>
      <c r="C220" s="149" t="s">
        <v>640</v>
      </c>
      <c r="D220" s="153" t="s">
        <v>1082</v>
      </c>
      <c r="E220" s="204" t="s">
        <v>4504</v>
      </c>
      <c r="F220" s="255" t="s">
        <v>5376</v>
      </c>
      <c r="H220" s="260">
        <f t="shared" si="15"/>
        <v>52400040</v>
      </c>
      <c r="I220" s="261" t="s">
        <v>1657</v>
      </c>
    </row>
    <row r="221" spans="2:9" s="98" customFormat="1" outlineLevel="1" x14ac:dyDescent="0.25">
      <c r="B221" s="175">
        <v>52400060</v>
      </c>
      <c r="C221" s="149" t="s">
        <v>642</v>
      </c>
      <c r="D221" s="153" t="s">
        <v>1082</v>
      </c>
      <c r="E221" s="204" t="s">
        <v>4504</v>
      </c>
      <c r="F221" s="255" t="s">
        <v>5376</v>
      </c>
      <c r="H221" s="260">
        <f t="shared" si="15"/>
        <v>52400060</v>
      </c>
      <c r="I221" s="261" t="s">
        <v>1485</v>
      </c>
    </row>
    <row r="222" spans="2:9" s="98" customFormat="1" outlineLevel="1" x14ac:dyDescent="0.25">
      <c r="B222" s="175">
        <v>52500010</v>
      </c>
      <c r="C222" s="149" t="s">
        <v>644</v>
      </c>
      <c r="D222" s="153" t="s">
        <v>644</v>
      </c>
      <c r="E222" s="204" t="s">
        <v>4504</v>
      </c>
      <c r="F222" s="255" t="s">
        <v>5376</v>
      </c>
      <c r="H222" s="260">
        <f t="shared" si="15"/>
        <v>52500010</v>
      </c>
      <c r="I222" s="261" t="s">
        <v>1663</v>
      </c>
    </row>
    <row r="223" spans="2:9" s="98" customFormat="1" outlineLevel="1" x14ac:dyDescent="0.25">
      <c r="B223" s="175">
        <v>52600020</v>
      </c>
      <c r="C223" s="149" t="s">
        <v>648</v>
      </c>
      <c r="D223" s="153" t="s">
        <v>1091</v>
      </c>
      <c r="E223" s="204" t="s">
        <v>4504</v>
      </c>
      <c r="F223" s="255" t="s">
        <v>5376</v>
      </c>
      <c r="H223" s="260">
        <f t="shared" si="15"/>
        <v>52600020</v>
      </c>
      <c r="I223" s="261" t="s">
        <v>1655</v>
      </c>
    </row>
    <row r="224" spans="2:9" s="98" customFormat="1" outlineLevel="1" x14ac:dyDescent="0.25">
      <c r="B224" s="175">
        <v>52600030</v>
      </c>
      <c r="C224" s="149" t="s">
        <v>650</v>
      </c>
      <c r="D224" s="153" t="s">
        <v>1091</v>
      </c>
      <c r="E224" s="204" t="s">
        <v>4504</v>
      </c>
      <c r="F224" s="255" t="s">
        <v>5376</v>
      </c>
      <c r="H224" s="260">
        <f t="shared" si="15"/>
        <v>52600030</v>
      </c>
      <c r="I224" s="261" t="s">
        <v>1655</v>
      </c>
    </row>
    <row r="225" spans="2:9" s="98" customFormat="1" outlineLevel="1" x14ac:dyDescent="0.25">
      <c r="B225" s="175">
        <v>52900010</v>
      </c>
      <c r="C225" s="149" t="s">
        <v>654</v>
      </c>
      <c r="D225" s="153" t="s">
        <v>1105</v>
      </c>
      <c r="E225" s="204" t="s">
        <v>4504</v>
      </c>
      <c r="F225" s="255" t="s">
        <v>5376</v>
      </c>
      <c r="H225" s="260">
        <f t="shared" si="15"/>
        <v>52900010</v>
      </c>
      <c r="I225" s="261" t="s">
        <v>1665</v>
      </c>
    </row>
    <row r="226" spans="2:9" s="98" customFormat="1" outlineLevel="1" x14ac:dyDescent="0.25">
      <c r="B226" s="175">
        <v>52900020</v>
      </c>
      <c r="C226" s="149" t="s">
        <v>656</v>
      </c>
      <c r="D226" s="153" t="s">
        <v>1105</v>
      </c>
      <c r="E226" s="204" t="s">
        <v>4504</v>
      </c>
      <c r="F226" s="255" t="s">
        <v>5376</v>
      </c>
      <c r="H226" s="260">
        <f t="shared" si="15"/>
        <v>52900020</v>
      </c>
      <c r="I226" s="261" t="s">
        <v>1481</v>
      </c>
    </row>
    <row r="227" spans="2:9" s="98" customFormat="1" outlineLevel="1" x14ac:dyDescent="0.25">
      <c r="B227" s="175">
        <v>53100010</v>
      </c>
      <c r="C227" s="149" t="s">
        <v>664</v>
      </c>
      <c r="D227" s="153" t="s">
        <v>664</v>
      </c>
      <c r="E227" s="204" t="s">
        <v>4504</v>
      </c>
      <c r="F227" s="255" t="s">
        <v>5375</v>
      </c>
      <c r="H227" s="260">
        <f t="shared" si="15"/>
        <v>53100010</v>
      </c>
      <c r="I227" s="261" t="s">
        <v>1652</v>
      </c>
    </row>
    <row r="228" spans="2:9" s="98" customFormat="1" outlineLevel="1" x14ac:dyDescent="0.25">
      <c r="B228" s="264">
        <v>50600050</v>
      </c>
      <c r="C228" s="265" t="s">
        <v>1407</v>
      </c>
      <c r="D228" s="265"/>
      <c r="E228" s="265"/>
      <c r="F228" s="255" t="s">
        <v>5375</v>
      </c>
      <c r="H228" s="260">
        <f t="shared" si="15"/>
        <v>50600050</v>
      </c>
      <c r="I228" s="266" t="s">
        <v>468</v>
      </c>
    </row>
    <row r="229" spans="2:9" s="98" customFormat="1" outlineLevel="1" x14ac:dyDescent="0.25">
      <c r="B229" s="178"/>
      <c r="C229" s="158"/>
      <c r="D229" s="159"/>
      <c r="E229" s="159"/>
      <c r="F229" s="256"/>
      <c r="H229" s="262"/>
      <c r="I229" s="263"/>
    </row>
    <row r="230" spans="2:9" s="98" customFormat="1" outlineLevel="1" x14ac:dyDescent="0.25">
      <c r="E230" s="252"/>
      <c r="H230" s="202"/>
      <c r="I230" s="202"/>
    </row>
    <row r="231" spans="2:9" s="98" customFormat="1" outlineLevel="1" x14ac:dyDescent="0.25">
      <c r="E231" s="252"/>
      <c r="H231" s="202"/>
      <c r="I231" s="202"/>
    </row>
    <row r="232" spans="2:9" s="98" customFormat="1" x14ac:dyDescent="0.25">
      <c r="B232" s="135" t="s">
        <v>4577</v>
      </c>
      <c r="E232" s="252"/>
      <c r="H232" s="202"/>
      <c r="I232" s="202"/>
    </row>
    <row r="233" spans="2:9" s="98" customFormat="1" outlineLevel="1" x14ac:dyDescent="0.25">
      <c r="B233" s="115" t="s">
        <v>4498</v>
      </c>
      <c r="C233" s="115" t="s">
        <v>4499</v>
      </c>
      <c r="D233" s="137" t="s">
        <v>4501</v>
      </c>
      <c r="E233" s="253" t="s">
        <v>4502</v>
      </c>
      <c r="H233" s="115" t="s">
        <v>4498</v>
      </c>
      <c r="I233" s="115" t="s">
        <v>1357</v>
      </c>
    </row>
    <row r="234" spans="2:9" s="98" customFormat="1" outlineLevel="1" x14ac:dyDescent="0.25">
      <c r="B234" s="175">
        <v>60100010</v>
      </c>
      <c r="C234" s="149" t="s">
        <v>422</v>
      </c>
      <c r="D234" s="176" t="s">
        <v>1167</v>
      </c>
      <c r="E234" s="204" t="s">
        <v>123</v>
      </c>
      <c r="H234" s="202">
        <f t="shared" ref="H234:H300" si="16">B234</f>
        <v>60100010</v>
      </c>
      <c r="I234" s="98" t="s">
        <v>1398</v>
      </c>
    </row>
    <row r="235" spans="2:9" s="98" customFormat="1" outlineLevel="1" x14ac:dyDescent="0.25">
      <c r="B235" s="175">
        <v>60100020</v>
      </c>
      <c r="C235" s="149" t="s">
        <v>424</v>
      </c>
      <c r="D235" s="177" t="s">
        <v>1167</v>
      </c>
      <c r="E235" s="177" t="s">
        <v>123</v>
      </c>
      <c r="H235" s="202">
        <f t="shared" si="16"/>
        <v>60100020</v>
      </c>
      <c r="I235" s="98" t="s">
        <v>1398</v>
      </c>
    </row>
    <row r="236" spans="2:9" s="98" customFormat="1" outlineLevel="1" x14ac:dyDescent="0.25">
      <c r="B236" s="175">
        <v>60100030</v>
      </c>
      <c r="C236" s="149" t="s">
        <v>426</v>
      </c>
      <c r="D236" s="149" t="s">
        <v>1167</v>
      </c>
      <c r="E236" s="177" t="s">
        <v>123</v>
      </c>
      <c r="H236" s="202">
        <f t="shared" si="16"/>
        <v>60100030</v>
      </c>
      <c r="I236" s="98" t="s">
        <v>1398</v>
      </c>
    </row>
    <row r="237" spans="2:9" s="98" customFormat="1" outlineLevel="1" x14ac:dyDescent="0.25">
      <c r="B237" s="175">
        <v>60100040</v>
      </c>
      <c r="C237" s="149" t="s">
        <v>428</v>
      </c>
      <c r="D237" s="149" t="s">
        <v>1167</v>
      </c>
      <c r="E237" s="177" t="s">
        <v>123</v>
      </c>
      <c r="H237" s="202">
        <f t="shared" si="16"/>
        <v>60100040</v>
      </c>
      <c r="I237" s="98" t="s">
        <v>1398</v>
      </c>
    </row>
    <row r="238" spans="2:9" s="98" customFormat="1" outlineLevel="1" x14ac:dyDescent="0.25">
      <c r="B238" s="175">
        <v>60100050</v>
      </c>
      <c r="C238" s="149" t="s">
        <v>430</v>
      </c>
      <c r="D238" s="149" t="s">
        <v>1167</v>
      </c>
      <c r="E238" s="177" t="s">
        <v>123</v>
      </c>
      <c r="H238" s="202">
        <f t="shared" si="16"/>
        <v>60100050</v>
      </c>
      <c r="I238" s="98" t="s">
        <v>1398</v>
      </c>
    </row>
    <row r="239" spans="2:9" s="98" customFormat="1" outlineLevel="1" x14ac:dyDescent="0.25">
      <c r="B239" s="175">
        <v>60100060</v>
      </c>
      <c r="C239" s="149" t="s">
        <v>432</v>
      </c>
      <c r="D239" s="149" t="s">
        <v>1167</v>
      </c>
      <c r="E239" s="177" t="s">
        <v>123</v>
      </c>
      <c r="H239" s="202">
        <f t="shared" si="16"/>
        <v>60100060</v>
      </c>
      <c r="I239" s="98" t="s">
        <v>1398</v>
      </c>
    </row>
    <row r="240" spans="2:9" s="98" customFormat="1" outlineLevel="1" x14ac:dyDescent="0.25">
      <c r="B240" s="175">
        <v>60100070</v>
      </c>
      <c r="C240" s="149" t="s">
        <v>434</v>
      </c>
      <c r="D240" s="149" t="s">
        <v>1167</v>
      </c>
      <c r="E240" s="177" t="s">
        <v>123</v>
      </c>
      <c r="H240" s="202">
        <f t="shared" si="16"/>
        <v>60100070</v>
      </c>
      <c r="I240" s="98" t="s">
        <v>1398</v>
      </c>
    </row>
    <row r="241" spans="2:9" s="98" customFormat="1" outlineLevel="1" x14ac:dyDescent="0.25">
      <c r="B241" s="175">
        <v>60100080</v>
      </c>
      <c r="C241" s="149" t="s">
        <v>436</v>
      </c>
      <c r="D241" s="153" t="s">
        <v>1167</v>
      </c>
      <c r="E241" s="177" t="s">
        <v>123</v>
      </c>
      <c r="H241" s="202">
        <f t="shared" si="16"/>
        <v>60100080</v>
      </c>
      <c r="I241" s="98" t="s">
        <v>1398</v>
      </c>
    </row>
    <row r="242" spans="2:9" s="98" customFormat="1" outlineLevel="1" x14ac:dyDescent="0.25">
      <c r="B242" s="175">
        <v>60100090</v>
      </c>
      <c r="C242" s="149" t="s">
        <v>438</v>
      </c>
      <c r="D242" s="153" t="s">
        <v>1167</v>
      </c>
      <c r="E242" s="177" t="s">
        <v>123</v>
      </c>
      <c r="H242" s="202">
        <f t="shared" si="16"/>
        <v>60100090</v>
      </c>
      <c r="I242" s="98" t="s">
        <v>1398</v>
      </c>
    </row>
    <row r="243" spans="2:9" s="98" customFormat="1" outlineLevel="1" x14ac:dyDescent="0.25">
      <c r="B243" s="175">
        <v>60100100</v>
      </c>
      <c r="C243" s="149" t="s">
        <v>440</v>
      </c>
      <c r="D243" s="153" t="s">
        <v>1167</v>
      </c>
      <c r="E243" s="177" t="s">
        <v>123</v>
      </c>
      <c r="H243" s="202">
        <f t="shared" si="16"/>
        <v>60100100</v>
      </c>
      <c r="I243" s="98" t="s">
        <v>1398</v>
      </c>
    </row>
    <row r="244" spans="2:9" s="98" customFormat="1" outlineLevel="1" x14ac:dyDescent="0.25">
      <c r="B244" s="175">
        <v>60100110</v>
      </c>
      <c r="C244" s="149" t="s">
        <v>442</v>
      </c>
      <c r="D244" s="153" t="s">
        <v>1167</v>
      </c>
      <c r="E244" s="177" t="s">
        <v>123</v>
      </c>
      <c r="H244" s="202">
        <f t="shared" si="16"/>
        <v>60100110</v>
      </c>
      <c r="I244" s="98" t="s">
        <v>1398</v>
      </c>
    </row>
    <row r="245" spans="2:9" s="98" customFormat="1" outlineLevel="1" x14ac:dyDescent="0.25">
      <c r="B245" s="175">
        <v>60100120</v>
      </c>
      <c r="C245" s="149" t="s">
        <v>4589</v>
      </c>
      <c r="D245" s="153" t="s">
        <v>1167</v>
      </c>
      <c r="E245" s="177" t="s">
        <v>123</v>
      </c>
      <c r="H245" s="202">
        <f t="shared" si="16"/>
        <v>60100120</v>
      </c>
      <c r="I245" s="98" t="s">
        <v>1398</v>
      </c>
    </row>
    <row r="246" spans="2:9" s="98" customFormat="1" outlineLevel="1" x14ac:dyDescent="0.25">
      <c r="B246" s="175">
        <v>60100990</v>
      </c>
      <c r="C246" s="149" t="s">
        <v>444</v>
      </c>
      <c r="D246" s="153" t="s">
        <v>1167</v>
      </c>
      <c r="E246" s="177" t="s">
        <v>123</v>
      </c>
      <c r="H246" s="202">
        <f t="shared" si="16"/>
        <v>60100990</v>
      </c>
      <c r="I246" s="98" t="s">
        <v>1398</v>
      </c>
    </row>
    <row r="247" spans="2:9" s="98" customFormat="1" outlineLevel="1" x14ac:dyDescent="0.25">
      <c r="B247" s="175">
        <v>60200010</v>
      </c>
      <c r="C247" s="149" t="s">
        <v>446</v>
      </c>
      <c r="D247" s="153" t="s">
        <v>982</v>
      </c>
      <c r="E247" s="177" t="s">
        <v>123</v>
      </c>
      <c r="H247" s="202">
        <f t="shared" si="16"/>
        <v>60200010</v>
      </c>
      <c r="I247" s="98" t="s">
        <v>1447</v>
      </c>
    </row>
    <row r="248" spans="2:9" s="98" customFormat="1" outlineLevel="1" x14ac:dyDescent="0.25">
      <c r="B248" s="175">
        <v>60300010</v>
      </c>
      <c r="C248" s="149" t="s">
        <v>448</v>
      </c>
      <c r="D248" s="153" t="s">
        <v>1176</v>
      </c>
      <c r="E248" s="177" t="s">
        <v>123</v>
      </c>
      <c r="H248" s="202">
        <f t="shared" si="16"/>
        <v>60300010</v>
      </c>
      <c r="I248" s="98" t="s">
        <v>987</v>
      </c>
    </row>
    <row r="249" spans="2:9" s="98" customFormat="1" outlineLevel="1" x14ac:dyDescent="0.25">
      <c r="B249" s="175">
        <v>60600010</v>
      </c>
      <c r="C249" s="149" t="s">
        <v>460</v>
      </c>
      <c r="D249" s="153" t="s">
        <v>992</v>
      </c>
      <c r="E249" s="204" t="s">
        <v>124</v>
      </c>
      <c r="H249" s="202">
        <f t="shared" si="16"/>
        <v>60600010</v>
      </c>
      <c r="I249" s="98" t="s">
        <v>992</v>
      </c>
    </row>
    <row r="250" spans="2:9" s="98" customFormat="1" outlineLevel="1" x14ac:dyDescent="0.25">
      <c r="B250" s="175">
        <v>60600020</v>
      </c>
      <c r="C250" s="149" t="s">
        <v>462</v>
      </c>
      <c r="D250" s="153" t="s">
        <v>992</v>
      </c>
      <c r="E250" s="204" t="s">
        <v>124</v>
      </c>
      <c r="H250" s="202">
        <f t="shared" si="16"/>
        <v>60600020</v>
      </c>
      <c r="I250" s="98" t="s">
        <v>992</v>
      </c>
    </row>
    <row r="251" spans="2:9" s="98" customFormat="1" outlineLevel="1" x14ac:dyDescent="0.25">
      <c r="B251" s="175">
        <v>60600030</v>
      </c>
      <c r="C251" s="149" t="s">
        <v>464</v>
      </c>
      <c r="D251" s="153" t="s">
        <v>992</v>
      </c>
      <c r="E251" s="204" t="s">
        <v>124</v>
      </c>
      <c r="H251" s="202">
        <f t="shared" si="16"/>
        <v>60600030</v>
      </c>
      <c r="I251" s="98" t="s">
        <v>992</v>
      </c>
    </row>
    <row r="252" spans="2:9" s="98" customFormat="1" outlineLevel="1" x14ac:dyDescent="0.25">
      <c r="B252" s="175">
        <v>60600050</v>
      </c>
      <c r="C252" s="149" t="s">
        <v>468</v>
      </c>
      <c r="D252" s="153" t="s">
        <v>992</v>
      </c>
      <c r="E252" s="176" t="s">
        <v>4504</v>
      </c>
      <c r="H252" s="202">
        <f t="shared" ref="H252" si="17">B252</f>
        <v>60600050</v>
      </c>
      <c r="I252" s="98" t="s">
        <v>992</v>
      </c>
    </row>
    <row r="253" spans="2:9" s="98" customFormat="1" outlineLevel="1" x14ac:dyDescent="0.25">
      <c r="B253" s="175">
        <v>60700010</v>
      </c>
      <c r="C253" s="149" t="s">
        <v>470</v>
      </c>
      <c r="D253" s="153" t="s">
        <v>470</v>
      </c>
      <c r="E253" s="176" t="s">
        <v>124</v>
      </c>
      <c r="H253" s="202">
        <f t="shared" ref="H253" si="18">B253</f>
        <v>60700010</v>
      </c>
      <c r="I253" s="98" t="s">
        <v>470</v>
      </c>
    </row>
    <row r="254" spans="2:9" s="98" customFormat="1" outlineLevel="1" x14ac:dyDescent="0.25">
      <c r="B254" s="175">
        <v>60800010</v>
      </c>
      <c r="C254" s="149" t="s">
        <v>472</v>
      </c>
      <c r="D254" s="153" t="s">
        <v>1189</v>
      </c>
      <c r="E254" s="204" t="s">
        <v>4504</v>
      </c>
      <c r="H254" s="202">
        <f t="shared" si="16"/>
        <v>60800010</v>
      </c>
      <c r="I254" s="98" t="s">
        <v>1450</v>
      </c>
    </row>
    <row r="255" spans="2:9" s="98" customFormat="1" outlineLevel="1" x14ac:dyDescent="0.25">
      <c r="B255" s="175">
        <v>60800020</v>
      </c>
      <c r="C255" s="149" t="s">
        <v>474</v>
      </c>
      <c r="D255" s="153" t="s">
        <v>1189</v>
      </c>
      <c r="E255" s="204" t="s">
        <v>4504</v>
      </c>
      <c r="H255" s="202">
        <f t="shared" si="16"/>
        <v>60800020</v>
      </c>
      <c r="I255" s="98" t="s">
        <v>1450</v>
      </c>
    </row>
    <row r="256" spans="2:9" s="98" customFormat="1" outlineLevel="1" x14ac:dyDescent="0.25">
      <c r="B256" s="175">
        <v>60800030</v>
      </c>
      <c r="C256" s="149" t="s">
        <v>476</v>
      </c>
      <c r="D256" s="153" t="s">
        <v>1189</v>
      </c>
      <c r="E256" s="204" t="s">
        <v>4504</v>
      </c>
      <c r="H256" s="202">
        <f t="shared" si="16"/>
        <v>60800030</v>
      </c>
      <c r="I256" s="98" t="s">
        <v>1450</v>
      </c>
    </row>
    <row r="257" spans="2:9" s="98" customFormat="1" outlineLevel="1" x14ac:dyDescent="0.25">
      <c r="B257" s="175">
        <v>60800040</v>
      </c>
      <c r="C257" s="149" t="s">
        <v>478</v>
      </c>
      <c r="D257" s="153" t="s">
        <v>1189</v>
      </c>
      <c r="E257" s="204" t="s">
        <v>4504</v>
      </c>
      <c r="H257" s="202">
        <f t="shared" si="16"/>
        <v>60800040</v>
      </c>
      <c r="I257" s="98" t="s">
        <v>1450</v>
      </c>
    </row>
    <row r="258" spans="2:9" s="98" customFormat="1" outlineLevel="1" x14ac:dyDescent="0.25">
      <c r="B258" s="175">
        <v>60800050</v>
      </c>
      <c r="C258" s="149" t="s">
        <v>480</v>
      </c>
      <c r="D258" s="153" t="s">
        <v>1189</v>
      </c>
      <c r="E258" s="204" t="s">
        <v>4504</v>
      </c>
      <c r="H258" s="202">
        <f t="shared" si="16"/>
        <v>60800050</v>
      </c>
      <c r="I258" s="98" t="s">
        <v>1450</v>
      </c>
    </row>
    <row r="259" spans="2:9" s="98" customFormat="1" outlineLevel="1" x14ac:dyDescent="0.25">
      <c r="B259" s="175">
        <v>60800060</v>
      </c>
      <c r="C259" s="149" t="s">
        <v>482</v>
      </c>
      <c r="D259" s="153" t="s">
        <v>1189</v>
      </c>
      <c r="E259" s="204" t="s">
        <v>4504</v>
      </c>
      <c r="H259" s="202">
        <f t="shared" si="16"/>
        <v>60800060</v>
      </c>
      <c r="I259" s="98" t="s">
        <v>1450</v>
      </c>
    </row>
    <row r="260" spans="2:9" s="98" customFormat="1" outlineLevel="1" x14ac:dyDescent="0.25">
      <c r="B260" s="175">
        <v>60800070</v>
      </c>
      <c r="C260" s="149" t="s">
        <v>484</v>
      </c>
      <c r="D260" s="153" t="s">
        <v>1189</v>
      </c>
      <c r="E260" s="204" t="s">
        <v>4504</v>
      </c>
      <c r="H260" s="202">
        <f t="shared" si="16"/>
        <v>60800070</v>
      </c>
      <c r="I260" s="98" t="s">
        <v>1450</v>
      </c>
    </row>
    <row r="261" spans="2:9" s="98" customFormat="1" outlineLevel="1" x14ac:dyDescent="0.25">
      <c r="B261" s="175">
        <v>60800080</v>
      </c>
      <c r="C261" s="149" t="s">
        <v>486</v>
      </c>
      <c r="D261" s="153" t="s">
        <v>1189</v>
      </c>
      <c r="E261" s="204" t="s">
        <v>4504</v>
      </c>
      <c r="H261" s="202">
        <f t="shared" si="16"/>
        <v>60800080</v>
      </c>
      <c r="I261" s="98" t="s">
        <v>1450</v>
      </c>
    </row>
    <row r="262" spans="2:9" s="98" customFormat="1" outlineLevel="1" x14ac:dyDescent="0.25">
      <c r="B262" s="175">
        <v>61100010</v>
      </c>
      <c r="C262" s="149" t="s">
        <v>518</v>
      </c>
      <c r="D262" s="153" t="s">
        <v>1017</v>
      </c>
      <c r="E262" s="204" t="s">
        <v>3834</v>
      </c>
      <c r="H262" s="202">
        <f t="shared" si="16"/>
        <v>61100010</v>
      </c>
      <c r="I262" s="98" t="s">
        <v>1017</v>
      </c>
    </row>
    <row r="263" spans="2:9" s="98" customFormat="1" outlineLevel="1" x14ac:dyDescent="0.25">
      <c r="B263" s="175">
        <v>61200010</v>
      </c>
      <c r="C263" s="149" t="s">
        <v>520</v>
      </c>
      <c r="D263" s="153" t="s">
        <v>1022</v>
      </c>
      <c r="E263" s="204" t="s">
        <v>4596</v>
      </c>
      <c r="H263" s="202">
        <f t="shared" si="16"/>
        <v>61200010</v>
      </c>
      <c r="I263" s="98" t="s">
        <v>1455</v>
      </c>
    </row>
    <row r="264" spans="2:9" s="98" customFormat="1" outlineLevel="1" x14ac:dyDescent="0.25">
      <c r="B264" s="175">
        <v>61200020</v>
      </c>
      <c r="C264" s="149" t="s">
        <v>522</v>
      </c>
      <c r="D264" s="153" t="s">
        <v>1022</v>
      </c>
      <c r="E264" s="204" t="s">
        <v>4596</v>
      </c>
      <c r="H264" s="202">
        <f t="shared" si="16"/>
        <v>61200020</v>
      </c>
      <c r="I264" s="98" t="s">
        <v>1455</v>
      </c>
    </row>
    <row r="265" spans="2:9" s="98" customFormat="1" outlineLevel="1" x14ac:dyDescent="0.25">
      <c r="B265" s="175">
        <v>61200030</v>
      </c>
      <c r="C265" s="149" t="s">
        <v>524</v>
      </c>
      <c r="D265" s="153" t="s">
        <v>1022</v>
      </c>
      <c r="E265" s="204" t="s">
        <v>4596</v>
      </c>
      <c r="H265" s="202">
        <f t="shared" si="16"/>
        <v>61200030</v>
      </c>
      <c r="I265" s="98" t="s">
        <v>1455</v>
      </c>
    </row>
    <row r="266" spans="2:9" s="98" customFormat="1" outlineLevel="1" x14ac:dyDescent="0.25">
      <c r="B266" s="175">
        <v>61200040</v>
      </c>
      <c r="C266" s="149" t="s">
        <v>526</v>
      </c>
      <c r="D266" s="153" t="s">
        <v>1022</v>
      </c>
      <c r="E266" s="204" t="s">
        <v>4596</v>
      </c>
      <c r="H266" s="202">
        <f t="shared" si="16"/>
        <v>61200040</v>
      </c>
      <c r="I266" s="98" t="s">
        <v>1455</v>
      </c>
    </row>
    <row r="267" spans="2:9" s="98" customFormat="1" outlineLevel="1" x14ac:dyDescent="0.25">
      <c r="B267" s="175">
        <v>61200050</v>
      </c>
      <c r="C267" s="149" t="s">
        <v>528</v>
      </c>
      <c r="D267" s="153" t="s">
        <v>1022</v>
      </c>
      <c r="E267" s="204" t="s">
        <v>4596</v>
      </c>
      <c r="H267" s="202">
        <f t="shared" si="16"/>
        <v>61200050</v>
      </c>
      <c r="I267" s="98" t="s">
        <v>1455</v>
      </c>
    </row>
    <row r="268" spans="2:9" s="98" customFormat="1" outlineLevel="1" x14ac:dyDescent="0.25">
      <c r="B268" s="175">
        <v>61200060</v>
      </c>
      <c r="C268" s="149" t="s">
        <v>530</v>
      </c>
      <c r="D268" s="153" t="s">
        <v>1022</v>
      </c>
      <c r="E268" s="204" t="s">
        <v>4596</v>
      </c>
      <c r="H268" s="202">
        <f t="shared" si="16"/>
        <v>61200060</v>
      </c>
      <c r="I268" s="98" t="s">
        <v>1455</v>
      </c>
    </row>
    <row r="269" spans="2:9" s="98" customFormat="1" outlineLevel="1" x14ac:dyDescent="0.25">
      <c r="B269" s="175">
        <v>61200070</v>
      </c>
      <c r="C269" s="149" t="s">
        <v>532</v>
      </c>
      <c r="D269" s="153" t="s">
        <v>1022</v>
      </c>
      <c r="E269" s="204" t="s">
        <v>4596</v>
      </c>
      <c r="H269" s="202">
        <f t="shared" si="16"/>
        <v>61200070</v>
      </c>
      <c r="I269" s="98" t="s">
        <v>1455</v>
      </c>
    </row>
    <row r="270" spans="2:9" s="98" customFormat="1" outlineLevel="1" x14ac:dyDescent="0.25">
      <c r="B270" s="175">
        <v>61200080</v>
      </c>
      <c r="C270" s="149" t="s">
        <v>534</v>
      </c>
      <c r="D270" s="153" t="s">
        <v>1022</v>
      </c>
      <c r="E270" s="204" t="s">
        <v>4596</v>
      </c>
      <c r="H270" s="202">
        <f t="shared" si="16"/>
        <v>61200080</v>
      </c>
      <c r="I270" s="98" t="s">
        <v>1455</v>
      </c>
    </row>
    <row r="271" spans="2:9" s="98" customFormat="1" outlineLevel="1" x14ac:dyDescent="0.25">
      <c r="B271" s="175">
        <v>61200090</v>
      </c>
      <c r="C271" s="149" t="s">
        <v>536</v>
      </c>
      <c r="D271" s="153" t="s">
        <v>1022</v>
      </c>
      <c r="E271" s="204" t="s">
        <v>4596</v>
      </c>
      <c r="H271" s="202">
        <f t="shared" si="16"/>
        <v>61200090</v>
      </c>
      <c r="I271" s="98" t="s">
        <v>1455</v>
      </c>
    </row>
    <row r="272" spans="2:9" s="98" customFormat="1" outlineLevel="1" x14ac:dyDescent="0.25">
      <c r="B272" s="175">
        <v>61300010</v>
      </c>
      <c r="C272" s="149" t="s">
        <v>538</v>
      </c>
      <c r="D272" s="153" t="s">
        <v>1027</v>
      </c>
      <c r="E272" s="204" t="s">
        <v>4596</v>
      </c>
      <c r="H272" s="202">
        <f t="shared" si="16"/>
        <v>61300010</v>
      </c>
      <c r="I272" s="98" t="s">
        <v>1458</v>
      </c>
    </row>
    <row r="273" spans="2:9" s="98" customFormat="1" outlineLevel="1" x14ac:dyDescent="0.25">
      <c r="B273" s="175">
        <v>61300020</v>
      </c>
      <c r="C273" s="149" t="s">
        <v>541</v>
      </c>
      <c r="D273" s="153" t="s">
        <v>1027</v>
      </c>
      <c r="E273" s="204" t="s">
        <v>4596</v>
      </c>
      <c r="H273" s="202">
        <f t="shared" si="16"/>
        <v>61300020</v>
      </c>
      <c r="I273" s="98" t="s">
        <v>1458</v>
      </c>
    </row>
    <row r="274" spans="2:9" s="98" customFormat="1" outlineLevel="1" x14ac:dyDescent="0.25">
      <c r="B274" s="175">
        <v>61300030</v>
      </c>
      <c r="C274" s="149" t="s">
        <v>543</v>
      </c>
      <c r="D274" s="153" t="s">
        <v>1027</v>
      </c>
      <c r="E274" s="204" t="s">
        <v>4596</v>
      </c>
      <c r="H274" s="202">
        <f t="shared" si="16"/>
        <v>61300030</v>
      </c>
      <c r="I274" s="98" t="s">
        <v>1458</v>
      </c>
    </row>
    <row r="275" spans="2:9" s="98" customFormat="1" outlineLevel="1" x14ac:dyDescent="0.25">
      <c r="B275" s="175">
        <v>61300040</v>
      </c>
      <c r="C275" s="149" t="s">
        <v>545</v>
      </c>
      <c r="D275" s="153" t="s">
        <v>1027</v>
      </c>
      <c r="E275" s="204" t="s">
        <v>4596</v>
      </c>
      <c r="H275" s="202">
        <f t="shared" si="16"/>
        <v>61300040</v>
      </c>
      <c r="I275" s="98" t="s">
        <v>1458</v>
      </c>
    </row>
    <row r="276" spans="2:9" s="98" customFormat="1" outlineLevel="1" x14ac:dyDescent="0.25">
      <c r="B276" s="175">
        <v>61300050</v>
      </c>
      <c r="C276" s="149" t="s">
        <v>547</v>
      </c>
      <c r="D276" s="153" t="s">
        <v>1027</v>
      </c>
      <c r="E276" s="204" t="s">
        <v>4596</v>
      </c>
      <c r="H276" s="202">
        <f t="shared" si="16"/>
        <v>61300050</v>
      </c>
      <c r="I276" s="98" t="s">
        <v>1458</v>
      </c>
    </row>
    <row r="277" spans="2:9" s="98" customFormat="1" outlineLevel="1" x14ac:dyDescent="0.25">
      <c r="B277" s="175">
        <v>61300060</v>
      </c>
      <c r="C277" s="149" t="s">
        <v>549</v>
      </c>
      <c r="D277" s="153" t="s">
        <v>1027</v>
      </c>
      <c r="E277" s="204" t="s">
        <v>4596</v>
      </c>
      <c r="H277" s="202">
        <f t="shared" si="16"/>
        <v>61300060</v>
      </c>
      <c r="I277" s="98" t="s">
        <v>1458</v>
      </c>
    </row>
    <row r="278" spans="2:9" s="98" customFormat="1" outlineLevel="1" x14ac:dyDescent="0.25">
      <c r="B278" s="175">
        <v>61300070</v>
      </c>
      <c r="C278" s="149" t="s">
        <v>551</v>
      </c>
      <c r="D278" s="153" t="s">
        <v>1027</v>
      </c>
      <c r="E278" s="204" t="s">
        <v>4596</v>
      </c>
      <c r="H278" s="202">
        <f t="shared" si="16"/>
        <v>61300070</v>
      </c>
      <c r="I278" s="98" t="s">
        <v>1458</v>
      </c>
    </row>
    <row r="279" spans="2:9" s="98" customFormat="1" outlineLevel="1" x14ac:dyDescent="0.25">
      <c r="B279" s="175">
        <v>61300080</v>
      </c>
      <c r="C279" s="149" t="s">
        <v>553</v>
      </c>
      <c r="D279" s="153" t="s">
        <v>1027</v>
      </c>
      <c r="E279" s="204" t="s">
        <v>4596</v>
      </c>
      <c r="H279" s="202">
        <f t="shared" si="16"/>
        <v>61300080</v>
      </c>
      <c r="I279" s="98" t="s">
        <v>1458</v>
      </c>
    </row>
    <row r="280" spans="2:9" s="98" customFormat="1" outlineLevel="1" x14ac:dyDescent="0.25">
      <c r="B280" s="175">
        <v>61300090</v>
      </c>
      <c r="C280" s="149" t="s">
        <v>555</v>
      </c>
      <c r="D280" s="153" t="s">
        <v>1027</v>
      </c>
      <c r="E280" s="204" t="s">
        <v>4596</v>
      </c>
      <c r="H280" s="202">
        <f t="shared" si="16"/>
        <v>61300090</v>
      </c>
      <c r="I280" s="98" t="s">
        <v>1458</v>
      </c>
    </row>
    <row r="281" spans="2:9" s="98" customFormat="1" ht="30" outlineLevel="1" x14ac:dyDescent="0.25">
      <c r="B281" s="175">
        <v>61400010</v>
      </c>
      <c r="C281" s="149" t="s">
        <v>557</v>
      </c>
      <c r="D281" s="153" t="s">
        <v>1032</v>
      </c>
      <c r="E281" s="204" t="s">
        <v>4615</v>
      </c>
      <c r="H281" s="202">
        <f t="shared" si="16"/>
        <v>61400010</v>
      </c>
      <c r="I281" s="98" t="s">
        <v>1461</v>
      </c>
    </row>
    <row r="282" spans="2:9" s="98" customFormat="1" outlineLevel="1" x14ac:dyDescent="0.25">
      <c r="B282" s="175">
        <v>61400020</v>
      </c>
      <c r="C282" s="149" t="s">
        <v>559</v>
      </c>
      <c r="D282" s="153" t="s">
        <v>1032</v>
      </c>
      <c r="E282" s="204" t="s">
        <v>4615</v>
      </c>
      <c r="H282" s="202">
        <f t="shared" si="16"/>
        <v>61400020</v>
      </c>
      <c r="I282" s="98" t="s">
        <v>1461</v>
      </c>
    </row>
    <row r="283" spans="2:9" s="98" customFormat="1" outlineLevel="1" x14ac:dyDescent="0.25">
      <c r="B283" s="175">
        <v>61400030</v>
      </c>
      <c r="C283" s="149" t="s">
        <v>561</v>
      </c>
      <c r="D283" s="153" t="s">
        <v>1032</v>
      </c>
      <c r="E283" s="204" t="s">
        <v>4615</v>
      </c>
      <c r="H283" s="202">
        <f t="shared" si="16"/>
        <v>61400030</v>
      </c>
      <c r="I283" s="98" t="s">
        <v>1461</v>
      </c>
    </row>
    <row r="284" spans="2:9" s="98" customFormat="1" outlineLevel="1" x14ac:dyDescent="0.25">
      <c r="B284" s="175">
        <v>61500010</v>
      </c>
      <c r="C284" s="149" t="s">
        <v>563</v>
      </c>
      <c r="D284" s="153" t="s">
        <v>1037</v>
      </c>
      <c r="E284" s="204" t="s">
        <v>4504</v>
      </c>
      <c r="H284" s="202">
        <f t="shared" si="16"/>
        <v>61500010</v>
      </c>
      <c r="I284" s="98" t="s">
        <v>1464</v>
      </c>
    </row>
    <row r="285" spans="2:9" s="98" customFormat="1" outlineLevel="1" x14ac:dyDescent="0.25">
      <c r="B285" s="175">
        <v>61500020</v>
      </c>
      <c r="C285" s="149" t="s">
        <v>565</v>
      </c>
      <c r="D285" s="153" t="s">
        <v>1037</v>
      </c>
      <c r="E285" s="204" t="s">
        <v>123</v>
      </c>
      <c r="H285" s="202">
        <f t="shared" si="16"/>
        <v>61500020</v>
      </c>
      <c r="I285" s="98" t="s">
        <v>1464</v>
      </c>
    </row>
    <row r="286" spans="2:9" s="98" customFormat="1" ht="30" outlineLevel="1" x14ac:dyDescent="0.25">
      <c r="B286" s="175">
        <v>61600010</v>
      </c>
      <c r="C286" s="149" t="s">
        <v>4618</v>
      </c>
      <c r="D286" s="153" t="s">
        <v>1042</v>
      </c>
      <c r="E286" s="204" t="s">
        <v>124</v>
      </c>
      <c r="H286" s="202">
        <f t="shared" si="16"/>
        <v>61600010</v>
      </c>
      <c r="I286" s="98" t="s">
        <v>1466</v>
      </c>
    </row>
    <row r="287" spans="2:9" s="98" customFormat="1" outlineLevel="1" x14ac:dyDescent="0.25">
      <c r="B287" s="175">
        <v>61600030</v>
      </c>
      <c r="C287" s="149" t="s">
        <v>573</v>
      </c>
      <c r="D287" s="153" t="s">
        <v>1042</v>
      </c>
      <c r="E287" s="204" t="s">
        <v>124</v>
      </c>
      <c r="H287" s="202">
        <f t="shared" si="16"/>
        <v>61600030</v>
      </c>
      <c r="I287" s="98" t="s">
        <v>1466</v>
      </c>
    </row>
    <row r="288" spans="2:9" s="98" customFormat="1" ht="30" outlineLevel="1" x14ac:dyDescent="0.25">
      <c r="B288" s="175">
        <v>61600040</v>
      </c>
      <c r="C288" s="149" t="s">
        <v>575</v>
      </c>
      <c r="D288" s="153" t="s">
        <v>1042</v>
      </c>
      <c r="E288" s="176" t="s">
        <v>118</v>
      </c>
      <c r="H288" s="202">
        <f t="shared" si="16"/>
        <v>61600040</v>
      </c>
      <c r="I288" s="98" t="s">
        <v>1466</v>
      </c>
    </row>
    <row r="289" spans="2:9" s="98" customFormat="1" ht="30" outlineLevel="1" x14ac:dyDescent="0.25">
      <c r="B289" s="175">
        <v>61600050</v>
      </c>
      <c r="C289" s="149" t="s">
        <v>4622</v>
      </c>
      <c r="D289" s="153" t="s">
        <v>1042</v>
      </c>
      <c r="E289" s="176" t="s">
        <v>118</v>
      </c>
      <c r="H289" s="202">
        <f t="shared" si="16"/>
        <v>61600050</v>
      </c>
      <c r="I289" s="98" t="s">
        <v>1466</v>
      </c>
    </row>
    <row r="290" spans="2:9" s="98" customFormat="1" outlineLevel="1" x14ac:dyDescent="0.25">
      <c r="B290" s="175">
        <v>61600060</v>
      </c>
      <c r="C290" s="149" t="s">
        <v>4624</v>
      </c>
      <c r="D290" s="153" t="s">
        <v>1042</v>
      </c>
      <c r="E290" s="204" t="s">
        <v>124</v>
      </c>
      <c r="H290" s="202">
        <f t="shared" si="16"/>
        <v>61600060</v>
      </c>
      <c r="I290" s="98" t="s">
        <v>1466</v>
      </c>
    </row>
    <row r="291" spans="2:9" s="98" customFormat="1" outlineLevel="1" x14ac:dyDescent="0.25">
      <c r="B291" s="175">
        <v>61600070</v>
      </c>
      <c r="C291" s="149" t="s">
        <v>581</v>
      </c>
      <c r="D291" s="153" t="s">
        <v>1042</v>
      </c>
      <c r="E291" s="176" t="s">
        <v>124</v>
      </c>
      <c r="H291" s="202">
        <f t="shared" ref="H291" si="19">B291</f>
        <v>61600070</v>
      </c>
      <c r="I291" s="98" t="s">
        <v>1466</v>
      </c>
    </row>
    <row r="292" spans="2:9" s="98" customFormat="1" outlineLevel="1" x14ac:dyDescent="0.25">
      <c r="B292" s="175">
        <v>61700010</v>
      </c>
      <c r="C292" s="149" t="s">
        <v>583</v>
      </c>
      <c r="D292" s="153" t="s">
        <v>1047</v>
      </c>
      <c r="E292" s="204" t="s">
        <v>4626</v>
      </c>
      <c r="H292" s="202">
        <f t="shared" si="16"/>
        <v>61700010</v>
      </c>
      <c r="I292" s="98" t="s">
        <v>1470</v>
      </c>
    </row>
    <row r="293" spans="2:9" s="98" customFormat="1" outlineLevel="1" x14ac:dyDescent="0.25">
      <c r="B293" s="175">
        <v>61700030</v>
      </c>
      <c r="C293" s="149" t="s">
        <v>585</v>
      </c>
      <c r="D293" s="153" t="s">
        <v>1047</v>
      </c>
      <c r="E293" s="204" t="s">
        <v>124</v>
      </c>
      <c r="H293" s="202">
        <f t="shared" si="16"/>
        <v>61700030</v>
      </c>
      <c r="I293" s="98" t="s">
        <v>1470</v>
      </c>
    </row>
    <row r="294" spans="2:9" s="98" customFormat="1" outlineLevel="1" x14ac:dyDescent="0.25">
      <c r="B294" s="175">
        <v>61700040</v>
      </c>
      <c r="C294" s="149" t="s">
        <v>587</v>
      </c>
      <c r="D294" s="153" t="s">
        <v>1047</v>
      </c>
      <c r="E294" s="204" t="s">
        <v>124</v>
      </c>
      <c r="H294" s="202">
        <f t="shared" si="16"/>
        <v>61700040</v>
      </c>
      <c r="I294" s="98" t="s">
        <v>1470</v>
      </c>
    </row>
    <row r="295" spans="2:9" s="98" customFormat="1" outlineLevel="1" x14ac:dyDescent="0.25">
      <c r="B295" s="175">
        <v>61700050</v>
      </c>
      <c r="C295" s="149" t="s">
        <v>589</v>
      </c>
      <c r="D295" s="153" t="s">
        <v>1047</v>
      </c>
      <c r="E295" s="204" t="s">
        <v>124</v>
      </c>
      <c r="H295" s="202">
        <f t="shared" si="16"/>
        <v>61700050</v>
      </c>
      <c r="I295" s="98" t="s">
        <v>1470</v>
      </c>
    </row>
    <row r="296" spans="2:9" s="98" customFormat="1" outlineLevel="1" x14ac:dyDescent="0.25">
      <c r="B296" s="175">
        <v>61700060</v>
      </c>
      <c r="C296" s="149" t="s">
        <v>4627</v>
      </c>
      <c r="D296" s="153" t="s">
        <v>1047</v>
      </c>
      <c r="E296" s="204" t="s">
        <v>124</v>
      </c>
      <c r="H296" s="202">
        <f t="shared" si="16"/>
        <v>61700060</v>
      </c>
      <c r="I296" s="98" t="s">
        <v>1470</v>
      </c>
    </row>
    <row r="297" spans="2:9" s="98" customFormat="1" outlineLevel="1" x14ac:dyDescent="0.25">
      <c r="B297" s="175">
        <v>61700070</v>
      </c>
      <c r="C297" s="149" t="s">
        <v>593</v>
      </c>
      <c r="D297" s="153" t="s">
        <v>1047</v>
      </c>
      <c r="E297" s="204" t="s">
        <v>4504</v>
      </c>
      <c r="H297" s="202">
        <f t="shared" si="16"/>
        <v>61700070</v>
      </c>
      <c r="I297" s="98" t="s">
        <v>1470</v>
      </c>
    </row>
    <row r="298" spans="2:9" s="98" customFormat="1" ht="30" outlineLevel="1" x14ac:dyDescent="0.25">
      <c r="B298" s="175">
        <v>61800010</v>
      </c>
      <c r="C298" s="149" t="s">
        <v>595</v>
      </c>
      <c r="D298" s="153" t="s">
        <v>1232</v>
      </c>
      <c r="E298" s="204" t="s">
        <v>4504</v>
      </c>
      <c r="H298" s="202">
        <f t="shared" si="16"/>
        <v>61800010</v>
      </c>
      <c r="I298" s="98" t="s">
        <v>1473</v>
      </c>
    </row>
    <row r="299" spans="2:9" s="98" customFormat="1" outlineLevel="1" x14ac:dyDescent="0.25">
      <c r="B299" s="175">
        <v>61800020</v>
      </c>
      <c r="C299" s="175" t="s">
        <v>597</v>
      </c>
      <c r="D299" s="175" t="s">
        <v>1232</v>
      </c>
      <c r="E299" s="204" t="s">
        <v>4504</v>
      </c>
      <c r="H299" s="202">
        <f t="shared" si="16"/>
        <v>61800020</v>
      </c>
      <c r="I299" s="98" t="s">
        <v>1473</v>
      </c>
    </row>
    <row r="300" spans="2:9" s="98" customFormat="1" outlineLevel="1" x14ac:dyDescent="0.25">
      <c r="B300" s="175">
        <v>61800030</v>
      </c>
      <c r="C300" s="175" t="s">
        <v>599</v>
      </c>
      <c r="D300" s="175" t="s">
        <v>1232</v>
      </c>
      <c r="E300" s="204" t="s">
        <v>4504</v>
      </c>
      <c r="H300" s="202">
        <f t="shared" si="16"/>
        <v>61800030</v>
      </c>
      <c r="I300" s="98" t="s">
        <v>1473</v>
      </c>
    </row>
    <row r="301" spans="2:9" s="98" customFormat="1" outlineLevel="1" x14ac:dyDescent="0.25">
      <c r="B301" s="175">
        <v>61800090</v>
      </c>
      <c r="C301" s="175" t="s">
        <v>601</v>
      </c>
      <c r="D301" s="175" t="s">
        <v>1232</v>
      </c>
      <c r="E301" s="204" t="s">
        <v>4504</v>
      </c>
      <c r="H301" s="202">
        <f t="shared" ref="H301:H331" si="20">B301</f>
        <v>61800090</v>
      </c>
      <c r="I301" s="98" t="s">
        <v>1473</v>
      </c>
    </row>
    <row r="302" spans="2:9" s="98" customFormat="1" outlineLevel="1" x14ac:dyDescent="0.25">
      <c r="B302" s="175">
        <v>61900010</v>
      </c>
      <c r="C302" s="175" t="s">
        <v>603</v>
      </c>
      <c r="D302" s="175" t="s">
        <v>1057</v>
      </c>
      <c r="E302" s="204" t="s">
        <v>4504</v>
      </c>
      <c r="H302" s="202">
        <f t="shared" si="20"/>
        <v>61900010</v>
      </c>
      <c r="I302" s="98" t="s">
        <v>1475</v>
      </c>
    </row>
    <row r="303" spans="2:9" s="98" customFormat="1" outlineLevel="1" x14ac:dyDescent="0.25">
      <c r="B303" s="175">
        <v>61900020</v>
      </c>
      <c r="C303" s="175" t="s">
        <v>605</v>
      </c>
      <c r="D303" s="175" t="s">
        <v>1057</v>
      </c>
      <c r="E303" s="204" t="s">
        <v>4504</v>
      </c>
      <c r="H303" s="202">
        <f t="shared" si="20"/>
        <v>61900020</v>
      </c>
      <c r="I303" s="98" t="s">
        <v>1475</v>
      </c>
    </row>
    <row r="304" spans="2:9" s="98" customFormat="1" outlineLevel="1" x14ac:dyDescent="0.25">
      <c r="B304" s="175">
        <v>61900030</v>
      </c>
      <c r="C304" s="175" t="s">
        <v>607</v>
      </c>
      <c r="D304" s="175" t="s">
        <v>1057</v>
      </c>
      <c r="E304" s="204" t="s">
        <v>4504</v>
      </c>
      <c r="H304" s="202">
        <f t="shared" si="20"/>
        <v>61900030</v>
      </c>
      <c r="I304" s="98" t="s">
        <v>1475</v>
      </c>
    </row>
    <row r="305" spans="2:9" s="98" customFormat="1" outlineLevel="1" x14ac:dyDescent="0.25">
      <c r="B305" s="175">
        <v>61900040</v>
      </c>
      <c r="C305" s="175" t="s">
        <v>609</v>
      </c>
      <c r="D305" s="175" t="s">
        <v>1057</v>
      </c>
      <c r="E305" s="204" t="s">
        <v>4504</v>
      </c>
      <c r="H305" s="202">
        <f t="shared" si="20"/>
        <v>61900040</v>
      </c>
      <c r="I305" s="98" t="s">
        <v>1475</v>
      </c>
    </row>
    <row r="306" spans="2:9" s="98" customFormat="1" outlineLevel="1" x14ac:dyDescent="0.25">
      <c r="B306" s="175">
        <v>61900090</v>
      </c>
      <c r="C306" s="175" t="s">
        <v>612</v>
      </c>
      <c r="D306" s="175" t="s">
        <v>1057</v>
      </c>
      <c r="E306" s="204" t="s">
        <v>4504</v>
      </c>
      <c r="H306" s="202">
        <f t="shared" si="20"/>
        <v>61900090</v>
      </c>
      <c r="I306" s="98" t="s">
        <v>1475</v>
      </c>
    </row>
    <row r="307" spans="2:9" s="98" customFormat="1" outlineLevel="1" x14ac:dyDescent="0.25">
      <c r="B307" s="175">
        <v>62000010</v>
      </c>
      <c r="C307" s="175" t="s">
        <v>614</v>
      </c>
      <c r="D307" s="175" t="s">
        <v>1062</v>
      </c>
      <c r="E307" s="175" t="s">
        <v>99</v>
      </c>
      <c r="H307" s="202">
        <f t="shared" si="20"/>
        <v>62000010</v>
      </c>
      <c r="I307" s="98" t="s">
        <v>1479</v>
      </c>
    </row>
    <row r="308" spans="2:9" s="98" customFormat="1" ht="30" outlineLevel="1" x14ac:dyDescent="0.25">
      <c r="B308" s="175">
        <v>62000020</v>
      </c>
      <c r="C308" s="175" t="s">
        <v>616</v>
      </c>
      <c r="D308" s="175" t="s">
        <v>1062</v>
      </c>
      <c r="E308" s="175" t="s">
        <v>4634</v>
      </c>
      <c r="H308" s="202">
        <f t="shared" si="20"/>
        <v>62000020</v>
      </c>
      <c r="I308" s="98" t="s">
        <v>1479</v>
      </c>
    </row>
    <row r="309" spans="2:9" s="98" customFormat="1" outlineLevel="1" x14ac:dyDescent="0.25">
      <c r="B309" s="175">
        <v>62000040</v>
      </c>
      <c r="C309" s="175" t="s">
        <v>618</v>
      </c>
      <c r="D309" s="175" t="s">
        <v>1062</v>
      </c>
      <c r="E309" s="204" t="s">
        <v>4504</v>
      </c>
      <c r="H309" s="202">
        <f t="shared" si="20"/>
        <v>62000040</v>
      </c>
      <c r="I309" s="98" t="s">
        <v>1479</v>
      </c>
    </row>
    <row r="310" spans="2:9" s="98" customFormat="1" outlineLevel="1" x14ac:dyDescent="0.25">
      <c r="B310" s="175">
        <v>62100010</v>
      </c>
      <c r="C310" s="175" t="s">
        <v>620</v>
      </c>
      <c r="D310" s="175" t="s">
        <v>1067</v>
      </c>
      <c r="E310" s="175" t="s">
        <v>118</v>
      </c>
      <c r="H310" s="202">
        <f t="shared" si="20"/>
        <v>62100010</v>
      </c>
      <c r="I310" s="98" t="s">
        <v>1481</v>
      </c>
    </row>
    <row r="311" spans="2:9" s="98" customFormat="1" outlineLevel="1" x14ac:dyDescent="0.25">
      <c r="B311" s="175">
        <v>62100020</v>
      </c>
      <c r="C311" s="175" t="s">
        <v>622</v>
      </c>
      <c r="D311" s="175" t="s">
        <v>1067</v>
      </c>
      <c r="E311" s="175" t="s">
        <v>118</v>
      </c>
      <c r="H311" s="202">
        <f t="shared" si="20"/>
        <v>62100020</v>
      </c>
      <c r="I311" s="98" t="s">
        <v>1481</v>
      </c>
    </row>
    <row r="312" spans="2:9" s="98" customFormat="1" outlineLevel="1" x14ac:dyDescent="0.25">
      <c r="B312" s="175">
        <v>62100030</v>
      </c>
      <c r="C312" s="175" t="s">
        <v>624</v>
      </c>
      <c r="D312" s="175" t="s">
        <v>1067</v>
      </c>
      <c r="E312" s="175" t="s">
        <v>118</v>
      </c>
      <c r="H312" s="202">
        <f t="shared" si="20"/>
        <v>62100030</v>
      </c>
      <c r="I312" s="98" t="s">
        <v>1481</v>
      </c>
    </row>
    <row r="313" spans="2:9" s="98" customFormat="1" outlineLevel="1" x14ac:dyDescent="0.25">
      <c r="B313" s="175">
        <v>62100040</v>
      </c>
      <c r="C313" s="175" t="s">
        <v>626</v>
      </c>
      <c r="D313" s="175" t="s">
        <v>1067</v>
      </c>
      <c r="E313" s="175" t="s">
        <v>118</v>
      </c>
      <c r="H313" s="202">
        <f t="shared" si="20"/>
        <v>62100040</v>
      </c>
      <c r="I313" s="98" t="s">
        <v>1481</v>
      </c>
    </row>
    <row r="314" spans="2:9" s="98" customFormat="1" outlineLevel="1" x14ac:dyDescent="0.25">
      <c r="B314" s="175">
        <v>62100050</v>
      </c>
      <c r="C314" s="175" t="s">
        <v>628</v>
      </c>
      <c r="D314" s="175" t="s">
        <v>1067</v>
      </c>
      <c r="E314" s="175" t="s">
        <v>118</v>
      </c>
      <c r="H314" s="202">
        <f t="shared" si="20"/>
        <v>62100050</v>
      </c>
      <c r="I314" s="98" t="s">
        <v>1481</v>
      </c>
    </row>
    <row r="315" spans="2:9" s="98" customFormat="1" outlineLevel="1" x14ac:dyDescent="0.25">
      <c r="B315" s="175">
        <v>62200010</v>
      </c>
      <c r="C315" s="175" t="s">
        <v>630</v>
      </c>
      <c r="D315" s="175" t="s">
        <v>1072</v>
      </c>
      <c r="E315" s="204" t="s">
        <v>4504</v>
      </c>
      <c r="H315" s="202">
        <f t="shared" si="20"/>
        <v>62200010</v>
      </c>
      <c r="I315" s="98" t="s">
        <v>1483</v>
      </c>
    </row>
    <row r="316" spans="2:9" s="98" customFormat="1" outlineLevel="1" x14ac:dyDescent="0.25">
      <c r="B316" s="175">
        <v>62200020</v>
      </c>
      <c r="C316" s="175" t="s">
        <v>632</v>
      </c>
      <c r="D316" s="175" t="s">
        <v>1072</v>
      </c>
      <c r="E316" s="204" t="s">
        <v>4504</v>
      </c>
      <c r="H316" s="202">
        <f t="shared" si="20"/>
        <v>62200020</v>
      </c>
      <c r="I316" s="98" t="s">
        <v>1483</v>
      </c>
    </row>
    <row r="317" spans="2:9" s="98" customFormat="1" outlineLevel="1" x14ac:dyDescent="0.25">
      <c r="B317" s="175">
        <v>62300010</v>
      </c>
      <c r="C317" s="175" t="s">
        <v>634</v>
      </c>
      <c r="D317" s="175" t="s">
        <v>1077</v>
      </c>
      <c r="E317" s="204" t="s">
        <v>4504</v>
      </c>
      <c r="H317" s="202">
        <f t="shared" si="20"/>
        <v>62300010</v>
      </c>
      <c r="I317" s="98" t="s">
        <v>1484</v>
      </c>
    </row>
    <row r="318" spans="2:9" s="98" customFormat="1" outlineLevel="1" x14ac:dyDescent="0.25">
      <c r="B318" s="175">
        <v>62300020</v>
      </c>
      <c r="C318" s="175" t="s">
        <v>636</v>
      </c>
      <c r="D318" s="175" t="s">
        <v>1077</v>
      </c>
      <c r="E318" s="204" t="s">
        <v>4504</v>
      </c>
      <c r="H318" s="202">
        <f t="shared" si="20"/>
        <v>62300020</v>
      </c>
      <c r="I318" s="98" t="s">
        <v>1484</v>
      </c>
    </row>
    <row r="319" spans="2:9" s="98" customFormat="1" outlineLevel="1" x14ac:dyDescent="0.25">
      <c r="B319" s="175">
        <v>62400030</v>
      </c>
      <c r="C319" s="175" t="s">
        <v>638</v>
      </c>
      <c r="D319" s="175" t="s">
        <v>1082</v>
      </c>
      <c r="E319" s="204" t="s">
        <v>4504</v>
      </c>
      <c r="H319" s="202">
        <f t="shared" si="20"/>
        <v>62400030</v>
      </c>
      <c r="I319" s="98" t="s">
        <v>1485</v>
      </c>
    </row>
    <row r="320" spans="2:9" s="98" customFormat="1" outlineLevel="1" x14ac:dyDescent="0.25">
      <c r="B320" s="175">
        <v>62400040</v>
      </c>
      <c r="C320" s="175" t="s">
        <v>640</v>
      </c>
      <c r="D320" s="175" t="s">
        <v>1082</v>
      </c>
      <c r="E320" s="204" t="s">
        <v>4504</v>
      </c>
      <c r="H320" s="202">
        <f t="shared" si="20"/>
        <v>62400040</v>
      </c>
      <c r="I320" s="98" t="s">
        <v>1485</v>
      </c>
    </row>
    <row r="321" spans="2:9" s="98" customFormat="1" outlineLevel="1" x14ac:dyDescent="0.25">
      <c r="B321" s="175">
        <v>62400060</v>
      </c>
      <c r="C321" s="175" t="s">
        <v>642</v>
      </c>
      <c r="D321" s="175" t="s">
        <v>1082</v>
      </c>
      <c r="E321" s="175" t="s">
        <v>99</v>
      </c>
      <c r="H321" s="202">
        <f t="shared" si="20"/>
        <v>62400060</v>
      </c>
      <c r="I321" s="98" t="s">
        <v>1485</v>
      </c>
    </row>
    <row r="322" spans="2:9" s="98" customFormat="1" outlineLevel="1" x14ac:dyDescent="0.25">
      <c r="B322" s="175">
        <v>62500010</v>
      </c>
      <c r="C322" s="175" t="s">
        <v>644</v>
      </c>
      <c r="D322" s="175" t="s">
        <v>644</v>
      </c>
      <c r="E322" s="175" t="s">
        <v>194</v>
      </c>
      <c r="H322" s="202">
        <f t="shared" si="20"/>
        <v>62500010</v>
      </c>
      <c r="I322" s="98" t="s">
        <v>1091</v>
      </c>
    </row>
    <row r="323" spans="2:9" s="98" customFormat="1" outlineLevel="1" x14ac:dyDescent="0.25">
      <c r="B323" s="175">
        <v>62600010</v>
      </c>
      <c r="C323" s="175" t="s">
        <v>646</v>
      </c>
      <c r="D323" s="175" t="s">
        <v>1091</v>
      </c>
      <c r="E323" s="204" t="s">
        <v>4504</v>
      </c>
      <c r="H323" s="202">
        <f t="shared" si="20"/>
        <v>62600010</v>
      </c>
      <c r="I323" s="98" t="s">
        <v>1091</v>
      </c>
    </row>
    <row r="324" spans="2:9" s="98" customFormat="1" outlineLevel="1" x14ac:dyDescent="0.25">
      <c r="B324" s="175">
        <v>62600020</v>
      </c>
      <c r="C324" s="175" t="s">
        <v>648</v>
      </c>
      <c r="D324" s="175" t="s">
        <v>1091</v>
      </c>
      <c r="E324" s="204" t="s">
        <v>4504</v>
      </c>
      <c r="H324" s="202">
        <f t="shared" si="20"/>
        <v>62600020</v>
      </c>
      <c r="I324" s="98" t="s">
        <v>1091</v>
      </c>
    </row>
    <row r="325" spans="2:9" s="98" customFormat="1" outlineLevel="1" x14ac:dyDescent="0.25">
      <c r="B325" s="175">
        <v>62600030</v>
      </c>
      <c r="C325" s="175" t="s">
        <v>650</v>
      </c>
      <c r="D325" s="175" t="s">
        <v>1091</v>
      </c>
      <c r="E325" s="204" t="s">
        <v>4504</v>
      </c>
      <c r="H325" s="202">
        <f t="shared" si="20"/>
        <v>62600030</v>
      </c>
      <c r="I325" s="98" t="s">
        <v>1091</v>
      </c>
    </row>
    <row r="326" spans="2:9" s="98" customFormat="1" outlineLevel="1" x14ac:dyDescent="0.25">
      <c r="B326" s="175">
        <v>62700010</v>
      </c>
      <c r="C326" s="175" t="s">
        <v>652</v>
      </c>
      <c r="D326" s="175" t="s">
        <v>652</v>
      </c>
      <c r="E326" s="175" t="s">
        <v>99</v>
      </c>
      <c r="H326" s="202">
        <f t="shared" si="20"/>
        <v>62700010</v>
      </c>
      <c r="I326" s="98" t="s">
        <v>1488</v>
      </c>
    </row>
    <row r="327" spans="2:9" s="98" customFormat="1" outlineLevel="1" x14ac:dyDescent="0.25">
      <c r="B327" s="175">
        <v>62800010</v>
      </c>
      <c r="C327" s="175" t="s">
        <v>676</v>
      </c>
      <c r="D327" s="175" t="s">
        <v>676</v>
      </c>
      <c r="E327" s="175" t="s">
        <v>100</v>
      </c>
      <c r="H327" s="202">
        <f t="shared" si="20"/>
        <v>62800010</v>
      </c>
      <c r="I327" s="98" t="s">
        <v>676</v>
      </c>
    </row>
    <row r="328" spans="2:9" s="98" customFormat="1" outlineLevel="1" x14ac:dyDescent="0.25">
      <c r="B328" s="175">
        <v>62900010</v>
      </c>
      <c r="C328" s="175" t="s">
        <v>654</v>
      </c>
      <c r="D328" s="175" t="s">
        <v>1105</v>
      </c>
      <c r="E328" s="204" t="s">
        <v>4504</v>
      </c>
      <c r="H328" s="202">
        <f t="shared" si="20"/>
        <v>62900010</v>
      </c>
      <c r="I328" s="98" t="s">
        <v>654</v>
      </c>
    </row>
    <row r="329" spans="2:9" s="98" customFormat="1" outlineLevel="1" x14ac:dyDescent="0.25">
      <c r="B329" s="175">
        <v>62900020</v>
      </c>
      <c r="C329" s="175" t="s">
        <v>656</v>
      </c>
      <c r="D329" s="175" t="s">
        <v>1105</v>
      </c>
      <c r="E329" s="204" t="s">
        <v>4504</v>
      </c>
      <c r="H329" s="202">
        <f t="shared" si="20"/>
        <v>62900020</v>
      </c>
      <c r="I329" s="98" t="s">
        <v>656</v>
      </c>
    </row>
    <row r="330" spans="2:9" s="98" customFormat="1" outlineLevel="1" x14ac:dyDescent="0.25">
      <c r="B330" s="175">
        <v>63300010</v>
      </c>
      <c r="C330" s="175" t="s">
        <v>4642</v>
      </c>
      <c r="D330" s="175" t="s">
        <v>1057</v>
      </c>
      <c r="E330" s="175"/>
      <c r="H330" s="202">
        <f t="shared" si="20"/>
        <v>63300010</v>
      </c>
      <c r="I330" s="98" t="s">
        <v>1475</v>
      </c>
    </row>
    <row r="331" spans="2:9" s="98" customFormat="1" outlineLevel="1" x14ac:dyDescent="0.25">
      <c r="B331" s="445">
        <v>63900010</v>
      </c>
      <c r="C331" s="446" t="s">
        <v>668</v>
      </c>
      <c r="D331" s="446" t="s">
        <v>1401</v>
      </c>
      <c r="E331" s="447" t="s">
        <v>4504</v>
      </c>
      <c r="H331" s="202">
        <f t="shared" si="20"/>
        <v>63900010</v>
      </c>
      <c r="I331" s="98" t="s">
        <v>1401</v>
      </c>
    </row>
    <row r="332" spans="2:9" outlineLevel="1" x14ac:dyDescent="0.25">
      <c r="B332" s="448"/>
      <c r="C332" s="449"/>
      <c r="D332" s="449"/>
      <c r="E332" s="450"/>
    </row>
    <row r="333" spans="2:9" outlineLevel="1" x14ac:dyDescent="0.25"/>
    <row r="334" spans="2:9" outlineLevel="1" x14ac:dyDescent="0.25">
      <c r="B334" s="135" t="s">
        <v>4906</v>
      </c>
      <c r="C334" s="98"/>
      <c r="D334" s="98"/>
      <c r="E334" s="252"/>
      <c r="F334" s="98"/>
    </row>
    <row r="335" spans="2:9" x14ac:dyDescent="0.25">
      <c r="B335" s="203" t="s">
        <v>4498</v>
      </c>
      <c r="C335" s="203" t="s">
        <v>4499</v>
      </c>
      <c r="D335" s="203" t="s">
        <v>4501</v>
      </c>
      <c r="E335" s="254" t="s">
        <v>4502</v>
      </c>
      <c r="H335" s="203" t="s">
        <v>4907</v>
      </c>
      <c r="I335" s="203" t="s">
        <v>4498</v>
      </c>
    </row>
    <row r="336" spans="2:9" x14ac:dyDescent="0.25">
      <c r="B336" s="176">
        <v>15000000</v>
      </c>
      <c r="C336" s="204" t="s">
        <v>39</v>
      </c>
      <c r="D336" s="176" t="s">
        <v>405</v>
      </c>
      <c r="E336" s="204" t="s">
        <v>4908</v>
      </c>
      <c r="H336" s="205" t="s">
        <v>4913</v>
      </c>
      <c r="I336" s="176">
        <v>15000000</v>
      </c>
    </row>
    <row r="337" spans="2:9" x14ac:dyDescent="0.25">
      <c r="B337" s="176">
        <v>15000010</v>
      </c>
      <c r="C337" s="204" t="s">
        <v>40</v>
      </c>
      <c r="D337" s="176" t="s">
        <v>405</v>
      </c>
      <c r="E337" s="204" t="s">
        <v>4908</v>
      </c>
      <c r="H337" s="205" t="s">
        <v>4914</v>
      </c>
      <c r="I337" s="176">
        <v>15000010</v>
      </c>
    </row>
    <row r="338" spans="2:9" x14ac:dyDescent="0.25">
      <c r="B338" s="176">
        <v>15000020</v>
      </c>
      <c r="C338" s="204" t="s">
        <v>41</v>
      </c>
      <c r="D338" s="176" t="s">
        <v>405</v>
      </c>
      <c r="E338" s="204" t="s">
        <v>4908</v>
      </c>
      <c r="H338" s="205" t="s">
        <v>4915</v>
      </c>
      <c r="I338" s="176">
        <v>15000020</v>
      </c>
    </row>
    <row r="339" spans="2:9" x14ac:dyDescent="0.25">
      <c r="B339" s="176">
        <v>15000030</v>
      </c>
      <c r="C339" s="204" t="s">
        <v>42</v>
      </c>
      <c r="D339" s="176" t="s">
        <v>405</v>
      </c>
      <c r="E339" s="204" t="s">
        <v>4908</v>
      </c>
      <c r="H339" s="205" t="s">
        <v>4916</v>
      </c>
      <c r="I339" s="176">
        <v>15000030</v>
      </c>
    </row>
    <row r="340" spans="2:9" x14ac:dyDescent="0.25">
      <c r="B340" s="176">
        <v>15000040</v>
      </c>
      <c r="C340" s="204" t="s">
        <v>43</v>
      </c>
      <c r="D340" s="176" t="s">
        <v>405</v>
      </c>
      <c r="E340" s="204" t="s">
        <v>4908</v>
      </c>
      <c r="H340" s="205" t="s">
        <v>4917</v>
      </c>
      <c r="I340" s="176">
        <v>15000040</v>
      </c>
    </row>
    <row r="341" spans="2:9" x14ac:dyDescent="0.25">
      <c r="B341" s="176">
        <v>15000050</v>
      </c>
      <c r="C341" s="204" t="s">
        <v>44</v>
      </c>
      <c r="D341" s="176" t="s">
        <v>405</v>
      </c>
      <c r="E341" s="204" t="s">
        <v>4908</v>
      </c>
      <c r="H341" s="205" t="s">
        <v>4918</v>
      </c>
      <c r="I341" s="176">
        <v>15000050</v>
      </c>
    </row>
    <row r="342" spans="2:9" x14ac:dyDescent="0.25">
      <c r="B342" s="176">
        <v>15000060</v>
      </c>
      <c r="C342" s="204" t="s">
        <v>45</v>
      </c>
      <c r="D342" s="176" t="s">
        <v>405</v>
      </c>
      <c r="E342" s="204" t="s">
        <v>4908</v>
      </c>
      <c r="H342" s="205" t="s">
        <v>4919</v>
      </c>
      <c r="I342" s="176">
        <v>15000060</v>
      </c>
    </row>
    <row r="343" spans="2:9" x14ac:dyDescent="0.25">
      <c r="B343" s="176">
        <v>15000070</v>
      </c>
      <c r="C343" s="204" t="s">
        <v>46</v>
      </c>
      <c r="D343" s="176" t="s">
        <v>405</v>
      </c>
      <c r="E343" s="204" t="s">
        <v>4908</v>
      </c>
      <c r="H343" s="205" t="s">
        <v>4920</v>
      </c>
      <c r="I343" s="176">
        <v>15000070</v>
      </c>
    </row>
    <row r="344" spans="2:9" x14ac:dyDescent="0.25">
      <c r="B344" s="176">
        <v>15000080</v>
      </c>
      <c r="C344" s="204" t="s">
        <v>47</v>
      </c>
      <c r="D344" s="176" t="s">
        <v>405</v>
      </c>
      <c r="E344" s="204" t="s">
        <v>4908</v>
      </c>
      <c r="H344" s="205" t="s">
        <v>4921</v>
      </c>
      <c r="I344" s="176">
        <v>15000080</v>
      </c>
    </row>
    <row r="345" spans="2:9" x14ac:dyDescent="0.25">
      <c r="B345" s="176">
        <v>15200000</v>
      </c>
      <c r="C345" s="204" t="s">
        <v>49</v>
      </c>
      <c r="D345" s="176" t="s">
        <v>405</v>
      </c>
      <c r="E345" s="204" t="s">
        <v>4908</v>
      </c>
      <c r="H345" s="205" t="s">
        <v>4922</v>
      </c>
      <c r="I345" s="176">
        <v>15200000</v>
      </c>
    </row>
    <row r="346" spans="2:9" ht="30" x14ac:dyDescent="0.25">
      <c r="B346" s="176">
        <v>15020010</v>
      </c>
      <c r="C346" s="204" t="s">
        <v>52</v>
      </c>
      <c r="D346" s="176" t="s">
        <v>51</v>
      </c>
      <c r="E346" s="204" t="s">
        <v>4908</v>
      </c>
      <c r="H346" s="205">
        <v>6026</v>
      </c>
      <c r="I346" s="176">
        <v>15020010</v>
      </c>
    </row>
    <row r="347" spans="2:9" ht="30" x14ac:dyDescent="0.25">
      <c r="B347" s="176">
        <v>15020020</v>
      </c>
      <c r="C347" s="204" t="s">
        <v>53</v>
      </c>
      <c r="D347" s="176" t="s">
        <v>51</v>
      </c>
      <c r="E347" s="204" t="s">
        <v>4908</v>
      </c>
      <c r="H347" s="205">
        <v>6126</v>
      </c>
      <c r="I347" s="176">
        <v>15020020</v>
      </c>
    </row>
    <row r="348" spans="2:9" ht="30" x14ac:dyDescent="0.25">
      <c r="B348" s="176">
        <v>15020030</v>
      </c>
      <c r="C348" s="204" t="s">
        <v>54</v>
      </c>
      <c r="D348" s="176" t="s">
        <v>51</v>
      </c>
      <c r="E348" s="204" t="s">
        <v>4908</v>
      </c>
      <c r="H348" s="205">
        <v>6226</v>
      </c>
      <c r="I348" s="176">
        <v>15020030</v>
      </c>
    </row>
    <row r="349" spans="2:9" ht="30" x14ac:dyDescent="0.25">
      <c r="B349" s="176">
        <v>15020040</v>
      </c>
      <c r="C349" s="204" t="s">
        <v>55</v>
      </c>
      <c r="D349" s="176" t="s">
        <v>51</v>
      </c>
      <c r="E349" s="204" t="s">
        <v>4908</v>
      </c>
      <c r="H349" s="205">
        <v>6326</v>
      </c>
      <c r="I349" s="176">
        <v>15020040</v>
      </c>
    </row>
    <row r="350" spans="2:9" ht="30" x14ac:dyDescent="0.25">
      <c r="B350" s="176">
        <v>15020080</v>
      </c>
      <c r="C350" s="204" t="s">
        <v>56</v>
      </c>
      <c r="D350" s="176" t="s">
        <v>51</v>
      </c>
      <c r="E350" s="204" t="s">
        <v>4908</v>
      </c>
      <c r="H350" s="205">
        <v>6426</v>
      </c>
      <c r="I350" s="176">
        <v>15020080</v>
      </c>
    </row>
    <row r="351" spans="2:9" ht="30" x14ac:dyDescent="0.25">
      <c r="B351" s="206">
        <v>15020090</v>
      </c>
      <c r="C351" s="207" t="s">
        <v>57</v>
      </c>
      <c r="D351" s="176" t="s">
        <v>51</v>
      </c>
      <c r="E351" s="207" t="s">
        <v>4908</v>
      </c>
      <c r="H351" s="208">
        <v>6526</v>
      </c>
      <c r="I351" s="206">
        <v>15020090</v>
      </c>
    </row>
    <row r="354" spans="2:9" s="194" customFormat="1" x14ac:dyDescent="0.25">
      <c r="B354" s="193" t="s">
        <v>4909</v>
      </c>
      <c r="E354" s="249"/>
      <c r="H354" s="195"/>
      <c r="I354" s="195"/>
    </row>
    <row r="356" spans="2:9" x14ac:dyDescent="0.25">
      <c r="B356" s="38" t="s">
        <v>29</v>
      </c>
      <c r="C356" s="38" t="s">
        <v>1544</v>
      </c>
    </row>
    <row r="357" spans="2:9" x14ac:dyDescent="0.25">
      <c r="B357" s="34" t="s">
        <v>92</v>
      </c>
      <c r="C357" s="34" t="s">
        <v>1545</v>
      </c>
    </row>
    <row r="358" spans="2:9" ht="45" x14ac:dyDescent="0.25">
      <c r="B358" s="34" t="s">
        <v>88</v>
      </c>
      <c r="C358" s="248" t="s">
        <v>1546</v>
      </c>
    </row>
    <row r="359" spans="2:9" x14ac:dyDescent="0.25">
      <c r="B359" s="34" t="s">
        <v>95</v>
      </c>
      <c r="C359" s="34" t="s">
        <v>1547</v>
      </c>
    </row>
    <row r="362" spans="2:9" s="194" customFormat="1" x14ac:dyDescent="0.25">
      <c r="B362" s="193" t="s">
        <v>87</v>
      </c>
      <c r="E362" s="249"/>
      <c r="H362" s="195"/>
      <c r="I362" s="195"/>
    </row>
    <row r="364" spans="2:9" x14ac:dyDescent="0.25">
      <c r="B364" s="209" t="s">
        <v>4910</v>
      </c>
      <c r="C364" s="209" t="s">
        <v>4911</v>
      </c>
    </row>
    <row r="365" spans="2:9" x14ac:dyDescent="0.25">
      <c r="B365" t="s">
        <v>90</v>
      </c>
      <c r="C365" t="s">
        <v>90</v>
      </c>
    </row>
    <row r="366" spans="2:9" x14ac:dyDescent="0.25">
      <c r="B366" t="s">
        <v>1550</v>
      </c>
      <c r="C366" t="s">
        <v>1551</v>
      </c>
    </row>
    <row r="367" spans="2:9" x14ac:dyDescent="0.25">
      <c r="B367" t="s">
        <v>1551</v>
      </c>
      <c r="C367" t="s">
        <v>1552</v>
      </c>
    </row>
    <row r="368" spans="2:9" x14ac:dyDescent="0.25">
      <c r="B368" t="s">
        <v>1552</v>
      </c>
    </row>
    <row r="371" spans="2:9" s="194" customFormat="1" x14ac:dyDescent="0.25">
      <c r="B371" s="193" t="s">
        <v>1574</v>
      </c>
      <c r="E371" s="249"/>
      <c r="H371" s="195"/>
      <c r="I371" s="195"/>
    </row>
    <row r="372" spans="2:9" x14ac:dyDescent="0.25">
      <c r="B372" s="197" t="s">
        <v>89</v>
      </c>
    </row>
    <row r="373" spans="2:9" x14ac:dyDescent="0.25">
      <c r="B373" s="197" t="s">
        <v>1554</v>
      </c>
    </row>
  </sheetData>
  <autoFilter ref="B57:E146" xr:uid="{F4903973-1443-4496-ADE3-AE1BFCC0F5AC}"/>
  <sortState xmlns:xlrd2="http://schemas.microsoft.com/office/spreadsheetml/2017/richdata2" ref="B58:L93">
    <sortCondition ref="B58:B93"/>
  </sortState>
  <conditionalFormatting sqref="I58:I146">
    <cfRule type="duplicateValues" dxfId="18" priority="32"/>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9A0DA-0A3C-48B9-9D44-EC927B2B6653}">
  <sheetPr codeName="Sheet6"/>
  <dimension ref="A1:BA916"/>
  <sheetViews>
    <sheetView showGridLines="0" topLeftCell="A895" zoomScale="70" zoomScaleNormal="70" workbookViewId="0">
      <selection activeCell="D911" sqref="D911"/>
    </sheetView>
  </sheetViews>
  <sheetFormatPr defaultRowHeight="15" outlineLevelRow="2" outlineLevelCol="1" x14ac:dyDescent="0.25"/>
  <cols>
    <col min="2" max="2" width="31.28515625" bestFit="1" customWidth="1"/>
    <col min="3" max="4" width="58.140625" customWidth="1"/>
    <col min="5" max="5" width="2.85546875" customWidth="1"/>
    <col min="6" max="6" width="38" bestFit="1" customWidth="1"/>
    <col min="7" max="7" width="33.42578125" bestFit="1" customWidth="1"/>
    <col min="8" max="8" width="24.5703125" customWidth="1"/>
    <col min="9" max="9" width="24.140625" customWidth="1" outlineLevel="1"/>
    <col min="10" max="10" width="35.85546875" customWidth="1" outlineLevel="1"/>
    <col min="11" max="11" width="32.7109375" customWidth="1" outlineLevel="1"/>
    <col min="12" max="12" width="27.140625" customWidth="1" outlineLevel="1"/>
    <col min="13" max="13" width="31.28515625" customWidth="1" outlineLevel="1" collapsed="1"/>
    <col min="14" max="14" width="31.28515625" customWidth="1" outlineLevel="1"/>
    <col min="15" max="15" width="22.5703125" customWidth="1" outlineLevel="1"/>
    <col min="16" max="16" width="24.7109375" customWidth="1" outlineLevel="1"/>
    <col min="17" max="17" width="22.28515625" customWidth="1" outlineLevel="1"/>
    <col min="18" max="18" width="27.140625" customWidth="1" outlineLevel="1"/>
    <col min="19" max="19" width="8.5703125" customWidth="1" outlineLevel="1"/>
    <col min="20" max="20" width="18" customWidth="1" outlineLevel="1"/>
    <col min="21" max="21" width="2.5703125" customWidth="1" outlineLevel="1"/>
    <col min="22" max="22" width="31.28515625" customWidth="1" outlineLevel="1"/>
    <col min="23" max="23" width="13.28515625" customWidth="1" outlineLevel="1"/>
    <col min="24" max="24" width="16.7109375" customWidth="1" outlineLevel="1"/>
    <col min="25" max="25" width="22.42578125" customWidth="1" outlineLevel="1"/>
    <col min="26" max="26" width="20.7109375" customWidth="1" outlineLevel="1"/>
    <col min="27" max="27" width="11.140625" customWidth="1" outlineLevel="1"/>
    <col min="28" max="28" width="4.5703125" customWidth="1" outlineLevel="1"/>
    <col min="29" max="44" width="8.7109375" customWidth="1" outlineLevel="1"/>
    <col min="46" max="46" width="12.7109375" customWidth="1"/>
  </cols>
  <sheetData>
    <row r="1" spans="2:18" s="4" customFormat="1" ht="27.75" customHeight="1" outlineLevel="1" x14ac:dyDescent="0.25">
      <c r="B1" s="3" t="s">
        <v>11</v>
      </c>
    </row>
    <row r="2" spans="2:18" outlineLevel="1" x14ac:dyDescent="0.25">
      <c r="E2" s="1"/>
    </row>
    <row r="3" spans="2:18" outlineLevel="2" x14ac:dyDescent="0.25">
      <c r="B3" s="6" t="s">
        <v>11</v>
      </c>
      <c r="C3" s="2" t="s">
        <v>96</v>
      </c>
      <c r="E3" s="1"/>
      <c r="G3" t="s">
        <v>97</v>
      </c>
      <c r="H3" t="s">
        <v>98</v>
      </c>
      <c r="I3" t="s">
        <v>106</v>
      </c>
      <c r="J3" t="s">
        <v>3731</v>
      </c>
      <c r="K3" t="s">
        <v>3829</v>
      </c>
      <c r="L3" t="s">
        <v>100</v>
      </c>
      <c r="M3" t="s">
        <v>101</v>
      </c>
      <c r="N3" t="s">
        <v>102</v>
      </c>
      <c r="O3" t="s">
        <v>3830</v>
      </c>
      <c r="P3" t="s">
        <v>3763</v>
      </c>
      <c r="Q3" t="s">
        <v>4388</v>
      </c>
      <c r="R3" t="s">
        <v>4389</v>
      </c>
    </row>
    <row r="4" spans="2:18" outlineLevel="2" x14ac:dyDescent="0.25">
      <c r="B4" s="7" t="s">
        <v>3762</v>
      </c>
      <c r="C4" s="94" t="s">
        <v>3762</v>
      </c>
      <c r="E4" s="1"/>
      <c r="G4" t="s">
        <v>97</v>
      </c>
      <c r="H4" t="s">
        <v>98</v>
      </c>
      <c r="I4" t="s">
        <v>99</v>
      </c>
      <c r="J4" t="s">
        <v>3732</v>
      </c>
      <c r="K4" t="s">
        <v>4390</v>
      </c>
      <c r="L4" t="s">
        <v>104</v>
      </c>
      <c r="M4" t="s">
        <v>3835</v>
      </c>
      <c r="N4" t="s">
        <v>102</v>
      </c>
      <c r="O4" t="s">
        <v>4391</v>
      </c>
      <c r="P4" t="s">
        <v>122</v>
      </c>
      <c r="Q4" t="s">
        <v>17</v>
      </c>
      <c r="R4" t="s">
        <v>4368</v>
      </c>
    </row>
    <row r="5" spans="2:18" outlineLevel="2" x14ac:dyDescent="0.25">
      <c r="B5" s="7" t="s">
        <v>106</v>
      </c>
      <c r="C5" s="94" t="s">
        <v>106</v>
      </c>
      <c r="E5" s="1"/>
      <c r="I5" t="s">
        <v>105</v>
      </c>
      <c r="J5" t="s">
        <v>107</v>
      </c>
      <c r="K5" t="s">
        <v>4392</v>
      </c>
      <c r="L5" t="s">
        <v>109</v>
      </c>
      <c r="M5" t="s">
        <v>3836</v>
      </c>
      <c r="P5" t="s">
        <v>114</v>
      </c>
      <c r="Q5" t="s">
        <v>3759</v>
      </c>
      <c r="R5" t="s">
        <v>4369</v>
      </c>
    </row>
    <row r="6" spans="2:18" outlineLevel="2" x14ac:dyDescent="0.25">
      <c r="B6" s="7" t="s">
        <v>3763</v>
      </c>
      <c r="C6" s="94" t="s">
        <v>3763</v>
      </c>
      <c r="E6" s="1"/>
      <c r="J6" t="s">
        <v>111</v>
      </c>
      <c r="K6" t="s">
        <v>4393</v>
      </c>
      <c r="L6" t="s">
        <v>112</v>
      </c>
      <c r="M6" t="s">
        <v>3837</v>
      </c>
      <c r="Q6" t="s">
        <v>16</v>
      </c>
      <c r="R6" t="s">
        <v>21</v>
      </c>
    </row>
    <row r="7" spans="2:18" outlineLevel="2" x14ac:dyDescent="0.25">
      <c r="B7" s="7" t="s">
        <v>3731</v>
      </c>
      <c r="C7" s="94" t="s">
        <v>3731</v>
      </c>
      <c r="E7" s="1"/>
      <c r="J7" s="9" t="s">
        <v>110</v>
      </c>
      <c r="K7" s="9"/>
      <c r="L7" t="s">
        <v>115</v>
      </c>
      <c r="R7" t="s">
        <v>22</v>
      </c>
    </row>
    <row r="8" spans="2:18" outlineLevel="2" x14ac:dyDescent="0.25">
      <c r="B8" s="7" t="s">
        <v>3829</v>
      </c>
      <c r="C8" s="94" t="s">
        <v>3829</v>
      </c>
      <c r="E8" s="1"/>
      <c r="L8" t="s">
        <v>117</v>
      </c>
      <c r="R8" t="s">
        <v>3760</v>
      </c>
    </row>
    <row r="9" spans="2:18" outlineLevel="2" x14ac:dyDescent="0.25">
      <c r="B9" s="7" t="s">
        <v>3830</v>
      </c>
      <c r="C9" s="94" t="s">
        <v>3830</v>
      </c>
      <c r="E9" s="1"/>
      <c r="R9" t="s">
        <v>23</v>
      </c>
    </row>
    <row r="10" spans="2:18" outlineLevel="2" x14ac:dyDescent="0.25">
      <c r="B10" s="7" t="s">
        <v>102</v>
      </c>
      <c r="C10" s="94" t="s">
        <v>91</v>
      </c>
      <c r="E10" s="1"/>
    </row>
    <row r="11" spans="2:18" outlineLevel="2" x14ac:dyDescent="0.25">
      <c r="B11" s="7" t="s">
        <v>120</v>
      </c>
      <c r="C11" s="94" t="s">
        <v>120</v>
      </c>
      <c r="E11" s="1"/>
    </row>
    <row r="12" spans="2:18" outlineLevel="2" x14ac:dyDescent="0.25">
      <c r="B12" s="7" t="s">
        <v>101</v>
      </c>
      <c r="C12" s="94" t="s">
        <v>121</v>
      </c>
      <c r="E12" s="1"/>
      <c r="J12" s="9"/>
    </row>
    <row r="13" spans="2:18" outlineLevel="2" x14ac:dyDescent="0.25">
      <c r="B13" s="7" t="s">
        <v>3833</v>
      </c>
      <c r="C13" s="94" t="s">
        <v>4387</v>
      </c>
      <c r="E13" s="1"/>
      <c r="J13" s="9"/>
    </row>
    <row r="14" spans="2:18" outlineLevel="2" x14ac:dyDescent="0.25">
      <c r="B14" s="7" t="s">
        <v>4388</v>
      </c>
      <c r="C14" s="94" t="s">
        <v>4388</v>
      </c>
      <c r="E14" s="1"/>
      <c r="J14" s="9"/>
    </row>
    <row r="15" spans="2:18" ht="15.75" outlineLevel="2" thickBot="1" x14ac:dyDescent="0.3">
      <c r="B15" s="7" t="s">
        <v>4389</v>
      </c>
      <c r="C15" s="95" t="s">
        <v>4389</v>
      </c>
      <c r="E15" s="1"/>
      <c r="J15" s="9"/>
    </row>
    <row r="16" spans="2:18" outlineLevel="2" x14ac:dyDescent="0.25">
      <c r="E16" s="1"/>
    </row>
    <row r="17" spans="2:16" outlineLevel="2" x14ac:dyDescent="0.25">
      <c r="E17" s="1"/>
    </row>
    <row r="18" spans="2:16" outlineLevel="2" x14ac:dyDescent="0.25">
      <c r="E18" s="1"/>
    </row>
    <row r="19" spans="2:16" s="4" customFormat="1" ht="27.75" customHeight="1" outlineLevel="1" x14ac:dyDescent="0.25">
      <c r="B19" s="3" t="s">
        <v>14</v>
      </c>
      <c r="E19" s="1"/>
    </row>
    <row r="20" spans="2:16" outlineLevel="1" x14ac:dyDescent="0.25">
      <c r="E20" s="1"/>
    </row>
    <row r="21" spans="2:16" outlineLevel="1" x14ac:dyDescent="0.25">
      <c r="B21" t="s">
        <v>14</v>
      </c>
      <c r="C21" s="5" t="s">
        <v>96</v>
      </c>
      <c r="E21" s="1"/>
      <c r="G21" t="s">
        <v>123</v>
      </c>
      <c r="H21" t="s">
        <v>124</v>
      </c>
      <c r="I21" t="s">
        <v>99</v>
      </c>
      <c r="J21" t="s">
        <v>125</v>
      </c>
      <c r="K21" t="s">
        <v>118</v>
      </c>
      <c r="L21" t="s">
        <v>126</v>
      </c>
      <c r="M21" t="s">
        <v>127</v>
      </c>
      <c r="N21" t="s">
        <v>91</v>
      </c>
      <c r="O21" t="s">
        <v>128</v>
      </c>
      <c r="P21" t="s">
        <v>129</v>
      </c>
    </row>
    <row r="22" spans="2:16" outlineLevel="1" x14ac:dyDescent="0.25">
      <c r="B22" t="s">
        <v>3732</v>
      </c>
      <c r="C22" s="8" t="s">
        <v>154</v>
      </c>
      <c r="D22">
        <f>COUNTIFS($F$4:$R$15,Division36[[#This Row],[Division / Department]])</f>
        <v>1</v>
      </c>
      <c r="E22" s="1"/>
      <c r="G22" t="s">
        <v>131</v>
      </c>
      <c r="H22" t="s">
        <v>132</v>
      </c>
      <c r="I22" t="s">
        <v>133</v>
      </c>
      <c r="J22" t="s">
        <v>134</v>
      </c>
      <c r="K22" t="s">
        <v>135</v>
      </c>
      <c r="L22" t="s">
        <v>136</v>
      </c>
      <c r="M22" t="s">
        <v>137</v>
      </c>
      <c r="N22" t="s">
        <v>138</v>
      </c>
      <c r="O22" t="s">
        <v>139</v>
      </c>
      <c r="P22" t="s">
        <v>140</v>
      </c>
    </row>
    <row r="23" spans="2:16" outlineLevel="1" x14ac:dyDescent="0.25">
      <c r="B23" t="s">
        <v>111</v>
      </c>
      <c r="C23" s="8" t="s">
        <v>190</v>
      </c>
      <c r="D23">
        <f>COUNTIFS($F$4:$R$15,Division36[[#This Row],[Division / Department]])</f>
        <v>1</v>
      </c>
      <c r="E23" s="1"/>
      <c r="G23" t="s">
        <v>142</v>
      </c>
      <c r="H23" t="s">
        <v>143</v>
      </c>
      <c r="I23" t="s">
        <v>144</v>
      </c>
      <c r="K23" t="s">
        <v>145</v>
      </c>
      <c r="N23" t="s">
        <v>146</v>
      </c>
      <c r="O23" t="s">
        <v>147</v>
      </c>
    </row>
    <row r="24" spans="2:16" outlineLevel="1" x14ac:dyDescent="0.25">
      <c r="B24" t="s">
        <v>110</v>
      </c>
      <c r="C24" s="8" t="s">
        <v>168</v>
      </c>
      <c r="D24">
        <f>COUNTIFS($F$4:$R$15,Division36[[#This Row],[Division / Department]])</f>
        <v>1</v>
      </c>
      <c r="E24" s="1"/>
      <c r="G24" t="s">
        <v>149</v>
      </c>
      <c r="H24" t="s">
        <v>150</v>
      </c>
      <c r="I24" t="s">
        <v>151</v>
      </c>
      <c r="K24" t="s">
        <v>152</v>
      </c>
      <c r="O24" t="s">
        <v>153</v>
      </c>
    </row>
    <row r="25" spans="2:16" outlineLevel="1" x14ac:dyDescent="0.25">
      <c r="B25" t="s">
        <v>107</v>
      </c>
      <c r="C25" s="8" t="s">
        <v>161</v>
      </c>
      <c r="D25">
        <f>COUNTIFS($F$4:$R$15,Division36[[#This Row],[Division / Department]])</f>
        <v>1</v>
      </c>
      <c r="E25" s="1"/>
      <c r="G25" t="s">
        <v>155</v>
      </c>
      <c r="H25" t="s">
        <v>156</v>
      </c>
      <c r="J25" t="s">
        <v>157</v>
      </c>
      <c r="K25" t="s">
        <v>158</v>
      </c>
      <c r="L25" t="s">
        <v>159</v>
      </c>
      <c r="M25" t="s">
        <v>116</v>
      </c>
      <c r="O25" t="s">
        <v>160</v>
      </c>
      <c r="P25" t="s">
        <v>119</v>
      </c>
    </row>
    <row r="26" spans="2:16" outlineLevel="1" x14ac:dyDescent="0.25">
      <c r="B26" t="s">
        <v>4390</v>
      </c>
      <c r="C26" s="8" t="s">
        <v>4394</v>
      </c>
      <c r="D26">
        <f>COUNTIFS($F$4:$R$15,Division36[[#This Row],[Division / Department]])</f>
        <v>1</v>
      </c>
      <c r="E26" s="1"/>
      <c r="G26" t="s">
        <v>162</v>
      </c>
      <c r="H26" t="s">
        <v>163</v>
      </c>
      <c r="J26" t="s">
        <v>164</v>
      </c>
      <c r="L26" t="s">
        <v>165</v>
      </c>
      <c r="M26" t="s">
        <v>166</v>
      </c>
      <c r="P26" t="s">
        <v>167</v>
      </c>
    </row>
    <row r="27" spans="2:16" outlineLevel="1" x14ac:dyDescent="0.25">
      <c r="B27" t="s">
        <v>4392</v>
      </c>
      <c r="C27" s="8" t="s">
        <v>4395</v>
      </c>
      <c r="D27">
        <f>COUNTIFS($F$4:$R$15,Division36[[#This Row],[Division / Department]])</f>
        <v>1</v>
      </c>
      <c r="E27" s="1"/>
      <c r="G27" t="s">
        <v>169</v>
      </c>
      <c r="H27" t="s">
        <v>170</v>
      </c>
      <c r="L27" t="s">
        <v>171</v>
      </c>
      <c r="M27" t="s">
        <v>172</v>
      </c>
    </row>
    <row r="28" spans="2:16" outlineLevel="1" x14ac:dyDescent="0.25">
      <c r="B28" t="s">
        <v>4393</v>
      </c>
      <c r="C28" s="8" t="s">
        <v>4396</v>
      </c>
      <c r="D28">
        <f>COUNTIFS($F$4:$R$15,Division36[[#This Row],[Division / Department]])</f>
        <v>1</v>
      </c>
      <c r="E28" s="1"/>
      <c r="G28" t="s">
        <v>173</v>
      </c>
      <c r="H28" t="s">
        <v>174</v>
      </c>
      <c r="K28" t="s">
        <v>175</v>
      </c>
      <c r="M28" t="s">
        <v>176</v>
      </c>
    </row>
    <row r="29" spans="2:16" outlineLevel="1" x14ac:dyDescent="0.25">
      <c r="B29" t="s">
        <v>4393</v>
      </c>
      <c r="C29" s="8" t="s">
        <v>4397</v>
      </c>
      <c r="D29">
        <f>COUNTIFS($F$4:$R$15,Division36[[#This Row],[Division / Department]])</f>
        <v>1</v>
      </c>
      <c r="E29" s="1"/>
      <c r="G29" t="s">
        <v>178</v>
      </c>
      <c r="J29" t="s">
        <v>179</v>
      </c>
      <c r="K29" t="s">
        <v>180</v>
      </c>
      <c r="M29" t="s">
        <v>181</v>
      </c>
    </row>
    <row r="30" spans="2:16" outlineLevel="1" x14ac:dyDescent="0.25">
      <c r="B30" t="s">
        <v>104</v>
      </c>
      <c r="C30" s="8" t="s">
        <v>202</v>
      </c>
      <c r="D30">
        <f>COUNTIFS($F$4:$R$15,Division36[[#This Row],[Division / Department]])</f>
        <v>1</v>
      </c>
      <c r="E30" s="1"/>
      <c r="J30" t="s">
        <v>182</v>
      </c>
      <c r="K30" t="s">
        <v>183</v>
      </c>
      <c r="L30" t="s">
        <v>184</v>
      </c>
      <c r="M30" t="s">
        <v>185</v>
      </c>
    </row>
    <row r="31" spans="2:16" outlineLevel="1" x14ac:dyDescent="0.25">
      <c r="B31" t="s">
        <v>109</v>
      </c>
      <c r="C31" s="8" t="s">
        <v>193</v>
      </c>
      <c r="D31">
        <f>COUNTIFS($F$4:$R$15,Division36[[#This Row],[Division / Department]])</f>
        <v>1</v>
      </c>
      <c r="E31" s="1"/>
      <c r="K31" t="s">
        <v>187</v>
      </c>
      <c r="L31" t="s">
        <v>188</v>
      </c>
      <c r="M31" t="s">
        <v>189</v>
      </c>
    </row>
    <row r="32" spans="2:16" outlineLevel="1" x14ac:dyDescent="0.25">
      <c r="B32" t="s">
        <v>117</v>
      </c>
      <c r="C32" s="8" t="s">
        <v>199</v>
      </c>
      <c r="D32">
        <f>COUNTIFS($F$4:$R$15,Division36[[#This Row],[Division / Department]])</f>
        <v>1</v>
      </c>
      <c r="E32" s="1"/>
      <c r="K32" t="s">
        <v>191</v>
      </c>
      <c r="L32" t="s">
        <v>192</v>
      </c>
    </row>
    <row r="33" spans="2:12" outlineLevel="1" x14ac:dyDescent="0.25">
      <c r="B33" t="s">
        <v>112</v>
      </c>
      <c r="C33" s="8" t="s">
        <v>196</v>
      </c>
      <c r="D33">
        <f>COUNTIFS($F$4:$R$15,Division36[[#This Row],[Division / Department]])</f>
        <v>1</v>
      </c>
      <c r="E33" s="1"/>
      <c r="J33" t="s">
        <v>194</v>
      </c>
      <c r="K33" t="s">
        <v>195</v>
      </c>
    </row>
    <row r="34" spans="2:12" outlineLevel="1" x14ac:dyDescent="0.25">
      <c r="B34" t="s">
        <v>115</v>
      </c>
      <c r="C34" s="8" t="s">
        <v>204</v>
      </c>
      <c r="D34">
        <f>COUNTIFS($F$4:$R$15,Division36[[#This Row],[Division / Department]])</f>
        <v>1</v>
      </c>
      <c r="E34" s="1"/>
      <c r="J34" t="s">
        <v>197</v>
      </c>
      <c r="K34" t="s">
        <v>198</v>
      </c>
    </row>
    <row r="35" spans="2:12" outlineLevel="1" x14ac:dyDescent="0.25">
      <c r="B35" t="s">
        <v>98</v>
      </c>
      <c r="C35" s="8" t="s">
        <v>148</v>
      </c>
      <c r="D35">
        <f>COUNTIFS($F$4:$R$15,Division36[[#This Row],[Division / Department]])</f>
        <v>1</v>
      </c>
      <c r="E35" s="1"/>
      <c r="J35" t="s">
        <v>200</v>
      </c>
      <c r="L35" t="s">
        <v>201</v>
      </c>
    </row>
    <row r="36" spans="2:12" outlineLevel="1" x14ac:dyDescent="0.25">
      <c r="B36" t="s">
        <v>97</v>
      </c>
      <c r="C36" s="8" t="s">
        <v>130</v>
      </c>
      <c r="D36">
        <f>COUNTIFS($F$4:$R$15,Division36[[#This Row],[Division / Department]])</f>
        <v>1</v>
      </c>
      <c r="E36" s="1"/>
      <c r="L36" t="s">
        <v>203</v>
      </c>
    </row>
    <row r="37" spans="2:12" outlineLevel="1" x14ac:dyDescent="0.25">
      <c r="B37" t="s">
        <v>122</v>
      </c>
      <c r="C37" s="8" t="s">
        <v>177</v>
      </c>
      <c r="D37">
        <f>COUNTIFS($F$4:$R$15,Division36[[#This Row],[Division / Department]])</f>
        <v>1</v>
      </c>
      <c r="E37" s="1"/>
      <c r="K37" t="s">
        <v>114</v>
      </c>
    </row>
    <row r="38" spans="2:12" outlineLevel="1" x14ac:dyDescent="0.25">
      <c r="B38" t="s">
        <v>114</v>
      </c>
      <c r="C38" s="8" t="s">
        <v>186</v>
      </c>
      <c r="D38">
        <f>COUNTIFS($F$4:$R$15,Division36[[#This Row],[Division / Department]])</f>
        <v>1</v>
      </c>
      <c r="E38" s="1"/>
      <c r="K38" t="s">
        <v>206</v>
      </c>
    </row>
    <row r="39" spans="2:12" outlineLevel="1" x14ac:dyDescent="0.25">
      <c r="B39" t="s">
        <v>102</v>
      </c>
      <c r="C39" s="8" t="s">
        <v>205</v>
      </c>
      <c r="D39">
        <f>COUNTIFS($F$4:$R$15,Division36[[#This Row],[Division / Department]])</f>
        <v>1</v>
      </c>
      <c r="E39" s="1"/>
      <c r="L39" t="s">
        <v>208</v>
      </c>
    </row>
    <row r="40" spans="2:12" outlineLevel="1" x14ac:dyDescent="0.25">
      <c r="B40" t="s">
        <v>4391</v>
      </c>
      <c r="C40" s="8" t="s">
        <v>4398</v>
      </c>
      <c r="D40">
        <f>COUNTIFS($F$4:$R$15,Division36[[#This Row],[Division / Department]])</f>
        <v>1</v>
      </c>
      <c r="E40" s="1"/>
      <c r="L40" t="s">
        <v>210</v>
      </c>
    </row>
    <row r="41" spans="2:12" outlineLevel="1" x14ac:dyDescent="0.25">
      <c r="B41" t="s">
        <v>4391</v>
      </c>
      <c r="C41" s="8" t="s">
        <v>212</v>
      </c>
      <c r="D41">
        <f>COUNTIFS($F$4:$R$15,Division36[[#This Row],[Division / Department]])</f>
        <v>1</v>
      </c>
      <c r="E41" s="1"/>
      <c r="K41" s="10" t="s">
        <v>108</v>
      </c>
    </row>
    <row r="42" spans="2:12" outlineLevel="1" x14ac:dyDescent="0.25">
      <c r="B42" t="s">
        <v>4391</v>
      </c>
      <c r="C42" s="8" t="s">
        <v>4399</v>
      </c>
      <c r="D42">
        <f>COUNTIFS($F$4:$R$15,Division36[[#This Row],[Division / Department]])</f>
        <v>1</v>
      </c>
      <c r="E42" s="1"/>
    </row>
    <row r="43" spans="2:12" outlineLevel="1" x14ac:dyDescent="0.25">
      <c r="B43" t="s">
        <v>4391</v>
      </c>
      <c r="C43" s="8" t="s">
        <v>4400</v>
      </c>
      <c r="D43">
        <f>COUNTIFS($F$4:$R$15,Division36[[#This Row],[Division / Department]])</f>
        <v>1</v>
      </c>
      <c r="E43" s="1"/>
    </row>
    <row r="44" spans="2:12" outlineLevel="1" x14ac:dyDescent="0.25">
      <c r="B44" t="s">
        <v>3835</v>
      </c>
      <c r="C44" s="8" t="s">
        <v>4401</v>
      </c>
      <c r="D44">
        <f>COUNTIFS($F$4:$R$15,Division36[[#This Row],[Division / Department]])</f>
        <v>1</v>
      </c>
      <c r="E44" s="1"/>
    </row>
    <row r="45" spans="2:12" outlineLevel="1" x14ac:dyDescent="0.25">
      <c r="B45" t="s">
        <v>3836</v>
      </c>
      <c r="C45" s="8" t="s">
        <v>211</v>
      </c>
      <c r="D45">
        <f>COUNTIFS($F$4:$R$15,Division36[[#This Row],[Division / Department]])</f>
        <v>1</v>
      </c>
      <c r="E45" s="1"/>
    </row>
    <row r="46" spans="2:12" outlineLevel="1" x14ac:dyDescent="0.25">
      <c r="B46" t="s">
        <v>3837</v>
      </c>
      <c r="C46" s="8" t="s">
        <v>4402</v>
      </c>
      <c r="D46">
        <f>COUNTIFS($F$4:$R$15,Division36[[#This Row],[Division / Department]])</f>
        <v>1</v>
      </c>
      <c r="E46" s="1"/>
    </row>
    <row r="47" spans="2:12" outlineLevel="1" x14ac:dyDescent="0.25">
      <c r="B47" t="s">
        <v>99</v>
      </c>
      <c r="C47" s="8" t="s">
        <v>141</v>
      </c>
      <c r="D47">
        <f>COUNTIFS($F$4:$R$15,Division36[[#This Row],[Division / Department]])</f>
        <v>1</v>
      </c>
      <c r="E47" s="1"/>
    </row>
    <row r="48" spans="2:12" outlineLevel="1" x14ac:dyDescent="0.25">
      <c r="B48" t="s">
        <v>105</v>
      </c>
      <c r="C48" s="8" t="s">
        <v>207</v>
      </c>
      <c r="D48">
        <f>COUNTIFS($F$4:$R$15,Division36[[#This Row],[Division / Department]])</f>
        <v>1</v>
      </c>
      <c r="E48" s="1"/>
    </row>
    <row r="49" spans="2:50" outlineLevel="1" x14ac:dyDescent="0.25">
      <c r="B49" t="s">
        <v>17</v>
      </c>
      <c r="C49" s="8" t="s">
        <v>4403</v>
      </c>
      <c r="D49">
        <f>COUNTIFS($F$4:$R$15,Division36[[#This Row],[Division / Department]])</f>
        <v>1</v>
      </c>
      <c r="E49" s="1"/>
    </row>
    <row r="50" spans="2:50" outlineLevel="1" x14ac:dyDescent="0.25">
      <c r="B50" t="s">
        <v>3759</v>
      </c>
      <c r="C50" s="8" t="s">
        <v>4404</v>
      </c>
      <c r="D50">
        <f>COUNTIFS($F$4:$R$15,Division36[[#This Row],[Division / Department]])</f>
        <v>1</v>
      </c>
      <c r="E50" s="1"/>
    </row>
    <row r="51" spans="2:50" outlineLevel="1" x14ac:dyDescent="0.25">
      <c r="B51" t="s">
        <v>16</v>
      </c>
      <c r="C51" s="8" t="s">
        <v>4405</v>
      </c>
      <c r="D51">
        <f>COUNTIFS($F$4:$R$15,Division36[[#This Row],[Division / Department]])</f>
        <v>1</v>
      </c>
      <c r="E51" s="1"/>
    </row>
    <row r="52" spans="2:50" outlineLevel="1" x14ac:dyDescent="0.25">
      <c r="B52" t="s">
        <v>23</v>
      </c>
      <c r="C52" s="8" t="s">
        <v>4406</v>
      </c>
      <c r="D52">
        <f>COUNTIFS($F$4:$R$15,Division36[[#This Row],[Division / Department]])</f>
        <v>1</v>
      </c>
      <c r="E52" s="1"/>
    </row>
    <row r="53" spans="2:50" outlineLevel="1" x14ac:dyDescent="0.25">
      <c r="B53" t="s">
        <v>4368</v>
      </c>
      <c r="C53" s="8" t="s">
        <v>4407</v>
      </c>
      <c r="D53">
        <f>COUNTIFS($F$4:$R$15,Division36[[#This Row],[Division / Department]])</f>
        <v>1</v>
      </c>
      <c r="E53" s="1"/>
    </row>
    <row r="54" spans="2:50" outlineLevel="1" collapsed="1" x14ac:dyDescent="0.25">
      <c r="B54" t="s">
        <v>4369</v>
      </c>
      <c r="C54" s="8" t="s">
        <v>4408</v>
      </c>
      <c r="D54">
        <f>COUNTIFS($F$4:$R$15,Division36[[#This Row],[Division / Department]])</f>
        <v>1</v>
      </c>
      <c r="E54" s="1"/>
    </row>
    <row r="55" spans="2:50" outlineLevel="1" x14ac:dyDescent="0.25">
      <c r="B55" t="s">
        <v>21</v>
      </c>
      <c r="C55" s="8" t="s">
        <v>4409</v>
      </c>
      <c r="D55">
        <f>COUNTIFS($F$4:$R$15,Division36[[#This Row],[Division / Department]])</f>
        <v>1</v>
      </c>
      <c r="E55" s="1"/>
    </row>
    <row r="56" spans="2:50" outlineLevel="1" x14ac:dyDescent="0.25">
      <c r="B56" t="s">
        <v>22</v>
      </c>
      <c r="C56" s="8" t="s">
        <v>4410</v>
      </c>
      <c r="D56">
        <f>COUNTIFS($F$4:$R$15,Division36[[#This Row],[Division / Department]])</f>
        <v>1</v>
      </c>
      <c r="E56" s="1"/>
    </row>
    <row r="57" spans="2:50" outlineLevel="1" x14ac:dyDescent="0.25">
      <c r="B57" t="s">
        <v>3760</v>
      </c>
      <c r="C57" s="8" t="s">
        <v>4411</v>
      </c>
      <c r="D57">
        <f>COUNTIFS($F$4:$R$15,Division36[[#This Row],[Division / Department]])</f>
        <v>1</v>
      </c>
      <c r="E57" s="1"/>
    </row>
    <row r="58" spans="2:50" outlineLevel="1" x14ac:dyDescent="0.25">
      <c r="E58" s="1"/>
    </row>
    <row r="59" spans="2:50" outlineLevel="1" x14ac:dyDescent="0.25">
      <c r="E59" s="1"/>
    </row>
    <row r="60" spans="2:50" s="4" customFormat="1" ht="27.75" customHeight="1" x14ac:dyDescent="0.25">
      <c r="B60" s="3" t="s">
        <v>214</v>
      </c>
      <c r="E60" s="1"/>
    </row>
    <row r="62" spans="2:50" outlineLevel="1" x14ac:dyDescent="0.25">
      <c r="B62" s="12" t="s">
        <v>215</v>
      </c>
      <c r="C62" s="12" t="s">
        <v>76</v>
      </c>
      <c r="D62" s="12" t="s">
        <v>77</v>
      </c>
      <c r="E62" s="12"/>
      <c r="F62" s="12" t="s">
        <v>216</v>
      </c>
      <c r="G62" s="12" t="s">
        <v>217</v>
      </c>
      <c r="H62" s="12" t="s">
        <v>11</v>
      </c>
      <c r="I62" s="12" t="s">
        <v>218</v>
      </c>
      <c r="J62" s="12" t="s">
        <v>219</v>
      </c>
      <c r="K62" s="12" t="s">
        <v>220</v>
      </c>
      <c r="L62" s="13" t="s">
        <v>221</v>
      </c>
      <c r="AX62" s="62" t="s">
        <v>14</v>
      </c>
    </row>
    <row r="63" spans="2:50" outlineLevel="1" x14ac:dyDescent="0.25">
      <c r="B63" s="11">
        <v>103010</v>
      </c>
      <c r="C63" s="11" t="s">
        <v>134</v>
      </c>
      <c r="D63" s="11" t="s">
        <v>226</v>
      </c>
      <c r="E63" s="11"/>
      <c r="F63" s="11" t="s">
        <v>222</v>
      </c>
      <c r="G63" s="11" t="s">
        <v>223</v>
      </c>
      <c r="H63" s="11" t="s">
        <v>4373</v>
      </c>
      <c r="I63" s="11" t="s">
        <v>224</v>
      </c>
      <c r="J63" s="11" t="s">
        <v>89</v>
      </c>
      <c r="K63" s="11" t="s">
        <v>225</v>
      </c>
      <c r="L63" s="11"/>
      <c r="M63">
        <f t="shared" ref="M63:M133" si="0">COUNTIFS($F$22:$Q$44,C63)</f>
        <v>1</v>
      </c>
      <c r="N63">
        <f t="shared" ref="N63" si="1">COUNTIFS($J$20:$J$36,C63)</f>
        <v>1</v>
      </c>
      <c r="AT63" t="str">
        <f t="shared" ref="AT63" si="2">C63</f>
        <v>10301BD001</v>
      </c>
      <c r="AU63" t="str">
        <f t="shared" ref="AU63" si="3">RIGHT(C63,5)</f>
        <v>BD001</v>
      </c>
      <c r="AX63" t="s">
        <v>3732</v>
      </c>
    </row>
    <row r="64" spans="2:50" outlineLevel="1" x14ac:dyDescent="0.25">
      <c r="B64" s="11">
        <v>103010</v>
      </c>
      <c r="C64" s="11" t="s">
        <v>3734</v>
      </c>
      <c r="D64" s="11" t="s">
        <v>3735</v>
      </c>
      <c r="E64" s="11"/>
      <c r="F64" s="11" t="s">
        <v>3736</v>
      </c>
      <c r="G64" s="11" t="s">
        <v>223</v>
      </c>
      <c r="H64" s="11" t="s">
        <v>4373</v>
      </c>
      <c r="I64" s="11" t="s">
        <v>224</v>
      </c>
      <c r="J64" s="11" t="s">
        <v>89</v>
      </c>
      <c r="K64" s="11" t="s">
        <v>225</v>
      </c>
      <c r="L64" s="11"/>
      <c r="M64">
        <f t="shared" si="0"/>
        <v>0</v>
      </c>
      <c r="N64">
        <f>COUNTIFS($K$20:$K$59,C64)</f>
        <v>0</v>
      </c>
      <c r="AT64" t="str">
        <f t="shared" ref="AT64:AT127" si="4">C64</f>
        <v>10301BD002</v>
      </c>
      <c r="AU64" t="str">
        <f t="shared" ref="AU64:AU127" si="5">RIGHT(C64,5)</f>
        <v>BD002</v>
      </c>
      <c r="AX64" t="s">
        <v>3732</v>
      </c>
    </row>
    <row r="65" spans="2:50" outlineLevel="1" x14ac:dyDescent="0.25">
      <c r="B65" s="11">
        <v>103010</v>
      </c>
      <c r="C65" s="11" t="s">
        <v>195</v>
      </c>
      <c r="D65" s="11" t="s">
        <v>267</v>
      </c>
      <c r="E65" s="11"/>
      <c r="F65" s="11" t="s">
        <v>222</v>
      </c>
      <c r="G65" s="11" t="s">
        <v>223</v>
      </c>
      <c r="H65" s="11" t="s">
        <v>4373</v>
      </c>
      <c r="I65" s="11" t="s">
        <v>224</v>
      </c>
      <c r="J65" s="11" t="s">
        <v>89</v>
      </c>
      <c r="K65" s="11" t="s">
        <v>225</v>
      </c>
      <c r="L65" s="11"/>
      <c r="M65">
        <f t="shared" si="0"/>
        <v>1</v>
      </c>
      <c r="N65">
        <f>COUNTIFS($J$20:$J$36,C65)</f>
        <v>0</v>
      </c>
      <c r="AT65" t="str">
        <f t="shared" si="4"/>
        <v>10301PR001</v>
      </c>
      <c r="AU65" t="str">
        <f t="shared" si="5"/>
        <v>PR001</v>
      </c>
      <c r="AX65" t="s">
        <v>111</v>
      </c>
    </row>
    <row r="66" spans="2:50" outlineLevel="1" x14ac:dyDescent="0.25">
      <c r="B66" s="11">
        <v>103010</v>
      </c>
      <c r="C66" s="11" t="s">
        <v>198</v>
      </c>
      <c r="D66" s="11" t="s">
        <v>269</v>
      </c>
      <c r="E66" s="11"/>
      <c r="F66" s="11" t="s">
        <v>222</v>
      </c>
      <c r="G66" s="11" t="s">
        <v>223</v>
      </c>
      <c r="H66" s="11" t="s">
        <v>4373</v>
      </c>
      <c r="I66" s="11" t="s">
        <v>224</v>
      </c>
      <c r="J66" s="11" t="s">
        <v>89</v>
      </c>
      <c r="K66" s="11" t="s">
        <v>225</v>
      </c>
      <c r="L66" s="11"/>
      <c r="M66">
        <f t="shared" si="0"/>
        <v>1</v>
      </c>
      <c r="N66">
        <f>COUNTIFS($K$20:$K$59,C66)</f>
        <v>1</v>
      </c>
      <c r="AT66" t="str">
        <f t="shared" si="4"/>
        <v>10301PR002</v>
      </c>
      <c r="AU66" t="str">
        <f t="shared" si="5"/>
        <v>PR002</v>
      </c>
      <c r="AX66" t="s">
        <v>111</v>
      </c>
    </row>
    <row r="67" spans="2:50" outlineLevel="1" x14ac:dyDescent="0.25">
      <c r="B67" s="11">
        <v>103010</v>
      </c>
      <c r="C67" s="11" t="s">
        <v>182</v>
      </c>
      <c r="D67" s="11" t="s">
        <v>258</v>
      </c>
      <c r="E67" s="11"/>
      <c r="F67" s="11" t="s">
        <v>222</v>
      </c>
      <c r="G67" s="11" t="s">
        <v>223</v>
      </c>
      <c r="H67" s="11" t="s">
        <v>4373</v>
      </c>
      <c r="I67" s="11" t="s">
        <v>224</v>
      </c>
      <c r="J67" s="11" t="s">
        <v>89</v>
      </c>
      <c r="K67" s="11" t="s">
        <v>225</v>
      </c>
      <c r="L67" s="11"/>
      <c r="M67">
        <f t="shared" si="0"/>
        <v>1</v>
      </c>
      <c r="N67">
        <f>+COUNTIFS( $L$21:$L$40,C67)</f>
        <v>0</v>
      </c>
      <c r="AT67" t="str">
        <f t="shared" si="4"/>
        <v>10301IA001</v>
      </c>
      <c r="AU67" t="str">
        <f t="shared" si="5"/>
        <v>IA001</v>
      </c>
      <c r="AX67" t="s">
        <v>110</v>
      </c>
    </row>
    <row r="68" spans="2:50" outlineLevel="1" x14ac:dyDescent="0.25">
      <c r="B68" s="11">
        <v>103010</v>
      </c>
      <c r="C68" s="11" t="s">
        <v>164</v>
      </c>
      <c r="D68" s="11" t="s">
        <v>229</v>
      </c>
      <c r="E68" s="11"/>
      <c r="F68" s="11" t="s">
        <v>222</v>
      </c>
      <c r="G68" s="11" t="s">
        <v>223</v>
      </c>
      <c r="H68" s="11" t="s">
        <v>4373</v>
      </c>
      <c r="I68" s="11" t="s">
        <v>224</v>
      </c>
      <c r="J68" s="11" t="s">
        <v>89</v>
      </c>
      <c r="K68" s="11" t="s">
        <v>225</v>
      </c>
      <c r="L68" s="11"/>
      <c r="M68">
        <f t="shared" si="0"/>
        <v>1</v>
      </c>
      <c r="N68">
        <f t="shared" ref="N68:N73" si="6">+COUNTIFS( $L$21:$L$40,C68)</f>
        <v>0</v>
      </c>
      <c r="AT68" t="str">
        <f t="shared" si="4"/>
        <v>10301CP001</v>
      </c>
      <c r="AU68" t="str">
        <f t="shared" si="5"/>
        <v>CP001</v>
      </c>
      <c r="AX68" t="s">
        <v>107</v>
      </c>
    </row>
    <row r="69" spans="2:50" outlineLevel="1" x14ac:dyDescent="0.25">
      <c r="B69" s="11">
        <v>103010</v>
      </c>
      <c r="C69" s="11" t="s">
        <v>135</v>
      </c>
      <c r="D69" s="11" t="s">
        <v>227</v>
      </c>
      <c r="E69" s="11"/>
      <c r="F69" s="11" t="s">
        <v>222</v>
      </c>
      <c r="G69" s="11" t="s">
        <v>223</v>
      </c>
      <c r="H69" s="11" t="s">
        <v>4374</v>
      </c>
      <c r="I69" s="11" t="s">
        <v>224</v>
      </c>
      <c r="J69" s="11" t="s">
        <v>89</v>
      </c>
      <c r="K69" s="11" t="s">
        <v>225</v>
      </c>
      <c r="L69" s="11"/>
      <c r="M69">
        <f t="shared" si="0"/>
        <v>1</v>
      </c>
      <c r="N69">
        <f t="shared" si="6"/>
        <v>0</v>
      </c>
      <c r="AT69" t="str">
        <f t="shared" si="4"/>
        <v>10301CL001</v>
      </c>
      <c r="AU69" t="str">
        <f t="shared" si="5"/>
        <v>CL001</v>
      </c>
      <c r="AX69" t="s">
        <v>4390</v>
      </c>
    </row>
    <row r="70" spans="2:50" outlineLevel="1" x14ac:dyDescent="0.25">
      <c r="B70" s="11">
        <v>103010</v>
      </c>
      <c r="C70" s="11" t="s">
        <v>145</v>
      </c>
      <c r="D70" s="11" t="s">
        <v>230</v>
      </c>
      <c r="E70" s="11"/>
      <c r="F70" s="11" t="s">
        <v>222</v>
      </c>
      <c r="G70" s="11" t="s">
        <v>223</v>
      </c>
      <c r="H70" s="11" t="s">
        <v>4374</v>
      </c>
      <c r="I70" s="11" t="s">
        <v>224</v>
      </c>
      <c r="J70" s="11" t="s">
        <v>89</v>
      </c>
      <c r="K70" s="11" t="s">
        <v>225</v>
      </c>
      <c r="L70" s="11"/>
      <c r="M70">
        <f t="shared" si="0"/>
        <v>1</v>
      </c>
      <c r="N70">
        <f t="shared" si="6"/>
        <v>0</v>
      </c>
      <c r="AT70" t="str">
        <f t="shared" si="4"/>
        <v>10301CS001</v>
      </c>
      <c r="AU70" t="str">
        <f t="shared" si="5"/>
        <v>CS001</v>
      </c>
      <c r="AX70" t="s">
        <v>4392</v>
      </c>
    </row>
    <row r="71" spans="2:50" outlineLevel="1" x14ac:dyDescent="0.25">
      <c r="B71" s="11">
        <v>103010</v>
      </c>
      <c r="C71" s="11" t="s">
        <v>152</v>
      </c>
      <c r="D71" s="11" t="s">
        <v>263</v>
      </c>
      <c r="E71" s="11"/>
      <c r="F71" s="11" t="s">
        <v>222</v>
      </c>
      <c r="G71" s="11" t="s">
        <v>223</v>
      </c>
      <c r="H71" s="11" t="s">
        <v>4374</v>
      </c>
      <c r="I71" s="11" t="s">
        <v>224</v>
      </c>
      <c r="J71" s="11" t="s">
        <v>89</v>
      </c>
      <c r="K71" s="11" t="s">
        <v>225</v>
      </c>
      <c r="L71" s="11"/>
      <c r="M71">
        <f t="shared" si="0"/>
        <v>1</v>
      </c>
      <c r="N71">
        <f t="shared" si="6"/>
        <v>0</v>
      </c>
      <c r="AT71" t="str">
        <f t="shared" si="4"/>
        <v>10301MS005</v>
      </c>
      <c r="AU71" t="str">
        <f t="shared" si="5"/>
        <v>MS005</v>
      </c>
      <c r="AX71" t="s">
        <v>4393</v>
      </c>
    </row>
    <row r="72" spans="2:50" outlineLevel="1" x14ac:dyDescent="0.25">
      <c r="B72" s="11">
        <v>103010</v>
      </c>
      <c r="C72" s="11" t="s">
        <v>180</v>
      </c>
      <c r="D72" s="11" t="s">
        <v>266</v>
      </c>
      <c r="E72" s="11"/>
      <c r="F72" s="11" t="s">
        <v>222</v>
      </c>
      <c r="G72" s="11" t="s">
        <v>223</v>
      </c>
      <c r="H72" s="11" t="s">
        <v>4374</v>
      </c>
      <c r="I72" s="11" t="s">
        <v>224</v>
      </c>
      <c r="J72" s="11" t="s">
        <v>89</v>
      </c>
      <c r="K72" s="11" t="s">
        <v>225</v>
      </c>
      <c r="L72" s="11"/>
      <c r="M72">
        <f t="shared" si="0"/>
        <v>1</v>
      </c>
      <c r="N72">
        <f t="shared" si="6"/>
        <v>0</v>
      </c>
      <c r="AT72" t="str">
        <f t="shared" si="4"/>
        <v>10301MS008</v>
      </c>
      <c r="AU72" t="str">
        <f t="shared" si="5"/>
        <v>MS008</v>
      </c>
      <c r="AX72" t="s">
        <v>4393</v>
      </c>
    </row>
    <row r="73" spans="2:50" outlineLevel="1" x14ac:dyDescent="0.25">
      <c r="B73" s="11">
        <v>103010</v>
      </c>
      <c r="C73" s="11" t="s">
        <v>165</v>
      </c>
      <c r="D73" s="11" t="s">
        <v>231</v>
      </c>
      <c r="E73" s="11"/>
      <c r="F73" s="11" t="s">
        <v>222</v>
      </c>
      <c r="G73" s="11" t="s">
        <v>223</v>
      </c>
      <c r="H73" s="11" t="s">
        <v>232</v>
      </c>
      <c r="I73" s="11" t="s">
        <v>224</v>
      </c>
      <c r="J73" s="11" t="s">
        <v>89</v>
      </c>
      <c r="K73" s="11" t="s">
        <v>225</v>
      </c>
      <c r="M73">
        <f t="shared" si="0"/>
        <v>1</v>
      </c>
      <c r="N73">
        <f t="shared" si="6"/>
        <v>1</v>
      </c>
      <c r="AT73" t="str">
        <f t="shared" si="4"/>
        <v>10301FA001</v>
      </c>
      <c r="AU73" t="str">
        <f t="shared" si="5"/>
        <v>FA001</v>
      </c>
      <c r="AX73" t="s">
        <v>104</v>
      </c>
    </row>
    <row r="74" spans="2:50" outlineLevel="1" x14ac:dyDescent="0.25">
      <c r="B74" s="11">
        <v>103010</v>
      </c>
      <c r="C74" s="11" t="s">
        <v>136</v>
      </c>
      <c r="D74" s="11" t="s">
        <v>233</v>
      </c>
      <c r="E74" s="11"/>
      <c r="F74" s="11" t="s">
        <v>222</v>
      </c>
      <c r="G74" s="11" t="s">
        <v>223</v>
      </c>
      <c r="H74" s="11" t="s">
        <v>232</v>
      </c>
      <c r="I74" s="11" t="s">
        <v>224</v>
      </c>
      <c r="J74" s="11" t="s">
        <v>89</v>
      </c>
      <c r="K74" s="11" t="s">
        <v>225</v>
      </c>
      <c r="L74" s="11"/>
      <c r="M74">
        <f t="shared" si="0"/>
        <v>1</v>
      </c>
      <c r="N74">
        <f>COUNTIFS($H$20:$H$59,C74)</f>
        <v>0</v>
      </c>
      <c r="AT74" t="str">
        <f t="shared" si="4"/>
        <v>10301FA002</v>
      </c>
      <c r="AU74" t="str">
        <f t="shared" si="5"/>
        <v>FA002</v>
      </c>
      <c r="AX74" t="s">
        <v>109</v>
      </c>
    </row>
    <row r="75" spans="2:50" outlineLevel="1" x14ac:dyDescent="0.25">
      <c r="B75" s="11">
        <v>103010</v>
      </c>
      <c r="C75" s="11" t="s">
        <v>210</v>
      </c>
      <c r="D75" s="11" t="s">
        <v>234</v>
      </c>
      <c r="E75" s="11"/>
      <c r="F75" s="11" t="s">
        <v>222</v>
      </c>
      <c r="G75" s="11" t="s">
        <v>223</v>
      </c>
      <c r="H75" s="11" t="s">
        <v>232</v>
      </c>
      <c r="I75" s="11" t="s">
        <v>224</v>
      </c>
      <c r="J75" s="11" t="s">
        <v>89</v>
      </c>
      <c r="K75" s="11" t="s">
        <v>225</v>
      </c>
      <c r="L75" s="11"/>
      <c r="M75">
        <f t="shared" si="0"/>
        <v>1</v>
      </c>
      <c r="N75">
        <f t="shared" ref="N75:N83" si="7">COUNTIFS($H$20:$H$59,C75)</f>
        <v>0</v>
      </c>
      <c r="AT75" t="str">
        <f t="shared" si="4"/>
        <v>10301FA003</v>
      </c>
      <c r="AU75" t="str">
        <f t="shared" si="5"/>
        <v>FA003</v>
      </c>
      <c r="AX75" t="s">
        <v>117</v>
      </c>
    </row>
    <row r="76" spans="2:50" outlineLevel="1" x14ac:dyDescent="0.25">
      <c r="B76" s="11">
        <v>103010</v>
      </c>
      <c r="C76" s="11" t="s">
        <v>188</v>
      </c>
      <c r="D76" s="11" t="s">
        <v>235</v>
      </c>
      <c r="E76" s="11"/>
      <c r="F76" s="11" t="s">
        <v>222</v>
      </c>
      <c r="G76" s="11" t="s">
        <v>223</v>
      </c>
      <c r="H76" s="11" t="s">
        <v>232</v>
      </c>
      <c r="I76" s="11" t="s">
        <v>224</v>
      </c>
      <c r="J76" s="11" t="s">
        <v>89</v>
      </c>
      <c r="K76" s="11" t="s">
        <v>225</v>
      </c>
      <c r="L76" s="11"/>
      <c r="M76">
        <f t="shared" si="0"/>
        <v>1</v>
      </c>
      <c r="N76">
        <f t="shared" si="7"/>
        <v>0</v>
      </c>
      <c r="AT76" t="str">
        <f t="shared" si="4"/>
        <v>10301FA004</v>
      </c>
      <c r="AU76" t="str">
        <f t="shared" si="5"/>
        <v>FA004</v>
      </c>
      <c r="AX76" t="s">
        <v>112</v>
      </c>
    </row>
    <row r="77" spans="2:50" outlineLevel="1" x14ac:dyDescent="0.25">
      <c r="B77" s="11">
        <v>103010</v>
      </c>
      <c r="C77" s="11" t="s">
        <v>192</v>
      </c>
      <c r="D77" s="11" t="s">
        <v>51</v>
      </c>
      <c r="E77" s="11"/>
      <c r="F77" s="11" t="s">
        <v>222</v>
      </c>
      <c r="G77" s="11" t="s">
        <v>223</v>
      </c>
      <c r="H77" s="11" t="s">
        <v>232</v>
      </c>
      <c r="I77" s="11" t="s">
        <v>224</v>
      </c>
      <c r="J77" s="11" t="s">
        <v>89</v>
      </c>
      <c r="K77" s="11" t="s">
        <v>225</v>
      </c>
      <c r="L77" s="11"/>
      <c r="M77">
        <f t="shared" si="0"/>
        <v>1</v>
      </c>
      <c r="N77">
        <f t="shared" si="7"/>
        <v>0</v>
      </c>
      <c r="AT77" t="str">
        <f t="shared" si="4"/>
        <v>10301FA005</v>
      </c>
      <c r="AU77" t="str">
        <f t="shared" si="5"/>
        <v>FA005</v>
      </c>
    </row>
    <row r="78" spans="2:50" outlineLevel="1" x14ac:dyDescent="0.25">
      <c r="B78" s="11">
        <v>103010</v>
      </c>
      <c r="C78" s="11" t="s">
        <v>171</v>
      </c>
      <c r="D78" s="11" t="s">
        <v>236</v>
      </c>
      <c r="E78" s="11"/>
      <c r="F78" s="11" t="s">
        <v>222</v>
      </c>
      <c r="G78" s="11" t="s">
        <v>223</v>
      </c>
      <c r="H78" s="11" t="s">
        <v>232</v>
      </c>
      <c r="I78" s="11" t="s">
        <v>224</v>
      </c>
      <c r="J78" s="11" t="s">
        <v>89</v>
      </c>
      <c r="K78" s="11" t="s">
        <v>225</v>
      </c>
      <c r="L78" s="11"/>
      <c r="M78">
        <f t="shared" si="0"/>
        <v>1</v>
      </c>
      <c r="N78">
        <f t="shared" si="7"/>
        <v>0</v>
      </c>
      <c r="AT78" t="str">
        <f t="shared" si="4"/>
        <v>10301FA006</v>
      </c>
      <c r="AU78" t="str">
        <f t="shared" si="5"/>
        <v>FA006</v>
      </c>
      <c r="AX78" t="s">
        <v>104</v>
      </c>
    </row>
    <row r="79" spans="2:50" outlineLevel="1" x14ac:dyDescent="0.25">
      <c r="B79" s="11">
        <v>103010</v>
      </c>
      <c r="C79" s="11" t="s">
        <v>203</v>
      </c>
      <c r="D79" s="11" t="s">
        <v>237</v>
      </c>
      <c r="E79" s="11"/>
      <c r="F79" s="11" t="s">
        <v>238</v>
      </c>
      <c r="G79" s="11" t="s">
        <v>223</v>
      </c>
      <c r="H79" s="11" t="s">
        <v>232</v>
      </c>
      <c r="I79" s="11" t="s">
        <v>224</v>
      </c>
      <c r="J79" s="11" t="s">
        <v>89</v>
      </c>
      <c r="K79" s="11" t="s">
        <v>225</v>
      </c>
      <c r="L79" s="11"/>
      <c r="M79">
        <f t="shared" si="0"/>
        <v>1</v>
      </c>
      <c r="N79">
        <f t="shared" si="7"/>
        <v>0</v>
      </c>
      <c r="AT79" t="str">
        <f t="shared" si="4"/>
        <v>10301FA007</v>
      </c>
      <c r="AU79" t="str">
        <f t="shared" si="5"/>
        <v>FA007</v>
      </c>
      <c r="AX79" t="s">
        <v>115</v>
      </c>
    </row>
    <row r="80" spans="2:50" outlineLevel="1" x14ac:dyDescent="0.25">
      <c r="B80" s="11">
        <v>103010</v>
      </c>
      <c r="C80" s="11" t="s">
        <v>3738</v>
      </c>
      <c r="D80" s="11" t="s">
        <v>3739</v>
      </c>
      <c r="E80" s="11"/>
      <c r="F80" s="11" t="s">
        <v>3740</v>
      </c>
      <c r="G80" s="11" t="s">
        <v>223</v>
      </c>
      <c r="H80" s="11" t="s">
        <v>232</v>
      </c>
      <c r="I80" s="11" t="s">
        <v>224</v>
      </c>
      <c r="J80" s="11" t="s">
        <v>89</v>
      </c>
      <c r="K80" s="11" t="s">
        <v>225</v>
      </c>
      <c r="L80" s="11"/>
      <c r="M80">
        <f t="shared" si="0"/>
        <v>0</v>
      </c>
      <c r="N80">
        <f t="shared" si="7"/>
        <v>0</v>
      </c>
      <c r="AT80" t="str">
        <f t="shared" si="4"/>
        <v>10301FA008</v>
      </c>
      <c r="AU80" t="str">
        <f t="shared" si="5"/>
        <v>FA008</v>
      </c>
      <c r="AX80" t="s">
        <v>109</v>
      </c>
    </row>
    <row r="81" spans="2:50" outlineLevel="1" x14ac:dyDescent="0.25">
      <c r="B81" s="11">
        <v>103010</v>
      </c>
      <c r="C81" s="11" t="s">
        <v>239</v>
      </c>
      <c r="D81" s="11" t="s">
        <v>240</v>
      </c>
      <c r="E81" s="11"/>
      <c r="F81" s="11" t="s">
        <v>222</v>
      </c>
      <c r="G81" s="11" t="s">
        <v>223</v>
      </c>
      <c r="H81" s="11" t="s">
        <v>232</v>
      </c>
      <c r="I81" s="11" t="s">
        <v>224</v>
      </c>
      <c r="J81" s="11" t="s">
        <v>89</v>
      </c>
      <c r="K81" s="11" t="s">
        <v>225</v>
      </c>
      <c r="L81" s="14" t="s">
        <v>241</v>
      </c>
      <c r="M81">
        <f t="shared" si="0"/>
        <v>0</v>
      </c>
      <c r="N81">
        <f t="shared" si="7"/>
        <v>0</v>
      </c>
      <c r="AT81" t="str">
        <f t="shared" si="4"/>
        <v>10301FA999</v>
      </c>
      <c r="AU81" t="str">
        <f t="shared" si="5"/>
        <v>FA999</v>
      </c>
    </row>
    <row r="82" spans="2:50" outlineLevel="1" x14ac:dyDescent="0.25">
      <c r="B82" s="11">
        <v>103010</v>
      </c>
      <c r="C82" s="11" t="s">
        <v>132</v>
      </c>
      <c r="D82" s="11" t="s">
        <v>242</v>
      </c>
      <c r="E82" s="11"/>
      <c r="F82" s="11" t="s">
        <v>222</v>
      </c>
      <c r="G82" s="11" t="s">
        <v>223</v>
      </c>
      <c r="H82" s="11" t="s">
        <v>3762</v>
      </c>
      <c r="I82" s="11" t="s">
        <v>224</v>
      </c>
      <c r="J82" s="11" t="s">
        <v>89</v>
      </c>
      <c r="K82" s="11" t="s">
        <v>225</v>
      </c>
      <c r="L82" s="11"/>
      <c r="M82">
        <f t="shared" si="0"/>
        <v>1</v>
      </c>
      <c r="N82">
        <f t="shared" si="7"/>
        <v>1</v>
      </c>
      <c r="AT82" t="str">
        <f t="shared" si="4"/>
        <v>10301GA001</v>
      </c>
      <c r="AU82" t="str">
        <f t="shared" si="5"/>
        <v>GA001</v>
      </c>
      <c r="AX82" t="s">
        <v>98</v>
      </c>
    </row>
    <row r="83" spans="2:50" outlineLevel="1" x14ac:dyDescent="0.25">
      <c r="B83" s="11">
        <v>103010</v>
      </c>
      <c r="C83" s="11" t="s">
        <v>143</v>
      </c>
      <c r="D83" s="11" t="s">
        <v>243</v>
      </c>
      <c r="E83" s="11"/>
      <c r="F83" s="11" t="s">
        <v>222</v>
      </c>
      <c r="G83" s="11" t="s">
        <v>223</v>
      </c>
      <c r="H83" s="11" t="s">
        <v>3762</v>
      </c>
      <c r="I83" s="11" t="s">
        <v>224</v>
      </c>
      <c r="J83" s="11" t="s">
        <v>89</v>
      </c>
      <c r="K83" s="11" t="s">
        <v>225</v>
      </c>
      <c r="L83" s="11"/>
      <c r="M83">
        <f t="shared" si="0"/>
        <v>1</v>
      </c>
      <c r="N83">
        <f t="shared" si="7"/>
        <v>1</v>
      </c>
      <c r="AT83" t="str">
        <f t="shared" si="4"/>
        <v>10301GA002</v>
      </c>
      <c r="AU83" t="str">
        <f t="shared" si="5"/>
        <v>GA002</v>
      </c>
      <c r="AX83" t="s">
        <v>98</v>
      </c>
    </row>
    <row r="84" spans="2:50" outlineLevel="1" x14ac:dyDescent="0.25">
      <c r="B84" s="11">
        <v>103010</v>
      </c>
      <c r="C84" s="11" t="s">
        <v>150</v>
      </c>
      <c r="D84" s="11" t="s">
        <v>244</v>
      </c>
      <c r="E84" s="11"/>
      <c r="F84" s="11" t="s">
        <v>222</v>
      </c>
      <c r="G84" s="11" t="s">
        <v>223</v>
      </c>
      <c r="H84" s="11" t="s">
        <v>3762</v>
      </c>
      <c r="I84" s="11" t="s">
        <v>224</v>
      </c>
      <c r="J84" s="11" t="s">
        <v>89</v>
      </c>
      <c r="K84" s="11" t="s">
        <v>225</v>
      </c>
      <c r="L84" s="11"/>
      <c r="M84">
        <f t="shared" si="0"/>
        <v>1</v>
      </c>
      <c r="N84">
        <f t="shared" ref="N84:N91" si="8">COUNTIFS($G$20:$G$59,C84)</f>
        <v>0</v>
      </c>
      <c r="AT84" t="str">
        <f t="shared" si="4"/>
        <v>10301GA003</v>
      </c>
      <c r="AU84" t="str">
        <f t="shared" si="5"/>
        <v>GA003</v>
      </c>
      <c r="AX84" t="s">
        <v>98</v>
      </c>
    </row>
    <row r="85" spans="2:50" outlineLevel="1" x14ac:dyDescent="0.25">
      <c r="B85" s="11">
        <v>103010</v>
      </c>
      <c r="C85" s="11" t="s">
        <v>156</v>
      </c>
      <c r="D85" s="11" t="s">
        <v>245</v>
      </c>
      <c r="E85" s="11"/>
      <c r="F85" s="11" t="s">
        <v>222</v>
      </c>
      <c r="G85" s="11" t="s">
        <v>223</v>
      </c>
      <c r="H85" s="11" t="s">
        <v>3762</v>
      </c>
      <c r="I85" s="11" t="s">
        <v>224</v>
      </c>
      <c r="J85" s="11" t="s">
        <v>89</v>
      </c>
      <c r="K85" s="11" t="s">
        <v>225</v>
      </c>
      <c r="L85" s="11"/>
      <c r="M85">
        <f t="shared" si="0"/>
        <v>1</v>
      </c>
      <c r="N85">
        <f t="shared" si="8"/>
        <v>0</v>
      </c>
      <c r="AT85" t="str">
        <f t="shared" si="4"/>
        <v>10301GA004</v>
      </c>
      <c r="AU85" t="str">
        <f t="shared" si="5"/>
        <v>GA004</v>
      </c>
      <c r="AX85" t="s">
        <v>98</v>
      </c>
    </row>
    <row r="86" spans="2:50" outlineLevel="1" x14ac:dyDescent="0.25">
      <c r="B86" s="11">
        <v>103010</v>
      </c>
      <c r="C86" s="11" t="s">
        <v>163</v>
      </c>
      <c r="D86" s="11" t="s">
        <v>246</v>
      </c>
      <c r="E86" s="11"/>
      <c r="F86" s="11" t="s">
        <v>222</v>
      </c>
      <c r="G86" s="11" t="s">
        <v>223</v>
      </c>
      <c r="H86" s="11" t="s">
        <v>3762</v>
      </c>
      <c r="I86" s="11" t="s">
        <v>224</v>
      </c>
      <c r="J86" s="11" t="s">
        <v>89</v>
      </c>
      <c r="K86" s="11" t="s">
        <v>225</v>
      </c>
      <c r="L86" s="11"/>
      <c r="M86">
        <f t="shared" si="0"/>
        <v>1</v>
      </c>
      <c r="N86">
        <f t="shared" si="8"/>
        <v>0</v>
      </c>
      <c r="AT86" t="str">
        <f t="shared" si="4"/>
        <v>10301GA005</v>
      </c>
      <c r="AU86" t="str">
        <f t="shared" si="5"/>
        <v>GA005</v>
      </c>
      <c r="AX86" t="s">
        <v>98</v>
      </c>
    </row>
    <row r="87" spans="2:50" outlineLevel="1" x14ac:dyDescent="0.25">
      <c r="B87" s="11">
        <v>103010</v>
      </c>
      <c r="C87" s="11" t="s">
        <v>170</v>
      </c>
      <c r="D87" s="11" t="s">
        <v>247</v>
      </c>
      <c r="E87" s="11"/>
      <c r="F87" s="11" t="s">
        <v>222</v>
      </c>
      <c r="G87" s="11" t="s">
        <v>223</v>
      </c>
      <c r="H87" s="11" t="s">
        <v>3762</v>
      </c>
      <c r="I87" s="11" t="s">
        <v>224</v>
      </c>
      <c r="J87" s="11" t="s">
        <v>89</v>
      </c>
      <c r="K87" s="11" t="s">
        <v>225</v>
      </c>
      <c r="L87" s="11"/>
      <c r="M87">
        <f t="shared" si="0"/>
        <v>1</v>
      </c>
      <c r="N87">
        <f t="shared" si="8"/>
        <v>0</v>
      </c>
      <c r="AT87" t="str">
        <f t="shared" si="4"/>
        <v>10301GA008</v>
      </c>
      <c r="AU87" t="str">
        <f t="shared" si="5"/>
        <v>GA008</v>
      </c>
      <c r="AX87" t="s">
        <v>98</v>
      </c>
    </row>
    <row r="88" spans="2:50" outlineLevel="1" x14ac:dyDescent="0.25">
      <c r="B88" s="11">
        <v>103010</v>
      </c>
      <c r="C88" s="11" t="s">
        <v>248</v>
      </c>
      <c r="D88" s="11" t="s">
        <v>3741</v>
      </c>
      <c r="E88" s="11"/>
      <c r="F88" s="11" t="s">
        <v>3740</v>
      </c>
      <c r="G88" s="11" t="s">
        <v>223</v>
      </c>
      <c r="H88" s="11" t="s">
        <v>124</v>
      </c>
      <c r="I88" s="11" t="s">
        <v>224</v>
      </c>
      <c r="J88" s="11" t="s">
        <v>89</v>
      </c>
      <c r="K88" s="11" t="s">
        <v>225</v>
      </c>
      <c r="L88" s="11"/>
      <c r="M88">
        <f t="shared" si="0"/>
        <v>0</v>
      </c>
      <c r="N88">
        <f t="shared" si="8"/>
        <v>0</v>
      </c>
      <c r="AT88" t="str">
        <f t="shared" si="4"/>
        <v>10301GA009</v>
      </c>
      <c r="AU88" t="str">
        <f t="shared" si="5"/>
        <v>GA009</v>
      </c>
      <c r="AX88" t="s">
        <v>98</v>
      </c>
    </row>
    <row r="89" spans="2:50" outlineLevel="1" x14ac:dyDescent="0.25">
      <c r="B89" s="11">
        <v>103010</v>
      </c>
      <c r="C89" s="11" t="s">
        <v>174</v>
      </c>
      <c r="D89" s="11" t="s">
        <v>261</v>
      </c>
      <c r="E89" s="11"/>
      <c r="F89" s="11" t="s">
        <v>222</v>
      </c>
      <c r="G89" s="11" t="s">
        <v>223</v>
      </c>
      <c r="H89" s="11" t="s">
        <v>124</v>
      </c>
      <c r="I89" s="11" t="s">
        <v>224</v>
      </c>
      <c r="J89" s="11" t="s">
        <v>89</v>
      </c>
      <c r="K89" s="11" t="s">
        <v>225</v>
      </c>
      <c r="L89" s="11"/>
      <c r="M89">
        <f t="shared" si="0"/>
        <v>1</v>
      </c>
      <c r="N89">
        <f t="shared" si="8"/>
        <v>0</v>
      </c>
      <c r="AT89" t="str">
        <f t="shared" si="4"/>
        <v>10301MS001</v>
      </c>
      <c r="AU89" t="str">
        <f t="shared" si="5"/>
        <v>MS001</v>
      </c>
      <c r="AX89" t="s">
        <v>98</v>
      </c>
    </row>
    <row r="90" spans="2:50" outlineLevel="1" x14ac:dyDescent="0.25">
      <c r="B90" s="11">
        <v>103010</v>
      </c>
      <c r="C90" s="11" t="s">
        <v>131</v>
      </c>
      <c r="D90" s="11" t="s">
        <v>249</v>
      </c>
      <c r="E90" s="11"/>
      <c r="F90" s="11" t="s">
        <v>222</v>
      </c>
      <c r="G90" s="11" t="s">
        <v>223</v>
      </c>
      <c r="H90" s="11" t="s">
        <v>3762</v>
      </c>
      <c r="I90" s="11" t="s">
        <v>224</v>
      </c>
      <c r="J90" s="11" t="s">
        <v>89</v>
      </c>
      <c r="K90" s="11" t="s">
        <v>225</v>
      </c>
      <c r="L90" s="11"/>
      <c r="M90">
        <f t="shared" si="0"/>
        <v>1</v>
      </c>
      <c r="N90">
        <f t="shared" si="8"/>
        <v>1</v>
      </c>
      <c r="AT90" t="str">
        <f t="shared" si="4"/>
        <v>10301HR001</v>
      </c>
      <c r="AU90" t="str">
        <f t="shared" si="5"/>
        <v>HR001</v>
      </c>
      <c r="AX90" t="s">
        <v>97</v>
      </c>
    </row>
    <row r="91" spans="2:50" outlineLevel="1" x14ac:dyDescent="0.25">
      <c r="B91" s="11">
        <v>103010</v>
      </c>
      <c r="C91" s="11" t="s">
        <v>142</v>
      </c>
      <c r="D91" s="11" t="s">
        <v>250</v>
      </c>
      <c r="E91" s="11"/>
      <c r="F91" s="11" t="s">
        <v>222</v>
      </c>
      <c r="G91" s="11" t="s">
        <v>223</v>
      </c>
      <c r="H91" s="11" t="s">
        <v>3762</v>
      </c>
      <c r="I91" s="11" t="s">
        <v>224</v>
      </c>
      <c r="J91" s="11" t="s">
        <v>89</v>
      </c>
      <c r="K91" s="11" t="s">
        <v>225</v>
      </c>
      <c r="L91" s="11"/>
      <c r="M91">
        <f t="shared" si="0"/>
        <v>1</v>
      </c>
      <c r="N91">
        <f t="shared" si="8"/>
        <v>1</v>
      </c>
      <c r="AT91" t="str">
        <f t="shared" si="4"/>
        <v>10301HR002</v>
      </c>
      <c r="AU91" t="str">
        <f t="shared" si="5"/>
        <v>HR002</v>
      </c>
      <c r="AX91" t="s">
        <v>97</v>
      </c>
    </row>
    <row r="92" spans="2:50" outlineLevel="1" x14ac:dyDescent="0.25">
      <c r="B92" s="11">
        <v>103010</v>
      </c>
      <c r="C92" s="11" t="s">
        <v>149</v>
      </c>
      <c r="D92" s="11" t="s">
        <v>251</v>
      </c>
      <c r="E92" s="11"/>
      <c r="F92" s="11" t="s">
        <v>222</v>
      </c>
      <c r="G92" s="11" t="s">
        <v>223</v>
      </c>
      <c r="H92" s="11" t="s">
        <v>3762</v>
      </c>
      <c r="I92" s="11" t="s">
        <v>224</v>
      </c>
      <c r="J92" s="11" t="s">
        <v>89</v>
      </c>
      <c r="K92" s="11" t="s">
        <v>225</v>
      </c>
      <c r="L92" s="11"/>
      <c r="M92">
        <f t="shared" si="0"/>
        <v>1</v>
      </c>
      <c r="N92">
        <f>COUNTIFS($J$20:$J$36,C92)</f>
        <v>0</v>
      </c>
      <c r="AT92" t="str">
        <f t="shared" si="4"/>
        <v>10301HR003</v>
      </c>
      <c r="AU92" t="str">
        <f t="shared" si="5"/>
        <v>HR003</v>
      </c>
      <c r="AX92" t="s">
        <v>97</v>
      </c>
    </row>
    <row r="93" spans="2:50" outlineLevel="1" x14ac:dyDescent="0.25">
      <c r="B93" s="11">
        <v>103010</v>
      </c>
      <c r="C93" s="11" t="s">
        <v>155</v>
      </c>
      <c r="D93" s="11" t="s">
        <v>252</v>
      </c>
      <c r="E93" s="11"/>
      <c r="F93" s="11" t="s">
        <v>222</v>
      </c>
      <c r="G93" s="11" t="s">
        <v>223</v>
      </c>
      <c r="H93" s="11" t="s">
        <v>3762</v>
      </c>
      <c r="I93" s="11" t="s">
        <v>224</v>
      </c>
      <c r="J93" s="11" t="s">
        <v>89</v>
      </c>
      <c r="K93" s="11" t="s">
        <v>225</v>
      </c>
      <c r="L93" s="11"/>
      <c r="M93">
        <f t="shared" si="0"/>
        <v>1</v>
      </c>
      <c r="N93">
        <f>COUNTIFS($K$20:$K$59,C93)</f>
        <v>0</v>
      </c>
      <c r="AT93" t="str">
        <f t="shared" si="4"/>
        <v>10301HR004</v>
      </c>
      <c r="AU93" t="str">
        <f t="shared" si="5"/>
        <v>HR004</v>
      </c>
      <c r="AX93" t="s">
        <v>97</v>
      </c>
    </row>
    <row r="94" spans="2:50" outlineLevel="1" x14ac:dyDescent="0.25">
      <c r="B94" s="11">
        <v>103010</v>
      </c>
      <c r="C94" s="11" t="s">
        <v>162</v>
      </c>
      <c r="D94" s="11" t="s">
        <v>253</v>
      </c>
      <c r="E94" s="11"/>
      <c r="F94" s="11" t="s">
        <v>222</v>
      </c>
      <c r="G94" s="11" t="s">
        <v>223</v>
      </c>
      <c r="H94" s="11" t="s">
        <v>3762</v>
      </c>
      <c r="I94" s="11" t="s">
        <v>224</v>
      </c>
      <c r="J94" s="11" t="s">
        <v>89</v>
      </c>
      <c r="K94" s="11" t="s">
        <v>225</v>
      </c>
      <c r="L94" s="11"/>
      <c r="M94">
        <f t="shared" si="0"/>
        <v>1</v>
      </c>
      <c r="N94">
        <f>COUNTIFS($J$20:$J$36,C94)</f>
        <v>0</v>
      </c>
      <c r="AT94" t="str">
        <f t="shared" si="4"/>
        <v>10301HR005</v>
      </c>
      <c r="AU94" t="str">
        <f t="shared" si="5"/>
        <v>HR005</v>
      </c>
      <c r="AX94" t="s">
        <v>97</v>
      </c>
    </row>
    <row r="95" spans="2:50" outlineLevel="1" x14ac:dyDescent="0.25">
      <c r="B95" s="11">
        <v>103010</v>
      </c>
      <c r="C95" s="11" t="s">
        <v>169</v>
      </c>
      <c r="D95" s="11" t="s">
        <v>254</v>
      </c>
      <c r="E95" s="11"/>
      <c r="F95" s="11" t="s">
        <v>222</v>
      </c>
      <c r="G95" s="11" t="s">
        <v>223</v>
      </c>
      <c r="H95" s="11" t="s">
        <v>3762</v>
      </c>
      <c r="I95" s="11" t="s">
        <v>224</v>
      </c>
      <c r="J95" s="11" t="s">
        <v>89</v>
      </c>
      <c r="K95" s="11" t="s">
        <v>225</v>
      </c>
      <c r="L95" s="11"/>
      <c r="M95">
        <f t="shared" si="0"/>
        <v>1</v>
      </c>
      <c r="N95">
        <f>COUNTIFS($N$21:$N$58,C95)</f>
        <v>0</v>
      </c>
      <c r="AT95" t="str">
        <f t="shared" si="4"/>
        <v>10301HR007</v>
      </c>
      <c r="AU95" t="str">
        <f t="shared" si="5"/>
        <v>HR007</v>
      </c>
      <c r="AX95" t="s">
        <v>97</v>
      </c>
    </row>
    <row r="96" spans="2:50" outlineLevel="1" x14ac:dyDescent="0.25">
      <c r="B96" s="11">
        <v>103010</v>
      </c>
      <c r="C96" s="11" t="s">
        <v>197</v>
      </c>
      <c r="D96" s="11" t="s">
        <v>255</v>
      </c>
      <c r="E96" s="11"/>
      <c r="F96" s="11" t="s">
        <v>222</v>
      </c>
      <c r="G96" s="11" t="s">
        <v>223</v>
      </c>
      <c r="H96" s="11" t="s">
        <v>3763</v>
      </c>
      <c r="I96" s="11" t="s">
        <v>224</v>
      </c>
      <c r="J96" s="11" t="s">
        <v>89</v>
      </c>
      <c r="K96" s="11" t="s">
        <v>225</v>
      </c>
      <c r="L96" s="11"/>
      <c r="M96">
        <f t="shared" si="0"/>
        <v>1</v>
      </c>
      <c r="N96">
        <f>COUNTIFS($N$21:$N$58,C96)</f>
        <v>0</v>
      </c>
      <c r="AT96" t="str">
        <f t="shared" si="4"/>
        <v>10301HS001</v>
      </c>
      <c r="AU96" t="str">
        <f t="shared" si="5"/>
        <v>HS001</v>
      </c>
      <c r="AX96" t="s">
        <v>122</v>
      </c>
    </row>
    <row r="97" spans="2:53" outlineLevel="1" x14ac:dyDescent="0.25">
      <c r="B97" s="11">
        <v>103010</v>
      </c>
      <c r="C97" s="11" t="s">
        <v>206</v>
      </c>
      <c r="D97" s="11" t="s">
        <v>257</v>
      </c>
      <c r="E97" s="11"/>
      <c r="F97" s="11" t="s">
        <v>222</v>
      </c>
      <c r="G97" s="11" t="s">
        <v>223</v>
      </c>
      <c r="H97" s="11" t="s">
        <v>3763</v>
      </c>
      <c r="I97" s="11" t="s">
        <v>224</v>
      </c>
      <c r="J97" s="11" t="s">
        <v>89</v>
      </c>
      <c r="K97" s="11" t="s">
        <v>225</v>
      </c>
      <c r="L97" s="11"/>
      <c r="M97">
        <f t="shared" si="0"/>
        <v>1</v>
      </c>
      <c r="N97">
        <f>COUNTIFS($N$21:$N$58,C97)</f>
        <v>0</v>
      </c>
      <c r="AT97" t="str">
        <f t="shared" si="4"/>
        <v>10301HS002</v>
      </c>
      <c r="AU97" t="str">
        <f t="shared" si="5"/>
        <v>HS002</v>
      </c>
      <c r="AX97" t="s">
        <v>114</v>
      </c>
    </row>
    <row r="98" spans="2:53" outlineLevel="1" x14ac:dyDescent="0.25">
      <c r="B98" s="11">
        <v>103010</v>
      </c>
      <c r="C98" s="11" t="s">
        <v>138</v>
      </c>
      <c r="D98" s="11" t="s">
        <v>259</v>
      </c>
      <c r="E98" s="11"/>
      <c r="F98" s="11" t="s">
        <v>222</v>
      </c>
      <c r="G98" s="11" t="s">
        <v>223</v>
      </c>
      <c r="H98" s="11" t="s">
        <v>91</v>
      </c>
      <c r="I98" s="11" t="s">
        <v>224</v>
      </c>
      <c r="J98" s="11" t="s">
        <v>89</v>
      </c>
      <c r="K98" s="11" t="s">
        <v>225</v>
      </c>
      <c r="L98" s="11"/>
      <c r="M98">
        <f t="shared" si="0"/>
        <v>1</v>
      </c>
      <c r="N98">
        <f>COUNTIFS($H$20:$H$59,C98)</f>
        <v>0</v>
      </c>
      <c r="AT98" t="str">
        <f t="shared" si="4"/>
        <v>10301IT001</v>
      </c>
      <c r="AU98" t="str">
        <f t="shared" si="5"/>
        <v>IT001</v>
      </c>
      <c r="AX98" t="s">
        <v>102</v>
      </c>
    </row>
    <row r="99" spans="2:53" outlineLevel="1" x14ac:dyDescent="0.25">
      <c r="B99" s="11">
        <v>103010</v>
      </c>
      <c r="C99" s="11" t="s">
        <v>281</v>
      </c>
      <c r="D99" s="11" t="s">
        <v>3733</v>
      </c>
      <c r="E99" s="11"/>
      <c r="F99" s="11" t="s">
        <v>222</v>
      </c>
      <c r="G99" s="11" t="s">
        <v>223</v>
      </c>
      <c r="H99" s="11" t="s">
        <v>91</v>
      </c>
      <c r="I99" s="11" t="s">
        <v>224</v>
      </c>
      <c r="J99" s="11" t="s">
        <v>89</v>
      </c>
      <c r="K99" s="11" t="s">
        <v>225</v>
      </c>
      <c r="L99" s="11"/>
      <c r="M99">
        <f t="shared" si="0"/>
        <v>0</v>
      </c>
      <c r="N99">
        <f>COUNTIFS($K$20:$K$59,C99)</f>
        <v>0</v>
      </c>
      <c r="AT99" t="str">
        <f t="shared" si="4"/>
        <v>10301IT002</v>
      </c>
      <c r="AU99" t="str">
        <f t="shared" si="5"/>
        <v>IT002</v>
      </c>
      <c r="AX99" t="s">
        <v>102</v>
      </c>
    </row>
    <row r="100" spans="2:53" outlineLevel="1" x14ac:dyDescent="0.25">
      <c r="B100" s="11">
        <v>103010</v>
      </c>
      <c r="C100" s="11" t="s">
        <v>146</v>
      </c>
      <c r="D100" s="11" t="s">
        <v>4375</v>
      </c>
      <c r="E100" s="11"/>
      <c r="F100" s="11" t="s">
        <v>222</v>
      </c>
      <c r="G100" s="11" t="s">
        <v>223</v>
      </c>
      <c r="H100" s="11" t="s">
        <v>91</v>
      </c>
      <c r="I100" s="11" t="s">
        <v>224</v>
      </c>
      <c r="J100" s="11" t="s">
        <v>89</v>
      </c>
      <c r="K100" s="11" t="s">
        <v>225</v>
      </c>
      <c r="L100" s="11"/>
      <c r="M100">
        <f t="shared" si="0"/>
        <v>1</v>
      </c>
      <c r="N100">
        <f>COUNTIFS($J$20:$J$36,C100)</f>
        <v>0</v>
      </c>
      <c r="AT100" t="str">
        <f t="shared" si="4"/>
        <v>10301IT003</v>
      </c>
      <c r="AU100" t="str">
        <f t="shared" si="5"/>
        <v>IT003</v>
      </c>
      <c r="AX100" t="s">
        <v>102</v>
      </c>
    </row>
    <row r="101" spans="2:53" outlineLevel="1" x14ac:dyDescent="0.25">
      <c r="B101" s="11">
        <v>103010</v>
      </c>
      <c r="C101" s="11" t="s">
        <v>3742</v>
      </c>
      <c r="D101" s="11" t="s">
        <v>3743</v>
      </c>
      <c r="E101" s="11"/>
      <c r="F101" s="11" t="s">
        <v>3740</v>
      </c>
      <c r="G101" s="11" t="s">
        <v>223</v>
      </c>
      <c r="H101" s="11" t="s">
        <v>91</v>
      </c>
      <c r="I101" s="11" t="s">
        <v>224</v>
      </c>
      <c r="J101" s="11" t="s">
        <v>89</v>
      </c>
      <c r="K101" s="11" t="s">
        <v>225</v>
      </c>
      <c r="L101" s="11"/>
      <c r="M101">
        <f t="shared" si="0"/>
        <v>0</v>
      </c>
      <c r="N101">
        <f t="shared" ref="N101:N106" si="9">COUNTIFS($K$20:$K$59,C101)</f>
        <v>0</v>
      </c>
      <c r="AT101" t="str">
        <f t="shared" si="4"/>
        <v>10301IT004</v>
      </c>
      <c r="AU101" t="str">
        <f t="shared" si="5"/>
        <v>IT004</v>
      </c>
      <c r="AX101" t="s">
        <v>102</v>
      </c>
    </row>
    <row r="102" spans="2:53" outlineLevel="1" x14ac:dyDescent="0.25">
      <c r="B102" s="11">
        <v>103010</v>
      </c>
      <c r="C102" s="11" t="s">
        <v>183</v>
      </c>
      <c r="D102" s="11" t="s">
        <v>262</v>
      </c>
      <c r="E102" s="11"/>
      <c r="F102" s="11" t="s">
        <v>222</v>
      </c>
      <c r="G102" s="11" t="s">
        <v>223</v>
      </c>
      <c r="H102" s="11" t="s">
        <v>4376</v>
      </c>
      <c r="I102" s="11" t="s">
        <v>224</v>
      </c>
      <c r="J102" s="11" t="s">
        <v>89</v>
      </c>
      <c r="K102" s="11" t="s">
        <v>225</v>
      </c>
      <c r="L102" s="11"/>
      <c r="M102">
        <f t="shared" si="0"/>
        <v>1</v>
      </c>
      <c r="N102">
        <f t="shared" si="9"/>
        <v>1</v>
      </c>
      <c r="AT102" t="str">
        <f t="shared" si="4"/>
        <v>10301MS002</v>
      </c>
      <c r="AU102" t="str">
        <f t="shared" si="5"/>
        <v>MS002</v>
      </c>
      <c r="AX102" s="96" t="s">
        <v>4391</v>
      </c>
      <c r="AY102" s="96"/>
      <c r="AZ102" s="96"/>
      <c r="BA102" s="96" t="s">
        <v>4412</v>
      </c>
    </row>
    <row r="103" spans="2:53" outlineLevel="1" x14ac:dyDescent="0.25">
      <c r="B103" s="11">
        <v>103010</v>
      </c>
      <c r="C103" s="11" t="s">
        <v>187</v>
      </c>
      <c r="D103" s="11" t="s">
        <v>264</v>
      </c>
      <c r="E103" s="11"/>
      <c r="F103" s="11" t="s">
        <v>222</v>
      </c>
      <c r="G103" s="11" t="s">
        <v>223</v>
      </c>
      <c r="H103" s="11" t="s">
        <v>4376</v>
      </c>
      <c r="I103" s="11" t="s">
        <v>224</v>
      </c>
      <c r="J103" s="11" t="s">
        <v>89</v>
      </c>
      <c r="K103" s="11" t="s">
        <v>225</v>
      </c>
      <c r="L103" s="11"/>
      <c r="M103">
        <f t="shared" si="0"/>
        <v>1</v>
      </c>
      <c r="N103">
        <f t="shared" si="9"/>
        <v>1</v>
      </c>
      <c r="AT103" t="str">
        <f t="shared" si="4"/>
        <v>10301MS006</v>
      </c>
      <c r="AU103" t="str">
        <f t="shared" si="5"/>
        <v>MS006</v>
      </c>
      <c r="AX103" t="s">
        <v>4391</v>
      </c>
    </row>
    <row r="104" spans="2:53" outlineLevel="1" x14ac:dyDescent="0.25">
      <c r="B104" s="11">
        <v>103010</v>
      </c>
      <c r="C104" s="11" t="s">
        <v>191</v>
      </c>
      <c r="D104" s="11" t="s">
        <v>265</v>
      </c>
      <c r="E104" s="11"/>
      <c r="F104" s="11" t="s">
        <v>222</v>
      </c>
      <c r="G104" s="11" t="s">
        <v>223</v>
      </c>
      <c r="H104" s="11" t="s">
        <v>4376</v>
      </c>
      <c r="I104" s="11" t="s">
        <v>224</v>
      </c>
      <c r="J104" s="11" t="s">
        <v>89</v>
      </c>
      <c r="K104" s="11" t="s">
        <v>225</v>
      </c>
      <c r="L104" s="11"/>
      <c r="M104">
        <f t="shared" si="0"/>
        <v>1</v>
      </c>
      <c r="N104">
        <f t="shared" si="9"/>
        <v>1</v>
      </c>
      <c r="AT104" t="str">
        <f t="shared" si="4"/>
        <v>10301MS007</v>
      </c>
      <c r="AU104" t="str">
        <f t="shared" si="5"/>
        <v>MS007</v>
      </c>
      <c r="AX104" t="s">
        <v>4391</v>
      </c>
    </row>
    <row r="105" spans="2:53" outlineLevel="1" x14ac:dyDescent="0.25">
      <c r="B105" s="11">
        <v>103010</v>
      </c>
      <c r="C105" s="11" t="s">
        <v>3770</v>
      </c>
      <c r="D105" s="11" t="s">
        <v>3769</v>
      </c>
      <c r="E105" s="11"/>
      <c r="F105" s="11" t="s">
        <v>222</v>
      </c>
      <c r="G105" s="11" t="s">
        <v>223</v>
      </c>
      <c r="H105" s="11" t="s">
        <v>4376</v>
      </c>
      <c r="I105" s="11" t="s">
        <v>224</v>
      </c>
      <c r="J105" s="11" t="s">
        <v>89</v>
      </c>
      <c r="K105" s="11" t="s">
        <v>225</v>
      </c>
      <c r="L105" s="11"/>
      <c r="M105">
        <f>COUNTIFS($F$22:$Q$44,C105)</f>
        <v>0</v>
      </c>
      <c r="N105">
        <f>+COUNTIFS( $L$21:$L$40,C105)</f>
        <v>0</v>
      </c>
      <c r="AT105" t="str">
        <f t="shared" si="4"/>
        <v>10301MS010</v>
      </c>
      <c r="AU105" t="str">
        <f t="shared" si="5"/>
        <v>MS010</v>
      </c>
      <c r="AX105" t="s">
        <v>4391</v>
      </c>
    </row>
    <row r="106" spans="2:53" outlineLevel="1" x14ac:dyDescent="0.25">
      <c r="B106" s="11">
        <v>103010</v>
      </c>
      <c r="C106" s="11" t="s">
        <v>181</v>
      </c>
      <c r="D106" s="11" t="s">
        <v>3773</v>
      </c>
      <c r="E106" s="11"/>
      <c r="F106" s="11" t="s">
        <v>222</v>
      </c>
      <c r="G106" s="11" t="s">
        <v>223</v>
      </c>
      <c r="H106" s="11" t="s">
        <v>121</v>
      </c>
      <c r="I106" s="11" t="s">
        <v>224</v>
      </c>
      <c r="J106" s="11" t="s">
        <v>89</v>
      </c>
      <c r="K106" s="11" t="s">
        <v>225</v>
      </c>
      <c r="L106" s="11"/>
      <c r="M106">
        <f t="shared" si="0"/>
        <v>1</v>
      </c>
      <c r="N106">
        <f t="shared" si="9"/>
        <v>0</v>
      </c>
      <c r="AT106" t="str">
        <f t="shared" si="4"/>
        <v>10301SC002</v>
      </c>
      <c r="AU106" t="str">
        <f t="shared" si="5"/>
        <v>SC002</v>
      </c>
      <c r="AX106" t="s">
        <v>3835</v>
      </c>
    </row>
    <row r="107" spans="2:53" outlineLevel="1" x14ac:dyDescent="0.25">
      <c r="B107" s="11">
        <v>103010</v>
      </c>
      <c r="C107" s="11" t="s">
        <v>166</v>
      </c>
      <c r="D107" s="11" t="s">
        <v>3774</v>
      </c>
      <c r="E107" s="11"/>
      <c r="F107" s="11" t="s">
        <v>222</v>
      </c>
      <c r="G107" s="11" t="s">
        <v>223</v>
      </c>
      <c r="H107" s="11" t="s">
        <v>121</v>
      </c>
      <c r="I107" s="11" t="s">
        <v>224</v>
      </c>
      <c r="J107" s="11" t="s">
        <v>89</v>
      </c>
      <c r="K107" s="11" t="s">
        <v>225</v>
      </c>
      <c r="L107" s="11"/>
      <c r="M107">
        <f t="shared" si="0"/>
        <v>1</v>
      </c>
      <c r="N107">
        <f>+COUNTIFS( $L$21:$L$40,C107)</f>
        <v>0</v>
      </c>
      <c r="AT107" t="str">
        <f t="shared" si="4"/>
        <v>10301SC004</v>
      </c>
      <c r="AU107" t="str">
        <f t="shared" si="5"/>
        <v>SC004</v>
      </c>
      <c r="AX107" t="s">
        <v>3836</v>
      </c>
    </row>
    <row r="108" spans="2:53" outlineLevel="1" x14ac:dyDescent="0.25">
      <c r="B108" s="11">
        <v>103010</v>
      </c>
      <c r="C108" s="11" t="s">
        <v>176</v>
      </c>
      <c r="D108" s="11" t="s">
        <v>3775</v>
      </c>
      <c r="E108" s="11"/>
      <c r="F108" s="11" t="s">
        <v>222</v>
      </c>
      <c r="G108" s="11" t="s">
        <v>223</v>
      </c>
      <c r="H108" s="11" t="s">
        <v>121</v>
      </c>
      <c r="I108" s="11"/>
      <c r="J108" s="11"/>
      <c r="K108" s="11"/>
      <c r="L108" s="11"/>
      <c r="AT108" t="str">
        <f t="shared" si="4"/>
        <v>10301SC005</v>
      </c>
      <c r="AU108" t="str">
        <f t="shared" si="5"/>
        <v>SC005</v>
      </c>
      <c r="AX108" t="s">
        <v>3837</v>
      </c>
    </row>
    <row r="109" spans="2:53" outlineLevel="1" x14ac:dyDescent="0.25">
      <c r="B109" s="11">
        <v>103010</v>
      </c>
      <c r="C109" s="11" t="s">
        <v>185</v>
      </c>
      <c r="D109" s="11" t="s">
        <v>272</v>
      </c>
      <c r="E109" s="11"/>
      <c r="F109" s="11" t="s">
        <v>273</v>
      </c>
      <c r="G109" s="11" t="s">
        <v>223</v>
      </c>
      <c r="H109" s="11" t="s">
        <v>121</v>
      </c>
      <c r="I109" s="11" t="s">
        <v>224</v>
      </c>
      <c r="J109" s="11" t="s">
        <v>89</v>
      </c>
      <c r="K109" s="11" t="s">
        <v>225</v>
      </c>
      <c r="L109" s="11"/>
      <c r="M109">
        <f t="shared" si="0"/>
        <v>1</v>
      </c>
      <c r="N109">
        <f t="shared" ref="N109:N110" si="10">COUNTIFS($K$20:$K$59,C109)</f>
        <v>0</v>
      </c>
      <c r="AT109" t="str">
        <f t="shared" si="4"/>
        <v>10301SC006</v>
      </c>
      <c r="AU109" t="str">
        <f t="shared" si="5"/>
        <v>SC006</v>
      </c>
      <c r="AX109" t="s">
        <v>3836</v>
      </c>
    </row>
    <row r="110" spans="2:53" outlineLevel="1" x14ac:dyDescent="0.25">
      <c r="B110" s="11">
        <v>103010</v>
      </c>
      <c r="C110" s="11" t="s">
        <v>189</v>
      </c>
      <c r="D110" s="11" t="s">
        <v>274</v>
      </c>
      <c r="E110" s="11"/>
      <c r="F110" s="11" t="s">
        <v>275</v>
      </c>
      <c r="G110" s="11" t="s">
        <v>223</v>
      </c>
      <c r="H110" s="11" t="s">
        <v>121</v>
      </c>
      <c r="I110" s="11" t="s">
        <v>224</v>
      </c>
      <c r="J110" s="11" t="s">
        <v>89</v>
      </c>
      <c r="K110" s="11" t="s">
        <v>225</v>
      </c>
      <c r="L110" s="11"/>
      <c r="M110">
        <f t="shared" si="0"/>
        <v>1</v>
      </c>
      <c r="N110">
        <f t="shared" si="10"/>
        <v>0</v>
      </c>
      <c r="AT110" t="str">
        <f t="shared" si="4"/>
        <v>10301SC007</v>
      </c>
      <c r="AU110" t="str">
        <f t="shared" si="5"/>
        <v>SC007</v>
      </c>
      <c r="AX110" t="s">
        <v>3836</v>
      </c>
    </row>
    <row r="111" spans="2:53" outlineLevel="1" x14ac:dyDescent="0.25">
      <c r="B111" s="11">
        <v>103010</v>
      </c>
      <c r="C111" s="11" t="s">
        <v>3746</v>
      </c>
      <c r="D111" s="11" t="s">
        <v>3747</v>
      </c>
      <c r="E111" s="11"/>
      <c r="F111" s="11" t="s">
        <v>3736</v>
      </c>
      <c r="G111" s="11" t="s">
        <v>223</v>
      </c>
      <c r="H111" s="11" t="s">
        <v>121</v>
      </c>
      <c r="I111" s="11" t="s">
        <v>224</v>
      </c>
      <c r="J111" s="11" t="s">
        <v>89</v>
      </c>
      <c r="K111" s="11" t="s">
        <v>225</v>
      </c>
      <c r="L111" s="11"/>
      <c r="M111">
        <f t="shared" si="0"/>
        <v>0</v>
      </c>
      <c r="N111">
        <f t="shared" ref="N111:N116" si="11">COUNTIF($M$20:$M$59,C111)</f>
        <v>0</v>
      </c>
      <c r="AT111" t="str">
        <f t="shared" si="4"/>
        <v>10301SC009</v>
      </c>
      <c r="AU111" t="str">
        <f t="shared" si="5"/>
        <v>SC009</v>
      </c>
      <c r="AX111" t="s">
        <v>3836</v>
      </c>
    </row>
    <row r="112" spans="2:53" outlineLevel="1" x14ac:dyDescent="0.25">
      <c r="B112" s="11">
        <v>103010</v>
      </c>
      <c r="C112" s="11" t="s">
        <v>133</v>
      </c>
      <c r="D112" s="11" t="s">
        <v>276</v>
      </c>
      <c r="E112" s="11"/>
      <c r="F112" s="11" t="s">
        <v>222</v>
      </c>
      <c r="G112" s="11" t="s">
        <v>223</v>
      </c>
      <c r="H112" s="11" t="s">
        <v>4377</v>
      </c>
      <c r="I112" s="11" t="s">
        <v>224</v>
      </c>
      <c r="J112" s="11" t="s">
        <v>89</v>
      </c>
      <c r="K112" s="11" t="s">
        <v>225</v>
      </c>
      <c r="L112" s="11"/>
      <c r="M112">
        <f t="shared" si="0"/>
        <v>1</v>
      </c>
      <c r="N112">
        <f t="shared" si="11"/>
        <v>0</v>
      </c>
      <c r="AT112" t="str">
        <f t="shared" si="4"/>
        <v>10301SM001</v>
      </c>
      <c r="AU112" t="str">
        <f t="shared" si="5"/>
        <v>SM001</v>
      </c>
      <c r="AX112" t="s">
        <v>99</v>
      </c>
    </row>
    <row r="113" spans="2:50" outlineLevel="1" x14ac:dyDescent="0.25">
      <c r="B113" s="11">
        <v>103010</v>
      </c>
      <c r="C113" s="11" t="s">
        <v>151</v>
      </c>
      <c r="D113" s="11" t="s">
        <v>279</v>
      </c>
      <c r="E113" s="11"/>
      <c r="F113" s="11" t="s">
        <v>222</v>
      </c>
      <c r="G113" s="11" t="s">
        <v>223</v>
      </c>
      <c r="H113" s="11" t="s">
        <v>4377</v>
      </c>
      <c r="I113" s="11" t="s">
        <v>224</v>
      </c>
      <c r="J113" s="11" t="s">
        <v>89</v>
      </c>
      <c r="K113" s="11" t="s">
        <v>225</v>
      </c>
      <c r="L113" s="11"/>
      <c r="M113">
        <f t="shared" si="0"/>
        <v>1</v>
      </c>
      <c r="N113">
        <f t="shared" si="11"/>
        <v>0</v>
      </c>
      <c r="AT113" t="str">
        <f t="shared" si="4"/>
        <v>10301SM002</v>
      </c>
      <c r="AU113" t="str">
        <f t="shared" si="5"/>
        <v>SM002</v>
      </c>
      <c r="AX113" t="s">
        <v>99</v>
      </c>
    </row>
    <row r="114" spans="2:50" outlineLevel="1" x14ac:dyDescent="0.25">
      <c r="B114" s="11">
        <v>103010</v>
      </c>
      <c r="C114" s="11" t="s">
        <v>144</v>
      </c>
      <c r="D114" s="11" t="s">
        <v>280</v>
      </c>
      <c r="E114" s="11"/>
      <c r="F114" s="11" t="s">
        <v>222</v>
      </c>
      <c r="G114" s="11" t="s">
        <v>223</v>
      </c>
      <c r="H114" s="11" t="s">
        <v>4377</v>
      </c>
      <c r="I114" s="11" t="s">
        <v>224</v>
      </c>
      <c r="J114" s="11" t="s">
        <v>89</v>
      </c>
      <c r="K114" s="11" t="s">
        <v>225</v>
      </c>
      <c r="L114" s="11"/>
      <c r="M114">
        <f t="shared" si="0"/>
        <v>1</v>
      </c>
      <c r="N114">
        <f t="shared" si="11"/>
        <v>0</v>
      </c>
      <c r="AT114" t="str">
        <f t="shared" si="4"/>
        <v>10301SM003</v>
      </c>
      <c r="AU114" t="str">
        <f t="shared" si="5"/>
        <v>SM003</v>
      </c>
      <c r="AX114" t="s">
        <v>99</v>
      </c>
    </row>
    <row r="115" spans="2:50" outlineLevel="1" x14ac:dyDescent="0.25">
      <c r="B115" s="11">
        <v>103010</v>
      </c>
      <c r="C115" s="11" t="s">
        <v>3748</v>
      </c>
      <c r="D115" s="11" t="s">
        <v>3749</v>
      </c>
      <c r="E115" s="11"/>
      <c r="F115" s="11" t="s">
        <v>3740</v>
      </c>
      <c r="G115" s="11" t="s">
        <v>223</v>
      </c>
      <c r="H115" s="11" t="s">
        <v>277</v>
      </c>
      <c r="I115" s="11" t="s">
        <v>224</v>
      </c>
      <c r="J115" s="11" t="s">
        <v>89</v>
      </c>
      <c r="K115" s="11" t="s">
        <v>225</v>
      </c>
      <c r="L115" s="11"/>
      <c r="M115">
        <f t="shared" si="0"/>
        <v>0</v>
      </c>
      <c r="N115">
        <f t="shared" si="11"/>
        <v>0</v>
      </c>
      <c r="AT115" t="str">
        <f t="shared" si="4"/>
        <v>10301SM004</v>
      </c>
      <c r="AU115" t="str">
        <f t="shared" si="5"/>
        <v>SM004</v>
      </c>
      <c r="AX115" t="s">
        <v>99</v>
      </c>
    </row>
    <row r="116" spans="2:50" outlineLevel="1" x14ac:dyDescent="0.25">
      <c r="B116" s="11">
        <v>103010</v>
      </c>
      <c r="C116" s="11" t="s">
        <v>137</v>
      </c>
      <c r="D116" s="11" t="s">
        <v>270</v>
      </c>
      <c r="E116" s="11"/>
      <c r="F116" s="11" t="s">
        <v>222</v>
      </c>
      <c r="G116" s="11" t="s">
        <v>223</v>
      </c>
      <c r="H116" s="11" t="s">
        <v>4377</v>
      </c>
      <c r="I116" s="11" t="s">
        <v>224</v>
      </c>
      <c r="J116" s="11" t="s">
        <v>89</v>
      </c>
      <c r="K116" s="11" t="s">
        <v>225</v>
      </c>
      <c r="L116" s="11"/>
      <c r="M116">
        <f t="shared" si="0"/>
        <v>1</v>
      </c>
      <c r="N116">
        <f t="shared" si="11"/>
        <v>1</v>
      </c>
      <c r="AT116" t="str">
        <f t="shared" si="4"/>
        <v>10301SC001</v>
      </c>
      <c r="AU116" t="str">
        <f t="shared" si="5"/>
        <v>SC001</v>
      </c>
      <c r="AX116" t="s">
        <v>105</v>
      </c>
    </row>
    <row r="117" spans="2:50" outlineLevel="1" x14ac:dyDescent="0.25">
      <c r="B117" s="11">
        <v>103010</v>
      </c>
      <c r="C117" s="11" t="s">
        <v>3744</v>
      </c>
      <c r="D117" s="11" t="s">
        <v>3745</v>
      </c>
      <c r="E117" s="11"/>
      <c r="F117" s="11" t="s">
        <v>222</v>
      </c>
      <c r="G117" s="11" t="s">
        <v>223</v>
      </c>
      <c r="H117" s="11" t="s">
        <v>4377</v>
      </c>
      <c r="I117" s="11" t="s">
        <v>224</v>
      </c>
      <c r="J117" s="11" t="s">
        <v>89</v>
      </c>
      <c r="K117" s="11" t="s">
        <v>225</v>
      </c>
      <c r="L117" s="11"/>
      <c r="M117">
        <f t="shared" si="0"/>
        <v>0</v>
      </c>
      <c r="N117">
        <f>COUNTIF($M$20:$M$59,C117)</f>
        <v>0</v>
      </c>
      <c r="AT117" t="str">
        <f t="shared" si="4"/>
        <v>10301SC008</v>
      </c>
      <c r="AU117" t="str">
        <f t="shared" si="5"/>
        <v>SC008</v>
      </c>
      <c r="AX117" t="s">
        <v>105</v>
      </c>
    </row>
    <row r="118" spans="2:50" outlineLevel="1" x14ac:dyDescent="0.25">
      <c r="B118" s="11">
        <v>103020</v>
      </c>
      <c r="C118" s="11" t="s">
        <v>283</v>
      </c>
      <c r="D118" s="11" t="s">
        <v>284</v>
      </c>
      <c r="E118" s="11"/>
      <c r="F118" s="11" t="s">
        <v>222</v>
      </c>
      <c r="G118" s="11" t="s">
        <v>223</v>
      </c>
      <c r="H118" s="11" t="s">
        <v>129</v>
      </c>
      <c r="I118" s="11" t="s">
        <v>278</v>
      </c>
      <c r="J118" s="11" t="s">
        <v>89</v>
      </c>
      <c r="K118" s="11" t="s">
        <v>225</v>
      </c>
      <c r="L118" s="11"/>
      <c r="M118">
        <f t="shared" si="0"/>
        <v>0</v>
      </c>
      <c r="N118">
        <f>COUNTIFS($I$20:$I$59,C118)</f>
        <v>0</v>
      </c>
      <c r="AT118" t="str">
        <f t="shared" si="4"/>
        <v>10131PP001</v>
      </c>
      <c r="AU118" t="str">
        <f t="shared" si="5"/>
        <v>PP001</v>
      </c>
      <c r="AX118" t="s">
        <v>17</v>
      </c>
    </row>
    <row r="119" spans="2:50" outlineLevel="1" x14ac:dyDescent="0.25">
      <c r="B119" s="11">
        <v>101310</v>
      </c>
      <c r="C119" s="11" t="s">
        <v>285</v>
      </c>
      <c r="D119" s="11" t="s">
        <v>286</v>
      </c>
      <c r="E119" s="11"/>
      <c r="F119" s="11" t="s">
        <v>222</v>
      </c>
      <c r="G119" s="11" t="s">
        <v>223</v>
      </c>
      <c r="H119" s="11" t="s">
        <v>17</v>
      </c>
      <c r="I119" s="11" t="s">
        <v>278</v>
      </c>
      <c r="J119" s="11" t="s">
        <v>89</v>
      </c>
      <c r="K119" s="11" t="s">
        <v>225</v>
      </c>
      <c r="L119" s="11"/>
      <c r="M119">
        <f t="shared" si="0"/>
        <v>0</v>
      </c>
      <c r="N119">
        <f t="shared" ref="N119:N120" si="12">COUNTIFS($I$20:$I$59,C119)</f>
        <v>0</v>
      </c>
      <c r="AT119" t="str">
        <f t="shared" si="4"/>
        <v>10131PP009</v>
      </c>
      <c r="AU119" t="str">
        <f t="shared" si="5"/>
        <v>PP009</v>
      </c>
      <c r="AX119" t="s">
        <v>17</v>
      </c>
    </row>
    <row r="120" spans="2:50" outlineLevel="1" x14ac:dyDescent="0.25">
      <c r="B120" s="11">
        <v>101310</v>
      </c>
      <c r="C120" s="11" t="s">
        <v>287</v>
      </c>
      <c r="D120" s="11" t="s">
        <v>288</v>
      </c>
      <c r="E120" s="11"/>
      <c r="F120" s="11" t="s">
        <v>222</v>
      </c>
      <c r="G120" s="11" t="s">
        <v>223</v>
      </c>
      <c r="H120" s="11" t="s">
        <v>17</v>
      </c>
      <c r="I120" s="11" t="s">
        <v>278</v>
      </c>
      <c r="J120" s="11" t="s">
        <v>89</v>
      </c>
      <c r="K120" s="11" t="s">
        <v>225</v>
      </c>
      <c r="L120" s="11"/>
      <c r="M120">
        <f t="shared" si="0"/>
        <v>0</v>
      </c>
      <c r="N120">
        <f t="shared" si="12"/>
        <v>0</v>
      </c>
      <c r="AT120" t="str">
        <f t="shared" si="4"/>
        <v>10131PP010</v>
      </c>
      <c r="AU120" t="str">
        <f t="shared" si="5"/>
        <v>PP010</v>
      </c>
      <c r="AX120" t="s">
        <v>17</v>
      </c>
    </row>
    <row r="121" spans="2:50" outlineLevel="1" x14ac:dyDescent="0.25">
      <c r="B121" s="11">
        <v>101310</v>
      </c>
      <c r="C121" s="11" t="s">
        <v>297</v>
      </c>
      <c r="D121" s="11" t="s">
        <v>298</v>
      </c>
      <c r="E121" s="11"/>
      <c r="F121" s="11" t="s">
        <v>222</v>
      </c>
      <c r="G121" s="11" t="s">
        <v>223</v>
      </c>
      <c r="H121" s="11" t="s">
        <v>17</v>
      </c>
      <c r="I121" s="11" t="s">
        <v>224</v>
      </c>
      <c r="J121" s="11" t="s">
        <v>89</v>
      </c>
      <c r="K121" s="11" t="s">
        <v>225</v>
      </c>
      <c r="L121" s="11"/>
      <c r="M121">
        <f t="shared" si="0"/>
        <v>0</v>
      </c>
      <c r="N121">
        <f>COUNTIFS(O20:$O$59,C121)</f>
        <v>0</v>
      </c>
      <c r="AT121" t="str">
        <f t="shared" si="4"/>
        <v>10131PS006</v>
      </c>
      <c r="AU121" t="str">
        <f t="shared" si="5"/>
        <v>PS006</v>
      </c>
      <c r="AX121" t="s">
        <v>17</v>
      </c>
    </row>
    <row r="122" spans="2:50" outlineLevel="1" x14ac:dyDescent="0.25">
      <c r="B122" s="11">
        <v>101010</v>
      </c>
      <c r="C122" s="11" t="s">
        <v>299</v>
      </c>
      <c r="D122" s="11" t="s">
        <v>300</v>
      </c>
      <c r="E122" s="11"/>
      <c r="F122" s="11" t="s">
        <v>222</v>
      </c>
      <c r="G122" s="11" t="s">
        <v>223</v>
      </c>
      <c r="H122" s="11" t="s">
        <v>18</v>
      </c>
      <c r="I122" s="11" t="s">
        <v>224</v>
      </c>
      <c r="J122" s="11" t="s">
        <v>89</v>
      </c>
      <c r="K122" s="11" t="s">
        <v>225</v>
      </c>
      <c r="L122" s="11"/>
      <c r="M122">
        <f t="shared" si="0"/>
        <v>0</v>
      </c>
      <c r="N122">
        <f>COUNTIFS(O21:$O$59,C122)</f>
        <v>0</v>
      </c>
      <c r="AT122" t="str">
        <f t="shared" si="4"/>
        <v>10101PP001</v>
      </c>
      <c r="AU122" t="str">
        <f t="shared" si="5"/>
        <v>PP001</v>
      </c>
      <c r="AX122" t="s">
        <v>3759</v>
      </c>
    </row>
    <row r="123" spans="2:50" outlineLevel="1" x14ac:dyDescent="0.25">
      <c r="B123" s="11">
        <v>101010</v>
      </c>
      <c r="C123" s="11" t="s">
        <v>301</v>
      </c>
      <c r="D123" s="11" t="s">
        <v>302</v>
      </c>
      <c r="E123" s="11"/>
      <c r="F123" s="11" t="s">
        <v>222</v>
      </c>
      <c r="G123" s="11" t="s">
        <v>223</v>
      </c>
      <c r="H123" s="11" t="s">
        <v>18</v>
      </c>
      <c r="I123" s="11" t="s">
        <v>224</v>
      </c>
      <c r="J123" s="11" t="s">
        <v>89</v>
      </c>
      <c r="K123" s="11" t="s">
        <v>225</v>
      </c>
      <c r="L123" s="11"/>
      <c r="M123">
        <f t="shared" si="0"/>
        <v>0</v>
      </c>
      <c r="N123">
        <f>COUNTIFS(O22:$O$59,C123)</f>
        <v>0</v>
      </c>
      <c r="AT123" t="str">
        <f t="shared" si="4"/>
        <v>10101PP002</v>
      </c>
      <c r="AU123" t="str">
        <f t="shared" si="5"/>
        <v>PP002</v>
      </c>
      <c r="AX123" t="s">
        <v>3759</v>
      </c>
    </row>
    <row r="124" spans="2:50" outlineLevel="1" x14ac:dyDescent="0.25">
      <c r="B124" s="11">
        <v>101010</v>
      </c>
      <c r="C124" s="11" t="s">
        <v>303</v>
      </c>
      <c r="D124" s="11" t="s">
        <v>304</v>
      </c>
      <c r="E124" s="11"/>
      <c r="F124" s="11" t="s">
        <v>222</v>
      </c>
      <c r="G124" s="11" t="s">
        <v>223</v>
      </c>
      <c r="H124" s="11" t="s">
        <v>18</v>
      </c>
      <c r="I124" s="11" t="s">
        <v>224</v>
      </c>
      <c r="J124" s="11" t="s">
        <v>89</v>
      </c>
      <c r="K124" s="11" t="s">
        <v>225</v>
      </c>
      <c r="L124" s="11"/>
      <c r="M124">
        <f t="shared" si="0"/>
        <v>0</v>
      </c>
      <c r="N124">
        <f>COUNTIFS(O23:$O$59,C124)</f>
        <v>0</v>
      </c>
      <c r="AT124" t="str">
        <f t="shared" si="4"/>
        <v>10101PP003</v>
      </c>
      <c r="AU124" t="str">
        <f t="shared" si="5"/>
        <v>PP003</v>
      </c>
      <c r="AX124" t="s">
        <v>3759</v>
      </c>
    </row>
    <row r="125" spans="2:50" outlineLevel="1" x14ac:dyDescent="0.25">
      <c r="B125" s="11">
        <v>101010</v>
      </c>
      <c r="C125" s="11" t="s">
        <v>305</v>
      </c>
      <c r="D125" s="11" t="s">
        <v>306</v>
      </c>
      <c r="E125" s="11"/>
      <c r="F125" s="11" t="s">
        <v>222</v>
      </c>
      <c r="G125" s="11" t="s">
        <v>223</v>
      </c>
      <c r="H125" s="11" t="s">
        <v>18</v>
      </c>
      <c r="I125" s="11" t="s">
        <v>224</v>
      </c>
      <c r="J125" s="11" t="s">
        <v>89</v>
      </c>
      <c r="K125" s="11" t="s">
        <v>225</v>
      </c>
      <c r="L125" s="14" t="s">
        <v>282</v>
      </c>
      <c r="M125">
        <f t="shared" si="0"/>
        <v>0</v>
      </c>
      <c r="N125">
        <f>COUNTIFS(O24:$O$59,C125)</f>
        <v>0</v>
      </c>
      <c r="AT125" t="str">
        <f t="shared" si="4"/>
        <v>10101PP004</v>
      </c>
      <c r="AU125" t="str">
        <f t="shared" si="5"/>
        <v>PP004</v>
      </c>
      <c r="AX125" t="s">
        <v>3759</v>
      </c>
    </row>
    <row r="126" spans="2:50" outlineLevel="1" x14ac:dyDescent="0.25">
      <c r="B126" s="11">
        <v>101010</v>
      </c>
      <c r="C126" s="11" t="s">
        <v>307</v>
      </c>
      <c r="D126" s="11" t="s">
        <v>308</v>
      </c>
      <c r="E126" s="11"/>
      <c r="F126" s="11" t="s">
        <v>222</v>
      </c>
      <c r="G126" s="11" t="s">
        <v>223</v>
      </c>
      <c r="H126" s="11" t="s">
        <v>18</v>
      </c>
      <c r="I126" s="11"/>
      <c r="J126" s="11"/>
      <c r="K126" s="11"/>
      <c r="L126" s="11"/>
      <c r="AT126" t="str">
        <f t="shared" si="4"/>
        <v>10101PP005</v>
      </c>
      <c r="AU126" t="str">
        <f t="shared" si="5"/>
        <v>PP005</v>
      </c>
      <c r="AX126" t="s">
        <v>3759</v>
      </c>
    </row>
    <row r="127" spans="2:50" outlineLevel="1" x14ac:dyDescent="0.25">
      <c r="B127" s="11">
        <v>101010</v>
      </c>
      <c r="C127" s="11" t="s">
        <v>309</v>
      </c>
      <c r="D127" s="11" t="s">
        <v>310</v>
      </c>
      <c r="E127" s="11"/>
      <c r="F127" s="11" t="s">
        <v>222</v>
      </c>
      <c r="G127" s="11" t="s">
        <v>223</v>
      </c>
      <c r="H127" s="11" t="s">
        <v>18</v>
      </c>
      <c r="I127" s="11"/>
      <c r="J127" s="11"/>
      <c r="K127" s="11"/>
      <c r="L127" s="11"/>
      <c r="AT127" t="str">
        <f t="shared" si="4"/>
        <v>10101PP006</v>
      </c>
      <c r="AU127" t="str">
        <f t="shared" si="5"/>
        <v>PP006</v>
      </c>
      <c r="AX127" t="s">
        <v>3759</v>
      </c>
    </row>
    <row r="128" spans="2:50" outlineLevel="1" x14ac:dyDescent="0.25">
      <c r="B128" s="11">
        <v>101010</v>
      </c>
      <c r="C128" s="11" t="s">
        <v>311</v>
      </c>
      <c r="D128" s="11" t="s">
        <v>312</v>
      </c>
      <c r="E128" s="11"/>
      <c r="F128" s="11" t="s">
        <v>222</v>
      </c>
      <c r="G128" s="11" t="s">
        <v>223</v>
      </c>
      <c r="H128" s="11" t="s">
        <v>18</v>
      </c>
      <c r="I128" s="11"/>
      <c r="J128" s="11"/>
      <c r="K128" s="11"/>
      <c r="L128" s="11"/>
      <c r="AT128" t="str">
        <f t="shared" ref="AT128:AT159" si="13">C128</f>
        <v>10101PP007</v>
      </c>
      <c r="AU128" t="str">
        <f t="shared" ref="AU128:AU159" si="14">RIGHT(C128,5)</f>
        <v>PP007</v>
      </c>
      <c r="AX128" t="s">
        <v>3759</v>
      </c>
    </row>
    <row r="129" spans="2:50" outlineLevel="1" x14ac:dyDescent="0.25">
      <c r="B129" s="11">
        <v>101010</v>
      </c>
      <c r="C129" s="11" t="s">
        <v>321</v>
      </c>
      <c r="D129" s="11" t="s">
        <v>322</v>
      </c>
      <c r="E129" s="11"/>
      <c r="F129" s="11" t="s">
        <v>222</v>
      </c>
      <c r="G129" s="11" t="s">
        <v>223</v>
      </c>
      <c r="H129" s="11" t="s">
        <v>18</v>
      </c>
      <c r="I129" s="11"/>
      <c r="J129" s="11"/>
      <c r="K129" s="11"/>
      <c r="L129" s="11"/>
      <c r="AT129" t="str">
        <f t="shared" si="13"/>
        <v>10101PS005</v>
      </c>
      <c r="AU129" t="str">
        <f t="shared" si="14"/>
        <v>PS005</v>
      </c>
      <c r="AX129" t="s">
        <v>3759</v>
      </c>
    </row>
    <row r="130" spans="2:50" outlineLevel="1" x14ac:dyDescent="0.25">
      <c r="B130" s="11">
        <v>101010</v>
      </c>
      <c r="C130" s="11" t="s">
        <v>323</v>
      </c>
      <c r="D130" s="11" t="s">
        <v>324</v>
      </c>
      <c r="E130" s="11"/>
      <c r="F130" s="11" t="s">
        <v>222</v>
      </c>
      <c r="G130" s="11" t="s">
        <v>223</v>
      </c>
      <c r="H130" s="11" t="s">
        <v>18</v>
      </c>
      <c r="I130" s="11"/>
      <c r="J130" s="11"/>
      <c r="K130" s="11"/>
      <c r="L130" s="11"/>
      <c r="AT130" t="str">
        <f t="shared" si="13"/>
        <v>10101PS006</v>
      </c>
      <c r="AU130" t="str">
        <f t="shared" si="14"/>
        <v>PS006</v>
      </c>
      <c r="AX130" t="s">
        <v>3759</v>
      </c>
    </row>
    <row r="131" spans="2:50" outlineLevel="1" x14ac:dyDescent="0.25">
      <c r="B131" s="11">
        <v>101010</v>
      </c>
      <c r="C131" s="11" t="s">
        <v>325</v>
      </c>
      <c r="D131" s="11" t="s">
        <v>326</v>
      </c>
      <c r="E131" s="11"/>
      <c r="F131" s="11" t="s">
        <v>222</v>
      </c>
      <c r="G131" s="11" t="s">
        <v>223</v>
      </c>
      <c r="H131" s="11" t="s">
        <v>18</v>
      </c>
      <c r="I131" s="11"/>
      <c r="J131" s="11"/>
      <c r="K131" s="11"/>
      <c r="L131" s="11"/>
      <c r="AT131" t="str">
        <f t="shared" si="13"/>
        <v>10101PS007</v>
      </c>
      <c r="AU131" t="str">
        <f t="shared" si="14"/>
        <v>PS007</v>
      </c>
      <c r="AX131" t="s">
        <v>3759</v>
      </c>
    </row>
    <row r="132" spans="2:50" outlineLevel="1" x14ac:dyDescent="0.25">
      <c r="B132" s="11">
        <v>101010</v>
      </c>
      <c r="C132" s="11" t="s">
        <v>327</v>
      </c>
      <c r="D132" s="11" t="s">
        <v>328</v>
      </c>
      <c r="E132" s="11"/>
      <c r="F132" s="11" t="s">
        <v>222</v>
      </c>
      <c r="G132" s="11" t="s">
        <v>223</v>
      </c>
      <c r="H132" s="11" t="s">
        <v>18</v>
      </c>
      <c r="I132" s="11"/>
      <c r="J132" s="11"/>
      <c r="K132" s="11"/>
      <c r="L132" s="11"/>
      <c r="AT132" t="str">
        <f t="shared" si="13"/>
        <v>10101PS008</v>
      </c>
      <c r="AU132" t="str">
        <f t="shared" si="14"/>
        <v>PS008</v>
      </c>
      <c r="AX132" t="s">
        <v>3759</v>
      </c>
    </row>
    <row r="133" spans="2:50" outlineLevel="1" x14ac:dyDescent="0.25">
      <c r="B133" s="11">
        <v>101030</v>
      </c>
      <c r="C133" s="11" t="s">
        <v>329</v>
      </c>
      <c r="D133" s="11" t="s">
        <v>4378</v>
      </c>
      <c r="E133" s="11"/>
      <c r="F133" s="11" t="s">
        <v>222</v>
      </c>
      <c r="G133" s="11" t="s">
        <v>223</v>
      </c>
      <c r="H133" s="11" t="s">
        <v>16</v>
      </c>
      <c r="I133" s="11" t="s">
        <v>224</v>
      </c>
      <c r="J133" s="11" t="s">
        <v>89</v>
      </c>
      <c r="K133" s="11" t="s">
        <v>225</v>
      </c>
      <c r="L133" s="11"/>
      <c r="M133">
        <f t="shared" si="0"/>
        <v>0</v>
      </c>
      <c r="N133">
        <f>COUNTIFS($P$20:$P$24,C133)</f>
        <v>0</v>
      </c>
      <c r="AT133" t="str">
        <f t="shared" si="13"/>
        <v>10103PP001</v>
      </c>
      <c r="AU133" t="str">
        <f t="shared" si="14"/>
        <v>PP001</v>
      </c>
      <c r="AX133" t="s">
        <v>16</v>
      </c>
    </row>
    <row r="134" spans="2:50" outlineLevel="1" x14ac:dyDescent="0.25">
      <c r="B134" s="11">
        <v>101030</v>
      </c>
      <c r="C134" s="11" t="s">
        <v>343</v>
      </c>
      <c r="D134" s="11" t="s">
        <v>4379</v>
      </c>
      <c r="E134" s="11"/>
      <c r="F134" s="11" t="s">
        <v>222</v>
      </c>
      <c r="G134" s="11" t="s">
        <v>223</v>
      </c>
      <c r="H134" s="11" t="s">
        <v>16</v>
      </c>
      <c r="I134" s="11"/>
      <c r="J134" s="11"/>
      <c r="K134" s="11"/>
      <c r="L134" s="11"/>
      <c r="AT134" t="str">
        <f t="shared" si="13"/>
        <v>10103PP009</v>
      </c>
      <c r="AU134" t="str">
        <f t="shared" si="14"/>
        <v>PP009</v>
      </c>
      <c r="AX134" t="s">
        <v>16</v>
      </c>
    </row>
    <row r="135" spans="2:50" outlineLevel="1" x14ac:dyDescent="0.25">
      <c r="B135" s="11">
        <v>101030</v>
      </c>
      <c r="C135" s="11" t="s">
        <v>345</v>
      </c>
      <c r="D135" s="11" t="s">
        <v>4380</v>
      </c>
      <c r="E135" s="11"/>
      <c r="F135" s="11" t="s">
        <v>222</v>
      </c>
      <c r="G135" s="11" t="s">
        <v>223</v>
      </c>
      <c r="H135" s="11" t="s">
        <v>16</v>
      </c>
      <c r="I135" s="11"/>
      <c r="J135" s="11"/>
      <c r="K135" s="11"/>
      <c r="L135" s="11"/>
      <c r="AT135" t="str">
        <f t="shared" si="13"/>
        <v>10103PP010</v>
      </c>
      <c r="AU135" t="str">
        <f t="shared" si="14"/>
        <v>PP010</v>
      </c>
      <c r="AX135" t="s">
        <v>16</v>
      </c>
    </row>
    <row r="136" spans="2:50" outlineLevel="1" x14ac:dyDescent="0.25">
      <c r="B136" s="11">
        <v>101030</v>
      </c>
      <c r="C136" s="11" t="s">
        <v>354</v>
      </c>
      <c r="D136" s="11" t="s">
        <v>4381</v>
      </c>
      <c r="E136" s="11"/>
      <c r="F136" s="11" t="s">
        <v>222</v>
      </c>
      <c r="G136" s="11" t="s">
        <v>223</v>
      </c>
      <c r="H136" s="11" t="s">
        <v>16</v>
      </c>
      <c r="I136" s="11"/>
      <c r="J136" s="11"/>
      <c r="K136" s="11"/>
      <c r="L136" s="11"/>
      <c r="AT136" t="str">
        <f t="shared" si="13"/>
        <v>10103PS006</v>
      </c>
      <c r="AU136" t="str">
        <f t="shared" si="14"/>
        <v>PS006</v>
      </c>
      <c r="AX136" t="s">
        <v>16</v>
      </c>
    </row>
    <row r="137" spans="2:50" outlineLevel="1" x14ac:dyDescent="0.25">
      <c r="B137" s="11">
        <v>101030</v>
      </c>
      <c r="C137" s="11" t="s">
        <v>356</v>
      </c>
      <c r="D137" s="11" t="s">
        <v>4382</v>
      </c>
      <c r="E137" s="11"/>
      <c r="F137" s="11" t="s">
        <v>222</v>
      </c>
      <c r="G137" s="11" t="s">
        <v>223</v>
      </c>
      <c r="H137" s="11" t="s">
        <v>16</v>
      </c>
      <c r="I137" s="11"/>
      <c r="J137" s="11"/>
      <c r="K137" s="11"/>
      <c r="L137" s="11"/>
      <c r="AT137" t="str">
        <f t="shared" si="13"/>
        <v>10103PS007</v>
      </c>
      <c r="AU137" t="str">
        <f t="shared" si="14"/>
        <v>PS007</v>
      </c>
      <c r="AX137" t="s">
        <v>16</v>
      </c>
    </row>
    <row r="138" spans="2:50" outlineLevel="1" x14ac:dyDescent="0.25">
      <c r="B138" s="11">
        <v>101030</v>
      </c>
      <c r="C138" s="11" t="s">
        <v>357</v>
      </c>
      <c r="D138" s="11" t="s">
        <v>4383</v>
      </c>
      <c r="E138" s="11"/>
      <c r="F138" s="11" t="s">
        <v>222</v>
      </c>
      <c r="G138" s="11" t="s">
        <v>223</v>
      </c>
      <c r="H138" s="11" t="s">
        <v>16</v>
      </c>
      <c r="I138" s="11"/>
      <c r="J138" s="11"/>
      <c r="K138" s="11"/>
      <c r="L138" s="11"/>
      <c r="AT138" t="str">
        <f t="shared" si="13"/>
        <v>10103PS008</v>
      </c>
      <c r="AU138" t="str">
        <f t="shared" si="14"/>
        <v>PS008</v>
      </c>
      <c r="AX138" t="s">
        <v>16</v>
      </c>
    </row>
    <row r="139" spans="2:50" outlineLevel="1" x14ac:dyDescent="0.25">
      <c r="B139" s="11" t="s">
        <v>4384</v>
      </c>
      <c r="C139" s="11" t="s">
        <v>4385</v>
      </c>
      <c r="D139" s="11" t="s">
        <v>1786</v>
      </c>
      <c r="E139" s="11"/>
      <c r="F139" s="11" t="s">
        <v>222</v>
      </c>
      <c r="G139" s="11" t="s">
        <v>223</v>
      </c>
      <c r="H139" s="11" t="s">
        <v>23</v>
      </c>
      <c r="I139" s="11"/>
      <c r="J139" s="11"/>
      <c r="K139" s="11"/>
      <c r="L139" s="11"/>
      <c r="AT139" t="str">
        <f t="shared" si="13"/>
        <v>10202SU001</v>
      </c>
      <c r="AU139" t="str">
        <f t="shared" si="14"/>
        <v>SU001</v>
      </c>
      <c r="AX139" t="s">
        <v>23</v>
      </c>
    </row>
    <row r="140" spans="2:50" outlineLevel="1" x14ac:dyDescent="0.25">
      <c r="B140" s="11">
        <v>101030</v>
      </c>
      <c r="C140" s="11" t="s">
        <v>346</v>
      </c>
      <c r="D140" s="11" t="s">
        <v>93</v>
      </c>
      <c r="E140" s="11"/>
      <c r="F140" s="11" t="s">
        <v>222</v>
      </c>
      <c r="G140" s="11" t="s">
        <v>223</v>
      </c>
      <c r="H140" s="11" t="s">
        <v>4368</v>
      </c>
      <c r="I140" s="11"/>
      <c r="J140" s="11"/>
      <c r="K140" s="11"/>
      <c r="L140" s="11"/>
      <c r="AT140" t="str">
        <f t="shared" si="13"/>
        <v>10103PS001</v>
      </c>
      <c r="AU140" t="str">
        <f t="shared" si="14"/>
        <v>PS001</v>
      </c>
      <c r="AX140" t="s">
        <v>4368</v>
      </c>
    </row>
    <row r="141" spans="2:50" outlineLevel="1" x14ac:dyDescent="0.25">
      <c r="B141" s="11">
        <v>101310</v>
      </c>
      <c r="C141" s="11" t="s">
        <v>289</v>
      </c>
      <c r="D141" s="11" t="s">
        <v>290</v>
      </c>
      <c r="E141" s="11"/>
      <c r="F141" s="11" t="s">
        <v>222</v>
      </c>
      <c r="G141" s="11" t="s">
        <v>223</v>
      </c>
      <c r="H141" s="11" t="s">
        <v>4368</v>
      </c>
      <c r="I141" s="11"/>
      <c r="J141" s="11"/>
      <c r="K141" s="11"/>
      <c r="L141" s="11"/>
      <c r="AT141" t="str">
        <f t="shared" si="13"/>
        <v>10131PS001</v>
      </c>
      <c r="AU141" t="str">
        <f t="shared" si="14"/>
        <v>PS001</v>
      </c>
      <c r="AX141" t="s">
        <v>4368</v>
      </c>
    </row>
    <row r="142" spans="2:50" outlineLevel="1" x14ac:dyDescent="0.25">
      <c r="B142" s="11">
        <v>101010</v>
      </c>
      <c r="C142" s="11" t="s">
        <v>313</v>
      </c>
      <c r="D142" s="11" t="s">
        <v>314</v>
      </c>
      <c r="E142" s="11"/>
      <c r="F142" s="11" t="s">
        <v>222</v>
      </c>
      <c r="G142" s="11" t="s">
        <v>223</v>
      </c>
      <c r="H142" s="11" t="s">
        <v>4368</v>
      </c>
      <c r="I142" s="11"/>
      <c r="J142" s="11"/>
      <c r="K142" s="11"/>
      <c r="L142" s="11"/>
      <c r="AT142" t="str">
        <f t="shared" si="13"/>
        <v>10101PS001</v>
      </c>
      <c r="AU142" t="str">
        <f t="shared" si="14"/>
        <v>PS001</v>
      </c>
      <c r="AX142" t="s">
        <v>4368</v>
      </c>
    </row>
    <row r="143" spans="2:50" outlineLevel="1" x14ac:dyDescent="0.25">
      <c r="B143" s="11">
        <v>102010</v>
      </c>
      <c r="C143" s="93" t="s">
        <v>358</v>
      </c>
      <c r="D143" s="11" t="s">
        <v>359</v>
      </c>
      <c r="E143" s="11"/>
      <c r="F143" s="11" t="s">
        <v>222</v>
      </c>
      <c r="G143" s="11" t="s">
        <v>223</v>
      </c>
      <c r="H143" s="11" t="s">
        <v>4368</v>
      </c>
      <c r="I143" s="11"/>
      <c r="J143" s="11"/>
      <c r="K143" s="11"/>
      <c r="L143" s="11"/>
      <c r="AT143" t="str">
        <f t="shared" si="13"/>
        <v>10201PS001</v>
      </c>
      <c r="AU143" t="str">
        <f t="shared" si="14"/>
        <v>PS001</v>
      </c>
      <c r="AX143" t="s">
        <v>4368</v>
      </c>
    </row>
    <row r="144" spans="2:50" outlineLevel="1" x14ac:dyDescent="0.25">
      <c r="B144" s="11">
        <v>102020</v>
      </c>
      <c r="C144" s="93" t="s">
        <v>397</v>
      </c>
      <c r="D144" s="11" t="s">
        <v>398</v>
      </c>
      <c r="E144" s="11"/>
      <c r="F144" s="11" t="s">
        <v>222</v>
      </c>
      <c r="G144" s="11" t="s">
        <v>223</v>
      </c>
      <c r="H144" s="11" t="s">
        <v>4368</v>
      </c>
      <c r="I144" s="11"/>
      <c r="J144" s="11"/>
      <c r="K144" s="11"/>
      <c r="L144" s="11"/>
      <c r="AT144" t="str">
        <f t="shared" si="13"/>
        <v>10202SU009</v>
      </c>
      <c r="AU144" t="str">
        <f t="shared" si="14"/>
        <v>SU009</v>
      </c>
      <c r="AX144" t="s">
        <v>4368</v>
      </c>
    </row>
    <row r="145" spans="2:50" outlineLevel="1" x14ac:dyDescent="0.25">
      <c r="B145" s="11">
        <v>101030</v>
      </c>
      <c r="C145" s="11" t="s">
        <v>347</v>
      </c>
      <c r="D145" s="11" t="s">
        <v>94</v>
      </c>
      <c r="E145" s="11"/>
      <c r="F145" s="11" t="s">
        <v>222</v>
      </c>
      <c r="G145" s="11" t="s">
        <v>223</v>
      </c>
      <c r="H145" s="11" t="s">
        <v>4369</v>
      </c>
      <c r="I145" s="11"/>
      <c r="J145" s="11"/>
      <c r="K145" s="11"/>
      <c r="L145" s="11"/>
      <c r="AT145" t="str">
        <f t="shared" si="13"/>
        <v>10103PS002</v>
      </c>
      <c r="AU145" t="str">
        <f t="shared" si="14"/>
        <v>PS002</v>
      </c>
      <c r="AX145" t="s">
        <v>4369</v>
      </c>
    </row>
    <row r="146" spans="2:50" outlineLevel="1" x14ac:dyDescent="0.25">
      <c r="B146" s="11">
        <v>101310</v>
      </c>
      <c r="C146" s="11" t="s">
        <v>291</v>
      </c>
      <c r="D146" s="11" t="s">
        <v>292</v>
      </c>
      <c r="E146" s="11"/>
      <c r="F146" s="11" t="s">
        <v>222</v>
      </c>
      <c r="G146" s="11" t="s">
        <v>223</v>
      </c>
      <c r="H146" s="11" t="s">
        <v>4369</v>
      </c>
      <c r="I146" s="11"/>
      <c r="J146" s="11"/>
      <c r="K146" s="11"/>
      <c r="L146" s="11"/>
      <c r="AT146" t="str">
        <f t="shared" si="13"/>
        <v>10131PS002</v>
      </c>
      <c r="AU146" t="str">
        <f t="shared" si="14"/>
        <v>PS002</v>
      </c>
      <c r="AX146" t="s">
        <v>4369</v>
      </c>
    </row>
    <row r="147" spans="2:50" outlineLevel="1" x14ac:dyDescent="0.25">
      <c r="B147" s="11">
        <v>101010</v>
      </c>
      <c r="C147" s="11" t="s">
        <v>315</v>
      </c>
      <c r="D147" s="11" t="s">
        <v>316</v>
      </c>
      <c r="E147" s="11"/>
      <c r="F147" s="11" t="s">
        <v>222</v>
      </c>
      <c r="G147" s="11" t="s">
        <v>223</v>
      </c>
      <c r="H147" s="11" t="s">
        <v>4369</v>
      </c>
      <c r="I147" s="11"/>
      <c r="J147" s="11"/>
      <c r="K147" s="11"/>
      <c r="L147" s="11"/>
      <c r="AT147" t="str">
        <f t="shared" si="13"/>
        <v>10101PS002</v>
      </c>
      <c r="AU147" t="str">
        <f t="shared" si="14"/>
        <v>PS002</v>
      </c>
      <c r="AX147" t="s">
        <v>4369</v>
      </c>
    </row>
    <row r="148" spans="2:50" outlineLevel="1" x14ac:dyDescent="0.25">
      <c r="B148" s="11">
        <v>102010</v>
      </c>
      <c r="C148" s="11" t="s">
        <v>360</v>
      </c>
      <c r="D148" s="11" t="s">
        <v>361</v>
      </c>
      <c r="E148" s="11"/>
      <c r="F148" s="11" t="s">
        <v>222</v>
      </c>
      <c r="G148" s="11" t="s">
        <v>223</v>
      </c>
      <c r="H148" s="11" t="s">
        <v>4369</v>
      </c>
      <c r="I148" s="11"/>
      <c r="J148" s="11"/>
      <c r="K148" s="11"/>
      <c r="L148" s="11"/>
      <c r="AT148" t="str">
        <f t="shared" si="13"/>
        <v>10201PS002</v>
      </c>
      <c r="AU148" t="str">
        <f t="shared" si="14"/>
        <v>PS002</v>
      </c>
      <c r="AX148" t="s">
        <v>4369</v>
      </c>
    </row>
    <row r="149" spans="2:50" outlineLevel="1" x14ac:dyDescent="0.25">
      <c r="B149" s="11">
        <v>101030</v>
      </c>
      <c r="C149" s="11" t="s">
        <v>348</v>
      </c>
      <c r="D149" s="11" t="s">
        <v>349</v>
      </c>
      <c r="E149" s="11"/>
      <c r="F149" s="11" t="s">
        <v>222</v>
      </c>
      <c r="G149" s="11" t="s">
        <v>223</v>
      </c>
      <c r="H149" s="11" t="s">
        <v>21</v>
      </c>
      <c r="I149" s="11"/>
      <c r="J149" s="11"/>
      <c r="K149" s="11"/>
      <c r="L149" s="11"/>
      <c r="AT149" t="str">
        <f t="shared" si="13"/>
        <v>10103PS003</v>
      </c>
      <c r="AU149" t="str">
        <f t="shared" si="14"/>
        <v>PS003</v>
      </c>
      <c r="AX149" t="s">
        <v>21</v>
      </c>
    </row>
    <row r="150" spans="2:50" outlineLevel="1" x14ac:dyDescent="0.25">
      <c r="B150" s="11">
        <v>101310</v>
      </c>
      <c r="C150" s="11" t="s">
        <v>293</v>
      </c>
      <c r="D150" s="11" t="s">
        <v>294</v>
      </c>
      <c r="E150" s="11"/>
      <c r="F150" s="11" t="s">
        <v>222</v>
      </c>
      <c r="G150" s="11" t="s">
        <v>223</v>
      </c>
      <c r="H150" s="11" t="s">
        <v>21</v>
      </c>
      <c r="I150" s="11"/>
      <c r="J150" s="11"/>
      <c r="K150" s="11"/>
      <c r="L150" s="11"/>
      <c r="AT150" t="str">
        <f t="shared" si="13"/>
        <v>10131PS003</v>
      </c>
      <c r="AU150" t="str">
        <f t="shared" si="14"/>
        <v>PS003</v>
      </c>
      <c r="AX150" t="s">
        <v>21</v>
      </c>
    </row>
    <row r="151" spans="2:50" outlineLevel="1" x14ac:dyDescent="0.25">
      <c r="B151" s="11">
        <v>101010</v>
      </c>
      <c r="C151" s="11" t="s">
        <v>317</v>
      </c>
      <c r="D151" s="11" t="s">
        <v>318</v>
      </c>
      <c r="E151" s="11"/>
      <c r="F151" s="11" t="s">
        <v>222</v>
      </c>
      <c r="G151" s="11" t="s">
        <v>223</v>
      </c>
      <c r="H151" s="11" t="s">
        <v>21</v>
      </c>
      <c r="I151" s="11"/>
      <c r="J151" s="11"/>
      <c r="K151" s="11"/>
      <c r="L151" s="11"/>
      <c r="AT151" t="str">
        <f t="shared" si="13"/>
        <v>10101PS003</v>
      </c>
      <c r="AU151" t="str">
        <f t="shared" si="14"/>
        <v>PS003</v>
      </c>
      <c r="AX151" t="s">
        <v>21</v>
      </c>
    </row>
    <row r="152" spans="2:50" outlineLevel="1" x14ac:dyDescent="0.25">
      <c r="B152" s="11">
        <v>102010</v>
      </c>
      <c r="C152" s="11" t="s">
        <v>362</v>
      </c>
      <c r="D152" s="11" t="s">
        <v>363</v>
      </c>
      <c r="E152" s="11"/>
      <c r="F152" s="11" t="s">
        <v>222</v>
      </c>
      <c r="G152" s="11" t="s">
        <v>223</v>
      </c>
      <c r="H152" s="11" t="s">
        <v>21</v>
      </c>
      <c r="I152" s="11"/>
      <c r="J152" s="11"/>
      <c r="K152" s="11"/>
      <c r="L152" s="11"/>
      <c r="AT152" t="str">
        <f t="shared" si="13"/>
        <v>10201PS003</v>
      </c>
      <c r="AU152" t="str">
        <f t="shared" si="14"/>
        <v>PS003</v>
      </c>
      <c r="AX152" t="s">
        <v>21</v>
      </c>
    </row>
    <row r="153" spans="2:50" outlineLevel="1" x14ac:dyDescent="0.25">
      <c r="B153" s="11">
        <v>102020</v>
      </c>
      <c r="C153" s="11" t="s">
        <v>393</v>
      </c>
      <c r="D153" s="11" t="s">
        <v>394</v>
      </c>
      <c r="E153" s="11"/>
      <c r="F153" s="11" t="s">
        <v>222</v>
      </c>
      <c r="G153" s="11" t="s">
        <v>223</v>
      </c>
      <c r="H153" s="11" t="s">
        <v>21</v>
      </c>
      <c r="I153" s="11"/>
      <c r="J153" s="11"/>
      <c r="K153" s="11"/>
      <c r="L153" s="11"/>
      <c r="AT153" t="str">
        <f t="shared" si="13"/>
        <v>10202SU006</v>
      </c>
      <c r="AU153" t="str">
        <f t="shared" si="14"/>
        <v>SU006</v>
      </c>
      <c r="AX153" t="s">
        <v>21</v>
      </c>
    </row>
    <row r="154" spans="2:50" outlineLevel="1" x14ac:dyDescent="0.25">
      <c r="B154" s="11">
        <v>101030</v>
      </c>
      <c r="C154" s="11" t="s">
        <v>350</v>
      </c>
      <c r="D154" s="11" t="s">
        <v>351</v>
      </c>
      <c r="E154" s="11"/>
      <c r="F154" s="11" t="s">
        <v>222</v>
      </c>
      <c r="G154" s="11" t="s">
        <v>223</v>
      </c>
      <c r="H154" s="11" t="s">
        <v>22</v>
      </c>
      <c r="I154" s="11"/>
      <c r="J154" s="11"/>
      <c r="K154" s="11"/>
      <c r="L154" s="11"/>
      <c r="AT154" t="str">
        <f t="shared" si="13"/>
        <v>10103PS004</v>
      </c>
      <c r="AU154" t="str">
        <f t="shared" si="14"/>
        <v>PS004</v>
      </c>
      <c r="AX154" t="s">
        <v>22</v>
      </c>
    </row>
    <row r="155" spans="2:50" outlineLevel="1" x14ac:dyDescent="0.25">
      <c r="B155" s="11">
        <v>101310</v>
      </c>
      <c r="C155" s="11" t="s">
        <v>295</v>
      </c>
      <c r="D155" s="11" t="s">
        <v>296</v>
      </c>
      <c r="E155" s="11"/>
      <c r="F155" s="11" t="s">
        <v>222</v>
      </c>
      <c r="G155" s="11" t="s">
        <v>223</v>
      </c>
      <c r="H155" s="11" t="s">
        <v>22</v>
      </c>
      <c r="I155" s="11"/>
      <c r="J155" s="11"/>
      <c r="K155" s="11"/>
      <c r="L155" s="11"/>
      <c r="AT155" t="str">
        <f t="shared" si="13"/>
        <v>10131PS004</v>
      </c>
      <c r="AU155" t="str">
        <f t="shared" si="14"/>
        <v>PS004</v>
      </c>
      <c r="AX155" t="s">
        <v>22</v>
      </c>
    </row>
    <row r="156" spans="2:50" outlineLevel="1" x14ac:dyDescent="0.25">
      <c r="B156" s="11">
        <v>101010</v>
      </c>
      <c r="C156" s="11" t="s">
        <v>319</v>
      </c>
      <c r="D156" s="11" t="s">
        <v>320</v>
      </c>
      <c r="E156" s="11"/>
      <c r="F156" s="11" t="s">
        <v>222</v>
      </c>
      <c r="G156" s="11" t="s">
        <v>223</v>
      </c>
      <c r="H156" s="11" t="s">
        <v>22</v>
      </c>
      <c r="I156" s="11"/>
      <c r="J156" s="11"/>
      <c r="K156" s="11"/>
      <c r="L156" s="11"/>
      <c r="AT156" t="str">
        <f t="shared" si="13"/>
        <v>10101PS004</v>
      </c>
      <c r="AU156" t="str">
        <f t="shared" si="14"/>
        <v>PS004</v>
      </c>
      <c r="AX156" t="s">
        <v>22</v>
      </c>
    </row>
    <row r="157" spans="2:50" outlineLevel="1" x14ac:dyDescent="0.25">
      <c r="B157" s="11">
        <v>102010</v>
      </c>
      <c r="C157" s="11" t="s">
        <v>364</v>
      </c>
      <c r="D157" s="11" t="s">
        <v>365</v>
      </c>
      <c r="E157" s="11"/>
      <c r="F157" s="11" t="s">
        <v>222</v>
      </c>
      <c r="G157" s="11" t="s">
        <v>223</v>
      </c>
      <c r="H157" s="11" t="s">
        <v>22</v>
      </c>
      <c r="I157" s="11"/>
      <c r="J157" s="11"/>
      <c r="K157" s="11"/>
      <c r="L157" s="11"/>
      <c r="AT157" t="str">
        <f t="shared" si="13"/>
        <v>10201PS004</v>
      </c>
      <c r="AU157" t="str">
        <f t="shared" si="14"/>
        <v>PS004</v>
      </c>
      <c r="AX157" t="s">
        <v>22</v>
      </c>
    </row>
    <row r="158" spans="2:50" outlineLevel="1" x14ac:dyDescent="0.25">
      <c r="B158" s="11">
        <v>102020</v>
      </c>
      <c r="C158" s="11" t="s">
        <v>395</v>
      </c>
      <c r="D158" s="11" t="s">
        <v>396</v>
      </c>
      <c r="E158" s="11"/>
      <c r="F158" s="11" t="s">
        <v>222</v>
      </c>
      <c r="G158" s="11" t="s">
        <v>223</v>
      </c>
      <c r="H158" s="11" t="s">
        <v>22</v>
      </c>
      <c r="I158" s="11"/>
      <c r="J158" s="11"/>
      <c r="K158" s="11"/>
      <c r="L158" s="11"/>
      <c r="AT158" t="str">
        <f t="shared" si="13"/>
        <v>10202SU007</v>
      </c>
      <c r="AU158" t="str">
        <f t="shared" si="14"/>
        <v>SU007</v>
      </c>
      <c r="AX158" t="s">
        <v>22</v>
      </c>
    </row>
    <row r="159" spans="2:50" outlineLevel="1" x14ac:dyDescent="0.25">
      <c r="B159" s="11">
        <v>102020</v>
      </c>
      <c r="C159" s="11" t="s">
        <v>399</v>
      </c>
      <c r="D159" s="11" t="s">
        <v>400</v>
      </c>
      <c r="E159" s="11"/>
      <c r="F159" s="11" t="s">
        <v>222</v>
      </c>
      <c r="G159" s="11" t="s">
        <v>223</v>
      </c>
      <c r="H159" s="11" t="s">
        <v>3760</v>
      </c>
      <c r="I159" s="11"/>
      <c r="J159" s="11"/>
      <c r="K159" s="11"/>
      <c r="L159" s="11"/>
      <c r="AT159" t="str">
        <f t="shared" si="13"/>
        <v>10202SU017</v>
      </c>
      <c r="AU159" t="str">
        <f t="shared" si="14"/>
        <v>SU017</v>
      </c>
      <c r="AX159" t="s">
        <v>3760</v>
      </c>
    </row>
    <row r="160" spans="2:50" outlineLevel="1" x14ac:dyDescent="0.25">
      <c r="B160" s="11"/>
      <c r="C160" s="11"/>
      <c r="D160" s="11"/>
      <c r="E160" s="11"/>
      <c r="F160" s="11"/>
      <c r="G160" s="11"/>
      <c r="H160" s="11"/>
      <c r="I160" s="11"/>
      <c r="J160" s="11"/>
      <c r="K160" s="11"/>
      <c r="L160" s="11"/>
      <c r="AU160" t="str">
        <f t="shared" ref="AU160" si="15">RIGHT(C160,5)</f>
        <v/>
      </c>
    </row>
    <row r="161" spans="2:12" outlineLevel="1" x14ac:dyDescent="0.25">
      <c r="B161" s="11"/>
      <c r="C161" s="11"/>
      <c r="D161" s="11"/>
      <c r="E161" s="11"/>
      <c r="F161" s="11"/>
      <c r="G161" s="11"/>
      <c r="H161" s="11"/>
      <c r="I161" s="11"/>
      <c r="J161" s="11"/>
      <c r="K161" s="11"/>
      <c r="L161" s="11"/>
    </row>
    <row r="162" spans="2:12" outlineLevel="1" x14ac:dyDescent="0.25"/>
    <row r="163" spans="2:12" outlineLevel="1" x14ac:dyDescent="0.25"/>
    <row r="164" spans="2:12" s="4" customFormat="1" ht="27.75" customHeight="1" x14ac:dyDescent="0.25">
      <c r="B164" s="3" t="s">
        <v>401</v>
      </c>
      <c r="E164" s="1"/>
    </row>
    <row r="166" spans="2:12" outlineLevel="1" x14ac:dyDescent="0.25">
      <c r="B166" s="26" t="s">
        <v>402</v>
      </c>
      <c r="C166" s="15" t="s">
        <v>403</v>
      </c>
    </row>
    <row r="167" spans="2:12" outlineLevel="1" x14ac:dyDescent="0.25">
      <c r="B167" s="33" t="s">
        <v>404</v>
      </c>
      <c r="C167" s="34" t="s">
        <v>39</v>
      </c>
      <c r="D167">
        <f>COUNTIFS(GLLIST67[G/L account],B167)</f>
        <v>1</v>
      </c>
      <c r="F167" t="s">
        <v>405</v>
      </c>
      <c r="G167" s="39" t="s">
        <v>404</v>
      </c>
    </row>
    <row r="168" spans="2:12" outlineLevel="1" x14ac:dyDescent="0.25">
      <c r="B168" s="33" t="s">
        <v>406</v>
      </c>
      <c r="C168" s="34" t="s">
        <v>40</v>
      </c>
      <c r="D168">
        <f>COUNTIFS(GLLIST67[G/L account],B168)</f>
        <v>1</v>
      </c>
      <c r="F168" t="s">
        <v>405</v>
      </c>
      <c r="G168" s="39" t="s">
        <v>406</v>
      </c>
    </row>
    <row r="169" spans="2:12" outlineLevel="1" x14ac:dyDescent="0.25">
      <c r="B169" s="33" t="s">
        <v>407</v>
      </c>
      <c r="C169" s="34" t="s">
        <v>41</v>
      </c>
      <c r="D169">
        <f>COUNTIFS(GLLIST67[G/L account],B169)</f>
        <v>1</v>
      </c>
      <c r="F169" t="s">
        <v>405</v>
      </c>
      <c r="G169" s="39" t="s">
        <v>407</v>
      </c>
    </row>
    <row r="170" spans="2:12" outlineLevel="1" x14ac:dyDescent="0.25">
      <c r="B170" s="33" t="s">
        <v>408</v>
      </c>
      <c r="C170" s="34" t="s">
        <v>42</v>
      </c>
      <c r="D170">
        <f>COUNTIFS(GLLIST67[G/L account],B170)</f>
        <v>1</v>
      </c>
      <c r="F170" t="s">
        <v>405</v>
      </c>
      <c r="G170" s="39" t="s">
        <v>408</v>
      </c>
    </row>
    <row r="171" spans="2:12" outlineLevel="1" x14ac:dyDescent="0.25">
      <c r="B171" s="33" t="s">
        <v>409</v>
      </c>
      <c r="C171" s="34" t="s">
        <v>43</v>
      </c>
      <c r="D171">
        <f>COUNTIFS(GLLIST67[G/L account],B171)</f>
        <v>1</v>
      </c>
      <c r="F171" t="s">
        <v>405</v>
      </c>
      <c r="G171" s="39" t="s">
        <v>409</v>
      </c>
    </row>
    <row r="172" spans="2:12" outlineLevel="1" x14ac:dyDescent="0.25">
      <c r="B172" s="33" t="s">
        <v>410</v>
      </c>
      <c r="C172" s="34" t="s">
        <v>44</v>
      </c>
      <c r="D172">
        <f>COUNTIFS(GLLIST67[G/L account],B172)</f>
        <v>1</v>
      </c>
      <c r="F172" t="s">
        <v>405</v>
      </c>
      <c r="G172" s="39" t="s">
        <v>410</v>
      </c>
    </row>
    <row r="173" spans="2:12" outlineLevel="1" x14ac:dyDescent="0.25">
      <c r="B173" s="33" t="s">
        <v>411</v>
      </c>
      <c r="C173" s="34" t="s">
        <v>45</v>
      </c>
      <c r="D173">
        <f>COUNTIFS(GLLIST67[G/L account],B173)</f>
        <v>1</v>
      </c>
      <c r="F173" t="s">
        <v>405</v>
      </c>
      <c r="G173" s="39" t="s">
        <v>411</v>
      </c>
    </row>
    <row r="174" spans="2:12" outlineLevel="1" x14ac:dyDescent="0.25">
      <c r="B174" s="33" t="s">
        <v>412</v>
      </c>
      <c r="C174" s="34" t="s">
        <v>46</v>
      </c>
      <c r="D174">
        <f>COUNTIFS(GLLIST67[G/L account],B174)</f>
        <v>1</v>
      </c>
      <c r="F174" t="s">
        <v>405</v>
      </c>
      <c r="G174" s="39" t="s">
        <v>412</v>
      </c>
    </row>
    <row r="175" spans="2:12" outlineLevel="1" x14ac:dyDescent="0.25">
      <c r="B175" s="33" t="s">
        <v>413</v>
      </c>
      <c r="C175" s="34" t="s">
        <v>47</v>
      </c>
      <c r="D175">
        <f>COUNTIFS(GLLIST67[G/L account],B175)</f>
        <v>1</v>
      </c>
      <c r="F175" t="s">
        <v>405</v>
      </c>
      <c r="G175" s="39" t="s">
        <v>413</v>
      </c>
    </row>
    <row r="176" spans="2:12" outlineLevel="1" x14ac:dyDescent="0.25">
      <c r="B176" s="33" t="s">
        <v>414</v>
      </c>
      <c r="C176" s="34" t="s">
        <v>48</v>
      </c>
      <c r="D176">
        <f>COUNTIFS(GLLIST67[G/L account],B176)</f>
        <v>1</v>
      </c>
      <c r="F176" t="s">
        <v>405</v>
      </c>
      <c r="G176" s="39" t="s">
        <v>414</v>
      </c>
    </row>
    <row r="177" spans="2:7" outlineLevel="1" x14ac:dyDescent="0.25">
      <c r="B177" s="33" t="s">
        <v>415</v>
      </c>
      <c r="C177" s="34" t="s">
        <v>49</v>
      </c>
      <c r="D177">
        <f>COUNTIFS(GLLIST67[G/L account],B177)</f>
        <v>1</v>
      </c>
      <c r="F177" t="s">
        <v>405</v>
      </c>
      <c r="G177" s="39" t="s">
        <v>415</v>
      </c>
    </row>
    <row r="178" spans="2:7" outlineLevel="1" x14ac:dyDescent="0.25">
      <c r="B178" s="35">
        <v>15000250</v>
      </c>
      <c r="C178" s="34" t="s">
        <v>50</v>
      </c>
      <c r="D178">
        <f>COUNTIFS(GLLIST67[G/L account],B178)</f>
        <v>1</v>
      </c>
      <c r="F178" t="s">
        <v>405</v>
      </c>
      <c r="G178" s="39">
        <v>15000250</v>
      </c>
    </row>
    <row r="179" spans="2:7" outlineLevel="1" x14ac:dyDescent="0.25">
      <c r="B179" s="33" t="s">
        <v>416</v>
      </c>
      <c r="C179" s="34" t="s">
        <v>52</v>
      </c>
      <c r="D179">
        <f>COUNTIFS(GLLIST67[G/L account],B179)</f>
        <v>1</v>
      </c>
      <c r="F179" t="s">
        <v>51</v>
      </c>
      <c r="G179" s="39" t="s">
        <v>416</v>
      </c>
    </row>
    <row r="180" spans="2:7" outlineLevel="1" x14ac:dyDescent="0.25">
      <c r="B180" s="33" t="s">
        <v>417</v>
      </c>
      <c r="C180" s="34" t="s">
        <v>53</v>
      </c>
      <c r="D180">
        <f>COUNTIFS(GLLIST67[G/L account],B180)</f>
        <v>1</v>
      </c>
      <c r="F180" t="s">
        <v>51</v>
      </c>
      <c r="G180" s="39" t="s">
        <v>417</v>
      </c>
    </row>
    <row r="181" spans="2:7" outlineLevel="1" x14ac:dyDescent="0.25">
      <c r="B181" s="33" t="s">
        <v>418</v>
      </c>
      <c r="C181" s="34" t="s">
        <v>54</v>
      </c>
      <c r="D181">
        <f>COUNTIFS(GLLIST67[G/L account],B181)</f>
        <v>1</v>
      </c>
      <c r="F181" t="s">
        <v>51</v>
      </c>
      <c r="G181" s="39" t="s">
        <v>418</v>
      </c>
    </row>
    <row r="182" spans="2:7" outlineLevel="1" x14ac:dyDescent="0.25">
      <c r="B182" s="33" t="s">
        <v>419</v>
      </c>
      <c r="C182" s="34" t="s">
        <v>55</v>
      </c>
      <c r="D182">
        <f>COUNTIFS(GLLIST67[G/L account],B182)</f>
        <v>1</v>
      </c>
      <c r="F182" t="s">
        <v>51</v>
      </c>
      <c r="G182" s="39" t="s">
        <v>419</v>
      </c>
    </row>
    <row r="183" spans="2:7" outlineLevel="1" x14ac:dyDescent="0.25">
      <c r="B183" s="33" t="s">
        <v>420</v>
      </c>
      <c r="C183" s="34" t="s">
        <v>56</v>
      </c>
      <c r="D183">
        <f>COUNTIFS(GLLIST67[G/L account],B183)</f>
        <v>1</v>
      </c>
      <c r="F183" t="s">
        <v>51</v>
      </c>
      <c r="G183" s="39" t="s">
        <v>420</v>
      </c>
    </row>
    <row r="184" spans="2:7" outlineLevel="1" x14ac:dyDescent="0.25">
      <c r="B184" s="33"/>
      <c r="C184" s="34"/>
      <c r="D184">
        <f>COUNTIFS(GLLIST67[G/L account],B184)</f>
        <v>0</v>
      </c>
    </row>
    <row r="185" spans="2:7" outlineLevel="1" x14ac:dyDescent="0.25">
      <c r="B185" s="25" t="s">
        <v>421</v>
      </c>
      <c r="C185" s="16" t="s">
        <v>422</v>
      </c>
      <c r="D185">
        <f>COUNTIFS(GLLIST67[G/L account],B185)</f>
        <v>1</v>
      </c>
    </row>
    <row r="186" spans="2:7" outlineLevel="1" x14ac:dyDescent="0.25">
      <c r="B186" s="25" t="s">
        <v>423</v>
      </c>
      <c r="C186" s="16" t="s">
        <v>424</v>
      </c>
      <c r="D186">
        <f>COUNTIFS(GLLIST67[G/L account],B186)</f>
        <v>1</v>
      </c>
    </row>
    <row r="187" spans="2:7" outlineLevel="1" x14ac:dyDescent="0.25">
      <c r="B187" s="25" t="s">
        <v>425</v>
      </c>
      <c r="C187" s="16" t="s">
        <v>426</v>
      </c>
      <c r="D187">
        <f>COUNTIFS(GLLIST67[G/L account],B187)</f>
        <v>1</v>
      </c>
    </row>
    <row r="188" spans="2:7" outlineLevel="1" x14ac:dyDescent="0.25">
      <c r="B188" s="25" t="s">
        <v>427</v>
      </c>
      <c r="C188" s="16" t="s">
        <v>428</v>
      </c>
      <c r="D188">
        <f>COUNTIFS(GLLIST67[G/L account],B188)</f>
        <v>1</v>
      </c>
    </row>
    <row r="189" spans="2:7" outlineLevel="1" x14ac:dyDescent="0.25">
      <c r="B189" s="25" t="s">
        <v>429</v>
      </c>
      <c r="C189" s="16" t="s">
        <v>430</v>
      </c>
      <c r="D189">
        <f>COUNTIFS(GLLIST67[G/L account],B189)</f>
        <v>1</v>
      </c>
    </row>
    <row r="190" spans="2:7" outlineLevel="1" x14ac:dyDescent="0.25">
      <c r="B190" s="25" t="s">
        <v>431</v>
      </c>
      <c r="C190" s="16" t="s">
        <v>432</v>
      </c>
      <c r="D190">
        <f>COUNTIFS(GLLIST67[G/L account],B190)</f>
        <v>1</v>
      </c>
    </row>
    <row r="191" spans="2:7" outlineLevel="1" x14ac:dyDescent="0.25">
      <c r="B191" s="25" t="s">
        <v>433</v>
      </c>
      <c r="C191" s="16" t="s">
        <v>434</v>
      </c>
      <c r="D191">
        <f>COUNTIFS(GLLIST67[G/L account],B191)</f>
        <v>1</v>
      </c>
    </row>
    <row r="192" spans="2:7" outlineLevel="1" x14ac:dyDescent="0.25">
      <c r="B192" s="25" t="s">
        <v>435</v>
      </c>
      <c r="C192" s="16" t="s">
        <v>436</v>
      </c>
      <c r="D192">
        <f>COUNTIFS(GLLIST67[G/L account],B192)</f>
        <v>1</v>
      </c>
    </row>
    <row r="193" spans="2:4" outlineLevel="1" x14ac:dyDescent="0.25">
      <c r="B193" s="25" t="s">
        <v>437</v>
      </c>
      <c r="C193" s="16" t="s">
        <v>438</v>
      </c>
      <c r="D193">
        <f>COUNTIFS(GLLIST67[G/L account],B193)</f>
        <v>1</v>
      </c>
    </row>
    <row r="194" spans="2:4" outlineLevel="1" x14ac:dyDescent="0.25">
      <c r="B194" s="25" t="s">
        <v>439</v>
      </c>
      <c r="C194" s="16" t="s">
        <v>440</v>
      </c>
      <c r="D194">
        <f>COUNTIFS(GLLIST67[G/L account],B194)</f>
        <v>1</v>
      </c>
    </row>
    <row r="195" spans="2:4" outlineLevel="1" x14ac:dyDescent="0.25">
      <c r="B195" s="25" t="s">
        <v>441</v>
      </c>
      <c r="C195" s="16" t="s">
        <v>442</v>
      </c>
      <c r="D195">
        <f>COUNTIFS(GLLIST67[G/L account],B195)</f>
        <v>1</v>
      </c>
    </row>
    <row r="196" spans="2:4" outlineLevel="1" x14ac:dyDescent="0.25">
      <c r="B196" s="25" t="s">
        <v>443</v>
      </c>
      <c r="C196" s="16" t="s">
        <v>444</v>
      </c>
      <c r="D196">
        <f>COUNTIFS(GLLIST67[G/L account],B196)</f>
        <v>1</v>
      </c>
    </row>
    <row r="197" spans="2:4" outlineLevel="1" x14ac:dyDescent="0.25">
      <c r="B197" s="25" t="s">
        <v>445</v>
      </c>
      <c r="C197" s="16" t="s">
        <v>446</v>
      </c>
      <c r="D197">
        <f>COUNTIFS(GLLIST67[G/L account],B197)</f>
        <v>1</v>
      </c>
    </row>
    <row r="198" spans="2:4" outlineLevel="1" x14ac:dyDescent="0.25">
      <c r="B198" s="25" t="s">
        <v>447</v>
      </c>
      <c r="C198" s="16" t="s">
        <v>448</v>
      </c>
      <c r="D198">
        <f>COUNTIFS(GLLIST67[G/L account],B198)</f>
        <v>1</v>
      </c>
    </row>
    <row r="199" spans="2:4" outlineLevel="1" x14ac:dyDescent="0.25">
      <c r="B199" s="25" t="s">
        <v>449</v>
      </c>
      <c r="C199" s="16" t="s">
        <v>450</v>
      </c>
      <c r="D199">
        <f>COUNTIFS(GLLIST67[G/L account],B199)</f>
        <v>1</v>
      </c>
    </row>
    <row r="200" spans="2:4" outlineLevel="1" x14ac:dyDescent="0.25">
      <c r="B200" s="25" t="s">
        <v>451</v>
      </c>
      <c r="C200" s="16" t="s">
        <v>452</v>
      </c>
      <c r="D200">
        <f>COUNTIFS(GLLIST67[G/L account],B200)</f>
        <v>1</v>
      </c>
    </row>
    <row r="201" spans="2:4" outlineLevel="1" x14ac:dyDescent="0.25">
      <c r="B201" s="25" t="s">
        <v>453</v>
      </c>
      <c r="C201" s="16" t="s">
        <v>454</v>
      </c>
      <c r="D201">
        <f>COUNTIFS(GLLIST67[G/L account],B201)</f>
        <v>1</v>
      </c>
    </row>
    <row r="202" spans="2:4" outlineLevel="1" x14ac:dyDescent="0.25">
      <c r="B202" s="25" t="s">
        <v>455</v>
      </c>
      <c r="C202" s="16" t="s">
        <v>456</v>
      </c>
      <c r="D202">
        <f>COUNTIFS(GLLIST67[G/L account],B202)</f>
        <v>1</v>
      </c>
    </row>
    <row r="203" spans="2:4" outlineLevel="1" x14ac:dyDescent="0.25">
      <c r="B203" s="25" t="s">
        <v>457</v>
      </c>
      <c r="C203" s="16" t="s">
        <v>458</v>
      </c>
      <c r="D203">
        <f>COUNTIFS(GLLIST67[G/L account],B203)</f>
        <v>1</v>
      </c>
    </row>
    <row r="204" spans="2:4" outlineLevel="1" x14ac:dyDescent="0.25">
      <c r="B204" s="27" t="s">
        <v>459</v>
      </c>
      <c r="C204" s="28" t="s">
        <v>460</v>
      </c>
      <c r="D204">
        <f>COUNTIFS(GLLIST67[G/L account],B204)</f>
        <v>1</v>
      </c>
    </row>
    <row r="205" spans="2:4" outlineLevel="1" x14ac:dyDescent="0.25">
      <c r="B205" s="27" t="s">
        <v>461</v>
      </c>
      <c r="C205" s="28" t="s">
        <v>462</v>
      </c>
      <c r="D205">
        <f>COUNTIFS(GLLIST67[G/L account],B205)</f>
        <v>1</v>
      </c>
    </row>
    <row r="206" spans="2:4" outlineLevel="1" x14ac:dyDescent="0.25">
      <c r="B206" s="27" t="s">
        <v>463</v>
      </c>
      <c r="C206" s="28" t="s">
        <v>464</v>
      </c>
      <c r="D206">
        <f>COUNTIFS(GLLIST67[G/L account],B206)</f>
        <v>1</v>
      </c>
    </row>
    <row r="207" spans="2:4" outlineLevel="1" x14ac:dyDescent="0.25">
      <c r="B207" s="27" t="s">
        <v>465</v>
      </c>
      <c r="C207" s="28" t="s">
        <v>466</v>
      </c>
      <c r="D207">
        <f>COUNTIFS(GLLIST67[G/L account],B207)</f>
        <v>1</v>
      </c>
    </row>
    <row r="208" spans="2:4" outlineLevel="1" x14ac:dyDescent="0.25">
      <c r="B208" s="25" t="s">
        <v>467</v>
      </c>
      <c r="C208" s="16" t="s">
        <v>468</v>
      </c>
      <c r="D208">
        <f>COUNTIFS(GLLIST67[G/L account],B208)</f>
        <v>1</v>
      </c>
    </row>
    <row r="209" spans="2:4" outlineLevel="1" x14ac:dyDescent="0.25">
      <c r="B209" s="25" t="s">
        <v>469</v>
      </c>
      <c r="C209" s="16" t="s">
        <v>470</v>
      </c>
      <c r="D209">
        <f>COUNTIFS(GLLIST67[G/L account],B209)</f>
        <v>1</v>
      </c>
    </row>
    <row r="210" spans="2:4" outlineLevel="1" x14ac:dyDescent="0.25">
      <c r="B210" s="25" t="s">
        <v>471</v>
      </c>
      <c r="C210" s="16" t="s">
        <v>472</v>
      </c>
      <c r="D210">
        <f>COUNTIFS(GLLIST67[G/L account],B210)</f>
        <v>1</v>
      </c>
    </row>
    <row r="211" spans="2:4" outlineLevel="1" x14ac:dyDescent="0.25">
      <c r="B211" s="25" t="s">
        <v>473</v>
      </c>
      <c r="C211" s="16" t="s">
        <v>474</v>
      </c>
      <c r="D211">
        <f>COUNTIFS(GLLIST67[G/L account],B211)</f>
        <v>1</v>
      </c>
    </row>
    <row r="212" spans="2:4" outlineLevel="1" x14ac:dyDescent="0.25">
      <c r="B212" s="25" t="s">
        <v>475</v>
      </c>
      <c r="C212" s="16" t="s">
        <v>476</v>
      </c>
      <c r="D212">
        <f>COUNTIFS(GLLIST67[G/L account],B212)</f>
        <v>1</v>
      </c>
    </row>
    <row r="213" spans="2:4" outlineLevel="1" x14ac:dyDescent="0.25">
      <c r="B213" s="25" t="s">
        <v>477</v>
      </c>
      <c r="C213" s="16" t="s">
        <v>478</v>
      </c>
      <c r="D213">
        <f>COUNTIFS(GLLIST67[G/L account],B213)</f>
        <v>1</v>
      </c>
    </row>
    <row r="214" spans="2:4" outlineLevel="1" x14ac:dyDescent="0.25">
      <c r="B214" s="25" t="s">
        <v>479</v>
      </c>
      <c r="C214" s="16" t="s">
        <v>480</v>
      </c>
      <c r="D214">
        <f>COUNTIFS(GLLIST67[G/L account],B214)</f>
        <v>1</v>
      </c>
    </row>
    <row r="215" spans="2:4" outlineLevel="1" x14ac:dyDescent="0.25">
      <c r="B215" s="25" t="s">
        <v>481</v>
      </c>
      <c r="C215" s="16" t="s">
        <v>482</v>
      </c>
      <c r="D215">
        <f>COUNTIFS(GLLIST67[G/L account],B215)</f>
        <v>1</v>
      </c>
    </row>
    <row r="216" spans="2:4" outlineLevel="1" x14ac:dyDescent="0.25">
      <c r="B216" s="25" t="s">
        <v>483</v>
      </c>
      <c r="C216" s="16" t="s">
        <v>484</v>
      </c>
      <c r="D216">
        <f>COUNTIFS(GLLIST67[G/L account],B216)</f>
        <v>1</v>
      </c>
    </row>
    <row r="217" spans="2:4" outlineLevel="1" x14ac:dyDescent="0.25">
      <c r="B217" s="29" t="s">
        <v>485</v>
      </c>
      <c r="C217" s="30" t="s">
        <v>486</v>
      </c>
      <c r="D217">
        <f>COUNTIFS(GLLIST67[G/L account],B217)</f>
        <v>1</v>
      </c>
    </row>
    <row r="218" spans="2:4" outlineLevel="1" x14ac:dyDescent="0.25">
      <c r="B218" s="29" t="s">
        <v>487</v>
      </c>
      <c r="C218" s="30" t="s">
        <v>488</v>
      </c>
      <c r="D218">
        <f>COUNTIFS(GLLIST67[G/L account],B218)</f>
        <v>1</v>
      </c>
    </row>
    <row r="219" spans="2:4" outlineLevel="1" x14ac:dyDescent="0.25">
      <c r="B219" s="29" t="s">
        <v>489</v>
      </c>
      <c r="C219" s="30" t="s">
        <v>490</v>
      </c>
      <c r="D219">
        <f>COUNTIFS(GLLIST67[G/L account],B219)</f>
        <v>1</v>
      </c>
    </row>
    <row r="220" spans="2:4" outlineLevel="1" x14ac:dyDescent="0.25">
      <c r="B220" s="29" t="s">
        <v>491</v>
      </c>
      <c r="C220" s="30" t="s">
        <v>492</v>
      </c>
      <c r="D220">
        <f>COUNTIFS(GLLIST67[G/L account],B220)</f>
        <v>1</v>
      </c>
    </row>
    <row r="221" spans="2:4" outlineLevel="1" x14ac:dyDescent="0.25">
      <c r="B221" s="29" t="s">
        <v>493</v>
      </c>
      <c r="C221" s="30" t="s">
        <v>494</v>
      </c>
      <c r="D221">
        <f>COUNTIFS(GLLIST67[G/L account],B221)</f>
        <v>1</v>
      </c>
    </row>
    <row r="222" spans="2:4" outlineLevel="1" x14ac:dyDescent="0.25">
      <c r="B222" s="29" t="s">
        <v>495</v>
      </c>
      <c r="C222" s="30" t="s">
        <v>496</v>
      </c>
      <c r="D222">
        <f>COUNTIFS(GLLIST67[G/L account],B222)</f>
        <v>1</v>
      </c>
    </row>
    <row r="223" spans="2:4" outlineLevel="1" x14ac:dyDescent="0.25">
      <c r="B223" s="29" t="s">
        <v>497</v>
      </c>
      <c r="C223" s="30" t="s">
        <v>498</v>
      </c>
      <c r="D223">
        <f>COUNTIFS(GLLIST67[G/L account],B223)</f>
        <v>1</v>
      </c>
    </row>
    <row r="224" spans="2:4" outlineLevel="1" x14ac:dyDescent="0.25">
      <c r="B224" s="29" t="s">
        <v>499</v>
      </c>
      <c r="C224" s="30" t="s">
        <v>500</v>
      </c>
      <c r="D224">
        <f>COUNTIFS(GLLIST67[G/L account],B224)</f>
        <v>1</v>
      </c>
    </row>
    <row r="225" spans="2:4" outlineLevel="1" x14ac:dyDescent="0.25">
      <c r="B225" s="29" t="s">
        <v>501</v>
      </c>
      <c r="C225" s="30" t="s">
        <v>502</v>
      </c>
      <c r="D225">
        <f>COUNTIFS(GLLIST67[G/L account],B225)</f>
        <v>1</v>
      </c>
    </row>
    <row r="226" spans="2:4" outlineLevel="1" x14ac:dyDescent="0.25">
      <c r="B226" s="29" t="s">
        <v>503</v>
      </c>
      <c r="C226" s="30" t="s">
        <v>504</v>
      </c>
      <c r="D226">
        <f>COUNTIFS(GLLIST67[G/L account],B226)</f>
        <v>1</v>
      </c>
    </row>
    <row r="227" spans="2:4" outlineLevel="1" x14ac:dyDescent="0.25">
      <c r="B227" s="29" t="s">
        <v>505</v>
      </c>
      <c r="C227" s="30" t="s">
        <v>506</v>
      </c>
      <c r="D227">
        <f>COUNTIFS(GLLIST67[G/L account],B227)</f>
        <v>1</v>
      </c>
    </row>
    <row r="228" spans="2:4" outlineLevel="1" x14ac:dyDescent="0.25">
      <c r="B228" s="29" t="s">
        <v>507</v>
      </c>
      <c r="C228" s="30" t="s">
        <v>508</v>
      </c>
      <c r="D228">
        <f>COUNTIFS(GLLIST67[G/L account],B228)</f>
        <v>1</v>
      </c>
    </row>
    <row r="229" spans="2:4" outlineLevel="1" x14ac:dyDescent="0.25">
      <c r="B229" s="29" t="s">
        <v>509</v>
      </c>
      <c r="C229" s="30" t="s">
        <v>510</v>
      </c>
      <c r="D229">
        <f>COUNTIFS(GLLIST67[G/L account],B229)</f>
        <v>1</v>
      </c>
    </row>
    <row r="230" spans="2:4" outlineLevel="1" x14ac:dyDescent="0.25">
      <c r="B230" s="29" t="s">
        <v>511</v>
      </c>
      <c r="C230" s="30" t="s">
        <v>512</v>
      </c>
      <c r="D230">
        <f>COUNTIFS(GLLIST67[G/L account],B230)</f>
        <v>1</v>
      </c>
    </row>
    <row r="231" spans="2:4" outlineLevel="1" x14ac:dyDescent="0.25">
      <c r="B231" s="29" t="s">
        <v>513</v>
      </c>
      <c r="C231" s="30" t="s">
        <v>514</v>
      </c>
      <c r="D231">
        <f>COUNTIFS(GLLIST67[G/L account],B231)</f>
        <v>1</v>
      </c>
    </row>
    <row r="232" spans="2:4" outlineLevel="1" x14ac:dyDescent="0.25">
      <c r="B232" s="29" t="s">
        <v>515</v>
      </c>
      <c r="C232" s="30" t="s">
        <v>516</v>
      </c>
      <c r="D232">
        <f>COUNTIFS(GLLIST67[G/L account],B232)</f>
        <v>1</v>
      </c>
    </row>
    <row r="233" spans="2:4" outlineLevel="1" x14ac:dyDescent="0.25">
      <c r="B233" s="27" t="s">
        <v>517</v>
      </c>
      <c r="C233" s="28" t="s">
        <v>518</v>
      </c>
      <c r="D233">
        <f>COUNTIFS(GLLIST67[G/L account],B233)</f>
        <v>1</v>
      </c>
    </row>
    <row r="234" spans="2:4" outlineLevel="1" x14ac:dyDescent="0.25">
      <c r="B234" s="27" t="s">
        <v>519</v>
      </c>
      <c r="C234" s="28" t="s">
        <v>520</v>
      </c>
      <c r="D234">
        <f>COUNTIFS(GLLIST67[G/L account],B234)</f>
        <v>1</v>
      </c>
    </row>
    <row r="235" spans="2:4" outlineLevel="1" x14ac:dyDescent="0.25">
      <c r="B235" s="27" t="s">
        <v>521</v>
      </c>
      <c r="C235" s="28" t="s">
        <v>522</v>
      </c>
      <c r="D235">
        <f>COUNTIFS(GLLIST67[G/L account],B235)</f>
        <v>1</v>
      </c>
    </row>
    <row r="236" spans="2:4" outlineLevel="1" x14ac:dyDescent="0.25">
      <c r="B236" s="27" t="s">
        <v>523</v>
      </c>
      <c r="C236" s="28" t="s">
        <v>524</v>
      </c>
      <c r="D236">
        <f>COUNTIFS(GLLIST67[G/L account],B236)</f>
        <v>1</v>
      </c>
    </row>
    <row r="237" spans="2:4" outlineLevel="1" x14ac:dyDescent="0.25">
      <c r="B237" s="27" t="s">
        <v>525</v>
      </c>
      <c r="C237" s="28" t="s">
        <v>526</v>
      </c>
      <c r="D237">
        <f>COUNTIFS(GLLIST67[G/L account],B237)</f>
        <v>1</v>
      </c>
    </row>
    <row r="238" spans="2:4" outlineLevel="1" x14ac:dyDescent="0.25">
      <c r="B238" s="27" t="s">
        <v>527</v>
      </c>
      <c r="C238" s="28" t="s">
        <v>528</v>
      </c>
      <c r="D238">
        <f>COUNTIFS(GLLIST67[G/L account],B238)</f>
        <v>1</v>
      </c>
    </row>
    <row r="239" spans="2:4" outlineLevel="1" x14ac:dyDescent="0.25">
      <c r="B239" s="27" t="s">
        <v>529</v>
      </c>
      <c r="C239" s="28" t="s">
        <v>530</v>
      </c>
      <c r="D239">
        <f>COUNTIFS(GLLIST67[G/L account],B239)</f>
        <v>1</v>
      </c>
    </row>
    <row r="240" spans="2:4" outlineLevel="1" x14ac:dyDescent="0.25">
      <c r="B240" s="27" t="s">
        <v>531</v>
      </c>
      <c r="C240" s="28" t="s">
        <v>532</v>
      </c>
      <c r="D240">
        <f>COUNTIFS(GLLIST67[G/L account],B240)</f>
        <v>1</v>
      </c>
    </row>
    <row r="241" spans="2:5" outlineLevel="1" x14ac:dyDescent="0.25">
      <c r="B241" s="27" t="s">
        <v>533</v>
      </c>
      <c r="C241" s="28" t="s">
        <v>534</v>
      </c>
      <c r="D241">
        <f>COUNTIFS(GLLIST67[G/L account],B241)</f>
        <v>1</v>
      </c>
    </row>
    <row r="242" spans="2:5" outlineLevel="1" x14ac:dyDescent="0.25">
      <c r="B242" s="27" t="s">
        <v>535</v>
      </c>
      <c r="C242" s="28" t="s">
        <v>536</v>
      </c>
      <c r="D242">
        <f>COUNTIFS(GLLIST67[G/L account],B242)</f>
        <v>1</v>
      </c>
    </row>
    <row r="243" spans="2:5" outlineLevel="1" x14ac:dyDescent="0.25">
      <c r="B243" s="27" t="s">
        <v>537</v>
      </c>
      <c r="C243" s="28" t="s">
        <v>538</v>
      </c>
      <c r="D243">
        <f>COUNTIFS(GLLIST67[G/L account],B243)</f>
        <v>1</v>
      </c>
      <c r="E243" t="s">
        <v>539</v>
      </c>
    </row>
    <row r="244" spans="2:5" outlineLevel="1" x14ac:dyDescent="0.25">
      <c r="B244" s="27" t="s">
        <v>540</v>
      </c>
      <c r="C244" s="28" t="s">
        <v>541</v>
      </c>
      <c r="D244">
        <f>COUNTIFS(GLLIST67[G/L account],B244)</f>
        <v>1</v>
      </c>
    </row>
    <row r="245" spans="2:5" outlineLevel="1" x14ac:dyDescent="0.25">
      <c r="B245" s="27" t="s">
        <v>542</v>
      </c>
      <c r="C245" s="28" t="s">
        <v>543</v>
      </c>
      <c r="D245">
        <f>COUNTIFS(GLLIST67[G/L account],B245)</f>
        <v>1</v>
      </c>
    </row>
    <row r="246" spans="2:5" outlineLevel="1" x14ac:dyDescent="0.25">
      <c r="B246" s="27" t="s">
        <v>544</v>
      </c>
      <c r="C246" s="28" t="s">
        <v>545</v>
      </c>
      <c r="D246">
        <f>COUNTIFS(GLLIST67[G/L account],B246)</f>
        <v>1</v>
      </c>
      <c r="E246" t="s">
        <v>539</v>
      </c>
    </row>
    <row r="247" spans="2:5" outlineLevel="1" x14ac:dyDescent="0.25">
      <c r="B247" s="27" t="s">
        <v>546</v>
      </c>
      <c r="C247" s="28" t="s">
        <v>547</v>
      </c>
      <c r="D247">
        <f>COUNTIFS(GLLIST67[G/L account],B247)</f>
        <v>1</v>
      </c>
      <c r="E247" t="s">
        <v>539</v>
      </c>
    </row>
    <row r="248" spans="2:5" outlineLevel="1" x14ac:dyDescent="0.25">
      <c r="B248" s="27" t="s">
        <v>548</v>
      </c>
      <c r="C248" s="28" t="s">
        <v>549</v>
      </c>
      <c r="D248">
        <f>COUNTIFS(GLLIST67[G/L account],B248)</f>
        <v>1</v>
      </c>
      <c r="E248" t="s">
        <v>539</v>
      </c>
    </row>
    <row r="249" spans="2:5" outlineLevel="1" x14ac:dyDescent="0.25">
      <c r="B249" s="27" t="s">
        <v>550</v>
      </c>
      <c r="C249" s="28" t="s">
        <v>551</v>
      </c>
      <c r="D249">
        <f>COUNTIFS(GLLIST67[G/L account],B249)</f>
        <v>1</v>
      </c>
    </row>
    <row r="250" spans="2:5" outlineLevel="1" x14ac:dyDescent="0.25">
      <c r="B250" s="27" t="s">
        <v>552</v>
      </c>
      <c r="C250" s="28" t="s">
        <v>553</v>
      </c>
      <c r="D250">
        <f>COUNTIFS(GLLIST67[G/L account],B250)</f>
        <v>1</v>
      </c>
    </row>
    <row r="251" spans="2:5" outlineLevel="1" x14ac:dyDescent="0.25">
      <c r="B251" s="27" t="s">
        <v>554</v>
      </c>
      <c r="C251" s="28" t="s">
        <v>555</v>
      </c>
      <c r="D251">
        <f>COUNTIFS(GLLIST67[G/L account],B251)</f>
        <v>1</v>
      </c>
      <c r="E251" t="s">
        <v>539</v>
      </c>
    </row>
    <row r="252" spans="2:5" outlineLevel="1" x14ac:dyDescent="0.25">
      <c r="B252" s="25" t="s">
        <v>556</v>
      </c>
      <c r="C252" s="16" t="s">
        <v>557</v>
      </c>
      <c r="D252">
        <f>COUNTIFS(GLLIST67[G/L account],B252)</f>
        <v>1</v>
      </c>
    </row>
    <row r="253" spans="2:5" outlineLevel="1" x14ac:dyDescent="0.25">
      <c r="B253" s="25" t="s">
        <v>558</v>
      </c>
      <c r="C253" s="16" t="s">
        <v>559</v>
      </c>
      <c r="D253">
        <f>COUNTIFS(GLLIST67[G/L account],B253)</f>
        <v>1</v>
      </c>
    </row>
    <row r="254" spans="2:5" outlineLevel="1" x14ac:dyDescent="0.25">
      <c r="B254" s="25" t="s">
        <v>560</v>
      </c>
      <c r="C254" s="16" t="s">
        <v>561</v>
      </c>
      <c r="D254">
        <f>COUNTIFS(GLLIST67[G/L account],B254)</f>
        <v>1</v>
      </c>
    </row>
    <row r="255" spans="2:5" outlineLevel="1" x14ac:dyDescent="0.25">
      <c r="B255" s="25" t="s">
        <v>562</v>
      </c>
      <c r="C255" s="16" t="s">
        <v>563</v>
      </c>
      <c r="D255">
        <f>COUNTIFS(GLLIST67[G/L account],B255)</f>
        <v>1</v>
      </c>
    </row>
    <row r="256" spans="2:5" outlineLevel="1" x14ac:dyDescent="0.25">
      <c r="B256" s="25" t="s">
        <v>564</v>
      </c>
      <c r="C256" s="16" t="s">
        <v>565</v>
      </c>
      <c r="D256">
        <f>COUNTIFS(GLLIST67[G/L account],B256)</f>
        <v>1</v>
      </c>
    </row>
    <row r="257" spans="2:4" outlineLevel="1" x14ac:dyDescent="0.25">
      <c r="B257" s="25" t="s">
        <v>566</v>
      </c>
      <c r="C257" s="16" t="s">
        <v>567</v>
      </c>
      <c r="D257">
        <f>COUNTIFS(GLLIST67[G/L account],B257)</f>
        <v>1</v>
      </c>
    </row>
    <row r="258" spans="2:4" outlineLevel="1" x14ac:dyDescent="0.25">
      <c r="B258" s="25" t="s">
        <v>568</v>
      </c>
      <c r="C258" s="16" t="s">
        <v>569</v>
      </c>
      <c r="D258">
        <f>COUNTIFS(GLLIST67[G/L account],B258)</f>
        <v>1</v>
      </c>
    </row>
    <row r="259" spans="2:4" outlineLevel="1" x14ac:dyDescent="0.25">
      <c r="B259" s="25" t="s">
        <v>570</v>
      </c>
      <c r="C259" s="16" t="s">
        <v>571</v>
      </c>
      <c r="D259">
        <f>COUNTIFS(GLLIST67[G/L account],B259)</f>
        <v>1</v>
      </c>
    </row>
    <row r="260" spans="2:4" outlineLevel="1" x14ac:dyDescent="0.25">
      <c r="B260" s="25" t="s">
        <v>572</v>
      </c>
      <c r="C260" s="16" t="s">
        <v>573</v>
      </c>
      <c r="D260">
        <f>COUNTIFS(GLLIST67[G/L account],B260)</f>
        <v>1</v>
      </c>
    </row>
    <row r="261" spans="2:4" outlineLevel="1" x14ac:dyDescent="0.25">
      <c r="B261" s="25" t="s">
        <v>574</v>
      </c>
      <c r="C261" s="16" t="s">
        <v>575</v>
      </c>
      <c r="D261">
        <f>COUNTIFS(GLLIST67[G/L account],B261)</f>
        <v>1</v>
      </c>
    </row>
    <row r="262" spans="2:4" outlineLevel="1" x14ac:dyDescent="0.25">
      <c r="B262" s="25" t="s">
        <v>576</v>
      </c>
      <c r="C262" s="16" t="s">
        <v>577</v>
      </c>
      <c r="D262">
        <f>COUNTIFS(GLLIST67[G/L account],B262)</f>
        <v>1</v>
      </c>
    </row>
    <row r="263" spans="2:4" outlineLevel="1" x14ac:dyDescent="0.25">
      <c r="B263" s="25" t="s">
        <v>578</v>
      </c>
      <c r="C263" s="16" t="s">
        <v>579</v>
      </c>
      <c r="D263">
        <f>COUNTIFS(GLLIST67[G/L account],B263)</f>
        <v>1</v>
      </c>
    </row>
    <row r="264" spans="2:4" outlineLevel="1" x14ac:dyDescent="0.25">
      <c r="B264" s="25" t="s">
        <v>580</v>
      </c>
      <c r="C264" s="16" t="s">
        <v>581</v>
      </c>
      <c r="D264">
        <f>COUNTIFS(GLLIST67[G/L account],B264)</f>
        <v>1</v>
      </c>
    </row>
    <row r="265" spans="2:4" outlineLevel="1" x14ac:dyDescent="0.25">
      <c r="B265" s="25" t="s">
        <v>582</v>
      </c>
      <c r="C265" s="16" t="s">
        <v>583</v>
      </c>
      <c r="D265">
        <f>COUNTIFS(GLLIST67[G/L account],B265)</f>
        <v>1</v>
      </c>
    </row>
    <row r="266" spans="2:4" outlineLevel="1" x14ac:dyDescent="0.25">
      <c r="B266" s="25" t="s">
        <v>584</v>
      </c>
      <c r="C266" s="16" t="s">
        <v>585</v>
      </c>
      <c r="D266">
        <f>COUNTIFS(GLLIST67[G/L account],B266)</f>
        <v>1</v>
      </c>
    </row>
    <row r="267" spans="2:4" outlineLevel="1" x14ac:dyDescent="0.25">
      <c r="B267" s="25" t="s">
        <v>586</v>
      </c>
      <c r="C267" s="16" t="s">
        <v>587</v>
      </c>
      <c r="D267">
        <f>COUNTIFS(GLLIST67[G/L account],B267)</f>
        <v>1</v>
      </c>
    </row>
    <row r="268" spans="2:4" outlineLevel="1" x14ac:dyDescent="0.25">
      <c r="B268" s="25" t="s">
        <v>588</v>
      </c>
      <c r="C268" s="16" t="s">
        <v>589</v>
      </c>
      <c r="D268">
        <f>COUNTIFS(GLLIST67[G/L account],B268)</f>
        <v>1</v>
      </c>
    </row>
    <row r="269" spans="2:4" outlineLevel="1" x14ac:dyDescent="0.25">
      <c r="B269" s="25" t="s">
        <v>590</v>
      </c>
      <c r="C269" s="16" t="s">
        <v>591</v>
      </c>
      <c r="D269">
        <f>COUNTIFS(GLLIST67[G/L account],B269)</f>
        <v>1</v>
      </c>
    </row>
    <row r="270" spans="2:4" outlineLevel="1" x14ac:dyDescent="0.25">
      <c r="B270" s="25" t="s">
        <v>592</v>
      </c>
      <c r="C270" s="16" t="s">
        <v>593</v>
      </c>
      <c r="D270">
        <f>COUNTIFS(GLLIST67[G/L account],B270)</f>
        <v>1</v>
      </c>
    </row>
    <row r="271" spans="2:4" outlineLevel="1" x14ac:dyDescent="0.25">
      <c r="B271" s="25" t="s">
        <v>594</v>
      </c>
      <c r="C271" s="16" t="s">
        <v>595</v>
      </c>
      <c r="D271">
        <f>COUNTIFS(GLLIST67[G/L account],B271)</f>
        <v>1</v>
      </c>
    </row>
    <row r="272" spans="2:4" outlineLevel="1" x14ac:dyDescent="0.25">
      <c r="B272" s="25" t="s">
        <v>596</v>
      </c>
      <c r="C272" s="16" t="s">
        <v>597</v>
      </c>
      <c r="D272">
        <f>COUNTIFS(GLLIST67[G/L account],B272)</f>
        <v>1</v>
      </c>
    </row>
    <row r="273" spans="2:4" outlineLevel="1" x14ac:dyDescent="0.25">
      <c r="B273" s="25" t="s">
        <v>598</v>
      </c>
      <c r="C273" s="16" t="s">
        <v>599</v>
      </c>
      <c r="D273">
        <f>COUNTIFS(GLLIST67[G/L account],B273)</f>
        <v>1</v>
      </c>
    </row>
    <row r="274" spans="2:4" outlineLevel="1" x14ac:dyDescent="0.25">
      <c r="B274" s="25" t="s">
        <v>600</v>
      </c>
      <c r="C274" s="16" t="s">
        <v>601</v>
      </c>
      <c r="D274">
        <f>COUNTIFS(GLLIST67[G/L account],B274)</f>
        <v>1</v>
      </c>
    </row>
    <row r="275" spans="2:4" outlineLevel="1" x14ac:dyDescent="0.25">
      <c r="B275" s="25" t="s">
        <v>602</v>
      </c>
      <c r="C275" s="16" t="s">
        <v>603</v>
      </c>
      <c r="D275">
        <f>COUNTIFS(GLLIST67[G/L account],B275)</f>
        <v>1</v>
      </c>
    </row>
    <row r="276" spans="2:4" outlineLevel="1" x14ac:dyDescent="0.25">
      <c r="B276" s="25" t="s">
        <v>604</v>
      </c>
      <c r="C276" s="16" t="s">
        <v>605</v>
      </c>
      <c r="D276">
        <f>COUNTIFS(GLLIST67[G/L account],B276)</f>
        <v>1</v>
      </c>
    </row>
    <row r="277" spans="2:4" outlineLevel="1" x14ac:dyDescent="0.25">
      <c r="B277" s="25" t="s">
        <v>606</v>
      </c>
      <c r="C277" s="16" t="s">
        <v>607</v>
      </c>
      <c r="D277">
        <f>COUNTIFS(GLLIST67[G/L account],B277)</f>
        <v>1</v>
      </c>
    </row>
    <row r="278" spans="2:4" outlineLevel="1" x14ac:dyDescent="0.25">
      <c r="B278" s="25" t="s">
        <v>608</v>
      </c>
      <c r="C278" s="16" t="s">
        <v>609</v>
      </c>
      <c r="D278">
        <f>COUNTIFS(GLLIST67[G/L account],B278)</f>
        <v>1</v>
      </c>
    </row>
    <row r="279" spans="2:4" outlineLevel="1" x14ac:dyDescent="0.25">
      <c r="B279" s="32">
        <v>61900050</v>
      </c>
      <c r="C279" s="16" t="s">
        <v>610</v>
      </c>
      <c r="D279">
        <f>COUNTIFS(GLLIST67[G/L account],B279)</f>
        <v>1</v>
      </c>
    </row>
    <row r="280" spans="2:4" outlineLevel="1" x14ac:dyDescent="0.25">
      <c r="B280" s="25" t="s">
        <v>611</v>
      </c>
      <c r="C280" s="16" t="s">
        <v>612</v>
      </c>
      <c r="D280">
        <f>COUNTIFS(GLLIST67[G/L account],B280)</f>
        <v>1</v>
      </c>
    </row>
    <row r="281" spans="2:4" outlineLevel="1" x14ac:dyDescent="0.25">
      <c r="B281" s="25" t="s">
        <v>613</v>
      </c>
      <c r="C281" s="16" t="s">
        <v>614</v>
      </c>
      <c r="D281">
        <f>COUNTIFS(GLLIST67[G/L account],B281)</f>
        <v>1</v>
      </c>
    </row>
    <row r="282" spans="2:4" outlineLevel="1" x14ac:dyDescent="0.25">
      <c r="B282" s="25" t="s">
        <v>615</v>
      </c>
      <c r="C282" s="16" t="s">
        <v>616</v>
      </c>
      <c r="D282">
        <f>COUNTIFS(GLLIST67[G/L account],B282)</f>
        <v>1</v>
      </c>
    </row>
    <row r="283" spans="2:4" outlineLevel="1" x14ac:dyDescent="0.25">
      <c r="B283" s="25" t="s">
        <v>617</v>
      </c>
      <c r="C283" s="16" t="s">
        <v>618</v>
      </c>
      <c r="D283">
        <f>COUNTIFS(GLLIST67[G/L account],B283)</f>
        <v>1</v>
      </c>
    </row>
    <row r="284" spans="2:4" outlineLevel="1" x14ac:dyDescent="0.25">
      <c r="B284" s="25" t="s">
        <v>619</v>
      </c>
      <c r="C284" s="16" t="s">
        <v>620</v>
      </c>
      <c r="D284">
        <f>COUNTIFS(GLLIST67[G/L account],B284)</f>
        <v>1</v>
      </c>
    </row>
    <row r="285" spans="2:4" outlineLevel="1" x14ac:dyDescent="0.25">
      <c r="B285" s="25" t="s">
        <v>621</v>
      </c>
      <c r="C285" s="16" t="s">
        <v>622</v>
      </c>
      <c r="D285">
        <f>COUNTIFS(GLLIST67[G/L account],B285)</f>
        <v>1</v>
      </c>
    </row>
    <row r="286" spans="2:4" outlineLevel="1" x14ac:dyDescent="0.25">
      <c r="B286" s="25" t="s">
        <v>623</v>
      </c>
      <c r="C286" s="16" t="s">
        <v>624</v>
      </c>
      <c r="D286">
        <f>COUNTIFS(GLLIST67[G/L account],B286)</f>
        <v>1</v>
      </c>
    </row>
    <row r="287" spans="2:4" outlineLevel="1" x14ac:dyDescent="0.25">
      <c r="B287" s="25" t="s">
        <v>625</v>
      </c>
      <c r="C287" s="16" t="s">
        <v>626</v>
      </c>
      <c r="D287">
        <f>COUNTIFS(GLLIST67[G/L account],B287)</f>
        <v>1</v>
      </c>
    </row>
    <row r="288" spans="2:4" outlineLevel="1" x14ac:dyDescent="0.25">
      <c r="B288" s="25" t="s">
        <v>627</v>
      </c>
      <c r="C288" s="16" t="s">
        <v>628</v>
      </c>
      <c r="D288">
        <f>COUNTIFS(GLLIST67[G/L account],B288)</f>
        <v>1</v>
      </c>
    </row>
    <row r="289" spans="2:4" outlineLevel="1" x14ac:dyDescent="0.25">
      <c r="B289" s="25" t="s">
        <v>629</v>
      </c>
      <c r="C289" s="16" t="s">
        <v>630</v>
      </c>
      <c r="D289">
        <f>COUNTIFS(GLLIST67[G/L account],B289)</f>
        <v>1</v>
      </c>
    </row>
    <row r="290" spans="2:4" outlineLevel="1" x14ac:dyDescent="0.25">
      <c r="B290" s="25" t="s">
        <v>631</v>
      </c>
      <c r="C290" s="16" t="s">
        <v>632</v>
      </c>
      <c r="D290">
        <f>COUNTIFS(GLLIST67[G/L account],B290)</f>
        <v>1</v>
      </c>
    </row>
    <row r="291" spans="2:4" outlineLevel="1" x14ac:dyDescent="0.25">
      <c r="B291" s="25" t="s">
        <v>633</v>
      </c>
      <c r="C291" s="16" t="s">
        <v>634</v>
      </c>
      <c r="D291">
        <f>COUNTIFS(GLLIST67[G/L account],B291)</f>
        <v>1</v>
      </c>
    </row>
    <row r="292" spans="2:4" outlineLevel="1" x14ac:dyDescent="0.25">
      <c r="B292" s="25" t="s">
        <v>635</v>
      </c>
      <c r="C292" s="16" t="s">
        <v>636</v>
      </c>
      <c r="D292">
        <f>COUNTIFS(GLLIST67[G/L account],B292)</f>
        <v>1</v>
      </c>
    </row>
    <row r="293" spans="2:4" outlineLevel="1" x14ac:dyDescent="0.25">
      <c r="B293" s="25" t="s">
        <v>637</v>
      </c>
      <c r="C293" s="16" t="s">
        <v>638</v>
      </c>
      <c r="D293">
        <f>COUNTIFS(GLLIST67[G/L account],B293)</f>
        <v>1</v>
      </c>
    </row>
    <row r="294" spans="2:4" outlineLevel="1" x14ac:dyDescent="0.25">
      <c r="B294" s="25" t="s">
        <v>639</v>
      </c>
      <c r="C294" s="16" t="s">
        <v>640</v>
      </c>
      <c r="D294">
        <f>COUNTIFS(GLLIST67[G/L account],B294)</f>
        <v>1</v>
      </c>
    </row>
    <row r="295" spans="2:4" outlineLevel="1" x14ac:dyDescent="0.25">
      <c r="B295" s="25" t="s">
        <v>641</v>
      </c>
      <c r="C295" s="16" t="s">
        <v>642</v>
      </c>
      <c r="D295">
        <f>COUNTIFS(GLLIST67[G/L account],B295)</f>
        <v>1</v>
      </c>
    </row>
    <row r="296" spans="2:4" outlineLevel="1" x14ac:dyDescent="0.25">
      <c r="B296" s="25" t="s">
        <v>643</v>
      </c>
      <c r="C296" s="16" t="s">
        <v>644</v>
      </c>
      <c r="D296">
        <f>COUNTIFS(GLLIST67[G/L account],B296)</f>
        <v>1</v>
      </c>
    </row>
    <row r="297" spans="2:4" outlineLevel="1" x14ac:dyDescent="0.25">
      <c r="B297" s="25" t="s">
        <v>645</v>
      </c>
      <c r="C297" s="16" t="s">
        <v>646</v>
      </c>
      <c r="D297">
        <f>COUNTIFS(GLLIST67[G/L account],B297)</f>
        <v>1</v>
      </c>
    </row>
    <row r="298" spans="2:4" outlineLevel="1" x14ac:dyDescent="0.25">
      <c r="B298" s="25" t="s">
        <v>647</v>
      </c>
      <c r="C298" s="16" t="s">
        <v>648</v>
      </c>
      <c r="D298">
        <f>COUNTIFS(GLLIST67[G/L account],B298)</f>
        <v>1</v>
      </c>
    </row>
    <row r="299" spans="2:4" outlineLevel="1" x14ac:dyDescent="0.25">
      <c r="B299" s="25" t="s">
        <v>649</v>
      </c>
      <c r="C299" s="16" t="s">
        <v>650</v>
      </c>
      <c r="D299">
        <f>COUNTIFS(GLLIST67[G/L account],B299)</f>
        <v>1</v>
      </c>
    </row>
    <row r="300" spans="2:4" outlineLevel="1" x14ac:dyDescent="0.25">
      <c r="B300" s="27" t="s">
        <v>651</v>
      </c>
      <c r="C300" s="28" t="s">
        <v>652</v>
      </c>
      <c r="D300">
        <f>COUNTIFS(GLLIST67[G/L account],B300)</f>
        <v>1</v>
      </c>
    </row>
    <row r="301" spans="2:4" outlineLevel="1" x14ac:dyDescent="0.25">
      <c r="B301" s="25" t="s">
        <v>653</v>
      </c>
      <c r="C301" s="16" t="s">
        <v>654</v>
      </c>
      <c r="D301">
        <f>COUNTIFS(GLLIST67[G/L account],B301)</f>
        <v>1</v>
      </c>
    </row>
    <row r="302" spans="2:4" outlineLevel="1" x14ac:dyDescent="0.25">
      <c r="B302" s="25" t="s">
        <v>655</v>
      </c>
      <c r="C302" s="16" t="s">
        <v>656</v>
      </c>
      <c r="D302">
        <f>COUNTIFS(GLLIST67[G/L account],B302)</f>
        <v>1</v>
      </c>
    </row>
    <row r="303" spans="2:4" outlineLevel="1" x14ac:dyDescent="0.25">
      <c r="B303" s="27" t="s">
        <v>657</v>
      </c>
      <c r="C303" s="28" t="s">
        <v>658</v>
      </c>
      <c r="D303">
        <f>COUNTIFS(GLLIST67[G/L account],B303)</f>
        <v>1</v>
      </c>
    </row>
    <row r="304" spans="2:4" outlineLevel="1" x14ac:dyDescent="0.25">
      <c r="B304" s="27" t="s">
        <v>659</v>
      </c>
      <c r="C304" s="28" t="s">
        <v>660</v>
      </c>
      <c r="D304">
        <f>COUNTIFS(GLLIST67[G/L account],B304)</f>
        <v>1</v>
      </c>
    </row>
    <row r="305" spans="2:7" outlineLevel="1" x14ac:dyDescent="0.25">
      <c r="B305" s="27" t="s">
        <v>661</v>
      </c>
      <c r="C305" s="28" t="s">
        <v>662</v>
      </c>
      <c r="D305">
        <f>COUNTIFS(GLLIST67[G/L account],B305)</f>
        <v>1</v>
      </c>
    </row>
    <row r="306" spans="2:7" outlineLevel="1" x14ac:dyDescent="0.25">
      <c r="B306" s="27" t="s">
        <v>663</v>
      </c>
      <c r="C306" s="28" t="s">
        <v>664</v>
      </c>
      <c r="D306">
        <f>COUNTIFS(GLLIST67[G/L account],B306)</f>
        <v>1</v>
      </c>
    </row>
    <row r="307" spans="2:7" outlineLevel="1" x14ac:dyDescent="0.25">
      <c r="B307" s="27" t="s">
        <v>665</v>
      </c>
      <c r="C307" s="28" t="s">
        <v>666</v>
      </c>
      <c r="D307">
        <f>COUNTIFS(GLLIST67[G/L account],B307)</f>
        <v>1</v>
      </c>
    </row>
    <row r="308" spans="2:7" outlineLevel="1" x14ac:dyDescent="0.25">
      <c r="B308" s="25" t="s">
        <v>667</v>
      </c>
      <c r="C308" s="16" t="s">
        <v>668</v>
      </c>
      <c r="D308">
        <f>COUNTIFS(GLLIST67[G/L account],B308)</f>
        <v>1</v>
      </c>
    </row>
    <row r="309" spans="2:7" outlineLevel="1" x14ac:dyDescent="0.25">
      <c r="B309" s="27" t="s">
        <v>669</v>
      </c>
      <c r="C309" s="28" t="s">
        <v>670</v>
      </c>
      <c r="D309">
        <f>COUNTIFS(GLLIST67[G/L account],B309)</f>
        <v>1</v>
      </c>
    </row>
    <row r="310" spans="2:7" outlineLevel="1" x14ac:dyDescent="0.25">
      <c r="B310" s="27" t="s">
        <v>671</v>
      </c>
      <c r="C310" s="28" t="s">
        <v>672</v>
      </c>
      <c r="D310">
        <f>COUNTIFS(GLLIST67[G/L account],B310)</f>
        <v>1</v>
      </c>
    </row>
    <row r="311" spans="2:7" outlineLevel="1" x14ac:dyDescent="0.25">
      <c r="B311" s="31" t="s">
        <v>673</v>
      </c>
      <c r="C311" s="28" t="s">
        <v>674</v>
      </c>
      <c r="D311">
        <f>COUNTIFS(GLLIST67[G/L account],B311)</f>
        <v>1</v>
      </c>
    </row>
    <row r="313" spans="2:7" hidden="1" outlineLevel="1" x14ac:dyDescent="0.25">
      <c r="B313" s="27" t="s">
        <v>675</v>
      </c>
      <c r="C313" s="28" t="s">
        <v>676</v>
      </c>
      <c r="D313" s="9" t="e">
        <f>COUNTIFS(#REF!,B313)</f>
        <v>#REF!</v>
      </c>
      <c r="E313" t="s">
        <v>677</v>
      </c>
    </row>
    <row r="314" spans="2:7" collapsed="1" x14ac:dyDescent="0.25"/>
    <row r="315" spans="2:7" s="4" customFormat="1" ht="27.75" hidden="1" customHeight="1" outlineLevel="1" x14ac:dyDescent="0.25">
      <c r="B315" s="3" t="s">
        <v>678</v>
      </c>
      <c r="E315" s="1"/>
    </row>
    <row r="316" spans="2:7" hidden="1" outlineLevel="1" x14ac:dyDescent="0.25"/>
    <row r="317" spans="2:7" hidden="1" outlineLevel="2" x14ac:dyDescent="0.25">
      <c r="B317" s="15" t="s">
        <v>679</v>
      </c>
      <c r="C317" s="15" t="s">
        <v>680</v>
      </c>
      <c r="D317" s="15" t="s">
        <v>681</v>
      </c>
      <c r="E317" s="15"/>
      <c r="F317" s="15" t="s">
        <v>682</v>
      </c>
      <c r="G317" s="15" t="s">
        <v>682</v>
      </c>
    </row>
    <row r="318" spans="2:7" hidden="1" outlineLevel="2" x14ac:dyDescent="0.25">
      <c r="B318" s="16" t="s">
        <v>683</v>
      </c>
      <c r="C318" s="16" t="s">
        <v>684</v>
      </c>
      <c r="D318" s="16" t="s">
        <v>685</v>
      </c>
      <c r="E318" s="16"/>
      <c r="F318" s="16" t="s">
        <v>686</v>
      </c>
      <c r="G318" s="16" t="s">
        <v>687</v>
      </c>
    </row>
    <row r="319" spans="2:7" hidden="1" outlineLevel="2" x14ac:dyDescent="0.25">
      <c r="B319" s="16" t="s">
        <v>688</v>
      </c>
      <c r="C319" s="16" t="s">
        <v>689</v>
      </c>
      <c r="D319" s="16" t="s">
        <v>690</v>
      </c>
      <c r="E319" s="16"/>
      <c r="F319" s="16" t="s">
        <v>691</v>
      </c>
      <c r="G319" s="16" t="s">
        <v>692</v>
      </c>
    </row>
    <row r="320" spans="2:7" hidden="1" outlineLevel="2" x14ac:dyDescent="0.25">
      <c r="B320" s="16" t="s">
        <v>693</v>
      </c>
      <c r="C320" s="16" t="s">
        <v>694</v>
      </c>
      <c r="D320" s="16" t="s">
        <v>695</v>
      </c>
      <c r="E320" s="16"/>
      <c r="F320" s="16" t="s">
        <v>696</v>
      </c>
      <c r="G320" s="16" t="s">
        <v>697</v>
      </c>
    </row>
    <row r="321" spans="2:7" hidden="1" outlineLevel="2" x14ac:dyDescent="0.25">
      <c r="B321" s="16" t="s">
        <v>698</v>
      </c>
      <c r="C321" s="16" t="s">
        <v>699</v>
      </c>
      <c r="D321" s="16" t="s">
        <v>700</v>
      </c>
      <c r="E321" s="16"/>
      <c r="F321" s="16" t="s">
        <v>701</v>
      </c>
      <c r="G321" s="16" t="s">
        <v>702</v>
      </c>
    </row>
    <row r="322" spans="2:7" hidden="1" outlineLevel="2" x14ac:dyDescent="0.25">
      <c r="B322" s="16" t="s">
        <v>703</v>
      </c>
      <c r="C322" s="16" t="s">
        <v>704</v>
      </c>
      <c r="D322" s="16" t="s">
        <v>705</v>
      </c>
      <c r="E322" s="16"/>
      <c r="F322" s="16" t="s">
        <v>706</v>
      </c>
      <c r="G322" s="16" t="s">
        <v>707</v>
      </c>
    </row>
    <row r="323" spans="2:7" hidden="1" outlineLevel="2" x14ac:dyDescent="0.25">
      <c r="B323" s="16" t="s">
        <v>708</v>
      </c>
      <c r="C323" s="16" t="s">
        <v>709</v>
      </c>
      <c r="D323" s="16" t="s">
        <v>710</v>
      </c>
      <c r="E323" s="16"/>
      <c r="F323" s="16" t="s">
        <v>711</v>
      </c>
      <c r="G323" s="16" t="s">
        <v>712</v>
      </c>
    </row>
    <row r="324" spans="2:7" hidden="1" outlineLevel="2" x14ac:dyDescent="0.25">
      <c r="B324" s="16" t="s">
        <v>713</v>
      </c>
      <c r="C324" s="16" t="s">
        <v>714</v>
      </c>
      <c r="D324" s="16" t="s">
        <v>715</v>
      </c>
      <c r="E324" s="16"/>
      <c r="F324" s="16" t="s">
        <v>716</v>
      </c>
      <c r="G324" s="16" t="s">
        <v>717</v>
      </c>
    </row>
    <row r="325" spans="2:7" hidden="1" outlineLevel="2" x14ac:dyDescent="0.25">
      <c r="B325" s="16" t="s">
        <v>718</v>
      </c>
      <c r="C325" s="16" t="s">
        <v>719</v>
      </c>
      <c r="D325" s="16" t="s">
        <v>720</v>
      </c>
      <c r="E325" s="16"/>
      <c r="F325" s="16" t="s">
        <v>721</v>
      </c>
      <c r="G325" s="16" t="s">
        <v>722</v>
      </c>
    </row>
    <row r="326" spans="2:7" hidden="1" outlineLevel="2" x14ac:dyDescent="0.25">
      <c r="B326" s="16" t="s">
        <v>723</v>
      </c>
      <c r="C326" s="16" t="s">
        <v>724</v>
      </c>
      <c r="D326" s="16" t="s">
        <v>725</v>
      </c>
      <c r="E326" s="16"/>
      <c r="F326" s="16" t="s">
        <v>726</v>
      </c>
      <c r="G326" s="16" t="s">
        <v>727</v>
      </c>
    </row>
    <row r="327" spans="2:7" hidden="1" outlineLevel="2" x14ac:dyDescent="0.25">
      <c r="B327" s="16" t="s">
        <v>728</v>
      </c>
      <c r="C327" s="16" t="s">
        <v>729</v>
      </c>
      <c r="D327" s="16" t="s">
        <v>730</v>
      </c>
      <c r="E327" s="16"/>
      <c r="F327" s="16" t="s">
        <v>731</v>
      </c>
      <c r="G327" s="16" t="s">
        <v>732</v>
      </c>
    </row>
    <row r="328" spans="2:7" hidden="1" outlineLevel="2" x14ac:dyDescent="0.25">
      <c r="B328" s="16" t="s">
        <v>733</v>
      </c>
      <c r="C328" s="16" t="s">
        <v>734</v>
      </c>
      <c r="D328" s="16" t="s">
        <v>735</v>
      </c>
      <c r="E328" s="16"/>
      <c r="F328" s="16" t="s">
        <v>736</v>
      </c>
      <c r="G328" s="16" t="s">
        <v>737</v>
      </c>
    </row>
    <row r="329" spans="2:7" hidden="1" outlineLevel="2" x14ac:dyDescent="0.25">
      <c r="B329" s="16" t="s">
        <v>738</v>
      </c>
      <c r="C329" s="16" t="s">
        <v>404</v>
      </c>
      <c r="D329" s="16" t="s">
        <v>739</v>
      </c>
      <c r="E329" s="16"/>
      <c r="F329" s="16" t="s">
        <v>740</v>
      </c>
      <c r="G329" s="16" t="s">
        <v>741</v>
      </c>
    </row>
    <row r="330" spans="2:7" hidden="1" outlineLevel="2" x14ac:dyDescent="0.25">
      <c r="B330" s="16" t="s">
        <v>742</v>
      </c>
      <c r="C330" s="16" t="s">
        <v>743</v>
      </c>
      <c r="D330" s="16" t="s">
        <v>744</v>
      </c>
      <c r="E330" s="16"/>
      <c r="F330" s="16" t="s">
        <v>745</v>
      </c>
      <c r="G330" s="16" t="s">
        <v>746</v>
      </c>
    </row>
    <row r="331" spans="2:7" hidden="1" outlineLevel="2" x14ac:dyDescent="0.25">
      <c r="B331" s="16" t="s">
        <v>747</v>
      </c>
      <c r="C331" s="16" t="s">
        <v>415</v>
      </c>
      <c r="D331" s="16" t="s">
        <v>748</v>
      </c>
      <c r="E331" s="16"/>
      <c r="F331" s="16" t="s">
        <v>749</v>
      </c>
      <c r="G331" s="16" t="s">
        <v>750</v>
      </c>
    </row>
    <row r="332" spans="2:7" hidden="1" outlineLevel="2" x14ac:dyDescent="0.25">
      <c r="B332" s="16" t="s">
        <v>751</v>
      </c>
      <c r="C332" s="16" t="s">
        <v>752</v>
      </c>
      <c r="D332" s="16" t="s">
        <v>753</v>
      </c>
      <c r="E332" s="16"/>
      <c r="F332" s="16" t="s">
        <v>754</v>
      </c>
      <c r="G332" s="16" t="s">
        <v>755</v>
      </c>
    </row>
    <row r="333" spans="2:7" hidden="1" outlineLevel="2" x14ac:dyDescent="0.25">
      <c r="B333" s="16" t="s">
        <v>756</v>
      </c>
      <c r="C333" s="16" t="s">
        <v>757</v>
      </c>
      <c r="D333" s="16" t="s">
        <v>758</v>
      </c>
      <c r="E333" s="16"/>
      <c r="F333" s="16" t="s">
        <v>759</v>
      </c>
      <c r="G333" s="16" t="s">
        <v>760</v>
      </c>
    </row>
    <row r="334" spans="2:7" hidden="1" outlineLevel="2" x14ac:dyDescent="0.25">
      <c r="B334" s="16" t="s">
        <v>761</v>
      </c>
      <c r="C334" s="16" t="s">
        <v>762</v>
      </c>
      <c r="D334" s="16" t="s">
        <v>763</v>
      </c>
      <c r="E334" s="16"/>
      <c r="F334" s="16" t="s">
        <v>764</v>
      </c>
      <c r="G334" s="16" t="s">
        <v>765</v>
      </c>
    </row>
    <row r="335" spans="2:7" hidden="1" outlineLevel="2" x14ac:dyDescent="0.25">
      <c r="B335" s="16" t="s">
        <v>766</v>
      </c>
      <c r="C335" s="16" t="s">
        <v>767</v>
      </c>
      <c r="D335" s="16" t="s">
        <v>768</v>
      </c>
      <c r="E335" s="16"/>
      <c r="F335" s="16" t="s">
        <v>769</v>
      </c>
      <c r="G335" s="16" t="s">
        <v>770</v>
      </c>
    </row>
    <row r="336" spans="2:7" hidden="1" outlineLevel="2" x14ac:dyDescent="0.25">
      <c r="B336" s="16" t="s">
        <v>771</v>
      </c>
      <c r="C336" s="16" t="s">
        <v>772</v>
      </c>
      <c r="D336" s="16" t="s">
        <v>773</v>
      </c>
      <c r="E336" s="16"/>
      <c r="F336" s="16" t="s">
        <v>774</v>
      </c>
      <c r="G336" s="16" t="s">
        <v>775</v>
      </c>
    </row>
    <row r="337" spans="2:7" hidden="1" outlineLevel="2" x14ac:dyDescent="0.25">
      <c r="B337" s="16" t="s">
        <v>776</v>
      </c>
      <c r="C337" s="16" t="s">
        <v>777</v>
      </c>
      <c r="D337" s="16" t="s">
        <v>778</v>
      </c>
      <c r="E337" s="16"/>
      <c r="F337" s="16" t="s">
        <v>779</v>
      </c>
      <c r="G337" s="16" t="s">
        <v>780</v>
      </c>
    </row>
    <row r="338" spans="2:7" hidden="1" outlineLevel="2" x14ac:dyDescent="0.25">
      <c r="B338" s="16" t="s">
        <v>781</v>
      </c>
      <c r="C338" s="16" t="s">
        <v>782</v>
      </c>
      <c r="D338" s="16" t="s">
        <v>783</v>
      </c>
      <c r="E338" s="16"/>
      <c r="F338" s="16" t="s">
        <v>784</v>
      </c>
      <c r="G338" s="16" t="s">
        <v>785</v>
      </c>
    </row>
    <row r="339" spans="2:7" hidden="1" outlineLevel="2" x14ac:dyDescent="0.25">
      <c r="B339" s="16" t="s">
        <v>786</v>
      </c>
      <c r="C339" s="16" t="s">
        <v>787</v>
      </c>
      <c r="D339" s="16" t="s">
        <v>788</v>
      </c>
      <c r="E339" s="16"/>
      <c r="F339" s="16" t="s">
        <v>789</v>
      </c>
      <c r="G339" s="16" t="s">
        <v>790</v>
      </c>
    </row>
    <row r="340" spans="2:7" hidden="1" outlineLevel="2" x14ac:dyDescent="0.25">
      <c r="B340" s="16" t="s">
        <v>791</v>
      </c>
      <c r="C340" s="16" t="s">
        <v>792</v>
      </c>
      <c r="D340" s="16" t="s">
        <v>793</v>
      </c>
      <c r="E340" s="16"/>
      <c r="F340" s="16" t="s">
        <v>794</v>
      </c>
      <c r="G340" s="16" t="s">
        <v>795</v>
      </c>
    </row>
    <row r="341" spans="2:7" hidden="1" outlineLevel="2" x14ac:dyDescent="0.25">
      <c r="B341" s="16" t="s">
        <v>796</v>
      </c>
      <c r="C341" s="16" t="s">
        <v>797</v>
      </c>
      <c r="D341" s="16" t="s">
        <v>798</v>
      </c>
      <c r="E341" s="16"/>
      <c r="F341" s="16" t="s">
        <v>799</v>
      </c>
      <c r="G341" s="16" t="s">
        <v>800</v>
      </c>
    </row>
    <row r="342" spans="2:7" hidden="1" outlineLevel="2" x14ac:dyDescent="0.25">
      <c r="B342" s="16" t="s">
        <v>801</v>
      </c>
      <c r="C342" s="16" t="s">
        <v>802</v>
      </c>
      <c r="D342" s="16" t="s">
        <v>803</v>
      </c>
      <c r="E342" s="16"/>
      <c r="F342" s="16" t="s">
        <v>804</v>
      </c>
      <c r="G342" s="16" t="s">
        <v>805</v>
      </c>
    </row>
    <row r="343" spans="2:7" hidden="1" outlineLevel="2" x14ac:dyDescent="0.25">
      <c r="B343" s="16" t="s">
        <v>806</v>
      </c>
      <c r="C343" s="16" t="s">
        <v>807</v>
      </c>
      <c r="D343" s="16" t="s">
        <v>808</v>
      </c>
      <c r="E343" s="16"/>
      <c r="F343" s="16" t="s">
        <v>809</v>
      </c>
      <c r="G343" s="16" t="s">
        <v>810</v>
      </c>
    </row>
    <row r="344" spans="2:7" hidden="1" outlineLevel="2" x14ac:dyDescent="0.25">
      <c r="B344" s="16" t="s">
        <v>811</v>
      </c>
      <c r="C344" s="16" t="s">
        <v>812</v>
      </c>
      <c r="D344" s="16" t="s">
        <v>813</v>
      </c>
      <c r="E344" s="16"/>
      <c r="F344" s="16" t="s">
        <v>814</v>
      </c>
      <c r="G344" s="16" t="s">
        <v>815</v>
      </c>
    </row>
    <row r="345" spans="2:7" hidden="1" outlineLevel="2" x14ac:dyDescent="0.25">
      <c r="B345" s="16" t="s">
        <v>816</v>
      </c>
      <c r="C345" s="16" t="s">
        <v>817</v>
      </c>
      <c r="D345" s="16" t="s">
        <v>818</v>
      </c>
      <c r="E345" s="16"/>
      <c r="F345" s="16" t="s">
        <v>819</v>
      </c>
      <c r="G345" s="16" t="s">
        <v>820</v>
      </c>
    </row>
    <row r="346" spans="2:7" hidden="1" outlineLevel="2" x14ac:dyDescent="0.25">
      <c r="B346" s="16" t="s">
        <v>821</v>
      </c>
      <c r="C346" s="16" t="s">
        <v>822</v>
      </c>
      <c r="D346" s="16" t="s">
        <v>823</v>
      </c>
      <c r="E346" s="16"/>
      <c r="F346" s="16" t="s">
        <v>824</v>
      </c>
      <c r="G346" s="16" t="s">
        <v>825</v>
      </c>
    </row>
    <row r="347" spans="2:7" hidden="1" outlineLevel="2" x14ac:dyDescent="0.25">
      <c r="B347" s="16" t="s">
        <v>826</v>
      </c>
      <c r="C347" s="16" t="s">
        <v>827</v>
      </c>
      <c r="D347" s="16" t="s">
        <v>828</v>
      </c>
      <c r="E347" s="16"/>
      <c r="F347" s="16" t="s">
        <v>829</v>
      </c>
      <c r="G347" s="16" t="s">
        <v>830</v>
      </c>
    </row>
    <row r="348" spans="2:7" hidden="1" outlineLevel="2" x14ac:dyDescent="0.25">
      <c r="B348" s="16" t="s">
        <v>831</v>
      </c>
      <c r="C348" s="16" t="s">
        <v>832</v>
      </c>
      <c r="D348" s="16" t="s">
        <v>833</v>
      </c>
      <c r="E348" s="16"/>
      <c r="F348" s="16" t="s">
        <v>834</v>
      </c>
      <c r="G348" s="16" t="s">
        <v>835</v>
      </c>
    </row>
    <row r="349" spans="2:7" hidden="1" outlineLevel="2" x14ac:dyDescent="0.25">
      <c r="B349" s="16" t="s">
        <v>836</v>
      </c>
      <c r="C349" s="16" t="s">
        <v>837</v>
      </c>
      <c r="D349" s="16" t="s">
        <v>838</v>
      </c>
      <c r="E349" s="16"/>
      <c r="F349" s="16" t="s">
        <v>839</v>
      </c>
      <c r="G349" s="16" t="s">
        <v>840</v>
      </c>
    </row>
    <row r="350" spans="2:7" hidden="1" outlineLevel="2" x14ac:dyDescent="0.25">
      <c r="B350" s="16" t="s">
        <v>841</v>
      </c>
      <c r="C350" s="16" t="s">
        <v>842</v>
      </c>
      <c r="D350" s="16" t="s">
        <v>843</v>
      </c>
      <c r="E350" s="16"/>
      <c r="F350" s="16" t="s">
        <v>844</v>
      </c>
      <c r="G350" s="16" t="s">
        <v>845</v>
      </c>
    </row>
    <row r="351" spans="2:7" hidden="1" outlineLevel="2" x14ac:dyDescent="0.25">
      <c r="B351" s="16" t="s">
        <v>846</v>
      </c>
      <c r="C351" s="16" t="s">
        <v>847</v>
      </c>
      <c r="D351" s="16" t="s">
        <v>848</v>
      </c>
      <c r="E351" s="16"/>
      <c r="F351" s="16" t="s">
        <v>849</v>
      </c>
      <c r="G351" s="16" t="s">
        <v>850</v>
      </c>
    </row>
    <row r="352" spans="2:7" hidden="1" outlineLevel="2" x14ac:dyDescent="0.25">
      <c r="B352" s="16" t="s">
        <v>851</v>
      </c>
      <c r="C352" s="16" t="s">
        <v>852</v>
      </c>
      <c r="D352" s="16" t="s">
        <v>843</v>
      </c>
      <c r="E352" s="16"/>
      <c r="F352" s="16" t="s">
        <v>853</v>
      </c>
      <c r="G352" s="16" t="s">
        <v>732</v>
      </c>
    </row>
    <row r="353" spans="2:7" hidden="1" outlineLevel="2" x14ac:dyDescent="0.25">
      <c r="B353" s="16" t="s">
        <v>854</v>
      </c>
      <c r="C353" s="16" t="s">
        <v>855</v>
      </c>
      <c r="D353" s="16" t="s">
        <v>856</v>
      </c>
      <c r="E353" s="16"/>
      <c r="F353" s="16" t="s">
        <v>857</v>
      </c>
      <c r="G353" s="16" t="s">
        <v>858</v>
      </c>
    </row>
    <row r="354" spans="2:7" hidden="1" outlineLevel="2" x14ac:dyDescent="0.25">
      <c r="B354" s="16" t="s">
        <v>859</v>
      </c>
      <c r="C354" s="16" t="s">
        <v>860</v>
      </c>
      <c r="D354" s="16" t="s">
        <v>861</v>
      </c>
      <c r="E354" s="16"/>
      <c r="F354" s="16" t="s">
        <v>862</v>
      </c>
      <c r="G354" s="16" t="s">
        <v>863</v>
      </c>
    </row>
    <row r="355" spans="2:7" hidden="1" outlineLevel="2" x14ac:dyDescent="0.25">
      <c r="B355" s="16" t="s">
        <v>864</v>
      </c>
      <c r="C355" s="16" t="s">
        <v>865</v>
      </c>
      <c r="D355" s="16" t="s">
        <v>866</v>
      </c>
      <c r="E355" s="16"/>
      <c r="F355" s="16" t="s">
        <v>867</v>
      </c>
      <c r="G355" s="16" t="s">
        <v>868</v>
      </c>
    </row>
    <row r="356" spans="2:7" hidden="1" outlineLevel="2" x14ac:dyDescent="0.25">
      <c r="B356" s="16" t="s">
        <v>869</v>
      </c>
      <c r="C356" s="16" t="s">
        <v>870</v>
      </c>
      <c r="D356" s="16" t="s">
        <v>871</v>
      </c>
      <c r="E356" s="16"/>
      <c r="F356" s="16" t="s">
        <v>872</v>
      </c>
      <c r="G356" s="16" t="s">
        <v>873</v>
      </c>
    </row>
    <row r="357" spans="2:7" hidden="1" outlineLevel="2" x14ac:dyDescent="0.25">
      <c r="B357" s="16" t="s">
        <v>874</v>
      </c>
      <c r="C357" s="16" t="s">
        <v>875</v>
      </c>
      <c r="D357" s="16" t="s">
        <v>876</v>
      </c>
      <c r="E357" s="16"/>
      <c r="F357" s="16" t="s">
        <v>877</v>
      </c>
      <c r="G357" s="16" t="s">
        <v>878</v>
      </c>
    </row>
    <row r="358" spans="2:7" hidden="1" outlineLevel="2" x14ac:dyDescent="0.25">
      <c r="B358" s="16" t="s">
        <v>879</v>
      </c>
      <c r="C358" s="16" t="s">
        <v>880</v>
      </c>
      <c r="D358" s="16" t="s">
        <v>881</v>
      </c>
      <c r="E358" s="16"/>
      <c r="F358" s="16" t="s">
        <v>882</v>
      </c>
      <c r="G358" s="16" t="s">
        <v>775</v>
      </c>
    </row>
    <row r="359" spans="2:7" hidden="1" outlineLevel="2" x14ac:dyDescent="0.25">
      <c r="B359" s="16" t="s">
        <v>883</v>
      </c>
      <c r="C359" s="16" t="s">
        <v>884</v>
      </c>
      <c r="D359" s="16" t="s">
        <v>885</v>
      </c>
      <c r="E359" s="16"/>
      <c r="F359" s="16" t="s">
        <v>886</v>
      </c>
      <c r="G359" s="16" t="s">
        <v>887</v>
      </c>
    </row>
    <row r="360" spans="2:7" hidden="1" outlineLevel="2" x14ac:dyDescent="0.25">
      <c r="B360" s="16" t="s">
        <v>888</v>
      </c>
      <c r="C360" s="16" t="s">
        <v>889</v>
      </c>
      <c r="D360" s="16" t="s">
        <v>890</v>
      </c>
      <c r="E360" s="16"/>
      <c r="F360" s="16" t="s">
        <v>891</v>
      </c>
      <c r="G360" s="16" t="s">
        <v>892</v>
      </c>
    </row>
    <row r="361" spans="2:7" hidden="1" outlineLevel="2" x14ac:dyDescent="0.25">
      <c r="B361" s="16" t="s">
        <v>893</v>
      </c>
      <c r="C361" s="16" t="s">
        <v>894</v>
      </c>
      <c r="D361" s="16" t="s">
        <v>895</v>
      </c>
      <c r="E361" s="16"/>
      <c r="F361" s="16" t="s">
        <v>896</v>
      </c>
      <c r="G361" s="16" t="s">
        <v>897</v>
      </c>
    </row>
    <row r="362" spans="2:7" hidden="1" outlineLevel="2" x14ac:dyDescent="0.25">
      <c r="B362" s="16" t="s">
        <v>898</v>
      </c>
      <c r="C362" s="16" t="s">
        <v>899</v>
      </c>
      <c r="D362" s="16" t="s">
        <v>900</v>
      </c>
      <c r="E362" s="16"/>
      <c r="F362" s="16" t="s">
        <v>901</v>
      </c>
      <c r="G362" s="16" t="s">
        <v>902</v>
      </c>
    </row>
    <row r="363" spans="2:7" hidden="1" outlineLevel="2" x14ac:dyDescent="0.25">
      <c r="B363" s="16" t="s">
        <v>903</v>
      </c>
      <c r="C363" s="16" t="s">
        <v>904</v>
      </c>
      <c r="D363" s="16" t="s">
        <v>905</v>
      </c>
      <c r="E363" s="16"/>
      <c r="F363" s="16" t="s">
        <v>906</v>
      </c>
      <c r="G363" s="16" t="s">
        <v>907</v>
      </c>
    </row>
    <row r="364" spans="2:7" hidden="1" outlineLevel="2" x14ac:dyDescent="0.25">
      <c r="B364" s="16" t="s">
        <v>908</v>
      </c>
      <c r="C364" s="16" t="s">
        <v>909</v>
      </c>
      <c r="D364" s="16" t="s">
        <v>910</v>
      </c>
      <c r="E364" s="16"/>
      <c r="F364" s="16" t="s">
        <v>911</v>
      </c>
      <c r="G364" s="16" t="s">
        <v>912</v>
      </c>
    </row>
    <row r="365" spans="2:7" hidden="1" outlineLevel="2" x14ac:dyDescent="0.25">
      <c r="B365" s="16" t="s">
        <v>913</v>
      </c>
      <c r="C365" s="16" t="s">
        <v>914</v>
      </c>
      <c r="D365" s="16" t="s">
        <v>915</v>
      </c>
      <c r="E365" s="16"/>
      <c r="F365" s="16" t="s">
        <v>916</v>
      </c>
      <c r="G365" s="16" t="s">
        <v>917</v>
      </c>
    </row>
    <row r="366" spans="2:7" hidden="1" outlineLevel="2" x14ac:dyDescent="0.25">
      <c r="B366" s="16" t="s">
        <v>918</v>
      </c>
      <c r="C366" s="16" t="s">
        <v>919</v>
      </c>
      <c r="D366" s="16" t="s">
        <v>920</v>
      </c>
      <c r="E366" s="16"/>
      <c r="F366" s="16" t="s">
        <v>921</v>
      </c>
      <c r="G366" s="16" t="s">
        <v>922</v>
      </c>
    </row>
    <row r="367" spans="2:7" hidden="1" outlineLevel="2" x14ac:dyDescent="0.25">
      <c r="B367" s="16" t="s">
        <v>923</v>
      </c>
      <c r="C367" s="16" t="s">
        <v>924</v>
      </c>
      <c r="D367" s="16" t="s">
        <v>925</v>
      </c>
      <c r="E367" s="16"/>
      <c r="F367" s="16" t="s">
        <v>926</v>
      </c>
      <c r="G367" s="16" t="s">
        <v>927</v>
      </c>
    </row>
    <row r="368" spans="2:7" hidden="1" outlineLevel="2" x14ac:dyDescent="0.25">
      <c r="B368" s="16" t="s">
        <v>928</v>
      </c>
      <c r="C368" s="16" t="s">
        <v>929</v>
      </c>
      <c r="D368" s="16" t="s">
        <v>930</v>
      </c>
      <c r="E368" s="16"/>
      <c r="F368" s="16" t="s">
        <v>931</v>
      </c>
      <c r="G368" s="16" t="s">
        <v>932</v>
      </c>
    </row>
    <row r="369" spans="2:7" hidden="1" outlineLevel="2" x14ac:dyDescent="0.25">
      <c r="B369" s="16" t="s">
        <v>933</v>
      </c>
      <c r="C369" s="16" t="s">
        <v>934</v>
      </c>
      <c r="D369" s="16" t="s">
        <v>935</v>
      </c>
      <c r="E369" s="16"/>
      <c r="F369" s="16" t="s">
        <v>936</v>
      </c>
      <c r="G369" s="16" t="s">
        <v>937</v>
      </c>
    </row>
    <row r="370" spans="2:7" hidden="1" outlineLevel="2" x14ac:dyDescent="0.25">
      <c r="B370" s="16" t="s">
        <v>938</v>
      </c>
      <c r="C370" s="16" t="s">
        <v>939</v>
      </c>
      <c r="D370" s="16" t="s">
        <v>940</v>
      </c>
      <c r="E370" s="16"/>
      <c r="F370" s="16" t="s">
        <v>941</v>
      </c>
      <c r="G370" s="16" t="s">
        <v>942</v>
      </c>
    </row>
    <row r="371" spans="2:7" hidden="1" outlineLevel="2" x14ac:dyDescent="0.25">
      <c r="B371" s="16" t="s">
        <v>943</v>
      </c>
      <c r="C371" s="16" t="s">
        <v>944</v>
      </c>
      <c r="D371" s="16" t="s">
        <v>945</v>
      </c>
      <c r="E371" s="16"/>
      <c r="F371" s="16" t="s">
        <v>946</v>
      </c>
      <c r="G371" s="16" t="s">
        <v>947</v>
      </c>
    </row>
    <row r="372" spans="2:7" hidden="1" outlineLevel="2" x14ac:dyDescent="0.25">
      <c r="B372" s="16" t="s">
        <v>948</v>
      </c>
      <c r="C372" s="16" t="s">
        <v>949</v>
      </c>
      <c r="D372" s="16" t="s">
        <v>950</v>
      </c>
      <c r="E372" s="16"/>
      <c r="F372" s="16" t="s">
        <v>951</v>
      </c>
      <c r="G372" s="16" t="s">
        <v>952</v>
      </c>
    </row>
    <row r="373" spans="2:7" hidden="1" outlineLevel="2" x14ac:dyDescent="0.25">
      <c r="B373" s="16" t="s">
        <v>953</v>
      </c>
      <c r="C373" s="16" t="s">
        <v>954</v>
      </c>
      <c r="D373" s="16" t="s">
        <v>955</v>
      </c>
      <c r="E373" s="16"/>
      <c r="F373" s="16" t="s">
        <v>956</v>
      </c>
      <c r="G373" s="16" t="s">
        <v>957</v>
      </c>
    </row>
    <row r="374" spans="2:7" hidden="1" outlineLevel="2" x14ac:dyDescent="0.25">
      <c r="B374" s="16" t="s">
        <v>958</v>
      </c>
      <c r="C374" s="16" t="s">
        <v>959</v>
      </c>
      <c r="D374" s="16" t="s">
        <v>960</v>
      </c>
      <c r="E374" s="16"/>
      <c r="F374" s="16" t="s">
        <v>961</v>
      </c>
      <c r="G374" s="16" t="s">
        <v>962</v>
      </c>
    </row>
    <row r="375" spans="2:7" hidden="1" outlineLevel="2" x14ac:dyDescent="0.25">
      <c r="B375" s="16" t="s">
        <v>963</v>
      </c>
      <c r="C375" s="16" t="s">
        <v>964</v>
      </c>
      <c r="D375" s="16" t="s">
        <v>965</v>
      </c>
      <c r="E375" s="16"/>
      <c r="F375" s="16" t="s">
        <v>966</v>
      </c>
      <c r="G375" s="16" t="s">
        <v>967</v>
      </c>
    </row>
    <row r="376" spans="2:7" hidden="1" outlineLevel="2" x14ac:dyDescent="0.25">
      <c r="B376" s="16" t="s">
        <v>968</v>
      </c>
      <c r="C376" s="16" t="s">
        <v>969</v>
      </c>
      <c r="D376" s="16" t="s">
        <v>970</v>
      </c>
      <c r="E376" s="16"/>
      <c r="F376" s="16" t="s">
        <v>971</v>
      </c>
      <c r="G376" s="16" t="s">
        <v>972</v>
      </c>
    </row>
    <row r="377" spans="2:7" hidden="1" outlineLevel="2" x14ac:dyDescent="0.25">
      <c r="B377" s="16" t="s">
        <v>973</v>
      </c>
      <c r="C377" s="16" t="s">
        <v>974</v>
      </c>
      <c r="D377" s="16" t="s">
        <v>975</v>
      </c>
      <c r="E377" s="16"/>
      <c r="F377" s="16" t="s">
        <v>976</v>
      </c>
      <c r="G377" s="16" t="s">
        <v>977</v>
      </c>
    </row>
    <row r="378" spans="2:7" hidden="1" outlineLevel="2" x14ac:dyDescent="0.25">
      <c r="B378" s="16" t="s">
        <v>978</v>
      </c>
      <c r="C378" s="16" t="s">
        <v>979</v>
      </c>
      <c r="D378" s="16" t="s">
        <v>980</v>
      </c>
      <c r="E378" s="16"/>
      <c r="F378" s="16" t="s">
        <v>981</v>
      </c>
      <c r="G378" s="16" t="s">
        <v>982</v>
      </c>
    </row>
    <row r="379" spans="2:7" hidden="1" outlineLevel="2" x14ac:dyDescent="0.25">
      <c r="B379" s="16" t="s">
        <v>983</v>
      </c>
      <c r="C379" s="16" t="s">
        <v>984</v>
      </c>
      <c r="D379" s="16" t="s">
        <v>985</v>
      </c>
      <c r="E379" s="16"/>
      <c r="F379" s="16" t="s">
        <v>986</v>
      </c>
      <c r="G379" s="16" t="s">
        <v>987</v>
      </c>
    </row>
    <row r="380" spans="2:7" hidden="1" outlineLevel="2" x14ac:dyDescent="0.25">
      <c r="B380" s="16" t="s">
        <v>988</v>
      </c>
      <c r="C380" s="16" t="s">
        <v>989</v>
      </c>
      <c r="D380" s="16" t="s">
        <v>990</v>
      </c>
      <c r="E380" s="16"/>
      <c r="F380" s="16" t="s">
        <v>991</v>
      </c>
      <c r="G380" s="16" t="s">
        <v>992</v>
      </c>
    </row>
    <row r="381" spans="2:7" hidden="1" outlineLevel="2" x14ac:dyDescent="0.25">
      <c r="B381" s="16" t="s">
        <v>993</v>
      </c>
      <c r="C381" s="16" t="s">
        <v>994</v>
      </c>
      <c r="D381" s="16" t="s">
        <v>995</v>
      </c>
      <c r="E381" s="16"/>
      <c r="F381" s="16" t="s">
        <v>996</v>
      </c>
      <c r="G381" s="16" t="s">
        <v>997</v>
      </c>
    </row>
    <row r="382" spans="2:7" hidden="1" outlineLevel="2" x14ac:dyDescent="0.25">
      <c r="B382" s="16" t="s">
        <v>998</v>
      </c>
      <c r="C382" s="16" t="s">
        <v>999</v>
      </c>
      <c r="D382" s="16" t="s">
        <v>1000</v>
      </c>
      <c r="E382" s="16"/>
      <c r="F382" s="16" t="s">
        <v>1001</v>
      </c>
      <c r="G382" s="16" t="s">
        <v>1002</v>
      </c>
    </row>
    <row r="383" spans="2:7" hidden="1" outlineLevel="2" x14ac:dyDescent="0.25">
      <c r="B383" s="16" t="s">
        <v>1003</v>
      </c>
      <c r="C383" s="16" t="s">
        <v>1004</v>
      </c>
      <c r="D383" s="16" t="s">
        <v>1005</v>
      </c>
      <c r="E383" s="16"/>
      <c r="F383" s="16" t="s">
        <v>1006</v>
      </c>
      <c r="G383" s="16" t="s">
        <v>1007</v>
      </c>
    </row>
    <row r="384" spans="2:7" hidden="1" outlineLevel="2" x14ac:dyDescent="0.25">
      <c r="B384" s="16" t="s">
        <v>1008</v>
      </c>
      <c r="C384" s="16" t="s">
        <v>1009</v>
      </c>
      <c r="D384" s="16" t="s">
        <v>1010</v>
      </c>
      <c r="E384" s="16"/>
      <c r="F384" s="16" t="s">
        <v>1011</v>
      </c>
      <c r="G384" s="16" t="s">
        <v>1012</v>
      </c>
    </row>
    <row r="385" spans="2:7" hidden="1" outlineLevel="2" x14ac:dyDescent="0.25">
      <c r="B385" s="16" t="s">
        <v>1013</v>
      </c>
      <c r="C385" s="16" t="s">
        <v>1014</v>
      </c>
      <c r="D385" s="16" t="s">
        <v>1015</v>
      </c>
      <c r="E385" s="16"/>
      <c r="F385" s="16" t="s">
        <v>1016</v>
      </c>
      <c r="G385" s="16" t="s">
        <v>1017</v>
      </c>
    </row>
    <row r="386" spans="2:7" hidden="1" outlineLevel="2" x14ac:dyDescent="0.25">
      <c r="B386" s="16" t="s">
        <v>1018</v>
      </c>
      <c r="C386" s="16" t="s">
        <v>1019</v>
      </c>
      <c r="D386" s="16" t="s">
        <v>1020</v>
      </c>
      <c r="E386" s="16"/>
      <c r="F386" s="16" t="s">
        <v>1021</v>
      </c>
      <c r="G386" s="16" t="s">
        <v>1022</v>
      </c>
    </row>
    <row r="387" spans="2:7" hidden="1" outlineLevel="2" x14ac:dyDescent="0.25">
      <c r="B387" s="16" t="s">
        <v>1023</v>
      </c>
      <c r="C387" s="16" t="s">
        <v>1024</v>
      </c>
      <c r="D387" s="16" t="s">
        <v>1025</v>
      </c>
      <c r="E387" s="16"/>
      <c r="F387" s="16" t="s">
        <v>1026</v>
      </c>
      <c r="G387" s="16" t="s">
        <v>1027</v>
      </c>
    </row>
    <row r="388" spans="2:7" hidden="1" outlineLevel="2" x14ac:dyDescent="0.25">
      <c r="B388" s="16" t="s">
        <v>1028</v>
      </c>
      <c r="C388" s="16" t="s">
        <v>1029</v>
      </c>
      <c r="D388" s="16" t="s">
        <v>1030</v>
      </c>
      <c r="E388" s="16"/>
      <c r="F388" s="16" t="s">
        <v>1031</v>
      </c>
      <c r="G388" s="16" t="s">
        <v>1032</v>
      </c>
    </row>
    <row r="389" spans="2:7" hidden="1" outlineLevel="2" x14ac:dyDescent="0.25">
      <c r="B389" s="16" t="s">
        <v>1033</v>
      </c>
      <c r="C389" s="16" t="s">
        <v>1034</v>
      </c>
      <c r="D389" s="16" t="s">
        <v>1035</v>
      </c>
      <c r="E389" s="16"/>
      <c r="F389" s="16" t="s">
        <v>1036</v>
      </c>
      <c r="G389" s="16" t="s">
        <v>1037</v>
      </c>
    </row>
    <row r="390" spans="2:7" hidden="1" outlineLevel="2" x14ac:dyDescent="0.25">
      <c r="B390" s="16" t="s">
        <v>1038</v>
      </c>
      <c r="C390" s="16" t="s">
        <v>1039</v>
      </c>
      <c r="D390" s="16" t="s">
        <v>1040</v>
      </c>
      <c r="E390" s="16"/>
      <c r="F390" s="16" t="s">
        <v>1041</v>
      </c>
      <c r="G390" s="16" t="s">
        <v>1042</v>
      </c>
    </row>
    <row r="391" spans="2:7" hidden="1" outlineLevel="2" x14ac:dyDescent="0.25">
      <c r="B391" s="16" t="s">
        <v>1043</v>
      </c>
      <c r="C391" s="16" t="s">
        <v>1044</v>
      </c>
      <c r="D391" s="16" t="s">
        <v>1045</v>
      </c>
      <c r="E391" s="16"/>
      <c r="F391" s="16" t="s">
        <v>1046</v>
      </c>
      <c r="G391" s="16" t="s">
        <v>1047</v>
      </c>
    </row>
    <row r="392" spans="2:7" hidden="1" outlineLevel="2" x14ac:dyDescent="0.25">
      <c r="B392" s="16" t="s">
        <v>1048</v>
      </c>
      <c r="C392" s="16" t="s">
        <v>1049</v>
      </c>
      <c r="D392" s="16" t="s">
        <v>1050</v>
      </c>
      <c r="E392" s="16"/>
      <c r="F392" s="16" t="s">
        <v>1051</v>
      </c>
      <c r="G392" s="16" t="s">
        <v>1052</v>
      </c>
    </row>
    <row r="393" spans="2:7" hidden="1" outlineLevel="2" x14ac:dyDescent="0.25">
      <c r="B393" s="16" t="s">
        <v>1053</v>
      </c>
      <c r="C393" s="16" t="s">
        <v>1054</v>
      </c>
      <c r="D393" s="16" t="s">
        <v>1055</v>
      </c>
      <c r="E393" s="16"/>
      <c r="F393" s="16" t="s">
        <v>1056</v>
      </c>
      <c r="G393" s="16" t="s">
        <v>1057</v>
      </c>
    </row>
    <row r="394" spans="2:7" hidden="1" outlineLevel="2" x14ac:dyDescent="0.25">
      <c r="B394" s="16" t="s">
        <v>1058</v>
      </c>
      <c r="C394" s="16" t="s">
        <v>1059</v>
      </c>
      <c r="D394" s="16" t="s">
        <v>1060</v>
      </c>
      <c r="E394" s="16"/>
      <c r="F394" s="16" t="s">
        <v>1061</v>
      </c>
      <c r="G394" s="16" t="s">
        <v>1062</v>
      </c>
    </row>
    <row r="395" spans="2:7" hidden="1" outlineLevel="2" x14ac:dyDescent="0.25">
      <c r="B395" s="16" t="s">
        <v>1063</v>
      </c>
      <c r="C395" s="16" t="s">
        <v>1064</v>
      </c>
      <c r="D395" s="16" t="s">
        <v>1065</v>
      </c>
      <c r="E395" s="16"/>
      <c r="F395" s="16" t="s">
        <v>1066</v>
      </c>
      <c r="G395" s="16" t="s">
        <v>1067</v>
      </c>
    </row>
    <row r="396" spans="2:7" hidden="1" outlineLevel="2" x14ac:dyDescent="0.25">
      <c r="B396" s="16" t="s">
        <v>1068</v>
      </c>
      <c r="C396" s="16" t="s">
        <v>1069</v>
      </c>
      <c r="D396" s="16" t="s">
        <v>1070</v>
      </c>
      <c r="E396" s="16"/>
      <c r="F396" s="16" t="s">
        <v>1071</v>
      </c>
      <c r="G396" s="16" t="s">
        <v>1072</v>
      </c>
    </row>
    <row r="397" spans="2:7" hidden="1" outlineLevel="2" x14ac:dyDescent="0.25">
      <c r="B397" s="16" t="s">
        <v>1073</v>
      </c>
      <c r="C397" s="16" t="s">
        <v>1074</v>
      </c>
      <c r="D397" s="16" t="s">
        <v>1075</v>
      </c>
      <c r="E397" s="16"/>
      <c r="F397" s="16" t="s">
        <v>1076</v>
      </c>
      <c r="G397" s="16" t="s">
        <v>1077</v>
      </c>
    </row>
    <row r="398" spans="2:7" hidden="1" outlineLevel="2" x14ac:dyDescent="0.25">
      <c r="B398" s="16" t="s">
        <v>1078</v>
      </c>
      <c r="C398" s="16" t="s">
        <v>1079</v>
      </c>
      <c r="D398" s="16" t="s">
        <v>1080</v>
      </c>
      <c r="E398" s="16"/>
      <c r="F398" s="16" t="s">
        <v>1081</v>
      </c>
      <c r="G398" s="16" t="s">
        <v>1082</v>
      </c>
    </row>
    <row r="399" spans="2:7" hidden="1" outlineLevel="2" x14ac:dyDescent="0.25">
      <c r="B399" s="16" t="s">
        <v>1083</v>
      </c>
      <c r="C399" s="16" t="s">
        <v>1084</v>
      </c>
      <c r="D399" s="16" t="s">
        <v>1085</v>
      </c>
      <c r="E399" s="16"/>
      <c r="F399" s="16" t="s">
        <v>1086</v>
      </c>
      <c r="G399" s="16" t="s">
        <v>644</v>
      </c>
    </row>
    <row r="400" spans="2:7" hidden="1" outlineLevel="2" x14ac:dyDescent="0.25">
      <c r="B400" s="16" t="s">
        <v>1087</v>
      </c>
      <c r="C400" s="16" t="s">
        <v>1088</v>
      </c>
      <c r="D400" s="16" t="s">
        <v>1089</v>
      </c>
      <c r="E400" s="16"/>
      <c r="F400" s="16" t="s">
        <v>1090</v>
      </c>
      <c r="G400" s="16" t="s">
        <v>1091</v>
      </c>
    </row>
    <row r="401" spans="2:7" hidden="1" outlineLevel="2" x14ac:dyDescent="0.25">
      <c r="B401" s="16" t="s">
        <v>1092</v>
      </c>
      <c r="C401" s="16" t="s">
        <v>1093</v>
      </c>
      <c r="D401" s="16" t="s">
        <v>1094</v>
      </c>
      <c r="E401" s="16"/>
      <c r="F401" s="16" t="s">
        <v>1095</v>
      </c>
      <c r="G401" s="16" t="s">
        <v>1096</v>
      </c>
    </row>
    <row r="402" spans="2:7" hidden="1" outlineLevel="2" x14ac:dyDescent="0.25">
      <c r="B402" s="16" t="s">
        <v>1097</v>
      </c>
      <c r="C402" s="16" t="s">
        <v>1098</v>
      </c>
      <c r="D402" s="16" t="s">
        <v>1099</v>
      </c>
      <c r="E402" s="16"/>
      <c r="F402" s="16" t="s">
        <v>1100</v>
      </c>
      <c r="G402" s="16" t="s">
        <v>676</v>
      </c>
    </row>
    <row r="403" spans="2:7" hidden="1" outlineLevel="2" x14ac:dyDescent="0.25">
      <c r="B403" s="16" t="s">
        <v>1101</v>
      </c>
      <c r="C403" s="16" t="s">
        <v>1102</v>
      </c>
      <c r="D403" s="16" t="s">
        <v>1103</v>
      </c>
      <c r="E403" s="16"/>
      <c r="F403" s="16" t="s">
        <v>1104</v>
      </c>
      <c r="G403" s="16" t="s">
        <v>1105</v>
      </c>
    </row>
    <row r="404" spans="2:7" hidden="1" outlineLevel="2" x14ac:dyDescent="0.25">
      <c r="B404" s="16" t="s">
        <v>1106</v>
      </c>
      <c r="C404" s="16" t="s">
        <v>1107</v>
      </c>
      <c r="D404" s="16" t="s">
        <v>1108</v>
      </c>
      <c r="E404" s="16"/>
      <c r="F404" s="16" t="s">
        <v>1109</v>
      </c>
      <c r="G404" s="16" t="s">
        <v>658</v>
      </c>
    </row>
    <row r="405" spans="2:7" hidden="1" outlineLevel="2" x14ac:dyDescent="0.25">
      <c r="B405" s="16" t="s">
        <v>1110</v>
      </c>
      <c r="C405" s="16" t="s">
        <v>1111</v>
      </c>
      <c r="D405" s="16" t="s">
        <v>1112</v>
      </c>
      <c r="E405" s="16"/>
      <c r="F405" s="16" t="s">
        <v>1113</v>
      </c>
      <c r="G405" s="16" t="s">
        <v>664</v>
      </c>
    </row>
    <row r="406" spans="2:7" hidden="1" outlineLevel="2" x14ac:dyDescent="0.25">
      <c r="B406" s="16" t="s">
        <v>1114</v>
      </c>
      <c r="C406" s="16" t="s">
        <v>1115</v>
      </c>
      <c r="D406" s="16" t="s">
        <v>1116</v>
      </c>
      <c r="E406" s="16"/>
      <c r="F406" s="16" t="s">
        <v>1117</v>
      </c>
      <c r="G406" s="16" t="s">
        <v>1118</v>
      </c>
    </row>
    <row r="407" spans="2:7" hidden="1" outlineLevel="2" x14ac:dyDescent="0.25">
      <c r="B407" s="16" t="s">
        <v>1119</v>
      </c>
      <c r="C407" s="16" t="s">
        <v>1120</v>
      </c>
      <c r="D407" s="16" t="s">
        <v>1121</v>
      </c>
      <c r="E407" s="16"/>
      <c r="F407" s="16" t="s">
        <v>1122</v>
      </c>
      <c r="G407" s="16" t="s">
        <v>1123</v>
      </c>
    </row>
    <row r="408" spans="2:7" hidden="1" outlineLevel="2" x14ac:dyDescent="0.25">
      <c r="B408" s="16" t="s">
        <v>1124</v>
      </c>
      <c r="C408" s="16" t="s">
        <v>1125</v>
      </c>
      <c r="D408" s="16" t="s">
        <v>1126</v>
      </c>
      <c r="E408" s="16"/>
      <c r="F408" s="16" t="s">
        <v>1127</v>
      </c>
      <c r="G408" s="16" t="s">
        <v>668</v>
      </c>
    </row>
    <row r="409" spans="2:7" hidden="1" outlineLevel="2" x14ac:dyDescent="0.25">
      <c r="B409" s="16" t="s">
        <v>1128</v>
      </c>
      <c r="C409" s="16" t="s">
        <v>1129</v>
      </c>
      <c r="D409" s="16" t="s">
        <v>1130</v>
      </c>
      <c r="E409" s="16"/>
      <c r="F409" s="16" t="s">
        <v>1131</v>
      </c>
      <c r="G409" s="16" t="s">
        <v>1132</v>
      </c>
    </row>
    <row r="410" spans="2:7" hidden="1" outlineLevel="2" x14ac:dyDescent="0.25">
      <c r="B410" s="16" t="s">
        <v>1133</v>
      </c>
      <c r="C410" s="16" t="s">
        <v>1134</v>
      </c>
      <c r="D410" s="16" t="s">
        <v>1135</v>
      </c>
      <c r="E410" s="16"/>
      <c r="F410" s="16" t="s">
        <v>1136</v>
      </c>
      <c r="G410" s="16" t="s">
        <v>1137</v>
      </c>
    </row>
    <row r="411" spans="2:7" hidden="1" outlineLevel="2" x14ac:dyDescent="0.25">
      <c r="B411" s="16" t="s">
        <v>1138</v>
      </c>
      <c r="C411" s="16" t="s">
        <v>1139</v>
      </c>
      <c r="D411" s="16" t="s">
        <v>1140</v>
      </c>
      <c r="E411" s="16"/>
      <c r="F411" s="16" t="s">
        <v>1141</v>
      </c>
      <c r="G411" s="16" t="s">
        <v>1142</v>
      </c>
    </row>
    <row r="412" spans="2:7" hidden="1" outlineLevel="2" x14ac:dyDescent="0.25">
      <c r="B412" s="16" t="s">
        <v>1143</v>
      </c>
      <c r="C412" s="16" t="s">
        <v>1144</v>
      </c>
      <c r="D412" s="16" t="s">
        <v>1145</v>
      </c>
      <c r="E412" s="16"/>
      <c r="F412" s="16" t="s">
        <v>1146</v>
      </c>
      <c r="G412" s="16" t="s">
        <v>1147</v>
      </c>
    </row>
    <row r="413" spans="2:7" hidden="1" outlineLevel="2" x14ac:dyDescent="0.25">
      <c r="B413" s="16" t="s">
        <v>1148</v>
      </c>
      <c r="C413" s="16" t="s">
        <v>1149</v>
      </c>
      <c r="D413" s="16" t="s">
        <v>1150</v>
      </c>
      <c r="E413" s="16"/>
      <c r="F413" s="16" t="s">
        <v>1151</v>
      </c>
      <c r="G413" s="16" t="s">
        <v>1152</v>
      </c>
    </row>
    <row r="414" spans="2:7" hidden="1" outlineLevel="2" x14ac:dyDescent="0.25">
      <c r="B414" s="16" t="s">
        <v>1153</v>
      </c>
      <c r="C414" s="16" t="s">
        <v>1154</v>
      </c>
      <c r="D414" s="16" t="s">
        <v>1155</v>
      </c>
      <c r="E414" s="16"/>
      <c r="F414" s="16" t="s">
        <v>1156</v>
      </c>
      <c r="G414" s="16" t="s">
        <v>1157</v>
      </c>
    </row>
    <row r="415" spans="2:7" hidden="1" outlineLevel="2" x14ac:dyDescent="0.25">
      <c r="B415" s="16" t="s">
        <v>1158</v>
      </c>
      <c r="C415" s="16" t="s">
        <v>1159</v>
      </c>
      <c r="D415" s="16" t="s">
        <v>1160</v>
      </c>
      <c r="E415" s="16"/>
      <c r="F415" s="16" t="s">
        <v>1161</v>
      </c>
      <c r="G415" s="16" t="s">
        <v>1162</v>
      </c>
    </row>
    <row r="416" spans="2:7" hidden="1" outlineLevel="2" x14ac:dyDescent="0.25">
      <c r="B416" s="16" t="s">
        <v>1163</v>
      </c>
      <c r="C416" s="16" t="s">
        <v>1164</v>
      </c>
      <c r="D416" s="16" t="s">
        <v>1165</v>
      </c>
      <c r="E416" s="16"/>
      <c r="F416" s="16" t="s">
        <v>1166</v>
      </c>
      <c r="G416" s="16" t="s">
        <v>1167</v>
      </c>
    </row>
    <row r="417" spans="2:7" hidden="1" outlineLevel="2" x14ac:dyDescent="0.25">
      <c r="B417" s="16" t="s">
        <v>1168</v>
      </c>
      <c r="C417" s="16" t="s">
        <v>1169</v>
      </c>
      <c r="D417" s="16" t="s">
        <v>1170</v>
      </c>
      <c r="E417" s="16"/>
      <c r="F417" s="16" t="s">
        <v>1171</v>
      </c>
      <c r="G417" s="16" t="s">
        <v>982</v>
      </c>
    </row>
    <row r="418" spans="2:7" hidden="1" outlineLevel="2" x14ac:dyDescent="0.25">
      <c r="B418" s="16" t="s">
        <v>1172</v>
      </c>
      <c r="C418" s="16" t="s">
        <v>1173</v>
      </c>
      <c r="D418" s="16" t="s">
        <v>1174</v>
      </c>
      <c r="E418" s="16"/>
      <c r="F418" s="16" t="s">
        <v>1175</v>
      </c>
      <c r="G418" s="16" t="s">
        <v>1176</v>
      </c>
    </row>
    <row r="419" spans="2:7" hidden="1" outlineLevel="2" x14ac:dyDescent="0.25">
      <c r="B419" s="16" t="s">
        <v>1177</v>
      </c>
      <c r="C419" s="16" t="s">
        <v>1178</v>
      </c>
      <c r="D419" s="16" t="s">
        <v>1179</v>
      </c>
      <c r="E419" s="16"/>
      <c r="F419" s="16" t="s">
        <v>1180</v>
      </c>
      <c r="G419" s="16" t="s">
        <v>992</v>
      </c>
    </row>
    <row r="420" spans="2:7" hidden="1" outlineLevel="2" x14ac:dyDescent="0.25">
      <c r="B420" s="16" t="s">
        <v>1181</v>
      </c>
      <c r="C420" s="16" t="s">
        <v>1182</v>
      </c>
      <c r="D420" s="16" t="s">
        <v>1183</v>
      </c>
      <c r="E420" s="16"/>
      <c r="F420" s="16" t="s">
        <v>1184</v>
      </c>
      <c r="G420" s="16" t="s">
        <v>997</v>
      </c>
    </row>
    <row r="421" spans="2:7" hidden="1" outlineLevel="2" x14ac:dyDescent="0.25">
      <c r="B421" s="16" t="s">
        <v>1185</v>
      </c>
      <c r="C421" s="16" t="s">
        <v>1186</v>
      </c>
      <c r="D421" s="16" t="s">
        <v>1187</v>
      </c>
      <c r="E421" s="16"/>
      <c r="F421" s="16" t="s">
        <v>1188</v>
      </c>
      <c r="G421" s="16" t="s">
        <v>1189</v>
      </c>
    </row>
    <row r="422" spans="2:7" hidden="1" outlineLevel="2" x14ac:dyDescent="0.25">
      <c r="B422" s="16" t="s">
        <v>1190</v>
      </c>
      <c r="C422" s="16" t="s">
        <v>1191</v>
      </c>
      <c r="D422" s="16" t="s">
        <v>1192</v>
      </c>
      <c r="E422" s="16"/>
      <c r="F422" s="16" t="s">
        <v>1193</v>
      </c>
      <c r="G422" s="16" t="s">
        <v>1194</v>
      </c>
    </row>
    <row r="423" spans="2:7" hidden="1" outlineLevel="2" x14ac:dyDescent="0.25">
      <c r="B423" s="16" t="s">
        <v>1195</v>
      </c>
      <c r="C423" s="16" t="s">
        <v>1196</v>
      </c>
      <c r="D423" s="16" t="s">
        <v>1197</v>
      </c>
      <c r="E423" s="16"/>
      <c r="F423" s="16" t="s">
        <v>1198</v>
      </c>
      <c r="G423" s="16" t="s">
        <v>1199</v>
      </c>
    </row>
    <row r="424" spans="2:7" hidden="1" outlineLevel="2" x14ac:dyDescent="0.25">
      <c r="B424" s="16" t="s">
        <v>1200</v>
      </c>
      <c r="C424" s="16" t="s">
        <v>1201</v>
      </c>
      <c r="D424" s="16" t="s">
        <v>1202</v>
      </c>
      <c r="E424" s="16"/>
      <c r="F424" s="16" t="s">
        <v>1203</v>
      </c>
      <c r="G424" s="16" t="s">
        <v>1017</v>
      </c>
    </row>
    <row r="425" spans="2:7" hidden="1" outlineLevel="2" x14ac:dyDescent="0.25">
      <c r="B425" s="16" t="s">
        <v>1204</v>
      </c>
      <c r="C425" s="16" t="s">
        <v>1205</v>
      </c>
      <c r="D425" s="16" t="s">
        <v>1206</v>
      </c>
      <c r="E425" s="16"/>
      <c r="F425" s="16" t="s">
        <v>1207</v>
      </c>
      <c r="G425" s="16" t="s">
        <v>1022</v>
      </c>
    </row>
    <row r="426" spans="2:7" hidden="1" outlineLevel="2" x14ac:dyDescent="0.25">
      <c r="B426" s="16" t="s">
        <v>1208</v>
      </c>
      <c r="C426" s="16" t="s">
        <v>1209</v>
      </c>
      <c r="D426" s="16" t="s">
        <v>1210</v>
      </c>
      <c r="E426" s="16"/>
      <c r="F426" s="16" t="s">
        <v>1211</v>
      </c>
      <c r="G426" s="16" t="s">
        <v>1027</v>
      </c>
    </row>
    <row r="427" spans="2:7" hidden="1" outlineLevel="2" x14ac:dyDescent="0.25">
      <c r="B427" s="16" t="s">
        <v>1212</v>
      </c>
      <c r="C427" s="16" t="s">
        <v>1213</v>
      </c>
      <c r="D427" s="16" t="s">
        <v>1214</v>
      </c>
      <c r="E427" s="16"/>
      <c r="F427" s="16" t="s">
        <v>1215</v>
      </c>
      <c r="G427" s="16" t="s">
        <v>1032</v>
      </c>
    </row>
    <row r="428" spans="2:7" hidden="1" outlineLevel="2" x14ac:dyDescent="0.25">
      <c r="B428" s="16" t="s">
        <v>1216</v>
      </c>
      <c r="C428" s="16" t="s">
        <v>1217</v>
      </c>
      <c r="D428" s="16" t="s">
        <v>1218</v>
      </c>
      <c r="E428" s="16"/>
      <c r="F428" s="16" t="s">
        <v>1219</v>
      </c>
      <c r="G428" s="16" t="s">
        <v>1037</v>
      </c>
    </row>
    <row r="429" spans="2:7" hidden="1" outlineLevel="2" x14ac:dyDescent="0.25">
      <c r="B429" s="16" t="s">
        <v>1220</v>
      </c>
      <c r="C429" s="16" t="s">
        <v>1221</v>
      </c>
      <c r="D429" s="16" t="s">
        <v>1222</v>
      </c>
      <c r="E429" s="16"/>
      <c r="F429" s="16" t="s">
        <v>1223</v>
      </c>
      <c r="G429" s="16" t="s">
        <v>1042</v>
      </c>
    </row>
    <row r="430" spans="2:7" hidden="1" outlineLevel="2" x14ac:dyDescent="0.25">
      <c r="B430" s="16" t="s">
        <v>1224</v>
      </c>
      <c r="C430" s="16" t="s">
        <v>1225</v>
      </c>
      <c r="D430" s="16" t="s">
        <v>1226</v>
      </c>
      <c r="E430" s="16"/>
      <c r="F430" s="16" t="s">
        <v>1227</v>
      </c>
      <c r="G430" s="16" t="s">
        <v>1047</v>
      </c>
    </row>
    <row r="431" spans="2:7" hidden="1" outlineLevel="2" x14ac:dyDescent="0.25">
      <c r="B431" s="16" t="s">
        <v>1228</v>
      </c>
      <c r="C431" s="16" t="s">
        <v>1229</v>
      </c>
      <c r="D431" s="16" t="s">
        <v>1230</v>
      </c>
      <c r="E431" s="16"/>
      <c r="F431" s="16" t="s">
        <v>1231</v>
      </c>
      <c r="G431" s="16" t="s">
        <v>1232</v>
      </c>
    </row>
    <row r="432" spans="2:7" hidden="1" outlineLevel="2" x14ac:dyDescent="0.25">
      <c r="B432" s="16" t="s">
        <v>1233</v>
      </c>
      <c r="C432" s="16" t="s">
        <v>1234</v>
      </c>
      <c r="D432" s="16" t="s">
        <v>1235</v>
      </c>
      <c r="E432" s="16"/>
      <c r="F432" s="16" t="s">
        <v>1236</v>
      </c>
      <c r="G432" s="16" t="s">
        <v>1057</v>
      </c>
    </row>
    <row r="433" spans="2:7" hidden="1" outlineLevel="2" x14ac:dyDescent="0.25">
      <c r="B433" s="16" t="s">
        <v>1237</v>
      </c>
      <c r="C433" s="16" t="s">
        <v>1238</v>
      </c>
      <c r="D433" s="16" t="s">
        <v>1239</v>
      </c>
      <c r="E433" s="16"/>
      <c r="F433" s="16" t="s">
        <v>1240</v>
      </c>
      <c r="G433" s="16" t="s">
        <v>1062</v>
      </c>
    </row>
    <row r="434" spans="2:7" hidden="1" outlineLevel="2" x14ac:dyDescent="0.25">
      <c r="B434" s="16" t="s">
        <v>1241</v>
      </c>
      <c r="C434" s="16" t="s">
        <v>1242</v>
      </c>
      <c r="D434" s="16" t="s">
        <v>1243</v>
      </c>
      <c r="E434" s="16"/>
      <c r="F434" s="16" t="s">
        <v>1244</v>
      </c>
      <c r="G434" s="16" t="s">
        <v>1067</v>
      </c>
    </row>
    <row r="435" spans="2:7" hidden="1" outlineLevel="2" x14ac:dyDescent="0.25">
      <c r="B435" s="16" t="s">
        <v>1245</v>
      </c>
      <c r="C435" s="16" t="s">
        <v>1246</v>
      </c>
      <c r="D435" s="16" t="s">
        <v>1247</v>
      </c>
      <c r="E435" s="16"/>
      <c r="F435" s="16" t="s">
        <v>1248</v>
      </c>
      <c r="G435" s="16" t="s">
        <v>1072</v>
      </c>
    </row>
    <row r="436" spans="2:7" hidden="1" outlineLevel="2" x14ac:dyDescent="0.25">
      <c r="B436" s="16" t="s">
        <v>1249</v>
      </c>
      <c r="C436" s="16" t="s">
        <v>1250</v>
      </c>
      <c r="D436" s="16" t="s">
        <v>1251</v>
      </c>
      <c r="E436" s="16"/>
      <c r="F436" s="16" t="s">
        <v>1252</v>
      </c>
      <c r="G436" s="16" t="s">
        <v>1077</v>
      </c>
    </row>
    <row r="437" spans="2:7" hidden="1" outlineLevel="2" x14ac:dyDescent="0.25">
      <c r="B437" s="16" t="s">
        <v>1253</v>
      </c>
      <c r="C437" s="16" t="s">
        <v>1254</v>
      </c>
      <c r="D437" s="16" t="s">
        <v>1255</v>
      </c>
      <c r="E437" s="16"/>
      <c r="F437" s="16" t="s">
        <v>1256</v>
      </c>
      <c r="G437" s="16" t="s">
        <v>1082</v>
      </c>
    </row>
    <row r="438" spans="2:7" hidden="1" outlineLevel="2" x14ac:dyDescent="0.25">
      <c r="B438" s="16" t="s">
        <v>1257</v>
      </c>
      <c r="C438" s="16" t="s">
        <v>1258</v>
      </c>
      <c r="D438" s="16" t="s">
        <v>1259</v>
      </c>
      <c r="E438" s="16"/>
      <c r="F438" s="16" t="s">
        <v>1260</v>
      </c>
      <c r="G438" s="16" t="s">
        <v>644</v>
      </c>
    </row>
    <row r="439" spans="2:7" hidden="1" outlineLevel="2" x14ac:dyDescent="0.25">
      <c r="B439" s="16" t="s">
        <v>1261</v>
      </c>
      <c r="C439" s="16" t="s">
        <v>1262</v>
      </c>
      <c r="D439" s="16" t="s">
        <v>1263</v>
      </c>
      <c r="E439" s="16"/>
      <c r="F439" s="16" t="s">
        <v>1264</v>
      </c>
      <c r="G439" s="16" t="s">
        <v>1091</v>
      </c>
    </row>
    <row r="440" spans="2:7" hidden="1" outlineLevel="2" x14ac:dyDescent="0.25">
      <c r="B440" s="16" t="s">
        <v>1265</v>
      </c>
      <c r="C440" s="16" t="s">
        <v>1266</v>
      </c>
      <c r="D440" s="16" t="s">
        <v>1267</v>
      </c>
      <c r="E440" s="16"/>
      <c r="F440" s="16" t="s">
        <v>1268</v>
      </c>
      <c r="G440" s="16" t="s">
        <v>652</v>
      </c>
    </row>
    <row r="441" spans="2:7" hidden="1" outlineLevel="2" x14ac:dyDescent="0.25">
      <c r="B441" s="16" t="s">
        <v>1269</v>
      </c>
      <c r="C441" s="16" t="s">
        <v>1270</v>
      </c>
      <c r="D441" s="16" t="s">
        <v>1271</v>
      </c>
      <c r="E441" s="16"/>
      <c r="F441" s="16" t="s">
        <v>1100</v>
      </c>
      <c r="G441" s="16" t="s">
        <v>676</v>
      </c>
    </row>
    <row r="442" spans="2:7" hidden="1" outlineLevel="2" x14ac:dyDescent="0.25">
      <c r="B442" s="16" t="s">
        <v>1272</v>
      </c>
      <c r="C442" s="16" t="s">
        <v>1273</v>
      </c>
      <c r="D442" s="16" t="s">
        <v>1274</v>
      </c>
      <c r="E442" s="16"/>
      <c r="F442" s="16" t="s">
        <v>1275</v>
      </c>
      <c r="G442" s="16" t="s">
        <v>1105</v>
      </c>
    </row>
    <row r="443" spans="2:7" hidden="1" outlineLevel="2" x14ac:dyDescent="0.25">
      <c r="B443" s="16" t="s">
        <v>1276</v>
      </c>
      <c r="C443" s="16" t="s">
        <v>1277</v>
      </c>
      <c r="D443" s="16" t="s">
        <v>1278</v>
      </c>
      <c r="E443" s="16"/>
      <c r="F443" s="16" t="s">
        <v>1279</v>
      </c>
      <c r="G443" s="16" t="s">
        <v>658</v>
      </c>
    </row>
    <row r="444" spans="2:7" hidden="1" outlineLevel="2" x14ac:dyDescent="0.25">
      <c r="B444" s="16" t="s">
        <v>1280</v>
      </c>
      <c r="C444" s="16" t="s">
        <v>1281</v>
      </c>
      <c r="D444" s="16" t="s">
        <v>1282</v>
      </c>
      <c r="E444" s="16"/>
      <c r="F444" s="16" t="s">
        <v>1283</v>
      </c>
      <c r="G444" s="16" t="s">
        <v>1284</v>
      </c>
    </row>
    <row r="445" spans="2:7" hidden="1" outlineLevel="2" x14ac:dyDescent="0.25">
      <c r="B445" s="16" t="s">
        <v>1285</v>
      </c>
      <c r="C445" s="16" t="s">
        <v>1286</v>
      </c>
      <c r="D445" s="16" t="s">
        <v>1287</v>
      </c>
      <c r="E445" s="16"/>
      <c r="F445" s="16" t="s">
        <v>1288</v>
      </c>
      <c r="G445" s="16" t="s">
        <v>666</v>
      </c>
    </row>
    <row r="446" spans="2:7" hidden="1" outlineLevel="2" x14ac:dyDescent="0.25">
      <c r="B446" s="16" t="s">
        <v>1289</v>
      </c>
      <c r="C446" s="16" t="s">
        <v>1290</v>
      </c>
      <c r="D446" s="16" t="s">
        <v>1291</v>
      </c>
      <c r="E446" s="16"/>
      <c r="F446" s="16" t="s">
        <v>1127</v>
      </c>
      <c r="G446" s="16" t="s">
        <v>668</v>
      </c>
    </row>
    <row r="447" spans="2:7" hidden="1" outlineLevel="2" x14ac:dyDescent="0.25">
      <c r="B447" s="16" t="s">
        <v>1292</v>
      </c>
      <c r="C447" s="16" t="s">
        <v>1293</v>
      </c>
      <c r="D447" s="16" t="s">
        <v>1294</v>
      </c>
      <c r="E447" s="16"/>
      <c r="F447" s="16" t="s">
        <v>1295</v>
      </c>
      <c r="G447" s="16" t="s">
        <v>1296</v>
      </c>
    </row>
    <row r="448" spans="2:7" hidden="1" outlineLevel="2" x14ac:dyDescent="0.25">
      <c r="B448" s="16" t="s">
        <v>1297</v>
      </c>
      <c r="C448" s="16" t="s">
        <v>1298</v>
      </c>
      <c r="D448" s="16" t="s">
        <v>1299</v>
      </c>
      <c r="E448" s="16"/>
      <c r="F448" s="16" t="s">
        <v>1300</v>
      </c>
      <c r="G448" s="16" t="s">
        <v>1301</v>
      </c>
    </row>
    <row r="449" spans="2:7" hidden="1" outlineLevel="2" x14ac:dyDescent="0.25">
      <c r="B449" s="16" t="s">
        <v>1302</v>
      </c>
      <c r="C449" s="16" t="s">
        <v>1303</v>
      </c>
      <c r="D449" s="16" t="s">
        <v>1304</v>
      </c>
      <c r="E449" s="16"/>
      <c r="F449" s="16" t="s">
        <v>1305</v>
      </c>
      <c r="G449" s="16" t="s">
        <v>1306</v>
      </c>
    </row>
    <row r="450" spans="2:7" hidden="1" outlineLevel="2" x14ac:dyDescent="0.25">
      <c r="B450" s="16" t="s">
        <v>1307</v>
      </c>
      <c r="C450" s="16" t="s">
        <v>1308</v>
      </c>
      <c r="D450" s="16" t="s">
        <v>1309</v>
      </c>
      <c r="E450" s="16"/>
      <c r="F450" s="16" t="s">
        <v>1310</v>
      </c>
      <c r="G450" s="16" t="s">
        <v>1311</v>
      </c>
    </row>
    <row r="451" spans="2:7" hidden="1" outlineLevel="2" x14ac:dyDescent="0.25">
      <c r="B451" s="16" t="s">
        <v>1312</v>
      </c>
      <c r="C451" s="16" t="s">
        <v>1313</v>
      </c>
      <c r="D451" s="16" t="s">
        <v>1314</v>
      </c>
      <c r="E451" s="16"/>
      <c r="F451" s="16" t="s">
        <v>1315</v>
      </c>
      <c r="G451" s="16" t="s">
        <v>1316</v>
      </c>
    </row>
    <row r="452" spans="2:7" hidden="1" outlineLevel="2" x14ac:dyDescent="0.25">
      <c r="B452" s="16" t="s">
        <v>1317</v>
      </c>
      <c r="C452" s="16" t="s">
        <v>1318</v>
      </c>
      <c r="D452" s="16" t="s">
        <v>1319</v>
      </c>
      <c r="E452" s="16"/>
      <c r="F452" s="16" t="s">
        <v>1320</v>
      </c>
      <c r="G452" s="16" t="s">
        <v>1321</v>
      </c>
    </row>
    <row r="453" spans="2:7" hidden="1" outlineLevel="2" x14ac:dyDescent="0.25">
      <c r="B453" s="16" t="s">
        <v>1322</v>
      </c>
      <c r="C453" s="16" t="s">
        <v>1323</v>
      </c>
      <c r="D453" s="16" t="s">
        <v>1324</v>
      </c>
      <c r="E453" s="16"/>
      <c r="F453" s="16" t="s">
        <v>1325</v>
      </c>
      <c r="G453" s="16" t="s">
        <v>1326</v>
      </c>
    </row>
    <row r="454" spans="2:7" hidden="1" outlineLevel="2" x14ac:dyDescent="0.25">
      <c r="B454" s="16" t="s">
        <v>1327</v>
      </c>
      <c r="C454" s="16" t="s">
        <v>1328</v>
      </c>
      <c r="D454" s="16" t="s">
        <v>1329</v>
      </c>
      <c r="E454" s="16"/>
      <c r="F454" s="16" t="s">
        <v>1330</v>
      </c>
      <c r="G454" s="16" t="s">
        <v>1331</v>
      </c>
    </row>
    <row r="455" spans="2:7" hidden="1" outlineLevel="2" x14ac:dyDescent="0.25">
      <c r="B455" s="16" t="s">
        <v>1332</v>
      </c>
      <c r="C455" s="16" t="s">
        <v>1333</v>
      </c>
      <c r="D455" s="16" t="s">
        <v>1334</v>
      </c>
      <c r="E455" s="16"/>
      <c r="F455" s="16" t="s">
        <v>1335</v>
      </c>
      <c r="G455" s="16" t="s">
        <v>1336</v>
      </c>
    </row>
    <row r="456" spans="2:7" hidden="1" outlineLevel="2" x14ac:dyDescent="0.25">
      <c r="B456" s="16" t="s">
        <v>1337</v>
      </c>
      <c r="C456" s="16" t="s">
        <v>1338</v>
      </c>
      <c r="D456" s="16" t="s">
        <v>1339</v>
      </c>
      <c r="E456" s="16"/>
      <c r="F456" s="16" t="s">
        <v>1340</v>
      </c>
      <c r="G456" s="16" t="s">
        <v>1341</v>
      </c>
    </row>
    <row r="457" spans="2:7" hidden="1" outlineLevel="2" x14ac:dyDescent="0.25">
      <c r="B457" s="16" t="s">
        <v>1342</v>
      </c>
      <c r="C457" s="16" t="s">
        <v>1343</v>
      </c>
      <c r="D457" s="16" t="s">
        <v>1344</v>
      </c>
      <c r="E457" s="16"/>
      <c r="F457" s="16" t="s">
        <v>1345</v>
      </c>
      <c r="G457" s="16" t="s">
        <v>1346</v>
      </c>
    </row>
    <row r="458" spans="2:7" hidden="1" outlineLevel="2" x14ac:dyDescent="0.25">
      <c r="B458" s="16" t="s">
        <v>1347</v>
      </c>
      <c r="C458" s="16" t="s">
        <v>1348</v>
      </c>
      <c r="D458" s="16" t="s">
        <v>1349</v>
      </c>
      <c r="E458" s="16"/>
      <c r="F458" s="16" t="s">
        <v>1350</v>
      </c>
      <c r="G458" s="16" t="s">
        <v>1351</v>
      </c>
    </row>
    <row r="459" spans="2:7" hidden="1" outlineLevel="2" x14ac:dyDescent="0.25">
      <c r="B459" s="16" t="s">
        <v>1352</v>
      </c>
      <c r="C459" s="16" t="s">
        <v>1353</v>
      </c>
      <c r="D459" s="16" t="s">
        <v>1354</v>
      </c>
      <c r="E459" s="16"/>
      <c r="F459" s="16" t="s">
        <v>1355</v>
      </c>
      <c r="G459" s="16" t="s">
        <v>1356</v>
      </c>
    </row>
    <row r="460" spans="2:7" hidden="1" outlineLevel="2" x14ac:dyDescent="0.25"/>
    <row r="461" spans="2:7" s="4" customFormat="1" ht="27.75" hidden="1" customHeight="1" outlineLevel="1" x14ac:dyDescent="0.25">
      <c r="B461" s="3" t="s">
        <v>1357</v>
      </c>
    </row>
    <row r="462" spans="2:7" hidden="1" outlineLevel="1" x14ac:dyDescent="0.25"/>
    <row r="463" spans="2:7" hidden="1" outlineLevel="2" x14ac:dyDescent="0.25">
      <c r="B463" s="20" t="s">
        <v>1358</v>
      </c>
      <c r="C463" s="21" t="s">
        <v>1359</v>
      </c>
      <c r="D463" s="17" t="s">
        <v>1360</v>
      </c>
    </row>
    <row r="464" spans="2:7" hidden="1" outlineLevel="2" x14ac:dyDescent="0.25">
      <c r="B464" s="22">
        <v>40100100</v>
      </c>
      <c r="C464" s="22" t="s">
        <v>1361</v>
      </c>
      <c r="D464" s="18"/>
    </row>
    <row r="465" spans="2:4" hidden="1" outlineLevel="2" x14ac:dyDescent="0.25">
      <c r="B465" s="22">
        <v>40100110</v>
      </c>
      <c r="C465" s="22" t="s">
        <v>1362</v>
      </c>
      <c r="D465" s="18"/>
    </row>
    <row r="466" spans="2:4" hidden="1" outlineLevel="2" x14ac:dyDescent="0.25">
      <c r="B466" s="22">
        <v>40100120</v>
      </c>
      <c r="C466" s="22" t="s">
        <v>1363</v>
      </c>
      <c r="D466" s="18"/>
    </row>
    <row r="467" spans="2:4" hidden="1" outlineLevel="2" x14ac:dyDescent="0.25">
      <c r="B467" s="22">
        <v>40100200</v>
      </c>
      <c r="C467" s="22" t="s">
        <v>1364</v>
      </c>
      <c r="D467" s="18"/>
    </row>
    <row r="468" spans="2:4" hidden="1" outlineLevel="2" x14ac:dyDescent="0.25">
      <c r="B468" s="22">
        <v>40100220</v>
      </c>
      <c r="C468" s="22" t="s">
        <v>1365</v>
      </c>
      <c r="D468" s="18"/>
    </row>
    <row r="469" spans="2:4" hidden="1" outlineLevel="2" x14ac:dyDescent="0.25">
      <c r="B469" s="22">
        <v>41000100</v>
      </c>
      <c r="C469" s="22" t="s">
        <v>1366</v>
      </c>
      <c r="D469" s="18"/>
    </row>
    <row r="470" spans="2:4" hidden="1" outlineLevel="2" x14ac:dyDescent="0.25">
      <c r="B470" s="22">
        <v>50000100</v>
      </c>
      <c r="C470" s="22" t="s">
        <v>1367</v>
      </c>
      <c r="D470" s="18"/>
    </row>
    <row r="471" spans="2:4" hidden="1" outlineLevel="2" x14ac:dyDescent="0.25">
      <c r="B471" s="22">
        <v>50000109</v>
      </c>
      <c r="C471" s="22" t="s">
        <v>1368</v>
      </c>
      <c r="D471" s="18"/>
    </row>
    <row r="472" spans="2:4" hidden="1" outlineLevel="2" x14ac:dyDescent="0.25">
      <c r="B472" s="22">
        <v>50000200</v>
      </c>
      <c r="C472" s="22" t="s">
        <v>1369</v>
      </c>
      <c r="D472" s="18"/>
    </row>
    <row r="473" spans="2:4" hidden="1" outlineLevel="2" x14ac:dyDescent="0.25">
      <c r="B473" s="22">
        <v>50000209</v>
      </c>
      <c r="C473" s="22" t="s">
        <v>1370</v>
      </c>
      <c r="D473" s="18"/>
    </row>
    <row r="474" spans="2:4" hidden="1" outlineLevel="2" x14ac:dyDescent="0.25">
      <c r="B474" s="22">
        <v>50000300</v>
      </c>
      <c r="C474" s="22" t="s">
        <v>1371</v>
      </c>
      <c r="D474" s="18"/>
    </row>
    <row r="475" spans="2:4" hidden="1" outlineLevel="2" x14ac:dyDescent="0.25">
      <c r="B475" s="22">
        <v>50000309</v>
      </c>
      <c r="C475" s="22" t="s">
        <v>1372</v>
      </c>
      <c r="D475" s="18"/>
    </row>
    <row r="476" spans="2:4" hidden="1" outlineLevel="2" x14ac:dyDescent="0.25">
      <c r="B476" s="22">
        <v>50010100</v>
      </c>
      <c r="C476" s="22" t="s">
        <v>1373</v>
      </c>
      <c r="D476" s="18" t="s">
        <v>1374</v>
      </c>
    </row>
    <row r="477" spans="2:4" hidden="1" outlineLevel="2" x14ac:dyDescent="0.25">
      <c r="B477" s="22">
        <v>50010200</v>
      </c>
      <c r="C477" s="22" t="s">
        <v>1375</v>
      </c>
      <c r="D477" s="18" t="s">
        <v>1374</v>
      </c>
    </row>
    <row r="478" spans="2:4" hidden="1" outlineLevel="2" x14ac:dyDescent="0.25">
      <c r="B478" s="22">
        <v>50010300</v>
      </c>
      <c r="C478" s="22" t="s">
        <v>1376</v>
      </c>
      <c r="D478" s="18" t="s">
        <v>1374</v>
      </c>
    </row>
    <row r="479" spans="2:4" hidden="1" outlineLevel="2" x14ac:dyDescent="0.25">
      <c r="B479" s="22">
        <v>50010400</v>
      </c>
      <c r="C479" s="22" t="s">
        <v>1377</v>
      </c>
      <c r="D479" s="18" t="s">
        <v>1374</v>
      </c>
    </row>
    <row r="480" spans="2:4" hidden="1" outlineLevel="2" x14ac:dyDescent="0.25">
      <c r="B480" s="22">
        <v>50010500</v>
      </c>
      <c r="C480" s="22" t="s">
        <v>1378</v>
      </c>
      <c r="D480" s="18" t="s">
        <v>1374</v>
      </c>
    </row>
    <row r="481" spans="2:4" hidden="1" outlineLevel="2" x14ac:dyDescent="0.25">
      <c r="B481" s="22">
        <v>50010600</v>
      </c>
      <c r="C481" s="22" t="s">
        <v>1379</v>
      </c>
      <c r="D481" s="18" t="s">
        <v>1374</v>
      </c>
    </row>
    <row r="482" spans="2:4" hidden="1" outlineLevel="2" x14ac:dyDescent="0.25">
      <c r="B482" s="22">
        <v>50010700</v>
      </c>
      <c r="C482" s="22" t="s">
        <v>1380</v>
      </c>
      <c r="D482" s="18" t="s">
        <v>1374</v>
      </c>
    </row>
    <row r="483" spans="2:4" hidden="1" outlineLevel="2" x14ac:dyDescent="0.25">
      <c r="B483" s="22">
        <v>50010800</v>
      </c>
      <c r="C483" s="22" t="s">
        <v>1381</v>
      </c>
      <c r="D483" s="18" t="s">
        <v>1374</v>
      </c>
    </row>
    <row r="484" spans="2:4" hidden="1" outlineLevel="2" x14ac:dyDescent="0.25">
      <c r="B484" s="22">
        <v>50010900</v>
      </c>
      <c r="C484" s="22" t="s">
        <v>1382</v>
      </c>
      <c r="D484" s="18" t="s">
        <v>1374</v>
      </c>
    </row>
    <row r="485" spans="2:4" hidden="1" outlineLevel="2" x14ac:dyDescent="0.25">
      <c r="B485" s="22">
        <v>50011000</v>
      </c>
      <c r="C485" s="22" t="s">
        <v>1383</v>
      </c>
      <c r="D485" s="18" t="s">
        <v>1374</v>
      </c>
    </row>
    <row r="486" spans="2:4" hidden="1" outlineLevel="2" x14ac:dyDescent="0.25">
      <c r="B486" s="22">
        <v>50011100</v>
      </c>
      <c r="C486" s="22" t="s">
        <v>1384</v>
      </c>
      <c r="D486" s="18" t="s">
        <v>1374</v>
      </c>
    </row>
    <row r="487" spans="2:4" hidden="1" outlineLevel="2" x14ac:dyDescent="0.25">
      <c r="B487" s="22">
        <v>50011200</v>
      </c>
      <c r="C487" s="22" t="s">
        <v>1385</v>
      </c>
      <c r="D487" s="18" t="s">
        <v>1374</v>
      </c>
    </row>
    <row r="488" spans="2:4" hidden="1" outlineLevel="2" x14ac:dyDescent="0.25">
      <c r="B488" s="22">
        <v>50100010</v>
      </c>
      <c r="C488" s="22" t="s">
        <v>1386</v>
      </c>
      <c r="D488" s="18" t="s">
        <v>1374</v>
      </c>
    </row>
    <row r="489" spans="2:4" hidden="1" outlineLevel="2" x14ac:dyDescent="0.25">
      <c r="B489" s="22">
        <v>50100020</v>
      </c>
      <c r="C489" s="22" t="s">
        <v>660</v>
      </c>
      <c r="D489" s="18"/>
    </row>
    <row r="490" spans="2:4" hidden="1" outlineLevel="2" x14ac:dyDescent="0.25">
      <c r="B490" s="22">
        <v>50100030</v>
      </c>
      <c r="C490" s="22" t="s">
        <v>1387</v>
      </c>
      <c r="D490" s="18" t="s">
        <v>1374</v>
      </c>
    </row>
    <row r="491" spans="2:4" hidden="1" outlineLevel="2" x14ac:dyDescent="0.25">
      <c r="B491" s="22">
        <v>50200010</v>
      </c>
      <c r="C491" s="22" t="s">
        <v>1388</v>
      </c>
      <c r="D491" s="18" t="s">
        <v>1374</v>
      </c>
    </row>
    <row r="492" spans="2:4" hidden="1" outlineLevel="2" x14ac:dyDescent="0.25">
      <c r="B492" s="23">
        <v>50300010</v>
      </c>
      <c r="C492" s="23" t="s">
        <v>1389</v>
      </c>
      <c r="D492" s="18" t="s">
        <v>1374</v>
      </c>
    </row>
    <row r="493" spans="2:4" hidden="1" outlineLevel="2" x14ac:dyDescent="0.25">
      <c r="B493" s="23">
        <v>50300020</v>
      </c>
      <c r="C493" s="23" t="s">
        <v>1390</v>
      </c>
      <c r="D493" s="18" t="s">
        <v>1374</v>
      </c>
    </row>
    <row r="494" spans="2:4" hidden="1" outlineLevel="2" x14ac:dyDescent="0.25">
      <c r="B494" s="24">
        <v>50300030</v>
      </c>
      <c r="C494" s="24" t="s">
        <v>1391</v>
      </c>
      <c r="D494" s="18" t="s">
        <v>1374</v>
      </c>
    </row>
    <row r="495" spans="2:4" hidden="1" outlineLevel="2" x14ac:dyDescent="0.25">
      <c r="B495" s="23">
        <v>50300040</v>
      </c>
      <c r="C495" s="23" t="s">
        <v>1392</v>
      </c>
      <c r="D495" s="18" t="s">
        <v>1374</v>
      </c>
    </row>
    <row r="496" spans="2:4" hidden="1" outlineLevel="2" x14ac:dyDescent="0.25">
      <c r="B496" s="24">
        <v>50300050</v>
      </c>
      <c r="C496" s="24" t="s">
        <v>1393</v>
      </c>
      <c r="D496" s="18"/>
    </row>
    <row r="497" spans="2:4" hidden="1" outlineLevel="2" x14ac:dyDescent="0.25">
      <c r="B497" s="23">
        <v>50300070</v>
      </c>
      <c r="C497" s="23" t="s">
        <v>1394</v>
      </c>
      <c r="D497" s="18" t="s">
        <v>1374</v>
      </c>
    </row>
    <row r="498" spans="2:4" hidden="1" outlineLevel="2" x14ac:dyDescent="0.25">
      <c r="B498" s="24">
        <v>50300080</v>
      </c>
      <c r="C498" s="24" t="s">
        <v>1395</v>
      </c>
      <c r="D498" s="18" t="s">
        <v>1374</v>
      </c>
    </row>
    <row r="499" spans="2:4" hidden="1" outlineLevel="2" x14ac:dyDescent="0.25">
      <c r="B499" s="24">
        <v>50300090</v>
      </c>
      <c r="C499" s="24" t="s">
        <v>1396</v>
      </c>
      <c r="D499" s="18" t="s">
        <v>1374</v>
      </c>
    </row>
    <row r="500" spans="2:4" hidden="1" outlineLevel="2" x14ac:dyDescent="0.25">
      <c r="B500" s="24">
        <v>50300100</v>
      </c>
      <c r="C500" s="24" t="s">
        <v>1397</v>
      </c>
      <c r="D500" s="18" t="s">
        <v>1398</v>
      </c>
    </row>
    <row r="501" spans="2:4" hidden="1" outlineLevel="2" x14ac:dyDescent="0.25">
      <c r="B501" s="23">
        <v>50300990</v>
      </c>
      <c r="C501" s="23" t="s">
        <v>1399</v>
      </c>
      <c r="D501" s="18" t="s">
        <v>1374</v>
      </c>
    </row>
    <row r="502" spans="2:4" hidden="1" outlineLevel="2" x14ac:dyDescent="0.25">
      <c r="B502" s="22">
        <v>50500010</v>
      </c>
      <c r="C502" s="22" t="s">
        <v>1400</v>
      </c>
      <c r="D502" s="18" t="s">
        <v>1401</v>
      </c>
    </row>
    <row r="503" spans="2:4" hidden="1" outlineLevel="2" x14ac:dyDescent="0.25">
      <c r="B503" s="22">
        <v>50500020</v>
      </c>
      <c r="C503" s="22" t="s">
        <v>1402</v>
      </c>
      <c r="D503" s="18" t="s">
        <v>1374</v>
      </c>
    </row>
    <row r="504" spans="2:4" hidden="1" outlineLevel="2" x14ac:dyDescent="0.25">
      <c r="B504" s="22">
        <v>50500030</v>
      </c>
      <c r="C504" s="22" t="s">
        <v>1403</v>
      </c>
      <c r="D504" s="18" t="s">
        <v>1374</v>
      </c>
    </row>
    <row r="505" spans="2:4" hidden="1" outlineLevel="2" x14ac:dyDescent="0.25">
      <c r="B505" s="22">
        <v>50500040</v>
      </c>
      <c r="C505" s="22" t="s">
        <v>458</v>
      </c>
      <c r="D505" s="18" t="s">
        <v>1374</v>
      </c>
    </row>
    <row r="506" spans="2:4" hidden="1" outlineLevel="2" x14ac:dyDescent="0.25">
      <c r="B506" s="22">
        <v>50600010</v>
      </c>
      <c r="C506" s="22" t="s">
        <v>1404</v>
      </c>
      <c r="D506" s="18" t="s">
        <v>992</v>
      </c>
    </row>
    <row r="507" spans="2:4" hidden="1" outlineLevel="2" x14ac:dyDescent="0.25">
      <c r="B507" s="22">
        <v>50600030</v>
      </c>
      <c r="C507" s="22" t="s">
        <v>1405</v>
      </c>
      <c r="D507" s="18" t="s">
        <v>992</v>
      </c>
    </row>
    <row r="508" spans="2:4" hidden="1" outlineLevel="2" x14ac:dyDescent="0.25">
      <c r="B508" s="22">
        <v>50600040</v>
      </c>
      <c r="C508" s="22" t="s">
        <v>1406</v>
      </c>
      <c r="D508" s="18" t="s">
        <v>992</v>
      </c>
    </row>
    <row r="509" spans="2:4" hidden="1" outlineLevel="2" x14ac:dyDescent="0.25">
      <c r="B509" s="22">
        <v>50600050</v>
      </c>
      <c r="C509" s="22" t="s">
        <v>1407</v>
      </c>
      <c r="D509" s="18" t="s">
        <v>992</v>
      </c>
    </row>
    <row r="510" spans="2:4" hidden="1" outlineLevel="2" x14ac:dyDescent="0.25">
      <c r="B510" s="22">
        <v>50700010</v>
      </c>
      <c r="C510" s="22" t="s">
        <v>470</v>
      </c>
      <c r="D510" s="18" t="s">
        <v>1374</v>
      </c>
    </row>
    <row r="511" spans="2:4" hidden="1" outlineLevel="2" x14ac:dyDescent="0.25">
      <c r="B511" s="22">
        <v>50800010</v>
      </c>
      <c r="C511" s="22" t="s">
        <v>1408</v>
      </c>
      <c r="D511" s="18"/>
    </row>
    <row r="512" spans="2:4" hidden="1" outlineLevel="2" x14ac:dyDescent="0.25">
      <c r="B512" s="22">
        <v>50800020</v>
      </c>
      <c r="C512" s="22" t="s">
        <v>1409</v>
      </c>
      <c r="D512" s="18" t="s">
        <v>1374</v>
      </c>
    </row>
    <row r="513" spans="2:4" hidden="1" outlineLevel="2" x14ac:dyDescent="0.25">
      <c r="B513" s="22">
        <v>50800030</v>
      </c>
      <c r="C513" s="22" t="s">
        <v>1409</v>
      </c>
      <c r="D513" s="18" t="s">
        <v>1374</v>
      </c>
    </row>
    <row r="514" spans="2:4" hidden="1" outlineLevel="2" x14ac:dyDescent="0.25">
      <c r="B514" s="22">
        <v>50800060</v>
      </c>
      <c r="C514" s="22" t="s">
        <v>1410</v>
      </c>
      <c r="D514" s="18" t="s">
        <v>1374</v>
      </c>
    </row>
    <row r="515" spans="2:4" hidden="1" outlineLevel="2" x14ac:dyDescent="0.25">
      <c r="B515" s="22">
        <v>50800070</v>
      </c>
      <c r="C515" s="22" t="s">
        <v>1411</v>
      </c>
      <c r="D515" s="18" t="s">
        <v>1374</v>
      </c>
    </row>
    <row r="516" spans="2:4" hidden="1" outlineLevel="2" x14ac:dyDescent="0.25">
      <c r="B516" s="22">
        <v>50900000</v>
      </c>
      <c r="C516" s="22" t="s">
        <v>1412</v>
      </c>
      <c r="D516" s="18" t="s">
        <v>1413</v>
      </c>
    </row>
    <row r="517" spans="2:4" hidden="1" outlineLevel="2" x14ac:dyDescent="0.25">
      <c r="B517" s="22">
        <v>50900010</v>
      </c>
      <c r="C517" s="22" t="s">
        <v>1414</v>
      </c>
      <c r="D517" s="18" t="s">
        <v>1413</v>
      </c>
    </row>
    <row r="518" spans="2:4" hidden="1" outlineLevel="2" x14ac:dyDescent="0.25">
      <c r="B518" s="22">
        <v>50900020</v>
      </c>
      <c r="C518" s="22" t="s">
        <v>1415</v>
      </c>
      <c r="D518" s="18" t="s">
        <v>1413</v>
      </c>
    </row>
    <row r="519" spans="2:4" hidden="1" outlineLevel="2" x14ac:dyDescent="0.25">
      <c r="B519" s="22">
        <v>50900030</v>
      </c>
      <c r="C519" s="22" t="s">
        <v>1416</v>
      </c>
      <c r="D519" s="18" t="s">
        <v>1374</v>
      </c>
    </row>
    <row r="520" spans="2:4" hidden="1" outlineLevel="2" x14ac:dyDescent="0.25">
      <c r="B520" s="22">
        <v>50900050</v>
      </c>
      <c r="C520" s="22" t="s">
        <v>1417</v>
      </c>
      <c r="D520" s="18" t="s">
        <v>1413</v>
      </c>
    </row>
    <row r="521" spans="2:4" hidden="1" outlineLevel="2" x14ac:dyDescent="0.25">
      <c r="B521" s="22">
        <v>50900060</v>
      </c>
      <c r="C521" s="22" t="s">
        <v>1418</v>
      </c>
      <c r="D521" s="18" t="s">
        <v>1413</v>
      </c>
    </row>
    <row r="522" spans="2:4" hidden="1" outlineLevel="2" x14ac:dyDescent="0.25">
      <c r="B522" s="22">
        <v>50900070</v>
      </c>
      <c r="C522" s="22" t="s">
        <v>1419</v>
      </c>
      <c r="D522" s="18" t="s">
        <v>1413</v>
      </c>
    </row>
    <row r="523" spans="2:4" hidden="1" outlineLevel="2" x14ac:dyDescent="0.25">
      <c r="B523" s="22">
        <v>51000000</v>
      </c>
      <c r="C523" s="22" t="s">
        <v>1420</v>
      </c>
      <c r="D523" s="18" t="s">
        <v>1413</v>
      </c>
    </row>
    <row r="524" spans="2:4" hidden="1" outlineLevel="2" x14ac:dyDescent="0.25">
      <c r="B524" s="22">
        <v>51000020</v>
      </c>
      <c r="C524" s="22" t="s">
        <v>1421</v>
      </c>
      <c r="D524" s="18" t="s">
        <v>1413</v>
      </c>
    </row>
    <row r="525" spans="2:4" hidden="1" outlineLevel="2" x14ac:dyDescent="0.25">
      <c r="B525" s="22">
        <v>50900090</v>
      </c>
      <c r="C525" s="22" t="s">
        <v>1422</v>
      </c>
      <c r="D525" s="18" t="s">
        <v>1413</v>
      </c>
    </row>
    <row r="526" spans="2:4" hidden="1" outlineLevel="2" x14ac:dyDescent="0.25">
      <c r="B526" s="22">
        <v>51300010</v>
      </c>
      <c r="C526" s="22" t="s">
        <v>538</v>
      </c>
      <c r="D526" s="18" t="s">
        <v>1374</v>
      </c>
    </row>
    <row r="527" spans="2:4" hidden="1" outlineLevel="2" x14ac:dyDescent="0.25">
      <c r="B527" s="22">
        <v>51300030</v>
      </c>
      <c r="C527" s="22" t="s">
        <v>543</v>
      </c>
      <c r="D527" s="18" t="s">
        <v>1374</v>
      </c>
    </row>
    <row r="528" spans="2:4" hidden="1" outlineLevel="2" x14ac:dyDescent="0.25">
      <c r="B528" s="22">
        <v>51300040</v>
      </c>
      <c r="C528" s="22" t="s">
        <v>545</v>
      </c>
      <c r="D528" s="18" t="s">
        <v>1374</v>
      </c>
    </row>
    <row r="529" spans="2:4" hidden="1" outlineLevel="2" x14ac:dyDescent="0.25">
      <c r="B529" s="22">
        <v>51300060</v>
      </c>
      <c r="C529" s="22" t="s">
        <v>549</v>
      </c>
      <c r="D529" s="18" t="s">
        <v>1374</v>
      </c>
    </row>
    <row r="530" spans="2:4" hidden="1" outlineLevel="2" x14ac:dyDescent="0.25">
      <c r="B530" s="22">
        <v>51300070</v>
      </c>
      <c r="C530" s="22" t="s">
        <v>1423</v>
      </c>
      <c r="D530" s="18"/>
    </row>
    <row r="531" spans="2:4" hidden="1" outlineLevel="2" x14ac:dyDescent="0.25">
      <c r="B531" s="22">
        <v>51300080</v>
      </c>
      <c r="C531" s="22" t="s">
        <v>553</v>
      </c>
      <c r="D531" s="18" t="s">
        <v>1374</v>
      </c>
    </row>
    <row r="532" spans="2:4" hidden="1" outlineLevel="2" x14ac:dyDescent="0.25">
      <c r="B532" s="22">
        <v>51300090</v>
      </c>
      <c r="C532" s="22" t="s">
        <v>555</v>
      </c>
      <c r="D532" s="18" t="s">
        <v>1374</v>
      </c>
    </row>
    <row r="533" spans="2:4" hidden="1" outlineLevel="2" x14ac:dyDescent="0.25">
      <c r="B533" s="22">
        <v>51600020</v>
      </c>
      <c r="C533" s="22" t="s">
        <v>1424</v>
      </c>
      <c r="D533" s="18" t="s">
        <v>1374</v>
      </c>
    </row>
    <row r="534" spans="2:4" hidden="1" outlineLevel="2" x14ac:dyDescent="0.25">
      <c r="B534" s="22">
        <v>51600050</v>
      </c>
      <c r="C534" s="22" t="s">
        <v>1425</v>
      </c>
      <c r="D534" s="18" t="s">
        <v>1374</v>
      </c>
    </row>
    <row r="535" spans="2:4" hidden="1" outlineLevel="2" x14ac:dyDescent="0.25">
      <c r="B535" s="22">
        <v>51700030</v>
      </c>
      <c r="C535" s="22" t="s">
        <v>1426</v>
      </c>
      <c r="D535" s="18" t="s">
        <v>1374</v>
      </c>
    </row>
    <row r="536" spans="2:4" hidden="1" outlineLevel="2" x14ac:dyDescent="0.25">
      <c r="B536" s="22">
        <v>51800010</v>
      </c>
      <c r="C536" s="22" t="s">
        <v>1427</v>
      </c>
      <c r="D536" s="18" t="s">
        <v>1374</v>
      </c>
    </row>
    <row r="537" spans="2:4" hidden="1" outlineLevel="2" x14ac:dyDescent="0.25">
      <c r="B537" s="22">
        <v>51800030</v>
      </c>
      <c r="C537" s="22" t="s">
        <v>599</v>
      </c>
      <c r="D537" s="18" t="s">
        <v>1374</v>
      </c>
    </row>
    <row r="538" spans="2:4" hidden="1" outlineLevel="2" x14ac:dyDescent="0.25">
      <c r="B538" s="22">
        <v>51900030</v>
      </c>
      <c r="C538" s="22" t="s">
        <v>607</v>
      </c>
      <c r="D538" s="18"/>
    </row>
    <row r="539" spans="2:4" hidden="1" outlineLevel="2" x14ac:dyDescent="0.25">
      <c r="B539" s="22">
        <v>52000040</v>
      </c>
      <c r="C539" s="22" t="s">
        <v>1428</v>
      </c>
      <c r="D539" s="18"/>
    </row>
    <row r="540" spans="2:4" hidden="1" outlineLevel="2" x14ac:dyDescent="0.25">
      <c r="B540" s="22">
        <v>52200010</v>
      </c>
      <c r="C540" s="22" t="s">
        <v>630</v>
      </c>
      <c r="D540" s="18" t="s">
        <v>1374</v>
      </c>
    </row>
    <row r="541" spans="2:4" hidden="1" outlineLevel="2" x14ac:dyDescent="0.25">
      <c r="B541" s="22">
        <v>52200020</v>
      </c>
      <c r="C541" s="22" t="s">
        <v>1429</v>
      </c>
      <c r="D541" s="18" t="s">
        <v>1374</v>
      </c>
    </row>
    <row r="542" spans="2:4" hidden="1" outlineLevel="2" x14ac:dyDescent="0.25">
      <c r="B542" s="22">
        <v>52300010</v>
      </c>
      <c r="C542" s="22" t="s">
        <v>1430</v>
      </c>
      <c r="D542" s="18"/>
    </row>
    <row r="543" spans="2:4" hidden="1" outlineLevel="2" x14ac:dyDescent="0.25">
      <c r="B543" s="22">
        <v>52400030</v>
      </c>
      <c r="C543" s="22" t="s">
        <v>1431</v>
      </c>
      <c r="D543" s="18" t="s">
        <v>1374</v>
      </c>
    </row>
    <row r="544" spans="2:4" hidden="1" outlineLevel="2" x14ac:dyDescent="0.25">
      <c r="B544" s="22">
        <v>52400060</v>
      </c>
      <c r="C544" s="22" t="s">
        <v>1432</v>
      </c>
      <c r="D544" s="18" t="s">
        <v>1374</v>
      </c>
    </row>
    <row r="545" spans="2:4" hidden="1" outlineLevel="2" x14ac:dyDescent="0.25">
      <c r="B545" s="22">
        <v>52600020</v>
      </c>
      <c r="C545" s="22" t="s">
        <v>1433</v>
      </c>
      <c r="D545" s="18" t="s">
        <v>1374</v>
      </c>
    </row>
    <row r="546" spans="2:4" hidden="1" outlineLevel="2" x14ac:dyDescent="0.25">
      <c r="B546" s="22">
        <v>52600030</v>
      </c>
      <c r="C546" s="22" t="s">
        <v>1434</v>
      </c>
      <c r="D546" s="18" t="s">
        <v>1374</v>
      </c>
    </row>
    <row r="547" spans="2:4" hidden="1" outlineLevel="2" x14ac:dyDescent="0.25">
      <c r="B547" s="22">
        <v>52800010</v>
      </c>
      <c r="C547" s="22" t="s">
        <v>676</v>
      </c>
      <c r="D547" s="18" t="s">
        <v>1374</v>
      </c>
    </row>
    <row r="548" spans="2:4" hidden="1" outlineLevel="2" x14ac:dyDescent="0.25">
      <c r="B548" s="22">
        <v>53000010</v>
      </c>
      <c r="C548" s="22" t="s">
        <v>658</v>
      </c>
      <c r="D548" s="18" t="s">
        <v>1374</v>
      </c>
    </row>
    <row r="549" spans="2:4" hidden="1" outlineLevel="2" x14ac:dyDescent="0.25">
      <c r="B549" s="22">
        <v>53100010</v>
      </c>
      <c r="C549" s="22" t="s">
        <v>1435</v>
      </c>
      <c r="D549" s="18"/>
    </row>
    <row r="550" spans="2:4" hidden="1" outlineLevel="2" x14ac:dyDescent="0.25">
      <c r="B550" s="22">
        <v>53900010</v>
      </c>
      <c r="C550" s="22" t="s">
        <v>1436</v>
      </c>
      <c r="D550" s="18" t="s">
        <v>1374</v>
      </c>
    </row>
    <row r="551" spans="2:4" hidden="1" outlineLevel="2" x14ac:dyDescent="0.25">
      <c r="B551" s="22">
        <v>53900020</v>
      </c>
      <c r="C551" s="22" t="s">
        <v>1437</v>
      </c>
      <c r="D551" s="18"/>
    </row>
    <row r="552" spans="2:4" hidden="1" outlineLevel="2" x14ac:dyDescent="0.25">
      <c r="B552" s="22">
        <v>55100040</v>
      </c>
      <c r="C552" s="22" t="s">
        <v>1438</v>
      </c>
      <c r="D552" s="18" t="s">
        <v>1374</v>
      </c>
    </row>
    <row r="553" spans="2:4" hidden="1" outlineLevel="2" x14ac:dyDescent="0.25">
      <c r="B553" s="22">
        <v>59000010</v>
      </c>
      <c r="C553" s="22" t="s">
        <v>1439</v>
      </c>
      <c r="D553" s="18"/>
    </row>
    <row r="554" spans="2:4" hidden="1" outlineLevel="2" x14ac:dyDescent="0.25">
      <c r="B554" s="22">
        <v>59100000</v>
      </c>
      <c r="C554" s="22" t="s">
        <v>1440</v>
      </c>
      <c r="D554" s="18" t="s">
        <v>1374</v>
      </c>
    </row>
    <row r="555" spans="2:4" hidden="1" outlineLevel="2" x14ac:dyDescent="0.25">
      <c r="B555" s="22">
        <v>59900010</v>
      </c>
      <c r="C555" s="22" t="s">
        <v>1441</v>
      </c>
      <c r="D555" s="19" t="s">
        <v>1374</v>
      </c>
    </row>
    <row r="556" spans="2:4" hidden="1" outlineLevel="2" x14ac:dyDescent="0.25">
      <c r="B556" s="22">
        <v>59900020</v>
      </c>
      <c r="C556" s="22" t="s">
        <v>1442</v>
      </c>
      <c r="D556" s="19"/>
    </row>
    <row r="557" spans="2:4" hidden="1" outlineLevel="2" x14ac:dyDescent="0.25">
      <c r="B557" s="22">
        <v>59922010</v>
      </c>
      <c r="C557" s="22" t="s">
        <v>1443</v>
      </c>
      <c r="D557" s="19" t="s">
        <v>1374</v>
      </c>
    </row>
    <row r="558" spans="2:4" hidden="1" outlineLevel="2" x14ac:dyDescent="0.25">
      <c r="B558" s="23">
        <v>60100010</v>
      </c>
      <c r="C558" s="23" t="s">
        <v>422</v>
      </c>
      <c r="D558" s="19" t="s">
        <v>1398</v>
      </c>
    </row>
    <row r="559" spans="2:4" hidden="1" outlineLevel="2" x14ac:dyDescent="0.25">
      <c r="B559" s="23">
        <v>60100020</v>
      </c>
      <c r="C559" s="23" t="s">
        <v>424</v>
      </c>
      <c r="D559" s="19" t="s">
        <v>1398</v>
      </c>
    </row>
    <row r="560" spans="2:4" hidden="1" outlineLevel="2" x14ac:dyDescent="0.25">
      <c r="B560" s="24">
        <v>60100030</v>
      </c>
      <c r="C560" s="24" t="s">
        <v>426</v>
      </c>
      <c r="D560" s="19" t="s">
        <v>1398</v>
      </c>
    </row>
    <row r="561" spans="2:4" hidden="1" outlineLevel="2" x14ac:dyDescent="0.25">
      <c r="B561" s="23">
        <v>60100040</v>
      </c>
      <c r="C561" s="23" t="s">
        <v>428</v>
      </c>
      <c r="D561" s="19" t="s">
        <v>1398</v>
      </c>
    </row>
    <row r="562" spans="2:4" hidden="1" outlineLevel="2" x14ac:dyDescent="0.25">
      <c r="B562" s="24">
        <v>60100050</v>
      </c>
      <c r="C562" s="24" t="s">
        <v>430</v>
      </c>
      <c r="D562" s="19" t="s">
        <v>1398</v>
      </c>
    </row>
    <row r="563" spans="2:4" hidden="1" outlineLevel="2" x14ac:dyDescent="0.25">
      <c r="B563" s="24">
        <v>60100060</v>
      </c>
      <c r="C563" s="24" t="s">
        <v>1444</v>
      </c>
      <c r="D563" s="19" t="s">
        <v>1398</v>
      </c>
    </row>
    <row r="564" spans="2:4" hidden="1" outlineLevel="2" x14ac:dyDescent="0.25">
      <c r="B564" s="23">
        <v>60100070</v>
      </c>
      <c r="C564" s="23" t="s">
        <v>434</v>
      </c>
      <c r="D564" s="19" t="s">
        <v>1398</v>
      </c>
    </row>
    <row r="565" spans="2:4" hidden="1" outlineLevel="2" x14ac:dyDescent="0.25">
      <c r="B565" s="24">
        <v>60100080</v>
      </c>
      <c r="C565" s="24" t="s">
        <v>1445</v>
      </c>
      <c r="D565" s="19" t="s">
        <v>1398</v>
      </c>
    </row>
    <row r="566" spans="2:4" hidden="1" outlineLevel="2" x14ac:dyDescent="0.25">
      <c r="B566" s="24">
        <v>60100090</v>
      </c>
      <c r="C566" s="24" t="s">
        <v>438</v>
      </c>
      <c r="D566" s="19" t="s">
        <v>1398</v>
      </c>
    </row>
    <row r="567" spans="2:4" hidden="1" outlineLevel="2" x14ac:dyDescent="0.25">
      <c r="B567" s="24">
        <v>60100100</v>
      </c>
      <c r="C567" s="24" t="s">
        <v>440</v>
      </c>
      <c r="D567" s="19" t="s">
        <v>1398</v>
      </c>
    </row>
    <row r="568" spans="2:4" hidden="1" outlineLevel="2" x14ac:dyDescent="0.25">
      <c r="B568" s="23">
        <v>60100120</v>
      </c>
      <c r="C568" s="23" t="s">
        <v>444</v>
      </c>
      <c r="D568" s="19" t="s">
        <v>1398</v>
      </c>
    </row>
    <row r="569" spans="2:4" hidden="1" outlineLevel="2" x14ac:dyDescent="0.25">
      <c r="B569" s="22">
        <v>60200010</v>
      </c>
      <c r="C569" s="22" t="s">
        <v>1446</v>
      </c>
      <c r="D569" s="19" t="s">
        <v>1447</v>
      </c>
    </row>
    <row r="570" spans="2:4" hidden="1" outlineLevel="2" x14ac:dyDescent="0.25">
      <c r="B570" s="22">
        <v>60300010</v>
      </c>
      <c r="C570" s="22" t="s">
        <v>448</v>
      </c>
      <c r="D570" s="19" t="s">
        <v>987</v>
      </c>
    </row>
    <row r="571" spans="2:4" hidden="1" outlineLevel="2" x14ac:dyDescent="0.25">
      <c r="B571" s="22">
        <v>60600010</v>
      </c>
      <c r="C571" s="22" t="s">
        <v>1404</v>
      </c>
      <c r="D571" s="19" t="s">
        <v>992</v>
      </c>
    </row>
    <row r="572" spans="2:4" hidden="1" outlineLevel="2" x14ac:dyDescent="0.25">
      <c r="B572" s="22">
        <v>60600020</v>
      </c>
      <c r="C572" s="22" t="s">
        <v>1448</v>
      </c>
      <c r="D572" s="19" t="s">
        <v>992</v>
      </c>
    </row>
    <row r="573" spans="2:4" hidden="1" outlineLevel="2" x14ac:dyDescent="0.25">
      <c r="B573" s="22">
        <v>60600040</v>
      </c>
      <c r="C573" s="22" t="s">
        <v>1406</v>
      </c>
      <c r="D573" s="19" t="s">
        <v>992</v>
      </c>
    </row>
    <row r="574" spans="2:4" hidden="1" outlineLevel="2" x14ac:dyDescent="0.25">
      <c r="B574" s="22">
        <v>60600050</v>
      </c>
      <c r="C574" s="22" t="s">
        <v>1407</v>
      </c>
      <c r="D574" s="19" t="s">
        <v>992</v>
      </c>
    </row>
    <row r="575" spans="2:4" hidden="1" outlineLevel="2" x14ac:dyDescent="0.25">
      <c r="B575" s="22">
        <v>60700010</v>
      </c>
      <c r="C575" s="22" t="s">
        <v>470</v>
      </c>
      <c r="D575" s="19" t="s">
        <v>470</v>
      </c>
    </row>
    <row r="576" spans="2:4" hidden="1" outlineLevel="2" x14ac:dyDescent="0.25">
      <c r="B576" s="22">
        <v>60800010</v>
      </c>
      <c r="C576" s="22" t="s">
        <v>1449</v>
      </c>
      <c r="D576" s="19" t="s">
        <v>1450</v>
      </c>
    </row>
    <row r="577" spans="2:4" hidden="1" outlineLevel="2" x14ac:dyDescent="0.25">
      <c r="B577" s="22">
        <v>60800020</v>
      </c>
      <c r="C577" s="22" t="s">
        <v>1409</v>
      </c>
      <c r="D577" s="19" t="s">
        <v>1450</v>
      </c>
    </row>
    <row r="578" spans="2:4" hidden="1" outlineLevel="2" x14ac:dyDescent="0.25">
      <c r="B578" s="22">
        <v>60800040</v>
      </c>
      <c r="C578" s="22" t="s">
        <v>478</v>
      </c>
      <c r="D578" s="19" t="s">
        <v>1450</v>
      </c>
    </row>
    <row r="579" spans="2:4" hidden="1" outlineLevel="2" x14ac:dyDescent="0.25">
      <c r="B579" s="22">
        <v>60800050</v>
      </c>
      <c r="C579" s="22" t="s">
        <v>1451</v>
      </c>
      <c r="D579" s="19" t="s">
        <v>1450</v>
      </c>
    </row>
    <row r="580" spans="2:4" hidden="1" outlineLevel="2" x14ac:dyDescent="0.25">
      <c r="B580" s="22">
        <v>60800060</v>
      </c>
      <c r="C580" s="22" t="s">
        <v>1410</v>
      </c>
      <c r="D580" s="19" t="s">
        <v>1450</v>
      </c>
    </row>
    <row r="581" spans="2:4" hidden="1" outlineLevel="2" x14ac:dyDescent="0.25">
      <c r="B581" s="22">
        <v>60800070</v>
      </c>
      <c r="C581" s="22" t="s">
        <v>1411</v>
      </c>
      <c r="D581" s="19" t="s">
        <v>1450</v>
      </c>
    </row>
    <row r="582" spans="2:4" hidden="1" outlineLevel="2" x14ac:dyDescent="0.25">
      <c r="B582" s="22">
        <v>60800080</v>
      </c>
      <c r="C582" s="22" t="s">
        <v>1452</v>
      </c>
      <c r="D582" s="19" t="s">
        <v>1450</v>
      </c>
    </row>
    <row r="583" spans="2:4" hidden="1" outlineLevel="2" x14ac:dyDescent="0.25">
      <c r="B583" s="22">
        <v>60900010</v>
      </c>
      <c r="C583" s="22" t="s">
        <v>1412</v>
      </c>
      <c r="D583" s="19" t="s">
        <v>1413</v>
      </c>
    </row>
    <row r="584" spans="2:4" hidden="1" outlineLevel="2" x14ac:dyDescent="0.25">
      <c r="B584" s="22">
        <v>60900020</v>
      </c>
      <c r="C584" s="22" t="s">
        <v>1414</v>
      </c>
      <c r="D584" s="19" t="s">
        <v>1413</v>
      </c>
    </row>
    <row r="585" spans="2:4" hidden="1" outlineLevel="2" x14ac:dyDescent="0.25">
      <c r="B585" s="22">
        <v>60900030</v>
      </c>
      <c r="C585" s="22" t="s">
        <v>1415</v>
      </c>
      <c r="D585" s="19" t="s">
        <v>1413</v>
      </c>
    </row>
    <row r="586" spans="2:4" hidden="1" outlineLevel="2" x14ac:dyDescent="0.25">
      <c r="B586" s="22">
        <v>60900050</v>
      </c>
      <c r="C586" s="22" t="s">
        <v>496</v>
      </c>
      <c r="D586" s="19" t="s">
        <v>1413</v>
      </c>
    </row>
    <row r="587" spans="2:4" hidden="1" outlineLevel="2" x14ac:dyDescent="0.25">
      <c r="B587" s="22">
        <v>60900060</v>
      </c>
      <c r="C587" s="22" t="s">
        <v>1417</v>
      </c>
      <c r="D587" s="19" t="s">
        <v>1413</v>
      </c>
    </row>
    <row r="588" spans="2:4" hidden="1" outlineLevel="2" x14ac:dyDescent="0.25">
      <c r="B588" s="22">
        <v>60900070</v>
      </c>
      <c r="C588" s="22" t="s">
        <v>1418</v>
      </c>
      <c r="D588" s="19" t="s">
        <v>1413</v>
      </c>
    </row>
    <row r="589" spans="2:4" hidden="1" outlineLevel="2" x14ac:dyDescent="0.25">
      <c r="B589" s="22">
        <v>60900080</v>
      </c>
      <c r="C589" s="22" t="s">
        <v>1419</v>
      </c>
      <c r="D589" s="19" t="s">
        <v>1413</v>
      </c>
    </row>
    <row r="590" spans="2:4" hidden="1" outlineLevel="2" x14ac:dyDescent="0.25">
      <c r="B590" s="22">
        <v>60900100</v>
      </c>
      <c r="C590" s="22" t="s">
        <v>1453</v>
      </c>
      <c r="D590" s="19" t="s">
        <v>1413</v>
      </c>
    </row>
    <row r="591" spans="2:4" hidden="1" outlineLevel="2" x14ac:dyDescent="0.25">
      <c r="B591" s="22">
        <v>60900190</v>
      </c>
      <c r="C591" s="22" t="s">
        <v>1422</v>
      </c>
      <c r="D591" s="19" t="s">
        <v>1413</v>
      </c>
    </row>
    <row r="592" spans="2:4" hidden="1" outlineLevel="2" x14ac:dyDescent="0.25">
      <c r="B592" s="22">
        <v>61000010</v>
      </c>
      <c r="C592" s="22" t="s">
        <v>1420</v>
      </c>
      <c r="D592" s="19" t="s">
        <v>1413</v>
      </c>
    </row>
    <row r="593" spans="2:4" hidden="1" outlineLevel="2" x14ac:dyDescent="0.25">
      <c r="B593" s="22">
        <v>61000040</v>
      </c>
      <c r="C593" s="22" t="s">
        <v>1454</v>
      </c>
      <c r="D593" s="19" t="s">
        <v>1413</v>
      </c>
    </row>
    <row r="594" spans="2:4" hidden="1" outlineLevel="2" x14ac:dyDescent="0.25">
      <c r="B594" s="22">
        <v>61200010</v>
      </c>
      <c r="C594" s="22" t="s">
        <v>520</v>
      </c>
      <c r="D594" s="19" t="s">
        <v>1455</v>
      </c>
    </row>
    <row r="595" spans="2:4" hidden="1" outlineLevel="2" x14ac:dyDescent="0.25">
      <c r="B595" s="22">
        <v>61200050</v>
      </c>
      <c r="C595" s="22" t="s">
        <v>1456</v>
      </c>
      <c r="D595" s="19" t="s">
        <v>1455</v>
      </c>
    </row>
    <row r="596" spans="2:4" hidden="1" outlineLevel="2" x14ac:dyDescent="0.25">
      <c r="B596" s="22">
        <v>61200020</v>
      </c>
      <c r="C596" s="22" t="s">
        <v>1457</v>
      </c>
      <c r="D596" s="19" t="s">
        <v>1455</v>
      </c>
    </row>
    <row r="597" spans="2:4" hidden="1" outlineLevel="2" x14ac:dyDescent="0.25">
      <c r="B597" s="22">
        <v>61200030</v>
      </c>
      <c r="C597" s="22" t="s">
        <v>524</v>
      </c>
      <c r="D597" s="19" t="s">
        <v>1455</v>
      </c>
    </row>
    <row r="598" spans="2:4" hidden="1" outlineLevel="2" x14ac:dyDescent="0.25">
      <c r="B598" s="22">
        <v>61200090</v>
      </c>
      <c r="C598" s="22" t="s">
        <v>536</v>
      </c>
      <c r="D598" s="19" t="s">
        <v>1455</v>
      </c>
    </row>
    <row r="599" spans="2:4" hidden="1" outlineLevel="2" x14ac:dyDescent="0.25">
      <c r="B599" s="22">
        <v>61300010</v>
      </c>
      <c r="C599" s="22" t="s">
        <v>538</v>
      </c>
      <c r="D599" s="19" t="s">
        <v>1458</v>
      </c>
    </row>
    <row r="600" spans="2:4" hidden="1" outlineLevel="2" x14ac:dyDescent="0.25">
      <c r="B600" s="22">
        <v>61300050</v>
      </c>
      <c r="C600" s="22" t="s">
        <v>1459</v>
      </c>
      <c r="D600" s="19" t="s">
        <v>1458</v>
      </c>
    </row>
    <row r="601" spans="2:4" hidden="1" outlineLevel="2" x14ac:dyDescent="0.25">
      <c r="B601" s="22">
        <v>61300060</v>
      </c>
      <c r="C601" s="22" t="s">
        <v>549</v>
      </c>
      <c r="D601" s="19" t="s">
        <v>1458</v>
      </c>
    </row>
    <row r="602" spans="2:4" hidden="1" outlineLevel="2" x14ac:dyDescent="0.25">
      <c r="B602" s="22">
        <v>61300040</v>
      </c>
      <c r="C602" s="22" t="s">
        <v>545</v>
      </c>
      <c r="D602" s="19" t="s">
        <v>1458</v>
      </c>
    </row>
    <row r="603" spans="2:4" hidden="1" outlineLevel="2" x14ac:dyDescent="0.25">
      <c r="B603" s="22">
        <v>61300090</v>
      </c>
      <c r="C603" s="22" t="s">
        <v>555</v>
      </c>
      <c r="D603" s="19" t="s">
        <v>1458</v>
      </c>
    </row>
    <row r="604" spans="2:4" hidden="1" outlineLevel="2" x14ac:dyDescent="0.25">
      <c r="B604" s="22">
        <v>61400010</v>
      </c>
      <c r="C604" s="22" t="s">
        <v>1460</v>
      </c>
      <c r="D604" s="19" t="s">
        <v>1461</v>
      </c>
    </row>
    <row r="605" spans="2:4" hidden="1" outlineLevel="2" x14ac:dyDescent="0.25">
      <c r="B605" s="22">
        <v>61400020</v>
      </c>
      <c r="C605" s="22" t="s">
        <v>1462</v>
      </c>
      <c r="D605" s="19" t="s">
        <v>1461</v>
      </c>
    </row>
    <row r="606" spans="2:4" hidden="1" outlineLevel="2" x14ac:dyDescent="0.25">
      <c r="B606" s="22">
        <v>61400030</v>
      </c>
      <c r="C606" s="22" t="s">
        <v>1463</v>
      </c>
      <c r="D606" s="19" t="s">
        <v>1461</v>
      </c>
    </row>
    <row r="607" spans="2:4" hidden="1" outlineLevel="2" x14ac:dyDescent="0.25">
      <c r="B607" s="22">
        <v>61500010</v>
      </c>
      <c r="C607" s="22" t="s">
        <v>563</v>
      </c>
      <c r="D607" s="19" t="s">
        <v>1464</v>
      </c>
    </row>
    <row r="608" spans="2:4" hidden="1" outlineLevel="2" x14ac:dyDescent="0.25">
      <c r="B608" s="22">
        <v>61500020</v>
      </c>
      <c r="C608" s="22" t="s">
        <v>565</v>
      </c>
      <c r="D608" s="19" t="s">
        <v>1464</v>
      </c>
    </row>
    <row r="609" spans="2:4" hidden="1" outlineLevel="2" x14ac:dyDescent="0.25">
      <c r="B609" s="22">
        <v>61600010</v>
      </c>
      <c r="C609" s="22" t="s">
        <v>1465</v>
      </c>
      <c r="D609" s="19" t="s">
        <v>1466</v>
      </c>
    </row>
    <row r="610" spans="2:4" hidden="1" outlineLevel="2" x14ac:dyDescent="0.25">
      <c r="B610" s="22">
        <v>61600040</v>
      </c>
      <c r="C610" s="22" t="s">
        <v>1467</v>
      </c>
      <c r="D610" s="19" t="s">
        <v>1466</v>
      </c>
    </row>
    <row r="611" spans="2:4" hidden="1" outlineLevel="2" x14ac:dyDescent="0.25">
      <c r="B611" s="22">
        <v>61600070</v>
      </c>
      <c r="C611" s="22" t="s">
        <v>1468</v>
      </c>
      <c r="D611" s="19" t="s">
        <v>1466</v>
      </c>
    </row>
    <row r="612" spans="2:4" hidden="1" outlineLevel="2" x14ac:dyDescent="0.25">
      <c r="B612" s="22">
        <v>61600020</v>
      </c>
      <c r="C612" s="22" t="s">
        <v>1424</v>
      </c>
      <c r="D612" s="19" t="s">
        <v>1466</v>
      </c>
    </row>
    <row r="613" spans="2:4" hidden="1" outlineLevel="2" x14ac:dyDescent="0.25">
      <c r="B613" s="22">
        <v>61600060</v>
      </c>
      <c r="C613" s="22" t="s">
        <v>1469</v>
      </c>
      <c r="D613" s="19" t="s">
        <v>1466</v>
      </c>
    </row>
    <row r="614" spans="2:4" hidden="1" outlineLevel="2" x14ac:dyDescent="0.25">
      <c r="B614" s="22">
        <v>61700030</v>
      </c>
      <c r="C614" s="22" t="s">
        <v>1426</v>
      </c>
      <c r="D614" s="19" t="s">
        <v>1470</v>
      </c>
    </row>
    <row r="615" spans="2:4" hidden="1" outlineLevel="2" x14ac:dyDescent="0.25">
      <c r="B615" s="22">
        <v>61700050</v>
      </c>
      <c r="C615" s="22" t="s">
        <v>1471</v>
      </c>
      <c r="D615" s="19" t="s">
        <v>1470</v>
      </c>
    </row>
    <row r="616" spans="2:4" hidden="1" outlineLevel="2" x14ac:dyDescent="0.25">
      <c r="B616" s="22">
        <v>61700070</v>
      </c>
      <c r="C616" s="22" t="s">
        <v>1472</v>
      </c>
      <c r="D616" s="19" t="s">
        <v>1470</v>
      </c>
    </row>
    <row r="617" spans="2:4" hidden="1" outlineLevel="2" x14ac:dyDescent="0.25">
      <c r="B617" s="22">
        <v>61800010</v>
      </c>
      <c r="C617" s="22" t="s">
        <v>1427</v>
      </c>
      <c r="D617" s="19" t="s">
        <v>1473</v>
      </c>
    </row>
    <row r="618" spans="2:4" hidden="1" outlineLevel="2" x14ac:dyDescent="0.25">
      <c r="B618" s="22">
        <v>61800020</v>
      </c>
      <c r="C618" s="22" t="s">
        <v>1474</v>
      </c>
      <c r="D618" s="19" t="s">
        <v>1473</v>
      </c>
    </row>
    <row r="619" spans="2:4" hidden="1" outlineLevel="2" x14ac:dyDescent="0.25">
      <c r="B619" s="22">
        <v>61800030</v>
      </c>
      <c r="C619" s="22" t="s">
        <v>599</v>
      </c>
      <c r="D619" s="19" t="s">
        <v>1473</v>
      </c>
    </row>
    <row r="620" spans="2:4" hidden="1" outlineLevel="2" x14ac:dyDescent="0.25">
      <c r="B620" s="22">
        <v>61900010</v>
      </c>
      <c r="C620" s="22" t="s">
        <v>603</v>
      </c>
      <c r="D620" s="19" t="s">
        <v>1475</v>
      </c>
    </row>
    <row r="621" spans="2:4" hidden="1" outlineLevel="2" x14ac:dyDescent="0.25">
      <c r="B621" s="22">
        <v>61900020</v>
      </c>
      <c r="C621" s="22" t="s">
        <v>1476</v>
      </c>
      <c r="D621" s="19" t="s">
        <v>1475</v>
      </c>
    </row>
    <row r="622" spans="2:4" hidden="1" outlineLevel="2" x14ac:dyDescent="0.25">
      <c r="B622" s="22">
        <v>61900030</v>
      </c>
      <c r="C622" s="22" t="s">
        <v>607</v>
      </c>
      <c r="D622" s="19" t="s">
        <v>1475</v>
      </c>
    </row>
    <row r="623" spans="2:4" hidden="1" outlineLevel="2" x14ac:dyDescent="0.25">
      <c r="B623" s="22">
        <v>61900040</v>
      </c>
      <c r="C623" s="22" t="s">
        <v>609</v>
      </c>
      <c r="D623" s="19" t="s">
        <v>1475</v>
      </c>
    </row>
    <row r="624" spans="2:4" hidden="1" outlineLevel="2" x14ac:dyDescent="0.25">
      <c r="B624" s="22">
        <v>61900090</v>
      </c>
      <c r="C624" s="22" t="s">
        <v>1477</v>
      </c>
      <c r="D624" s="19" t="s">
        <v>1475</v>
      </c>
    </row>
    <row r="625" spans="2:4" hidden="1" outlineLevel="2" x14ac:dyDescent="0.25">
      <c r="B625" s="22">
        <v>62000020</v>
      </c>
      <c r="C625" s="22" t="s">
        <v>1478</v>
      </c>
      <c r="D625" s="19" t="s">
        <v>1479</v>
      </c>
    </row>
    <row r="626" spans="2:4" hidden="1" outlineLevel="2" x14ac:dyDescent="0.25">
      <c r="B626" s="22">
        <v>62000040</v>
      </c>
      <c r="C626" s="22" t="s">
        <v>1428</v>
      </c>
      <c r="D626" s="19" t="s">
        <v>1479</v>
      </c>
    </row>
    <row r="627" spans="2:4" hidden="1" outlineLevel="2" x14ac:dyDescent="0.25">
      <c r="B627" s="22">
        <v>62100010</v>
      </c>
      <c r="C627" s="22" t="s">
        <v>1480</v>
      </c>
      <c r="D627" s="19" t="s">
        <v>1481</v>
      </c>
    </row>
    <row r="628" spans="2:4" hidden="1" outlineLevel="2" x14ac:dyDescent="0.25">
      <c r="B628" s="22">
        <v>62100030</v>
      </c>
      <c r="C628" s="22" t="s">
        <v>624</v>
      </c>
      <c r="D628" s="19" t="s">
        <v>1481</v>
      </c>
    </row>
    <row r="629" spans="2:4" hidden="1" outlineLevel="2" x14ac:dyDescent="0.25">
      <c r="B629" s="22">
        <v>62100040</v>
      </c>
      <c r="C629" s="22" t="s">
        <v>626</v>
      </c>
      <c r="D629" s="19" t="s">
        <v>1481</v>
      </c>
    </row>
    <row r="630" spans="2:4" hidden="1" outlineLevel="2" x14ac:dyDescent="0.25">
      <c r="B630" s="22">
        <v>62100050</v>
      </c>
      <c r="C630" s="22" t="s">
        <v>1482</v>
      </c>
      <c r="D630" s="19" t="s">
        <v>1481</v>
      </c>
    </row>
    <row r="631" spans="2:4" hidden="1" outlineLevel="2" x14ac:dyDescent="0.25">
      <c r="B631" s="22">
        <v>62200010</v>
      </c>
      <c r="C631" s="22" t="s">
        <v>630</v>
      </c>
      <c r="D631" s="19" t="s">
        <v>1483</v>
      </c>
    </row>
    <row r="632" spans="2:4" hidden="1" outlineLevel="2" x14ac:dyDescent="0.25">
      <c r="B632" s="22">
        <v>62200020</v>
      </c>
      <c r="C632" s="22" t="s">
        <v>1429</v>
      </c>
      <c r="D632" s="19" t="s">
        <v>1483</v>
      </c>
    </row>
    <row r="633" spans="2:4" hidden="1" outlineLevel="2" x14ac:dyDescent="0.25">
      <c r="B633" s="22">
        <v>62300010</v>
      </c>
      <c r="C633" s="22" t="s">
        <v>1430</v>
      </c>
      <c r="D633" s="19" t="s">
        <v>1484</v>
      </c>
    </row>
    <row r="634" spans="2:4" hidden="1" outlineLevel="2" x14ac:dyDescent="0.25">
      <c r="B634" s="22">
        <v>62300020</v>
      </c>
      <c r="C634" s="22" t="s">
        <v>636</v>
      </c>
      <c r="D634" s="19" t="s">
        <v>1484</v>
      </c>
    </row>
    <row r="635" spans="2:4" hidden="1" outlineLevel="2" x14ac:dyDescent="0.25">
      <c r="B635" s="22">
        <v>62400030</v>
      </c>
      <c r="C635" s="22" t="s">
        <v>1431</v>
      </c>
      <c r="D635" s="19" t="s">
        <v>1485</v>
      </c>
    </row>
    <row r="636" spans="2:4" hidden="1" outlineLevel="2" x14ac:dyDescent="0.25">
      <c r="B636" s="22">
        <v>62400040</v>
      </c>
      <c r="C636" s="22" t="s">
        <v>640</v>
      </c>
      <c r="D636" s="19" t="s">
        <v>1485</v>
      </c>
    </row>
    <row r="637" spans="2:4" hidden="1" outlineLevel="2" x14ac:dyDescent="0.25">
      <c r="B637" s="22">
        <v>62400060</v>
      </c>
      <c r="C637" s="22" t="s">
        <v>1432</v>
      </c>
      <c r="D637" s="19" t="s">
        <v>1485</v>
      </c>
    </row>
    <row r="638" spans="2:4" hidden="1" outlineLevel="2" x14ac:dyDescent="0.25">
      <c r="B638" s="22">
        <v>62500010</v>
      </c>
      <c r="C638" s="22" t="s">
        <v>1486</v>
      </c>
      <c r="D638" s="19" t="s">
        <v>1091</v>
      </c>
    </row>
    <row r="639" spans="2:4" hidden="1" outlineLevel="2" x14ac:dyDescent="0.25">
      <c r="B639" s="22">
        <v>62600010</v>
      </c>
      <c r="C639" s="22" t="s">
        <v>1487</v>
      </c>
      <c r="D639" s="19" t="s">
        <v>1091</v>
      </c>
    </row>
    <row r="640" spans="2:4" hidden="1" outlineLevel="2" x14ac:dyDescent="0.25">
      <c r="B640" s="22">
        <v>62600020</v>
      </c>
      <c r="C640" s="22" t="s">
        <v>1433</v>
      </c>
      <c r="D640" s="19" t="s">
        <v>1091</v>
      </c>
    </row>
    <row r="641" spans="2:4" hidden="1" outlineLevel="2" x14ac:dyDescent="0.25">
      <c r="B641" s="22">
        <v>62600030</v>
      </c>
      <c r="C641" s="22" t="s">
        <v>1434</v>
      </c>
      <c r="D641" s="19" t="s">
        <v>1091</v>
      </c>
    </row>
    <row r="642" spans="2:4" hidden="1" outlineLevel="2" x14ac:dyDescent="0.25">
      <c r="B642" s="22">
        <v>62700010</v>
      </c>
      <c r="C642" s="22" t="s">
        <v>652</v>
      </c>
      <c r="D642" s="19" t="s">
        <v>1488</v>
      </c>
    </row>
    <row r="643" spans="2:4" hidden="1" outlineLevel="2" x14ac:dyDescent="0.25">
      <c r="B643" s="22">
        <v>62800010</v>
      </c>
      <c r="C643" s="22" t="s">
        <v>676</v>
      </c>
      <c r="D643" s="19" t="s">
        <v>676</v>
      </c>
    </row>
    <row r="644" spans="2:4" hidden="1" outlineLevel="2" x14ac:dyDescent="0.25">
      <c r="B644" s="22">
        <v>62900010</v>
      </c>
      <c r="C644" s="22" t="s">
        <v>1489</v>
      </c>
      <c r="D644" s="19" t="s">
        <v>654</v>
      </c>
    </row>
    <row r="645" spans="2:4" hidden="1" outlineLevel="2" x14ac:dyDescent="0.25">
      <c r="B645" s="22">
        <v>62900020</v>
      </c>
      <c r="C645" s="22" t="s">
        <v>1490</v>
      </c>
      <c r="D645" s="19" t="s">
        <v>656</v>
      </c>
    </row>
    <row r="646" spans="2:4" hidden="1" outlineLevel="2" x14ac:dyDescent="0.25">
      <c r="B646" s="22">
        <v>63000010</v>
      </c>
      <c r="C646" s="22" t="s">
        <v>658</v>
      </c>
      <c r="D646" s="19" t="s">
        <v>1401</v>
      </c>
    </row>
    <row r="647" spans="2:4" hidden="1" outlineLevel="2" x14ac:dyDescent="0.25">
      <c r="B647" s="22">
        <v>63100020</v>
      </c>
      <c r="C647" s="22" t="s">
        <v>662</v>
      </c>
      <c r="D647" s="19" t="s">
        <v>1401</v>
      </c>
    </row>
    <row r="648" spans="2:4" hidden="1" outlineLevel="2" x14ac:dyDescent="0.25">
      <c r="B648" s="22">
        <v>63100030</v>
      </c>
      <c r="C648" s="22" t="s">
        <v>1435</v>
      </c>
      <c r="D648" s="19" t="s">
        <v>1401</v>
      </c>
    </row>
    <row r="649" spans="2:4" hidden="1" outlineLevel="2" x14ac:dyDescent="0.25">
      <c r="B649" s="22">
        <v>63900010</v>
      </c>
      <c r="C649" s="22" t="s">
        <v>1436</v>
      </c>
      <c r="D649" s="19" t="s">
        <v>1401</v>
      </c>
    </row>
    <row r="650" spans="2:4" hidden="1" outlineLevel="2" x14ac:dyDescent="0.25">
      <c r="B650" s="22">
        <v>63900020</v>
      </c>
      <c r="C650" s="22" t="s">
        <v>1491</v>
      </c>
      <c r="D650" s="19" t="s">
        <v>1401</v>
      </c>
    </row>
    <row r="651" spans="2:4" hidden="1" outlineLevel="2" x14ac:dyDescent="0.25">
      <c r="B651" s="22">
        <v>69922010</v>
      </c>
      <c r="C651" s="22" t="s">
        <v>1443</v>
      </c>
      <c r="D651" s="19" t="s">
        <v>1401</v>
      </c>
    </row>
    <row r="652" spans="2:4" hidden="1" outlineLevel="2" x14ac:dyDescent="0.25">
      <c r="B652" s="22">
        <v>70100010</v>
      </c>
      <c r="C652" s="22" t="s">
        <v>1492</v>
      </c>
      <c r="D652" s="19" t="s">
        <v>1493</v>
      </c>
    </row>
    <row r="653" spans="2:4" hidden="1" outlineLevel="2" x14ac:dyDescent="0.25">
      <c r="B653" s="22">
        <v>70200010</v>
      </c>
      <c r="C653" s="22" t="s">
        <v>1494</v>
      </c>
      <c r="D653" s="19" t="s">
        <v>1495</v>
      </c>
    </row>
    <row r="654" spans="2:4" hidden="1" outlineLevel="2" x14ac:dyDescent="0.25">
      <c r="B654" s="22">
        <v>70200030</v>
      </c>
      <c r="C654" s="22" t="s">
        <v>1496</v>
      </c>
      <c r="D654" s="19" t="s">
        <v>1497</v>
      </c>
    </row>
    <row r="655" spans="2:4" hidden="1" outlineLevel="2" x14ac:dyDescent="0.25">
      <c r="B655" s="22">
        <v>70200050</v>
      </c>
      <c r="C655" s="22" t="s">
        <v>1498</v>
      </c>
      <c r="D655" s="19" t="s">
        <v>1497</v>
      </c>
    </row>
    <row r="656" spans="2:4" hidden="1" outlineLevel="2" x14ac:dyDescent="0.25">
      <c r="B656" s="22">
        <v>70200060</v>
      </c>
      <c r="C656" s="22" t="s">
        <v>1499</v>
      </c>
      <c r="D656" s="19" t="s">
        <v>1497</v>
      </c>
    </row>
    <row r="657" spans="2:4" hidden="1" outlineLevel="2" x14ac:dyDescent="0.25">
      <c r="B657" s="22">
        <v>70200061</v>
      </c>
      <c r="C657" s="22" t="s">
        <v>1500</v>
      </c>
      <c r="D657" s="19" t="s">
        <v>1493</v>
      </c>
    </row>
    <row r="658" spans="2:4" hidden="1" outlineLevel="2" x14ac:dyDescent="0.25">
      <c r="B658" s="22">
        <v>70200062</v>
      </c>
      <c r="C658" s="22" t="s">
        <v>1501</v>
      </c>
      <c r="D658" s="19" t="s">
        <v>1493</v>
      </c>
    </row>
    <row r="659" spans="2:4" hidden="1" outlineLevel="2" x14ac:dyDescent="0.25">
      <c r="B659" s="22">
        <v>70200080</v>
      </c>
      <c r="C659" s="22" t="s">
        <v>1502</v>
      </c>
      <c r="D659" s="19" t="s">
        <v>1497</v>
      </c>
    </row>
    <row r="660" spans="2:4" hidden="1" outlineLevel="2" x14ac:dyDescent="0.25">
      <c r="B660" s="22">
        <v>70200090</v>
      </c>
      <c r="C660" s="22" t="s">
        <v>1496</v>
      </c>
      <c r="D660" s="19" t="s">
        <v>1497</v>
      </c>
    </row>
    <row r="661" spans="2:4" hidden="1" outlineLevel="2" x14ac:dyDescent="0.25">
      <c r="B661" s="22">
        <v>70500010</v>
      </c>
      <c r="C661" s="22" t="s">
        <v>1503</v>
      </c>
      <c r="D661" s="19" t="s">
        <v>1504</v>
      </c>
    </row>
    <row r="662" spans="2:4" hidden="1" outlineLevel="2" x14ac:dyDescent="0.25">
      <c r="B662" s="22">
        <v>70600010</v>
      </c>
      <c r="C662" s="22" t="s">
        <v>1505</v>
      </c>
      <c r="D662" s="19" t="s">
        <v>1506</v>
      </c>
    </row>
    <row r="663" spans="2:4" hidden="1" outlineLevel="2" x14ac:dyDescent="0.25">
      <c r="B663" s="22">
        <v>70900010</v>
      </c>
      <c r="C663" s="22" t="s">
        <v>1507</v>
      </c>
      <c r="D663" s="19" t="s">
        <v>1497</v>
      </c>
    </row>
    <row r="664" spans="2:4" hidden="1" outlineLevel="2" x14ac:dyDescent="0.25">
      <c r="B664" s="22">
        <v>72000000</v>
      </c>
      <c r="C664" s="22" t="s">
        <v>1326</v>
      </c>
      <c r="D664" s="19" t="s">
        <v>1508</v>
      </c>
    </row>
    <row r="665" spans="2:4" hidden="1" outlineLevel="2" x14ac:dyDescent="0.25">
      <c r="B665" s="22">
        <v>73000010</v>
      </c>
      <c r="C665" s="22" t="s">
        <v>1509</v>
      </c>
      <c r="D665" s="19" t="s">
        <v>1510</v>
      </c>
    </row>
    <row r="666" spans="2:4" hidden="1" outlineLevel="2" x14ac:dyDescent="0.25">
      <c r="B666" s="22">
        <v>73100010</v>
      </c>
      <c r="C666" s="22" t="s">
        <v>1511</v>
      </c>
      <c r="D666" s="19" t="s">
        <v>1510</v>
      </c>
    </row>
    <row r="667" spans="2:4" hidden="1" outlineLevel="2" x14ac:dyDescent="0.25">
      <c r="B667" s="22">
        <v>73200010</v>
      </c>
      <c r="C667" s="22" t="s">
        <v>1512</v>
      </c>
      <c r="D667" s="19" t="s">
        <v>1513</v>
      </c>
    </row>
    <row r="668" spans="2:4" hidden="1" outlineLevel="2" x14ac:dyDescent="0.25">
      <c r="B668" s="22">
        <v>99921010</v>
      </c>
      <c r="C668" s="22" t="s">
        <v>1514</v>
      </c>
      <c r="D668" s="19" t="s">
        <v>1147</v>
      </c>
    </row>
    <row r="669" spans="2:4" hidden="1" outlineLevel="2" x14ac:dyDescent="0.25">
      <c r="B669" s="22">
        <v>99942010</v>
      </c>
      <c r="C669" s="22" t="s">
        <v>1515</v>
      </c>
      <c r="D669" s="19" t="s">
        <v>1147</v>
      </c>
    </row>
    <row r="670" spans="2:4" hidden="1" outlineLevel="2" x14ac:dyDescent="0.25">
      <c r="B670" s="22">
        <v>99942020</v>
      </c>
      <c r="C670" s="22" t="s">
        <v>1516</v>
      </c>
      <c r="D670" s="19" t="s">
        <v>1147</v>
      </c>
    </row>
    <row r="671" spans="2:4" hidden="1" outlineLevel="2" x14ac:dyDescent="0.25">
      <c r="B671" s="22">
        <v>99942140</v>
      </c>
      <c r="C671" s="22" t="s">
        <v>1517</v>
      </c>
      <c r="D671" s="19" t="s">
        <v>1147</v>
      </c>
    </row>
    <row r="672" spans="2:4" hidden="1" outlineLevel="2" x14ac:dyDescent="0.25">
      <c r="B672" s="22">
        <v>99942150</v>
      </c>
      <c r="C672" s="22" t="s">
        <v>1518</v>
      </c>
      <c r="D672" s="19" t="s">
        <v>1147</v>
      </c>
    </row>
    <row r="673" spans="1:36" hidden="1" outlineLevel="2" x14ac:dyDescent="0.25">
      <c r="B673" s="22">
        <v>99943010</v>
      </c>
      <c r="C673" s="22" t="s">
        <v>1519</v>
      </c>
      <c r="D673" s="19" t="s">
        <v>1147</v>
      </c>
    </row>
    <row r="674" spans="1:36" hidden="1" outlineLevel="2" x14ac:dyDescent="0.25">
      <c r="B674" s="22">
        <v>99943020</v>
      </c>
      <c r="C674" s="22" t="s">
        <v>1520</v>
      </c>
      <c r="D674" s="19" t="s">
        <v>1147</v>
      </c>
    </row>
    <row r="675" spans="1:36" hidden="1" outlineLevel="2" x14ac:dyDescent="0.25">
      <c r="B675" s="22">
        <v>99943030</v>
      </c>
      <c r="C675" s="22" t="s">
        <v>1521</v>
      </c>
      <c r="D675" s="19" t="s">
        <v>1147</v>
      </c>
    </row>
    <row r="676" spans="1:36" hidden="1" outlineLevel="2" x14ac:dyDescent="0.25">
      <c r="B676" s="22">
        <v>99943040</v>
      </c>
      <c r="C676" s="22" t="s">
        <v>1522</v>
      </c>
      <c r="D676" s="19" t="s">
        <v>1147</v>
      </c>
    </row>
    <row r="677" spans="1:36" hidden="1" outlineLevel="2" x14ac:dyDescent="0.25">
      <c r="B677" s="22">
        <v>99943050</v>
      </c>
      <c r="C677" s="22" t="s">
        <v>1523</v>
      </c>
      <c r="D677" s="19" t="s">
        <v>1147</v>
      </c>
    </row>
    <row r="678" spans="1:36" hidden="1" outlineLevel="2" x14ac:dyDescent="0.25">
      <c r="B678" s="22">
        <v>99943060</v>
      </c>
      <c r="C678" s="22" t="s">
        <v>1524</v>
      </c>
      <c r="D678" s="19" t="s">
        <v>1147</v>
      </c>
    </row>
    <row r="679" spans="1:36" hidden="1" outlineLevel="2" x14ac:dyDescent="0.25">
      <c r="B679" s="22">
        <v>99943070</v>
      </c>
      <c r="C679" s="22" t="s">
        <v>1518</v>
      </c>
      <c r="D679" s="19" t="s">
        <v>1147</v>
      </c>
    </row>
    <row r="680" spans="1:36" hidden="1" outlineLevel="2" x14ac:dyDescent="0.25">
      <c r="B680" s="22">
        <v>99943080</v>
      </c>
      <c r="C680" s="22" t="s">
        <v>1525</v>
      </c>
      <c r="D680" s="19" t="s">
        <v>1147</v>
      </c>
    </row>
    <row r="681" spans="1:36" hidden="1" outlineLevel="2" x14ac:dyDescent="0.25">
      <c r="B681" s="22">
        <v>99943090</v>
      </c>
      <c r="C681" s="22" t="s">
        <v>1526</v>
      </c>
      <c r="D681" s="19" t="s">
        <v>1147</v>
      </c>
    </row>
    <row r="682" spans="1:36" hidden="1" outlineLevel="2" x14ac:dyDescent="0.25">
      <c r="B682" s="22">
        <v>99943510</v>
      </c>
      <c r="C682" s="22" t="s">
        <v>1527</v>
      </c>
      <c r="D682" s="19" t="s">
        <v>1147</v>
      </c>
    </row>
    <row r="683" spans="1:36" hidden="1" outlineLevel="2" x14ac:dyDescent="0.25"/>
    <row r="684" spans="1:36" hidden="1" outlineLevel="2" x14ac:dyDescent="0.25"/>
    <row r="685" spans="1:36" hidden="1" outlineLevel="1" x14ac:dyDescent="0.25"/>
    <row r="686" spans="1:36" collapsed="1" x14ac:dyDescent="0.25"/>
    <row r="688" spans="1:36" s="67" customFormat="1" ht="14.25" x14ac:dyDescent="0.2">
      <c r="A688" s="64"/>
      <c r="B688" s="65" t="s">
        <v>3750</v>
      </c>
      <c r="C688" s="64"/>
      <c r="D688" s="66"/>
      <c r="F688" s="64"/>
      <c r="G688" s="64"/>
      <c r="H688" s="64"/>
      <c r="I688" s="64"/>
      <c r="J688" s="68"/>
      <c r="K688" s="64"/>
      <c r="N688" s="69"/>
      <c r="O688" s="69"/>
      <c r="P688" s="69"/>
      <c r="Q688" s="69"/>
      <c r="R688" s="69"/>
      <c r="S688" s="69"/>
      <c r="T688" s="69"/>
      <c r="U688" s="69"/>
      <c r="V688" s="69"/>
      <c r="W688" s="69"/>
      <c r="X688" s="69"/>
      <c r="Y688" s="69"/>
      <c r="Z688" s="69"/>
      <c r="AA688" s="69"/>
      <c r="AH688" s="70"/>
      <c r="AI688" s="70"/>
      <c r="AJ688" s="70"/>
    </row>
    <row r="689" spans="1:36" s="40" customFormat="1" ht="14.25" x14ac:dyDescent="0.2">
      <c r="A689" s="42"/>
      <c r="B689" s="45"/>
      <c r="C689" s="42"/>
      <c r="D689" s="46"/>
      <c r="F689" s="42"/>
      <c r="G689" s="42"/>
      <c r="H689" s="42"/>
      <c r="I689" s="42"/>
      <c r="J689" s="47"/>
      <c r="K689" s="42"/>
      <c r="N689" s="43"/>
      <c r="O689" s="43"/>
      <c r="P689" s="43"/>
      <c r="Q689" s="43"/>
      <c r="R689" s="43"/>
      <c r="S689" s="43"/>
      <c r="T689" s="43"/>
      <c r="U689" s="43"/>
      <c r="V689" s="43"/>
      <c r="W689" s="43"/>
      <c r="X689" s="43"/>
      <c r="Y689" s="43"/>
      <c r="Z689" s="43"/>
      <c r="AA689" s="43"/>
      <c r="AH689" s="48"/>
      <c r="AI689" s="48"/>
      <c r="AJ689" s="48"/>
    </row>
    <row r="690" spans="1:36" s="40" customFormat="1" ht="15" customHeight="1" x14ac:dyDescent="0.2">
      <c r="A690" s="42"/>
      <c r="B690" s="42" t="s">
        <v>3751</v>
      </c>
      <c r="C690" s="42"/>
      <c r="D690" s="46"/>
      <c r="F690" s="42"/>
      <c r="G690" s="42"/>
      <c r="H690" s="42"/>
      <c r="I690" s="42"/>
      <c r="J690" s="47"/>
      <c r="K690" s="42"/>
      <c r="N690" s="43"/>
      <c r="O690" s="43"/>
      <c r="P690" s="43"/>
      <c r="Q690" s="43"/>
      <c r="R690" s="43"/>
      <c r="S690" s="43"/>
      <c r="T690" s="43"/>
      <c r="U690" s="43"/>
      <c r="V690" s="43"/>
      <c r="W690" s="43"/>
      <c r="X690" s="43"/>
      <c r="Y690" s="43"/>
      <c r="Z690" s="43"/>
      <c r="AA690" s="43"/>
      <c r="AH690" s="48"/>
      <c r="AI690" s="48"/>
      <c r="AJ690" s="48"/>
    </row>
    <row r="691" spans="1:36" s="40" customFormat="1" ht="15" customHeight="1" x14ac:dyDescent="0.2">
      <c r="A691" s="42"/>
      <c r="B691" s="71" t="s">
        <v>1528</v>
      </c>
      <c r="C691" s="71" t="s">
        <v>1529</v>
      </c>
      <c r="D691" s="71" t="s">
        <v>3752</v>
      </c>
      <c r="F691" s="42"/>
      <c r="G691" s="42"/>
      <c r="H691" s="42"/>
      <c r="I691" s="42"/>
      <c r="J691" s="47"/>
      <c r="K691" s="42"/>
      <c r="N691" s="43"/>
      <c r="O691" s="43"/>
      <c r="P691" s="43"/>
      <c r="Q691" s="43"/>
      <c r="R691" s="43"/>
      <c r="S691" s="43"/>
      <c r="T691" s="43"/>
      <c r="U691" s="43"/>
      <c r="V691" s="43"/>
      <c r="W691" s="43"/>
      <c r="X691" s="43"/>
      <c r="Y691" s="43"/>
      <c r="Z691" s="43"/>
      <c r="AA691" s="43"/>
      <c r="AH691" s="48"/>
      <c r="AI691" s="48"/>
      <c r="AJ691" s="48"/>
    </row>
    <row r="692" spans="1:36" s="40" customFormat="1" ht="15" customHeight="1" x14ac:dyDescent="0.2">
      <c r="A692" s="42"/>
      <c r="B692" s="72" t="s">
        <v>416</v>
      </c>
      <c r="C692" s="73" t="s">
        <v>52</v>
      </c>
      <c r="D692" s="74">
        <v>6025</v>
      </c>
      <c r="F692" s="42"/>
      <c r="G692" s="42"/>
      <c r="H692" s="42"/>
      <c r="I692" s="42"/>
      <c r="J692" s="47"/>
      <c r="K692" s="42"/>
      <c r="N692" s="43"/>
      <c r="O692" s="43"/>
      <c r="P692" s="43"/>
      <c r="Q692" s="43"/>
      <c r="R692" s="43"/>
      <c r="S692" s="43"/>
      <c r="T692" s="43"/>
      <c r="U692" s="43"/>
      <c r="V692" s="43"/>
      <c r="W692" s="43"/>
      <c r="X692" s="43"/>
      <c r="Y692" s="43"/>
      <c r="Z692" s="43"/>
      <c r="AA692" s="43"/>
      <c r="AH692" s="48"/>
      <c r="AI692" s="48"/>
      <c r="AJ692" s="48"/>
    </row>
    <row r="693" spans="1:36" s="40" customFormat="1" ht="15" customHeight="1" x14ac:dyDescent="0.2">
      <c r="A693" s="42"/>
      <c r="B693" s="72" t="s">
        <v>417</v>
      </c>
      <c r="C693" s="73" t="s">
        <v>53</v>
      </c>
      <c r="D693" s="74">
        <v>6125</v>
      </c>
      <c r="F693" s="42"/>
      <c r="G693" s="42"/>
      <c r="H693" s="42"/>
      <c r="I693" s="42"/>
      <c r="J693" s="47"/>
      <c r="K693" s="42"/>
      <c r="N693" s="43"/>
      <c r="O693" s="43"/>
      <c r="P693" s="43"/>
      <c r="Q693" s="43"/>
      <c r="R693" s="43"/>
      <c r="S693" s="43"/>
      <c r="T693" s="43"/>
      <c r="U693" s="43"/>
      <c r="V693" s="43"/>
      <c r="W693" s="43"/>
      <c r="X693" s="43"/>
      <c r="Y693" s="43"/>
      <c r="Z693" s="43"/>
      <c r="AA693" s="43"/>
      <c r="AH693" s="48"/>
      <c r="AI693" s="48"/>
      <c r="AJ693" s="48"/>
    </row>
    <row r="694" spans="1:36" s="40" customFormat="1" ht="15" customHeight="1" x14ac:dyDescent="0.2">
      <c r="A694" s="42"/>
      <c r="B694" s="72" t="s">
        <v>418</v>
      </c>
      <c r="C694" s="73" t="s">
        <v>54</v>
      </c>
      <c r="D694" s="74">
        <v>6225</v>
      </c>
      <c r="F694" s="42"/>
      <c r="G694" s="42"/>
      <c r="H694" s="42"/>
      <c r="I694" s="42"/>
      <c r="J694" s="47"/>
      <c r="K694" s="42"/>
      <c r="N694" s="43"/>
      <c r="O694" s="43"/>
      <c r="P694" s="43"/>
      <c r="Q694" s="43"/>
      <c r="R694" s="43"/>
      <c r="S694" s="43"/>
      <c r="T694" s="43"/>
      <c r="U694" s="43"/>
      <c r="V694" s="43"/>
      <c r="W694" s="43"/>
      <c r="X694" s="43"/>
      <c r="Y694" s="43"/>
      <c r="Z694" s="43"/>
      <c r="AA694" s="43"/>
      <c r="AH694" s="48"/>
      <c r="AI694" s="48"/>
      <c r="AJ694" s="48"/>
    </row>
    <row r="695" spans="1:36" s="40" customFormat="1" ht="15" customHeight="1" x14ac:dyDescent="0.2">
      <c r="A695" s="42"/>
      <c r="B695" s="72" t="s">
        <v>419</v>
      </c>
      <c r="C695" s="73" t="s">
        <v>55</v>
      </c>
      <c r="D695" s="74">
        <v>6325</v>
      </c>
      <c r="F695" s="42"/>
      <c r="G695" s="42"/>
      <c r="H695" s="42"/>
      <c r="I695" s="42"/>
      <c r="J695" s="47"/>
      <c r="K695" s="42"/>
      <c r="N695" s="43"/>
      <c r="O695" s="43"/>
      <c r="P695" s="43"/>
      <c r="Q695" s="43"/>
      <c r="R695" s="43"/>
      <c r="S695" s="43"/>
      <c r="T695" s="43"/>
      <c r="U695" s="43"/>
      <c r="V695" s="43"/>
      <c r="W695" s="43"/>
      <c r="X695" s="43"/>
      <c r="Y695" s="43"/>
      <c r="Z695" s="43"/>
      <c r="AA695" s="43"/>
      <c r="AH695" s="48"/>
      <c r="AI695" s="48"/>
      <c r="AJ695" s="48"/>
    </row>
    <row r="696" spans="1:36" s="40" customFormat="1" ht="15" customHeight="1" x14ac:dyDescent="0.2">
      <c r="A696" s="42"/>
      <c r="B696" s="72" t="s">
        <v>420</v>
      </c>
      <c r="C696" s="73" t="s">
        <v>56</v>
      </c>
      <c r="D696" s="74">
        <v>6425</v>
      </c>
      <c r="F696" s="41" t="s">
        <v>3753</v>
      </c>
      <c r="G696" s="41" t="s">
        <v>3754</v>
      </c>
      <c r="H696" s="42"/>
      <c r="I696" s="42"/>
      <c r="J696" s="47"/>
      <c r="K696" s="42"/>
      <c r="N696" s="43"/>
      <c r="O696" s="43"/>
      <c r="P696" s="43"/>
      <c r="Q696" s="43"/>
      <c r="R696" s="43"/>
      <c r="S696" s="43"/>
      <c r="T696" s="43"/>
      <c r="U696" s="43"/>
      <c r="V696" s="43"/>
      <c r="W696" s="43"/>
      <c r="X696" s="43"/>
      <c r="Y696" s="43"/>
      <c r="Z696" s="43"/>
      <c r="AA696" s="43"/>
      <c r="AH696" s="48"/>
      <c r="AI696" s="48"/>
      <c r="AJ696" s="48"/>
    </row>
    <row r="697" spans="1:36" s="40" customFormat="1" ht="15" customHeight="1" x14ac:dyDescent="0.2">
      <c r="A697" s="42"/>
      <c r="B697" s="75">
        <v>15020090</v>
      </c>
      <c r="C697" s="73" t="s">
        <v>57</v>
      </c>
      <c r="D697" s="74">
        <v>6525</v>
      </c>
      <c r="F697" s="42"/>
      <c r="G697" s="42"/>
      <c r="J697" s="47"/>
      <c r="K697" s="42"/>
      <c r="N697" s="43"/>
      <c r="O697" s="43"/>
      <c r="P697" s="43"/>
      <c r="Q697" s="43"/>
      <c r="R697" s="43"/>
      <c r="S697" s="43"/>
      <c r="T697" s="43"/>
      <c r="U697" s="43"/>
      <c r="V697" s="43"/>
      <c r="W697" s="43"/>
      <c r="X697" s="43"/>
      <c r="Y697" s="43"/>
      <c r="Z697" s="43"/>
      <c r="AA697" s="43"/>
      <c r="AH697" s="48"/>
      <c r="AI697" s="48"/>
      <c r="AJ697" s="48"/>
    </row>
    <row r="700" spans="1:36" x14ac:dyDescent="0.25">
      <c r="A700" s="42" t="s">
        <v>3755</v>
      </c>
      <c r="B700" s="45" t="s">
        <v>3756</v>
      </c>
    </row>
    <row r="708" spans="2:6" x14ac:dyDescent="0.25">
      <c r="B708" s="76" t="s">
        <v>3757</v>
      </c>
      <c r="C708" s="42"/>
      <c r="D708" s="46"/>
      <c r="E708" s="42"/>
    </row>
    <row r="709" spans="2:6" x14ac:dyDescent="0.25">
      <c r="B709" s="77" t="s">
        <v>10</v>
      </c>
      <c r="C709" s="78" t="s">
        <v>11</v>
      </c>
      <c r="D709" s="78" t="s">
        <v>14</v>
      </c>
      <c r="F709" s="78" t="s">
        <v>3758</v>
      </c>
    </row>
    <row r="710" spans="2:6" x14ac:dyDescent="0.25">
      <c r="B710" s="79" t="s">
        <v>15</v>
      </c>
      <c r="C710" s="80" t="s">
        <v>331</v>
      </c>
      <c r="D710" s="80" t="s">
        <v>16</v>
      </c>
      <c r="F710" s="81" t="s">
        <v>16</v>
      </c>
    </row>
    <row r="711" spans="2:6" x14ac:dyDescent="0.25">
      <c r="B711" s="79" t="s">
        <v>15</v>
      </c>
      <c r="C711" s="80" t="s">
        <v>17</v>
      </c>
      <c r="D711" s="80" t="s">
        <v>17</v>
      </c>
      <c r="F711" s="81" t="s">
        <v>17</v>
      </c>
    </row>
    <row r="712" spans="2:6" x14ac:dyDescent="0.25">
      <c r="B712" s="79" t="s">
        <v>15</v>
      </c>
      <c r="C712" s="80" t="s">
        <v>3759</v>
      </c>
      <c r="D712" s="80" t="s">
        <v>3759</v>
      </c>
      <c r="F712" s="81" t="s">
        <v>3759</v>
      </c>
    </row>
    <row r="713" spans="2:6" x14ac:dyDescent="0.25">
      <c r="B713" s="79" t="s">
        <v>19</v>
      </c>
      <c r="C713" s="80" t="s">
        <v>4368</v>
      </c>
      <c r="D713" s="80" t="s">
        <v>4368</v>
      </c>
      <c r="F713" s="81" t="s">
        <v>20</v>
      </c>
    </row>
    <row r="714" spans="2:6" x14ac:dyDescent="0.25">
      <c r="B714" s="79" t="s">
        <v>19</v>
      </c>
      <c r="C714" s="80" t="s">
        <v>4369</v>
      </c>
      <c r="D714" s="80" t="s">
        <v>4369</v>
      </c>
      <c r="F714" s="81" t="s">
        <v>3828</v>
      </c>
    </row>
    <row r="715" spans="2:6" x14ac:dyDescent="0.25">
      <c r="B715" s="79" t="s">
        <v>19</v>
      </c>
      <c r="C715" s="80" t="s">
        <v>3760</v>
      </c>
      <c r="D715" s="80" t="s">
        <v>3760</v>
      </c>
      <c r="F715" s="81" t="s">
        <v>3760</v>
      </c>
    </row>
    <row r="716" spans="2:6" x14ac:dyDescent="0.25">
      <c r="B716" s="79" t="s">
        <v>19</v>
      </c>
      <c r="C716" s="80" t="s">
        <v>21</v>
      </c>
      <c r="D716" s="80" t="s">
        <v>21</v>
      </c>
      <c r="F716" s="81" t="s">
        <v>21</v>
      </c>
    </row>
    <row r="717" spans="2:6" x14ac:dyDescent="0.25">
      <c r="B717" s="79" t="s">
        <v>19</v>
      </c>
      <c r="C717" s="80" t="s">
        <v>22</v>
      </c>
      <c r="D717" s="80" t="s">
        <v>22</v>
      </c>
      <c r="F717" s="81" t="s">
        <v>22</v>
      </c>
    </row>
    <row r="718" spans="2:6" x14ac:dyDescent="0.25">
      <c r="B718" s="79" t="s">
        <v>19</v>
      </c>
      <c r="C718" s="80" t="s">
        <v>23</v>
      </c>
      <c r="D718" s="80" t="s">
        <v>23</v>
      </c>
      <c r="F718" s="81" t="s">
        <v>23</v>
      </c>
    </row>
    <row r="719" spans="2:6" x14ac:dyDescent="0.25">
      <c r="B719" s="63" t="s">
        <v>3761</v>
      </c>
      <c r="C719" s="63" t="s">
        <v>3762</v>
      </c>
      <c r="D719" s="63" t="s">
        <v>97</v>
      </c>
      <c r="F719" s="82" t="s">
        <v>123</v>
      </c>
    </row>
    <row r="720" spans="2:6" x14ac:dyDescent="0.25">
      <c r="B720" s="63" t="s">
        <v>3761</v>
      </c>
      <c r="C720" s="63" t="s">
        <v>3762</v>
      </c>
      <c r="D720" s="63" t="s">
        <v>98</v>
      </c>
      <c r="F720" s="82" t="s">
        <v>124</v>
      </c>
    </row>
    <row r="721" spans="2:6" x14ac:dyDescent="0.25">
      <c r="B721" s="63" t="s">
        <v>3761</v>
      </c>
      <c r="C721" s="63" t="s">
        <v>3763</v>
      </c>
      <c r="D721" s="63" t="s">
        <v>122</v>
      </c>
      <c r="F721" s="82" t="s">
        <v>256</v>
      </c>
    </row>
    <row r="722" spans="2:6" x14ac:dyDescent="0.25">
      <c r="B722" s="63" t="s">
        <v>3761</v>
      </c>
      <c r="C722" s="63" t="str">
        <f>C721</f>
        <v>QHSE</v>
      </c>
      <c r="D722" s="63" t="s">
        <v>114</v>
      </c>
      <c r="F722" s="82" t="s">
        <v>256</v>
      </c>
    </row>
    <row r="723" spans="2:6" x14ac:dyDescent="0.25">
      <c r="B723" s="63" t="s">
        <v>3761</v>
      </c>
      <c r="C723" s="63" t="s">
        <v>106</v>
      </c>
      <c r="D723" s="63" t="s">
        <v>99</v>
      </c>
      <c r="F723" s="82" t="s">
        <v>3764</v>
      </c>
    </row>
    <row r="724" spans="2:6" x14ac:dyDescent="0.25">
      <c r="B724" s="63" t="s">
        <v>3761</v>
      </c>
      <c r="C724" s="63" t="s">
        <v>106</v>
      </c>
      <c r="D724" s="63" t="s">
        <v>105</v>
      </c>
      <c r="F724" s="82" t="s">
        <v>1748</v>
      </c>
    </row>
    <row r="725" spans="2:6" x14ac:dyDescent="0.25">
      <c r="B725" s="63" t="s">
        <v>3761</v>
      </c>
      <c r="C725" s="63" t="s">
        <v>3731</v>
      </c>
      <c r="D725" s="63" t="s">
        <v>3732</v>
      </c>
      <c r="F725" s="82" t="s">
        <v>3737</v>
      </c>
    </row>
    <row r="726" spans="2:6" x14ac:dyDescent="0.25">
      <c r="B726" s="63" t="s">
        <v>3761</v>
      </c>
      <c r="C726" s="63" t="s">
        <v>3731</v>
      </c>
      <c r="D726" s="63" t="s">
        <v>111</v>
      </c>
      <c r="F726" s="82" t="s">
        <v>268</v>
      </c>
    </row>
    <row r="727" spans="2:6" x14ac:dyDescent="0.25">
      <c r="B727" s="63" t="s">
        <v>3761</v>
      </c>
      <c r="C727" s="63" t="s">
        <v>3731</v>
      </c>
      <c r="D727" s="63" t="s">
        <v>3834</v>
      </c>
      <c r="F727" s="82" t="s">
        <v>3765</v>
      </c>
    </row>
    <row r="728" spans="2:6" x14ac:dyDescent="0.25">
      <c r="B728" s="63" t="s">
        <v>3761</v>
      </c>
      <c r="C728" s="63" t="s">
        <v>3731</v>
      </c>
      <c r="D728" s="63" t="s">
        <v>110</v>
      </c>
      <c r="F728" s="82" t="s">
        <v>179</v>
      </c>
    </row>
    <row r="729" spans="2:6" x14ac:dyDescent="0.25">
      <c r="B729" s="63" t="s">
        <v>3761</v>
      </c>
      <c r="C729" s="63" t="s">
        <v>3829</v>
      </c>
      <c r="D729" s="63" t="s">
        <v>4390</v>
      </c>
      <c r="F729" s="82" t="s">
        <v>228</v>
      </c>
    </row>
    <row r="730" spans="2:6" x14ac:dyDescent="0.25">
      <c r="B730" s="63" t="s">
        <v>3761</v>
      </c>
      <c r="C730" s="63" t="s">
        <v>3829</v>
      </c>
      <c r="D730" s="63" t="s">
        <v>4392</v>
      </c>
      <c r="F730" s="82" t="s">
        <v>4413</v>
      </c>
    </row>
    <row r="731" spans="2:6" x14ac:dyDescent="0.25">
      <c r="B731" s="63" t="s">
        <v>3761</v>
      </c>
      <c r="C731" s="63" t="s">
        <v>3829</v>
      </c>
      <c r="D731" s="63" t="s">
        <v>4393</v>
      </c>
      <c r="F731" s="82" t="s">
        <v>4414</v>
      </c>
    </row>
    <row r="732" spans="2:6" x14ac:dyDescent="0.25">
      <c r="B732" s="63" t="s">
        <v>3761</v>
      </c>
      <c r="C732" s="63" t="s">
        <v>3830</v>
      </c>
      <c r="D732" s="63" t="s">
        <v>4391</v>
      </c>
      <c r="F732" s="82" t="s">
        <v>4415</v>
      </c>
    </row>
    <row r="733" spans="2:6" x14ac:dyDescent="0.25">
      <c r="B733" s="63" t="s">
        <v>3761</v>
      </c>
      <c r="C733" s="63" t="s">
        <v>3833</v>
      </c>
      <c r="D733" s="63" t="s">
        <v>3831</v>
      </c>
      <c r="F733" s="82" t="s">
        <v>3832</v>
      </c>
    </row>
    <row r="734" spans="2:6" x14ac:dyDescent="0.25">
      <c r="B734" s="63" t="s">
        <v>3761</v>
      </c>
      <c r="C734" s="63" t="s">
        <v>102</v>
      </c>
      <c r="D734" s="63" t="s">
        <v>102</v>
      </c>
      <c r="F734" s="82" t="s">
        <v>91</v>
      </c>
    </row>
    <row r="735" spans="2:6" x14ac:dyDescent="0.25">
      <c r="B735" s="63" t="s">
        <v>3761</v>
      </c>
      <c r="C735" s="63" t="s">
        <v>120</v>
      </c>
      <c r="D735" s="63" t="s">
        <v>109</v>
      </c>
      <c r="F735" s="82" t="s">
        <v>232</v>
      </c>
    </row>
    <row r="736" spans="2:6" x14ac:dyDescent="0.25">
      <c r="B736" s="63" t="s">
        <v>3761</v>
      </c>
      <c r="C736" s="63" t="s">
        <v>120</v>
      </c>
      <c r="D736" s="63" t="s">
        <v>112</v>
      </c>
      <c r="F736" s="82" t="s">
        <v>232</v>
      </c>
    </row>
    <row r="737" spans="1:36" x14ac:dyDescent="0.25">
      <c r="B737" s="63" t="s">
        <v>3761</v>
      </c>
      <c r="C737" s="63" t="s">
        <v>120</v>
      </c>
      <c r="D737" s="63" t="s">
        <v>117</v>
      </c>
      <c r="F737" s="82" t="s">
        <v>232</v>
      </c>
    </row>
    <row r="738" spans="1:36" x14ac:dyDescent="0.25">
      <c r="B738" s="63" t="s">
        <v>3761</v>
      </c>
      <c r="C738" s="63" t="s">
        <v>120</v>
      </c>
      <c r="D738" s="63" t="s">
        <v>104</v>
      </c>
      <c r="F738" s="82" t="s">
        <v>232</v>
      </c>
    </row>
    <row r="739" spans="1:36" x14ac:dyDescent="0.25">
      <c r="B739" s="63" t="s">
        <v>3761</v>
      </c>
      <c r="C739" s="63" t="s">
        <v>120</v>
      </c>
      <c r="D739" s="63" t="s">
        <v>115</v>
      </c>
      <c r="F739" s="82" t="s">
        <v>232</v>
      </c>
    </row>
    <row r="740" spans="1:36" x14ac:dyDescent="0.25">
      <c r="B740" s="63" t="s">
        <v>3761</v>
      </c>
      <c r="C740" s="63" t="s">
        <v>101</v>
      </c>
      <c r="D740" s="63" t="s">
        <v>3835</v>
      </c>
      <c r="F740" s="82" t="s">
        <v>3766</v>
      </c>
    </row>
    <row r="741" spans="1:36" x14ac:dyDescent="0.25">
      <c r="B741" s="63" t="s">
        <v>3761</v>
      </c>
      <c r="C741" s="63" t="s">
        <v>101</v>
      </c>
      <c r="D741" s="63" t="s">
        <v>3837</v>
      </c>
      <c r="F741" s="82" t="s">
        <v>3766</v>
      </c>
    </row>
    <row r="742" spans="1:36" x14ac:dyDescent="0.25">
      <c r="B742" s="63" t="s">
        <v>3761</v>
      </c>
      <c r="C742" s="63" t="s">
        <v>101</v>
      </c>
      <c r="D742" s="63" t="s">
        <v>3836</v>
      </c>
      <c r="F742" s="82" t="s">
        <v>3766</v>
      </c>
    </row>
    <row r="745" spans="1:36" s="67" customFormat="1" ht="14.25" x14ac:dyDescent="0.2">
      <c r="A745" s="64"/>
      <c r="B745" s="65" t="s">
        <v>3767</v>
      </c>
      <c r="D745" s="64"/>
      <c r="E745" s="66"/>
      <c r="F745" s="64"/>
      <c r="G745" s="64"/>
      <c r="H745" s="64"/>
      <c r="I745" s="64"/>
      <c r="J745" s="68"/>
      <c r="K745" s="64"/>
      <c r="N745" s="69"/>
      <c r="O745" s="69"/>
      <c r="P745" s="69"/>
      <c r="Q745" s="69"/>
      <c r="R745" s="69"/>
      <c r="S745" s="69"/>
      <c r="T745" s="69"/>
      <c r="U745" s="69"/>
      <c r="V745" s="69"/>
      <c r="W745" s="69"/>
      <c r="X745" s="69"/>
      <c r="Y745" s="69"/>
      <c r="Z745" s="69"/>
      <c r="AA745" s="69"/>
      <c r="AH745" s="70"/>
      <c r="AI745" s="70"/>
      <c r="AJ745" s="70"/>
    </row>
    <row r="747" spans="1:36" x14ac:dyDescent="0.25">
      <c r="B747" s="71" t="s">
        <v>1528</v>
      </c>
      <c r="C747" s="71" t="s">
        <v>1529</v>
      </c>
      <c r="D747" s="71" t="s">
        <v>1530</v>
      </c>
    </row>
    <row r="748" spans="1:36" x14ac:dyDescent="0.25">
      <c r="B748" s="73" t="s">
        <v>404</v>
      </c>
      <c r="C748" s="73" t="s">
        <v>39</v>
      </c>
      <c r="D748" s="83" t="s">
        <v>1531</v>
      </c>
    </row>
    <row r="749" spans="1:36" x14ac:dyDescent="0.25">
      <c r="B749" s="73" t="s">
        <v>406</v>
      </c>
      <c r="C749" s="73" t="s">
        <v>40</v>
      </c>
      <c r="D749" s="83" t="s">
        <v>1532</v>
      </c>
    </row>
    <row r="750" spans="1:36" x14ac:dyDescent="0.25">
      <c r="B750" s="73" t="s">
        <v>407</v>
      </c>
      <c r="C750" s="73" t="s">
        <v>41</v>
      </c>
      <c r="D750" s="83" t="s">
        <v>1533</v>
      </c>
    </row>
    <row r="751" spans="1:36" x14ac:dyDescent="0.25">
      <c r="B751" s="73" t="s">
        <v>408</v>
      </c>
      <c r="C751" s="73" t="s">
        <v>42</v>
      </c>
      <c r="D751" s="83" t="s">
        <v>1534</v>
      </c>
    </row>
    <row r="752" spans="1:36" x14ac:dyDescent="0.25">
      <c r="B752" s="73" t="s">
        <v>409</v>
      </c>
      <c r="C752" s="73" t="s">
        <v>43</v>
      </c>
      <c r="D752" s="83" t="s">
        <v>1535</v>
      </c>
    </row>
    <row r="753" spans="2:4" x14ac:dyDescent="0.25">
      <c r="B753" s="73" t="s">
        <v>410</v>
      </c>
      <c r="C753" s="73" t="s">
        <v>44</v>
      </c>
      <c r="D753" s="83" t="s">
        <v>1536</v>
      </c>
    </row>
    <row r="754" spans="2:4" x14ac:dyDescent="0.25">
      <c r="B754" s="73" t="s">
        <v>411</v>
      </c>
      <c r="C754" s="73" t="s">
        <v>45</v>
      </c>
      <c r="D754" s="83" t="s">
        <v>1537</v>
      </c>
    </row>
    <row r="755" spans="2:4" x14ac:dyDescent="0.25">
      <c r="B755" s="73" t="s">
        <v>412</v>
      </c>
      <c r="C755" s="73" t="s">
        <v>46</v>
      </c>
      <c r="D755" s="83" t="s">
        <v>1538</v>
      </c>
    </row>
    <row r="756" spans="2:4" x14ac:dyDescent="0.25">
      <c r="B756" s="73" t="s">
        <v>413</v>
      </c>
      <c r="C756" s="73" t="s">
        <v>47</v>
      </c>
      <c r="D756" s="83" t="s">
        <v>1539</v>
      </c>
    </row>
    <row r="757" spans="2:4" x14ac:dyDescent="0.25">
      <c r="B757" s="73" t="s">
        <v>414</v>
      </c>
      <c r="C757" s="73" t="s">
        <v>48</v>
      </c>
      <c r="D757" s="83" t="s">
        <v>1540</v>
      </c>
    </row>
    <row r="758" spans="2:4" x14ac:dyDescent="0.25">
      <c r="B758" s="73" t="s">
        <v>415</v>
      </c>
      <c r="C758" s="73" t="s">
        <v>49</v>
      </c>
      <c r="D758" s="83" t="s">
        <v>1541</v>
      </c>
    </row>
    <row r="759" spans="2:4" x14ac:dyDescent="0.25">
      <c r="B759" s="84">
        <v>15000250</v>
      </c>
      <c r="C759" s="72" t="s">
        <v>50</v>
      </c>
      <c r="D759" s="83" t="s">
        <v>1542</v>
      </c>
    </row>
    <row r="760" spans="2:4" x14ac:dyDescent="0.25">
      <c r="B760" s="85"/>
      <c r="C760" s="86"/>
      <c r="D760" s="49"/>
    </row>
    <row r="761" spans="2:4" x14ac:dyDescent="0.25">
      <c r="B761" s="85"/>
      <c r="C761" s="86"/>
      <c r="D761" s="49"/>
    </row>
    <row r="762" spans="2:4" x14ac:dyDescent="0.25">
      <c r="B762" s="85"/>
      <c r="C762" s="86"/>
      <c r="D762" s="49"/>
    </row>
    <row r="763" spans="2:4" x14ac:dyDescent="0.25">
      <c r="B763" s="85"/>
      <c r="C763" s="86"/>
      <c r="D763" s="49"/>
    </row>
    <row r="764" spans="2:4" x14ac:dyDescent="0.25">
      <c r="B764" s="85"/>
      <c r="C764" s="86"/>
      <c r="D764" s="49"/>
    </row>
    <row r="765" spans="2:4" x14ac:dyDescent="0.25">
      <c r="B765" s="85"/>
      <c r="C765" s="86"/>
      <c r="D765" s="49"/>
    </row>
    <row r="766" spans="2:4" x14ac:dyDescent="0.25">
      <c r="B766" s="85"/>
      <c r="C766" s="86"/>
      <c r="D766" s="49"/>
    </row>
    <row r="767" spans="2:4" x14ac:dyDescent="0.25">
      <c r="B767" s="85"/>
      <c r="C767" s="86"/>
      <c r="D767" s="49"/>
    </row>
    <row r="768" spans="2:4" x14ac:dyDescent="0.25">
      <c r="B768" s="85"/>
      <c r="C768" s="86"/>
      <c r="D768" s="49"/>
    </row>
    <row r="769" spans="2:4" x14ac:dyDescent="0.25">
      <c r="B769" s="85"/>
      <c r="C769" s="86"/>
      <c r="D769" s="49"/>
    </row>
    <row r="770" spans="2:4" x14ac:dyDescent="0.25">
      <c r="B770" s="87" t="s">
        <v>3768</v>
      </c>
      <c r="C770" s="87" t="s">
        <v>76</v>
      </c>
      <c r="D770" s="87" t="s">
        <v>3758</v>
      </c>
    </row>
    <row r="771" spans="2:4" x14ac:dyDescent="0.25">
      <c r="B771" s="72" t="s">
        <v>226</v>
      </c>
      <c r="C771" s="72" t="s">
        <v>134</v>
      </c>
      <c r="D771" s="88" t="str">
        <f>RIGHT(C771,5)</f>
        <v>BD001</v>
      </c>
    </row>
    <row r="772" spans="2:4" x14ac:dyDescent="0.25">
      <c r="B772" s="72" t="s">
        <v>3735</v>
      </c>
      <c r="C772" s="72" t="s">
        <v>3734</v>
      </c>
      <c r="D772" s="88" t="str">
        <f t="shared" ref="D772:D823" si="16">RIGHT(C772,5)</f>
        <v>BD002</v>
      </c>
    </row>
    <row r="773" spans="2:4" x14ac:dyDescent="0.25">
      <c r="B773" s="72" t="s">
        <v>227</v>
      </c>
      <c r="C773" s="72" t="s">
        <v>135</v>
      </c>
      <c r="D773" s="88" t="str">
        <f t="shared" si="16"/>
        <v>CL001</v>
      </c>
    </row>
    <row r="774" spans="2:4" x14ac:dyDescent="0.25">
      <c r="B774" s="72" t="s">
        <v>229</v>
      </c>
      <c r="C774" s="72" t="s">
        <v>164</v>
      </c>
      <c r="D774" s="88" t="str">
        <f t="shared" si="16"/>
        <v>CP001</v>
      </c>
    </row>
    <row r="775" spans="2:4" x14ac:dyDescent="0.25">
      <c r="B775" s="72" t="s">
        <v>230</v>
      </c>
      <c r="C775" s="72" t="s">
        <v>145</v>
      </c>
      <c r="D775" s="88" t="str">
        <f t="shared" si="16"/>
        <v>CS001</v>
      </c>
    </row>
    <row r="776" spans="2:4" x14ac:dyDescent="0.25">
      <c r="B776" s="72" t="s">
        <v>231</v>
      </c>
      <c r="C776" s="72" t="s">
        <v>165</v>
      </c>
      <c r="D776" s="88" t="str">
        <f t="shared" si="16"/>
        <v>FA001</v>
      </c>
    </row>
    <row r="777" spans="2:4" x14ac:dyDescent="0.25">
      <c r="B777" s="72" t="s">
        <v>233</v>
      </c>
      <c r="C777" s="72" t="s">
        <v>136</v>
      </c>
      <c r="D777" s="88" t="str">
        <f t="shared" si="16"/>
        <v>FA002</v>
      </c>
    </row>
    <row r="778" spans="2:4" x14ac:dyDescent="0.25">
      <c r="B778" s="72" t="s">
        <v>234</v>
      </c>
      <c r="C778" s="72" t="s">
        <v>210</v>
      </c>
      <c r="D778" s="88" t="str">
        <f t="shared" si="16"/>
        <v>FA003</v>
      </c>
    </row>
    <row r="779" spans="2:4" x14ac:dyDescent="0.25">
      <c r="B779" s="72" t="s">
        <v>235</v>
      </c>
      <c r="C779" s="72" t="s">
        <v>188</v>
      </c>
      <c r="D779" s="88" t="str">
        <f t="shared" si="16"/>
        <v>FA004</v>
      </c>
    </row>
    <row r="780" spans="2:4" x14ac:dyDescent="0.25">
      <c r="B780" s="72" t="s">
        <v>236</v>
      </c>
      <c r="C780" s="72" t="s">
        <v>171</v>
      </c>
      <c r="D780" s="88" t="str">
        <f t="shared" si="16"/>
        <v>FA006</v>
      </c>
    </row>
    <row r="781" spans="2:4" x14ac:dyDescent="0.25">
      <c r="B781" s="72" t="s">
        <v>237</v>
      </c>
      <c r="C781" s="72" t="s">
        <v>203</v>
      </c>
      <c r="D781" s="88" t="str">
        <f t="shared" si="16"/>
        <v>FA007</v>
      </c>
    </row>
    <row r="782" spans="2:4" x14ac:dyDescent="0.25">
      <c r="B782" s="72" t="s">
        <v>3739</v>
      </c>
      <c r="C782" s="72" t="s">
        <v>3738</v>
      </c>
      <c r="D782" s="88" t="str">
        <f t="shared" si="16"/>
        <v>FA008</v>
      </c>
    </row>
    <row r="783" spans="2:4" x14ac:dyDescent="0.25">
      <c r="B783" s="72" t="s">
        <v>242</v>
      </c>
      <c r="C783" s="72" t="s">
        <v>132</v>
      </c>
      <c r="D783" s="88" t="str">
        <f t="shared" si="16"/>
        <v>GA001</v>
      </c>
    </row>
    <row r="784" spans="2:4" x14ac:dyDescent="0.25">
      <c r="B784" s="72" t="s">
        <v>243</v>
      </c>
      <c r="C784" s="72" t="s">
        <v>143</v>
      </c>
      <c r="D784" s="88" t="str">
        <f t="shared" si="16"/>
        <v>GA002</v>
      </c>
    </row>
    <row r="785" spans="2:4" x14ac:dyDescent="0.25">
      <c r="B785" s="72" t="s">
        <v>244</v>
      </c>
      <c r="C785" s="72" t="s">
        <v>150</v>
      </c>
      <c r="D785" s="88" t="str">
        <f t="shared" si="16"/>
        <v>GA003</v>
      </c>
    </row>
    <row r="786" spans="2:4" x14ac:dyDescent="0.25">
      <c r="B786" s="72" t="s">
        <v>245</v>
      </c>
      <c r="C786" s="72" t="s">
        <v>156</v>
      </c>
      <c r="D786" s="88" t="str">
        <f t="shared" si="16"/>
        <v>GA004</v>
      </c>
    </row>
    <row r="787" spans="2:4" x14ac:dyDescent="0.25">
      <c r="B787" s="72" t="s">
        <v>246</v>
      </c>
      <c r="C787" s="72" t="s">
        <v>163</v>
      </c>
      <c r="D787" s="88" t="str">
        <f t="shared" si="16"/>
        <v>GA005</v>
      </c>
    </row>
    <row r="788" spans="2:4" x14ac:dyDescent="0.25">
      <c r="B788" s="72" t="s">
        <v>247</v>
      </c>
      <c r="C788" s="72" t="s">
        <v>170</v>
      </c>
      <c r="D788" s="88" t="str">
        <f t="shared" si="16"/>
        <v>GA008</v>
      </c>
    </row>
    <row r="789" spans="2:4" x14ac:dyDescent="0.25">
      <c r="B789" s="72" t="s">
        <v>3741</v>
      </c>
      <c r="C789" s="72" t="s">
        <v>248</v>
      </c>
      <c r="D789" s="88" t="str">
        <f t="shared" si="16"/>
        <v>GA009</v>
      </c>
    </row>
    <row r="790" spans="2:4" x14ac:dyDescent="0.25">
      <c r="B790" s="72" t="s">
        <v>249</v>
      </c>
      <c r="C790" s="72" t="s">
        <v>131</v>
      </c>
      <c r="D790" s="88" t="str">
        <f t="shared" si="16"/>
        <v>HR001</v>
      </c>
    </row>
    <row r="791" spans="2:4" x14ac:dyDescent="0.25">
      <c r="B791" s="72" t="s">
        <v>250</v>
      </c>
      <c r="C791" s="72" t="s">
        <v>142</v>
      </c>
      <c r="D791" s="88" t="str">
        <f t="shared" si="16"/>
        <v>HR002</v>
      </c>
    </row>
    <row r="792" spans="2:4" x14ac:dyDescent="0.25">
      <c r="B792" s="72" t="s">
        <v>251</v>
      </c>
      <c r="C792" s="72" t="s">
        <v>149</v>
      </c>
      <c r="D792" s="88" t="str">
        <f t="shared" si="16"/>
        <v>HR003</v>
      </c>
    </row>
    <row r="793" spans="2:4" x14ac:dyDescent="0.25">
      <c r="B793" s="72" t="s">
        <v>252</v>
      </c>
      <c r="C793" s="72" t="s">
        <v>155</v>
      </c>
      <c r="D793" s="88" t="str">
        <f t="shared" si="16"/>
        <v>HR004</v>
      </c>
    </row>
    <row r="794" spans="2:4" x14ac:dyDescent="0.25">
      <c r="B794" s="72" t="s">
        <v>253</v>
      </c>
      <c r="C794" s="72" t="s">
        <v>162</v>
      </c>
      <c r="D794" s="88" t="str">
        <f t="shared" si="16"/>
        <v>HR005</v>
      </c>
    </row>
    <row r="795" spans="2:4" x14ac:dyDescent="0.25">
      <c r="B795" s="72" t="s">
        <v>254</v>
      </c>
      <c r="C795" s="72" t="s">
        <v>169</v>
      </c>
      <c r="D795" s="88" t="str">
        <f t="shared" si="16"/>
        <v>HR007</v>
      </c>
    </row>
    <row r="796" spans="2:4" x14ac:dyDescent="0.25">
      <c r="B796" s="72" t="s">
        <v>255</v>
      </c>
      <c r="C796" s="72" t="s">
        <v>197</v>
      </c>
      <c r="D796" s="88" t="str">
        <f t="shared" si="16"/>
        <v>HS001</v>
      </c>
    </row>
    <row r="797" spans="2:4" x14ac:dyDescent="0.25">
      <c r="B797" s="72" t="s">
        <v>257</v>
      </c>
      <c r="C797" s="72" t="s">
        <v>206</v>
      </c>
      <c r="D797" s="88" t="str">
        <f t="shared" si="16"/>
        <v>HS002</v>
      </c>
    </row>
    <row r="798" spans="2:4" x14ac:dyDescent="0.25">
      <c r="B798" s="72" t="s">
        <v>258</v>
      </c>
      <c r="C798" s="72" t="s">
        <v>182</v>
      </c>
      <c r="D798" s="88" t="str">
        <f t="shared" si="16"/>
        <v>IA001</v>
      </c>
    </row>
    <row r="799" spans="2:4" x14ac:dyDescent="0.25">
      <c r="B799" s="72" t="s">
        <v>259</v>
      </c>
      <c r="C799" s="72" t="s">
        <v>138</v>
      </c>
      <c r="D799" s="88" t="str">
        <f t="shared" si="16"/>
        <v>IT001</v>
      </c>
    </row>
    <row r="800" spans="2:4" x14ac:dyDescent="0.25">
      <c r="B800" s="72" t="s">
        <v>3733</v>
      </c>
      <c r="C800" s="72" t="s">
        <v>281</v>
      </c>
      <c r="D800" s="88" t="str">
        <f t="shared" si="16"/>
        <v>IT002</v>
      </c>
    </row>
    <row r="801" spans="2:4" x14ac:dyDescent="0.25">
      <c r="B801" s="72" t="s">
        <v>260</v>
      </c>
      <c r="C801" s="72" t="s">
        <v>146</v>
      </c>
      <c r="D801" s="88" t="str">
        <f t="shared" si="16"/>
        <v>IT003</v>
      </c>
    </row>
    <row r="802" spans="2:4" x14ac:dyDescent="0.25">
      <c r="B802" s="72" t="s">
        <v>3743</v>
      </c>
      <c r="C802" s="72" t="s">
        <v>3742</v>
      </c>
      <c r="D802" s="88" t="str">
        <f t="shared" si="16"/>
        <v>IT004</v>
      </c>
    </row>
    <row r="803" spans="2:4" x14ac:dyDescent="0.25">
      <c r="B803" s="72" t="s">
        <v>261</v>
      </c>
      <c r="C803" s="72" t="s">
        <v>174</v>
      </c>
      <c r="D803" s="88" t="str">
        <f t="shared" si="16"/>
        <v>MS001</v>
      </c>
    </row>
    <row r="804" spans="2:4" x14ac:dyDescent="0.25">
      <c r="B804" s="72" t="s">
        <v>262</v>
      </c>
      <c r="C804" s="72" t="s">
        <v>183</v>
      </c>
      <c r="D804" s="88" t="str">
        <f t="shared" si="16"/>
        <v>MS002</v>
      </c>
    </row>
    <row r="805" spans="2:4" x14ac:dyDescent="0.25">
      <c r="B805" s="72" t="s">
        <v>263</v>
      </c>
      <c r="C805" s="72" t="s">
        <v>152</v>
      </c>
      <c r="D805" s="88" t="str">
        <f t="shared" si="16"/>
        <v>MS005</v>
      </c>
    </row>
    <row r="806" spans="2:4" x14ac:dyDescent="0.25">
      <c r="B806" s="72" t="s">
        <v>264</v>
      </c>
      <c r="C806" s="72" t="s">
        <v>187</v>
      </c>
      <c r="D806" s="88" t="str">
        <f t="shared" si="16"/>
        <v>MS006</v>
      </c>
    </row>
    <row r="807" spans="2:4" x14ac:dyDescent="0.25">
      <c r="B807" s="72" t="s">
        <v>265</v>
      </c>
      <c r="C807" s="72" t="s">
        <v>191</v>
      </c>
      <c r="D807" s="88" t="str">
        <f t="shared" si="16"/>
        <v>MS007</v>
      </c>
    </row>
    <row r="808" spans="2:4" x14ac:dyDescent="0.25">
      <c r="B808" s="72" t="s">
        <v>266</v>
      </c>
      <c r="C808" s="72" t="s">
        <v>180</v>
      </c>
      <c r="D808" s="88" t="str">
        <f t="shared" si="16"/>
        <v>MS008</v>
      </c>
    </row>
    <row r="809" spans="2:4" x14ac:dyDescent="0.25">
      <c r="B809" s="72" t="s">
        <v>3769</v>
      </c>
      <c r="C809" s="72" t="s">
        <v>3770</v>
      </c>
      <c r="D809" s="88" t="str">
        <f t="shared" si="16"/>
        <v>MS010</v>
      </c>
    </row>
    <row r="810" spans="2:4" x14ac:dyDescent="0.25">
      <c r="B810" s="72" t="s">
        <v>267</v>
      </c>
      <c r="C810" s="72" t="s">
        <v>195</v>
      </c>
      <c r="D810" s="88" t="str">
        <f t="shared" si="16"/>
        <v>PR001</v>
      </c>
    </row>
    <row r="811" spans="2:4" x14ac:dyDescent="0.25">
      <c r="B811" s="72" t="s">
        <v>269</v>
      </c>
      <c r="C811" s="72" t="s">
        <v>198</v>
      </c>
      <c r="D811" s="88" t="str">
        <f t="shared" si="16"/>
        <v>PR002</v>
      </c>
    </row>
    <row r="812" spans="2:4" x14ac:dyDescent="0.25">
      <c r="B812" s="72" t="s">
        <v>3771</v>
      </c>
      <c r="C812" s="72" t="s">
        <v>3772</v>
      </c>
      <c r="D812" s="88" t="str">
        <f t="shared" si="16"/>
        <v>PR003</v>
      </c>
    </row>
    <row r="813" spans="2:4" x14ac:dyDescent="0.25">
      <c r="B813" s="72" t="s">
        <v>270</v>
      </c>
      <c r="C813" s="72" t="s">
        <v>137</v>
      </c>
      <c r="D813" s="88" t="str">
        <f t="shared" si="16"/>
        <v>SC001</v>
      </c>
    </row>
    <row r="814" spans="2:4" x14ac:dyDescent="0.25">
      <c r="B814" s="72" t="s">
        <v>3773</v>
      </c>
      <c r="C814" s="72" t="s">
        <v>181</v>
      </c>
      <c r="D814" s="88" t="str">
        <f t="shared" si="16"/>
        <v>SC002</v>
      </c>
    </row>
    <row r="815" spans="2:4" x14ac:dyDescent="0.25">
      <c r="B815" s="72" t="s">
        <v>3774</v>
      </c>
      <c r="C815" s="72" t="s">
        <v>166</v>
      </c>
      <c r="D815" s="88" t="str">
        <f t="shared" si="16"/>
        <v>SC004</v>
      </c>
    </row>
    <row r="816" spans="2:4" x14ac:dyDescent="0.25">
      <c r="B816" s="72" t="s">
        <v>3775</v>
      </c>
      <c r="C816" s="72" t="s">
        <v>176</v>
      </c>
      <c r="D816" s="88" t="str">
        <f t="shared" si="16"/>
        <v>SC005</v>
      </c>
    </row>
    <row r="817" spans="2:6" x14ac:dyDescent="0.25">
      <c r="B817" s="72" t="s">
        <v>272</v>
      </c>
      <c r="C817" s="72" t="s">
        <v>185</v>
      </c>
      <c r="D817" s="88" t="str">
        <f t="shared" si="16"/>
        <v>SC006</v>
      </c>
    </row>
    <row r="818" spans="2:6" x14ac:dyDescent="0.25">
      <c r="B818" s="72" t="s">
        <v>274</v>
      </c>
      <c r="C818" s="72" t="s">
        <v>189</v>
      </c>
      <c r="D818" s="88" t="str">
        <f t="shared" si="16"/>
        <v>SC007</v>
      </c>
    </row>
    <row r="819" spans="2:6" x14ac:dyDescent="0.25">
      <c r="B819" s="72" t="s">
        <v>3745</v>
      </c>
      <c r="C819" s="72" t="s">
        <v>3744</v>
      </c>
      <c r="D819" s="88" t="str">
        <f t="shared" si="16"/>
        <v>SC008</v>
      </c>
    </row>
    <row r="820" spans="2:6" x14ac:dyDescent="0.25">
      <c r="B820" s="72" t="s">
        <v>3747</v>
      </c>
      <c r="C820" s="72" t="s">
        <v>3746</v>
      </c>
      <c r="D820" s="88" t="str">
        <f t="shared" si="16"/>
        <v>SC009</v>
      </c>
    </row>
    <row r="821" spans="2:6" x14ac:dyDescent="0.25">
      <c r="B821" s="72" t="s">
        <v>276</v>
      </c>
      <c r="C821" s="72" t="s">
        <v>133</v>
      </c>
      <c r="D821" s="88" t="str">
        <f t="shared" si="16"/>
        <v>SM001</v>
      </c>
    </row>
    <row r="822" spans="2:6" x14ac:dyDescent="0.25">
      <c r="B822" s="72" t="s">
        <v>280</v>
      </c>
      <c r="C822" s="72" t="s">
        <v>144</v>
      </c>
      <c r="D822" s="88" t="str">
        <f t="shared" si="16"/>
        <v>SM003</v>
      </c>
    </row>
    <row r="823" spans="2:6" x14ac:dyDescent="0.25">
      <c r="B823" s="72" t="s">
        <v>3749</v>
      </c>
      <c r="C823" s="72" t="s">
        <v>3748</v>
      </c>
      <c r="D823" s="88" t="str">
        <f t="shared" si="16"/>
        <v>SM004</v>
      </c>
    </row>
    <row r="824" spans="2:6" x14ac:dyDescent="0.25">
      <c r="B824" s="85"/>
      <c r="C824" s="86"/>
      <c r="D824" s="49"/>
    </row>
    <row r="825" spans="2:6" x14ac:dyDescent="0.25">
      <c r="B825" s="85"/>
      <c r="C825" s="86"/>
      <c r="D825" s="49"/>
    </row>
    <row r="826" spans="2:6" x14ac:dyDescent="0.25">
      <c r="B826" s="85"/>
      <c r="C826" s="86"/>
      <c r="D826" s="49"/>
    </row>
    <row r="827" spans="2:6" x14ac:dyDescent="0.25">
      <c r="B827" s="85"/>
      <c r="C827" s="86"/>
      <c r="D827" s="49"/>
    </row>
    <row r="828" spans="2:6" x14ac:dyDescent="0.25">
      <c r="B828" s="85"/>
      <c r="C828" s="86"/>
      <c r="D828" s="49"/>
    </row>
    <row r="829" spans="2:6" x14ac:dyDescent="0.25">
      <c r="B829" s="85"/>
      <c r="C829" s="86"/>
      <c r="D829" s="49"/>
    </row>
    <row r="830" spans="2:6" x14ac:dyDescent="0.25">
      <c r="B830" s="85"/>
      <c r="C830" s="86"/>
      <c r="D830" s="49"/>
      <c r="F830" s="90"/>
    </row>
    <row r="831" spans="2:6" x14ac:dyDescent="0.25">
      <c r="B831" s="85"/>
      <c r="C831" s="86"/>
      <c r="D831" s="49"/>
      <c r="F831" s="90"/>
    </row>
    <row r="832" spans="2:6" x14ac:dyDescent="0.25">
      <c r="B832" s="85"/>
      <c r="C832" s="86"/>
      <c r="D832" s="49"/>
    </row>
    <row r="833" spans="2:6" x14ac:dyDescent="0.25">
      <c r="B833" s="85"/>
      <c r="C833" s="86"/>
      <c r="D833" s="49"/>
    </row>
    <row r="834" spans="2:6" x14ac:dyDescent="0.25">
      <c r="B834" s="15" t="s">
        <v>3768</v>
      </c>
      <c r="C834" s="15" t="s">
        <v>76</v>
      </c>
      <c r="D834" s="15" t="s">
        <v>3758</v>
      </c>
      <c r="F834" s="15"/>
    </row>
    <row r="835" spans="2:6" x14ac:dyDescent="0.25">
      <c r="B835" s="55" t="s">
        <v>300</v>
      </c>
      <c r="C835" s="55" t="s">
        <v>299</v>
      </c>
      <c r="D835" s="55" t="s">
        <v>3759</v>
      </c>
      <c r="F835" s="89" t="str">
        <f t="shared" ref="F835:F841" si="17">IF(MID(C835,6,2)="PP",_xlfn.CONCAT(D835,RIGHT(C835,2)),IF(MID(C835,6,2)="SU",RIGHT(C835,5),_xlfn.CONCAT(D835,"01",RIGHT(C835,1))))</f>
        <v>SMS01</v>
      </c>
    </row>
    <row r="836" spans="2:6" x14ac:dyDescent="0.25">
      <c r="B836" s="55" t="s">
        <v>302</v>
      </c>
      <c r="C836" s="55" t="s">
        <v>301</v>
      </c>
      <c r="D836" s="55" t="s">
        <v>3759</v>
      </c>
      <c r="F836" s="89" t="str">
        <f t="shared" si="17"/>
        <v>SMS02</v>
      </c>
    </row>
    <row r="837" spans="2:6" x14ac:dyDescent="0.25">
      <c r="B837" s="55" t="s">
        <v>304</v>
      </c>
      <c r="C837" s="55" t="s">
        <v>303</v>
      </c>
      <c r="D837" s="55" t="s">
        <v>3759</v>
      </c>
      <c r="F837" s="89" t="str">
        <f t="shared" si="17"/>
        <v>SMS03</v>
      </c>
    </row>
    <row r="838" spans="2:6" x14ac:dyDescent="0.25">
      <c r="B838" s="55" t="s">
        <v>306</v>
      </c>
      <c r="C838" s="55" t="s">
        <v>305</v>
      </c>
      <c r="D838" s="55" t="s">
        <v>3759</v>
      </c>
      <c r="F838" s="89" t="str">
        <f t="shared" si="17"/>
        <v>SMS04</v>
      </c>
    </row>
    <row r="839" spans="2:6" x14ac:dyDescent="0.25">
      <c r="B839" s="55" t="s">
        <v>308</v>
      </c>
      <c r="C839" s="55" t="s">
        <v>307</v>
      </c>
      <c r="D839" s="55" t="s">
        <v>3759</v>
      </c>
      <c r="F839" s="89" t="str">
        <f t="shared" si="17"/>
        <v>SMS05</v>
      </c>
    </row>
    <row r="840" spans="2:6" x14ac:dyDescent="0.25">
      <c r="B840" s="55" t="s">
        <v>310</v>
      </c>
      <c r="C840" s="55" t="s">
        <v>309</v>
      </c>
      <c r="D840" s="55" t="s">
        <v>3759</v>
      </c>
      <c r="F840" s="89" t="str">
        <f t="shared" si="17"/>
        <v>SMS06</v>
      </c>
    </row>
    <row r="841" spans="2:6" x14ac:dyDescent="0.25">
      <c r="B841" s="55" t="s">
        <v>312</v>
      </c>
      <c r="C841" s="55" t="s">
        <v>311</v>
      </c>
      <c r="D841" s="55" t="s">
        <v>3759</v>
      </c>
      <c r="F841" s="89" t="str">
        <f t="shared" si="17"/>
        <v>SMS07</v>
      </c>
    </row>
    <row r="842" spans="2:6" x14ac:dyDescent="0.25">
      <c r="B842" s="55" t="s">
        <v>3776</v>
      </c>
      <c r="C842" s="55" t="s">
        <v>313</v>
      </c>
      <c r="D842" s="55" t="s">
        <v>3759</v>
      </c>
      <c r="F842" s="89" t="str">
        <f t="shared" ref="F842:F856" si="18">IF(MID(C842,6,2)="PP",_xlfn.CONCAT(D842,RIGHT(C842,2)),IF(MID(C842,6,2)="SU",RIGHT(C842,5),_xlfn.CONCAT(D842,"1",RIGHT(C842,1))))</f>
        <v>SMS11</v>
      </c>
    </row>
    <row r="843" spans="2:6" x14ac:dyDescent="0.25">
      <c r="B843" s="55" t="s">
        <v>3777</v>
      </c>
      <c r="C843" s="55" t="s">
        <v>315</v>
      </c>
      <c r="D843" s="55" t="s">
        <v>3759</v>
      </c>
      <c r="F843" s="89" t="str">
        <f t="shared" si="18"/>
        <v>SMS12</v>
      </c>
    </row>
    <row r="844" spans="2:6" x14ac:dyDescent="0.25">
      <c r="B844" s="55" t="s">
        <v>3778</v>
      </c>
      <c r="C844" s="55" t="s">
        <v>317</v>
      </c>
      <c r="D844" s="55" t="s">
        <v>3759</v>
      </c>
      <c r="F844" s="89" t="str">
        <f t="shared" si="18"/>
        <v>SMS13</v>
      </c>
    </row>
    <row r="845" spans="2:6" x14ac:dyDescent="0.25">
      <c r="B845" s="55" t="s">
        <v>3779</v>
      </c>
      <c r="C845" s="55" t="s">
        <v>319</v>
      </c>
      <c r="D845" s="55" t="s">
        <v>3759</v>
      </c>
      <c r="F845" s="89" t="str">
        <f t="shared" si="18"/>
        <v>SMS14</v>
      </c>
    </row>
    <row r="846" spans="2:6" x14ac:dyDescent="0.25">
      <c r="B846" s="55" t="s">
        <v>3780</v>
      </c>
      <c r="C846" s="55" t="s">
        <v>321</v>
      </c>
      <c r="D846" s="55" t="s">
        <v>3759</v>
      </c>
      <c r="F846" s="89" t="str">
        <f t="shared" si="18"/>
        <v>SMS15</v>
      </c>
    </row>
    <row r="847" spans="2:6" x14ac:dyDescent="0.25">
      <c r="B847" s="55" t="s">
        <v>3781</v>
      </c>
      <c r="C847" s="55" t="s">
        <v>323</v>
      </c>
      <c r="D847" s="55" t="s">
        <v>3759</v>
      </c>
      <c r="F847" s="89" t="str">
        <f t="shared" si="18"/>
        <v>SMS16</v>
      </c>
    </row>
    <row r="848" spans="2:6" x14ac:dyDescent="0.25">
      <c r="B848" s="55" t="s">
        <v>3782</v>
      </c>
      <c r="C848" s="55" t="s">
        <v>325</v>
      </c>
      <c r="D848" s="55" t="s">
        <v>3759</v>
      </c>
      <c r="F848" s="89" t="str">
        <f t="shared" si="18"/>
        <v>SMS17</v>
      </c>
    </row>
    <row r="849" spans="2:6" x14ac:dyDescent="0.25">
      <c r="B849" s="55" t="s">
        <v>3783</v>
      </c>
      <c r="C849" s="55" t="s">
        <v>327</v>
      </c>
      <c r="D849" s="55" t="s">
        <v>3759</v>
      </c>
      <c r="F849" s="89" t="str">
        <f t="shared" si="18"/>
        <v>SMS18</v>
      </c>
    </row>
    <row r="850" spans="2:6" x14ac:dyDescent="0.25">
      <c r="B850" s="55" t="s">
        <v>3784</v>
      </c>
      <c r="C850" s="55" t="s">
        <v>283</v>
      </c>
      <c r="D850" s="55" t="s">
        <v>17</v>
      </c>
      <c r="F850" s="89" t="str">
        <f t="shared" si="18"/>
        <v>LSM01</v>
      </c>
    </row>
    <row r="851" spans="2:6" x14ac:dyDescent="0.25">
      <c r="B851" s="55" t="s">
        <v>3785</v>
      </c>
      <c r="C851" s="55" t="s">
        <v>285</v>
      </c>
      <c r="D851" s="55" t="s">
        <v>17</v>
      </c>
      <c r="F851" s="89" t="str">
        <f t="shared" si="18"/>
        <v>LSM09</v>
      </c>
    </row>
    <row r="852" spans="2:6" x14ac:dyDescent="0.25">
      <c r="B852" s="55" t="s">
        <v>3786</v>
      </c>
      <c r="C852" s="55" t="s">
        <v>289</v>
      </c>
      <c r="D852" s="55" t="s">
        <v>17</v>
      </c>
      <c r="F852" s="89" t="str">
        <f t="shared" si="18"/>
        <v>LSM11</v>
      </c>
    </row>
    <row r="853" spans="2:6" x14ac:dyDescent="0.25">
      <c r="B853" s="55" t="s">
        <v>3787</v>
      </c>
      <c r="C853" s="55" t="s">
        <v>291</v>
      </c>
      <c r="D853" s="55" t="s">
        <v>17</v>
      </c>
      <c r="F853" s="89" t="str">
        <f t="shared" si="18"/>
        <v>LSM12</v>
      </c>
    </row>
    <row r="854" spans="2:6" x14ac:dyDescent="0.25">
      <c r="B854" s="55" t="s">
        <v>3788</v>
      </c>
      <c r="C854" s="55" t="s">
        <v>293</v>
      </c>
      <c r="D854" s="55" t="s">
        <v>17</v>
      </c>
      <c r="F854" s="89" t="str">
        <f t="shared" si="18"/>
        <v>LSM13</v>
      </c>
    </row>
    <row r="855" spans="2:6" x14ac:dyDescent="0.25">
      <c r="B855" s="55" t="s">
        <v>3789</v>
      </c>
      <c r="C855" s="55" t="s">
        <v>295</v>
      </c>
      <c r="D855" s="55" t="s">
        <v>17</v>
      </c>
      <c r="F855" s="89" t="str">
        <f t="shared" si="18"/>
        <v>LSM14</v>
      </c>
    </row>
    <row r="856" spans="2:6" x14ac:dyDescent="0.25">
      <c r="B856" s="55" t="s">
        <v>3790</v>
      </c>
      <c r="C856" s="55" t="s">
        <v>297</v>
      </c>
      <c r="D856" s="55" t="s">
        <v>17</v>
      </c>
      <c r="F856" s="89" t="str">
        <f t="shared" si="18"/>
        <v>LSM16</v>
      </c>
    </row>
    <row r="857" spans="2:6" x14ac:dyDescent="0.25">
      <c r="B857" s="55" t="s">
        <v>3791</v>
      </c>
      <c r="C857" s="55" t="s">
        <v>358</v>
      </c>
      <c r="D857" s="55" t="s">
        <v>23</v>
      </c>
      <c r="F857" s="89" t="str">
        <f>IF(MID(C857,6,2)="PP",_xlfn.CONCAT(D857,RIGHT(C857,2)),IF(MID(C857,6,2)="SU",RIGHT(C857,5),_xlfn.CONCAT(D857,"2",RIGHT(C857,1))))</f>
        <v>SSC21</v>
      </c>
    </row>
    <row r="858" spans="2:6" x14ac:dyDescent="0.25">
      <c r="B858" s="55" t="s">
        <v>3792</v>
      </c>
      <c r="C858" s="55" t="s">
        <v>360</v>
      </c>
      <c r="D858" s="55" t="s">
        <v>23</v>
      </c>
      <c r="F858" s="89" t="str">
        <f t="shared" ref="F858:F863" si="19">IF(MID(C858,6,2)="PP",_xlfn.CONCAT(D858,RIGHT(C858,2)),IF(MID(C858,6,2)="SU",RIGHT(C858,5),_xlfn.CONCAT(D858,"2",RIGHT(C858,1))))</f>
        <v>SSC22</v>
      </c>
    </row>
    <row r="859" spans="2:6" x14ac:dyDescent="0.25">
      <c r="B859" s="55" t="s">
        <v>3793</v>
      </c>
      <c r="C859" s="55" t="s">
        <v>362</v>
      </c>
      <c r="D859" s="55" t="s">
        <v>23</v>
      </c>
      <c r="F859" s="89" t="str">
        <f t="shared" si="19"/>
        <v>SSC23</v>
      </c>
    </row>
    <row r="860" spans="2:6" x14ac:dyDescent="0.25">
      <c r="B860" s="55" t="s">
        <v>3794</v>
      </c>
      <c r="C860" s="55" t="s">
        <v>364</v>
      </c>
      <c r="D860" s="55" t="s">
        <v>23</v>
      </c>
      <c r="F860" s="89" t="str">
        <f t="shared" si="19"/>
        <v>SSC24</v>
      </c>
    </row>
    <row r="861" spans="2:6" x14ac:dyDescent="0.25">
      <c r="B861" s="55" t="s">
        <v>3795</v>
      </c>
      <c r="C861" s="55" t="s">
        <v>366</v>
      </c>
      <c r="D861" s="55" t="s">
        <v>23</v>
      </c>
      <c r="F861" s="89" t="str">
        <f t="shared" si="19"/>
        <v>SSC25</v>
      </c>
    </row>
    <row r="862" spans="2:6" x14ac:dyDescent="0.25">
      <c r="B862" s="55" t="s">
        <v>368</v>
      </c>
      <c r="C862" s="55" t="s">
        <v>367</v>
      </c>
      <c r="D862" s="55" t="s">
        <v>23</v>
      </c>
      <c r="F862" s="89" t="str">
        <f t="shared" si="19"/>
        <v>SSC26</v>
      </c>
    </row>
    <row r="863" spans="2:6" x14ac:dyDescent="0.25">
      <c r="B863" s="55" t="s">
        <v>3796</v>
      </c>
      <c r="C863" s="55" t="s">
        <v>369</v>
      </c>
      <c r="D863" s="55" t="s">
        <v>23</v>
      </c>
      <c r="F863" s="89" t="str">
        <f t="shared" si="19"/>
        <v>SSC27</v>
      </c>
    </row>
    <row r="864" spans="2:6" x14ac:dyDescent="0.25">
      <c r="B864" s="55" t="s">
        <v>3797</v>
      </c>
      <c r="C864" s="55" t="s">
        <v>370</v>
      </c>
      <c r="D864" s="55" t="s">
        <v>23</v>
      </c>
      <c r="F864" s="89" t="str">
        <f>IF(MID(C864,6,2)="PP",_xlfn.CONCAT(D864,RIGHT(C864,2)),IF(MID(C864,6,2)="SU",RIGHT(C864,5),_xlfn.CONCAT(D864,"2",RIGHT(C864,1))))</f>
        <v>SSC28</v>
      </c>
    </row>
    <row r="865" spans="2:6" x14ac:dyDescent="0.25">
      <c r="B865" s="55" t="s">
        <v>372</v>
      </c>
      <c r="C865" s="55" t="s">
        <v>371</v>
      </c>
      <c r="D865" s="55" t="s">
        <v>23</v>
      </c>
      <c r="F865" s="89" t="str">
        <f t="shared" ref="F865:F884" si="20">_xlfn.CONCAT(D865,RIGHT(C865,2))</f>
        <v>SSC01</v>
      </c>
    </row>
    <row r="866" spans="2:6" x14ac:dyDescent="0.25">
      <c r="B866" s="55" t="s">
        <v>3798</v>
      </c>
      <c r="C866" s="55" t="s">
        <v>373</v>
      </c>
      <c r="D866" s="55" t="s">
        <v>23</v>
      </c>
      <c r="F866" s="89" t="str">
        <f t="shared" si="20"/>
        <v>SSC02</v>
      </c>
    </row>
    <row r="867" spans="2:6" x14ac:dyDescent="0.25">
      <c r="B867" s="55" t="s">
        <v>3799</v>
      </c>
      <c r="C867" s="55" t="s">
        <v>374</v>
      </c>
      <c r="D867" s="55" t="s">
        <v>23</v>
      </c>
      <c r="F867" s="89" t="str">
        <f t="shared" si="20"/>
        <v>SSC03</v>
      </c>
    </row>
    <row r="868" spans="2:6" x14ac:dyDescent="0.25">
      <c r="B868" s="55" t="s">
        <v>3800</v>
      </c>
      <c r="C868" s="55" t="s">
        <v>375</v>
      </c>
      <c r="D868" s="55" t="s">
        <v>23</v>
      </c>
      <c r="F868" s="89" t="str">
        <f t="shared" si="20"/>
        <v>SSC04</v>
      </c>
    </row>
    <row r="869" spans="2:6" x14ac:dyDescent="0.25">
      <c r="B869" s="55" t="s">
        <v>3801</v>
      </c>
      <c r="C869" s="55" t="s">
        <v>376</v>
      </c>
      <c r="D869" s="55" t="s">
        <v>23</v>
      </c>
      <c r="F869" s="89" t="str">
        <f t="shared" si="20"/>
        <v>SSC05</v>
      </c>
    </row>
    <row r="870" spans="2:6" x14ac:dyDescent="0.25">
      <c r="B870" s="55" t="s">
        <v>3802</v>
      </c>
      <c r="C870" s="55" t="s">
        <v>377</v>
      </c>
      <c r="D870" s="55" t="s">
        <v>23</v>
      </c>
      <c r="F870" s="89" t="str">
        <f t="shared" si="20"/>
        <v>SSC06</v>
      </c>
    </row>
    <row r="871" spans="2:6" x14ac:dyDescent="0.25">
      <c r="B871" s="55" t="s">
        <v>3803</v>
      </c>
      <c r="C871" s="55" t="s">
        <v>378</v>
      </c>
      <c r="D871" s="55" t="s">
        <v>23</v>
      </c>
      <c r="F871" s="89" t="str">
        <f t="shared" si="20"/>
        <v>SSC07</v>
      </c>
    </row>
    <row r="872" spans="2:6" x14ac:dyDescent="0.25">
      <c r="B872" s="55" t="s">
        <v>3804</v>
      </c>
      <c r="C872" s="55" t="s">
        <v>379</v>
      </c>
      <c r="D872" s="55" t="s">
        <v>23</v>
      </c>
      <c r="F872" s="89" t="str">
        <f t="shared" si="20"/>
        <v>SSC08</v>
      </c>
    </row>
    <row r="873" spans="2:6" x14ac:dyDescent="0.25">
      <c r="B873" s="55" t="s">
        <v>3805</v>
      </c>
      <c r="C873" s="55" t="s">
        <v>380</v>
      </c>
      <c r="D873" s="55" t="s">
        <v>23</v>
      </c>
      <c r="F873" s="89" t="str">
        <f t="shared" si="20"/>
        <v>SSC09</v>
      </c>
    </row>
    <row r="874" spans="2:6" x14ac:dyDescent="0.25">
      <c r="B874" s="55" t="s">
        <v>3806</v>
      </c>
      <c r="C874" s="55" t="s">
        <v>381</v>
      </c>
      <c r="D874" s="55" t="s">
        <v>23</v>
      </c>
      <c r="F874" s="89" t="str">
        <f t="shared" si="20"/>
        <v>SSC10</v>
      </c>
    </row>
    <row r="875" spans="2:6" x14ac:dyDescent="0.25">
      <c r="B875" s="55" t="s">
        <v>3807</v>
      </c>
      <c r="C875" s="55" t="s">
        <v>382</v>
      </c>
      <c r="D875" s="55" t="s">
        <v>23</v>
      </c>
      <c r="F875" s="89" t="str">
        <f t="shared" si="20"/>
        <v>SSC11</v>
      </c>
    </row>
    <row r="876" spans="2:6" x14ac:dyDescent="0.25">
      <c r="B876" s="55" t="s">
        <v>3808</v>
      </c>
      <c r="C876" s="55" t="s">
        <v>383</v>
      </c>
      <c r="D876" s="55" t="s">
        <v>23</v>
      </c>
      <c r="F876" s="89" t="str">
        <f t="shared" si="20"/>
        <v>SSC12</v>
      </c>
    </row>
    <row r="877" spans="2:6" x14ac:dyDescent="0.25">
      <c r="B877" s="55" t="s">
        <v>3809</v>
      </c>
      <c r="C877" s="55" t="s">
        <v>384</v>
      </c>
      <c r="D877" s="55" t="s">
        <v>23</v>
      </c>
      <c r="F877" s="89" t="str">
        <f t="shared" si="20"/>
        <v>SSC13</v>
      </c>
    </row>
    <row r="878" spans="2:6" x14ac:dyDescent="0.25">
      <c r="B878" s="55" t="s">
        <v>3810</v>
      </c>
      <c r="C878" s="55" t="s">
        <v>385</v>
      </c>
      <c r="D878" s="55" t="s">
        <v>23</v>
      </c>
      <c r="F878" s="89" t="str">
        <f t="shared" si="20"/>
        <v>SSC14</v>
      </c>
    </row>
    <row r="879" spans="2:6" x14ac:dyDescent="0.25">
      <c r="B879" s="55" t="s">
        <v>3811</v>
      </c>
      <c r="C879" s="55" t="s">
        <v>386</v>
      </c>
      <c r="D879" s="55" t="s">
        <v>23</v>
      </c>
      <c r="F879" s="89" t="str">
        <f t="shared" si="20"/>
        <v>SSC15</v>
      </c>
    </row>
    <row r="880" spans="2:6" x14ac:dyDescent="0.25">
      <c r="B880" s="55" t="s">
        <v>3812</v>
      </c>
      <c r="C880" s="55" t="s">
        <v>387</v>
      </c>
      <c r="D880" s="55" t="s">
        <v>23</v>
      </c>
      <c r="F880" s="89" t="str">
        <f t="shared" si="20"/>
        <v>SSC16</v>
      </c>
    </row>
    <row r="881" spans="2:6" x14ac:dyDescent="0.25">
      <c r="B881" s="55" t="s">
        <v>3813</v>
      </c>
      <c r="C881" s="55" t="s">
        <v>388</v>
      </c>
      <c r="D881" s="55" t="s">
        <v>23</v>
      </c>
      <c r="F881" s="89" t="str">
        <f t="shared" si="20"/>
        <v>SSC17</v>
      </c>
    </row>
    <row r="882" spans="2:6" x14ac:dyDescent="0.25">
      <c r="B882" s="55" t="s">
        <v>3814</v>
      </c>
      <c r="C882" s="55" t="s">
        <v>389</v>
      </c>
      <c r="D882" s="55" t="s">
        <v>23</v>
      </c>
      <c r="F882" s="89" t="str">
        <f t="shared" si="20"/>
        <v>SSC18</v>
      </c>
    </row>
    <row r="883" spans="2:6" x14ac:dyDescent="0.25">
      <c r="B883" s="55" t="s">
        <v>391</v>
      </c>
      <c r="C883" s="55" t="s">
        <v>390</v>
      </c>
      <c r="D883" s="55" t="s">
        <v>23</v>
      </c>
      <c r="F883" s="89" t="str">
        <f t="shared" si="20"/>
        <v>SSC19</v>
      </c>
    </row>
    <row r="884" spans="2:6" x14ac:dyDescent="0.25">
      <c r="B884" s="55" t="s">
        <v>3815</v>
      </c>
      <c r="C884" s="55" t="s">
        <v>392</v>
      </c>
      <c r="D884" s="55" t="s">
        <v>23</v>
      </c>
      <c r="F884" s="89" t="str">
        <f t="shared" si="20"/>
        <v>SSC20</v>
      </c>
    </row>
    <row r="885" spans="2:6" x14ac:dyDescent="0.25">
      <c r="B885" s="55" t="s">
        <v>394</v>
      </c>
      <c r="C885" s="55" t="s">
        <v>393</v>
      </c>
      <c r="D885" s="55" t="s">
        <v>3816</v>
      </c>
      <c r="F885" s="89" t="str">
        <f>IF(MID(C885,6,2)="PP",_xlfn.CONCAT(D885,RIGHT(C885,2)),IF(MID(C885,6,2)="SU",RIGHT(C885,5),_xlfn.CONCAT(D885,"1",RIGHT(C885,1))))</f>
        <v>SU006</v>
      </c>
    </row>
    <row r="886" spans="2:6" x14ac:dyDescent="0.25">
      <c r="B886" s="55" t="s">
        <v>396</v>
      </c>
      <c r="C886" s="55" t="s">
        <v>395</v>
      </c>
      <c r="D886" s="55" t="s">
        <v>3817</v>
      </c>
      <c r="F886" s="89" t="str">
        <f t="shared" ref="F886:F896" si="21">IF(MID(C886,6,2)="PP",_xlfn.CONCAT(D886,RIGHT(C886,2)),IF(MID(C886,6,2)="SU",RIGHT(C886,5),_xlfn.CONCAT(D886,"1",RIGHT(C886,1))))</f>
        <v>SU007</v>
      </c>
    </row>
    <row r="887" spans="2:6" x14ac:dyDescent="0.25">
      <c r="B887" s="55" t="s">
        <v>398</v>
      </c>
      <c r="C887" s="55" t="s">
        <v>397</v>
      </c>
      <c r="D887" s="55" t="s">
        <v>20</v>
      </c>
      <c r="F887" s="89" t="str">
        <f t="shared" si="21"/>
        <v>SU009</v>
      </c>
    </row>
    <row r="888" spans="2:6" x14ac:dyDescent="0.25">
      <c r="B888" s="55" t="s">
        <v>400</v>
      </c>
      <c r="C888" s="55" t="s">
        <v>399</v>
      </c>
      <c r="D888" s="55" t="s">
        <v>3760</v>
      </c>
      <c r="F888" s="89" t="str">
        <f t="shared" si="21"/>
        <v>SU017</v>
      </c>
    </row>
    <row r="889" spans="2:6" x14ac:dyDescent="0.25">
      <c r="B889" t="s">
        <v>330</v>
      </c>
      <c r="C889" t="s">
        <v>329</v>
      </c>
      <c r="D889" s="55" t="s">
        <v>16</v>
      </c>
      <c r="F889" s="89" t="str">
        <f t="shared" si="21"/>
        <v>BP01</v>
      </c>
    </row>
    <row r="890" spans="2:6" x14ac:dyDescent="0.25">
      <c r="B890" t="s">
        <v>344</v>
      </c>
      <c r="C890" t="s">
        <v>343</v>
      </c>
      <c r="D890" s="55" t="s">
        <v>16</v>
      </c>
      <c r="F890" s="89" t="str">
        <f t="shared" si="21"/>
        <v>BP09</v>
      </c>
    </row>
    <row r="891" spans="2:6" x14ac:dyDescent="0.25">
      <c r="B891" t="s">
        <v>4380</v>
      </c>
      <c r="C891" t="s">
        <v>345</v>
      </c>
      <c r="D891" s="55" t="s">
        <v>16</v>
      </c>
      <c r="F891" s="89" t="str">
        <f t="shared" si="21"/>
        <v>BP10</v>
      </c>
    </row>
    <row r="892" spans="2:6" x14ac:dyDescent="0.25">
      <c r="B892" t="s">
        <v>3821</v>
      </c>
      <c r="C892" t="s">
        <v>346</v>
      </c>
      <c r="D892" s="55" t="s">
        <v>16</v>
      </c>
      <c r="F892" s="89" t="str">
        <f t="shared" si="21"/>
        <v>BP11</v>
      </c>
    </row>
    <row r="893" spans="2:6" x14ac:dyDescent="0.25">
      <c r="B893" t="s">
        <v>3822</v>
      </c>
      <c r="C893" t="s">
        <v>347</v>
      </c>
      <c r="D893" s="55" t="s">
        <v>16</v>
      </c>
      <c r="F893" s="89" t="str">
        <f t="shared" si="21"/>
        <v>BP12</v>
      </c>
    </row>
    <row r="894" spans="2:6" x14ac:dyDescent="0.25">
      <c r="B894" t="s">
        <v>3823</v>
      </c>
      <c r="C894" t="s">
        <v>348</v>
      </c>
      <c r="D894" s="55" t="s">
        <v>16</v>
      </c>
      <c r="F894" s="89" t="str">
        <f t="shared" si="21"/>
        <v>BP13</v>
      </c>
    </row>
    <row r="895" spans="2:6" x14ac:dyDescent="0.25">
      <c r="B895" t="s">
        <v>3824</v>
      </c>
      <c r="C895" t="s">
        <v>350</v>
      </c>
      <c r="D895" s="55" t="s">
        <v>16</v>
      </c>
      <c r="F895" s="89" t="str">
        <f t="shared" si="21"/>
        <v>BP14</v>
      </c>
    </row>
    <row r="896" spans="2:6" x14ac:dyDescent="0.25">
      <c r="B896" t="s">
        <v>355</v>
      </c>
      <c r="C896" t="s">
        <v>354</v>
      </c>
      <c r="D896" s="55" t="s">
        <v>16</v>
      </c>
      <c r="F896" s="89" t="str">
        <f t="shared" si="21"/>
        <v>BP16</v>
      </c>
    </row>
    <row r="897" spans="1:6" x14ac:dyDescent="0.25">
      <c r="D897" s="55"/>
      <c r="F897" s="89"/>
    </row>
    <row r="898" spans="1:6" x14ac:dyDescent="0.25">
      <c r="B898" s="85"/>
      <c r="C898" s="86"/>
      <c r="D898" s="49"/>
    </row>
    <row r="899" spans="1:6" x14ac:dyDescent="0.25">
      <c r="A899" s="90"/>
      <c r="B899" s="90"/>
      <c r="C899" s="90"/>
      <c r="D899" s="90"/>
    </row>
    <row r="900" spans="1:6" s="36" customFormat="1" ht="29.1" customHeight="1" x14ac:dyDescent="0.25">
      <c r="A900" s="37"/>
      <c r="B900" s="3" t="s">
        <v>1543</v>
      </c>
    </row>
    <row r="902" spans="1:6" x14ac:dyDescent="0.25">
      <c r="B902" s="38" t="s">
        <v>29</v>
      </c>
      <c r="C902" s="38" t="s">
        <v>1544</v>
      </c>
    </row>
    <row r="903" spans="1:6" x14ac:dyDescent="0.25">
      <c r="B903" s="34" t="s">
        <v>92</v>
      </c>
      <c r="C903" s="34" t="s">
        <v>1545</v>
      </c>
    </row>
    <row r="904" spans="1:6" x14ac:dyDescent="0.25">
      <c r="B904" s="34" t="s">
        <v>88</v>
      </c>
      <c r="C904" s="34" t="s">
        <v>1546</v>
      </c>
    </row>
    <row r="905" spans="1:6" x14ac:dyDescent="0.25">
      <c r="B905" s="34" t="s">
        <v>95</v>
      </c>
      <c r="C905" s="34" t="s">
        <v>1547</v>
      </c>
    </row>
    <row r="907" spans="1:6" s="36" customFormat="1" ht="29.1" customHeight="1" x14ac:dyDescent="0.25">
      <c r="A907" s="37"/>
      <c r="B907" s="3" t="s">
        <v>1548</v>
      </c>
      <c r="D907" s="37" t="s">
        <v>1549</v>
      </c>
    </row>
    <row r="909" spans="1:6" x14ac:dyDescent="0.25">
      <c r="B909" t="s">
        <v>90</v>
      </c>
      <c r="D909" t="s">
        <v>90</v>
      </c>
    </row>
    <row r="910" spans="1:6" x14ac:dyDescent="0.25">
      <c r="B910" t="s">
        <v>1550</v>
      </c>
      <c r="D910" t="s">
        <v>1551</v>
      </c>
    </row>
    <row r="911" spans="1:6" x14ac:dyDescent="0.25">
      <c r="B911" t="s">
        <v>1551</v>
      </c>
      <c r="D911" t="s">
        <v>1552</v>
      </c>
    </row>
    <row r="912" spans="1:6" x14ac:dyDescent="0.25">
      <c r="B912" t="s">
        <v>1552</v>
      </c>
    </row>
    <row r="914" spans="2:2" s="1" customFormat="1" x14ac:dyDescent="0.25">
      <c r="B914" s="44" t="s">
        <v>1553</v>
      </c>
    </row>
    <row r="915" spans="2:2" x14ac:dyDescent="0.25">
      <c r="B915" t="s">
        <v>89</v>
      </c>
    </row>
    <row r="916" spans="2:2" x14ac:dyDescent="0.25">
      <c r="B916" t="s">
        <v>1554</v>
      </c>
    </row>
  </sheetData>
  <conditionalFormatting sqref="B464:B682">
    <cfRule type="duplicateValues" dxfId="17" priority="13"/>
  </conditionalFormatting>
  <conditionalFormatting sqref="C771:C823">
    <cfRule type="duplicateValues" dxfId="16" priority="26"/>
  </conditionalFormatting>
  <conditionalFormatting sqref="D771:D823">
    <cfRule type="duplicateValues" dxfId="15" priority="28"/>
  </conditionalFormatting>
  <conditionalFormatting sqref="C835:C888">
    <cfRule type="duplicateValues" dxfId="14" priority="7"/>
  </conditionalFormatting>
  <conditionalFormatting sqref="F857:F884">
    <cfRule type="duplicateValues" dxfId="13" priority="3"/>
  </conditionalFormatting>
  <conditionalFormatting sqref="F857:F884">
    <cfRule type="duplicateValues" dxfId="12" priority="4"/>
  </conditionalFormatting>
  <conditionalFormatting sqref="F885:F897">
    <cfRule type="duplicateValues" dxfId="11" priority="1"/>
  </conditionalFormatting>
  <conditionalFormatting sqref="F885:F897">
    <cfRule type="duplicateValues" dxfId="10" priority="2"/>
  </conditionalFormatting>
  <conditionalFormatting sqref="F835:F856">
    <cfRule type="duplicateValues" dxfId="9" priority="29"/>
  </conditionalFormatting>
  <conditionalFormatting sqref="F842:F856">
    <cfRule type="duplicateValues" dxfId="8" priority="30"/>
  </conditionalFormatting>
  <pageMargins left="0.7" right="0.7" top="0.75" bottom="0.75" header="0.3" footer="0.3"/>
  <pageSetup orientation="portrait" r:id="rId1"/>
  <drawing r:id="rId2"/>
  <tableParts count="34">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Guidance (Indonesia)</vt:lpstr>
      <vt:lpstr>Guidance (English)</vt:lpstr>
      <vt:lpstr>Asset determination</vt:lpstr>
      <vt:lpstr>Cover</vt:lpstr>
      <vt:lpstr>Budget Capex Detail</vt:lpstr>
      <vt:lpstr>Depre</vt:lpstr>
      <vt:lpstr>Budget COGM Detail</vt:lpstr>
      <vt:lpstr>Production Target</vt:lpstr>
      <vt:lpstr>Simulation NG price</vt:lpstr>
      <vt:lpstr>RD</vt:lpstr>
      <vt:lpstr>Master Data</vt:lpstr>
      <vt:lpstr>Reference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Safitri Nur Andhini</dc:creator>
  <cp:keywords/>
  <dc:description/>
  <cp:lastModifiedBy>Nazla Sagita</cp:lastModifiedBy>
  <cp:revision/>
  <dcterms:created xsi:type="dcterms:W3CDTF">2023-07-25T08:22:13Z</dcterms:created>
  <dcterms:modified xsi:type="dcterms:W3CDTF">2025-08-01T10:47:17Z</dcterms:modified>
  <cp:category/>
  <cp:contentStatus/>
</cp:coreProperties>
</file>